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2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</functionGroup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Completed="0" calcOnSave="0"/>
  <customWorkbookViews>
    <customWorkbookView name="usr" guid="{E6351D91-D2AA-41F8-B6F1-38581D57FD08}" maximized="1" xWindow="1" yWindow="1" windowWidth="1916" windowHeight="863" activeSheetId="7"/>
    <customWorkbookView name="dev" guid="{B0700225-2463-44C9-9C4E-A79FCDA233AE}" maximized="1" xWindow="1" yWindow="1" windowWidth="1362" windowHeight="549" activeSheetId="25"/>
  </customWorkbookViews>
</workbook>
</file>

<file path=xl/calcChain.xml><?xml version="1.0" encoding="utf-8"?>
<calcChain xmlns="http://schemas.openxmlformats.org/spreadsheetml/2006/main">
  <c r="ZC29" i="2"/>
  <c r="ZC28"/>
  <c r="ZC27"/>
  <c r="ZC26"/>
  <c r="ZC25"/>
  <c r="ZC24"/>
  <c r="ZC23"/>
  <c r="ZC22"/>
  <c r="ZC21"/>
  <c r="ZC20"/>
  <c r="ZC19"/>
  <c r="ZC18"/>
  <c r="ZC17"/>
  <c r="ZC16"/>
  <c r="ZC15"/>
  <c r="ZC14"/>
  <c r="ZC13"/>
  <c r="ZC12"/>
  <c r="ZC11"/>
  <c r="ZC10"/>
  <c r="ZC9"/>
  <c r="ZC8"/>
  <c r="ZC7"/>
  <c r="ZC6"/>
  <c r="ZC5"/>
  <c r="ZC4"/>
  <c r="YW29"/>
  <c r="YW28"/>
  <c r="YW27"/>
  <c r="YW26"/>
  <c r="YW25"/>
  <c r="YW24"/>
  <c r="YW23"/>
  <c r="YW22"/>
  <c r="YW21"/>
  <c r="YW20"/>
  <c r="YW19"/>
  <c r="YW18"/>
  <c r="YW17"/>
  <c r="YW16"/>
  <c r="YW15"/>
  <c r="YW14"/>
  <c r="YW13"/>
  <c r="YW12"/>
  <c r="YW11"/>
  <c r="YW10"/>
  <c r="YW9"/>
  <c r="YW8"/>
  <c r="YW7"/>
  <c r="YW6"/>
  <c r="YW5"/>
  <c r="YW4"/>
  <c r="YQ29"/>
  <c r="YQ28"/>
  <c r="YQ27"/>
  <c r="YQ26"/>
  <c r="YQ25"/>
  <c r="YQ24"/>
  <c r="YQ23"/>
  <c r="YQ22"/>
  <c r="YQ21"/>
  <c r="YQ20"/>
  <c r="YQ19"/>
  <c r="YQ18"/>
  <c r="YQ17"/>
  <c r="YQ16"/>
  <c r="YQ15"/>
  <c r="YQ14"/>
  <c r="YQ13"/>
  <c r="YQ12"/>
  <c r="YQ11"/>
  <c r="YQ10"/>
  <c r="YQ9"/>
  <c r="YQ8"/>
  <c r="YQ7"/>
  <c r="YQ6"/>
  <c r="YQ5"/>
  <c r="YQ4"/>
  <c r="MD3" i="1"/>
  <c r="MA3"/>
  <c r="LX3"/>
  <c r="AJI3" i="2"/>
  <c r="AJJ3"/>
  <c r="AJL3" s="1"/>
  <c r="AJN3" s="1"/>
  <c r="AJP3" s="1"/>
  <c r="AJK3"/>
  <c r="AJM3" s="1"/>
  <c r="AJO3" s="1"/>
  <c r="AJQ3" s="1"/>
  <c r="AJS3" s="1"/>
  <c r="AJU3" s="1"/>
  <c r="AJR3"/>
  <c r="AJT3" s="1"/>
  <c r="AJV3" s="1"/>
  <c r="AKC3"/>
  <c r="AKE3" s="1"/>
  <c r="AKD3"/>
  <c r="AKF3"/>
  <c r="AKH3" s="1"/>
  <c r="AKJ3" s="1"/>
  <c r="AKL3" s="1"/>
  <c r="AKN3" s="1"/>
  <c r="AKP3" s="1"/>
  <c r="AKR3" s="1"/>
  <c r="AKT3" s="1"/>
  <c r="AKV3" s="1"/>
  <c r="AKX3" s="1"/>
  <c r="AKZ3" s="1"/>
  <c r="ALB3" s="1"/>
  <c r="ALD3" s="1"/>
  <c r="ALF3" s="1"/>
  <c r="ALH3" s="1"/>
  <c r="ALJ3" s="1"/>
  <c r="ALL3" s="1"/>
  <c r="ALN3" s="1"/>
  <c r="ALP3" s="1"/>
  <c r="ALR3" s="1"/>
  <c r="ALT3" s="1"/>
  <c r="ALV3" s="1"/>
  <c r="ALX3" s="1"/>
  <c r="ALZ3" s="1"/>
  <c r="AMB3" s="1"/>
  <c r="AMD3" s="1"/>
  <c r="AMF3" s="1"/>
  <c r="AMH3" s="1"/>
  <c r="AMJ3" s="1"/>
  <c r="AML3" s="1"/>
  <c r="AKG3"/>
  <c r="AKI3" s="1"/>
  <c r="AKK3"/>
  <c r="AKM3" s="1"/>
  <c r="AKO3" s="1"/>
  <c r="AKQ3" s="1"/>
  <c r="AKS3" s="1"/>
  <c r="AKU3" s="1"/>
  <c r="AKW3" s="1"/>
  <c r="AKY3" s="1"/>
  <c r="ALA3" s="1"/>
  <c r="ALC3" s="1"/>
  <c r="ALE3" s="1"/>
  <c r="ALG3" s="1"/>
  <c r="ALI3" s="1"/>
  <c r="ALK3" s="1"/>
  <c r="ALM3" s="1"/>
  <c r="ALO3" s="1"/>
  <c r="ALQ3" s="1"/>
  <c r="ALS3" s="1"/>
  <c r="ALU3" s="1"/>
  <c r="ALW3" s="1"/>
  <c r="ALY3" s="1"/>
  <c r="AMA3" s="1"/>
  <c r="AMC3" s="1"/>
  <c r="AME3" s="1"/>
  <c r="AMG3" s="1"/>
  <c r="AMI3" s="1"/>
  <c r="AMK3" s="1"/>
  <c r="ANA3"/>
  <c r="ANB3"/>
  <c r="AND3" s="1"/>
  <c r="ANF3" s="1"/>
  <c r="ANC3"/>
  <c r="ANE3" s="1"/>
  <c r="ANM3"/>
  <c r="ANO3" s="1"/>
  <c r="ANN3"/>
  <c r="ANP3"/>
  <c r="ANR3" s="1"/>
  <c r="ANT3" s="1"/>
  <c r="ANV3" s="1"/>
  <c r="ANX3" s="1"/>
  <c r="ANQ3"/>
  <c r="ANS3" s="1"/>
  <c r="ANU3"/>
  <c r="ANW3" s="1"/>
  <c r="AOE3"/>
  <c r="AOG3" s="1"/>
  <c r="AOF3"/>
  <c r="AOH3"/>
  <c r="AOJ3" s="1"/>
  <c r="AOL3" s="1"/>
  <c r="AON3" s="1"/>
  <c r="AOI3"/>
  <c r="AOK3" s="1"/>
  <c r="AOM3" s="1"/>
  <c r="AOO3" s="1"/>
  <c r="AOQ3" s="1"/>
  <c r="AOP3"/>
  <c r="AOR3" s="1"/>
  <c r="APA3"/>
  <c r="APB3"/>
  <c r="APD3" s="1"/>
  <c r="APC3"/>
  <c r="APE3" s="1"/>
  <c r="APG3" s="1"/>
  <c r="API3" s="1"/>
  <c r="APF3"/>
  <c r="APH3" s="1"/>
  <c r="APJ3" s="1"/>
  <c r="APL3" s="1"/>
  <c r="APN3" s="1"/>
  <c r="APK3"/>
  <c r="APM3" s="1"/>
  <c r="AGA4"/>
  <c r="AGA5" s="1"/>
  <c r="AGA6" s="1"/>
  <c r="AGA7" s="1"/>
  <c r="AGA8" s="1"/>
  <c r="AGA9" s="1"/>
  <c r="AGA10" s="1"/>
  <c r="AGA11" s="1"/>
  <c r="AGA12" s="1"/>
  <c r="AGA13" s="1"/>
  <c r="AGA14" s="1"/>
  <c r="AGA15" s="1"/>
  <c r="AGA16" s="1"/>
  <c r="AGA17" s="1"/>
  <c r="AGA18" s="1"/>
  <c r="AGA19" s="1"/>
  <c r="AGA20" s="1"/>
  <c r="AGA21" s="1"/>
  <c r="AGG4"/>
  <c r="AGM4"/>
  <c r="AGS4"/>
  <c r="AGS5" s="1"/>
  <c r="AGS6" s="1"/>
  <c r="AGS7" s="1"/>
  <c r="AGS8" s="1"/>
  <c r="AGS9" s="1"/>
  <c r="AGS10" s="1"/>
  <c r="AGS11" s="1"/>
  <c r="AGS12" s="1"/>
  <c r="AGS13" s="1"/>
  <c r="AGS14" s="1"/>
  <c r="AGS15" s="1"/>
  <c r="AGS16" s="1"/>
  <c r="AGS17" s="1"/>
  <c r="AGS18" s="1"/>
  <c r="AGS19" s="1"/>
  <c r="AGS20" s="1"/>
  <c r="AGS21" s="1"/>
  <c r="AGS22" s="1"/>
  <c r="AGS23" s="1"/>
  <c r="AGS24" s="1"/>
  <c r="AGY4"/>
  <c r="AGY5" s="1"/>
  <c r="AGY6" s="1"/>
  <c r="AGY7" s="1"/>
  <c r="AGY8" s="1"/>
  <c r="AGY9" s="1"/>
  <c r="AGY10" s="1"/>
  <c r="AGY11" s="1"/>
  <c r="AGY12" s="1"/>
  <c r="AGY13" s="1"/>
  <c r="AGY14" s="1"/>
  <c r="AGY15" s="1"/>
  <c r="AGY16" s="1"/>
  <c r="AGY17" s="1"/>
  <c r="AGY18" s="1"/>
  <c r="AGY19" s="1"/>
  <c r="AHE4"/>
  <c r="AHK4"/>
  <c r="AHQ4"/>
  <c r="AHQ5" s="1"/>
  <c r="AHQ6" s="1"/>
  <c r="AHQ7" s="1"/>
  <c r="AHQ8" s="1"/>
  <c r="AHQ9" s="1"/>
  <c r="AHQ10" s="1"/>
  <c r="AHQ11" s="1"/>
  <c r="AHQ12" s="1"/>
  <c r="AHQ13" s="1"/>
  <c r="AHQ14" s="1"/>
  <c r="AHQ15" s="1"/>
  <c r="AHQ16" s="1"/>
  <c r="AHQ17" s="1"/>
  <c r="AHQ18" s="1"/>
  <c r="AHQ19" s="1"/>
  <c r="AHQ20" s="1"/>
  <c r="AHQ21" s="1"/>
  <c r="AHQ22" s="1"/>
  <c r="AHQ23" s="1"/>
  <c r="AHQ24" s="1"/>
  <c r="AHW4"/>
  <c r="AHW5" s="1"/>
  <c r="AHW6" s="1"/>
  <c r="AHW7" s="1"/>
  <c r="AHW8" s="1"/>
  <c r="AHW9" s="1"/>
  <c r="AHW10" s="1"/>
  <c r="AHW11" s="1"/>
  <c r="AHW12" s="1"/>
  <c r="AHW13" s="1"/>
  <c r="AHW14" s="1"/>
  <c r="AHW15" s="1"/>
  <c r="AHW16" s="1"/>
  <c r="AHW17" s="1"/>
  <c r="AHW18" s="1"/>
  <c r="AHW19" s="1"/>
  <c r="AIC4"/>
  <c r="AII4"/>
  <c r="AIO4"/>
  <c r="AIO5" s="1"/>
  <c r="AIO6" s="1"/>
  <c r="AIO7" s="1"/>
  <c r="AIO8" s="1"/>
  <c r="AIO9" s="1"/>
  <c r="AIO10" s="1"/>
  <c r="AIO11" s="1"/>
  <c r="AIO12" s="1"/>
  <c r="AIO13" s="1"/>
  <c r="AIU4"/>
  <c r="AIU5" s="1"/>
  <c r="AIU6" s="1"/>
  <c r="AIU7" s="1"/>
  <c r="AIU8" s="1"/>
  <c r="AIU9" s="1"/>
  <c r="AIU10" s="1"/>
  <c r="AIU11" s="1"/>
  <c r="AIU12" s="1"/>
  <c r="AIU13" s="1"/>
  <c r="AIU14" s="1"/>
  <c r="AIU15" s="1"/>
  <c r="AIU16" s="1"/>
  <c r="AIU17" s="1"/>
  <c r="AIU18" s="1"/>
  <c r="AIU19" s="1"/>
  <c r="AJA4"/>
  <c r="AJI4"/>
  <c r="AJJ4"/>
  <c r="AJL4" s="1"/>
  <c r="AJN4" s="1"/>
  <c r="AJP4" s="1"/>
  <c r="AJR4" s="1"/>
  <c r="AJT4" s="1"/>
  <c r="AJV4" s="1"/>
  <c r="AJK4"/>
  <c r="AJM4" s="1"/>
  <c r="AJO4"/>
  <c r="AJQ4" s="1"/>
  <c r="AJS4" s="1"/>
  <c r="AJU4" s="1"/>
  <c r="AKC4"/>
  <c r="AKE4" s="1"/>
  <c r="AKG4" s="1"/>
  <c r="AKI4" s="1"/>
  <c r="AKK4" s="1"/>
  <c r="AKM4" s="1"/>
  <c r="AKO4" s="1"/>
  <c r="AKQ4" s="1"/>
  <c r="AKS4" s="1"/>
  <c r="AKU4" s="1"/>
  <c r="AKW4" s="1"/>
  <c r="AKY4" s="1"/>
  <c r="ALA4" s="1"/>
  <c r="ALC4" s="1"/>
  <c r="ALE4" s="1"/>
  <c r="ALG4" s="1"/>
  <c r="ALI4" s="1"/>
  <c r="ALK4" s="1"/>
  <c r="ALM4" s="1"/>
  <c r="ALO4" s="1"/>
  <c r="ALQ4" s="1"/>
  <c r="ALS4" s="1"/>
  <c r="ALU4" s="1"/>
  <c r="ALW4" s="1"/>
  <c r="ALY4" s="1"/>
  <c r="AMA4" s="1"/>
  <c r="AMC4" s="1"/>
  <c r="AME4" s="1"/>
  <c r="AMG4" s="1"/>
  <c r="AMI4" s="1"/>
  <c r="AMK4" s="1"/>
  <c r="AKD4"/>
  <c r="AKF4"/>
  <c r="AKH4" s="1"/>
  <c r="AKJ4"/>
  <c r="AKL4" s="1"/>
  <c r="AKN4" s="1"/>
  <c r="AKP4" s="1"/>
  <c r="AKR4"/>
  <c r="AKT4" s="1"/>
  <c r="AKV4" s="1"/>
  <c r="AKX4" s="1"/>
  <c r="AKZ4" s="1"/>
  <c r="ALB4" s="1"/>
  <c r="ALD4" s="1"/>
  <c r="ALF4" s="1"/>
  <c r="ALH4" s="1"/>
  <c r="ALJ4" s="1"/>
  <c r="ALL4" s="1"/>
  <c r="ALN4" s="1"/>
  <c r="ALP4" s="1"/>
  <c r="ALR4" s="1"/>
  <c r="ALT4" s="1"/>
  <c r="ALV4" s="1"/>
  <c r="ALX4" s="1"/>
  <c r="ALZ4" s="1"/>
  <c r="AMB4" s="1"/>
  <c r="AMD4" s="1"/>
  <c r="AMF4" s="1"/>
  <c r="AMH4" s="1"/>
  <c r="AMJ4" s="1"/>
  <c r="AML4" s="1"/>
  <c r="ANA4"/>
  <c r="ANB4"/>
  <c r="AND4" s="1"/>
  <c r="ANF4" s="1"/>
  <c r="ANC4"/>
  <c r="ANE4" s="1"/>
  <c r="ANM4"/>
  <c r="ANO4" s="1"/>
  <c r="ANQ4" s="1"/>
  <c r="ANS4" s="1"/>
  <c r="ANU4" s="1"/>
  <c r="ANW4" s="1"/>
  <c r="ANN4"/>
  <c r="ANP4"/>
  <c r="ANR4" s="1"/>
  <c r="ANT4"/>
  <c r="ANV4" s="1"/>
  <c r="ANX4" s="1"/>
  <c r="ANY4"/>
  <c r="AOE4"/>
  <c r="AOF4"/>
  <c r="AOG4"/>
  <c r="AOI4" s="1"/>
  <c r="AOH4"/>
  <c r="AOJ4" s="1"/>
  <c r="AOK4"/>
  <c r="AOM4" s="1"/>
  <c r="AOO4" s="1"/>
  <c r="AOQ4" s="1"/>
  <c r="AOL4"/>
  <c r="AON4" s="1"/>
  <c r="AOP4" s="1"/>
  <c r="AOR4" s="1"/>
  <c r="AOS4"/>
  <c r="AOS5" s="1"/>
  <c r="AOS6" s="1"/>
  <c r="AOS7" s="1"/>
  <c r="AOS8" s="1"/>
  <c r="AOS9" s="1"/>
  <c r="AOS10" s="1"/>
  <c r="AOS11" s="1"/>
  <c r="AOS12" s="1"/>
  <c r="AOS13" s="1"/>
  <c r="AOS14" s="1"/>
  <c r="AOS15" s="1"/>
  <c r="AOS16" s="1"/>
  <c r="AOS17" s="1"/>
  <c r="AOS18" s="1"/>
  <c r="APA4"/>
  <c r="APC4" s="1"/>
  <c r="APB4"/>
  <c r="APD4"/>
  <c r="APF4" s="1"/>
  <c r="APE4"/>
  <c r="APG4" s="1"/>
  <c r="API4" s="1"/>
  <c r="APK4" s="1"/>
  <c r="APM4" s="1"/>
  <c r="APH4"/>
  <c r="APJ4" s="1"/>
  <c r="APL4" s="1"/>
  <c r="APN4" s="1"/>
  <c r="APO4"/>
  <c r="APS4"/>
  <c r="AQA4"/>
  <c r="AQI4"/>
  <c r="AQQ4"/>
  <c r="AQY4"/>
  <c r="ARG4"/>
  <c r="ARO4"/>
  <c r="AGG5"/>
  <c r="AGM5"/>
  <c r="AHE5"/>
  <c r="AHK5"/>
  <c r="AIC5"/>
  <c r="AII5"/>
  <c r="AJA5"/>
  <c r="ANY5"/>
  <c r="APO5"/>
  <c r="APS5"/>
  <c r="AQA5"/>
  <c r="AQI5"/>
  <c r="AQQ5"/>
  <c r="AQY5"/>
  <c r="ARG5"/>
  <c r="ARO5"/>
  <c r="AGG6"/>
  <c r="AGM6"/>
  <c r="AHE6"/>
  <c r="AHK6"/>
  <c r="AIC6"/>
  <c r="AII6"/>
  <c r="AJA6"/>
  <c r="ANY6"/>
  <c r="APO6"/>
  <c r="APS6"/>
  <c r="AQA6"/>
  <c r="AQI6"/>
  <c r="AQQ6"/>
  <c r="AQY6"/>
  <c r="ARG6"/>
  <c r="ARO6"/>
  <c r="AGG7"/>
  <c r="AGM7"/>
  <c r="AHE7"/>
  <c r="AHK7"/>
  <c r="AIC7"/>
  <c r="AII7"/>
  <c r="AJA7"/>
  <c r="ANY7"/>
  <c r="APO7"/>
  <c r="APS7"/>
  <c r="AQA7"/>
  <c r="AQI7"/>
  <c r="AQQ7"/>
  <c r="AQY7"/>
  <c r="ARG7"/>
  <c r="ARO7"/>
  <c r="AGG8"/>
  <c r="AGM8"/>
  <c r="AHE8"/>
  <c r="AHK8"/>
  <c r="AIC8"/>
  <c r="AII8"/>
  <c r="AJA8"/>
  <c r="ANY8"/>
  <c r="APO8"/>
  <c r="APS8"/>
  <c r="AQA8"/>
  <c r="AQI8"/>
  <c r="AQQ8"/>
  <c r="AQY8"/>
  <c r="ARG8"/>
  <c r="ARO8"/>
  <c r="AGG9"/>
  <c r="AGM9"/>
  <c r="AHE9"/>
  <c r="AHK9"/>
  <c r="AIC9"/>
  <c r="AII9"/>
  <c r="AJA9"/>
  <c r="ANY9"/>
  <c r="APO9"/>
  <c r="APS9"/>
  <c r="AQA9"/>
  <c r="AQI9"/>
  <c r="AQQ9"/>
  <c r="AQY9"/>
  <c r="ARG9"/>
  <c r="ARO9"/>
  <c r="AGG10"/>
  <c r="AGM10"/>
  <c r="AHE10"/>
  <c r="AHK10"/>
  <c r="AIC10"/>
  <c r="AII10"/>
  <c r="AJA10"/>
  <c r="ANY10"/>
  <c r="APO10"/>
  <c r="APS10"/>
  <c r="AQA10"/>
  <c r="AQI10"/>
  <c r="AQQ10"/>
  <c r="AQY10"/>
  <c r="ARG10"/>
  <c r="ARO10"/>
  <c r="AGG11"/>
  <c r="AGM11"/>
  <c r="AHE11"/>
  <c r="AHK11"/>
  <c r="AIC11"/>
  <c r="AII11"/>
  <c r="AJA11"/>
  <c r="ANY11"/>
  <c r="APO11"/>
  <c r="APS11"/>
  <c r="AQA11"/>
  <c r="AQI11"/>
  <c r="AQQ11"/>
  <c r="AQY11"/>
  <c r="ARG11"/>
  <c r="ARO11"/>
  <c r="AGG12"/>
  <c r="AGM12"/>
  <c r="AHE12"/>
  <c r="AHK12"/>
  <c r="AIC12"/>
  <c r="AII12"/>
  <c r="AJA12"/>
  <c r="ANY12"/>
  <c r="APO12"/>
  <c r="APS12"/>
  <c r="AQA12"/>
  <c r="AQI12"/>
  <c r="AQQ12"/>
  <c r="AQY12"/>
  <c r="ARG12"/>
  <c r="ARO12"/>
  <c r="AGG13"/>
  <c r="AGM13"/>
  <c r="AHE13"/>
  <c r="AHK13"/>
  <c r="AHK14" s="1"/>
  <c r="AHK15" s="1"/>
  <c r="AHK16" s="1"/>
  <c r="AHK17" s="1"/>
  <c r="AHK18" s="1"/>
  <c r="AHK19" s="1"/>
  <c r="AHK20" s="1"/>
  <c r="AHK21" s="1"/>
  <c r="AHK22" s="1"/>
  <c r="AHK23" s="1"/>
  <c r="AHK24" s="1"/>
  <c r="AIC13"/>
  <c r="AIC14" s="1"/>
  <c r="AIC15" s="1"/>
  <c r="AIC16" s="1"/>
  <c r="AIC17" s="1"/>
  <c r="AIC18" s="1"/>
  <c r="AIC19" s="1"/>
  <c r="AIC20" s="1"/>
  <c r="AII13"/>
  <c r="AJA13"/>
  <c r="ANY13"/>
  <c r="ANY14" s="1"/>
  <c r="ANY15" s="1"/>
  <c r="ANY16" s="1"/>
  <c r="ANY17" s="1"/>
  <c r="ANY18" s="1"/>
  <c r="APO13"/>
  <c r="APS13"/>
  <c r="AQA13"/>
  <c r="AQI13"/>
  <c r="AQQ13"/>
  <c r="AQY13"/>
  <c r="ARG13"/>
  <c r="ARO13"/>
  <c r="AGG14"/>
  <c r="AGM14"/>
  <c r="AHE14"/>
  <c r="AII14"/>
  <c r="AIO14"/>
  <c r="AJA14"/>
  <c r="APO14"/>
  <c r="APS14"/>
  <c r="AQA14"/>
  <c r="AQI14"/>
  <c r="AQQ14"/>
  <c r="AQY14"/>
  <c r="ARG14"/>
  <c r="ARO14"/>
  <c r="AGG15"/>
  <c r="AGM15"/>
  <c r="AHE15"/>
  <c r="AHE16" s="1"/>
  <c r="AHE17" s="1"/>
  <c r="AHE18" s="1"/>
  <c r="AHE19" s="1"/>
  <c r="AHE20" s="1"/>
  <c r="AHE21" s="1"/>
  <c r="AHE22" s="1"/>
  <c r="AHE23" s="1"/>
  <c r="AHE24" s="1"/>
  <c r="AII15"/>
  <c r="AIO15"/>
  <c r="AJA15"/>
  <c r="APO15"/>
  <c r="APS15"/>
  <c r="AQA15"/>
  <c r="AQI15"/>
  <c r="AQI16" s="1"/>
  <c r="AQI17" s="1"/>
  <c r="AQI18" s="1"/>
  <c r="AQQ15"/>
  <c r="AQY15"/>
  <c r="ARG15"/>
  <c r="ARO15"/>
  <c r="ARO16" s="1"/>
  <c r="ARO17" s="1"/>
  <c r="ARO18" s="1"/>
  <c r="AGG16"/>
  <c r="AGM16"/>
  <c r="AII16"/>
  <c r="AII17" s="1"/>
  <c r="AII18" s="1"/>
  <c r="AII19" s="1"/>
  <c r="AII20" s="1"/>
  <c r="AII21" s="1"/>
  <c r="AII22" s="1"/>
  <c r="AII23" s="1"/>
  <c r="AII24" s="1"/>
  <c r="AIO16"/>
  <c r="AJA16"/>
  <c r="APO16"/>
  <c r="APS16"/>
  <c r="AQA16"/>
  <c r="AQQ16"/>
  <c r="AQY16"/>
  <c r="ARG16"/>
  <c r="AGG17"/>
  <c r="AGM17"/>
  <c r="AIO17"/>
  <c r="AJA17"/>
  <c r="APO17"/>
  <c r="APS17"/>
  <c r="AQA17"/>
  <c r="AQQ17"/>
  <c r="AQY17"/>
  <c r="ARG17"/>
  <c r="AGG18"/>
  <c r="AGM18"/>
  <c r="AIO18"/>
  <c r="AJA18"/>
  <c r="APO18"/>
  <c r="APS18"/>
  <c r="AQA18"/>
  <c r="AQQ18"/>
  <c r="AQY18"/>
  <c r="ARG18"/>
  <c r="AGG19"/>
  <c r="AGM19"/>
  <c r="AGM20" s="1"/>
  <c r="AGM21" s="1"/>
  <c r="AGM22" s="1"/>
  <c r="AGM23" s="1"/>
  <c r="AGM24" s="1"/>
  <c r="AIO19"/>
  <c r="AIO20" s="1"/>
  <c r="AIO21" s="1"/>
  <c r="AJA19"/>
  <c r="AGG20"/>
  <c r="AGG21" s="1"/>
  <c r="AGG22" s="1"/>
  <c r="AGG23" s="1"/>
  <c r="AGG24" s="1"/>
  <c r="AGY20"/>
  <c r="AGY21" s="1"/>
  <c r="AGY22" s="1"/>
  <c r="AGY23" s="1"/>
  <c r="AGY24" s="1"/>
  <c r="AHW20"/>
  <c r="AHW21" s="1"/>
  <c r="AHW22" s="1"/>
  <c r="AHW23" s="1"/>
  <c r="AHW24" s="1"/>
  <c r="AIU20"/>
  <c r="AIU21" s="1"/>
  <c r="AIU22" s="1"/>
  <c r="AIU23" s="1"/>
  <c r="AIU24" s="1"/>
  <c r="AJA20"/>
  <c r="AJA21" s="1"/>
  <c r="AJA22" s="1"/>
  <c r="AJA23" s="1"/>
  <c r="AJA24" s="1"/>
  <c r="AIC21"/>
  <c r="AIC22" s="1"/>
  <c r="AGA22"/>
  <c r="AGA23" s="1"/>
  <c r="AGA24" s="1"/>
  <c r="AIO22"/>
  <c r="AIO23" s="1"/>
  <c r="AIC23"/>
  <c r="AIC24" s="1"/>
  <c r="AIO24"/>
  <c r="D335" i="3"/>
  <c r="D336"/>
  <c r="D337"/>
  <c r="D338"/>
  <c r="D339"/>
  <c r="D340"/>
  <c r="D341"/>
  <c r="D342"/>
  <c r="D343"/>
  <c r="YS1" i="2"/>
  <c r="YW1"/>
  <c r="ZA1"/>
  <c r="ZE1"/>
  <c r="ZI1"/>
  <c r="ZM1"/>
  <c r="ZQ1"/>
  <c r="ZU1"/>
  <c r="ZY1"/>
  <c r="AAC1"/>
  <c r="AAG1"/>
  <c r="AAK1"/>
  <c r="AAO1"/>
  <c r="AAS1"/>
  <c r="AAW1"/>
  <c r="ABA1"/>
  <c r="ABE1"/>
  <c r="ABI1"/>
  <c r="ABM1"/>
  <c r="ABQ1"/>
  <c r="ABU1"/>
  <c r="ABY1"/>
  <c r="ACC1"/>
  <c r="ACG1"/>
  <c r="ACK1"/>
  <c r="ACO1"/>
  <c r="ACS1"/>
  <c r="ACW1"/>
  <c r="ADA1"/>
  <c r="ADE1"/>
  <c r="ADI1"/>
  <c r="ADM1"/>
  <c r="ADQ1"/>
  <c r="ADU1"/>
  <c r="ADY1"/>
  <c r="AEC1"/>
  <c r="AEG1"/>
  <c r="AEK1"/>
  <c r="AEO1"/>
  <c r="AES1"/>
  <c r="AEW1"/>
  <c r="AFA1"/>
  <c r="AFE1"/>
  <c r="AFI1"/>
  <c r="AFM1"/>
  <c r="AFQ1"/>
  <c r="AFU1"/>
  <c r="AFY1"/>
  <c r="AGC1"/>
  <c r="AGG1"/>
  <c r="AGK1"/>
  <c r="AGO1"/>
  <c r="AGS1"/>
  <c r="AGW1"/>
  <c r="AHA1"/>
  <c r="AHE1"/>
  <c r="AHI1"/>
  <c r="AHM1"/>
  <c r="AHQ1"/>
  <c r="AHU1"/>
  <c r="AHY1"/>
  <c r="AIC1"/>
  <c r="AIG1"/>
  <c r="AIK1"/>
  <c r="AIO1"/>
  <c r="AIS1"/>
  <c r="AIW1"/>
  <c r="AJA1"/>
  <c r="AJE1"/>
  <c r="AJI1"/>
  <c r="AJM1"/>
  <c r="AJQ1"/>
  <c r="AJU1"/>
  <c r="AJY1"/>
  <c r="AKC1"/>
  <c r="AKG1"/>
  <c r="AKK1"/>
  <c r="AKO1"/>
  <c r="AKS1"/>
  <c r="AKW1"/>
  <c r="ALA1"/>
  <c r="ALE1"/>
  <c r="ALI1"/>
  <c r="ALM1"/>
  <c r="ALQ1"/>
  <c r="ALU1"/>
  <c r="ALY1"/>
  <c r="AMC1"/>
  <c r="AMG1"/>
  <c r="AMK1"/>
  <c r="AMO1"/>
  <c r="AMS1"/>
  <c r="AMW1"/>
  <c r="ANA1"/>
  <c r="ANE1"/>
  <c r="ANI1"/>
  <c r="ANM1"/>
  <c r="ANQ1"/>
  <c r="ANU1"/>
  <c r="ANY1"/>
  <c r="AOC1"/>
  <c r="AOG1"/>
  <c r="AOK1"/>
  <c r="AOO1"/>
  <c r="AOS1"/>
  <c r="AOW1"/>
  <c r="APA1"/>
  <c r="APE1"/>
  <c r="API1"/>
  <c r="APM1"/>
  <c r="APQ1"/>
  <c r="APU1"/>
  <c r="APY1"/>
  <c r="AQC1"/>
  <c r="AQG1"/>
  <c r="AQK1"/>
  <c r="AQO1"/>
  <c r="AQS1"/>
  <c r="AQW1"/>
  <c r="ARA1"/>
  <c r="ARE1"/>
  <c r="ARI1"/>
  <c r="ARM1"/>
  <c r="ARQ1"/>
  <c r="ARU1"/>
  <c r="ARY1"/>
  <c r="ASC1"/>
  <c r="ASG1"/>
  <c r="ASK1"/>
  <c r="ASO1"/>
  <c r="YR1"/>
  <c r="YV1"/>
  <c r="YZ1"/>
  <c r="ZD1"/>
  <c r="ZH1"/>
  <c r="ZL1"/>
  <c r="ZP1"/>
  <c r="ZT1"/>
  <c r="ZX1"/>
  <c r="AAB1"/>
  <c r="AAF1"/>
  <c r="AAJ1"/>
  <c r="AAN1"/>
  <c r="AAR1"/>
  <c r="AAV1"/>
  <c r="AAZ1"/>
  <c r="ABD1"/>
  <c r="ABH1"/>
  <c r="ABL1"/>
  <c r="ABP1"/>
  <c r="ABT1"/>
  <c r="ABX1"/>
  <c r="ACB1"/>
  <c r="ACF1"/>
  <c r="ACJ1"/>
  <c r="ACN1"/>
  <c r="ACR1"/>
  <c r="ACV1"/>
  <c r="ACZ1"/>
  <c r="ADD1"/>
  <c r="ADH1"/>
  <c r="ADL1"/>
  <c r="ADP1"/>
  <c r="ADT1"/>
  <c r="ADX1"/>
  <c r="AEB1"/>
  <c r="AEF1"/>
  <c r="AEJ1"/>
  <c r="AEN1"/>
  <c r="AER1"/>
  <c r="AEV1"/>
  <c r="AEZ1"/>
  <c r="AFD1"/>
  <c r="AFH1"/>
  <c r="AFL1"/>
  <c r="AFP1"/>
  <c r="AFT1"/>
  <c r="AFX1"/>
  <c r="AGB1"/>
  <c r="AGF1"/>
  <c r="AGJ1"/>
  <c r="AGN1"/>
  <c r="AGR1"/>
  <c r="AGV1"/>
  <c r="AGZ1"/>
  <c r="AHD1"/>
  <c r="AHH1"/>
  <c r="AHL1"/>
  <c r="AHP1"/>
  <c r="AHT1"/>
  <c r="AHX1"/>
  <c r="AIB1"/>
  <c r="AIF1"/>
  <c r="AIJ1"/>
  <c r="AIN1"/>
  <c r="AIR1"/>
  <c r="AIV1"/>
  <c r="AIZ1"/>
  <c r="AJD1"/>
  <c r="AJH1"/>
  <c r="AJL1"/>
  <c r="AJP1"/>
  <c r="AJT1"/>
  <c r="AJX1"/>
  <c r="AKB1"/>
  <c r="AKF1"/>
  <c r="AKJ1"/>
  <c r="AKN1"/>
  <c r="AKR1"/>
  <c r="AKV1"/>
  <c r="AKZ1"/>
  <c r="ALD1"/>
  <c r="ALH1"/>
  <c r="ALL1"/>
  <c r="ALP1"/>
  <c r="ALT1"/>
  <c r="ALX1"/>
  <c r="AMB1"/>
  <c r="AMF1"/>
  <c r="AMJ1"/>
  <c r="AMN1"/>
  <c r="AMR1"/>
  <c r="AMV1"/>
  <c r="AMZ1"/>
  <c r="AND1"/>
  <c r="ANH1"/>
  <c r="ANL1"/>
  <c r="ANP1"/>
  <c r="ANT1"/>
  <c r="ANX1"/>
  <c r="AOB1"/>
  <c r="AOF1"/>
  <c r="AOJ1"/>
  <c r="AON1"/>
  <c r="AOR1"/>
  <c r="AOV1"/>
  <c r="AOZ1"/>
  <c r="APD1"/>
  <c r="APH1"/>
  <c r="APL1"/>
  <c r="APP1"/>
  <c r="APT1"/>
  <c r="APX1"/>
  <c r="AQB1"/>
  <c r="AQF1"/>
  <c r="AQJ1"/>
  <c r="AQN1"/>
  <c r="AQR1"/>
  <c r="AQV1"/>
  <c r="AQZ1"/>
  <c r="ARD1"/>
  <c r="ARH1"/>
  <c r="ARL1"/>
  <c r="ARP1"/>
  <c r="ART1"/>
  <c r="ARX1"/>
  <c r="ASB1"/>
  <c r="ASF1"/>
  <c r="ASJ1"/>
  <c r="ASN1"/>
  <c r="YX1"/>
  <c r="ZF1"/>
  <c r="ZN1"/>
  <c r="ZV1"/>
  <c r="AAD1"/>
  <c r="AAL1"/>
  <c r="AAT1"/>
  <c r="ABB1"/>
  <c r="ABJ1"/>
  <c r="ABR1"/>
  <c r="ABZ1"/>
  <c r="ACH1"/>
  <c r="ACP1"/>
  <c r="ACX1"/>
  <c r="ADF1"/>
  <c r="ADN1"/>
  <c r="ADV1"/>
  <c r="AED1"/>
  <c r="AEL1"/>
  <c r="AET1"/>
  <c r="AFB1"/>
  <c r="AFJ1"/>
  <c r="AFR1"/>
  <c r="AFZ1"/>
  <c r="AGH1"/>
  <c r="AGP1"/>
  <c r="AGX1"/>
  <c r="AHF1"/>
  <c r="AHN1"/>
  <c r="AHV1"/>
  <c r="AID1"/>
  <c r="AIL1"/>
  <c r="AIT1"/>
  <c r="AJB1"/>
  <c r="AJJ1"/>
  <c r="AJR1"/>
  <c r="AJZ1"/>
  <c r="AKH1"/>
  <c r="AKP1"/>
  <c r="AKX1"/>
  <c r="ALF1"/>
  <c r="ALN1"/>
  <c r="ALV1"/>
  <c r="AMD1"/>
  <c r="AML1"/>
  <c r="AMT1"/>
  <c r="ANB1"/>
  <c r="ANJ1"/>
  <c r="ANR1"/>
  <c r="ANZ1"/>
  <c r="AOH1"/>
  <c r="AOP1"/>
  <c r="AOX1"/>
  <c r="APF1"/>
  <c r="APN1"/>
  <c r="APV1"/>
  <c r="AQD1"/>
  <c r="AQL1"/>
  <c r="AQT1"/>
  <c r="ARB1"/>
  <c r="ARJ1"/>
  <c r="ARR1"/>
  <c r="ARZ1"/>
  <c r="ASH1"/>
  <c r="ASP1"/>
  <c r="BP335" i="3"/>
  <c r="BP337"/>
  <c r="BP339"/>
  <c r="YU1" i="2"/>
  <c r="ZC1"/>
  <c r="ZK1"/>
  <c r="ZS1"/>
  <c r="AAA1"/>
  <c r="AAI1"/>
  <c r="AAQ1"/>
  <c r="AAY1"/>
  <c r="ABG1"/>
  <c r="ABO1"/>
  <c r="ABW1"/>
  <c r="ACE1"/>
  <c r="ACM1"/>
  <c r="ACU1"/>
  <c r="ADC1"/>
  <c r="ADK1"/>
  <c r="ADS1"/>
  <c r="AEA1"/>
  <c r="AEI1"/>
  <c r="AEQ1"/>
  <c r="AEY1"/>
  <c r="AFG1"/>
  <c r="AFO1"/>
  <c r="AFW1"/>
  <c r="AGE1"/>
  <c r="AGM1"/>
  <c r="AGU1"/>
  <c r="AHC1"/>
  <c r="AHK1"/>
  <c r="AHS1"/>
  <c r="AIA1"/>
  <c r="AII1"/>
  <c r="AIQ1"/>
  <c r="AIY1"/>
  <c r="AJG1"/>
  <c r="AJO1"/>
  <c r="AJW1"/>
  <c r="AKE1"/>
  <c r="AKM1"/>
  <c r="AKU1"/>
  <c r="ALC1"/>
  <c r="ALK1"/>
  <c r="ALS1"/>
  <c r="AMA1"/>
  <c r="AMI1"/>
  <c r="AMQ1"/>
  <c r="AMY1"/>
  <c r="ANG1"/>
  <c r="ANO1"/>
  <c r="ANW1"/>
  <c r="AOE1"/>
  <c r="AOM1"/>
  <c r="AOU1"/>
  <c r="APC1"/>
  <c r="APK1"/>
  <c r="APS1"/>
  <c r="AQA1"/>
  <c r="AQI1"/>
  <c r="AQQ1"/>
  <c r="AQY1"/>
  <c r="ARG1"/>
  <c r="ARO1"/>
  <c r="ARW1"/>
  <c r="ASE1"/>
  <c r="ASM1"/>
  <c r="YT1"/>
  <c r="ZB1"/>
  <c r="ZJ1"/>
  <c r="ZR1"/>
  <c r="ZZ1"/>
  <c r="AAH1"/>
  <c r="AAP1"/>
  <c r="AAX1"/>
  <c r="ABF1"/>
  <c r="ABN1"/>
  <c r="ABV1"/>
  <c r="ACD1"/>
  <c r="ACL1"/>
  <c r="ACT1"/>
  <c r="ADB1"/>
  <c r="ADJ1"/>
  <c r="ADR1"/>
  <c r="ADZ1"/>
  <c r="AEH1"/>
  <c r="AEP1"/>
  <c r="AEX1"/>
  <c r="AFF1"/>
  <c r="AFN1"/>
  <c r="AFV1"/>
  <c r="AGD1"/>
  <c r="AGL1"/>
  <c r="AGT1"/>
  <c r="AHB1"/>
  <c r="AHJ1"/>
  <c r="AHR1"/>
  <c r="AHZ1"/>
  <c r="AIH1"/>
  <c r="AIP1"/>
  <c r="AIX1"/>
  <c r="AJF1"/>
  <c r="AJN1"/>
  <c r="AJV1"/>
  <c r="AKD1"/>
  <c r="AKL1"/>
  <c r="AKT1"/>
  <c r="ALB1"/>
  <c r="ALJ1"/>
  <c r="ALR1"/>
  <c r="ALZ1"/>
  <c r="AMH1"/>
  <c r="AMP1"/>
  <c r="AMX1"/>
  <c r="ANF1"/>
  <c r="ANN1"/>
  <c r="ANV1"/>
  <c r="AOD1"/>
  <c r="AOL1"/>
  <c r="AOT1"/>
  <c r="APB1"/>
  <c r="APJ1"/>
  <c r="APR1"/>
  <c r="APZ1"/>
  <c r="AQH1"/>
  <c r="AQP1"/>
  <c r="AQX1"/>
  <c r="ARF1"/>
  <c r="ARN1"/>
  <c r="ARV1"/>
  <c r="ASD1"/>
  <c r="ASL1"/>
  <c r="BP336" i="3"/>
  <c r="YQ1" i="2"/>
  <c r="ZW1"/>
  <c r="ABC1"/>
  <c r="ACI1"/>
  <c r="ADO1"/>
  <c r="AEU1"/>
  <c r="AGA1"/>
  <c r="AHG1"/>
  <c r="AIM1"/>
  <c r="AJS1"/>
  <c r="AKY1"/>
  <c r="AME1"/>
  <c r="ANK1"/>
  <c r="AOQ1"/>
  <c r="APW1"/>
  <c r="ARC1"/>
  <c r="ASI1"/>
  <c r="O335" i="3"/>
  <c r="ZG1" i="2"/>
  <c r="AKI1"/>
  <c r="AMU1"/>
  <c r="AQM1"/>
  <c r="O338" i="3"/>
  <c r="YY1" i="2"/>
  <c r="AAE1"/>
  <c r="ABK1"/>
  <c r="ADW1"/>
  <c r="AGI1"/>
  <c r="AIU1"/>
  <c r="ALG1"/>
  <c r="ANS1"/>
  <c r="AQE1"/>
  <c r="ZO1"/>
  <c r="AAU1"/>
  <c r="ACA1"/>
  <c r="ADG1"/>
  <c r="AEM1"/>
  <c r="AFS1"/>
  <c r="AGY1"/>
  <c r="AIE1"/>
  <c r="AJK1"/>
  <c r="AKQ1"/>
  <c r="ALW1"/>
  <c r="ANC1"/>
  <c r="AOI1"/>
  <c r="APO1"/>
  <c r="AQU1"/>
  <c r="ASA1"/>
  <c r="BP338" i="3"/>
  <c r="BP341"/>
  <c r="BP343"/>
  <c r="AAM1" i="2"/>
  <c r="ABS1"/>
  <c r="ACY1"/>
  <c r="AEE1"/>
  <c r="AFK1"/>
  <c r="AGQ1"/>
  <c r="AHW1"/>
  <c r="AJC1"/>
  <c r="ALO1"/>
  <c r="AOA1"/>
  <c r="APG1"/>
  <c r="ARS1"/>
  <c r="H338" i="3"/>
  <c r="ACQ1" i="2"/>
  <c r="AFC1"/>
  <c r="AHO1"/>
  <c r="AKA1"/>
  <c r="AMM1"/>
  <c r="AOY1"/>
  <c r="ARK1"/>
  <c r="H336" i="3"/>
  <c r="O337"/>
  <c r="BP340"/>
  <c r="BP342"/>
  <c r="O336"/>
  <c r="O340"/>
  <c r="O339"/>
  <c r="O343"/>
  <c r="O342"/>
  <c r="O341"/>
  <c r="CQ336" l="1" a="1"/>
  <c r="CQ336" s="1"/>
  <c r="DJ336" s="1"/>
  <c r="BA336"/>
  <c r="AQ336"/>
  <c r="CW336" s="1" a="1"/>
  <c r="CW336" s="1"/>
  <c r="DP336" s="1"/>
  <c r="AE336"/>
  <c r="F336"/>
  <c r="CV336" a="1"/>
  <c r="CV336" s="1"/>
  <c r="DO336" s="1"/>
  <c r="AS336"/>
  <c r="AO336"/>
  <c r="AL336"/>
  <c r="AP336"/>
  <c r="ARK2" i="2"/>
  <c r="AOY2"/>
  <c r="AMM2"/>
  <c r="AKA2"/>
  <c r="AHO2"/>
  <c r="AFC2"/>
  <c r="ACQ2"/>
  <c r="CQ338" i="3" a="1"/>
  <c r="CQ338" s="1"/>
  <c r="DJ338" s="1"/>
  <c r="BA338"/>
  <c r="AQ338"/>
  <c r="CW338" s="1" a="1"/>
  <c r="CW338" s="1"/>
  <c r="DP338" s="1"/>
  <c r="AE338"/>
  <c r="F338"/>
  <c r="AP338"/>
  <c r="AH338"/>
  <c r="AL338"/>
  <c r="CV338" a="1"/>
  <c r="CV338" s="1"/>
  <c r="DO338" s="1"/>
  <c r="AS338"/>
  <c r="AO338"/>
  <c r="ARS2" i="2"/>
  <c r="APG2"/>
  <c r="AOA2"/>
  <c r="ALO2"/>
  <c r="AJC2"/>
  <c r="AHW2"/>
  <c r="AGQ2"/>
  <c r="AFK2"/>
  <c r="AEE2"/>
  <c r="ACY2"/>
  <c r="ABS2"/>
  <c r="AAM2"/>
  <c r="ASA2"/>
  <c r="AQU2"/>
  <c r="APO2"/>
  <c r="AOI2"/>
  <c r="ANC2"/>
  <c r="ALW2"/>
  <c r="AKQ2"/>
  <c r="AJK2"/>
  <c r="AIE2"/>
  <c r="AGY2"/>
  <c r="AFS2"/>
  <c r="AEM2"/>
  <c r="ADG2"/>
  <c r="ACA2"/>
  <c r="AAU2"/>
  <c r="ZO2"/>
  <c r="AQE2"/>
  <c r="ANS2"/>
  <c r="ALG2"/>
  <c r="AIU2"/>
  <c r="AGI2"/>
  <c r="ADW2"/>
  <c r="ABK2"/>
  <c r="AAE2"/>
  <c r="YY2"/>
  <c r="AQM2"/>
  <c r="AMU2"/>
  <c r="AKI2"/>
  <c r="ZG2"/>
  <c r="ASI2"/>
  <c r="ARC2"/>
  <c r="APW2"/>
  <c r="AOQ2"/>
  <c r="ANK2"/>
  <c r="AME2"/>
  <c r="AKY2"/>
  <c r="AJS2"/>
  <c r="AIM2"/>
  <c r="AHG2"/>
  <c r="AGA2"/>
  <c r="AEU2"/>
  <c r="ADO2"/>
  <c r="ACI2"/>
  <c r="ABC2"/>
  <c r="ZW2"/>
  <c r="YQ2"/>
  <c r="ASL2"/>
  <c r="ASD2"/>
  <c r="ARV2"/>
  <c r="ARN2"/>
  <c r="ARF2"/>
  <c r="AQX2"/>
  <c r="AQP2"/>
  <c r="AQH2"/>
  <c r="APZ2"/>
  <c r="APR2"/>
  <c r="APJ2"/>
  <c r="APB2"/>
  <c r="AOT2"/>
  <c r="AOL2"/>
  <c r="AOD2"/>
  <c r="ANV2"/>
  <c r="ANN2"/>
  <c r="ANF2"/>
  <c r="AMX2"/>
  <c r="AMP2"/>
  <c r="AMH2"/>
  <c r="ALZ2"/>
  <c r="ALR2"/>
  <c r="ALJ2"/>
  <c r="ALB2"/>
  <c r="AKT2"/>
  <c r="AKL2"/>
  <c r="AKD2"/>
  <c r="AJV2"/>
  <c r="AJN2"/>
  <c r="AJF2"/>
  <c r="AIX2"/>
  <c r="AIP2"/>
  <c r="AIH2"/>
  <c r="AHZ2"/>
  <c r="AHR2"/>
  <c r="AHJ2"/>
  <c r="AHB2"/>
  <c r="AGT2"/>
  <c r="AGL2"/>
  <c r="AGD2"/>
  <c r="AFV2"/>
  <c r="AFN2"/>
  <c r="AFF2"/>
  <c r="AEX2"/>
  <c r="AEP2"/>
  <c r="AEH2"/>
  <c r="ADZ2"/>
  <c r="ADR2"/>
  <c r="ADJ2"/>
  <c r="ADB2"/>
  <c r="ACT2"/>
  <c r="ACL2"/>
  <c r="ACD2"/>
  <c r="ABV2"/>
  <c r="ABN2"/>
  <c r="ABF2"/>
  <c r="AAX2"/>
  <c r="AAP2"/>
  <c r="AAH2"/>
  <c r="ZZ2"/>
  <c r="ZR2"/>
  <c r="ZJ2"/>
  <c r="ZB2"/>
  <c r="YT2"/>
  <c r="ASM2"/>
  <c r="ASE2"/>
  <c r="ARW2"/>
  <c r="ARO2"/>
  <c r="ARG2"/>
  <c r="AQY2"/>
  <c r="AQQ2"/>
  <c r="AQI2"/>
  <c r="AQA2"/>
  <c r="APS2"/>
  <c r="APK2"/>
  <c r="APC2"/>
  <c r="AOU2"/>
  <c r="AOM2"/>
  <c r="AOE2"/>
  <c r="ANW2"/>
  <c r="ANO2"/>
  <c r="ANG2"/>
  <c r="AMY2"/>
  <c r="AMQ2"/>
  <c r="AMI2"/>
  <c r="AMA2"/>
  <c r="ALS2"/>
  <c r="ALK2"/>
  <c r="ALC2"/>
  <c r="AKU2"/>
  <c r="AKM2"/>
  <c r="AKE2"/>
  <c r="AJW2"/>
  <c r="AJO2"/>
  <c r="AJG2"/>
  <c r="AIY2"/>
  <c r="AIQ2"/>
  <c r="AII2"/>
  <c r="AIA2"/>
  <c r="AHS2"/>
  <c r="AHK2"/>
  <c r="AHC2"/>
  <c r="AGU2"/>
  <c r="AGM2"/>
  <c r="AGE2"/>
  <c r="AFW2"/>
  <c r="AFO2"/>
  <c r="AFG2"/>
  <c r="AEY2"/>
  <c r="AEQ2"/>
  <c r="AEI2"/>
  <c r="AEA2"/>
  <c r="ADS2"/>
  <c r="ADK2"/>
  <c r="ADC2"/>
  <c r="ACU2"/>
  <c r="ACM2"/>
  <c r="ACE2"/>
  <c r="ABW2"/>
  <c r="ABO2"/>
  <c r="ABG2"/>
  <c r="AAY2"/>
  <c r="AAQ2"/>
  <c r="AAI2"/>
  <c r="AAA2"/>
  <c r="ZS2"/>
  <c r="ZK2"/>
  <c r="ZC2"/>
  <c r="YU2"/>
  <c r="ASP2"/>
  <c r="ASH2"/>
  <c r="ARZ2"/>
  <c r="ARR2"/>
  <c r="ARJ2"/>
  <c r="ARB2"/>
  <c r="AQT2"/>
  <c r="AQL2"/>
  <c r="AQD2"/>
  <c r="APV2"/>
  <c r="APN2"/>
  <c r="APF2"/>
  <c r="AOX2"/>
  <c r="AOP2"/>
  <c r="AOH2"/>
  <c r="ANZ2"/>
  <c r="ANR2"/>
  <c r="ANJ2"/>
  <c r="ANB2"/>
  <c r="AMT2"/>
  <c r="AML2"/>
  <c r="AMD2"/>
  <c r="ALV2"/>
  <c r="ALN2"/>
  <c r="ALF2"/>
  <c r="AKX2"/>
  <c r="AKP2"/>
  <c r="AKH2"/>
  <c r="AJZ2"/>
  <c r="AJR2"/>
  <c r="AJJ2"/>
  <c r="AJB2"/>
  <c r="AIT2"/>
  <c r="AIL2"/>
  <c r="AID2"/>
  <c r="AHV2"/>
  <c r="AHN2"/>
  <c r="AHF2"/>
  <c r="AGX2"/>
  <c r="AGP2"/>
  <c r="AGH2"/>
  <c r="AFZ2"/>
  <c r="AFR2"/>
  <c r="AFJ2"/>
  <c r="AFB2"/>
  <c r="AET2"/>
  <c r="AEL2"/>
  <c r="AED2"/>
  <c r="ADV2"/>
  <c r="ADN2"/>
  <c r="ADF2"/>
  <c r="ACX2"/>
  <c r="ACP2"/>
  <c r="ACH2"/>
  <c r="ABZ2"/>
  <c r="ABR2"/>
  <c r="ABJ2"/>
  <c r="ABB2"/>
  <c r="AAT2"/>
  <c r="AAL2"/>
  <c r="AAD2"/>
  <c r="ZV2"/>
  <c r="ZN2"/>
  <c r="ZF2"/>
  <c r="YX2"/>
  <c r="ASN2"/>
  <c r="ASJ2"/>
  <c r="ASF2"/>
  <c r="ASB2"/>
  <c r="ARX2"/>
  <c r="ART2"/>
  <c r="ARP2"/>
  <c r="ARL2"/>
  <c r="ARH2"/>
  <c r="ARD2"/>
  <c r="AQZ2"/>
  <c r="AQV2"/>
  <c r="AQR2"/>
  <c r="AQN2"/>
  <c r="AQJ2"/>
  <c r="AQF2"/>
  <c r="AQB2"/>
  <c r="APX2"/>
  <c r="APT2"/>
  <c r="APP2"/>
  <c r="APL2"/>
  <c r="APH2"/>
  <c r="APD2"/>
  <c r="AOZ2"/>
  <c r="AOV2"/>
  <c r="AOR2"/>
  <c r="AON2"/>
  <c r="AOJ2"/>
  <c r="AOF2"/>
  <c r="AOB2"/>
  <c r="ANX2"/>
  <c r="ANT2"/>
  <c r="ANP2"/>
  <c r="ANL2"/>
  <c r="ANH2"/>
  <c r="AND2"/>
  <c r="AMZ2"/>
  <c r="AMV2"/>
  <c r="AMR2"/>
  <c r="AMN2"/>
  <c r="AMJ2"/>
  <c r="AMF2"/>
  <c r="AMB2"/>
  <c r="ALX2"/>
  <c r="ALT2"/>
  <c r="ALP2"/>
  <c r="ALL2"/>
  <c r="ALH2"/>
  <c r="ALD2"/>
  <c r="AKZ2"/>
  <c r="AKV2"/>
  <c r="AKR2"/>
  <c r="AKN2"/>
  <c r="AKJ2"/>
  <c r="AKF2"/>
  <c r="AKB2"/>
  <c r="AJX2"/>
  <c r="AJT2"/>
  <c r="AJP2"/>
  <c r="AJL2"/>
  <c r="AJH2"/>
  <c r="AJD2"/>
  <c r="AIZ2"/>
  <c r="AIV2"/>
  <c r="AIR2"/>
  <c r="AIN2"/>
  <c r="AIJ2"/>
  <c r="AIF2"/>
  <c r="AIB2"/>
  <c r="AHX2"/>
  <c r="AHT2"/>
  <c r="AHP2"/>
  <c r="AHL2"/>
  <c r="AHH2"/>
  <c r="AHD2"/>
  <c r="AGZ2"/>
  <c r="AGV2"/>
  <c r="AGR2"/>
  <c r="AGN2"/>
  <c r="AGJ2"/>
  <c r="AGF2"/>
  <c r="AGB2"/>
  <c r="AFX2"/>
  <c r="AFT2"/>
  <c r="AFP2"/>
  <c r="AFL2"/>
  <c r="AFH2"/>
  <c r="AFD2"/>
  <c r="AEZ2"/>
  <c r="AEV2"/>
  <c r="AER2"/>
  <c r="AEN2"/>
  <c r="AEJ2"/>
  <c r="AEF2"/>
  <c r="AEB2"/>
  <c r="ADX2"/>
  <c r="ADT2"/>
  <c r="ADP2"/>
  <c r="ADL2"/>
  <c r="ADH2"/>
  <c r="ADD2"/>
  <c r="ACZ2"/>
  <c r="ACV2"/>
  <c r="ACR2"/>
  <c r="ACN2"/>
  <c r="ACJ2"/>
  <c r="ACF2"/>
  <c r="ACB2"/>
  <c r="ABX2"/>
  <c r="ABT2"/>
  <c r="ABP2"/>
  <c r="ABL2"/>
  <c r="ABH2"/>
  <c r="ABD2"/>
  <c r="AAZ2"/>
  <c r="AAV2"/>
  <c r="AAR2"/>
  <c r="AAN2"/>
  <c r="AAJ2"/>
  <c r="AAF2"/>
  <c r="AAB2"/>
  <c r="ZX2"/>
  <c r="ZT2"/>
  <c r="ZP2"/>
  <c r="ZL2"/>
  <c r="ZH2"/>
  <c r="ZD2"/>
  <c r="YZ2"/>
  <c r="YV2"/>
  <c r="YR2"/>
  <c r="ASO2"/>
  <c r="ASK2"/>
  <c r="ASG2"/>
  <c r="ASC2"/>
  <c r="ARY2"/>
  <c r="ARU2"/>
  <c r="ARQ2"/>
  <c r="ARM2"/>
  <c r="ARI2"/>
  <c r="ARE2"/>
  <c r="ARA2"/>
  <c r="AQW2"/>
  <c r="AQS2"/>
  <c r="AQO2"/>
  <c r="AQK2"/>
  <c r="AQG2"/>
  <c r="AQC2"/>
  <c r="APY2"/>
  <c r="APU2"/>
  <c r="APQ2"/>
  <c r="APM2"/>
  <c r="API2"/>
  <c r="APE2"/>
  <c r="APA2"/>
  <c r="AOW2"/>
  <c r="AOS2"/>
  <c r="AOO2"/>
  <c r="AOK2"/>
  <c r="AOG2"/>
  <c r="AOC2"/>
  <c r="ANY2"/>
  <c r="ANU2"/>
  <c r="ANQ2"/>
  <c r="ANM2"/>
  <c r="ANI2"/>
  <c r="ANE2"/>
  <c r="ANA2"/>
  <c r="AMW2"/>
  <c r="AMS2"/>
  <c r="AMO2"/>
  <c r="AMK2"/>
  <c r="AMG2"/>
  <c r="AMC2"/>
  <c r="ALY2"/>
  <c r="ALU2"/>
  <c r="ALQ2"/>
  <c r="ALM2"/>
  <c r="ALI2"/>
  <c r="ALE2"/>
  <c r="ALA2"/>
  <c r="AKW2"/>
  <c r="AKS2"/>
  <c r="AKO2"/>
  <c r="AKK2"/>
  <c r="AKG2"/>
  <c r="AKC2"/>
  <c r="AJY2"/>
  <c r="AJU2"/>
  <c r="AJQ2"/>
  <c r="AJM2"/>
  <c r="AJI2"/>
  <c r="AJE2"/>
  <c r="AJA2"/>
  <c r="AIW2"/>
  <c r="AIS2"/>
  <c r="AIO2"/>
  <c r="AIK2"/>
  <c r="AIG2"/>
  <c r="AIC2"/>
  <c r="AHY2"/>
  <c r="AHU2"/>
  <c r="AHQ2"/>
  <c r="AHM2"/>
  <c r="AHI2"/>
  <c r="AHE2"/>
  <c r="AHA2"/>
  <c r="AGW2"/>
  <c r="AGS2"/>
  <c r="AGO2"/>
  <c r="AGK2"/>
  <c r="AGG2"/>
  <c r="AGC2"/>
  <c r="AFY2"/>
  <c r="AFU2"/>
  <c r="AFQ2"/>
  <c r="AFM2"/>
  <c r="AFI2"/>
  <c r="AFE2"/>
  <c r="AFA2"/>
  <c r="AEW2"/>
  <c r="AES2"/>
  <c r="AEO2"/>
  <c r="AEK2"/>
  <c r="AEG2"/>
  <c r="AEC2"/>
  <c r="ADY2"/>
  <c r="ADU2"/>
  <c r="ADQ2"/>
  <c r="ADM2"/>
  <c r="ADI2"/>
  <c r="ADE2"/>
  <c r="ADA2"/>
  <c r="ACW2"/>
  <c r="ACS2"/>
  <c r="ACO2"/>
  <c r="ACK2"/>
  <c r="ACG2"/>
  <c r="ACC2"/>
  <c r="ABY2"/>
  <c r="ABU2"/>
  <c r="ABQ2"/>
  <c r="ABM2"/>
  <c r="ABI2"/>
  <c r="ABE2"/>
  <c r="ABA2"/>
  <c r="AAW2"/>
  <c r="AAS2"/>
  <c r="AAO2"/>
  <c r="AAK2"/>
  <c r="AAG2"/>
  <c r="AAC2"/>
  <c r="ZY2"/>
  <c r="ZU2"/>
  <c r="ZQ2"/>
  <c r="ZM2"/>
  <c r="ZI2"/>
  <c r="ZE2"/>
  <c r="ZA2"/>
  <c r="YW2"/>
  <c r="YS2"/>
  <c r="D560" i="3"/>
  <c r="H339"/>
  <c r="H337"/>
  <c r="P338"/>
  <c r="CN338"/>
  <c r="H343"/>
  <c r="H340"/>
  <c r="P336"/>
  <c r="CN336"/>
  <c r="H342"/>
  <c r="H341"/>
  <c r="H335"/>
  <c r="BP560"/>
  <c r="O560"/>
  <c r="AS335" l="1"/>
  <c r="CV335" s="1" a="1"/>
  <c r="CV335" s="1"/>
  <c r="DO335" s="1"/>
  <c r="AO335"/>
  <c r="AP335"/>
  <c r="AL335"/>
  <c r="CQ335" a="1"/>
  <c r="CQ335" s="1"/>
  <c r="DJ335" s="1"/>
  <c r="BA335"/>
  <c r="AQ335"/>
  <c r="AE335"/>
  <c r="CY335" s="1" a="1"/>
  <c r="CY335" s="1"/>
  <c r="DR335" s="1"/>
  <c r="F335"/>
  <c r="F341"/>
  <c r="AL341"/>
  <c r="CQ341" a="1"/>
  <c r="CQ341" s="1"/>
  <c r="DJ341" s="1"/>
  <c r="CV341" a="1"/>
  <c r="CV341" s="1"/>
  <c r="DO341" s="1"/>
  <c r="AS341"/>
  <c r="AO341"/>
  <c r="AP341"/>
  <c r="BA341"/>
  <c r="AQ341"/>
  <c r="CW341" s="1" a="1"/>
  <c r="CW341" s="1"/>
  <c r="DP341" s="1"/>
  <c r="AE341"/>
  <c r="AP342"/>
  <c r="AL342"/>
  <c r="F342"/>
  <c r="AS342"/>
  <c r="CQ342" a="1"/>
  <c r="CQ342" s="1"/>
  <c r="DJ342" s="1"/>
  <c r="BA342"/>
  <c r="AQ342"/>
  <c r="CW342" s="1" a="1"/>
  <c r="CW342" s="1"/>
  <c r="DP342" s="1"/>
  <c r="AE342"/>
  <c r="CY342" s="1" a="1"/>
  <c r="CY342" s="1"/>
  <c r="DR342" s="1"/>
  <c r="CV342" a="1"/>
  <c r="CV342" s="1"/>
  <c r="DO342" s="1"/>
  <c r="AO342"/>
  <c r="DG336"/>
  <c r="CP336" a="1"/>
  <c r="CP336" s="1"/>
  <c r="DI336" s="1"/>
  <c r="G336"/>
  <c r="EE340"/>
  <c r="CN340"/>
  <c r="DG340" s="1"/>
  <c r="BM340"/>
  <c r="AX340" a="1"/>
  <c r="AX340" s="1"/>
  <c r="AT340"/>
  <c r="AP340"/>
  <c r="AL340"/>
  <c r="AH340"/>
  <c r="AD340"/>
  <c r="AB340" a="1"/>
  <c r="AB340" s="1"/>
  <c r="W340" a="1"/>
  <c r="W340" s="1"/>
  <c r="U340" a="1"/>
  <c r="U340" s="1"/>
  <c r="S340" a="1"/>
  <c r="S340" s="1"/>
  <c r="K340"/>
  <c r="BK340"/>
  <c r="AV340"/>
  <c r="AC340" a="1"/>
  <c r="AC340" s="1"/>
  <c r="T340" a="1"/>
  <c r="T340" s="1"/>
  <c r="M340"/>
  <c r="F340"/>
  <c r="CZ340" a="1"/>
  <c r="CZ340" s="1"/>
  <c r="DS340" s="1"/>
  <c r="CV340" a="1"/>
  <c r="CV340" s="1"/>
  <c r="DO340" s="1"/>
  <c r="CR340" a="1"/>
  <c r="CR340" s="1"/>
  <c r="DK340" s="1"/>
  <c r="BL340"/>
  <c r="AS340"/>
  <c r="AO340"/>
  <c r="AA340"/>
  <c r="G340"/>
  <c r="E340" s="1"/>
  <c r="EF340"/>
  <c r="CY340" a="1"/>
  <c r="CY340" s="1"/>
  <c r="DR340" s="1"/>
  <c r="CW340" a="1"/>
  <c r="CW340" s="1"/>
  <c r="DP340" s="1"/>
  <c r="CU340" a="1"/>
  <c r="CU340" s="1"/>
  <c r="DN340" s="1" a="1"/>
  <c r="DN340" s="1"/>
  <c r="CS340" a="1"/>
  <c r="CS340" s="1"/>
  <c r="DL340" s="1"/>
  <c r="CQ340" a="1"/>
  <c r="CQ340" s="1"/>
  <c r="DJ340" s="1"/>
  <c r="CO340" a="1"/>
  <c r="CO340" s="1"/>
  <c r="DH340" s="1"/>
  <c r="BN340"/>
  <c r="BA340"/>
  <c r="AU340"/>
  <c r="AQ340"/>
  <c r="AM340"/>
  <c r="AE340"/>
  <c r="P340"/>
  <c r="CP340" s="1" a="1"/>
  <c r="CP340" s="1"/>
  <c r="DI340" s="1"/>
  <c r="L340"/>
  <c r="I340"/>
  <c r="EG340"/>
  <c r="BO340"/>
  <c r="AY340"/>
  <c r="AZ340" s="1" a="1"/>
  <c r="AZ340" s="1"/>
  <c r="AR340"/>
  <c r="Z340"/>
  <c r="V340" a="1"/>
  <c r="V340" s="1"/>
  <c r="J340" a="1"/>
  <c r="J340" s="1"/>
  <c r="ED340"/>
  <c r="DZ340" s="1"/>
  <c r="CX340" a="1"/>
  <c r="CX340" s="1"/>
  <c r="DQ340" s="1"/>
  <c r="CT340" a="1"/>
  <c r="CT340" s="1"/>
  <c r="DM340" s="1"/>
  <c r="AW340"/>
  <c r="AK340"/>
  <c r="N340"/>
  <c r="EG343"/>
  <c r="BO343"/>
  <c r="BK343"/>
  <c r="AY343"/>
  <c r="AZ343" s="1" a="1"/>
  <c r="AZ343" s="1"/>
  <c r="AV343"/>
  <c r="AR343"/>
  <c r="AC343" a="1"/>
  <c r="AC343" s="1"/>
  <c r="Z343"/>
  <c r="V343" a="1"/>
  <c r="V343" s="1"/>
  <c r="T343" a="1"/>
  <c r="T343" s="1"/>
  <c r="M343"/>
  <c r="J343" a="1"/>
  <c r="J343" s="1"/>
  <c r="F343"/>
  <c r="CT343" a="1"/>
  <c r="CT343" s="1"/>
  <c r="DM343" s="1"/>
  <c r="BL343"/>
  <c r="AW343"/>
  <c r="AO343"/>
  <c r="AK343"/>
  <c r="AA343"/>
  <c r="N343"/>
  <c r="G343"/>
  <c r="E343" s="1"/>
  <c r="EE343"/>
  <c r="BM343"/>
  <c r="AX343" a="1"/>
  <c r="AX343" s="1"/>
  <c r="AP343"/>
  <c r="AH343"/>
  <c r="AB343" a="1"/>
  <c r="AB343" s="1"/>
  <c r="W343" a="1"/>
  <c r="W343" s="1"/>
  <c r="U343" a="1"/>
  <c r="U343" s="1"/>
  <c r="CW343" a="1"/>
  <c r="CW343" s="1"/>
  <c r="DP343" s="1"/>
  <c r="CQ343" a="1"/>
  <c r="CQ343" s="1"/>
  <c r="DJ343" s="1"/>
  <c r="AU343"/>
  <c r="L343"/>
  <c r="ED343"/>
  <c r="CZ343" a="1"/>
  <c r="CZ343" s="1"/>
  <c r="DS343" s="1"/>
  <c r="CX343" a="1"/>
  <c r="CX343" s="1"/>
  <c r="DQ343" s="1"/>
  <c r="CV343" a="1"/>
  <c r="CV343" s="1"/>
  <c r="DO343" s="1"/>
  <c r="CR343" a="1"/>
  <c r="CR343" s="1"/>
  <c r="DK343" s="1"/>
  <c r="AS343"/>
  <c r="CN343"/>
  <c r="DG343" s="1"/>
  <c r="AT343"/>
  <c r="AL343"/>
  <c r="AD343"/>
  <c r="S343" a="1"/>
  <c r="S343" s="1"/>
  <c r="K343"/>
  <c r="EF343"/>
  <c r="CY343" a="1"/>
  <c r="CY343" s="1"/>
  <c r="DR343" s="1"/>
  <c r="CU343" a="1"/>
  <c r="CU343" s="1"/>
  <c r="DN343" s="1" a="1"/>
  <c r="DN343" s="1"/>
  <c r="CS343" a="1"/>
  <c r="CS343" s="1"/>
  <c r="DL343" s="1"/>
  <c r="CO343" a="1"/>
  <c r="CO343" s="1"/>
  <c r="DH343" s="1"/>
  <c r="BN343"/>
  <c r="BA343"/>
  <c r="AQ343"/>
  <c r="AM343"/>
  <c r="AE343"/>
  <c r="P343"/>
  <c r="CP343" s="1" a="1"/>
  <c r="CP343" s="1"/>
  <c r="DI343" s="1"/>
  <c r="I343"/>
  <c r="DG338"/>
  <c r="CP338" a="1"/>
  <c r="CP338" s="1"/>
  <c r="DI338" s="1"/>
  <c r="G338"/>
  <c r="ED337"/>
  <c r="CZ337" a="1"/>
  <c r="CZ337" s="1"/>
  <c r="DS337" s="1"/>
  <c r="CX337" a="1"/>
  <c r="CX337" s="1"/>
  <c r="DQ337" s="1"/>
  <c r="CV337" a="1"/>
  <c r="CV337" s="1"/>
  <c r="DO337" s="1"/>
  <c r="CT337" a="1"/>
  <c r="CT337" s="1"/>
  <c r="DM337" s="1"/>
  <c r="CR337" a="1"/>
  <c r="CR337" s="1"/>
  <c r="DK337" s="1"/>
  <c r="BL337"/>
  <c r="AW337"/>
  <c r="AS337"/>
  <c r="AO337"/>
  <c r="AK337"/>
  <c r="AA337"/>
  <c r="N337"/>
  <c r="G337"/>
  <c r="E337" s="1"/>
  <c r="EE337"/>
  <c r="CN337"/>
  <c r="DG337" s="1"/>
  <c r="BM337"/>
  <c r="AX337" a="1"/>
  <c r="AX337" s="1"/>
  <c r="AT337"/>
  <c r="AP337"/>
  <c r="AL337"/>
  <c r="AH337"/>
  <c r="AD337"/>
  <c r="AB337" a="1"/>
  <c r="AB337" s="1"/>
  <c r="W337" a="1"/>
  <c r="W337" s="1"/>
  <c r="U337" a="1"/>
  <c r="U337" s="1"/>
  <c r="S337" a="1"/>
  <c r="S337" s="1"/>
  <c r="K337"/>
  <c r="EF337"/>
  <c r="CY337" a="1"/>
  <c r="CY337" s="1"/>
  <c r="DR337" s="1"/>
  <c r="CW337" a="1"/>
  <c r="CW337" s="1"/>
  <c r="DP337" s="1"/>
  <c r="CU337" a="1"/>
  <c r="CU337" s="1"/>
  <c r="DN337" s="1" a="1"/>
  <c r="DN337" s="1"/>
  <c r="CS337" a="1"/>
  <c r="CS337" s="1"/>
  <c r="DL337" s="1"/>
  <c r="EG337"/>
  <c r="CQ337" a="1"/>
  <c r="CQ337" s="1"/>
  <c r="DJ337" s="1"/>
  <c r="BN337"/>
  <c r="AQ337"/>
  <c r="L337"/>
  <c r="AU337"/>
  <c r="P337"/>
  <c r="CP337" s="1" a="1"/>
  <c r="CP337" s="1"/>
  <c r="DI337" s="1"/>
  <c r="AV337"/>
  <c r="Z337"/>
  <c r="J337" a="1"/>
  <c r="J337" s="1"/>
  <c r="BO337"/>
  <c r="AY337"/>
  <c r="AZ337" s="1" a="1"/>
  <c r="AZ337" s="1"/>
  <c r="AR337"/>
  <c r="AC337" a="1"/>
  <c r="AC337" s="1"/>
  <c r="T337" a="1"/>
  <c r="T337" s="1"/>
  <c r="M337"/>
  <c r="F337"/>
  <c r="CO337" a="1"/>
  <c r="CO337" s="1"/>
  <c r="DH337" s="1"/>
  <c r="BA337"/>
  <c r="AM337"/>
  <c r="AE337"/>
  <c r="I337"/>
  <c r="BK337"/>
  <c r="V337" a="1"/>
  <c r="V337" s="1"/>
  <c r="CV339" a="1"/>
  <c r="CV339" s="1"/>
  <c r="DO339" s="1"/>
  <c r="F339"/>
  <c r="AP339"/>
  <c r="AL339"/>
  <c r="CQ339" a="1"/>
  <c r="CQ339" s="1"/>
  <c r="DJ339" s="1"/>
  <c r="AS339"/>
  <c r="AO339"/>
  <c r="BA339"/>
  <c r="AQ339"/>
  <c r="AE339"/>
  <c r="CY339" s="1" a="1"/>
  <c r="CY339" s="1"/>
  <c r="DR339" s="1"/>
  <c r="AF336"/>
  <c r="AG336"/>
  <c r="EF336" s="1"/>
  <c r="AI338"/>
  <c r="AJ338"/>
  <c r="EG338" s="1"/>
  <c r="AF338"/>
  <c r="AG338"/>
  <c r="EF338" s="1"/>
  <c r="CY336" a="1"/>
  <c r="CY336" s="1"/>
  <c r="DR336" s="1"/>
  <c r="CY338" a="1"/>
  <c r="CY338" s="1"/>
  <c r="DR338" s="1"/>
  <c r="AH336"/>
  <c r="CZ338" a="1"/>
  <c r="CZ338" s="1"/>
  <c r="DS338" s="1"/>
  <c r="D572"/>
  <c r="CN335"/>
  <c r="P341"/>
  <c r="P335"/>
  <c r="CN342"/>
  <c r="BP572"/>
  <c r="CN339"/>
  <c r="P342"/>
  <c r="H560"/>
  <c r="CN341"/>
  <c r="P339"/>
  <c r="H572"/>
  <c r="CP339" l="1" a="1"/>
  <c r="CP339" s="1"/>
  <c r="DI339" s="1"/>
  <c r="G339"/>
  <c r="DG341"/>
  <c r="AP560"/>
  <c r="AO560"/>
  <c r="AQ560"/>
  <c r="CW560" s="1" a="1"/>
  <c r="CW560" s="1"/>
  <c r="DP560" s="1"/>
  <c r="BA560"/>
  <c r="AL560"/>
  <c r="CQ560" a="1"/>
  <c r="CQ560" s="1"/>
  <c r="DJ560" s="1"/>
  <c r="AS560"/>
  <c r="CV560" s="1" a="1"/>
  <c r="CV560" s="1"/>
  <c r="DO560" s="1"/>
  <c r="F560"/>
  <c r="CP342" a="1"/>
  <c r="CP342" s="1"/>
  <c r="DI342" s="1"/>
  <c r="G342"/>
  <c r="DG339"/>
  <c r="DG342"/>
  <c r="CP335" a="1"/>
  <c r="CP335" s="1"/>
  <c r="DI335" s="1"/>
  <c r="G335"/>
  <c r="CP341" a="1"/>
  <c r="CP341" s="1"/>
  <c r="DI341" s="1"/>
  <c r="G341"/>
  <c r="DG335"/>
  <c r="AG337"/>
  <c r="AF337"/>
  <c r="AI337"/>
  <c r="AJ337"/>
  <c r="AJ343"/>
  <c r="AI343"/>
  <c r="AI340"/>
  <c r="AJ340"/>
  <c r="BH337"/>
  <c r="BD337"/>
  <c r="BI337"/>
  <c r="BE337"/>
  <c r="BF337"/>
  <c r="BC337"/>
  <c r="BG337"/>
  <c r="BG343"/>
  <c r="BC343"/>
  <c r="BH343"/>
  <c r="BD343"/>
  <c r="BE343"/>
  <c r="BF343"/>
  <c r="BI343"/>
  <c r="X343" a="1"/>
  <c r="X343" s="1"/>
  <c r="Y343" a="1"/>
  <c r="Y343" s="1"/>
  <c r="AF341"/>
  <c r="AG341"/>
  <c r="EF341" s="1"/>
  <c r="EB340"/>
  <c r="CY341" a="1"/>
  <c r="CY341" s="1"/>
  <c r="DR341" s="1"/>
  <c r="CW335" a="1"/>
  <c r="CW335" s="1"/>
  <c r="DP335" s="1"/>
  <c r="AF339"/>
  <c r="AG339"/>
  <c r="EF339" s="1"/>
  <c r="AG335"/>
  <c r="EF335" s="1"/>
  <c r="AF335"/>
  <c r="AI336"/>
  <c r="AJ336"/>
  <c r="EG336" s="1"/>
  <c r="CZ336" a="1"/>
  <c r="CZ336" s="1"/>
  <c r="DS336" s="1"/>
  <c r="AF343"/>
  <c r="AG343"/>
  <c r="AF340"/>
  <c r="AG340"/>
  <c r="BI340"/>
  <c r="BE340"/>
  <c r="BC340"/>
  <c r="BH340"/>
  <c r="BD340"/>
  <c r="BF340"/>
  <c r="BG340"/>
  <c r="AF342"/>
  <c r="AG342"/>
  <c r="EF342" s="1"/>
  <c r="Y337" a="1"/>
  <c r="Y337" s="1"/>
  <c r="X337" a="1"/>
  <c r="X337" s="1"/>
  <c r="Y340" a="1"/>
  <c r="Y340" s="1"/>
  <c r="X340" a="1"/>
  <c r="X340" s="1"/>
  <c r="DZ343"/>
  <c r="EB343"/>
  <c r="EB337"/>
  <c r="AH335"/>
  <c r="CW339" a="1"/>
  <c r="CW339" s="1"/>
  <c r="DP339" s="1"/>
  <c r="AH339"/>
  <c r="DZ337"/>
  <c r="AH341"/>
  <c r="CQ572" a="1"/>
  <c r="CQ572" s="1"/>
  <c r="DJ572" s="1"/>
  <c r="AP572"/>
  <c r="BA572"/>
  <c r="AQ572"/>
  <c r="CW572" s="1" a="1"/>
  <c r="CW572" s="1"/>
  <c r="DP572" s="1"/>
  <c r="AS572"/>
  <c r="CV572" s="1" a="1"/>
  <c r="CV572" s="1"/>
  <c r="DO572" s="1"/>
  <c r="AO572"/>
  <c r="AL572"/>
  <c r="D568"/>
  <c r="P560"/>
  <c r="P572"/>
  <c r="BP568"/>
  <c r="O572"/>
  <c r="CN560"/>
  <c r="O568"/>
  <c r="H568"/>
  <c r="CN572"/>
  <c r="DG560" l="1"/>
  <c r="F572"/>
  <c r="CP560" a="1"/>
  <c r="CP560" s="1"/>
  <c r="DI560" s="1"/>
  <c r="G560"/>
  <c r="EA337"/>
  <c r="EC337"/>
  <c r="AI335"/>
  <c r="AJ335"/>
  <c r="EG335" s="1"/>
  <c r="CZ335" a="1"/>
  <c r="CZ335" s="1"/>
  <c r="DS335" s="1"/>
  <c r="EC343"/>
  <c r="EA343"/>
  <c r="AJ339"/>
  <c r="EG339" s="1"/>
  <c r="AI339"/>
  <c r="CZ339" a="1"/>
  <c r="CZ339" s="1"/>
  <c r="DS339" s="1"/>
  <c r="AJ341"/>
  <c r="EG341" s="1"/>
  <c r="AI341"/>
  <c r="CZ341" a="1"/>
  <c r="CZ341" s="1"/>
  <c r="DS341" s="1"/>
  <c r="EA340"/>
  <c r="EC340"/>
  <c r="G572"/>
  <c r="CP572" a="1"/>
  <c r="CP572" s="1"/>
  <c r="DI572" s="1"/>
  <c r="DG572"/>
  <c r="CV568" a="1"/>
  <c r="CV568" s="1"/>
  <c r="DO568" s="1"/>
  <c r="CQ568" a="1"/>
  <c r="CQ568" s="1"/>
  <c r="DJ568" s="1"/>
  <c r="AP568"/>
  <c r="BA568"/>
  <c r="AQ568"/>
  <c r="CW568" s="1" a="1"/>
  <c r="CW568" s="1"/>
  <c r="DP568" s="1"/>
  <c r="AS568"/>
  <c r="AO568"/>
  <c r="AL568"/>
  <c r="F568"/>
  <c r="P568"/>
  <c r="CN568"/>
  <c r="EP343" l="1"/>
  <c r="EP340"/>
  <c r="EP337"/>
  <c r="DG568"/>
  <c r="G568"/>
  <c r="CP568" a="1"/>
  <c r="CP568" s="1"/>
  <c r="DI568" s="1"/>
  <c r="D556"/>
  <c r="BP556"/>
  <c r="O556"/>
  <c r="H556"/>
  <c r="CQ556" l="1" a="1"/>
  <c r="CQ556" s="1"/>
  <c r="DJ556" s="1"/>
  <c r="AP556"/>
  <c r="BA556"/>
  <c r="AQ556"/>
  <c r="CW556" s="1" a="1"/>
  <c r="CW556" s="1"/>
  <c r="DP556" s="1"/>
  <c r="AS556"/>
  <c r="CV556" s="1" a="1"/>
  <c r="CV556" s="1"/>
  <c r="DO556" s="1"/>
  <c r="AO556"/>
  <c r="AL556"/>
  <c r="F556"/>
  <c r="D582"/>
  <c r="P556"/>
  <c r="BP582"/>
  <c r="CN556"/>
  <c r="H582"/>
  <c r="CP556" l="1" a="1"/>
  <c r="CP556" s="1"/>
  <c r="DI556" s="1"/>
  <c r="G556"/>
  <c r="DG556"/>
  <c r="CQ582" a="1"/>
  <c r="CQ582" s="1"/>
  <c r="DJ582" s="1"/>
  <c r="AS582"/>
  <c r="CV582" s="1" a="1"/>
  <c r="CV582" s="1"/>
  <c r="DO582" s="1"/>
  <c r="AO582"/>
  <c r="AP582"/>
  <c r="BA582"/>
  <c r="AQ582"/>
  <c r="CW582" s="1" a="1"/>
  <c r="CW582" s="1"/>
  <c r="DP582" s="1"/>
  <c r="AL582"/>
  <c r="D583"/>
  <c r="BP583"/>
  <c r="P582"/>
  <c r="O582"/>
  <c r="H583"/>
  <c r="O583"/>
  <c r="CN582"/>
  <c r="F582" l="1"/>
  <c r="G582"/>
  <c r="CP582" a="1"/>
  <c r="CP582" s="1"/>
  <c r="DI582" s="1"/>
  <c r="DG582"/>
  <c r="AE582"/>
  <c r="CQ583" a="1"/>
  <c r="CQ583" s="1"/>
  <c r="DJ583" s="1"/>
  <c r="AS583"/>
  <c r="CV583" s="1" a="1"/>
  <c r="CV583" s="1"/>
  <c r="DO583" s="1"/>
  <c r="AO583"/>
  <c r="BA583"/>
  <c r="AP583"/>
  <c r="AQ583"/>
  <c r="CW583" s="1" a="1"/>
  <c r="CW583" s="1"/>
  <c r="DP583" s="1"/>
  <c r="AL583"/>
  <c r="F583"/>
  <c r="CN583"/>
  <c r="BP578"/>
  <c r="P583"/>
  <c r="DG583" l="1"/>
  <c r="CP583" a="1"/>
  <c r="CP583" s="1"/>
  <c r="DI583" s="1"/>
  <c r="G583"/>
  <c r="AF582"/>
  <c r="AG582"/>
  <c r="EF582" s="1"/>
  <c r="CY582" a="1"/>
  <c r="CY582" s="1"/>
  <c r="DR582" s="1"/>
  <c r="D578"/>
  <c r="O578"/>
  <c r="H578"/>
  <c r="CQ578" l="1" a="1"/>
  <c r="CQ578" s="1"/>
  <c r="DJ578" s="1"/>
  <c r="AS578"/>
  <c r="CV578" s="1" a="1"/>
  <c r="CV578" s="1"/>
  <c r="DO578" s="1"/>
  <c r="AO578"/>
  <c r="AP578"/>
  <c r="BA578"/>
  <c r="AQ578"/>
  <c r="CW578" s="1" a="1"/>
  <c r="CW578" s="1"/>
  <c r="DP578" s="1"/>
  <c r="AL578"/>
  <c r="F578"/>
  <c r="D579"/>
  <c r="P578"/>
  <c r="BP579"/>
  <c r="CN578"/>
  <c r="O579"/>
  <c r="H579"/>
  <c r="DG578" l="1"/>
  <c r="CP578" a="1"/>
  <c r="CP578" s="1"/>
  <c r="DI578" s="1"/>
  <c r="G578"/>
  <c r="AE578"/>
  <c r="CQ579" a="1"/>
  <c r="CQ579" s="1"/>
  <c r="DJ579" s="1"/>
  <c r="AS579"/>
  <c r="CV579" s="1" a="1"/>
  <c r="CV579" s="1"/>
  <c r="DO579" s="1"/>
  <c r="AO579"/>
  <c r="AP579"/>
  <c r="BA579"/>
  <c r="AQ579"/>
  <c r="CW579" s="1" a="1"/>
  <c r="CW579" s="1"/>
  <c r="DP579" s="1"/>
  <c r="AL579"/>
  <c r="F579"/>
  <c r="BP580"/>
  <c r="CN579"/>
  <c r="P579"/>
  <c r="CP579" l="1" a="1"/>
  <c r="CP579" s="1"/>
  <c r="DI579" s="1"/>
  <c r="G579"/>
  <c r="DG579"/>
  <c r="AF578"/>
  <c r="AG578"/>
  <c r="EF578" s="1"/>
  <c r="CY578" a="1"/>
  <c r="CY578" s="1"/>
  <c r="DR578" s="1"/>
  <c r="D580"/>
  <c r="O580"/>
  <c r="H580"/>
  <c r="AH578" l="1"/>
  <c r="AE579"/>
  <c r="CQ580" a="1"/>
  <c r="CQ580" s="1"/>
  <c r="DJ580" s="1"/>
  <c r="AS580"/>
  <c r="CV580" s="1" a="1"/>
  <c r="CV580" s="1"/>
  <c r="DO580" s="1"/>
  <c r="AO580"/>
  <c r="AP580"/>
  <c r="BA580"/>
  <c r="AQ580"/>
  <c r="CW580" s="1" a="1"/>
  <c r="CW580" s="1"/>
  <c r="DP580" s="1"/>
  <c r="AL580"/>
  <c r="F580"/>
  <c r="P580"/>
  <c r="CN580"/>
  <c r="BP574"/>
  <c r="DG580" l="1"/>
  <c r="CP580" a="1"/>
  <c r="CP580" s="1"/>
  <c r="DI580" s="1"/>
  <c r="G580"/>
  <c r="AJ578"/>
  <c r="EG578" s="1"/>
  <c r="AI578"/>
  <c r="CZ578" a="1"/>
  <c r="CZ578" s="1"/>
  <c r="DS578" s="1"/>
  <c r="AF579"/>
  <c r="AG579"/>
  <c r="EF579" s="1"/>
  <c r="CY579" a="1"/>
  <c r="CY579" s="1"/>
  <c r="DR579" s="1"/>
  <c r="D574"/>
  <c r="O574"/>
  <c r="D575" l="1"/>
  <c r="O575"/>
  <c r="H574"/>
  <c r="BP575"/>
  <c r="H575"/>
  <c r="AS574" l="1"/>
  <c r="CV574" s="1" a="1"/>
  <c r="CV574" s="1"/>
  <c r="DO574" s="1"/>
  <c r="BA574"/>
  <c r="CQ574" a="1"/>
  <c r="CQ574" s="1"/>
  <c r="DJ574" s="1"/>
  <c r="AQ574"/>
  <c r="CW574" s="1" a="1"/>
  <c r="CW574" s="1"/>
  <c r="DP574" s="1"/>
  <c r="AP574"/>
  <c r="F574"/>
  <c r="AO574"/>
  <c r="AL574"/>
  <c r="AE574"/>
  <c r="CQ575" a="1"/>
  <c r="CQ575" s="1"/>
  <c r="DJ575" s="1"/>
  <c r="AP575"/>
  <c r="BA575"/>
  <c r="AQ575"/>
  <c r="CW575" s="1" a="1"/>
  <c r="CW575" s="1"/>
  <c r="DP575" s="1"/>
  <c r="AO575"/>
  <c r="AS575"/>
  <c r="CV575" s="1" a="1"/>
  <c r="CV575" s="1"/>
  <c r="DO575" s="1"/>
  <c r="AL575"/>
  <c r="F575"/>
  <c r="CN575"/>
  <c r="P574"/>
  <c r="BP576"/>
  <c r="CN574"/>
  <c r="P575"/>
  <c r="DG574" l="1"/>
  <c r="G574"/>
  <c r="CP574" a="1"/>
  <c r="CP574" s="1"/>
  <c r="DI574" s="1"/>
  <c r="CP575" a="1"/>
  <c r="CP575" s="1"/>
  <c r="DI575" s="1"/>
  <c r="G575"/>
  <c r="DG575"/>
  <c r="AF574"/>
  <c r="AG574"/>
  <c r="EF574" s="1"/>
  <c r="CY574" a="1"/>
  <c r="CY574" s="1"/>
  <c r="DR574" s="1"/>
  <c r="D576"/>
  <c r="O576"/>
  <c r="AH574" l="1"/>
  <c r="AE575"/>
  <c r="H576"/>
  <c r="BP570"/>
  <c r="CQ576" l="1" a="1"/>
  <c r="CQ576" s="1"/>
  <c r="DJ576" s="1"/>
  <c r="AP576"/>
  <c r="AS576"/>
  <c r="CV576" s="1" a="1"/>
  <c r="CV576" s="1"/>
  <c r="DO576" s="1"/>
  <c r="F576"/>
  <c r="AQ576"/>
  <c r="CW576" s="1" a="1"/>
  <c r="CW576" s="1"/>
  <c r="DP576" s="1"/>
  <c r="AL576"/>
  <c r="BA576"/>
  <c r="AO576"/>
  <c r="AJ574"/>
  <c r="EG574" s="1"/>
  <c r="AI574"/>
  <c r="CZ574" a="1"/>
  <c r="CZ574" s="1"/>
  <c r="DS574" s="1"/>
  <c r="AF575"/>
  <c r="AG575"/>
  <c r="EF575" s="1"/>
  <c r="CY575" a="1"/>
  <c r="CY575" s="1"/>
  <c r="DR575" s="1"/>
  <c r="D570"/>
  <c r="P576"/>
  <c r="CN576"/>
  <c r="O570"/>
  <c r="DG576" l="1"/>
  <c r="G576"/>
  <c r="CP576" a="1"/>
  <c r="CP576" s="1"/>
  <c r="DI576" s="1"/>
  <c r="D571"/>
  <c r="H570"/>
  <c r="BP571"/>
  <c r="O571"/>
  <c r="H571"/>
  <c r="AO570" l="1"/>
  <c r="AL570"/>
  <c r="AS570"/>
  <c r="AQ570"/>
  <c r="CW570" s="1" a="1"/>
  <c r="CW570" s="1"/>
  <c r="DP570" s="1"/>
  <c r="CV570" a="1"/>
  <c r="CV570" s="1"/>
  <c r="DO570" s="1"/>
  <c r="BA570"/>
  <c r="CQ570" a="1"/>
  <c r="CQ570" s="1"/>
  <c r="DJ570" s="1"/>
  <c r="AP570"/>
  <c r="F570"/>
  <c r="AE570"/>
  <c r="CQ571" a="1"/>
  <c r="CQ571" s="1"/>
  <c r="DJ571" s="1"/>
  <c r="AS571"/>
  <c r="CV571" s="1" a="1"/>
  <c r="CV571" s="1"/>
  <c r="DO571" s="1"/>
  <c r="AO571"/>
  <c r="AP571"/>
  <c r="BA571"/>
  <c r="AQ571"/>
  <c r="CW571" s="1" a="1"/>
  <c r="CW571" s="1"/>
  <c r="DP571" s="1"/>
  <c r="AL571"/>
  <c r="AE571"/>
  <c r="F571"/>
  <c r="BP566"/>
  <c r="CN570"/>
  <c r="P571"/>
  <c r="P570"/>
  <c r="CN571"/>
  <c r="G570" l="1"/>
  <c r="CP570" a="1"/>
  <c r="CP570" s="1"/>
  <c r="DI570" s="1"/>
  <c r="DG570"/>
  <c r="DG571"/>
  <c r="CP571" a="1"/>
  <c r="CP571" s="1"/>
  <c r="DI571" s="1"/>
  <c r="G571"/>
  <c r="AF571"/>
  <c r="AG571"/>
  <c r="EF571" s="1"/>
  <c r="AF570"/>
  <c r="AG570"/>
  <c r="EF570" s="1"/>
  <c r="CY570" a="1"/>
  <c r="CY570" s="1"/>
  <c r="DR570" s="1"/>
  <c r="AH570"/>
  <c r="CY571" a="1"/>
  <c r="CY571" s="1"/>
  <c r="DR571" s="1"/>
  <c r="AJ570" l="1"/>
  <c r="EG570" s="1"/>
  <c r="AI570"/>
  <c r="CZ570" a="1"/>
  <c r="CZ570" s="1"/>
  <c r="DS570" s="1"/>
  <c r="D566"/>
  <c r="O566"/>
  <c r="H566"/>
  <c r="CQ566" l="1" a="1"/>
  <c r="CQ566" s="1"/>
  <c r="DJ566" s="1"/>
  <c r="AP566"/>
  <c r="BA566"/>
  <c r="AQ566"/>
  <c r="CW566" s="1" a="1"/>
  <c r="CW566" s="1"/>
  <c r="DP566" s="1"/>
  <c r="AS566"/>
  <c r="CV566" s="1" a="1"/>
  <c r="CV566" s="1"/>
  <c r="DO566" s="1"/>
  <c r="AO566"/>
  <c r="AL566"/>
  <c r="F566"/>
  <c r="D567"/>
  <c r="BP567"/>
  <c r="P566"/>
  <c r="CN566"/>
  <c r="O567"/>
  <c r="DG566" l="1"/>
  <c r="CP566" a="1"/>
  <c r="CP566" s="1"/>
  <c r="DI566" s="1"/>
  <c r="G566"/>
  <c r="AE566"/>
  <c r="BP562"/>
  <c r="H567"/>
  <c r="AO567" l="1"/>
  <c r="AL567"/>
  <c r="AS567"/>
  <c r="CV567" s="1" a="1"/>
  <c r="CV567" s="1"/>
  <c r="DO567" s="1"/>
  <c r="AQ567"/>
  <c r="CW567" s="1" a="1"/>
  <c r="CW567" s="1"/>
  <c r="DP567" s="1"/>
  <c r="CQ567" a="1"/>
  <c r="CQ567" s="1"/>
  <c r="DJ567" s="1"/>
  <c r="BA567"/>
  <c r="F567"/>
  <c r="AP567"/>
  <c r="AE567"/>
  <c r="AG567" s="1"/>
  <c r="EF567" s="1"/>
  <c r="AF566"/>
  <c r="AG566"/>
  <c r="EF566" s="1"/>
  <c r="AH566"/>
  <c r="CY566" a="1"/>
  <c r="CY566" s="1"/>
  <c r="DR566" s="1"/>
  <c r="CY567" a="1"/>
  <c r="CY567" s="1"/>
  <c r="DR567" s="1"/>
  <c r="CN567"/>
  <c r="P567"/>
  <c r="CP567" l="1" a="1"/>
  <c r="CP567" s="1"/>
  <c r="DI567" s="1"/>
  <c r="G567"/>
  <c r="DG567"/>
  <c r="AF567"/>
  <c r="AI566"/>
  <c r="AJ566"/>
  <c r="EG566" s="1"/>
  <c r="CZ566" a="1"/>
  <c r="CZ566" s="1"/>
  <c r="DS566" s="1"/>
  <c r="D562"/>
  <c r="O562"/>
  <c r="H562"/>
  <c r="CQ562" l="1" a="1"/>
  <c r="CQ562" s="1"/>
  <c r="DJ562" s="1"/>
  <c r="BA562"/>
  <c r="AQ562"/>
  <c r="CW562" s="1" a="1"/>
  <c r="CW562" s="1"/>
  <c r="DP562" s="1"/>
  <c r="AS562"/>
  <c r="CV562" s="1" a="1"/>
  <c r="CV562" s="1"/>
  <c r="DO562" s="1"/>
  <c r="AO562"/>
  <c r="AP562"/>
  <c r="AL562"/>
  <c r="F562"/>
  <c r="D563"/>
  <c r="BP563"/>
  <c r="CN562"/>
  <c r="P562"/>
  <c r="H563"/>
  <c r="O563"/>
  <c r="DG562" l="1"/>
  <c r="CP562" a="1"/>
  <c r="CP562" s="1"/>
  <c r="DI562" s="1"/>
  <c r="G562"/>
  <c r="AE562"/>
  <c r="CQ563" a="1"/>
  <c r="CQ563" s="1"/>
  <c r="DJ563" s="1"/>
  <c r="AS563"/>
  <c r="CV563" s="1" a="1"/>
  <c r="CV563" s="1"/>
  <c r="DO563" s="1"/>
  <c r="AO563"/>
  <c r="AP563"/>
  <c r="BA563"/>
  <c r="AQ563"/>
  <c r="CW563" s="1" a="1"/>
  <c r="CW563" s="1"/>
  <c r="DP563" s="1"/>
  <c r="AL563"/>
  <c r="F563"/>
  <c r="BP564"/>
  <c r="CN563"/>
  <c r="P563"/>
  <c r="CP563" l="1" a="1"/>
  <c r="CP563" s="1"/>
  <c r="DI563" s="1"/>
  <c r="G563"/>
  <c r="DG563"/>
  <c r="AF562"/>
  <c r="AG562"/>
  <c r="EF562" s="1"/>
  <c r="CY562" a="1"/>
  <c r="CY562" s="1"/>
  <c r="DR562" s="1"/>
  <c r="D564"/>
  <c r="O564"/>
  <c r="H564"/>
  <c r="AH562" l="1"/>
  <c r="AE563"/>
  <c r="CQ564" a="1"/>
  <c r="CQ564" s="1"/>
  <c r="DJ564" s="1"/>
  <c r="AS564"/>
  <c r="CV564" s="1" a="1"/>
  <c r="CV564" s="1"/>
  <c r="DO564" s="1"/>
  <c r="AO564"/>
  <c r="AP564"/>
  <c r="BA564"/>
  <c r="AQ564"/>
  <c r="CW564" s="1" a="1"/>
  <c r="CW564" s="1"/>
  <c r="DP564" s="1"/>
  <c r="AL564"/>
  <c r="F564"/>
  <c r="BP558"/>
  <c r="P564"/>
  <c r="CN564"/>
  <c r="DG564" l="1"/>
  <c r="CP564" a="1"/>
  <c r="CP564" s="1"/>
  <c r="DI564" s="1"/>
  <c r="G564"/>
  <c r="AI562"/>
  <c r="AJ562"/>
  <c r="EG562" s="1"/>
  <c r="CZ562" a="1"/>
  <c r="CZ562" s="1"/>
  <c r="DS562" s="1"/>
  <c r="AF563"/>
  <c r="AG563"/>
  <c r="EF563" s="1"/>
  <c r="CY563" a="1"/>
  <c r="CY563" s="1"/>
  <c r="DR563" s="1"/>
  <c r="D558"/>
  <c r="O558"/>
  <c r="D559" l="1"/>
  <c r="BP559"/>
  <c r="H558"/>
  <c r="H559"/>
  <c r="O559"/>
  <c r="BA558" l="1"/>
  <c r="AL558"/>
  <c r="AP558"/>
  <c r="AS558"/>
  <c r="CV558" s="1" a="1"/>
  <c r="CV558" s="1"/>
  <c r="DO558" s="1"/>
  <c r="CQ558" a="1"/>
  <c r="CQ558" s="1"/>
  <c r="DJ558" s="1"/>
  <c r="AO558"/>
  <c r="AQ558"/>
  <c r="CW558" s="1" a="1"/>
  <c r="CW558" s="1"/>
  <c r="DP558" s="1"/>
  <c r="F558"/>
  <c r="AE558"/>
  <c r="CQ559" a="1"/>
  <c r="CQ559" s="1"/>
  <c r="DJ559" s="1"/>
  <c r="AS559"/>
  <c r="CV559" s="1" a="1"/>
  <c r="CV559" s="1"/>
  <c r="DO559" s="1"/>
  <c r="AO559"/>
  <c r="AP559"/>
  <c r="BA559"/>
  <c r="AQ559"/>
  <c r="CW559" s="1" a="1"/>
  <c r="CW559" s="1"/>
  <c r="DP559" s="1"/>
  <c r="AL559"/>
  <c r="AE559"/>
  <c r="CY559" s="1" a="1"/>
  <c r="CY559" s="1"/>
  <c r="DR559" s="1"/>
  <c r="F559"/>
  <c r="P559"/>
  <c r="CN559"/>
  <c r="P558"/>
  <c r="CN558"/>
  <c r="DG558" l="1"/>
  <c r="G558"/>
  <c r="CP558" a="1"/>
  <c r="CP558" s="1"/>
  <c r="DI558" s="1"/>
  <c r="DG559"/>
  <c r="CP559" a="1"/>
  <c r="CP559" s="1"/>
  <c r="DI559" s="1"/>
  <c r="G559"/>
  <c r="AF559"/>
  <c r="AG559"/>
  <c r="EF559" s="1"/>
  <c r="AF558"/>
  <c r="AG558"/>
  <c r="EF558" s="1"/>
  <c r="CY558" a="1"/>
  <c r="CY558" s="1"/>
  <c r="DR558" s="1"/>
  <c r="AH558"/>
  <c r="AJ558" l="1"/>
  <c r="EG558" s="1"/>
  <c r="AI558"/>
  <c r="CZ558" a="1"/>
  <c r="CZ558" s="1"/>
  <c r="DS558" s="1"/>
  <c r="D429"/>
  <c r="O429"/>
  <c r="BP429"/>
  <c r="H429"/>
  <c r="CQ429" l="1" a="1"/>
  <c r="CQ429" s="1"/>
  <c r="DJ429" s="1"/>
  <c r="AP429"/>
  <c r="BA429"/>
  <c r="AQ429"/>
  <c r="CW429" s="1" a="1"/>
  <c r="CW429" s="1"/>
  <c r="DP429" s="1"/>
  <c r="AS429"/>
  <c r="CV429" s="1" a="1"/>
  <c r="CV429" s="1"/>
  <c r="DO429" s="1"/>
  <c r="AO429"/>
  <c r="AL429"/>
  <c r="F429"/>
  <c r="P429"/>
  <c r="CN429"/>
  <c r="DG429" l="1"/>
  <c r="CP429" a="1"/>
  <c r="CP429" s="1"/>
  <c r="DI429" s="1"/>
  <c r="G429"/>
  <c r="D365" l="1"/>
  <c r="BP365"/>
  <c r="O365"/>
  <c r="D366" l="1"/>
  <c r="BP366"/>
  <c r="H365"/>
  <c r="H366"/>
  <c r="BA365" l="1"/>
  <c r="AL365"/>
  <c r="AP365"/>
  <c r="AO365"/>
  <c r="CQ365" a="1"/>
  <c r="CQ365" s="1"/>
  <c r="DJ365" s="1"/>
  <c r="AS365"/>
  <c r="CV365" s="1" a="1"/>
  <c r="CV365" s="1"/>
  <c r="DO365" s="1"/>
  <c r="AQ365"/>
  <c r="CW365" s="1" a="1"/>
  <c r="CW365" s="1"/>
  <c r="DP365" s="1"/>
  <c r="F365"/>
  <c r="CQ366" a="1"/>
  <c r="CQ366" s="1"/>
  <c r="DJ366" s="1"/>
  <c r="AP366"/>
  <c r="BA366"/>
  <c r="AQ366"/>
  <c r="AS366"/>
  <c r="CV366" s="1" a="1"/>
  <c r="CV366" s="1"/>
  <c r="DO366" s="1"/>
  <c r="AO366"/>
  <c r="AL366"/>
  <c r="P365"/>
  <c r="BP367"/>
  <c r="CN365"/>
  <c r="O366"/>
  <c r="P366"/>
  <c r="CN366"/>
  <c r="AE365" l="1"/>
  <c r="CY365" s="1" a="1"/>
  <c r="CY365" s="1"/>
  <c r="DR365" s="1"/>
  <c r="F366"/>
  <c r="DG365"/>
  <c r="CP365" a="1"/>
  <c r="CP365" s="1"/>
  <c r="DI365" s="1"/>
  <c r="G365"/>
  <c r="CP366" a="1"/>
  <c r="CP366" s="1"/>
  <c r="DI366" s="1"/>
  <c r="G366"/>
  <c r="DG366"/>
  <c r="AF365"/>
  <c r="CW366" a="1"/>
  <c r="CW366" s="1"/>
  <c r="DP366" s="1"/>
  <c r="D367"/>
  <c r="H367"/>
  <c r="AG365" l="1"/>
  <c r="EF365" s="1"/>
  <c r="CQ367" a="1"/>
  <c r="CQ367" s="1"/>
  <c r="DJ367" s="1"/>
  <c r="AS367"/>
  <c r="CV367" s="1" a="1"/>
  <c r="CV367" s="1"/>
  <c r="DO367" s="1"/>
  <c r="AO367"/>
  <c r="AP367"/>
  <c r="BA367"/>
  <c r="AQ367"/>
  <c r="CW367" s="1" a="1"/>
  <c r="CW367" s="1"/>
  <c r="DP367" s="1"/>
  <c r="AL367"/>
  <c r="BP368"/>
  <c r="O367"/>
  <c r="P367"/>
  <c r="CN367"/>
  <c r="AE366" l="1"/>
  <c r="CY366" s="1" a="1"/>
  <c r="CY366" s="1"/>
  <c r="DR366" s="1"/>
  <c r="F367"/>
  <c r="AH365"/>
  <c r="AI365" s="1"/>
  <c r="DG367"/>
  <c r="CP367" a="1"/>
  <c r="CP367" s="1"/>
  <c r="DI367" s="1"/>
  <c r="G367"/>
  <c r="AJ365"/>
  <c r="EG365" s="1"/>
  <c r="CZ365" a="1"/>
  <c r="CZ365" s="1"/>
  <c r="DS365" s="1"/>
  <c r="D368"/>
  <c r="H368"/>
  <c r="AF366" l="1"/>
  <c r="AG366"/>
  <c r="EF366" s="1"/>
  <c r="CQ368" a="1"/>
  <c r="CQ368" s="1"/>
  <c r="DJ368" s="1"/>
  <c r="AS368"/>
  <c r="CV368" s="1" a="1"/>
  <c r="CV368" s="1"/>
  <c r="DO368" s="1"/>
  <c r="AO368"/>
  <c r="AP368"/>
  <c r="BA368"/>
  <c r="AQ368"/>
  <c r="CW368" s="1" a="1"/>
  <c r="CW368" s="1"/>
  <c r="DP368" s="1"/>
  <c r="AL368"/>
  <c r="P368"/>
  <c r="O368"/>
  <c r="BP369"/>
  <c r="CN368"/>
  <c r="AH366" l="1"/>
  <c r="AI366" s="1"/>
  <c r="F368"/>
  <c r="AE367"/>
  <c r="CY367" s="1" a="1"/>
  <c r="CY367" s="1"/>
  <c r="DR367" s="1"/>
  <c r="CP368" a="1"/>
  <c r="CP368" s="1"/>
  <c r="DI368" s="1"/>
  <c r="G368"/>
  <c r="DG368"/>
  <c r="CZ366" a="1"/>
  <c r="CZ366" s="1"/>
  <c r="DS366" s="1"/>
  <c r="AF367"/>
  <c r="D369"/>
  <c r="O369"/>
  <c r="AG367" l="1"/>
  <c r="EF367" s="1"/>
  <c r="AJ366"/>
  <c r="EG366" s="1"/>
  <c r="AH367"/>
  <c r="AE368"/>
  <c r="BP370"/>
  <c r="H369"/>
  <c r="AO369" l="1"/>
  <c r="AL369"/>
  <c r="AS369"/>
  <c r="CV369" s="1" a="1"/>
  <c r="CV369" s="1"/>
  <c r="DO369" s="1"/>
  <c r="AQ369"/>
  <c r="CW369" s="1" a="1"/>
  <c r="CW369" s="1"/>
  <c r="DP369" s="1"/>
  <c r="CQ369" a="1"/>
  <c r="CQ369" s="1"/>
  <c r="DJ369" s="1"/>
  <c r="BA369"/>
  <c r="AP369"/>
  <c r="F369"/>
  <c r="AJ367"/>
  <c r="EG367" s="1"/>
  <c r="AI367"/>
  <c r="CZ367" a="1"/>
  <c r="CZ367" s="1"/>
  <c r="DS367" s="1"/>
  <c r="AF368"/>
  <c r="AG368"/>
  <c r="EF368" s="1"/>
  <c r="CY368" a="1"/>
  <c r="CY368" s="1"/>
  <c r="DR368" s="1"/>
  <c r="D370"/>
  <c r="P369"/>
  <c r="H370"/>
  <c r="CN369"/>
  <c r="O370"/>
  <c r="DG369" l="1"/>
  <c r="G369"/>
  <c r="CP369" a="1"/>
  <c r="CP369" s="1"/>
  <c r="DI369" s="1"/>
  <c r="AH368"/>
  <c r="AE369"/>
  <c r="CQ370" a="1"/>
  <c r="CQ370" s="1"/>
  <c r="DJ370" s="1"/>
  <c r="AS370"/>
  <c r="CV370" s="1" a="1"/>
  <c r="CV370" s="1"/>
  <c r="DO370" s="1"/>
  <c r="AO370"/>
  <c r="AP370"/>
  <c r="BA370"/>
  <c r="AQ370"/>
  <c r="AL370"/>
  <c r="F370"/>
  <c r="BP357"/>
  <c r="P370"/>
  <c r="CN370"/>
  <c r="CP370" l="1" a="1"/>
  <c r="CP370" s="1"/>
  <c r="DI370" s="1"/>
  <c r="G370"/>
  <c r="DG370"/>
  <c r="CW370" a="1"/>
  <c r="CW370" s="1"/>
  <c r="DP370" s="1"/>
  <c r="AJ368"/>
  <c r="EG368" s="1"/>
  <c r="AI368"/>
  <c r="CZ368" a="1"/>
  <c r="CZ368" s="1"/>
  <c r="DS368" s="1"/>
  <c r="AF369"/>
  <c r="AG369"/>
  <c r="EF369" s="1"/>
  <c r="CY369" a="1"/>
  <c r="CY369" s="1"/>
  <c r="DR369" s="1"/>
  <c r="D357"/>
  <c r="O357"/>
  <c r="H357"/>
  <c r="CQ357" l="1" a="1"/>
  <c r="CQ357" s="1"/>
  <c r="DJ357" s="1"/>
  <c r="AP357"/>
  <c r="BA357"/>
  <c r="AQ357"/>
  <c r="CW357" s="1" a="1"/>
  <c r="CW357" s="1"/>
  <c r="DP357" s="1"/>
  <c r="AS357"/>
  <c r="CV357" s="1" a="1"/>
  <c r="CV357" s="1"/>
  <c r="DO357" s="1"/>
  <c r="AO357"/>
  <c r="AL357"/>
  <c r="F357"/>
  <c r="D358"/>
  <c r="P357"/>
  <c r="BP358"/>
  <c r="CN357"/>
  <c r="O358"/>
  <c r="H358"/>
  <c r="DG357" l="1"/>
  <c r="CP357" a="1"/>
  <c r="CP357" s="1"/>
  <c r="DI357" s="1"/>
  <c r="G357"/>
  <c r="AE357"/>
  <c r="CQ358" a="1"/>
  <c r="CQ358" s="1"/>
  <c r="DJ358" s="1"/>
  <c r="AS358"/>
  <c r="CV358" s="1" a="1"/>
  <c r="CV358" s="1"/>
  <c r="DO358" s="1"/>
  <c r="AO358"/>
  <c r="AP358"/>
  <c r="BA358"/>
  <c r="AQ358"/>
  <c r="CW358" s="1" a="1"/>
  <c r="CW358" s="1"/>
  <c r="DP358" s="1"/>
  <c r="AL358"/>
  <c r="F358"/>
  <c r="BP359"/>
  <c r="P358"/>
  <c r="CN358"/>
  <c r="CP358" l="1" a="1"/>
  <c r="CP358" s="1"/>
  <c r="DI358" s="1"/>
  <c r="G358"/>
  <c r="DG358"/>
  <c r="AF357"/>
  <c r="AG357"/>
  <c r="EF357" s="1"/>
  <c r="CY357" a="1"/>
  <c r="CY357" s="1"/>
  <c r="DR357" s="1"/>
  <c r="D359"/>
  <c r="O359"/>
  <c r="H359"/>
  <c r="AH357" l="1"/>
  <c r="AE358"/>
  <c r="CQ359" a="1"/>
  <c r="CQ359" s="1"/>
  <c r="DJ359" s="1"/>
  <c r="AS359"/>
  <c r="CV359" s="1" a="1"/>
  <c r="CV359" s="1"/>
  <c r="DO359" s="1"/>
  <c r="AO359"/>
  <c r="AP359"/>
  <c r="BA359"/>
  <c r="AQ359"/>
  <c r="AL359"/>
  <c r="F359"/>
  <c r="P359"/>
  <c r="CN359"/>
  <c r="BP360"/>
  <c r="CP359" l="1" a="1"/>
  <c r="CP359" s="1"/>
  <c r="DI359" s="1"/>
  <c r="G359"/>
  <c r="DG359"/>
  <c r="AJ357"/>
  <c r="EG357" s="1"/>
  <c r="AI357"/>
  <c r="CZ357" a="1"/>
  <c r="CZ357" s="1"/>
  <c r="DS357" s="1"/>
  <c r="AF358"/>
  <c r="AG358"/>
  <c r="EF358" s="1"/>
  <c r="CY358" a="1"/>
  <c r="CY358" s="1"/>
  <c r="DR358" s="1"/>
  <c r="CW359" a="1"/>
  <c r="CW359" s="1"/>
  <c r="DP359" s="1"/>
  <c r="D360"/>
  <c r="H360"/>
  <c r="O360"/>
  <c r="AH358" l="1"/>
  <c r="AE359"/>
  <c r="CQ360" a="1"/>
  <c r="CQ360" s="1"/>
  <c r="DJ360" s="1"/>
  <c r="BA360"/>
  <c r="AQ360"/>
  <c r="CW360" s="1" a="1"/>
  <c r="CW360" s="1"/>
  <c r="DP360" s="1"/>
  <c r="AS360"/>
  <c r="CV360" s="1" a="1"/>
  <c r="CV360" s="1"/>
  <c r="DO360" s="1"/>
  <c r="AO360"/>
  <c r="AP360"/>
  <c r="AL360"/>
  <c r="F360"/>
  <c r="BP361"/>
  <c r="CN360"/>
  <c r="P360"/>
  <c r="DG360" l="1"/>
  <c r="CP360" a="1"/>
  <c r="CP360" s="1"/>
  <c r="DI360" s="1"/>
  <c r="G360"/>
  <c r="AJ358"/>
  <c r="EG358" s="1"/>
  <c r="AI358"/>
  <c r="CZ358" a="1"/>
  <c r="CZ358" s="1"/>
  <c r="DS358" s="1"/>
  <c r="AF359"/>
  <c r="AG359"/>
  <c r="EF359" s="1"/>
  <c r="CY359" a="1"/>
  <c r="CY359" s="1"/>
  <c r="DR359" s="1"/>
  <c r="D361"/>
  <c r="H361"/>
  <c r="CQ361" l="1" a="1"/>
  <c r="CQ361" s="1"/>
  <c r="DJ361" s="1"/>
  <c r="AO361"/>
  <c r="AQ361"/>
  <c r="CW361" s="1" a="1"/>
  <c r="CW361" s="1"/>
  <c r="DP361" s="1"/>
  <c r="AS361"/>
  <c r="CV361" s="1" a="1"/>
  <c r="CV361" s="1"/>
  <c r="DO361" s="1"/>
  <c r="AP361"/>
  <c r="BA361"/>
  <c r="AL361"/>
  <c r="BP362"/>
  <c r="O361"/>
  <c r="P361"/>
  <c r="CN361"/>
  <c r="AE360" l="1"/>
  <c r="CY360" s="1" a="1"/>
  <c r="CY360" s="1"/>
  <c r="DR360" s="1"/>
  <c r="F361"/>
  <c r="AH359"/>
  <c r="AI359" s="1"/>
  <c r="CP361" a="1"/>
  <c r="CP361" s="1"/>
  <c r="DI361" s="1"/>
  <c r="G361"/>
  <c r="DG361"/>
  <c r="AJ359"/>
  <c r="EG359" s="1"/>
  <c r="CZ359" a="1"/>
  <c r="CZ359" s="1"/>
  <c r="DS359" s="1"/>
  <c r="D362"/>
  <c r="H362"/>
  <c r="AF360" l="1"/>
  <c r="AG360"/>
  <c r="EF360" s="1"/>
  <c r="CQ362" a="1"/>
  <c r="CQ362" s="1"/>
  <c r="DJ362" s="1"/>
  <c r="AP362"/>
  <c r="BA362"/>
  <c r="AQ362"/>
  <c r="AS362"/>
  <c r="CV362" s="1" a="1"/>
  <c r="CV362" s="1"/>
  <c r="DO362" s="1"/>
  <c r="AO362"/>
  <c r="AL362"/>
  <c r="BP354"/>
  <c r="P362"/>
  <c r="O362"/>
  <c r="CN362"/>
  <c r="AH360" l="1"/>
  <c r="AI360" s="1"/>
  <c r="AE361"/>
  <c r="AG361" s="1"/>
  <c r="EF361" s="1"/>
  <c r="F362"/>
  <c r="CP362" a="1"/>
  <c r="CP362" s="1"/>
  <c r="DI362" s="1"/>
  <c r="G362"/>
  <c r="DG362"/>
  <c r="CZ360" a="1"/>
  <c r="CZ360" s="1"/>
  <c r="DS360" s="1"/>
  <c r="CW362" a="1"/>
  <c r="CW362" s="1"/>
  <c r="DP362" s="1"/>
  <c r="CY361" a="1"/>
  <c r="CY361" s="1"/>
  <c r="DR361" s="1"/>
  <c r="D354"/>
  <c r="YK4" i="2"/>
  <c r="YK5" s="1"/>
  <c r="YK6" s="1"/>
  <c r="YK7" s="1"/>
  <c r="YK8" s="1"/>
  <c r="YK9" s="1"/>
  <c r="YK10" s="1"/>
  <c r="YK11" s="1"/>
  <c r="YK12" s="1"/>
  <c r="YK13" s="1"/>
  <c r="YK14" s="1"/>
  <c r="YK15" s="1"/>
  <c r="YK16" s="1"/>
  <c r="YK17" s="1"/>
  <c r="YK18" s="1"/>
  <c r="YK19" s="1"/>
  <c r="YK20" s="1"/>
  <c r="YK21" s="1"/>
  <c r="YK22" s="1"/>
  <c r="YK23" s="1"/>
  <c r="YK24" s="1"/>
  <c r="YK25" s="1"/>
  <c r="YK26" s="1"/>
  <c r="YK27" s="1"/>
  <c r="YK28" s="1"/>
  <c r="YK29" s="1"/>
  <c r="YE4"/>
  <c r="YE5" s="1"/>
  <c r="YE6" s="1"/>
  <c r="YE7" s="1"/>
  <c r="YE8" s="1"/>
  <c r="YE9" s="1"/>
  <c r="YE10" s="1"/>
  <c r="YE11" s="1"/>
  <c r="YE12" s="1"/>
  <c r="YE13" s="1"/>
  <c r="YE14" s="1"/>
  <c r="YE15" s="1"/>
  <c r="YE16" s="1"/>
  <c r="YE17" s="1"/>
  <c r="YE18" s="1"/>
  <c r="YE19" s="1"/>
  <c r="YE20" s="1"/>
  <c r="YE21" s="1"/>
  <c r="YE22" s="1"/>
  <c r="YE23" s="1"/>
  <c r="YE24" s="1"/>
  <c r="YE25" s="1"/>
  <c r="YE26" s="1"/>
  <c r="YE27" s="1"/>
  <c r="YE28" s="1"/>
  <c r="YE29" s="1"/>
  <c r="XY4"/>
  <c r="XY5" s="1"/>
  <c r="XY6" s="1"/>
  <c r="XY7" s="1"/>
  <c r="XY8" s="1"/>
  <c r="XY9" s="1"/>
  <c r="XY10" s="1"/>
  <c r="XY11" s="1"/>
  <c r="XY12" s="1"/>
  <c r="XY13" s="1"/>
  <c r="XY14" s="1"/>
  <c r="XY15" s="1"/>
  <c r="XY16" s="1"/>
  <c r="XY17" s="1"/>
  <c r="XY18" s="1"/>
  <c r="XY19" s="1"/>
  <c r="XY20" s="1"/>
  <c r="XY21" s="1"/>
  <c r="XY22" s="1"/>
  <c r="XY23" s="1"/>
  <c r="XY24" s="1"/>
  <c r="XY25" s="1"/>
  <c r="XY26" s="1"/>
  <c r="XY27" s="1"/>
  <c r="XY28" s="1"/>
  <c r="XY29" s="1"/>
  <c r="LU3" i="1"/>
  <c r="LR3"/>
  <c r="LO3"/>
  <c r="LL3"/>
  <c r="YO1" i="2"/>
  <c r="XY1"/>
  <c r="YL1"/>
  <c r="YI1"/>
  <c r="YN1"/>
  <c r="YE1"/>
  <c r="YG1"/>
  <c r="YC1"/>
  <c r="YB1"/>
  <c r="YP1"/>
  <c r="YJ1"/>
  <c r="YK1"/>
  <c r="YD1"/>
  <c r="XZ1"/>
  <c r="YM1"/>
  <c r="YF1"/>
  <c r="YA1"/>
  <c r="YH1"/>
  <c r="O354" i="3"/>
  <c r="H354"/>
  <c r="AF361" l="1"/>
  <c r="AJ360"/>
  <c r="EG360" s="1"/>
  <c r="CQ354" a="1"/>
  <c r="CQ354" s="1"/>
  <c r="DJ354" s="1"/>
  <c r="AP354"/>
  <c r="BA354"/>
  <c r="AQ354"/>
  <c r="CW354" s="1" a="1"/>
  <c r="CW354" s="1"/>
  <c r="DP354" s="1"/>
  <c r="AS354"/>
  <c r="CV354" s="1" a="1"/>
  <c r="CV354" s="1"/>
  <c r="DO354" s="1"/>
  <c r="AO354"/>
  <c r="AL354"/>
  <c r="F354"/>
  <c r="XZ2" i="2"/>
  <c r="XY2"/>
  <c r="YA2"/>
  <c r="YB2"/>
  <c r="YC2"/>
  <c r="YD2"/>
  <c r="YE2"/>
  <c r="YF2"/>
  <c r="YG2"/>
  <c r="YH2"/>
  <c r="YI2"/>
  <c r="YJ2"/>
  <c r="YK2"/>
  <c r="YL2"/>
  <c r="YM2"/>
  <c r="YN2"/>
  <c r="YO2"/>
  <c r="YP2"/>
  <c r="BP326" i="3"/>
  <c r="CN354"/>
  <c r="P354"/>
  <c r="DG354" l="1"/>
  <c r="CP354" a="1"/>
  <c r="CP354" s="1"/>
  <c r="DI354" s="1"/>
  <c r="G354"/>
  <c r="D326"/>
  <c r="XS5" i="2"/>
  <c r="XS6" s="1"/>
  <c r="XS7" s="1"/>
  <c r="XS8" s="1"/>
  <c r="XS9" s="1"/>
  <c r="XS10" s="1"/>
  <c r="XS11" s="1"/>
  <c r="XS12" s="1"/>
  <c r="XS13" s="1"/>
  <c r="XS14" s="1"/>
  <c r="XS15" s="1"/>
  <c r="XS16" s="1"/>
  <c r="XS17" s="1"/>
  <c r="XS18" s="1"/>
  <c r="XS19" s="1"/>
  <c r="XS20" s="1"/>
  <c r="XS21" s="1"/>
  <c r="XS22" s="1"/>
  <c r="XS23" s="1"/>
  <c r="XS24" s="1"/>
  <c r="XS25" s="1"/>
  <c r="XS26" s="1"/>
  <c r="XS27" s="1"/>
  <c r="XS28" s="1"/>
  <c r="XS29" s="1"/>
  <c r="XS4"/>
  <c r="LI3" i="1"/>
  <c r="XR1" i="2"/>
  <c r="XU1"/>
  <c r="XQ1"/>
  <c r="XX1"/>
  <c r="XW1"/>
  <c r="XV1"/>
  <c r="XT1"/>
  <c r="O326" i="3"/>
  <c r="XS1" i="2"/>
  <c r="H326" i="3"/>
  <c r="CQ326" l="1" a="1"/>
  <c r="CQ326" s="1"/>
  <c r="DJ326" s="1"/>
  <c r="AP326"/>
  <c r="BA326"/>
  <c r="AQ326"/>
  <c r="CW326" s="1" a="1"/>
  <c r="CW326" s="1"/>
  <c r="DP326" s="1"/>
  <c r="AS326"/>
  <c r="CV326" s="1" a="1"/>
  <c r="CV326" s="1"/>
  <c r="DO326" s="1"/>
  <c r="AO326"/>
  <c r="AL326"/>
  <c r="F326"/>
  <c r="XQ2" i="2"/>
  <c r="XR2"/>
  <c r="XS2"/>
  <c r="XT2"/>
  <c r="XU2"/>
  <c r="XV2"/>
  <c r="XW2"/>
  <c r="XX2"/>
  <c r="P326" i="3"/>
  <c r="CN326"/>
  <c r="BP322"/>
  <c r="DG326" l="1"/>
  <c r="CP326" a="1"/>
  <c r="CP326" s="1"/>
  <c r="DI326" s="1"/>
  <c r="G326"/>
  <c r="D322"/>
  <c r="H322"/>
  <c r="O322"/>
  <c r="XO1" i="2"/>
  <c r="XP1"/>
  <c r="M322" i="3" l="1"/>
  <c r="L322"/>
  <c r="K322"/>
  <c r="CN322"/>
  <c r="P322"/>
  <c r="CP322" s="1" a="1"/>
  <c r="CP322" s="1"/>
  <c r="DI322" s="1"/>
  <c r="I322"/>
  <c r="DG322"/>
  <c r="XO2" i="2"/>
  <c r="XP2"/>
  <c r="ED322" i="3"/>
  <c r="EE322"/>
  <c r="EF322"/>
  <c r="EG322"/>
  <c r="CY322" a="1"/>
  <c r="CY322" s="1"/>
  <c r="DR322" s="1"/>
  <c r="CW322" a="1"/>
  <c r="CW322" s="1"/>
  <c r="DP322" s="1"/>
  <c r="CU322" a="1"/>
  <c r="CU322" s="1"/>
  <c r="DN322" s="1" a="1"/>
  <c r="DN322" s="1"/>
  <c r="CS322" a="1"/>
  <c r="CS322" s="1"/>
  <c r="DL322" s="1"/>
  <c r="CQ322" a="1"/>
  <c r="CQ322" s="1"/>
  <c r="DJ322" s="1"/>
  <c r="CO322" a="1"/>
  <c r="CO322" s="1"/>
  <c r="DH322" s="1"/>
  <c r="CZ322" a="1"/>
  <c r="CZ322" s="1"/>
  <c r="DS322" s="1"/>
  <c r="CX322" a="1"/>
  <c r="CX322" s="1"/>
  <c r="DQ322" s="1"/>
  <c r="CV322" a="1"/>
  <c r="CV322" s="1"/>
  <c r="DO322" s="1"/>
  <c r="CT322" a="1"/>
  <c r="CT322" s="1"/>
  <c r="DM322" s="1"/>
  <c r="CR322" a="1"/>
  <c r="CR322" s="1"/>
  <c r="DK322" s="1"/>
  <c r="BL322"/>
  <c r="AX322" a="1"/>
  <c r="AX322" s="1"/>
  <c r="AT322"/>
  <c r="AP322"/>
  <c r="BM322"/>
  <c r="BA322"/>
  <c r="AU322"/>
  <c r="AQ322"/>
  <c r="BN322"/>
  <c r="AY322"/>
  <c r="AZ322" s="1" a="1"/>
  <c r="AZ322" s="1"/>
  <c r="AV322"/>
  <c r="AR322"/>
  <c r="BO322"/>
  <c r="BK322"/>
  <c r="AW322"/>
  <c r="AS322"/>
  <c r="AO322"/>
  <c r="AC322" a="1"/>
  <c r="AC322" s="1"/>
  <c r="Z322"/>
  <c r="V322" a="1"/>
  <c r="V322" s="1"/>
  <c r="T322" a="1"/>
  <c r="T322" s="1"/>
  <c r="AK322"/>
  <c r="AA322"/>
  <c r="AL322"/>
  <c r="AH322"/>
  <c r="AD322"/>
  <c r="AB322" a="1"/>
  <c r="AB322" s="1"/>
  <c r="W322" a="1"/>
  <c r="W322" s="1"/>
  <c r="U322" a="1"/>
  <c r="U322" s="1"/>
  <c r="S322" a="1"/>
  <c r="S322" s="1"/>
  <c r="AM322"/>
  <c r="AE322"/>
  <c r="N322"/>
  <c r="J322" a="1"/>
  <c r="J322" s="1"/>
  <c r="F322"/>
  <c r="G322"/>
  <c r="E322" s="1"/>
  <c r="BP321"/>
  <c r="DZ322" l="1"/>
  <c r="BH322"/>
  <c r="BD322"/>
  <c r="BI322"/>
  <c r="BE322"/>
  <c r="BF322"/>
  <c r="BG322"/>
  <c r="BC322"/>
  <c r="AF322"/>
  <c r="AG322"/>
  <c r="X322" a="1"/>
  <c r="X322" s="1"/>
  <c r="Y322" a="1"/>
  <c r="Y322" s="1"/>
  <c r="AJ322"/>
  <c r="AI322"/>
  <c r="EB322"/>
  <c r="EA322" l="1"/>
  <c r="EC322"/>
  <c r="EP322" l="1"/>
  <c r="D321"/>
  <c r="H321"/>
  <c r="XK1" i="2"/>
  <c r="XL1"/>
  <c r="O321" i="3"/>
  <c r="XM1" i="2"/>
  <c r="XN1"/>
  <c r="XK2" l="1"/>
  <c r="XL2"/>
  <c r="CQ321" i="3" a="1"/>
  <c r="CQ321" s="1"/>
  <c r="DJ321" s="1"/>
  <c r="AS321"/>
  <c r="CV321" s="1" a="1"/>
  <c r="CV321" s="1"/>
  <c r="DO321" s="1"/>
  <c r="AO321"/>
  <c r="AP321"/>
  <c r="BA321"/>
  <c r="AQ321"/>
  <c r="CW321" s="1" a="1"/>
  <c r="CW321" s="1"/>
  <c r="DP321" s="1"/>
  <c r="AL321"/>
  <c r="AE321"/>
  <c r="F321"/>
  <c r="XM2" i="2"/>
  <c r="XN2"/>
  <c r="CN321" i="3"/>
  <c r="P321"/>
  <c r="DG321" l="1"/>
  <c r="CP321" a="1"/>
  <c r="CP321" s="1"/>
  <c r="DI321" s="1"/>
  <c r="G321"/>
  <c r="AF321"/>
  <c r="AG321"/>
  <c r="EF321" s="1"/>
  <c r="CY321" a="1"/>
  <c r="CY321" s="1"/>
  <c r="DR321" s="1"/>
  <c r="D319"/>
  <c r="LE3" i="1"/>
  <c r="XI1" i="2"/>
  <c r="BP319" i="3"/>
  <c r="O319"/>
  <c r="XJ1" i="2"/>
  <c r="H319" i="3"/>
  <c r="CQ319" l="1" a="1"/>
  <c r="CQ319" s="1"/>
  <c r="DJ319" s="1"/>
  <c r="AP319"/>
  <c r="BA319"/>
  <c r="AQ319"/>
  <c r="CW319" s="1" a="1"/>
  <c r="CW319" s="1"/>
  <c r="DP319" s="1"/>
  <c r="AS319"/>
  <c r="CV319" s="1" a="1"/>
  <c r="CV319" s="1"/>
  <c r="DO319" s="1"/>
  <c r="AO319"/>
  <c r="AL319"/>
  <c r="F319"/>
  <c r="XJ2" i="2"/>
  <c r="XI2"/>
  <c r="P319" i="3"/>
  <c r="BP318"/>
  <c r="CN319"/>
  <c r="DG319" l="1"/>
  <c r="CP319" a="1"/>
  <c r="CP319" s="1"/>
  <c r="DI319" s="1"/>
  <c r="G319"/>
  <c r="D318"/>
  <c r="D284"/>
  <c r="O318"/>
  <c r="H318"/>
  <c r="O284"/>
  <c r="K318" l="1"/>
  <c r="CN318"/>
  <c r="DG318" s="1"/>
  <c r="P318"/>
  <c r="L318"/>
  <c r="I318"/>
  <c r="M318"/>
  <c r="CP318" a="1"/>
  <c r="CP318" s="1"/>
  <c r="DI318" s="1"/>
  <c r="EF318"/>
  <c r="ED318"/>
  <c r="EG318"/>
  <c r="EE318"/>
  <c r="CY318" a="1"/>
  <c r="CY318" s="1"/>
  <c r="DR318" s="1"/>
  <c r="CW318" a="1"/>
  <c r="CW318" s="1"/>
  <c r="DP318" s="1"/>
  <c r="CU318" a="1"/>
  <c r="CU318" s="1"/>
  <c r="DN318" s="1" a="1"/>
  <c r="DN318" s="1"/>
  <c r="CS318" a="1"/>
  <c r="CS318" s="1"/>
  <c r="DL318" s="1"/>
  <c r="CQ318" a="1"/>
  <c r="CQ318" s="1"/>
  <c r="DJ318" s="1"/>
  <c r="CO318" a="1"/>
  <c r="CO318" s="1"/>
  <c r="DH318" s="1"/>
  <c r="CZ318" a="1"/>
  <c r="CZ318" s="1"/>
  <c r="DS318" s="1"/>
  <c r="CX318" a="1"/>
  <c r="CX318" s="1"/>
  <c r="DQ318" s="1"/>
  <c r="CV318" a="1"/>
  <c r="CV318" s="1"/>
  <c r="DO318" s="1"/>
  <c r="CT318" a="1"/>
  <c r="CT318" s="1"/>
  <c r="DM318" s="1"/>
  <c r="CR318" a="1"/>
  <c r="CR318" s="1"/>
  <c r="DK318" s="1"/>
  <c r="BL318"/>
  <c r="AX318" a="1"/>
  <c r="AX318" s="1"/>
  <c r="AT318"/>
  <c r="AP318"/>
  <c r="BM318"/>
  <c r="BA318"/>
  <c r="AU318"/>
  <c r="AQ318"/>
  <c r="BN318"/>
  <c r="AY318"/>
  <c r="AZ318" s="1" a="1"/>
  <c r="AZ318" s="1"/>
  <c r="AV318"/>
  <c r="AR318"/>
  <c r="BO318"/>
  <c r="BK318"/>
  <c r="AW318"/>
  <c r="AS318"/>
  <c r="AO318"/>
  <c r="AC318" a="1"/>
  <c r="AC318" s="1"/>
  <c r="Z318"/>
  <c r="V318" a="1"/>
  <c r="V318" s="1"/>
  <c r="T318" a="1"/>
  <c r="T318" s="1"/>
  <c r="AK318"/>
  <c r="AA318"/>
  <c r="AL318"/>
  <c r="AH318"/>
  <c r="AD318"/>
  <c r="AB318" a="1"/>
  <c r="AB318" s="1"/>
  <c r="W318" a="1"/>
  <c r="W318" s="1"/>
  <c r="U318" a="1"/>
  <c r="U318" s="1"/>
  <c r="S318" a="1"/>
  <c r="S318" s="1"/>
  <c r="AM318"/>
  <c r="AE318"/>
  <c r="N318"/>
  <c r="J318" a="1"/>
  <c r="J318" s="1"/>
  <c r="F318"/>
  <c r="G318"/>
  <c r="E318" s="1"/>
  <c r="H284"/>
  <c r="F284" l="1"/>
  <c r="AL284"/>
  <c r="X318" a="1"/>
  <c r="X318" s="1"/>
  <c r="Y318" a="1"/>
  <c r="Y318" s="1"/>
  <c r="AJ318"/>
  <c r="AI318"/>
  <c r="AF318"/>
  <c r="AG318"/>
  <c r="BH318"/>
  <c r="BD318"/>
  <c r="BI318"/>
  <c r="BE318"/>
  <c r="BF318"/>
  <c r="BG318"/>
  <c r="BC318"/>
  <c r="EB318"/>
  <c r="DZ318"/>
  <c r="AO284"/>
  <c r="AP284"/>
  <c r="AQ284"/>
  <c r="AS284"/>
  <c r="BA284"/>
  <c r="P284"/>
  <c r="BP284"/>
  <c r="CN284"/>
  <c r="G284" l="1"/>
  <c r="EA318"/>
  <c r="EC318"/>
  <c r="CP284" a="1"/>
  <c r="CP284" s="1"/>
  <c r="DI284" s="1"/>
  <c r="CQ284" a="1"/>
  <c r="CQ284" s="1"/>
  <c r="CV284" a="1"/>
  <c r="CV284" s="1"/>
  <c r="DO284" s="1"/>
  <c r="CW284" a="1"/>
  <c r="CW284" s="1"/>
  <c r="DP284" s="1"/>
  <c r="DG284"/>
  <c r="DJ284"/>
  <c r="D285"/>
  <c r="H285"/>
  <c r="EP318" l="1"/>
  <c r="AL285"/>
  <c r="P285"/>
  <c r="O285"/>
  <c r="F285" l="1"/>
  <c r="AE284"/>
  <c r="AF284" s="1"/>
  <c r="G285"/>
  <c r="AG284"/>
  <c r="EF284" s="1"/>
  <c r="CY284" a="1"/>
  <c r="CY284" s="1"/>
  <c r="DR284" s="1"/>
  <c r="AO285"/>
  <c r="AP285"/>
  <c r="AQ285"/>
  <c r="AS285"/>
  <c r="BA285"/>
  <c r="BP285"/>
  <c r="CN285"/>
  <c r="CP285" l="1" a="1"/>
  <c r="CP285" s="1"/>
  <c r="DI285" s="1"/>
  <c r="CQ285" a="1"/>
  <c r="CQ285" s="1"/>
  <c r="DJ285" s="1"/>
  <c r="CV285" a="1"/>
  <c r="CV285" s="1"/>
  <c r="DO285" s="1"/>
  <c r="CW285" a="1"/>
  <c r="CW285" s="1"/>
  <c r="DG285"/>
  <c r="DP285"/>
  <c r="D286"/>
  <c r="O286"/>
  <c r="H286"/>
  <c r="AH284" l="1"/>
  <c r="AE285"/>
  <c r="F286"/>
  <c r="AL286"/>
  <c r="P286"/>
  <c r="G286" l="1"/>
  <c r="AI284"/>
  <c r="AJ284"/>
  <c r="EG284" s="1"/>
  <c r="CZ284" a="1"/>
  <c r="CZ284" s="1"/>
  <c r="DS284" s="1"/>
  <c r="AG285"/>
  <c r="EF285" s="1"/>
  <c r="AF285"/>
  <c r="CY285" a="1"/>
  <c r="CY285" s="1"/>
  <c r="DR285" s="1"/>
  <c r="AO286"/>
  <c r="AP286"/>
  <c r="AQ286"/>
  <c r="AS286"/>
  <c r="BA286"/>
  <c r="BP286"/>
  <c r="CN286"/>
  <c r="CP286" l="1" a="1"/>
  <c r="CP286" s="1"/>
  <c r="DI286" s="1"/>
  <c r="CQ286" a="1"/>
  <c r="CQ286" s="1"/>
  <c r="DJ286" s="1"/>
  <c r="CV286" a="1"/>
  <c r="CV286" s="1"/>
  <c r="DO286" s="1"/>
  <c r="CW286" a="1"/>
  <c r="CW286" s="1"/>
  <c r="DP286" s="1"/>
  <c r="DG286"/>
  <c r="D287"/>
  <c r="H287"/>
  <c r="AL287" l="1"/>
  <c r="P287"/>
  <c r="O287"/>
  <c r="F287" l="1"/>
  <c r="AE286"/>
  <c r="AG286" s="1"/>
  <c r="EF286" s="1"/>
  <c r="AH285"/>
  <c r="G287"/>
  <c r="AJ285"/>
  <c r="EG285" s="1"/>
  <c r="AI285"/>
  <c r="CZ285" a="1"/>
  <c r="CZ285" s="1"/>
  <c r="DS285" s="1"/>
  <c r="AF286"/>
  <c r="CY286" a="1"/>
  <c r="CY286" s="1"/>
  <c r="DR286" s="1"/>
  <c r="AO287"/>
  <c r="AP287"/>
  <c r="AQ287"/>
  <c r="AS287"/>
  <c r="BA287"/>
  <c r="BP287"/>
  <c r="CN287"/>
  <c r="CP287" l="1" a="1"/>
  <c r="CP287" s="1"/>
  <c r="DI287" s="1"/>
  <c r="CQ287" a="1"/>
  <c r="CQ287" s="1"/>
  <c r="DJ287" s="1"/>
  <c r="CV287" a="1"/>
  <c r="CV287" s="1"/>
  <c r="DO287" s="1"/>
  <c r="CW287" a="1"/>
  <c r="CW287" s="1"/>
  <c r="DG287"/>
  <c r="DP287"/>
  <c r="D288"/>
  <c r="O288"/>
  <c r="H288"/>
  <c r="AH286" l="1"/>
  <c r="AE287"/>
  <c r="F288"/>
  <c r="AL288"/>
  <c r="P288"/>
  <c r="G288" l="1"/>
  <c r="AJ286"/>
  <c r="EG286" s="1"/>
  <c r="AI286"/>
  <c r="CZ286" a="1"/>
  <c r="CZ286" s="1"/>
  <c r="DS286" s="1"/>
  <c r="AG287"/>
  <c r="EF287" s="1"/>
  <c r="AF287"/>
  <c r="CY287" a="1"/>
  <c r="CY287" s="1"/>
  <c r="DR287" s="1"/>
  <c r="AO288"/>
  <c r="AP288"/>
  <c r="AQ288"/>
  <c r="AS288"/>
  <c r="BA288"/>
  <c r="BP288"/>
  <c r="CN288"/>
  <c r="CP288" l="1" a="1"/>
  <c r="CP288" s="1"/>
  <c r="DI288" s="1"/>
  <c r="CQ288" a="1"/>
  <c r="CQ288" s="1"/>
  <c r="DJ288" s="1"/>
  <c r="CV288" a="1"/>
  <c r="CV288" s="1"/>
  <c r="DO288" s="1"/>
  <c r="CW288" a="1"/>
  <c r="CW288" s="1"/>
  <c r="DP288" s="1"/>
  <c r="DG288"/>
  <c r="D289"/>
  <c r="H289"/>
  <c r="AL289" l="1"/>
  <c r="P289"/>
  <c r="O289"/>
  <c r="F289" l="1"/>
  <c r="AE288"/>
  <c r="AG288" s="1"/>
  <c r="EF288" s="1"/>
  <c r="AH287"/>
  <c r="G289"/>
  <c r="AJ287"/>
  <c r="EG287" s="1"/>
  <c r="AI287"/>
  <c r="CZ287" a="1"/>
  <c r="CZ287" s="1"/>
  <c r="DS287" s="1"/>
  <c r="AF288"/>
  <c r="CY288" a="1"/>
  <c r="CY288" s="1"/>
  <c r="DR288" s="1"/>
  <c r="AO289"/>
  <c r="AP289"/>
  <c r="AQ289"/>
  <c r="AS289"/>
  <c r="BA289"/>
  <c r="CN289"/>
  <c r="BP289"/>
  <c r="CP289" l="1" a="1"/>
  <c r="CP289" s="1"/>
  <c r="DI289" s="1"/>
  <c r="CQ289" a="1"/>
  <c r="CQ289" s="1"/>
  <c r="DJ289" s="1"/>
  <c r="CV289" a="1"/>
  <c r="CV289" s="1"/>
  <c r="DO289" s="1"/>
  <c r="CW289" a="1"/>
  <c r="CW289" s="1"/>
  <c r="DP289" s="1"/>
  <c r="DG289"/>
  <c r="D290"/>
  <c r="H290"/>
  <c r="AL290" l="1"/>
  <c r="P290"/>
  <c r="O290"/>
  <c r="F290" l="1"/>
  <c r="AE289"/>
  <c r="AG289" s="1"/>
  <c r="EF289" s="1"/>
  <c r="AH288"/>
  <c r="G290"/>
  <c r="AJ288"/>
  <c r="EG288" s="1"/>
  <c r="AI288"/>
  <c r="CZ288" a="1"/>
  <c r="CZ288" s="1"/>
  <c r="DS288" s="1"/>
  <c r="AF289"/>
  <c r="CY289" a="1"/>
  <c r="CY289" s="1"/>
  <c r="DR289" s="1"/>
  <c r="AO290"/>
  <c r="AP290"/>
  <c r="AQ290"/>
  <c r="AS290"/>
  <c r="BA290"/>
  <c r="BP290"/>
  <c r="CN290"/>
  <c r="CP290" l="1" a="1"/>
  <c r="CP290" s="1"/>
  <c r="DI290" s="1"/>
  <c r="CQ290" a="1"/>
  <c r="CQ290" s="1"/>
  <c r="DJ290" s="1"/>
  <c r="CV290" a="1"/>
  <c r="CV290" s="1"/>
  <c r="DO290" s="1"/>
  <c r="CW290" a="1"/>
  <c r="CW290" s="1"/>
  <c r="DP290" s="1"/>
  <c r="DG290"/>
  <c r="D291"/>
  <c r="H291"/>
  <c r="AL291" l="1"/>
  <c r="P291"/>
  <c r="O291"/>
  <c r="F291" l="1"/>
  <c r="AE290"/>
  <c r="AG290" s="1"/>
  <c r="EF290" s="1"/>
  <c r="AH289"/>
  <c r="G291"/>
  <c r="AJ289"/>
  <c r="EG289" s="1"/>
  <c r="AI289"/>
  <c r="CZ289" a="1"/>
  <c r="CZ289" s="1"/>
  <c r="DS289" s="1"/>
  <c r="AF290"/>
  <c r="CY290" a="1"/>
  <c r="CY290" s="1"/>
  <c r="DR290" s="1"/>
  <c r="AO291"/>
  <c r="AP291"/>
  <c r="AQ291"/>
  <c r="AS291"/>
  <c r="BA291"/>
  <c r="BP291"/>
  <c r="CN291"/>
  <c r="CP291" l="1" a="1"/>
  <c r="CP291" s="1"/>
  <c r="DI291" s="1"/>
  <c r="CQ291" a="1"/>
  <c r="CQ291" s="1"/>
  <c r="DJ291" s="1"/>
  <c r="CV291" a="1"/>
  <c r="CV291" s="1"/>
  <c r="DO291" s="1"/>
  <c r="CW291" a="1"/>
  <c r="CW291" s="1"/>
  <c r="DP291" s="1"/>
  <c r="DG291"/>
  <c r="D292"/>
  <c r="H292"/>
  <c r="I292" l="1"/>
  <c r="G292"/>
  <c r="E292" s="1"/>
  <c r="F292"/>
  <c r="J292" a="1"/>
  <c r="J292" s="1"/>
  <c r="K292"/>
  <c r="L292"/>
  <c r="M292"/>
  <c r="N292"/>
  <c r="P292"/>
  <c r="O292"/>
  <c r="AH290" l="1"/>
  <c r="AE291"/>
  <c r="S292" a="1"/>
  <c r="S292" s="1"/>
  <c r="T292" a="1"/>
  <c r="T292" s="1"/>
  <c r="U292" a="1"/>
  <c r="U292" s="1"/>
  <c r="V292" a="1"/>
  <c r="V292" s="1"/>
  <c r="W292" a="1"/>
  <c r="W292" s="1"/>
  <c r="Z292"/>
  <c r="AA292"/>
  <c r="AB292" a="1"/>
  <c r="AB292" s="1"/>
  <c r="AC292" a="1"/>
  <c r="AC292" s="1"/>
  <c r="AD292"/>
  <c r="AE292"/>
  <c r="AG292" s="1"/>
  <c r="AH292"/>
  <c r="AI292" s="1"/>
  <c r="AK292"/>
  <c r="AL292"/>
  <c r="AM292"/>
  <c r="AJ292" l="1"/>
  <c r="AF292"/>
  <c r="Y292" a="1"/>
  <c r="Y292" s="1"/>
  <c r="X292" a="1"/>
  <c r="X292" s="1"/>
  <c r="AJ290"/>
  <c r="EG290" s="1"/>
  <c r="AI290"/>
  <c r="CZ290" a="1"/>
  <c r="CZ290" s="1"/>
  <c r="DS290" s="1"/>
  <c r="AO292"/>
  <c r="AP292"/>
  <c r="AQ292"/>
  <c r="AR292"/>
  <c r="AS292"/>
  <c r="AT292"/>
  <c r="AU292"/>
  <c r="AV292"/>
  <c r="AW292"/>
  <c r="AX292" a="1"/>
  <c r="AX292" s="1"/>
  <c r="AY292"/>
  <c r="AZ292" s="1" a="1"/>
  <c r="AZ292" s="1"/>
  <c r="BA292"/>
  <c r="BK292"/>
  <c r="BL292"/>
  <c r="BM292"/>
  <c r="BN292"/>
  <c r="BO292"/>
  <c r="CN292"/>
  <c r="BP292"/>
  <c r="AG291"/>
  <c r="BI292" l="1"/>
  <c r="BG292"/>
  <c r="BE292"/>
  <c r="BD292"/>
  <c r="BH292"/>
  <c r="BC292"/>
  <c r="EF291"/>
  <c r="BF292"/>
  <c r="CO292" a="1"/>
  <c r="CO292" s="1"/>
  <c r="DH292" s="1"/>
  <c r="CP292" a="1"/>
  <c r="CP292" s="1"/>
  <c r="DI292" s="1"/>
  <c r="CQ292" a="1"/>
  <c r="CQ292" s="1"/>
  <c r="DJ292" s="1"/>
  <c r="CR292" a="1"/>
  <c r="CR292" s="1"/>
  <c r="DK292" s="1"/>
  <c r="CS292" a="1"/>
  <c r="CS292" s="1"/>
  <c r="DL292" s="1"/>
  <c r="CT292" a="1"/>
  <c r="CT292" s="1"/>
  <c r="DM292" s="1"/>
  <c r="CU292" a="1"/>
  <c r="CU292" s="1"/>
  <c r="DN292" s="1" a="1"/>
  <c r="DN292" s="1"/>
  <c r="CV292" a="1"/>
  <c r="CV292" s="1"/>
  <c r="DO292" s="1"/>
  <c r="CW292" a="1"/>
  <c r="CW292" s="1"/>
  <c r="DP292" s="1"/>
  <c r="CX292" a="1"/>
  <c r="CX292" s="1"/>
  <c r="DQ292" s="1"/>
  <c r="CY292" a="1"/>
  <c r="CY292" s="1"/>
  <c r="DR292" s="1"/>
  <c r="CZ292" a="1"/>
  <c r="CZ292" s="1"/>
  <c r="DS292" s="1"/>
  <c r="DG292"/>
  <c r="ED292"/>
  <c r="EE292"/>
  <c r="EF292"/>
  <c r="EG292"/>
  <c r="D293"/>
  <c r="H293"/>
  <c r="I293" l="1"/>
  <c r="DZ292"/>
  <c r="EB292"/>
  <c r="EC292" s="1"/>
  <c r="G293"/>
  <c r="E293" s="1"/>
  <c r="F293"/>
  <c r="EA292"/>
  <c r="J293" a="1"/>
  <c r="J293" s="1"/>
  <c r="K293"/>
  <c r="L293"/>
  <c r="M293"/>
  <c r="EP292" l="1"/>
  <c r="N293"/>
  <c r="P293"/>
  <c r="O293"/>
  <c r="AH291" l="1"/>
  <c r="S293" a="1"/>
  <c r="S293" s="1"/>
  <c r="T293" a="1"/>
  <c r="T293" s="1"/>
  <c r="U293" a="1"/>
  <c r="U293" s="1"/>
  <c r="V293" a="1"/>
  <c r="V293" s="1"/>
  <c r="W293" a="1"/>
  <c r="W293" s="1"/>
  <c r="Z293"/>
  <c r="AA293"/>
  <c r="AB293" a="1"/>
  <c r="AB293" s="1"/>
  <c r="AC293" a="1"/>
  <c r="AC293" s="1"/>
  <c r="AD293"/>
  <c r="AE293"/>
  <c r="AF293" s="1"/>
  <c r="AH293"/>
  <c r="AJ293" s="1"/>
  <c r="AK293"/>
  <c r="AL293"/>
  <c r="AM293"/>
  <c r="AG293" l="1"/>
  <c r="X293" a="1"/>
  <c r="X293" s="1"/>
  <c r="Y293" a="1"/>
  <c r="Y293" s="1"/>
  <c r="AI293"/>
  <c r="AO293"/>
  <c r="AP293"/>
  <c r="AQ293"/>
  <c r="AR293"/>
  <c r="AS293"/>
  <c r="AT293"/>
  <c r="AU293"/>
  <c r="AV293"/>
  <c r="AW293"/>
  <c r="AX293" a="1"/>
  <c r="AX293" s="1"/>
  <c r="AY293"/>
  <c r="AZ293" s="1" a="1"/>
  <c r="AZ293" s="1"/>
  <c r="BA293"/>
  <c r="BD293" s="1"/>
  <c r="BK293"/>
  <c r="BL293"/>
  <c r="BM293"/>
  <c r="BN293"/>
  <c r="BO293"/>
  <c r="CN293"/>
  <c r="AJ291"/>
  <c r="BP293"/>
  <c r="BE293" l="1"/>
  <c r="BI293"/>
  <c r="EG291"/>
  <c r="BF293"/>
  <c r="BG293"/>
  <c r="BC293"/>
  <c r="BH293"/>
  <c r="CO293" a="1"/>
  <c r="CO293" s="1"/>
  <c r="DH293" s="1"/>
  <c r="CP293" a="1"/>
  <c r="CP293" s="1"/>
  <c r="DI293" s="1"/>
  <c r="CQ293" a="1"/>
  <c r="CQ293" s="1"/>
  <c r="DJ293" s="1"/>
  <c r="CR293" a="1"/>
  <c r="CR293" s="1"/>
  <c r="CS293" a="1"/>
  <c r="CS293" s="1"/>
  <c r="DL293" s="1"/>
  <c r="CT293" a="1"/>
  <c r="CT293" s="1"/>
  <c r="DM293" s="1"/>
  <c r="CU293" a="1"/>
  <c r="CU293" s="1"/>
  <c r="DN293" s="1" a="1"/>
  <c r="DN293" s="1"/>
  <c r="CV293" a="1"/>
  <c r="CV293" s="1"/>
  <c r="CW293" a="1"/>
  <c r="CW293" s="1"/>
  <c r="DP293" s="1"/>
  <c r="CX293" a="1"/>
  <c r="CX293" s="1"/>
  <c r="DQ293" s="1"/>
  <c r="CY293" a="1"/>
  <c r="CY293" s="1"/>
  <c r="DR293" s="1"/>
  <c r="CZ293" a="1"/>
  <c r="CZ293" s="1"/>
  <c r="DS293" s="1"/>
  <c r="DG293"/>
  <c r="DK293"/>
  <c r="DO293"/>
  <c r="ED293"/>
  <c r="EE293"/>
  <c r="EF293"/>
  <c r="EG293"/>
  <c r="D294"/>
  <c r="H294"/>
  <c r="DZ293" l="1"/>
  <c r="EB293"/>
  <c r="EC293" s="1"/>
  <c r="EA293" l="1"/>
  <c r="EP293"/>
  <c r="O294"/>
  <c r="P294"/>
  <c r="G294" l="1"/>
  <c r="F294"/>
  <c r="AL294"/>
  <c r="AO294" l="1"/>
  <c r="AP294"/>
  <c r="AQ294"/>
  <c r="AS294"/>
  <c r="BA294"/>
  <c r="BP294"/>
  <c r="CN294"/>
  <c r="CP294" l="1" a="1"/>
  <c r="CP294" s="1"/>
  <c r="DI294" s="1"/>
  <c r="CQ294" a="1"/>
  <c r="CQ294" s="1"/>
  <c r="DJ294" s="1"/>
  <c r="CV294" a="1"/>
  <c r="CV294" s="1"/>
  <c r="DO294" s="1"/>
  <c r="CW294" a="1"/>
  <c r="CW294" s="1"/>
  <c r="DG294"/>
  <c r="DP294"/>
  <c r="D295"/>
  <c r="O295"/>
  <c r="H295"/>
  <c r="AE294" l="1"/>
  <c r="F295"/>
  <c r="AL295"/>
  <c r="P295"/>
  <c r="G295" l="1"/>
  <c r="AG294"/>
  <c r="EF294" s="1"/>
  <c r="AF294"/>
  <c r="CY294" a="1"/>
  <c r="CY294" s="1"/>
  <c r="DR294" s="1"/>
  <c r="AO295"/>
  <c r="AP295"/>
  <c r="AQ295"/>
  <c r="AS295"/>
  <c r="BA295"/>
  <c r="BP295"/>
  <c r="CN295"/>
  <c r="CP295" l="1" a="1"/>
  <c r="CP295" s="1"/>
  <c r="DI295" s="1"/>
  <c r="CQ295" a="1"/>
  <c r="CQ295" s="1"/>
  <c r="DJ295" s="1"/>
  <c r="CV295" a="1"/>
  <c r="CV295" s="1"/>
  <c r="DO295" s="1"/>
  <c r="CW295" a="1"/>
  <c r="CW295" s="1"/>
  <c r="DG295"/>
  <c r="DP295"/>
  <c r="D296"/>
  <c r="H296"/>
  <c r="I296" l="1"/>
  <c r="G296"/>
  <c r="E296" s="1"/>
  <c r="F296"/>
  <c r="J296" a="1"/>
  <c r="J296" s="1"/>
  <c r="K296"/>
  <c r="L296"/>
  <c r="M296"/>
  <c r="N296"/>
  <c r="P296"/>
  <c r="O296"/>
  <c r="AH294" l="1"/>
  <c r="AE295"/>
  <c r="S296" a="1"/>
  <c r="S296" s="1"/>
  <c r="T296" a="1"/>
  <c r="T296" s="1"/>
  <c r="U296" a="1"/>
  <c r="U296" s="1"/>
  <c r="V296" a="1"/>
  <c r="V296" s="1"/>
  <c r="W296" a="1"/>
  <c r="W296" s="1"/>
  <c r="Z296"/>
  <c r="AA296"/>
  <c r="AB296" a="1"/>
  <c r="AB296" s="1"/>
  <c r="AC296" a="1"/>
  <c r="AC296" s="1"/>
  <c r="AD296"/>
  <c r="AE296"/>
  <c r="AG296" s="1"/>
  <c r="AH296"/>
  <c r="AI296" s="1"/>
  <c r="AK296"/>
  <c r="AL296"/>
  <c r="AM296"/>
  <c r="AJ296" l="1"/>
  <c r="AF296"/>
  <c r="Y296" a="1"/>
  <c r="Y296" s="1"/>
  <c r="X296" a="1"/>
  <c r="X296" s="1"/>
  <c r="AI294"/>
  <c r="AJ294"/>
  <c r="EG294" s="1"/>
  <c r="CZ294" a="1"/>
  <c r="CZ294" s="1"/>
  <c r="DS294" s="1"/>
  <c r="AO296"/>
  <c r="AP296"/>
  <c r="AQ296"/>
  <c r="AR296"/>
  <c r="AS296"/>
  <c r="AT296"/>
  <c r="AU296"/>
  <c r="AV296"/>
  <c r="AW296"/>
  <c r="AX296" a="1"/>
  <c r="AX296" s="1"/>
  <c r="AY296"/>
  <c r="AZ296" s="1" a="1"/>
  <c r="AZ296" s="1"/>
  <c r="BA296"/>
  <c r="BK296"/>
  <c r="BL296"/>
  <c r="BM296"/>
  <c r="BN296"/>
  <c r="BO296"/>
  <c r="CN296"/>
  <c r="AG295"/>
  <c r="BP296"/>
  <c r="BI296" l="1"/>
  <c r="BG296"/>
  <c r="BE296"/>
  <c r="BD296"/>
  <c r="BH296"/>
  <c r="BC296"/>
  <c r="EF295"/>
  <c r="BF296"/>
  <c r="CO296" a="1"/>
  <c r="CO296" s="1"/>
  <c r="DH296" s="1"/>
  <c r="CP296" a="1"/>
  <c r="CP296" s="1"/>
  <c r="DI296" s="1"/>
  <c r="CQ296" a="1"/>
  <c r="CQ296" s="1"/>
  <c r="DJ296" s="1"/>
  <c r="CR296" a="1"/>
  <c r="CR296" s="1"/>
  <c r="DK296" s="1"/>
  <c r="CS296" a="1"/>
  <c r="CS296" s="1"/>
  <c r="DL296" s="1"/>
  <c r="CT296" a="1"/>
  <c r="CT296" s="1"/>
  <c r="DM296" s="1"/>
  <c r="CU296" a="1"/>
  <c r="CU296" s="1"/>
  <c r="DN296" s="1" a="1"/>
  <c r="DN296" s="1"/>
  <c r="CV296" a="1"/>
  <c r="CV296" s="1"/>
  <c r="DO296" s="1"/>
  <c r="CW296" a="1"/>
  <c r="CW296" s="1"/>
  <c r="DP296" s="1"/>
  <c r="CX296" a="1"/>
  <c r="CX296" s="1"/>
  <c r="DQ296" s="1"/>
  <c r="CY296" a="1"/>
  <c r="CY296" s="1"/>
  <c r="DR296" s="1"/>
  <c r="CZ296" a="1"/>
  <c r="CZ296" s="1"/>
  <c r="DS296" s="1"/>
  <c r="DG296"/>
  <c r="ED296"/>
  <c r="EE296"/>
  <c r="EF296"/>
  <c r="EG296"/>
  <c r="D297"/>
  <c r="H297"/>
  <c r="I297" l="1"/>
  <c r="DZ296"/>
  <c r="EB296"/>
  <c r="EC296" s="1"/>
  <c r="G297"/>
  <c r="E297" s="1"/>
  <c r="F297"/>
  <c r="EA296"/>
  <c r="J297" a="1"/>
  <c r="J297" s="1"/>
  <c r="K297"/>
  <c r="L297"/>
  <c r="M297"/>
  <c r="EP296" l="1"/>
  <c r="N297"/>
  <c r="P297"/>
  <c r="O297"/>
  <c r="AH295" l="1"/>
  <c r="S297" a="1"/>
  <c r="S297" s="1"/>
  <c r="T297" a="1"/>
  <c r="T297" s="1"/>
  <c r="U297" a="1"/>
  <c r="U297" s="1"/>
  <c r="V297" a="1"/>
  <c r="V297" s="1"/>
  <c r="W297" a="1"/>
  <c r="W297" s="1"/>
  <c r="Z297"/>
  <c r="AA297"/>
  <c r="AB297" a="1"/>
  <c r="AB297" s="1"/>
  <c r="AC297" a="1"/>
  <c r="AC297" s="1"/>
  <c r="AD297"/>
  <c r="AE297"/>
  <c r="AF297" s="1"/>
  <c r="AH297"/>
  <c r="AJ297" s="1"/>
  <c r="AK297"/>
  <c r="AL297"/>
  <c r="AM297"/>
  <c r="AG297" l="1"/>
  <c r="X297" a="1"/>
  <c r="X297" s="1"/>
  <c r="Y297" a="1"/>
  <c r="Y297" s="1"/>
  <c r="AI297"/>
  <c r="AO297"/>
  <c r="AP297"/>
  <c r="AQ297"/>
  <c r="AR297"/>
  <c r="AS297"/>
  <c r="AT297"/>
  <c r="AU297"/>
  <c r="AV297"/>
  <c r="AW297"/>
  <c r="AX297" a="1"/>
  <c r="AX297" s="1"/>
  <c r="AY297"/>
  <c r="AZ297" s="1" a="1"/>
  <c r="AZ297" s="1"/>
  <c r="BA297"/>
  <c r="BD297" s="1"/>
  <c r="BK297"/>
  <c r="BL297"/>
  <c r="BM297"/>
  <c r="BN297"/>
  <c r="BO297"/>
  <c r="CN297"/>
  <c r="AJ295"/>
  <c r="BP297"/>
  <c r="BE297" l="1"/>
  <c r="BI297"/>
  <c r="EG295"/>
  <c r="BF297"/>
  <c r="BG297"/>
  <c r="BC297"/>
  <c r="BH297"/>
  <c r="CO297" a="1"/>
  <c r="CO297" s="1"/>
  <c r="DH297" s="1"/>
  <c r="CP297" a="1"/>
  <c r="CP297" s="1"/>
  <c r="DI297" s="1"/>
  <c r="CQ297" a="1"/>
  <c r="CQ297" s="1"/>
  <c r="DJ297" s="1"/>
  <c r="CR297" a="1"/>
  <c r="CR297" s="1"/>
  <c r="CS297" a="1"/>
  <c r="CS297" s="1"/>
  <c r="DL297" s="1"/>
  <c r="CT297" a="1"/>
  <c r="CT297" s="1"/>
  <c r="DM297" s="1"/>
  <c r="CU297" a="1"/>
  <c r="CU297" s="1"/>
  <c r="DN297" s="1" a="1"/>
  <c r="DN297" s="1"/>
  <c r="CV297" a="1"/>
  <c r="CV297" s="1"/>
  <c r="CW297" a="1"/>
  <c r="CW297" s="1"/>
  <c r="DP297" s="1"/>
  <c r="CX297" a="1"/>
  <c r="CX297" s="1"/>
  <c r="DQ297" s="1"/>
  <c r="CY297" a="1"/>
  <c r="CY297" s="1"/>
  <c r="DR297" s="1"/>
  <c r="CZ297" a="1"/>
  <c r="CZ297" s="1"/>
  <c r="DS297" s="1"/>
  <c r="DG297"/>
  <c r="DK297"/>
  <c r="DO297"/>
  <c r="ED297"/>
  <c r="EE297"/>
  <c r="EF297"/>
  <c r="EG297"/>
  <c r="D298"/>
  <c r="H298"/>
  <c r="DZ297" l="1"/>
  <c r="EB297"/>
  <c r="EC297" s="1"/>
  <c r="EA297" l="1"/>
  <c r="EP297"/>
  <c r="O298"/>
  <c r="P298"/>
  <c r="G298" l="1"/>
  <c r="F298"/>
  <c r="AL298"/>
  <c r="AO298" l="1"/>
  <c r="AP298"/>
  <c r="AQ298"/>
  <c r="AS298"/>
  <c r="BA298"/>
  <c r="BP298"/>
  <c r="CN298"/>
  <c r="CP298" l="1" a="1"/>
  <c r="CP298" s="1"/>
  <c r="DI298" s="1"/>
  <c r="CQ298" a="1"/>
  <c r="CQ298" s="1"/>
  <c r="DJ298" s="1"/>
  <c r="CV298" a="1"/>
  <c r="CV298" s="1"/>
  <c r="DO298" s="1"/>
  <c r="CW298" a="1"/>
  <c r="CW298" s="1"/>
  <c r="DG298"/>
  <c r="DP298"/>
  <c r="D299"/>
  <c r="O299"/>
  <c r="H299"/>
  <c r="AE298" l="1"/>
  <c r="F299"/>
  <c r="AL299"/>
  <c r="P299"/>
  <c r="G299" l="1"/>
  <c r="AG298"/>
  <c r="EF298" s="1"/>
  <c r="AF298"/>
  <c r="CY298" a="1"/>
  <c r="CY298" s="1"/>
  <c r="DR298" s="1"/>
  <c r="AO299"/>
  <c r="AP299"/>
  <c r="AQ299"/>
  <c r="AS299"/>
  <c r="BA299"/>
  <c r="BP299"/>
  <c r="CN299"/>
  <c r="CP299" l="1" a="1"/>
  <c r="CP299" s="1"/>
  <c r="DI299" s="1"/>
  <c r="CQ299" a="1"/>
  <c r="CQ299" s="1"/>
  <c r="DJ299" s="1"/>
  <c r="CV299" a="1"/>
  <c r="CV299" s="1"/>
  <c r="DO299" s="1"/>
  <c r="CW299" a="1"/>
  <c r="CW299" s="1"/>
  <c r="DG299"/>
  <c r="DP299"/>
  <c r="D300"/>
  <c r="O300"/>
  <c r="H300"/>
  <c r="AH298" l="1"/>
  <c r="AE299"/>
  <c r="F300"/>
  <c r="AL300"/>
  <c r="P300"/>
  <c r="G300" l="1"/>
  <c r="AI298"/>
  <c r="AJ298"/>
  <c r="EG298" s="1"/>
  <c r="CZ298" a="1"/>
  <c r="CZ298" s="1"/>
  <c r="DS298" s="1"/>
  <c r="AG299"/>
  <c r="EF299" s="1"/>
  <c r="AF299"/>
  <c r="CY299" a="1"/>
  <c r="CY299" s="1"/>
  <c r="DR299" s="1"/>
  <c r="AO300"/>
  <c r="AP300"/>
  <c r="AQ300"/>
  <c r="AS300"/>
  <c r="BA300"/>
  <c r="BP300"/>
  <c r="CN300"/>
  <c r="CP300" l="1" a="1"/>
  <c r="CP300" s="1"/>
  <c r="DI300" s="1"/>
  <c r="CQ300" a="1"/>
  <c r="CQ300" s="1"/>
  <c r="DJ300" s="1"/>
  <c r="CV300" a="1"/>
  <c r="CV300" s="1"/>
  <c r="DO300" s="1"/>
  <c r="CW300" a="1"/>
  <c r="CW300" s="1"/>
  <c r="DP300" s="1"/>
  <c r="DG300"/>
  <c r="D301"/>
  <c r="O301"/>
  <c r="AH299" l="1"/>
  <c r="AE300"/>
  <c r="H301"/>
  <c r="F301" l="1"/>
  <c r="AL301"/>
  <c r="AJ299"/>
  <c r="EG299" s="1"/>
  <c r="AI299"/>
  <c r="CZ299" a="1"/>
  <c r="CZ299" s="1"/>
  <c r="DS299" s="1"/>
  <c r="AG300"/>
  <c r="EF300" s="1"/>
  <c r="AF300"/>
  <c r="CY300" a="1"/>
  <c r="CY300" s="1"/>
  <c r="DR300" s="1"/>
  <c r="AO301"/>
  <c r="AP301"/>
  <c r="AQ301"/>
  <c r="AS301"/>
  <c r="BA301"/>
  <c r="BP301"/>
  <c r="P301"/>
  <c r="CN301"/>
  <c r="G301" l="1"/>
  <c r="CP301" a="1"/>
  <c r="CP301" s="1"/>
  <c r="DI301" s="1"/>
  <c r="CQ301" a="1"/>
  <c r="CQ301" s="1"/>
  <c r="DJ301" s="1"/>
  <c r="CV301" a="1"/>
  <c r="CV301" s="1"/>
  <c r="DO301" s="1"/>
  <c r="CW301" a="1"/>
  <c r="CW301" s="1"/>
  <c r="DP301" s="1"/>
  <c r="DG301"/>
  <c r="D302"/>
  <c r="O302"/>
  <c r="H302"/>
  <c r="AH300" l="1"/>
  <c r="AE301"/>
  <c r="F302"/>
  <c r="AL302"/>
  <c r="P302"/>
  <c r="G302" l="1"/>
  <c r="AJ300"/>
  <c r="EG300" s="1"/>
  <c r="AI300"/>
  <c r="CZ300" a="1"/>
  <c r="CZ300" s="1"/>
  <c r="DS300" s="1"/>
  <c r="AG301"/>
  <c r="EF301" s="1"/>
  <c r="AF301"/>
  <c r="CY301" a="1"/>
  <c r="CY301" s="1"/>
  <c r="DR301" s="1"/>
  <c r="AO302"/>
  <c r="AP302"/>
  <c r="AQ302"/>
  <c r="AS302"/>
  <c r="BA302"/>
  <c r="CN302"/>
  <c r="BP302"/>
  <c r="CP302" l="1" a="1"/>
  <c r="CP302" s="1"/>
  <c r="DI302" s="1"/>
  <c r="CQ302" a="1"/>
  <c r="CQ302" s="1"/>
  <c r="DJ302" s="1"/>
  <c r="CV302" a="1"/>
  <c r="CV302" s="1"/>
  <c r="DO302" s="1"/>
  <c r="CW302" a="1"/>
  <c r="CW302" s="1"/>
  <c r="DP302" s="1"/>
  <c r="DG302"/>
  <c r="D303"/>
  <c r="H303"/>
  <c r="AL303" l="1"/>
  <c r="P303"/>
  <c r="O303"/>
  <c r="F303" l="1"/>
  <c r="AE302"/>
  <c r="AG302" s="1"/>
  <c r="EF302" s="1"/>
  <c r="AH301"/>
  <c r="G303"/>
  <c r="AJ301"/>
  <c r="EG301" s="1"/>
  <c r="AI301"/>
  <c r="CZ301" a="1"/>
  <c r="CZ301" s="1"/>
  <c r="DS301" s="1"/>
  <c r="AF302"/>
  <c r="CY302" a="1"/>
  <c r="CY302" s="1"/>
  <c r="DR302" s="1"/>
  <c r="AO303"/>
  <c r="AP303"/>
  <c r="AQ303"/>
  <c r="AS303"/>
  <c r="BA303"/>
  <c r="BP303"/>
  <c r="CN303"/>
  <c r="CP303" l="1" a="1"/>
  <c r="CP303" s="1"/>
  <c r="DI303" s="1"/>
  <c r="CQ303" a="1"/>
  <c r="CQ303" s="1"/>
  <c r="DJ303" s="1"/>
  <c r="CV303" a="1"/>
  <c r="CV303" s="1"/>
  <c r="DO303" s="1"/>
  <c r="CW303" a="1"/>
  <c r="CW303" s="1"/>
  <c r="DG303"/>
  <c r="DP303"/>
  <c r="D304"/>
  <c r="O304"/>
  <c r="H304"/>
  <c r="AH302" l="1"/>
  <c r="AE303"/>
  <c r="F304"/>
  <c r="AL304"/>
  <c r="P304"/>
  <c r="G304" l="1"/>
  <c r="AJ302"/>
  <c r="EG302" s="1"/>
  <c r="AI302"/>
  <c r="CZ302" a="1"/>
  <c r="CZ302" s="1"/>
  <c r="DS302" s="1"/>
  <c r="AG303"/>
  <c r="EF303" s="1"/>
  <c r="AF303"/>
  <c r="CY303" a="1"/>
  <c r="CY303" s="1"/>
  <c r="DR303" s="1"/>
  <c r="AO304"/>
  <c r="AP304"/>
  <c r="AQ304"/>
  <c r="AS304"/>
  <c r="BA304"/>
  <c r="CN304"/>
  <c r="BP304"/>
  <c r="CP304" l="1" a="1"/>
  <c r="CP304" s="1"/>
  <c r="DI304" s="1"/>
  <c r="CQ304" a="1"/>
  <c r="CQ304" s="1"/>
  <c r="DJ304" s="1"/>
  <c r="CV304" a="1"/>
  <c r="CV304" s="1"/>
  <c r="DO304" s="1"/>
  <c r="CW304" a="1"/>
  <c r="CW304" s="1"/>
  <c r="DG304"/>
  <c r="DP304"/>
  <c r="D305"/>
  <c r="O305"/>
  <c r="H305"/>
  <c r="AH303" l="1"/>
  <c r="AE304"/>
  <c r="F305"/>
  <c r="AL305"/>
  <c r="P305"/>
  <c r="G305" l="1"/>
  <c r="AJ303"/>
  <c r="EG303" s="1"/>
  <c r="AI303"/>
  <c r="CZ303" a="1"/>
  <c r="CZ303" s="1"/>
  <c r="DS303" s="1"/>
  <c r="AG304"/>
  <c r="EF304" s="1"/>
  <c r="AF304"/>
  <c r="CY304" a="1"/>
  <c r="CY304" s="1"/>
  <c r="DR304" s="1"/>
  <c r="AO305"/>
  <c r="AP305"/>
  <c r="AQ305"/>
  <c r="AS305"/>
  <c r="BA305"/>
  <c r="CN305"/>
  <c r="BP305"/>
  <c r="CP305" l="1" a="1"/>
  <c r="CP305" s="1"/>
  <c r="DI305" s="1"/>
  <c r="CQ305" a="1"/>
  <c r="CQ305" s="1"/>
  <c r="DJ305" s="1"/>
  <c r="CV305" a="1"/>
  <c r="CV305" s="1"/>
  <c r="DO305" s="1"/>
  <c r="CW305" a="1"/>
  <c r="CW305" s="1"/>
  <c r="DP305" s="1"/>
  <c r="DG305"/>
  <c r="D306"/>
  <c r="O306"/>
  <c r="AH304" l="1"/>
  <c r="AE305"/>
  <c r="H306"/>
  <c r="F306" l="1"/>
  <c r="AL306"/>
  <c r="AJ304"/>
  <c r="EG304" s="1"/>
  <c r="AI304"/>
  <c r="CZ304" a="1"/>
  <c r="CZ304" s="1"/>
  <c r="DS304" s="1"/>
  <c r="AG305"/>
  <c r="EF305" s="1"/>
  <c r="AF305"/>
  <c r="CY305" a="1"/>
  <c r="CY305" s="1"/>
  <c r="DR305" s="1"/>
  <c r="AO306"/>
  <c r="AP306"/>
  <c r="AQ306"/>
  <c r="AS306"/>
  <c r="BA306"/>
  <c r="CN306"/>
  <c r="P306"/>
  <c r="BP306"/>
  <c r="G306" l="1"/>
  <c r="CP306" a="1"/>
  <c r="CP306" s="1"/>
  <c r="DI306" s="1"/>
  <c r="CQ306" a="1"/>
  <c r="CQ306" s="1"/>
  <c r="DJ306" s="1"/>
  <c r="CV306" a="1"/>
  <c r="CV306" s="1"/>
  <c r="DO306" s="1"/>
  <c r="CW306" a="1"/>
  <c r="CW306" s="1"/>
  <c r="DP306" s="1"/>
  <c r="DG306"/>
  <c r="D307"/>
  <c r="H307"/>
  <c r="O307"/>
  <c r="AH305" l="1"/>
  <c r="AE306"/>
  <c r="F307"/>
  <c r="AL307"/>
  <c r="P307"/>
  <c r="G307" l="1"/>
  <c r="AJ305"/>
  <c r="EG305" s="1"/>
  <c r="AI305"/>
  <c r="CZ305" a="1"/>
  <c r="CZ305" s="1"/>
  <c r="DS305" s="1"/>
  <c r="AG306"/>
  <c r="EF306" s="1"/>
  <c r="AF306"/>
  <c r="CY306" a="1"/>
  <c r="CY306" s="1"/>
  <c r="DR306" s="1"/>
  <c r="AO307"/>
  <c r="AP307"/>
  <c r="AQ307"/>
  <c r="AS307"/>
  <c r="BA307"/>
  <c r="BP307"/>
  <c r="CN307"/>
  <c r="CP307" l="1" a="1"/>
  <c r="CP307" s="1"/>
  <c r="DI307" s="1"/>
  <c r="CQ307" a="1"/>
  <c r="CQ307" s="1"/>
  <c r="DJ307" s="1"/>
  <c r="CV307" a="1"/>
  <c r="CV307" s="1"/>
  <c r="DO307" s="1"/>
  <c r="CW307" a="1"/>
  <c r="CW307" s="1"/>
  <c r="DP307" s="1"/>
  <c r="DG307"/>
  <c r="D308"/>
  <c r="H308"/>
  <c r="AL308" l="1"/>
  <c r="P308"/>
  <c r="O308"/>
  <c r="F308" l="1"/>
  <c r="AE307"/>
  <c r="AG307" s="1"/>
  <c r="EF307" s="1"/>
  <c r="AH306"/>
  <c r="G308"/>
  <c r="AJ306"/>
  <c r="EG306" s="1"/>
  <c r="AI306"/>
  <c r="CZ306" a="1"/>
  <c r="CZ306" s="1"/>
  <c r="DS306" s="1"/>
  <c r="AF307"/>
  <c r="CY307" a="1"/>
  <c r="CY307" s="1"/>
  <c r="DR307" s="1"/>
  <c r="AO308"/>
  <c r="AP308"/>
  <c r="AQ308"/>
  <c r="AS308"/>
  <c r="BA308"/>
  <c r="BP308"/>
  <c r="CN308"/>
  <c r="CP308" l="1" a="1"/>
  <c r="CP308" s="1"/>
  <c r="DI308" s="1"/>
  <c r="CQ308" a="1"/>
  <c r="CQ308" s="1"/>
  <c r="DJ308" s="1"/>
  <c r="CV308" a="1"/>
  <c r="CV308" s="1"/>
  <c r="DO308" s="1"/>
  <c r="CW308" a="1"/>
  <c r="CW308" s="1"/>
  <c r="DG308"/>
  <c r="DP308"/>
  <c r="D309"/>
  <c r="O309"/>
  <c r="H309"/>
  <c r="AH307" l="1"/>
  <c r="AE308"/>
  <c r="F309"/>
  <c r="AL309"/>
  <c r="P309"/>
  <c r="G309" l="1"/>
  <c r="AJ307"/>
  <c r="EG307" s="1"/>
  <c r="AI307"/>
  <c r="CZ307" a="1"/>
  <c r="CZ307" s="1"/>
  <c r="DS307" s="1"/>
  <c r="AG308"/>
  <c r="EF308" s="1"/>
  <c r="AF308"/>
  <c r="CY308" a="1"/>
  <c r="CY308" s="1"/>
  <c r="DR308" s="1"/>
  <c r="AO309"/>
  <c r="AP309"/>
  <c r="AQ309"/>
  <c r="AS309"/>
  <c r="BA309"/>
  <c r="CN309"/>
  <c r="BP309"/>
  <c r="CP309" l="1" a="1"/>
  <c r="CP309" s="1"/>
  <c r="DI309" s="1"/>
  <c r="CQ309" a="1"/>
  <c r="CQ309" s="1"/>
  <c r="DJ309" s="1"/>
  <c r="CV309" a="1"/>
  <c r="CV309" s="1"/>
  <c r="DO309" s="1"/>
  <c r="CW309" a="1"/>
  <c r="CW309" s="1"/>
  <c r="DG309"/>
  <c r="DP309"/>
  <c r="D310"/>
  <c r="O310"/>
  <c r="H310"/>
  <c r="AH308" l="1"/>
  <c r="AE309"/>
  <c r="F310"/>
  <c r="AL310"/>
  <c r="P310"/>
  <c r="G310" l="1"/>
  <c r="AJ308"/>
  <c r="EG308" s="1"/>
  <c r="AI308"/>
  <c r="CZ308" a="1"/>
  <c r="CZ308" s="1"/>
  <c r="DS308" s="1"/>
  <c r="AG309"/>
  <c r="EF309" s="1"/>
  <c r="AF309"/>
  <c r="CY309" a="1"/>
  <c r="CY309" s="1"/>
  <c r="DR309" s="1"/>
  <c r="AO310"/>
  <c r="AP310"/>
  <c r="AQ310"/>
  <c r="AS310"/>
  <c r="BA310"/>
  <c r="BP310"/>
  <c r="CN310"/>
  <c r="CP310" l="1" a="1"/>
  <c r="CP310" s="1"/>
  <c r="DI310" s="1"/>
  <c r="CQ310" a="1"/>
  <c r="CQ310" s="1"/>
  <c r="DJ310" s="1"/>
  <c r="CV310" a="1"/>
  <c r="CV310" s="1"/>
  <c r="DO310" s="1"/>
  <c r="CW310" a="1"/>
  <c r="CW310" s="1"/>
  <c r="DP310" s="1"/>
  <c r="DG310"/>
  <c r="D311"/>
  <c r="H311"/>
  <c r="AL311" l="1"/>
  <c r="P311"/>
  <c r="O311"/>
  <c r="F311" l="1"/>
  <c r="AE310"/>
  <c r="AG310" s="1"/>
  <c r="EF310" s="1"/>
  <c r="AH309"/>
  <c r="G311"/>
  <c r="AJ309"/>
  <c r="EG309" s="1"/>
  <c r="AI309"/>
  <c r="CZ309" a="1"/>
  <c r="CZ309" s="1"/>
  <c r="DS309" s="1"/>
  <c r="AF310"/>
  <c r="CY310" a="1"/>
  <c r="CY310" s="1"/>
  <c r="DR310" s="1"/>
  <c r="AO311"/>
  <c r="AP311"/>
  <c r="AQ311"/>
  <c r="AS311"/>
  <c r="BA311"/>
  <c r="BP311"/>
  <c r="CN311"/>
  <c r="CP311" l="1" a="1"/>
  <c r="CP311" s="1"/>
  <c r="DI311" s="1"/>
  <c r="CQ311" a="1"/>
  <c r="CQ311" s="1"/>
  <c r="DJ311" s="1"/>
  <c r="CV311" a="1"/>
  <c r="CV311" s="1"/>
  <c r="DO311" s="1"/>
  <c r="CW311" a="1"/>
  <c r="CW311" s="1"/>
  <c r="DG311"/>
  <c r="DP311"/>
  <c r="D312"/>
  <c r="O312"/>
  <c r="H312"/>
  <c r="AH310" l="1"/>
  <c r="AE311"/>
  <c r="F312"/>
  <c r="AL312"/>
  <c r="P312"/>
  <c r="G312" l="1"/>
  <c r="AJ310"/>
  <c r="EG310" s="1"/>
  <c r="AI310"/>
  <c r="CZ310" a="1"/>
  <c r="CZ310" s="1"/>
  <c r="DS310" s="1"/>
  <c r="AG311"/>
  <c r="EF311" s="1"/>
  <c r="AF311"/>
  <c r="CY311" a="1"/>
  <c r="CY311" s="1"/>
  <c r="DR311" s="1"/>
  <c r="AO312"/>
  <c r="AP312"/>
  <c r="AQ312"/>
  <c r="AS312"/>
  <c r="BA312"/>
  <c r="BP312"/>
  <c r="CN312"/>
  <c r="CP312" l="1" a="1"/>
  <c r="CP312" s="1"/>
  <c r="DI312" s="1"/>
  <c r="CQ312" a="1"/>
  <c r="CQ312" s="1"/>
  <c r="DJ312" s="1"/>
  <c r="CV312" a="1"/>
  <c r="CV312" s="1"/>
  <c r="DO312" s="1"/>
  <c r="CW312" a="1"/>
  <c r="CW312" s="1"/>
  <c r="DG312"/>
  <c r="DP312"/>
  <c r="D313"/>
  <c r="O313"/>
  <c r="H313"/>
  <c r="AH311" l="1"/>
  <c r="AE312"/>
  <c r="F313"/>
  <c r="AL313"/>
  <c r="P313"/>
  <c r="G313" l="1"/>
  <c r="AJ311"/>
  <c r="EG311" s="1"/>
  <c r="AI311"/>
  <c r="CZ311" a="1"/>
  <c r="CZ311" s="1"/>
  <c r="DS311" s="1"/>
  <c r="AG312"/>
  <c r="EF312" s="1"/>
  <c r="AF312"/>
  <c r="CY312" a="1"/>
  <c r="CY312" s="1"/>
  <c r="DR312" s="1"/>
  <c r="AO313"/>
  <c r="AP313"/>
  <c r="AQ313"/>
  <c r="AS313"/>
  <c r="BA313"/>
  <c r="BP313"/>
  <c r="CN313"/>
  <c r="CP313" l="1" a="1"/>
  <c r="CP313" s="1"/>
  <c r="DI313" s="1"/>
  <c r="CQ313" a="1"/>
  <c r="CQ313" s="1"/>
  <c r="DJ313" s="1"/>
  <c r="CV313" a="1"/>
  <c r="CV313" s="1"/>
  <c r="DO313" s="1"/>
  <c r="CW313" a="1"/>
  <c r="CW313" s="1"/>
  <c r="DP313" s="1"/>
  <c r="DG313"/>
  <c r="D314"/>
  <c r="H314"/>
  <c r="AL314" l="1"/>
  <c r="P314"/>
  <c r="O314"/>
  <c r="F314" l="1"/>
  <c r="AE313"/>
  <c r="AG313" s="1"/>
  <c r="EF313" s="1"/>
  <c r="AH312"/>
  <c r="G314"/>
  <c r="AJ312"/>
  <c r="EG312" s="1"/>
  <c r="AI312"/>
  <c r="CZ312" a="1"/>
  <c r="CZ312" s="1"/>
  <c r="DS312" s="1"/>
  <c r="AF313"/>
  <c r="CY313" a="1"/>
  <c r="CY313" s="1"/>
  <c r="DR313" s="1"/>
  <c r="AO314"/>
  <c r="AP314"/>
  <c r="AQ314"/>
  <c r="AS314"/>
  <c r="BA314"/>
  <c r="CN314"/>
  <c r="BP314"/>
  <c r="CP314" l="1" a="1"/>
  <c r="CP314" s="1"/>
  <c r="DI314" s="1"/>
  <c r="CQ314" a="1"/>
  <c r="CQ314" s="1"/>
  <c r="DJ314" s="1"/>
  <c r="CV314" a="1"/>
  <c r="CV314" s="1"/>
  <c r="DO314" s="1"/>
  <c r="CW314" a="1"/>
  <c r="CW314" s="1"/>
  <c r="DP314" s="1"/>
  <c r="DG314"/>
  <c r="D315"/>
  <c r="H315"/>
  <c r="AL315" l="1"/>
  <c r="P315"/>
  <c r="O315"/>
  <c r="F315" l="1"/>
  <c r="AE314"/>
  <c r="AG314" s="1"/>
  <c r="EF314" s="1"/>
  <c r="AH313"/>
  <c r="G315"/>
  <c r="AJ313"/>
  <c r="EG313" s="1"/>
  <c r="AI313"/>
  <c r="CZ313" a="1"/>
  <c r="CZ313" s="1"/>
  <c r="DS313" s="1"/>
  <c r="AF314"/>
  <c r="CY314" a="1"/>
  <c r="CY314" s="1"/>
  <c r="DR314" s="1"/>
  <c r="AO315"/>
  <c r="AP315"/>
  <c r="AQ315"/>
  <c r="AS315"/>
  <c r="BA315"/>
  <c r="CN315"/>
  <c r="BP315"/>
  <c r="CP315" l="1" a="1"/>
  <c r="CP315" s="1"/>
  <c r="DI315" s="1"/>
  <c r="CQ315" a="1"/>
  <c r="CQ315" s="1"/>
  <c r="DJ315" s="1"/>
  <c r="CV315" a="1"/>
  <c r="CV315" s="1"/>
  <c r="DO315" s="1"/>
  <c r="CW315" a="1"/>
  <c r="CW315" s="1"/>
  <c r="DP315" s="1"/>
  <c r="DG315"/>
  <c r="D316"/>
  <c r="H316"/>
  <c r="AL316" l="1"/>
  <c r="P316"/>
  <c r="O316"/>
  <c r="F316" l="1"/>
  <c r="AE315"/>
  <c r="AG315" s="1"/>
  <c r="EF315" s="1"/>
  <c r="AH314"/>
  <c r="G316"/>
  <c r="AJ314"/>
  <c r="EG314" s="1"/>
  <c r="AI314"/>
  <c r="CZ314" a="1"/>
  <c r="CZ314" s="1"/>
  <c r="DS314" s="1"/>
  <c r="AF315"/>
  <c r="CY315" a="1"/>
  <c r="CY315" s="1"/>
  <c r="DR315" s="1"/>
  <c r="AO316"/>
  <c r="AP316"/>
  <c r="AQ316"/>
  <c r="AS316"/>
  <c r="BA316"/>
  <c r="CN316"/>
  <c r="BP316"/>
  <c r="CP316" l="1" a="1"/>
  <c r="CP316" s="1"/>
  <c r="DI316" s="1"/>
  <c r="CQ316" a="1"/>
  <c r="CQ316" s="1"/>
  <c r="DJ316" s="1"/>
  <c r="CV316" a="1"/>
  <c r="CV316" s="1"/>
  <c r="DO316" s="1"/>
  <c r="CW316" a="1"/>
  <c r="CW316" s="1"/>
  <c r="DG316"/>
  <c r="DP316"/>
  <c r="D317"/>
  <c r="O317"/>
  <c r="H317"/>
  <c r="AH315" l="1"/>
  <c r="AE316"/>
  <c r="F317"/>
  <c r="AL317"/>
  <c r="P317"/>
  <c r="G317" l="1"/>
  <c r="AJ315"/>
  <c r="EG315" s="1"/>
  <c r="AI315"/>
  <c r="CZ315" a="1"/>
  <c r="CZ315" s="1"/>
  <c r="DS315" s="1"/>
  <c r="AG316"/>
  <c r="EF316" s="1"/>
  <c r="AF316"/>
  <c r="CY316" a="1"/>
  <c r="CY316" s="1"/>
  <c r="DR316" s="1"/>
  <c r="AO317"/>
  <c r="AP317"/>
  <c r="AQ317"/>
  <c r="AS317"/>
  <c r="BA317"/>
  <c r="CN317"/>
  <c r="BP317"/>
  <c r="CP317" l="1" a="1"/>
  <c r="CP317" s="1"/>
  <c r="DI317" s="1"/>
  <c r="CQ317" a="1"/>
  <c r="CQ317" s="1"/>
  <c r="DJ317" s="1"/>
  <c r="CV317" a="1"/>
  <c r="CV317" s="1"/>
  <c r="DO317" s="1"/>
  <c r="CW317" a="1"/>
  <c r="CW317" s="1"/>
  <c r="DG317"/>
  <c r="DP317"/>
  <c r="D320"/>
  <c r="O320"/>
  <c r="H320"/>
  <c r="AE319" l="1"/>
  <c r="AH316"/>
  <c r="AE317"/>
  <c r="F320"/>
  <c r="AL320"/>
  <c r="P320"/>
  <c r="G320" l="1"/>
  <c r="AF319"/>
  <c r="AG319"/>
  <c r="EF319" s="1"/>
  <c r="CY319" a="1"/>
  <c r="CY319" s="1"/>
  <c r="DR319" s="1"/>
  <c r="AH319"/>
  <c r="AJ316"/>
  <c r="EG316" s="1"/>
  <c r="AI316"/>
  <c r="CZ316" a="1"/>
  <c r="CZ316" s="1"/>
  <c r="DS316" s="1"/>
  <c r="AG317"/>
  <c r="EF317" s="1"/>
  <c r="AF317"/>
  <c r="CY317" a="1"/>
  <c r="CY317" s="1"/>
  <c r="DR317" s="1"/>
  <c r="AO320"/>
  <c r="AP320"/>
  <c r="AQ320"/>
  <c r="AS320"/>
  <c r="BA320"/>
  <c r="CN320"/>
  <c r="BP320"/>
  <c r="AJ319" l="1"/>
  <c r="EG319" s="1"/>
  <c r="AI319"/>
  <c r="CZ319" a="1"/>
  <c r="CZ319" s="1"/>
  <c r="DS319" s="1"/>
  <c r="CP320" a="1"/>
  <c r="CP320" s="1"/>
  <c r="DI320" s="1"/>
  <c r="CQ320" a="1"/>
  <c r="CQ320" s="1"/>
  <c r="DJ320" s="1"/>
  <c r="CV320" a="1"/>
  <c r="CV320" s="1"/>
  <c r="DO320" s="1"/>
  <c r="CW320" a="1"/>
  <c r="CW320" s="1"/>
  <c r="DP320" s="1"/>
  <c r="DG320"/>
  <c r="D323"/>
  <c r="H323"/>
  <c r="AH317" l="1"/>
  <c r="AE320"/>
  <c r="AL323"/>
  <c r="P323"/>
  <c r="O323"/>
  <c r="AH321" l="1"/>
  <c r="AI321" s="1"/>
  <c r="F323"/>
  <c r="G323"/>
  <c r="AJ321"/>
  <c r="EG321" s="1"/>
  <c r="AJ317"/>
  <c r="EG317" s="1"/>
  <c r="AI317"/>
  <c r="CZ317" a="1"/>
  <c r="CZ317" s="1"/>
  <c r="DS317" s="1"/>
  <c r="AG320"/>
  <c r="EF320" s="1"/>
  <c r="AF320"/>
  <c r="CY320" a="1"/>
  <c r="CY320" s="1"/>
  <c r="DR320" s="1"/>
  <c r="AO323"/>
  <c r="AP323"/>
  <c r="AQ323"/>
  <c r="AS323"/>
  <c r="BA323"/>
  <c r="CN323"/>
  <c r="BP323"/>
  <c r="CZ321" l="1" a="1"/>
  <c r="CZ321" s="1"/>
  <c r="DS321" s="1"/>
  <c r="CP323" a="1"/>
  <c r="CP323" s="1"/>
  <c r="DI323" s="1"/>
  <c r="CQ323" a="1"/>
  <c r="CQ323" s="1"/>
  <c r="DJ323" s="1"/>
  <c r="CV323" a="1"/>
  <c r="CV323" s="1"/>
  <c r="DO323" s="1"/>
  <c r="CW323" a="1"/>
  <c r="CW323" s="1"/>
  <c r="DP323" s="1"/>
  <c r="DG323"/>
  <c r="D324"/>
  <c r="O324"/>
  <c r="H324"/>
  <c r="AH320" l="1"/>
  <c r="AE323"/>
  <c r="F324"/>
  <c r="AL324"/>
  <c r="P324"/>
  <c r="G324" l="1"/>
  <c r="AJ320"/>
  <c r="EG320" s="1"/>
  <c r="AI320"/>
  <c r="CZ320" a="1"/>
  <c r="CZ320" s="1"/>
  <c r="DS320" s="1"/>
  <c r="AG323"/>
  <c r="EF323" s="1"/>
  <c r="AF323"/>
  <c r="CY323" a="1"/>
  <c r="CY323" s="1"/>
  <c r="DR323" s="1"/>
  <c r="AO324"/>
  <c r="AP324"/>
  <c r="AQ324"/>
  <c r="AS324"/>
  <c r="BA324"/>
  <c r="BP324"/>
  <c r="CN324"/>
  <c r="CP324" l="1" a="1"/>
  <c r="CP324" s="1"/>
  <c r="DI324" s="1"/>
  <c r="CQ324" a="1"/>
  <c r="CQ324" s="1"/>
  <c r="DJ324" s="1"/>
  <c r="CV324" a="1"/>
  <c r="CV324" s="1"/>
  <c r="DO324" s="1"/>
  <c r="CW324" a="1"/>
  <c r="CW324" s="1"/>
  <c r="DG324"/>
  <c r="DP324"/>
  <c r="D325"/>
  <c r="O325"/>
  <c r="H325"/>
  <c r="P325" l="1"/>
  <c r="G325"/>
  <c r="AH323"/>
  <c r="AE324"/>
  <c r="F325"/>
  <c r="AL325"/>
  <c r="AJ323" l="1"/>
  <c r="EG323" s="1"/>
  <c r="AI323"/>
  <c r="CZ323" a="1"/>
  <c r="CZ323" s="1"/>
  <c r="DS323" s="1"/>
  <c r="AG324"/>
  <c r="EF324" s="1"/>
  <c r="AF324"/>
  <c r="CY324" a="1"/>
  <c r="CY324" s="1"/>
  <c r="DR324" s="1"/>
  <c r="AO325"/>
  <c r="AP325"/>
  <c r="AQ325"/>
  <c r="AS325"/>
  <c r="BA325"/>
  <c r="CN325"/>
  <c r="BP325"/>
  <c r="CP325" l="1" a="1"/>
  <c r="CP325" s="1"/>
  <c r="DI325" s="1"/>
  <c r="CQ325" a="1"/>
  <c r="CQ325" s="1"/>
  <c r="DJ325" s="1"/>
  <c r="CV325" a="1"/>
  <c r="CV325" s="1"/>
  <c r="DO325" s="1"/>
  <c r="CW325" a="1"/>
  <c r="CW325" s="1"/>
  <c r="DG325"/>
  <c r="DP325"/>
  <c r="D327"/>
  <c r="O327"/>
  <c r="H327"/>
  <c r="AE326" l="1"/>
  <c r="AH324"/>
  <c r="AE325"/>
  <c r="F327"/>
  <c r="AL327"/>
  <c r="P327"/>
  <c r="G327" l="1"/>
  <c r="AF326"/>
  <c r="AG326"/>
  <c r="EF326" s="1"/>
  <c r="CY326" a="1"/>
  <c r="CY326" s="1"/>
  <c r="DR326" s="1"/>
  <c r="AJ324"/>
  <c r="EG324" s="1"/>
  <c r="AI324"/>
  <c r="CZ324" a="1"/>
  <c r="CZ324" s="1"/>
  <c r="DS324" s="1"/>
  <c r="AG325"/>
  <c r="EF325" s="1"/>
  <c r="AF325"/>
  <c r="CY325" a="1"/>
  <c r="CY325" s="1"/>
  <c r="DR325" s="1"/>
  <c r="AO327"/>
  <c r="AP327"/>
  <c r="AQ327"/>
  <c r="AS327"/>
  <c r="BA327"/>
  <c r="BP327"/>
  <c r="CN327"/>
  <c r="CP327" l="1" a="1"/>
  <c r="CP327" s="1"/>
  <c r="DI327" s="1"/>
  <c r="CQ327" a="1"/>
  <c r="CQ327" s="1"/>
  <c r="DJ327" s="1"/>
  <c r="CV327" a="1"/>
  <c r="CV327" s="1"/>
  <c r="DO327" s="1"/>
  <c r="CW327" a="1"/>
  <c r="CW327" s="1"/>
  <c r="DG327"/>
  <c r="DP327"/>
  <c r="D328"/>
  <c r="O328"/>
  <c r="H328"/>
  <c r="P328" l="1"/>
  <c r="AH326"/>
  <c r="G328"/>
  <c r="AH325"/>
  <c r="AE327"/>
  <c r="F328"/>
  <c r="AL328"/>
  <c r="AJ326" l="1"/>
  <c r="EG326" s="1"/>
  <c r="AI326"/>
  <c r="CZ326" a="1"/>
  <c r="CZ326" s="1"/>
  <c r="DS326" s="1"/>
  <c r="AJ325"/>
  <c r="EG325" s="1"/>
  <c r="AI325"/>
  <c r="CZ325" a="1"/>
  <c r="CZ325" s="1"/>
  <c r="DS325" s="1"/>
  <c r="AG327"/>
  <c r="EF327" s="1"/>
  <c r="AF327"/>
  <c r="CY327" a="1"/>
  <c r="CY327" s="1"/>
  <c r="DR327" s="1"/>
  <c r="AO328"/>
  <c r="AP328"/>
  <c r="AQ328"/>
  <c r="AS328"/>
  <c r="BA328"/>
  <c r="CN328"/>
  <c r="BP328"/>
  <c r="CP328" l="1" a="1"/>
  <c r="CP328" s="1"/>
  <c r="DI328" s="1"/>
  <c r="CQ328" a="1"/>
  <c r="CQ328" s="1"/>
  <c r="DJ328" s="1"/>
  <c r="CV328" a="1"/>
  <c r="CV328" s="1"/>
  <c r="DO328" s="1"/>
  <c r="CW328" a="1"/>
  <c r="CW328" s="1"/>
  <c r="DG328"/>
  <c r="DP328"/>
  <c r="D329"/>
  <c r="O329"/>
  <c r="H329"/>
  <c r="AH327" l="1"/>
  <c r="AE328"/>
  <c r="F329"/>
  <c r="AL329"/>
  <c r="P329"/>
  <c r="G329" l="1"/>
  <c r="AJ327"/>
  <c r="EG327" s="1"/>
  <c r="AI327"/>
  <c r="CZ327" a="1"/>
  <c r="CZ327" s="1"/>
  <c r="DS327" s="1"/>
  <c r="AG328"/>
  <c r="EF328" s="1"/>
  <c r="AF328"/>
  <c r="CY328" a="1"/>
  <c r="CY328" s="1"/>
  <c r="DR328" s="1"/>
  <c r="AO329"/>
  <c r="AP329"/>
  <c r="AQ329"/>
  <c r="AS329"/>
  <c r="BA329"/>
  <c r="BP329"/>
  <c r="CN329"/>
  <c r="CP329" l="1" a="1"/>
  <c r="CP329" s="1"/>
  <c r="DI329" s="1"/>
  <c r="CQ329" a="1"/>
  <c r="CQ329" s="1"/>
  <c r="DJ329" s="1"/>
  <c r="CV329" a="1"/>
  <c r="CV329" s="1"/>
  <c r="DO329" s="1"/>
  <c r="CW329" a="1"/>
  <c r="CW329" s="1"/>
  <c r="DG329"/>
  <c r="DP329"/>
  <c r="D330"/>
  <c r="O330"/>
  <c r="H330"/>
  <c r="AH328" l="1"/>
  <c r="AE329"/>
  <c r="F330"/>
  <c r="AL330"/>
  <c r="P330"/>
  <c r="G330" l="1"/>
  <c r="AJ328"/>
  <c r="EG328" s="1"/>
  <c r="AI328"/>
  <c r="CZ328" a="1"/>
  <c r="CZ328" s="1"/>
  <c r="DS328" s="1"/>
  <c r="AG329"/>
  <c r="EF329" s="1"/>
  <c r="AF329"/>
  <c r="CY329" a="1"/>
  <c r="CY329" s="1"/>
  <c r="DR329" s="1"/>
  <c r="AO330"/>
  <c r="AP330"/>
  <c r="AQ330"/>
  <c r="AS330"/>
  <c r="BA330"/>
  <c r="BP330"/>
  <c r="CN330"/>
  <c r="CP330" l="1" a="1"/>
  <c r="CP330" s="1"/>
  <c r="DI330" s="1"/>
  <c r="CQ330" a="1"/>
  <c r="CQ330" s="1"/>
  <c r="DJ330" s="1"/>
  <c r="CV330" a="1"/>
  <c r="CV330" s="1"/>
  <c r="DO330" s="1"/>
  <c r="CW330" a="1"/>
  <c r="CW330" s="1"/>
  <c r="DG330"/>
  <c r="DP330"/>
  <c r="D331"/>
  <c r="O331"/>
  <c r="H331"/>
  <c r="P331" l="1"/>
  <c r="G331"/>
  <c r="AH329"/>
  <c r="AE330"/>
  <c r="F331"/>
  <c r="AL331"/>
  <c r="AJ329" l="1"/>
  <c r="EG329" s="1"/>
  <c r="AI329"/>
  <c r="CZ329" a="1"/>
  <c r="CZ329" s="1"/>
  <c r="DS329" s="1"/>
  <c r="AG330"/>
  <c r="EF330" s="1"/>
  <c r="AF330"/>
  <c r="CY330" a="1"/>
  <c r="CY330" s="1"/>
  <c r="DR330" s="1"/>
  <c r="AO331"/>
  <c r="AP331"/>
  <c r="AQ331"/>
  <c r="AS331"/>
  <c r="BA331"/>
  <c r="CN331"/>
  <c r="BP331"/>
  <c r="CP331" l="1" a="1"/>
  <c r="CP331" s="1"/>
  <c r="DI331" s="1"/>
  <c r="CQ331" a="1"/>
  <c r="CQ331" s="1"/>
  <c r="DJ331" s="1"/>
  <c r="CV331" a="1"/>
  <c r="CV331" s="1"/>
  <c r="DO331" s="1"/>
  <c r="CW331" a="1"/>
  <c r="CW331" s="1"/>
  <c r="DG331"/>
  <c r="DP331"/>
  <c r="D332"/>
  <c r="O332"/>
  <c r="H332"/>
  <c r="AH330" l="1"/>
  <c r="AE331"/>
  <c r="F332"/>
  <c r="AL332"/>
  <c r="P332"/>
  <c r="G332" l="1"/>
  <c r="AJ330"/>
  <c r="EG330" s="1"/>
  <c r="AI330"/>
  <c r="CZ330" a="1"/>
  <c r="CZ330" s="1"/>
  <c r="DS330" s="1"/>
  <c r="AG331"/>
  <c r="EF331" s="1"/>
  <c r="AF331"/>
  <c r="CY331" a="1"/>
  <c r="CY331" s="1"/>
  <c r="DR331" s="1"/>
  <c r="AO332"/>
  <c r="AP332"/>
  <c r="AQ332"/>
  <c r="AS332"/>
  <c r="BA332"/>
  <c r="CN332"/>
  <c r="BP332"/>
  <c r="CP332" l="1" a="1"/>
  <c r="CP332" s="1"/>
  <c r="DI332" s="1"/>
  <c r="CQ332" a="1"/>
  <c r="CQ332" s="1"/>
  <c r="DJ332" s="1"/>
  <c r="CV332" a="1"/>
  <c r="CV332" s="1"/>
  <c r="DO332" s="1"/>
  <c r="CW332" a="1"/>
  <c r="CW332" s="1"/>
  <c r="DG332"/>
  <c r="DP332"/>
  <c r="D333"/>
  <c r="O333"/>
  <c r="H333"/>
  <c r="AH331" l="1"/>
  <c r="AE332"/>
  <c r="F333"/>
  <c r="AL333"/>
  <c r="P333"/>
  <c r="G333" l="1"/>
  <c r="AJ331"/>
  <c r="EG331" s="1"/>
  <c r="AI331"/>
  <c r="CZ331" a="1"/>
  <c r="CZ331" s="1"/>
  <c r="DS331" s="1"/>
  <c r="AG332"/>
  <c r="EF332" s="1"/>
  <c r="AF332"/>
  <c r="CY332" a="1"/>
  <c r="CY332" s="1"/>
  <c r="DR332" s="1"/>
  <c r="AO333"/>
  <c r="AP333"/>
  <c r="AQ333"/>
  <c r="AS333"/>
  <c r="BA333"/>
  <c r="BP333"/>
  <c r="CN333"/>
  <c r="CP333" l="1" a="1"/>
  <c r="CP333" s="1"/>
  <c r="DI333" s="1"/>
  <c r="CQ333" a="1"/>
  <c r="CQ333" s="1"/>
  <c r="DJ333" s="1"/>
  <c r="CV333" a="1"/>
  <c r="CV333" s="1"/>
  <c r="DO333" s="1"/>
  <c r="CW333" a="1"/>
  <c r="CW333" s="1"/>
  <c r="DP333" s="1"/>
  <c r="DG333"/>
  <c r="D334"/>
  <c r="H334"/>
  <c r="P334" l="1"/>
  <c r="G334"/>
  <c r="F334"/>
  <c r="AL334"/>
  <c r="O334"/>
  <c r="AE333" l="1"/>
  <c r="CY333" s="1" a="1"/>
  <c r="CY333" s="1"/>
  <c r="DR333" s="1"/>
  <c r="AH332"/>
  <c r="AI332" s="1"/>
  <c r="CZ332" a="1"/>
  <c r="CZ332" s="1"/>
  <c r="DS332" s="1"/>
  <c r="AO334"/>
  <c r="AP334"/>
  <c r="AQ334"/>
  <c r="AS334"/>
  <c r="BA334"/>
  <c r="CN334"/>
  <c r="BP334"/>
  <c r="AG333" l="1"/>
  <c r="EF333" s="1"/>
  <c r="AF333"/>
  <c r="AJ332"/>
  <c r="EG332" s="1"/>
  <c r="CP334" a="1"/>
  <c r="CP334" s="1"/>
  <c r="DI334" s="1"/>
  <c r="CQ334" a="1"/>
  <c r="CQ334" s="1"/>
  <c r="DJ334" s="1"/>
  <c r="CV334" a="1"/>
  <c r="CV334" s="1"/>
  <c r="DO334" s="1"/>
  <c r="CW334" a="1"/>
  <c r="CW334" s="1"/>
  <c r="DG334"/>
  <c r="DP334"/>
  <c r="D344"/>
  <c r="O344"/>
  <c r="AH342" l="1"/>
  <c r="AH333"/>
  <c r="AE334"/>
  <c r="H344"/>
  <c r="AL344" l="1"/>
  <c r="F344"/>
  <c r="AI342"/>
  <c r="AJ342"/>
  <c r="EG342" s="1"/>
  <c r="CZ342" a="1"/>
  <c r="CZ342" s="1"/>
  <c r="DS342" s="1"/>
  <c r="AJ333"/>
  <c r="EG333" s="1"/>
  <c r="AI333"/>
  <c r="CZ333" a="1"/>
  <c r="CZ333" s="1"/>
  <c r="DS333" s="1"/>
  <c r="AG334"/>
  <c r="EF334" s="1"/>
  <c r="AF334"/>
  <c r="CY334" a="1"/>
  <c r="CY334" s="1"/>
  <c r="DR334" s="1"/>
  <c r="AO344"/>
  <c r="AP344"/>
  <c r="AQ344"/>
  <c r="AS344"/>
  <c r="BA344"/>
  <c r="BP344"/>
  <c r="CN344"/>
  <c r="P344"/>
  <c r="G344" l="1"/>
  <c r="CP344" a="1"/>
  <c r="CP344" s="1"/>
  <c r="DI344" s="1"/>
  <c r="CQ344" a="1"/>
  <c r="CQ344" s="1"/>
  <c r="DJ344" s="1"/>
  <c r="CV344" a="1"/>
  <c r="CV344" s="1"/>
  <c r="DO344" s="1"/>
  <c r="CW344" a="1"/>
  <c r="CW344" s="1"/>
  <c r="DP344" s="1"/>
  <c r="DG344"/>
  <c r="D345"/>
  <c r="O345"/>
  <c r="H345"/>
  <c r="AH334" l="1"/>
  <c r="AE344"/>
  <c r="F345"/>
  <c r="AL345"/>
  <c r="P345"/>
  <c r="G345" l="1"/>
  <c r="AJ334"/>
  <c r="EG334" s="1"/>
  <c r="AI334"/>
  <c r="CZ334" a="1"/>
  <c r="CZ334" s="1"/>
  <c r="DS334" s="1"/>
  <c r="AG344"/>
  <c r="EF344" s="1"/>
  <c r="AF344"/>
  <c r="CY344" a="1"/>
  <c r="CY344" s="1"/>
  <c r="DR344" s="1"/>
  <c r="AO345"/>
  <c r="AP345"/>
  <c r="AQ345"/>
  <c r="AS345"/>
  <c r="BA345"/>
  <c r="BP345"/>
  <c r="CN345"/>
  <c r="CP345" l="1" a="1"/>
  <c r="CP345" s="1"/>
  <c r="DI345" s="1"/>
  <c r="CQ345" a="1"/>
  <c r="CQ345" s="1"/>
  <c r="DJ345" s="1"/>
  <c r="CV345" a="1"/>
  <c r="CV345" s="1"/>
  <c r="CW345" a="1"/>
  <c r="CW345" s="1"/>
  <c r="DP345" s="1"/>
  <c r="DG345"/>
  <c r="DO345"/>
  <c r="D346"/>
  <c r="O346"/>
  <c r="H346"/>
  <c r="AH344" l="1"/>
  <c r="AE345"/>
  <c r="F346"/>
  <c r="AL346"/>
  <c r="P346"/>
  <c r="G346" l="1"/>
  <c r="AJ344"/>
  <c r="EG344" s="1"/>
  <c r="AI344"/>
  <c r="CZ344" a="1"/>
  <c r="CZ344" s="1"/>
  <c r="DS344" s="1"/>
  <c r="AG345"/>
  <c r="EF345" s="1"/>
  <c r="AF345"/>
  <c r="CY345" a="1"/>
  <c r="CY345" s="1"/>
  <c r="DR345" s="1"/>
  <c r="AO346"/>
  <c r="AP346"/>
  <c r="AQ346"/>
  <c r="AS346"/>
  <c r="BA346"/>
  <c r="BP346"/>
  <c r="CN346"/>
  <c r="CP346" l="1" a="1"/>
  <c r="CP346" s="1"/>
  <c r="DI346" s="1"/>
  <c r="CQ346" a="1"/>
  <c r="CQ346" s="1"/>
  <c r="DJ346" s="1"/>
  <c r="CV346" a="1"/>
  <c r="CV346" s="1"/>
  <c r="DO346" s="1"/>
  <c r="CW346" a="1"/>
  <c r="CW346" s="1"/>
  <c r="DP346" s="1"/>
  <c r="DG346"/>
  <c r="D347"/>
  <c r="H347"/>
  <c r="AL347" l="1"/>
  <c r="P347"/>
  <c r="O347"/>
  <c r="F347" l="1"/>
  <c r="AE346"/>
  <c r="AG346" s="1"/>
  <c r="EF346" s="1"/>
  <c r="AH345"/>
  <c r="G347"/>
  <c r="AJ345"/>
  <c r="EG345" s="1"/>
  <c r="AI345"/>
  <c r="CZ345" a="1"/>
  <c r="CZ345" s="1"/>
  <c r="DS345" s="1"/>
  <c r="AF346"/>
  <c r="CY346" a="1"/>
  <c r="CY346" s="1"/>
  <c r="DR346" s="1"/>
  <c r="AO347"/>
  <c r="AP347"/>
  <c r="AQ347"/>
  <c r="AS347"/>
  <c r="BA347"/>
  <c r="CN347"/>
  <c r="BP347"/>
  <c r="CP347" l="1" a="1"/>
  <c r="CP347" s="1"/>
  <c r="DI347" s="1"/>
  <c r="CQ347" a="1"/>
  <c r="CQ347" s="1"/>
  <c r="DJ347" s="1"/>
  <c r="CV347" a="1"/>
  <c r="CV347" s="1"/>
  <c r="DO347" s="1"/>
  <c r="CW347" a="1"/>
  <c r="CW347" s="1"/>
  <c r="DP347" s="1"/>
  <c r="DG347"/>
  <c r="D348"/>
  <c r="H348"/>
  <c r="AL348" l="1"/>
  <c r="P348"/>
  <c r="O348"/>
  <c r="F348" l="1"/>
  <c r="AE347"/>
  <c r="AG347" s="1"/>
  <c r="EF347" s="1"/>
  <c r="AH346"/>
  <c r="G348"/>
  <c r="AJ346"/>
  <c r="EG346" s="1"/>
  <c r="AI346"/>
  <c r="CZ346" a="1"/>
  <c r="CZ346" s="1"/>
  <c r="DS346" s="1"/>
  <c r="AF347"/>
  <c r="CY347" a="1"/>
  <c r="CY347" s="1"/>
  <c r="DR347" s="1"/>
  <c r="AO348"/>
  <c r="AP348"/>
  <c r="AQ348"/>
  <c r="AS348"/>
  <c r="BA348"/>
  <c r="BP348"/>
  <c r="CN348"/>
  <c r="CP348" l="1" a="1"/>
  <c r="CP348" s="1"/>
  <c r="DI348" s="1"/>
  <c r="CQ348" a="1"/>
  <c r="CQ348" s="1"/>
  <c r="DJ348" s="1"/>
  <c r="CV348" a="1"/>
  <c r="CV348" s="1"/>
  <c r="DO348" s="1"/>
  <c r="CW348" a="1"/>
  <c r="CW348" s="1"/>
  <c r="DP348" s="1"/>
  <c r="DG348"/>
  <c r="D349"/>
  <c r="H349"/>
  <c r="AL349" l="1"/>
  <c r="P349"/>
  <c r="O349"/>
  <c r="F349" l="1"/>
  <c r="AE348"/>
  <c r="AG348" s="1"/>
  <c r="EF348" s="1"/>
  <c r="AH347"/>
  <c r="G349"/>
  <c r="AJ347"/>
  <c r="EG347" s="1"/>
  <c r="AI347"/>
  <c r="CZ347" a="1"/>
  <c r="CZ347" s="1"/>
  <c r="DS347" s="1"/>
  <c r="AF348"/>
  <c r="CY348" a="1"/>
  <c r="CY348" s="1"/>
  <c r="DR348" s="1"/>
  <c r="AO349"/>
  <c r="AP349"/>
  <c r="AQ349"/>
  <c r="AS349"/>
  <c r="BA349"/>
  <c r="CN349"/>
  <c r="BP349"/>
  <c r="CP349" l="1" a="1"/>
  <c r="CP349" s="1"/>
  <c r="DI349" s="1"/>
  <c r="CQ349" a="1"/>
  <c r="CQ349" s="1"/>
  <c r="DJ349" s="1"/>
  <c r="CV349" a="1"/>
  <c r="CV349" s="1"/>
  <c r="DO349" s="1"/>
  <c r="CW349" a="1"/>
  <c r="CW349" s="1"/>
  <c r="DP349" s="1"/>
  <c r="DG349"/>
  <c r="D350"/>
  <c r="H350"/>
  <c r="AL350" l="1"/>
  <c r="P350"/>
  <c r="O350"/>
  <c r="F350" l="1"/>
  <c r="AE349"/>
  <c r="AG349" s="1"/>
  <c r="EF349" s="1"/>
  <c r="AH348"/>
  <c r="G350"/>
  <c r="AJ348"/>
  <c r="EG348" s="1"/>
  <c r="AI348"/>
  <c r="CZ348" a="1"/>
  <c r="CZ348" s="1"/>
  <c r="DS348" s="1"/>
  <c r="AF349"/>
  <c r="CY349" a="1"/>
  <c r="CY349" s="1"/>
  <c r="DR349" s="1"/>
  <c r="AO350"/>
  <c r="AP350"/>
  <c r="AQ350"/>
  <c r="AS350"/>
  <c r="BA350"/>
  <c r="CN350"/>
  <c r="BP350"/>
  <c r="CP350" l="1" a="1"/>
  <c r="CP350" s="1"/>
  <c r="DI350" s="1"/>
  <c r="CQ350" a="1"/>
  <c r="CQ350" s="1"/>
  <c r="DJ350" s="1"/>
  <c r="CV350" a="1"/>
  <c r="CV350" s="1"/>
  <c r="DO350" s="1"/>
  <c r="CW350" a="1"/>
  <c r="CW350" s="1"/>
  <c r="DG350"/>
  <c r="DP350"/>
  <c r="D351"/>
  <c r="O351"/>
  <c r="H351"/>
  <c r="AH349" l="1"/>
  <c r="AE350"/>
  <c r="F351"/>
  <c r="AL351"/>
  <c r="P351"/>
  <c r="G351" l="1"/>
  <c r="AJ349"/>
  <c r="EG349" s="1"/>
  <c r="AI349"/>
  <c r="CZ349" a="1"/>
  <c r="CZ349" s="1"/>
  <c r="DS349" s="1"/>
  <c r="AG350"/>
  <c r="EF350" s="1"/>
  <c r="AF350"/>
  <c r="CY350" a="1"/>
  <c r="CY350" s="1"/>
  <c r="DR350" s="1"/>
  <c r="AO351"/>
  <c r="AP351"/>
  <c r="AQ351"/>
  <c r="AS351"/>
  <c r="BA351"/>
  <c r="BP351"/>
  <c r="CN351"/>
  <c r="CP351" l="1" a="1"/>
  <c r="CP351" s="1"/>
  <c r="DI351" s="1"/>
  <c r="CQ351" a="1"/>
  <c r="CQ351" s="1"/>
  <c r="DJ351" s="1"/>
  <c r="CV351" a="1"/>
  <c r="CV351" s="1"/>
  <c r="DO351" s="1"/>
  <c r="CW351" a="1"/>
  <c r="CW351" s="1"/>
  <c r="DP351" s="1"/>
  <c r="DG351"/>
  <c r="D352"/>
  <c r="H352"/>
  <c r="AL352" l="1"/>
  <c r="P352"/>
  <c r="O352"/>
  <c r="F352" l="1"/>
  <c r="AE351"/>
  <c r="AG351" s="1"/>
  <c r="EF351" s="1"/>
  <c r="AH350"/>
  <c r="G352"/>
  <c r="AJ350"/>
  <c r="EG350" s="1"/>
  <c r="AI350"/>
  <c r="CZ350" a="1"/>
  <c r="CZ350" s="1"/>
  <c r="DS350" s="1"/>
  <c r="AF351"/>
  <c r="CY351" a="1"/>
  <c r="CY351" s="1"/>
  <c r="DR351" s="1"/>
  <c r="AO352"/>
  <c r="AP352"/>
  <c r="AQ352"/>
  <c r="AS352"/>
  <c r="BA352"/>
  <c r="CN352"/>
  <c r="BP352"/>
  <c r="CP352" l="1" a="1"/>
  <c r="CP352" s="1"/>
  <c r="DI352" s="1"/>
  <c r="CQ352" a="1"/>
  <c r="CQ352" s="1"/>
  <c r="DJ352" s="1"/>
  <c r="CV352" a="1"/>
  <c r="CV352" s="1"/>
  <c r="DO352" s="1"/>
  <c r="CW352" a="1"/>
  <c r="CW352" s="1"/>
  <c r="DP352" s="1"/>
  <c r="DG352"/>
  <c r="D353"/>
  <c r="H353"/>
  <c r="AL353" l="1"/>
  <c r="P353"/>
  <c r="O353"/>
  <c r="F353" l="1"/>
  <c r="AE352"/>
  <c r="AG352" s="1"/>
  <c r="EF352" s="1"/>
  <c r="AH351"/>
  <c r="G353"/>
  <c r="AJ351"/>
  <c r="EG351" s="1"/>
  <c r="AI351"/>
  <c r="CZ351" a="1"/>
  <c r="CZ351" s="1"/>
  <c r="DS351" s="1"/>
  <c r="AF352"/>
  <c r="CY352" a="1"/>
  <c r="CY352" s="1"/>
  <c r="DR352" s="1"/>
  <c r="AO353"/>
  <c r="AP353"/>
  <c r="AQ353"/>
  <c r="AS353"/>
  <c r="BA353"/>
  <c r="CN353"/>
  <c r="BP353"/>
  <c r="CP353" l="1" a="1"/>
  <c r="CP353" s="1"/>
  <c r="DI353" s="1"/>
  <c r="CQ353" a="1"/>
  <c r="CQ353" s="1"/>
  <c r="DJ353" s="1"/>
  <c r="CV353" a="1"/>
  <c r="CV353" s="1"/>
  <c r="DO353" s="1"/>
  <c r="CW353" a="1"/>
  <c r="CW353" s="1"/>
  <c r="DG353"/>
  <c r="DP353"/>
  <c r="D355"/>
  <c r="O355"/>
  <c r="H355"/>
  <c r="AE354" l="1"/>
  <c r="AH352"/>
  <c r="AE353"/>
  <c r="F355"/>
  <c r="AL355"/>
  <c r="P355"/>
  <c r="G355" l="1"/>
  <c r="AF354"/>
  <c r="AG354"/>
  <c r="EF354" s="1"/>
  <c r="CY354" a="1"/>
  <c r="CY354" s="1"/>
  <c r="DR354" s="1"/>
  <c r="AJ352"/>
  <c r="EG352" s="1"/>
  <c r="AI352"/>
  <c r="CZ352" a="1"/>
  <c r="CZ352" s="1"/>
  <c r="DS352" s="1"/>
  <c r="AG353"/>
  <c r="EF353" s="1"/>
  <c r="AF353"/>
  <c r="CY353" a="1"/>
  <c r="CY353" s="1"/>
  <c r="DR353" s="1"/>
  <c r="AO355"/>
  <c r="AP355"/>
  <c r="AQ355"/>
  <c r="AS355"/>
  <c r="BA355"/>
  <c r="BP355"/>
  <c r="CN355"/>
  <c r="CP355" l="1" a="1"/>
  <c r="CP355" s="1"/>
  <c r="DI355" s="1"/>
  <c r="CQ355" a="1"/>
  <c r="CQ355" s="1"/>
  <c r="DJ355" s="1"/>
  <c r="CV355" a="1"/>
  <c r="CV355" s="1"/>
  <c r="DO355" s="1"/>
  <c r="CW355" a="1"/>
  <c r="CW355" s="1"/>
  <c r="DP355" s="1"/>
  <c r="DG355"/>
  <c r="D356"/>
  <c r="H356"/>
  <c r="AH353" l="1"/>
  <c r="AL356"/>
  <c r="P356"/>
  <c r="O356"/>
  <c r="AE355" l="1"/>
  <c r="AF355" s="1"/>
  <c r="AH354"/>
  <c r="CZ354" s="1" a="1"/>
  <c r="CZ354" s="1"/>
  <c r="DS354" s="1"/>
  <c r="F356"/>
  <c r="G356"/>
  <c r="AJ354"/>
  <c r="EG354" s="1"/>
  <c r="AI354"/>
  <c r="AJ353"/>
  <c r="EG353" s="1"/>
  <c r="AI353"/>
  <c r="CZ353" a="1"/>
  <c r="CZ353" s="1"/>
  <c r="DS353" s="1"/>
  <c r="CY355" a="1"/>
  <c r="CY355" s="1"/>
  <c r="DR355" s="1"/>
  <c r="AO356"/>
  <c r="AP356"/>
  <c r="AQ356"/>
  <c r="AS356"/>
  <c r="BA356"/>
  <c r="CN356"/>
  <c r="BP356"/>
  <c r="AG355" l="1"/>
  <c r="EF355" s="1"/>
  <c r="CP356" a="1"/>
  <c r="CP356" s="1"/>
  <c r="DI356" s="1"/>
  <c r="CQ356" a="1"/>
  <c r="CQ356" s="1"/>
  <c r="DJ356" s="1"/>
  <c r="CV356" a="1"/>
  <c r="CV356" s="1"/>
  <c r="DO356" s="1"/>
  <c r="CW356" a="1"/>
  <c r="CW356" s="1"/>
  <c r="DP356" s="1"/>
  <c r="DG356"/>
  <c r="D363"/>
  <c r="O363"/>
  <c r="H363"/>
  <c r="AH361" l="1"/>
  <c r="AE362"/>
  <c r="AH355"/>
  <c r="AE356"/>
  <c r="F363"/>
  <c r="AL363"/>
  <c r="P363"/>
  <c r="G363" l="1"/>
  <c r="AJ361"/>
  <c r="EG361" s="1"/>
  <c r="AI361"/>
  <c r="CZ361" a="1"/>
  <c r="CZ361" s="1"/>
  <c r="DS361" s="1"/>
  <c r="AF362"/>
  <c r="AG362"/>
  <c r="EF362" s="1"/>
  <c r="CY362" a="1"/>
  <c r="CY362" s="1"/>
  <c r="DR362" s="1"/>
  <c r="AJ355"/>
  <c r="EG355" s="1"/>
  <c r="AI355"/>
  <c r="CZ355" a="1"/>
  <c r="CZ355" s="1"/>
  <c r="DS355" s="1"/>
  <c r="AG356"/>
  <c r="EF356" s="1"/>
  <c r="AF356"/>
  <c r="CY356" a="1"/>
  <c r="CY356" s="1"/>
  <c r="DR356" s="1"/>
  <c r="AO363"/>
  <c r="AP363"/>
  <c r="AQ363"/>
  <c r="AS363"/>
  <c r="BA363"/>
  <c r="BP363"/>
  <c r="CN363"/>
  <c r="CP363" l="1" a="1"/>
  <c r="CP363" s="1"/>
  <c r="DI363" s="1"/>
  <c r="CQ363" a="1"/>
  <c r="CQ363" s="1"/>
  <c r="DJ363" s="1"/>
  <c r="CV363" a="1"/>
  <c r="CV363" s="1"/>
  <c r="DO363" s="1"/>
  <c r="CW363" a="1"/>
  <c r="CW363" s="1"/>
  <c r="DP363" s="1"/>
  <c r="DG363"/>
  <c r="D364"/>
  <c r="H364"/>
  <c r="AH356" l="1"/>
  <c r="AL364"/>
  <c r="P364"/>
  <c r="O364"/>
  <c r="AE363" l="1"/>
  <c r="AF363" s="1"/>
  <c r="AH362"/>
  <c r="CZ362" s="1" a="1"/>
  <c r="CZ362" s="1"/>
  <c r="DS362" s="1"/>
  <c r="F364"/>
  <c r="G364"/>
  <c r="AJ362"/>
  <c r="EG362" s="1"/>
  <c r="AI362"/>
  <c r="AJ356"/>
  <c r="EG356" s="1"/>
  <c r="AI356"/>
  <c r="CZ356" a="1"/>
  <c r="CZ356" s="1"/>
  <c r="DS356" s="1"/>
  <c r="CY363" a="1"/>
  <c r="CY363" s="1"/>
  <c r="DR363" s="1"/>
  <c r="AO364"/>
  <c r="AP364"/>
  <c r="AQ364"/>
  <c r="AS364"/>
  <c r="BA364"/>
  <c r="CN364"/>
  <c r="BP364"/>
  <c r="AG363" l="1"/>
  <c r="EF363" s="1"/>
  <c r="CP364" a="1"/>
  <c r="CP364" s="1"/>
  <c r="DI364" s="1"/>
  <c r="CQ364" a="1"/>
  <c r="CQ364" s="1"/>
  <c r="DJ364" s="1"/>
  <c r="CV364" a="1"/>
  <c r="CV364" s="1"/>
  <c r="DO364" s="1"/>
  <c r="CW364" a="1"/>
  <c r="CW364" s="1"/>
  <c r="DP364" s="1"/>
  <c r="DG364"/>
  <c r="D371"/>
  <c r="O371"/>
  <c r="H371"/>
  <c r="AH369" l="1"/>
  <c r="AE370"/>
  <c r="AH363"/>
  <c r="AE364"/>
  <c r="F371"/>
  <c r="AL371"/>
  <c r="P371"/>
  <c r="G371" l="1"/>
  <c r="AJ369"/>
  <c r="EG369" s="1"/>
  <c r="AI369"/>
  <c r="CZ369" a="1"/>
  <c r="CZ369" s="1"/>
  <c r="DS369" s="1"/>
  <c r="AF370"/>
  <c r="AG370"/>
  <c r="EF370" s="1"/>
  <c r="CY370" a="1"/>
  <c r="CY370" s="1"/>
  <c r="DR370" s="1"/>
  <c r="AJ363"/>
  <c r="EG363" s="1"/>
  <c r="AI363"/>
  <c r="CZ363" a="1"/>
  <c r="CZ363" s="1"/>
  <c r="DS363" s="1"/>
  <c r="AG364"/>
  <c r="EF364" s="1"/>
  <c r="AF364"/>
  <c r="CY364" a="1"/>
  <c r="CY364" s="1"/>
  <c r="DR364" s="1"/>
  <c r="AO371"/>
  <c r="AP371"/>
  <c r="AQ371"/>
  <c r="AS371"/>
  <c r="BA371"/>
  <c r="BP371"/>
  <c r="CN371"/>
  <c r="CP371" l="1" a="1"/>
  <c r="CP371" s="1"/>
  <c r="DI371" s="1"/>
  <c r="CQ371" a="1"/>
  <c r="CQ371" s="1"/>
  <c r="DJ371" s="1"/>
  <c r="CV371" a="1"/>
  <c r="CV371" s="1"/>
  <c r="DO371" s="1"/>
  <c r="CW371" a="1"/>
  <c r="CW371" s="1"/>
  <c r="DP371" s="1"/>
  <c r="DG371"/>
  <c r="D372"/>
  <c r="H372"/>
  <c r="AH364" l="1"/>
  <c r="AL372"/>
  <c r="P372"/>
  <c r="O372"/>
  <c r="AE371" l="1"/>
  <c r="AF371" s="1"/>
  <c r="AH370"/>
  <c r="CZ370" s="1" a="1"/>
  <c r="CZ370" s="1"/>
  <c r="DS370" s="1"/>
  <c r="F372"/>
  <c r="G372"/>
  <c r="AJ370"/>
  <c r="EG370" s="1"/>
  <c r="AI370"/>
  <c r="AJ364"/>
  <c r="EG364" s="1"/>
  <c r="AI364"/>
  <c r="CZ364" a="1"/>
  <c r="CZ364" s="1"/>
  <c r="DS364" s="1"/>
  <c r="CY371" a="1"/>
  <c r="CY371" s="1"/>
  <c r="DR371" s="1"/>
  <c r="AO372"/>
  <c r="AP372"/>
  <c r="AQ372"/>
  <c r="AS372"/>
  <c r="BA372"/>
  <c r="CN372"/>
  <c r="BP372"/>
  <c r="AG371" l="1"/>
  <c r="EF371" s="1"/>
  <c r="CP372" a="1"/>
  <c r="CP372" s="1"/>
  <c r="DI372" s="1"/>
  <c r="CQ372" a="1"/>
  <c r="CQ372" s="1"/>
  <c r="DJ372" s="1"/>
  <c r="CV372" a="1"/>
  <c r="CV372" s="1"/>
  <c r="DO372" s="1"/>
  <c r="CW372" a="1"/>
  <c r="CW372" s="1"/>
  <c r="DP372" s="1"/>
  <c r="DG372"/>
  <c r="D373"/>
  <c r="H373"/>
  <c r="O373"/>
  <c r="AH371" l="1"/>
  <c r="AE372"/>
  <c r="F373"/>
  <c r="AL373"/>
  <c r="P373"/>
  <c r="G373" l="1"/>
  <c r="AJ371"/>
  <c r="EG371" s="1"/>
  <c r="AI371"/>
  <c r="CZ371" a="1"/>
  <c r="CZ371" s="1"/>
  <c r="DS371" s="1"/>
  <c r="AG372"/>
  <c r="EF372" s="1"/>
  <c r="AF372"/>
  <c r="CY372" a="1"/>
  <c r="CY372" s="1"/>
  <c r="DR372" s="1"/>
  <c r="AO373"/>
  <c r="AP373"/>
  <c r="AQ373"/>
  <c r="AS373"/>
  <c r="BA373"/>
  <c r="CN373"/>
  <c r="BP373"/>
  <c r="CP373" l="1" a="1"/>
  <c r="CP373" s="1"/>
  <c r="DI373" s="1"/>
  <c r="CQ373" a="1"/>
  <c r="CQ373" s="1"/>
  <c r="DJ373" s="1"/>
  <c r="CV373" a="1"/>
  <c r="CV373" s="1"/>
  <c r="DO373" s="1"/>
  <c r="CW373" a="1"/>
  <c r="CW373" s="1"/>
  <c r="DG373"/>
  <c r="DP373"/>
  <c r="D374"/>
  <c r="O374"/>
  <c r="H374"/>
  <c r="AH372" l="1"/>
  <c r="AE373"/>
  <c r="F374"/>
  <c r="AL374"/>
  <c r="P374"/>
  <c r="G374" l="1"/>
  <c r="AJ372"/>
  <c r="EG372" s="1"/>
  <c r="AI372"/>
  <c r="CZ372" a="1"/>
  <c r="CZ372" s="1"/>
  <c r="DS372" s="1"/>
  <c r="AG373"/>
  <c r="EF373" s="1"/>
  <c r="AF373"/>
  <c r="CY373" a="1"/>
  <c r="CY373" s="1"/>
  <c r="DR373" s="1"/>
  <c r="AO374"/>
  <c r="AP374"/>
  <c r="AQ374"/>
  <c r="AS374"/>
  <c r="BA374"/>
  <c r="CN374"/>
  <c r="BP374"/>
  <c r="CP374" l="1" a="1"/>
  <c r="CP374" s="1"/>
  <c r="DI374" s="1"/>
  <c r="CQ374" a="1"/>
  <c r="CQ374" s="1"/>
  <c r="DJ374" s="1"/>
  <c r="CV374" a="1"/>
  <c r="CV374" s="1"/>
  <c r="DO374" s="1"/>
  <c r="CW374" a="1"/>
  <c r="CW374" s="1"/>
  <c r="DG374"/>
  <c r="DP374"/>
  <c r="D375"/>
  <c r="O375"/>
  <c r="H375"/>
  <c r="AH373" l="1"/>
  <c r="AE374"/>
  <c r="F375"/>
  <c r="AL375"/>
  <c r="P375"/>
  <c r="G375" l="1"/>
  <c r="AJ373"/>
  <c r="EG373" s="1"/>
  <c r="AI373"/>
  <c r="CZ373" a="1"/>
  <c r="CZ373" s="1"/>
  <c r="DS373" s="1"/>
  <c r="AG374"/>
  <c r="EF374" s="1"/>
  <c r="AF374"/>
  <c r="CY374" a="1"/>
  <c r="CY374" s="1"/>
  <c r="DR374" s="1"/>
  <c r="AO375"/>
  <c r="AP375"/>
  <c r="AQ375"/>
  <c r="AS375"/>
  <c r="BA375"/>
  <c r="BP375"/>
  <c r="CN375"/>
  <c r="CP375" l="1" a="1"/>
  <c r="CP375" s="1"/>
  <c r="DI375" s="1"/>
  <c r="CQ375" a="1"/>
  <c r="CQ375" s="1"/>
  <c r="DJ375" s="1"/>
  <c r="CV375" a="1"/>
  <c r="CV375" s="1"/>
  <c r="DO375" s="1"/>
  <c r="CW375" a="1"/>
  <c r="CW375" s="1"/>
  <c r="DP375" s="1"/>
  <c r="DG375"/>
  <c r="D376"/>
  <c r="H376"/>
  <c r="AL376" l="1"/>
  <c r="P376"/>
  <c r="O376"/>
  <c r="F376" l="1"/>
  <c r="AE375"/>
  <c r="AG375" s="1"/>
  <c r="EF375" s="1"/>
  <c r="AH374"/>
  <c r="G376"/>
  <c r="AJ374"/>
  <c r="EG374" s="1"/>
  <c r="AI374"/>
  <c r="CZ374" a="1"/>
  <c r="CZ374" s="1"/>
  <c r="DS374" s="1"/>
  <c r="AF375"/>
  <c r="CY375" a="1"/>
  <c r="CY375" s="1"/>
  <c r="DR375" s="1"/>
  <c r="AO376"/>
  <c r="AP376"/>
  <c r="AQ376"/>
  <c r="AS376"/>
  <c r="BA376"/>
  <c r="CN376"/>
  <c r="BP376"/>
  <c r="CP376" l="1" a="1"/>
  <c r="CP376" s="1"/>
  <c r="DI376" s="1"/>
  <c r="CQ376" a="1"/>
  <c r="CQ376" s="1"/>
  <c r="DJ376" s="1"/>
  <c r="CV376" a="1"/>
  <c r="CV376" s="1"/>
  <c r="DO376" s="1"/>
  <c r="CW376" a="1"/>
  <c r="CW376" s="1"/>
  <c r="DP376" s="1"/>
  <c r="DG376"/>
  <c r="D377"/>
  <c r="H377"/>
  <c r="AL377" l="1"/>
  <c r="P377"/>
  <c r="O377"/>
  <c r="F377" l="1"/>
  <c r="AE376"/>
  <c r="AG376" s="1"/>
  <c r="EF376" s="1"/>
  <c r="AH375"/>
  <c r="G377"/>
  <c r="AJ375"/>
  <c r="EG375" s="1"/>
  <c r="AI375"/>
  <c r="CZ375" a="1"/>
  <c r="CZ375" s="1"/>
  <c r="DS375" s="1"/>
  <c r="AF376"/>
  <c r="CY376" a="1"/>
  <c r="CY376" s="1"/>
  <c r="DR376" s="1"/>
  <c r="AO377"/>
  <c r="AP377"/>
  <c r="AQ377"/>
  <c r="AS377"/>
  <c r="BA377"/>
  <c r="CN377"/>
  <c r="BP377"/>
  <c r="CP377" l="1" a="1"/>
  <c r="CP377" s="1"/>
  <c r="DI377" s="1"/>
  <c r="CQ377" a="1"/>
  <c r="CQ377" s="1"/>
  <c r="DJ377" s="1"/>
  <c r="CV377" a="1"/>
  <c r="CV377" s="1"/>
  <c r="DO377" s="1"/>
  <c r="CW377" a="1"/>
  <c r="CW377" s="1"/>
  <c r="DG377"/>
  <c r="DP377"/>
  <c r="D378"/>
  <c r="O378"/>
  <c r="H378"/>
  <c r="AH376" l="1"/>
  <c r="AE377"/>
  <c r="F378"/>
  <c r="AL378"/>
  <c r="P378"/>
  <c r="G378" l="1"/>
  <c r="AJ376"/>
  <c r="EG376" s="1"/>
  <c r="AI376"/>
  <c r="CZ376" a="1"/>
  <c r="CZ376" s="1"/>
  <c r="DS376" s="1"/>
  <c r="AG377"/>
  <c r="EF377" s="1"/>
  <c r="AF377"/>
  <c r="CY377" a="1"/>
  <c r="CY377" s="1"/>
  <c r="DR377" s="1"/>
  <c r="AO378"/>
  <c r="AP378"/>
  <c r="AQ378"/>
  <c r="AS378"/>
  <c r="BA378"/>
  <c r="BP378"/>
  <c r="CN378"/>
  <c r="CP378" l="1" a="1"/>
  <c r="CP378" s="1"/>
  <c r="DI378" s="1"/>
  <c r="CQ378" a="1"/>
  <c r="CQ378" s="1"/>
  <c r="DJ378" s="1"/>
  <c r="CV378" a="1"/>
  <c r="CV378" s="1"/>
  <c r="DO378" s="1"/>
  <c r="CW378" a="1"/>
  <c r="CW378" s="1"/>
  <c r="DP378" s="1"/>
  <c r="DG378"/>
  <c r="D379"/>
  <c r="H379"/>
  <c r="AL379" l="1"/>
  <c r="P379"/>
  <c r="O379"/>
  <c r="F379" l="1"/>
  <c r="AE378"/>
  <c r="AG378" s="1"/>
  <c r="EF378" s="1"/>
  <c r="AH377"/>
  <c r="G379"/>
  <c r="AJ377"/>
  <c r="EG377" s="1"/>
  <c r="AI377"/>
  <c r="CZ377" a="1"/>
  <c r="CZ377" s="1"/>
  <c r="DS377" s="1"/>
  <c r="AF378"/>
  <c r="CY378" a="1"/>
  <c r="CY378" s="1"/>
  <c r="DR378" s="1"/>
  <c r="AO379"/>
  <c r="AP379"/>
  <c r="AQ379"/>
  <c r="AS379"/>
  <c r="BA379"/>
  <c r="BP379"/>
  <c r="CN379"/>
  <c r="CP379" l="1" a="1"/>
  <c r="CP379" s="1"/>
  <c r="DI379" s="1"/>
  <c r="CQ379" a="1"/>
  <c r="CQ379" s="1"/>
  <c r="DJ379" s="1"/>
  <c r="CV379" a="1"/>
  <c r="CV379" s="1"/>
  <c r="DO379" s="1"/>
  <c r="CW379" a="1"/>
  <c r="CW379" s="1"/>
  <c r="DG379"/>
  <c r="DP379"/>
  <c r="D380"/>
  <c r="O380"/>
  <c r="H380"/>
  <c r="AH378" l="1"/>
  <c r="AE379"/>
  <c r="F380"/>
  <c r="AL380"/>
  <c r="P380"/>
  <c r="G380" l="1"/>
  <c r="AJ378"/>
  <c r="EG378" s="1"/>
  <c r="AI378"/>
  <c r="CZ378" a="1"/>
  <c r="CZ378" s="1"/>
  <c r="DS378" s="1"/>
  <c r="AG379"/>
  <c r="EF379" s="1"/>
  <c r="AF379"/>
  <c r="CY379" a="1"/>
  <c r="CY379" s="1"/>
  <c r="DR379" s="1"/>
  <c r="AO380"/>
  <c r="AP380"/>
  <c r="AQ380"/>
  <c r="AS380"/>
  <c r="BA380"/>
  <c r="CN380"/>
  <c r="BP380"/>
  <c r="CP380" l="1" a="1"/>
  <c r="CP380" s="1"/>
  <c r="DI380" s="1"/>
  <c r="CQ380" a="1"/>
  <c r="CQ380" s="1"/>
  <c r="DJ380" s="1"/>
  <c r="CV380" a="1"/>
  <c r="CV380" s="1"/>
  <c r="DO380" s="1"/>
  <c r="CW380" a="1"/>
  <c r="CW380" s="1"/>
  <c r="DG380"/>
  <c r="DP380"/>
  <c r="D381"/>
  <c r="O381"/>
  <c r="H381"/>
  <c r="AH379" l="1"/>
  <c r="AE380"/>
  <c r="F381"/>
  <c r="AL381"/>
  <c r="P381"/>
  <c r="G381" l="1"/>
  <c r="AJ379"/>
  <c r="EG379" s="1"/>
  <c r="AI379"/>
  <c r="CZ379" a="1"/>
  <c r="CZ379" s="1"/>
  <c r="DS379" s="1"/>
  <c r="AG380"/>
  <c r="EF380" s="1"/>
  <c r="AF380"/>
  <c r="CY380" a="1"/>
  <c r="CY380" s="1"/>
  <c r="DR380" s="1"/>
  <c r="AO381"/>
  <c r="AP381"/>
  <c r="AQ381"/>
  <c r="AS381"/>
  <c r="BA381"/>
  <c r="CN381"/>
  <c r="BP381"/>
  <c r="CP381" l="1" a="1"/>
  <c r="CP381" s="1"/>
  <c r="DI381" s="1"/>
  <c r="CQ381" a="1"/>
  <c r="CQ381" s="1"/>
  <c r="DJ381" s="1"/>
  <c r="CV381" a="1"/>
  <c r="CV381" s="1"/>
  <c r="DO381" s="1"/>
  <c r="CW381" a="1"/>
  <c r="CW381" s="1"/>
  <c r="DP381" s="1"/>
  <c r="DG381"/>
  <c r="D382"/>
  <c r="H382"/>
  <c r="AL382" l="1"/>
  <c r="P382"/>
  <c r="O382"/>
  <c r="F382" l="1"/>
  <c r="AE381"/>
  <c r="AG381" s="1"/>
  <c r="EF381" s="1"/>
  <c r="AH380"/>
  <c r="G382"/>
  <c r="AJ380"/>
  <c r="EG380" s="1"/>
  <c r="AI380"/>
  <c r="CZ380" a="1"/>
  <c r="CZ380" s="1"/>
  <c r="DS380" s="1"/>
  <c r="AF381"/>
  <c r="CY381" a="1"/>
  <c r="CY381" s="1"/>
  <c r="DR381" s="1"/>
  <c r="AO382"/>
  <c r="AP382"/>
  <c r="AQ382"/>
  <c r="AS382"/>
  <c r="BA382"/>
  <c r="CN382"/>
  <c r="BP382"/>
  <c r="CP382" l="1" a="1"/>
  <c r="CP382" s="1"/>
  <c r="DI382" s="1"/>
  <c r="CQ382" a="1"/>
  <c r="CQ382" s="1"/>
  <c r="DJ382" s="1"/>
  <c r="CV382" a="1"/>
  <c r="CV382" s="1"/>
  <c r="DO382" s="1"/>
  <c r="CW382" a="1"/>
  <c r="CW382" s="1"/>
  <c r="DP382" s="1"/>
  <c r="DG382"/>
  <c r="D383"/>
  <c r="H383"/>
  <c r="AL383" l="1"/>
  <c r="P383"/>
  <c r="O383"/>
  <c r="F383" l="1"/>
  <c r="AE382"/>
  <c r="AG382" s="1"/>
  <c r="EF382" s="1"/>
  <c r="AH381"/>
  <c r="G383"/>
  <c r="AJ381"/>
  <c r="EG381" s="1"/>
  <c r="AI381"/>
  <c r="CZ381" a="1"/>
  <c r="CZ381" s="1"/>
  <c r="DS381" s="1"/>
  <c r="AF382"/>
  <c r="CY382" a="1"/>
  <c r="CY382" s="1"/>
  <c r="DR382" s="1"/>
  <c r="AO383"/>
  <c r="AP383"/>
  <c r="AQ383"/>
  <c r="AS383"/>
  <c r="BA383"/>
  <c r="BP383"/>
  <c r="CN383"/>
  <c r="CP383" l="1" a="1"/>
  <c r="CP383" s="1"/>
  <c r="DI383" s="1"/>
  <c r="CQ383" a="1"/>
  <c r="CQ383" s="1"/>
  <c r="DJ383" s="1"/>
  <c r="CV383" a="1"/>
  <c r="CV383" s="1"/>
  <c r="DO383" s="1"/>
  <c r="CW383" a="1"/>
  <c r="CW383" s="1"/>
  <c r="DG383"/>
  <c r="DP383"/>
  <c r="D384"/>
  <c r="O384"/>
  <c r="H384"/>
  <c r="AH382" l="1"/>
  <c r="AE383"/>
  <c r="F384"/>
  <c r="AL384"/>
  <c r="P384"/>
  <c r="G384" l="1"/>
  <c r="AJ382"/>
  <c r="EG382" s="1"/>
  <c r="AI382"/>
  <c r="CZ382" a="1"/>
  <c r="CZ382" s="1"/>
  <c r="DS382" s="1"/>
  <c r="AG383"/>
  <c r="EF383" s="1"/>
  <c r="AF383"/>
  <c r="CY383" a="1"/>
  <c r="CY383" s="1"/>
  <c r="DR383" s="1"/>
  <c r="AO384"/>
  <c r="AP384"/>
  <c r="AQ384"/>
  <c r="AS384"/>
  <c r="BA384"/>
  <c r="CN384"/>
  <c r="BP384"/>
  <c r="CP384" l="1" a="1"/>
  <c r="CP384" s="1"/>
  <c r="DI384" s="1"/>
  <c r="CQ384" a="1"/>
  <c r="CQ384" s="1"/>
  <c r="DJ384" s="1"/>
  <c r="CV384" a="1"/>
  <c r="CV384" s="1"/>
  <c r="DO384" s="1"/>
  <c r="CW384" a="1"/>
  <c r="CW384" s="1"/>
  <c r="DG384"/>
  <c r="DP384"/>
  <c r="D385"/>
  <c r="O385"/>
  <c r="H385"/>
  <c r="AH383" l="1"/>
  <c r="AE384"/>
  <c r="F385"/>
  <c r="AL385"/>
  <c r="P385"/>
  <c r="G385" l="1"/>
  <c r="AJ383"/>
  <c r="EG383" s="1"/>
  <c r="AI383"/>
  <c r="CZ383" a="1"/>
  <c r="CZ383" s="1"/>
  <c r="DS383" s="1"/>
  <c r="AG384"/>
  <c r="EF384" s="1"/>
  <c r="AF384"/>
  <c r="CY384" a="1"/>
  <c r="CY384" s="1"/>
  <c r="DR384" s="1"/>
  <c r="AO385"/>
  <c r="AP385"/>
  <c r="AQ385"/>
  <c r="AS385"/>
  <c r="BA385"/>
  <c r="CN385"/>
  <c r="BP385"/>
  <c r="CP385" l="1" a="1"/>
  <c r="CP385" s="1"/>
  <c r="DI385" s="1"/>
  <c r="CQ385" a="1"/>
  <c r="CQ385" s="1"/>
  <c r="DJ385" s="1"/>
  <c r="CV385" a="1"/>
  <c r="CV385" s="1"/>
  <c r="DO385" s="1"/>
  <c r="CW385" a="1"/>
  <c r="CW385" s="1"/>
  <c r="DG385"/>
  <c r="DP385"/>
  <c r="D386"/>
  <c r="O386"/>
  <c r="H386"/>
  <c r="AH384" l="1"/>
  <c r="AE385"/>
  <c r="F386"/>
  <c r="AL386"/>
  <c r="P386"/>
  <c r="G386" l="1"/>
  <c r="AJ384"/>
  <c r="EG384" s="1"/>
  <c r="AI384"/>
  <c r="CZ384" a="1"/>
  <c r="CZ384" s="1"/>
  <c r="DS384" s="1"/>
  <c r="AG385"/>
  <c r="EF385" s="1"/>
  <c r="AF385"/>
  <c r="CY385" a="1"/>
  <c r="CY385" s="1"/>
  <c r="DR385" s="1"/>
  <c r="AO386"/>
  <c r="AP386"/>
  <c r="AQ386"/>
  <c r="AS386"/>
  <c r="BA386"/>
  <c r="BP386"/>
  <c r="CN386"/>
  <c r="CP386" l="1" a="1"/>
  <c r="CP386" s="1"/>
  <c r="DI386" s="1"/>
  <c r="CQ386" a="1"/>
  <c r="CQ386" s="1"/>
  <c r="DJ386" s="1"/>
  <c r="CV386" a="1"/>
  <c r="CV386" s="1"/>
  <c r="DO386" s="1"/>
  <c r="CW386" a="1"/>
  <c r="CW386" s="1"/>
  <c r="DP386" s="1"/>
  <c r="DG386"/>
  <c r="D387"/>
  <c r="H387"/>
  <c r="AL387" l="1"/>
  <c r="P387"/>
  <c r="O387"/>
  <c r="F387" l="1"/>
  <c r="AE386"/>
  <c r="AG386" s="1"/>
  <c r="EF386" s="1"/>
  <c r="AH385"/>
  <c r="G387"/>
  <c r="AJ385"/>
  <c r="EG385" s="1"/>
  <c r="AI385"/>
  <c r="CZ385" a="1"/>
  <c r="CZ385" s="1"/>
  <c r="DS385" s="1"/>
  <c r="AF386"/>
  <c r="CY386" a="1"/>
  <c r="CY386" s="1"/>
  <c r="DR386" s="1"/>
  <c r="AO387"/>
  <c r="AP387"/>
  <c r="AQ387"/>
  <c r="AS387"/>
  <c r="BA387"/>
  <c r="CN387"/>
  <c r="BP387"/>
  <c r="CP387" l="1" a="1"/>
  <c r="CP387" s="1"/>
  <c r="DI387" s="1"/>
  <c r="CQ387" a="1"/>
  <c r="CQ387" s="1"/>
  <c r="DJ387" s="1"/>
  <c r="CV387" a="1"/>
  <c r="CV387" s="1"/>
  <c r="DO387" s="1"/>
  <c r="CW387" a="1"/>
  <c r="CW387" s="1"/>
  <c r="DG387"/>
  <c r="DP387"/>
  <c r="D388"/>
  <c r="O388"/>
  <c r="H388"/>
  <c r="AH386" l="1"/>
  <c r="AE387"/>
  <c r="F388"/>
  <c r="AL388"/>
  <c r="P388"/>
  <c r="G388" l="1"/>
  <c r="AJ386"/>
  <c r="EG386" s="1"/>
  <c r="AI386"/>
  <c r="CZ386" a="1"/>
  <c r="CZ386" s="1"/>
  <c r="DS386" s="1"/>
  <c r="AG387"/>
  <c r="EF387" s="1"/>
  <c r="AF387"/>
  <c r="CY387" a="1"/>
  <c r="CY387" s="1"/>
  <c r="DR387" s="1"/>
  <c r="AO388"/>
  <c r="AP388"/>
  <c r="AQ388"/>
  <c r="AS388"/>
  <c r="BA388"/>
  <c r="CN388"/>
  <c r="BP388"/>
  <c r="CP388" l="1" a="1"/>
  <c r="CP388" s="1"/>
  <c r="DI388" s="1"/>
  <c r="CQ388" a="1"/>
  <c r="CQ388" s="1"/>
  <c r="DJ388" s="1"/>
  <c r="CV388" a="1"/>
  <c r="CV388" s="1"/>
  <c r="DO388" s="1"/>
  <c r="CW388" a="1"/>
  <c r="CW388" s="1"/>
  <c r="DG388"/>
  <c r="DP388"/>
  <c r="D389"/>
  <c r="O389"/>
  <c r="H389"/>
  <c r="AH387" l="1"/>
  <c r="AE388"/>
  <c r="F389"/>
  <c r="AL389"/>
  <c r="P389"/>
  <c r="G389" l="1"/>
  <c r="AJ387"/>
  <c r="EG387" s="1"/>
  <c r="AI387"/>
  <c r="CZ387" a="1"/>
  <c r="CZ387" s="1"/>
  <c r="DS387" s="1"/>
  <c r="AG388"/>
  <c r="EF388" s="1"/>
  <c r="AF388"/>
  <c r="CY388" a="1"/>
  <c r="CY388" s="1"/>
  <c r="DR388" s="1"/>
  <c r="AO389"/>
  <c r="AP389"/>
  <c r="AQ389"/>
  <c r="AS389"/>
  <c r="BA389"/>
  <c r="CN389"/>
  <c r="BP389"/>
  <c r="CP389" l="1" a="1"/>
  <c r="CP389" s="1"/>
  <c r="DI389" s="1"/>
  <c r="CQ389" a="1"/>
  <c r="CQ389" s="1"/>
  <c r="DJ389" s="1"/>
  <c r="CV389" a="1"/>
  <c r="CV389" s="1"/>
  <c r="CW389" a="1"/>
  <c r="CW389" s="1"/>
  <c r="DP389" s="1"/>
  <c r="DG389"/>
  <c r="DO389"/>
  <c r="D390"/>
  <c r="O390"/>
  <c r="H390"/>
  <c r="AH388" l="1"/>
  <c r="AE389"/>
  <c r="F390"/>
  <c r="AL390"/>
  <c r="P390"/>
  <c r="G390" l="1"/>
  <c r="AJ388"/>
  <c r="EG388" s="1"/>
  <c r="AI388"/>
  <c r="CZ388" a="1"/>
  <c r="CZ388" s="1"/>
  <c r="DS388" s="1"/>
  <c r="AG389"/>
  <c r="EF389" s="1"/>
  <c r="AF389"/>
  <c r="CY389" a="1"/>
  <c r="CY389" s="1"/>
  <c r="DR389" s="1"/>
  <c r="AO390"/>
  <c r="AP390"/>
  <c r="AQ390"/>
  <c r="AS390"/>
  <c r="BA390"/>
  <c r="CN390"/>
  <c r="BP390"/>
  <c r="CP390" l="1" a="1"/>
  <c r="CP390" s="1"/>
  <c r="DI390" s="1"/>
  <c r="CQ390" a="1"/>
  <c r="CQ390" s="1"/>
  <c r="DJ390" s="1"/>
  <c r="CV390" a="1"/>
  <c r="CV390" s="1"/>
  <c r="DO390" s="1"/>
  <c r="CW390" a="1"/>
  <c r="CW390" s="1"/>
  <c r="DP390" s="1"/>
  <c r="DG390"/>
  <c r="D391"/>
  <c r="H391"/>
  <c r="AL391" l="1"/>
  <c r="P391"/>
  <c r="O391"/>
  <c r="F391" l="1"/>
  <c r="AE390"/>
  <c r="AG390" s="1"/>
  <c r="EF390" s="1"/>
  <c r="AH389"/>
  <c r="G391"/>
  <c r="AJ389"/>
  <c r="EG389" s="1"/>
  <c r="AI389"/>
  <c r="CZ389" a="1"/>
  <c r="CZ389" s="1"/>
  <c r="DS389" s="1"/>
  <c r="AF390"/>
  <c r="CY390" a="1"/>
  <c r="CY390" s="1"/>
  <c r="DR390" s="1"/>
  <c r="AO391"/>
  <c r="AP391"/>
  <c r="AQ391"/>
  <c r="AS391"/>
  <c r="BA391"/>
  <c r="BP391"/>
  <c r="CN391"/>
  <c r="CP391" l="1" a="1"/>
  <c r="CP391" s="1"/>
  <c r="DI391" s="1"/>
  <c r="CQ391" a="1"/>
  <c r="CQ391" s="1"/>
  <c r="DJ391" s="1"/>
  <c r="CV391" a="1"/>
  <c r="CV391" s="1"/>
  <c r="DO391" s="1"/>
  <c r="CW391" a="1"/>
  <c r="CW391" s="1"/>
  <c r="DP391" s="1"/>
  <c r="DG391"/>
  <c r="D392"/>
  <c r="H392"/>
  <c r="AL392" l="1"/>
  <c r="P392"/>
  <c r="O392"/>
  <c r="F392" l="1"/>
  <c r="AE391"/>
  <c r="AG391" s="1"/>
  <c r="EF391" s="1"/>
  <c r="AH390"/>
  <c r="G392"/>
  <c r="AJ390"/>
  <c r="EG390" s="1"/>
  <c r="AI390"/>
  <c r="CZ390" a="1"/>
  <c r="CZ390" s="1"/>
  <c r="DS390" s="1"/>
  <c r="AF391"/>
  <c r="CY391" a="1"/>
  <c r="CY391" s="1"/>
  <c r="DR391" s="1"/>
  <c r="AO392"/>
  <c r="AP392"/>
  <c r="AQ392"/>
  <c r="AS392"/>
  <c r="BA392"/>
  <c r="CN392"/>
  <c r="BP392"/>
  <c r="CP392" l="1" a="1"/>
  <c r="CP392" s="1"/>
  <c r="DI392" s="1"/>
  <c r="CQ392" a="1"/>
  <c r="CQ392" s="1"/>
  <c r="DJ392" s="1"/>
  <c r="CV392" a="1"/>
  <c r="CV392" s="1"/>
  <c r="DO392" s="1"/>
  <c r="CW392" a="1"/>
  <c r="CW392" s="1"/>
  <c r="DP392" s="1"/>
  <c r="DG392"/>
  <c r="D393"/>
  <c r="H393"/>
  <c r="AL393" l="1"/>
  <c r="P393"/>
  <c r="O393"/>
  <c r="F393" l="1"/>
  <c r="AE392"/>
  <c r="AG392" s="1"/>
  <c r="EF392" s="1"/>
  <c r="AH391"/>
  <c r="G393"/>
  <c r="AJ391"/>
  <c r="EG391" s="1"/>
  <c r="AI391"/>
  <c r="CZ391" a="1"/>
  <c r="CZ391" s="1"/>
  <c r="DS391" s="1"/>
  <c r="AF392"/>
  <c r="CY392" a="1"/>
  <c r="CY392" s="1"/>
  <c r="DR392" s="1"/>
  <c r="AO393"/>
  <c r="AP393"/>
  <c r="AQ393"/>
  <c r="AS393"/>
  <c r="BA393"/>
  <c r="BP393"/>
  <c r="CN393"/>
  <c r="CP393" l="1" a="1"/>
  <c r="CP393" s="1"/>
  <c r="DI393" s="1"/>
  <c r="CQ393" a="1"/>
  <c r="CQ393" s="1"/>
  <c r="DJ393" s="1"/>
  <c r="CV393" a="1"/>
  <c r="CV393" s="1"/>
  <c r="DO393" s="1"/>
  <c r="CW393" a="1"/>
  <c r="CW393" s="1"/>
  <c r="DP393" s="1"/>
  <c r="DG393"/>
  <c r="D394"/>
  <c r="H394"/>
  <c r="AL394" l="1"/>
  <c r="P394"/>
  <c r="O394"/>
  <c r="F394" l="1"/>
  <c r="AE393"/>
  <c r="AG393" s="1"/>
  <c r="EF393" s="1"/>
  <c r="AH392"/>
  <c r="G394"/>
  <c r="AJ392"/>
  <c r="EG392" s="1"/>
  <c r="AI392"/>
  <c r="CZ392" a="1"/>
  <c r="CZ392" s="1"/>
  <c r="DS392" s="1"/>
  <c r="AF393"/>
  <c r="CY393" a="1"/>
  <c r="CY393" s="1"/>
  <c r="DR393" s="1"/>
  <c r="AO394"/>
  <c r="AP394"/>
  <c r="AQ394"/>
  <c r="AS394"/>
  <c r="BA394"/>
  <c r="BP394"/>
  <c r="CN394"/>
  <c r="CP394" l="1" a="1"/>
  <c r="CP394" s="1"/>
  <c r="DI394" s="1"/>
  <c r="CQ394" a="1"/>
  <c r="CQ394" s="1"/>
  <c r="DJ394" s="1"/>
  <c r="CV394" a="1"/>
  <c r="CV394" s="1"/>
  <c r="DO394" s="1"/>
  <c r="CW394" a="1"/>
  <c r="CW394" s="1"/>
  <c r="DP394" s="1"/>
  <c r="DG394"/>
  <c r="D395"/>
  <c r="H395"/>
  <c r="AL395" l="1"/>
  <c r="P395"/>
  <c r="O395"/>
  <c r="F395" l="1"/>
  <c r="AE394"/>
  <c r="AG394" s="1"/>
  <c r="EF394" s="1"/>
  <c r="AH393"/>
  <c r="G395"/>
  <c r="AJ393"/>
  <c r="EG393" s="1"/>
  <c r="AI393"/>
  <c r="CZ393" a="1"/>
  <c r="CZ393" s="1"/>
  <c r="DS393" s="1"/>
  <c r="AF394"/>
  <c r="CY394" a="1"/>
  <c r="CY394" s="1"/>
  <c r="DR394" s="1"/>
  <c r="AO395"/>
  <c r="AP395"/>
  <c r="AQ395"/>
  <c r="AS395"/>
  <c r="BA395"/>
  <c r="CN395"/>
  <c r="BP395"/>
  <c r="CP395" l="1" a="1"/>
  <c r="CP395" s="1"/>
  <c r="DI395" s="1"/>
  <c r="CQ395" a="1"/>
  <c r="CQ395" s="1"/>
  <c r="DJ395" s="1"/>
  <c r="CV395" a="1"/>
  <c r="CV395" s="1"/>
  <c r="DO395" s="1"/>
  <c r="CW395" a="1"/>
  <c r="CW395" s="1"/>
  <c r="DP395" s="1"/>
  <c r="DG395"/>
  <c r="D396"/>
  <c r="H396"/>
  <c r="AL396" l="1"/>
  <c r="P396"/>
  <c r="O396"/>
  <c r="F396" l="1"/>
  <c r="AE395"/>
  <c r="AG395" s="1"/>
  <c r="EF395" s="1"/>
  <c r="AH394"/>
  <c r="G396"/>
  <c r="AJ394"/>
  <c r="EG394" s="1"/>
  <c r="AI394"/>
  <c r="CZ394" a="1"/>
  <c r="CZ394" s="1"/>
  <c r="DS394" s="1"/>
  <c r="AF395"/>
  <c r="CY395" a="1"/>
  <c r="CY395" s="1"/>
  <c r="DR395" s="1"/>
  <c r="AO396"/>
  <c r="AP396"/>
  <c r="AQ396"/>
  <c r="AS396"/>
  <c r="BA396"/>
  <c r="BP396"/>
  <c r="CN396"/>
  <c r="CP396" l="1" a="1"/>
  <c r="CP396" s="1"/>
  <c r="DI396" s="1"/>
  <c r="CQ396" a="1"/>
  <c r="CQ396" s="1"/>
  <c r="DJ396" s="1"/>
  <c r="CV396" a="1"/>
  <c r="CV396" s="1"/>
  <c r="DO396" s="1"/>
  <c r="CW396" a="1"/>
  <c r="CW396" s="1"/>
  <c r="DP396" s="1"/>
  <c r="DG396"/>
  <c r="D397"/>
  <c r="O397"/>
  <c r="AH395" l="1"/>
  <c r="AE396"/>
  <c r="H397"/>
  <c r="F397" l="1"/>
  <c r="AL397"/>
  <c r="AJ395"/>
  <c r="EG395" s="1"/>
  <c r="AI395"/>
  <c r="CZ395" a="1"/>
  <c r="CZ395" s="1"/>
  <c r="DS395" s="1"/>
  <c r="AG396"/>
  <c r="EF396" s="1"/>
  <c r="AF396"/>
  <c r="CY396" a="1"/>
  <c r="CY396" s="1"/>
  <c r="DR396" s="1"/>
  <c r="AO397"/>
  <c r="AP397"/>
  <c r="AQ397"/>
  <c r="AS397"/>
  <c r="BA397"/>
  <c r="CN397"/>
  <c r="P397"/>
  <c r="BP397"/>
  <c r="G397" l="1"/>
  <c r="CP397" a="1"/>
  <c r="CP397" s="1"/>
  <c r="DI397" s="1"/>
  <c r="CQ397" a="1"/>
  <c r="CQ397" s="1"/>
  <c r="DJ397" s="1"/>
  <c r="CV397" a="1"/>
  <c r="CV397" s="1"/>
  <c r="DO397" s="1"/>
  <c r="CW397" a="1"/>
  <c r="CW397" s="1"/>
  <c r="DP397" s="1"/>
  <c r="DG397"/>
  <c r="D398"/>
  <c r="H398"/>
  <c r="O398"/>
  <c r="AH396" l="1"/>
  <c r="AE397"/>
  <c r="F398"/>
  <c r="AL398"/>
  <c r="P398"/>
  <c r="G398" l="1"/>
  <c r="AJ396"/>
  <c r="EG396" s="1"/>
  <c r="AI396"/>
  <c r="CZ396" a="1"/>
  <c r="CZ396" s="1"/>
  <c r="DS396" s="1"/>
  <c r="AG397"/>
  <c r="EF397" s="1"/>
  <c r="AF397"/>
  <c r="CY397" a="1"/>
  <c r="CY397" s="1"/>
  <c r="DR397" s="1"/>
  <c r="AO398"/>
  <c r="AP398"/>
  <c r="AQ398"/>
  <c r="AS398"/>
  <c r="BA398"/>
  <c r="CN398"/>
  <c r="BP398"/>
  <c r="CP398" l="1" a="1"/>
  <c r="CP398" s="1"/>
  <c r="DI398" s="1"/>
  <c r="CQ398" a="1"/>
  <c r="CQ398" s="1"/>
  <c r="DJ398" s="1"/>
  <c r="CV398" a="1"/>
  <c r="CV398" s="1"/>
  <c r="DO398" s="1"/>
  <c r="CW398" a="1"/>
  <c r="CW398" s="1"/>
  <c r="DG398"/>
  <c r="DP398"/>
  <c r="D399"/>
  <c r="O399"/>
  <c r="H399"/>
  <c r="AH397" l="1"/>
  <c r="AE398"/>
  <c r="F399"/>
  <c r="AL399"/>
  <c r="P399"/>
  <c r="G399" l="1"/>
  <c r="AJ397"/>
  <c r="EG397" s="1"/>
  <c r="AI397"/>
  <c r="CZ397" a="1"/>
  <c r="CZ397" s="1"/>
  <c r="DS397" s="1"/>
  <c r="AG398"/>
  <c r="EF398" s="1"/>
  <c r="AF398"/>
  <c r="CY398" a="1"/>
  <c r="CY398" s="1"/>
  <c r="DR398" s="1"/>
  <c r="AO399"/>
  <c r="AP399"/>
  <c r="AQ399"/>
  <c r="AS399"/>
  <c r="BA399"/>
  <c r="BP399"/>
  <c r="CN399"/>
  <c r="CP399" l="1" a="1"/>
  <c r="CP399" s="1"/>
  <c r="DI399" s="1"/>
  <c r="CQ399" a="1"/>
  <c r="CQ399" s="1"/>
  <c r="DJ399" s="1"/>
  <c r="CV399" a="1"/>
  <c r="CV399" s="1"/>
  <c r="DO399" s="1"/>
  <c r="CW399" a="1"/>
  <c r="CW399" s="1"/>
  <c r="DP399" s="1"/>
  <c r="DG399"/>
  <c r="D400"/>
  <c r="H400"/>
  <c r="AL400" l="1"/>
  <c r="P400"/>
  <c r="O400"/>
  <c r="F400" l="1"/>
  <c r="AE399"/>
  <c r="AG399" s="1"/>
  <c r="EF399" s="1"/>
  <c r="AH398"/>
  <c r="G400"/>
  <c r="AJ398"/>
  <c r="EG398" s="1"/>
  <c r="AI398"/>
  <c r="CZ398" a="1"/>
  <c r="CZ398" s="1"/>
  <c r="DS398" s="1"/>
  <c r="AF399"/>
  <c r="CY399" a="1"/>
  <c r="CY399" s="1"/>
  <c r="DR399" s="1"/>
  <c r="AO400"/>
  <c r="AP400"/>
  <c r="AQ400"/>
  <c r="AS400"/>
  <c r="BA400"/>
  <c r="CN400"/>
  <c r="BP400"/>
  <c r="CP400" l="1" a="1"/>
  <c r="CP400" s="1"/>
  <c r="DI400" s="1"/>
  <c r="CQ400" a="1"/>
  <c r="CQ400" s="1"/>
  <c r="DJ400" s="1"/>
  <c r="CV400" a="1"/>
  <c r="CV400" s="1"/>
  <c r="DO400" s="1"/>
  <c r="CW400" a="1"/>
  <c r="CW400" s="1"/>
  <c r="DP400" s="1"/>
  <c r="DG400"/>
  <c r="D401"/>
  <c r="H401"/>
  <c r="AL401" l="1"/>
  <c r="P401"/>
  <c r="O401"/>
  <c r="F401" l="1"/>
  <c r="AE400"/>
  <c r="AG400" s="1"/>
  <c r="EF400" s="1"/>
  <c r="AH399"/>
  <c r="G401"/>
  <c r="AJ399"/>
  <c r="EG399" s="1"/>
  <c r="AI399"/>
  <c r="CZ399" a="1"/>
  <c r="CZ399" s="1"/>
  <c r="DS399" s="1"/>
  <c r="AF400"/>
  <c r="CY400" a="1"/>
  <c r="CY400" s="1"/>
  <c r="DR400" s="1"/>
  <c r="AO401"/>
  <c r="AP401"/>
  <c r="AQ401"/>
  <c r="AS401"/>
  <c r="BA401"/>
  <c r="CN401"/>
  <c r="BP401"/>
  <c r="CP401" l="1" a="1"/>
  <c r="CP401" s="1"/>
  <c r="DI401" s="1"/>
  <c r="CQ401" a="1"/>
  <c r="CQ401" s="1"/>
  <c r="DJ401" s="1"/>
  <c r="CV401" a="1"/>
  <c r="CV401" s="1"/>
  <c r="DO401" s="1"/>
  <c r="CW401" a="1"/>
  <c r="CW401" s="1"/>
  <c r="DG401"/>
  <c r="DP401"/>
  <c r="D402"/>
  <c r="O402"/>
  <c r="H402"/>
  <c r="AH400" l="1"/>
  <c r="AE401"/>
  <c r="F402"/>
  <c r="AL402"/>
  <c r="P402"/>
  <c r="G402" l="1"/>
  <c r="AJ400"/>
  <c r="EG400" s="1"/>
  <c r="AI400"/>
  <c r="CZ400" a="1"/>
  <c r="CZ400" s="1"/>
  <c r="DS400" s="1"/>
  <c r="AG401"/>
  <c r="EF401" s="1"/>
  <c r="AF401"/>
  <c r="CY401" a="1"/>
  <c r="CY401" s="1"/>
  <c r="DR401" s="1"/>
  <c r="AO402"/>
  <c r="AP402"/>
  <c r="AQ402"/>
  <c r="AS402"/>
  <c r="BA402"/>
  <c r="CN402"/>
  <c r="BP402"/>
  <c r="CP402" l="1" a="1"/>
  <c r="CP402" s="1"/>
  <c r="DI402" s="1"/>
  <c r="CQ402" a="1"/>
  <c r="CQ402" s="1"/>
  <c r="DJ402" s="1"/>
  <c r="CV402" a="1"/>
  <c r="CV402" s="1"/>
  <c r="DO402" s="1"/>
  <c r="CW402" a="1"/>
  <c r="CW402" s="1"/>
  <c r="DP402" s="1"/>
  <c r="DG402"/>
  <c r="D403"/>
  <c r="H403"/>
  <c r="AL403" l="1"/>
  <c r="P403"/>
  <c r="O403"/>
  <c r="F403" l="1"/>
  <c r="AE402"/>
  <c r="AG402" s="1"/>
  <c r="EF402" s="1"/>
  <c r="AH401"/>
  <c r="G403"/>
  <c r="AI401"/>
  <c r="AJ401"/>
  <c r="EG401" s="1"/>
  <c r="CZ401" a="1"/>
  <c r="CZ401" s="1"/>
  <c r="DS401" s="1"/>
  <c r="AF402"/>
  <c r="CY402" a="1"/>
  <c r="CY402" s="1"/>
  <c r="DR402" s="1"/>
  <c r="AO403"/>
  <c r="AP403"/>
  <c r="AQ403"/>
  <c r="AS403"/>
  <c r="BA403"/>
  <c r="CN403"/>
  <c r="BP403"/>
  <c r="CP403" l="1" a="1"/>
  <c r="CP403" s="1"/>
  <c r="DI403" s="1"/>
  <c r="CQ403" a="1"/>
  <c r="CQ403" s="1"/>
  <c r="DJ403" s="1"/>
  <c r="CV403" a="1"/>
  <c r="CV403" s="1"/>
  <c r="DO403" s="1"/>
  <c r="CW403" a="1"/>
  <c r="CW403" s="1"/>
  <c r="DP403" s="1"/>
  <c r="DG403"/>
  <c r="D404"/>
  <c r="H404"/>
  <c r="AL404" l="1"/>
  <c r="P404"/>
  <c r="O404"/>
  <c r="F404" l="1"/>
  <c r="AE403"/>
  <c r="AG403" s="1"/>
  <c r="EF403" s="1"/>
  <c r="AH402"/>
  <c r="G404"/>
  <c r="AJ402"/>
  <c r="EG402" s="1"/>
  <c r="AI402"/>
  <c r="CZ402" a="1"/>
  <c r="CZ402" s="1"/>
  <c r="DS402" s="1"/>
  <c r="AF403"/>
  <c r="CY403" a="1"/>
  <c r="CY403" s="1"/>
  <c r="DR403" s="1"/>
  <c r="AO404"/>
  <c r="AP404"/>
  <c r="AQ404"/>
  <c r="AS404"/>
  <c r="BA404"/>
  <c r="BP404"/>
  <c r="CN404"/>
  <c r="CP404" l="1" a="1"/>
  <c r="CP404" s="1"/>
  <c r="DI404" s="1"/>
  <c r="CQ404" a="1"/>
  <c r="CQ404" s="1"/>
  <c r="DJ404" s="1"/>
  <c r="CV404" a="1"/>
  <c r="CV404" s="1"/>
  <c r="DO404" s="1"/>
  <c r="CW404" a="1"/>
  <c r="CW404" s="1"/>
  <c r="DP404" s="1"/>
  <c r="DG404"/>
  <c r="D405"/>
  <c r="H405"/>
  <c r="AL405" l="1"/>
  <c r="P405"/>
  <c r="O405"/>
  <c r="F405" l="1"/>
  <c r="AE404"/>
  <c r="AG404" s="1"/>
  <c r="EF404" s="1"/>
  <c r="AH403"/>
  <c r="G405"/>
  <c r="AJ403"/>
  <c r="EG403" s="1"/>
  <c r="AI403"/>
  <c r="CZ403" a="1"/>
  <c r="CZ403" s="1"/>
  <c r="DS403" s="1"/>
  <c r="AF404"/>
  <c r="CY404" a="1"/>
  <c r="CY404" s="1"/>
  <c r="DR404" s="1"/>
  <c r="AO405"/>
  <c r="AP405"/>
  <c r="AQ405"/>
  <c r="AS405"/>
  <c r="BA405"/>
  <c r="CN405"/>
  <c r="BP405"/>
  <c r="CP405" l="1" a="1"/>
  <c r="CP405" s="1"/>
  <c r="DI405" s="1"/>
  <c r="CQ405" a="1"/>
  <c r="CQ405" s="1"/>
  <c r="DJ405" s="1"/>
  <c r="CV405" a="1"/>
  <c r="CV405" s="1"/>
  <c r="DO405" s="1"/>
  <c r="CW405" a="1"/>
  <c r="CW405" s="1"/>
  <c r="DP405" s="1"/>
  <c r="DG405"/>
  <c r="D406"/>
  <c r="H406"/>
  <c r="AL406" l="1"/>
  <c r="P406"/>
  <c r="O406"/>
  <c r="F406" l="1"/>
  <c r="AE405"/>
  <c r="AG405" s="1"/>
  <c r="EF405" s="1"/>
  <c r="AH404"/>
  <c r="G406"/>
  <c r="AJ404"/>
  <c r="EG404" s="1"/>
  <c r="AI404"/>
  <c r="CZ404" a="1"/>
  <c r="CZ404" s="1"/>
  <c r="DS404" s="1"/>
  <c r="AF405"/>
  <c r="CY405" a="1"/>
  <c r="CY405" s="1"/>
  <c r="DR405" s="1"/>
  <c r="AO406"/>
  <c r="AP406"/>
  <c r="AQ406"/>
  <c r="AS406"/>
  <c r="BA406"/>
  <c r="CN406"/>
  <c r="BP406"/>
  <c r="CP406" l="1" a="1"/>
  <c r="CP406" s="1"/>
  <c r="DI406" s="1"/>
  <c r="CQ406" a="1"/>
  <c r="CQ406" s="1"/>
  <c r="DJ406" s="1"/>
  <c r="CV406" a="1"/>
  <c r="CV406" s="1"/>
  <c r="DO406" s="1"/>
  <c r="CW406" a="1"/>
  <c r="CW406" s="1"/>
  <c r="DP406" s="1"/>
  <c r="DG406"/>
  <c r="D407"/>
  <c r="H407"/>
  <c r="AL407" l="1"/>
  <c r="P407"/>
  <c r="O407"/>
  <c r="F407" l="1"/>
  <c r="AE406"/>
  <c r="AG406" s="1"/>
  <c r="EF406" s="1"/>
  <c r="AH405"/>
  <c r="G407"/>
  <c r="AJ405"/>
  <c r="EG405" s="1"/>
  <c r="AI405"/>
  <c r="CZ405" a="1"/>
  <c r="CZ405" s="1"/>
  <c r="DS405" s="1"/>
  <c r="AF406"/>
  <c r="CY406" a="1"/>
  <c r="CY406" s="1"/>
  <c r="DR406" s="1"/>
  <c r="AO407"/>
  <c r="AP407"/>
  <c r="AQ407"/>
  <c r="AS407"/>
  <c r="BA407"/>
  <c r="CN407"/>
  <c r="BP407"/>
  <c r="CP407" l="1" a="1"/>
  <c r="CP407" s="1"/>
  <c r="DI407" s="1"/>
  <c r="CQ407" a="1"/>
  <c r="CQ407" s="1"/>
  <c r="DJ407" s="1"/>
  <c r="CV407" a="1"/>
  <c r="CV407" s="1"/>
  <c r="DO407" s="1"/>
  <c r="CW407" a="1"/>
  <c r="CW407" s="1"/>
  <c r="DG407"/>
  <c r="DP407"/>
  <c r="D408"/>
  <c r="O408"/>
  <c r="H408"/>
  <c r="AH406" l="1"/>
  <c r="AE407"/>
  <c r="F408"/>
  <c r="AL408"/>
  <c r="P408"/>
  <c r="G408" l="1"/>
  <c r="AJ406"/>
  <c r="EG406" s="1"/>
  <c r="AI406"/>
  <c r="CZ406" a="1"/>
  <c r="CZ406" s="1"/>
  <c r="DS406" s="1"/>
  <c r="AG407"/>
  <c r="EF407" s="1"/>
  <c r="AF407"/>
  <c r="CY407" a="1"/>
  <c r="CY407" s="1"/>
  <c r="DR407" s="1"/>
  <c r="AO408"/>
  <c r="AP408"/>
  <c r="AQ408"/>
  <c r="AS408"/>
  <c r="BA408"/>
  <c r="CN408"/>
  <c r="BP408"/>
  <c r="CP408" l="1" a="1"/>
  <c r="CP408" s="1"/>
  <c r="DI408" s="1"/>
  <c r="CQ408" a="1"/>
  <c r="CQ408" s="1"/>
  <c r="DJ408" s="1"/>
  <c r="CV408" a="1"/>
  <c r="CV408" s="1"/>
  <c r="DO408" s="1"/>
  <c r="CW408" a="1"/>
  <c r="CW408" s="1"/>
  <c r="DP408" s="1"/>
  <c r="DG408"/>
  <c r="D409"/>
  <c r="H409"/>
  <c r="AL409" l="1"/>
  <c r="P409"/>
  <c r="O409"/>
  <c r="F409" l="1"/>
  <c r="AE408"/>
  <c r="AG408" s="1"/>
  <c r="EF408" s="1"/>
  <c r="AH407"/>
  <c r="G409"/>
  <c r="AJ407"/>
  <c r="EG407" s="1"/>
  <c r="AI407"/>
  <c r="CZ407" a="1"/>
  <c r="CZ407" s="1"/>
  <c r="DS407" s="1"/>
  <c r="AF408"/>
  <c r="CY408" a="1"/>
  <c r="CY408" s="1"/>
  <c r="DR408" s="1"/>
  <c r="AO409"/>
  <c r="AP409"/>
  <c r="AQ409"/>
  <c r="AS409"/>
  <c r="BA409"/>
  <c r="CN409"/>
  <c r="BP409"/>
  <c r="CP409" l="1" a="1"/>
  <c r="CP409" s="1"/>
  <c r="DI409" s="1"/>
  <c r="CQ409" a="1"/>
  <c r="CQ409" s="1"/>
  <c r="DJ409" s="1"/>
  <c r="CV409" a="1"/>
  <c r="CV409" s="1"/>
  <c r="DO409" s="1"/>
  <c r="CW409" a="1"/>
  <c r="CW409" s="1"/>
  <c r="DG409"/>
  <c r="DP409"/>
  <c r="D410"/>
  <c r="O410"/>
  <c r="H410"/>
  <c r="AH408" l="1"/>
  <c r="AE409"/>
  <c r="F410"/>
  <c r="AL410"/>
  <c r="P410"/>
  <c r="G410" l="1"/>
  <c r="AJ408"/>
  <c r="EG408" s="1"/>
  <c r="AI408"/>
  <c r="CZ408" a="1"/>
  <c r="CZ408" s="1"/>
  <c r="DS408" s="1"/>
  <c r="AG409"/>
  <c r="EF409" s="1"/>
  <c r="AF409"/>
  <c r="CY409" a="1"/>
  <c r="CY409" s="1"/>
  <c r="DR409" s="1"/>
  <c r="AO410"/>
  <c r="AP410"/>
  <c r="AQ410"/>
  <c r="AS410"/>
  <c r="BA410"/>
  <c r="BP410"/>
  <c r="CN410"/>
  <c r="CP410" l="1" a="1"/>
  <c r="CP410" s="1"/>
  <c r="DI410" s="1"/>
  <c r="CQ410" a="1"/>
  <c r="CQ410" s="1"/>
  <c r="DJ410" s="1"/>
  <c r="CV410" a="1"/>
  <c r="CV410" s="1"/>
  <c r="DO410" s="1"/>
  <c r="CW410" a="1"/>
  <c r="CW410" s="1"/>
  <c r="DG410"/>
  <c r="DP410"/>
  <c r="D411"/>
  <c r="O411"/>
  <c r="H411"/>
  <c r="AH409" l="1"/>
  <c r="AE410"/>
  <c r="F411"/>
  <c r="AL411"/>
  <c r="P411"/>
  <c r="G411" l="1"/>
  <c r="AJ409"/>
  <c r="EG409" s="1"/>
  <c r="AI409"/>
  <c r="CZ409" a="1"/>
  <c r="CZ409" s="1"/>
  <c r="DS409" s="1"/>
  <c r="AG410"/>
  <c r="EF410" s="1"/>
  <c r="AF410"/>
  <c r="CY410" a="1"/>
  <c r="CY410" s="1"/>
  <c r="DR410" s="1"/>
  <c r="AO411"/>
  <c r="AP411"/>
  <c r="AQ411"/>
  <c r="AS411"/>
  <c r="BA411"/>
  <c r="BP411"/>
  <c r="CN411"/>
  <c r="CP411" l="1" a="1"/>
  <c r="CP411" s="1"/>
  <c r="DI411" s="1"/>
  <c r="CQ411" a="1"/>
  <c r="CQ411" s="1"/>
  <c r="DJ411" s="1"/>
  <c r="CV411" a="1"/>
  <c r="CV411" s="1"/>
  <c r="DO411" s="1"/>
  <c r="CW411" a="1"/>
  <c r="CW411" s="1"/>
  <c r="DG411"/>
  <c r="DP411"/>
  <c r="D412"/>
  <c r="O412"/>
  <c r="H412"/>
  <c r="AH410" l="1"/>
  <c r="AE411"/>
  <c r="F412"/>
  <c r="AL412"/>
  <c r="P412"/>
  <c r="G412" l="1"/>
  <c r="AJ410"/>
  <c r="EG410" s="1"/>
  <c r="AI410"/>
  <c r="CZ410" a="1"/>
  <c r="CZ410" s="1"/>
  <c r="DS410" s="1"/>
  <c r="AG411"/>
  <c r="EF411" s="1"/>
  <c r="AF411"/>
  <c r="CY411" a="1"/>
  <c r="CY411" s="1"/>
  <c r="DR411" s="1"/>
  <c r="AO412"/>
  <c r="AP412"/>
  <c r="AQ412"/>
  <c r="AS412"/>
  <c r="BA412"/>
  <c r="BP412"/>
  <c r="CN412"/>
  <c r="CP412" l="1" a="1"/>
  <c r="CP412" s="1"/>
  <c r="DI412" s="1"/>
  <c r="CQ412" a="1"/>
  <c r="CQ412" s="1"/>
  <c r="DJ412" s="1"/>
  <c r="CV412" a="1"/>
  <c r="CV412" s="1"/>
  <c r="DO412" s="1"/>
  <c r="CW412" a="1"/>
  <c r="CW412" s="1"/>
  <c r="DG412"/>
  <c r="DP412"/>
  <c r="D413"/>
  <c r="O413"/>
  <c r="H413"/>
  <c r="AH411" l="1"/>
  <c r="AE412"/>
  <c r="F413"/>
  <c r="AL413"/>
  <c r="P413"/>
  <c r="G413" l="1"/>
  <c r="AJ411"/>
  <c r="EG411" s="1"/>
  <c r="AI411"/>
  <c r="CZ411" a="1"/>
  <c r="CZ411" s="1"/>
  <c r="DS411" s="1"/>
  <c r="AG412"/>
  <c r="EF412" s="1"/>
  <c r="AF412"/>
  <c r="CY412" a="1"/>
  <c r="CY412" s="1"/>
  <c r="DR412" s="1"/>
  <c r="AO413"/>
  <c r="AP413"/>
  <c r="AQ413"/>
  <c r="AS413"/>
  <c r="BA413"/>
  <c r="CN413"/>
  <c r="BP413"/>
  <c r="CP413" l="1" a="1"/>
  <c r="CP413" s="1"/>
  <c r="DI413" s="1"/>
  <c r="CQ413" a="1"/>
  <c r="CQ413" s="1"/>
  <c r="DJ413" s="1"/>
  <c r="CV413" a="1"/>
  <c r="CV413" s="1"/>
  <c r="DO413" s="1"/>
  <c r="CW413" a="1"/>
  <c r="CW413" s="1"/>
  <c r="DP413" s="1"/>
  <c r="DG413"/>
  <c r="D414"/>
  <c r="H414"/>
  <c r="AL414" l="1"/>
  <c r="P414"/>
  <c r="O414"/>
  <c r="F414" l="1"/>
  <c r="AE413"/>
  <c r="AG413" s="1"/>
  <c r="EF413" s="1"/>
  <c r="AH412"/>
  <c r="G414"/>
  <c r="AJ412"/>
  <c r="EG412" s="1"/>
  <c r="AI412"/>
  <c r="CZ412" a="1"/>
  <c r="CZ412" s="1"/>
  <c r="DS412" s="1"/>
  <c r="AF413"/>
  <c r="CY413" a="1"/>
  <c r="CY413" s="1"/>
  <c r="DR413" s="1"/>
  <c r="AO414"/>
  <c r="AP414"/>
  <c r="AQ414"/>
  <c r="AS414"/>
  <c r="BA414"/>
  <c r="CN414"/>
  <c r="BP414"/>
  <c r="CP414" l="1" a="1"/>
  <c r="CP414" s="1"/>
  <c r="DI414" s="1"/>
  <c r="CQ414" a="1"/>
  <c r="CQ414" s="1"/>
  <c r="DJ414" s="1"/>
  <c r="CV414" a="1"/>
  <c r="CV414" s="1"/>
  <c r="DO414" s="1"/>
  <c r="CW414" a="1"/>
  <c r="CW414" s="1"/>
  <c r="DP414" s="1"/>
  <c r="DG414"/>
  <c r="D415"/>
  <c r="H415"/>
  <c r="AL415" l="1"/>
  <c r="P415"/>
  <c r="O415"/>
  <c r="F415" l="1"/>
  <c r="AE414"/>
  <c r="AG414" s="1"/>
  <c r="EF414" s="1"/>
  <c r="AH413"/>
  <c r="G415"/>
  <c r="AJ413"/>
  <c r="EG413" s="1"/>
  <c r="AI413"/>
  <c r="CZ413" a="1"/>
  <c r="CZ413" s="1"/>
  <c r="DS413" s="1"/>
  <c r="AF414"/>
  <c r="CY414" a="1"/>
  <c r="CY414" s="1"/>
  <c r="DR414" s="1"/>
  <c r="AO415"/>
  <c r="AP415"/>
  <c r="AQ415"/>
  <c r="AS415"/>
  <c r="BA415"/>
  <c r="CN415"/>
  <c r="BP415"/>
  <c r="CP415" l="1" a="1"/>
  <c r="CP415" s="1"/>
  <c r="DI415" s="1"/>
  <c r="CQ415" a="1"/>
  <c r="CQ415" s="1"/>
  <c r="DJ415" s="1"/>
  <c r="CV415" a="1"/>
  <c r="CV415" s="1"/>
  <c r="DO415" s="1"/>
  <c r="CW415" a="1"/>
  <c r="CW415" s="1"/>
  <c r="DP415" s="1"/>
  <c r="DG415"/>
  <c r="D416"/>
  <c r="H416"/>
  <c r="AL416" l="1"/>
  <c r="P416"/>
  <c r="O416"/>
  <c r="F416" l="1"/>
  <c r="AE415"/>
  <c r="AG415" s="1"/>
  <c r="EF415" s="1"/>
  <c r="AH414"/>
  <c r="G416"/>
  <c r="AJ414"/>
  <c r="EG414" s="1"/>
  <c r="AI414"/>
  <c r="CZ414" a="1"/>
  <c r="CZ414" s="1"/>
  <c r="DS414" s="1"/>
  <c r="AF415"/>
  <c r="CY415" a="1"/>
  <c r="CY415" s="1"/>
  <c r="DR415" s="1"/>
  <c r="AO416"/>
  <c r="AP416"/>
  <c r="AQ416"/>
  <c r="AS416"/>
  <c r="BA416"/>
  <c r="CN416"/>
  <c r="BP416"/>
  <c r="CP416" l="1" a="1"/>
  <c r="CP416" s="1"/>
  <c r="DI416" s="1"/>
  <c r="CQ416" a="1"/>
  <c r="CQ416" s="1"/>
  <c r="DJ416" s="1"/>
  <c r="CV416" a="1"/>
  <c r="CV416" s="1"/>
  <c r="DO416" s="1"/>
  <c r="CW416" a="1"/>
  <c r="CW416" s="1"/>
  <c r="DP416" s="1"/>
  <c r="DG416"/>
  <c r="D417"/>
  <c r="H417"/>
  <c r="AL417" l="1"/>
  <c r="P417"/>
  <c r="O417"/>
  <c r="F417" l="1"/>
  <c r="AE416"/>
  <c r="AG416" s="1"/>
  <c r="EF416" s="1"/>
  <c r="AH415"/>
  <c r="G417"/>
  <c r="AJ415"/>
  <c r="EG415" s="1"/>
  <c r="AI415"/>
  <c r="CZ415" a="1"/>
  <c r="CZ415" s="1"/>
  <c r="DS415" s="1"/>
  <c r="AF416"/>
  <c r="CY416" a="1"/>
  <c r="CY416" s="1"/>
  <c r="DR416" s="1"/>
  <c r="AO417"/>
  <c r="AP417"/>
  <c r="AQ417"/>
  <c r="AS417"/>
  <c r="BA417"/>
  <c r="CN417"/>
  <c r="BP417"/>
  <c r="CP417" l="1" a="1"/>
  <c r="CP417" s="1"/>
  <c r="DI417" s="1"/>
  <c r="CQ417" a="1"/>
  <c r="CQ417" s="1"/>
  <c r="DJ417" s="1"/>
  <c r="CV417" a="1"/>
  <c r="CV417" s="1"/>
  <c r="DO417" s="1"/>
  <c r="CW417" a="1"/>
  <c r="CW417" s="1"/>
  <c r="DG417"/>
  <c r="DP417"/>
  <c r="D418"/>
  <c r="O418"/>
  <c r="H418"/>
  <c r="AH416" l="1"/>
  <c r="AE417"/>
  <c r="F418"/>
  <c r="AL418"/>
  <c r="P418"/>
  <c r="G418" l="1"/>
  <c r="AJ416"/>
  <c r="EG416" s="1"/>
  <c r="AI416"/>
  <c r="CZ416" a="1"/>
  <c r="CZ416" s="1"/>
  <c r="DS416" s="1"/>
  <c r="AG417"/>
  <c r="EF417" s="1"/>
  <c r="AF417"/>
  <c r="CY417" a="1"/>
  <c r="CY417" s="1"/>
  <c r="DR417" s="1"/>
  <c r="AO418"/>
  <c r="AP418"/>
  <c r="AQ418"/>
  <c r="AS418"/>
  <c r="BA418"/>
  <c r="CN418"/>
  <c r="BP418"/>
  <c r="CP418" l="1" a="1"/>
  <c r="CP418" s="1"/>
  <c r="DI418" s="1"/>
  <c r="CQ418" a="1"/>
  <c r="CQ418" s="1"/>
  <c r="DJ418" s="1"/>
  <c r="CV418" a="1"/>
  <c r="CV418" s="1"/>
  <c r="DO418" s="1"/>
  <c r="CW418" a="1"/>
  <c r="CW418" s="1"/>
  <c r="DG418"/>
  <c r="DP418"/>
  <c r="D419" l="1"/>
  <c r="H419"/>
  <c r="AL419" l="1"/>
  <c r="P419"/>
  <c r="O419"/>
  <c r="F419" l="1"/>
  <c r="AE418"/>
  <c r="AF418" s="1"/>
  <c r="AH417"/>
  <c r="G419"/>
  <c r="CZ417" a="1"/>
  <c r="CZ417" s="1"/>
  <c r="DS417" s="1"/>
  <c r="AJ417"/>
  <c r="EG417" s="1"/>
  <c r="AI417"/>
  <c r="CY418" a="1"/>
  <c r="CY418" s="1"/>
  <c r="DR418" s="1"/>
  <c r="AG418"/>
  <c r="EF418" s="1"/>
  <c r="AO419"/>
  <c r="AP419"/>
  <c r="AQ419"/>
  <c r="AS419"/>
  <c r="BA419"/>
  <c r="BP419"/>
  <c r="CN419"/>
  <c r="CP419" l="1" a="1"/>
  <c r="CP419" s="1"/>
  <c r="DI419" s="1"/>
  <c r="CQ419" a="1"/>
  <c r="CQ419" s="1"/>
  <c r="DJ419" s="1"/>
  <c r="CV419" a="1"/>
  <c r="CV419" s="1"/>
  <c r="DO419" s="1"/>
  <c r="CW419" a="1"/>
  <c r="CW419" s="1"/>
  <c r="DP419" s="1"/>
  <c r="DG419"/>
  <c r="D420"/>
  <c r="H420"/>
  <c r="AL420" l="1"/>
  <c r="P420"/>
  <c r="O420"/>
  <c r="F420" l="1"/>
  <c r="AE419"/>
  <c r="AG419" s="1"/>
  <c r="EF419" s="1"/>
  <c r="AH418"/>
  <c r="G420"/>
  <c r="CZ418" a="1"/>
  <c r="CZ418" s="1"/>
  <c r="DS418" s="1"/>
  <c r="AJ418"/>
  <c r="EG418" s="1"/>
  <c r="AI418"/>
  <c r="AF419"/>
  <c r="CY419" a="1"/>
  <c r="CY419" s="1"/>
  <c r="DR419" s="1"/>
  <c r="AO420"/>
  <c r="AP420"/>
  <c r="AQ420"/>
  <c r="AS420"/>
  <c r="BA420"/>
  <c r="CN420"/>
  <c r="BP420"/>
  <c r="CP420" l="1" a="1"/>
  <c r="CP420" s="1"/>
  <c r="DI420" s="1"/>
  <c r="CQ420" a="1"/>
  <c r="CQ420" s="1"/>
  <c r="DJ420" s="1"/>
  <c r="CV420" a="1"/>
  <c r="CV420" s="1"/>
  <c r="DO420" s="1"/>
  <c r="CW420" a="1"/>
  <c r="CW420" s="1"/>
  <c r="DP420" s="1"/>
  <c r="DG420"/>
  <c r="D421" l="1"/>
  <c r="H421"/>
  <c r="AL421" l="1"/>
  <c r="P421"/>
  <c r="O421"/>
  <c r="F421" l="1"/>
  <c r="AH419"/>
  <c r="CZ419" s="1" a="1"/>
  <c r="CZ419" s="1"/>
  <c r="DS419" s="1"/>
  <c r="AE420"/>
  <c r="G421"/>
  <c r="AG420"/>
  <c r="EF420" s="1"/>
  <c r="CY420" a="1"/>
  <c r="CY420" s="1"/>
  <c r="DR420" s="1"/>
  <c r="AF420"/>
  <c r="AI419"/>
  <c r="AJ419"/>
  <c r="EG419" s="1"/>
  <c r="AO421"/>
  <c r="AP421"/>
  <c r="AQ421"/>
  <c r="AS421"/>
  <c r="BA421"/>
  <c r="BP421"/>
  <c r="CN421"/>
  <c r="CP421" l="1" a="1"/>
  <c r="CP421" s="1"/>
  <c r="DI421" s="1"/>
  <c r="CQ421" a="1"/>
  <c r="CQ421" s="1"/>
  <c r="DJ421" s="1"/>
  <c r="CV421" a="1"/>
  <c r="CV421" s="1"/>
  <c r="DO421" s="1"/>
  <c r="CW421" a="1"/>
  <c r="CW421" s="1"/>
  <c r="DP421" s="1"/>
  <c r="DG421"/>
  <c r="D422"/>
  <c r="H422"/>
  <c r="AL422" l="1"/>
  <c r="P422"/>
  <c r="O422"/>
  <c r="F422" l="1"/>
  <c r="AE421"/>
  <c r="AG421" s="1"/>
  <c r="EF421" s="1"/>
  <c r="AH420"/>
  <c r="G422"/>
  <c r="CZ420" a="1"/>
  <c r="CZ420" s="1"/>
  <c r="DS420" s="1"/>
  <c r="AI420"/>
  <c r="AJ420"/>
  <c r="EG420" s="1"/>
  <c r="AF421"/>
  <c r="CY421" a="1"/>
  <c r="CY421" s="1"/>
  <c r="DR421" s="1"/>
  <c r="AO422"/>
  <c r="AP422"/>
  <c r="AQ422"/>
  <c r="AS422"/>
  <c r="BA422"/>
  <c r="BP422"/>
  <c r="CN422"/>
  <c r="CP422" l="1" a="1"/>
  <c r="CP422" s="1"/>
  <c r="DI422" s="1"/>
  <c r="CQ422" a="1"/>
  <c r="CQ422" s="1"/>
  <c r="DJ422" s="1"/>
  <c r="CV422" a="1"/>
  <c r="CV422" s="1"/>
  <c r="DO422" s="1"/>
  <c r="CW422" a="1"/>
  <c r="CW422" s="1"/>
  <c r="DP422" s="1"/>
  <c r="DG422"/>
  <c r="D423"/>
  <c r="H423"/>
  <c r="AL423" l="1"/>
  <c r="P423"/>
  <c r="O423"/>
  <c r="F423" l="1"/>
  <c r="AE422"/>
  <c r="AG422" s="1"/>
  <c r="EF422" s="1"/>
  <c r="AH421"/>
  <c r="G423"/>
  <c r="AJ421"/>
  <c r="EG421" s="1"/>
  <c r="AI421"/>
  <c r="CZ421" a="1"/>
  <c r="CZ421" s="1"/>
  <c r="DS421" s="1"/>
  <c r="AF422"/>
  <c r="CY422" a="1"/>
  <c r="CY422" s="1"/>
  <c r="DR422" s="1"/>
  <c r="AO423"/>
  <c r="AP423"/>
  <c r="AQ423"/>
  <c r="AS423"/>
  <c r="BA423"/>
  <c r="BP423"/>
  <c r="CN423"/>
  <c r="CP423" l="1" a="1"/>
  <c r="CP423" s="1"/>
  <c r="DI423" s="1"/>
  <c r="CQ423" a="1"/>
  <c r="CQ423" s="1"/>
  <c r="DJ423" s="1"/>
  <c r="CV423" a="1"/>
  <c r="CV423" s="1"/>
  <c r="DO423" s="1"/>
  <c r="CW423" a="1"/>
  <c r="CW423" s="1"/>
  <c r="DP423" s="1"/>
  <c r="DG423"/>
  <c r="D424"/>
  <c r="H424"/>
  <c r="AL424" l="1"/>
  <c r="P424"/>
  <c r="O424"/>
  <c r="F424" l="1"/>
  <c r="AE423"/>
  <c r="AG423" s="1"/>
  <c r="EF423" s="1"/>
  <c r="AH422"/>
  <c r="G424"/>
  <c r="AJ422"/>
  <c r="EG422" s="1"/>
  <c r="AI422"/>
  <c r="CZ422" a="1"/>
  <c r="CZ422" s="1"/>
  <c r="DS422" s="1"/>
  <c r="AF423"/>
  <c r="CY423" a="1"/>
  <c r="CY423" s="1"/>
  <c r="DR423" s="1"/>
  <c r="AO424"/>
  <c r="AP424"/>
  <c r="AQ424"/>
  <c r="AS424"/>
  <c r="BA424"/>
  <c r="CN424"/>
  <c r="BP424"/>
  <c r="CP424" l="1" a="1"/>
  <c r="CP424" s="1"/>
  <c r="DI424" s="1"/>
  <c r="CQ424" a="1"/>
  <c r="CQ424" s="1"/>
  <c r="DJ424" s="1"/>
  <c r="CV424" a="1"/>
  <c r="CV424" s="1"/>
  <c r="DO424" s="1"/>
  <c r="CW424" a="1"/>
  <c r="CW424" s="1"/>
  <c r="DP424" s="1"/>
  <c r="DG424"/>
  <c r="D425" l="1"/>
  <c r="H425"/>
  <c r="AL425" l="1"/>
  <c r="P425"/>
  <c r="O425"/>
  <c r="F425" l="1"/>
  <c r="AH423"/>
  <c r="CZ423" s="1" a="1"/>
  <c r="CZ423" s="1"/>
  <c r="DS423" s="1"/>
  <c r="AE424"/>
  <c r="G425"/>
  <c r="AG424"/>
  <c r="EF424" s="1"/>
  <c r="CY424" a="1"/>
  <c r="CY424" s="1"/>
  <c r="DR424" s="1"/>
  <c r="AF424"/>
  <c r="AI423"/>
  <c r="AJ423"/>
  <c r="EG423" s="1"/>
  <c r="AO425"/>
  <c r="AP425"/>
  <c r="AQ425"/>
  <c r="AS425"/>
  <c r="BA425"/>
  <c r="BP425"/>
  <c r="CN425"/>
  <c r="CP425" l="1" a="1"/>
  <c r="CP425" s="1"/>
  <c r="DI425" s="1"/>
  <c r="CQ425" a="1"/>
  <c r="CQ425" s="1"/>
  <c r="DJ425" s="1"/>
  <c r="CV425" a="1"/>
  <c r="CV425" s="1"/>
  <c r="DO425" s="1"/>
  <c r="CW425" a="1"/>
  <c r="CW425" s="1"/>
  <c r="DG425"/>
  <c r="DP425"/>
  <c r="D426"/>
  <c r="O426"/>
  <c r="H426"/>
  <c r="AH424" l="1"/>
  <c r="AE425"/>
  <c r="F426"/>
  <c r="AL426"/>
  <c r="P426"/>
  <c r="G426" l="1"/>
  <c r="CZ424" a="1"/>
  <c r="CZ424" s="1"/>
  <c r="DS424" s="1"/>
  <c r="AI424"/>
  <c r="AJ424"/>
  <c r="EG424" s="1"/>
  <c r="AG425"/>
  <c r="EF425" s="1"/>
  <c r="AF425"/>
  <c r="CY425" a="1"/>
  <c r="CY425" s="1"/>
  <c r="DR425" s="1"/>
  <c r="AO426"/>
  <c r="AP426"/>
  <c r="AQ426"/>
  <c r="AS426"/>
  <c r="BA426"/>
  <c r="BP426"/>
  <c r="CN426"/>
  <c r="CP426" l="1" a="1"/>
  <c r="CP426" s="1"/>
  <c r="DI426" s="1"/>
  <c r="CQ426" a="1"/>
  <c r="CQ426" s="1"/>
  <c r="DJ426" s="1"/>
  <c r="CV426" a="1"/>
  <c r="CV426" s="1"/>
  <c r="DO426" s="1"/>
  <c r="CW426" a="1"/>
  <c r="CW426" s="1"/>
  <c r="DP426" s="1"/>
  <c r="DG426"/>
  <c r="D427"/>
  <c r="H427"/>
  <c r="AL427" l="1"/>
  <c r="P427"/>
  <c r="O427"/>
  <c r="F427" l="1"/>
  <c r="AE426"/>
  <c r="AG426" s="1"/>
  <c r="EF426" s="1"/>
  <c r="AH425"/>
  <c r="G427"/>
  <c r="AJ425"/>
  <c r="EG425" s="1"/>
  <c r="AI425"/>
  <c r="CZ425" a="1"/>
  <c r="CZ425" s="1"/>
  <c r="DS425" s="1"/>
  <c r="AF426"/>
  <c r="CY426" a="1"/>
  <c r="CY426" s="1"/>
  <c r="DR426" s="1"/>
  <c r="AO427"/>
  <c r="AP427"/>
  <c r="AQ427"/>
  <c r="AS427"/>
  <c r="BA427"/>
  <c r="BP427"/>
  <c r="CN427"/>
  <c r="CP427" l="1" a="1"/>
  <c r="CP427" s="1"/>
  <c r="DI427" s="1"/>
  <c r="CQ427" a="1"/>
  <c r="CQ427" s="1"/>
  <c r="DJ427" s="1"/>
  <c r="CV427" a="1"/>
  <c r="CV427" s="1"/>
  <c r="DO427" s="1"/>
  <c r="CW427" a="1"/>
  <c r="CW427" s="1"/>
  <c r="DP427" s="1"/>
  <c r="DG427"/>
  <c r="D428"/>
  <c r="H428"/>
  <c r="AL428" l="1"/>
  <c r="P428"/>
  <c r="O428"/>
  <c r="F428" l="1"/>
  <c r="AE427"/>
  <c r="AG427" s="1"/>
  <c r="EF427" s="1"/>
  <c r="AH426"/>
  <c r="G428"/>
  <c r="AJ426"/>
  <c r="EG426" s="1"/>
  <c r="AI426"/>
  <c r="CZ426" a="1"/>
  <c r="CZ426" s="1"/>
  <c r="DS426" s="1"/>
  <c r="AF427"/>
  <c r="CY427" a="1"/>
  <c r="CY427" s="1"/>
  <c r="DR427" s="1"/>
  <c r="AO428"/>
  <c r="AP428"/>
  <c r="AQ428"/>
  <c r="AS428"/>
  <c r="BA428"/>
  <c r="CN428"/>
  <c r="BP428"/>
  <c r="CP428" l="1" a="1"/>
  <c r="CP428" s="1"/>
  <c r="DI428" s="1"/>
  <c r="CQ428" a="1"/>
  <c r="CQ428" s="1"/>
  <c r="DJ428" s="1"/>
  <c r="CV428" a="1"/>
  <c r="CV428" s="1"/>
  <c r="DO428" s="1"/>
  <c r="CW428" a="1"/>
  <c r="CW428" s="1"/>
  <c r="DP428" s="1"/>
  <c r="DG428"/>
  <c r="D430"/>
  <c r="H430"/>
  <c r="AH427" l="1"/>
  <c r="AE428"/>
  <c r="AL430"/>
  <c r="P430"/>
  <c r="O430"/>
  <c r="AE429" l="1"/>
  <c r="AF429" s="1"/>
  <c r="F430"/>
  <c r="G430"/>
  <c r="AG429"/>
  <c r="EF429" s="1"/>
  <c r="AJ427"/>
  <c r="EG427" s="1"/>
  <c r="AI427"/>
  <c r="CZ427" a="1"/>
  <c r="CZ427" s="1"/>
  <c r="DS427" s="1"/>
  <c r="AG428"/>
  <c r="EF428" s="1"/>
  <c r="AF428"/>
  <c r="CY428" a="1"/>
  <c r="CY428" s="1"/>
  <c r="DR428" s="1"/>
  <c r="AO430"/>
  <c r="AP430"/>
  <c r="AQ430"/>
  <c r="AS430"/>
  <c r="BA430"/>
  <c r="BP430"/>
  <c r="CN430"/>
  <c r="CY429" l="1" a="1"/>
  <c r="CY429" s="1"/>
  <c r="DR429" s="1"/>
  <c r="CP430" a="1"/>
  <c r="CP430" s="1"/>
  <c r="DI430" s="1"/>
  <c r="CQ430" a="1"/>
  <c r="CQ430" s="1"/>
  <c r="DJ430" s="1"/>
  <c r="CV430" a="1"/>
  <c r="CV430" s="1"/>
  <c r="DO430" s="1"/>
  <c r="CW430" a="1"/>
  <c r="CW430" s="1"/>
  <c r="DP430" s="1"/>
  <c r="DG430"/>
  <c r="D431"/>
  <c r="H431"/>
  <c r="O431"/>
  <c r="AH429" l="1"/>
  <c r="AH428"/>
  <c r="AE430"/>
  <c r="F431"/>
  <c r="AL431"/>
  <c r="P431"/>
  <c r="G431" l="1"/>
  <c r="AJ429"/>
  <c r="EG429" s="1"/>
  <c r="AI429"/>
  <c r="CZ429" a="1"/>
  <c r="CZ429" s="1"/>
  <c r="DS429" s="1"/>
  <c r="AJ428"/>
  <c r="EG428" s="1"/>
  <c r="AI428"/>
  <c r="CZ428" a="1"/>
  <c r="CZ428" s="1"/>
  <c r="DS428" s="1"/>
  <c r="AG430"/>
  <c r="EF430" s="1"/>
  <c r="AF430"/>
  <c r="CY430" a="1"/>
  <c r="CY430" s="1"/>
  <c r="DR430" s="1"/>
  <c r="AO431"/>
  <c r="AP431"/>
  <c r="AQ431"/>
  <c r="AS431"/>
  <c r="BA431"/>
  <c r="BP431"/>
  <c r="CN431"/>
  <c r="CP431" l="1" a="1"/>
  <c r="CP431" s="1"/>
  <c r="DI431" s="1"/>
  <c r="CQ431" a="1"/>
  <c r="CQ431" s="1"/>
  <c r="DJ431" s="1"/>
  <c r="CV431" a="1"/>
  <c r="CV431" s="1"/>
  <c r="DO431" s="1"/>
  <c r="CW431" a="1"/>
  <c r="CW431" s="1"/>
  <c r="DG431"/>
  <c r="DP431"/>
  <c r="D432"/>
  <c r="O432"/>
  <c r="H432"/>
  <c r="AH430" l="1"/>
  <c r="AE431"/>
  <c r="F432"/>
  <c r="AL432"/>
  <c r="P432"/>
  <c r="G432" l="1"/>
  <c r="AJ430"/>
  <c r="EG430" s="1"/>
  <c r="AI430"/>
  <c r="CZ430" a="1"/>
  <c r="CZ430" s="1"/>
  <c r="DS430" s="1"/>
  <c r="AG431"/>
  <c r="EF431" s="1"/>
  <c r="AF431"/>
  <c r="CY431" a="1"/>
  <c r="CY431" s="1"/>
  <c r="DR431" s="1"/>
  <c r="AO432"/>
  <c r="AP432"/>
  <c r="AQ432"/>
  <c r="AS432"/>
  <c r="BA432"/>
  <c r="BP432"/>
  <c r="CN432"/>
  <c r="CP432" l="1" a="1"/>
  <c r="CP432" s="1"/>
  <c r="DI432" s="1"/>
  <c r="CQ432" a="1"/>
  <c r="CQ432" s="1"/>
  <c r="DJ432" s="1"/>
  <c r="CV432" a="1"/>
  <c r="CV432" s="1"/>
  <c r="DO432" s="1"/>
  <c r="CW432" a="1"/>
  <c r="CW432" s="1"/>
  <c r="DG432"/>
  <c r="DP432"/>
  <c r="D433"/>
  <c r="O433"/>
  <c r="H433"/>
  <c r="AH431" l="1"/>
  <c r="AE432"/>
  <c r="F433"/>
  <c r="AL433"/>
  <c r="P433"/>
  <c r="G433" l="1"/>
  <c r="AJ431"/>
  <c r="EG431" s="1"/>
  <c r="AI431"/>
  <c r="CZ431" a="1"/>
  <c r="CZ431" s="1"/>
  <c r="DS431" s="1"/>
  <c r="AG432"/>
  <c r="EF432" s="1"/>
  <c r="AF432"/>
  <c r="CY432" a="1"/>
  <c r="CY432" s="1"/>
  <c r="DR432" s="1"/>
  <c r="AO433"/>
  <c r="AP433"/>
  <c r="AQ433"/>
  <c r="AS433"/>
  <c r="BA433"/>
  <c r="CN433"/>
  <c r="BP433"/>
  <c r="CP433" l="1" a="1"/>
  <c r="CP433" s="1"/>
  <c r="DI433" s="1"/>
  <c r="CQ433" a="1"/>
  <c r="CQ433" s="1"/>
  <c r="DJ433" s="1"/>
  <c r="CV433" a="1"/>
  <c r="CV433" s="1"/>
  <c r="DO433" s="1"/>
  <c r="CW433" a="1"/>
  <c r="CW433" s="1"/>
  <c r="DP433" s="1"/>
  <c r="DG433"/>
  <c r="D434"/>
  <c r="H434"/>
  <c r="AL434" l="1"/>
  <c r="P434"/>
  <c r="O434"/>
  <c r="F434" l="1"/>
  <c r="AE433"/>
  <c r="AG433" s="1"/>
  <c r="EF433" s="1"/>
  <c r="AH432"/>
  <c r="G434"/>
  <c r="AJ432"/>
  <c r="EG432" s="1"/>
  <c r="AI432"/>
  <c r="CZ432" a="1"/>
  <c r="CZ432" s="1"/>
  <c r="DS432" s="1"/>
  <c r="AF433"/>
  <c r="CY433" a="1"/>
  <c r="CY433" s="1"/>
  <c r="DR433" s="1"/>
  <c r="AO434"/>
  <c r="AP434"/>
  <c r="AQ434"/>
  <c r="AS434"/>
  <c r="BA434"/>
  <c r="BP434"/>
  <c r="CN434"/>
  <c r="CP434" l="1" a="1"/>
  <c r="CP434" s="1"/>
  <c r="DI434" s="1"/>
  <c r="CQ434" a="1"/>
  <c r="CQ434" s="1"/>
  <c r="DJ434" s="1"/>
  <c r="CV434" a="1"/>
  <c r="CV434" s="1"/>
  <c r="DO434" s="1"/>
  <c r="CW434" a="1"/>
  <c r="CW434" s="1"/>
  <c r="DG434"/>
  <c r="DP434"/>
  <c r="D435"/>
  <c r="O435"/>
  <c r="H435"/>
  <c r="AH433" l="1"/>
  <c r="AE434"/>
  <c r="F435"/>
  <c r="AL435"/>
  <c r="P435"/>
  <c r="G435" l="1"/>
  <c r="AJ433"/>
  <c r="EG433" s="1"/>
  <c r="AI433"/>
  <c r="CZ433" a="1"/>
  <c r="CZ433" s="1"/>
  <c r="DS433" s="1"/>
  <c r="AG434"/>
  <c r="EF434" s="1"/>
  <c r="AF434"/>
  <c r="CY434" a="1"/>
  <c r="CY434" s="1"/>
  <c r="DR434" s="1"/>
  <c r="AO435"/>
  <c r="AP435"/>
  <c r="AQ435"/>
  <c r="AS435"/>
  <c r="BA435"/>
  <c r="CN435"/>
  <c r="BP435"/>
  <c r="CP435" l="1" a="1"/>
  <c r="CP435" s="1"/>
  <c r="DI435" s="1"/>
  <c r="CQ435" a="1"/>
  <c r="CQ435" s="1"/>
  <c r="DJ435" s="1"/>
  <c r="CV435" a="1"/>
  <c r="CV435" s="1"/>
  <c r="DO435" s="1"/>
  <c r="CW435" a="1"/>
  <c r="CW435" s="1"/>
  <c r="DP435" s="1"/>
  <c r="DG435"/>
  <c r="D436"/>
  <c r="H436"/>
  <c r="AL436" l="1"/>
  <c r="P436"/>
  <c r="O436"/>
  <c r="F436" l="1"/>
  <c r="AE435"/>
  <c r="AG435" s="1"/>
  <c r="EF435" s="1"/>
  <c r="AH434"/>
  <c r="G436"/>
  <c r="AJ434"/>
  <c r="EG434" s="1"/>
  <c r="AI434"/>
  <c r="CZ434" a="1"/>
  <c r="CZ434" s="1"/>
  <c r="DS434" s="1"/>
  <c r="AF435"/>
  <c r="CY435" a="1"/>
  <c r="CY435" s="1"/>
  <c r="DR435" s="1"/>
  <c r="AO436"/>
  <c r="AP436"/>
  <c r="AQ436"/>
  <c r="AS436"/>
  <c r="BA436"/>
  <c r="BP436"/>
  <c r="CN436"/>
  <c r="CP436" l="1" a="1"/>
  <c r="CP436" s="1"/>
  <c r="DI436" s="1"/>
  <c r="CQ436" a="1"/>
  <c r="CQ436" s="1"/>
  <c r="DJ436" s="1"/>
  <c r="CV436" a="1"/>
  <c r="CV436" s="1"/>
  <c r="DO436" s="1"/>
  <c r="CW436" a="1"/>
  <c r="CW436" s="1"/>
  <c r="DP436" s="1"/>
  <c r="DG436"/>
  <c r="D437"/>
  <c r="O437"/>
  <c r="AH435" l="1"/>
  <c r="AE436"/>
  <c r="H437"/>
  <c r="F437" l="1"/>
  <c r="AL437"/>
  <c r="AJ435"/>
  <c r="EG435" s="1"/>
  <c r="AI435"/>
  <c r="CZ435" a="1"/>
  <c r="CZ435" s="1"/>
  <c r="DS435" s="1"/>
  <c r="AG436"/>
  <c r="EF436" s="1"/>
  <c r="AF436"/>
  <c r="CY436" a="1"/>
  <c r="CY436" s="1"/>
  <c r="DR436" s="1"/>
  <c r="AO437"/>
  <c r="AP437"/>
  <c r="AQ437"/>
  <c r="AS437"/>
  <c r="BA437"/>
  <c r="CN437"/>
  <c r="P437"/>
  <c r="BP437"/>
  <c r="G437" l="1"/>
  <c r="CP437" a="1"/>
  <c r="CP437" s="1"/>
  <c r="DI437" s="1"/>
  <c r="CQ437" a="1"/>
  <c r="CQ437" s="1"/>
  <c r="DJ437" s="1"/>
  <c r="CV437" a="1"/>
  <c r="CV437" s="1"/>
  <c r="DO437" s="1"/>
  <c r="CW437" a="1"/>
  <c r="CW437" s="1"/>
  <c r="DP437" s="1"/>
  <c r="DG437"/>
  <c r="D438"/>
  <c r="O438"/>
  <c r="H438"/>
  <c r="AH436" l="1"/>
  <c r="AE437"/>
  <c r="F438"/>
  <c r="AL438"/>
  <c r="P438"/>
  <c r="G438" l="1"/>
  <c r="AJ436"/>
  <c r="EG436" s="1"/>
  <c r="AI436"/>
  <c r="CZ436" a="1"/>
  <c r="CZ436" s="1"/>
  <c r="DS436" s="1"/>
  <c r="AG437"/>
  <c r="EF437" s="1"/>
  <c r="AF437"/>
  <c r="CY437" a="1"/>
  <c r="CY437" s="1"/>
  <c r="DR437" s="1"/>
  <c r="AO438"/>
  <c r="AP438"/>
  <c r="AQ438"/>
  <c r="AS438"/>
  <c r="BA438"/>
  <c r="BP438"/>
  <c r="CN438"/>
  <c r="CP438" l="1" a="1"/>
  <c r="CP438" s="1"/>
  <c r="DI438" s="1"/>
  <c r="CQ438" a="1"/>
  <c r="CQ438" s="1"/>
  <c r="DJ438" s="1"/>
  <c r="CV438" a="1"/>
  <c r="CV438" s="1"/>
  <c r="DO438" s="1"/>
  <c r="CW438" a="1"/>
  <c r="CW438" s="1"/>
  <c r="DG438"/>
  <c r="DP438"/>
  <c r="D439"/>
  <c r="O439"/>
  <c r="H439"/>
  <c r="AH437" l="1"/>
  <c r="AE438"/>
  <c r="F439"/>
  <c r="AL439"/>
  <c r="P439"/>
  <c r="G439" l="1"/>
  <c r="AJ437"/>
  <c r="EG437" s="1"/>
  <c r="AI437"/>
  <c r="CZ437" a="1"/>
  <c r="CZ437" s="1"/>
  <c r="DS437" s="1"/>
  <c r="AG438"/>
  <c r="EF438" s="1"/>
  <c r="AF438"/>
  <c r="CY438" a="1"/>
  <c r="CY438" s="1"/>
  <c r="DR438" s="1"/>
  <c r="AO439"/>
  <c r="AP439"/>
  <c r="AQ439"/>
  <c r="AS439"/>
  <c r="BA439"/>
  <c r="BP439"/>
  <c r="CN439"/>
  <c r="CP439" l="1" a="1"/>
  <c r="CP439" s="1"/>
  <c r="DI439" s="1"/>
  <c r="CQ439" a="1"/>
  <c r="CQ439" s="1"/>
  <c r="DJ439" s="1"/>
  <c r="CV439" a="1"/>
  <c r="CV439" s="1"/>
  <c r="DO439" s="1"/>
  <c r="CW439" a="1"/>
  <c r="CW439" s="1"/>
  <c r="DP439" s="1"/>
  <c r="DG439"/>
  <c r="D440"/>
  <c r="O440"/>
  <c r="AH438" l="1"/>
  <c r="AE439"/>
  <c r="H440"/>
  <c r="F440" l="1"/>
  <c r="AL440"/>
  <c r="AJ438"/>
  <c r="EG438" s="1"/>
  <c r="AI438"/>
  <c r="CZ438" a="1"/>
  <c r="CZ438" s="1"/>
  <c r="DS438" s="1"/>
  <c r="AG439"/>
  <c r="EF439" s="1"/>
  <c r="AF439"/>
  <c r="CY439" a="1"/>
  <c r="CY439" s="1"/>
  <c r="DR439" s="1"/>
  <c r="AO440"/>
  <c r="AP440"/>
  <c r="AQ440"/>
  <c r="AS440"/>
  <c r="BA440"/>
  <c r="CN440"/>
  <c r="P440"/>
  <c r="BP440"/>
  <c r="G440" l="1"/>
  <c r="CP440" a="1"/>
  <c r="CP440" s="1"/>
  <c r="DI440" s="1"/>
  <c r="CQ440" a="1"/>
  <c r="CQ440" s="1"/>
  <c r="DJ440" s="1"/>
  <c r="CV440" a="1"/>
  <c r="CV440" s="1"/>
  <c r="DO440" s="1"/>
  <c r="CW440" a="1"/>
  <c r="CW440" s="1"/>
  <c r="DP440" s="1"/>
  <c r="DG440"/>
  <c r="D441"/>
  <c r="H441"/>
  <c r="O441"/>
  <c r="AH439" l="1"/>
  <c r="AE440"/>
  <c r="F441"/>
  <c r="AL441"/>
  <c r="P441"/>
  <c r="G441" l="1"/>
  <c r="AJ439"/>
  <c r="EG439" s="1"/>
  <c r="AI439"/>
  <c r="CZ439" a="1"/>
  <c r="CZ439" s="1"/>
  <c r="DS439" s="1"/>
  <c r="AG440"/>
  <c r="EF440" s="1"/>
  <c r="AF440"/>
  <c r="CY440" a="1"/>
  <c r="CY440" s="1"/>
  <c r="DR440" s="1"/>
  <c r="AO441"/>
  <c r="AP441"/>
  <c r="AQ441"/>
  <c r="AS441"/>
  <c r="BA441"/>
  <c r="BP441"/>
  <c r="CN441"/>
  <c r="CP441" l="1" a="1"/>
  <c r="CP441" s="1"/>
  <c r="DI441" s="1"/>
  <c r="CQ441" a="1"/>
  <c r="CQ441" s="1"/>
  <c r="DJ441" s="1"/>
  <c r="CV441" a="1"/>
  <c r="CV441" s="1"/>
  <c r="DO441" s="1"/>
  <c r="CW441" a="1"/>
  <c r="CW441" s="1"/>
  <c r="DP441" s="1"/>
  <c r="DG441"/>
  <c r="D442"/>
  <c r="H442"/>
  <c r="AL442" l="1"/>
  <c r="P442"/>
  <c r="O442"/>
  <c r="F442" l="1"/>
  <c r="AE441"/>
  <c r="AG441" s="1"/>
  <c r="EF441" s="1"/>
  <c r="AH440"/>
  <c r="G442"/>
  <c r="AJ440"/>
  <c r="EG440" s="1"/>
  <c r="AI440"/>
  <c r="CZ440" a="1"/>
  <c r="CZ440" s="1"/>
  <c r="DS440" s="1"/>
  <c r="AF441"/>
  <c r="CY441" a="1"/>
  <c r="CY441" s="1"/>
  <c r="DR441" s="1"/>
  <c r="AO442"/>
  <c r="AP442"/>
  <c r="AQ442"/>
  <c r="AS442"/>
  <c r="BA442"/>
  <c r="BP442"/>
  <c r="CN442"/>
  <c r="CP442" l="1" a="1"/>
  <c r="CP442" s="1"/>
  <c r="DI442" s="1"/>
  <c r="CQ442" a="1"/>
  <c r="CQ442" s="1"/>
  <c r="DJ442" s="1"/>
  <c r="CV442" a="1"/>
  <c r="CV442" s="1"/>
  <c r="DO442" s="1"/>
  <c r="CW442" a="1"/>
  <c r="CW442" s="1"/>
  <c r="DP442" s="1"/>
  <c r="DG442"/>
  <c r="D443"/>
  <c r="H443"/>
  <c r="AL443" l="1"/>
  <c r="P443"/>
  <c r="O443"/>
  <c r="F443" l="1"/>
  <c r="AE442"/>
  <c r="AG442" s="1"/>
  <c r="EF442" s="1"/>
  <c r="AH441"/>
  <c r="G443"/>
  <c r="AJ441"/>
  <c r="EG441" s="1"/>
  <c r="AI441"/>
  <c r="CZ441" a="1"/>
  <c r="CZ441" s="1"/>
  <c r="DS441" s="1"/>
  <c r="AF442"/>
  <c r="CY442" a="1"/>
  <c r="CY442" s="1"/>
  <c r="DR442" s="1"/>
  <c r="AO443"/>
  <c r="AP443"/>
  <c r="AQ443"/>
  <c r="AS443"/>
  <c r="BA443"/>
  <c r="CN443"/>
  <c r="BP443"/>
  <c r="CP443" l="1" a="1"/>
  <c r="CP443" s="1"/>
  <c r="DI443" s="1"/>
  <c r="CQ443" a="1"/>
  <c r="CQ443" s="1"/>
  <c r="DJ443" s="1"/>
  <c r="CV443" a="1"/>
  <c r="CV443" s="1"/>
  <c r="DO443" s="1"/>
  <c r="CW443" a="1"/>
  <c r="CW443" s="1"/>
  <c r="DG443"/>
  <c r="DP443"/>
  <c r="D444"/>
  <c r="O444"/>
  <c r="H444"/>
  <c r="AH442" l="1"/>
  <c r="AE443"/>
  <c r="F444"/>
  <c r="AL444"/>
  <c r="P444"/>
  <c r="G444" l="1"/>
  <c r="AJ442"/>
  <c r="EG442" s="1"/>
  <c r="AI442"/>
  <c r="CZ442" a="1"/>
  <c r="CZ442" s="1"/>
  <c r="DS442" s="1"/>
  <c r="AG443"/>
  <c r="EF443" s="1"/>
  <c r="AF443"/>
  <c r="CY443" a="1"/>
  <c r="CY443" s="1"/>
  <c r="DR443" s="1"/>
  <c r="AO444"/>
  <c r="AP444"/>
  <c r="AQ444"/>
  <c r="AS444"/>
  <c r="BA444"/>
  <c r="CN444"/>
  <c r="BP444"/>
  <c r="CP444" l="1" a="1"/>
  <c r="CP444" s="1"/>
  <c r="DI444" s="1"/>
  <c r="CQ444" a="1"/>
  <c r="CQ444" s="1"/>
  <c r="DJ444" s="1"/>
  <c r="CV444" a="1"/>
  <c r="CV444" s="1"/>
  <c r="DO444" s="1"/>
  <c r="CW444" a="1"/>
  <c r="CW444" s="1"/>
  <c r="DG444"/>
  <c r="DP444"/>
  <c r="D445"/>
  <c r="H445"/>
  <c r="O445"/>
  <c r="AH443" l="1"/>
  <c r="AE444"/>
  <c r="F445"/>
  <c r="AL445"/>
  <c r="P445"/>
  <c r="G445" l="1"/>
  <c r="AJ443"/>
  <c r="EG443" s="1"/>
  <c r="AI443"/>
  <c r="CZ443" a="1"/>
  <c r="CZ443" s="1"/>
  <c r="DS443" s="1"/>
  <c r="AG444"/>
  <c r="EF444" s="1"/>
  <c r="AF444"/>
  <c r="CY444" a="1"/>
  <c r="CY444" s="1"/>
  <c r="DR444" s="1"/>
  <c r="AO445"/>
  <c r="AP445"/>
  <c r="AQ445"/>
  <c r="AS445"/>
  <c r="BA445"/>
  <c r="CN445"/>
  <c r="BP445"/>
  <c r="CP445" l="1" a="1"/>
  <c r="CP445" s="1"/>
  <c r="DI445" s="1"/>
  <c r="CQ445" a="1"/>
  <c r="CQ445" s="1"/>
  <c r="DJ445" s="1"/>
  <c r="CV445" a="1"/>
  <c r="CV445" s="1"/>
  <c r="DO445" s="1"/>
  <c r="CW445" a="1"/>
  <c r="CW445" s="1"/>
  <c r="DP445" s="1"/>
  <c r="DG445"/>
  <c r="D446"/>
  <c r="H446"/>
  <c r="AL446" l="1"/>
  <c r="P446"/>
  <c r="O446"/>
  <c r="F446" l="1"/>
  <c r="AE445"/>
  <c r="AG445" s="1"/>
  <c r="EF445" s="1"/>
  <c r="AH444"/>
  <c r="G446"/>
  <c r="AJ444"/>
  <c r="EG444" s="1"/>
  <c r="AI444"/>
  <c r="CZ444" a="1"/>
  <c r="CZ444" s="1"/>
  <c r="DS444" s="1"/>
  <c r="AF445"/>
  <c r="CY445" a="1"/>
  <c r="CY445" s="1"/>
  <c r="DR445" s="1"/>
  <c r="AO446"/>
  <c r="AP446"/>
  <c r="AQ446"/>
  <c r="AS446"/>
  <c r="BA446"/>
  <c r="CN446"/>
  <c r="BP446"/>
  <c r="CP446" l="1" a="1"/>
  <c r="CP446" s="1"/>
  <c r="DI446" s="1"/>
  <c r="CQ446" a="1"/>
  <c r="CQ446" s="1"/>
  <c r="DJ446" s="1"/>
  <c r="CV446" a="1"/>
  <c r="CV446" s="1"/>
  <c r="DO446" s="1"/>
  <c r="CW446" a="1"/>
  <c r="CW446" s="1"/>
  <c r="DP446" s="1"/>
  <c r="DG446"/>
  <c r="D447"/>
  <c r="H447"/>
  <c r="AL447" l="1"/>
  <c r="P447"/>
  <c r="O447"/>
  <c r="F447" l="1"/>
  <c r="AE446"/>
  <c r="AG446" s="1"/>
  <c r="EF446" s="1"/>
  <c r="AH445"/>
  <c r="G447"/>
  <c r="AJ445"/>
  <c r="EG445" s="1"/>
  <c r="AI445"/>
  <c r="CZ445" a="1"/>
  <c r="CZ445" s="1"/>
  <c r="DS445" s="1"/>
  <c r="AF446"/>
  <c r="CY446" a="1"/>
  <c r="CY446" s="1"/>
  <c r="DR446" s="1"/>
  <c r="AO447"/>
  <c r="AP447"/>
  <c r="AQ447"/>
  <c r="AS447"/>
  <c r="BA447"/>
  <c r="CN447"/>
  <c r="BP447"/>
  <c r="CP447" l="1" a="1"/>
  <c r="CP447" s="1"/>
  <c r="DI447" s="1"/>
  <c r="CQ447" a="1"/>
  <c r="CQ447" s="1"/>
  <c r="DJ447" s="1"/>
  <c r="CV447" a="1"/>
  <c r="CV447" s="1"/>
  <c r="DO447" s="1"/>
  <c r="CW447" a="1"/>
  <c r="CW447" s="1"/>
  <c r="DG447"/>
  <c r="DP447"/>
  <c r="D448"/>
  <c r="O448"/>
  <c r="H448"/>
  <c r="AH446" l="1"/>
  <c r="AE447"/>
  <c r="F448"/>
  <c r="AL448"/>
  <c r="P448"/>
  <c r="G448" l="1"/>
  <c r="AJ446"/>
  <c r="EG446" s="1"/>
  <c r="AI446"/>
  <c r="CZ446" a="1"/>
  <c r="CZ446" s="1"/>
  <c r="DS446" s="1"/>
  <c r="AG447"/>
  <c r="EF447" s="1"/>
  <c r="AF447"/>
  <c r="CY447" a="1"/>
  <c r="CY447" s="1"/>
  <c r="DR447" s="1"/>
  <c r="AO448"/>
  <c r="AP448"/>
  <c r="AQ448"/>
  <c r="AS448"/>
  <c r="BA448"/>
  <c r="BP448"/>
  <c r="CN448"/>
  <c r="CP448" l="1" a="1"/>
  <c r="CP448" s="1"/>
  <c r="DI448" s="1"/>
  <c r="CQ448" a="1"/>
  <c r="CQ448" s="1"/>
  <c r="DJ448" s="1"/>
  <c r="CV448" a="1"/>
  <c r="CV448" s="1"/>
  <c r="DO448" s="1"/>
  <c r="CW448" a="1"/>
  <c r="CW448" s="1"/>
  <c r="DP448" s="1"/>
  <c r="DG448"/>
  <c r="D449"/>
  <c r="H449"/>
  <c r="AL449" l="1"/>
  <c r="P449"/>
  <c r="O449"/>
  <c r="F449" l="1"/>
  <c r="AE448"/>
  <c r="AG448" s="1"/>
  <c r="EF448" s="1"/>
  <c r="AH447"/>
  <c r="G449"/>
  <c r="AJ447"/>
  <c r="EG447" s="1"/>
  <c r="AI447"/>
  <c r="CZ447" a="1"/>
  <c r="CZ447" s="1"/>
  <c r="DS447" s="1"/>
  <c r="AF448"/>
  <c r="CY448" a="1"/>
  <c r="CY448" s="1"/>
  <c r="DR448" s="1"/>
  <c r="AO449"/>
  <c r="AP449"/>
  <c r="AQ449"/>
  <c r="AS449"/>
  <c r="BA449"/>
  <c r="BP449"/>
  <c r="CN449"/>
  <c r="CP449" l="1" a="1"/>
  <c r="CP449" s="1"/>
  <c r="DI449" s="1"/>
  <c r="CQ449" a="1"/>
  <c r="CQ449" s="1"/>
  <c r="DJ449" s="1"/>
  <c r="CV449" a="1"/>
  <c r="CV449" s="1"/>
  <c r="DO449" s="1"/>
  <c r="CW449" a="1"/>
  <c r="CW449" s="1"/>
  <c r="DG449"/>
  <c r="DP449"/>
  <c r="D450"/>
  <c r="O450"/>
  <c r="H450"/>
  <c r="AH448" l="1"/>
  <c r="AE449"/>
  <c r="F450"/>
  <c r="AL450"/>
  <c r="P450"/>
  <c r="G450" l="1"/>
  <c r="AJ448"/>
  <c r="EG448" s="1"/>
  <c r="AI448"/>
  <c r="CZ448" a="1"/>
  <c r="CZ448" s="1"/>
  <c r="DS448" s="1"/>
  <c r="AG449"/>
  <c r="EF449" s="1"/>
  <c r="AF449"/>
  <c r="CY449" a="1"/>
  <c r="CY449" s="1"/>
  <c r="DR449" s="1"/>
  <c r="AO450"/>
  <c r="AP450"/>
  <c r="AQ450"/>
  <c r="AS450"/>
  <c r="BA450"/>
  <c r="CN450"/>
  <c r="BP450"/>
  <c r="CP450" l="1" a="1"/>
  <c r="CP450" s="1"/>
  <c r="DI450" s="1"/>
  <c r="CQ450" a="1"/>
  <c r="CQ450" s="1"/>
  <c r="DJ450" s="1"/>
  <c r="CV450" a="1"/>
  <c r="CV450" s="1"/>
  <c r="DO450" s="1"/>
  <c r="CW450" a="1"/>
  <c r="CW450" s="1"/>
  <c r="DP450" s="1"/>
  <c r="DG450"/>
  <c r="D451"/>
  <c r="H451"/>
  <c r="AL451" l="1"/>
  <c r="P451"/>
  <c r="O451"/>
  <c r="F451" l="1"/>
  <c r="AE450"/>
  <c r="AG450" s="1"/>
  <c r="EF450" s="1"/>
  <c r="AH449"/>
  <c r="G451"/>
  <c r="AJ449"/>
  <c r="EG449" s="1"/>
  <c r="AI449"/>
  <c r="CZ449" a="1"/>
  <c r="CZ449" s="1"/>
  <c r="DS449" s="1"/>
  <c r="AF450"/>
  <c r="CY450" a="1"/>
  <c r="CY450" s="1"/>
  <c r="DR450" s="1"/>
  <c r="AO451"/>
  <c r="AP451"/>
  <c r="AQ451"/>
  <c r="AS451"/>
  <c r="BA451"/>
  <c r="BP451"/>
  <c r="CN451"/>
  <c r="CP451" l="1" a="1"/>
  <c r="CP451" s="1"/>
  <c r="DI451" s="1"/>
  <c r="CQ451" a="1"/>
  <c r="CQ451" s="1"/>
  <c r="DJ451" s="1"/>
  <c r="CV451" a="1"/>
  <c r="CV451" s="1"/>
  <c r="DO451" s="1"/>
  <c r="CW451" a="1"/>
  <c r="CW451" s="1"/>
  <c r="DP451" s="1"/>
  <c r="DG451"/>
  <c r="D452"/>
  <c r="H452"/>
  <c r="AL452" l="1"/>
  <c r="P452"/>
  <c r="O452"/>
  <c r="F452" l="1"/>
  <c r="AE451"/>
  <c r="AG451" s="1"/>
  <c r="EF451" s="1"/>
  <c r="AH450"/>
  <c r="G452"/>
  <c r="AJ450"/>
  <c r="EG450" s="1"/>
  <c r="AI450"/>
  <c r="CZ450" a="1"/>
  <c r="CZ450" s="1"/>
  <c r="DS450" s="1"/>
  <c r="AF451"/>
  <c r="CY451" a="1"/>
  <c r="CY451" s="1"/>
  <c r="DR451" s="1"/>
  <c r="AO452"/>
  <c r="AP452"/>
  <c r="AQ452"/>
  <c r="AS452"/>
  <c r="BA452"/>
  <c r="CN452"/>
  <c r="BP452"/>
  <c r="CP452" l="1" a="1"/>
  <c r="CP452" s="1"/>
  <c r="DI452" s="1"/>
  <c r="CQ452" a="1"/>
  <c r="CQ452" s="1"/>
  <c r="DJ452" s="1"/>
  <c r="CV452" a="1"/>
  <c r="CV452" s="1"/>
  <c r="DO452" s="1"/>
  <c r="CW452" a="1"/>
  <c r="CW452" s="1"/>
  <c r="DG452"/>
  <c r="DP452"/>
  <c r="D453"/>
  <c r="O453"/>
  <c r="H453"/>
  <c r="AH451" l="1"/>
  <c r="AE452"/>
  <c r="F453"/>
  <c r="AL453"/>
  <c r="P453"/>
  <c r="G453" l="1"/>
  <c r="AJ451"/>
  <c r="EG451" s="1"/>
  <c r="AI451"/>
  <c r="CZ451" a="1"/>
  <c r="CZ451" s="1"/>
  <c r="DS451" s="1"/>
  <c r="AG452"/>
  <c r="EF452" s="1"/>
  <c r="AF452"/>
  <c r="CY452" a="1"/>
  <c r="CY452" s="1"/>
  <c r="DR452" s="1"/>
  <c r="AO453"/>
  <c r="AP453"/>
  <c r="AQ453"/>
  <c r="AS453"/>
  <c r="BA453"/>
  <c r="BP453"/>
  <c r="CN453"/>
  <c r="CP453" l="1" a="1"/>
  <c r="CP453" s="1"/>
  <c r="DI453" s="1"/>
  <c r="CQ453" a="1"/>
  <c r="CQ453" s="1"/>
  <c r="DJ453" s="1"/>
  <c r="CV453" a="1"/>
  <c r="CV453" s="1"/>
  <c r="DO453" s="1"/>
  <c r="CW453" a="1"/>
  <c r="CW453" s="1"/>
  <c r="DP453" s="1"/>
  <c r="DG453"/>
  <c r="D454"/>
  <c r="O454"/>
  <c r="AH452" l="1"/>
  <c r="AE453"/>
  <c r="H454"/>
  <c r="F454" l="1"/>
  <c r="AL454"/>
  <c r="AJ452"/>
  <c r="EG452" s="1"/>
  <c r="AI452"/>
  <c r="CZ452" a="1"/>
  <c r="CZ452" s="1"/>
  <c r="DS452" s="1"/>
  <c r="AG453"/>
  <c r="EF453" s="1"/>
  <c r="AF453"/>
  <c r="CY453" a="1"/>
  <c r="CY453" s="1"/>
  <c r="DR453" s="1"/>
  <c r="AO454"/>
  <c r="AP454"/>
  <c r="AQ454"/>
  <c r="AS454"/>
  <c r="BA454"/>
  <c r="BP454"/>
  <c r="P454"/>
  <c r="CN454"/>
  <c r="G454" l="1"/>
  <c r="CP454" a="1"/>
  <c r="CP454" s="1"/>
  <c r="DI454" s="1"/>
  <c r="CQ454" a="1"/>
  <c r="CQ454" s="1"/>
  <c r="DJ454" s="1"/>
  <c r="CV454" a="1"/>
  <c r="CV454" s="1"/>
  <c r="DO454" s="1"/>
  <c r="CW454" a="1"/>
  <c r="CW454" s="1"/>
  <c r="DP454" s="1"/>
  <c r="DG454"/>
  <c r="D455"/>
  <c r="O455"/>
  <c r="H455"/>
  <c r="AH453" l="1"/>
  <c r="AE454"/>
  <c r="F455"/>
  <c r="AL455"/>
  <c r="P455"/>
  <c r="G455" l="1"/>
  <c r="AJ453"/>
  <c r="EG453" s="1"/>
  <c r="AI453"/>
  <c r="CZ453" a="1"/>
  <c r="CZ453" s="1"/>
  <c r="DS453" s="1"/>
  <c r="AG454"/>
  <c r="EF454" s="1"/>
  <c r="AF454"/>
  <c r="CY454" a="1"/>
  <c r="CY454" s="1"/>
  <c r="DR454" s="1"/>
  <c r="AO455"/>
  <c r="AP455"/>
  <c r="AQ455"/>
  <c r="AS455"/>
  <c r="BA455"/>
  <c r="CN455"/>
  <c r="BP455"/>
  <c r="CP455" l="1" a="1"/>
  <c r="CP455" s="1"/>
  <c r="DI455" s="1"/>
  <c r="CQ455" a="1"/>
  <c r="CQ455" s="1"/>
  <c r="DJ455" s="1"/>
  <c r="CV455" a="1"/>
  <c r="CV455" s="1"/>
  <c r="DO455" s="1"/>
  <c r="CW455" a="1"/>
  <c r="CW455" s="1"/>
  <c r="DP455" s="1"/>
  <c r="DG455"/>
  <c r="D456"/>
  <c r="H456"/>
  <c r="AL456" l="1"/>
  <c r="P456"/>
  <c r="O456"/>
  <c r="F456" l="1"/>
  <c r="AE455"/>
  <c r="AG455" s="1"/>
  <c r="EF455" s="1"/>
  <c r="AH454"/>
  <c r="G456"/>
  <c r="AJ454"/>
  <c r="EG454" s="1"/>
  <c r="AI454"/>
  <c r="CZ454" a="1"/>
  <c r="CZ454" s="1"/>
  <c r="DS454" s="1"/>
  <c r="AF455"/>
  <c r="CY455" a="1"/>
  <c r="CY455" s="1"/>
  <c r="DR455" s="1"/>
  <c r="AO456"/>
  <c r="AP456"/>
  <c r="AQ456"/>
  <c r="AS456"/>
  <c r="BA456"/>
  <c r="CN456"/>
  <c r="BP456"/>
  <c r="CP456" l="1" a="1"/>
  <c r="CP456" s="1"/>
  <c r="DI456" s="1"/>
  <c r="CQ456" a="1"/>
  <c r="CQ456" s="1"/>
  <c r="DJ456" s="1"/>
  <c r="CV456" a="1"/>
  <c r="CV456" s="1"/>
  <c r="DO456" s="1"/>
  <c r="CW456" a="1"/>
  <c r="CW456" s="1"/>
  <c r="DP456" s="1"/>
  <c r="DG456"/>
  <c r="D457"/>
  <c r="H457"/>
  <c r="AL457" l="1"/>
  <c r="P457"/>
  <c r="O457"/>
  <c r="F457" l="1"/>
  <c r="AE456"/>
  <c r="AG456" s="1"/>
  <c r="EF456" s="1"/>
  <c r="AH455"/>
  <c r="G457"/>
  <c r="AJ455"/>
  <c r="EG455" s="1"/>
  <c r="AI455"/>
  <c r="CZ455" a="1"/>
  <c r="CZ455" s="1"/>
  <c r="DS455" s="1"/>
  <c r="AF456"/>
  <c r="CY456" a="1"/>
  <c r="CY456" s="1"/>
  <c r="DR456" s="1"/>
  <c r="AO457"/>
  <c r="AP457"/>
  <c r="AQ457"/>
  <c r="AS457"/>
  <c r="BA457"/>
  <c r="CN457"/>
  <c r="BP457"/>
  <c r="CP457" l="1" a="1"/>
  <c r="CP457" s="1"/>
  <c r="DI457" s="1"/>
  <c r="CQ457" a="1"/>
  <c r="CQ457" s="1"/>
  <c r="DJ457" s="1"/>
  <c r="CV457" a="1"/>
  <c r="CV457" s="1"/>
  <c r="DO457" s="1"/>
  <c r="CW457" a="1"/>
  <c r="CW457" s="1"/>
  <c r="DP457" s="1"/>
  <c r="DG457"/>
  <c r="D458"/>
  <c r="H458"/>
  <c r="AL458" l="1"/>
  <c r="P458"/>
  <c r="O458"/>
  <c r="F458" l="1"/>
  <c r="AE457"/>
  <c r="AG457" s="1"/>
  <c r="EF457" s="1"/>
  <c r="AH456"/>
  <c r="G458"/>
  <c r="AJ456"/>
  <c r="EG456" s="1"/>
  <c r="AI456"/>
  <c r="CZ456" a="1"/>
  <c r="CZ456" s="1"/>
  <c r="DS456" s="1"/>
  <c r="AF457"/>
  <c r="CY457" a="1"/>
  <c r="CY457" s="1"/>
  <c r="DR457" s="1"/>
  <c r="AO458"/>
  <c r="AP458"/>
  <c r="AQ458"/>
  <c r="AS458"/>
  <c r="BA458"/>
  <c r="BP458"/>
  <c r="CN458"/>
  <c r="CP458" l="1" a="1"/>
  <c r="CP458" s="1"/>
  <c r="DI458" s="1"/>
  <c r="CQ458" a="1"/>
  <c r="CQ458" s="1"/>
  <c r="DJ458" s="1"/>
  <c r="CV458" a="1"/>
  <c r="CV458" s="1"/>
  <c r="DO458" s="1"/>
  <c r="CW458" a="1"/>
  <c r="CW458" s="1"/>
  <c r="DP458" s="1"/>
  <c r="DG458"/>
  <c r="D459"/>
  <c r="H459"/>
  <c r="AL459" l="1"/>
  <c r="P459"/>
  <c r="O459"/>
  <c r="F459" l="1"/>
  <c r="AE458"/>
  <c r="AG458" s="1"/>
  <c r="EF458" s="1"/>
  <c r="AH457"/>
  <c r="G459"/>
  <c r="AJ457"/>
  <c r="EG457" s="1"/>
  <c r="AI457"/>
  <c r="CZ457" a="1"/>
  <c r="CZ457" s="1"/>
  <c r="DS457" s="1"/>
  <c r="AF458"/>
  <c r="CY458" a="1"/>
  <c r="CY458" s="1"/>
  <c r="DR458" s="1"/>
  <c r="AO459"/>
  <c r="AP459"/>
  <c r="AQ459"/>
  <c r="AS459"/>
  <c r="BA459"/>
  <c r="BP459"/>
  <c r="CN459"/>
  <c r="CP459" l="1" a="1"/>
  <c r="CP459" s="1"/>
  <c r="DI459" s="1"/>
  <c r="CQ459" a="1"/>
  <c r="CQ459" s="1"/>
  <c r="DJ459" s="1"/>
  <c r="CV459" a="1"/>
  <c r="CV459" s="1"/>
  <c r="DO459" s="1"/>
  <c r="CW459" a="1"/>
  <c r="CW459" s="1"/>
  <c r="DP459" s="1"/>
  <c r="DG459"/>
  <c r="D460"/>
  <c r="H460"/>
  <c r="AL460" l="1"/>
  <c r="P460"/>
  <c r="O460"/>
  <c r="F460" l="1"/>
  <c r="AE459"/>
  <c r="AG459" s="1"/>
  <c r="EF459" s="1"/>
  <c r="AH458"/>
  <c r="G460"/>
  <c r="AJ458"/>
  <c r="EG458" s="1"/>
  <c r="AI458"/>
  <c r="CZ458" a="1"/>
  <c r="CZ458" s="1"/>
  <c r="DS458" s="1"/>
  <c r="AF459"/>
  <c r="CY459" a="1"/>
  <c r="CY459" s="1"/>
  <c r="DR459" s="1"/>
  <c r="AO460"/>
  <c r="AP460"/>
  <c r="AQ460"/>
  <c r="AS460"/>
  <c r="BA460"/>
  <c r="BP460"/>
  <c r="CN460"/>
  <c r="CP460" l="1" a="1"/>
  <c r="CP460" s="1"/>
  <c r="DI460" s="1"/>
  <c r="CQ460" a="1"/>
  <c r="CQ460" s="1"/>
  <c r="DJ460" s="1"/>
  <c r="CV460" a="1"/>
  <c r="CV460" s="1"/>
  <c r="DO460" s="1"/>
  <c r="CW460" a="1"/>
  <c r="CW460" s="1"/>
  <c r="DP460" s="1"/>
  <c r="DG460"/>
  <c r="D461"/>
  <c r="H461"/>
  <c r="AL461" l="1"/>
  <c r="P461"/>
  <c r="O461"/>
  <c r="F461" l="1"/>
  <c r="AE460"/>
  <c r="AG460" s="1"/>
  <c r="EF460" s="1"/>
  <c r="AH459"/>
  <c r="G461"/>
  <c r="AJ459"/>
  <c r="EG459" s="1"/>
  <c r="AI459"/>
  <c r="CZ459" a="1"/>
  <c r="CZ459" s="1"/>
  <c r="DS459" s="1"/>
  <c r="AF460"/>
  <c r="CY460" a="1"/>
  <c r="CY460" s="1"/>
  <c r="DR460" s="1"/>
  <c r="AO461"/>
  <c r="AP461"/>
  <c r="AQ461"/>
  <c r="AS461"/>
  <c r="BA461"/>
  <c r="CN461"/>
  <c r="BP461"/>
  <c r="CP461" l="1" a="1"/>
  <c r="CP461" s="1"/>
  <c r="DI461" s="1"/>
  <c r="CQ461" a="1"/>
  <c r="CQ461" s="1"/>
  <c r="DJ461" s="1"/>
  <c r="CV461" a="1"/>
  <c r="CV461" s="1"/>
  <c r="DO461" s="1"/>
  <c r="CW461" a="1"/>
  <c r="CW461" s="1"/>
  <c r="DG461"/>
  <c r="DP461"/>
  <c r="D462"/>
  <c r="O462"/>
  <c r="H462"/>
  <c r="AH460" l="1"/>
  <c r="AE461"/>
  <c r="F462"/>
  <c r="AL462"/>
  <c r="P462"/>
  <c r="G462" l="1"/>
  <c r="AJ460"/>
  <c r="EG460" s="1"/>
  <c r="AI460"/>
  <c r="CZ460" a="1"/>
  <c r="CZ460" s="1"/>
  <c r="DS460" s="1"/>
  <c r="AG461"/>
  <c r="EF461" s="1"/>
  <c r="AF461"/>
  <c r="CY461" a="1"/>
  <c r="CY461" s="1"/>
  <c r="DR461" s="1"/>
  <c r="AO462"/>
  <c r="AP462"/>
  <c r="AQ462"/>
  <c r="AS462"/>
  <c r="BA462"/>
  <c r="BP462"/>
  <c r="CN462"/>
  <c r="CP462" l="1" a="1"/>
  <c r="CP462" s="1"/>
  <c r="DI462" s="1"/>
  <c r="CQ462" a="1"/>
  <c r="CQ462" s="1"/>
  <c r="DJ462" s="1"/>
  <c r="CV462" a="1"/>
  <c r="CV462" s="1"/>
  <c r="DO462" s="1"/>
  <c r="CW462" a="1"/>
  <c r="CW462" s="1"/>
  <c r="DP462" s="1"/>
  <c r="DG462"/>
  <c r="D463"/>
  <c r="H463"/>
  <c r="AL463" l="1"/>
  <c r="P463"/>
  <c r="O463"/>
  <c r="F463" l="1"/>
  <c r="AE462"/>
  <c r="AG462" s="1"/>
  <c r="EF462" s="1"/>
  <c r="AH461"/>
  <c r="G463"/>
  <c r="AJ461"/>
  <c r="EG461" s="1"/>
  <c r="AI461"/>
  <c r="CZ461" a="1"/>
  <c r="CZ461" s="1"/>
  <c r="DS461" s="1"/>
  <c r="AF462"/>
  <c r="CY462" a="1"/>
  <c r="CY462" s="1"/>
  <c r="DR462" s="1"/>
  <c r="AO463"/>
  <c r="AP463"/>
  <c r="AQ463"/>
  <c r="AS463"/>
  <c r="BA463"/>
  <c r="CN463"/>
  <c r="BP463"/>
  <c r="CP463" l="1" a="1"/>
  <c r="CP463" s="1"/>
  <c r="DI463" s="1"/>
  <c r="CQ463" a="1"/>
  <c r="CQ463" s="1"/>
  <c r="DJ463" s="1"/>
  <c r="CV463" a="1"/>
  <c r="CV463" s="1"/>
  <c r="DO463" s="1"/>
  <c r="CW463" a="1"/>
  <c r="CW463" s="1"/>
  <c r="DP463" s="1"/>
  <c r="DG463"/>
  <c r="D464"/>
  <c r="H464"/>
  <c r="AL464" l="1"/>
  <c r="P464"/>
  <c r="O464"/>
  <c r="F464" l="1"/>
  <c r="AE463"/>
  <c r="AG463" s="1"/>
  <c r="EF463" s="1"/>
  <c r="AH462"/>
  <c r="G464"/>
  <c r="AJ462"/>
  <c r="EG462" s="1"/>
  <c r="AI462"/>
  <c r="CZ462" a="1"/>
  <c r="CZ462" s="1"/>
  <c r="DS462" s="1"/>
  <c r="AF463"/>
  <c r="CY463" a="1"/>
  <c r="CY463" s="1"/>
  <c r="DR463" s="1"/>
  <c r="AO464"/>
  <c r="AP464"/>
  <c r="AQ464"/>
  <c r="AS464"/>
  <c r="BA464"/>
  <c r="CN464"/>
  <c r="BP464"/>
  <c r="CP464" l="1" a="1"/>
  <c r="CP464" s="1"/>
  <c r="DI464" s="1"/>
  <c r="CQ464" a="1"/>
  <c r="CQ464" s="1"/>
  <c r="DJ464" s="1"/>
  <c r="CV464" a="1"/>
  <c r="CV464" s="1"/>
  <c r="DO464" s="1"/>
  <c r="CW464" a="1"/>
  <c r="CW464" s="1"/>
  <c r="DP464" s="1"/>
  <c r="DG464"/>
  <c r="D465"/>
  <c r="O465"/>
  <c r="AH463" l="1"/>
  <c r="AE464"/>
  <c r="H465"/>
  <c r="F465" l="1"/>
  <c r="AL465"/>
  <c r="AJ463"/>
  <c r="EG463" s="1"/>
  <c r="AI463"/>
  <c r="CZ463" a="1"/>
  <c r="CZ463" s="1"/>
  <c r="DS463" s="1"/>
  <c r="AG464"/>
  <c r="EF464" s="1"/>
  <c r="AF464"/>
  <c r="CY464" a="1"/>
  <c r="CY464" s="1"/>
  <c r="DR464" s="1"/>
  <c r="AO465"/>
  <c r="AP465"/>
  <c r="AQ465"/>
  <c r="AS465"/>
  <c r="BA465"/>
  <c r="CN465"/>
  <c r="P465"/>
  <c r="BP465"/>
  <c r="G465" l="1"/>
  <c r="CP465" a="1"/>
  <c r="CP465" s="1"/>
  <c r="DI465" s="1"/>
  <c r="CQ465" a="1"/>
  <c r="CQ465" s="1"/>
  <c r="DJ465" s="1"/>
  <c r="CV465" a="1"/>
  <c r="CV465" s="1"/>
  <c r="DO465" s="1"/>
  <c r="CW465" a="1"/>
  <c r="CW465" s="1"/>
  <c r="DP465" s="1"/>
  <c r="DG465"/>
  <c r="D466"/>
  <c r="H466"/>
  <c r="O466"/>
  <c r="AH464" l="1"/>
  <c r="AE465"/>
  <c r="F466"/>
  <c r="AL466"/>
  <c r="P466"/>
  <c r="G466" l="1"/>
  <c r="AJ464"/>
  <c r="EG464" s="1"/>
  <c r="AI464"/>
  <c r="CZ464" a="1"/>
  <c r="CZ464" s="1"/>
  <c r="DS464" s="1"/>
  <c r="AG465"/>
  <c r="EF465" s="1"/>
  <c r="AF465"/>
  <c r="CY465" a="1"/>
  <c r="CY465" s="1"/>
  <c r="DR465" s="1"/>
  <c r="AO466"/>
  <c r="AP466"/>
  <c r="AQ466"/>
  <c r="AS466"/>
  <c r="BA466"/>
  <c r="BP466"/>
  <c r="CN466"/>
  <c r="CP466" l="1" a="1"/>
  <c r="CP466" s="1"/>
  <c r="DI466" s="1"/>
  <c r="CQ466" a="1"/>
  <c r="CQ466" s="1"/>
  <c r="DJ466" s="1"/>
  <c r="CV466" a="1"/>
  <c r="CV466" s="1"/>
  <c r="DO466" s="1"/>
  <c r="CW466" a="1"/>
  <c r="CW466" s="1"/>
  <c r="DP466" s="1"/>
  <c r="DG466"/>
  <c r="D467"/>
  <c r="H467"/>
  <c r="AL467" l="1"/>
  <c r="P467"/>
  <c r="O467"/>
  <c r="F467" l="1"/>
  <c r="AE466"/>
  <c r="AG466" s="1"/>
  <c r="EF466" s="1"/>
  <c r="AH465"/>
  <c r="G467"/>
  <c r="AJ465"/>
  <c r="EG465" s="1"/>
  <c r="AI465"/>
  <c r="CZ465" a="1"/>
  <c r="CZ465" s="1"/>
  <c r="DS465" s="1"/>
  <c r="AF466"/>
  <c r="CY466" a="1"/>
  <c r="CY466" s="1"/>
  <c r="DR466" s="1"/>
  <c r="AO467"/>
  <c r="AP467"/>
  <c r="AQ467"/>
  <c r="AS467"/>
  <c r="BA467"/>
  <c r="BP467"/>
  <c r="CN467"/>
  <c r="CP467" l="1" a="1"/>
  <c r="CP467" s="1"/>
  <c r="DI467" s="1"/>
  <c r="CQ467" a="1"/>
  <c r="CQ467" s="1"/>
  <c r="DJ467" s="1"/>
  <c r="CV467" a="1"/>
  <c r="CV467" s="1"/>
  <c r="DO467" s="1"/>
  <c r="CW467" a="1"/>
  <c r="CW467" s="1"/>
  <c r="DG467"/>
  <c r="DP467"/>
  <c r="D468"/>
  <c r="O468"/>
  <c r="H468"/>
  <c r="AH466" l="1"/>
  <c r="AE467"/>
  <c r="F468"/>
  <c r="AL468"/>
  <c r="P468"/>
  <c r="G468" l="1"/>
  <c r="AJ466"/>
  <c r="EG466" s="1"/>
  <c r="AI466"/>
  <c r="CZ466" a="1"/>
  <c r="CZ466" s="1"/>
  <c r="DS466" s="1"/>
  <c r="AG467"/>
  <c r="EF467" s="1"/>
  <c r="AF467"/>
  <c r="CY467" a="1"/>
  <c r="CY467" s="1"/>
  <c r="DR467" s="1"/>
  <c r="AO468"/>
  <c r="AP468"/>
  <c r="AQ468"/>
  <c r="AS468"/>
  <c r="BA468"/>
  <c r="BP468"/>
  <c r="CN468"/>
  <c r="CP468" l="1" a="1"/>
  <c r="CP468" s="1"/>
  <c r="DI468" s="1"/>
  <c r="CQ468" a="1"/>
  <c r="CQ468" s="1"/>
  <c r="DJ468" s="1"/>
  <c r="CV468" a="1"/>
  <c r="CV468" s="1"/>
  <c r="DO468" s="1"/>
  <c r="CW468" a="1"/>
  <c r="CW468" s="1"/>
  <c r="DP468" s="1"/>
  <c r="DG468"/>
  <c r="D469"/>
  <c r="H469"/>
  <c r="AL469" l="1"/>
  <c r="P469"/>
  <c r="O469"/>
  <c r="F469" l="1"/>
  <c r="AE468"/>
  <c r="AG468" s="1"/>
  <c r="EF468" s="1"/>
  <c r="AH467"/>
  <c r="G469"/>
  <c r="AJ467"/>
  <c r="EG467" s="1"/>
  <c r="AI467"/>
  <c r="CZ467" a="1"/>
  <c r="CZ467" s="1"/>
  <c r="DS467" s="1"/>
  <c r="AF468"/>
  <c r="CY468" a="1"/>
  <c r="CY468" s="1"/>
  <c r="DR468" s="1"/>
  <c r="AO469"/>
  <c r="AP469"/>
  <c r="AQ469"/>
  <c r="AS469"/>
  <c r="BA469"/>
  <c r="CN469"/>
  <c r="BP469"/>
  <c r="CP469" l="1" a="1"/>
  <c r="CP469" s="1"/>
  <c r="DI469" s="1"/>
  <c r="CQ469" a="1"/>
  <c r="CQ469" s="1"/>
  <c r="DJ469" s="1"/>
  <c r="CV469" a="1"/>
  <c r="CV469" s="1"/>
  <c r="DO469" s="1"/>
  <c r="CW469" a="1"/>
  <c r="CW469" s="1"/>
  <c r="DP469" s="1"/>
  <c r="DG469"/>
  <c r="D470"/>
  <c r="H470"/>
  <c r="AL470" l="1"/>
  <c r="P470"/>
  <c r="O470"/>
  <c r="F470" l="1"/>
  <c r="AE469"/>
  <c r="AG469" s="1"/>
  <c r="EF469" s="1"/>
  <c r="AH468"/>
  <c r="G470"/>
  <c r="AJ468"/>
  <c r="EG468" s="1"/>
  <c r="AI468"/>
  <c r="CZ468" a="1"/>
  <c r="CZ468" s="1"/>
  <c r="DS468" s="1"/>
  <c r="AF469"/>
  <c r="CY469" a="1"/>
  <c r="CY469" s="1"/>
  <c r="DR469" s="1"/>
  <c r="AO470"/>
  <c r="AP470"/>
  <c r="AQ470"/>
  <c r="AS470"/>
  <c r="BA470"/>
  <c r="CN470"/>
  <c r="BP470"/>
  <c r="CP470" l="1" a="1"/>
  <c r="CP470" s="1"/>
  <c r="DI470" s="1"/>
  <c r="CQ470" a="1"/>
  <c r="CQ470" s="1"/>
  <c r="DJ470" s="1"/>
  <c r="CV470" a="1"/>
  <c r="CV470" s="1"/>
  <c r="DO470" s="1"/>
  <c r="CW470" a="1"/>
  <c r="CW470" s="1"/>
  <c r="DG470"/>
  <c r="DP470"/>
  <c r="D471"/>
  <c r="O471"/>
  <c r="H471"/>
  <c r="AH469" l="1"/>
  <c r="AE470"/>
  <c r="F471"/>
  <c r="AL471"/>
  <c r="P471"/>
  <c r="G471" l="1"/>
  <c r="AJ469"/>
  <c r="EG469" s="1"/>
  <c r="AI469"/>
  <c r="CZ469" a="1"/>
  <c r="CZ469" s="1"/>
  <c r="DS469" s="1"/>
  <c r="AG470"/>
  <c r="EF470" s="1"/>
  <c r="AF470"/>
  <c r="CY470" a="1"/>
  <c r="CY470" s="1"/>
  <c r="DR470" s="1"/>
  <c r="AO471"/>
  <c r="AP471"/>
  <c r="AQ471"/>
  <c r="AS471"/>
  <c r="BA471"/>
  <c r="CN471"/>
  <c r="BP471"/>
  <c r="CP471" l="1" a="1"/>
  <c r="CP471" s="1"/>
  <c r="DI471" s="1"/>
  <c r="CQ471" a="1"/>
  <c r="CQ471" s="1"/>
  <c r="DJ471" s="1"/>
  <c r="CV471" a="1"/>
  <c r="CV471" s="1"/>
  <c r="DO471" s="1"/>
  <c r="CW471" a="1"/>
  <c r="CW471" s="1"/>
  <c r="DP471" s="1"/>
  <c r="DG471"/>
  <c r="D472"/>
  <c r="H472"/>
  <c r="AL472" l="1"/>
  <c r="P472"/>
  <c r="O472"/>
  <c r="F472" l="1"/>
  <c r="AE471"/>
  <c r="AG471" s="1"/>
  <c r="EF471" s="1"/>
  <c r="AH470"/>
  <c r="G472"/>
  <c r="AJ470"/>
  <c r="EG470" s="1"/>
  <c r="AI470"/>
  <c r="CZ470" a="1"/>
  <c r="CZ470" s="1"/>
  <c r="DS470" s="1"/>
  <c r="AF471"/>
  <c r="CY471" a="1"/>
  <c r="CY471" s="1"/>
  <c r="DR471" s="1"/>
  <c r="AO472"/>
  <c r="AP472"/>
  <c r="AQ472"/>
  <c r="AS472"/>
  <c r="BA472"/>
  <c r="BP472"/>
  <c r="CN472"/>
  <c r="CP472" l="1" a="1"/>
  <c r="CP472" s="1"/>
  <c r="DI472" s="1"/>
  <c r="CQ472" a="1"/>
  <c r="CQ472" s="1"/>
  <c r="DJ472" s="1"/>
  <c r="CV472" a="1"/>
  <c r="CV472" s="1"/>
  <c r="DO472" s="1"/>
  <c r="CW472" a="1"/>
  <c r="CW472" s="1"/>
  <c r="DG472"/>
  <c r="DP472"/>
  <c r="D473" l="1"/>
  <c r="H473"/>
  <c r="AL473" l="1"/>
  <c r="P473"/>
  <c r="O473"/>
  <c r="F473" l="1"/>
  <c r="AH471"/>
  <c r="AI471" s="1"/>
  <c r="AE472"/>
  <c r="AG472" s="1"/>
  <c r="EF472" s="1"/>
  <c r="CY472" a="1"/>
  <c r="CY472" s="1"/>
  <c r="DR472" s="1"/>
  <c r="AF472"/>
  <c r="AJ471"/>
  <c r="EG471" s="1"/>
  <c r="G473"/>
  <c r="AO473"/>
  <c r="AP473"/>
  <c r="AQ473"/>
  <c r="AS473"/>
  <c r="BA473"/>
  <c r="CN473"/>
  <c r="BP473"/>
  <c r="CZ471" l="1" a="1"/>
  <c r="CZ471" s="1"/>
  <c r="DS471" s="1"/>
  <c r="CP473" a="1"/>
  <c r="CP473" s="1"/>
  <c r="DI473" s="1"/>
  <c r="CQ473" a="1"/>
  <c r="CQ473" s="1"/>
  <c r="DJ473" s="1"/>
  <c r="CV473" a="1"/>
  <c r="CV473" s="1"/>
  <c r="DO473" s="1"/>
  <c r="CW473" a="1"/>
  <c r="CW473" s="1"/>
  <c r="DP473" s="1"/>
  <c r="DG473"/>
  <c r="D474"/>
  <c r="H474"/>
  <c r="O474"/>
  <c r="AH472" l="1"/>
  <c r="AE473"/>
  <c r="F474"/>
  <c r="AL474"/>
  <c r="P474"/>
  <c r="AJ472" l="1"/>
  <c r="EG472" s="1"/>
  <c r="CZ472" a="1"/>
  <c r="CZ472" s="1"/>
  <c r="DS472" s="1"/>
  <c r="AI472"/>
  <c r="G474"/>
  <c r="AG473"/>
  <c r="EF473" s="1"/>
  <c r="AF473"/>
  <c r="CY473" a="1"/>
  <c r="CY473" s="1"/>
  <c r="DR473" s="1"/>
  <c r="AO474"/>
  <c r="AP474"/>
  <c r="AQ474"/>
  <c r="AS474"/>
  <c r="BA474"/>
  <c r="CN474"/>
  <c r="BP474"/>
  <c r="CP474" l="1" a="1"/>
  <c r="CP474" s="1"/>
  <c r="DI474" s="1"/>
  <c r="CQ474" a="1"/>
  <c r="CQ474" s="1"/>
  <c r="DJ474" s="1"/>
  <c r="CV474" a="1"/>
  <c r="CV474" s="1"/>
  <c r="DO474" s="1"/>
  <c r="CW474" a="1"/>
  <c r="CW474" s="1"/>
  <c r="DP474" s="1"/>
  <c r="DG474"/>
  <c r="D475"/>
  <c r="H475"/>
  <c r="AL475" l="1"/>
  <c r="P475"/>
  <c r="O475"/>
  <c r="F475" l="1"/>
  <c r="AE474"/>
  <c r="AG474" s="1"/>
  <c r="EF474" s="1"/>
  <c r="AH473"/>
  <c r="G475"/>
  <c r="AJ473"/>
  <c r="EG473" s="1"/>
  <c r="AI473"/>
  <c r="CZ473" a="1"/>
  <c r="CZ473" s="1"/>
  <c r="DS473" s="1"/>
  <c r="AF474"/>
  <c r="CY474" a="1"/>
  <c r="CY474" s="1"/>
  <c r="DR474" s="1"/>
  <c r="AO475"/>
  <c r="AP475"/>
  <c r="AQ475"/>
  <c r="AS475"/>
  <c r="BA475"/>
  <c r="CN475"/>
  <c r="BP475"/>
  <c r="CP475" l="1" a="1"/>
  <c r="CP475" s="1"/>
  <c r="DI475" s="1"/>
  <c r="CQ475" a="1"/>
  <c r="CQ475" s="1"/>
  <c r="DJ475" s="1"/>
  <c r="CV475" a="1"/>
  <c r="CV475" s="1"/>
  <c r="DO475" s="1"/>
  <c r="CW475" a="1"/>
  <c r="CW475" s="1"/>
  <c r="DP475" s="1"/>
  <c r="DG475"/>
  <c r="D476"/>
  <c r="H476"/>
  <c r="AL476" l="1"/>
  <c r="P476"/>
  <c r="O476"/>
  <c r="F476" l="1"/>
  <c r="AE475"/>
  <c r="AG475" s="1"/>
  <c r="EF475" s="1"/>
  <c r="AH474"/>
  <c r="G476"/>
  <c r="AJ474"/>
  <c r="EG474" s="1"/>
  <c r="AI474"/>
  <c r="CZ474" a="1"/>
  <c r="CZ474" s="1"/>
  <c r="DS474" s="1"/>
  <c r="AF475"/>
  <c r="CY475" a="1"/>
  <c r="CY475" s="1"/>
  <c r="DR475" s="1"/>
  <c r="AO476"/>
  <c r="AP476"/>
  <c r="AQ476"/>
  <c r="AS476"/>
  <c r="BA476"/>
  <c r="CN476"/>
  <c r="BP476"/>
  <c r="CP476" l="1" a="1"/>
  <c r="CP476" s="1"/>
  <c r="DI476" s="1"/>
  <c r="CQ476" a="1"/>
  <c r="CQ476" s="1"/>
  <c r="DJ476" s="1"/>
  <c r="CV476" a="1"/>
  <c r="CV476" s="1"/>
  <c r="DO476" s="1"/>
  <c r="CW476" a="1"/>
  <c r="CW476" s="1"/>
  <c r="DP476" s="1"/>
  <c r="DG476"/>
  <c r="D477"/>
  <c r="H477"/>
  <c r="AL477" l="1"/>
  <c r="P477"/>
  <c r="O477"/>
  <c r="F477" l="1"/>
  <c r="AE476"/>
  <c r="AG476" s="1"/>
  <c r="EF476" s="1"/>
  <c r="AH475"/>
  <c r="G477"/>
  <c r="AJ475"/>
  <c r="EG475" s="1"/>
  <c r="AI475"/>
  <c r="CZ475" a="1"/>
  <c r="CZ475" s="1"/>
  <c r="DS475" s="1"/>
  <c r="AF476"/>
  <c r="CY476" a="1"/>
  <c r="CY476" s="1"/>
  <c r="DR476" s="1"/>
  <c r="AO477"/>
  <c r="AP477"/>
  <c r="AQ477"/>
  <c r="AS477"/>
  <c r="BA477"/>
  <c r="CN477"/>
  <c r="BP477"/>
  <c r="CP477" l="1" a="1"/>
  <c r="CP477" s="1"/>
  <c r="DI477" s="1"/>
  <c r="CQ477" a="1"/>
  <c r="CQ477" s="1"/>
  <c r="DJ477" s="1"/>
  <c r="CV477" a="1"/>
  <c r="CV477" s="1"/>
  <c r="DO477" s="1"/>
  <c r="CW477" a="1"/>
  <c r="CW477" s="1"/>
  <c r="DP477" s="1"/>
  <c r="DG477"/>
  <c r="D478"/>
  <c r="H478"/>
  <c r="AL478" l="1"/>
  <c r="P478"/>
  <c r="O478"/>
  <c r="F478" l="1"/>
  <c r="AE477"/>
  <c r="AG477" s="1"/>
  <c r="EF477" s="1"/>
  <c r="AH476"/>
  <c r="G478"/>
  <c r="AJ476"/>
  <c r="EG476" s="1"/>
  <c r="AI476"/>
  <c r="CZ476" a="1"/>
  <c r="CZ476" s="1"/>
  <c r="DS476" s="1"/>
  <c r="AF477"/>
  <c r="CY477" a="1"/>
  <c r="CY477" s="1"/>
  <c r="DR477" s="1"/>
  <c r="AO478"/>
  <c r="AP478"/>
  <c r="AQ478"/>
  <c r="AS478"/>
  <c r="BA478"/>
  <c r="BP478"/>
  <c r="CN478"/>
  <c r="CP478" l="1" a="1"/>
  <c r="CP478" s="1"/>
  <c r="DI478" s="1"/>
  <c r="CQ478" a="1"/>
  <c r="CQ478" s="1"/>
  <c r="DJ478" s="1"/>
  <c r="CV478" a="1"/>
  <c r="CV478" s="1"/>
  <c r="DO478" s="1"/>
  <c r="CW478" a="1"/>
  <c r="CW478" s="1"/>
  <c r="DP478" s="1"/>
  <c r="DG478"/>
  <c r="D479"/>
  <c r="H479"/>
  <c r="AL479" l="1"/>
  <c r="P479"/>
  <c r="O479"/>
  <c r="F479" l="1"/>
  <c r="AE478"/>
  <c r="AG478" s="1"/>
  <c r="EF478" s="1"/>
  <c r="AH477"/>
  <c r="G479"/>
  <c r="AJ477"/>
  <c r="EG477" s="1"/>
  <c r="AI477"/>
  <c r="CZ477" a="1"/>
  <c r="CZ477" s="1"/>
  <c r="DS477" s="1"/>
  <c r="AF478"/>
  <c r="CY478" a="1"/>
  <c r="CY478" s="1"/>
  <c r="DR478" s="1"/>
  <c r="AO479"/>
  <c r="AP479"/>
  <c r="AQ479"/>
  <c r="AS479"/>
  <c r="BA479"/>
  <c r="CN479"/>
  <c r="BP479"/>
  <c r="CP479" l="1" a="1"/>
  <c r="CP479" s="1"/>
  <c r="DI479" s="1"/>
  <c r="CQ479" a="1"/>
  <c r="CQ479" s="1"/>
  <c r="DJ479" s="1"/>
  <c r="CV479" a="1"/>
  <c r="CV479" s="1"/>
  <c r="DO479" s="1"/>
  <c r="CW479" a="1"/>
  <c r="CW479" s="1"/>
  <c r="DP479" s="1"/>
  <c r="DG479"/>
  <c r="D480"/>
  <c r="H480"/>
  <c r="AL480" l="1"/>
  <c r="P480"/>
  <c r="O480"/>
  <c r="F480" l="1"/>
  <c r="AE479"/>
  <c r="AG479" s="1"/>
  <c r="EF479" s="1"/>
  <c r="AH478"/>
  <c r="G480"/>
  <c r="AJ478"/>
  <c r="EG478" s="1"/>
  <c r="AI478"/>
  <c r="CZ478" a="1"/>
  <c r="CZ478" s="1"/>
  <c r="DS478" s="1"/>
  <c r="AF479"/>
  <c r="CY479" a="1"/>
  <c r="CY479" s="1"/>
  <c r="DR479" s="1"/>
  <c r="AO480"/>
  <c r="AP480"/>
  <c r="AQ480"/>
  <c r="AS480"/>
  <c r="BA480"/>
  <c r="CN480"/>
  <c r="BP480"/>
  <c r="CP480" l="1" a="1"/>
  <c r="CP480" s="1"/>
  <c r="DI480" s="1"/>
  <c r="CQ480" a="1"/>
  <c r="CQ480" s="1"/>
  <c r="DJ480" s="1"/>
  <c r="CV480" a="1"/>
  <c r="CV480" s="1"/>
  <c r="DO480" s="1"/>
  <c r="CW480" a="1"/>
  <c r="CW480" s="1"/>
  <c r="DG480"/>
  <c r="DP480"/>
  <c r="D481" l="1"/>
  <c r="H481"/>
  <c r="AL481" l="1"/>
  <c r="P481"/>
  <c r="O481"/>
  <c r="F481" l="1"/>
  <c r="AH479"/>
  <c r="AI479" s="1"/>
  <c r="AE480"/>
  <c r="AG480" s="1"/>
  <c r="EF480" s="1"/>
  <c r="CY480" a="1"/>
  <c r="CY480" s="1"/>
  <c r="DR480" s="1"/>
  <c r="AF480"/>
  <c r="AJ479"/>
  <c r="EG479" s="1"/>
  <c r="G481"/>
  <c r="AO481"/>
  <c r="AP481"/>
  <c r="AQ481"/>
  <c r="AS481"/>
  <c r="BA481"/>
  <c r="BP481"/>
  <c r="CN481"/>
  <c r="CZ479" l="1" a="1"/>
  <c r="CZ479" s="1"/>
  <c r="DS479" s="1"/>
  <c r="CP481" a="1"/>
  <c r="CP481" s="1"/>
  <c r="DI481" s="1"/>
  <c r="CQ481" a="1"/>
  <c r="CQ481" s="1"/>
  <c r="DJ481" s="1"/>
  <c r="CV481" a="1"/>
  <c r="CV481" s="1"/>
  <c r="DO481" s="1"/>
  <c r="CW481" a="1"/>
  <c r="CW481" s="1"/>
  <c r="DP481" s="1"/>
  <c r="DG481"/>
  <c r="D482"/>
  <c r="O482"/>
  <c r="H482"/>
  <c r="AH480" l="1"/>
  <c r="AE481"/>
  <c r="F482"/>
  <c r="AL482"/>
  <c r="P482"/>
  <c r="CZ480" l="1" a="1"/>
  <c r="CZ480" s="1"/>
  <c r="DS480" s="1"/>
  <c r="AI480"/>
  <c r="AJ480"/>
  <c r="EG480" s="1"/>
  <c r="G482"/>
  <c r="AG481"/>
  <c r="EF481" s="1"/>
  <c r="AF481"/>
  <c r="CY481" a="1"/>
  <c r="CY481" s="1"/>
  <c r="DR481" s="1"/>
  <c r="AO482"/>
  <c r="AP482"/>
  <c r="AQ482"/>
  <c r="AS482"/>
  <c r="BA482"/>
  <c r="BP482"/>
  <c r="CN482"/>
  <c r="CP482" l="1" a="1"/>
  <c r="CP482" s="1"/>
  <c r="DI482" s="1"/>
  <c r="CQ482" a="1"/>
  <c r="CQ482" s="1"/>
  <c r="DJ482" s="1"/>
  <c r="CV482" a="1"/>
  <c r="CV482" s="1"/>
  <c r="DO482" s="1"/>
  <c r="CW482" a="1"/>
  <c r="CW482" s="1"/>
  <c r="DP482" s="1"/>
  <c r="DG482"/>
  <c r="D483"/>
  <c r="O483"/>
  <c r="AH481" l="1"/>
  <c r="AE482"/>
  <c r="H483"/>
  <c r="F483" l="1"/>
  <c r="AL483"/>
  <c r="AJ481"/>
  <c r="EG481" s="1"/>
  <c r="AI481"/>
  <c r="CZ481" a="1"/>
  <c r="CZ481" s="1"/>
  <c r="DS481" s="1"/>
  <c r="AG482"/>
  <c r="EF482" s="1"/>
  <c r="AF482"/>
  <c r="CY482" a="1"/>
  <c r="CY482" s="1"/>
  <c r="DR482" s="1"/>
  <c r="AO483"/>
  <c r="AP483"/>
  <c r="AQ483"/>
  <c r="AS483"/>
  <c r="BA483"/>
  <c r="CN483"/>
  <c r="P483"/>
  <c r="BP483"/>
  <c r="G483" l="1"/>
  <c r="CP483" a="1"/>
  <c r="CP483" s="1"/>
  <c r="DI483" s="1"/>
  <c r="CQ483" a="1"/>
  <c r="CQ483" s="1"/>
  <c r="DJ483" s="1"/>
  <c r="CV483" a="1"/>
  <c r="CV483" s="1"/>
  <c r="DO483" s="1"/>
  <c r="CW483" a="1"/>
  <c r="CW483" s="1"/>
  <c r="DP483" s="1"/>
  <c r="DG483"/>
  <c r="D484"/>
  <c r="H484"/>
  <c r="O484"/>
  <c r="AH482" l="1"/>
  <c r="AE483"/>
  <c r="F484"/>
  <c r="AL484"/>
  <c r="P484"/>
  <c r="G484" l="1"/>
  <c r="AJ482"/>
  <c r="EG482" s="1"/>
  <c r="AI482"/>
  <c r="CZ482" a="1"/>
  <c r="CZ482" s="1"/>
  <c r="DS482" s="1"/>
  <c r="AG483"/>
  <c r="EF483" s="1"/>
  <c r="AF483"/>
  <c r="CY483" a="1"/>
  <c r="CY483" s="1"/>
  <c r="DR483" s="1"/>
  <c r="AO484"/>
  <c r="AP484"/>
  <c r="AQ484"/>
  <c r="AS484"/>
  <c r="BA484"/>
  <c r="CN484"/>
  <c r="BP484"/>
  <c r="CP484" l="1" a="1"/>
  <c r="CP484" s="1"/>
  <c r="DI484" s="1"/>
  <c r="CQ484" a="1"/>
  <c r="CQ484" s="1"/>
  <c r="DJ484" s="1"/>
  <c r="CV484" a="1"/>
  <c r="CV484" s="1"/>
  <c r="DO484" s="1"/>
  <c r="CW484" a="1"/>
  <c r="CW484" s="1"/>
  <c r="DP484" s="1"/>
  <c r="DG484"/>
  <c r="D485"/>
  <c r="H485"/>
  <c r="AL485" l="1"/>
  <c r="P485"/>
  <c r="O485"/>
  <c r="F485" l="1"/>
  <c r="AE484"/>
  <c r="AG484" s="1"/>
  <c r="EF484" s="1"/>
  <c r="AH483"/>
  <c r="G485"/>
  <c r="AJ483"/>
  <c r="EG483" s="1"/>
  <c r="AI483"/>
  <c r="CZ483" a="1"/>
  <c r="CZ483" s="1"/>
  <c r="DS483" s="1"/>
  <c r="AF484"/>
  <c r="CY484" a="1"/>
  <c r="CY484" s="1"/>
  <c r="DR484" s="1"/>
  <c r="AO485"/>
  <c r="AP485"/>
  <c r="AQ485"/>
  <c r="AS485"/>
  <c r="BA485"/>
  <c r="CN485"/>
  <c r="BP485"/>
  <c r="CP485" l="1" a="1"/>
  <c r="CP485" s="1"/>
  <c r="DI485" s="1"/>
  <c r="CQ485" a="1"/>
  <c r="CQ485" s="1"/>
  <c r="DJ485" s="1"/>
  <c r="CV485" a="1"/>
  <c r="CV485" s="1"/>
  <c r="DO485" s="1"/>
  <c r="CW485" a="1"/>
  <c r="CW485" s="1"/>
  <c r="DG485"/>
  <c r="DP485"/>
  <c r="D486"/>
  <c r="O486"/>
  <c r="H486"/>
  <c r="AH484" l="1"/>
  <c r="AE485"/>
  <c r="F486"/>
  <c r="AL486"/>
  <c r="P486"/>
  <c r="G486" l="1"/>
  <c r="AJ484"/>
  <c r="EG484" s="1"/>
  <c r="AI484"/>
  <c r="CZ484" a="1"/>
  <c r="CZ484" s="1"/>
  <c r="DS484" s="1"/>
  <c r="AG485"/>
  <c r="EF485" s="1"/>
  <c r="AF485"/>
  <c r="CY485" a="1"/>
  <c r="CY485" s="1"/>
  <c r="DR485" s="1"/>
  <c r="AO486"/>
  <c r="AP486"/>
  <c r="AQ486"/>
  <c r="AS486"/>
  <c r="BA486"/>
  <c r="BP486"/>
  <c r="CN486"/>
  <c r="CP486" l="1" a="1"/>
  <c r="CP486" s="1"/>
  <c r="DI486" s="1"/>
  <c r="CQ486" a="1"/>
  <c r="CQ486" s="1"/>
  <c r="DJ486" s="1"/>
  <c r="CV486" a="1"/>
  <c r="CV486" s="1"/>
  <c r="DO486" s="1"/>
  <c r="CW486" a="1"/>
  <c r="CW486" s="1"/>
  <c r="DG486"/>
  <c r="DP486"/>
  <c r="D487"/>
  <c r="O487"/>
  <c r="H487"/>
  <c r="AH485" l="1"/>
  <c r="AE486"/>
  <c r="F487"/>
  <c r="AL487"/>
  <c r="P487"/>
  <c r="G487" l="1"/>
  <c r="AJ485"/>
  <c r="EG485" s="1"/>
  <c r="AI485"/>
  <c r="CZ485" a="1"/>
  <c r="CZ485" s="1"/>
  <c r="DS485" s="1"/>
  <c r="AG486"/>
  <c r="EF486" s="1"/>
  <c r="AF486"/>
  <c r="CY486" a="1"/>
  <c r="CY486" s="1"/>
  <c r="DR486" s="1"/>
  <c r="AO487"/>
  <c r="AP487"/>
  <c r="AQ487"/>
  <c r="AS487"/>
  <c r="BA487"/>
  <c r="CN487"/>
  <c r="BP487"/>
  <c r="CP487" l="1" a="1"/>
  <c r="CP487" s="1"/>
  <c r="DI487" s="1"/>
  <c r="CQ487" a="1"/>
  <c r="CQ487" s="1"/>
  <c r="DJ487" s="1"/>
  <c r="CV487" a="1"/>
  <c r="CV487" s="1"/>
  <c r="DO487" s="1"/>
  <c r="CW487" a="1"/>
  <c r="CW487" s="1"/>
  <c r="DG487"/>
  <c r="DP487"/>
  <c r="D488"/>
  <c r="O488"/>
  <c r="H488"/>
  <c r="AH486" l="1"/>
  <c r="AE487"/>
  <c r="F488"/>
  <c r="AL488"/>
  <c r="P488"/>
  <c r="G488" l="1"/>
  <c r="AJ486"/>
  <c r="EG486" s="1"/>
  <c r="AI486"/>
  <c r="CZ486" a="1"/>
  <c r="CZ486" s="1"/>
  <c r="DS486" s="1"/>
  <c r="AG487"/>
  <c r="EF487" s="1"/>
  <c r="AF487"/>
  <c r="CY487" a="1"/>
  <c r="CY487" s="1"/>
  <c r="DR487" s="1"/>
  <c r="AO488"/>
  <c r="AP488"/>
  <c r="AQ488"/>
  <c r="AS488"/>
  <c r="BA488"/>
  <c r="BP488"/>
  <c r="CN488"/>
  <c r="CP488" l="1" a="1"/>
  <c r="CP488" s="1"/>
  <c r="DI488" s="1"/>
  <c r="CQ488" a="1"/>
  <c r="CQ488" s="1"/>
  <c r="DJ488" s="1"/>
  <c r="CV488" a="1"/>
  <c r="CV488" s="1"/>
  <c r="DO488" s="1"/>
  <c r="CW488" a="1"/>
  <c r="CW488" s="1"/>
  <c r="DP488" s="1"/>
  <c r="DG488"/>
  <c r="D489"/>
  <c r="H489"/>
  <c r="AL489" l="1"/>
  <c r="P489"/>
  <c r="O489"/>
  <c r="F489" l="1"/>
  <c r="AE488"/>
  <c r="AG488" s="1"/>
  <c r="EF488" s="1"/>
  <c r="AH487"/>
  <c r="G489"/>
  <c r="AJ487"/>
  <c r="EG487" s="1"/>
  <c r="AI487"/>
  <c r="CZ487" a="1"/>
  <c r="CZ487" s="1"/>
  <c r="DS487" s="1"/>
  <c r="AF488"/>
  <c r="CY488" a="1"/>
  <c r="CY488" s="1"/>
  <c r="DR488" s="1"/>
  <c r="AO489"/>
  <c r="AP489"/>
  <c r="AQ489"/>
  <c r="AS489"/>
  <c r="BA489"/>
  <c r="CN489"/>
  <c r="BP489"/>
  <c r="CP489" l="1" a="1"/>
  <c r="CP489" s="1"/>
  <c r="DI489" s="1"/>
  <c r="CQ489" a="1"/>
  <c r="CQ489" s="1"/>
  <c r="DJ489" s="1"/>
  <c r="CV489" a="1"/>
  <c r="CV489" s="1"/>
  <c r="DO489" s="1"/>
  <c r="CW489" a="1"/>
  <c r="CW489" s="1"/>
  <c r="DP489" s="1"/>
  <c r="DG489"/>
  <c r="D490"/>
  <c r="H490"/>
  <c r="AL490" l="1"/>
  <c r="P490"/>
  <c r="O490"/>
  <c r="F490" l="1"/>
  <c r="AE489"/>
  <c r="AG489" s="1"/>
  <c r="EF489" s="1"/>
  <c r="AH488"/>
  <c r="G490"/>
  <c r="AJ488"/>
  <c r="EG488" s="1"/>
  <c r="AI488"/>
  <c r="CZ488" a="1"/>
  <c r="CZ488" s="1"/>
  <c r="DS488" s="1"/>
  <c r="AF489"/>
  <c r="CY489" a="1"/>
  <c r="CY489" s="1"/>
  <c r="DR489" s="1"/>
  <c r="AO490"/>
  <c r="AP490"/>
  <c r="AQ490"/>
  <c r="AS490"/>
  <c r="BA490"/>
  <c r="CN490"/>
  <c r="BP490"/>
  <c r="CP490" l="1" a="1"/>
  <c r="CP490" s="1"/>
  <c r="DI490" s="1"/>
  <c r="CQ490" a="1"/>
  <c r="CQ490" s="1"/>
  <c r="DJ490" s="1"/>
  <c r="CV490" a="1"/>
  <c r="CV490" s="1"/>
  <c r="DO490" s="1"/>
  <c r="CW490" a="1"/>
  <c r="CW490" s="1"/>
  <c r="DG490"/>
  <c r="DP490"/>
  <c r="D491"/>
  <c r="O491"/>
  <c r="H491"/>
  <c r="AH489" l="1"/>
  <c r="AE490"/>
  <c r="F491"/>
  <c r="AL491"/>
  <c r="P491"/>
  <c r="G491" l="1"/>
  <c r="AJ489"/>
  <c r="EG489" s="1"/>
  <c r="AI489"/>
  <c r="CZ489" a="1"/>
  <c r="CZ489" s="1"/>
  <c r="DS489" s="1"/>
  <c r="AG490"/>
  <c r="EF490" s="1"/>
  <c r="AF490"/>
  <c r="CY490" a="1"/>
  <c r="CY490" s="1"/>
  <c r="DR490" s="1"/>
  <c r="AO491"/>
  <c r="AP491"/>
  <c r="AQ491"/>
  <c r="AS491"/>
  <c r="BA491"/>
  <c r="BP491"/>
  <c r="CN491"/>
  <c r="CP491" l="1" a="1"/>
  <c r="CP491" s="1"/>
  <c r="DI491" s="1"/>
  <c r="CQ491" a="1"/>
  <c r="CQ491" s="1"/>
  <c r="DJ491" s="1"/>
  <c r="CV491" a="1"/>
  <c r="CV491" s="1"/>
  <c r="DO491" s="1"/>
  <c r="CW491" a="1"/>
  <c r="CW491" s="1"/>
  <c r="DP491" s="1"/>
  <c r="DG491"/>
  <c r="D492"/>
  <c r="H492"/>
  <c r="AL492" l="1"/>
  <c r="P492"/>
  <c r="O492"/>
  <c r="F492" l="1"/>
  <c r="AE491"/>
  <c r="AG491" s="1"/>
  <c r="EF491" s="1"/>
  <c r="AH490"/>
  <c r="G492"/>
  <c r="AJ490"/>
  <c r="EG490" s="1"/>
  <c r="AI490"/>
  <c r="CZ490" a="1"/>
  <c r="CZ490" s="1"/>
  <c r="DS490" s="1"/>
  <c r="AF491"/>
  <c r="CY491" a="1"/>
  <c r="CY491" s="1"/>
  <c r="DR491" s="1"/>
  <c r="AO492"/>
  <c r="AP492"/>
  <c r="AQ492"/>
  <c r="AS492"/>
  <c r="BA492"/>
  <c r="BP492"/>
  <c r="CN492"/>
  <c r="CP492" l="1" a="1"/>
  <c r="CP492" s="1"/>
  <c r="DI492" s="1"/>
  <c r="CQ492" a="1"/>
  <c r="CQ492" s="1"/>
  <c r="DJ492" s="1"/>
  <c r="CV492" a="1"/>
  <c r="CV492" s="1"/>
  <c r="DO492" s="1"/>
  <c r="CW492" a="1"/>
  <c r="CW492" s="1"/>
  <c r="DP492" s="1"/>
  <c r="DG492"/>
  <c r="D493"/>
  <c r="H493"/>
  <c r="AL493" l="1"/>
  <c r="P493"/>
  <c r="O493"/>
  <c r="F493" l="1"/>
  <c r="AE492"/>
  <c r="AG492" s="1"/>
  <c r="EF492" s="1"/>
  <c r="AH491"/>
  <c r="G493"/>
  <c r="AJ491"/>
  <c r="EG491" s="1"/>
  <c r="AI491"/>
  <c r="CZ491" a="1"/>
  <c r="CZ491" s="1"/>
  <c r="DS491" s="1"/>
  <c r="AF492"/>
  <c r="CY492" a="1"/>
  <c r="CY492" s="1"/>
  <c r="DR492" s="1"/>
  <c r="AO493"/>
  <c r="AP493"/>
  <c r="AQ493"/>
  <c r="AS493"/>
  <c r="BA493"/>
  <c r="BP493"/>
  <c r="CN493"/>
  <c r="CP493" l="1" a="1"/>
  <c r="CP493" s="1"/>
  <c r="DI493" s="1"/>
  <c r="CQ493" a="1"/>
  <c r="CQ493" s="1"/>
  <c r="DJ493" s="1"/>
  <c r="CV493" a="1"/>
  <c r="CV493" s="1"/>
  <c r="DO493" s="1"/>
  <c r="CW493" a="1"/>
  <c r="CW493" s="1"/>
  <c r="DP493" s="1"/>
  <c r="DG493"/>
  <c r="D494"/>
  <c r="H494"/>
  <c r="AL494" l="1"/>
  <c r="P494"/>
  <c r="O494"/>
  <c r="F494" l="1"/>
  <c r="AE493"/>
  <c r="AG493" s="1"/>
  <c r="EF493" s="1"/>
  <c r="AH492"/>
  <c r="G494"/>
  <c r="AJ492"/>
  <c r="EG492" s="1"/>
  <c r="AI492"/>
  <c r="CZ492" a="1"/>
  <c r="CZ492" s="1"/>
  <c r="DS492" s="1"/>
  <c r="AF493"/>
  <c r="CY493" a="1"/>
  <c r="CY493" s="1"/>
  <c r="DR493" s="1"/>
  <c r="AO494"/>
  <c r="AP494"/>
  <c r="AQ494"/>
  <c r="AS494"/>
  <c r="BA494"/>
  <c r="CN494"/>
  <c r="BP494"/>
  <c r="CP494" l="1" a="1"/>
  <c r="CP494" s="1"/>
  <c r="DI494" s="1"/>
  <c r="CQ494" a="1"/>
  <c r="CQ494" s="1"/>
  <c r="DJ494" s="1"/>
  <c r="CV494" a="1"/>
  <c r="CV494" s="1"/>
  <c r="DO494" s="1"/>
  <c r="CW494" a="1"/>
  <c r="CW494" s="1"/>
  <c r="DP494" s="1"/>
  <c r="DG494"/>
  <c r="D495"/>
  <c r="H495"/>
  <c r="AL495" l="1"/>
  <c r="P495"/>
  <c r="O495"/>
  <c r="F495" l="1"/>
  <c r="AE494"/>
  <c r="AG494" s="1"/>
  <c r="EF494" s="1"/>
  <c r="AH493"/>
  <c r="G495"/>
  <c r="AJ493"/>
  <c r="EG493" s="1"/>
  <c r="AI493"/>
  <c r="CZ493" a="1"/>
  <c r="CZ493" s="1"/>
  <c r="DS493" s="1"/>
  <c r="AF494"/>
  <c r="CY494" a="1"/>
  <c r="CY494" s="1"/>
  <c r="DR494" s="1"/>
  <c r="AO495"/>
  <c r="AP495"/>
  <c r="AQ495"/>
  <c r="AS495"/>
  <c r="BA495"/>
  <c r="CN495"/>
  <c r="BP495"/>
  <c r="CP495" l="1" a="1"/>
  <c r="CP495" s="1"/>
  <c r="DI495" s="1"/>
  <c r="CQ495" a="1"/>
  <c r="CQ495" s="1"/>
  <c r="DJ495" s="1"/>
  <c r="CV495" a="1"/>
  <c r="CV495" s="1"/>
  <c r="DO495" s="1"/>
  <c r="CW495" a="1"/>
  <c r="CW495" s="1"/>
  <c r="DG495"/>
  <c r="DP495"/>
  <c r="D496"/>
  <c r="O496"/>
  <c r="H496"/>
  <c r="AH494" l="1"/>
  <c r="AE495"/>
  <c r="F496"/>
  <c r="AL496"/>
  <c r="P496"/>
  <c r="G496" l="1"/>
  <c r="AJ494"/>
  <c r="EG494" s="1"/>
  <c r="AI494"/>
  <c r="CZ494" a="1"/>
  <c r="CZ494" s="1"/>
  <c r="DS494" s="1"/>
  <c r="AG495"/>
  <c r="EF495" s="1"/>
  <c r="AF495"/>
  <c r="CY495" a="1"/>
  <c r="CY495" s="1"/>
  <c r="DR495" s="1"/>
  <c r="AO496"/>
  <c r="AP496"/>
  <c r="AQ496"/>
  <c r="AS496"/>
  <c r="BA496"/>
  <c r="CN496"/>
  <c r="BP496"/>
  <c r="CP496" l="1" a="1"/>
  <c r="CP496" s="1"/>
  <c r="DI496" s="1"/>
  <c r="CQ496" a="1"/>
  <c r="CQ496" s="1"/>
  <c r="DJ496" s="1"/>
  <c r="CV496" a="1"/>
  <c r="CV496" s="1"/>
  <c r="DO496" s="1"/>
  <c r="CW496" a="1"/>
  <c r="CW496" s="1"/>
  <c r="DP496" s="1"/>
  <c r="DG496"/>
  <c r="D497"/>
  <c r="O497"/>
  <c r="AH495" l="1"/>
  <c r="AE496"/>
  <c r="H497"/>
  <c r="F497" l="1"/>
  <c r="AL497"/>
  <c r="AJ495"/>
  <c r="EG495" s="1"/>
  <c r="AI495"/>
  <c r="CZ495" a="1"/>
  <c r="CZ495" s="1"/>
  <c r="DS495" s="1"/>
  <c r="AG496"/>
  <c r="EF496" s="1"/>
  <c r="AF496"/>
  <c r="CY496" a="1"/>
  <c r="CY496" s="1"/>
  <c r="DR496" s="1"/>
  <c r="AO497"/>
  <c r="AP497"/>
  <c r="AQ497"/>
  <c r="AS497"/>
  <c r="BA497"/>
  <c r="BP497"/>
  <c r="P497"/>
  <c r="CN497"/>
  <c r="G497" l="1"/>
  <c r="CP497" a="1"/>
  <c r="CP497" s="1"/>
  <c r="DI497" s="1"/>
  <c r="CQ497" a="1"/>
  <c r="CQ497" s="1"/>
  <c r="DJ497" s="1"/>
  <c r="CV497" a="1"/>
  <c r="CV497" s="1"/>
  <c r="DO497" s="1"/>
  <c r="CW497" a="1"/>
  <c r="CW497" s="1"/>
  <c r="DP497" s="1"/>
  <c r="DG497"/>
  <c r="D498"/>
  <c r="H498"/>
  <c r="O498"/>
  <c r="AH496" l="1"/>
  <c r="AE497"/>
  <c r="F498"/>
  <c r="AL498"/>
  <c r="P498"/>
  <c r="G498" l="1"/>
  <c r="AJ496"/>
  <c r="EG496" s="1"/>
  <c r="AI496"/>
  <c r="CZ496" a="1"/>
  <c r="CZ496" s="1"/>
  <c r="DS496" s="1"/>
  <c r="AG497"/>
  <c r="EF497" s="1"/>
  <c r="AF497"/>
  <c r="CY497" a="1"/>
  <c r="CY497" s="1"/>
  <c r="DR497" s="1"/>
  <c r="AO498"/>
  <c r="AP498"/>
  <c r="AQ498"/>
  <c r="AS498"/>
  <c r="BA498"/>
  <c r="BP498"/>
  <c r="CN498"/>
  <c r="CP498" l="1" a="1"/>
  <c r="CP498" s="1"/>
  <c r="DI498" s="1"/>
  <c r="CQ498" a="1"/>
  <c r="CQ498" s="1"/>
  <c r="DJ498" s="1"/>
  <c r="CV498" a="1"/>
  <c r="CV498" s="1"/>
  <c r="DO498" s="1"/>
  <c r="CW498" a="1"/>
  <c r="CW498" s="1"/>
  <c r="DP498" s="1"/>
  <c r="DG498"/>
  <c r="D499"/>
  <c r="H499"/>
  <c r="AL499" l="1"/>
  <c r="P499"/>
  <c r="O499"/>
  <c r="F499" l="1"/>
  <c r="AE498"/>
  <c r="AG498" s="1"/>
  <c r="EF498" s="1"/>
  <c r="AH497"/>
  <c r="G499"/>
  <c r="AJ497"/>
  <c r="EG497" s="1"/>
  <c r="AI497"/>
  <c r="CZ497" a="1"/>
  <c r="CZ497" s="1"/>
  <c r="DS497" s="1"/>
  <c r="AF498"/>
  <c r="CY498" a="1"/>
  <c r="CY498" s="1"/>
  <c r="DR498" s="1"/>
  <c r="AO499"/>
  <c r="AP499"/>
  <c r="AQ499"/>
  <c r="AS499"/>
  <c r="BA499"/>
  <c r="CN499"/>
  <c r="BP499"/>
  <c r="CP499" l="1" a="1"/>
  <c r="CP499" s="1"/>
  <c r="DI499" s="1"/>
  <c r="CQ499" a="1"/>
  <c r="CQ499" s="1"/>
  <c r="DJ499" s="1"/>
  <c r="CV499" a="1"/>
  <c r="CV499" s="1"/>
  <c r="DO499" s="1"/>
  <c r="CW499" a="1"/>
  <c r="CW499" s="1"/>
  <c r="DP499" s="1"/>
  <c r="DG499"/>
  <c r="D500"/>
  <c r="H500"/>
  <c r="AL500" l="1"/>
  <c r="P500"/>
  <c r="O500"/>
  <c r="F500" l="1"/>
  <c r="AE499"/>
  <c r="AG499" s="1"/>
  <c r="EF499" s="1"/>
  <c r="AH498"/>
  <c r="G500"/>
  <c r="AJ498"/>
  <c r="EG498" s="1"/>
  <c r="AI498"/>
  <c r="CZ498" a="1"/>
  <c r="CZ498" s="1"/>
  <c r="DS498" s="1"/>
  <c r="AF499"/>
  <c r="CY499" a="1"/>
  <c r="CY499" s="1"/>
  <c r="DR499" s="1"/>
  <c r="AO500"/>
  <c r="AP500"/>
  <c r="AQ500"/>
  <c r="AS500"/>
  <c r="BA500"/>
  <c r="CN500"/>
  <c r="BP500"/>
  <c r="CP500" l="1" a="1"/>
  <c r="CP500" s="1"/>
  <c r="DI500" s="1"/>
  <c r="CQ500" a="1"/>
  <c r="CQ500" s="1"/>
  <c r="DJ500" s="1"/>
  <c r="CV500" a="1"/>
  <c r="CV500" s="1"/>
  <c r="DO500" s="1"/>
  <c r="CW500" a="1"/>
  <c r="CW500" s="1"/>
  <c r="DP500" s="1"/>
  <c r="DG500"/>
  <c r="D501"/>
  <c r="H501"/>
  <c r="AL501" l="1"/>
  <c r="P501"/>
  <c r="O501"/>
  <c r="F501" l="1"/>
  <c r="AE500"/>
  <c r="AG500" s="1"/>
  <c r="EF500" s="1"/>
  <c r="AH499"/>
  <c r="G501"/>
  <c r="AJ499"/>
  <c r="EG499" s="1"/>
  <c r="AI499"/>
  <c r="CZ499" a="1"/>
  <c r="CZ499" s="1"/>
  <c r="DS499" s="1"/>
  <c r="AF500"/>
  <c r="CY500" a="1"/>
  <c r="CY500" s="1"/>
  <c r="DR500" s="1"/>
  <c r="AO501"/>
  <c r="AP501"/>
  <c r="AQ501"/>
  <c r="AS501"/>
  <c r="BA501"/>
  <c r="CN501"/>
  <c r="BP501"/>
  <c r="CP501" l="1" a="1"/>
  <c r="CP501" s="1"/>
  <c r="DI501" s="1"/>
  <c r="CQ501" a="1"/>
  <c r="CQ501" s="1"/>
  <c r="DJ501" s="1"/>
  <c r="CV501" a="1"/>
  <c r="CV501" s="1"/>
  <c r="DO501" s="1"/>
  <c r="CW501" a="1"/>
  <c r="CW501" s="1"/>
  <c r="DP501" s="1"/>
  <c r="DG501"/>
  <c r="D502"/>
  <c r="H502"/>
  <c r="AL502" l="1"/>
  <c r="P502"/>
  <c r="O502"/>
  <c r="F502" l="1"/>
  <c r="AE501"/>
  <c r="AG501" s="1"/>
  <c r="EF501" s="1"/>
  <c r="AH500"/>
  <c r="G502"/>
  <c r="AJ500"/>
  <c r="EG500" s="1"/>
  <c r="AI500"/>
  <c r="CZ500" a="1"/>
  <c r="CZ500" s="1"/>
  <c r="DS500" s="1"/>
  <c r="AF501"/>
  <c r="CY501" a="1"/>
  <c r="CY501" s="1"/>
  <c r="DR501" s="1"/>
  <c r="AO502"/>
  <c r="AP502"/>
  <c r="AQ502"/>
  <c r="AS502"/>
  <c r="BA502"/>
  <c r="CN502"/>
  <c r="BP502"/>
  <c r="CP502" l="1" a="1"/>
  <c r="CP502" s="1"/>
  <c r="DI502" s="1"/>
  <c r="CQ502" a="1"/>
  <c r="CQ502" s="1"/>
  <c r="DJ502" s="1"/>
  <c r="CV502" a="1"/>
  <c r="CV502" s="1"/>
  <c r="DO502" s="1"/>
  <c r="CW502" a="1"/>
  <c r="CW502" s="1"/>
  <c r="DP502" s="1"/>
  <c r="DG502"/>
  <c r="D503"/>
  <c r="H503"/>
  <c r="O503"/>
  <c r="AH501" l="1"/>
  <c r="AE502"/>
  <c r="F503"/>
  <c r="AL503"/>
  <c r="P503"/>
  <c r="G503" l="1"/>
  <c r="AJ501"/>
  <c r="EG501" s="1"/>
  <c r="AI501"/>
  <c r="CZ501" a="1"/>
  <c r="CZ501" s="1"/>
  <c r="DS501" s="1"/>
  <c r="AG502"/>
  <c r="EF502" s="1"/>
  <c r="AF502"/>
  <c r="CY502" a="1"/>
  <c r="CY502" s="1"/>
  <c r="DR502" s="1"/>
  <c r="AO503"/>
  <c r="AP503"/>
  <c r="AQ503"/>
  <c r="AS503"/>
  <c r="BA503"/>
  <c r="CN503"/>
  <c r="BP503"/>
  <c r="CP503" l="1" a="1"/>
  <c r="CP503" s="1"/>
  <c r="DI503" s="1"/>
  <c r="CQ503" a="1"/>
  <c r="CQ503" s="1"/>
  <c r="DJ503" s="1"/>
  <c r="CV503" a="1"/>
  <c r="CV503" s="1"/>
  <c r="DO503" s="1"/>
  <c r="CW503" a="1"/>
  <c r="CW503" s="1"/>
  <c r="DP503" s="1"/>
  <c r="DG503"/>
  <c r="D504"/>
  <c r="H504"/>
  <c r="AL504" l="1"/>
  <c r="P504"/>
  <c r="O504"/>
  <c r="F504" l="1"/>
  <c r="AE503"/>
  <c r="AG503" s="1"/>
  <c r="EF503" s="1"/>
  <c r="AH502"/>
  <c r="G504"/>
  <c r="AJ502"/>
  <c r="EG502" s="1"/>
  <c r="AI502"/>
  <c r="CZ502" a="1"/>
  <c r="CZ502" s="1"/>
  <c r="DS502" s="1"/>
  <c r="AF503"/>
  <c r="CY503" a="1"/>
  <c r="CY503" s="1"/>
  <c r="DR503" s="1"/>
  <c r="AO504"/>
  <c r="AP504"/>
  <c r="AQ504"/>
  <c r="AS504"/>
  <c r="BA504"/>
  <c r="CN504"/>
  <c r="BP504"/>
  <c r="CP504" l="1" a="1"/>
  <c r="CP504" s="1"/>
  <c r="DI504" s="1"/>
  <c r="CQ504" a="1"/>
  <c r="CQ504" s="1"/>
  <c r="DJ504" s="1"/>
  <c r="CV504" a="1"/>
  <c r="CV504" s="1"/>
  <c r="DO504" s="1"/>
  <c r="CW504" a="1"/>
  <c r="CW504" s="1"/>
  <c r="DG504"/>
  <c r="DP504"/>
  <c r="D505"/>
  <c r="O505"/>
  <c r="H505"/>
  <c r="AH503" l="1"/>
  <c r="AE504"/>
  <c r="F505"/>
  <c r="AL505"/>
  <c r="P505"/>
  <c r="G505" l="1"/>
  <c r="AJ503"/>
  <c r="EG503" s="1"/>
  <c r="AI503"/>
  <c r="CZ503" a="1"/>
  <c r="CZ503" s="1"/>
  <c r="DS503" s="1"/>
  <c r="AG504"/>
  <c r="EF504" s="1"/>
  <c r="AF504"/>
  <c r="CY504" a="1"/>
  <c r="CY504" s="1"/>
  <c r="DR504" s="1"/>
  <c r="AO505"/>
  <c r="AP505"/>
  <c r="AQ505"/>
  <c r="AS505"/>
  <c r="BA505"/>
  <c r="BP505"/>
  <c r="CN505"/>
  <c r="CP505" l="1" a="1"/>
  <c r="CP505" s="1"/>
  <c r="DI505" s="1"/>
  <c r="CQ505" a="1"/>
  <c r="CQ505" s="1"/>
  <c r="DJ505" s="1"/>
  <c r="CV505" a="1"/>
  <c r="CV505" s="1"/>
  <c r="DO505" s="1"/>
  <c r="CW505" a="1"/>
  <c r="CW505" s="1"/>
  <c r="DG505"/>
  <c r="DP505"/>
  <c r="D506"/>
  <c r="O506"/>
  <c r="H506"/>
  <c r="AH504" l="1"/>
  <c r="AE505"/>
  <c r="F506"/>
  <c r="AL506"/>
  <c r="P506"/>
  <c r="G506" l="1"/>
  <c r="AJ504"/>
  <c r="EG504" s="1"/>
  <c r="AI504"/>
  <c r="CZ504" a="1"/>
  <c r="CZ504" s="1"/>
  <c r="DS504" s="1"/>
  <c r="AG505"/>
  <c r="EF505" s="1"/>
  <c r="AF505"/>
  <c r="CY505" a="1"/>
  <c r="CY505" s="1"/>
  <c r="DR505" s="1"/>
  <c r="AO506"/>
  <c r="AP506"/>
  <c r="AQ506"/>
  <c r="AS506"/>
  <c r="BA506"/>
  <c r="BP506"/>
  <c r="CN506"/>
  <c r="CP506" l="1" a="1"/>
  <c r="CP506" s="1"/>
  <c r="DI506" s="1"/>
  <c r="CQ506" a="1"/>
  <c r="CQ506" s="1"/>
  <c r="DJ506" s="1"/>
  <c r="CV506" a="1"/>
  <c r="CV506" s="1"/>
  <c r="DO506" s="1"/>
  <c r="CW506" a="1"/>
  <c r="CW506" s="1"/>
  <c r="DP506" s="1"/>
  <c r="DG506"/>
  <c r="D507"/>
  <c r="H507"/>
  <c r="AL507" l="1"/>
  <c r="P507"/>
  <c r="O507"/>
  <c r="F507" l="1"/>
  <c r="AE506"/>
  <c r="AG506" s="1"/>
  <c r="EF506" s="1"/>
  <c r="AH505"/>
  <c r="G507"/>
  <c r="AJ505"/>
  <c r="EG505" s="1"/>
  <c r="AI505"/>
  <c r="CZ505" a="1"/>
  <c r="CZ505" s="1"/>
  <c r="DS505" s="1"/>
  <c r="AF506"/>
  <c r="CY506" a="1"/>
  <c r="CY506" s="1"/>
  <c r="DR506" s="1"/>
  <c r="AO507"/>
  <c r="AP507"/>
  <c r="AQ507"/>
  <c r="AS507"/>
  <c r="BA507"/>
  <c r="CN507"/>
  <c r="BP507"/>
  <c r="CP507" l="1" a="1"/>
  <c r="CP507" s="1"/>
  <c r="DI507" s="1"/>
  <c r="CQ507" a="1"/>
  <c r="CQ507" s="1"/>
  <c r="DJ507" s="1"/>
  <c r="CV507" a="1"/>
  <c r="CV507" s="1"/>
  <c r="DO507" s="1"/>
  <c r="CW507" a="1"/>
  <c r="CW507" s="1"/>
  <c r="DP507" s="1"/>
  <c r="DG507"/>
  <c r="D508"/>
  <c r="H508"/>
  <c r="AL508" l="1"/>
  <c r="P508"/>
  <c r="O508"/>
  <c r="F508" l="1"/>
  <c r="AE507"/>
  <c r="AG507" s="1"/>
  <c r="EF507" s="1"/>
  <c r="AH506"/>
  <c r="G508"/>
  <c r="AJ506"/>
  <c r="EG506" s="1"/>
  <c r="AI506"/>
  <c r="CZ506" a="1"/>
  <c r="CZ506" s="1"/>
  <c r="DS506" s="1"/>
  <c r="AF507"/>
  <c r="CY507" a="1"/>
  <c r="CY507" s="1"/>
  <c r="DR507" s="1"/>
  <c r="AO508"/>
  <c r="AP508"/>
  <c r="AQ508"/>
  <c r="AS508"/>
  <c r="BA508"/>
  <c r="BP508"/>
  <c r="CN508"/>
  <c r="CP508" l="1" a="1"/>
  <c r="CP508" s="1"/>
  <c r="DI508" s="1"/>
  <c r="CQ508" a="1"/>
  <c r="CQ508" s="1"/>
  <c r="DJ508" s="1"/>
  <c r="CV508" a="1"/>
  <c r="CV508" s="1"/>
  <c r="DO508" s="1"/>
  <c r="CW508" a="1"/>
  <c r="CW508" s="1"/>
  <c r="DG508"/>
  <c r="DP508"/>
  <c r="D509"/>
  <c r="O509"/>
  <c r="H509"/>
  <c r="AH507" l="1"/>
  <c r="AE508"/>
  <c r="F509"/>
  <c r="AL509"/>
  <c r="P509"/>
  <c r="G509" l="1"/>
  <c r="AJ507"/>
  <c r="EG507" s="1"/>
  <c r="AI507"/>
  <c r="CZ507" a="1"/>
  <c r="CZ507" s="1"/>
  <c r="DS507" s="1"/>
  <c r="AG508"/>
  <c r="EF508" s="1"/>
  <c r="AF508"/>
  <c r="CY508" a="1"/>
  <c r="CY508" s="1"/>
  <c r="DR508" s="1"/>
  <c r="AO509"/>
  <c r="AP509"/>
  <c r="AQ509"/>
  <c r="AS509"/>
  <c r="BA509"/>
  <c r="BP509"/>
  <c r="CN509"/>
  <c r="CP509" l="1" a="1"/>
  <c r="CP509" s="1"/>
  <c r="DI509" s="1"/>
  <c r="CQ509" a="1"/>
  <c r="CQ509" s="1"/>
  <c r="DJ509" s="1"/>
  <c r="CV509" a="1"/>
  <c r="CV509" s="1"/>
  <c r="DO509" s="1"/>
  <c r="CW509" a="1"/>
  <c r="CW509" s="1"/>
  <c r="DP509" s="1"/>
  <c r="DG509"/>
  <c r="D510"/>
  <c r="O510"/>
  <c r="AH508" l="1"/>
  <c r="AE509"/>
  <c r="H510"/>
  <c r="F510" l="1"/>
  <c r="AL510"/>
  <c r="AJ508"/>
  <c r="EG508" s="1"/>
  <c r="AI508"/>
  <c r="CZ508" a="1"/>
  <c r="CZ508" s="1"/>
  <c r="DS508" s="1"/>
  <c r="AG509"/>
  <c r="EF509" s="1"/>
  <c r="AF509"/>
  <c r="CY509" a="1"/>
  <c r="CY509" s="1"/>
  <c r="DR509" s="1"/>
  <c r="AO510"/>
  <c r="AP510"/>
  <c r="AQ510"/>
  <c r="AS510"/>
  <c r="BA510"/>
  <c r="CN510"/>
  <c r="P510"/>
  <c r="BP510"/>
  <c r="G510" l="1"/>
  <c r="CP510" a="1"/>
  <c r="CP510" s="1"/>
  <c r="DI510" s="1"/>
  <c r="CQ510" a="1"/>
  <c r="CQ510" s="1"/>
  <c r="DJ510" s="1"/>
  <c r="CV510" a="1"/>
  <c r="CV510" s="1"/>
  <c r="DO510" s="1"/>
  <c r="CW510" a="1"/>
  <c r="CW510" s="1"/>
  <c r="DP510" s="1"/>
  <c r="DG510"/>
  <c r="D511"/>
  <c r="H511"/>
  <c r="O511"/>
  <c r="AH509" l="1"/>
  <c r="AE510"/>
  <c r="F511"/>
  <c r="AL511"/>
  <c r="P511"/>
  <c r="G511" l="1"/>
  <c r="AJ509"/>
  <c r="EG509" s="1"/>
  <c r="AI509"/>
  <c r="CZ509" a="1"/>
  <c r="CZ509" s="1"/>
  <c r="DS509" s="1"/>
  <c r="AG510"/>
  <c r="EF510" s="1"/>
  <c r="AF510"/>
  <c r="CY510" a="1"/>
  <c r="CY510" s="1"/>
  <c r="DR510" s="1"/>
  <c r="AO511"/>
  <c r="AP511"/>
  <c r="AQ511"/>
  <c r="AS511"/>
  <c r="BA511"/>
  <c r="BP511"/>
  <c r="CN511"/>
  <c r="CP511" l="1" a="1"/>
  <c r="CP511" s="1"/>
  <c r="DI511" s="1"/>
  <c r="CQ511" a="1"/>
  <c r="CQ511" s="1"/>
  <c r="DJ511" s="1"/>
  <c r="CV511" a="1"/>
  <c r="CV511" s="1"/>
  <c r="DO511" s="1"/>
  <c r="CW511" a="1"/>
  <c r="CW511" s="1"/>
  <c r="DP511" s="1"/>
  <c r="DG511"/>
  <c r="D512"/>
  <c r="H512"/>
  <c r="AL512" l="1"/>
  <c r="P512"/>
  <c r="O512"/>
  <c r="F512" l="1"/>
  <c r="AE511"/>
  <c r="AG511" s="1"/>
  <c r="EF511" s="1"/>
  <c r="AH510"/>
  <c r="G512"/>
  <c r="AJ510"/>
  <c r="EG510" s="1"/>
  <c r="AI510"/>
  <c r="CZ510" a="1"/>
  <c r="CZ510" s="1"/>
  <c r="DS510" s="1"/>
  <c r="AF511"/>
  <c r="CY511" a="1"/>
  <c r="CY511" s="1"/>
  <c r="DR511" s="1"/>
  <c r="AO512"/>
  <c r="AP512"/>
  <c r="AQ512"/>
  <c r="AS512"/>
  <c r="BA512"/>
  <c r="CN512"/>
  <c r="BP512"/>
  <c r="CP512" l="1" a="1"/>
  <c r="CP512" s="1"/>
  <c r="DI512" s="1"/>
  <c r="CQ512" a="1"/>
  <c r="CQ512" s="1"/>
  <c r="DJ512" s="1"/>
  <c r="CV512" a="1"/>
  <c r="CV512" s="1"/>
  <c r="DO512" s="1"/>
  <c r="CW512" a="1"/>
  <c r="CW512" s="1"/>
  <c r="DP512" s="1"/>
  <c r="DG512"/>
  <c r="D513"/>
  <c r="H513"/>
  <c r="AL513" l="1"/>
  <c r="P513"/>
  <c r="O513"/>
  <c r="F513" l="1"/>
  <c r="AE512"/>
  <c r="AG512" s="1"/>
  <c r="EF512" s="1"/>
  <c r="AH511"/>
  <c r="G513"/>
  <c r="AJ511"/>
  <c r="EG511" s="1"/>
  <c r="AI511"/>
  <c r="CZ511" a="1"/>
  <c r="CZ511" s="1"/>
  <c r="DS511" s="1"/>
  <c r="AF512"/>
  <c r="CY512" a="1"/>
  <c r="CY512" s="1"/>
  <c r="DR512" s="1"/>
  <c r="AO513"/>
  <c r="AP513"/>
  <c r="AQ513"/>
  <c r="AS513"/>
  <c r="BA513"/>
  <c r="BP513"/>
  <c r="CN513"/>
  <c r="CP513" l="1" a="1"/>
  <c r="CP513" s="1"/>
  <c r="DI513" s="1"/>
  <c r="CQ513" a="1"/>
  <c r="CQ513" s="1"/>
  <c r="DJ513" s="1"/>
  <c r="CV513" a="1"/>
  <c r="CV513" s="1"/>
  <c r="DO513" s="1"/>
  <c r="CW513" a="1"/>
  <c r="CW513" s="1"/>
  <c r="DP513" s="1"/>
  <c r="DG513"/>
  <c r="D514"/>
  <c r="H514"/>
  <c r="AL514" l="1"/>
  <c r="P514"/>
  <c r="O514"/>
  <c r="F514" l="1"/>
  <c r="AE513"/>
  <c r="AG513" s="1"/>
  <c r="EF513" s="1"/>
  <c r="AH512"/>
  <c r="G514"/>
  <c r="AJ512"/>
  <c r="EG512" s="1"/>
  <c r="AI512"/>
  <c r="CZ512" a="1"/>
  <c r="CZ512" s="1"/>
  <c r="DS512" s="1"/>
  <c r="AF513"/>
  <c r="CY513" a="1"/>
  <c r="CY513" s="1"/>
  <c r="DR513" s="1"/>
  <c r="AO514"/>
  <c r="AP514"/>
  <c r="AQ514"/>
  <c r="AS514"/>
  <c r="BA514"/>
  <c r="CN514"/>
  <c r="BP514"/>
  <c r="CP514" l="1" a="1"/>
  <c r="CP514" s="1"/>
  <c r="DI514" s="1"/>
  <c r="CQ514" a="1"/>
  <c r="CQ514" s="1"/>
  <c r="DJ514" s="1"/>
  <c r="CV514" a="1"/>
  <c r="CV514" s="1"/>
  <c r="DO514" s="1"/>
  <c r="CW514" a="1"/>
  <c r="CW514" s="1"/>
  <c r="DP514" s="1"/>
  <c r="DG514"/>
  <c r="D515"/>
  <c r="H515"/>
  <c r="AL515" l="1"/>
  <c r="P515"/>
  <c r="O515"/>
  <c r="F515" l="1"/>
  <c r="AE514"/>
  <c r="AG514" s="1"/>
  <c r="EF514" s="1"/>
  <c r="AH513"/>
  <c r="G515"/>
  <c r="AJ513"/>
  <c r="EG513" s="1"/>
  <c r="AI513"/>
  <c r="CZ513" a="1"/>
  <c r="CZ513" s="1"/>
  <c r="DS513" s="1"/>
  <c r="AF514"/>
  <c r="CY514" a="1"/>
  <c r="CY514" s="1"/>
  <c r="DR514" s="1"/>
  <c r="AO515"/>
  <c r="AP515"/>
  <c r="AQ515"/>
  <c r="AS515"/>
  <c r="BA515"/>
  <c r="CN515"/>
  <c r="BP515"/>
  <c r="CP515" l="1" a="1"/>
  <c r="CP515" s="1"/>
  <c r="DI515" s="1"/>
  <c r="CQ515" a="1"/>
  <c r="CQ515" s="1"/>
  <c r="DJ515" s="1"/>
  <c r="CV515" a="1"/>
  <c r="CV515" s="1"/>
  <c r="DO515" s="1"/>
  <c r="CW515" a="1"/>
  <c r="CW515" s="1"/>
  <c r="DP515" s="1"/>
  <c r="DG515"/>
  <c r="D516"/>
  <c r="O516"/>
  <c r="AH514" l="1"/>
  <c r="AE515"/>
  <c r="H516"/>
  <c r="F516" l="1"/>
  <c r="AL516"/>
  <c r="AJ514"/>
  <c r="EG514" s="1"/>
  <c r="AI514"/>
  <c r="CZ514" a="1"/>
  <c r="CZ514" s="1"/>
  <c r="DS514" s="1"/>
  <c r="AG515"/>
  <c r="EF515" s="1"/>
  <c r="AF515"/>
  <c r="CY515" a="1"/>
  <c r="CY515" s="1"/>
  <c r="DR515" s="1"/>
  <c r="AO516"/>
  <c r="AP516"/>
  <c r="AQ516"/>
  <c r="AS516"/>
  <c r="BA516"/>
  <c r="CN516"/>
  <c r="P516"/>
  <c r="BP516"/>
  <c r="G516" l="1"/>
  <c r="CP516" a="1"/>
  <c r="CP516" s="1"/>
  <c r="DI516" s="1"/>
  <c r="CQ516" a="1"/>
  <c r="CQ516" s="1"/>
  <c r="DJ516" s="1"/>
  <c r="CV516" a="1"/>
  <c r="CV516" s="1"/>
  <c r="DO516" s="1"/>
  <c r="CW516" a="1"/>
  <c r="CW516" s="1"/>
  <c r="DP516" s="1"/>
  <c r="DG516"/>
  <c r="D517"/>
  <c r="O517"/>
  <c r="H517"/>
  <c r="AH515" l="1"/>
  <c r="AE516"/>
  <c r="F517"/>
  <c r="AL517"/>
  <c r="P517"/>
  <c r="G517" l="1"/>
  <c r="AJ515"/>
  <c r="EG515" s="1"/>
  <c r="AI515"/>
  <c r="CZ515" a="1"/>
  <c r="CZ515" s="1"/>
  <c r="DS515" s="1"/>
  <c r="AG516"/>
  <c r="EF516" s="1"/>
  <c r="AF516"/>
  <c r="CY516" a="1"/>
  <c r="CY516" s="1"/>
  <c r="DR516" s="1"/>
  <c r="AO517"/>
  <c r="AP517"/>
  <c r="AQ517"/>
  <c r="AS517"/>
  <c r="BA517"/>
  <c r="BP517"/>
  <c r="CN517"/>
  <c r="CP517" l="1" a="1"/>
  <c r="CP517" s="1"/>
  <c r="DI517" s="1"/>
  <c r="CQ517" a="1"/>
  <c r="CQ517" s="1"/>
  <c r="DJ517" s="1"/>
  <c r="CV517" a="1"/>
  <c r="CV517" s="1"/>
  <c r="DO517" s="1"/>
  <c r="CW517" a="1"/>
  <c r="CW517" s="1"/>
  <c r="DG517"/>
  <c r="DP517"/>
  <c r="D518"/>
  <c r="O518"/>
  <c r="H518"/>
  <c r="AH516" l="1"/>
  <c r="AE517"/>
  <c r="F518"/>
  <c r="AL518"/>
  <c r="P518"/>
  <c r="G518" l="1"/>
  <c r="AJ516"/>
  <c r="EG516" s="1"/>
  <c r="AI516"/>
  <c r="CZ516" a="1"/>
  <c r="CZ516" s="1"/>
  <c r="DS516" s="1"/>
  <c r="AG517"/>
  <c r="EF517" s="1"/>
  <c r="AF517"/>
  <c r="CY517" a="1"/>
  <c r="CY517" s="1"/>
  <c r="DR517" s="1"/>
  <c r="AO518"/>
  <c r="AP518"/>
  <c r="AQ518"/>
  <c r="AS518"/>
  <c r="BA518"/>
  <c r="BP518"/>
  <c r="CN518"/>
  <c r="CP518" l="1" a="1"/>
  <c r="CP518" s="1"/>
  <c r="DI518" s="1"/>
  <c r="CQ518" a="1"/>
  <c r="CQ518" s="1"/>
  <c r="DJ518" s="1"/>
  <c r="CV518" a="1"/>
  <c r="CV518" s="1"/>
  <c r="DO518" s="1"/>
  <c r="CW518" a="1"/>
  <c r="CW518" s="1"/>
  <c r="DP518" s="1"/>
  <c r="DG518"/>
  <c r="D519"/>
  <c r="O519"/>
  <c r="AH517" l="1"/>
  <c r="AE518"/>
  <c r="H519"/>
  <c r="F519" l="1"/>
  <c r="AL519"/>
  <c r="AJ517"/>
  <c r="EG517" s="1"/>
  <c r="AI517"/>
  <c r="CZ517" a="1"/>
  <c r="CZ517" s="1"/>
  <c r="DS517" s="1"/>
  <c r="AG518"/>
  <c r="EF518" s="1"/>
  <c r="AF518"/>
  <c r="CY518" a="1"/>
  <c r="CY518" s="1"/>
  <c r="DR518" s="1"/>
  <c r="AO519"/>
  <c r="AP519"/>
  <c r="AQ519"/>
  <c r="AS519"/>
  <c r="BA519"/>
  <c r="CN519"/>
  <c r="P519"/>
  <c r="BP519"/>
  <c r="G519" l="1"/>
  <c r="CP519" a="1"/>
  <c r="CP519" s="1"/>
  <c r="DI519" s="1"/>
  <c r="CQ519" a="1"/>
  <c r="CQ519" s="1"/>
  <c r="DJ519" s="1"/>
  <c r="CV519" a="1"/>
  <c r="CV519" s="1"/>
  <c r="DO519" s="1"/>
  <c r="CW519" a="1"/>
  <c r="CW519" s="1"/>
  <c r="DP519" s="1"/>
  <c r="DG519"/>
  <c r="D520"/>
  <c r="O520"/>
  <c r="H520"/>
  <c r="AH518" l="1"/>
  <c r="AE519"/>
  <c r="F520"/>
  <c r="AL520"/>
  <c r="P520"/>
  <c r="G520" l="1"/>
  <c r="AJ518"/>
  <c r="EG518" s="1"/>
  <c r="AI518"/>
  <c r="CZ518" a="1"/>
  <c r="CZ518" s="1"/>
  <c r="DS518" s="1"/>
  <c r="AG519"/>
  <c r="EF519" s="1"/>
  <c r="AF519"/>
  <c r="CY519" a="1"/>
  <c r="CY519" s="1"/>
  <c r="DR519" s="1"/>
  <c r="AO520"/>
  <c r="AP520"/>
  <c r="AQ520"/>
  <c r="AS520"/>
  <c r="BA520"/>
  <c r="CN520"/>
  <c r="BP520"/>
  <c r="CP520" l="1" a="1"/>
  <c r="CP520" s="1"/>
  <c r="DI520" s="1"/>
  <c r="CQ520" a="1"/>
  <c r="CQ520" s="1"/>
  <c r="DJ520" s="1"/>
  <c r="CV520" a="1"/>
  <c r="CV520" s="1"/>
  <c r="DO520" s="1"/>
  <c r="CW520" a="1"/>
  <c r="CW520" s="1"/>
  <c r="DG520"/>
  <c r="DP520"/>
  <c r="D521"/>
  <c r="O521"/>
  <c r="H521"/>
  <c r="AH519" l="1"/>
  <c r="AE520"/>
  <c r="F521"/>
  <c r="AL521"/>
  <c r="P521"/>
  <c r="G521" l="1"/>
  <c r="AJ519"/>
  <c r="EG519" s="1"/>
  <c r="AI519"/>
  <c r="CZ519" a="1"/>
  <c r="CZ519" s="1"/>
  <c r="DS519" s="1"/>
  <c r="AG520"/>
  <c r="EF520" s="1"/>
  <c r="AF520"/>
  <c r="CY520" a="1"/>
  <c r="CY520" s="1"/>
  <c r="DR520" s="1"/>
  <c r="AO521"/>
  <c r="AP521"/>
  <c r="AQ521"/>
  <c r="AS521"/>
  <c r="BA521"/>
  <c r="CN521"/>
  <c r="BP521"/>
  <c r="CP521" l="1" a="1"/>
  <c r="CP521" s="1"/>
  <c r="DI521" s="1"/>
  <c r="CQ521" a="1"/>
  <c r="CQ521" s="1"/>
  <c r="DJ521" s="1"/>
  <c r="CV521" a="1"/>
  <c r="CV521" s="1"/>
  <c r="DO521" s="1"/>
  <c r="CW521" a="1"/>
  <c r="CW521" s="1"/>
  <c r="DP521" s="1"/>
  <c r="DG521"/>
  <c r="D522"/>
  <c r="O522"/>
  <c r="AH520" l="1"/>
  <c r="AE521"/>
  <c r="H522"/>
  <c r="F522" l="1"/>
  <c r="AL522"/>
  <c r="AJ520"/>
  <c r="EG520" s="1"/>
  <c r="AI520"/>
  <c r="CZ520" a="1"/>
  <c r="CZ520" s="1"/>
  <c r="DS520" s="1"/>
  <c r="AG521"/>
  <c r="EF521" s="1"/>
  <c r="AF521"/>
  <c r="CY521" a="1"/>
  <c r="CY521" s="1"/>
  <c r="DR521" s="1"/>
  <c r="AO522"/>
  <c r="AP522"/>
  <c r="AQ522"/>
  <c r="AS522"/>
  <c r="BA522"/>
  <c r="CN522"/>
  <c r="P522"/>
  <c r="BP522"/>
  <c r="G522" l="1"/>
  <c r="CP522" a="1"/>
  <c r="CP522" s="1"/>
  <c r="DI522" s="1"/>
  <c r="CQ522" a="1"/>
  <c r="CQ522" s="1"/>
  <c r="DJ522" s="1"/>
  <c r="CV522" a="1"/>
  <c r="CV522" s="1"/>
  <c r="DO522" s="1"/>
  <c r="CW522" a="1"/>
  <c r="CW522" s="1"/>
  <c r="DP522" s="1"/>
  <c r="DG522"/>
  <c r="D523"/>
  <c r="O523"/>
  <c r="H523"/>
  <c r="AH521" l="1"/>
  <c r="AE522"/>
  <c r="F523"/>
  <c r="AL523"/>
  <c r="P523"/>
  <c r="G523" l="1"/>
  <c r="AJ521"/>
  <c r="EG521" s="1"/>
  <c r="AI521"/>
  <c r="CZ521" a="1"/>
  <c r="CZ521" s="1"/>
  <c r="DS521" s="1"/>
  <c r="AG522"/>
  <c r="EF522" s="1"/>
  <c r="AF522"/>
  <c r="CY522" a="1"/>
  <c r="CY522" s="1"/>
  <c r="DR522" s="1"/>
  <c r="AO523"/>
  <c r="AP523"/>
  <c r="AQ523"/>
  <c r="AS523"/>
  <c r="BA523"/>
  <c r="CN523"/>
  <c r="BP523"/>
  <c r="CP523" l="1" a="1"/>
  <c r="CP523" s="1"/>
  <c r="DI523" s="1"/>
  <c r="CQ523" a="1"/>
  <c r="CQ523" s="1"/>
  <c r="DJ523" s="1"/>
  <c r="CV523" a="1"/>
  <c r="CV523" s="1"/>
  <c r="DO523" s="1"/>
  <c r="CW523" a="1"/>
  <c r="CW523" s="1"/>
  <c r="DP523" s="1"/>
  <c r="DG523"/>
  <c r="D524"/>
  <c r="H524"/>
  <c r="AL524" l="1"/>
  <c r="P524"/>
  <c r="O524"/>
  <c r="F524" l="1"/>
  <c r="AE523"/>
  <c r="AG523" s="1"/>
  <c r="EF523" s="1"/>
  <c r="AH522"/>
  <c r="G524"/>
  <c r="AJ522"/>
  <c r="EG522" s="1"/>
  <c r="AI522"/>
  <c r="CZ522" a="1"/>
  <c r="CZ522" s="1"/>
  <c r="DS522" s="1"/>
  <c r="AF523"/>
  <c r="CY523" a="1"/>
  <c r="CY523" s="1"/>
  <c r="DR523" s="1"/>
  <c r="AO524"/>
  <c r="AP524"/>
  <c r="AQ524"/>
  <c r="AS524"/>
  <c r="BA524"/>
  <c r="CN524"/>
  <c r="BP524"/>
  <c r="CP524" l="1" a="1"/>
  <c r="CP524" s="1"/>
  <c r="DI524" s="1"/>
  <c r="CQ524" a="1"/>
  <c r="CQ524" s="1"/>
  <c r="DJ524" s="1"/>
  <c r="CV524" a="1"/>
  <c r="CV524" s="1"/>
  <c r="DO524" s="1"/>
  <c r="CW524" a="1"/>
  <c r="CW524" s="1"/>
  <c r="DP524" s="1"/>
  <c r="DG524"/>
  <c r="D525"/>
  <c r="O525"/>
  <c r="AH523" l="1"/>
  <c r="AE524"/>
  <c r="H525"/>
  <c r="F525" l="1"/>
  <c r="AL525"/>
  <c r="AJ523"/>
  <c r="EG523" s="1"/>
  <c r="AI523"/>
  <c r="CZ523" a="1"/>
  <c r="CZ523" s="1"/>
  <c r="DS523" s="1"/>
  <c r="AG524"/>
  <c r="EF524" s="1"/>
  <c r="AF524"/>
  <c r="CY524" a="1"/>
  <c r="CY524" s="1"/>
  <c r="DR524" s="1"/>
  <c r="AO525"/>
  <c r="AP525"/>
  <c r="AQ525"/>
  <c r="AS525"/>
  <c r="BA525"/>
  <c r="CN525"/>
  <c r="P525"/>
  <c r="BP525"/>
  <c r="G525" l="1"/>
  <c r="CP525" a="1"/>
  <c r="CP525" s="1"/>
  <c r="DI525" s="1"/>
  <c r="CQ525" a="1"/>
  <c r="CQ525" s="1"/>
  <c r="DJ525" s="1"/>
  <c r="CV525" a="1"/>
  <c r="CV525" s="1"/>
  <c r="DO525" s="1"/>
  <c r="CW525" a="1"/>
  <c r="CW525" s="1"/>
  <c r="DP525" s="1"/>
  <c r="DG525"/>
  <c r="D526"/>
  <c r="H526"/>
  <c r="O526"/>
  <c r="AH524" l="1"/>
  <c r="AE525"/>
  <c r="F526"/>
  <c r="AL526"/>
  <c r="P526"/>
  <c r="G526" l="1"/>
  <c r="AJ524"/>
  <c r="EG524" s="1"/>
  <c r="AI524"/>
  <c r="CZ524" a="1"/>
  <c r="CZ524" s="1"/>
  <c r="DS524" s="1"/>
  <c r="AG525"/>
  <c r="EF525" s="1"/>
  <c r="AF525"/>
  <c r="CY525" a="1"/>
  <c r="CY525" s="1"/>
  <c r="DR525" s="1"/>
  <c r="AO526"/>
  <c r="AP526"/>
  <c r="AQ526"/>
  <c r="AS526"/>
  <c r="BA526"/>
  <c r="CN526"/>
  <c r="BP526"/>
  <c r="CP526" l="1" a="1"/>
  <c r="CP526" s="1"/>
  <c r="DI526" s="1"/>
  <c r="CQ526" a="1"/>
  <c r="CQ526" s="1"/>
  <c r="DJ526" s="1"/>
  <c r="CV526" a="1"/>
  <c r="CV526" s="1"/>
  <c r="DO526" s="1"/>
  <c r="CW526" a="1"/>
  <c r="CW526" s="1"/>
  <c r="DG526"/>
  <c r="DP526"/>
  <c r="D527"/>
  <c r="O527"/>
  <c r="H527"/>
  <c r="AH525" l="1"/>
  <c r="AE526"/>
  <c r="F527"/>
  <c r="AL527"/>
  <c r="P527"/>
  <c r="G527" l="1"/>
  <c r="AJ525"/>
  <c r="EG525" s="1"/>
  <c r="AI525"/>
  <c r="CZ525" a="1"/>
  <c r="CZ525" s="1"/>
  <c r="DS525" s="1"/>
  <c r="AG526"/>
  <c r="EF526" s="1"/>
  <c r="AF526"/>
  <c r="CY526" a="1"/>
  <c r="CY526" s="1"/>
  <c r="DR526" s="1"/>
  <c r="AO527"/>
  <c r="AP527"/>
  <c r="AQ527"/>
  <c r="AS527"/>
  <c r="BA527"/>
  <c r="CN527"/>
  <c r="BP527"/>
  <c r="CP527" l="1" a="1"/>
  <c r="CP527" s="1"/>
  <c r="DI527" s="1"/>
  <c r="CQ527" a="1"/>
  <c r="CQ527" s="1"/>
  <c r="DJ527" s="1"/>
  <c r="CV527" a="1"/>
  <c r="CV527" s="1"/>
  <c r="DO527" s="1"/>
  <c r="CW527" a="1"/>
  <c r="CW527" s="1"/>
  <c r="DP527" s="1"/>
  <c r="DG527"/>
  <c r="D528"/>
  <c r="O528"/>
  <c r="AH526" l="1"/>
  <c r="AE527"/>
  <c r="H528"/>
  <c r="F528" l="1"/>
  <c r="AL528"/>
  <c r="AJ526"/>
  <c r="EG526" s="1"/>
  <c r="AI526"/>
  <c r="CZ526" a="1"/>
  <c r="CZ526" s="1"/>
  <c r="DS526" s="1"/>
  <c r="AG527"/>
  <c r="EF527" s="1"/>
  <c r="AF527"/>
  <c r="CY527" a="1"/>
  <c r="CY527" s="1"/>
  <c r="DR527" s="1"/>
  <c r="AO528"/>
  <c r="AP528"/>
  <c r="AQ528"/>
  <c r="AS528"/>
  <c r="BA528"/>
  <c r="CN528"/>
  <c r="P528"/>
  <c r="BP528"/>
  <c r="G528" l="1"/>
  <c r="CP528" a="1"/>
  <c r="CP528" s="1"/>
  <c r="DI528" s="1"/>
  <c r="CQ528" a="1"/>
  <c r="CQ528" s="1"/>
  <c r="DJ528" s="1"/>
  <c r="CV528" a="1"/>
  <c r="CV528" s="1"/>
  <c r="DO528" s="1"/>
  <c r="CW528" a="1"/>
  <c r="CW528" s="1"/>
  <c r="DP528" s="1"/>
  <c r="DG528"/>
  <c r="D529"/>
  <c r="O529"/>
  <c r="H529"/>
  <c r="AH527" l="1"/>
  <c r="AE528"/>
  <c r="F529"/>
  <c r="AL529"/>
  <c r="P529"/>
  <c r="G529" l="1"/>
  <c r="AJ527"/>
  <c r="EG527" s="1"/>
  <c r="AI527"/>
  <c r="CZ527" a="1"/>
  <c r="CZ527" s="1"/>
  <c r="DS527" s="1"/>
  <c r="AG528"/>
  <c r="EF528" s="1"/>
  <c r="AF528"/>
  <c r="CY528" a="1"/>
  <c r="CY528" s="1"/>
  <c r="DR528" s="1"/>
  <c r="AO529"/>
  <c r="AP529"/>
  <c r="AQ529"/>
  <c r="AS529"/>
  <c r="BA529"/>
  <c r="BP529"/>
  <c r="CN529"/>
  <c r="CP529" l="1" a="1"/>
  <c r="CP529" s="1"/>
  <c r="DI529" s="1"/>
  <c r="CQ529" a="1"/>
  <c r="CQ529" s="1"/>
  <c r="DJ529" s="1"/>
  <c r="CV529" a="1"/>
  <c r="CV529" s="1"/>
  <c r="DO529" s="1"/>
  <c r="CW529" a="1"/>
  <c r="CW529" s="1"/>
  <c r="DP529" s="1"/>
  <c r="DG529"/>
  <c r="D530"/>
  <c r="H530"/>
  <c r="AL530" l="1"/>
  <c r="P530"/>
  <c r="O530"/>
  <c r="F530" l="1"/>
  <c r="AE529"/>
  <c r="AG529" s="1"/>
  <c r="EF529" s="1"/>
  <c r="AH528"/>
  <c r="G530"/>
  <c r="AJ528"/>
  <c r="EG528" s="1"/>
  <c r="AI528"/>
  <c r="CZ528" a="1"/>
  <c r="CZ528" s="1"/>
  <c r="DS528" s="1"/>
  <c r="AF529"/>
  <c r="CY529" a="1"/>
  <c r="CY529" s="1"/>
  <c r="DR529" s="1"/>
  <c r="AO530"/>
  <c r="AP530"/>
  <c r="AQ530"/>
  <c r="AS530"/>
  <c r="BA530"/>
  <c r="CN530"/>
  <c r="BP530"/>
  <c r="CP530" l="1" a="1"/>
  <c r="CP530" s="1"/>
  <c r="DI530" s="1"/>
  <c r="CQ530" a="1"/>
  <c r="CQ530" s="1"/>
  <c r="DJ530" s="1"/>
  <c r="CV530" a="1"/>
  <c r="CV530" s="1"/>
  <c r="DO530" s="1"/>
  <c r="CW530" a="1"/>
  <c r="CW530" s="1"/>
  <c r="DP530" s="1"/>
  <c r="DG530"/>
  <c r="D531"/>
  <c r="H531"/>
  <c r="AL531" l="1"/>
  <c r="P531"/>
  <c r="O531"/>
  <c r="F531" l="1"/>
  <c r="AE530"/>
  <c r="AG530" s="1"/>
  <c r="EF530" s="1"/>
  <c r="AH529"/>
  <c r="G531"/>
  <c r="AJ529"/>
  <c r="EG529" s="1"/>
  <c r="AI529"/>
  <c r="CZ529" a="1"/>
  <c r="CZ529" s="1"/>
  <c r="DS529" s="1"/>
  <c r="AF530"/>
  <c r="CY530" a="1"/>
  <c r="CY530" s="1"/>
  <c r="DR530" s="1"/>
  <c r="AO531"/>
  <c r="AP531"/>
  <c r="AQ531"/>
  <c r="AS531"/>
  <c r="BA531"/>
  <c r="CN531"/>
  <c r="BP531"/>
  <c r="CP531" l="1" a="1"/>
  <c r="CP531" s="1"/>
  <c r="DI531" s="1"/>
  <c r="CQ531" a="1"/>
  <c r="CQ531" s="1"/>
  <c r="DJ531" s="1"/>
  <c r="CV531" a="1"/>
  <c r="CV531" s="1"/>
  <c r="DO531" s="1"/>
  <c r="CW531" a="1"/>
  <c r="CW531" s="1"/>
  <c r="DP531" s="1"/>
  <c r="DG531"/>
  <c r="D532"/>
  <c r="O532"/>
  <c r="AH530" l="1"/>
  <c r="AE531"/>
  <c r="H532"/>
  <c r="F532" l="1"/>
  <c r="AL532"/>
  <c r="AJ530"/>
  <c r="EG530" s="1"/>
  <c r="AI530"/>
  <c r="CZ530" a="1"/>
  <c r="CZ530" s="1"/>
  <c r="DS530" s="1"/>
  <c r="AG531"/>
  <c r="EF531" s="1"/>
  <c r="AF531"/>
  <c r="CY531" a="1"/>
  <c r="CY531" s="1"/>
  <c r="DR531" s="1"/>
  <c r="AO532"/>
  <c r="AP532"/>
  <c r="AQ532"/>
  <c r="AS532"/>
  <c r="BA532"/>
  <c r="CN532"/>
  <c r="P532"/>
  <c r="BP532"/>
  <c r="G532" l="1"/>
  <c r="CP532" a="1"/>
  <c r="CP532" s="1"/>
  <c r="DI532" s="1"/>
  <c r="CQ532" a="1"/>
  <c r="CQ532" s="1"/>
  <c r="DJ532" s="1"/>
  <c r="CV532" a="1"/>
  <c r="CV532" s="1"/>
  <c r="DO532" s="1"/>
  <c r="CW532" a="1"/>
  <c r="CW532" s="1"/>
  <c r="DP532" s="1"/>
  <c r="DG532"/>
  <c r="D533"/>
  <c r="O533"/>
  <c r="H533"/>
  <c r="AH531" l="1"/>
  <c r="AE532"/>
  <c r="F533"/>
  <c r="AL533"/>
  <c r="P533"/>
  <c r="G533" l="1"/>
  <c r="AJ531"/>
  <c r="EG531" s="1"/>
  <c r="AI531"/>
  <c r="CZ531" a="1"/>
  <c r="CZ531" s="1"/>
  <c r="DS531" s="1"/>
  <c r="AG532"/>
  <c r="EF532" s="1"/>
  <c r="AF532"/>
  <c r="CY532" a="1"/>
  <c r="CY532" s="1"/>
  <c r="DR532" s="1"/>
  <c r="AO533"/>
  <c r="AP533"/>
  <c r="AQ533"/>
  <c r="AS533"/>
  <c r="BA533"/>
  <c r="BP533"/>
  <c r="CN533"/>
  <c r="CP533" l="1" a="1"/>
  <c r="CP533" s="1"/>
  <c r="DI533" s="1"/>
  <c r="CQ533" a="1"/>
  <c r="CQ533" s="1"/>
  <c r="DJ533" s="1"/>
  <c r="CV533" a="1"/>
  <c r="CV533" s="1"/>
  <c r="DO533" s="1"/>
  <c r="CW533" a="1"/>
  <c r="CW533" s="1"/>
  <c r="DP533" s="1"/>
  <c r="DG533"/>
  <c r="D534"/>
  <c r="H534"/>
  <c r="AL534" l="1"/>
  <c r="P534"/>
  <c r="O534"/>
  <c r="F534" l="1"/>
  <c r="AE533"/>
  <c r="AG533" s="1"/>
  <c r="EF533" s="1"/>
  <c r="AH532"/>
  <c r="G534"/>
  <c r="AJ532"/>
  <c r="EG532" s="1"/>
  <c r="AI532"/>
  <c r="CZ532" a="1"/>
  <c r="CZ532" s="1"/>
  <c r="DS532" s="1"/>
  <c r="AF533"/>
  <c r="CY533" a="1"/>
  <c r="CY533" s="1"/>
  <c r="DR533" s="1"/>
  <c r="AO534"/>
  <c r="AP534"/>
  <c r="AQ534"/>
  <c r="AS534"/>
  <c r="BA534"/>
  <c r="BP534"/>
  <c r="CN534"/>
  <c r="CP534" l="1" a="1"/>
  <c r="CP534" s="1"/>
  <c r="DI534" s="1"/>
  <c r="CQ534" a="1"/>
  <c r="CQ534" s="1"/>
  <c r="DJ534" s="1"/>
  <c r="CV534" a="1"/>
  <c r="CV534" s="1"/>
  <c r="DO534" s="1"/>
  <c r="CW534" a="1"/>
  <c r="CW534" s="1"/>
  <c r="DP534" s="1"/>
  <c r="DG534"/>
  <c r="D535"/>
  <c r="H535"/>
  <c r="AL535" l="1"/>
  <c r="P535"/>
  <c r="O535"/>
  <c r="F535" l="1"/>
  <c r="AE534"/>
  <c r="AG534" s="1"/>
  <c r="EF534" s="1"/>
  <c r="AH533"/>
  <c r="G535"/>
  <c r="AJ533"/>
  <c r="EG533" s="1"/>
  <c r="AI533"/>
  <c r="CZ533" a="1"/>
  <c r="CZ533" s="1"/>
  <c r="DS533" s="1"/>
  <c r="AF534"/>
  <c r="CY534" a="1"/>
  <c r="CY534" s="1"/>
  <c r="DR534" s="1"/>
  <c r="AO535"/>
  <c r="AP535"/>
  <c r="AQ535"/>
  <c r="AS535"/>
  <c r="BA535"/>
  <c r="BP535"/>
  <c r="CN535"/>
  <c r="CP535" l="1" a="1"/>
  <c r="CP535" s="1"/>
  <c r="DI535" s="1"/>
  <c r="CQ535" a="1"/>
  <c r="CQ535" s="1"/>
  <c r="DJ535" s="1"/>
  <c r="CV535" a="1"/>
  <c r="CV535" s="1"/>
  <c r="DO535" s="1"/>
  <c r="CW535" a="1"/>
  <c r="CW535" s="1"/>
  <c r="DG535"/>
  <c r="DP535"/>
  <c r="D536"/>
  <c r="O536"/>
  <c r="H536"/>
  <c r="AH534" l="1"/>
  <c r="AE535"/>
  <c r="F536"/>
  <c r="AL536"/>
  <c r="P536"/>
  <c r="G536" l="1"/>
  <c r="AJ534"/>
  <c r="EG534" s="1"/>
  <c r="AI534"/>
  <c r="CZ534" a="1"/>
  <c r="CZ534" s="1"/>
  <c r="DS534" s="1"/>
  <c r="AG535"/>
  <c r="EF535" s="1"/>
  <c r="AF535"/>
  <c r="CY535" a="1"/>
  <c r="CY535" s="1"/>
  <c r="DR535" s="1"/>
  <c r="AO536"/>
  <c r="AP536"/>
  <c r="AQ536"/>
  <c r="AS536"/>
  <c r="BA536"/>
  <c r="CN536"/>
  <c r="BP536"/>
  <c r="CP536" l="1" a="1"/>
  <c r="CP536" s="1"/>
  <c r="DI536" s="1"/>
  <c r="CQ536" a="1"/>
  <c r="CQ536" s="1"/>
  <c r="DJ536" s="1"/>
  <c r="CV536" a="1"/>
  <c r="CV536" s="1"/>
  <c r="DO536" s="1"/>
  <c r="CW536" a="1"/>
  <c r="CW536" s="1"/>
  <c r="DP536" s="1"/>
  <c r="DG536"/>
  <c r="D537"/>
  <c r="O537"/>
  <c r="AH535" l="1"/>
  <c r="AE536"/>
  <c r="H537"/>
  <c r="F537" l="1"/>
  <c r="AL537"/>
  <c r="AJ535"/>
  <c r="EG535" s="1"/>
  <c r="AI535"/>
  <c r="CZ535" a="1"/>
  <c r="CZ535" s="1"/>
  <c r="DS535" s="1"/>
  <c r="AG536"/>
  <c r="EF536" s="1"/>
  <c r="AF536"/>
  <c r="CY536" a="1"/>
  <c r="CY536" s="1"/>
  <c r="DR536" s="1"/>
  <c r="AO537"/>
  <c r="AP537"/>
  <c r="AQ537"/>
  <c r="AS537"/>
  <c r="BA537"/>
  <c r="CN537"/>
  <c r="P537"/>
  <c r="BP537"/>
  <c r="G537" l="1"/>
  <c r="CP537" a="1"/>
  <c r="CP537" s="1"/>
  <c r="DI537" s="1"/>
  <c r="CQ537" a="1"/>
  <c r="CQ537" s="1"/>
  <c r="DJ537" s="1"/>
  <c r="CV537" a="1"/>
  <c r="CV537" s="1"/>
  <c r="DO537" s="1"/>
  <c r="CW537" a="1"/>
  <c r="CW537" s="1"/>
  <c r="DP537" s="1"/>
  <c r="DG537"/>
  <c r="D538"/>
  <c r="H538"/>
  <c r="O538"/>
  <c r="AH536" l="1"/>
  <c r="AE537"/>
  <c r="F538"/>
  <c r="AL538"/>
  <c r="P538"/>
  <c r="G538" l="1"/>
  <c r="AJ536"/>
  <c r="EG536" s="1"/>
  <c r="AI536"/>
  <c r="CZ536" a="1"/>
  <c r="CZ536" s="1"/>
  <c r="DS536" s="1"/>
  <c r="AG537"/>
  <c r="EF537" s="1"/>
  <c r="AF537"/>
  <c r="CY537" a="1"/>
  <c r="CY537" s="1"/>
  <c r="DR537" s="1"/>
  <c r="AO538"/>
  <c r="AP538"/>
  <c r="AQ538"/>
  <c r="AS538"/>
  <c r="BA538"/>
  <c r="CN538"/>
  <c r="BP538"/>
  <c r="CP538" l="1" a="1"/>
  <c r="CP538" s="1"/>
  <c r="DI538" s="1"/>
  <c r="CQ538" a="1"/>
  <c r="CQ538" s="1"/>
  <c r="DJ538" s="1"/>
  <c r="CV538" a="1"/>
  <c r="CV538" s="1"/>
  <c r="DO538" s="1"/>
  <c r="CW538" a="1"/>
  <c r="CW538" s="1"/>
  <c r="DG538"/>
  <c r="DP538"/>
  <c r="D539"/>
  <c r="O539"/>
  <c r="H539"/>
  <c r="AH537" l="1"/>
  <c r="AE538"/>
  <c r="F539"/>
  <c r="AL539"/>
  <c r="P539"/>
  <c r="G539" l="1"/>
  <c r="AJ537"/>
  <c r="EG537" s="1"/>
  <c r="AI537"/>
  <c r="CZ537" a="1"/>
  <c r="CZ537" s="1"/>
  <c r="DS537" s="1"/>
  <c r="AG538"/>
  <c r="EF538" s="1"/>
  <c r="AF538"/>
  <c r="CY538" a="1"/>
  <c r="CY538" s="1"/>
  <c r="DR538" s="1"/>
  <c r="AO539"/>
  <c r="AP539"/>
  <c r="AQ539"/>
  <c r="AS539"/>
  <c r="BA539"/>
  <c r="CN539"/>
  <c r="BP539"/>
  <c r="CP539" l="1" a="1"/>
  <c r="CP539" s="1"/>
  <c r="DI539" s="1"/>
  <c r="CQ539" a="1"/>
  <c r="CQ539" s="1"/>
  <c r="DJ539" s="1"/>
  <c r="CV539" a="1"/>
  <c r="CV539" s="1"/>
  <c r="DO539" s="1"/>
  <c r="CW539" a="1"/>
  <c r="CW539" s="1"/>
  <c r="DP539" s="1"/>
  <c r="DG539"/>
  <c r="D540"/>
  <c r="H540"/>
  <c r="AL540" l="1"/>
  <c r="P540"/>
  <c r="O540"/>
  <c r="F540" l="1"/>
  <c r="AE539"/>
  <c r="AG539" s="1"/>
  <c r="EF539" s="1"/>
  <c r="AH538"/>
  <c r="G540"/>
  <c r="AJ538"/>
  <c r="EG538" s="1"/>
  <c r="AI538"/>
  <c r="CZ538" a="1"/>
  <c r="CZ538" s="1"/>
  <c r="DS538" s="1"/>
  <c r="AF539"/>
  <c r="CY539" a="1"/>
  <c r="CY539" s="1"/>
  <c r="DR539" s="1"/>
  <c r="AO540"/>
  <c r="AP540"/>
  <c r="AQ540"/>
  <c r="AS540"/>
  <c r="BA540"/>
  <c r="CN540"/>
  <c r="BP540"/>
  <c r="CP540" l="1" a="1"/>
  <c r="CP540" s="1"/>
  <c r="DI540" s="1"/>
  <c r="CQ540" a="1"/>
  <c r="CQ540" s="1"/>
  <c r="DJ540" s="1"/>
  <c r="CV540" a="1"/>
  <c r="CV540" s="1"/>
  <c r="DO540" s="1"/>
  <c r="CW540" a="1"/>
  <c r="CW540" s="1"/>
  <c r="DP540" s="1"/>
  <c r="DG540"/>
  <c r="D541"/>
  <c r="H541"/>
  <c r="AL541" l="1"/>
  <c r="P541"/>
  <c r="O541"/>
  <c r="F541" l="1"/>
  <c r="AE540"/>
  <c r="AG540" s="1"/>
  <c r="EF540" s="1"/>
  <c r="AH539"/>
  <c r="G541"/>
  <c r="AJ539"/>
  <c r="EG539" s="1"/>
  <c r="AI539"/>
  <c r="CZ539" a="1"/>
  <c r="CZ539" s="1"/>
  <c r="DS539" s="1"/>
  <c r="AF540"/>
  <c r="CY540" a="1"/>
  <c r="CY540" s="1"/>
  <c r="DR540" s="1"/>
  <c r="AO541"/>
  <c r="AP541"/>
  <c r="AQ541"/>
  <c r="AS541"/>
  <c r="BA541"/>
  <c r="BP541"/>
  <c r="CN541"/>
  <c r="CP541" l="1" a="1"/>
  <c r="CP541" s="1"/>
  <c r="DI541" s="1"/>
  <c r="CQ541" a="1"/>
  <c r="CQ541" s="1"/>
  <c r="DJ541" s="1"/>
  <c r="CV541" a="1"/>
  <c r="CV541" s="1"/>
  <c r="DO541" s="1"/>
  <c r="CW541" a="1"/>
  <c r="CW541" s="1"/>
  <c r="DP541" s="1"/>
  <c r="DG541"/>
  <c r="D542"/>
  <c r="H542"/>
  <c r="AL542" l="1"/>
  <c r="P542"/>
  <c r="O542"/>
  <c r="F542" l="1"/>
  <c r="AE541"/>
  <c r="AG541" s="1"/>
  <c r="EF541" s="1"/>
  <c r="AH540"/>
  <c r="G542"/>
  <c r="AJ540"/>
  <c r="EG540" s="1"/>
  <c r="AI540"/>
  <c r="CZ540" a="1"/>
  <c r="CZ540" s="1"/>
  <c r="DS540" s="1"/>
  <c r="AF541"/>
  <c r="CY541" a="1"/>
  <c r="CY541" s="1"/>
  <c r="DR541" s="1"/>
  <c r="AO542"/>
  <c r="AP542"/>
  <c r="AQ542"/>
  <c r="AS542"/>
  <c r="BA542"/>
  <c r="CN542"/>
  <c r="BP542"/>
  <c r="CP542" l="1" a="1"/>
  <c r="CP542" s="1"/>
  <c r="DI542" s="1"/>
  <c r="CQ542" a="1"/>
  <c r="CQ542" s="1"/>
  <c r="DJ542" s="1"/>
  <c r="CV542" a="1"/>
  <c r="CV542" s="1"/>
  <c r="DO542" s="1"/>
  <c r="CW542" a="1"/>
  <c r="CW542" s="1"/>
  <c r="DP542" s="1"/>
  <c r="DG542"/>
  <c r="D543"/>
  <c r="H543"/>
  <c r="AL543" l="1"/>
  <c r="P543"/>
  <c r="O543"/>
  <c r="F543" l="1"/>
  <c r="AE542"/>
  <c r="AG542" s="1"/>
  <c r="EF542" s="1"/>
  <c r="AH541"/>
  <c r="G543"/>
  <c r="AJ541"/>
  <c r="EG541" s="1"/>
  <c r="AI541"/>
  <c r="CZ541" a="1"/>
  <c r="CZ541" s="1"/>
  <c r="DS541" s="1"/>
  <c r="AF542"/>
  <c r="CY542" a="1"/>
  <c r="CY542" s="1"/>
  <c r="DR542" s="1"/>
  <c r="AO543"/>
  <c r="AP543"/>
  <c r="AQ543"/>
  <c r="AS543"/>
  <c r="BA543"/>
  <c r="CN543"/>
  <c r="BP543"/>
  <c r="CP543" l="1" a="1"/>
  <c r="CP543" s="1"/>
  <c r="DI543" s="1"/>
  <c r="CQ543" a="1"/>
  <c r="CQ543" s="1"/>
  <c r="DJ543" s="1"/>
  <c r="CV543" a="1"/>
  <c r="CV543" s="1"/>
  <c r="DO543" s="1"/>
  <c r="CW543" a="1"/>
  <c r="CW543" s="1"/>
  <c r="DG543"/>
  <c r="DP543"/>
  <c r="D544"/>
  <c r="O544"/>
  <c r="H544"/>
  <c r="AH542" l="1"/>
  <c r="AE543"/>
  <c r="F544"/>
  <c r="AL544"/>
  <c r="P544"/>
  <c r="G544" l="1"/>
  <c r="AJ542"/>
  <c r="EG542" s="1"/>
  <c r="AI542"/>
  <c r="CZ542" a="1"/>
  <c r="CZ542" s="1"/>
  <c r="DS542" s="1"/>
  <c r="AG543"/>
  <c r="EF543" s="1"/>
  <c r="AF543"/>
  <c r="CY543" a="1"/>
  <c r="CY543" s="1"/>
  <c r="DR543" s="1"/>
  <c r="AO544"/>
  <c r="AP544"/>
  <c r="AQ544"/>
  <c r="AS544"/>
  <c r="BA544"/>
  <c r="BP544"/>
  <c r="CN544"/>
  <c r="CP544" l="1" a="1"/>
  <c r="CP544" s="1"/>
  <c r="DI544" s="1"/>
  <c r="CQ544" a="1"/>
  <c r="CQ544" s="1"/>
  <c r="DJ544" s="1"/>
  <c r="CV544" a="1"/>
  <c r="CV544" s="1"/>
  <c r="DO544" s="1"/>
  <c r="CW544" a="1"/>
  <c r="CW544" s="1"/>
  <c r="DP544" s="1"/>
  <c r="DG544"/>
  <c r="D545"/>
  <c r="H545"/>
  <c r="AL545" l="1"/>
  <c r="P545"/>
  <c r="O545"/>
  <c r="F545" l="1"/>
  <c r="AE544"/>
  <c r="AG544" s="1"/>
  <c r="EF544" s="1"/>
  <c r="AH543"/>
  <c r="G545"/>
  <c r="AJ543"/>
  <c r="EG543" s="1"/>
  <c r="AI543"/>
  <c r="CZ543" a="1"/>
  <c r="CZ543" s="1"/>
  <c r="DS543" s="1"/>
  <c r="AF544"/>
  <c r="CY544" a="1"/>
  <c r="CY544" s="1"/>
  <c r="DR544" s="1"/>
  <c r="AO545"/>
  <c r="AP545"/>
  <c r="AQ545"/>
  <c r="AS545"/>
  <c r="BA545"/>
  <c r="CN545"/>
  <c r="BP545"/>
  <c r="CP545" l="1" a="1"/>
  <c r="CP545" s="1"/>
  <c r="DI545" s="1"/>
  <c r="CQ545" a="1"/>
  <c r="CQ545" s="1"/>
  <c r="DJ545" s="1"/>
  <c r="CV545" a="1"/>
  <c r="CV545" s="1"/>
  <c r="DO545" s="1"/>
  <c r="CW545" a="1"/>
  <c r="CW545" s="1"/>
  <c r="DP545" s="1"/>
  <c r="DG545"/>
  <c r="D546"/>
  <c r="H546"/>
  <c r="AL546" l="1"/>
  <c r="P546"/>
  <c r="O546"/>
  <c r="F546" l="1"/>
  <c r="AE545"/>
  <c r="AG545" s="1"/>
  <c r="EF545" s="1"/>
  <c r="AH544"/>
  <c r="G546"/>
  <c r="AJ544"/>
  <c r="EG544" s="1"/>
  <c r="AI544"/>
  <c r="CZ544" a="1"/>
  <c r="CZ544" s="1"/>
  <c r="DS544" s="1"/>
  <c r="AF545"/>
  <c r="CY545" a="1"/>
  <c r="CY545" s="1"/>
  <c r="DR545" s="1"/>
  <c r="AO546"/>
  <c r="AP546"/>
  <c r="AQ546"/>
  <c r="AS546"/>
  <c r="BA546"/>
  <c r="BP546"/>
  <c r="CN546"/>
  <c r="CP546" l="1" a="1"/>
  <c r="CP546" s="1"/>
  <c r="DI546" s="1"/>
  <c r="CQ546" a="1"/>
  <c r="CQ546" s="1"/>
  <c r="DJ546" s="1"/>
  <c r="CV546" a="1"/>
  <c r="CV546" s="1"/>
  <c r="DO546" s="1"/>
  <c r="CW546" a="1"/>
  <c r="CW546" s="1"/>
  <c r="DP546" s="1"/>
  <c r="DG546"/>
  <c r="D547"/>
  <c r="H547"/>
  <c r="AL547" l="1"/>
  <c r="P547"/>
  <c r="O547"/>
  <c r="F547" l="1"/>
  <c r="AE546"/>
  <c r="AG546" s="1"/>
  <c r="EF546" s="1"/>
  <c r="AH545"/>
  <c r="CZ545" s="1" a="1"/>
  <c r="CZ545" s="1"/>
  <c r="DS545" s="1"/>
  <c r="G547"/>
  <c r="AJ545"/>
  <c r="EG545" s="1"/>
  <c r="AI545"/>
  <c r="AF546"/>
  <c r="CY546" a="1"/>
  <c r="CY546" s="1"/>
  <c r="DR546" s="1"/>
  <c r="AO547"/>
  <c r="AP547"/>
  <c r="AQ547"/>
  <c r="AS547"/>
  <c r="BA547"/>
  <c r="CN547"/>
  <c r="BP547"/>
  <c r="CP547" l="1" a="1"/>
  <c r="CP547" s="1"/>
  <c r="DI547" s="1"/>
  <c r="CQ547" a="1"/>
  <c r="CQ547" s="1"/>
  <c r="DJ547" s="1"/>
  <c r="CV547" a="1"/>
  <c r="CV547" s="1"/>
  <c r="DO547" s="1"/>
  <c r="CW547" a="1"/>
  <c r="CW547" s="1"/>
  <c r="DG547"/>
  <c r="DP547"/>
  <c r="D548"/>
  <c r="O548"/>
  <c r="H548"/>
  <c r="AH546" l="1"/>
  <c r="AE547"/>
  <c r="F548"/>
  <c r="AL548"/>
  <c r="P548"/>
  <c r="G548" l="1"/>
  <c r="AJ546"/>
  <c r="EG546" s="1"/>
  <c r="AI546"/>
  <c r="CZ546" a="1"/>
  <c r="CZ546" s="1"/>
  <c r="DS546" s="1"/>
  <c r="AG547"/>
  <c r="EF547" s="1"/>
  <c r="AF547"/>
  <c r="CY547" a="1"/>
  <c r="CY547" s="1"/>
  <c r="DR547" s="1"/>
  <c r="AO548"/>
  <c r="AP548"/>
  <c r="AQ548"/>
  <c r="AS548"/>
  <c r="BA548"/>
  <c r="BP548"/>
  <c r="CN548"/>
  <c r="CP548" l="1" a="1"/>
  <c r="CP548" s="1"/>
  <c r="DI548" s="1"/>
  <c r="CQ548" a="1"/>
  <c r="CQ548" s="1"/>
  <c r="DJ548" s="1"/>
  <c r="CV548" a="1"/>
  <c r="CV548" s="1"/>
  <c r="DO548" s="1"/>
  <c r="CW548" a="1"/>
  <c r="CW548" s="1"/>
  <c r="DP548" s="1"/>
  <c r="DG548"/>
  <c r="D549"/>
  <c r="H549"/>
  <c r="AL549" l="1"/>
  <c r="P549"/>
  <c r="O549"/>
  <c r="F549" l="1"/>
  <c r="AE548"/>
  <c r="AG548" s="1"/>
  <c r="EF548" s="1"/>
  <c r="AH547"/>
  <c r="G549"/>
  <c r="AJ547"/>
  <c r="EG547" s="1"/>
  <c r="AI547"/>
  <c r="CZ547" a="1"/>
  <c r="CZ547" s="1"/>
  <c r="DS547" s="1"/>
  <c r="AF548"/>
  <c r="CY548" a="1"/>
  <c r="CY548" s="1"/>
  <c r="DR548" s="1"/>
  <c r="AO549"/>
  <c r="AP549"/>
  <c r="AQ549"/>
  <c r="AS549"/>
  <c r="BA549"/>
  <c r="CN549"/>
  <c r="BP549"/>
  <c r="CP549" l="1" a="1"/>
  <c r="CP549" s="1"/>
  <c r="DI549" s="1"/>
  <c r="CQ549" a="1"/>
  <c r="CQ549" s="1"/>
  <c r="DJ549" s="1"/>
  <c r="CV549" a="1"/>
  <c r="CV549" s="1"/>
  <c r="DO549" s="1"/>
  <c r="CW549" a="1"/>
  <c r="CW549" s="1"/>
  <c r="DG549"/>
  <c r="DP549"/>
  <c r="D550"/>
  <c r="O550"/>
  <c r="H550"/>
  <c r="AH548" l="1"/>
  <c r="AE549"/>
  <c r="F550"/>
  <c r="AL550"/>
  <c r="P550"/>
  <c r="G550" l="1"/>
  <c r="AJ548"/>
  <c r="EG548" s="1"/>
  <c r="AI548"/>
  <c r="CZ548" a="1"/>
  <c r="CZ548" s="1"/>
  <c r="DS548" s="1"/>
  <c r="AG549"/>
  <c r="EF549" s="1"/>
  <c r="AF549"/>
  <c r="CY549" a="1"/>
  <c r="CY549" s="1"/>
  <c r="DR549" s="1"/>
  <c r="AO550"/>
  <c r="AP550"/>
  <c r="AQ550"/>
  <c r="AS550"/>
  <c r="BA550"/>
  <c r="BP550"/>
  <c r="CN550"/>
  <c r="CP550" l="1" a="1"/>
  <c r="CP550" s="1"/>
  <c r="DI550" s="1"/>
  <c r="CQ550" a="1"/>
  <c r="CQ550" s="1"/>
  <c r="DJ550" s="1"/>
  <c r="CV550" a="1"/>
  <c r="CV550" s="1"/>
  <c r="DO550" s="1"/>
  <c r="CW550" a="1"/>
  <c r="CW550" s="1"/>
  <c r="DP550" s="1"/>
  <c r="DG550"/>
  <c r="D551"/>
  <c r="O551"/>
  <c r="AH549" l="1"/>
  <c r="AE550"/>
  <c r="H551"/>
  <c r="F551" l="1"/>
  <c r="AL551"/>
  <c r="AJ549"/>
  <c r="EG549" s="1"/>
  <c r="AI549"/>
  <c r="CZ549" a="1"/>
  <c r="CZ549" s="1"/>
  <c r="DS549" s="1"/>
  <c r="AG550"/>
  <c r="EF550" s="1"/>
  <c r="AF550"/>
  <c r="CY550" a="1"/>
  <c r="CY550" s="1"/>
  <c r="DR550" s="1"/>
  <c r="AO551"/>
  <c r="AP551"/>
  <c r="AQ551"/>
  <c r="AS551"/>
  <c r="BA551"/>
  <c r="CN551"/>
  <c r="P551"/>
  <c r="BP551"/>
  <c r="G551" l="1"/>
  <c r="CP551" a="1"/>
  <c r="CP551" s="1"/>
  <c r="DI551" s="1"/>
  <c r="CQ551" a="1"/>
  <c r="CQ551" s="1"/>
  <c r="DJ551" s="1"/>
  <c r="CV551" a="1"/>
  <c r="CV551" s="1"/>
  <c r="DO551" s="1"/>
  <c r="CW551" a="1"/>
  <c r="CW551" s="1"/>
  <c r="DP551" s="1"/>
  <c r="DG551"/>
  <c r="D552"/>
  <c r="H552"/>
  <c r="O552"/>
  <c r="AH550" l="1"/>
  <c r="AE551"/>
  <c r="F552"/>
  <c r="AL552"/>
  <c r="P552"/>
  <c r="G552" l="1"/>
  <c r="AJ550"/>
  <c r="EG550" s="1"/>
  <c r="AI550"/>
  <c r="CZ550" a="1"/>
  <c r="CZ550" s="1"/>
  <c r="DS550" s="1"/>
  <c r="AG551"/>
  <c r="EF551" s="1"/>
  <c r="AF551"/>
  <c r="CY551" a="1"/>
  <c r="CY551" s="1"/>
  <c r="DR551" s="1"/>
  <c r="AO552"/>
  <c r="AP552"/>
  <c r="AQ552"/>
  <c r="AS552"/>
  <c r="BA552"/>
  <c r="BP552"/>
  <c r="CN552"/>
  <c r="CP552" l="1" a="1"/>
  <c r="CP552" s="1"/>
  <c r="DI552" s="1"/>
  <c r="CQ552" a="1"/>
  <c r="CQ552" s="1"/>
  <c r="DJ552" s="1"/>
  <c r="CV552" a="1"/>
  <c r="CV552" s="1"/>
  <c r="DO552" s="1"/>
  <c r="CW552" a="1"/>
  <c r="CW552" s="1"/>
  <c r="DP552" s="1"/>
  <c r="DG552"/>
  <c r="D553"/>
  <c r="O553"/>
  <c r="AH551" l="1"/>
  <c r="AE552"/>
  <c r="H553"/>
  <c r="F553" l="1"/>
  <c r="AL553"/>
  <c r="AJ551"/>
  <c r="EG551" s="1"/>
  <c r="AI551"/>
  <c r="CZ551" a="1"/>
  <c r="CZ551" s="1"/>
  <c r="DS551" s="1"/>
  <c r="AG552"/>
  <c r="EF552" s="1"/>
  <c r="AF552"/>
  <c r="CY552" a="1"/>
  <c r="CY552" s="1"/>
  <c r="DR552" s="1"/>
  <c r="AO553"/>
  <c r="AP553"/>
  <c r="AQ553"/>
  <c r="AS553"/>
  <c r="BA553"/>
  <c r="CN553"/>
  <c r="P553"/>
  <c r="BP553"/>
  <c r="G553" l="1"/>
  <c r="CP553" a="1"/>
  <c r="CP553" s="1"/>
  <c r="DI553" s="1"/>
  <c r="CQ553" a="1"/>
  <c r="CQ553" s="1"/>
  <c r="DJ553" s="1"/>
  <c r="CV553" a="1"/>
  <c r="CV553" s="1"/>
  <c r="DO553" s="1"/>
  <c r="CW553" a="1"/>
  <c r="CW553" s="1"/>
  <c r="DP553" s="1"/>
  <c r="DG553"/>
  <c r="D554"/>
  <c r="H554"/>
  <c r="O554"/>
  <c r="AH552" l="1"/>
  <c r="AE553"/>
  <c r="F554"/>
  <c r="AL554"/>
  <c r="P554"/>
  <c r="G554" l="1"/>
  <c r="AJ552"/>
  <c r="EG552" s="1"/>
  <c r="AI552"/>
  <c r="CZ552" a="1"/>
  <c r="CZ552" s="1"/>
  <c r="DS552" s="1"/>
  <c r="AG553"/>
  <c r="EF553" s="1"/>
  <c r="AF553"/>
  <c r="CY553" a="1"/>
  <c r="CY553" s="1"/>
  <c r="DR553" s="1"/>
  <c r="AO554"/>
  <c r="AP554"/>
  <c r="AQ554"/>
  <c r="AS554"/>
  <c r="BA554"/>
  <c r="BP554"/>
  <c r="CN554"/>
  <c r="CP554" l="1" a="1"/>
  <c r="CP554" s="1"/>
  <c r="DI554" s="1"/>
  <c r="CQ554" a="1"/>
  <c r="CQ554" s="1"/>
  <c r="DJ554" s="1"/>
  <c r="CV554" a="1"/>
  <c r="CV554" s="1"/>
  <c r="DO554" s="1"/>
  <c r="CW554" a="1"/>
  <c r="CW554" s="1"/>
  <c r="DP554" s="1"/>
  <c r="DG554"/>
  <c r="D555"/>
  <c r="H555"/>
  <c r="AL555" l="1"/>
  <c r="P555"/>
  <c r="O555"/>
  <c r="F555" l="1"/>
  <c r="AE554"/>
  <c r="AG554" s="1"/>
  <c r="EF554" s="1"/>
  <c r="AH553"/>
  <c r="G555"/>
  <c r="AJ553"/>
  <c r="EG553" s="1"/>
  <c r="AI553"/>
  <c r="CZ553" a="1"/>
  <c r="CZ553" s="1"/>
  <c r="DS553" s="1"/>
  <c r="AF554"/>
  <c r="CY554" a="1"/>
  <c r="CY554" s="1"/>
  <c r="DR554" s="1"/>
  <c r="AO555"/>
  <c r="AP555"/>
  <c r="AQ555"/>
  <c r="AS555"/>
  <c r="BA555"/>
  <c r="CN555"/>
  <c r="BP555"/>
  <c r="CP555" l="1" a="1"/>
  <c r="CP555" s="1"/>
  <c r="DI555" s="1"/>
  <c r="CQ555" a="1"/>
  <c r="CQ555" s="1"/>
  <c r="DJ555" s="1"/>
  <c r="CV555" a="1"/>
  <c r="CV555" s="1"/>
  <c r="DO555" s="1"/>
  <c r="CW555" a="1"/>
  <c r="CW555" s="1"/>
  <c r="DG555"/>
  <c r="DP555"/>
  <c r="AH554" l="1"/>
  <c r="AE555"/>
  <c r="AJ554" l="1"/>
  <c r="EG554" s="1"/>
  <c r="AI554"/>
  <c r="CZ554" a="1"/>
  <c r="CZ554" s="1"/>
  <c r="DS554" s="1"/>
  <c r="AG555"/>
  <c r="EF555" s="1"/>
  <c r="AF555"/>
  <c r="CY555" a="1"/>
  <c r="CY555" s="1"/>
  <c r="DR555" s="1"/>
  <c r="D557" l="1"/>
  <c r="O557"/>
  <c r="AE556" l="1"/>
  <c r="AH555"/>
  <c r="H557"/>
  <c r="F557" l="1"/>
  <c r="AL557"/>
  <c r="AF556"/>
  <c r="AG556"/>
  <c r="EF556" s="1"/>
  <c r="CY556" a="1"/>
  <c r="CY556" s="1"/>
  <c r="DR556" s="1"/>
  <c r="AH556"/>
  <c r="AJ555"/>
  <c r="EG555" s="1"/>
  <c r="AI555"/>
  <c r="CZ555" a="1"/>
  <c r="CZ555" s="1"/>
  <c r="DS555" s="1"/>
  <c r="AO557"/>
  <c r="AP557"/>
  <c r="AQ557"/>
  <c r="AS557"/>
  <c r="BA557"/>
  <c r="P557"/>
  <c r="CN557"/>
  <c r="BP557"/>
  <c r="G557" l="1"/>
  <c r="AJ556"/>
  <c r="EG556" s="1"/>
  <c r="AI556"/>
  <c r="CZ556" a="1"/>
  <c r="CZ556" s="1"/>
  <c r="DS556" s="1"/>
  <c r="CP557" a="1"/>
  <c r="CP557" s="1"/>
  <c r="DI557" s="1"/>
  <c r="CQ557" a="1"/>
  <c r="CQ557" s="1"/>
  <c r="DJ557" s="1"/>
  <c r="CV557" a="1"/>
  <c r="CV557" s="1"/>
  <c r="DO557" s="1"/>
  <c r="CW557" a="1"/>
  <c r="CW557" s="1"/>
  <c r="DP557" s="1"/>
  <c r="DG557"/>
  <c r="D561"/>
  <c r="H561"/>
  <c r="AE557" l="1"/>
  <c r="AL561"/>
  <c r="P561"/>
  <c r="O561"/>
  <c r="AH559" l="1"/>
  <c r="AJ559" s="1"/>
  <c r="EG559" s="1"/>
  <c r="AE560"/>
  <c r="AF560" s="1"/>
  <c r="F561"/>
  <c r="AG560"/>
  <c r="EF560" s="1"/>
  <c r="CY560" a="1"/>
  <c r="CY560" s="1"/>
  <c r="DR560" s="1"/>
  <c r="AI559"/>
  <c r="G561"/>
  <c r="AG557"/>
  <c r="EF557" s="1"/>
  <c r="AF557"/>
  <c r="CY557" a="1"/>
  <c r="CY557" s="1"/>
  <c r="DR557" s="1"/>
  <c r="AO561"/>
  <c r="AP561"/>
  <c r="AQ561"/>
  <c r="AS561"/>
  <c r="BA561"/>
  <c r="CN561"/>
  <c r="BP561"/>
  <c r="CZ559" l="1" a="1"/>
  <c r="CZ559" s="1"/>
  <c r="DS559" s="1"/>
  <c r="AH560"/>
  <c r="AI560" s="1"/>
  <c r="CZ560" a="1"/>
  <c r="CZ560" s="1"/>
  <c r="DS560" s="1"/>
  <c r="CP561" a="1"/>
  <c r="CP561" s="1"/>
  <c r="DI561" s="1"/>
  <c r="CQ561" a="1"/>
  <c r="CQ561" s="1"/>
  <c r="DJ561" s="1"/>
  <c r="CV561" a="1"/>
  <c r="CV561" s="1"/>
  <c r="DO561" s="1"/>
  <c r="CW561" a="1"/>
  <c r="CW561" s="1"/>
  <c r="DP561" s="1"/>
  <c r="DG561"/>
  <c r="D565"/>
  <c r="O565"/>
  <c r="H565"/>
  <c r="AJ560" l="1"/>
  <c r="EG560" s="1"/>
  <c r="AH563"/>
  <c r="AE564"/>
  <c r="AH557"/>
  <c r="AE561"/>
  <c r="F565"/>
  <c r="AL565"/>
  <c r="P565"/>
  <c r="AJ563" l="1"/>
  <c r="EG563" s="1"/>
  <c r="AI563"/>
  <c r="CZ563" a="1"/>
  <c r="CZ563" s="1"/>
  <c r="DS563" s="1"/>
  <c r="AF564"/>
  <c r="AG564"/>
  <c r="EF564" s="1"/>
  <c r="AH564"/>
  <c r="CY564" a="1"/>
  <c r="CY564" s="1"/>
  <c r="DR564" s="1"/>
  <c r="G565"/>
  <c r="AJ557"/>
  <c r="EG557" s="1"/>
  <c r="AI557"/>
  <c r="CZ557" a="1"/>
  <c r="CZ557" s="1"/>
  <c r="DS557" s="1"/>
  <c r="AG561"/>
  <c r="EF561" s="1"/>
  <c r="AF561"/>
  <c r="CY561" a="1"/>
  <c r="CY561" s="1"/>
  <c r="DR561" s="1"/>
  <c r="AO565"/>
  <c r="AP565"/>
  <c r="AQ565"/>
  <c r="AS565"/>
  <c r="BA565"/>
  <c r="CN565"/>
  <c r="BP565"/>
  <c r="AJ564" l="1"/>
  <c r="EG564" s="1"/>
  <c r="AI564"/>
  <c r="CZ564" a="1"/>
  <c r="CZ564" s="1"/>
  <c r="DS564" s="1"/>
  <c r="CP565" a="1"/>
  <c r="CP565" s="1"/>
  <c r="DI565" s="1"/>
  <c r="CQ565" a="1"/>
  <c r="CQ565" s="1"/>
  <c r="DJ565" s="1"/>
  <c r="CV565" a="1"/>
  <c r="CV565" s="1"/>
  <c r="DO565" s="1"/>
  <c r="CW565" a="1"/>
  <c r="CW565" s="1"/>
  <c r="DP565" s="1"/>
  <c r="DG565"/>
  <c r="D569"/>
  <c r="H569"/>
  <c r="AH561" l="1"/>
  <c r="AE565"/>
  <c r="AL569"/>
  <c r="P569"/>
  <c r="O569"/>
  <c r="AH567" l="1"/>
  <c r="AJ567" s="1"/>
  <c r="EG567" s="1"/>
  <c r="AE568"/>
  <c r="AF568" s="1"/>
  <c r="F569"/>
  <c r="AG568"/>
  <c r="EF568" s="1"/>
  <c r="CY568" a="1"/>
  <c r="CY568" s="1"/>
  <c r="DR568" s="1"/>
  <c r="AI567"/>
  <c r="G569"/>
  <c r="AJ561"/>
  <c r="EG561" s="1"/>
  <c r="AI561"/>
  <c r="CZ561" a="1"/>
  <c r="CZ561" s="1"/>
  <c r="DS561" s="1"/>
  <c r="AG565"/>
  <c r="EF565" s="1"/>
  <c r="AF565"/>
  <c r="CY565" a="1"/>
  <c r="CY565" s="1"/>
  <c r="DR565" s="1"/>
  <c r="AO569"/>
  <c r="AP569"/>
  <c r="AQ569"/>
  <c r="AS569"/>
  <c r="BA569"/>
  <c r="BP569"/>
  <c r="CN569"/>
  <c r="CZ567" l="1" a="1"/>
  <c r="CZ567" s="1"/>
  <c r="DS567" s="1"/>
  <c r="AH568"/>
  <c r="AI568" s="1"/>
  <c r="CZ568" a="1"/>
  <c r="CZ568" s="1"/>
  <c r="DS568" s="1"/>
  <c r="CP569" a="1"/>
  <c r="CP569" s="1"/>
  <c r="DI569" s="1"/>
  <c r="CQ569" a="1"/>
  <c r="CQ569" s="1"/>
  <c r="DJ569" s="1"/>
  <c r="CV569" a="1"/>
  <c r="CV569" s="1"/>
  <c r="DO569" s="1"/>
  <c r="CW569" a="1"/>
  <c r="CW569" s="1"/>
  <c r="DP569" s="1"/>
  <c r="DG569"/>
  <c r="D573"/>
  <c r="H573"/>
  <c r="O573"/>
  <c r="AJ568" l="1"/>
  <c r="EG568" s="1"/>
  <c r="AE572"/>
  <c r="AH571"/>
  <c r="AH565"/>
  <c r="AE569"/>
  <c r="F573"/>
  <c r="AL573"/>
  <c r="P573"/>
  <c r="AF572" l="1"/>
  <c r="AG572"/>
  <c r="EF572" s="1"/>
  <c r="CY572" a="1"/>
  <c r="CY572" s="1"/>
  <c r="DR572" s="1"/>
  <c r="AH572"/>
  <c r="AJ571"/>
  <c r="EG571" s="1"/>
  <c r="AI571"/>
  <c r="CZ571" a="1"/>
  <c r="CZ571" s="1"/>
  <c r="DS571" s="1"/>
  <c r="G573"/>
  <c r="AJ565"/>
  <c r="EG565" s="1"/>
  <c r="AI565"/>
  <c r="CZ565" a="1"/>
  <c r="CZ565" s="1"/>
  <c r="DS565" s="1"/>
  <c r="AG569"/>
  <c r="EF569" s="1"/>
  <c r="AF569"/>
  <c r="CY569" a="1"/>
  <c r="CY569" s="1"/>
  <c r="DR569" s="1"/>
  <c r="AO573"/>
  <c r="AP573"/>
  <c r="AQ573"/>
  <c r="AS573"/>
  <c r="BA573"/>
  <c r="CN573"/>
  <c r="BP573"/>
  <c r="AJ572" l="1"/>
  <c r="EG572" s="1"/>
  <c r="AI572"/>
  <c r="CZ572" a="1"/>
  <c r="CZ572" s="1"/>
  <c r="DS572" s="1"/>
  <c r="CP573" a="1"/>
  <c r="CP573" s="1"/>
  <c r="DI573" s="1"/>
  <c r="CQ573" a="1"/>
  <c r="CQ573" s="1"/>
  <c r="DJ573" s="1"/>
  <c r="CV573" a="1"/>
  <c r="CV573" s="1"/>
  <c r="DO573" s="1"/>
  <c r="CW573" a="1"/>
  <c r="CW573" s="1"/>
  <c r="DP573" s="1"/>
  <c r="DG573"/>
  <c r="D577"/>
  <c r="H577"/>
  <c r="AH569" l="1"/>
  <c r="AE573"/>
  <c r="AL577"/>
  <c r="P577"/>
  <c r="O577"/>
  <c r="AE576" l="1"/>
  <c r="AG576" s="1"/>
  <c r="EF576" s="1"/>
  <c r="AH575"/>
  <c r="AJ575" s="1"/>
  <c r="EG575" s="1"/>
  <c r="F577"/>
  <c r="AI575"/>
  <c r="AH576"/>
  <c r="G577"/>
  <c r="AJ569"/>
  <c r="EG569" s="1"/>
  <c r="AI569"/>
  <c r="CZ569" a="1"/>
  <c r="CZ569" s="1"/>
  <c r="DS569" s="1"/>
  <c r="AG573"/>
  <c r="EF573" s="1"/>
  <c r="AF573"/>
  <c r="CY573" a="1"/>
  <c r="CY573" s="1"/>
  <c r="DR573" s="1"/>
  <c r="AO577"/>
  <c r="AP577"/>
  <c r="AQ577"/>
  <c r="AS577"/>
  <c r="BA577"/>
  <c r="BP577"/>
  <c r="CN577"/>
  <c r="CY576" l="1" a="1"/>
  <c r="CY576" s="1"/>
  <c r="DR576" s="1"/>
  <c r="CZ575" a="1"/>
  <c r="CZ575" s="1"/>
  <c r="DS575" s="1"/>
  <c r="AF576"/>
  <c r="AJ576"/>
  <c r="EG576" s="1"/>
  <c r="AI576"/>
  <c r="CZ576" a="1"/>
  <c r="CZ576" s="1"/>
  <c r="DS576" s="1"/>
  <c r="CP577" a="1"/>
  <c r="CP577" s="1"/>
  <c r="DI577" s="1"/>
  <c r="CQ577" a="1"/>
  <c r="CQ577" s="1"/>
  <c r="DJ577" s="1"/>
  <c r="CV577" a="1"/>
  <c r="CV577" s="1"/>
  <c r="DO577" s="1"/>
  <c r="CW577" a="1"/>
  <c r="CW577" s="1"/>
  <c r="DP577" s="1"/>
  <c r="DG577"/>
  <c r="D581"/>
  <c r="H581"/>
  <c r="O581"/>
  <c r="AH579" l="1"/>
  <c r="AE580"/>
  <c r="AH573"/>
  <c r="AE577"/>
  <c r="F581"/>
  <c r="AL581"/>
  <c r="P581"/>
  <c r="AJ579" l="1"/>
  <c r="EG579" s="1"/>
  <c r="AI579"/>
  <c r="CZ579" a="1"/>
  <c r="CZ579" s="1"/>
  <c r="DS579" s="1"/>
  <c r="AF580"/>
  <c r="AG580"/>
  <c r="EF580" s="1"/>
  <c r="AH580"/>
  <c r="CY580" a="1"/>
  <c r="CY580" s="1"/>
  <c r="DR580" s="1"/>
  <c r="G581"/>
  <c r="AJ573"/>
  <c r="EG573" s="1"/>
  <c r="AI573"/>
  <c r="CZ573" a="1"/>
  <c r="CZ573" s="1"/>
  <c r="DS573" s="1"/>
  <c r="AG577"/>
  <c r="EF577" s="1"/>
  <c r="AF577"/>
  <c r="CY577" a="1"/>
  <c r="CY577" s="1"/>
  <c r="DR577" s="1"/>
  <c r="AO581"/>
  <c r="AP581"/>
  <c r="AQ581"/>
  <c r="AS581"/>
  <c r="BA581"/>
  <c r="CN581"/>
  <c r="BP581"/>
  <c r="AJ580" l="1"/>
  <c r="EG580" s="1"/>
  <c r="AI580"/>
  <c r="CZ580" a="1"/>
  <c r="CZ580" s="1"/>
  <c r="DS580" s="1"/>
  <c r="CP581" a="1"/>
  <c r="CP581" s="1"/>
  <c r="DI581" s="1"/>
  <c r="CQ581" a="1"/>
  <c r="CQ581" s="1"/>
  <c r="DJ581" s="1"/>
  <c r="CV581" a="1"/>
  <c r="CV581" s="1"/>
  <c r="DO581" s="1"/>
  <c r="CW581" a="1"/>
  <c r="CW581" s="1"/>
  <c r="DG581"/>
  <c r="DP581"/>
  <c r="D584"/>
  <c r="O584"/>
  <c r="AH582" l="1"/>
  <c r="AE583"/>
  <c r="AH577"/>
  <c r="AE581"/>
  <c r="H584"/>
  <c r="AL584" l="1"/>
  <c r="F584"/>
  <c r="AJ582"/>
  <c r="EG582" s="1"/>
  <c r="AI582"/>
  <c r="CZ582" a="1"/>
  <c r="CZ582" s="1"/>
  <c r="DS582" s="1"/>
  <c r="AF583"/>
  <c r="AG583"/>
  <c r="EF583" s="1"/>
  <c r="CY583" a="1"/>
  <c r="CY583" s="1"/>
  <c r="DR583" s="1"/>
  <c r="AJ577"/>
  <c r="EG577" s="1"/>
  <c r="AI577"/>
  <c r="CZ577" a="1"/>
  <c r="CZ577" s="1"/>
  <c r="DS577" s="1"/>
  <c r="AG581"/>
  <c r="EF581" s="1"/>
  <c r="AF581"/>
  <c r="CY581" a="1"/>
  <c r="CY581" s="1"/>
  <c r="DR581" s="1"/>
  <c r="AO584"/>
  <c r="AP584"/>
  <c r="AQ584"/>
  <c r="AS584"/>
  <c r="BA584"/>
  <c r="BP584"/>
  <c r="CN584"/>
  <c r="P584"/>
  <c r="G584" l="1"/>
  <c r="CP584" a="1"/>
  <c r="CP584" s="1"/>
  <c r="DI584" s="1"/>
  <c r="CQ584" a="1"/>
  <c r="CQ584" s="1"/>
  <c r="DJ584" s="1"/>
  <c r="CV584" a="1"/>
  <c r="CV584" s="1"/>
  <c r="DO584" s="1"/>
  <c r="CW584" a="1"/>
  <c r="CW584" s="1"/>
  <c r="DP584" s="1"/>
  <c r="DG584"/>
  <c r="D585"/>
  <c r="O585"/>
  <c r="H585"/>
  <c r="AH583" l="1"/>
  <c r="AH581"/>
  <c r="AE584"/>
  <c r="F585"/>
  <c r="AL585"/>
  <c r="P585"/>
  <c r="AJ583" l="1"/>
  <c r="EG583" s="1"/>
  <c r="AI583"/>
  <c r="CZ583" a="1"/>
  <c r="CZ583" s="1"/>
  <c r="DS583" s="1"/>
  <c r="G585"/>
  <c r="AJ581"/>
  <c r="EG581" s="1"/>
  <c r="AI581"/>
  <c r="CZ581" a="1"/>
  <c r="CZ581" s="1"/>
  <c r="DS581" s="1"/>
  <c r="AG584"/>
  <c r="EF584" s="1"/>
  <c r="AF584"/>
  <c r="CY584" a="1"/>
  <c r="CY584" s="1"/>
  <c r="DR584" s="1"/>
  <c r="AO585"/>
  <c r="AP585"/>
  <c r="AQ585"/>
  <c r="AS585"/>
  <c r="BA585"/>
  <c r="CN585"/>
  <c r="BP585"/>
  <c r="CP585" l="1" a="1"/>
  <c r="CP585" s="1"/>
  <c r="DI585" s="1"/>
  <c r="CQ585" a="1"/>
  <c r="CQ585" s="1"/>
  <c r="DJ585" s="1"/>
  <c r="CV585" a="1"/>
  <c r="CV585" s="1"/>
  <c r="DO585" s="1"/>
  <c r="CW585" a="1"/>
  <c r="CW585" s="1"/>
  <c r="DP585" s="1"/>
  <c r="DG585"/>
  <c r="D586"/>
  <c r="H586"/>
  <c r="AL586" l="1"/>
  <c r="P586"/>
  <c r="O586"/>
  <c r="F586" l="1"/>
  <c r="AE585"/>
  <c r="AG585" s="1"/>
  <c r="EF585" s="1"/>
  <c r="AH584"/>
  <c r="G586"/>
  <c r="AJ584"/>
  <c r="EG584" s="1"/>
  <c r="AI584"/>
  <c r="CZ584" a="1"/>
  <c r="CZ584" s="1"/>
  <c r="DS584" s="1"/>
  <c r="AF585"/>
  <c r="CY585" a="1"/>
  <c r="CY585" s="1"/>
  <c r="DR585" s="1"/>
  <c r="AO586"/>
  <c r="AP586"/>
  <c r="AQ586"/>
  <c r="AS586"/>
  <c r="BA586"/>
  <c r="CN586"/>
  <c r="BP586"/>
  <c r="CP586" l="1" a="1"/>
  <c r="CP586" s="1"/>
  <c r="DI586" s="1"/>
  <c r="CQ586" a="1"/>
  <c r="CQ586" s="1"/>
  <c r="DJ586" s="1"/>
  <c r="CV586" a="1"/>
  <c r="CV586" s="1"/>
  <c r="DO586" s="1"/>
  <c r="CW586" a="1"/>
  <c r="CW586" s="1"/>
  <c r="DG586"/>
  <c r="DP586"/>
  <c r="D587"/>
  <c r="O587"/>
  <c r="H587"/>
  <c r="AH585" l="1"/>
  <c r="AE586"/>
  <c r="F587"/>
  <c r="AL587"/>
  <c r="P587"/>
  <c r="G587" l="1"/>
  <c r="AJ585"/>
  <c r="EG585" s="1"/>
  <c r="AI585"/>
  <c r="CZ585" a="1"/>
  <c r="CZ585" s="1"/>
  <c r="DS585" s="1"/>
  <c r="AG586"/>
  <c r="EF586" s="1"/>
  <c r="AF586"/>
  <c r="CY586" a="1"/>
  <c r="CY586" s="1"/>
  <c r="DR586" s="1"/>
  <c r="AO587"/>
  <c r="AP587"/>
  <c r="AQ587"/>
  <c r="AS587"/>
  <c r="BA587"/>
  <c r="BP587"/>
  <c r="CN587"/>
  <c r="CP587" l="1" a="1"/>
  <c r="CP587" s="1"/>
  <c r="DI587" s="1"/>
  <c r="CQ587" a="1"/>
  <c r="CQ587" s="1"/>
  <c r="DJ587" s="1"/>
  <c r="CV587" a="1"/>
  <c r="CV587" s="1"/>
  <c r="DO587" s="1"/>
  <c r="CW587" a="1"/>
  <c r="CW587" s="1"/>
  <c r="DP587" s="1"/>
  <c r="DG587"/>
  <c r="D588"/>
  <c r="H588"/>
  <c r="AL588" l="1"/>
  <c r="P588"/>
  <c r="O588"/>
  <c r="F588" l="1"/>
  <c r="AE587"/>
  <c r="AG587" s="1"/>
  <c r="EF587" s="1"/>
  <c r="AH586"/>
  <c r="G588"/>
  <c r="AJ586"/>
  <c r="EG586" s="1"/>
  <c r="AI586"/>
  <c r="CZ586" a="1"/>
  <c r="CZ586" s="1"/>
  <c r="DS586" s="1"/>
  <c r="AF587"/>
  <c r="CY587" a="1"/>
  <c r="CY587" s="1"/>
  <c r="DR587" s="1"/>
  <c r="AO588"/>
  <c r="AP588"/>
  <c r="AQ588"/>
  <c r="AS588"/>
  <c r="BA588"/>
  <c r="CN588"/>
  <c r="BP588"/>
  <c r="CP588" l="1" a="1"/>
  <c r="CP588" s="1"/>
  <c r="DI588" s="1"/>
  <c r="CQ588" a="1"/>
  <c r="CQ588" s="1"/>
  <c r="DJ588" s="1"/>
  <c r="CV588" a="1"/>
  <c r="CV588" s="1"/>
  <c r="DO588" s="1"/>
  <c r="CW588" a="1"/>
  <c r="CW588" s="1"/>
  <c r="DP588" s="1"/>
  <c r="DG588"/>
  <c r="D589"/>
  <c r="H589"/>
  <c r="AL589" l="1"/>
  <c r="P589"/>
  <c r="O589"/>
  <c r="F589" l="1"/>
  <c r="AE588"/>
  <c r="AG588" s="1"/>
  <c r="EF588" s="1"/>
  <c r="AH587"/>
  <c r="G589"/>
  <c r="AJ587"/>
  <c r="EG587" s="1"/>
  <c r="AI587"/>
  <c r="CZ587" a="1"/>
  <c r="CZ587" s="1"/>
  <c r="DS587" s="1"/>
  <c r="AF588"/>
  <c r="CY588" a="1"/>
  <c r="CY588" s="1"/>
  <c r="DR588" s="1"/>
  <c r="AO589"/>
  <c r="AP589"/>
  <c r="AQ589"/>
  <c r="AS589"/>
  <c r="BA589"/>
  <c r="BP589"/>
  <c r="CN589"/>
  <c r="CP589" l="1" a="1"/>
  <c r="CP589" s="1"/>
  <c r="DI589" s="1"/>
  <c r="CQ589" a="1"/>
  <c r="CQ589" s="1"/>
  <c r="DJ589" s="1"/>
  <c r="CV589" a="1"/>
  <c r="CV589" s="1"/>
  <c r="DO589" s="1"/>
  <c r="CW589" a="1"/>
  <c r="CW589" s="1"/>
  <c r="DP589" s="1"/>
  <c r="DG589"/>
  <c r="D590"/>
  <c r="H590"/>
  <c r="AL590" l="1"/>
  <c r="P590"/>
  <c r="O590"/>
  <c r="F590" l="1"/>
  <c r="AE589"/>
  <c r="AG589" s="1"/>
  <c r="EF589" s="1"/>
  <c r="AH588"/>
  <c r="G590"/>
  <c r="AJ588"/>
  <c r="EG588" s="1"/>
  <c r="AI588"/>
  <c r="CZ588" a="1"/>
  <c r="CZ588" s="1"/>
  <c r="DS588" s="1"/>
  <c r="AF589"/>
  <c r="CY589" a="1"/>
  <c r="CY589" s="1"/>
  <c r="DR589" s="1"/>
  <c r="AO590"/>
  <c r="AP590"/>
  <c r="AQ590"/>
  <c r="AS590"/>
  <c r="BA590"/>
  <c r="CN590"/>
  <c r="BP590"/>
  <c r="CP590" l="1" a="1"/>
  <c r="CP590" s="1"/>
  <c r="DI590" s="1"/>
  <c r="CQ590" a="1"/>
  <c r="CQ590" s="1"/>
  <c r="DJ590" s="1"/>
  <c r="CV590" a="1"/>
  <c r="CV590" s="1"/>
  <c r="DO590" s="1"/>
  <c r="CW590" a="1"/>
  <c r="CW590" s="1"/>
  <c r="DP590" s="1"/>
  <c r="DG590"/>
  <c r="D591"/>
  <c r="H591"/>
  <c r="AL591" l="1"/>
  <c r="P591"/>
  <c r="O591"/>
  <c r="F591" l="1"/>
  <c r="AE590"/>
  <c r="AG590" s="1"/>
  <c r="EF590" s="1"/>
  <c r="AH589"/>
  <c r="G591"/>
  <c r="AJ589"/>
  <c r="EG589" s="1"/>
  <c r="AI589"/>
  <c r="CZ589" a="1"/>
  <c r="CZ589" s="1"/>
  <c r="DS589" s="1"/>
  <c r="AF590"/>
  <c r="CY590" a="1"/>
  <c r="CY590" s="1"/>
  <c r="DR590" s="1"/>
  <c r="AO591"/>
  <c r="AP591"/>
  <c r="AQ591"/>
  <c r="AS591"/>
  <c r="BA591"/>
  <c r="CN591"/>
  <c r="BP591"/>
  <c r="CP591" l="1" a="1"/>
  <c r="CP591" s="1"/>
  <c r="DI591" s="1"/>
  <c r="CQ591" a="1"/>
  <c r="CQ591" s="1"/>
  <c r="DJ591" s="1"/>
  <c r="CV591" a="1"/>
  <c r="CV591" s="1"/>
  <c r="DO591" s="1"/>
  <c r="CW591" a="1"/>
  <c r="CW591" s="1"/>
  <c r="DG591"/>
  <c r="DP591"/>
  <c r="D592"/>
  <c r="O592"/>
  <c r="H592"/>
  <c r="AH590" l="1"/>
  <c r="AE591"/>
  <c r="F592"/>
  <c r="AL592"/>
  <c r="P592"/>
  <c r="G592" l="1"/>
  <c r="AJ590"/>
  <c r="EG590" s="1"/>
  <c r="AI590"/>
  <c r="CZ590" a="1"/>
  <c r="CZ590" s="1"/>
  <c r="DS590" s="1"/>
  <c r="AG591"/>
  <c r="EF591" s="1"/>
  <c r="AF591"/>
  <c r="CY591" a="1"/>
  <c r="CY591" s="1"/>
  <c r="DR591" s="1"/>
  <c r="AO592"/>
  <c r="AP592"/>
  <c r="AQ592"/>
  <c r="AS592"/>
  <c r="BA592"/>
  <c r="CN592"/>
  <c r="BP592"/>
  <c r="CP592" l="1" a="1"/>
  <c r="CP592" s="1"/>
  <c r="DI592" s="1"/>
  <c r="CQ592" a="1"/>
  <c r="CQ592" s="1"/>
  <c r="DJ592" s="1"/>
  <c r="CV592" a="1"/>
  <c r="CV592" s="1"/>
  <c r="DO592" s="1"/>
  <c r="CW592" a="1"/>
  <c r="CW592" s="1"/>
  <c r="DP592" s="1"/>
  <c r="DG592"/>
  <c r="D593"/>
  <c r="H593"/>
  <c r="AL593" l="1"/>
  <c r="P593"/>
  <c r="O593"/>
  <c r="F593" l="1"/>
  <c r="AE592"/>
  <c r="AG592" s="1"/>
  <c r="EF592" s="1"/>
  <c r="AH591"/>
  <c r="G593"/>
  <c r="AJ591"/>
  <c r="EG591" s="1"/>
  <c r="AI591"/>
  <c r="CZ591" a="1"/>
  <c r="CZ591" s="1"/>
  <c r="DS591" s="1"/>
  <c r="AF592"/>
  <c r="CY592" a="1"/>
  <c r="CY592" s="1"/>
  <c r="DR592" s="1"/>
  <c r="AO593"/>
  <c r="AP593"/>
  <c r="AQ593"/>
  <c r="AS593"/>
  <c r="BA593"/>
  <c r="CN593"/>
  <c r="BP593"/>
  <c r="CP593" l="1" a="1"/>
  <c r="CP593" s="1"/>
  <c r="DI593" s="1"/>
  <c r="CQ593" a="1"/>
  <c r="CQ593" s="1"/>
  <c r="DJ593" s="1"/>
  <c r="CV593" a="1"/>
  <c r="CV593" s="1"/>
  <c r="DO593" s="1"/>
  <c r="CW593" a="1"/>
  <c r="CW593" s="1"/>
  <c r="DP593" s="1"/>
  <c r="DG593"/>
  <c r="D594"/>
  <c r="H594"/>
  <c r="AL594" l="1"/>
  <c r="P594"/>
  <c r="O594"/>
  <c r="F594" l="1"/>
  <c r="AE593"/>
  <c r="AG593" s="1"/>
  <c r="EF593" s="1"/>
  <c r="AH592"/>
  <c r="G594"/>
  <c r="AJ592"/>
  <c r="EG592" s="1"/>
  <c r="AI592"/>
  <c r="CZ592" a="1"/>
  <c r="CZ592" s="1"/>
  <c r="DS592" s="1"/>
  <c r="AF593"/>
  <c r="CY593" a="1"/>
  <c r="CY593" s="1"/>
  <c r="DR593" s="1"/>
  <c r="AO594"/>
  <c r="AP594"/>
  <c r="AQ594"/>
  <c r="AS594"/>
  <c r="BA594"/>
  <c r="CN594"/>
  <c r="BP594"/>
  <c r="CP594" l="1" a="1"/>
  <c r="CP594" s="1"/>
  <c r="DI594" s="1"/>
  <c r="CQ594" a="1"/>
  <c r="CQ594" s="1"/>
  <c r="DJ594" s="1"/>
  <c r="CV594" a="1"/>
  <c r="CV594" s="1"/>
  <c r="DO594" s="1"/>
  <c r="CW594" a="1"/>
  <c r="CW594" s="1"/>
  <c r="DP594" s="1"/>
  <c r="DG594"/>
  <c r="D595"/>
  <c r="H595"/>
  <c r="I595" l="1"/>
  <c r="G595"/>
  <c r="E595" s="1"/>
  <c r="F595"/>
  <c r="J595" a="1"/>
  <c r="J595" s="1"/>
  <c r="K595"/>
  <c r="L595"/>
  <c r="M595"/>
  <c r="N595"/>
  <c r="P595"/>
  <c r="O595"/>
  <c r="AH593" l="1"/>
  <c r="AE594"/>
  <c r="S595" a="1"/>
  <c r="S595" s="1"/>
  <c r="T595" a="1"/>
  <c r="T595" s="1"/>
  <c r="U595" a="1"/>
  <c r="U595" s="1"/>
  <c r="V595" a="1"/>
  <c r="V595" s="1"/>
  <c r="W595" a="1"/>
  <c r="W595" s="1"/>
  <c r="Z595"/>
  <c r="AA595"/>
  <c r="AB595" a="1"/>
  <c r="AB595" s="1"/>
  <c r="AC595" a="1"/>
  <c r="AC595" s="1"/>
  <c r="AD595"/>
  <c r="AE595"/>
  <c r="AG595" s="1"/>
  <c r="AH595"/>
  <c r="AI595" s="1"/>
  <c r="AK595"/>
  <c r="AL595"/>
  <c r="AM595"/>
  <c r="AJ595" l="1"/>
  <c r="AF595"/>
  <c r="Y595" a="1"/>
  <c r="Y595" s="1"/>
  <c r="X595" a="1"/>
  <c r="X595" s="1"/>
  <c r="AJ593"/>
  <c r="EG593" s="1"/>
  <c r="AI593"/>
  <c r="CZ593" a="1"/>
  <c r="CZ593" s="1"/>
  <c r="DS593" s="1"/>
  <c r="AG594"/>
  <c r="EF594" s="1"/>
  <c r="AF594"/>
  <c r="CY594" a="1"/>
  <c r="CY594" s="1"/>
  <c r="DR594" s="1"/>
  <c r="AO595"/>
  <c r="AP595"/>
  <c r="AQ595"/>
  <c r="AR595"/>
  <c r="AS595"/>
  <c r="AT595"/>
  <c r="AU595"/>
  <c r="AV595"/>
  <c r="AW595"/>
  <c r="AX595" a="1"/>
  <c r="AX595" s="1"/>
  <c r="AY595"/>
  <c r="AZ595" s="1" a="1"/>
  <c r="AZ595" s="1"/>
  <c r="BA595"/>
  <c r="BK595"/>
  <c r="BL595"/>
  <c r="BM595"/>
  <c r="BN595"/>
  <c r="BO595"/>
  <c r="CN595"/>
  <c r="BP595"/>
  <c r="Q595" l="1"/>
  <c r="R595"/>
  <c r="BG595"/>
  <c r="BE595"/>
  <c r="BH595"/>
  <c r="BC595"/>
  <c r="BI595"/>
  <c r="BD595"/>
  <c r="BF595"/>
  <c r="CO595" a="1"/>
  <c r="CO595" s="1"/>
  <c r="DH595" s="1"/>
  <c r="CP595" a="1"/>
  <c r="CP595" s="1"/>
  <c r="DI595" s="1"/>
  <c r="CQ595" a="1"/>
  <c r="CQ595" s="1"/>
  <c r="DJ595" s="1"/>
  <c r="CR595" a="1"/>
  <c r="CR595" s="1"/>
  <c r="DK595" s="1"/>
  <c r="CS595" a="1"/>
  <c r="CS595" s="1"/>
  <c r="DL595" s="1"/>
  <c r="CT595" a="1"/>
  <c r="CT595" s="1"/>
  <c r="DM595" s="1"/>
  <c r="CU595" a="1"/>
  <c r="CU595" s="1"/>
  <c r="DN595" s="1" a="1"/>
  <c r="DN595" s="1"/>
  <c r="CV595" a="1"/>
  <c r="CV595" s="1"/>
  <c r="DO595" s="1"/>
  <c r="CW595" a="1"/>
  <c r="CW595" s="1"/>
  <c r="DP595" s="1"/>
  <c r="CX595" a="1"/>
  <c r="CX595" s="1"/>
  <c r="DQ595" s="1"/>
  <c r="CY595" a="1"/>
  <c r="CY595" s="1"/>
  <c r="DR595" s="1"/>
  <c r="CZ595" a="1"/>
  <c r="CZ595" s="1"/>
  <c r="DS595" s="1"/>
  <c r="DG595"/>
  <c r="ED595"/>
  <c r="EE595"/>
  <c r="EF595"/>
  <c r="EG595"/>
  <c r="D596"/>
  <c r="AN595"/>
  <c r="H596"/>
  <c r="I596" l="1"/>
  <c r="DZ595"/>
  <c r="EB595"/>
  <c r="EA595" s="1"/>
  <c r="G596"/>
  <c r="E596" s="1"/>
  <c r="F596"/>
  <c r="J596" a="1"/>
  <c r="J596" s="1"/>
  <c r="K596"/>
  <c r="L596"/>
  <c r="M596"/>
  <c r="EC595" l="1"/>
  <c r="EP595" s="1"/>
  <c r="N596"/>
  <c r="P596"/>
  <c r="O596"/>
  <c r="AH594" l="1"/>
  <c r="S596" a="1"/>
  <c r="S596" s="1"/>
  <c r="T596" a="1"/>
  <c r="T596" s="1"/>
  <c r="U596" a="1"/>
  <c r="U596" s="1"/>
  <c r="V596" a="1"/>
  <c r="V596" s="1"/>
  <c r="W596" a="1"/>
  <c r="W596" s="1"/>
  <c r="Z596"/>
  <c r="AA596"/>
  <c r="AB596" a="1"/>
  <c r="AB596" s="1"/>
  <c r="AC596" a="1"/>
  <c r="AC596" s="1"/>
  <c r="AD596"/>
  <c r="AE596"/>
  <c r="AF596" s="1"/>
  <c r="AH596"/>
  <c r="AJ596" s="1"/>
  <c r="AK596"/>
  <c r="AL596"/>
  <c r="AM596"/>
  <c r="AG596" l="1"/>
  <c r="X596" a="1"/>
  <c r="X596" s="1"/>
  <c r="Y596" a="1"/>
  <c r="Y596" s="1"/>
  <c r="AJ594"/>
  <c r="EG594" s="1"/>
  <c r="AI594"/>
  <c r="CZ594" a="1"/>
  <c r="CZ594" s="1"/>
  <c r="DS594" s="1"/>
  <c r="AI596"/>
  <c r="AO596"/>
  <c r="AP596"/>
  <c r="AQ596"/>
  <c r="AR596"/>
  <c r="AS596"/>
  <c r="AT596"/>
  <c r="AU596"/>
  <c r="AV596"/>
  <c r="AW596"/>
  <c r="AX596" a="1"/>
  <c r="AX596" s="1"/>
  <c r="AY596"/>
  <c r="AZ596" s="1" a="1"/>
  <c r="AZ596" s="1"/>
  <c r="BA596"/>
  <c r="BD596" s="1"/>
  <c r="BK596"/>
  <c r="BL596"/>
  <c r="BM596"/>
  <c r="BN596"/>
  <c r="BO596"/>
  <c r="CN596"/>
  <c r="BP596"/>
  <c r="Q596" l="1"/>
  <c r="R596"/>
  <c r="BI596"/>
  <c r="BE596"/>
  <c r="BF596"/>
  <c r="BG596"/>
  <c r="BC596"/>
  <c r="BH596"/>
  <c r="CO596" a="1"/>
  <c r="CO596" s="1"/>
  <c r="DH596" s="1"/>
  <c r="CP596" a="1"/>
  <c r="CP596" s="1"/>
  <c r="CQ596" a="1"/>
  <c r="CQ596" s="1"/>
  <c r="DJ596" s="1"/>
  <c r="CR596" a="1"/>
  <c r="CR596" s="1"/>
  <c r="DK596" s="1"/>
  <c r="CS596" a="1"/>
  <c r="CS596" s="1"/>
  <c r="DL596" s="1"/>
  <c r="CT596" a="1"/>
  <c r="CT596" s="1"/>
  <c r="DM596" s="1"/>
  <c r="CU596" a="1"/>
  <c r="CU596" s="1"/>
  <c r="DN596" s="1" a="1"/>
  <c r="DN596" s="1"/>
  <c r="CV596" a="1"/>
  <c r="CV596" s="1"/>
  <c r="DO596" s="1"/>
  <c r="CW596" a="1"/>
  <c r="CW596" s="1"/>
  <c r="DP596" s="1"/>
  <c r="CX596" a="1"/>
  <c r="CX596" s="1"/>
  <c r="DQ596" s="1"/>
  <c r="CY596" a="1"/>
  <c r="CY596" s="1"/>
  <c r="DR596" s="1"/>
  <c r="CZ596" a="1"/>
  <c r="CZ596" s="1"/>
  <c r="DS596" s="1"/>
  <c r="DG596"/>
  <c r="DI596"/>
  <c r="ED596"/>
  <c r="EE596"/>
  <c r="EF596"/>
  <c r="EG596"/>
  <c r="D597"/>
  <c r="AN596"/>
  <c r="H597"/>
  <c r="I597" l="1"/>
  <c r="EB596"/>
  <c r="EC596" s="1"/>
  <c r="DZ596"/>
  <c r="G597"/>
  <c r="E597" s="1"/>
  <c r="F597"/>
  <c r="J597" a="1"/>
  <c r="J597" s="1"/>
  <c r="K597"/>
  <c r="L597"/>
  <c r="M597"/>
  <c r="EA596" l="1"/>
  <c r="EP596"/>
  <c r="N597"/>
  <c r="P597"/>
  <c r="S597" a="1"/>
  <c r="S597" s="1"/>
  <c r="T597" a="1"/>
  <c r="T597" s="1"/>
  <c r="U597" a="1"/>
  <c r="U597" s="1"/>
  <c r="V597" a="1"/>
  <c r="V597" s="1"/>
  <c r="W597" a="1"/>
  <c r="W597" s="1"/>
  <c r="Z597"/>
  <c r="AA597"/>
  <c r="AB597" a="1"/>
  <c r="AB597" s="1"/>
  <c r="AC597" a="1"/>
  <c r="AC597" s="1"/>
  <c r="AD597"/>
  <c r="AE597"/>
  <c r="AG597" s="1"/>
  <c r="AH597"/>
  <c r="AJ597" s="1"/>
  <c r="AK597"/>
  <c r="AL597"/>
  <c r="AM597"/>
  <c r="O597"/>
  <c r="X597" l="1" a="1"/>
  <c r="X597" s="1"/>
  <c r="Y597" a="1"/>
  <c r="Y597" s="1"/>
  <c r="AI597"/>
  <c r="AF597"/>
  <c r="AO597"/>
  <c r="AP597"/>
  <c r="AQ597"/>
  <c r="AR597"/>
  <c r="AS597"/>
  <c r="AT597"/>
  <c r="AU597"/>
  <c r="AV597"/>
  <c r="AW597"/>
  <c r="AX597" a="1"/>
  <c r="AX597" s="1"/>
  <c r="AY597"/>
  <c r="AZ597" s="1" a="1"/>
  <c r="AZ597" s="1"/>
  <c r="BA597"/>
  <c r="BG597"/>
  <c r="BK597"/>
  <c r="BL597"/>
  <c r="BM597"/>
  <c r="BN597"/>
  <c r="BO597"/>
  <c r="CN597"/>
  <c r="BP597"/>
  <c r="Q597" l="1"/>
  <c r="R597"/>
  <c r="BH597"/>
  <c r="BC597"/>
  <c r="BI597"/>
  <c r="BD597"/>
  <c r="BE597"/>
  <c r="BF597"/>
  <c r="CO597" a="1"/>
  <c r="CO597" s="1"/>
  <c r="DH597" s="1"/>
  <c r="CP597" a="1"/>
  <c r="CP597" s="1"/>
  <c r="DI597" s="1"/>
  <c r="CQ597" a="1"/>
  <c r="CQ597" s="1"/>
  <c r="DJ597" s="1"/>
  <c r="CR597" a="1"/>
  <c r="CR597" s="1"/>
  <c r="DK597" s="1"/>
  <c r="CS597" a="1"/>
  <c r="CS597" s="1"/>
  <c r="DL597" s="1"/>
  <c r="CT597" a="1"/>
  <c r="CT597" s="1"/>
  <c r="DM597" s="1"/>
  <c r="CU597" a="1"/>
  <c r="CU597" s="1"/>
  <c r="DN597" s="1" a="1"/>
  <c r="DN597" s="1"/>
  <c r="CV597" a="1"/>
  <c r="CV597" s="1"/>
  <c r="DO597" s="1"/>
  <c r="CW597" a="1"/>
  <c r="CW597" s="1"/>
  <c r="DP597" s="1"/>
  <c r="CX597" a="1"/>
  <c r="CX597" s="1"/>
  <c r="DQ597" s="1"/>
  <c r="CY597" a="1"/>
  <c r="CY597" s="1"/>
  <c r="DR597" s="1"/>
  <c r="CZ597" a="1"/>
  <c r="CZ597" s="1"/>
  <c r="DS597" s="1"/>
  <c r="DG597"/>
  <c r="ED597"/>
  <c r="EE597"/>
  <c r="EF597"/>
  <c r="EG597"/>
  <c r="D598"/>
  <c r="H598"/>
  <c r="AN597"/>
  <c r="I598" l="1"/>
  <c r="DZ597"/>
  <c r="EB597"/>
  <c r="EC597" s="1"/>
  <c r="G598"/>
  <c r="E598" s="1"/>
  <c r="F598"/>
  <c r="EA597"/>
  <c r="J598" a="1"/>
  <c r="J598" s="1"/>
  <c r="K598"/>
  <c r="L598"/>
  <c r="M598"/>
  <c r="EP597" l="1"/>
  <c r="N598"/>
  <c r="P598"/>
  <c r="S598" a="1"/>
  <c r="S598" s="1"/>
  <c r="T598" a="1"/>
  <c r="T598" s="1"/>
  <c r="U598" a="1"/>
  <c r="U598" s="1"/>
  <c r="V598" a="1"/>
  <c r="V598" s="1"/>
  <c r="W598" a="1"/>
  <c r="W598" s="1"/>
  <c r="Z598"/>
  <c r="AA598"/>
  <c r="AB598" a="1"/>
  <c r="AB598" s="1"/>
  <c r="AC598" a="1"/>
  <c r="AC598" s="1"/>
  <c r="AD598"/>
  <c r="AE598"/>
  <c r="AG598" s="1"/>
  <c r="AH598"/>
  <c r="AJ598" s="1"/>
  <c r="AK598"/>
  <c r="AL598"/>
  <c r="AM598"/>
  <c r="O598"/>
  <c r="X598" l="1" a="1"/>
  <c r="X598" s="1"/>
  <c r="Y598" a="1"/>
  <c r="Y598" s="1"/>
  <c r="AI598"/>
  <c r="AF598"/>
  <c r="AO598"/>
  <c r="AP598"/>
  <c r="AQ598"/>
  <c r="AR598"/>
  <c r="AS598"/>
  <c r="AT598"/>
  <c r="AU598"/>
  <c r="AV598"/>
  <c r="AW598"/>
  <c r="AX598" a="1"/>
  <c r="AX598" s="1"/>
  <c r="AY598"/>
  <c r="AZ598" s="1" a="1"/>
  <c r="AZ598" s="1"/>
  <c r="BA598"/>
  <c r="BG598"/>
  <c r="BK598"/>
  <c r="BL598"/>
  <c r="BM598"/>
  <c r="BN598"/>
  <c r="BO598"/>
  <c r="CN598"/>
  <c r="BP598"/>
  <c r="Q598" l="1"/>
  <c r="R598"/>
  <c r="BH598"/>
  <c r="BC598"/>
  <c r="BI598"/>
  <c r="BD598"/>
  <c r="BE598"/>
  <c r="BF598"/>
  <c r="CO598" a="1"/>
  <c r="CO598" s="1"/>
  <c r="DH598" s="1"/>
  <c r="CP598" a="1"/>
  <c r="CP598" s="1"/>
  <c r="DI598" s="1"/>
  <c r="CQ598" a="1"/>
  <c r="CQ598" s="1"/>
  <c r="DJ598" s="1"/>
  <c r="CR598" a="1"/>
  <c r="CR598" s="1"/>
  <c r="DK598" s="1"/>
  <c r="CS598" a="1"/>
  <c r="CS598" s="1"/>
  <c r="DL598" s="1"/>
  <c r="CT598" a="1"/>
  <c r="CT598" s="1"/>
  <c r="DM598" s="1"/>
  <c r="CU598" a="1"/>
  <c r="CU598" s="1"/>
  <c r="DN598" s="1" a="1"/>
  <c r="DN598" s="1"/>
  <c r="CV598" a="1"/>
  <c r="CV598" s="1"/>
  <c r="DO598" s="1"/>
  <c r="CW598" a="1"/>
  <c r="CW598" s="1"/>
  <c r="DP598" s="1"/>
  <c r="CX598" a="1"/>
  <c r="CX598" s="1"/>
  <c r="DQ598" s="1"/>
  <c r="CY598" a="1"/>
  <c r="CY598" s="1"/>
  <c r="DR598" s="1"/>
  <c r="CZ598" a="1"/>
  <c r="CZ598" s="1"/>
  <c r="DS598" s="1"/>
  <c r="DG598"/>
  <c r="ED598"/>
  <c r="EE598"/>
  <c r="EF598"/>
  <c r="EG598"/>
  <c r="D599"/>
  <c r="H599"/>
  <c r="AN598"/>
  <c r="I599" l="1"/>
  <c r="DZ598"/>
  <c r="EB598"/>
  <c r="EC598" s="1"/>
  <c r="G599"/>
  <c r="E599" s="1"/>
  <c r="F599"/>
  <c r="EA598"/>
  <c r="J599" a="1"/>
  <c r="J599" s="1"/>
  <c r="K599"/>
  <c r="L599"/>
  <c r="M599"/>
  <c r="EP598" l="1"/>
  <c r="N599"/>
  <c r="P599"/>
  <c r="S599" a="1"/>
  <c r="S599" s="1"/>
  <c r="T599" a="1"/>
  <c r="T599" s="1"/>
  <c r="U599" a="1"/>
  <c r="U599" s="1"/>
  <c r="V599" a="1"/>
  <c r="V599" s="1"/>
  <c r="W599" a="1"/>
  <c r="W599" s="1"/>
  <c r="Z599"/>
  <c r="AA599"/>
  <c r="AB599" a="1"/>
  <c r="AB599" s="1"/>
  <c r="AC599" a="1"/>
  <c r="AC599" s="1"/>
  <c r="AD599"/>
  <c r="AE599"/>
  <c r="AG599" s="1"/>
  <c r="AH599"/>
  <c r="AJ599" s="1"/>
  <c r="AK599"/>
  <c r="AL599"/>
  <c r="AM599"/>
  <c r="O599"/>
  <c r="X599" l="1" a="1"/>
  <c r="X599" s="1"/>
  <c r="Y599" a="1"/>
  <c r="Y599" s="1"/>
  <c r="AI599"/>
  <c r="AF599"/>
  <c r="AO599"/>
  <c r="AP599"/>
  <c r="AQ599"/>
  <c r="AR599"/>
  <c r="AS599"/>
  <c r="AT599"/>
  <c r="AU599"/>
  <c r="AV599"/>
  <c r="AW599"/>
  <c r="AX599" a="1"/>
  <c r="AX599" s="1"/>
  <c r="AY599"/>
  <c r="AZ599" s="1" a="1"/>
  <c r="AZ599" s="1"/>
  <c r="BA599"/>
  <c r="BK599"/>
  <c r="BL599"/>
  <c r="BM599"/>
  <c r="BN599"/>
  <c r="BO599"/>
  <c r="CN599"/>
  <c r="BP599"/>
  <c r="R599" l="1"/>
  <c r="Q599"/>
  <c r="BG599"/>
  <c r="BH599"/>
  <c r="BC599"/>
  <c r="BI599"/>
  <c r="BD599"/>
  <c r="BE599"/>
  <c r="BF599"/>
  <c r="CO599" a="1"/>
  <c r="CO599" s="1"/>
  <c r="DH599" s="1"/>
  <c r="CP599" a="1"/>
  <c r="CP599" s="1"/>
  <c r="DI599" s="1"/>
  <c r="CQ599" a="1"/>
  <c r="CQ599" s="1"/>
  <c r="DJ599" s="1"/>
  <c r="CR599" a="1"/>
  <c r="CR599" s="1"/>
  <c r="DK599" s="1"/>
  <c r="CS599" a="1"/>
  <c r="CS599" s="1"/>
  <c r="DL599" s="1"/>
  <c r="CT599" a="1"/>
  <c r="CT599" s="1"/>
  <c r="DM599" s="1"/>
  <c r="CU599" a="1"/>
  <c r="CU599" s="1"/>
  <c r="DN599" s="1" a="1"/>
  <c r="DN599" s="1"/>
  <c r="CV599" a="1"/>
  <c r="CV599" s="1"/>
  <c r="DO599" s="1"/>
  <c r="CW599" a="1"/>
  <c r="CW599" s="1"/>
  <c r="DP599" s="1"/>
  <c r="CX599" a="1"/>
  <c r="CX599" s="1"/>
  <c r="DQ599" s="1"/>
  <c r="CY599" a="1"/>
  <c r="CY599" s="1"/>
  <c r="DR599" s="1"/>
  <c r="CZ599" a="1"/>
  <c r="CZ599" s="1"/>
  <c r="DS599" s="1"/>
  <c r="DG599"/>
  <c r="ED599"/>
  <c r="EE599"/>
  <c r="EF599"/>
  <c r="EG599"/>
  <c r="D600"/>
  <c r="AN599"/>
  <c r="H600"/>
  <c r="I600" l="1"/>
  <c r="DZ599"/>
  <c r="EB599"/>
  <c r="G600"/>
  <c r="E600" s="1"/>
  <c r="F600"/>
  <c r="EA599"/>
  <c r="EC599"/>
  <c r="J600" a="1"/>
  <c r="J600" s="1"/>
  <c r="K600"/>
  <c r="L600"/>
  <c r="M600"/>
  <c r="EP599" l="1"/>
  <c r="N600"/>
  <c r="P600"/>
  <c r="S600" a="1"/>
  <c r="S600" s="1"/>
  <c r="T600" a="1"/>
  <c r="T600" s="1"/>
  <c r="U600" a="1"/>
  <c r="U600" s="1"/>
  <c r="V600" a="1"/>
  <c r="V600" s="1"/>
  <c r="W600" a="1"/>
  <c r="W600" s="1"/>
  <c r="Z600"/>
  <c r="AA600"/>
  <c r="AB600" a="1"/>
  <c r="AB600" s="1"/>
  <c r="AC600" a="1"/>
  <c r="AC600" s="1"/>
  <c r="AD600"/>
  <c r="AE600"/>
  <c r="AG600" s="1"/>
  <c r="AH600"/>
  <c r="AJ600" s="1"/>
  <c r="AK600"/>
  <c r="AL600"/>
  <c r="AM600"/>
  <c r="O600"/>
  <c r="X600" l="1" a="1"/>
  <c r="X600" s="1"/>
  <c r="Y600" a="1"/>
  <c r="Y600" s="1"/>
  <c r="AI600"/>
  <c r="AF600"/>
  <c r="AO600"/>
  <c r="AP600"/>
  <c r="AQ600"/>
  <c r="AR600"/>
  <c r="AS600"/>
  <c r="AT600"/>
  <c r="AU600"/>
  <c r="AV600"/>
  <c r="AW600"/>
  <c r="AX600" a="1"/>
  <c r="AX600" s="1"/>
  <c r="AY600"/>
  <c r="AZ600" s="1" a="1"/>
  <c r="AZ600" s="1"/>
  <c r="BA600"/>
  <c r="BG600"/>
  <c r="BK600"/>
  <c r="BL600"/>
  <c r="BM600"/>
  <c r="BN600"/>
  <c r="BO600"/>
  <c r="CN600"/>
  <c r="BP600"/>
  <c r="R600" l="1"/>
  <c r="Q600"/>
  <c r="BH600"/>
  <c r="BC600"/>
  <c r="BI600"/>
  <c r="BD600"/>
  <c r="BE600"/>
  <c r="BF600"/>
  <c r="CO600" a="1"/>
  <c r="CO600" s="1"/>
  <c r="DH600" s="1"/>
  <c r="CP600" a="1"/>
  <c r="CP600" s="1"/>
  <c r="DI600" s="1"/>
  <c r="CQ600" a="1"/>
  <c r="CQ600" s="1"/>
  <c r="DJ600" s="1"/>
  <c r="CR600" a="1"/>
  <c r="CR600" s="1"/>
  <c r="DK600" s="1"/>
  <c r="CS600" a="1"/>
  <c r="CS600" s="1"/>
  <c r="DL600" s="1"/>
  <c r="CT600" a="1"/>
  <c r="CT600" s="1"/>
  <c r="DM600" s="1"/>
  <c r="CU600" a="1"/>
  <c r="CU600" s="1"/>
  <c r="DN600" s="1" a="1"/>
  <c r="DN600" s="1"/>
  <c r="CV600" a="1"/>
  <c r="CV600" s="1"/>
  <c r="DO600" s="1"/>
  <c r="CW600" a="1"/>
  <c r="CW600" s="1"/>
  <c r="DP600" s="1"/>
  <c r="CX600" a="1"/>
  <c r="CX600" s="1"/>
  <c r="DQ600" s="1"/>
  <c r="CY600" a="1"/>
  <c r="CY600" s="1"/>
  <c r="DR600" s="1"/>
  <c r="CZ600" a="1"/>
  <c r="CZ600" s="1"/>
  <c r="DS600" s="1"/>
  <c r="DG600"/>
  <c r="ED600"/>
  <c r="EE600"/>
  <c r="EF600"/>
  <c r="EG600"/>
  <c r="D601"/>
  <c r="AN600"/>
  <c r="H601"/>
  <c r="I601" l="1"/>
  <c r="DZ600"/>
  <c r="EB600"/>
  <c r="EC600" s="1"/>
  <c r="G601"/>
  <c r="E601" s="1"/>
  <c r="F601"/>
  <c r="EA600"/>
  <c r="J601" a="1"/>
  <c r="J601" s="1"/>
  <c r="K601"/>
  <c r="L601"/>
  <c r="M601"/>
  <c r="EP600" l="1"/>
  <c r="N601"/>
  <c r="P601"/>
  <c r="S601" a="1"/>
  <c r="S601" s="1"/>
  <c r="T601" a="1"/>
  <c r="T601" s="1"/>
  <c r="U601" a="1"/>
  <c r="U601" s="1"/>
  <c r="V601" a="1"/>
  <c r="V601" s="1"/>
  <c r="W601" a="1"/>
  <c r="W601" s="1"/>
  <c r="Z601"/>
  <c r="AA601"/>
  <c r="AB601" a="1"/>
  <c r="AB601" s="1"/>
  <c r="AC601" a="1"/>
  <c r="AC601" s="1"/>
  <c r="AD601"/>
  <c r="AE601"/>
  <c r="AG601" s="1"/>
  <c r="AH601"/>
  <c r="AJ601" s="1"/>
  <c r="AK601"/>
  <c r="AL601"/>
  <c r="AM601"/>
  <c r="O601"/>
  <c r="X601" l="1" a="1"/>
  <c r="X601" s="1"/>
  <c r="Y601" a="1"/>
  <c r="Y601" s="1"/>
  <c r="AI601"/>
  <c r="AF601"/>
  <c r="AO601"/>
  <c r="AP601"/>
  <c r="AQ601"/>
  <c r="AR601"/>
  <c r="AS601"/>
  <c r="AT601"/>
  <c r="AU601"/>
  <c r="AV601"/>
  <c r="AW601"/>
  <c r="AX601" a="1"/>
  <c r="AX601" s="1"/>
  <c r="AY601"/>
  <c r="AZ601" s="1" a="1"/>
  <c r="AZ601" s="1"/>
  <c r="BA601"/>
  <c r="BG601"/>
  <c r="BK601"/>
  <c r="BL601"/>
  <c r="BM601"/>
  <c r="BN601"/>
  <c r="BO601"/>
  <c r="CN601"/>
  <c r="BP601"/>
  <c r="Q601" l="1"/>
  <c r="R601"/>
  <c r="BH601"/>
  <c r="BC601"/>
  <c r="BI601"/>
  <c r="BD601"/>
  <c r="BE601"/>
  <c r="BF601"/>
  <c r="CO601" a="1"/>
  <c r="CO601" s="1"/>
  <c r="DH601" s="1"/>
  <c r="CP601" a="1"/>
  <c r="CP601" s="1"/>
  <c r="DI601" s="1"/>
  <c r="CQ601" a="1"/>
  <c r="CQ601" s="1"/>
  <c r="DJ601" s="1"/>
  <c r="CR601" a="1"/>
  <c r="CR601" s="1"/>
  <c r="DK601" s="1"/>
  <c r="CS601" a="1"/>
  <c r="CS601" s="1"/>
  <c r="DL601" s="1"/>
  <c r="CT601" a="1"/>
  <c r="CT601" s="1"/>
  <c r="DM601" s="1"/>
  <c r="CU601" a="1"/>
  <c r="CU601" s="1"/>
  <c r="DN601" s="1" a="1"/>
  <c r="DN601" s="1"/>
  <c r="CV601" a="1"/>
  <c r="CV601" s="1"/>
  <c r="DO601" s="1"/>
  <c r="CW601" a="1"/>
  <c r="CW601" s="1"/>
  <c r="DP601" s="1"/>
  <c r="CX601" a="1"/>
  <c r="CX601" s="1"/>
  <c r="DQ601" s="1"/>
  <c r="CY601" a="1"/>
  <c r="CY601" s="1"/>
  <c r="DR601" s="1"/>
  <c r="CZ601" a="1"/>
  <c r="CZ601" s="1"/>
  <c r="DS601" s="1"/>
  <c r="DG601"/>
  <c r="ED601"/>
  <c r="EE601"/>
  <c r="EF601"/>
  <c r="EG601"/>
  <c r="D602"/>
  <c r="H602"/>
  <c r="AN601"/>
  <c r="I602" l="1"/>
  <c r="DZ601"/>
  <c r="EB601"/>
  <c r="EC601" s="1"/>
  <c r="G602"/>
  <c r="E602" s="1"/>
  <c r="F602"/>
  <c r="EA601"/>
  <c r="J602" a="1"/>
  <c r="J602" s="1"/>
  <c r="K602"/>
  <c r="L602"/>
  <c r="M602"/>
  <c r="EP601" l="1"/>
  <c r="N602"/>
  <c r="P602"/>
  <c r="S602" a="1"/>
  <c r="S602" s="1"/>
  <c r="T602" a="1"/>
  <c r="T602" s="1"/>
  <c r="U602" a="1"/>
  <c r="U602" s="1"/>
  <c r="V602" a="1"/>
  <c r="V602" s="1"/>
  <c r="W602" a="1"/>
  <c r="W602" s="1"/>
  <c r="Z602"/>
  <c r="AA602"/>
  <c r="AB602" a="1"/>
  <c r="AB602" s="1"/>
  <c r="AC602" a="1"/>
  <c r="AC602" s="1"/>
  <c r="AD602"/>
  <c r="AE602"/>
  <c r="AG602" s="1"/>
  <c r="AH602"/>
  <c r="AJ602" s="1"/>
  <c r="AK602"/>
  <c r="AL602"/>
  <c r="AM602"/>
  <c r="O602"/>
  <c r="X602" l="1" a="1"/>
  <c r="X602" s="1"/>
  <c r="Y602" a="1"/>
  <c r="Y602" s="1"/>
  <c r="AI602"/>
  <c r="AF602"/>
  <c r="AO602"/>
  <c r="AP602"/>
  <c r="AQ602"/>
  <c r="AR602"/>
  <c r="AS602"/>
  <c r="AT602"/>
  <c r="AU602"/>
  <c r="AV602"/>
  <c r="AW602"/>
  <c r="AX602" a="1"/>
  <c r="AX602" s="1"/>
  <c r="AY602"/>
  <c r="AZ602" s="1" a="1"/>
  <c r="AZ602" s="1"/>
  <c r="BA602"/>
  <c r="BG602"/>
  <c r="BK602"/>
  <c r="BL602"/>
  <c r="BM602"/>
  <c r="BN602"/>
  <c r="BO602"/>
  <c r="CN602"/>
  <c r="BP602"/>
  <c r="Q602" l="1"/>
  <c r="R602"/>
  <c r="BH602"/>
  <c r="BC602"/>
  <c r="BI602"/>
  <c r="BD602"/>
  <c r="BE602"/>
  <c r="BF602"/>
  <c r="CO602" a="1"/>
  <c r="CO602" s="1"/>
  <c r="DH602" s="1"/>
  <c r="CP602" a="1"/>
  <c r="CP602" s="1"/>
  <c r="DI602" s="1"/>
  <c r="CQ602" a="1"/>
  <c r="CQ602" s="1"/>
  <c r="DJ602" s="1"/>
  <c r="CR602" a="1"/>
  <c r="CR602" s="1"/>
  <c r="DK602" s="1"/>
  <c r="CS602" a="1"/>
  <c r="CS602" s="1"/>
  <c r="DL602" s="1"/>
  <c r="CT602" a="1"/>
  <c r="CT602" s="1"/>
  <c r="DM602" s="1"/>
  <c r="CU602" a="1"/>
  <c r="CU602" s="1"/>
  <c r="DN602" s="1" a="1"/>
  <c r="DN602" s="1"/>
  <c r="CV602" a="1"/>
  <c r="CV602" s="1"/>
  <c r="DO602" s="1"/>
  <c r="CW602" a="1"/>
  <c r="CW602" s="1"/>
  <c r="DP602" s="1"/>
  <c r="CX602" a="1"/>
  <c r="CX602" s="1"/>
  <c r="DQ602" s="1"/>
  <c r="CY602" a="1"/>
  <c r="CY602" s="1"/>
  <c r="DR602" s="1"/>
  <c r="CZ602" a="1"/>
  <c r="CZ602" s="1"/>
  <c r="DS602" s="1"/>
  <c r="DG602"/>
  <c r="ED602"/>
  <c r="EE602"/>
  <c r="EF602"/>
  <c r="EG602"/>
  <c r="D603"/>
  <c r="H603"/>
  <c r="AN602"/>
  <c r="I603" l="1"/>
  <c r="DZ602"/>
  <c r="EB602"/>
  <c r="EC602" s="1"/>
  <c r="G603"/>
  <c r="E603" s="1"/>
  <c r="F603"/>
  <c r="J603" a="1"/>
  <c r="J603" s="1"/>
  <c r="K603"/>
  <c r="L603"/>
  <c r="M603"/>
  <c r="EA602" l="1"/>
  <c r="EP602"/>
  <c r="N603"/>
  <c r="P603"/>
  <c r="S603" a="1"/>
  <c r="S603" s="1"/>
  <c r="T603" a="1"/>
  <c r="T603" s="1"/>
  <c r="U603" a="1"/>
  <c r="U603" s="1"/>
  <c r="V603" a="1"/>
  <c r="V603" s="1"/>
  <c r="W603" a="1"/>
  <c r="W603" s="1"/>
  <c r="Z603"/>
  <c r="AA603"/>
  <c r="AB603" a="1"/>
  <c r="AB603" s="1"/>
  <c r="AC603" a="1"/>
  <c r="AC603" s="1"/>
  <c r="AD603"/>
  <c r="AE603"/>
  <c r="AG603" s="1"/>
  <c r="AH603"/>
  <c r="AJ603" s="1"/>
  <c r="AK603"/>
  <c r="AL603"/>
  <c r="AM603"/>
  <c r="O603"/>
  <c r="X603" l="1" a="1"/>
  <c r="X603" s="1"/>
  <c r="Y603" a="1"/>
  <c r="Y603" s="1"/>
  <c r="AI603"/>
  <c r="AF603"/>
  <c r="AO603"/>
  <c r="AP603"/>
  <c r="AQ603"/>
  <c r="AR603"/>
  <c r="AS603"/>
  <c r="AT603"/>
  <c r="AU603"/>
  <c r="AV603"/>
  <c r="AW603"/>
  <c r="AX603" a="1"/>
  <c r="AX603" s="1"/>
  <c r="AY603"/>
  <c r="AZ603" s="1" a="1"/>
  <c r="AZ603" s="1"/>
  <c r="BA603"/>
  <c r="BG603"/>
  <c r="BK603"/>
  <c r="BL603"/>
  <c r="BM603"/>
  <c r="BN603"/>
  <c r="BO603"/>
  <c r="CN603"/>
  <c r="BP603"/>
  <c r="R603" l="1"/>
  <c r="Q603"/>
  <c r="BH603"/>
  <c r="BC603"/>
  <c r="BI603"/>
  <c r="BD603"/>
  <c r="BE603"/>
  <c r="BF603"/>
  <c r="CO603" a="1"/>
  <c r="CO603" s="1"/>
  <c r="DH603" s="1"/>
  <c r="CP603" a="1"/>
  <c r="CP603" s="1"/>
  <c r="DI603" s="1"/>
  <c r="CQ603" a="1"/>
  <c r="CQ603" s="1"/>
  <c r="DJ603" s="1"/>
  <c r="CR603" a="1"/>
  <c r="CR603" s="1"/>
  <c r="DK603" s="1"/>
  <c r="CS603" a="1"/>
  <c r="CS603" s="1"/>
  <c r="DL603" s="1"/>
  <c r="CT603" a="1"/>
  <c r="CT603" s="1"/>
  <c r="DM603" s="1"/>
  <c r="CU603" a="1"/>
  <c r="CU603" s="1"/>
  <c r="DN603" s="1" a="1"/>
  <c r="DN603" s="1"/>
  <c r="CV603" a="1"/>
  <c r="CV603" s="1"/>
  <c r="DO603" s="1"/>
  <c r="CW603" a="1"/>
  <c r="CW603" s="1"/>
  <c r="DP603" s="1"/>
  <c r="CX603" a="1"/>
  <c r="CX603" s="1"/>
  <c r="DQ603" s="1"/>
  <c r="CY603" a="1"/>
  <c r="CY603" s="1"/>
  <c r="DR603" s="1"/>
  <c r="CZ603" a="1"/>
  <c r="CZ603" s="1"/>
  <c r="DS603" s="1"/>
  <c r="DG603"/>
  <c r="ED603"/>
  <c r="EE603"/>
  <c r="EF603"/>
  <c r="EG603"/>
  <c r="D604"/>
  <c r="AN603"/>
  <c r="H604"/>
  <c r="I604" l="1"/>
  <c r="DZ603"/>
  <c r="EB603"/>
  <c r="EC603" s="1"/>
  <c r="G604"/>
  <c r="E604" s="1"/>
  <c r="F604"/>
  <c r="J604" a="1"/>
  <c r="J604" s="1"/>
  <c r="K604"/>
  <c r="L604"/>
  <c r="M604"/>
  <c r="EA603" l="1"/>
  <c r="EP603"/>
  <c r="N604"/>
  <c r="P604"/>
  <c r="S604" a="1"/>
  <c r="S604" s="1"/>
  <c r="T604" a="1"/>
  <c r="T604" s="1"/>
  <c r="U604" a="1"/>
  <c r="U604" s="1"/>
  <c r="V604" a="1"/>
  <c r="V604" s="1"/>
  <c r="W604" a="1"/>
  <c r="W604" s="1"/>
  <c r="Z604"/>
  <c r="AA604"/>
  <c r="AB604" a="1"/>
  <c r="AB604" s="1"/>
  <c r="AC604" a="1"/>
  <c r="AC604" s="1"/>
  <c r="AD604"/>
  <c r="AE604"/>
  <c r="AG604" s="1"/>
  <c r="AH604"/>
  <c r="AJ604" s="1"/>
  <c r="AK604"/>
  <c r="AL604"/>
  <c r="AM604"/>
  <c r="O604"/>
  <c r="X604" l="1" a="1"/>
  <c r="X604" s="1"/>
  <c r="Y604" a="1"/>
  <c r="Y604" s="1"/>
  <c r="AI604"/>
  <c r="AF604"/>
  <c r="AO604"/>
  <c r="AP604"/>
  <c r="AQ604"/>
  <c r="AR604"/>
  <c r="AS604"/>
  <c r="AT604"/>
  <c r="AU604"/>
  <c r="AV604"/>
  <c r="AW604"/>
  <c r="AX604" a="1"/>
  <c r="AX604" s="1"/>
  <c r="AY604"/>
  <c r="AZ604" s="1" a="1"/>
  <c r="AZ604" s="1"/>
  <c r="BA604"/>
  <c r="BK604"/>
  <c r="BL604"/>
  <c r="BM604"/>
  <c r="BN604"/>
  <c r="BO604"/>
  <c r="CN604"/>
  <c r="BP604"/>
  <c r="R604" l="1"/>
  <c r="Q604"/>
  <c r="BG604"/>
  <c r="BH604"/>
  <c r="BC604"/>
  <c r="BI604"/>
  <c r="BD604"/>
  <c r="BE604"/>
  <c r="BF604"/>
  <c r="CO604" a="1"/>
  <c r="CO604" s="1"/>
  <c r="DH604" s="1"/>
  <c r="CP604" a="1"/>
  <c r="CP604" s="1"/>
  <c r="DI604" s="1"/>
  <c r="CQ604" a="1"/>
  <c r="CQ604" s="1"/>
  <c r="DJ604" s="1"/>
  <c r="CR604" a="1"/>
  <c r="CR604" s="1"/>
  <c r="DK604" s="1"/>
  <c r="CS604" a="1"/>
  <c r="CS604" s="1"/>
  <c r="DL604" s="1"/>
  <c r="CT604" a="1"/>
  <c r="CT604" s="1"/>
  <c r="DM604" s="1"/>
  <c r="CU604" a="1"/>
  <c r="CU604" s="1"/>
  <c r="DN604" s="1" a="1"/>
  <c r="DN604" s="1"/>
  <c r="CV604" a="1"/>
  <c r="CV604" s="1"/>
  <c r="DO604" s="1"/>
  <c r="CW604" a="1"/>
  <c r="CW604" s="1"/>
  <c r="DP604" s="1"/>
  <c r="CX604" a="1"/>
  <c r="CX604" s="1"/>
  <c r="DQ604" s="1"/>
  <c r="CY604" a="1"/>
  <c r="CY604" s="1"/>
  <c r="DR604" s="1"/>
  <c r="CZ604" a="1"/>
  <c r="CZ604" s="1"/>
  <c r="DS604" s="1"/>
  <c r="DG604"/>
  <c r="ED604"/>
  <c r="EE604"/>
  <c r="EF604"/>
  <c r="EG604"/>
  <c r="D605"/>
  <c r="AN604"/>
  <c r="H605"/>
  <c r="I605" l="1"/>
  <c r="DZ604"/>
  <c r="EB604"/>
  <c r="EC604" s="1"/>
  <c r="G605"/>
  <c r="E605" s="1"/>
  <c r="F605"/>
  <c r="EA604"/>
  <c r="J605" a="1"/>
  <c r="J605" s="1"/>
  <c r="K605"/>
  <c r="L605"/>
  <c r="M605"/>
  <c r="EP604" l="1"/>
  <c r="N605"/>
  <c r="P605"/>
  <c r="S605" a="1"/>
  <c r="S605" s="1"/>
  <c r="T605" a="1"/>
  <c r="T605" s="1"/>
  <c r="U605" a="1"/>
  <c r="U605" s="1"/>
  <c r="V605" a="1"/>
  <c r="V605" s="1"/>
  <c r="W605" a="1"/>
  <c r="W605" s="1"/>
  <c r="Z605"/>
  <c r="AA605"/>
  <c r="AB605" a="1"/>
  <c r="AB605" s="1"/>
  <c r="AC605" a="1"/>
  <c r="AC605" s="1"/>
  <c r="AD605"/>
  <c r="AE605"/>
  <c r="AG605" s="1"/>
  <c r="AH605"/>
  <c r="AJ605" s="1"/>
  <c r="AK605"/>
  <c r="AL605"/>
  <c r="AM605"/>
  <c r="O605"/>
  <c r="X605" l="1" a="1"/>
  <c r="X605" s="1"/>
  <c r="Y605" a="1"/>
  <c r="Y605" s="1"/>
  <c r="AI605"/>
  <c r="AF605"/>
  <c r="AO605"/>
  <c r="AP605"/>
  <c r="AQ605"/>
  <c r="AR605"/>
  <c r="AS605"/>
  <c r="AT605"/>
  <c r="AU605"/>
  <c r="AV605"/>
  <c r="AW605"/>
  <c r="AX605" a="1"/>
  <c r="AX605" s="1"/>
  <c r="AY605"/>
  <c r="AZ605" s="1" a="1"/>
  <c r="AZ605" s="1"/>
  <c r="BA605"/>
  <c r="BG605"/>
  <c r="BK605"/>
  <c r="BL605"/>
  <c r="BM605"/>
  <c r="BN605"/>
  <c r="BO605"/>
  <c r="CN605"/>
  <c r="BP605"/>
  <c r="Q605" l="1"/>
  <c r="R605"/>
  <c r="BH605"/>
  <c r="BC605"/>
  <c r="BI605"/>
  <c r="BD605"/>
  <c r="BE605"/>
  <c r="BF605"/>
  <c r="CO605" a="1"/>
  <c r="CO605" s="1"/>
  <c r="DH605" s="1"/>
  <c r="CP605" a="1"/>
  <c r="CP605" s="1"/>
  <c r="DI605" s="1"/>
  <c r="CQ605" a="1"/>
  <c r="CQ605" s="1"/>
  <c r="DJ605" s="1"/>
  <c r="CR605" a="1"/>
  <c r="CR605" s="1"/>
  <c r="DK605" s="1"/>
  <c r="CS605" a="1"/>
  <c r="CS605" s="1"/>
  <c r="DL605" s="1"/>
  <c r="CT605" a="1"/>
  <c r="CT605" s="1"/>
  <c r="DM605" s="1"/>
  <c r="CU605" a="1"/>
  <c r="CU605" s="1"/>
  <c r="DN605" s="1" a="1"/>
  <c r="DN605" s="1"/>
  <c r="CV605" a="1"/>
  <c r="CV605" s="1"/>
  <c r="DO605" s="1"/>
  <c r="CW605" a="1"/>
  <c r="CW605" s="1"/>
  <c r="DP605" s="1"/>
  <c r="CX605" a="1"/>
  <c r="CX605" s="1"/>
  <c r="DQ605" s="1"/>
  <c r="CY605" a="1"/>
  <c r="CY605" s="1"/>
  <c r="DR605" s="1"/>
  <c r="CZ605" a="1"/>
  <c r="CZ605" s="1"/>
  <c r="DS605" s="1"/>
  <c r="DG605"/>
  <c r="ED605"/>
  <c r="EE605"/>
  <c r="EF605"/>
  <c r="EG605"/>
  <c r="D606"/>
  <c r="H606"/>
  <c r="AN605"/>
  <c r="I606" l="1"/>
  <c r="DZ605"/>
  <c r="EB605"/>
  <c r="G606"/>
  <c r="E606" s="1"/>
  <c r="F606"/>
  <c r="EA605"/>
  <c r="EC605"/>
  <c r="J606" a="1"/>
  <c r="J606" s="1"/>
  <c r="K606"/>
  <c r="L606"/>
  <c r="M606"/>
  <c r="EP605" l="1"/>
  <c r="N606"/>
  <c r="P606"/>
  <c r="S606" a="1"/>
  <c r="S606" s="1"/>
  <c r="T606" a="1"/>
  <c r="T606" s="1"/>
  <c r="U606" a="1"/>
  <c r="U606" s="1"/>
  <c r="V606" a="1"/>
  <c r="V606" s="1"/>
  <c r="W606" a="1"/>
  <c r="W606" s="1"/>
  <c r="Z606"/>
  <c r="AA606"/>
  <c r="AB606" a="1"/>
  <c r="AB606" s="1"/>
  <c r="AC606" a="1"/>
  <c r="AC606" s="1"/>
  <c r="AD606"/>
  <c r="AE606"/>
  <c r="AG606" s="1"/>
  <c r="AH606"/>
  <c r="AJ606" s="1"/>
  <c r="AK606"/>
  <c r="AL606"/>
  <c r="AM606"/>
  <c r="O606"/>
  <c r="X606" l="1" a="1"/>
  <c r="X606" s="1"/>
  <c r="Y606" a="1"/>
  <c r="Y606" s="1"/>
  <c r="AI606"/>
  <c r="AF606"/>
  <c r="AO606"/>
  <c r="AP606"/>
  <c r="AQ606"/>
  <c r="AR606"/>
  <c r="AS606"/>
  <c r="AT606"/>
  <c r="AU606"/>
  <c r="AV606"/>
  <c r="AW606"/>
  <c r="AX606" a="1"/>
  <c r="AX606" s="1"/>
  <c r="AY606"/>
  <c r="AZ606" s="1" a="1"/>
  <c r="AZ606" s="1"/>
  <c r="BA606"/>
  <c r="BG606"/>
  <c r="BK606"/>
  <c r="BL606"/>
  <c r="BM606"/>
  <c r="BN606"/>
  <c r="BO606"/>
  <c r="CN606"/>
  <c r="BP606"/>
  <c r="Q606" l="1"/>
  <c r="R606"/>
  <c r="BH606"/>
  <c r="BC606"/>
  <c r="BI606"/>
  <c r="BD606"/>
  <c r="BE606"/>
  <c r="BF606"/>
  <c r="CO606" a="1"/>
  <c r="CO606" s="1"/>
  <c r="DH606" s="1"/>
  <c r="CP606" a="1"/>
  <c r="CP606" s="1"/>
  <c r="DI606" s="1"/>
  <c r="CQ606" a="1"/>
  <c r="CQ606" s="1"/>
  <c r="DJ606" s="1"/>
  <c r="CR606" a="1"/>
  <c r="CR606" s="1"/>
  <c r="DK606" s="1"/>
  <c r="CS606" a="1"/>
  <c r="CS606" s="1"/>
  <c r="DL606" s="1"/>
  <c r="CT606" a="1"/>
  <c r="CT606" s="1"/>
  <c r="DM606" s="1"/>
  <c r="CU606" a="1"/>
  <c r="CU606" s="1"/>
  <c r="DN606" s="1" a="1"/>
  <c r="DN606" s="1"/>
  <c r="CV606" a="1"/>
  <c r="CV606" s="1"/>
  <c r="DO606" s="1"/>
  <c r="CW606" a="1"/>
  <c r="CW606" s="1"/>
  <c r="DP606" s="1"/>
  <c r="CX606" a="1"/>
  <c r="CX606" s="1"/>
  <c r="DQ606" s="1"/>
  <c r="CY606" a="1"/>
  <c r="CY606" s="1"/>
  <c r="DR606" s="1"/>
  <c r="CZ606" a="1"/>
  <c r="CZ606" s="1"/>
  <c r="DS606" s="1"/>
  <c r="DG606"/>
  <c r="ED606"/>
  <c r="EE606"/>
  <c r="EF606"/>
  <c r="EG606"/>
  <c r="D607"/>
  <c r="H607"/>
  <c r="AN606"/>
  <c r="I607" l="1"/>
  <c r="DZ606"/>
  <c r="EB606"/>
  <c r="EC606" s="1"/>
  <c r="G607"/>
  <c r="E607" s="1"/>
  <c r="F607"/>
  <c r="J607" a="1"/>
  <c r="J607" s="1"/>
  <c r="K607"/>
  <c r="L607"/>
  <c r="M607"/>
  <c r="EA606" l="1"/>
  <c r="EP606"/>
  <c r="N607"/>
  <c r="P607"/>
  <c r="S607" a="1"/>
  <c r="S607" s="1"/>
  <c r="T607" a="1"/>
  <c r="T607" s="1"/>
  <c r="U607" a="1"/>
  <c r="U607" s="1"/>
  <c r="V607" a="1"/>
  <c r="V607" s="1"/>
  <c r="W607" a="1"/>
  <c r="W607" s="1"/>
  <c r="Z607"/>
  <c r="AA607"/>
  <c r="AB607" a="1"/>
  <c r="AB607" s="1"/>
  <c r="AC607" a="1"/>
  <c r="AC607" s="1"/>
  <c r="AD607"/>
  <c r="AE607"/>
  <c r="AG607" s="1"/>
  <c r="AH607"/>
  <c r="AJ607" s="1"/>
  <c r="AK607"/>
  <c r="AL607"/>
  <c r="AM607"/>
  <c r="O607"/>
  <c r="X607" l="1" a="1"/>
  <c r="X607" s="1"/>
  <c r="Y607" a="1"/>
  <c r="Y607" s="1"/>
  <c r="AI607"/>
  <c r="AF607"/>
  <c r="AO607"/>
  <c r="AP607"/>
  <c r="AQ607"/>
  <c r="AR607"/>
  <c r="AS607"/>
  <c r="AT607"/>
  <c r="AU607"/>
  <c r="AV607"/>
  <c r="AW607"/>
  <c r="AX607" a="1"/>
  <c r="AX607" s="1"/>
  <c r="AY607"/>
  <c r="AZ607" s="1" a="1"/>
  <c r="AZ607" s="1"/>
  <c r="BA607"/>
  <c r="BG607"/>
  <c r="BK607"/>
  <c r="BL607"/>
  <c r="BM607"/>
  <c r="BN607"/>
  <c r="BO607"/>
  <c r="CN607"/>
  <c r="BP607"/>
  <c r="Q607" l="1"/>
  <c r="R607"/>
  <c r="BH607"/>
  <c r="BC607"/>
  <c r="BI607"/>
  <c r="BD607"/>
  <c r="BE607"/>
  <c r="BF607"/>
  <c r="CO607" a="1"/>
  <c r="CO607" s="1"/>
  <c r="DH607" s="1"/>
  <c r="CP607" a="1"/>
  <c r="CP607" s="1"/>
  <c r="DI607" s="1"/>
  <c r="CQ607" a="1"/>
  <c r="CQ607" s="1"/>
  <c r="DJ607" s="1"/>
  <c r="CR607" a="1"/>
  <c r="CR607" s="1"/>
  <c r="DK607" s="1"/>
  <c r="CS607" a="1"/>
  <c r="CS607" s="1"/>
  <c r="DL607" s="1"/>
  <c r="CT607" a="1"/>
  <c r="CT607" s="1"/>
  <c r="DM607" s="1"/>
  <c r="CU607" a="1"/>
  <c r="CU607" s="1"/>
  <c r="DN607" s="1" a="1"/>
  <c r="DN607" s="1"/>
  <c r="CV607" a="1"/>
  <c r="CV607" s="1"/>
  <c r="DO607" s="1"/>
  <c r="CW607" a="1"/>
  <c r="CW607" s="1"/>
  <c r="DP607" s="1"/>
  <c r="CX607" a="1"/>
  <c r="CX607" s="1"/>
  <c r="DQ607" s="1"/>
  <c r="CY607" a="1"/>
  <c r="CY607" s="1"/>
  <c r="DR607" s="1"/>
  <c r="CZ607" a="1"/>
  <c r="CZ607" s="1"/>
  <c r="DS607" s="1"/>
  <c r="DG607"/>
  <c r="ED607"/>
  <c r="EE607"/>
  <c r="EF607"/>
  <c r="EG607"/>
  <c r="D608"/>
  <c r="H608"/>
  <c r="AN607"/>
  <c r="I608" l="1"/>
  <c r="DZ607"/>
  <c r="EB607"/>
  <c r="EC607" s="1"/>
  <c r="G608"/>
  <c r="E608" s="1"/>
  <c r="F608"/>
  <c r="EA607"/>
  <c r="J608" a="1"/>
  <c r="J608" s="1"/>
  <c r="K608"/>
  <c r="L608"/>
  <c r="M608"/>
  <c r="EP607" l="1"/>
  <c r="N608"/>
  <c r="P608"/>
  <c r="S608" a="1"/>
  <c r="S608" s="1"/>
  <c r="T608" a="1"/>
  <c r="T608" s="1"/>
  <c r="U608" a="1"/>
  <c r="U608" s="1"/>
  <c r="V608" a="1"/>
  <c r="V608" s="1"/>
  <c r="W608" a="1"/>
  <c r="W608" s="1"/>
  <c r="Z608"/>
  <c r="AA608"/>
  <c r="AB608" a="1"/>
  <c r="AB608" s="1"/>
  <c r="AC608" a="1"/>
  <c r="AC608" s="1"/>
  <c r="AD608"/>
  <c r="AE608"/>
  <c r="AG608" s="1"/>
  <c r="AH608"/>
  <c r="AJ608" s="1"/>
  <c r="AK608"/>
  <c r="AL608"/>
  <c r="AM608"/>
  <c r="O608"/>
  <c r="X608" l="1" a="1"/>
  <c r="X608" s="1"/>
  <c r="Y608" a="1"/>
  <c r="Y608" s="1"/>
  <c r="AI608"/>
  <c r="AF608"/>
  <c r="AO608"/>
  <c r="AP608"/>
  <c r="AQ608"/>
  <c r="AR608"/>
  <c r="AS608"/>
  <c r="AT608"/>
  <c r="AU608"/>
  <c r="AV608"/>
  <c r="AW608"/>
  <c r="AX608" a="1"/>
  <c r="AX608" s="1"/>
  <c r="AY608"/>
  <c r="AZ608" s="1" a="1"/>
  <c r="AZ608" s="1"/>
  <c r="BA608"/>
  <c r="BK608"/>
  <c r="BL608"/>
  <c r="BM608"/>
  <c r="BN608"/>
  <c r="BO608"/>
  <c r="CN608"/>
  <c r="BP608"/>
  <c r="R608" l="1"/>
  <c r="Q608"/>
  <c r="BG608"/>
  <c r="BH608"/>
  <c r="BC608"/>
  <c r="BI608"/>
  <c r="BD608"/>
  <c r="BE608"/>
  <c r="BF608"/>
  <c r="CO608" a="1"/>
  <c r="CO608" s="1"/>
  <c r="DH608" s="1"/>
  <c r="CP608" a="1"/>
  <c r="CP608" s="1"/>
  <c r="DI608" s="1"/>
  <c r="CQ608" a="1"/>
  <c r="CQ608" s="1"/>
  <c r="DJ608" s="1"/>
  <c r="CR608" a="1"/>
  <c r="CR608" s="1"/>
  <c r="DK608" s="1"/>
  <c r="CS608" a="1"/>
  <c r="CS608" s="1"/>
  <c r="DL608" s="1"/>
  <c r="CT608" a="1"/>
  <c r="CT608" s="1"/>
  <c r="DM608" s="1"/>
  <c r="CU608" a="1"/>
  <c r="CU608" s="1"/>
  <c r="DN608" s="1" a="1"/>
  <c r="DN608" s="1"/>
  <c r="CV608" a="1"/>
  <c r="CV608" s="1"/>
  <c r="DO608" s="1"/>
  <c r="CW608" a="1"/>
  <c r="CW608" s="1"/>
  <c r="DP608" s="1"/>
  <c r="CX608" a="1"/>
  <c r="CX608" s="1"/>
  <c r="DQ608" s="1"/>
  <c r="CY608" a="1"/>
  <c r="CY608" s="1"/>
  <c r="DR608" s="1"/>
  <c r="CZ608" a="1"/>
  <c r="CZ608" s="1"/>
  <c r="DS608" s="1"/>
  <c r="DG608"/>
  <c r="ED608"/>
  <c r="EE608"/>
  <c r="EF608"/>
  <c r="EG608"/>
  <c r="D609"/>
  <c r="AN608"/>
  <c r="H609"/>
  <c r="I609" l="1"/>
  <c r="DZ608"/>
  <c r="EB608"/>
  <c r="G609"/>
  <c r="E609" s="1"/>
  <c r="F609"/>
  <c r="EA608"/>
  <c r="EC608"/>
  <c r="J609" a="1"/>
  <c r="J609" s="1"/>
  <c r="K609"/>
  <c r="L609"/>
  <c r="M609"/>
  <c r="EP608" l="1"/>
  <c r="N609"/>
  <c r="P609"/>
  <c r="S609" a="1"/>
  <c r="S609" s="1"/>
  <c r="T609" a="1"/>
  <c r="T609" s="1"/>
  <c r="U609" a="1"/>
  <c r="U609" s="1"/>
  <c r="V609" a="1"/>
  <c r="V609" s="1"/>
  <c r="W609" a="1"/>
  <c r="W609" s="1"/>
  <c r="Z609"/>
  <c r="AA609"/>
  <c r="AB609" a="1"/>
  <c r="AB609" s="1"/>
  <c r="AC609" a="1"/>
  <c r="AC609" s="1"/>
  <c r="AD609"/>
  <c r="AE609"/>
  <c r="AG609" s="1"/>
  <c r="AH609"/>
  <c r="AJ609" s="1"/>
  <c r="AK609"/>
  <c r="AL609"/>
  <c r="AM609"/>
  <c r="O609"/>
  <c r="X609" l="1" a="1"/>
  <c r="X609" s="1"/>
  <c r="Y609" a="1"/>
  <c r="Y609" s="1"/>
  <c r="AI609"/>
  <c r="AF609"/>
  <c r="AO609"/>
  <c r="AP609"/>
  <c r="AQ609"/>
  <c r="AR609"/>
  <c r="AS609"/>
  <c r="AT609"/>
  <c r="AU609"/>
  <c r="AV609"/>
  <c r="AW609"/>
  <c r="AX609" a="1"/>
  <c r="AX609" s="1"/>
  <c r="AY609"/>
  <c r="AZ609" s="1" a="1"/>
  <c r="AZ609" s="1"/>
  <c r="BA609"/>
  <c r="BK609"/>
  <c r="BL609"/>
  <c r="BM609"/>
  <c r="BN609"/>
  <c r="BO609"/>
  <c r="CN609"/>
  <c r="BP609"/>
  <c r="R609" l="1"/>
  <c r="Q609"/>
  <c r="BG609"/>
  <c r="BH609"/>
  <c r="BC609"/>
  <c r="BI609"/>
  <c r="BD609"/>
  <c r="BE609"/>
  <c r="BF609"/>
  <c r="CO609" a="1"/>
  <c r="CO609" s="1"/>
  <c r="DH609" s="1"/>
  <c r="CP609" a="1"/>
  <c r="CP609" s="1"/>
  <c r="DI609" s="1"/>
  <c r="CQ609" a="1"/>
  <c r="CQ609" s="1"/>
  <c r="DJ609" s="1"/>
  <c r="CR609" a="1"/>
  <c r="CR609" s="1"/>
  <c r="DK609" s="1"/>
  <c r="CS609" a="1"/>
  <c r="CS609" s="1"/>
  <c r="DL609" s="1"/>
  <c r="CT609" a="1"/>
  <c r="CT609" s="1"/>
  <c r="DM609" s="1"/>
  <c r="CU609" a="1"/>
  <c r="CU609" s="1"/>
  <c r="DN609" s="1" a="1"/>
  <c r="DN609" s="1"/>
  <c r="CV609" a="1"/>
  <c r="CV609" s="1"/>
  <c r="DO609" s="1"/>
  <c r="CW609" a="1"/>
  <c r="CW609" s="1"/>
  <c r="DP609" s="1"/>
  <c r="CX609" a="1"/>
  <c r="CX609" s="1"/>
  <c r="DQ609" s="1"/>
  <c r="CY609" a="1"/>
  <c r="CY609" s="1"/>
  <c r="DR609" s="1"/>
  <c r="CZ609" a="1"/>
  <c r="CZ609" s="1"/>
  <c r="DS609" s="1"/>
  <c r="DG609"/>
  <c r="ED609"/>
  <c r="EE609"/>
  <c r="EF609"/>
  <c r="EG609"/>
  <c r="D610"/>
  <c r="AN609"/>
  <c r="H610"/>
  <c r="I610" l="1"/>
  <c r="DZ609"/>
  <c r="EB609"/>
  <c r="G610"/>
  <c r="E610" s="1"/>
  <c r="F610"/>
  <c r="EA609"/>
  <c r="EC609"/>
  <c r="J610" a="1"/>
  <c r="J610" s="1"/>
  <c r="K610"/>
  <c r="L610"/>
  <c r="M610"/>
  <c r="EP609" l="1"/>
  <c r="N610"/>
  <c r="P610"/>
  <c r="S610" a="1"/>
  <c r="S610" s="1"/>
  <c r="T610" a="1"/>
  <c r="T610" s="1"/>
  <c r="U610" a="1"/>
  <c r="U610" s="1"/>
  <c r="V610" a="1"/>
  <c r="V610" s="1"/>
  <c r="W610" a="1"/>
  <c r="W610" s="1"/>
  <c r="Z610"/>
  <c r="AA610"/>
  <c r="AB610" a="1"/>
  <c r="AB610" s="1"/>
  <c r="AC610" a="1"/>
  <c r="AC610" s="1"/>
  <c r="AD610"/>
  <c r="AE610"/>
  <c r="AG610" s="1"/>
  <c r="AH610"/>
  <c r="AJ610" s="1"/>
  <c r="AK610"/>
  <c r="AL610"/>
  <c r="AM610"/>
  <c r="O610"/>
  <c r="X610" l="1" a="1"/>
  <c r="X610" s="1"/>
  <c r="Y610" a="1"/>
  <c r="Y610" s="1"/>
  <c r="AI610"/>
  <c r="AF610"/>
  <c r="AO610"/>
  <c r="AP610"/>
  <c r="AQ610"/>
  <c r="AR610"/>
  <c r="AS610"/>
  <c r="AT610"/>
  <c r="AU610"/>
  <c r="AV610"/>
  <c r="AW610"/>
  <c r="AX610" a="1"/>
  <c r="AX610" s="1"/>
  <c r="AY610"/>
  <c r="AZ610" s="1" a="1"/>
  <c r="AZ610" s="1"/>
  <c r="BA610"/>
  <c r="BG610"/>
  <c r="BK610"/>
  <c r="BL610"/>
  <c r="BM610"/>
  <c r="BN610"/>
  <c r="BO610"/>
  <c r="CN610"/>
  <c r="BP610"/>
  <c r="Q610" l="1"/>
  <c r="R610"/>
  <c r="BH610"/>
  <c r="BC610"/>
  <c r="BI610"/>
  <c r="BD610"/>
  <c r="BE610"/>
  <c r="BF610"/>
  <c r="CO610" a="1"/>
  <c r="CO610" s="1"/>
  <c r="DH610" s="1"/>
  <c r="CP610" a="1"/>
  <c r="CP610" s="1"/>
  <c r="DI610" s="1"/>
  <c r="CQ610" a="1"/>
  <c r="CQ610" s="1"/>
  <c r="DJ610" s="1"/>
  <c r="CR610" a="1"/>
  <c r="CR610" s="1"/>
  <c r="DK610" s="1"/>
  <c r="CS610" a="1"/>
  <c r="CS610" s="1"/>
  <c r="DL610" s="1"/>
  <c r="CT610" a="1"/>
  <c r="CT610" s="1"/>
  <c r="DM610" s="1"/>
  <c r="CU610" a="1"/>
  <c r="CU610" s="1"/>
  <c r="DN610" s="1" a="1"/>
  <c r="DN610" s="1"/>
  <c r="CV610" a="1"/>
  <c r="CV610" s="1"/>
  <c r="DO610" s="1"/>
  <c r="CW610" a="1"/>
  <c r="CW610" s="1"/>
  <c r="DP610" s="1"/>
  <c r="CX610" a="1"/>
  <c r="CX610" s="1"/>
  <c r="DQ610" s="1"/>
  <c r="CY610" a="1"/>
  <c r="CY610" s="1"/>
  <c r="DR610" s="1"/>
  <c r="CZ610" a="1"/>
  <c r="CZ610" s="1"/>
  <c r="DS610" s="1"/>
  <c r="DG610"/>
  <c r="ED610"/>
  <c r="EE610"/>
  <c r="EF610"/>
  <c r="EG610"/>
  <c r="D611"/>
  <c r="H611"/>
  <c r="AN610"/>
  <c r="I611" l="1"/>
  <c r="DZ610"/>
  <c r="EB610"/>
  <c r="EC610" s="1"/>
  <c r="G611"/>
  <c r="E611" s="1"/>
  <c r="F611"/>
  <c r="J611" a="1"/>
  <c r="J611" s="1"/>
  <c r="K611"/>
  <c r="L611"/>
  <c r="M611"/>
  <c r="EA610" l="1"/>
  <c r="EP610"/>
  <c r="N611"/>
  <c r="P611"/>
  <c r="S611" a="1"/>
  <c r="S611" s="1"/>
  <c r="T611" a="1"/>
  <c r="T611" s="1"/>
  <c r="U611" a="1"/>
  <c r="U611" s="1"/>
  <c r="V611" a="1"/>
  <c r="V611" s="1"/>
  <c r="W611" a="1"/>
  <c r="W611" s="1"/>
  <c r="Z611"/>
  <c r="AA611"/>
  <c r="AB611" a="1"/>
  <c r="AB611" s="1"/>
  <c r="AC611" a="1"/>
  <c r="AC611" s="1"/>
  <c r="AD611"/>
  <c r="AE611"/>
  <c r="AG611" s="1"/>
  <c r="AH611"/>
  <c r="AJ611" s="1"/>
  <c r="AK611"/>
  <c r="AL611"/>
  <c r="AM611"/>
  <c r="O611"/>
  <c r="X611" l="1" a="1"/>
  <c r="X611" s="1"/>
  <c r="Y611" a="1"/>
  <c r="Y611" s="1"/>
  <c r="AI611"/>
  <c r="AF611"/>
  <c r="AO611"/>
  <c r="AP611"/>
  <c r="AQ611"/>
  <c r="AR611"/>
  <c r="AS611"/>
  <c r="AT611"/>
  <c r="AU611"/>
  <c r="AV611"/>
  <c r="AW611"/>
  <c r="AX611" a="1"/>
  <c r="AX611" s="1"/>
  <c r="AY611"/>
  <c r="AZ611" s="1" a="1"/>
  <c r="AZ611" s="1"/>
  <c r="BA611"/>
  <c r="BG611"/>
  <c r="BK611"/>
  <c r="BL611"/>
  <c r="BM611"/>
  <c r="BN611"/>
  <c r="BO611"/>
  <c r="CN611"/>
  <c r="BP611"/>
  <c r="Q611" l="1"/>
  <c r="R611"/>
  <c r="BH611"/>
  <c r="BC611"/>
  <c r="BI611"/>
  <c r="BD611"/>
  <c r="BE611"/>
  <c r="BF611"/>
  <c r="CO611" a="1"/>
  <c r="CO611" s="1"/>
  <c r="DH611" s="1"/>
  <c r="CP611" a="1"/>
  <c r="CP611" s="1"/>
  <c r="DI611" s="1"/>
  <c r="CQ611" a="1"/>
  <c r="CQ611" s="1"/>
  <c r="DJ611" s="1"/>
  <c r="CR611" a="1"/>
  <c r="CR611" s="1"/>
  <c r="DK611" s="1"/>
  <c r="CS611" a="1"/>
  <c r="CS611" s="1"/>
  <c r="DL611" s="1"/>
  <c r="CT611" a="1"/>
  <c r="CT611" s="1"/>
  <c r="DM611" s="1"/>
  <c r="CU611" a="1"/>
  <c r="CU611" s="1"/>
  <c r="DN611" s="1" a="1"/>
  <c r="DN611" s="1"/>
  <c r="CV611" a="1"/>
  <c r="CV611" s="1"/>
  <c r="DO611" s="1"/>
  <c r="CW611" a="1"/>
  <c r="CW611" s="1"/>
  <c r="DP611" s="1"/>
  <c r="CX611" a="1"/>
  <c r="CX611" s="1"/>
  <c r="DQ611" s="1"/>
  <c r="CY611" a="1"/>
  <c r="CY611" s="1"/>
  <c r="DR611" s="1"/>
  <c r="CZ611" a="1"/>
  <c r="CZ611" s="1"/>
  <c r="DS611" s="1"/>
  <c r="DG611"/>
  <c r="ED611"/>
  <c r="EE611"/>
  <c r="EF611"/>
  <c r="EG611"/>
  <c r="D612"/>
  <c r="H612"/>
  <c r="AN611"/>
  <c r="I612" l="1"/>
  <c r="DZ611"/>
  <c r="EB611"/>
  <c r="EC611" s="1"/>
  <c r="G612"/>
  <c r="E612" s="1"/>
  <c r="F612"/>
  <c r="EA611"/>
  <c r="J612" a="1"/>
  <c r="J612" s="1"/>
  <c r="K612"/>
  <c r="L612"/>
  <c r="M612"/>
  <c r="EP611" l="1"/>
  <c r="N612"/>
  <c r="P612"/>
  <c r="S612" a="1"/>
  <c r="S612" s="1"/>
  <c r="T612" a="1"/>
  <c r="T612" s="1"/>
  <c r="U612" a="1"/>
  <c r="U612" s="1"/>
  <c r="V612" a="1"/>
  <c r="V612" s="1"/>
  <c r="W612" a="1"/>
  <c r="W612" s="1"/>
  <c r="Z612"/>
  <c r="AA612"/>
  <c r="AB612" a="1"/>
  <c r="AB612" s="1"/>
  <c r="AC612" a="1"/>
  <c r="AC612" s="1"/>
  <c r="AD612"/>
  <c r="AE612"/>
  <c r="AG612" s="1"/>
  <c r="AH612"/>
  <c r="AJ612" s="1"/>
  <c r="AK612"/>
  <c r="AL612"/>
  <c r="AM612"/>
  <c r="O612"/>
  <c r="X612" l="1" a="1"/>
  <c r="X612" s="1"/>
  <c r="Y612" a="1"/>
  <c r="Y612" s="1"/>
  <c r="AI612"/>
  <c r="AF612"/>
  <c r="AO612"/>
  <c r="AP612"/>
  <c r="AQ612"/>
  <c r="AR612"/>
  <c r="AS612"/>
  <c r="AT612"/>
  <c r="AU612"/>
  <c r="AV612"/>
  <c r="AW612"/>
  <c r="AX612" a="1"/>
  <c r="AX612" s="1"/>
  <c r="AY612"/>
  <c r="AZ612" s="1" a="1"/>
  <c r="AZ612" s="1"/>
  <c r="BA612"/>
  <c r="BG612"/>
  <c r="BK612"/>
  <c r="BL612"/>
  <c r="BM612"/>
  <c r="BN612"/>
  <c r="BO612"/>
  <c r="CN612"/>
  <c r="BP612"/>
  <c r="Q612" l="1"/>
  <c r="R612"/>
  <c r="BH612"/>
  <c r="BC612"/>
  <c r="BI612"/>
  <c r="BD612"/>
  <c r="BE612"/>
  <c r="BF612"/>
  <c r="CO612" a="1"/>
  <c r="CO612" s="1"/>
  <c r="DH612" s="1"/>
  <c r="CP612" a="1"/>
  <c r="CP612" s="1"/>
  <c r="DI612" s="1"/>
  <c r="CQ612" a="1"/>
  <c r="CQ612" s="1"/>
  <c r="DJ612" s="1"/>
  <c r="CR612" a="1"/>
  <c r="CR612" s="1"/>
  <c r="DK612" s="1"/>
  <c r="CS612" a="1"/>
  <c r="CS612" s="1"/>
  <c r="DL612" s="1"/>
  <c r="CT612" a="1"/>
  <c r="CT612" s="1"/>
  <c r="DM612" s="1"/>
  <c r="CU612" a="1"/>
  <c r="CU612" s="1"/>
  <c r="DN612" s="1" a="1"/>
  <c r="DN612" s="1"/>
  <c r="CV612" a="1"/>
  <c r="CV612" s="1"/>
  <c r="DO612" s="1"/>
  <c r="CW612" a="1"/>
  <c r="CW612" s="1"/>
  <c r="DP612" s="1"/>
  <c r="CX612" a="1"/>
  <c r="CX612" s="1"/>
  <c r="DQ612" s="1"/>
  <c r="CY612" a="1"/>
  <c r="CY612" s="1"/>
  <c r="DR612" s="1"/>
  <c r="CZ612" a="1"/>
  <c r="CZ612" s="1"/>
  <c r="DS612" s="1"/>
  <c r="DG612"/>
  <c r="ED612"/>
  <c r="EE612"/>
  <c r="EF612"/>
  <c r="EG612"/>
  <c r="D613"/>
  <c r="H613"/>
  <c r="AN612"/>
  <c r="I613" l="1"/>
  <c r="DZ612"/>
  <c r="EB612"/>
  <c r="EC612" s="1"/>
  <c r="G613"/>
  <c r="E613" s="1"/>
  <c r="F613"/>
  <c r="EA612"/>
  <c r="J613" a="1"/>
  <c r="J613" s="1"/>
  <c r="K613"/>
  <c r="L613"/>
  <c r="M613"/>
  <c r="EP612" l="1"/>
  <c r="N613"/>
  <c r="P613"/>
  <c r="S613" a="1"/>
  <c r="S613" s="1"/>
  <c r="T613" a="1"/>
  <c r="T613" s="1"/>
  <c r="U613" a="1"/>
  <c r="U613" s="1"/>
  <c r="V613" a="1"/>
  <c r="V613" s="1"/>
  <c r="W613" a="1"/>
  <c r="W613" s="1"/>
  <c r="Z613"/>
  <c r="AA613"/>
  <c r="AB613" a="1"/>
  <c r="AB613" s="1"/>
  <c r="AC613" a="1"/>
  <c r="AC613" s="1"/>
  <c r="AD613"/>
  <c r="AE613"/>
  <c r="AG613" s="1"/>
  <c r="AH613"/>
  <c r="AJ613" s="1"/>
  <c r="AK613"/>
  <c r="AL613"/>
  <c r="AM613"/>
  <c r="O613"/>
  <c r="X613" l="1" a="1"/>
  <c r="X613" s="1"/>
  <c r="Y613" a="1"/>
  <c r="Y613" s="1"/>
  <c r="AI613"/>
  <c r="AF613"/>
  <c r="AO613"/>
  <c r="AP613"/>
  <c r="AQ613"/>
  <c r="AR613"/>
  <c r="AS613"/>
  <c r="AT613"/>
  <c r="AU613"/>
  <c r="AV613"/>
  <c r="AW613"/>
  <c r="AX613" a="1"/>
  <c r="AX613" s="1"/>
  <c r="AY613"/>
  <c r="AZ613" s="1" a="1"/>
  <c r="AZ613" s="1"/>
  <c r="BA613"/>
  <c r="BK613"/>
  <c r="BL613"/>
  <c r="BM613"/>
  <c r="BN613"/>
  <c r="BO613"/>
  <c r="CN613"/>
  <c r="BP613"/>
  <c r="BG613" l="1"/>
  <c r="Q613"/>
  <c r="R613"/>
  <c r="BH613"/>
  <c r="BC613"/>
  <c r="BI613"/>
  <c r="BD613"/>
  <c r="BE613"/>
  <c r="BF613"/>
  <c r="CO613" a="1"/>
  <c r="CO613" s="1"/>
  <c r="DH613" s="1"/>
  <c r="CP613" a="1"/>
  <c r="CP613" s="1"/>
  <c r="DI613" s="1"/>
  <c r="CQ613" a="1"/>
  <c r="CQ613" s="1"/>
  <c r="DJ613" s="1"/>
  <c r="CR613" a="1"/>
  <c r="CR613" s="1"/>
  <c r="DK613" s="1"/>
  <c r="CS613" a="1"/>
  <c r="CS613" s="1"/>
  <c r="DL613" s="1"/>
  <c r="CT613" a="1"/>
  <c r="CT613" s="1"/>
  <c r="DM613" s="1"/>
  <c r="CU613" a="1"/>
  <c r="CU613" s="1"/>
  <c r="DN613" s="1" a="1"/>
  <c r="DN613" s="1"/>
  <c r="CV613" a="1"/>
  <c r="CV613" s="1"/>
  <c r="DO613" s="1"/>
  <c r="CW613" a="1"/>
  <c r="CW613" s="1"/>
  <c r="DP613" s="1"/>
  <c r="CX613" a="1"/>
  <c r="CX613" s="1"/>
  <c r="DQ613" s="1"/>
  <c r="CY613" a="1"/>
  <c r="CY613" s="1"/>
  <c r="DR613" s="1"/>
  <c r="CZ613" a="1"/>
  <c r="CZ613" s="1"/>
  <c r="DS613" s="1"/>
  <c r="DG613"/>
  <c r="ED613"/>
  <c r="EE613"/>
  <c r="EF613"/>
  <c r="EG613"/>
  <c r="D614"/>
  <c r="AN613"/>
  <c r="H614"/>
  <c r="I614" l="1"/>
  <c r="DZ613"/>
  <c r="EB613"/>
  <c r="G614"/>
  <c r="E614" s="1"/>
  <c r="F614"/>
  <c r="EA613"/>
  <c r="EC613"/>
  <c r="J614" a="1"/>
  <c r="J614" s="1"/>
  <c r="K614"/>
  <c r="L614"/>
  <c r="M614"/>
  <c r="EP613" l="1"/>
  <c r="N614"/>
  <c r="P614"/>
  <c r="S614" a="1"/>
  <c r="S614" s="1"/>
  <c r="T614" a="1"/>
  <c r="T614" s="1"/>
  <c r="U614" a="1"/>
  <c r="U614" s="1"/>
  <c r="V614" a="1"/>
  <c r="V614" s="1"/>
  <c r="W614" a="1"/>
  <c r="W614" s="1"/>
  <c r="Z614"/>
  <c r="AA614"/>
  <c r="AB614" a="1"/>
  <c r="AB614" s="1"/>
  <c r="AC614" a="1"/>
  <c r="AC614" s="1"/>
  <c r="AD614"/>
  <c r="AE614"/>
  <c r="AG614" s="1"/>
  <c r="AH614"/>
  <c r="AJ614" s="1"/>
  <c r="AK614"/>
  <c r="AL614"/>
  <c r="AM614"/>
  <c r="O614"/>
  <c r="X614" l="1" a="1"/>
  <c r="X614" s="1"/>
  <c r="Y614" a="1"/>
  <c r="Y614" s="1"/>
  <c r="AI614"/>
  <c r="AF614"/>
  <c r="AO614"/>
  <c r="AP614"/>
  <c r="AQ614"/>
  <c r="AR614"/>
  <c r="AS614"/>
  <c r="AT614"/>
  <c r="AU614"/>
  <c r="AV614"/>
  <c r="AW614"/>
  <c r="AX614" a="1"/>
  <c r="AX614" s="1"/>
  <c r="AY614"/>
  <c r="AZ614" s="1" a="1"/>
  <c r="AZ614" s="1"/>
  <c r="BA614"/>
  <c r="BG614"/>
  <c r="BK614"/>
  <c r="BL614"/>
  <c r="BM614"/>
  <c r="BN614"/>
  <c r="BO614"/>
  <c r="CN614"/>
  <c r="BP614"/>
  <c r="Q614" l="1"/>
  <c r="R614"/>
  <c r="BH614"/>
  <c r="BC614"/>
  <c r="BI614"/>
  <c r="BD614"/>
  <c r="BE614"/>
  <c r="BF614"/>
  <c r="CO614" a="1"/>
  <c r="CO614" s="1"/>
  <c r="DH614" s="1"/>
  <c r="CP614" a="1"/>
  <c r="CP614" s="1"/>
  <c r="DI614" s="1"/>
  <c r="CQ614" a="1"/>
  <c r="CQ614" s="1"/>
  <c r="DJ614" s="1"/>
  <c r="CR614" a="1"/>
  <c r="CR614" s="1"/>
  <c r="DK614" s="1"/>
  <c r="CS614" a="1"/>
  <c r="CS614" s="1"/>
  <c r="DL614" s="1"/>
  <c r="CT614" a="1"/>
  <c r="CT614" s="1"/>
  <c r="DM614" s="1"/>
  <c r="CU614" a="1"/>
  <c r="CU614" s="1"/>
  <c r="DN614" s="1" a="1"/>
  <c r="DN614" s="1"/>
  <c r="CV614" a="1"/>
  <c r="CV614" s="1"/>
  <c r="DO614" s="1"/>
  <c r="CW614" a="1"/>
  <c r="CW614" s="1"/>
  <c r="DP614" s="1"/>
  <c r="CX614" a="1"/>
  <c r="CX614" s="1"/>
  <c r="DQ614" s="1"/>
  <c r="CY614" a="1"/>
  <c r="CY614" s="1"/>
  <c r="DR614" s="1"/>
  <c r="CZ614" a="1"/>
  <c r="CZ614" s="1"/>
  <c r="DS614" s="1"/>
  <c r="DG614"/>
  <c r="ED614"/>
  <c r="EE614"/>
  <c r="EF614"/>
  <c r="EG614"/>
  <c r="D615"/>
  <c r="H615"/>
  <c r="AN614"/>
  <c r="I615" l="1"/>
  <c r="DZ614"/>
  <c r="EB614"/>
  <c r="G615"/>
  <c r="E615" s="1"/>
  <c r="F615"/>
  <c r="EA614"/>
  <c r="EC614"/>
  <c r="J615" a="1"/>
  <c r="J615" s="1"/>
  <c r="K615"/>
  <c r="L615"/>
  <c r="M615"/>
  <c r="EP614" l="1"/>
  <c r="N615"/>
  <c r="P615"/>
  <c r="S615" a="1"/>
  <c r="S615" s="1"/>
  <c r="T615" a="1"/>
  <c r="T615" s="1"/>
  <c r="U615" a="1"/>
  <c r="U615" s="1"/>
  <c r="V615" a="1"/>
  <c r="V615" s="1"/>
  <c r="W615" a="1"/>
  <c r="W615" s="1"/>
  <c r="Z615"/>
  <c r="AA615"/>
  <c r="AB615" a="1"/>
  <c r="AB615" s="1"/>
  <c r="AC615" a="1"/>
  <c r="AC615" s="1"/>
  <c r="AD615"/>
  <c r="AE615"/>
  <c r="AG615" s="1"/>
  <c r="AH615"/>
  <c r="AJ615" s="1"/>
  <c r="AK615"/>
  <c r="AL615"/>
  <c r="AM615"/>
  <c r="O615"/>
  <c r="X615" l="1" a="1"/>
  <c r="X615" s="1"/>
  <c r="Y615" a="1"/>
  <c r="Y615" s="1"/>
  <c r="AI615"/>
  <c r="AF615"/>
  <c r="AO615"/>
  <c r="AP615"/>
  <c r="AQ615"/>
  <c r="AR615"/>
  <c r="AS615"/>
  <c r="AT615"/>
  <c r="AU615"/>
  <c r="AV615"/>
  <c r="AW615"/>
  <c r="AX615" a="1"/>
  <c r="AX615" s="1"/>
  <c r="AY615"/>
  <c r="AZ615" s="1" a="1"/>
  <c r="AZ615" s="1"/>
  <c r="BA615"/>
  <c r="BG615"/>
  <c r="BK615"/>
  <c r="BL615"/>
  <c r="BM615"/>
  <c r="BN615"/>
  <c r="BO615"/>
  <c r="CN615"/>
  <c r="BP615"/>
  <c r="R615" l="1"/>
  <c r="Q615"/>
  <c r="BH615"/>
  <c r="BC615"/>
  <c r="BI615"/>
  <c r="BD615"/>
  <c r="BE615"/>
  <c r="BF615"/>
  <c r="CO615" a="1"/>
  <c r="CO615" s="1"/>
  <c r="DH615" s="1"/>
  <c r="CP615" a="1"/>
  <c r="CP615" s="1"/>
  <c r="DI615" s="1"/>
  <c r="CQ615" a="1"/>
  <c r="CQ615" s="1"/>
  <c r="DJ615" s="1"/>
  <c r="CR615" a="1"/>
  <c r="CR615" s="1"/>
  <c r="DK615" s="1"/>
  <c r="CS615" a="1"/>
  <c r="CS615" s="1"/>
  <c r="DL615" s="1"/>
  <c r="CT615" a="1"/>
  <c r="CT615" s="1"/>
  <c r="DM615" s="1"/>
  <c r="CU615" a="1"/>
  <c r="CU615" s="1"/>
  <c r="DN615" s="1" a="1"/>
  <c r="DN615" s="1"/>
  <c r="CV615" a="1"/>
  <c r="CV615" s="1"/>
  <c r="DO615" s="1"/>
  <c r="CW615" a="1"/>
  <c r="CW615" s="1"/>
  <c r="DP615" s="1"/>
  <c r="CX615" a="1"/>
  <c r="CX615" s="1"/>
  <c r="DQ615" s="1"/>
  <c r="CY615" a="1"/>
  <c r="CY615" s="1"/>
  <c r="DR615" s="1"/>
  <c r="CZ615" a="1"/>
  <c r="CZ615" s="1"/>
  <c r="DS615" s="1"/>
  <c r="DG615"/>
  <c r="ED615"/>
  <c r="EE615"/>
  <c r="EF615"/>
  <c r="EG615"/>
  <c r="D616"/>
  <c r="AN615"/>
  <c r="H616"/>
  <c r="I616" l="1"/>
  <c r="DZ615"/>
  <c r="EB615"/>
  <c r="G616"/>
  <c r="E616" s="1"/>
  <c r="F616"/>
  <c r="EA615"/>
  <c r="EC615"/>
  <c r="J616" a="1"/>
  <c r="J616" s="1"/>
  <c r="K616"/>
  <c r="L616"/>
  <c r="M616"/>
  <c r="EP615" l="1"/>
  <c r="N616"/>
  <c r="P616"/>
  <c r="S616" a="1"/>
  <c r="S616" s="1"/>
  <c r="T616" a="1"/>
  <c r="T616" s="1"/>
  <c r="U616" a="1"/>
  <c r="U616" s="1"/>
  <c r="V616" a="1"/>
  <c r="V616" s="1"/>
  <c r="W616" a="1"/>
  <c r="W616" s="1"/>
  <c r="Z616"/>
  <c r="AA616"/>
  <c r="AB616" a="1"/>
  <c r="AB616" s="1"/>
  <c r="AC616" a="1"/>
  <c r="AC616" s="1"/>
  <c r="AD616"/>
  <c r="AE616"/>
  <c r="AG616" s="1"/>
  <c r="AH616"/>
  <c r="AJ616" s="1"/>
  <c r="AK616"/>
  <c r="AL616"/>
  <c r="AM616"/>
  <c r="O616"/>
  <c r="X616" l="1" a="1"/>
  <c r="X616" s="1"/>
  <c r="Y616" a="1"/>
  <c r="Y616" s="1"/>
  <c r="AI616"/>
  <c r="AF616"/>
  <c r="AO616"/>
  <c r="AP616"/>
  <c r="AQ616"/>
  <c r="AR616"/>
  <c r="AS616"/>
  <c r="AT616"/>
  <c r="AU616"/>
  <c r="AV616"/>
  <c r="AW616"/>
  <c r="AX616" a="1"/>
  <c r="AX616" s="1"/>
  <c r="AY616"/>
  <c r="AZ616" s="1" a="1"/>
  <c r="AZ616" s="1"/>
  <c r="BA616"/>
  <c r="BG616"/>
  <c r="BK616"/>
  <c r="BL616"/>
  <c r="BM616"/>
  <c r="BN616"/>
  <c r="BO616"/>
  <c r="CN616"/>
  <c r="BP616"/>
  <c r="Q616" l="1"/>
  <c r="R616"/>
  <c r="BH616"/>
  <c r="BC616"/>
  <c r="BI616"/>
  <c r="BD616"/>
  <c r="BE616"/>
  <c r="BF616"/>
  <c r="CO616" a="1"/>
  <c r="CO616" s="1"/>
  <c r="DH616" s="1"/>
  <c r="CP616" a="1"/>
  <c r="CP616" s="1"/>
  <c r="DI616" s="1"/>
  <c r="CQ616" a="1"/>
  <c r="CQ616" s="1"/>
  <c r="DJ616" s="1"/>
  <c r="CR616" a="1"/>
  <c r="CR616" s="1"/>
  <c r="DK616" s="1"/>
  <c r="CS616" a="1"/>
  <c r="CS616" s="1"/>
  <c r="DL616" s="1"/>
  <c r="CT616" a="1"/>
  <c r="CT616" s="1"/>
  <c r="DM616" s="1"/>
  <c r="CU616" a="1"/>
  <c r="CU616" s="1"/>
  <c r="DN616" s="1" a="1"/>
  <c r="DN616" s="1"/>
  <c r="CV616" a="1"/>
  <c r="CV616" s="1"/>
  <c r="DO616" s="1"/>
  <c r="CW616" a="1"/>
  <c r="CW616" s="1"/>
  <c r="DP616" s="1"/>
  <c r="CX616" a="1"/>
  <c r="CX616" s="1"/>
  <c r="DQ616" s="1"/>
  <c r="CY616" a="1"/>
  <c r="CY616" s="1"/>
  <c r="DR616" s="1"/>
  <c r="CZ616" a="1"/>
  <c r="CZ616" s="1"/>
  <c r="DS616" s="1"/>
  <c r="DG616"/>
  <c r="ED616"/>
  <c r="EE616"/>
  <c r="EF616"/>
  <c r="EG616"/>
  <c r="D617"/>
  <c r="H617"/>
  <c r="AN616"/>
  <c r="I617" l="1"/>
  <c r="DZ616"/>
  <c r="EB616"/>
  <c r="G617"/>
  <c r="E617" s="1"/>
  <c r="F617"/>
  <c r="EA616"/>
  <c r="EC616"/>
  <c r="J617" a="1"/>
  <c r="J617" s="1"/>
  <c r="K617"/>
  <c r="L617"/>
  <c r="M617"/>
  <c r="EP616" l="1"/>
  <c r="N617"/>
  <c r="P617"/>
  <c r="S617" a="1"/>
  <c r="S617" s="1"/>
  <c r="T617" a="1"/>
  <c r="T617" s="1"/>
  <c r="U617" a="1"/>
  <c r="U617" s="1"/>
  <c r="V617" a="1"/>
  <c r="V617" s="1"/>
  <c r="W617" a="1"/>
  <c r="W617" s="1"/>
  <c r="Z617"/>
  <c r="AA617"/>
  <c r="AB617" a="1"/>
  <c r="AB617" s="1"/>
  <c r="AC617" a="1"/>
  <c r="AC617" s="1"/>
  <c r="AD617"/>
  <c r="AE617"/>
  <c r="AG617" s="1"/>
  <c r="AH617"/>
  <c r="AJ617" s="1"/>
  <c r="AK617"/>
  <c r="AL617"/>
  <c r="AM617"/>
  <c r="O617"/>
  <c r="X617" l="1" a="1"/>
  <c r="X617" s="1"/>
  <c r="Y617" a="1"/>
  <c r="Y617" s="1"/>
  <c r="AI617"/>
  <c r="AF617"/>
  <c r="AO617"/>
  <c r="AP617"/>
  <c r="AQ617"/>
  <c r="AR617"/>
  <c r="AS617"/>
  <c r="AT617"/>
  <c r="AU617"/>
  <c r="AV617"/>
  <c r="AW617"/>
  <c r="AX617" a="1"/>
  <c r="AX617" s="1"/>
  <c r="AY617"/>
  <c r="AZ617" s="1" a="1"/>
  <c r="AZ617" s="1"/>
  <c r="BA617"/>
  <c r="BG617"/>
  <c r="BK617"/>
  <c r="BL617"/>
  <c r="BM617"/>
  <c r="BN617"/>
  <c r="BO617"/>
  <c r="CN617"/>
  <c r="BP617"/>
  <c r="Q617" l="1"/>
  <c r="R617"/>
  <c r="BH617"/>
  <c r="BC617"/>
  <c r="BI617"/>
  <c r="BD617"/>
  <c r="BE617"/>
  <c r="BF617"/>
  <c r="CO617" a="1"/>
  <c r="CO617" s="1"/>
  <c r="DH617" s="1"/>
  <c r="CP617" a="1"/>
  <c r="CP617" s="1"/>
  <c r="DI617" s="1"/>
  <c r="CQ617" a="1"/>
  <c r="CQ617" s="1"/>
  <c r="DJ617" s="1"/>
  <c r="CR617" a="1"/>
  <c r="CR617" s="1"/>
  <c r="DK617" s="1"/>
  <c r="CS617" a="1"/>
  <c r="CS617" s="1"/>
  <c r="DL617" s="1"/>
  <c r="CT617" a="1"/>
  <c r="CT617" s="1"/>
  <c r="DM617" s="1"/>
  <c r="CU617" a="1"/>
  <c r="CU617" s="1"/>
  <c r="DN617" s="1" a="1"/>
  <c r="DN617" s="1"/>
  <c r="CV617" a="1"/>
  <c r="CV617" s="1"/>
  <c r="DO617" s="1"/>
  <c r="CW617" a="1"/>
  <c r="CW617" s="1"/>
  <c r="DP617" s="1"/>
  <c r="CX617" a="1"/>
  <c r="CX617" s="1"/>
  <c r="DQ617" s="1"/>
  <c r="CY617" a="1"/>
  <c r="CY617" s="1"/>
  <c r="DR617" s="1"/>
  <c r="CZ617" a="1"/>
  <c r="CZ617" s="1"/>
  <c r="DS617" s="1"/>
  <c r="DG617"/>
  <c r="ED617"/>
  <c r="EE617"/>
  <c r="EF617"/>
  <c r="EG617"/>
  <c r="D618"/>
  <c r="H618"/>
  <c r="AN617"/>
  <c r="I618" l="1"/>
  <c r="DZ617"/>
  <c r="EB617"/>
  <c r="EC617" s="1"/>
  <c r="G618"/>
  <c r="E618" s="1"/>
  <c r="F618"/>
  <c r="J618" a="1"/>
  <c r="J618" s="1"/>
  <c r="K618"/>
  <c r="L618"/>
  <c r="M618"/>
  <c r="EA617" l="1"/>
  <c r="EP617"/>
  <c r="N618"/>
  <c r="P618"/>
  <c r="S618" a="1"/>
  <c r="S618" s="1"/>
  <c r="T618" a="1"/>
  <c r="T618" s="1"/>
  <c r="U618" a="1"/>
  <c r="U618" s="1"/>
  <c r="V618" a="1"/>
  <c r="V618" s="1"/>
  <c r="W618" a="1"/>
  <c r="W618" s="1"/>
  <c r="Z618"/>
  <c r="AA618"/>
  <c r="AB618" a="1"/>
  <c r="AB618" s="1"/>
  <c r="AC618" a="1"/>
  <c r="AC618" s="1"/>
  <c r="AD618"/>
  <c r="AE618"/>
  <c r="AG618" s="1"/>
  <c r="AH618"/>
  <c r="AJ618" s="1"/>
  <c r="AK618"/>
  <c r="AL618"/>
  <c r="AM618"/>
  <c r="O618"/>
  <c r="X618" l="1" a="1"/>
  <c r="X618" s="1"/>
  <c r="Y618" a="1"/>
  <c r="Y618" s="1"/>
  <c r="AI618"/>
  <c r="AF618"/>
  <c r="AO618"/>
  <c r="AP618"/>
  <c r="AQ618"/>
  <c r="AR618"/>
  <c r="AS618"/>
  <c r="AT618"/>
  <c r="AU618"/>
  <c r="AV618"/>
  <c r="AW618"/>
  <c r="AX618" a="1"/>
  <c r="AX618" s="1"/>
  <c r="AY618"/>
  <c r="AZ618" s="1" a="1"/>
  <c r="AZ618" s="1"/>
  <c r="BA618"/>
  <c r="BG618"/>
  <c r="BK618"/>
  <c r="BL618"/>
  <c r="BM618"/>
  <c r="BN618"/>
  <c r="BO618"/>
  <c r="CN618"/>
  <c r="BP618"/>
  <c r="R618" l="1"/>
  <c r="Q618"/>
  <c r="BH618"/>
  <c r="BC618"/>
  <c r="BI618"/>
  <c r="BD618"/>
  <c r="BE618"/>
  <c r="BF618"/>
  <c r="CO618" a="1"/>
  <c r="CO618" s="1"/>
  <c r="DH618" s="1"/>
  <c r="CP618" a="1"/>
  <c r="CP618" s="1"/>
  <c r="DI618" s="1"/>
  <c r="CQ618" a="1"/>
  <c r="CQ618" s="1"/>
  <c r="DJ618" s="1"/>
  <c r="CR618" a="1"/>
  <c r="CR618" s="1"/>
  <c r="DK618" s="1"/>
  <c r="CS618" a="1"/>
  <c r="CS618" s="1"/>
  <c r="DL618" s="1"/>
  <c r="CT618" a="1"/>
  <c r="CT618" s="1"/>
  <c r="DM618" s="1"/>
  <c r="CU618" a="1"/>
  <c r="CU618" s="1"/>
  <c r="DN618" s="1" a="1"/>
  <c r="DN618" s="1"/>
  <c r="CV618" a="1"/>
  <c r="CV618" s="1"/>
  <c r="DO618" s="1"/>
  <c r="CW618" a="1"/>
  <c r="CW618" s="1"/>
  <c r="DP618" s="1"/>
  <c r="CX618" a="1"/>
  <c r="CX618" s="1"/>
  <c r="DQ618" s="1"/>
  <c r="CY618" a="1"/>
  <c r="CY618" s="1"/>
  <c r="DR618" s="1"/>
  <c r="CZ618" a="1"/>
  <c r="CZ618" s="1"/>
  <c r="DS618" s="1"/>
  <c r="DG618"/>
  <c r="ED618"/>
  <c r="EE618"/>
  <c r="EF618"/>
  <c r="EG618"/>
  <c r="D619"/>
  <c r="AN618"/>
  <c r="H619"/>
  <c r="I619" l="1"/>
  <c r="DZ618"/>
  <c r="EB618"/>
  <c r="G619"/>
  <c r="E619" s="1"/>
  <c r="F619"/>
  <c r="EC618"/>
  <c r="EA618"/>
  <c r="J619" a="1"/>
  <c r="J619" s="1"/>
  <c r="K619"/>
  <c r="L619"/>
  <c r="M619"/>
  <c r="EP618" l="1"/>
  <c r="N619"/>
  <c r="P619"/>
  <c r="S619" a="1"/>
  <c r="S619" s="1"/>
  <c r="T619" a="1"/>
  <c r="T619" s="1"/>
  <c r="U619" a="1"/>
  <c r="U619" s="1"/>
  <c r="V619" a="1"/>
  <c r="V619" s="1"/>
  <c r="W619" a="1"/>
  <c r="W619" s="1"/>
  <c r="Z619"/>
  <c r="AA619"/>
  <c r="AB619" a="1"/>
  <c r="AB619" s="1"/>
  <c r="AC619" a="1"/>
  <c r="AC619" s="1"/>
  <c r="AD619"/>
  <c r="AE619"/>
  <c r="AG619" s="1"/>
  <c r="AH619"/>
  <c r="AJ619" s="1"/>
  <c r="AK619"/>
  <c r="AL619"/>
  <c r="AM619"/>
  <c r="O619"/>
  <c r="X619" l="1" a="1"/>
  <c r="X619" s="1"/>
  <c r="Y619" a="1"/>
  <c r="Y619" s="1"/>
  <c r="AI619"/>
  <c r="AF619"/>
  <c r="AO619"/>
  <c r="AP619"/>
  <c r="AQ619"/>
  <c r="AR619"/>
  <c r="AS619"/>
  <c r="AT619"/>
  <c r="AU619"/>
  <c r="AV619"/>
  <c r="AW619"/>
  <c r="AX619" a="1"/>
  <c r="AX619" s="1"/>
  <c r="AY619"/>
  <c r="AZ619" s="1" a="1"/>
  <c r="AZ619" s="1"/>
  <c r="BA619"/>
  <c r="BG619"/>
  <c r="BK619"/>
  <c r="BL619"/>
  <c r="BM619"/>
  <c r="BN619"/>
  <c r="BO619"/>
  <c r="CN619"/>
  <c r="BP619"/>
  <c r="Q619" l="1"/>
  <c r="R619"/>
  <c r="BH619"/>
  <c r="BC619"/>
  <c r="BI619"/>
  <c r="BD619"/>
  <c r="BE619"/>
  <c r="BF619"/>
  <c r="CO619" a="1"/>
  <c r="CO619" s="1"/>
  <c r="DH619" s="1"/>
  <c r="CP619" a="1"/>
  <c r="CP619" s="1"/>
  <c r="DI619" s="1"/>
  <c r="CQ619" a="1"/>
  <c r="CQ619" s="1"/>
  <c r="DJ619" s="1"/>
  <c r="CR619" a="1"/>
  <c r="CR619" s="1"/>
  <c r="DK619" s="1"/>
  <c r="CS619" a="1"/>
  <c r="CS619" s="1"/>
  <c r="DL619" s="1"/>
  <c r="CT619" a="1"/>
  <c r="CT619" s="1"/>
  <c r="DM619" s="1"/>
  <c r="CU619" a="1"/>
  <c r="CU619" s="1"/>
  <c r="DN619" s="1" a="1"/>
  <c r="DN619" s="1"/>
  <c r="CV619" a="1"/>
  <c r="CV619" s="1"/>
  <c r="DO619" s="1"/>
  <c r="CW619" a="1"/>
  <c r="CW619" s="1"/>
  <c r="DP619" s="1"/>
  <c r="CX619" a="1"/>
  <c r="CX619" s="1"/>
  <c r="DQ619" s="1"/>
  <c r="CY619" a="1"/>
  <c r="CY619" s="1"/>
  <c r="DR619" s="1"/>
  <c r="CZ619" a="1"/>
  <c r="CZ619" s="1"/>
  <c r="DS619" s="1"/>
  <c r="DG619"/>
  <c r="ED619"/>
  <c r="EE619"/>
  <c r="EF619"/>
  <c r="EG619"/>
  <c r="D620"/>
  <c r="H620"/>
  <c r="AN619"/>
  <c r="I620" l="1"/>
  <c r="DZ619"/>
  <c r="EB619"/>
  <c r="EC619" s="1"/>
  <c r="G620"/>
  <c r="E620" s="1"/>
  <c r="F620"/>
  <c r="J620" a="1"/>
  <c r="J620" s="1"/>
  <c r="K620"/>
  <c r="L620"/>
  <c r="M620"/>
  <c r="EA619" l="1"/>
  <c r="EP619"/>
  <c r="N620"/>
  <c r="P620"/>
  <c r="S620" a="1"/>
  <c r="S620" s="1"/>
  <c r="T620" a="1"/>
  <c r="T620" s="1"/>
  <c r="U620" a="1"/>
  <c r="U620" s="1"/>
  <c r="V620" a="1"/>
  <c r="V620" s="1"/>
  <c r="W620" a="1"/>
  <c r="W620" s="1"/>
  <c r="Z620"/>
  <c r="AA620"/>
  <c r="AB620" a="1"/>
  <c r="AB620" s="1"/>
  <c r="AC620" a="1"/>
  <c r="AC620" s="1"/>
  <c r="AD620"/>
  <c r="AE620"/>
  <c r="AG620" s="1"/>
  <c r="AH620"/>
  <c r="AJ620" s="1"/>
  <c r="AK620"/>
  <c r="AL620"/>
  <c r="AM620"/>
  <c r="O620"/>
  <c r="X620" l="1" a="1"/>
  <c r="X620" s="1"/>
  <c r="Y620" a="1"/>
  <c r="Y620" s="1"/>
  <c r="AI620"/>
  <c r="AF620"/>
  <c r="AO620"/>
  <c r="AP620"/>
  <c r="AQ620"/>
  <c r="AR620"/>
  <c r="AS620"/>
  <c r="AT620"/>
  <c r="AU620"/>
  <c r="AV620"/>
  <c r="AW620"/>
  <c r="AX620" a="1"/>
  <c r="AX620" s="1"/>
  <c r="AY620"/>
  <c r="AZ620" s="1" a="1"/>
  <c r="AZ620" s="1"/>
  <c r="BA620"/>
  <c r="BK620"/>
  <c r="BL620"/>
  <c r="BM620"/>
  <c r="BN620"/>
  <c r="BO620"/>
  <c r="CN620"/>
  <c r="BP620"/>
  <c r="R620" l="1"/>
  <c r="Q620"/>
  <c r="BG620"/>
  <c r="BH620"/>
  <c r="BC620"/>
  <c r="BI620"/>
  <c r="BD620"/>
  <c r="BE620"/>
  <c r="BF620"/>
  <c r="CO620" a="1"/>
  <c r="CO620" s="1"/>
  <c r="DH620" s="1"/>
  <c r="CP620" a="1"/>
  <c r="CP620" s="1"/>
  <c r="DI620" s="1"/>
  <c r="CQ620" a="1"/>
  <c r="CQ620" s="1"/>
  <c r="DJ620" s="1"/>
  <c r="CR620" a="1"/>
  <c r="CR620" s="1"/>
  <c r="DK620" s="1"/>
  <c r="CS620" a="1"/>
  <c r="CS620" s="1"/>
  <c r="DL620" s="1"/>
  <c r="CT620" a="1"/>
  <c r="CT620" s="1"/>
  <c r="DM620" s="1"/>
  <c r="CU620" a="1"/>
  <c r="CU620" s="1"/>
  <c r="DN620" s="1" a="1"/>
  <c r="DN620" s="1"/>
  <c r="CV620" a="1"/>
  <c r="CV620" s="1"/>
  <c r="DO620" s="1"/>
  <c r="CW620" a="1"/>
  <c r="CW620" s="1"/>
  <c r="DP620" s="1"/>
  <c r="CX620" a="1"/>
  <c r="CX620" s="1"/>
  <c r="DQ620" s="1"/>
  <c r="CY620" a="1"/>
  <c r="CY620" s="1"/>
  <c r="DR620" s="1"/>
  <c r="CZ620" a="1"/>
  <c r="CZ620" s="1"/>
  <c r="DS620" s="1"/>
  <c r="DG620"/>
  <c r="ED620"/>
  <c r="EE620"/>
  <c r="EF620"/>
  <c r="EG620"/>
  <c r="D621"/>
  <c r="AN620"/>
  <c r="H621"/>
  <c r="I621" l="1"/>
  <c r="DZ620"/>
  <c r="EB620"/>
  <c r="EC620" s="1"/>
  <c r="G621"/>
  <c r="E621" s="1"/>
  <c r="F621"/>
  <c r="J621" a="1"/>
  <c r="J621" s="1"/>
  <c r="K621"/>
  <c r="L621"/>
  <c r="M621"/>
  <c r="EA620" l="1"/>
  <c r="EP620"/>
  <c r="N621"/>
  <c r="P621"/>
  <c r="S621" a="1"/>
  <c r="S621" s="1"/>
  <c r="T621" a="1"/>
  <c r="T621" s="1"/>
  <c r="U621" a="1"/>
  <c r="U621" s="1"/>
  <c r="V621" a="1"/>
  <c r="V621" s="1"/>
  <c r="W621" a="1"/>
  <c r="W621" s="1"/>
  <c r="Z621"/>
  <c r="AA621"/>
  <c r="AB621" a="1"/>
  <c r="AB621" s="1"/>
  <c r="AC621" a="1"/>
  <c r="AC621" s="1"/>
  <c r="AD621"/>
  <c r="AE621"/>
  <c r="AG621" s="1"/>
  <c r="AH621"/>
  <c r="AJ621" s="1"/>
  <c r="AK621"/>
  <c r="AL621"/>
  <c r="AM621"/>
  <c r="O621"/>
  <c r="X621" l="1" a="1"/>
  <c r="X621" s="1"/>
  <c r="Y621" a="1"/>
  <c r="Y621" s="1"/>
  <c r="AI621"/>
  <c r="AF621"/>
  <c r="AO621"/>
  <c r="AP621"/>
  <c r="AQ621"/>
  <c r="AR621"/>
  <c r="AS621"/>
  <c r="AT621"/>
  <c r="AU621"/>
  <c r="AV621"/>
  <c r="AW621"/>
  <c r="AX621" a="1"/>
  <c r="AX621" s="1"/>
  <c r="AY621"/>
  <c r="AZ621" s="1" a="1"/>
  <c r="AZ621" s="1"/>
  <c r="BA621"/>
  <c r="BG621"/>
  <c r="BK621"/>
  <c r="BL621"/>
  <c r="BM621"/>
  <c r="BN621"/>
  <c r="BO621"/>
  <c r="CN621"/>
  <c r="BP621"/>
  <c r="Q621" l="1"/>
  <c r="R621"/>
  <c r="BH621"/>
  <c r="BC621"/>
  <c r="BI621"/>
  <c r="BD621"/>
  <c r="BE621"/>
  <c r="BF621"/>
  <c r="CO621" a="1"/>
  <c r="CO621" s="1"/>
  <c r="DH621" s="1"/>
  <c r="CP621" a="1"/>
  <c r="CP621" s="1"/>
  <c r="DI621" s="1"/>
  <c r="CQ621" a="1"/>
  <c r="CQ621" s="1"/>
  <c r="DJ621" s="1"/>
  <c r="CR621" a="1"/>
  <c r="CR621" s="1"/>
  <c r="DK621" s="1"/>
  <c r="CS621" a="1"/>
  <c r="CS621" s="1"/>
  <c r="DL621" s="1"/>
  <c r="CT621" a="1"/>
  <c r="CT621" s="1"/>
  <c r="DM621" s="1"/>
  <c r="CU621" a="1"/>
  <c r="CU621" s="1"/>
  <c r="DN621" s="1" a="1"/>
  <c r="DN621" s="1"/>
  <c r="CV621" a="1"/>
  <c r="CV621" s="1"/>
  <c r="DO621" s="1"/>
  <c r="CW621" a="1"/>
  <c r="CW621" s="1"/>
  <c r="DP621" s="1"/>
  <c r="CX621" a="1"/>
  <c r="CX621" s="1"/>
  <c r="DQ621" s="1"/>
  <c r="CY621" a="1"/>
  <c r="CY621" s="1"/>
  <c r="DR621" s="1"/>
  <c r="CZ621" a="1"/>
  <c r="CZ621" s="1"/>
  <c r="DS621" s="1"/>
  <c r="DG621"/>
  <c r="ED621"/>
  <c r="EE621"/>
  <c r="EF621"/>
  <c r="EG621"/>
  <c r="D622"/>
  <c r="H622"/>
  <c r="AN621"/>
  <c r="I622" l="1"/>
  <c r="DZ621"/>
  <c r="EB621"/>
  <c r="EC621" s="1"/>
  <c r="G622"/>
  <c r="E622" s="1"/>
  <c r="F622"/>
  <c r="J622" a="1"/>
  <c r="J622" s="1"/>
  <c r="K622"/>
  <c r="L622"/>
  <c r="M622"/>
  <c r="EA621" l="1"/>
  <c r="EP621"/>
  <c r="N622"/>
  <c r="P622"/>
  <c r="S622" a="1"/>
  <c r="S622" s="1"/>
  <c r="T622" a="1"/>
  <c r="T622" s="1"/>
  <c r="U622" a="1"/>
  <c r="U622" s="1"/>
  <c r="V622" a="1"/>
  <c r="V622" s="1"/>
  <c r="W622" a="1"/>
  <c r="W622" s="1"/>
  <c r="Z622"/>
  <c r="AA622"/>
  <c r="AB622" a="1"/>
  <c r="AB622" s="1"/>
  <c r="AC622" a="1"/>
  <c r="AC622" s="1"/>
  <c r="AD622"/>
  <c r="AE622"/>
  <c r="AG622" s="1"/>
  <c r="AH622"/>
  <c r="AJ622" s="1"/>
  <c r="AK622"/>
  <c r="AL622"/>
  <c r="AM622"/>
  <c r="O622"/>
  <c r="X622" l="1" a="1"/>
  <c r="X622" s="1"/>
  <c r="Y622" a="1"/>
  <c r="Y622" s="1"/>
  <c r="AI622"/>
  <c r="AF622"/>
  <c r="AO622"/>
  <c r="AP622"/>
  <c r="AQ622"/>
  <c r="AR622"/>
  <c r="AS622"/>
  <c r="AT622"/>
  <c r="AU622"/>
  <c r="AV622"/>
  <c r="AW622"/>
  <c r="AX622" a="1"/>
  <c r="AX622" s="1"/>
  <c r="AY622"/>
  <c r="AZ622" s="1" a="1"/>
  <c r="AZ622" s="1"/>
  <c r="BA622"/>
  <c r="BG622"/>
  <c r="BK622"/>
  <c r="BL622"/>
  <c r="BM622"/>
  <c r="BN622"/>
  <c r="BO622"/>
  <c r="CN622"/>
  <c r="BP622"/>
  <c r="Q622" l="1"/>
  <c r="R622"/>
  <c r="BH622"/>
  <c r="BC622"/>
  <c r="BI622"/>
  <c r="BD622"/>
  <c r="BE622"/>
  <c r="BF622"/>
  <c r="CO622" a="1"/>
  <c r="CO622" s="1"/>
  <c r="DH622" s="1"/>
  <c r="CP622" a="1"/>
  <c r="CP622" s="1"/>
  <c r="DI622" s="1"/>
  <c r="CQ622" a="1"/>
  <c r="CQ622" s="1"/>
  <c r="DJ622" s="1"/>
  <c r="CR622" a="1"/>
  <c r="CR622" s="1"/>
  <c r="DK622" s="1"/>
  <c r="CS622" a="1"/>
  <c r="CS622" s="1"/>
  <c r="DL622" s="1"/>
  <c r="CT622" a="1"/>
  <c r="CT622" s="1"/>
  <c r="DM622" s="1"/>
  <c r="CU622" a="1"/>
  <c r="CU622" s="1"/>
  <c r="DN622" s="1" a="1"/>
  <c r="DN622" s="1"/>
  <c r="CV622" a="1"/>
  <c r="CV622" s="1"/>
  <c r="DO622" s="1"/>
  <c r="CW622" a="1"/>
  <c r="CW622" s="1"/>
  <c r="DP622" s="1"/>
  <c r="CX622" a="1"/>
  <c r="CX622" s="1"/>
  <c r="DQ622" s="1"/>
  <c r="CY622" a="1"/>
  <c r="CY622" s="1"/>
  <c r="DR622" s="1"/>
  <c r="CZ622" a="1"/>
  <c r="CZ622" s="1"/>
  <c r="DS622" s="1"/>
  <c r="DG622"/>
  <c r="ED622"/>
  <c r="EE622"/>
  <c r="EF622"/>
  <c r="EG622"/>
  <c r="D623"/>
  <c r="H623"/>
  <c r="AN622"/>
  <c r="I623" l="1"/>
  <c r="DZ622"/>
  <c r="EB622"/>
  <c r="G623"/>
  <c r="E623" s="1"/>
  <c r="F623"/>
  <c r="EA622"/>
  <c r="EC622"/>
  <c r="J623" a="1"/>
  <c r="J623" s="1"/>
  <c r="K623"/>
  <c r="L623"/>
  <c r="M623"/>
  <c r="EP622" l="1"/>
  <c r="N623"/>
  <c r="P623"/>
  <c r="S623" a="1"/>
  <c r="S623" s="1"/>
  <c r="T623" a="1"/>
  <c r="T623" s="1"/>
  <c r="U623" a="1"/>
  <c r="U623" s="1"/>
  <c r="V623" a="1"/>
  <c r="V623" s="1"/>
  <c r="W623" a="1"/>
  <c r="W623" s="1"/>
  <c r="Z623"/>
  <c r="AA623"/>
  <c r="AB623" a="1"/>
  <c r="AB623" s="1"/>
  <c r="AC623" a="1"/>
  <c r="AC623" s="1"/>
  <c r="AD623"/>
  <c r="AE623"/>
  <c r="AG623" s="1"/>
  <c r="AH623"/>
  <c r="AJ623" s="1"/>
  <c r="AK623"/>
  <c r="AL623"/>
  <c r="AM623"/>
  <c r="O623"/>
  <c r="X623" l="1" a="1"/>
  <c r="X623" s="1"/>
  <c r="Y623" a="1"/>
  <c r="Y623" s="1"/>
  <c r="AI623"/>
  <c r="AF623"/>
  <c r="AO623"/>
  <c r="AP623"/>
  <c r="AQ623"/>
  <c r="AR623"/>
  <c r="AS623"/>
  <c r="AT623"/>
  <c r="AU623"/>
  <c r="AV623"/>
  <c r="AW623"/>
  <c r="AX623" a="1"/>
  <c r="AX623" s="1"/>
  <c r="AY623"/>
  <c r="AZ623" s="1" a="1"/>
  <c r="AZ623" s="1"/>
  <c r="BA623"/>
  <c r="BG623"/>
  <c r="BK623"/>
  <c r="BL623"/>
  <c r="BM623"/>
  <c r="BN623"/>
  <c r="BO623"/>
  <c r="CN623"/>
  <c r="BP623"/>
  <c r="Q623" l="1"/>
  <c r="R623"/>
  <c r="BH623"/>
  <c r="BC623"/>
  <c r="BI623"/>
  <c r="BD623"/>
  <c r="BE623"/>
  <c r="BF623"/>
  <c r="CO623" a="1"/>
  <c r="CO623" s="1"/>
  <c r="DH623" s="1"/>
  <c r="CP623" a="1"/>
  <c r="CP623" s="1"/>
  <c r="DI623" s="1"/>
  <c r="CQ623" a="1"/>
  <c r="CQ623" s="1"/>
  <c r="DJ623" s="1"/>
  <c r="CR623" a="1"/>
  <c r="CR623" s="1"/>
  <c r="DK623" s="1"/>
  <c r="CS623" a="1"/>
  <c r="CS623" s="1"/>
  <c r="DL623" s="1"/>
  <c r="CT623" a="1"/>
  <c r="CT623" s="1"/>
  <c r="DM623" s="1"/>
  <c r="CU623" a="1"/>
  <c r="CU623" s="1"/>
  <c r="DN623" s="1" a="1"/>
  <c r="DN623" s="1"/>
  <c r="CV623" a="1"/>
  <c r="CV623" s="1"/>
  <c r="DO623" s="1"/>
  <c r="CW623" a="1"/>
  <c r="CW623" s="1"/>
  <c r="DP623" s="1"/>
  <c r="CX623" a="1"/>
  <c r="CX623" s="1"/>
  <c r="DQ623" s="1"/>
  <c r="CY623" a="1"/>
  <c r="CY623" s="1"/>
  <c r="DR623" s="1"/>
  <c r="CZ623" a="1"/>
  <c r="CZ623" s="1"/>
  <c r="DS623" s="1"/>
  <c r="DG623"/>
  <c r="ED623"/>
  <c r="EE623"/>
  <c r="EF623"/>
  <c r="EG623"/>
  <c r="D624"/>
  <c r="H624"/>
  <c r="AN623"/>
  <c r="I624" l="1"/>
  <c r="DZ623"/>
  <c r="EB623"/>
  <c r="G624"/>
  <c r="E624" s="1"/>
  <c r="F624"/>
  <c r="EA623"/>
  <c r="EC623"/>
  <c r="J624" a="1"/>
  <c r="J624" s="1"/>
  <c r="K624"/>
  <c r="L624"/>
  <c r="M624"/>
  <c r="EP623" l="1"/>
  <c r="N624"/>
  <c r="P624"/>
  <c r="S624" a="1"/>
  <c r="S624" s="1"/>
  <c r="T624" a="1"/>
  <c r="T624" s="1"/>
  <c r="U624" a="1"/>
  <c r="U624" s="1"/>
  <c r="V624" a="1"/>
  <c r="V624" s="1"/>
  <c r="W624" a="1"/>
  <c r="W624" s="1"/>
  <c r="Z624"/>
  <c r="AA624"/>
  <c r="AB624" a="1"/>
  <c r="AB624" s="1"/>
  <c r="AC624" a="1"/>
  <c r="AC624" s="1"/>
  <c r="AD624"/>
  <c r="AE624"/>
  <c r="AG624" s="1"/>
  <c r="AH624"/>
  <c r="AJ624" s="1"/>
  <c r="AK624"/>
  <c r="AL624"/>
  <c r="AM624"/>
  <c r="O624"/>
  <c r="X624" l="1" a="1"/>
  <c r="X624" s="1"/>
  <c r="Y624" a="1"/>
  <c r="Y624" s="1"/>
  <c r="AI624"/>
  <c r="AF624"/>
  <c r="AO624"/>
  <c r="AP624"/>
  <c r="AQ624"/>
  <c r="AR624"/>
  <c r="AS624"/>
  <c r="AT624"/>
  <c r="AU624"/>
  <c r="AV624"/>
  <c r="AW624"/>
  <c r="AX624" a="1"/>
  <c r="AX624" s="1"/>
  <c r="AY624"/>
  <c r="AZ624" s="1" a="1"/>
  <c r="AZ624" s="1"/>
  <c r="BA624"/>
  <c r="BG624"/>
  <c r="BK624"/>
  <c r="BL624"/>
  <c r="BM624"/>
  <c r="BN624"/>
  <c r="BO624"/>
  <c r="CN624"/>
  <c r="BP624"/>
  <c r="Q624" l="1"/>
  <c r="R624"/>
  <c r="BH624"/>
  <c r="BC624"/>
  <c r="BI624"/>
  <c r="BD624"/>
  <c r="BE624"/>
  <c r="BF624"/>
  <c r="CO624" a="1"/>
  <c r="CO624" s="1"/>
  <c r="DH624" s="1"/>
  <c r="CP624" a="1"/>
  <c r="CP624" s="1"/>
  <c r="DI624" s="1"/>
  <c r="CQ624" a="1"/>
  <c r="CQ624" s="1"/>
  <c r="DJ624" s="1"/>
  <c r="CR624" a="1"/>
  <c r="CR624" s="1"/>
  <c r="DK624" s="1"/>
  <c r="CS624" a="1"/>
  <c r="CS624" s="1"/>
  <c r="DL624" s="1"/>
  <c r="CT624" a="1"/>
  <c r="CT624" s="1"/>
  <c r="DM624" s="1"/>
  <c r="CU624" a="1"/>
  <c r="CU624" s="1"/>
  <c r="DN624" s="1" a="1"/>
  <c r="DN624" s="1"/>
  <c r="CV624" a="1"/>
  <c r="CV624" s="1"/>
  <c r="DO624" s="1"/>
  <c r="CW624" a="1"/>
  <c r="CW624" s="1"/>
  <c r="DP624" s="1"/>
  <c r="CX624" a="1"/>
  <c r="CX624" s="1"/>
  <c r="DQ624" s="1"/>
  <c r="CY624" a="1"/>
  <c r="CY624" s="1"/>
  <c r="DR624" s="1"/>
  <c r="CZ624" a="1"/>
  <c r="CZ624" s="1"/>
  <c r="DS624" s="1"/>
  <c r="DG624"/>
  <c r="ED624"/>
  <c r="EE624"/>
  <c r="EF624"/>
  <c r="EG624"/>
  <c r="D625"/>
  <c r="H625"/>
  <c r="AN624"/>
  <c r="I625" l="1"/>
  <c r="DZ624"/>
  <c r="EB624"/>
  <c r="EA624" s="1"/>
  <c r="G625"/>
  <c r="E625" s="1"/>
  <c r="F625"/>
  <c r="J625" a="1"/>
  <c r="J625" s="1"/>
  <c r="K625"/>
  <c r="L625"/>
  <c r="M625"/>
  <c r="EC624" l="1"/>
  <c r="EP624" s="1"/>
  <c r="N625"/>
  <c r="P625"/>
  <c r="S625" a="1"/>
  <c r="S625" s="1"/>
  <c r="T625" a="1"/>
  <c r="T625" s="1"/>
  <c r="U625" a="1"/>
  <c r="U625" s="1"/>
  <c r="V625" a="1"/>
  <c r="V625" s="1"/>
  <c r="W625" a="1"/>
  <c r="W625" s="1"/>
  <c r="Z625"/>
  <c r="AA625"/>
  <c r="AB625" a="1"/>
  <c r="AB625" s="1"/>
  <c r="AC625" a="1"/>
  <c r="AC625" s="1"/>
  <c r="AD625"/>
  <c r="AE625"/>
  <c r="AG625" s="1"/>
  <c r="AH625"/>
  <c r="AJ625" s="1"/>
  <c r="AK625"/>
  <c r="AL625"/>
  <c r="AM625"/>
  <c r="O625"/>
  <c r="X625" l="1" a="1"/>
  <c r="X625" s="1"/>
  <c r="Y625" a="1"/>
  <c r="Y625" s="1"/>
  <c r="AI625"/>
  <c r="AF625"/>
  <c r="AO625"/>
  <c r="AP625"/>
  <c r="AQ625"/>
  <c r="AR625"/>
  <c r="AS625"/>
  <c r="AT625"/>
  <c r="AU625"/>
  <c r="AV625"/>
  <c r="AW625"/>
  <c r="AX625" a="1"/>
  <c r="AX625" s="1"/>
  <c r="AY625"/>
  <c r="AZ625" s="1" a="1"/>
  <c r="AZ625" s="1"/>
  <c r="BA625"/>
  <c r="BK625"/>
  <c r="BL625"/>
  <c r="BM625"/>
  <c r="BN625"/>
  <c r="BO625"/>
  <c r="CN625"/>
  <c r="BP625"/>
  <c r="R625" l="1"/>
  <c r="Q625"/>
  <c r="BG625"/>
  <c r="BH625"/>
  <c r="BC625"/>
  <c r="BI625"/>
  <c r="BD625"/>
  <c r="BE625"/>
  <c r="BF625"/>
  <c r="CO625" a="1"/>
  <c r="CO625" s="1"/>
  <c r="DH625" s="1"/>
  <c r="CP625" a="1"/>
  <c r="CP625" s="1"/>
  <c r="DI625" s="1"/>
  <c r="CQ625" a="1"/>
  <c r="CQ625" s="1"/>
  <c r="DJ625" s="1"/>
  <c r="CR625" a="1"/>
  <c r="CR625" s="1"/>
  <c r="DK625" s="1"/>
  <c r="CS625" a="1"/>
  <c r="CS625" s="1"/>
  <c r="DL625" s="1"/>
  <c r="CT625" a="1"/>
  <c r="CT625" s="1"/>
  <c r="DM625" s="1"/>
  <c r="CU625" a="1"/>
  <c r="CU625" s="1"/>
  <c r="DN625" s="1" a="1"/>
  <c r="DN625" s="1"/>
  <c r="CV625" a="1"/>
  <c r="CV625" s="1"/>
  <c r="DO625" s="1"/>
  <c r="CW625" a="1"/>
  <c r="CW625" s="1"/>
  <c r="DP625" s="1"/>
  <c r="CX625" a="1"/>
  <c r="CX625" s="1"/>
  <c r="DQ625" s="1"/>
  <c r="CY625" a="1"/>
  <c r="CY625" s="1"/>
  <c r="DR625" s="1"/>
  <c r="CZ625" a="1"/>
  <c r="CZ625" s="1"/>
  <c r="DS625" s="1"/>
  <c r="DG625"/>
  <c r="ED625"/>
  <c r="EE625"/>
  <c r="EF625"/>
  <c r="EG625"/>
  <c r="D626"/>
  <c r="AN625"/>
  <c r="H626"/>
  <c r="I626" l="1"/>
  <c r="DZ625"/>
  <c r="EB625"/>
  <c r="EC625" s="1"/>
  <c r="G626"/>
  <c r="E626" s="1"/>
  <c r="F626"/>
  <c r="J626" a="1"/>
  <c r="J626" s="1"/>
  <c r="K626"/>
  <c r="L626"/>
  <c r="M626"/>
  <c r="EA625" l="1"/>
  <c r="EP625"/>
  <c r="N626"/>
  <c r="P626"/>
  <c r="S626" a="1"/>
  <c r="S626" s="1"/>
  <c r="T626" a="1"/>
  <c r="T626" s="1"/>
  <c r="U626" a="1"/>
  <c r="U626" s="1"/>
  <c r="V626" a="1"/>
  <c r="V626" s="1"/>
  <c r="W626" a="1"/>
  <c r="W626" s="1"/>
  <c r="Z626"/>
  <c r="AA626"/>
  <c r="AB626" a="1"/>
  <c r="AB626" s="1"/>
  <c r="AC626" a="1"/>
  <c r="AC626" s="1"/>
  <c r="AD626"/>
  <c r="AE626"/>
  <c r="AG626" s="1"/>
  <c r="AH626"/>
  <c r="AJ626" s="1"/>
  <c r="AK626"/>
  <c r="AL626"/>
  <c r="AM626"/>
  <c r="O626"/>
  <c r="X626" l="1" a="1"/>
  <c r="X626" s="1"/>
  <c r="Y626" a="1"/>
  <c r="Y626" s="1"/>
  <c r="AI626"/>
  <c r="AF626"/>
  <c r="AO626"/>
  <c r="AP626"/>
  <c r="AQ626"/>
  <c r="AR626"/>
  <c r="AS626"/>
  <c r="AT626"/>
  <c r="AU626"/>
  <c r="AV626"/>
  <c r="AW626"/>
  <c r="AX626" a="1"/>
  <c r="AX626" s="1"/>
  <c r="AY626"/>
  <c r="AZ626" s="1" a="1"/>
  <c r="AZ626" s="1"/>
  <c r="BA626"/>
  <c r="BG626"/>
  <c r="BK626"/>
  <c r="BL626"/>
  <c r="BM626"/>
  <c r="BN626"/>
  <c r="BO626"/>
  <c r="CN626"/>
  <c r="BP626"/>
  <c r="Q626" l="1"/>
  <c r="R626"/>
  <c r="BH626"/>
  <c r="BC626"/>
  <c r="BI626"/>
  <c r="BD626"/>
  <c r="BE626"/>
  <c r="BF626"/>
  <c r="CO626" a="1"/>
  <c r="CO626" s="1"/>
  <c r="DH626" s="1"/>
  <c r="CP626" a="1"/>
  <c r="CP626" s="1"/>
  <c r="DI626" s="1"/>
  <c r="CQ626" a="1"/>
  <c r="CQ626" s="1"/>
  <c r="DJ626" s="1"/>
  <c r="CR626" a="1"/>
  <c r="CR626" s="1"/>
  <c r="DK626" s="1"/>
  <c r="CS626" a="1"/>
  <c r="CS626" s="1"/>
  <c r="DL626" s="1"/>
  <c r="CT626" a="1"/>
  <c r="CT626" s="1"/>
  <c r="DM626" s="1"/>
  <c r="CU626" a="1"/>
  <c r="CU626" s="1"/>
  <c r="DN626" s="1" a="1"/>
  <c r="DN626" s="1"/>
  <c r="CV626" a="1"/>
  <c r="CV626" s="1"/>
  <c r="DO626" s="1"/>
  <c r="CW626" a="1"/>
  <c r="CW626" s="1"/>
  <c r="DP626" s="1"/>
  <c r="CX626" a="1"/>
  <c r="CX626" s="1"/>
  <c r="DQ626" s="1"/>
  <c r="CY626" a="1"/>
  <c r="CY626" s="1"/>
  <c r="DR626" s="1"/>
  <c r="CZ626" a="1"/>
  <c r="CZ626" s="1"/>
  <c r="DS626" s="1"/>
  <c r="DG626"/>
  <c r="ED626"/>
  <c r="EE626"/>
  <c r="EF626"/>
  <c r="EG626"/>
  <c r="D627"/>
  <c r="H627"/>
  <c r="AN626"/>
  <c r="I627" l="1"/>
  <c r="DZ626"/>
  <c r="EB626"/>
  <c r="EC626" s="1"/>
  <c r="G627"/>
  <c r="E627" s="1"/>
  <c r="F627"/>
  <c r="EA626"/>
  <c r="J627" a="1"/>
  <c r="J627" s="1"/>
  <c r="K627"/>
  <c r="L627"/>
  <c r="M627"/>
  <c r="EP626" l="1"/>
  <c r="N627"/>
  <c r="P627"/>
  <c r="S627" a="1"/>
  <c r="S627" s="1"/>
  <c r="T627" a="1"/>
  <c r="T627" s="1"/>
  <c r="U627" a="1"/>
  <c r="U627" s="1"/>
  <c r="V627" a="1"/>
  <c r="V627" s="1"/>
  <c r="W627" a="1"/>
  <c r="W627" s="1"/>
  <c r="Z627"/>
  <c r="AA627"/>
  <c r="AB627" a="1"/>
  <c r="AB627" s="1"/>
  <c r="AC627" a="1"/>
  <c r="AC627" s="1"/>
  <c r="AD627"/>
  <c r="AE627"/>
  <c r="AG627" s="1"/>
  <c r="AH627"/>
  <c r="AJ627" s="1"/>
  <c r="AK627"/>
  <c r="AL627"/>
  <c r="AM627"/>
  <c r="O627"/>
  <c r="X627" l="1" a="1"/>
  <c r="X627" s="1"/>
  <c r="Y627" a="1"/>
  <c r="Y627" s="1"/>
  <c r="AI627"/>
  <c r="AF627"/>
  <c r="AO627"/>
  <c r="AP627"/>
  <c r="AQ627"/>
  <c r="AR627"/>
  <c r="AS627"/>
  <c r="AT627"/>
  <c r="AU627"/>
  <c r="AV627"/>
  <c r="AW627"/>
  <c r="AX627" a="1"/>
  <c r="AX627" s="1"/>
  <c r="AY627"/>
  <c r="AZ627" s="1" a="1"/>
  <c r="AZ627" s="1"/>
  <c r="BA627"/>
  <c r="BG627"/>
  <c r="BK627"/>
  <c r="BL627"/>
  <c r="BM627"/>
  <c r="BN627"/>
  <c r="BO627"/>
  <c r="CN627"/>
  <c r="BP627"/>
  <c r="Q627" l="1"/>
  <c r="R627"/>
  <c r="BH627"/>
  <c r="BC627"/>
  <c r="BI627"/>
  <c r="BD627"/>
  <c r="BE627"/>
  <c r="BF627"/>
  <c r="CO627" a="1"/>
  <c r="CO627" s="1"/>
  <c r="DH627" s="1"/>
  <c r="CP627" a="1"/>
  <c r="CP627" s="1"/>
  <c r="DI627" s="1"/>
  <c r="CQ627" a="1"/>
  <c r="CQ627" s="1"/>
  <c r="DJ627" s="1"/>
  <c r="CR627" a="1"/>
  <c r="CR627" s="1"/>
  <c r="DK627" s="1"/>
  <c r="CS627" a="1"/>
  <c r="CS627" s="1"/>
  <c r="DL627" s="1"/>
  <c r="CT627" a="1"/>
  <c r="CT627" s="1"/>
  <c r="DM627" s="1"/>
  <c r="CU627" a="1"/>
  <c r="CU627" s="1"/>
  <c r="DN627" s="1" a="1"/>
  <c r="DN627" s="1"/>
  <c r="CV627" a="1"/>
  <c r="CV627" s="1"/>
  <c r="DO627" s="1"/>
  <c r="CW627" a="1"/>
  <c r="CW627" s="1"/>
  <c r="DP627" s="1"/>
  <c r="CX627" a="1"/>
  <c r="CX627" s="1"/>
  <c r="DQ627" s="1"/>
  <c r="CY627" a="1"/>
  <c r="CY627" s="1"/>
  <c r="DR627" s="1"/>
  <c r="CZ627" a="1"/>
  <c r="CZ627" s="1"/>
  <c r="DS627" s="1"/>
  <c r="DG627"/>
  <c r="ED627"/>
  <c r="EE627"/>
  <c r="EF627"/>
  <c r="EG627"/>
  <c r="D628"/>
  <c r="H628"/>
  <c r="AN627"/>
  <c r="I628" l="1"/>
  <c r="DZ627"/>
  <c r="EB627"/>
  <c r="EC627" s="1"/>
  <c r="G628"/>
  <c r="E628" s="1"/>
  <c r="F628"/>
  <c r="EA627"/>
  <c r="J628" a="1"/>
  <c r="J628" s="1"/>
  <c r="K628"/>
  <c r="L628"/>
  <c r="M628"/>
  <c r="EP627" l="1"/>
  <c r="N628"/>
  <c r="P628"/>
  <c r="S628" a="1"/>
  <c r="S628" s="1"/>
  <c r="T628" a="1"/>
  <c r="T628" s="1"/>
  <c r="U628" a="1"/>
  <c r="U628" s="1"/>
  <c r="V628" a="1"/>
  <c r="V628" s="1"/>
  <c r="W628" a="1"/>
  <c r="W628" s="1"/>
  <c r="Z628"/>
  <c r="AA628"/>
  <c r="AB628" a="1"/>
  <c r="AB628" s="1"/>
  <c r="AC628" a="1"/>
  <c r="AC628" s="1"/>
  <c r="AD628"/>
  <c r="AE628"/>
  <c r="AG628" s="1"/>
  <c r="AH628"/>
  <c r="AJ628" s="1"/>
  <c r="AK628"/>
  <c r="AL628"/>
  <c r="AM628"/>
  <c r="O628"/>
  <c r="X628" l="1" a="1"/>
  <c r="X628" s="1"/>
  <c r="Y628" a="1"/>
  <c r="Y628" s="1"/>
  <c r="AI628"/>
  <c r="AF628"/>
  <c r="AO628"/>
  <c r="AP628"/>
  <c r="AQ628"/>
  <c r="AR628"/>
  <c r="AS628"/>
  <c r="AT628"/>
  <c r="AU628"/>
  <c r="AV628"/>
  <c r="AW628"/>
  <c r="AX628" a="1"/>
  <c r="AX628" s="1"/>
  <c r="AY628"/>
  <c r="AZ628" s="1" a="1"/>
  <c r="AZ628" s="1"/>
  <c r="BA628"/>
  <c r="BK628"/>
  <c r="BL628"/>
  <c r="BM628"/>
  <c r="BN628"/>
  <c r="BO628"/>
  <c r="CN628"/>
  <c r="BP628"/>
  <c r="R628" l="1"/>
  <c r="Q628"/>
  <c r="BG628"/>
  <c r="BH628"/>
  <c r="BC628"/>
  <c r="BI628"/>
  <c r="BD628"/>
  <c r="BE628"/>
  <c r="BF628"/>
  <c r="CO628" a="1"/>
  <c r="CO628" s="1"/>
  <c r="DH628" s="1"/>
  <c r="CP628" a="1"/>
  <c r="CP628" s="1"/>
  <c r="DI628" s="1"/>
  <c r="CQ628" a="1"/>
  <c r="CQ628" s="1"/>
  <c r="DJ628" s="1"/>
  <c r="CR628" a="1"/>
  <c r="CR628" s="1"/>
  <c r="DK628" s="1"/>
  <c r="CS628" a="1"/>
  <c r="CS628" s="1"/>
  <c r="DL628" s="1"/>
  <c r="CT628" a="1"/>
  <c r="CT628" s="1"/>
  <c r="DM628" s="1"/>
  <c r="CU628" a="1"/>
  <c r="CU628" s="1"/>
  <c r="DN628" s="1" a="1"/>
  <c r="DN628" s="1"/>
  <c r="CV628" a="1"/>
  <c r="CV628" s="1"/>
  <c r="DO628" s="1"/>
  <c r="CW628" a="1"/>
  <c r="CW628" s="1"/>
  <c r="DP628" s="1"/>
  <c r="CX628" a="1"/>
  <c r="CX628" s="1"/>
  <c r="DQ628" s="1"/>
  <c r="CY628" a="1"/>
  <c r="CY628" s="1"/>
  <c r="DR628" s="1"/>
  <c r="CZ628" a="1"/>
  <c r="CZ628" s="1"/>
  <c r="DS628" s="1"/>
  <c r="DG628"/>
  <c r="ED628"/>
  <c r="EE628"/>
  <c r="EF628"/>
  <c r="EG628"/>
  <c r="D629"/>
  <c r="AN628"/>
  <c r="H629"/>
  <c r="I629" l="1"/>
  <c r="DZ628"/>
  <c r="EB628"/>
  <c r="EC628" s="1"/>
  <c r="G629"/>
  <c r="E629" s="1"/>
  <c r="F629"/>
  <c r="EA628"/>
  <c r="J629" a="1"/>
  <c r="J629" s="1"/>
  <c r="K629"/>
  <c r="L629"/>
  <c r="M629"/>
  <c r="EP628" l="1"/>
  <c r="N629"/>
  <c r="P629"/>
  <c r="S629" a="1"/>
  <c r="S629" s="1"/>
  <c r="T629" a="1"/>
  <c r="T629" s="1"/>
  <c r="U629" a="1"/>
  <c r="U629" s="1"/>
  <c r="V629" a="1"/>
  <c r="V629" s="1"/>
  <c r="W629" a="1"/>
  <c r="W629" s="1"/>
  <c r="Z629"/>
  <c r="AA629"/>
  <c r="AB629" a="1"/>
  <c r="AB629" s="1"/>
  <c r="AC629" a="1"/>
  <c r="AC629" s="1"/>
  <c r="AD629"/>
  <c r="AE629"/>
  <c r="AG629" s="1"/>
  <c r="AH629"/>
  <c r="AJ629" s="1"/>
  <c r="AK629"/>
  <c r="AL629"/>
  <c r="AM629"/>
  <c r="O629"/>
  <c r="X629" l="1" a="1"/>
  <c r="X629" s="1"/>
  <c r="Y629" a="1"/>
  <c r="Y629" s="1"/>
  <c r="AI629"/>
  <c r="AF629"/>
  <c r="AO629"/>
  <c r="AP629"/>
  <c r="AQ629"/>
  <c r="AR629"/>
  <c r="AS629"/>
  <c r="AT629"/>
  <c r="AU629"/>
  <c r="AV629"/>
  <c r="AW629"/>
  <c r="AX629" a="1"/>
  <c r="AX629" s="1"/>
  <c r="AY629"/>
  <c r="AZ629" s="1" a="1"/>
  <c r="AZ629" s="1"/>
  <c r="BA629"/>
  <c r="BG629"/>
  <c r="BK629"/>
  <c r="BL629"/>
  <c r="BM629"/>
  <c r="BN629"/>
  <c r="BO629"/>
  <c r="CN629"/>
  <c r="BP629"/>
  <c r="Q629" l="1"/>
  <c r="R629"/>
  <c r="BH629"/>
  <c r="BC629"/>
  <c r="BI629"/>
  <c r="BD629"/>
  <c r="BE629"/>
  <c r="BF629"/>
  <c r="CO629" a="1"/>
  <c r="CO629" s="1"/>
  <c r="DH629" s="1"/>
  <c r="CP629" a="1"/>
  <c r="CP629" s="1"/>
  <c r="DI629" s="1"/>
  <c r="CQ629" a="1"/>
  <c r="CQ629" s="1"/>
  <c r="DJ629" s="1"/>
  <c r="CR629" a="1"/>
  <c r="CR629" s="1"/>
  <c r="DK629" s="1"/>
  <c r="CS629" a="1"/>
  <c r="CS629" s="1"/>
  <c r="DL629" s="1"/>
  <c r="CT629" a="1"/>
  <c r="CT629" s="1"/>
  <c r="DM629" s="1"/>
  <c r="CU629" a="1"/>
  <c r="CU629" s="1"/>
  <c r="DN629" s="1" a="1"/>
  <c r="DN629" s="1"/>
  <c r="CV629" a="1"/>
  <c r="CV629" s="1"/>
  <c r="DO629" s="1"/>
  <c r="CW629" a="1"/>
  <c r="CW629" s="1"/>
  <c r="DP629" s="1"/>
  <c r="CX629" a="1"/>
  <c r="CX629" s="1"/>
  <c r="DQ629" s="1"/>
  <c r="CY629" a="1"/>
  <c r="CY629" s="1"/>
  <c r="DR629" s="1"/>
  <c r="CZ629" a="1"/>
  <c r="CZ629" s="1"/>
  <c r="DS629" s="1"/>
  <c r="DG629"/>
  <c r="ED629"/>
  <c r="EE629"/>
  <c r="EF629"/>
  <c r="EG629"/>
  <c r="D630"/>
  <c r="H630"/>
  <c r="AN629"/>
  <c r="I630" l="1"/>
  <c r="DZ629"/>
  <c r="EB629"/>
  <c r="G630"/>
  <c r="E630" s="1"/>
  <c r="F630"/>
  <c r="EA629"/>
  <c r="EC629"/>
  <c r="J630" a="1"/>
  <c r="J630" s="1"/>
  <c r="K630"/>
  <c r="L630"/>
  <c r="M630"/>
  <c r="EP629" l="1"/>
  <c r="N630"/>
  <c r="P630"/>
  <c r="S630" a="1"/>
  <c r="S630" s="1"/>
  <c r="T630" a="1"/>
  <c r="T630" s="1"/>
  <c r="U630" a="1"/>
  <c r="U630" s="1"/>
  <c r="V630" a="1"/>
  <c r="V630" s="1"/>
  <c r="W630" a="1"/>
  <c r="W630" s="1"/>
  <c r="Z630"/>
  <c r="AA630"/>
  <c r="AB630" a="1"/>
  <c r="AB630" s="1"/>
  <c r="AC630" a="1"/>
  <c r="AC630" s="1"/>
  <c r="AD630"/>
  <c r="AE630"/>
  <c r="AG630" s="1"/>
  <c r="AH630"/>
  <c r="AJ630" s="1"/>
  <c r="AK630"/>
  <c r="AL630"/>
  <c r="AM630"/>
  <c r="O630"/>
  <c r="X630" l="1" a="1"/>
  <c r="X630" s="1"/>
  <c r="Y630" a="1"/>
  <c r="Y630" s="1"/>
  <c r="AI630"/>
  <c r="AF630"/>
  <c r="AO630"/>
  <c r="AP630"/>
  <c r="AQ630"/>
  <c r="AR630"/>
  <c r="AS630"/>
  <c r="AT630"/>
  <c r="AU630"/>
  <c r="AV630"/>
  <c r="AW630"/>
  <c r="AX630" a="1"/>
  <c r="AX630" s="1"/>
  <c r="AY630"/>
  <c r="AZ630" s="1" a="1"/>
  <c r="AZ630" s="1"/>
  <c r="BA630"/>
  <c r="BK630"/>
  <c r="BL630"/>
  <c r="BM630"/>
  <c r="BN630"/>
  <c r="BO630"/>
  <c r="CN630"/>
  <c r="BP630"/>
  <c r="R630" l="1"/>
  <c r="Q630"/>
  <c r="BG630"/>
  <c r="BH630"/>
  <c r="BC630"/>
  <c r="BI630"/>
  <c r="BD630"/>
  <c r="BE630"/>
  <c r="BF630"/>
  <c r="CO630" a="1"/>
  <c r="CO630" s="1"/>
  <c r="DH630" s="1"/>
  <c r="CP630" a="1"/>
  <c r="CP630" s="1"/>
  <c r="DI630" s="1"/>
  <c r="CQ630" a="1"/>
  <c r="CQ630" s="1"/>
  <c r="DJ630" s="1"/>
  <c r="CR630" a="1"/>
  <c r="CR630" s="1"/>
  <c r="DK630" s="1"/>
  <c r="CS630" a="1"/>
  <c r="CS630" s="1"/>
  <c r="DL630" s="1"/>
  <c r="CT630" a="1"/>
  <c r="CT630" s="1"/>
  <c r="DM630" s="1"/>
  <c r="CU630" a="1"/>
  <c r="CU630" s="1"/>
  <c r="DN630" s="1" a="1"/>
  <c r="DN630" s="1"/>
  <c r="CV630" a="1"/>
  <c r="CV630" s="1"/>
  <c r="DO630" s="1"/>
  <c r="CW630" a="1"/>
  <c r="CW630" s="1"/>
  <c r="DP630" s="1"/>
  <c r="CX630" a="1"/>
  <c r="CX630" s="1"/>
  <c r="DQ630" s="1"/>
  <c r="CY630" a="1"/>
  <c r="CY630" s="1"/>
  <c r="DR630" s="1"/>
  <c r="CZ630" a="1"/>
  <c r="CZ630" s="1"/>
  <c r="DS630" s="1"/>
  <c r="DG630"/>
  <c r="ED630"/>
  <c r="EE630"/>
  <c r="EF630"/>
  <c r="EG630"/>
  <c r="D631"/>
  <c r="AN630"/>
  <c r="H631"/>
  <c r="I631" l="1"/>
  <c r="DZ630"/>
  <c r="EB630"/>
  <c r="G631"/>
  <c r="E631" s="1"/>
  <c r="F631"/>
  <c r="EA630"/>
  <c r="EC630"/>
  <c r="J631" a="1"/>
  <c r="J631" s="1"/>
  <c r="K631"/>
  <c r="L631"/>
  <c r="M631"/>
  <c r="EP630" l="1"/>
  <c r="N631"/>
  <c r="P631"/>
  <c r="S631" a="1"/>
  <c r="S631" s="1"/>
  <c r="T631" a="1"/>
  <c r="T631" s="1"/>
  <c r="U631" a="1"/>
  <c r="U631" s="1"/>
  <c r="V631" a="1"/>
  <c r="V631" s="1"/>
  <c r="W631" a="1"/>
  <c r="W631" s="1"/>
  <c r="Z631"/>
  <c r="AA631"/>
  <c r="AB631" a="1"/>
  <c r="AB631" s="1"/>
  <c r="AC631" a="1"/>
  <c r="AC631" s="1"/>
  <c r="AD631"/>
  <c r="AE631"/>
  <c r="AG631" s="1"/>
  <c r="AH631"/>
  <c r="AJ631" s="1"/>
  <c r="AK631"/>
  <c r="AL631"/>
  <c r="AM631"/>
  <c r="O631"/>
  <c r="X631" l="1" a="1"/>
  <c r="X631" s="1"/>
  <c r="Y631" a="1"/>
  <c r="Y631" s="1"/>
  <c r="AI631"/>
  <c r="AF631"/>
  <c r="AO631"/>
  <c r="AP631"/>
  <c r="AQ631"/>
  <c r="AR631"/>
  <c r="AS631"/>
  <c r="AT631"/>
  <c r="AU631"/>
  <c r="AV631"/>
  <c r="AW631"/>
  <c r="AX631" a="1"/>
  <c r="AX631" s="1"/>
  <c r="AY631"/>
  <c r="AZ631" s="1" a="1"/>
  <c r="AZ631" s="1"/>
  <c r="BA631"/>
  <c r="BK631"/>
  <c r="BL631"/>
  <c r="BM631"/>
  <c r="BN631"/>
  <c r="BO631"/>
  <c r="CN631"/>
  <c r="BP631"/>
  <c r="R631" l="1"/>
  <c r="Q631"/>
  <c r="BG631"/>
  <c r="BH631"/>
  <c r="BC631"/>
  <c r="BI631"/>
  <c r="BD631"/>
  <c r="BE631"/>
  <c r="BF631"/>
  <c r="CO631" a="1"/>
  <c r="CO631" s="1"/>
  <c r="DH631" s="1"/>
  <c r="CP631" a="1"/>
  <c r="CP631" s="1"/>
  <c r="DI631" s="1"/>
  <c r="CQ631" a="1"/>
  <c r="CQ631" s="1"/>
  <c r="DJ631" s="1"/>
  <c r="CR631" a="1"/>
  <c r="CR631" s="1"/>
  <c r="DK631" s="1"/>
  <c r="CS631" a="1"/>
  <c r="CS631" s="1"/>
  <c r="DL631" s="1"/>
  <c r="CT631" a="1"/>
  <c r="CT631" s="1"/>
  <c r="DM631" s="1"/>
  <c r="CU631" a="1"/>
  <c r="CU631" s="1"/>
  <c r="DN631" s="1" a="1"/>
  <c r="DN631" s="1"/>
  <c r="CV631" a="1"/>
  <c r="CV631" s="1"/>
  <c r="DO631" s="1"/>
  <c r="CW631" a="1"/>
  <c r="CW631" s="1"/>
  <c r="DP631" s="1"/>
  <c r="CX631" a="1"/>
  <c r="CX631" s="1"/>
  <c r="DQ631" s="1"/>
  <c r="CY631" a="1"/>
  <c r="CY631" s="1"/>
  <c r="DR631" s="1"/>
  <c r="CZ631" a="1"/>
  <c r="CZ631" s="1"/>
  <c r="DS631" s="1"/>
  <c r="DG631"/>
  <c r="ED631"/>
  <c r="EE631"/>
  <c r="EF631"/>
  <c r="EG631"/>
  <c r="D632"/>
  <c r="AN631"/>
  <c r="H632"/>
  <c r="I632" l="1"/>
  <c r="DZ631"/>
  <c r="EB631"/>
  <c r="G632"/>
  <c r="E632" s="1"/>
  <c r="F632"/>
  <c r="EA631"/>
  <c r="EC631"/>
  <c r="J632" a="1"/>
  <c r="J632" s="1"/>
  <c r="K632"/>
  <c r="L632"/>
  <c r="M632"/>
  <c r="EP631" l="1"/>
  <c r="N632"/>
  <c r="P632"/>
  <c r="S632" a="1"/>
  <c r="S632" s="1"/>
  <c r="T632" a="1"/>
  <c r="T632" s="1"/>
  <c r="U632" a="1"/>
  <c r="U632" s="1"/>
  <c r="V632" a="1"/>
  <c r="V632" s="1"/>
  <c r="W632" a="1"/>
  <c r="W632" s="1"/>
  <c r="Z632"/>
  <c r="AA632"/>
  <c r="AB632" a="1"/>
  <c r="AB632" s="1"/>
  <c r="AC632" a="1"/>
  <c r="AC632" s="1"/>
  <c r="AD632"/>
  <c r="AE632"/>
  <c r="AG632" s="1"/>
  <c r="AH632"/>
  <c r="AJ632" s="1"/>
  <c r="AK632"/>
  <c r="AL632"/>
  <c r="AM632"/>
  <c r="O632"/>
  <c r="X632" l="1" a="1"/>
  <c r="X632" s="1"/>
  <c r="Y632" a="1"/>
  <c r="Y632" s="1"/>
  <c r="AI632"/>
  <c r="AF632"/>
  <c r="AO632"/>
  <c r="AP632"/>
  <c r="AQ632"/>
  <c r="AR632"/>
  <c r="AS632"/>
  <c r="AT632"/>
  <c r="AU632"/>
  <c r="AV632"/>
  <c r="AW632"/>
  <c r="AX632" a="1"/>
  <c r="AX632" s="1"/>
  <c r="AY632"/>
  <c r="AZ632" s="1" a="1"/>
  <c r="AZ632" s="1"/>
  <c r="BA632"/>
  <c r="BK632"/>
  <c r="BL632"/>
  <c r="BM632"/>
  <c r="BN632"/>
  <c r="BO632"/>
  <c r="CN632"/>
  <c r="BP632"/>
  <c r="R632" l="1"/>
  <c r="Q632"/>
  <c r="BG632"/>
  <c r="BH632"/>
  <c r="BC632"/>
  <c r="BI632"/>
  <c r="BD632"/>
  <c r="BE632"/>
  <c r="BF632"/>
  <c r="CO632" a="1"/>
  <c r="CO632" s="1"/>
  <c r="DH632" s="1"/>
  <c r="CP632" a="1"/>
  <c r="CP632" s="1"/>
  <c r="DI632" s="1"/>
  <c r="CQ632" a="1"/>
  <c r="CQ632" s="1"/>
  <c r="DJ632" s="1"/>
  <c r="CR632" a="1"/>
  <c r="CR632" s="1"/>
  <c r="DK632" s="1"/>
  <c r="CS632" a="1"/>
  <c r="CS632" s="1"/>
  <c r="DL632" s="1"/>
  <c r="CT632" a="1"/>
  <c r="CT632" s="1"/>
  <c r="DM632" s="1"/>
  <c r="CU632" a="1"/>
  <c r="CU632" s="1"/>
  <c r="DN632" s="1" a="1"/>
  <c r="DN632" s="1"/>
  <c r="CV632" a="1"/>
  <c r="CV632" s="1"/>
  <c r="DO632" s="1"/>
  <c r="CW632" a="1"/>
  <c r="CW632" s="1"/>
  <c r="DP632" s="1"/>
  <c r="CX632" a="1"/>
  <c r="CX632" s="1"/>
  <c r="DQ632" s="1"/>
  <c r="CY632" a="1"/>
  <c r="CY632" s="1"/>
  <c r="DR632" s="1"/>
  <c r="CZ632" a="1"/>
  <c r="CZ632" s="1"/>
  <c r="DS632" s="1"/>
  <c r="DG632"/>
  <c r="ED632"/>
  <c r="EE632"/>
  <c r="EF632"/>
  <c r="EG632"/>
  <c r="D633"/>
  <c r="AN632"/>
  <c r="H633"/>
  <c r="I633" l="1"/>
  <c r="DZ632"/>
  <c r="EB632"/>
  <c r="EC632" s="1"/>
  <c r="G633"/>
  <c r="E633" s="1"/>
  <c r="F633"/>
  <c r="EA632"/>
  <c r="J633" a="1"/>
  <c r="J633" s="1"/>
  <c r="K633"/>
  <c r="L633"/>
  <c r="M633"/>
  <c r="EP632" l="1"/>
  <c r="N633"/>
  <c r="P633"/>
  <c r="S633" a="1"/>
  <c r="S633" s="1"/>
  <c r="T633" a="1"/>
  <c r="T633" s="1"/>
  <c r="U633" a="1"/>
  <c r="U633" s="1"/>
  <c r="V633" a="1"/>
  <c r="V633" s="1"/>
  <c r="W633" a="1"/>
  <c r="W633" s="1"/>
  <c r="Z633"/>
  <c r="AA633"/>
  <c r="AB633" a="1"/>
  <c r="AB633" s="1"/>
  <c r="AC633" a="1"/>
  <c r="AC633" s="1"/>
  <c r="AD633"/>
  <c r="AE633"/>
  <c r="AG633" s="1"/>
  <c r="AH633"/>
  <c r="AJ633" s="1"/>
  <c r="AK633"/>
  <c r="AL633"/>
  <c r="AM633"/>
  <c r="O633"/>
  <c r="X633" l="1" a="1"/>
  <c r="X633" s="1"/>
  <c r="Y633" a="1"/>
  <c r="Y633" s="1"/>
  <c r="AI633"/>
  <c r="AF633"/>
  <c r="AO633"/>
  <c r="AP633"/>
  <c r="AQ633"/>
  <c r="AR633"/>
  <c r="AS633"/>
  <c r="AT633"/>
  <c r="AU633"/>
  <c r="AV633"/>
  <c r="AW633"/>
  <c r="AX633" a="1"/>
  <c r="AX633" s="1"/>
  <c r="AY633"/>
  <c r="AZ633" s="1" a="1"/>
  <c r="AZ633" s="1"/>
  <c r="BA633"/>
  <c r="BG633"/>
  <c r="BK633"/>
  <c r="BL633"/>
  <c r="BM633"/>
  <c r="BN633"/>
  <c r="BO633"/>
  <c r="CN633"/>
  <c r="BP633"/>
  <c r="Q633" l="1"/>
  <c r="R633"/>
  <c r="BH633"/>
  <c r="BC633"/>
  <c r="BI633"/>
  <c r="BD633"/>
  <c r="BE633"/>
  <c r="BF633"/>
  <c r="CO633" a="1"/>
  <c r="CO633" s="1"/>
  <c r="DH633" s="1"/>
  <c r="CP633" a="1"/>
  <c r="CP633" s="1"/>
  <c r="DI633" s="1"/>
  <c r="CQ633" a="1"/>
  <c r="CQ633" s="1"/>
  <c r="DJ633" s="1"/>
  <c r="CR633" a="1"/>
  <c r="CR633" s="1"/>
  <c r="DK633" s="1"/>
  <c r="CS633" a="1"/>
  <c r="CS633" s="1"/>
  <c r="DL633" s="1"/>
  <c r="CT633" a="1"/>
  <c r="CT633" s="1"/>
  <c r="DM633" s="1"/>
  <c r="CU633" a="1"/>
  <c r="CU633" s="1"/>
  <c r="DN633" s="1" a="1"/>
  <c r="DN633" s="1"/>
  <c r="CV633" a="1"/>
  <c r="CV633" s="1"/>
  <c r="DO633" s="1"/>
  <c r="CW633" a="1"/>
  <c r="CW633" s="1"/>
  <c r="DP633" s="1"/>
  <c r="CX633" a="1"/>
  <c r="CX633" s="1"/>
  <c r="DQ633" s="1"/>
  <c r="CY633" a="1"/>
  <c r="CY633" s="1"/>
  <c r="DR633" s="1"/>
  <c r="CZ633" a="1"/>
  <c r="CZ633" s="1"/>
  <c r="DS633" s="1"/>
  <c r="DG633"/>
  <c r="ED633"/>
  <c r="EE633"/>
  <c r="EF633"/>
  <c r="EG633"/>
  <c r="D634"/>
  <c r="H634"/>
  <c r="AN633"/>
  <c r="I634" l="1"/>
  <c r="DZ633"/>
  <c r="EB633"/>
  <c r="G634"/>
  <c r="E634" s="1"/>
  <c r="F634"/>
  <c r="EC633"/>
  <c r="EA633"/>
  <c r="J634" a="1"/>
  <c r="J634" s="1"/>
  <c r="K634"/>
  <c r="L634"/>
  <c r="M634"/>
  <c r="EP633" l="1"/>
  <c r="N634"/>
  <c r="P634"/>
  <c r="S634" a="1"/>
  <c r="S634" s="1"/>
  <c r="T634" a="1"/>
  <c r="T634" s="1"/>
  <c r="U634" a="1"/>
  <c r="U634" s="1"/>
  <c r="V634" a="1"/>
  <c r="V634" s="1"/>
  <c r="W634" a="1"/>
  <c r="W634" s="1"/>
  <c r="Z634"/>
  <c r="AA634"/>
  <c r="AB634" a="1"/>
  <c r="AB634" s="1"/>
  <c r="AC634" a="1"/>
  <c r="AC634" s="1"/>
  <c r="AD634"/>
  <c r="AE634"/>
  <c r="AG634" s="1"/>
  <c r="AH634"/>
  <c r="AJ634" s="1"/>
  <c r="AK634"/>
  <c r="AL634"/>
  <c r="AM634"/>
  <c r="O634"/>
  <c r="X634" l="1" a="1"/>
  <c r="X634" s="1"/>
  <c r="Y634" a="1"/>
  <c r="Y634" s="1"/>
  <c r="AI634"/>
  <c r="AF634"/>
  <c r="AO634"/>
  <c r="AP634"/>
  <c r="AQ634"/>
  <c r="AR634"/>
  <c r="AS634"/>
  <c r="AT634"/>
  <c r="AU634"/>
  <c r="AV634"/>
  <c r="AW634"/>
  <c r="AX634" a="1"/>
  <c r="AX634" s="1"/>
  <c r="AY634"/>
  <c r="AZ634" s="1" a="1"/>
  <c r="AZ634" s="1"/>
  <c r="BA634"/>
  <c r="BG634"/>
  <c r="BK634"/>
  <c r="BL634"/>
  <c r="BM634"/>
  <c r="BN634"/>
  <c r="BO634"/>
  <c r="CN634"/>
  <c r="BP634"/>
  <c r="Q634" l="1"/>
  <c r="R634"/>
  <c r="BH634"/>
  <c r="BC634"/>
  <c r="BI634"/>
  <c r="BD634"/>
  <c r="BE634"/>
  <c r="BF634"/>
  <c r="CO634" a="1"/>
  <c r="CO634" s="1"/>
  <c r="DH634" s="1"/>
  <c r="CP634" a="1"/>
  <c r="CP634" s="1"/>
  <c r="DI634" s="1"/>
  <c r="CQ634" a="1"/>
  <c r="CQ634" s="1"/>
  <c r="DJ634" s="1"/>
  <c r="CR634" a="1"/>
  <c r="CR634" s="1"/>
  <c r="DK634" s="1"/>
  <c r="CS634" a="1"/>
  <c r="CS634" s="1"/>
  <c r="DL634" s="1"/>
  <c r="CT634" a="1"/>
  <c r="CT634" s="1"/>
  <c r="DM634" s="1"/>
  <c r="CU634" a="1"/>
  <c r="CU634" s="1"/>
  <c r="DN634" s="1" a="1"/>
  <c r="DN634" s="1"/>
  <c r="CV634" a="1"/>
  <c r="CV634" s="1"/>
  <c r="DO634" s="1"/>
  <c r="CW634" a="1"/>
  <c r="CW634" s="1"/>
  <c r="DP634" s="1"/>
  <c r="CX634" a="1"/>
  <c r="CX634" s="1"/>
  <c r="DQ634" s="1"/>
  <c r="CY634" a="1"/>
  <c r="CY634" s="1"/>
  <c r="DR634" s="1"/>
  <c r="CZ634" a="1"/>
  <c r="CZ634" s="1"/>
  <c r="DS634" s="1"/>
  <c r="DG634"/>
  <c r="ED634"/>
  <c r="EE634"/>
  <c r="EF634"/>
  <c r="EG634"/>
  <c r="D635"/>
  <c r="H635"/>
  <c r="AN634"/>
  <c r="I635" l="1"/>
  <c r="DZ634"/>
  <c r="EB634"/>
  <c r="G635"/>
  <c r="E635" s="1"/>
  <c r="F635"/>
  <c r="EC634"/>
  <c r="EA634"/>
  <c r="J635" a="1"/>
  <c r="J635" s="1"/>
  <c r="K635"/>
  <c r="L635"/>
  <c r="M635"/>
  <c r="EP634" l="1"/>
  <c r="N635"/>
  <c r="P635"/>
  <c r="S635" a="1"/>
  <c r="S635" s="1"/>
  <c r="T635" a="1"/>
  <c r="T635" s="1"/>
  <c r="U635" a="1"/>
  <c r="U635" s="1"/>
  <c r="V635" a="1"/>
  <c r="V635" s="1"/>
  <c r="W635" a="1"/>
  <c r="W635" s="1"/>
  <c r="Z635"/>
  <c r="AA635"/>
  <c r="AB635" a="1"/>
  <c r="AB635" s="1"/>
  <c r="AC635" a="1"/>
  <c r="AC635" s="1"/>
  <c r="AD635"/>
  <c r="AE635"/>
  <c r="AG635" s="1"/>
  <c r="AH635"/>
  <c r="AJ635" s="1"/>
  <c r="AK635"/>
  <c r="AL635"/>
  <c r="AM635"/>
  <c r="O635"/>
  <c r="X635" l="1" a="1"/>
  <c r="X635" s="1"/>
  <c r="Y635" a="1"/>
  <c r="Y635" s="1"/>
  <c r="AI635"/>
  <c r="AF635"/>
  <c r="AO635"/>
  <c r="AP635"/>
  <c r="AQ635"/>
  <c r="AR635"/>
  <c r="AS635"/>
  <c r="AT635"/>
  <c r="AU635"/>
  <c r="AV635"/>
  <c r="AW635"/>
  <c r="AX635" a="1"/>
  <c r="AX635" s="1"/>
  <c r="AY635"/>
  <c r="AZ635" s="1" a="1"/>
  <c r="AZ635" s="1"/>
  <c r="BA635"/>
  <c r="BG635"/>
  <c r="BK635"/>
  <c r="BL635"/>
  <c r="BM635"/>
  <c r="BN635"/>
  <c r="BO635"/>
  <c r="CN635"/>
  <c r="BP635"/>
  <c r="Q635" l="1"/>
  <c r="R635"/>
  <c r="BH635"/>
  <c r="BC635"/>
  <c r="BI635"/>
  <c r="BD635"/>
  <c r="BE635"/>
  <c r="BF635"/>
  <c r="CO635" a="1"/>
  <c r="CO635" s="1"/>
  <c r="DH635" s="1"/>
  <c r="CP635" a="1"/>
  <c r="CP635" s="1"/>
  <c r="DI635" s="1"/>
  <c r="CQ635" a="1"/>
  <c r="CQ635" s="1"/>
  <c r="DJ635" s="1"/>
  <c r="CR635" a="1"/>
  <c r="CR635" s="1"/>
  <c r="DK635" s="1"/>
  <c r="CS635" a="1"/>
  <c r="CS635" s="1"/>
  <c r="DL635" s="1"/>
  <c r="CT635" a="1"/>
  <c r="CT635" s="1"/>
  <c r="DM635" s="1"/>
  <c r="CU635" a="1"/>
  <c r="CU635" s="1"/>
  <c r="DN635" s="1" a="1"/>
  <c r="DN635" s="1"/>
  <c r="CV635" a="1"/>
  <c r="CV635" s="1"/>
  <c r="DO635" s="1"/>
  <c r="CW635" a="1"/>
  <c r="CW635" s="1"/>
  <c r="DP635" s="1"/>
  <c r="CX635" a="1"/>
  <c r="CX635" s="1"/>
  <c r="DQ635" s="1"/>
  <c r="CY635" a="1"/>
  <c r="CY635" s="1"/>
  <c r="DR635" s="1"/>
  <c r="CZ635" a="1"/>
  <c r="CZ635" s="1"/>
  <c r="DS635" s="1"/>
  <c r="DG635"/>
  <c r="ED635"/>
  <c r="EE635"/>
  <c r="EF635"/>
  <c r="EG635"/>
  <c r="D636"/>
  <c r="H636"/>
  <c r="AN635"/>
  <c r="I636" l="1"/>
  <c r="DZ635"/>
  <c r="EB635"/>
  <c r="EC635" s="1"/>
  <c r="G636"/>
  <c r="E636" s="1"/>
  <c r="F636"/>
  <c r="EA635"/>
  <c r="J636" a="1"/>
  <c r="J636" s="1"/>
  <c r="K636"/>
  <c r="L636"/>
  <c r="M636"/>
  <c r="EP635" l="1"/>
  <c r="N636"/>
  <c r="P636"/>
  <c r="S636" a="1"/>
  <c r="S636" s="1"/>
  <c r="T636" a="1"/>
  <c r="T636" s="1"/>
  <c r="U636" a="1"/>
  <c r="U636" s="1"/>
  <c r="V636" a="1"/>
  <c r="V636" s="1"/>
  <c r="W636" a="1"/>
  <c r="W636" s="1"/>
  <c r="Z636"/>
  <c r="AA636"/>
  <c r="AB636" a="1"/>
  <c r="AB636" s="1"/>
  <c r="AC636" a="1"/>
  <c r="AC636" s="1"/>
  <c r="AD636"/>
  <c r="AE636"/>
  <c r="AG636" s="1"/>
  <c r="AH636"/>
  <c r="AJ636" s="1"/>
  <c r="AK636"/>
  <c r="AL636"/>
  <c r="AM636"/>
  <c r="O636"/>
  <c r="X636" l="1" a="1"/>
  <c r="X636" s="1"/>
  <c r="Y636" a="1"/>
  <c r="Y636" s="1"/>
  <c r="AI636"/>
  <c r="AF636"/>
  <c r="AO636"/>
  <c r="AP636"/>
  <c r="AQ636"/>
  <c r="AR636"/>
  <c r="AS636"/>
  <c r="AT636"/>
  <c r="AU636"/>
  <c r="AV636"/>
  <c r="AW636"/>
  <c r="AX636" a="1"/>
  <c r="AX636" s="1"/>
  <c r="AY636"/>
  <c r="AZ636" s="1" a="1"/>
  <c r="AZ636" s="1"/>
  <c r="BA636"/>
  <c r="BG636"/>
  <c r="BK636"/>
  <c r="BL636"/>
  <c r="BM636"/>
  <c r="BN636"/>
  <c r="BO636"/>
  <c r="CN636"/>
  <c r="BP636"/>
  <c r="Q636" l="1"/>
  <c r="R636"/>
  <c r="BH636"/>
  <c r="BC636"/>
  <c r="BI636"/>
  <c r="BD636"/>
  <c r="BE636"/>
  <c r="BF636"/>
  <c r="CO636" a="1"/>
  <c r="CO636" s="1"/>
  <c r="DH636" s="1"/>
  <c r="CP636" a="1"/>
  <c r="CP636" s="1"/>
  <c r="DI636" s="1"/>
  <c r="CQ636" a="1"/>
  <c r="CQ636" s="1"/>
  <c r="DJ636" s="1"/>
  <c r="CR636" a="1"/>
  <c r="CR636" s="1"/>
  <c r="DK636" s="1"/>
  <c r="CS636" a="1"/>
  <c r="CS636" s="1"/>
  <c r="DL636" s="1"/>
  <c r="CT636" a="1"/>
  <c r="CT636" s="1"/>
  <c r="DM636" s="1"/>
  <c r="CU636" a="1"/>
  <c r="CU636" s="1"/>
  <c r="DN636" s="1" a="1"/>
  <c r="DN636" s="1"/>
  <c r="CV636" a="1"/>
  <c r="CV636" s="1"/>
  <c r="DO636" s="1"/>
  <c r="CW636" a="1"/>
  <c r="CW636" s="1"/>
  <c r="DP636" s="1"/>
  <c r="CX636" a="1"/>
  <c r="CX636" s="1"/>
  <c r="DQ636" s="1"/>
  <c r="CY636" a="1"/>
  <c r="CY636" s="1"/>
  <c r="DR636" s="1"/>
  <c r="CZ636" a="1"/>
  <c r="CZ636" s="1"/>
  <c r="DS636" s="1"/>
  <c r="DG636"/>
  <c r="ED636"/>
  <c r="EE636"/>
  <c r="EF636"/>
  <c r="EG636"/>
  <c r="D637"/>
  <c r="H637"/>
  <c r="AN636"/>
  <c r="I637" l="1"/>
  <c r="EB636"/>
  <c r="EC636" s="1"/>
  <c r="DZ636"/>
  <c r="G637"/>
  <c r="E637" s="1"/>
  <c r="F637"/>
  <c r="J637" a="1"/>
  <c r="J637" s="1"/>
  <c r="K637"/>
  <c r="L637"/>
  <c r="M637"/>
  <c r="EA636" l="1"/>
  <c r="EP636"/>
  <c r="N637"/>
  <c r="P637"/>
  <c r="S637" a="1"/>
  <c r="S637" s="1"/>
  <c r="T637" a="1"/>
  <c r="T637" s="1"/>
  <c r="U637" a="1"/>
  <c r="U637" s="1"/>
  <c r="V637" a="1"/>
  <c r="V637" s="1"/>
  <c r="W637" a="1"/>
  <c r="W637" s="1"/>
  <c r="Z637"/>
  <c r="AA637"/>
  <c r="AB637" a="1"/>
  <c r="AB637" s="1"/>
  <c r="AC637" a="1"/>
  <c r="AC637" s="1"/>
  <c r="AD637"/>
  <c r="AE637"/>
  <c r="AG637" s="1"/>
  <c r="AH637"/>
  <c r="AJ637" s="1"/>
  <c r="AK637"/>
  <c r="AL637"/>
  <c r="AM637"/>
  <c r="O637"/>
  <c r="X637" l="1" a="1"/>
  <c r="X637" s="1"/>
  <c r="Y637" a="1"/>
  <c r="Y637" s="1"/>
  <c r="AI637"/>
  <c r="AF637"/>
  <c r="AO637"/>
  <c r="AP637"/>
  <c r="AQ637"/>
  <c r="AR637"/>
  <c r="AS637"/>
  <c r="AT637"/>
  <c r="AU637"/>
  <c r="AV637"/>
  <c r="AW637"/>
  <c r="AX637" a="1"/>
  <c r="AX637" s="1"/>
  <c r="AY637"/>
  <c r="AZ637" s="1" a="1"/>
  <c r="AZ637" s="1"/>
  <c r="BA637"/>
  <c r="BG637"/>
  <c r="BK637"/>
  <c r="BL637"/>
  <c r="BM637"/>
  <c r="BN637"/>
  <c r="BO637"/>
  <c r="CN637"/>
  <c r="BP637"/>
  <c r="Q637" l="1"/>
  <c r="R637"/>
  <c r="BH637"/>
  <c r="BC637"/>
  <c r="BI637"/>
  <c r="BD637"/>
  <c r="BE637"/>
  <c r="BF637"/>
  <c r="CO637" a="1"/>
  <c r="CO637" s="1"/>
  <c r="DH637" s="1"/>
  <c r="CP637" a="1"/>
  <c r="CP637" s="1"/>
  <c r="DI637" s="1"/>
  <c r="CQ637" a="1"/>
  <c r="CQ637" s="1"/>
  <c r="DJ637" s="1"/>
  <c r="CR637" a="1"/>
  <c r="CR637" s="1"/>
  <c r="DK637" s="1"/>
  <c r="CS637" a="1"/>
  <c r="CS637" s="1"/>
  <c r="DL637" s="1"/>
  <c r="CT637" a="1"/>
  <c r="CT637" s="1"/>
  <c r="DM637" s="1"/>
  <c r="CU637" a="1"/>
  <c r="CU637" s="1"/>
  <c r="DN637" s="1" a="1"/>
  <c r="DN637" s="1"/>
  <c r="CV637" a="1"/>
  <c r="CV637" s="1"/>
  <c r="DO637" s="1"/>
  <c r="CW637" a="1"/>
  <c r="CW637" s="1"/>
  <c r="DP637" s="1"/>
  <c r="CX637" a="1"/>
  <c r="CX637" s="1"/>
  <c r="DQ637" s="1"/>
  <c r="CY637" a="1"/>
  <c r="CY637" s="1"/>
  <c r="DR637" s="1"/>
  <c r="CZ637" a="1"/>
  <c r="CZ637" s="1"/>
  <c r="DS637" s="1"/>
  <c r="DG637"/>
  <c r="ED637"/>
  <c r="EE637"/>
  <c r="EF637"/>
  <c r="EG637"/>
  <c r="D638"/>
  <c r="H638"/>
  <c r="AN637"/>
  <c r="I638" l="1"/>
  <c r="DZ637"/>
  <c r="EB637"/>
  <c r="EC637" s="1"/>
  <c r="G638"/>
  <c r="E638" s="1"/>
  <c r="F638"/>
  <c r="J638" a="1"/>
  <c r="J638" s="1"/>
  <c r="K638"/>
  <c r="L638"/>
  <c r="M638"/>
  <c r="EA637" l="1"/>
  <c r="EP637"/>
  <c r="N638"/>
  <c r="P638"/>
  <c r="S638" a="1"/>
  <c r="S638" s="1"/>
  <c r="T638" a="1"/>
  <c r="T638" s="1"/>
  <c r="U638" a="1"/>
  <c r="U638" s="1"/>
  <c r="V638" a="1"/>
  <c r="V638" s="1"/>
  <c r="W638" a="1"/>
  <c r="W638" s="1"/>
  <c r="Z638"/>
  <c r="AA638"/>
  <c r="AB638" a="1"/>
  <c r="AB638" s="1"/>
  <c r="AC638" a="1"/>
  <c r="AC638" s="1"/>
  <c r="AD638"/>
  <c r="AE638"/>
  <c r="AG638" s="1"/>
  <c r="AH638"/>
  <c r="AJ638" s="1"/>
  <c r="AK638"/>
  <c r="AL638"/>
  <c r="AM638"/>
  <c r="O638"/>
  <c r="X638" l="1" a="1"/>
  <c r="X638" s="1"/>
  <c r="Y638" a="1"/>
  <c r="Y638" s="1"/>
  <c r="AI638"/>
  <c r="AF638"/>
  <c r="AO638"/>
  <c r="AP638"/>
  <c r="AQ638"/>
  <c r="AR638"/>
  <c r="AS638"/>
  <c r="AT638"/>
  <c r="AU638"/>
  <c r="AV638"/>
  <c r="AW638"/>
  <c r="AX638" a="1"/>
  <c r="AX638" s="1"/>
  <c r="AY638"/>
  <c r="AZ638" s="1" a="1"/>
  <c r="AZ638" s="1"/>
  <c r="BA638"/>
  <c r="BG638"/>
  <c r="BK638"/>
  <c r="BL638"/>
  <c r="BM638"/>
  <c r="BN638"/>
  <c r="BO638"/>
  <c r="CN638"/>
  <c r="BP638"/>
  <c r="Q638" l="1"/>
  <c r="R638"/>
  <c r="BH638"/>
  <c r="BC638"/>
  <c r="BI638"/>
  <c r="BD638"/>
  <c r="BE638"/>
  <c r="BF638"/>
  <c r="CO638" a="1"/>
  <c r="CO638" s="1"/>
  <c r="DH638" s="1"/>
  <c r="CP638" a="1"/>
  <c r="CP638" s="1"/>
  <c r="DI638" s="1"/>
  <c r="CQ638" a="1"/>
  <c r="CQ638" s="1"/>
  <c r="DJ638" s="1"/>
  <c r="CR638" a="1"/>
  <c r="CR638" s="1"/>
  <c r="DK638" s="1"/>
  <c r="CS638" a="1"/>
  <c r="CS638" s="1"/>
  <c r="DL638" s="1"/>
  <c r="CT638" a="1"/>
  <c r="CT638" s="1"/>
  <c r="DM638" s="1"/>
  <c r="CU638" a="1"/>
  <c r="CU638" s="1"/>
  <c r="DN638" s="1" a="1"/>
  <c r="DN638" s="1"/>
  <c r="CV638" a="1"/>
  <c r="CV638" s="1"/>
  <c r="DO638" s="1"/>
  <c r="CW638" a="1"/>
  <c r="CW638" s="1"/>
  <c r="DP638" s="1"/>
  <c r="CX638" a="1"/>
  <c r="CX638" s="1"/>
  <c r="DQ638" s="1"/>
  <c r="CY638" a="1"/>
  <c r="CY638" s="1"/>
  <c r="DR638" s="1"/>
  <c r="CZ638" a="1"/>
  <c r="CZ638" s="1"/>
  <c r="DS638" s="1"/>
  <c r="DG638"/>
  <c r="ED638"/>
  <c r="EE638"/>
  <c r="EF638"/>
  <c r="EG638"/>
  <c r="D639"/>
  <c r="H639"/>
  <c r="AN638"/>
  <c r="I639" l="1"/>
  <c r="DZ638"/>
  <c r="EB638"/>
  <c r="G639"/>
  <c r="E639" s="1"/>
  <c r="F639"/>
  <c r="EA638"/>
  <c r="EC638"/>
  <c r="J639" a="1"/>
  <c r="J639" s="1"/>
  <c r="K639"/>
  <c r="L639"/>
  <c r="M639"/>
  <c r="EP638" l="1"/>
  <c r="N639"/>
  <c r="P639"/>
  <c r="S639" a="1"/>
  <c r="S639" s="1"/>
  <c r="T639" a="1"/>
  <c r="T639" s="1"/>
  <c r="U639" a="1"/>
  <c r="U639" s="1"/>
  <c r="V639" a="1"/>
  <c r="V639" s="1"/>
  <c r="W639" a="1"/>
  <c r="W639" s="1"/>
  <c r="Z639"/>
  <c r="AA639"/>
  <c r="AB639" a="1"/>
  <c r="AB639" s="1"/>
  <c r="AC639" a="1"/>
  <c r="AC639" s="1"/>
  <c r="AD639"/>
  <c r="AE639"/>
  <c r="AG639" s="1"/>
  <c r="AH639"/>
  <c r="AI639" s="1"/>
  <c r="AK639"/>
  <c r="AL639"/>
  <c r="AM639"/>
  <c r="O639"/>
  <c r="X639" l="1" a="1"/>
  <c r="X639" s="1"/>
  <c r="Y639" a="1"/>
  <c r="Y639" s="1"/>
  <c r="AJ639"/>
  <c r="AF639"/>
  <c r="AO639"/>
  <c r="AP639"/>
  <c r="AQ639"/>
  <c r="AR639"/>
  <c r="AS639"/>
  <c r="AT639"/>
  <c r="AU639"/>
  <c r="AV639"/>
  <c r="AW639"/>
  <c r="AX639" a="1"/>
  <c r="AX639" s="1"/>
  <c r="AY639"/>
  <c r="AZ639" s="1" a="1"/>
  <c r="AZ639" s="1"/>
  <c r="BA639"/>
  <c r="BK639"/>
  <c r="BL639"/>
  <c r="BM639"/>
  <c r="BN639"/>
  <c r="BO639"/>
  <c r="CN639"/>
  <c r="BP639"/>
  <c r="R639" l="1"/>
  <c r="Q639"/>
  <c r="BG639"/>
  <c r="BH639"/>
  <c r="BC639"/>
  <c r="BI639"/>
  <c r="BD639"/>
  <c r="BE639"/>
  <c r="BF639"/>
  <c r="CO639" a="1"/>
  <c r="CO639" s="1"/>
  <c r="DH639" s="1"/>
  <c r="CP639" a="1"/>
  <c r="CP639" s="1"/>
  <c r="DI639" s="1"/>
  <c r="CQ639" a="1"/>
  <c r="CQ639" s="1"/>
  <c r="DJ639" s="1"/>
  <c r="CR639" a="1"/>
  <c r="CR639" s="1"/>
  <c r="DK639" s="1"/>
  <c r="CS639" a="1"/>
  <c r="CS639" s="1"/>
  <c r="DL639" s="1"/>
  <c r="CT639" a="1"/>
  <c r="CT639" s="1"/>
  <c r="DM639" s="1"/>
  <c r="CU639" a="1"/>
  <c r="CU639" s="1"/>
  <c r="DN639" s="1" a="1"/>
  <c r="DN639" s="1"/>
  <c r="CV639" a="1"/>
  <c r="CV639" s="1"/>
  <c r="DO639" s="1"/>
  <c r="CW639" a="1"/>
  <c r="CW639" s="1"/>
  <c r="DP639" s="1"/>
  <c r="CX639" a="1"/>
  <c r="CX639" s="1"/>
  <c r="DQ639" s="1"/>
  <c r="CY639" a="1"/>
  <c r="CY639" s="1"/>
  <c r="DR639" s="1"/>
  <c r="CZ639" a="1"/>
  <c r="CZ639" s="1"/>
  <c r="DS639" s="1"/>
  <c r="DG639"/>
  <c r="ED639"/>
  <c r="EE639"/>
  <c r="EF639"/>
  <c r="EG639"/>
  <c r="D640"/>
  <c r="AN639"/>
  <c r="H640"/>
  <c r="I640" l="1"/>
  <c r="DZ639"/>
  <c r="EB639"/>
  <c r="G640"/>
  <c r="E640" s="1"/>
  <c r="F640"/>
  <c r="EA639"/>
  <c r="EC639"/>
  <c r="J640" a="1"/>
  <c r="J640" s="1"/>
  <c r="K640"/>
  <c r="L640"/>
  <c r="M640"/>
  <c r="EP639" l="1"/>
  <c r="N640"/>
  <c r="P640"/>
  <c r="S640" a="1"/>
  <c r="S640" s="1"/>
  <c r="T640" a="1"/>
  <c r="T640" s="1"/>
  <c r="U640" a="1"/>
  <c r="U640" s="1"/>
  <c r="V640" a="1"/>
  <c r="V640" s="1"/>
  <c r="W640" a="1"/>
  <c r="W640" s="1"/>
  <c r="Z640"/>
  <c r="AA640"/>
  <c r="AB640" a="1"/>
  <c r="AB640" s="1"/>
  <c r="AC640" a="1"/>
  <c r="AC640" s="1"/>
  <c r="AD640"/>
  <c r="AE640"/>
  <c r="AG640" s="1"/>
  <c r="AH640"/>
  <c r="AJ640" s="1"/>
  <c r="AK640"/>
  <c r="AL640"/>
  <c r="AM640"/>
  <c r="O640"/>
  <c r="X640" l="1" a="1"/>
  <c r="X640" s="1"/>
  <c r="Y640" a="1"/>
  <c r="Y640" s="1"/>
  <c r="AI640"/>
  <c r="AF640"/>
  <c r="AO640"/>
  <c r="AP640"/>
  <c r="AQ640"/>
  <c r="AR640"/>
  <c r="AS640"/>
  <c r="AT640"/>
  <c r="AU640"/>
  <c r="AV640"/>
  <c r="AW640"/>
  <c r="AX640" a="1"/>
  <c r="AX640" s="1"/>
  <c r="AY640"/>
  <c r="AZ640" s="1" a="1"/>
  <c r="AZ640" s="1"/>
  <c r="BA640"/>
  <c r="BG640"/>
  <c r="BK640"/>
  <c r="BL640"/>
  <c r="BM640"/>
  <c r="BN640"/>
  <c r="BO640"/>
  <c r="CN640"/>
  <c r="BP640"/>
  <c r="Q640" l="1"/>
  <c r="R640"/>
  <c r="BH640"/>
  <c r="BC640"/>
  <c r="BI640"/>
  <c r="BD640"/>
  <c r="BE640"/>
  <c r="BF640"/>
  <c r="CO640" a="1"/>
  <c r="CO640" s="1"/>
  <c r="DH640" s="1"/>
  <c r="CP640" a="1"/>
  <c r="CP640" s="1"/>
  <c r="DI640" s="1"/>
  <c r="CQ640" a="1"/>
  <c r="CQ640" s="1"/>
  <c r="DJ640" s="1"/>
  <c r="CR640" a="1"/>
  <c r="CR640" s="1"/>
  <c r="DK640" s="1"/>
  <c r="CS640" a="1"/>
  <c r="CS640" s="1"/>
  <c r="DL640" s="1"/>
  <c r="CT640" a="1"/>
  <c r="CT640" s="1"/>
  <c r="DM640" s="1"/>
  <c r="CU640" a="1"/>
  <c r="CU640" s="1"/>
  <c r="DN640" s="1" a="1"/>
  <c r="DN640" s="1"/>
  <c r="CV640" a="1"/>
  <c r="CV640" s="1"/>
  <c r="DO640" s="1"/>
  <c r="CW640" a="1"/>
  <c r="CW640" s="1"/>
  <c r="DP640" s="1"/>
  <c r="CX640" a="1"/>
  <c r="CX640" s="1"/>
  <c r="DQ640" s="1"/>
  <c r="CY640" a="1"/>
  <c r="CY640" s="1"/>
  <c r="DR640" s="1"/>
  <c r="CZ640" a="1"/>
  <c r="CZ640" s="1"/>
  <c r="DS640" s="1"/>
  <c r="DG640"/>
  <c r="ED640"/>
  <c r="EE640"/>
  <c r="EF640"/>
  <c r="EG640"/>
  <c r="D641"/>
  <c r="H641"/>
  <c r="AN640"/>
  <c r="I641" l="1"/>
  <c r="DZ640"/>
  <c r="EB640"/>
  <c r="EC640" s="1"/>
  <c r="G641"/>
  <c r="E641" s="1"/>
  <c r="F641"/>
  <c r="EA640"/>
  <c r="J641" a="1"/>
  <c r="J641" s="1"/>
  <c r="K641"/>
  <c r="L641"/>
  <c r="M641"/>
  <c r="EP640" l="1"/>
  <c r="N641"/>
  <c r="P641"/>
  <c r="S641" a="1"/>
  <c r="S641" s="1"/>
  <c r="T641" a="1"/>
  <c r="T641" s="1"/>
  <c r="U641" a="1"/>
  <c r="U641" s="1"/>
  <c r="V641" a="1"/>
  <c r="V641" s="1"/>
  <c r="W641" a="1"/>
  <c r="W641" s="1"/>
  <c r="Z641"/>
  <c r="AA641"/>
  <c r="AB641" a="1"/>
  <c r="AB641" s="1"/>
  <c r="AC641" a="1"/>
  <c r="AC641" s="1"/>
  <c r="AD641"/>
  <c r="AE641"/>
  <c r="AG641" s="1"/>
  <c r="AH641"/>
  <c r="AJ641" s="1"/>
  <c r="AK641"/>
  <c r="AL641"/>
  <c r="AM641"/>
  <c r="O641"/>
  <c r="X641" l="1" a="1"/>
  <c r="X641" s="1"/>
  <c r="Y641" a="1"/>
  <c r="Y641" s="1"/>
  <c r="AI641"/>
  <c r="AF641"/>
  <c r="AO641"/>
  <c r="AP641"/>
  <c r="AQ641"/>
  <c r="AR641"/>
  <c r="AS641"/>
  <c r="AT641"/>
  <c r="AU641"/>
  <c r="AV641"/>
  <c r="AW641"/>
  <c r="AX641" a="1"/>
  <c r="AX641" s="1"/>
  <c r="AY641"/>
  <c r="AZ641" s="1" a="1"/>
  <c r="AZ641" s="1"/>
  <c r="BA641"/>
  <c r="BK641"/>
  <c r="BL641"/>
  <c r="BM641"/>
  <c r="BN641"/>
  <c r="BO641"/>
  <c r="CN641"/>
  <c r="BP641"/>
  <c r="BG641" l="1"/>
  <c r="R641"/>
  <c r="Q641"/>
  <c r="BH641"/>
  <c r="BC641"/>
  <c r="BI641"/>
  <c r="BD641"/>
  <c r="BE641"/>
  <c r="BF641"/>
  <c r="CO641" a="1"/>
  <c r="CO641" s="1"/>
  <c r="DH641" s="1"/>
  <c r="CP641" a="1"/>
  <c r="CP641" s="1"/>
  <c r="DI641" s="1"/>
  <c r="CQ641" a="1"/>
  <c r="CQ641" s="1"/>
  <c r="DJ641" s="1"/>
  <c r="CR641" a="1"/>
  <c r="CR641" s="1"/>
  <c r="DK641" s="1"/>
  <c r="CS641" a="1"/>
  <c r="CS641" s="1"/>
  <c r="DL641" s="1"/>
  <c r="CT641" a="1"/>
  <c r="CT641" s="1"/>
  <c r="DM641" s="1"/>
  <c r="CU641" a="1"/>
  <c r="CU641" s="1"/>
  <c r="DN641" s="1" a="1"/>
  <c r="DN641" s="1"/>
  <c r="CV641" a="1"/>
  <c r="CV641" s="1"/>
  <c r="DO641" s="1"/>
  <c r="CW641" a="1"/>
  <c r="CW641" s="1"/>
  <c r="DP641" s="1"/>
  <c r="CX641" a="1"/>
  <c r="CX641" s="1"/>
  <c r="DQ641" s="1"/>
  <c r="CY641" a="1"/>
  <c r="CY641" s="1"/>
  <c r="DR641" s="1"/>
  <c r="CZ641" a="1"/>
  <c r="CZ641" s="1"/>
  <c r="DS641" s="1"/>
  <c r="DG641"/>
  <c r="ED641"/>
  <c r="EE641"/>
  <c r="EF641"/>
  <c r="EG641"/>
  <c r="D642"/>
  <c r="AN641"/>
  <c r="H642"/>
  <c r="I642" l="1"/>
  <c r="DZ641"/>
  <c r="EB641"/>
  <c r="EC641" s="1"/>
  <c r="G642"/>
  <c r="E642" s="1"/>
  <c r="F642"/>
  <c r="J642" a="1"/>
  <c r="J642" s="1"/>
  <c r="K642"/>
  <c r="L642"/>
  <c r="M642"/>
  <c r="EA641" l="1"/>
  <c r="EP641"/>
  <c r="N642"/>
  <c r="P642"/>
  <c r="S642" a="1"/>
  <c r="S642" s="1"/>
  <c r="T642" a="1"/>
  <c r="T642" s="1"/>
  <c r="U642" a="1"/>
  <c r="U642" s="1"/>
  <c r="V642" a="1"/>
  <c r="V642" s="1"/>
  <c r="W642" a="1"/>
  <c r="W642" s="1"/>
  <c r="Z642"/>
  <c r="AA642"/>
  <c r="AB642" a="1"/>
  <c r="AB642" s="1"/>
  <c r="AC642" a="1"/>
  <c r="AC642" s="1"/>
  <c r="AD642"/>
  <c r="AE642"/>
  <c r="AG642" s="1"/>
  <c r="AH642"/>
  <c r="AJ642" s="1"/>
  <c r="AK642"/>
  <c r="AL642"/>
  <c r="AM642"/>
  <c r="O642"/>
  <c r="X642" l="1" a="1"/>
  <c r="X642" s="1"/>
  <c r="Y642" a="1"/>
  <c r="Y642" s="1"/>
  <c r="AI642"/>
  <c r="AF642"/>
  <c r="AO642"/>
  <c r="AP642"/>
  <c r="AQ642"/>
  <c r="AR642"/>
  <c r="AS642"/>
  <c r="AT642"/>
  <c r="AU642"/>
  <c r="AV642"/>
  <c r="AW642"/>
  <c r="AX642" a="1"/>
  <c r="AX642" s="1"/>
  <c r="AY642"/>
  <c r="AZ642" s="1" a="1"/>
  <c r="AZ642" s="1"/>
  <c r="BA642"/>
  <c r="BG642" s="1"/>
  <c r="BK642"/>
  <c r="BL642"/>
  <c r="BM642"/>
  <c r="BN642"/>
  <c r="BO642"/>
  <c r="CN642"/>
  <c r="BP642"/>
  <c r="Q642" l="1"/>
  <c r="R642"/>
  <c r="BH642"/>
  <c r="BC642"/>
  <c r="BI642"/>
  <c r="BD642"/>
  <c r="BE642"/>
  <c r="BF642"/>
  <c r="CO642" a="1"/>
  <c r="CO642" s="1"/>
  <c r="DH642" s="1"/>
  <c r="CP642" a="1"/>
  <c r="CP642" s="1"/>
  <c r="DI642" s="1"/>
  <c r="CQ642" a="1"/>
  <c r="CQ642" s="1"/>
  <c r="DJ642" s="1"/>
  <c r="CR642" a="1"/>
  <c r="CR642" s="1"/>
  <c r="DK642" s="1"/>
  <c r="CS642" a="1"/>
  <c r="CS642" s="1"/>
  <c r="DL642" s="1"/>
  <c r="CT642" a="1"/>
  <c r="CT642" s="1"/>
  <c r="DM642" s="1"/>
  <c r="CU642" a="1"/>
  <c r="CU642" s="1"/>
  <c r="DN642" s="1" a="1"/>
  <c r="DN642" s="1"/>
  <c r="CV642" a="1"/>
  <c r="CV642" s="1"/>
  <c r="DO642" s="1"/>
  <c r="CW642" a="1"/>
  <c r="CW642" s="1"/>
  <c r="DP642" s="1"/>
  <c r="CX642" a="1"/>
  <c r="CX642" s="1"/>
  <c r="DQ642" s="1"/>
  <c r="CY642" a="1"/>
  <c r="CY642" s="1"/>
  <c r="DR642" s="1"/>
  <c r="CZ642" a="1"/>
  <c r="CZ642" s="1"/>
  <c r="DS642" s="1"/>
  <c r="DG642"/>
  <c r="ED642"/>
  <c r="EE642"/>
  <c r="EF642"/>
  <c r="EG642"/>
  <c r="D643"/>
  <c r="H643"/>
  <c r="AN642"/>
  <c r="I643" l="1"/>
  <c r="DZ642"/>
  <c r="EB642"/>
  <c r="EC642" s="1"/>
  <c r="G643"/>
  <c r="E643" s="1"/>
  <c r="F643"/>
  <c r="J643" a="1"/>
  <c r="J643" s="1"/>
  <c r="K643"/>
  <c r="L643"/>
  <c r="M643"/>
  <c r="EA642" l="1"/>
  <c r="EP642"/>
  <c r="N643"/>
  <c r="P643"/>
  <c r="S643" a="1"/>
  <c r="S643" s="1"/>
  <c r="T643" a="1"/>
  <c r="T643" s="1"/>
  <c r="U643" a="1"/>
  <c r="U643" s="1"/>
  <c r="V643" a="1"/>
  <c r="V643" s="1"/>
  <c r="W643" a="1"/>
  <c r="W643" s="1"/>
  <c r="Z643"/>
  <c r="AA643"/>
  <c r="AB643" a="1"/>
  <c r="AB643" s="1"/>
  <c r="AC643" a="1"/>
  <c r="AC643" s="1"/>
  <c r="AD643"/>
  <c r="AE643"/>
  <c r="AG643" s="1"/>
  <c r="AH643"/>
  <c r="AJ643" s="1"/>
  <c r="AK643"/>
  <c r="AL643"/>
  <c r="AM643"/>
  <c r="O643"/>
  <c r="X643" l="1" a="1"/>
  <c r="X643" s="1"/>
  <c r="Y643" a="1"/>
  <c r="Y643" s="1"/>
  <c r="AI643"/>
  <c r="AF643"/>
  <c r="AO643"/>
  <c r="AP643"/>
  <c r="AQ643"/>
  <c r="AR643"/>
  <c r="AS643"/>
  <c r="AT643"/>
  <c r="AU643"/>
  <c r="AV643"/>
  <c r="AW643"/>
  <c r="AX643" a="1"/>
  <c r="AX643" s="1"/>
  <c r="AY643"/>
  <c r="AZ643" s="1" a="1"/>
  <c r="AZ643" s="1"/>
  <c r="BA643"/>
  <c r="BG643"/>
  <c r="BK643"/>
  <c r="BL643"/>
  <c r="BM643"/>
  <c r="BN643"/>
  <c r="BO643"/>
  <c r="CN643"/>
  <c r="BP643"/>
  <c r="Q643" l="1"/>
  <c r="R643"/>
  <c r="BH643"/>
  <c r="BC643"/>
  <c r="BI643"/>
  <c r="BD643"/>
  <c r="BE643"/>
  <c r="BF643"/>
  <c r="CO643" a="1"/>
  <c r="CO643" s="1"/>
  <c r="DH643" s="1"/>
  <c r="CP643" a="1"/>
  <c r="CP643" s="1"/>
  <c r="DI643" s="1"/>
  <c r="CQ643" a="1"/>
  <c r="CQ643" s="1"/>
  <c r="DJ643" s="1"/>
  <c r="CR643" a="1"/>
  <c r="CR643" s="1"/>
  <c r="DK643" s="1"/>
  <c r="CS643" a="1"/>
  <c r="CS643" s="1"/>
  <c r="DL643" s="1"/>
  <c r="CT643" a="1"/>
  <c r="CT643" s="1"/>
  <c r="DM643" s="1"/>
  <c r="CU643" a="1"/>
  <c r="CU643" s="1"/>
  <c r="DN643" s="1" a="1"/>
  <c r="DN643" s="1"/>
  <c r="CV643" a="1"/>
  <c r="CV643" s="1"/>
  <c r="DO643" s="1"/>
  <c r="CW643" a="1"/>
  <c r="CW643" s="1"/>
  <c r="DP643" s="1"/>
  <c r="CX643" a="1"/>
  <c r="CX643" s="1"/>
  <c r="DQ643" s="1"/>
  <c r="CY643" a="1"/>
  <c r="CY643" s="1"/>
  <c r="DR643" s="1"/>
  <c r="CZ643" a="1"/>
  <c r="CZ643" s="1"/>
  <c r="DS643" s="1"/>
  <c r="DG643"/>
  <c r="ED643"/>
  <c r="EE643"/>
  <c r="EF643"/>
  <c r="EG643"/>
  <c r="D644"/>
  <c r="H644"/>
  <c r="AN643"/>
  <c r="I644" l="1"/>
  <c r="DZ643"/>
  <c r="EB643"/>
  <c r="G644"/>
  <c r="E644" s="1"/>
  <c r="F644"/>
  <c r="EA643"/>
  <c r="EC643"/>
  <c r="J644" a="1"/>
  <c r="J644" s="1"/>
  <c r="K644"/>
  <c r="L644"/>
  <c r="M644"/>
  <c r="EP643" l="1"/>
  <c r="N644"/>
  <c r="P644"/>
  <c r="S644" a="1"/>
  <c r="S644" s="1"/>
  <c r="T644" a="1"/>
  <c r="T644" s="1"/>
  <c r="U644" a="1"/>
  <c r="U644" s="1"/>
  <c r="V644" a="1"/>
  <c r="V644" s="1"/>
  <c r="W644" a="1"/>
  <c r="W644" s="1"/>
  <c r="Z644"/>
  <c r="AA644"/>
  <c r="AB644" a="1"/>
  <c r="AB644" s="1"/>
  <c r="AC644" a="1"/>
  <c r="AC644" s="1"/>
  <c r="AD644"/>
  <c r="AE644"/>
  <c r="AG644" s="1"/>
  <c r="AH644"/>
  <c r="AJ644" s="1"/>
  <c r="AK644"/>
  <c r="AL644"/>
  <c r="AM644"/>
  <c r="O644"/>
  <c r="X644" l="1" a="1"/>
  <c r="X644" s="1"/>
  <c r="Y644" a="1"/>
  <c r="Y644" s="1"/>
  <c r="AI644"/>
  <c r="AF644"/>
  <c r="AO644"/>
  <c r="AP644"/>
  <c r="AQ644"/>
  <c r="AR644"/>
  <c r="AS644"/>
  <c r="AT644"/>
  <c r="AU644"/>
  <c r="AV644"/>
  <c r="AW644"/>
  <c r="AX644" a="1"/>
  <c r="AX644" s="1"/>
  <c r="AY644"/>
  <c r="AZ644" s="1" a="1"/>
  <c r="AZ644" s="1"/>
  <c r="BA644"/>
  <c r="BG644"/>
  <c r="BK644"/>
  <c r="BL644"/>
  <c r="BM644"/>
  <c r="BN644"/>
  <c r="BO644"/>
  <c r="CN644"/>
  <c r="BP644"/>
  <c r="Q644" l="1"/>
  <c r="R644"/>
  <c r="BH644"/>
  <c r="BC644"/>
  <c r="BI644"/>
  <c r="BD644"/>
  <c r="BE644"/>
  <c r="BF644"/>
  <c r="CO644" a="1"/>
  <c r="CO644" s="1"/>
  <c r="DH644" s="1"/>
  <c r="CP644" a="1"/>
  <c r="CP644" s="1"/>
  <c r="DI644" s="1"/>
  <c r="CQ644" a="1"/>
  <c r="CQ644" s="1"/>
  <c r="DJ644" s="1"/>
  <c r="CR644" a="1"/>
  <c r="CR644" s="1"/>
  <c r="DK644" s="1"/>
  <c r="CS644" a="1"/>
  <c r="CS644" s="1"/>
  <c r="DL644" s="1"/>
  <c r="CT644" a="1"/>
  <c r="CT644" s="1"/>
  <c r="DM644" s="1"/>
  <c r="CU644" a="1"/>
  <c r="CU644" s="1"/>
  <c r="DN644" s="1" a="1"/>
  <c r="DN644" s="1"/>
  <c r="CV644" a="1"/>
  <c r="CV644" s="1"/>
  <c r="DO644" s="1"/>
  <c r="CW644" a="1"/>
  <c r="CW644" s="1"/>
  <c r="DP644" s="1"/>
  <c r="CX644" a="1"/>
  <c r="CX644" s="1"/>
  <c r="DQ644" s="1"/>
  <c r="CY644" a="1"/>
  <c r="CY644" s="1"/>
  <c r="DR644" s="1"/>
  <c r="CZ644" a="1"/>
  <c r="CZ644" s="1"/>
  <c r="DS644" s="1"/>
  <c r="DG644"/>
  <c r="ED644"/>
  <c r="EE644"/>
  <c r="EF644"/>
  <c r="EG644"/>
  <c r="D645"/>
  <c r="H645"/>
  <c r="AN644"/>
  <c r="I645" l="1"/>
  <c r="DZ644"/>
  <c r="EB644"/>
  <c r="EC644" s="1"/>
  <c r="G645"/>
  <c r="E645" s="1"/>
  <c r="F645"/>
  <c r="EA644"/>
  <c r="J645" a="1"/>
  <c r="J645" s="1"/>
  <c r="K645"/>
  <c r="L645"/>
  <c r="M645"/>
  <c r="EP644" l="1"/>
  <c r="N645"/>
  <c r="P645"/>
  <c r="S645" a="1"/>
  <c r="S645" s="1"/>
  <c r="T645" a="1"/>
  <c r="T645" s="1"/>
  <c r="U645" a="1"/>
  <c r="U645" s="1"/>
  <c r="V645" a="1"/>
  <c r="V645" s="1"/>
  <c r="W645" a="1"/>
  <c r="W645" s="1"/>
  <c r="Z645"/>
  <c r="AA645"/>
  <c r="AB645" a="1"/>
  <c r="AB645" s="1"/>
  <c r="AC645" a="1"/>
  <c r="AC645" s="1"/>
  <c r="AD645"/>
  <c r="AE645"/>
  <c r="AG645" s="1"/>
  <c r="AH645"/>
  <c r="AJ645" s="1"/>
  <c r="AK645"/>
  <c r="AL645"/>
  <c r="AM645"/>
  <c r="O645"/>
  <c r="X645" l="1" a="1"/>
  <c r="X645" s="1"/>
  <c r="Y645" a="1"/>
  <c r="Y645" s="1"/>
  <c r="AI645"/>
  <c r="AF645"/>
  <c r="AO645"/>
  <c r="AP645"/>
  <c r="AQ645"/>
  <c r="AR645"/>
  <c r="AS645"/>
  <c r="AT645"/>
  <c r="AU645"/>
  <c r="AV645"/>
  <c r="AW645"/>
  <c r="AX645" a="1"/>
  <c r="AX645" s="1"/>
  <c r="AY645"/>
  <c r="AZ645" s="1" a="1"/>
  <c r="AZ645" s="1"/>
  <c r="BA645"/>
  <c r="BG645"/>
  <c r="BK645"/>
  <c r="BL645"/>
  <c r="BM645"/>
  <c r="BN645"/>
  <c r="BO645"/>
  <c r="CN645"/>
  <c r="BP645"/>
  <c r="Q645" l="1"/>
  <c r="R645"/>
  <c r="BH645"/>
  <c r="BC645"/>
  <c r="BI645"/>
  <c r="BD645"/>
  <c r="BE645"/>
  <c r="BF645"/>
  <c r="CO645" a="1"/>
  <c r="CO645" s="1"/>
  <c r="DH645" s="1"/>
  <c r="CP645" a="1"/>
  <c r="CP645" s="1"/>
  <c r="DI645" s="1"/>
  <c r="CQ645" a="1"/>
  <c r="CQ645" s="1"/>
  <c r="DJ645" s="1"/>
  <c r="CR645" a="1"/>
  <c r="CR645" s="1"/>
  <c r="DK645" s="1"/>
  <c r="CS645" a="1"/>
  <c r="CS645" s="1"/>
  <c r="DL645" s="1"/>
  <c r="CT645" a="1"/>
  <c r="CT645" s="1"/>
  <c r="DM645" s="1"/>
  <c r="CU645" a="1"/>
  <c r="CU645" s="1"/>
  <c r="DN645" s="1" a="1"/>
  <c r="DN645" s="1"/>
  <c r="CV645" a="1"/>
  <c r="CV645" s="1"/>
  <c r="DO645" s="1"/>
  <c r="CW645" a="1"/>
  <c r="CW645" s="1"/>
  <c r="DP645" s="1"/>
  <c r="CX645" a="1"/>
  <c r="CX645" s="1"/>
  <c r="DQ645" s="1"/>
  <c r="CY645" a="1"/>
  <c r="CY645" s="1"/>
  <c r="DR645" s="1"/>
  <c r="CZ645" a="1"/>
  <c r="CZ645" s="1"/>
  <c r="DS645" s="1"/>
  <c r="DG645"/>
  <c r="ED645"/>
  <c r="EE645"/>
  <c r="EF645"/>
  <c r="EG645"/>
  <c r="D646"/>
  <c r="H646"/>
  <c r="AN645"/>
  <c r="I646" l="1"/>
  <c r="DZ645"/>
  <c r="EB645"/>
  <c r="G646"/>
  <c r="E646" s="1"/>
  <c r="F646"/>
  <c r="EA645"/>
  <c r="EC645"/>
  <c r="J646" a="1"/>
  <c r="J646" s="1"/>
  <c r="K646"/>
  <c r="L646"/>
  <c r="M646"/>
  <c r="EP645" l="1"/>
  <c r="N646"/>
  <c r="P646"/>
  <c r="S646" a="1"/>
  <c r="S646" s="1"/>
  <c r="T646" a="1"/>
  <c r="T646" s="1"/>
  <c r="U646" a="1"/>
  <c r="U646" s="1"/>
  <c r="V646" a="1"/>
  <c r="V646" s="1"/>
  <c r="W646" a="1"/>
  <c r="W646" s="1"/>
  <c r="Z646"/>
  <c r="AA646"/>
  <c r="AB646" a="1"/>
  <c r="AB646" s="1"/>
  <c r="AC646" a="1"/>
  <c r="AC646" s="1"/>
  <c r="AD646"/>
  <c r="AE646"/>
  <c r="AG646" s="1"/>
  <c r="AH646"/>
  <c r="AJ646" s="1"/>
  <c r="AK646"/>
  <c r="AL646"/>
  <c r="AM646"/>
  <c r="O646"/>
  <c r="X646" l="1" a="1"/>
  <c r="X646" s="1"/>
  <c r="Y646" a="1"/>
  <c r="Y646" s="1"/>
  <c r="AI646"/>
  <c r="AF646"/>
  <c r="AO646"/>
  <c r="AP646"/>
  <c r="AQ646"/>
  <c r="AR646"/>
  <c r="AS646"/>
  <c r="AT646"/>
  <c r="AU646"/>
  <c r="AV646"/>
  <c r="AW646"/>
  <c r="AX646" a="1"/>
  <c r="AX646" s="1"/>
  <c r="AY646"/>
  <c r="AZ646" s="1" a="1"/>
  <c r="AZ646" s="1"/>
  <c r="BA646"/>
  <c r="BG646"/>
  <c r="BK646"/>
  <c r="BL646"/>
  <c r="BM646"/>
  <c r="BN646"/>
  <c r="BO646"/>
  <c r="CN646"/>
  <c r="BP646"/>
  <c r="Q646" l="1"/>
  <c r="R646"/>
  <c r="BH646"/>
  <c r="BC646"/>
  <c r="BI646"/>
  <c r="BD646"/>
  <c r="BE646"/>
  <c r="BF646"/>
  <c r="CO646" a="1"/>
  <c r="CO646" s="1"/>
  <c r="DH646" s="1"/>
  <c r="CP646" a="1"/>
  <c r="CP646" s="1"/>
  <c r="DI646" s="1"/>
  <c r="CQ646" a="1"/>
  <c r="CQ646" s="1"/>
  <c r="DJ646" s="1"/>
  <c r="CR646" a="1"/>
  <c r="CR646" s="1"/>
  <c r="DK646" s="1"/>
  <c r="CS646" a="1"/>
  <c r="CS646" s="1"/>
  <c r="DL646" s="1"/>
  <c r="CT646" a="1"/>
  <c r="CT646" s="1"/>
  <c r="DM646" s="1"/>
  <c r="CU646" a="1"/>
  <c r="CU646" s="1"/>
  <c r="DN646" s="1" a="1"/>
  <c r="DN646" s="1"/>
  <c r="CV646" a="1"/>
  <c r="CV646" s="1"/>
  <c r="DO646" s="1"/>
  <c r="CW646" a="1"/>
  <c r="CW646" s="1"/>
  <c r="DP646" s="1"/>
  <c r="CX646" a="1"/>
  <c r="CX646" s="1"/>
  <c r="DQ646" s="1"/>
  <c r="CY646" a="1"/>
  <c r="CY646" s="1"/>
  <c r="DR646" s="1"/>
  <c r="CZ646" a="1"/>
  <c r="CZ646" s="1"/>
  <c r="DS646" s="1"/>
  <c r="DG646"/>
  <c r="ED646"/>
  <c r="EE646"/>
  <c r="EF646"/>
  <c r="EG646"/>
  <c r="D647"/>
  <c r="H647"/>
  <c r="AN646"/>
  <c r="I647" l="1"/>
  <c r="DZ646"/>
  <c r="EB646"/>
  <c r="G647"/>
  <c r="E647" s="1"/>
  <c r="F647"/>
  <c r="EA646"/>
  <c r="EC646"/>
  <c r="J647" a="1"/>
  <c r="J647" s="1"/>
  <c r="K647"/>
  <c r="L647"/>
  <c r="M647"/>
  <c r="EP646" l="1"/>
  <c r="N647"/>
  <c r="P647"/>
  <c r="S647" a="1"/>
  <c r="S647" s="1"/>
  <c r="T647" a="1"/>
  <c r="T647" s="1"/>
  <c r="U647" a="1"/>
  <c r="U647" s="1"/>
  <c r="V647" a="1"/>
  <c r="V647" s="1"/>
  <c r="W647" a="1"/>
  <c r="W647" s="1"/>
  <c r="Z647"/>
  <c r="AA647"/>
  <c r="AB647" a="1"/>
  <c r="AB647" s="1"/>
  <c r="AC647" a="1"/>
  <c r="AC647" s="1"/>
  <c r="AD647"/>
  <c r="AE647"/>
  <c r="AG647" s="1"/>
  <c r="AH647"/>
  <c r="AJ647" s="1"/>
  <c r="AK647"/>
  <c r="AL647"/>
  <c r="AM647"/>
  <c r="O647"/>
  <c r="X647" l="1" a="1"/>
  <c r="X647" s="1"/>
  <c r="Y647" a="1"/>
  <c r="Y647" s="1"/>
  <c r="AI647"/>
  <c r="AF647"/>
  <c r="AO647"/>
  <c r="AP647"/>
  <c r="AQ647"/>
  <c r="AR647"/>
  <c r="AS647"/>
  <c r="AT647"/>
  <c r="AU647"/>
  <c r="AV647"/>
  <c r="AW647"/>
  <c r="AX647" a="1"/>
  <c r="AX647" s="1"/>
  <c r="AY647"/>
  <c r="AZ647" s="1" a="1"/>
  <c r="AZ647" s="1"/>
  <c r="BA647"/>
  <c r="BG647"/>
  <c r="BK647"/>
  <c r="BL647"/>
  <c r="BM647"/>
  <c r="BN647"/>
  <c r="BO647"/>
  <c r="CN647"/>
  <c r="BP647"/>
  <c r="Q647" l="1"/>
  <c r="R647"/>
  <c r="BH647"/>
  <c r="BC647"/>
  <c r="BI647"/>
  <c r="BD647"/>
  <c r="BE647"/>
  <c r="BF647"/>
  <c r="CO647" a="1"/>
  <c r="CO647" s="1"/>
  <c r="DH647" s="1"/>
  <c r="CP647" a="1"/>
  <c r="CP647" s="1"/>
  <c r="DI647" s="1"/>
  <c r="CQ647" a="1"/>
  <c r="CQ647" s="1"/>
  <c r="DJ647" s="1"/>
  <c r="CR647" a="1"/>
  <c r="CR647" s="1"/>
  <c r="DK647" s="1"/>
  <c r="CS647" a="1"/>
  <c r="CS647" s="1"/>
  <c r="DL647" s="1"/>
  <c r="CT647" a="1"/>
  <c r="CT647" s="1"/>
  <c r="DM647" s="1"/>
  <c r="CU647" a="1"/>
  <c r="CU647" s="1"/>
  <c r="DN647" s="1" a="1"/>
  <c r="DN647" s="1"/>
  <c r="CV647" a="1"/>
  <c r="CV647" s="1"/>
  <c r="DO647" s="1"/>
  <c r="CW647" a="1"/>
  <c r="CW647" s="1"/>
  <c r="DP647" s="1"/>
  <c r="CX647" a="1"/>
  <c r="CX647" s="1"/>
  <c r="DQ647" s="1"/>
  <c r="CY647" a="1"/>
  <c r="CY647" s="1"/>
  <c r="DR647" s="1"/>
  <c r="CZ647" a="1"/>
  <c r="CZ647" s="1"/>
  <c r="DS647" s="1"/>
  <c r="DG647"/>
  <c r="ED647"/>
  <c r="EE647"/>
  <c r="EF647"/>
  <c r="EG647"/>
  <c r="D648"/>
  <c r="H648"/>
  <c r="AN647"/>
  <c r="I648" l="1"/>
  <c r="DZ647"/>
  <c r="EB647"/>
  <c r="G648"/>
  <c r="E648" s="1"/>
  <c r="F648"/>
  <c r="EA647"/>
  <c r="EC647"/>
  <c r="J648" a="1"/>
  <c r="J648" s="1"/>
  <c r="K648"/>
  <c r="L648"/>
  <c r="M648"/>
  <c r="EP647" l="1"/>
  <c r="N648"/>
  <c r="P648"/>
  <c r="S648" a="1"/>
  <c r="S648" s="1"/>
  <c r="T648" a="1"/>
  <c r="T648" s="1"/>
  <c r="U648" a="1"/>
  <c r="U648" s="1"/>
  <c r="V648" a="1"/>
  <c r="V648" s="1"/>
  <c r="W648" a="1"/>
  <c r="W648" s="1"/>
  <c r="Z648"/>
  <c r="AA648"/>
  <c r="AB648" a="1"/>
  <c r="AB648" s="1"/>
  <c r="AC648" a="1"/>
  <c r="AC648" s="1"/>
  <c r="AD648"/>
  <c r="AE648"/>
  <c r="AG648" s="1"/>
  <c r="AH648"/>
  <c r="AJ648" s="1"/>
  <c r="AK648"/>
  <c r="AL648"/>
  <c r="AM648"/>
  <c r="O648"/>
  <c r="X648" l="1" a="1"/>
  <c r="X648" s="1"/>
  <c r="Y648" a="1"/>
  <c r="Y648" s="1"/>
  <c r="AI648"/>
  <c r="AF648"/>
  <c r="AO648"/>
  <c r="AP648"/>
  <c r="AQ648"/>
  <c r="AR648"/>
  <c r="AS648"/>
  <c r="AT648"/>
  <c r="AU648"/>
  <c r="AV648"/>
  <c r="AW648"/>
  <c r="AX648" a="1"/>
  <c r="AX648" s="1"/>
  <c r="AY648"/>
  <c r="AZ648" s="1" a="1"/>
  <c r="AZ648" s="1"/>
  <c r="BA648"/>
  <c r="BK648"/>
  <c r="BL648"/>
  <c r="BM648"/>
  <c r="BN648"/>
  <c r="BO648"/>
  <c r="CN648"/>
  <c r="BP648"/>
  <c r="R648" l="1"/>
  <c r="Q648"/>
  <c r="BG648"/>
  <c r="BH648"/>
  <c r="BC648"/>
  <c r="BI648"/>
  <c r="BD648"/>
  <c r="BE648"/>
  <c r="BF648"/>
  <c r="CO648" a="1"/>
  <c r="CO648" s="1"/>
  <c r="DH648" s="1"/>
  <c r="CP648" a="1"/>
  <c r="CP648" s="1"/>
  <c r="DI648" s="1"/>
  <c r="CQ648" a="1"/>
  <c r="CQ648" s="1"/>
  <c r="DJ648" s="1"/>
  <c r="CR648" a="1"/>
  <c r="CR648" s="1"/>
  <c r="DK648" s="1"/>
  <c r="CS648" a="1"/>
  <c r="CS648" s="1"/>
  <c r="DL648" s="1"/>
  <c r="CT648" a="1"/>
  <c r="CT648" s="1"/>
  <c r="DM648" s="1"/>
  <c r="CU648" a="1"/>
  <c r="CU648" s="1"/>
  <c r="DN648" s="1" a="1"/>
  <c r="DN648" s="1"/>
  <c r="CV648" a="1"/>
  <c r="CV648" s="1"/>
  <c r="DO648" s="1"/>
  <c r="CW648" a="1"/>
  <c r="CW648" s="1"/>
  <c r="DP648" s="1"/>
  <c r="CX648" a="1"/>
  <c r="CX648" s="1"/>
  <c r="DQ648" s="1"/>
  <c r="CY648" a="1"/>
  <c r="CY648" s="1"/>
  <c r="DR648" s="1"/>
  <c r="CZ648" a="1"/>
  <c r="CZ648" s="1"/>
  <c r="DS648" s="1"/>
  <c r="DG648"/>
  <c r="ED648"/>
  <c r="EE648"/>
  <c r="EF648"/>
  <c r="EG648"/>
  <c r="D649"/>
  <c r="AN648"/>
  <c r="H649"/>
  <c r="I649" l="1"/>
  <c r="DZ648"/>
  <c r="EB648"/>
  <c r="G649"/>
  <c r="E649" s="1"/>
  <c r="F649"/>
  <c r="EA648"/>
  <c r="EC648"/>
  <c r="J649" a="1"/>
  <c r="J649" s="1"/>
  <c r="K649"/>
  <c r="L649"/>
  <c r="M649"/>
  <c r="EP648" l="1"/>
  <c r="N649"/>
  <c r="P649"/>
  <c r="S649" a="1"/>
  <c r="S649" s="1"/>
  <c r="T649" a="1"/>
  <c r="T649" s="1"/>
  <c r="U649" a="1"/>
  <c r="U649" s="1"/>
  <c r="V649" a="1"/>
  <c r="V649" s="1"/>
  <c r="W649" a="1"/>
  <c r="W649" s="1"/>
  <c r="Z649"/>
  <c r="AA649"/>
  <c r="AB649" a="1"/>
  <c r="AB649" s="1"/>
  <c r="AC649" a="1"/>
  <c r="AC649" s="1"/>
  <c r="AD649"/>
  <c r="AE649"/>
  <c r="AG649" s="1"/>
  <c r="AH649"/>
  <c r="AJ649" s="1"/>
  <c r="AK649"/>
  <c r="AL649"/>
  <c r="AM649"/>
  <c r="O649"/>
  <c r="X649" l="1" a="1"/>
  <c r="X649" s="1"/>
  <c r="Y649" a="1"/>
  <c r="Y649" s="1"/>
  <c r="AI649"/>
  <c r="AF649"/>
  <c r="AO649"/>
  <c r="AP649"/>
  <c r="AQ649"/>
  <c r="AR649"/>
  <c r="AS649"/>
  <c r="AT649"/>
  <c r="AU649"/>
  <c r="AV649"/>
  <c r="AW649"/>
  <c r="AX649" a="1"/>
  <c r="AX649" s="1"/>
  <c r="AY649"/>
  <c r="AZ649" s="1" a="1"/>
  <c r="AZ649" s="1"/>
  <c r="BA649"/>
  <c r="BG649"/>
  <c r="BK649"/>
  <c r="BL649"/>
  <c r="BM649"/>
  <c r="BN649"/>
  <c r="BO649"/>
  <c r="CN649"/>
  <c r="BP649"/>
  <c r="R649" l="1"/>
  <c r="Q649"/>
  <c r="BH649"/>
  <c r="BC649"/>
  <c r="BI649"/>
  <c r="BD649"/>
  <c r="BE649"/>
  <c r="BF649"/>
  <c r="CO649" a="1"/>
  <c r="CO649" s="1"/>
  <c r="DH649" s="1"/>
  <c r="CP649" a="1"/>
  <c r="CP649" s="1"/>
  <c r="DI649" s="1"/>
  <c r="CQ649" a="1"/>
  <c r="CQ649" s="1"/>
  <c r="DJ649" s="1"/>
  <c r="CR649" a="1"/>
  <c r="CR649" s="1"/>
  <c r="DK649" s="1"/>
  <c r="CS649" a="1"/>
  <c r="CS649" s="1"/>
  <c r="DL649" s="1"/>
  <c r="CT649" a="1"/>
  <c r="CT649" s="1"/>
  <c r="DM649" s="1"/>
  <c r="CU649" a="1"/>
  <c r="CU649" s="1"/>
  <c r="DN649" s="1" a="1"/>
  <c r="DN649" s="1"/>
  <c r="CV649" a="1"/>
  <c r="CV649" s="1"/>
  <c r="DO649" s="1"/>
  <c r="CW649" a="1"/>
  <c r="CW649" s="1"/>
  <c r="DP649" s="1"/>
  <c r="CX649" a="1"/>
  <c r="CX649" s="1"/>
  <c r="DQ649" s="1"/>
  <c r="CY649" a="1"/>
  <c r="CY649" s="1"/>
  <c r="DR649" s="1"/>
  <c r="CZ649" a="1"/>
  <c r="CZ649" s="1"/>
  <c r="DS649" s="1"/>
  <c r="DG649"/>
  <c r="ED649"/>
  <c r="EE649"/>
  <c r="EF649"/>
  <c r="EG649"/>
  <c r="D650"/>
  <c r="AN649"/>
  <c r="H650"/>
  <c r="I650" l="1"/>
  <c r="DZ649"/>
  <c r="EB649"/>
  <c r="G650"/>
  <c r="E650" s="1"/>
  <c r="F650"/>
  <c r="EA649"/>
  <c r="EC649"/>
  <c r="J650" a="1"/>
  <c r="J650" s="1"/>
  <c r="K650"/>
  <c r="L650"/>
  <c r="M650"/>
  <c r="EP649" l="1"/>
  <c r="N650"/>
  <c r="P650"/>
  <c r="S650" a="1"/>
  <c r="S650" s="1"/>
  <c r="T650" a="1"/>
  <c r="T650" s="1"/>
  <c r="U650" a="1"/>
  <c r="U650" s="1"/>
  <c r="V650" a="1"/>
  <c r="V650" s="1"/>
  <c r="W650" a="1"/>
  <c r="W650" s="1"/>
  <c r="Z650"/>
  <c r="AA650"/>
  <c r="AB650" a="1"/>
  <c r="AB650" s="1"/>
  <c r="AC650" a="1"/>
  <c r="AC650" s="1"/>
  <c r="AD650"/>
  <c r="AE650"/>
  <c r="AG650" s="1"/>
  <c r="AH650"/>
  <c r="AJ650" s="1"/>
  <c r="AK650"/>
  <c r="AL650"/>
  <c r="AM650"/>
  <c r="O650"/>
  <c r="X650" l="1" a="1"/>
  <c r="X650" s="1"/>
  <c r="Y650" a="1"/>
  <c r="Y650" s="1"/>
  <c r="AI650"/>
  <c r="AF650"/>
  <c r="AO650"/>
  <c r="AP650"/>
  <c r="AQ650"/>
  <c r="AR650"/>
  <c r="AS650"/>
  <c r="AT650"/>
  <c r="AU650"/>
  <c r="AV650"/>
  <c r="AW650"/>
  <c r="AX650" a="1"/>
  <c r="AX650" s="1"/>
  <c r="AY650"/>
  <c r="AZ650" s="1" a="1"/>
  <c r="AZ650" s="1"/>
  <c r="BA650"/>
  <c r="BG650"/>
  <c r="BK650"/>
  <c r="BL650"/>
  <c r="BM650"/>
  <c r="BN650"/>
  <c r="BO650"/>
  <c r="CN650"/>
  <c r="BP650"/>
  <c r="Q650" l="1"/>
  <c r="R650"/>
  <c r="BH650"/>
  <c r="BC650"/>
  <c r="BI650"/>
  <c r="BD650"/>
  <c r="BE650"/>
  <c r="BF650"/>
  <c r="CO650" a="1"/>
  <c r="CO650" s="1"/>
  <c r="DH650" s="1"/>
  <c r="CP650" a="1"/>
  <c r="CP650" s="1"/>
  <c r="DI650" s="1"/>
  <c r="CQ650" a="1"/>
  <c r="CQ650" s="1"/>
  <c r="DJ650" s="1"/>
  <c r="CR650" a="1"/>
  <c r="CR650" s="1"/>
  <c r="DK650" s="1"/>
  <c r="CS650" a="1"/>
  <c r="CS650" s="1"/>
  <c r="DL650" s="1"/>
  <c r="CT650" a="1"/>
  <c r="CT650" s="1"/>
  <c r="DM650" s="1"/>
  <c r="CU650" a="1"/>
  <c r="CU650" s="1"/>
  <c r="DN650" s="1" a="1"/>
  <c r="DN650" s="1"/>
  <c r="CV650" a="1"/>
  <c r="CV650" s="1"/>
  <c r="DO650" s="1"/>
  <c r="CW650" a="1"/>
  <c r="CW650" s="1"/>
  <c r="DP650" s="1"/>
  <c r="CX650" a="1"/>
  <c r="CX650" s="1"/>
  <c r="DQ650" s="1"/>
  <c r="CY650" a="1"/>
  <c r="CY650" s="1"/>
  <c r="DR650" s="1"/>
  <c r="CZ650" a="1"/>
  <c r="CZ650" s="1"/>
  <c r="DS650" s="1"/>
  <c r="DG650"/>
  <c r="ED650"/>
  <c r="EE650"/>
  <c r="EF650"/>
  <c r="EG650"/>
  <c r="D651"/>
  <c r="H651"/>
  <c r="AN650"/>
  <c r="I651" l="1"/>
  <c r="DZ650"/>
  <c r="EB650"/>
  <c r="G651"/>
  <c r="E651" s="1"/>
  <c r="F651"/>
  <c r="EA650"/>
  <c r="EC650"/>
  <c r="J651" a="1"/>
  <c r="J651" s="1"/>
  <c r="K651"/>
  <c r="L651"/>
  <c r="M651"/>
  <c r="EP650" l="1"/>
  <c r="N651"/>
  <c r="P651"/>
  <c r="S651" a="1"/>
  <c r="S651" s="1"/>
  <c r="T651" a="1"/>
  <c r="T651" s="1"/>
  <c r="U651" a="1"/>
  <c r="U651" s="1"/>
  <c r="V651" a="1"/>
  <c r="V651" s="1"/>
  <c r="W651" a="1"/>
  <c r="W651" s="1"/>
  <c r="Z651"/>
  <c r="AA651"/>
  <c r="AB651" a="1"/>
  <c r="AB651" s="1"/>
  <c r="AC651" a="1"/>
  <c r="AC651" s="1"/>
  <c r="AD651"/>
  <c r="AE651"/>
  <c r="AG651" s="1"/>
  <c r="AH651"/>
  <c r="AJ651" s="1"/>
  <c r="AK651"/>
  <c r="AL651"/>
  <c r="AM651"/>
  <c r="O651"/>
  <c r="X651" l="1" a="1"/>
  <c r="X651" s="1"/>
  <c r="Y651" a="1"/>
  <c r="Y651" s="1"/>
  <c r="AI651"/>
  <c r="AF651"/>
  <c r="AO651"/>
  <c r="AP651"/>
  <c r="AQ651"/>
  <c r="AR651"/>
  <c r="AS651"/>
  <c r="AT651"/>
  <c r="AU651"/>
  <c r="AV651"/>
  <c r="AW651"/>
  <c r="AX651" a="1"/>
  <c r="AX651" s="1"/>
  <c r="AY651"/>
  <c r="AZ651" s="1" a="1"/>
  <c r="AZ651" s="1"/>
  <c r="BA651"/>
  <c r="BG651"/>
  <c r="BK651"/>
  <c r="BL651"/>
  <c r="BM651"/>
  <c r="BN651"/>
  <c r="BO651"/>
  <c r="CN651"/>
  <c r="BP651"/>
  <c r="Q651" l="1"/>
  <c r="R651"/>
  <c r="BH651"/>
  <c r="BC651"/>
  <c r="BI651"/>
  <c r="BD651"/>
  <c r="BE651"/>
  <c r="BF651"/>
  <c r="CO651" a="1"/>
  <c r="CO651" s="1"/>
  <c r="DH651" s="1"/>
  <c r="CP651" a="1"/>
  <c r="CP651" s="1"/>
  <c r="DI651" s="1"/>
  <c r="CQ651" a="1"/>
  <c r="CQ651" s="1"/>
  <c r="DJ651" s="1"/>
  <c r="CR651" a="1"/>
  <c r="CR651" s="1"/>
  <c r="DK651" s="1"/>
  <c r="CS651" a="1"/>
  <c r="CS651" s="1"/>
  <c r="DL651" s="1"/>
  <c r="CT651" a="1"/>
  <c r="CT651" s="1"/>
  <c r="DM651" s="1"/>
  <c r="CU651" a="1"/>
  <c r="CU651" s="1"/>
  <c r="DN651" s="1" a="1"/>
  <c r="DN651" s="1"/>
  <c r="CV651" a="1"/>
  <c r="CV651" s="1"/>
  <c r="DO651" s="1"/>
  <c r="CW651" a="1"/>
  <c r="CW651" s="1"/>
  <c r="DP651" s="1"/>
  <c r="CX651" a="1"/>
  <c r="CX651" s="1"/>
  <c r="DQ651" s="1"/>
  <c r="CY651" a="1"/>
  <c r="CY651" s="1"/>
  <c r="DR651" s="1"/>
  <c r="CZ651" a="1"/>
  <c r="CZ651" s="1"/>
  <c r="DS651" s="1"/>
  <c r="DG651"/>
  <c r="ED651"/>
  <c r="EE651"/>
  <c r="EF651"/>
  <c r="EG651"/>
  <c r="D652"/>
  <c r="H652"/>
  <c r="AN651"/>
  <c r="I652" l="1"/>
  <c r="DZ651"/>
  <c r="EB651"/>
  <c r="EC651" s="1"/>
  <c r="G652"/>
  <c r="E652" s="1"/>
  <c r="F652"/>
  <c r="EA651"/>
  <c r="J652" a="1"/>
  <c r="J652" s="1"/>
  <c r="K652"/>
  <c r="L652"/>
  <c r="M652"/>
  <c r="EP651" l="1"/>
  <c r="N652"/>
  <c r="P652"/>
  <c r="S652" a="1"/>
  <c r="S652" s="1"/>
  <c r="T652" a="1"/>
  <c r="T652" s="1"/>
  <c r="U652" a="1"/>
  <c r="U652" s="1"/>
  <c r="V652" a="1"/>
  <c r="V652" s="1"/>
  <c r="W652" a="1"/>
  <c r="W652" s="1"/>
  <c r="Z652"/>
  <c r="AA652"/>
  <c r="AB652" a="1"/>
  <c r="AB652" s="1"/>
  <c r="AC652" a="1"/>
  <c r="AC652" s="1"/>
  <c r="AD652"/>
  <c r="AE652"/>
  <c r="AG652" s="1"/>
  <c r="AH652"/>
  <c r="AJ652" s="1"/>
  <c r="AK652"/>
  <c r="AL652"/>
  <c r="AM652"/>
  <c r="O652"/>
  <c r="X652" l="1" a="1"/>
  <c r="X652" s="1"/>
  <c r="Y652" a="1"/>
  <c r="Y652" s="1"/>
  <c r="AI652"/>
  <c r="AF652"/>
  <c r="AO652"/>
  <c r="AP652"/>
  <c r="AQ652"/>
  <c r="AR652"/>
  <c r="AS652"/>
  <c r="AT652"/>
  <c r="AU652"/>
  <c r="AV652"/>
  <c r="AW652"/>
  <c r="AX652" a="1"/>
  <c r="AX652" s="1"/>
  <c r="AY652"/>
  <c r="AZ652" s="1" a="1"/>
  <c r="AZ652" s="1"/>
  <c r="BA652"/>
  <c r="BG652"/>
  <c r="BK652"/>
  <c r="BL652"/>
  <c r="BM652"/>
  <c r="BN652"/>
  <c r="BO652"/>
  <c r="CN652"/>
  <c r="BP652"/>
  <c r="Q652" l="1"/>
  <c r="R652"/>
  <c r="BH652"/>
  <c r="BC652"/>
  <c r="BI652"/>
  <c r="BD652"/>
  <c r="BE652"/>
  <c r="BF652"/>
  <c r="CO652" a="1"/>
  <c r="CO652" s="1"/>
  <c r="DH652" s="1"/>
  <c r="CP652" a="1"/>
  <c r="CP652" s="1"/>
  <c r="DI652" s="1"/>
  <c r="CQ652" a="1"/>
  <c r="CQ652" s="1"/>
  <c r="DJ652" s="1"/>
  <c r="CR652" a="1"/>
  <c r="CR652" s="1"/>
  <c r="DK652" s="1"/>
  <c r="CS652" a="1"/>
  <c r="CS652" s="1"/>
  <c r="DL652" s="1"/>
  <c r="CT652" a="1"/>
  <c r="CT652" s="1"/>
  <c r="DM652" s="1"/>
  <c r="CU652" a="1"/>
  <c r="CU652" s="1"/>
  <c r="DN652" s="1" a="1"/>
  <c r="DN652" s="1"/>
  <c r="CV652" a="1"/>
  <c r="CV652" s="1"/>
  <c r="DO652" s="1"/>
  <c r="CW652" a="1"/>
  <c r="CW652" s="1"/>
  <c r="DP652" s="1"/>
  <c r="CX652" a="1"/>
  <c r="CX652" s="1"/>
  <c r="DQ652" s="1"/>
  <c r="CY652" a="1"/>
  <c r="CY652" s="1"/>
  <c r="DR652" s="1"/>
  <c r="CZ652" a="1"/>
  <c r="CZ652" s="1"/>
  <c r="DS652" s="1"/>
  <c r="DG652"/>
  <c r="ED652"/>
  <c r="EE652"/>
  <c r="EF652"/>
  <c r="EG652"/>
  <c r="D653"/>
  <c r="H653"/>
  <c r="AN652"/>
  <c r="I653" l="1"/>
  <c r="DZ652"/>
  <c r="EB652"/>
  <c r="EC652" s="1"/>
  <c r="G653"/>
  <c r="E653" s="1"/>
  <c r="F653"/>
  <c r="EA652"/>
  <c r="J653" a="1"/>
  <c r="J653" s="1"/>
  <c r="K653"/>
  <c r="L653"/>
  <c r="M653"/>
  <c r="EP652" l="1"/>
  <c r="N653"/>
  <c r="P653"/>
  <c r="S653" a="1"/>
  <c r="S653" s="1"/>
  <c r="T653" a="1"/>
  <c r="T653" s="1"/>
  <c r="U653" a="1"/>
  <c r="U653" s="1"/>
  <c r="V653" a="1"/>
  <c r="V653" s="1"/>
  <c r="W653" a="1"/>
  <c r="W653" s="1"/>
  <c r="Z653"/>
  <c r="AA653"/>
  <c r="AB653" a="1"/>
  <c r="AB653" s="1"/>
  <c r="AC653" a="1"/>
  <c r="AC653" s="1"/>
  <c r="AD653"/>
  <c r="AE653"/>
  <c r="AG653" s="1"/>
  <c r="AH653"/>
  <c r="AJ653" s="1"/>
  <c r="AK653"/>
  <c r="AL653"/>
  <c r="AM653"/>
  <c r="O653"/>
  <c r="X653" l="1" a="1"/>
  <c r="X653" s="1"/>
  <c r="Y653" a="1"/>
  <c r="Y653" s="1"/>
  <c r="AI653"/>
  <c r="AF653"/>
  <c r="AO653"/>
  <c r="AP653"/>
  <c r="AQ653"/>
  <c r="AR653"/>
  <c r="AS653"/>
  <c r="AT653"/>
  <c r="AU653"/>
  <c r="AV653"/>
  <c r="AW653"/>
  <c r="AX653" a="1"/>
  <c r="AX653" s="1"/>
  <c r="AY653"/>
  <c r="AZ653" s="1" a="1"/>
  <c r="AZ653" s="1"/>
  <c r="BA653"/>
  <c r="BK653"/>
  <c r="BL653"/>
  <c r="BM653"/>
  <c r="BN653"/>
  <c r="BO653"/>
  <c r="CN653"/>
  <c r="BP653"/>
  <c r="R653" l="1"/>
  <c r="Q653"/>
  <c r="BG653"/>
  <c r="BH653"/>
  <c r="BC653"/>
  <c r="BI653"/>
  <c r="BD653"/>
  <c r="BE653"/>
  <c r="BF653"/>
  <c r="CO653" a="1"/>
  <c r="CO653" s="1"/>
  <c r="DH653" s="1"/>
  <c r="CP653" a="1"/>
  <c r="CP653" s="1"/>
  <c r="DI653" s="1"/>
  <c r="CQ653" a="1"/>
  <c r="CQ653" s="1"/>
  <c r="DJ653" s="1"/>
  <c r="CR653" a="1"/>
  <c r="CR653" s="1"/>
  <c r="DK653" s="1"/>
  <c r="CS653" a="1"/>
  <c r="CS653" s="1"/>
  <c r="DL653" s="1"/>
  <c r="CT653" a="1"/>
  <c r="CT653" s="1"/>
  <c r="DM653" s="1"/>
  <c r="CU653" a="1"/>
  <c r="CU653" s="1"/>
  <c r="DN653" s="1" a="1"/>
  <c r="DN653" s="1"/>
  <c r="CV653" a="1"/>
  <c r="CV653" s="1"/>
  <c r="DO653" s="1"/>
  <c r="CW653" a="1"/>
  <c r="CW653" s="1"/>
  <c r="DP653" s="1"/>
  <c r="CX653" a="1"/>
  <c r="CX653" s="1"/>
  <c r="DQ653" s="1"/>
  <c r="CY653" a="1"/>
  <c r="CY653" s="1"/>
  <c r="DR653" s="1"/>
  <c r="CZ653" a="1"/>
  <c r="CZ653" s="1"/>
  <c r="DS653" s="1"/>
  <c r="DG653"/>
  <c r="ED653"/>
  <c r="EE653"/>
  <c r="EF653"/>
  <c r="EG653"/>
  <c r="D654"/>
  <c r="AN653"/>
  <c r="H654"/>
  <c r="I654" l="1"/>
  <c r="DZ653"/>
  <c r="EB653"/>
  <c r="G654"/>
  <c r="E654" s="1"/>
  <c r="F654"/>
  <c r="EA653"/>
  <c r="EC653"/>
  <c r="J654" a="1"/>
  <c r="J654" s="1"/>
  <c r="K654"/>
  <c r="L654"/>
  <c r="M654"/>
  <c r="EP653" l="1"/>
  <c r="N654"/>
  <c r="P654"/>
  <c r="S654" a="1"/>
  <c r="S654" s="1"/>
  <c r="T654" a="1"/>
  <c r="T654" s="1"/>
  <c r="U654" a="1"/>
  <c r="U654" s="1"/>
  <c r="V654" a="1"/>
  <c r="V654" s="1"/>
  <c r="W654" a="1"/>
  <c r="W654" s="1"/>
  <c r="Z654"/>
  <c r="AA654"/>
  <c r="AB654" a="1"/>
  <c r="AB654" s="1"/>
  <c r="AC654" a="1"/>
  <c r="AC654" s="1"/>
  <c r="AD654"/>
  <c r="AE654"/>
  <c r="AG654" s="1"/>
  <c r="AH654"/>
  <c r="AJ654" s="1"/>
  <c r="AK654"/>
  <c r="AL654"/>
  <c r="AM654"/>
  <c r="O654"/>
  <c r="X654" l="1" a="1"/>
  <c r="X654" s="1"/>
  <c r="Y654" a="1"/>
  <c r="Y654" s="1"/>
  <c r="AI654"/>
  <c r="AF654"/>
  <c r="AO654"/>
  <c r="AP654"/>
  <c r="AQ654"/>
  <c r="AR654"/>
  <c r="AS654"/>
  <c r="AT654"/>
  <c r="AU654"/>
  <c r="AV654"/>
  <c r="AW654"/>
  <c r="AX654" a="1"/>
  <c r="AX654" s="1"/>
  <c r="AY654"/>
  <c r="AZ654" s="1" a="1"/>
  <c r="AZ654" s="1"/>
  <c r="BA654"/>
  <c r="BG654"/>
  <c r="BK654"/>
  <c r="BL654"/>
  <c r="BM654"/>
  <c r="BN654"/>
  <c r="BO654"/>
  <c r="CN654"/>
  <c r="BP654"/>
  <c r="R654" l="1"/>
  <c r="Q654"/>
  <c r="BH654"/>
  <c r="BC654"/>
  <c r="BI654"/>
  <c r="BD654"/>
  <c r="BE654"/>
  <c r="BF654"/>
  <c r="CO654" a="1"/>
  <c r="CO654" s="1"/>
  <c r="DH654" s="1"/>
  <c r="CP654" a="1"/>
  <c r="CP654" s="1"/>
  <c r="DI654" s="1"/>
  <c r="CQ654" a="1"/>
  <c r="CQ654" s="1"/>
  <c r="DJ654" s="1"/>
  <c r="CR654" a="1"/>
  <c r="CR654" s="1"/>
  <c r="DK654" s="1"/>
  <c r="CS654" a="1"/>
  <c r="CS654" s="1"/>
  <c r="DL654" s="1"/>
  <c r="CT654" a="1"/>
  <c r="CT654" s="1"/>
  <c r="DM654" s="1"/>
  <c r="CU654" a="1"/>
  <c r="CU654" s="1"/>
  <c r="DN654" s="1" a="1"/>
  <c r="DN654" s="1"/>
  <c r="CV654" a="1"/>
  <c r="CV654" s="1"/>
  <c r="DO654" s="1"/>
  <c r="CW654" a="1"/>
  <c r="CW654" s="1"/>
  <c r="DP654" s="1"/>
  <c r="CX654" a="1"/>
  <c r="CX654" s="1"/>
  <c r="DQ654" s="1"/>
  <c r="CY654" a="1"/>
  <c r="CY654" s="1"/>
  <c r="DR654" s="1"/>
  <c r="CZ654" a="1"/>
  <c r="CZ654" s="1"/>
  <c r="DS654" s="1"/>
  <c r="DG654"/>
  <c r="ED654"/>
  <c r="EE654"/>
  <c r="EF654"/>
  <c r="EG654"/>
  <c r="D655"/>
  <c r="AN654"/>
  <c r="H655"/>
  <c r="I655" l="1"/>
  <c r="DZ654"/>
  <c r="EB654"/>
  <c r="G655"/>
  <c r="E655" s="1"/>
  <c r="F655"/>
  <c r="EA654"/>
  <c r="EC654"/>
  <c r="J655" a="1"/>
  <c r="J655" s="1"/>
  <c r="K655"/>
  <c r="L655"/>
  <c r="M655"/>
  <c r="EP654" l="1"/>
  <c r="N655"/>
  <c r="P655"/>
  <c r="S655" a="1"/>
  <c r="S655" s="1"/>
  <c r="T655" a="1"/>
  <c r="T655" s="1"/>
  <c r="U655" a="1"/>
  <c r="U655" s="1"/>
  <c r="V655" a="1"/>
  <c r="V655" s="1"/>
  <c r="W655" a="1"/>
  <c r="W655" s="1"/>
  <c r="Z655"/>
  <c r="AA655"/>
  <c r="AB655" a="1"/>
  <c r="AB655" s="1"/>
  <c r="AC655" a="1"/>
  <c r="AC655" s="1"/>
  <c r="AD655"/>
  <c r="AE655"/>
  <c r="AG655" s="1"/>
  <c r="AH655"/>
  <c r="AJ655" s="1"/>
  <c r="AK655"/>
  <c r="AL655"/>
  <c r="AM655"/>
  <c r="O655"/>
  <c r="X655" l="1" a="1"/>
  <c r="X655" s="1"/>
  <c r="Y655" a="1"/>
  <c r="Y655" s="1"/>
  <c r="AI655"/>
  <c r="AF655"/>
  <c r="AO655"/>
  <c r="AP655"/>
  <c r="AQ655"/>
  <c r="AR655"/>
  <c r="AS655"/>
  <c r="AT655"/>
  <c r="AU655"/>
  <c r="AV655"/>
  <c r="AW655"/>
  <c r="AX655" a="1"/>
  <c r="AX655" s="1"/>
  <c r="AY655"/>
  <c r="AZ655" s="1" a="1"/>
  <c r="AZ655" s="1"/>
  <c r="BA655"/>
  <c r="BG655"/>
  <c r="BK655"/>
  <c r="BL655"/>
  <c r="BM655"/>
  <c r="BN655"/>
  <c r="BO655"/>
  <c r="CN655"/>
  <c r="BP655"/>
  <c r="Q655" l="1"/>
  <c r="R655"/>
  <c r="BH655"/>
  <c r="BC655"/>
  <c r="BI655"/>
  <c r="BD655"/>
  <c r="BE655"/>
  <c r="BF655"/>
  <c r="CO655" a="1"/>
  <c r="CO655" s="1"/>
  <c r="DH655" s="1"/>
  <c r="CP655" a="1"/>
  <c r="CP655" s="1"/>
  <c r="DI655" s="1"/>
  <c r="CQ655" a="1"/>
  <c r="CQ655" s="1"/>
  <c r="DJ655" s="1"/>
  <c r="CR655" a="1"/>
  <c r="CR655" s="1"/>
  <c r="DK655" s="1"/>
  <c r="CS655" a="1"/>
  <c r="CS655" s="1"/>
  <c r="DL655" s="1"/>
  <c r="CT655" a="1"/>
  <c r="CT655" s="1"/>
  <c r="DM655" s="1"/>
  <c r="CU655" a="1"/>
  <c r="CU655" s="1"/>
  <c r="DN655" s="1" a="1"/>
  <c r="DN655" s="1"/>
  <c r="CV655" a="1"/>
  <c r="CV655" s="1"/>
  <c r="DO655" s="1"/>
  <c r="CW655" a="1"/>
  <c r="CW655" s="1"/>
  <c r="DP655" s="1"/>
  <c r="CX655" a="1"/>
  <c r="CX655" s="1"/>
  <c r="DQ655" s="1"/>
  <c r="CY655" a="1"/>
  <c r="CY655" s="1"/>
  <c r="DR655" s="1"/>
  <c r="CZ655" a="1"/>
  <c r="CZ655" s="1"/>
  <c r="DS655" s="1"/>
  <c r="DG655"/>
  <c r="ED655"/>
  <c r="EE655"/>
  <c r="EF655"/>
  <c r="EG655"/>
  <c r="D656"/>
  <c r="H656"/>
  <c r="AN655"/>
  <c r="I656" l="1"/>
  <c r="DZ655"/>
  <c r="EB655"/>
  <c r="EC655" s="1"/>
  <c r="G656"/>
  <c r="E656" s="1"/>
  <c r="F656"/>
  <c r="EA655"/>
  <c r="J656" a="1"/>
  <c r="J656" s="1"/>
  <c r="K656"/>
  <c r="L656"/>
  <c r="M656"/>
  <c r="EP655" l="1"/>
  <c r="N656"/>
  <c r="P656"/>
  <c r="S656" a="1"/>
  <c r="S656" s="1"/>
  <c r="T656" a="1"/>
  <c r="T656" s="1"/>
  <c r="U656" a="1"/>
  <c r="U656" s="1"/>
  <c r="V656" a="1"/>
  <c r="V656" s="1"/>
  <c r="W656" a="1"/>
  <c r="W656" s="1"/>
  <c r="Z656"/>
  <c r="AA656"/>
  <c r="AB656" a="1"/>
  <c r="AB656" s="1"/>
  <c r="AC656" a="1"/>
  <c r="AC656" s="1"/>
  <c r="AD656"/>
  <c r="AE656"/>
  <c r="AG656" s="1"/>
  <c r="AH656"/>
  <c r="AJ656" s="1"/>
  <c r="AK656"/>
  <c r="AL656"/>
  <c r="AM656"/>
  <c r="O656"/>
  <c r="X656" l="1" a="1"/>
  <c r="X656" s="1"/>
  <c r="Y656" a="1"/>
  <c r="Y656" s="1"/>
  <c r="AI656"/>
  <c r="AF656"/>
  <c r="AO656"/>
  <c r="AP656"/>
  <c r="AQ656"/>
  <c r="AR656"/>
  <c r="AS656"/>
  <c r="AT656"/>
  <c r="AU656"/>
  <c r="AV656"/>
  <c r="AW656"/>
  <c r="AX656" a="1"/>
  <c r="AX656" s="1"/>
  <c r="AY656"/>
  <c r="AZ656" s="1" a="1"/>
  <c r="AZ656" s="1"/>
  <c r="BA656"/>
  <c r="BG656"/>
  <c r="BK656"/>
  <c r="BL656"/>
  <c r="BM656"/>
  <c r="BN656"/>
  <c r="BO656"/>
  <c r="CN656"/>
  <c r="BP656"/>
  <c r="Q656" l="1"/>
  <c r="R656"/>
  <c r="BH656"/>
  <c r="BC656"/>
  <c r="BI656"/>
  <c r="BD656"/>
  <c r="BE656"/>
  <c r="BF656"/>
  <c r="CO656" a="1"/>
  <c r="CO656" s="1"/>
  <c r="DH656" s="1"/>
  <c r="CP656" a="1"/>
  <c r="CP656" s="1"/>
  <c r="DI656" s="1"/>
  <c r="CQ656" a="1"/>
  <c r="CQ656" s="1"/>
  <c r="DJ656" s="1"/>
  <c r="CR656" a="1"/>
  <c r="CR656" s="1"/>
  <c r="DK656" s="1"/>
  <c r="CS656" a="1"/>
  <c r="CS656" s="1"/>
  <c r="DL656" s="1"/>
  <c r="CT656" a="1"/>
  <c r="CT656" s="1"/>
  <c r="DM656" s="1"/>
  <c r="CU656" a="1"/>
  <c r="CU656" s="1"/>
  <c r="DN656" s="1" a="1"/>
  <c r="DN656" s="1"/>
  <c r="CV656" a="1"/>
  <c r="CV656" s="1"/>
  <c r="DO656" s="1"/>
  <c r="CW656" a="1"/>
  <c r="CW656" s="1"/>
  <c r="DP656" s="1"/>
  <c r="CX656" a="1"/>
  <c r="CX656" s="1"/>
  <c r="DQ656" s="1"/>
  <c r="CY656" a="1"/>
  <c r="CY656" s="1"/>
  <c r="DR656" s="1"/>
  <c r="CZ656" a="1"/>
  <c r="CZ656" s="1"/>
  <c r="DS656" s="1"/>
  <c r="DG656"/>
  <c r="ED656"/>
  <c r="EE656"/>
  <c r="EF656"/>
  <c r="EG656"/>
  <c r="D657"/>
  <c r="H657"/>
  <c r="AN656"/>
  <c r="I657" l="1"/>
  <c r="DZ656"/>
  <c r="EB656"/>
  <c r="G657"/>
  <c r="E657" s="1"/>
  <c r="F657"/>
  <c r="EA656"/>
  <c r="EC656"/>
  <c r="J657" a="1"/>
  <c r="J657" s="1"/>
  <c r="K657"/>
  <c r="L657"/>
  <c r="M657"/>
  <c r="EP656" l="1"/>
  <c r="N657"/>
  <c r="P657"/>
  <c r="S657" a="1"/>
  <c r="S657" s="1"/>
  <c r="T657" a="1"/>
  <c r="T657" s="1"/>
  <c r="U657" a="1"/>
  <c r="U657" s="1"/>
  <c r="V657" a="1"/>
  <c r="V657" s="1"/>
  <c r="W657" a="1"/>
  <c r="W657" s="1"/>
  <c r="Z657"/>
  <c r="AA657"/>
  <c r="AB657" a="1"/>
  <c r="AB657" s="1"/>
  <c r="AC657" a="1"/>
  <c r="AC657" s="1"/>
  <c r="AD657"/>
  <c r="AE657"/>
  <c r="AG657" s="1"/>
  <c r="AH657"/>
  <c r="AJ657" s="1"/>
  <c r="AK657"/>
  <c r="AL657"/>
  <c r="AM657"/>
  <c r="O657"/>
  <c r="X657" l="1" a="1"/>
  <c r="X657" s="1"/>
  <c r="Y657" a="1"/>
  <c r="Y657" s="1"/>
  <c r="AI657"/>
  <c r="AF657"/>
  <c r="AO657"/>
  <c r="AP657"/>
  <c r="AQ657"/>
  <c r="AR657"/>
  <c r="AS657"/>
  <c r="AT657"/>
  <c r="AU657"/>
  <c r="AV657"/>
  <c r="AW657"/>
  <c r="AX657" a="1"/>
  <c r="AX657" s="1"/>
  <c r="AY657"/>
  <c r="AZ657" s="1" a="1"/>
  <c r="AZ657" s="1"/>
  <c r="BA657"/>
  <c r="BK657"/>
  <c r="BL657"/>
  <c r="BM657"/>
  <c r="BN657"/>
  <c r="BO657"/>
  <c r="CN657"/>
  <c r="BP657"/>
  <c r="R657" l="1"/>
  <c r="Q657"/>
  <c r="BG657"/>
  <c r="BH657"/>
  <c r="BC657"/>
  <c r="BI657"/>
  <c r="BD657"/>
  <c r="BE657"/>
  <c r="BF657"/>
  <c r="CO657" a="1"/>
  <c r="CO657" s="1"/>
  <c r="DH657" s="1"/>
  <c r="CP657" a="1"/>
  <c r="CP657" s="1"/>
  <c r="DI657" s="1"/>
  <c r="CQ657" a="1"/>
  <c r="CQ657" s="1"/>
  <c r="DJ657" s="1"/>
  <c r="CR657" a="1"/>
  <c r="CR657" s="1"/>
  <c r="DK657" s="1"/>
  <c r="CS657" a="1"/>
  <c r="CS657" s="1"/>
  <c r="DL657" s="1"/>
  <c r="CT657" a="1"/>
  <c r="CT657" s="1"/>
  <c r="DM657" s="1"/>
  <c r="CU657" a="1"/>
  <c r="CU657" s="1"/>
  <c r="DN657" s="1" a="1"/>
  <c r="DN657" s="1"/>
  <c r="CV657" a="1"/>
  <c r="CV657" s="1"/>
  <c r="DO657" s="1"/>
  <c r="CW657" a="1"/>
  <c r="CW657" s="1"/>
  <c r="DP657" s="1"/>
  <c r="CX657" a="1"/>
  <c r="CX657" s="1"/>
  <c r="DQ657" s="1"/>
  <c r="CY657" a="1"/>
  <c r="CY657" s="1"/>
  <c r="DR657" s="1"/>
  <c r="CZ657" a="1"/>
  <c r="CZ657" s="1"/>
  <c r="DS657" s="1"/>
  <c r="DG657"/>
  <c r="ED657"/>
  <c r="EE657"/>
  <c r="EF657"/>
  <c r="EG657"/>
  <c r="D658"/>
  <c r="AN657"/>
  <c r="H658"/>
  <c r="I658" l="1"/>
  <c r="DZ657"/>
  <c r="EB657"/>
  <c r="G658"/>
  <c r="E658" s="1"/>
  <c r="F658"/>
  <c r="EA657"/>
  <c r="EC657"/>
  <c r="J658" a="1"/>
  <c r="J658" s="1"/>
  <c r="K658"/>
  <c r="L658"/>
  <c r="M658"/>
  <c r="EP657" l="1"/>
  <c r="N658"/>
  <c r="P658"/>
  <c r="S658" a="1"/>
  <c r="S658" s="1"/>
  <c r="T658" a="1"/>
  <c r="T658" s="1"/>
  <c r="U658" a="1"/>
  <c r="U658" s="1"/>
  <c r="V658" a="1"/>
  <c r="V658" s="1"/>
  <c r="W658" a="1"/>
  <c r="W658" s="1"/>
  <c r="Z658"/>
  <c r="AA658"/>
  <c r="AB658" a="1"/>
  <c r="AB658" s="1"/>
  <c r="AC658" a="1"/>
  <c r="AC658" s="1"/>
  <c r="AD658"/>
  <c r="AE658"/>
  <c r="AG658" s="1"/>
  <c r="AH658"/>
  <c r="AJ658" s="1"/>
  <c r="AK658"/>
  <c r="AL658"/>
  <c r="AM658"/>
  <c r="O658"/>
  <c r="X658" l="1" a="1"/>
  <c r="X658" s="1"/>
  <c r="Y658" a="1"/>
  <c r="Y658" s="1"/>
  <c r="AI658"/>
  <c r="AF658"/>
  <c r="AO658"/>
  <c r="AP658"/>
  <c r="AQ658"/>
  <c r="AR658"/>
  <c r="AS658"/>
  <c r="AT658"/>
  <c r="AU658"/>
  <c r="AV658"/>
  <c r="AW658"/>
  <c r="AX658" a="1"/>
  <c r="AX658" s="1"/>
  <c r="AY658"/>
  <c r="AZ658" s="1" a="1"/>
  <c r="AZ658" s="1"/>
  <c r="BA658"/>
  <c r="BG658"/>
  <c r="BK658"/>
  <c r="BL658"/>
  <c r="BM658"/>
  <c r="BN658"/>
  <c r="BO658"/>
  <c r="CN658"/>
  <c r="BP658"/>
  <c r="Q658" l="1"/>
  <c r="R658"/>
  <c r="BH658"/>
  <c r="BC658"/>
  <c r="BI658"/>
  <c r="BD658"/>
  <c r="BE658"/>
  <c r="BF658"/>
  <c r="CO658" a="1"/>
  <c r="CO658" s="1"/>
  <c r="DH658" s="1"/>
  <c r="CP658" a="1"/>
  <c r="CP658" s="1"/>
  <c r="DI658" s="1"/>
  <c r="CQ658" a="1"/>
  <c r="CQ658" s="1"/>
  <c r="DJ658" s="1"/>
  <c r="CR658" a="1"/>
  <c r="CR658" s="1"/>
  <c r="DK658" s="1"/>
  <c r="CS658" a="1"/>
  <c r="CS658" s="1"/>
  <c r="DL658" s="1"/>
  <c r="CT658" a="1"/>
  <c r="CT658" s="1"/>
  <c r="DM658" s="1"/>
  <c r="CU658" a="1"/>
  <c r="CU658" s="1"/>
  <c r="DN658" s="1" a="1"/>
  <c r="DN658" s="1"/>
  <c r="CV658" a="1"/>
  <c r="CV658" s="1"/>
  <c r="DO658" s="1"/>
  <c r="CW658" a="1"/>
  <c r="CW658" s="1"/>
  <c r="DP658" s="1"/>
  <c r="CX658" a="1"/>
  <c r="CX658" s="1"/>
  <c r="DQ658" s="1"/>
  <c r="CY658" a="1"/>
  <c r="CY658" s="1"/>
  <c r="DR658" s="1"/>
  <c r="CZ658" a="1"/>
  <c r="CZ658" s="1"/>
  <c r="DS658" s="1"/>
  <c r="DG658"/>
  <c r="ED658"/>
  <c r="EE658"/>
  <c r="EF658"/>
  <c r="EG658"/>
  <c r="D659"/>
  <c r="H659"/>
  <c r="AN658"/>
  <c r="I659" l="1"/>
  <c r="DZ658"/>
  <c r="EB658"/>
  <c r="G659"/>
  <c r="E659" s="1"/>
  <c r="F659"/>
  <c r="EA658"/>
  <c r="EC658"/>
  <c r="J659" a="1"/>
  <c r="J659" s="1"/>
  <c r="K659"/>
  <c r="L659"/>
  <c r="M659"/>
  <c r="EP658" l="1"/>
  <c r="N659"/>
  <c r="P659"/>
  <c r="S659" a="1"/>
  <c r="S659" s="1"/>
  <c r="T659" a="1"/>
  <c r="T659" s="1"/>
  <c r="U659" a="1"/>
  <c r="U659" s="1"/>
  <c r="V659" a="1"/>
  <c r="V659" s="1"/>
  <c r="W659" a="1"/>
  <c r="W659" s="1"/>
  <c r="Z659"/>
  <c r="AA659"/>
  <c r="AB659" a="1"/>
  <c r="AB659" s="1"/>
  <c r="AC659" a="1"/>
  <c r="AC659" s="1"/>
  <c r="AD659"/>
  <c r="AE659"/>
  <c r="AG659" s="1"/>
  <c r="AH659"/>
  <c r="AJ659" s="1"/>
  <c r="AK659"/>
  <c r="AL659"/>
  <c r="AM659"/>
  <c r="O659"/>
  <c r="X659" l="1" a="1"/>
  <c r="X659" s="1"/>
  <c r="Y659" a="1"/>
  <c r="Y659" s="1"/>
  <c r="AI659"/>
  <c r="AF659"/>
  <c r="AO659"/>
  <c r="AP659"/>
  <c r="AQ659"/>
  <c r="AR659"/>
  <c r="AS659"/>
  <c r="AT659"/>
  <c r="AU659"/>
  <c r="AV659"/>
  <c r="AW659"/>
  <c r="AX659" a="1"/>
  <c r="AX659" s="1"/>
  <c r="AY659"/>
  <c r="AZ659" s="1" a="1"/>
  <c r="AZ659" s="1"/>
  <c r="BA659"/>
  <c r="BK659"/>
  <c r="BL659"/>
  <c r="BM659"/>
  <c r="BN659"/>
  <c r="BO659"/>
  <c r="CN659"/>
  <c r="BP659"/>
  <c r="R659" l="1"/>
  <c r="Q659"/>
  <c r="BG659"/>
  <c r="BH659"/>
  <c r="BC659"/>
  <c r="BI659"/>
  <c r="BD659"/>
  <c r="BE659"/>
  <c r="BF659"/>
  <c r="CO659" a="1"/>
  <c r="CO659" s="1"/>
  <c r="DH659" s="1"/>
  <c r="CP659" a="1"/>
  <c r="CP659" s="1"/>
  <c r="DI659" s="1"/>
  <c r="CQ659" a="1"/>
  <c r="CQ659" s="1"/>
  <c r="DJ659" s="1"/>
  <c r="CR659" a="1"/>
  <c r="CR659" s="1"/>
  <c r="DK659" s="1"/>
  <c r="CS659" a="1"/>
  <c r="CS659" s="1"/>
  <c r="DL659" s="1"/>
  <c r="CT659" a="1"/>
  <c r="CT659" s="1"/>
  <c r="DM659" s="1"/>
  <c r="CU659" a="1"/>
  <c r="CU659" s="1"/>
  <c r="DN659" s="1" a="1"/>
  <c r="DN659" s="1"/>
  <c r="CV659" a="1"/>
  <c r="CV659" s="1"/>
  <c r="DO659" s="1"/>
  <c r="CW659" a="1"/>
  <c r="CW659" s="1"/>
  <c r="DP659" s="1"/>
  <c r="CX659" a="1"/>
  <c r="CX659" s="1"/>
  <c r="DQ659" s="1"/>
  <c r="CY659" a="1"/>
  <c r="CY659" s="1"/>
  <c r="DR659" s="1"/>
  <c r="CZ659" a="1"/>
  <c r="CZ659" s="1"/>
  <c r="DS659" s="1"/>
  <c r="DG659"/>
  <c r="ED659"/>
  <c r="EE659"/>
  <c r="EF659"/>
  <c r="EG659"/>
  <c r="D660"/>
  <c r="AN659"/>
  <c r="H660"/>
  <c r="I660" l="1"/>
  <c r="DZ659"/>
  <c r="EB659"/>
  <c r="G660"/>
  <c r="E660" s="1"/>
  <c r="F660"/>
  <c r="EA659"/>
  <c r="EC659"/>
  <c r="J660" a="1"/>
  <c r="J660" s="1"/>
  <c r="K660"/>
  <c r="L660"/>
  <c r="M660"/>
  <c r="EP659" l="1"/>
  <c r="N660"/>
  <c r="P660"/>
  <c r="S660" a="1"/>
  <c r="S660" s="1"/>
  <c r="T660" a="1"/>
  <c r="T660" s="1"/>
  <c r="U660" a="1"/>
  <c r="U660" s="1"/>
  <c r="V660" a="1"/>
  <c r="V660" s="1"/>
  <c r="W660" a="1"/>
  <c r="W660" s="1"/>
  <c r="Z660"/>
  <c r="AA660"/>
  <c r="AB660" a="1"/>
  <c r="AB660" s="1"/>
  <c r="AC660" a="1"/>
  <c r="AC660" s="1"/>
  <c r="AD660"/>
  <c r="AE660"/>
  <c r="AG660" s="1"/>
  <c r="AH660"/>
  <c r="AJ660" s="1"/>
  <c r="AK660"/>
  <c r="AL660"/>
  <c r="AM660"/>
  <c r="O660"/>
  <c r="X660" l="1" a="1"/>
  <c r="X660" s="1"/>
  <c r="Y660" a="1"/>
  <c r="Y660" s="1"/>
  <c r="AI660"/>
  <c r="AF660"/>
  <c r="AO660"/>
  <c r="AP660"/>
  <c r="AQ660"/>
  <c r="AR660"/>
  <c r="AS660"/>
  <c r="AT660"/>
  <c r="AU660"/>
  <c r="AV660"/>
  <c r="AW660"/>
  <c r="AX660" a="1"/>
  <c r="AX660" s="1"/>
  <c r="AY660"/>
  <c r="AZ660" s="1" a="1"/>
  <c r="AZ660" s="1"/>
  <c r="BA660"/>
  <c r="BG660"/>
  <c r="BK660"/>
  <c r="BL660"/>
  <c r="BM660"/>
  <c r="BN660"/>
  <c r="BO660"/>
  <c r="CN660"/>
  <c r="BP660"/>
  <c r="Q660" l="1"/>
  <c r="R660"/>
  <c r="BH660"/>
  <c r="BC660"/>
  <c r="BI660"/>
  <c r="BD660"/>
  <c r="BE660"/>
  <c r="BF660"/>
  <c r="CO660" a="1"/>
  <c r="CO660" s="1"/>
  <c r="DH660" s="1"/>
  <c r="CP660" a="1"/>
  <c r="CP660" s="1"/>
  <c r="DI660" s="1"/>
  <c r="CQ660" a="1"/>
  <c r="CQ660" s="1"/>
  <c r="DJ660" s="1"/>
  <c r="CR660" a="1"/>
  <c r="CR660" s="1"/>
  <c r="DK660" s="1"/>
  <c r="CS660" a="1"/>
  <c r="CS660" s="1"/>
  <c r="DL660" s="1"/>
  <c r="CT660" a="1"/>
  <c r="CT660" s="1"/>
  <c r="DM660" s="1"/>
  <c r="CU660" a="1"/>
  <c r="CU660" s="1"/>
  <c r="DN660" s="1" a="1"/>
  <c r="DN660" s="1"/>
  <c r="CV660" a="1"/>
  <c r="CV660" s="1"/>
  <c r="DO660" s="1"/>
  <c r="CW660" a="1"/>
  <c r="CW660" s="1"/>
  <c r="DP660" s="1"/>
  <c r="CX660" a="1"/>
  <c r="CX660" s="1"/>
  <c r="DQ660" s="1"/>
  <c r="CY660" a="1"/>
  <c r="CY660" s="1"/>
  <c r="DR660" s="1"/>
  <c r="CZ660" a="1"/>
  <c r="CZ660" s="1"/>
  <c r="DS660" s="1"/>
  <c r="DG660"/>
  <c r="ED660"/>
  <c r="EE660"/>
  <c r="EF660"/>
  <c r="EG660"/>
  <c r="D661"/>
  <c r="H661"/>
  <c r="AN660"/>
  <c r="I661" l="1"/>
  <c r="DZ660"/>
  <c r="EB660"/>
  <c r="G661"/>
  <c r="E661" s="1"/>
  <c r="F661"/>
  <c r="EA660"/>
  <c r="EC660"/>
  <c r="J661" a="1"/>
  <c r="J661" s="1"/>
  <c r="K661"/>
  <c r="L661"/>
  <c r="M661"/>
  <c r="EP660" l="1"/>
  <c r="N661"/>
  <c r="P661"/>
  <c r="S661" a="1"/>
  <c r="S661" s="1"/>
  <c r="T661" a="1"/>
  <c r="T661" s="1"/>
  <c r="U661" a="1"/>
  <c r="U661" s="1"/>
  <c r="V661" a="1"/>
  <c r="V661" s="1"/>
  <c r="W661" a="1"/>
  <c r="W661" s="1"/>
  <c r="Z661"/>
  <c r="AA661"/>
  <c r="AB661" a="1"/>
  <c r="AB661" s="1"/>
  <c r="AC661" a="1"/>
  <c r="AC661" s="1"/>
  <c r="AD661"/>
  <c r="AE661"/>
  <c r="AG661" s="1"/>
  <c r="AH661"/>
  <c r="AJ661" s="1"/>
  <c r="AK661"/>
  <c r="AL661"/>
  <c r="AM661"/>
  <c r="O661"/>
  <c r="X661" l="1" a="1"/>
  <c r="X661" s="1"/>
  <c r="Y661" a="1"/>
  <c r="Y661" s="1"/>
  <c r="AI661"/>
  <c r="AF661"/>
  <c r="AO661"/>
  <c r="AP661"/>
  <c r="AQ661"/>
  <c r="AR661"/>
  <c r="AS661"/>
  <c r="AT661"/>
  <c r="AU661"/>
  <c r="AV661"/>
  <c r="AW661"/>
  <c r="AX661" a="1"/>
  <c r="AX661" s="1"/>
  <c r="AY661"/>
  <c r="AZ661" s="1" a="1"/>
  <c r="AZ661" s="1"/>
  <c r="BA661"/>
  <c r="BG661"/>
  <c r="BK661"/>
  <c r="BL661"/>
  <c r="BM661"/>
  <c r="BN661"/>
  <c r="BO661"/>
  <c r="CN661"/>
  <c r="BP661"/>
  <c r="R661" l="1"/>
  <c r="Q661"/>
  <c r="BH661"/>
  <c r="BC661"/>
  <c r="BI661"/>
  <c r="BD661"/>
  <c r="BE661"/>
  <c r="BF661"/>
  <c r="CO661" a="1"/>
  <c r="CO661" s="1"/>
  <c r="DH661" s="1"/>
  <c r="CP661" a="1"/>
  <c r="CP661" s="1"/>
  <c r="DI661" s="1"/>
  <c r="CQ661" a="1"/>
  <c r="CQ661" s="1"/>
  <c r="DJ661" s="1"/>
  <c r="CR661" a="1"/>
  <c r="CR661" s="1"/>
  <c r="DK661" s="1"/>
  <c r="CS661" a="1"/>
  <c r="CS661" s="1"/>
  <c r="DL661" s="1"/>
  <c r="CT661" a="1"/>
  <c r="CT661" s="1"/>
  <c r="DM661" s="1"/>
  <c r="CU661" a="1"/>
  <c r="CU661" s="1"/>
  <c r="DN661" s="1" a="1"/>
  <c r="DN661" s="1"/>
  <c r="CV661" a="1"/>
  <c r="CV661" s="1"/>
  <c r="DO661" s="1"/>
  <c r="CW661" a="1"/>
  <c r="CW661" s="1"/>
  <c r="DP661" s="1"/>
  <c r="CX661" a="1"/>
  <c r="CX661" s="1"/>
  <c r="DQ661" s="1"/>
  <c r="CY661" a="1"/>
  <c r="CY661" s="1"/>
  <c r="DR661" s="1"/>
  <c r="CZ661" a="1"/>
  <c r="CZ661" s="1"/>
  <c r="DS661" s="1"/>
  <c r="DG661"/>
  <c r="ED661"/>
  <c r="EE661"/>
  <c r="EF661"/>
  <c r="EG661"/>
  <c r="D662"/>
  <c r="AN661"/>
  <c r="H662"/>
  <c r="I662" l="1"/>
  <c r="DZ661"/>
  <c r="EB661"/>
  <c r="G662"/>
  <c r="E662" s="1"/>
  <c r="F662"/>
  <c r="EA661"/>
  <c r="EC661"/>
  <c r="J662" a="1"/>
  <c r="J662" s="1"/>
  <c r="K662"/>
  <c r="L662"/>
  <c r="M662"/>
  <c r="EP661" l="1"/>
  <c r="N662"/>
  <c r="P662"/>
  <c r="S662" a="1"/>
  <c r="S662" s="1"/>
  <c r="T662" a="1"/>
  <c r="T662" s="1"/>
  <c r="U662" a="1"/>
  <c r="U662" s="1"/>
  <c r="V662" a="1"/>
  <c r="V662" s="1"/>
  <c r="W662" a="1"/>
  <c r="W662" s="1"/>
  <c r="Z662"/>
  <c r="AA662"/>
  <c r="AB662" a="1"/>
  <c r="AB662" s="1"/>
  <c r="AC662" a="1"/>
  <c r="AC662" s="1"/>
  <c r="AD662"/>
  <c r="AE662"/>
  <c r="AG662" s="1"/>
  <c r="AH662"/>
  <c r="AJ662" s="1"/>
  <c r="AK662"/>
  <c r="AL662"/>
  <c r="AM662"/>
  <c r="O662"/>
  <c r="X662" l="1" a="1"/>
  <c r="X662" s="1"/>
  <c r="Y662" a="1"/>
  <c r="Y662" s="1"/>
  <c r="AI662"/>
  <c r="AF662"/>
  <c r="AO662"/>
  <c r="AP662"/>
  <c r="AQ662"/>
  <c r="AR662"/>
  <c r="AS662"/>
  <c r="AT662"/>
  <c r="AU662"/>
  <c r="AV662"/>
  <c r="AW662"/>
  <c r="AX662" a="1"/>
  <c r="AX662" s="1"/>
  <c r="AY662"/>
  <c r="AZ662" s="1" a="1"/>
  <c r="AZ662" s="1"/>
  <c r="BA662"/>
  <c r="BK662"/>
  <c r="BL662"/>
  <c r="BM662"/>
  <c r="BN662"/>
  <c r="BO662"/>
  <c r="CN662"/>
  <c r="BP662"/>
  <c r="R662" l="1"/>
  <c r="Q662"/>
  <c r="BG662"/>
  <c r="BH662"/>
  <c r="BC662"/>
  <c r="BI662"/>
  <c r="BD662"/>
  <c r="BE662"/>
  <c r="BF662"/>
  <c r="CO662" a="1"/>
  <c r="CO662" s="1"/>
  <c r="DH662" s="1"/>
  <c r="CP662" a="1"/>
  <c r="CP662" s="1"/>
  <c r="DI662" s="1"/>
  <c r="CQ662" a="1"/>
  <c r="CQ662" s="1"/>
  <c r="DJ662" s="1"/>
  <c r="CR662" a="1"/>
  <c r="CR662" s="1"/>
  <c r="DK662" s="1"/>
  <c r="CS662" a="1"/>
  <c r="CS662" s="1"/>
  <c r="DL662" s="1"/>
  <c r="CT662" a="1"/>
  <c r="CT662" s="1"/>
  <c r="DM662" s="1"/>
  <c r="CU662" a="1"/>
  <c r="CU662" s="1"/>
  <c r="DN662" s="1" a="1"/>
  <c r="DN662" s="1"/>
  <c r="CV662" a="1"/>
  <c r="CV662" s="1"/>
  <c r="DO662" s="1"/>
  <c r="CW662" a="1"/>
  <c r="CW662" s="1"/>
  <c r="DP662" s="1"/>
  <c r="CX662" a="1"/>
  <c r="CX662" s="1"/>
  <c r="DQ662" s="1"/>
  <c r="CY662" a="1"/>
  <c r="CY662" s="1"/>
  <c r="DR662" s="1"/>
  <c r="CZ662" a="1"/>
  <c r="CZ662" s="1"/>
  <c r="DS662" s="1"/>
  <c r="DG662"/>
  <c r="ED662"/>
  <c r="EE662"/>
  <c r="EF662"/>
  <c r="EG662"/>
  <c r="D663"/>
  <c r="AN662"/>
  <c r="H663"/>
  <c r="I663" l="1"/>
  <c r="DZ662"/>
  <c r="EB662"/>
  <c r="G663"/>
  <c r="E663" s="1"/>
  <c r="F663"/>
  <c r="EA662"/>
  <c r="EC662"/>
  <c r="J663" a="1"/>
  <c r="J663" s="1"/>
  <c r="K663"/>
  <c r="L663"/>
  <c r="M663"/>
  <c r="EP662" l="1"/>
  <c r="N663"/>
  <c r="P663"/>
  <c r="S663" a="1"/>
  <c r="S663" s="1"/>
  <c r="T663" a="1"/>
  <c r="T663" s="1"/>
  <c r="U663" a="1"/>
  <c r="U663" s="1"/>
  <c r="V663" a="1"/>
  <c r="V663" s="1"/>
  <c r="W663" a="1"/>
  <c r="W663" s="1"/>
  <c r="Z663"/>
  <c r="AA663"/>
  <c r="AB663" a="1"/>
  <c r="AB663" s="1"/>
  <c r="AC663" a="1"/>
  <c r="AC663" s="1"/>
  <c r="AD663"/>
  <c r="AE663"/>
  <c r="AG663" s="1"/>
  <c r="AH663"/>
  <c r="AJ663" s="1"/>
  <c r="AK663"/>
  <c r="AL663"/>
  <c r="AM663"/>
  <c r="O663"/>
  <c r="X663" l="1" a="1"/>
  <c r="X663" s="1"/>
  <c r="Y663" a="1"/>
  <c r="Y663" s="1"/>
  <c r="AI663"/>
  <c r="AF663"/>
  <c r="AO663"/>
  <c r="AP663"/>
  <c r="AQ663"/>
  <c r="AR663"/>
  <c r="AS663"/>
  <c r="AT663"/>
  <c r="AU663"/>
  <c r="AV663"/>
  <c r="AW663"/>
  <c r="AX663" a="1"/>
  <c r="AX663" s="1"/>
  <c r="AY663"/>
  <c r="AZ663" s="1" a="1"/>
  <c r="AZ663" s="1"/>
  <c r="BA663"/>
  <c r="BG663"/>
  <c r="BK663"/>
  <c r="BL663"/>
  <c r="BM663"/>
  <c r="BN663"/>
  <c r="BO663"/>
  <c r="CN663"/>
  <c r="BP663"/>
  <c r="Q663" l="1"/>
  <c r="R663"/>
  <c r="BH663"/>
  <c r="BC663"/>
  <c r="BI663"/>
  <c r="BD663"/>
  <c r="BE663"/>
  <c r="BF663"/>
  <c r="CO663" a="1"/>
  <c r="CO663" s="1"/>
  <c r="DH663" s="1"/>
  <c r="CP663" a="1"/>
  <c r="CP663" s="1"/>
  <c r="DI663" s="1"/>
  <c r="CQ663" a="1"/>
  <c r="CQ663" s="1"/>
  <c r="DJ663" s="1"/>
  <c r="CR663" a="1"/>
  <c r="CR663" s="1"/>
  <c r="DK663" s="1"/>
  <c r="CS663" a="1"/>
  <c r="CS663" s="1"/>
  <c r="DL663" s="1"/>
  <c r="CT663" a="1"/>
  <c r="CT663" s="1"/>
  <c r="DM663" s="1"/>
  <c r="CU663" a="1"/>
  <c r="CU663" s="1"/>
  <c r="DN663" s="1" a="1"/>
  <c r="DN663" s="1"/>
  <c r="CV663" a="1"/>
  <c r="CV663" s="1"/>
  <c r="DO663" s="1"/>
  <c r="CW663" a="1"/>
  <c r="CW663" s="1"/>
  <c r="DP663" s="1"/>
  <c r="CX663" a="1"/>
  <c r="CX663" s="1"/>
  <c r="DQ663" s="1"/>
  <c r="CY663" a="1"/>
  <c r="CY663" s="1"/>
  <c r="DR663" s="1"/>
  <c r="CZ663" a="1"/>
  <c r="CZ663" s="1"/>
  <c r="DS663" s="1"/>
  <c r="DG663"/>
  <c r="ED663"/>
  <c r="EE663"/>
  <c r="EF663"/>
  <c r="EG663"/>
  <c r="D664"/>
  <c r="H664"/>
  <c r="AN663"/>
  <c r="I664" l="1"/>
  <c r="DZ663"/>
  <c r="EB663"/>
  <c r="EC663" s="1"/>
  <c r="G664"/>
  <c r="E664" s="1"/>
  <c r="F664"/>
  <c r="J664" a="1"/>
  <c r="J664" s="1"/>
  <c r="K664"/>
  <c r="L664"/>
  <c r="M664"/>
  <c r="EA663" l="1"/>
  <c r="EP663"/>
  <c r="N664"/>
  <c r="P664"/>
  <c r="S664" a="1"/>
  <c r="S664" s="1"/>
  <c r="T664" a="1"/>
  <c r="T664" s="1"/>
  <c r="U664" a="1"/>
  <c r="U664" s="1"/>
  <c r="V664" a="1"/>
  <c r="V664" s="1"/>
  <c r="W664" a="1"/>
  <c r="W664" s="1"/>
  <c r="Z664"/>
  <c r="AA664"/>
  <c r="AB664" a="1"/>
  <c r="AB664" s="1"/>
  <c r="AC664" a="1"/>
  <c r="AC664" s="1"/>
  <c r="AD664"/>
  <c r="AE664"/>
  <c r="AG664" s="1"/>
  <c r="AH664"/>
  <c r="AJ664" s="1"/>
  <c r="AK664"/>
  <c r="AL664"/>
  <c r="AM664"/>
  <c r="O664"/>
  <c r="X664" l="1" a="1"/>
  <c r="X664" s="1"/>
  <c r="Y664" a="1"/>
  <c r="Y664" s="1"/>
  <c r="AI664"/>
  <c r="AF664"/>
  <c r="AO664"/>
  <c r="AP664"/>
  <c r="AQ664"/>
  <c r="AR664"/>
  <c r="AS664"/>
  <c r="AT664"/>
  <c r="AU664"/>
  <c r="AV664"/>
  <c r="AW664"/>
  <c r="AX664" a="1"/>
  <c r="AX664" s="1"/>
  <c r="AY664"/>
  <c r="AZ664" s="1" a="1"/>
  <c r="AZ664" s="1"/>
  <c r="BA664"/>
  <c r="BK664"/>
  <c r="BL664"/>
  <c r="BM664"/>
  <c r="BN664"/>
  <c r="BO664"/>
  <c r="CN664"/>
  <c r="BP664"/>
  <c r="R664" l="1"/>
  <c r="Q664"/>
  <c r="BG664"/>
  <c r="BH664"/>
  <c r="BC664"/>
  <c r="BI664"/>
  <c r="BD664"/>
  <c r="BE664"/>
  <c r="BF664"/>
  <c r="CO664" a="1"/>
  <c r="CO664" s="1"/>
  <c r="DH664" s="1"/>
  <c r="CP664" a="1"/>
  <c r="CP664" s="1"/>
  <c r="DI664" s="1"/>
  <c r="CQ664" a="1"/>
  <c r="CQ664" s="1"/>
  <c r="DJ664" s="1"/>
  <c r="CR664" a="1"/>
  <c r="CR664" s="1"/>
  <c r="DK664" s="1"/>
  <c r="CS664" a="1"/>
  <c r="CS664" s="1"/>
  <c r="DL664" s="1"/>
  <c r="CT664" a="1"/>
  <c r="CT664" s="1"/>
  <c r="DM664" s="1"/>
  <c r="CU664" a="1"/>
  <c r="CU664" s="1"/>
  <c r="DN664" s="1" a="1"/>
  <c r="DN664" s="1"/>
  <c r="CV664" a="1"/>
  <c r="CV664" s="1"/>
  <c r="DO664" s="1"/>
  <c r="CW664" a="1"/>
  <c r="CW664" s="1"/>
  <c r="DP664" s="1"/>
  <c r="CX664" a="1"/>
  <c r="CX664" s="1"/>
  <c r="DQ664" s="1"/>
  <c r="CY664" a="1"/>
  <c r="CY664" s="1"/>
  <c r="DR664" s="1"/>
  <c r="CZ664" a="1"/>
  <c r="CZ664" s="1"/>
  <c r="DS664" s="1"/>
  <c r="DG664"/>
  <c r="ED664"/>
  <c r="EE664"/>
  <c r="EF664"/>
  <c r="EG664"/>
  <c r="D665"/>
  <c r="AN664"/>
  <c r="H665"/>
  <c r="I665" l="1"/>
  <c r="DZ664"/>
  <c r="EB664"/>
  <c r="EC664" s="1"/>
  <c r="G665"/>
  <c r="E665" s="1"/>
  <c r="F665"/>
  <c r="EA664"/>
  <c r="J665" a="1"/>
  <c r="J665" s="1"/>
  <c r="K665"/>
  <c r="L665"/>
  <c r="M665"/>
  <c r="EP664" l="1"/>
  <c r="N665"/>
  <c r="P665"/>
  <c r="S665" a="1"/>
  <c r="S665" s="1"/>
  <c r="T665" a="1"/>
  <c r="T665" s="1"/>
  <c r="U665" a="1"/>
  <c r="U665" s="1"/>
  <c r="V665" a="1"/>
  <c r="V665" s="1"/>
  <c r="W665" a="1"/>
  <c r="W665" s="1"/>
  <c r="Z665"/>
  <c r="AA665"/>
  <c r="AB665" a="1"/>
  <c r="AB665" s="1"/>
  <c r="AC665" a="1"/>
  <c r="AC665" s="1"/>
  <c r="AD665"/>
  <c r="AE665"/>
  <c r="AG665" s="1"/>
  <c r="AH665"/>
  <c r="AJ665" s="1"/>
  <c r="AK665"/>
  <c r="AL665"/>
  <c r="AM665"/>
  <c r="O665"/>
  <c r="X665" l="1" a="1"/>
  <c r="X665" s="1"/>
  <c r="Y665" a="1"/>
  <c r="Y665" s="1"/>
  <c r="AI665"/>
  <c r="AF665"/>
  <c r="AO665"/>
  <c r="AP665"/>
  <c r="AQ665"/>
  <c r="AR665"/>
  <c r="AS665"/>
  <c r="AT665"/>
  <c r="AU665"/>
  <c r="AV665"/>
  <c r="AW665"/>
  <c r="AX665" a="1"/>
  <c r="AX665" s="1"/>
  <c r="AY665"/>
  <c r="AZ665" s="1" a="1"/>
  <c r="AZ665" s="1"/>
  <c r="BA665"/>
  <c r="BG665"/>
  <c r="BK665"/>
  <c r="BL665"/>
  <c r="BM665"/>
  <c r="BN665"/>
  <c r="BO665"/>
  <c r="CN665"/>
  <c r="BP665"/>
  <c r="Q665" l="1"/>
  <c r="R665"/>
  <c r="BH665"/>
  <c r="BC665"/>
  <c r="BI665"/>
  <c r="BD665"/>
  <c r="BE665"/>
  <c r="BF665"/>
  <c r="CO665" a="1"/>
  <c r="CO665" s="1"/>
  <c r="DH665" s="1"/>
  <c r="CP665" a="1"/>
  <c r="CP665" s="1"/>
  <c r="DI665" s="1"/>
  <c r="CQ665" a="1"/>
  <c r="CQ665" s="1"/>
  <c r="DJ665" s="1"/>
  <c r="CR665" a="1"/>
  <c r="CR665" s="1"/>
  <c r="DK665" s="1"/>
  <c r="CS665" a="1"/>
  <c r="CS665" s="1"/>
  <c r="DL665" s="1"/>
  <c r="CT665" a="1"/>
  <c r="CT665" s="1"/>
  <c r="DM665" s="1"/>
  <c r="CU665" a="1"/>
  <c r="CU665" s="1"/>
  <c r="DN665" s="1" a="1"/>
  <c r="DN665" s="1"/>
  <c r="CV665" a="1"/>
  <c r="CV665" s="1"/>
  <c r="DO665" s="1"/>
  <c r="CW665" a="1"/>
  <c r="CW665" s="1"/>
  <c r="DP665" s="1"/>
  <c r="CX665" a="1"/>
  <c r="CX665" s="1"/>
  <c r="DQ665" s="1"/>
  <c r="CY665" a="1"/>
  <c r="CY665" s="1"/>
  <c r="DR665" s="1"/>
  <c r="CZ665" a="1"/>
  <c r="CZ665" s="1"/>
  <c r="DS665" s="1"/>
  <c r="DG665"/>
  <c r="ED665"/>
  <c r="EE665"/>
  <c r="EF665"/>
  <c r="EG665"/>
  <c r="D666"/>
  <c r="H666"/>
  <c r="AN665"/>
  <c r="I666" l="1"/>
  <c r="DZ665"/>
  <c r="EB665"/>
  <c r="EC665" s="1"/>
  <c r="G666"/>
  <c r="E666" s="1"/>
  <c r="F666"/>
  <c r="EA665"/>
  <c r="J666" a="1"/>
  <c r="J666" s="1"/>
  <c r="K666"/>
  <c r="L666"/>
  <c r="M666"/>
  <c r="EP665" l="1"/>
  <c r="N666"/>
  <c r="P666"/>
  <c r="S666" a="1"/>
  <c r="S666" s="1"/>
  <c r="T666" a="1"/>
  <c r="T666" s="1"/>
  <c r="U666" a="1"/>
  <c r="U666" s="1"/>
  <c r="V666" a="1"/>
  <c r="V666" s="1"/>
  <c r="W666" a="1"/>
  <c r="W666" s="1"/>
  <c r="Z666"/>
  <c r="AA666"/>
  <c r="AB666" a="1"/>
  <c r="AB666" s="1"/>
  <c r="AC666" a="1"/>
  <c r="AC666" s="1"/>
  <c r="AD666"/>
  <c r="AE666"/>
  <c r="AG666" s="1"/>
  <c r="AH666"/>
  <c r="AJ666" s="1"/>
  <c r="AK666"/>
  <c r="AL666"/>
  <c r="AM666"/>
  <c r="O666"/>
  <c r="X666" l="1" a="1"/>
  <c r="X666" s="1"/>
  <c r="Y666" a="1"/>
  <c r="Y666" s="1"/>
  <c r="AI666"/>
  <c r="AF666"/>
  <c r="AO666"/>
  <c r="AP666"/>
  <c r="AQ666"/>
  <c r="AR666"/>
  <c r="AS666"/>
  <c r="AT666"/>
  <c r="AU666"/>
  <c r="AV666"/>
  <c r="AW666"/>
  <c r="AX666" a="1"/>
  <c r="AX666" s="1"/>
  <c r="AY666"/>
  <c r="AZ666" s="1" a="1"/>
  <c r="AZ666" s="1"/>
  <c r="BA666"/>
  <c r="BG666"/>
  <c r="BK666"/>
  <c r="BL666"/>
  <c r="BM666"/>
  <c r="BN666"/>
  <c r="BO666"/>
  <c r="CN666"/>
  <c r="BP666"/>
  <c r="R666" l="1"/>
  <c r="Q666"/>
  <c r="BH666"/>
  <c r="BC666"/>
  <c r="BI666"/>
  <c r="BD666"/>
  <c r="BE666"/>
  <c r="BF666"/>
  <c r="CO666" a="1"/>
  <c r="CO666" s="1"/>
  <c r="DH666" s="1"/>
  <c r="CP666" a="1"/>
  <c r="CP666" s="1"/>
  <c r="DI666" s="1"/>
  <c r="CQ666" a="1"/>
  <c r="CQ666" s="1"/>
  <c r="DJ666" s="1"/>
  <c r="CR666" a="1"/>
  <c r="CR666" s="1"/>
  <c r="DK666" s="1"/>
  <c r="CS666" a="1"/>
  <c r="CS666" s="1"/>
  <c r="DL666" s="1"/>
  <c r="CT666" a="1"/>
  <c r="CT666" s="1"/>
  <c r="DM666" s="1"/>
  <c r="CU666" a="1"/>
  <c r="CU666" s="1"/>
  <c r="DN666" s="1" a="1"/>
  <c r="DN666" s="1"/>
  <c r="CV666" a="1"/>
  <c r="CV666" s="1"/>
  <c r="DO666" s="1"/>
  <c r="CW666" a="1"/>
  <c r="CW666" s="1"/>
  <c r="DP666" s="1"/>
  <c r="CX666" a="1"/>
  <c r="CX666" s="1"/>
  <c r="DQ666" s="1"/>
  <c r="CY666" a="1"/>
  <c r="CY666" s="1"/>
  <c r="DR666" s="1"/>
  <c r="CZ666" a="1"/>
  <c r="CZ666" s="1"/>
  <c r="DS666" s="1"/>
  <c r="DG666"/>
  <c r="ED666"/>
  <c r="EE666"/>
  <c r="EF666"/>
  <c r="EG666"/>
  <c r="D667"/>
  <c r="AN666"/>
  <c r="H667"/>
  <c r="I667" l="1"/>
  <c r="DZ666"/>
  <c r="EB666"/>
  <c r="G667"/>
  <c r="E667" s="1"/>
  <c r="F667"/>
  <c r="EA666"/>
  <c r="EC666"/>
  <c r="J667" a="1"/>
  <c r="J667" s="1"/>
  <c r="K667"/>
  <c r="L667"/>
  <c r="M667"/>
  <c r="EP666" l="1"/>
  <c r="N667"/>
  <c r="P667"/>
  <c r="S667" a="1"/>
  <c r="S667" s="1"/>
  <c r="T667" a="1"/>
  <c r="T667" s="1"/>
  <c r="U667" a="1"/>
  <c r="U667" s="1"/>
  <c r="V667" a="1"/>
  <c r="V667" s="1"/>
  <c r="W667" a="1"/>
  <c r="W667" s="1"/>
  <c r="Z667"/>
  <c r="AA667"/>
  <c r="AB667" a="1"/>
  <c r="AB667" s="1"/>
  <c r="AC667" a="1"/>
  <c r="AC667" s="1"/>
  <c r="AD667"/>
  <c r="AE667"/>
  <c r="AG667" s="1"/>
  <c r="AH667"/>
  <c r="AJ667" s="1"/>
  <c r="AK667"/>
  <c r="AL667"/>
  <c r="AM667"/>
  <c r="O667"/>
  <c r="X667" l="1" a="1"/>
  <c r="X667" s="1"/>
  <c r="Y667" a="1"/>
  <c r="Y667" s="1"/>
  <c r="AI667"/>
  <c r="AF667"/>
  <c r="AO667"/>
  <c r="AP667"/>
  <c r="AQ667"/>
  <c r="AR667"/>
  <c r="AS667"/>
  <c r="AT667"/>
  <c r="AU667"/>
  <c r="AV667"/>
  <c r="AW667"/>
  <c r="AX667" a="1"/>
  <c r="AX667" s="1"/>
  <c r="AY667"/>
  <c r="AZ667" s="1" a="1"/>
  <c r="AZ667" s="1"/>
  <c r="BA667"/>
  <c r="BG667"/>
  <c r="BK667"/>
  <c r="BL667"/>
  <c r="BM667"/>
  <c r="BN667"/>
  <c r="BO667"/>
  <c r="CN667"/>
  <c r="BP667"/>
  <c r="Q667" l="1"/>
  <c r="R667"/>
  <c r="BH667"/>
  <c r="BC667"/>
  <c r="BI667"/>
  <c r="BD667"/>
  <c r="BE667"/>
  <c r="BF667"/>
  <c r="CO667" a="1"/>
  <c r="CO667" s="1"/>
  <c r="DH667" s="1"/>
  <c r="CP667" a="1"/>
  <c r="CP667" s="1"/>
  <c r="DI667" s="1"/>
  <c r="CQ667" a="1"/>
  <c r="CQ667" s="1"/>
  <c r="DJ667" s="1"/>
  <c r="CR667" a="1"/>
  <c r="CR667" s="1"/>
  <c r="DK667" s="1"/>
  <c r="CS667" a="1"/>
  <c r="CS667" s="1"/>
  <c r="DL667" s="1"/>
  <c r="CT667" a="1"/>
  <c r="CT667" s="1"/>
  <c r="DM667" s="1"/>
  <c r="CU667" a="1"/>
  <c r="CU667" s="1"/>
  <c r="DN667" s="1" a="1"/>
  <c r="DN667" s="1"/>
  <c r="CV667" a="1"/>
  <c r="CV667" s="1"/>
  <c r="DO667" s="1"/>
  <c r="CW667" a="1"/>
  <c r="CW667" s="1"/>
  <c r="DP667" s="1"/>
  <c r="CX667" a="1"/>
  <c r="CX667" s="1"/>
  <c r="DQ667" s="1"/>
  <c r="CY667" a="1"/>
  <c r="CY667" s="1"/>
  <c r="DR667" s="1"/>
  <c r="CZ667" a="1"/>
  <c r="CZ667" s="1"/>
  <c r="DS667" s="1"/>
  <c r="DG667"/>
  <c r="ED667"/>
  <c r="EE667"/>
  <c r="EF667"/>
  <c r="EG667"/>
  <c r="D668"/>
  <c r="H668"/>
  <c r="AN667"/>
  <c r="I668" l="1"/>
  <c r="DZ667"/>
  <c r="EB667"/>
  <c r="EC667" s="1"/>
  <c r="G668"/>
  <c r="E668" s="1"/>
  <c r="F668"/>
  <c r="J668" a="1"/>
  <c r="J668" s="1"/>
  <c r="K668"/>
  <c r="L668"/>
  <c r="M668"/>
  <c r="EA667" l="1"/>
  <c r="EP667"/>
  <c r="N668"/>
  <c r="P668"/>
  <c r="S668" a="1"/>
  <c r="S668" s="1"/>
  <c r="T668" a="1"/>
  <c r="T668" s="1"/>
  <c r="U668" a="1"/>
  <c r="U668" s="1"/>
  <c r="V668" a="1"/>
  <c r="V668" s="1"/>
  <c r="W668" a="1"/>
  <c r="W668" s="1"/>
  <c r="Z668"/>
  <c r="AA668"/>
  <c r="AB668" a="1"/>
  <c r="AB668" s="1"/>
  <c r="AC668" a="1"/>
  <c r="AC668" s="1"/>
  <c r="AD668"/>
  <c r="AE668"/>
  <c r="AG668" s="1"/>
  <c r="AH668"/>
  <c r="AJ668" s="1"/>
  <c r="AK668"/>
  <c r="AL668"/>
  <c r="AM668"/>
  <c r="O668"/>
  <c r="X668" l="1" a="1"/>
  <c r="X668" s="1"/>
  <c r="Y668" a="1"/>
  <c r="Y668" s="1"/>
  <c r="AI668"/>
  <c r="AF668"/>
  <c r="AO668"/>
  <c r="AP668"/>
  <c r="AQ668"/>
  <c r="AR668"/>
  <c r="AS668"/>
  <c r="AT668"/>
  <c r="AU668"/>
  <c r="AV668"/>
  <c r="AW668"/>
  <c r="AX668" a="1"/>
  <c r="AX668" s="1"/>
  <c r="AY668"/>
  <c r="AZ668" s="1" a="1"/>
  <c r="AZ668" s="1"/>
  <c r="BA668"/>
  <c r="BK668"/>
  <c r="BL668"/>
  <c r="BM668"/>
  <c r="BN668"/>
  <c r="BO668"/>
  <c r="CN668"/>
  <c r="BP668"/>
  <c r="R668" l="1"/>
  <c r="Q668"/>
  <c r="BG668"/>
  <c r="BH668"/>
  <c r="BC668"/>
  <c r="BI668"/>
  <c r="BD668"/>
  <c r="BE668"/>
  <c r="BF668"/>
  <c r="CO668" a="1"/>
  <c r="CO668" s="1"/>
  <c r="DH668" s="1"/>
  <c r="CP668" a="1"/>
  <c r="CP668" s="1"/>
  <c r="DI668" s="1"/>
  <c r="CQ668" a="1"/>
  <c r="CQ668" s="1"/>
  <c r="DJ668" s="1"/>
  <c r="CR668" a="1"/>
  <c r="CR668" s="1"/>
  <c r="DK668" s="1"/>
  <c r="CS668" a="1"/>
  <c r="CS668" s="1"/>
  <c r="DL668" s="1"/>
  <c r="CT668" a="1"/>
  <c r="CT668" s="1"/>
  <c r="DM668" s="1"/>
  <c r="CU668" a="1"/>
  <c r="CU668" s="1"/>
  <c r="DN668" s="1" a="1"/>
  <c r="DN668" s="1"/>
  <c r="CV668" a="1"/>
  <c r="CV668" s="1"/>
  <c r="DO668" s="1"/>
  <c r="CW668" a="1"/>
  <c r="CW668" s="1"/>
  <c r="DP668" s="1"/>
  <c r="CX668" a="1"/>
  <c r="CX668" s="1"/>
  <c r="DQ668" s="1"/>
  <c r="CY668" a="1"/>
  <c r="CY668" s="1"/>
  <c r="DR668" s="1"/>
  <c r="CZ668" a="1"/>
  <c r="CZ668" s="1"/>
  <c r="DS668" s="1"/>
  <c r="DG668"/>
  <c r="ED668"/>
  <c r="EE668"/>
  <c r="EF668"/>
  <c r="EG668"/>
  <c r="D669"/>
  <c r="AN668"/>
  <c r="H669"/>
  <c r="I669" l="1"/>
  <c r="DZ668"/>
  <c r="EB668"/>
  <c r="G669"/>
  <c r="E669" s="1"/>
  <c r="F669"/>
  <c r="EA668"/>
  <c r="EC668"/>
  <c r="J669" a="1"/>
  <c r="J669" s="1"/>
  <c r="K669"/>
  <c r="L669"/>
  <c r="M669"/>
  <c r="EP668" l="1"/>
  <c r="N669"/>
  <c r="P669"/>
  <c r="S669" a="1"/>
  <c r="S669" s="1"/>
  <c r="T669" a="1"/>
  <c r="T669" s="1"/>
  <c r="U669" a="1"/>
  <c r="U669" s="1"/>
  <c r="V669" a="1"/>
  <c r="V669" s="1"/>
  <c r="W669" a="1"/>
  <c r="W669" s="1"/>
  <c r="Z669"/>
  <c r="AA669"/>
  <c r="AB669" a="1"/>
  <c r="AB669" s="1"/>
  <c r="AC669" a="1"/>
  <c r="AC669" s="1"/>
  <c r="AD669"/>
  <c r="AE669"/>
  <c r="AG669" s="1"/>
  <c r="AH669"/>
  <c r="AJ669" s="1"/>
  <c r="AK669"/>
  <c r="AL669"/>
  <c r="AM669"/>
  <c r="O669"/>
  <c r="X669" l="1" a="1"/>
  <c r="X669" s="1"/>
  <c r="Y669" a="1"/>
  <c r="Y669" s="1"/>
  <c r="AI669"/>
  <c r="AF669"/>
  <c r="AO669"/>
  <c r="AP669"/>
  <c r="AQ669"/>
  <c r="AR669"/>
  <c r="AS669"/>
  <c r="AT669"/>
  <c r="AU669"/>
  <c r="AV669"/>
  <c r="AW669"/>
  <c r="AX669" a="1"/>
  <c r="AX669" s="1"/>
  <c r="AY669"/>
  <c r="AZ669" s="1" a="1"/>
  <c r="AZ669" s="1"/>
  <c r="BA669"/>
  <c r="BG669"/>
  <c r="BK669"/>
  <c r="BL669"/>
  <c r="BM669"/>
  <c r="BN669"/>
  <c r="BO669"/>
  <c r="CN669"/>
  <c r="BP669"/>
  <c r="R669" l="1"/>
  <c r="Q669"/>
  <c r="BH669"/>
  <c r="BC669"/>
  <c r="BI669"/>
  <c r="BD669"/>
  <c r="BE669"/>
  <c r="BF669"/>
  <c r="CO669" a="1"/>
  <c r="CO669" s="1"/>
  <c r="DH669" s="1"/>
  <c r="CP669" a="1"/>
  <c r="CP669" s="1"/>
  <c r="DI669" s="1"/>
  <c r="CQ669" a="1"/>
  <c r="CQ669" s="1"/>
  <c r="DJ669" s="1"/>
  <c r="CR669" a="1"/>
  <c r="CR669" s="1"/>
  <c r="DK669" s="1"/>
  <c r="CS669" a="1"/>
  <c r="CS669" s="1"/>
  <c r="DL669" s="1"/>
  <c r="CT669" a="1"/>
  <c r="CT669" s="1"/>
  <c r="DM669" s="1"/>
  <c r="CU669" a="1"/>
  <c r="CU669" s="1"/>
  <c r="DN669" s="1" a="1"/>
  <c r="DN669" s="1"/>
  <c r="CV669" a="1"/>
  <c r="CV669" s="1"/>
  <c r="DO669" s="1"/>
  <c r="CW669" a="1"/>
  <c r="CW669" s="1"/>
  <c r="DP669" s="1"/>
  <c r="CX669" a="1"/>
  <c r="CX669" s="1"/>
  <c r="DQ669" s="1"/>
  <c r="CY669" a="1"/>
  <c r="CY669" s="1"/>
  <c r="DR669" s="1"/>
  <c r="CZ669" a="1"/>
  <c r="CZ669" s="1"/>
  <c r="DS669" s="1"/>
  <c r="DG669"/>
  <c r="ED669"/>
  <c r="EE669"/>
  <c r="EF669"/>
  <c r="EG669"/>
  <c r="D670"/>
  <c r="AN669"/>
  <c r="H670"/>
  <c r="I670" l="1"/>
  <c r="DZ669"/>
  <c r="EB669"/>
  <c r="G670"/>
  <c r="E670" s="1"/>
  <c r="F670"/>
  <c r="EA669"/>
  <c r="EC669"/>
  <c r="J670" a="1"/>
  <c r="J670" s="1"/>
  <c r="K670"/>
  <c r="L670"/>
  <c r="M670"/>
  <c r="EP669" l="1"/>
  <c r="N670"/>
  <c r="P670"/>
  <c r="S670" a="1"/>
  <c r="S670" s="1"/>
  <c r="T670" a="1"/>
  <c r="T670" s="1"/>
  <c r="U670" a="1"/>
  <c r="U670" s="1"/>
  <c r="V670" a="1"/>
  <c r="V670" s="1"/>
  <c r="W670" a="1"/>
  <c r="W670" s="1"/>
  <c r="Z670"/>
  <c r="AA670"/>
  <c r="AB670" a="1"/>
  <c r="AB670" s="1"/>
  <c r="AC670" a="1"/>
  <c r="AC670" s="1"/>
  <c r="AD670"/>
  <c r="AE670"/>
  <c r="AG670" s="1"/>
  <c r="AH670"/>
  <c r="AJ670" s="1"/>
  <c r="AK670"/>
  <c r="AL670"/>
  <c r="AM670"/>
  <c r="O670"/>
  <c r="X670" l="1" a="1"/>
  <c r="X670" s="1"/>
  <c r="Y670" a="1"/>
  <c r="Y670" s="1"/>
  <c r="AI670"/>
  <c r="AF670"/>
  <c r="AO670"/>
  <c r="AP670"/>
  <c r="AQ670"/>
  <c r="AR670"/>
  <c r="AS670"/>
  <c r="AT670"/>
  <c r="AU670"/>
  <c r="AV670"/>
  <c r="AW670"/>
  <c r="AX670" a="1"/>
  <c r="AX670" s="1"/>
  <c r="AY670"/>
  <c r="AZ670" s="1" a="1"/>
  <c r="AZ670" s="1"/>
  <c r="BA670"/>
  <c r="BG670"/>
  <c r="BK670"/>
  <c r="BL670"/>
  <c r="BM670"/>
  <c r="BN670"/>
  <c r="BO670"/>
  <c r="CN670"/>
  <c r="BP670"/>
  <c r="Q670" l="1"/>
  <c r="R670"/>
  <c r="BH670"/>
  <c r="BC670"/>
  <c r="BI670"/>
  <c r="BD670"/>
  <c r="BE670"/>
  <c r="BF670"/>
  <c r="CO670" a="1"/>
  <c r="CO670" s="1"/>
  <c r="DH670" s="1"/>
  <c r="CP670" a="1"/>
  <c r="CP670" s="1"/>
  <c r="DI670" s="1"/>
  <c r="CQ670" a="1"/>
  <c r="CQ670" s="1"/>
  <c r="DJ670" s="1"/>
  <c r="CR670" a="1"/>
  <c r="CR670" s="1"/>
  <c r="DK670" s="1"/>
  <c r="CS670" a="1"/>
  <c r="CS670" s="1"/>
  <c r="DL670" s="1"/>
  <c r="CT670" a="1"/>
  <c r="CT670" s="1"/>
  <c r="DM670" s="1"/>
  <c r="CU670" a="1"/>
  <c r="CU670" s="1"/>
  <c r="DN670" s="1" a="1"/>
  <c r="DN670" s="1"/>
  <c r="CV670" a="1"/>
  <c r="CV670" s="1"/>
  <c r="DO670" s="1"/>
  <c r="CW670" a="1"/>
  <c r="CW670" s="1"/>
  <c r="DP670" s="1"/>
  <c r="CX670" a="1"/>
  <c r="CX670" s="1"/>
  <c r="DQ670" s="1"/>
  <c r="CY670" a="1"/>
  <c r="CY670" s="1"/>
  <c r="DR670" s="1"/>
  <c r="CZ670" a="1"/>
  <c r="CZ670" s="1"/>
  <c r="DS670" s="1"/>
  <c r="DG670"/>
  <c r="ED670"/>
  <c r="EE670"/>
  <c r="EF670"/>
  <c r="EG670"/>
  <c r="D671"/>
  <c r="H671"/>
  <c r="AN670"/>
  <c r="I671" l="1"/>
  <c r="DZ670"/>
  <c r="EB670"/>
  <c r="G671"/>
  <c r="E671" s="1"/>
  <c r="F671"/>
  <c r="EA670"/>
  <c r="EC670"/>
  <c r="J671" a="1"/>
  <c r="J671" s="1"/>
  <c r="K671"/>
  <c r="L671"/>
  <c r="M671"/>
  <c r="EP670" l="1"/>
  <c r="N671"/>
  <c r="P671"/>
  <c r="S671" a="1"/>
  <c r="S671" s="1"/>
  <c r="T671" a="1"/>
  <c r="T671" s="1"/>
  <c r="U671" a="1"/>
  <c r="U671" s="1"/>
  <c r="V671" a="1"/>
  <c r="V671" s="1"/>
  <c r="W671" a="1"/>
  <c r="W671" s="1"/>
  <c r="Z671"/>
  <c r="AA671"/>
  <c r="AB671" a="1"/>
  <c r="AB671" s="1"/>
  <c r="AC671" a="1"/>
  <c r="AC671" s="1"/>
  <c r="AD671"/>
  <c r="AE671"/>
  <c r="AG671" s="1"/>
  <c r="AH671"/>
  <c r="AJ671" s="1"/>
  <c r="AK671"/>
  <c r="AL671"/>
  <c r="AM671"/>
  <c r="O671"/>
  <c r="X671" l="1" a="1"/>
  <c r="X671" s="1"/>
  <c r="Y671" a="1"/>
  <c r="Y671" s="1"/>
  <c r="AI671"/>
  <c r="AF671"/>
  <c r="AO671"/>
  <c r="AP671"/>
  <c r="AQ671"/>
  <c r="AR671"/>
  <c r="AS671"/>
  <c r="AT671"/>
  <c r="AU671"/>
  <c r="AV671"/>
  <c r="AW671"/>
  <c r="AX671" a="1"/>
  <c r="AX671" s="1"/>
  <c r="AY671"/>
  <c r="AZ671" s="1" a="1"/>
  <c r="AZ671" s="1"/>
  <c r="BA671"/>
  <c r="BG671"/>
  <c r="BK671"/>
  <c r="BL671"/>
  <c r="BM671"/>
  <c r="BN671"/>
  <c r="BO671"/>
  <c r="CN671"/>
  <c r="BP671"/>
  <c r="Q671" l="1"/>
  <c r="R671"/>
  <c r="BH671"/>
  <c r="BC671"/>
  <c r="BI671"/>
  <c r="BD671"/>
  <c r="BE671"/>
  <c r="BF671"/>
  <c r="CO671" a="1"/>
  <c r="CO671" s="1"/>
  <c r="DH671" s="1"/>
  <c r="CP671" a="1"/>
  <c r="CP671" s="1"/>
  <c r="DI671" s="1"/>
  <c r="CQ671" a="1"/>
  <c r="CQ671" s="1"/>
  <c r="DJ671" s="1"/>
  <c r="CR671" a="1"/>
  <c r="CR671" s="1"/>
  <c r="DK671" s="1"/>
  <c r="CS671" a="1"/>
  <c r="CS671" s="1"/>
  <c r="DL671" s="1"/>
  <c r="CT671" a="1"/>
  <c r="CT671" s="1"/>
  <c r="DM671" s="1"/>
  <c r="CU671" a="1"/>
  <c r="CU671" s="1"/>
  <c r="DN671" s="1" a="1"/>
  <c r="DN671" s="1"/>
  <c r="CV671" a="1"/>
  <c r="CV671" s="1"/>
  <c r="DO671" s="1"/>
  <c r="CW671" a="1"/>
  <c r="CW671" s="1"/>
  <c r="DP671" s="1"/>
  <c r="CX671" a="1"/>
  <c r="CX671" s="1"/>
  <c r="DQ671" s="1"/>
  <c r="CY671" a="1"/>
  <c r="CY671" s="1"/>
  <c r="DR671" s="1"/>
  <c r="CZ671" a="1"/>
  <c r="CZ671" s="1"/>
  <c r="DS671" s="1"/>
  <c r="DG671"/>
  <c r="ED671"/>
  <c r="EE671"/>
  <c r="EF671"/>
  <c r="EG671"/>
  <c r="D672"/>
  <c r="H672"/>
  <c r="AN671"/>
  <c r="I672" l="1"/>
  <c r="DZ671"/>
  <c r="EB671"/>
  <c r="EC671" s="1"/>
  <c r="G672"/>
  <c r="E672" s="1"/>
  <c r="F672"/>
  <c r="EA671"/>
  <c r="J672" a="1"/>
  <c r="J672" s="1"/>
  <c r="K672"/>
  <c r="L672"/>
  <c r="M672"/>
  <c r="EP671" l="1"/>
  <c r="N672"/>
  <c r="P672"/>
  <c r="S672" a="1"/>
  <c r="S672" s="1"/>
  <c r="T672" a="1"/>
  <c r="T672" s="1"/>
  <c r="U672" a="1"/>
  <c r="U672" s="1"/>
  <c r="V672" a="1"/>
  <c r="V672" s="1"/>
  <c r="W672" a="1"/>
  <c r="W672" s="1"/>
  <c r="Z672"/>
  <c r="AA672"/>
  <c r="AB672" a="1"/>
  <c r="AB672" s="1"/>
  <c r="AC672" a="1"/>
  <c r="AC672" s="1"/>
  <c r="AD672"/>
  <c r="AE672"/>
  <c r="AG672" s="1"/>
  <c r="AH672"/>
  <c r="AJ672" s="1"/>
  <c r="AK672"/>
  <c r="AL672"/>
  <c r="AM672"/>
  <c r="O672"/>
  <c r="X672" l="1" a="1"/>
  <c r="X672" s="1"/>
  <c r="Y672" a="1"/>
  <c r="Y672" s="1"/>
  <c r="AI672"/>
  <c r="AF672"/>
  <c r="AO672"/>
  <c r="AP672"/>
  <c r="AQ672"/>
  <c r="AR672"/>
  <c r="AS672"/>
  <c r="AT672"/>
  <c r="AU672"/>
  <c r="AV672"/>
  <c r="AW672"/>
  <c r="AX672" a="1"/>
  <c r="AX672" s="1"/>
  <c r="AY672"/>
  <c r="AZ672" s="1" a="1"/>
  <c r="AZ672" s="1"/>
  <c r="BA672"/>
  <c r="BG672"/>
  <c r="BK672"/>
  <c r="BL672"/>
  <c r="BM672"/>
  <c r="BN672"/>
  <c r="BO672"/>
  <c r="CN672"/>
  <c r="BP672"/>
  <c r="R672" l="1"/>
  <c r="Q672"/>
  <c r="BH672"/>
  <c r="BC672"/>
  <c r="BI672"/>
  <c r="BD672"/>
  <c r="BE672"/>
  <c r="BF672"/>
  <c r="CO672" a="1"/>
  <c r="CO672" s="1"/>
  <c r="DH672" s="1"/>
  <c r="CP672" a="1"/>
  <c r="CP672" s="1"/>
  <c r="DI672" s="1"/>
  <c r="CQ672" a="1"/>
  <c r="CQ672" s="1"/>
  <c r="DJ672" s="1"/>
  <c r="CR672" a="1"/>
  <c r="CR672" s="1"/>
  <c r="DK672" s="1"/>
  <c r="CS672" a="1"/>
  <c r="CS672" s="1"/>
  <c r="DL672" s="1"/>
  <c r="CT672" a="1"/>
  <c r="CT672" s="1"/>
  <c r="DM672" s="1"/>
  <c r="CU672" a="1"/>
  <c r="CU672" s="1"/>
  <c r="DN672" s="1" a="1"/>
  <c r="DN672" s="1"/>
  <c r="CV672" a="1"/>
  <c r="CV672" s="1"/>
  <c r="DO672" s="1"/>
  <c r="CW672" a="1"/>
  <c r="CW672" s="1"/>
  <c r="DP672" s="1"/>
  <c r="CX672" a="1"/>
  <c r="CX672" s="1"/>
  <c r="DQ672" s="1"/>
  <c r="CY672" a="1"/>
  <c r="CY672" s="1"/>
  <c r="DR672" s="1"/>
  <c r="CZ672" a="1"/>
  <c r="CZ672" s="1"/>
  <c r="DS672" s="1"/>
  <c r="DG672"/>
  <c r="ED672"/>
  <c r="EE672"/>
  <c r="EF672"/>
  <c r="EG672"/>
  <c r="D673"/>
  <c r="AN672"/>
  <c r="H673"/>
  <c r="I673" l="1"/>
  <c r="DZ672"/>
  <c r="EB672"/>
  <c r="EC672" s="1"/>
  <c r="G673"/>
  <c r="E673" s="1"/>
  <c r="F673"/>
  <c r="J673" a="1"/>
  <c r="J673" s="1"/>
  <c r="K673"/>
  <c r="L673"/>
  <c r="M673"/>
  <c r="EA672" l="1"/>
  <c r="EP672"/>
  <c r="N673"/>
  <c r="P673"/>
  <c r="S673" a="1"/>
  <c r="S673" s="1"/>
  <c r="T673" a="1"/>
  <c r="T673" s="1"/>
  <c r="U673" a="1"/>
  <c r="U673" s="1"/>
  <c r="V673" a="1"/>
  <c r="V673" s="1"/>
  <c r="W673" a="1"/>
  <c r="W673" s="1"/>
  <c r="Z673"/>
  <c r="AA673"/>
  <c r="AB673" a="1"/>
  <c r="AB673" s="1"/>
  <c r="AC673" a="1"/>
  <c r="AC673" s="1"/>
  <c r="AD673"/>
  <c r="AE673"/>
  <c r="AG673" s="1"/>
  <c r="AH673"/>
  <c r="AJ673" s="1"/>
  <c r="AK673"/>
  <c r="AL673"/>
  <c r="AM673"/>
  <c r="O673"/>
  <c r="X673" l="1" a="1"/>
  <c r="X673" s="1"/>
  <c r="Y673" a="1"/>
  <c r="Y673" s="1"/>
  <c r="AI673"/>
  <c r="AF673"/>
  <c r="AO673"/>
  <c r="AP673"/>
  <c r="AQ673"/>
  <c r="AR673"/>
  <c r="AS673"/>
  <c r="AT673"/>
  <c r="AU673"/>
  <c r="AV673"/>
  <c r="AW673"/>
  <c r="AX673" a="1"/>
  <c r="AX673" s="1"/>
  <c r="AY673"/>
  <c r="AZ673" s="1" a="1"/>
  <c r="AZ673" s="1"/>
  <c r="BA673"/>
  <c r="BG673"/>
  <c r="BK673"/>
  <c r="BL673"/>
  <c r="BM673"/>
  <c r="BN673"/>
  <c r="BO673"/>
  <c r="CN673"/>
  <c r="BP673"/>
  <c r="Q673" l="1"/>
  <c r="R673"/>
  <c r="BH673"/>
  <c r="BC673"/>
  <c r="BI673"/>
  <c r="BD673"/>
  <c r="BE673"/>
  <c r="BF673"/>
  <c r="CO673" a="1"/>
  <c r="CO673" s="1"/>
  <c r="DH673" s="1"/>
  <c r="CP673" a="1"/>
  <c r="CP673" s="1"/>
  <c r="DI673" s="1"/>
  <c r="CQ673" a="1"/>
  <c r="CQ673" s="1"/>
  <c r="DJ673" s="1"/>
  <c r="CR673" a="1"/>
  <c r="CR673" s="1"/>
  <c r="DK673" s="1"/>
  <c r="CS673" a="1"/>
  <c r="CS673" s="1"/>
  <c r="DL673" s="1"/>
  <c r="CT673" a="1"/>
  <c r="CT673" s="1"/>
  <c r="DM673" s="1"/>
  <c r="CU673" a="1"/>
  <c r="CU673" s="1"/>
  <c r="DN673" s="1" a="1"/>
  <c r="DN673" s="1"/>
  <c r="CV673" a="1"/>
  <c r="CV673" s="1"/>
  <c r="DO673" s="1"/>
  <c r="CW673" a="1"/>
  <c r="CW673" s="1"/>
  <c r="DP673" s="1"/>
  <c r="CX673" a="1"/>
  <c r="CX673" s="1"/>
  <c r="DQ673" s="1"/>
  <c r="CY673" a="1"/>
  <c r="CY673" s="1"/>
  <c r="DR673" s="1"/>
  <c r="CZ673" a="1"/>
  <c r="CZ673" s="1"/>
  <c r="DS673" s="1"/>
  <c r="DG673"/>
  <c r="ED673"/>
  <c r="EE673"/>
  <c r="EF673"/>
  <c r="EG673"/>
  <c r="D674"/>
  <c r="H674"/>
  <c r="AN673"/>
  <c r="I674" l="1"/>
  <c r="DZ673"/>
  <c r="EB673"/>
  <c r="G674"/>
  <c r="E674" s="1"/>
  <c r="F674"/>
  <c r="EA673"/>
  <c r="EC673"/>
  <c r="J674" a="1"/>
  <c r="J674" s="1"/>
  <c r="K674"/>
  <c r="L674"/>
  <c r="M674"/>
  <c r="EP673" l="1"/>
  <c r="N674"/>
  <c r="P674"/>
  <c r="S674" a="1"/>
  <c r="S674" s="1"/>
  <c r="T674" a="1"/>
  <c r="T674" s="1"/>
  <c r="U674" a="1"/>
  <c r="U674" s="1"/>
  <c r="V674" a="1"/>
  <c r="V674" s="1"/>
  <c r="W674" a="1"/>
  <c r="W674" s="1"/>
  <c r="Z674"/>
  <c r="AA674"/>
  <c r="AB674" a="1"/>
  <c r="AB674" s="1"/>
  <c r="AC674" a="1"/>
  <c r="AC674" s="1"/>
  <c r="AD674"/>
  <c r="AE674"/>
  <c r="AG674" s="1"/>
  <c r="AH674"/>
  <c r="AJ674" s="1"/>
  <c r="AK674"/>
  <c r="AL674"/>
  <c r="AM674"/>
  <c r="O674"/>
  <c r="X674" l="1" a="1"/>
  <c r="X674" s="1"/>
  <c r="Y674" a="1"/>
  <c r="Y674" s="1"/>
  <c r="AI674"/>
  <c r="AF674"/>
  <c r="AO674"/>
  <c r="AP674"/>
  <c r="AQ674"/>
  <c r="AR674"/>
  <c r="AS674"/>
  <c r="AT674"/>
  <c r="AU674"/>
  <c r="AV674"/>
  <c r="AW674"/>
  <c r="AX674" a="1"/>
  <c r="AX674" s="1"/>
  <c r="AY674"/>
  <c r="AZ674" s="1" a="1"/>
  <c r="AZ674" s="1"/>
  <c r="BA674"/>
  <c r="BG674"/>
  <c r="BK674"/>
  <c r="BL674"/>
  <c r="BM674"/>
  <c r="BN674"/>
  <c r="BO674"/>
  <c r="CN674"/>
  <c r="BP674"/>
  <c r="Q674" l="1"/>
  <c r="R674"/>
  <c r="BH674"/>
  <c r="BC674"/>
  <c r="BI674"/>
  <c r="BD674"/>
  <c r="BE674"/>
  <c r="BF674"/>
  <c r="CO674" a="1"/>
  <c r="CO674" s="1"/>
  <c r="DH674" s="1"/>
  <c r="CP674" a="1"/>
  <c r="CP674" s="1"/>
  <c r="DI674" s="1"/>
  <c r="CQ674" a="1"/>
  <c r="CQ674" s="1"/>
  <c r="DJ674" s="1"/>
  <c r="CR674" a="1"/>
  <c r="CR674" s="1"/>
  <c r="DK674" s="1"/>
  <c r="CS674" a="1"/>
  <c r="CS674" s="1"/>
  <c r="DL674" s="1"/>
  <c r="CT674" a="1"/>
  <c r="CT674" s="1"/>
  <c r="DM674" s="1"/>
  <c r="CU674" a="1"/>
  <c r="CU674" s="1"/>
  <c r="DN674" s="1" a="1"/>
  <c r="DN674" s="1"/>
  <c r="CV674" a="1"/>
  <c r="CV674" s="1"/>
  <c r="DO674" s="1"/>
  <c r="CW674" a="1"/>
  <c r="CW674" s="1"/>
  <c r="DP674" s="1"/>
  <c r="CX674" a="1"/>
  <c r="CX674" s="1"/>
  <c r="DQ674" s="1"/>
  <c r="CY674" a="1"/>
  <c r="CY674" s="1"/>
  <c r="DR674" s="1"/>
  <c r="CZ674" a="1"/>
  <c r="CZ674" s="1"/>
  <c r="DS674" s="1"/>
  <c r="DG674"/>
  <c r="ED674"/>
  <c r="EE674"/>
  <c r="EF674"/>
  <c r="EG674"/>
  <c r="D675"/>
  <c r="H675"/>
  <c r="AN674"/>
  <c r="I675" l="1"/>
  <c r="DZ674"/>
  <c r="EB674"/>
  <c r="G675"/>
  <c r="E675" s="1"/>
  <c r="F675"/>
  <c r="EA674"/>
  <c r="EC674"/>
  <c r="J675" a="1"/>
  <c r="J675" s="1"/>
  <c r="K675"/>
  <c r="L675"/>
  <c r="M675"/>
  <c r="EP674" l="1"/>
  <c r="N675"/>
  <c r="P675"/>
  <c r="S675" a="1"/>
  <c r="S675" s="1"/>
  <c r="T675" a="1"/>
  <c r="T675" s="1"/>
  <c r="U675" a="1"/>
  <c r="U675" s="1"/>
  <c r="V675" a="1"/>
  <c r="V675" s="1"/>
  <c r="W675" a="1"/>
  <c r="W675" s="1"/>
  <c r="Z675"/>
  <c r="AA675"/>
  <c r="AB675" a="1"/>
  <c r="AB675" s="1"/>
  <c r="AC675" a="1"/>
  <c r="AC675" s="1"/>
  <c r="AD675"/>
  <c r="AE675"/>
  <c r="AG675" s="1"/>
  <c r="AH675"/>
  <c r="AJ675" s="1"/>
  <c r="AK675"/>
  <c r="AL675"/>
  <c r="AM675"/>
  <c r="O675"/>
  <c r="X675" l="1" a="1"/>
  <c r="X675" s="1"/>
  <c r="Y675" a="1"/>
  <c r="Y675" s="1"/>
  <c r="AI675"/>
  <c r="AF675"/>
  <c r="AO675"/>
  <c r="AP675"/>
  <c r="AQ675"/>
  <c r="AR675"/>
  <c r="AS675"/>
  <c r="AT675"/>
  <c r="AU675"/>
  <c r="AV675"/>
  <c r="AW675"/>
  <c r="AX675" a="1"/>
  <c r="AX675" s="1"/>
  <c r="AY675"/>
  <c r="AZ675" s="1" a="1"/>
  <c r="AZ675" s="1"/>
  <c r="BA675"/>
  <c r="BG675"/>
  <c r="BK675"/>
  <c r="BL675"/>
  <c r="BM675"/>
  <c r="BN675"/>
  <c r="BO675"/>
  <c r="CN675"/>
  <c r="BP675"/>
  <c r="R675" l="1"/>
  <c r="Q675"/>
  <c r="BH675"/>
  <c r="BC675"/>
  <c r="BI675"/>
  <c r="BD675"/>
  <c r="BE675"/>
  <c r="BF675"/>
  <c r="CO675" a="1"/>
  <c r="CO675" s="1"/>
  <c r="DH675" s="1"/>
  <c r="CP675" a="1"/>
  <c r="CP675" s="1"/>
  <c r="DI675" s="1"/>
  <c r="CQ675" a="1"/>
  <c r="CQ675" s="1"/>
  <c r="DJ675" s="1"/>
  <c r="CR675" a="1"/>
  <c r="CR675" s="1"/>
  <c r="DK675" s="1"/>
  <c r="CS675" a="1"/>
  <c r="CS675" s="1"/>
  <c r="DL675" s="1"/>
  <c r="CT675" a="1"/>
  <c r="CT675" s="1"/>
  <c r="DM675" s="1"/>
  <c r="CU675" a="1"/>
  <c r="CU675" s="1"/>
  <c r="DN675" s="1" a="1"/>
  <c r="DN675" s="1"/>
  <c r="CV675" a="1"/>
  <c r="CV675" s="1"/>
  <c r="DO675" s="1"/>
  <c r="CW675" a="1"/>
  <c r="CW675" s="1"/>
  <c r="DP675" s="1"/>
  <c r="CX675" a="1"/>
  <c r="CX675" s="1"/>
  <c r="DQ675" s="1"/>
  <c r="CY675" a="1"/>
  <c r="CY675" s="1"/>
  <c r="DR675" s="1"/>
  <c r="CZ675" a="1"/>
  <c r="CZ675" s="1"/>
  <c r="DS675" s="1"/>
  <c r="DG675"/>
  <c r="ED675"/>
  <c r="EE675"/>
  <c r="EF675"/>
  <c r="EG675"/>
  <c r="D676"/>
  <c r="AN675"/>
  <c r="H676"/>
  <c r="I676" l="1"/>
  <c r="DZ675"/>
  <c r="EB675"/>
  <c r="EC675" s="1"/>
  <c r="G676"/>
  <c r="E676" s="1"/>
  <c r="F676"/>
  <c r="EA675"/>
  <c r="J676" a="1"/>
  <c r="J676" s="1"/>
  <c r="K676"/>
  <c r="L676"/>
  <c r="M676"/>
  <c r="EP675" l="1"/>
  <c r="N676"/>
  <c r="P676"/>
  <c r="S676" a="1"/>
  <c r="S676" s="1"/>
  <c r="T676" a="1"/>
  <c r="T676" s="1"/>
  <c r="U676" a="1"/>
  <c r="U676" s="1"/>
  <c r="V676" a="1"/>
  <c r="V676" s="1"/>
  <c r="W676" a="1"/>
  <c r="W676" s="1"/>
  <c r="Z676"/>
  <c r="AA676"/>
  <c r="AB676" a="1"/>
  <c r="AB676" s="1"/>
  <c r="AC676" a="1"/>
  <c r="AC676" s="1"/>
  <c r="AD676"/>
  <c r="AE676"/>
  <c r="AG676" s="1"/>
  <c r="AH676"/>
  <c r="AJ676" s="1"/>
  <c r="AK676"/>
  <c r="AL676"/>
  <c r="AM676"/>
  <c r="O676"/>
  <c r="X676" l="1" a="1"/>
  <c r="X676" s="1"/>
  <c r="Y676" a="1"/>
  <c r="Y676" s="1"/>
  <c r="AI676"/>
  <c r="AF676"/>
  <c r="AO676"/>
  <c r="AP676"/>
  <c r="AQ676"/>
  <c r="AR676"/>
  <c r="AS676"/>
  <c r="AT676"/>
  <c r="AU676"/>
  <c r="AV676"/>
  <c r="AW676"/>
  <c r="AX676" a="1"/>
  <c r="AX676" s="1"/>
  <c r="AY676"/>
  <c r="AZ676" s="1" a="1"/>
  <c r="AZ676" s="1"/>
  <c r="BA676"/>
  <c r="BK676"/>
  <c r="BL676"/>
  <c r="BM676"/>
  <c r="BN676"/>
  <c r="BO676"/>
  <c r="CN676"/>
  <c r="BP676"/>
  <c r="R676" l="1"/>
  <c r="Q676"/>
  <c r="BG676"/>
  <c r="BH676"/>
  <c r="BC676"/>
  <c r="BI676"/>
  <c r="BD676"/>
  <c r="BE676"/>
  <c r="BF676"/>
  <c r="CO676" a="1"/>
  <c r="CO676" s="1"/>
  <c r="DH676" s="1"/>
  <c r="CP676" a="1"/>
  <c r="CP676" s="1"/>
  <c r="DI676" s="1"/>
  <c r="CQ676" a="1"/>
  <c r="CQ676" s="1"/>
  <c r="DJ676" s="1"/>
  <c r="CR676" a="1"/>
  <c r="CR676" s="1"/>
  <c r="DK676" s="1"/>
  <c r="CS676" a="1"/>
  <c r="CS676" s="1"/>
  <c r="DL676" s="1"/>
  <c r="CT676" a="1"/>
  <c r="CT676" s="1"/>
  <c r="DM676" s="1"/>
  <c r="CU676" a="1"/>
  <c r="CU676" s="1"/>
  <c r="DN676" s="1" a="1"/>
  <c r="DN676" s="1"/>
  <c r="CV676" a="1"/>
  <c r="CV676" s="1"/>
  <c r="DO676" s="1"/>
  <c r="CW676" a="1"/>
  <c r="CW676" s="1"/>
  <c r="DP676" s="1"/>
  <c r="CX676" a="1"/>
  <c r="CX676" s="1"/>
  <c r="DQ676" s="1"/>
  <c r="CY676" a="1"/>
  <c r="CY676" s="1"/>
  <c r="DR676" s="1"/>
  <c r="CZ676" a="1"/>
  <c r="CZ676" s="1"/>
  <c r="DS676" s="1"/>
  <c r="DG676"/>
  <c r="ED676"/>
  <c r="EE676"/>
  <c r="EF676"/>
  <c r="EG676"/>
  <c r="D677"/>
  <c r="AN676"/>
  <c r="H677"/>
  <c r="I677" l="1"/>
  <c r="DZ676"/>
  <c r="EB676"/>
  <c r="G677"/>
  <c r="E677" s="1"/>
  <c r="F677"/>
  <c r="EA676"/>
  <c r="EC676"/>
  <c r="J677" a="1"/>
  <c r="J677" s="1"/>
  <c r="K677"/>
  <c r="L677"/>
  <c r="M677"/>
  <c r="EP676" l="1"/>
  <c r="N677"/>
  <c r="P677"/>
  <c r="S677" a="1"/>
  <c r="S677" s="1"/>
  <c r="T677" a="1"/>
  <c r="T677" s="1"/>
  <c r="U677" a="1"/>
  <c r="U677" s="1"/>
  <c r="V677" a="1"/>
  <c r="V677" s="1"/>
  <c r="W677" a="1"/>
  <c r="W677" s="1"/>
  <c r="Z677"/>
  <c r="AA677"/>
  <c r="AB677" a="1"/>
  <c r="AB677" s="1"/>
  <c r="AC677" a="1"/>
  <c r="AC677" s="1"/>
  <c r="AD677"/>
  <c r="AE677"/>
  <c r="AG677" s="1"/>
  <c r="AH677"/>
  <c r="AJ677" s="1"/>
  <c r="AK677"/>
  <c r="AL677"/>
  <c r="AM677"/>
  <c r="O677"/>
  <c r="X677" l="1" a="1"/>
  <c r="X677" s="1"/>
  <c r="Y677" a="1"/>
  <c r="Y677" s="1"/>
  <c r="AI677"/>
  <c r="AF677"/>
  <c r="AO677"/>
  <c r="AP677"/>
  <c r="AQ677"/>
  <c r="AR677"/>
  <c r="AS677"/>
  <c r="AT677"/>
  <c r="AU677"/>
  <c r="AV677"/>
  <c r="AW677"/>
  <c r="AX677" a="1"/>
  <c r="AX677" s="1"/>
  <c r="AY677"/>
  <c r="AZ677" s="1" a="1"/>
  <c r="AZ677" s="1"/>
  <c r="BA677"/>
  <c r="BK677"/>
  <c r="BL677"/>
  <c r="BM677"/>
  <c r="BN677"/>
  <c r="BO677"/>
  <c r="CN677"/>
  <c r="BP677"/>
  <c r="R677" l="1"/>
  <c r="Q677"/>
  <c r="BG677"/>
  <c r="BH677"/>
  <c r="BC677"/>
  <c r="BI677"/>
  <c r="BD677"/>
  <c r="BE677"/>
  <c r="BF677"/>
  <c r="CO677" a="1"/>
  <c r="CO677" s="1"/>
  <c r="DH677" s="1"/>
  <c r="CP677" a="1"/>
  <c r="CP677" s="1"/>
  <c r="DI677" s="1"/>
  <c r="CQ677" a="1"/>
  <c r="CQ677" s="1"/>
  <c r="DJ677" s="1"/>
  <c r="CR677" a="1"/>
  <c r="CR677" s="1"/>
  <c r="DK677" s="1"/>
  <c r="CS677" a="1"/>
  <c r="CS677" s="1"/>
  <c r="DL677" s="1"/>
  <c r="CT677" a="1"/>
  <c r="CT677" s="1"/>
  <c r="DM677" s="1"/>
  <c r="CU677" a="1"/>
  <c r="CU677" s="1"/>
  <c r="DN677" s="1" a="1"/>
  <c r="DN677" s="1"/>
  <c r="CV677" a="1"/>
  <c r="CV677" s="1"/>
  <c r="DO677" s="1"/>
  <c r="CW677" a="1"/>
  <c r="CW677" s="1"/>
  <c r="DP677" s="1"/>
  <c r="CX677" a="1"/>
  <c r="CX677" s="1"/>
  <c r="DQ677" s="1"/>
  <c r="CY677" a="1"/>
  <c r="CY677" s="1"/>
  <c r="DR677" s="1"/>
  <c r="CZ677" a="1"/>
  <c r="CZ677" s="1"/>
  <c r="DS677" s="1"/>
  <c r="DG677"/>
  <c r="ED677"/>
  <c r="EE677"/>
  <c r="EF677"/>
  <c r="EG677"/>
  <c r="D678"/>
  <c r="AN677"/>
  <c r="H678"/>
  <c r="I678" l="1"/>
  <c r="DZ677"/>
  <c r="EB677"/>
  <c r="EC677" s="1"/>
  <c r="G678"/>
  <c r="E678" s="1"/>
  <c r="F678"/>
  <c r="EA677"/>
  <c r="J678" a="1"/>
  <c r="J678" s="1"/>
  <c r="K678"/>
  <c r="L678"/>
  <c r="M678"/>
  <c r="EP677" l="1"/>
  <c r="N678"/>
  <c r="P678"/>
  <c r="S678" a="1"/>
  <c r="S678" s="1"/>
  <c r="T678" a="1"/>
  <c r="T678" s="1"/>
  <c r="U678" a="1"/>
  <c r="U678" s="1"/>
  <c r="V678" a="1"/>
  <c r="V678" s="1"/>
  <c r="W678" a="1"/>
  <c r="W678" s="1"/>
  <c r="Z678"/>
  <c r="AA678"/>
  <c r="AB678" a="1"/>
  <c r="AB678" s="1"/>
  <c r="AC678" a="1"/>
  <c r="AC678" s="1"/>
  <c r="AD678"/>
  <c r="AE678"/>
  <c r="AG678" s="1"/>
  <c r="AH678"/>
  <c r="AJ678" s="1"/>
  <c r="AK678"/>
  <c r="AL678"/>
  <c r="AM678"/>
  <c r="O678"/>
  <c r="X678" l="1" a="1"/>
  <c r="X678" s="1"/>
  <c r="Y678" a="1"/>
  <c r="Y678" s="1"/>
  <c r="AI678"/>
  <c r="AF678"/>
  <c r="AO678"/>
  <c r="AP678"/>
  <c r="AQ678"/>
  <c r="AR678"/>
  <c r="AS678"/>
  <c r="AT678"/>
  <c r="AU678"/>
  <c r="AV678"/>
  <c r="AW678"/>
  <c r="AX678" a="1"/>
  <c r="AX678" s="1"/>
  <c r="AY678"/>
  <c r="AZ678" s="1" a="1"/>
  <c r="AZ678" s="1"/>
  <c r="BA678"/>
  <c r="BG678"/>
  <c r="BK678"/>
  <c r="BL678"/>
  <c r="BM678"/>
  <c r="BN678"/>
  <c r="BO678"/>
  <c r="CN678"/>
  <c r="BP678"/>
  <c r="Q678" l="1"/>
  <c r="R678"/>
  <c r="BH678"/>
  <c r="BC678"/>
  <c r="BI678"/>
  <c r="BD678"/>
  <c r="BE678"/>
  <c r="BF678"/>
  <c r="CO678" a="1"/>
  <c r="CO678" s="1"/>
  <c r="DH678" s="1"/>
  <c r="CP678" a="1"/>
  <c r="CP678" s="1"/>
  <c r="DI678" s="1"/>
  <c r="CQ678" a="1"/>
  <c r="CQ678" s="1"/>
  <c r="DJ678" s="1"/>
  <c r="CR678" a="1"/>
  <c r="CR678" s="1"/>
  <c r="DK678" s="1"/>
  <c r="CS678" a="1"/>
  <c r="CS678" s="1"/>
  <c r="DL678" s="1"/>
  <c r="CT678" a="1"/>
  <c r="CT678" s="1"/>
  <c r="DM678" s="1"/>
  <c r="CU678" a="1"/>
  <c r="CU678" s="1"/>
  <c r="DN678" s="1" a="1"/>
  <c r="DN678" s="1"/>
  <c r="CV678" a="1"/>
  <c r="CV678" s="1"/>
  <c r="DO678" s="1"/>
  <c r="CW678" a="1"/>
  <c r="CW678" s="1"/>
  <c r="DP678" s="1"/>
  <c r="CX678" a="1"/>
  <c r="CX678" s="1"/>
  <c r="DQ678" s="1"/>
  <c r="CY678" a="1"/>
  <c r="CY678" s="1"/>
  <c r="DR678" s="1"/>
  <c r="CZ678" a="1"/>
  <c r="CZ678" s="1"/>
  <c r="DS678" s="1"/>
  <c r="DG678"/>
  <c r="ED678"/>
  <c r="EE678"/>
  <c r="EF678"/>
  <c r="EG678"/>
  <c r="D679"/>
  <c r="H679"/>
  <c r="AN678"/>
  <c r="I679" l="1"/>
  <c r="DZ678"/>
  <c r="EB678"/>
  <c r="EC678" s="1"/>
  <c r="G679"/>
  <c r="E679" s="1"/>
  <c r="F679"/>
  <c r="EA678"/>
  <c r="J679" a="1"/>
  <c r="J679" s="1"/>
  <c r="K679"/>
  <c r="L679"/>
  <c r="M679"/>
  <c r="EP678" l="1"/>
  <c r="N679"/>
  <c r="P679"/>
  <c r="S679" a="1"/>
  <c r="S679" s="1"/>
  <c r="T679" a="1"/>
  <c r="T679" s="1"/>
  <c r="U679" a="1"/>
  <c r="U679" s="1"/>
  <c r="V679" a="1"/>
  <c r="V679" s="1"/>
  <c r="W679" a="1"/>
  <c r="W679" s="1"/>
  <c r="Z679"/>
  <c r="AA679"/>
  <c r="AB679" a="1"/>
  <c r="AB679" s="1"/>
  <c r="AC679" a="1"/>
  <c r="AC679" s="1"/>
  <c r="AD679"/>
  <c r="AE679"/>
  <c r="AG679" s="1"/>
  <c r="AH679"/>
  <c r="AJ679" s="1"/>
  <c r="AK679"/>
  <c r="AL679"/>
  <c r="AM679"/>
  <c r="O679"/>
  <c r="X679" l="1" a="1"/>
  <c r="X679" s="1"/>
  <c r="Y679" a="1"/>
  <c r="Y679" s="1"/>
  <c r="AI679"/>
  <c r="AF679"/>
  <c r="AO679"/>
  <c r="AP679"/>
  <c r="AQ679"/>
  <c r="AR679"/>
  <c r="AS679"/>
  <c r="AT679"/>
  <c r="AU679"/>
  <c r="AV679"/>
  <c r="AW679"/>
  <c r="AX679" a="1"/>
  <c r="AX679" s="1"/>
  <c r="AY679"/>
  <c r="AZ679" s="1" a="1"/>
  <c r="AZ679" s="1"/>
  <c r="BA679"/>
  <c r="BG679"/>
  <c r="BK679"/>
  <c r="BL679"/>
  <c r="BM679"/>
  <c r="BN679"/>
  <c r="BO679"/>
  <c r="CN679"/>
  <c r="BP679"/>
  <c r="Q679" l="1"/>
  <c r="R679"/>
  <c r="BH679"/>
  <c r="BC679"/>
  <c r="BI679"/>
  <c r="BD679"/>
  <c r="BE679"/>
  <c r="BF679"/>
  <c r="CO679" a="1"/>
  <c r="CO679" s="1"/>
  <c r="DH679" s="1"/>
  <c r="CP679" a="1"/>
  <c r="CP679" s="1"/>
  <c r="DI679" s="1"/>
  <c r="CQ679" a="1"/>
  <c r="CQ679" s="1"/>
  <c r="DJ679" s="1"/>
  <c r="CR679" a="1"/>
  <c r="CR679" s="1"/>
  <c r="DK679" s="1"/>
  <c r="CS679" a="1"/>
  <c r="CS679" s="1"/>
  <c r="DL679" s="1"/>
  <c r="CT679" a="1"/>
  <c r="CT679" s="1"/>
  <c r="DM679" s="1"/>
  <c r="CU679" a="1"/>
  <c r="CU679" s="1"/>
  <c r="DN679" s="1" a="1"/>
  <c r="DN679" s="1"/>
  <c r="CV679" a="1"/>
  <c r="CV679" s="1"/>
  <c r="DO679" s="1"/>
  <c r="CW679" a="1"/>
  <c r="CW679" s="1"/>
  <c r="DP679" s="1"/>
  <c r="CX679" a="1"/>
  <c r="CX679" s="1"/>
  <c r="DQ679" s="1"/>
  <c r="CY679" a="1"/>
  <c r="CY679" s="1"/>
  <c r="DR679" s="1"/>
  <c r="CZ679" a="1"/>
  <c r="CZ679" s="1"/>
  <c r="DS679" s="1"/>
  <c r="DG679"/>
  <c r="ED679"/>
  <c r="EE679"/>
  <c r="EF679"/>
  <c r="EG679"/>
  <c r="D680"/>
  <c r="H680"/>
  <c r="AN679"/>
  <c r="I680" l="1"/>
  <c r="DZ679"/>
  <c r="EB679"/>
  <c r="G680"/>
  <c r="E680" s="1"/>
  <c r="F680"/>
  <c r="EA679"/>
  <c r="EC679"/>
  <c r="J680" a="1"/>
  <c r="J680" s="1"/>
  <c r="K680"/>
  <c r="L680"/>
  <c r="M680"/>
  <c r="EP679" l="1"/>
  <c r="N680"/>
  <c r="P680"/>
  <c r="S680" a="1"/>
  <c r="S680" s="1"/>
  <c r="T680" a="1"/>
  <c r="T680" s="1"/>
  <c r="U680" a="1"/>
  <c r="U680" s="1"/>
  <c r="V680" a="1"/>
  <c r="V680" s="1"/>
  <c r="W680" a="1"/>
  <c r="W680" s="1"/>
  <c r="Z680"/>
  <c r="AA680"/>
  <c r="AB680" a="1"/>
  <c r="AB680" s="1"/>
  <c r="AC680" a="1"/>
  <c r="AC680" s="1"/>
  <c r="AD680"/>
  <c r="AE680"/>
  <c r="AG680" s="1"/>
  <c r="AH680"/>
  <c r="AJ680" s="1"/>
  <c r="AK680"/>
  <c r="AL680"/>
  <c r="AM680"/>
  <c r="O680"/>
  <c r="X680" l="1" a="1"/>
  <c r="X680" s="1"/>
  <c r="Y680" a="1"/>
  <c r="Y680" s="1"/>
  <c r="AI680"/>
  <c r="AF680"/>
  <c r="AO680"/>
  <c r="AP680"/>
  <c r="AQ680"/>
  <c r="AR680"/>
  <c r="AS680"/>
  <c r="AT680"/>
  <c r="AU680"/>
  <c r="AV680"/>
  <c r="AW680"/>
  <c r="AX680" a="1"/>
  <c r="AX680" s="1"/>
  <c r="AY680"/>
  <c r="AZ680" s="1" a="1"/>
  <c r="AZ680" s="1"/>
  <c r="BA680"/>
  <c r="BG680"/>
  <c r="BK680"/>
  <c r="BL680"/>
  <c r="BM680"/>
  <c r="BN680"/>
  <c r="BO680"/>
  <c r="CN680"/>
  <c r="BP680"/>
  <c r="R680" l="1"/>
  <c r="Q680"/>
  <c r="BH680"/>
  <c r="BC680"/>
  <c r="BI680"/>
  <c r="BD680"/>
  <c r="BE680"/>
  <c r="BF680"/>
  <c r="CO680" a="1"/>
  <c r="CO680" s="1"/>
  <c r="DH680" s="1"/>
  <c r="CP680" a="1"/>
  <c r="CP680" s="1"/>
  <c r="DI680" s="1"/>
  <c r="CQ680" a="1"/>
  <c r="CQ680" s="1"/>
  <c r="DJ680" s="1"/>
  <c r="CR680" a="1"/>
  <c r="CR680" s="1"/>
  <c r="DK680" s="1"/>
  <c r="CS680" a="1"/>
  <c r="CS680" s="1"/>
  <c r="DL680" s="1"/>
  <c r="CT680" a="1"/>
  <c r="CT680" s="1"/>
  <c r="DM680" s="1"/>
  <c r="CU680" a="1"/>
  <c r="CU680" s="1"/>
  <c r="DN680" s="1" a="1"/>
  <c r="DN680" s="1"/>
  <c r="CV680" a="1"/>
  <c r="CV680" s="1"/>
  <c r="DO680" s="1"/>
  <c r="CW680" a="1"/>
  <c r="CW680" s="1"/>
  <c r="DP680" s="1"/>
  <c r="CX680" a="1"/>
  <c r="CX680" s="1"/>
  <c r="DQ680" s="1"/>
  <c r="CY680" a="1"/>
  <c r="CY680" s="1"/>
  <c r="DR680" s="1"/>
  <c r="CZ680" a="1"/>
  <c r="CZ680" s="1"/>
  <c r="DS680" s="1"/>
  <c r="DG680"/>
  <c r="ED680"/>
  <c r="EE680"/>
  <c r="EF680"/>
  <c r="EG680"/>
  <c r="D681"/>
  <c r="AN680"/>
  <c r="H681"/>
  <c r="I681" l="1"/>
  <c r="DZ680"/>
  <c r="EB680"/>
  <c r="EC680" s="1"/>
  <c r="G681"/>
  <c r="E681" s="1"/>
  <c r="F681"/>
  <c r="EA680"/>
  <c r="J681" a="1"/>
  <c r="J681" s="1"/>
  <c r="K681"/>
  <c r="L681"/>
  <c r="M681"/>
  <c r="EP680" l="1"/>
  <c r="N681"/>
  <c r="P681"/>
  <c r="S681" a="1"/>
  <c r="S681" s="1"/>
  <c r="T681" a="1"/>
  <c r="T681" s="1"/>
  <c r="U681" a="1"/>
  <c r="U681" s="1"/>
  <c r="V681" a="1"/>
  <c r="V681" s="1"/>
  <c r="W681" a="1"/>
  <c r="W681" s="1"/>
  <c r="Z681"/>
  <c r="AA681"/>
  <c r="AB681" a="1"/>
  <c r="AB681" s="1"/>
  <c r="AC681" a="1"/>
  <c r="AC681" s="1"/>
  <c r="AD681"/>
  <c r="AE681"/>
  <c r="AG681" s="1"/>
  <c r="AH681"/>
  <c r="AJ681" s="1"/>
  <c r="AK681"/>
  <c r="AL681"/>
  <c r="AM681"/>
  <c r="O681"/>
  <c r="X681" l="1" a="1"/>
  <c r="X681" s="1"/>
  <c r="Y681" a="1"/>
  <c r="Y681" s="1"/>
  <c r="AI681"/>
  <c r="AF681"/>
  <c r="AO681"/>
  <c r="AP681"/>
  <c r="AQ681"/>
  <c r="AR681"/>
  <c r="AS681"/>
  <c r="AT681"/>
  <c r="AU681"/>
  <c r="AV681"/>
  <c r="AW681"/>
  <c r="AX681" a="1"/>
  <c r="AX681" s="1"/>
  <c r="AY681"/>
  <c r="AZ681" s="1" a="1"/>
  <c r="AZ681" s="1"/>
  <c r="BA681"/>
  <c r="BG681"/>
  <c r="BK681"/>
  <c r="BL681"/>
  <c r="BM681"/>
  <c r="BN681"/>
  <c r="BO681"/>
  <c r="CN681"/>
  <c r="BP681"/>
  <c r="Q681" l="1"/>
  <c r="R681"/>
  <c r="BH681"/>
  <c r="BC681"/>
  <c r="BI681"/>
  <c r="BD681"/>
  <c r="BE681"/>
  <c r="BF681"/>
  <c r="CO681" a="1"/>
  <c r="CO681" s="1"/>
  <c r="DH681" s="1"/>
  <c r="CP681" a="1"/>
  <c r="CP681" s="1"/>
  <c r="DI681" s="1"/>
  <c r="CQ681" a="1"/>
  <c r="CQ681" s="1"/>
  <c r="DJ681" s="1"/>
  <c r="CR681" a="1"/>
  <c r="CR681" s="1"/>
  <c r="DK681" s="1"/>
  <c r="CS681" a="1"/>
  <c r="CS681" s="1"/>
  <c r="DL681" s="1"/>
  <c r="CT681" a="1"/>
  <c r="CT681" s="1"/>
  <c r="DM681" s="1"/>
  <c r="CU681" a="1"/>
  <c r="CU681" s="1"/>
  <c r="DN681" s="1" a="1"/>
  <c r="DN681" s="1"/>
  <c r="CV681" a="1"/>
  <c r="CV681" s="1"/>
  <c r="DO681" s="1"/>
  <c r="CW681" a="1"/>
  <c r="CW681" s="1"/>
  <c r="DP681" s="1"/>
  <c r="CX681" a="1"/>
  <c r="CX681" s="1"/>
  <c r="DQ681" s="1"/>
  <c r="CY681" a="1"/>
  <c r="CY681" s="1"/>
  <c r="DR681" s="1"/>
  <c r="CZ681" a="1"/>
  <c r="CZ681" s="1"/>
  <c r="DS681" s="1"/>
  <c r="DG681"/>
  <c r="ED681"/>
  <c r="EE681"/>
  <c r="EF681"/>
  <c r="EG681"/>
  <c r="D682"/>
  <c r="H682"/>
  <c r="AN681"/>
  <c r="I682" l="1"/>
  <c r="DZ681"/>
  <c r="EB681"/>
  <c r="EC681" s="1"/>
  <c r="G682"/>
  <c r="E682" s="1"/>
  <c r="F682"/>
  <c r="EA681"/>
  <c r="J682" a="1"/>
  <c r="J682" s="1"/>
  <c r="K682"/>
  <c r="L682"/>
  <c r="M682"/>
  <c r="EP681" l="1"/>
  <c r="N682"/>
  <c r="P682"/>
  <c r="S682" a="1"/>
  <c r="S682" s="1"/>
  <c r="T682" a="1"/>
  <c r="T682" s="1"/>
  <c r="U682" a="1"/>
  <c r="U682" s="1"/>
  <c r="V682" a="1"/>
  <c r="V682" s="1"/>
  <c r="W682" a="1"/>
  <c r="W682" s="1"/>
  <c r="Z682"/>
  <c r="AA682"/>
  <c r="AB682" a="1"/>
  <c r="AB682" s="1"/>
  <c r="AC682" a="1"/>
  <c r="AC682" s="1"/>
  <c r="AD682"/>
  <c r="AE682"/>
  <c r="AG682" s="1"/>
  <c r="AH682"/>
  <c r="AJ682" s="1"/>
  <c r="AK682"/>
  <c r="AL682"/>
  <c r="AM682"/>
  <c r="O682"/>
  <c r="X682" l="1" a="1"/>
  <c r="X682" s="1"/>
  <c r="Y682" a="1"/>
  <c r="Y682" s="1"/>
  <c r="AI682"/>
  <c r="AF682"/>
  <c r="AO682"/>
  <c r="AP682"/>
  <c r="AQ682"/>
  <c r="AR682"/>
  <c r="AS682"/>
  <c r="AT682"/>
  <c r="AU682"/>
  <c r="AV682"/>
  <c r="AW682"/>
  <c r="AX682" a="1"/>
  <c r="AX682" s="1"/>
  <c r="AY682"/>
  <c r="AZ682" s="1" a="1"/>
  <c r="AZ682" s="1"/>
  <c r="BA682"/>
  <c r="BG682"/>
  <c r="BK682"/>
  <c r="BL682"/>
  <c r="BM682"/>
  <c r="BN682"/>
  <c r="BO682"/>
  <c r="CN682"/>
  <c r="BP682"/>
  <c r="Q682" l="1"/>
  <c r="R682"/>
  <c r="BH682"/>
  <c r="BC682"/>
  <c r="BI682"/>
  <c r="BD682"/>
  <c r="BE682"/>
  <c r="BF682"/>
  <c r="CO682" a="1"/>
  <c r="CO682" s="1"/>
  <c r="DH682" s="1"/>
  <c r="CP682" a="1"/>
  <c r="CP682" s="1"/>
  <c r="DI682" s="1"/>
  <c r="CQ682" a="1"/>
  <c r="CQ682" s="1"/>
  <c r="DJ682" s="1"/>
  <c r="CR682" a="1"/>
  <c r="CR682" s="1"/>
  <c r="DK682" s="1"/>
  <c r="CS682" a="1"/>
  <c r="CS682" s="1"/>
  <c r="DL682" s="1"/>
  <c r="CT682" a="1"/>
  <c r="CT682" s="1"/>
  <c r="DM682" s="1"/>
  <c r="CU682" a="1"/>
  <c r="CU682" s="1"/>
  <c r="DN682" s="1" a="1"/>
  <c r="DN682" s="1"/>
  <c r="CV682" a="1"/>
  <c r="CV682" s="1"/>
  <c r="DO682" s="1"/>
  <c r="CW682" a="1"/>
  <c r="CW682" s="1"/>
  <c r="DP682" s="1"/>
  <c r="CX682" a="1"/>
  <c r="CX682" s="1"/>
  <c r="DQ682" s="1"/>
  <c r="CY682" a="1"/>
  <c r="CY682" s="1"/>
  <c r="DR682" s="1"/>
  <c r="CZ682" a="1"/>
  <c r="CZ682" s="1"/>
  <c r="DS682" s="1"/>
  <c r="DG682"/>
  <c r="ED682"/>
  <c r="EE682"/>
  <c r="EF682"/>
  <c r="EG682"/>
  <c r="D683"/>
  <c r="H683"/>
  <c r="AN682"/>
  <c r="I683" l="1"/>
  <c r="DZ682"/>
  <c r="EB682"/>
  <c r="EC682" s="1"/>
  <c r="G683"/>
  <c r="E683" s="1"/>
  <c r="F683"/>
  <c r="EA682"/>
  <c r="J683" a="1"/>
  <c r="J683" s="1"/>
  <c r="K683"/>
  <c r="L683"/>
  <c r="M683"/>
  <c r="EP682" l="1"/>
  <c r="N683"/>
  <c r="P683"/>
  <c r="S683" a="1"/>
  <c r="S683" s="1"/>
  <c r="T683" a="1"/>
  <c r="T683" s="1"/>
  <c r="U683" a="1"/>
  <c r="U683" s="1"/>
  <c r="V683" a="1"/>
  <c r="V683" s="1"/>
  <c r="W683" a="1"/>
  <c r="W683" s="1"/>
  <c r="Z683"/>
  <c r="AA683"/>
  <c r="AB683" a="1"/>
  <c r="AB683" s="1"/>
  <c r="AC683" a="1"/>
  <c r="AC683" s="1"/>
  <c r="AD683"/>
  <c r="AE683"/>
  <c r="AG683" s="1"/>
  <c r="AH683"/>
  <c r="AJ683" s="1"/>
  <c r="AK683"/>
  <c r="AL683"/>
  <c r="AM683"/>
  <c r="O683"/>
  <c r="X683" l="1" a="1"/>
  <c r="X683" s="1"/>
  <c r="Y683" a="1"/>
  <c r="Y683" s="1"/>
  <c r="AI683"/>
  <c r="AF683"/>
  <c r="AO683"/>
  <c r="AP683"/>
  <c r="AQ683"/>
  <c r="AR683"/>
  <c r="AS683"/>
  <c r="AT683"/>
  <c r="AU683"/>
  <c r="AV683"/>
  <c r="AW683"/>
  <c r="AX683" a="1"/>
  <c r="AX683" s="1"/>
  <c r="AY683"/>
  <c r="AZ683" s="1" a="1"/>
  <c r="AZ683" s="1"/>
  <c r="BA683"/>
  <c r="BG683"/>
  <c r="BK683"/>
  <c r="BL683"/>
  <c r="BM683"/>
  <c r="BN683"/>
  <c r="BO683"/>
  <c r="CN683"/>
  <c r="BP683"/>
  <c r="Q683" l="1"/>
  <c r="R683"/>
  <c r="BH683"/>
  <c r="BC683"/>
  <c r="BI683"/>
  <c r="BD683"/>
  <c r="BE683"/>
  <c r="BF683"/>
  <c r="CO683" a="1"/>
  <c r="CO683" s="1"/>
  <c r="DH683" s="1"/>
  <c r="CP683" a="1"/>
  <c r="CP683" s="1"/>
  <c r="DI683" s="1"/>
  <c r="CQ683" a="1"/>
  <c r="CQ683" s="1"/>
  <c r="DJ683" s="1"/>
  <c r="CR683" a="1"/>
  <c r="CR683" s="1"/>
  <c r="DK683" s="1"/>
  <c r="CS683" a="1"/>
  <c r="CS683" s="1"/>
  <c r="DL683" s="1"/>
  <c r="CT683" a="1"/>
  <c r="CT683" s="1"/>
  <c r="DM683" s="1"/>
  <c r="CU683" a="1"/>
  <c r="CU683" s="1"/>
  <c r="DN683" s="1" a="1"/>
  <c r="DN683" s="1"/>
  <c r="CV683" a="1"/>
  <c r="CV683" s="1"/>
  <c r="DO683" s="1"/>
  <c r="CW683" a="1"/>
  <c r="CW683" s="1"/>
  <c r="DP683" s="1"/>
  <c r="CX683" a="1"/>
  <c r="CX683" s="1"/>
  <c r="DQ683" s="1"/>
  <c r="CY683" a="1"/>
  <c r="CY683" s="1"/>
  <c r="DR683" s="1"/>
  <c r="CZ683" a="1"/>
  <c r="CZ683" s="1"/>
  <c r="DS683" s="1"/>
  <c r="DG683"/>
  <c r="ED683"/>
  <c r="EE683"/>
  <c r="EF683"/>
  <c r="EG683"/>
  <c r="D684"/>
  <c r="H684"/>
  <c r="AN683"/>
  <c r="I684" l="1"/>
  <c r="DZ683"/>
  <c r="EB683"/>
  <c r="G684"/>
  <c r="E684" s="1"/>
  <c r="F684"/>
  <c r="EA683"/>
  <c r="EC683"/>
  <c r="J684" a="1"/>
  <c r="J684" s="1"/>
  <c r="K684"/>
  <c r="L684"/>
  <c r="M684"/>
  <c r="EP683" l="1"/>
  <c r="N684"/>
  <c r="P684"/>
  <c r="S684" a="1"/>
  <c r="S684" s="1"/>
  <c r="T684" a="1"/>
  <c r="T684" s="1"/>
  <c r="U684" a="1"/>
  <c r="U684" s="1"/>
  <c r="V684" a="1"/>
  <c r="V684" s="1"/>
  <c r="W684" a="1"/>
  <c r="W684" s="1"/>
  <c r="Z684"/>
  <c r="AA684"/>
  <c r="AB684" a="1"/>
  <c r="AB684" s="1"/>
  <c r="AC684" a="1"/>
  <c r="AC684" s="1"/>
  <c r="AD684"/>
  <c r="AE684"/>
  <c r="AG684" s="1"/>
  <c r="AH684"/>
  <c r="AJ684" s="1"/>
  <c r="AK684"/>
  <c r="AL684"/>
  <c r="AM684"/>
  <c r="O684"/>
  <c r="X684" l="1" a="1"/>
  <c r="X684" s="1"/>
  <c r="Y684" a="1"/>
  <c r="Y684" s="1"/>
  <c r="AI684"/>
  <c r="AF684"/>
  <c r="AO684"/>
  <c r="AP684"/>
  <c r="AQ684"/>
  <c r="AR684"/>
  <c r="AS684"/>
  <c r="AT684"/>
  <c r="AU684"/>
  <c r="AV684"/>
  <c r="AW684"/>
  <c r="AX684" a="1"/>
  <c r="AX684" s="1"/>
  <c r="AY684"/>
  <c r="AZ684" s="1" a="1"/>
  <c r="AZ684" s="1"/>
  <c r="BA684"/>
  <c r="BG684"/>
  <c r="BK684"/>
  <c r="BL684"/>
  <c r="BM684"/>
  <c r="BN684"/>
  <c r="BO684"/>
  <c r="CN684"/>
  <c r="BP684"/>
  <c r="Q684" l="1"/>
  <c r="R684"/>
  <c r="BH684"/>
  <c r="BC684"/>
  <c r="BI684"/>
  <c r="BD684"/>
  <c r="BE684"/>
  <c r="BF684"/>
  <c r="CO684" a="1"/>
  <c r="CO684" s="1"/>
  <c r="DH684" s="1"/>
  <c r="CP684" a="1"/>
  <c r="CP684" s="1"/>
  <c r="DI684" s="1"/>
  <c r="CQ684" a="1"/>
  <c r="CQ684" s="1"/>
  <c r="DJ684" s="1"/>
  <c r="CR684" a="1"/>
  <c r="CR684" s="1"/>
  <c r="DK684" s="1"/>
  <c r="CS684" a="1"/>
  <c r="CS684" s="1"/>
  <c r="DL684" s="1"/>
  <c r="CT684" a="1"/>
  <c r="CT684" s="1"/>
  <c r="DM684" s="1"/>
  <c r="CU684" a="1"/>
  <c r="CU684" s="1"/>
  <c r="DN684" s="1" a="1"/>
  <c r="DN684" s="1"/>
  <c r="CV684" a="1"/>
  <c r="CV684" s="1"/>
  <c r="DO684" s="1"/>
  <c r="CW684" a="1"/>
  <c r="CW684" s="1"/>
  <c r="DP684" s="1"/>
  <c r="CX684" a="1"/>
  <c r="CX684" s="1"/>
  <c r="DQ684" s="1"/>
  <c r="CY684" a="1"/>
  <c r="CY684" s="1"/>
  <c r="DR684" s="1"/>
  <c r="CZ684" a="1"/>
  <c r="CZ684" s="1"/>
  <c r="DS684" s="1"/>
  <c r="DG684"/>
  <c r="ED684"/>
  <c r="EE684"/>
  <c r="EF684"/>
  <c r="EG684"/>
  <c r="D685"/>
  <c r="H685"/>
  <c r="AN684"/>
  <c r="I685" l="1"/>
  <c r="DZ684"/>
  <c r="EB684"/>
  <c r="G685"/>
  <c r="E685" s="1"/>
  <c r="F685"/>
  <c r="EA684"/>
  <c r="EC684"/>
  <c r="J685" a="1"/>
  <c r="J685" s="1"/>
  <c r="K685"/>
  <c r="L685"/>
  <c r="M685"/>
  <c r="EP684" l="1"/>
  <c r="N685"/>
  <c r="P685"/>
  <c r="S685" a="1"/>
  <c r="S685" s="1"/>
  <c r="T685" a="1"/>
  <c r="T685" s="1"/>
  <c r="U685" a="1"/>
  <c r="U685" s="1"/>
  <c r="V685" a="1"/>
  <c r="V685" s="1"/>
  <c r="W685" a="1"/>
  <c r="W685" s="1"/>
  <c r="Z685"/>
  <c r="AA685"/>
  <c r="AB685" a="1"/>
  <c r="AB685" s="1"/>
  <c r="AC685" a="1"/>
  <c r="AC685" s="1"/>
  <c r="AD685"/>
  <c r="AE685"/>
  <c r="AG685" s="1"/>
  <c r="AH685"/>
  <c r="AJ685" s="1"/>
  <c r="AK685"/>
  <c r="AL685"/>
  <c r="AM685"/>
  <c r="O685"/>
  <c r="X685" l="1" a="1"/>
  <c r="X685" s="1"/>
  <c r="Y685" a="1"/>
  <c r="Y685" s="1"/>
  <c r="AI685"/>
  <c r="AF685"/>
  <c r="AO685"/>
  <c r="AP685"/>
  <c r="AQ685"/>
  <c r="AR685"/>
  <c r="AS685"/>
  <c r="AT685"/>
  <c r="AU685"/>
  <c r="AV685"/>
  <c r="AW685"/>
  <c r="AX685" a="1"/>
  <c r="AX685" s="1"/>
  <c r="AY685"/>
  <c r="AZ685" s="1" a="1"/>
  <c r="AZ685" s="1"/>
  <c r="BA685"/>
  <c r="BG685"/>
  <c r="BK685"/>
  <c r="BL685"/>
  <c r="BM685"/>
  <c r="BN685"/>
  <c r="BO685"/>
  <c r="CN685"/>
  <c r="BP685"/>
  <c r="Q685" l="1"/>
  <c r="R685"/>
  <c r="BH685"/>
  <c r="BC685"/>
  <c r="BI685"/>
  <c r="BD685"/>
  <c r="BE685"/>
  <c r="BF685"/>
  <c r="CO685" a="1"/>
  <c r="CO685" s="1"/>
  <c r="DH685" s="1"/>
  <c r="CP685" a="1"/>
  <c r="CP685" s="1"/>
  <c r="DI685" s="1"/>
  <c r="CQ685" a="1"/>
  <c r="CQ685" s="1"/>
  <c r="DJ685" s="1"/>
  <c r="CR685" a="1"/>
  <c r="CR685" s="1"/>
  <c r="DK685" s="1"/>
  <c r="CS685" a="1"/>
  <c r="CS685" s="1"/>
  <c r="DL685" s="1"/>
  <c r="CT685" a="1"/>
  <c r="CT685" s="1"/>
  <c r="DM685" s="1"/>
  <c r="CU685" a="1"/>
  <c r="CU685" s="1"/>
  <c r="DN685" s="1" a="1"/>
  <c r="DN685" s="1"/>
  <c r="CV685" a="1"/>
  <c r="CV685" s="1"/>
  <c r="DO685" s="1"/>
  <c r="CW685" a="1"/>
  <c r="CW685" s="1"/>
  <c r="DP685" s="1"/>
  <c r="CX685" a="1"/>
  <c r="CX685" s="1"/>
  <c r="DQ685" s="1"/>
  <c r="CY685" a="1"/>
  <c r="CY685" s="1"/>
  <c r="DR685" s="1"/>
  <c r="CZ685" a="1"/>
  <c r="CZ685" s="1"/>
  <c r="DS685" s="1"/>
  <c r="DG685"/>
  <c r="ED685"/>
  <c r="EE685"/>
  <c r="EF685"/>
  <c r="EG685"/>
  <c r="D686"/>
  <c r="H686"/>
  <c r="AN685"/>
  <c r="I686" l="1"/>
  <c r="DZ685"/>
  <c r="EB685"/>
  <c r="G686"/>
  <c r="E686" s="1"/>
  <c r="F686"/>
  <c r="EA685"/>
  <c r="EC685"/>
  <c r="J686" a="1"/>
  <c r="J686" s="1"/>
  <c r="K686"/>
  <c r="L686"/>
  <c r="M686"/>
  <c r="EP685" l="1"/>
  <c r="N686"/>
  <c r="P686"/>
  <c r="S686" a="1"/>
  <c r="S686" s="1"/>
  <c r="T686" a="1"/>
  <c r="T686" s="1"/>
  <c r="U686" a="1"/>
  <c r="U686" s="1"/>
  <c r="V686" a="1"/>
  <c r="V686" s="1"/>
  <c r="W686" a="1"/>
  <c r="W686" s="1"/>
  <c r="Z686"/>
  <c r="AA686"/>
  <c r="AB686" a="1"/>
  <c r="AB686" s="1"/>
  <c r="AC686" a="1"/>
  <c r="AC686" s="1"/>
  <c r="AD686"/>
  <c r="AE686"/>
  <c r="AG686" s="1"/>
  <c r="AH686"/>
  <c r="AJ686" s="1"/>
  <c r="AK686"/>
  <c r="AL686"/>
  <c r="AM686"/>
  <c r="O686"/>
  <c r="X686" l="1" a="1"/>
  <c r="X686" s="1"/>
  <c r="Y686" a="1"/>
  <c r="Y686" s="1"/>
  <c r="AI686"/>
  <c r="AF686"/>
  <c r="AO686"/>
  <c r="AP686"/>
  <c r="AQ686"/>
  <c r="AR686"/>
  <c r="AS686"/>
  <c r="AT686"/>
  <c r="AU686"/>
  <c r="AV686"/>
  <c r="AW686"/>
  <c r="AX686" a="1"/>
  <c r="AX686" s="1"/>
  <c r="AY686"/>
  <c r="AZ686" s="1" a="1"/>
  <c r="AZ686" s="1"/>
  <c r="BA686"/>
  <c r="BG686"/>
  <c r="BK686"/>
  <c r="BL686"/>
  <c r="BM686"/>
  <c r="BN686"/>
  <c r="BO686"/>
  <c r="CN686"/>
  <c r="BP686"/>
  <c r="Q686" l="1"/>
  <c r="R686"/>
  <c r="BH686"/>
  <c r="BC686"/>
  <c r="BI686"/>
  <c r="BD686"/>
  <c r="BE686"/>
  <c r="BF686"/>
  <c r="CO686" a="1"/>
  <c r="CO686" s="1"/>
  <c r="DH686" s="1"/>
  <c r="CP686" a="1"/>
  <c r="CP686" s="1"/>
  <c r="DI686" s="1"/>
  <c r="CQ686" a="1"/>
  <c r="CQ686" s="1"/>
  <c r="DJ686" s="1"/>
  <c r="CR686" a="1"/>
  <c r="CR686" s="1"/>
  <c r="DK686" s="1"/>
  <c r="CS686" a="1"/>
  <c r="CS686" s="1"/>
  <c r="DL686" s="1"/>
  <c r="CT686" a="1"/>
  <c r="CT686" s="1"/>
  <c r="DM686" s="1"/>
  <c r="CU686" a="1"/>
  <c r="CU686" s="1"/>
  <c r="DN686" s="1" a="1"/>
  <c r="DN686" s="1"/>
  <c r="CV686" a="1"/>
  <c r="CV686" s="1"/>
  <c r="DO686" s="1"/>
  <c r="CW686" a="1"/>
  <c r="CW686" s="1"/>
  <c r="DP686" s="1"/>
  <c r="CX686" a="1"/>
  <c r="CX686" s="1"/>
  <c r="DQ686" s="1"/>
  <c r="CY686" a="1"/>
  <c r="CY686" s="1"/>
  <c r="DR686" s="1"/>
  <c r="CZ686" a="1"/>
  <c r="CZ686" s="1"/>
  <c r="DS686" s="1"/>
  <c r="DG686"/>
  <c r="ED686"/>
  <c r="EE686"/>
  <c r="EF686"/>
  <c r="EG686"/>
  <c r="D687"/>
  <c r="H687"/>
  <c r="AN686"/>
  <c r="I687" l="1"/>
  <c r="DZ686"/>
  <c r="EB686"/>
  <c r="EC686" s="1"/>
  <c r="G687"/>
  <c r="E687" s="1"/>
  <c r="F687"/>
  <c r="J687" a="1"/>
  <c r="J687" s="1"/>
  <c r="K687"/>
  <c r="L687"/>
  <c r="M687"/>
  <c r="EA686" l="1"/>
  <c r="EP686"/>
  <c r="N687"/>
  <c r="P687"/>
  <c r="S687" a="1"/>
  <c r="S687" s="1"/>
  <c r="T687" a="1"/>
  <c r="T687" s="1"/>
  <c r="U687" a="1"/>
  <c r="U687" s="1"/>
  <c r="V687" a="1"/>
  <c r="V687" s="1"/>
  <c r="W687" a="1"/>
  <c r="W687" s="1"/>
  <c r="Z687"/>
  <c r="AA687"/>
  <c r="AB687" a="1"/>
  <c r="AB687" s="1"/>
  <c r="AC687" a="1"/>
  <c r="AC687" s="1"/>
  <c r="AD687"/>
  <c r="AE687"/>
  <c r="AG687" s="1"/>
  <c r="AH687"/>
  <c r="AJ687" s="1"/>
  <c r="AK687"/>
  <c r="AL687"/>
  <c r="AM687"/>
  <c r="O687"/>
  <c r="X687" l="1" a="1"/>
  <c r="X687" s="1"/>
  <c r="Y687" a="1"/>
  <c r="Y687" s="1"/>
  <c r="AI687"/>
  <c r="AF687"/>
  <c r="AO687"/>
  <c r="AP687"/>
  <c r="AQ687"/>
  <c r="AR687"/>
  <c r="AS687"/>
  <c r="AT687"/>
  <c r="AU687"/>
  <c r="AV687"/>
  <c r="AW687"/>
  <c r="AX687" a="1"/>
  <c r="AX687" s="1"/>
  <c r="AY687"/>
  <c r="AZ687" s="1" a="1"/>
  <c r="AZ687" s="1"/>
  <c r="BA687"/>
  <c r="BG687"/>
  <c r="BK687"/>
  <c r="BL687"/>
  <c r="BM687"/>
  <c r="BN687"/>
  <c r="BO687"/>
  <c r="CN687"/>
  <c r="BP687"/>
  <c r="Q687" l="1"/>
  <c r="R687"/>
  <c r="BH687"/>
  <c r="BC687"/>
  <c r="BI687"/>
  <c r="BD687"/>
  <c r="BE687"/>
  <c r="BF687"/>
  <c r="CO687" a="1"/>
  <c r="CO687" s="1"/>
  <c r="DH687" s="1"/>
  <c r="CP687" a="1"/>
  <c r="CP687" s="1"/>
  <c r="DI687" s="1"/>
  <c r="CQ687" a="1"/>
  <c r="CQ687" s="1"/>
  <c r="DJ687" s="1"/>
  <c r="CR687" a="1"/>
  <c r="CR687" s="1"/>
  <c r="DK687" s="1"/>
  <c r="CS687" a="1"/>
  <c r="CS687" s="1"/>
  <c r="DL687" s="1"/>
  <c r="CT687" a="1"/>
  <c r="CT687" s="1"/>
  <c r="DM687" s="1"/>
  <c r="CU687" a="1"/>
  <c r="CU687" s="1"/>
  <c r="DN687" s="1" a="1"/>
  <c r="DN687" s="1"/>
  <c r="CV687" a="1"/>
  <c r="CV687" s="1"/>
  <c r="DO687" s="1"/>
  <c r="CW687" a="1"/>
  <c r="CW687" s="1"/>
  <c r="DP687" s="1"/>
  <c r="CX687" a="1"/>
  <c r="CX687" s="1"/>
  <c r="DQ687" s="1"/>
  <c r="CY687" a="1"/>
  <c r="CY687" s="1"/>
  <c r="DR687" s="1"/>
  <c r="CZ687" a="1"/>
  <c r="CZ687" s="1"/>
  <c r="DS687" s="1"/>
  <c r="DG687"/>
  <c r="ED687"/>
  <c r="EE687"/>
  <c r="EF687"/>
  <c r="EG687"/>
  <c r="D688"/>
  <c r="H688"/>
  <c r="AN687"/>
  <c r="I688" l="1"/>
  <c r="DZ687"/>
  <c r="EB687"/>
  <c r="G688"/>
  <c r="E688" s="1"/>
  <c r="F688"/>
  <c r="EA687"/>
  <c r="EC687"/>
  <c r="J688" a="1"/>
  <c r="J688" s="1"/>
  <c r="K688"/>
  <c r="L688"/>
  <c r="M688"/>
  <c r="EP687" l="1"/>
  <c r="N688"/>
  <c r="P688"/>
  <c r="S688" a="1"/>
  <c r="S688" s="1"/>
  <c r="T688" a="1"/>
  <c r="T688" s="1"/>
  <c r="U688" a="1"/>
  <c r="U688" s="1"/>
  <c r="V688" a="1"/>
  <c r="V688" s="1"/>
  <c r="W688" a="1"/>
  <c r="W688" s="1"/>
  <c r="Z688"/>
  <c r="AA688"/>
  <c r="AB688" a="1"/>
  <c r="AB688" s="1"/>
  <c r="AC688" a="1"/>
  <c r="AC688" s="1"/>
  <c r="AD688"/>
  <c r="AE688"/>
  <c r="AG688" s="1"/>
  <c r="AH688"/>
  <c r="AJ688" s="1"/>
  <c r="AK688"/>
  <c r="AL688"/>
  <c r="AM688"/>
  <c r="O688"/>
  <c r="X688" l="1" a="1"/>
  <c r="X688" s="1"/>
  <c r="Y688" a="1"/>
  <c r="Y688" s="1"/>
  <c r="AI688"/>
  <c r="AF688"/>
  <c r="AO688"/>
  <c r="AP688"/>
  <c r="AQ688"/>
  <c r="AR688"/>
  <c r="AS688"/>
  <c r="AT688"/>
  <c r="AU688"/>
  <c r="AV688"/>
  <c r="AW688"/>
  <c r="AX688" a="1"/>
  <c r="AX688" s="1"/>
  <c r="AY688"/>
  <c r="AZ688" s="1" a="1"/>
  <c r="AZ688" s="1"/>
  <c r="BA688"/>
  <c r="BG688"/>
  <c r="BK688"/>
  <c r="BL688"/>
  <c r="BM688"/>
  <c r="BN688"/>
  <c r="BO688"/>
  <c r="CN688"/>
  <c r="BP688"/>
  <c r="Q688" l="1"/>
  <c r="R688"/>
  <c r="BH688"/>
  <c r="BC688"/>
  <c r="BI688"/>
  <c r="BD688"/>
  <c r="BE688"/>
  <c r="BF688"/>
  <c r="CO688" a="1"/>
  <c r="CO688" s="1"/>
  <c r="DH688" s="1"/>
  <c r="CP688" a="1"/>
  <c r="CP688" s="1"/>
  <c r="DI688" s="1"/>
  <c r="CQ688" a="1"/>
  <c r="CQ688" s="1"/>
  <c r="DJ688" s="1"/>
  <c r="CR688" a="1"/>
  <c r="CR688" s="1"/>
  <c r="DK688" s="1"/>
  <c r="CS688" a="1"/>
  <c r="CS688" s="1"/>
  <c r="DL688" s="1"/>
  <c r="CT688" a="1"/>
  <c r="CT688" s="1"/>
  <c r="DM688" s="1"/>
  <c r="CU688" a="1"/>
  <c r="CU688" s="1"/>
  <c r="DN688" s="1" a="1"/>
  <c r="DN688" s="1"/>
  <c r="CV688" a="1"/>
  <c r="CV688" s="1"/>
  <c r="DO688" s="1"/>
  <c r="CW688" a="1"/>
  <c r="CW688" s="1"/>
  <c r="DP688" s="1"/>
  <c r="CX688" a="1"/>
  <c r="CX688" s="1"/>
  <c r="DQ688" s="1"/>
  <c r="CY688" a="1"/>
  <c r="CY688" s="1"/>
  <c r="DR688" s="1"/>
  <c r="CZ688" a="1"/>
  <c r="CZ688" s="1"/>
  <c r="DS688" s="1"/>
  <c r="DG688"/>
  <c r="ED688"/>
  <c r="EE688"/>
  <c r="EF688"/>
  <c r="EG688"/>
  <c r="D689"/>
  <c r="H689"/>
  <c r="AN688"/>
  <c r="I689" l="1"/>
  <c r="DZ688"/>
  <c r="EB688"/>
  <c r="G689"/>
  <c r="E689" s="1"/>
  <c r="F689"/>
  <c r="EA688"/>
  <c r="EC688"/>
  <c r="J689" a="1"/>
  <c r="J689" s="1"/>
  <c r="K689"/>
  <c r="L689"/>
  <c r="M689"/>
  <c r="EP688" l="1"/>
  <c r="N689"/>
  <c r="P689"/>
  <c r="S689" a="1"/>
  <c r="S689" s="1"/>
  <c r="T689" a="1"/>
  <c r="T689" s="1"/>
  <c r="U689" a="1"/>
  <c r="U689" s="1"/>
  <c r="V689" a="1"/>
  <c r="V689" s="1"/>
  <c r="W689" a="1"/>
  <c r="W689" s="1"/>
  <c r="Z689"/>
  <c r="AA689"/>
  <c r="AB689" a="1"/>
  <c r="AB689" s="1"/>
  <c r="AC689" a="1"/>
  <c r="AC689" s="1"/>
  <c r="AD689"/>
  <c r="AE689"/>
  <c r="AG689" s="1"/>
  <c r="AH689"/>
  <c r="AJ689" s="1"/>
  <c r="AK689"/>
  <c r="AL689"/>
  <c r="AM689"/>
  <c r="O689"/>
  <c r="X689" l="1" a="1"/>
  <c r="X689" s="1"/>
  <c r="Y689" a="1"/>
  <c r="Y689" s="1"/>
  <c r="AI689"/>
  <c r="AF689"/>
  <c r="AO689"/>
  <c r="AP689"/>
  <c r="AQ689"/>
  <c r="AR689"/>
  <c r="AS689"/>
  <c r="AT689"/>
  <c r="AU689"/>
  <c r="AV689"/>
  <c r="AW689"/>
  <c r="AX689" a="1"/>
  <c r="AX689" s="1"/>
  <c r="AY689"/>
  <c r="AZ689" s="1" a="1"/>
  <c r="AZ689" s="1"/>
  <c r="BA689"/>
  <c r="BK689"/>
  <c r="BL689"/>
  <c r="BM689"/>
  <c r="BN689"/>
  <c r="BO689"/>
  <c r="CN689"/>
  <c r="BP689"/>
  <c r="R689" l="1"/>
  <c r="Q689"/>
  <c r="BG689"/>
  <c r="BH689"/>
  <c r="BC689"/>
  <c r="BI689"/>
  <c r="BD689"/>
  <c r="BE689"/>
  <c r="BF689"/>
  <c r="CO689" a="1"/>
  <c r="CO689" s="1"/>
  <c r="DH689" s="1"/>
  <c r="CP689" a="1"/>
  <c r="CP689" s="1"/>
  <c r="DI689" s="1"/>
  <c r="CQ689" a="1"/>
  <c r="CQ689" s="1"/>
  <c r="DJ689" s="1"/>
  <c r="CR689" a="1"/>
  <c r="CR689" s="1"/>
  <c r="DK689" s="1"/>
  <c r="CS689" a="1"/>
  <c r="CS689" s="1"/>
  <c r="DL689" s="1"/>
  <c r="CT689" a="1"/>
  <c r="CT689" s="1"/>
  <c r="DM689" s="1"/>
  <c r="CU689" a="1"/>
  <c r="CU689" s="1"/>
  <c r="DN689" s="1" a="1"/>
  <c r="DN689" s="1"/>
  <c r="CV689" a="1"/>
  <c r="CV689" s="1"/>
  <c r="DO689" s="1"/>
  <c r="CW689" a="1"/>
  <c r="CW689" s="1"/>
  <c r="DP689" s="1"/>
  <c r="CX689" a="1"/>
  <c r="CX689" s="1"/>
  <c r="DQ689" s="1"/>
  <c r="CY689" a="1"/>
  <c r="CY689" s="1"/>
  <c r="DR689" s="1"/>
  <c r="CZ689" a="1"/>
  <c r="CZ689" s="1"/>
  <c r="DS689" s="1"/>
  <c r="DG689"/>
  <c r="ED689"/>
  <c r="EE689"/>
  <c r="EF689"/>
  <c r="EG689"/>
  <c r="D690"/>
  <c r="AN689"/>
  <c r="H690"/>
  <c r="I690" l="1"/>
  <c r="DZ689"/>
  <c r="EB689"/>
  <c r="EC689" s="1"/>
  <c r="G690"/>
  <c r="E690" s="1"/>
  <c r="F690"/>
  <c r="J690" a="1"/>
  <c r="J690" s="1"/>
  <c r="K690"/>
  <c r="L690"/>
  <c r="M690"/>
  <c r="EA689" l="1"/>
  <c r="EP689"/>
  <c r="N690"/>
  <c r="P690"/>
  <c r="S690" a="1"/>
  <c r="S690" s="1"/>
  <c r="T690" a="1"/>
  <c r="T690" s="1"/>
  <c r="U690" a="1"/>
  <c r="U690" s="1"/>
  <c r="V690" a="1"/>
  <c r="V690" s="1"/>
  <c r="W690" a="1"/>
  <c r="W690" s="1"/>
  <c r="Z690"/>
  <c r="AA690"/>
  <c r="AB690" a="1"/>
  <c r="AB690" s="1"/>
  <c r="AC690" a="1"/>
  <c r="AC690" s="1"/>
  <c r="AD690"/>
  <c r="AE690"/>
  <c r="AG690" s="1"/>
  <c r="AH690"/>
  <c r="AJ690" s="1"/>
  <c r="AK690"/>
  <c r="AL690"/>
  <c r="AM690"/>
  <c r="O690"/>
  <c r="X690" l="1" a="1"/>
  <c r="X690" s="1"/>
  <c r="Y690" a="1"/>
  <c r="Y690" s="1"/>
  <c r="AI690"/>
  <c r="AF690"/>
  <c r="AO690"/>
  <c r="AP690"/>
  <c r="AQ690"/>
  <c r="AR690"/>
  <c r="AS690"/>
  <c r="AT690"/>
  <c r="AU690"/>
  <c r="AV690"/>
  <c r="AW690"/>
  <c r="AX690" a="1"/>
  <c r="AX690" s="1"/>
  <c r="AY690"/>
  <c r="AZ690" s="1" a="1"/>
  <c r="AZ690" s="1"/>
  <c r="BA690"/>
  <c r="BG690"/>
  <c r="BK690"/>
  <c r="BL690"/>
  <c r="BM690"/>
  <c r="BN690"/>
  <c r="BO690"/>
  <c r="CN690"/>
  <c r="BP690"/>
  <c r="Q690" l="1"/>
  <c r="R690"/>
  <c r="BH690"/>
  <c r="BC690"/>
  <c r="BI690"/>
  <c r="BD690"/>
  <c r="BE690"/>
  <c r="BF690"/>
  <c r="CO690" a="1"/>
  <c r="CO690" s="1"/>
  <c r="DH690" s="1"/>
  <c r="CP690" a="1"/>
  <c r="CP690" s="1"/>
  <c r="DI690" s="1"/>
  <c r="CQ690" a="1"/>
  <c r="CQ690" s="1"/>
  <c r="DJ690" s="1"/>
  <c r="CR690" a="1"/>
  <c r="CR690" s="1"/>
  <c r="DK690" s="1"/>
  <c r="CS690" a="1"/>
  <c r="CS690" s="1"/>
  <c r="DL690" s="1"/>
  <c r="CT690" a="1"/>
  <c r="CT690" s="1"/>
  <c r="DM690" s="1"/>
  <c r="CU690" a="1"/>
  <c r="CU690" s="1"/>
  <c r="DN690" s="1" a="1"/>
  <c r="DN690" s="1"/>
  <c r="CV690" a="1"/>
  <c r="CV690" s="1"/>
  <c r="DO690" s="1"/>
  <c r="CW690" a="1"/>
  <c r="CW690" s="1"/>
  <c r="DP690" s="1"/>
  <c r="CX690" a="1"/>
  <c r="CX690" s="1"/>
  <c r="DQ690" s="1"/>
  <c r="CY690" a="1"/>
  <c r="CY690" s="1"/>
  <c r="DR690" s="1"/>
  <c r="CZ690" a="1"/>
  <c r="CZ690" s="1"/>
  <c r="DS690" s="1"/>
  <c r="DG690"/>
  <c r="ED690"/>
  <c r="EE690"/>
  <c r="EF690"/>
  <c r="EG690"/>
  <c r="D691"/>
  <c r="H691"/>
  <c r="AN690"/>
  <c r="I691" l="1"/>
  <c r="DZ690"/>
  <c r="EB690"/>
  <c r="G691"/>
  <c r="E691" s="1"/>
  <c r="F691"/>
  <c r="EA690"/>
  <c r="EC690"/>
  <c r="J691" a="1"/>
  <c r="J691" s="1"/>
  <c r="K691"/>
  <c r="L691"/>
  <c r="M691"/>
  <c r="EP690" l="1"/>
  <c r="N691"/>
  <c r="P691"/>
  <c r="S691" a="1"/>
  <c r="S691" s="1"/>
  <c r="T691" a="1"/>
  <c r="T691" s="1"/>
  <c r="U691" a="1"/>
  <c r="U691" s="1"/>
  <c r="V691" a="1"/>
  <c r="V691" s="1"/>
  <c r="W691" a="1"/>
  <c r="W691" s="1"/>
  <c r="Z691"/>
  <c r="AA691"/>
  <c r="AB691" a="1"/>
  <c r="AB691" s="1"/>
  <c r="AC691" a="1"/>
  <c r="AC691" s="1"/>
  <c r="AD691"/>
  <c r="AE691"/>
  <c r="AG691" s="1"/>
  <c r="AH691"/>
  <c r="AJ691" s="1"/>
  <c r="AK691"/>
  <c r="AL691"/>
  <c r="AM691"/>
  <c r="O691"/>
  <c r="X691" l="1" a="1"/>
  <c r="X691" s="1"/>
  <c r="Y691" a="1"/>
  <c r="Y691" s="1"/>
  <c r="AI691"/>
  <c r="AF691"/>
  <c r="AO691"/>
  <c r="AP691"/>
  <c r="AQ691"/>
  <c r="AR691"/>
  <c r="AS691"/>
  <c r="AT691"/>
  <c r="AU691"/>
  <c r="AV691"/>
  <c r="AW691"/>
  <c r="AX691" a="1"/>
  <c r="AX691" s="1"/>
  <c r="AY691"/>
  <c r="AZ691" s="1" a="1"/>
  <c r="AZ691" s="1"/>
  <c r="BA691"/>
  <c r="BG691"/>
  <c r="BK691"/>
  <c r="BL691"/>
  <c r="BM691"/>
  <c r="BN691"/>
  <c r="BO691"/>
  <c r="CN691"/>
  <c r="BP691"/>
  <c r="Q691" l="1"/>
  <c r="R691"/>
  <c r="BH691"/>
  <c r="BC691"/>
  <c r="BI691"/>
  <c r="BD691"/>
  <c r="BE691"/>
  <c r="BF691"/>
  <c r="CO691" a="1"/>
  <c r="CO691" s="1"/>
  <c r="DH691" s="1"/>
  <c r="CP691" a="1"/>
  <c r="CP691" s="1"/>
  <c r="DI691" s="1"/>
  <c r="CQ691" a="1"/>
  <c r="CQ691" s="1"/>
  <c r="DJ691" s="1"/>
  <c r="CR691" a="1"/>
  <c r="CR691" s="1"/>
  <c r="DK691" s="1"/>
  <c r="CS691" a="1"/>
  <c r="CS691" s="1"/>
  <c r="DL691" s="1"/>
  <c r="CT691" a="1"/>
  <c r="CT691" s="1"/>
  <c r="DM691" s="1"/>
  <c r="CU691" a="1"/>
  <c r="CU691" s="1"/>
  <c r="DN691" s="1" a="1"/>
  <c r="DN691" s="1"/>
  <c r="CV691" a="1"/>
  <c r="CV691" s="1"/>
  <c r="DO691" s="1"/>
  <c r="CW691" a="1"/>
  <c r="CW691" s="1"/>
  <c r="DP691" s="1"/>
  <c r="CX691" a="1"/>
  <c r="CX691" s="1"/>
  <c r="DQ691" s="1"/>
  <c r="CY691" a="1"/>
  <c r="CY691" s="1"/>
  <c r="DR691" s="1"/>
  <c r="CZ691" a="1"/>
  <c r="CZ691" s="1"/>
  <c r="DS691" s="1"/>
  <c r="DG691"/>
  <c r="ED691"/>
  <c r="EE691"/>
  <c r="EF691"/>
  <c r="EG691"/>
  <c r="D692"/>
  <c r="H692"/>
  <c r="AN691"/>
  <c r="I692" l="1"/>
  <c r="EB691"/>
  <c r="EC691" s="1"/>
  <c r="DZ691"/>
  <c r="G692"/>
  <c r="E692" s="1"/>
  <c r="F692"/>
  <c r="J692" a="1"/>
  <c r="J692" s="1"/>
  <c r="K692"/>
  <c r="L692"/>
  <c r="M692"/>
  <c r="EA691" l="1"/>
  <c r="EP691"/>
  <c r="N692"/>
  <c r="P692"/>
  <c r="S692" a="1"/>
  <c r="S692" s="1"/>
  <c r="T692" a="1"/>
  <c r="T692" s="1"/>
  <c r="U692" a="1"/>
  <c r="U692" s="1"/>
  <c r="V692" a="1"/>
  <c r="V692" s="1"/>
  <c r="W692" a="1"/>
  <c r="W692" s="1"/>
  <c r="Z692"/>
  <c r="AA692"/>
  <c r="AB692" a="1"/>
  <c r="AB692" s="1"/>
  <c r="AC692" a="1"/>
  <c r="AC692" s="1"/>
  <c r="AD692"/>
  <c r="AE692"/>
  <c r="AG692" s="1"/>
  <c r="AH692"/>
  <c r="AJ692" s="1"/>
  <c r="AK692"/>
  <c r="AL692"/>
  <c r="AM692"/>
  <c r="O692"/>
  <c r="X692" l="1" a="1"/>
  <c r="X692" s="1"/>
  <c r="Y692" a="1"/>
  <c r="Y692" s="1"/>
  <c r="AI692"/>
  <c r="AF692"/>
  <c r="AO692"/>
  <c r="AP692"/>
  <c r="AQ692"/>
  <c r="AR692"/>
  <c r="AS692"/>
  <c r="AT692"/>
  <c r="AU692"/>
  <c r="AV692"/>
  <c r="AW692"/>
  <c r="AX692" a="1"/>
  <c r="AX692" s="1"/>
  <c r="AY692"/>
  <c r="AZ692" s="1" a="1"/>
  <c r="AZ692" s="1"/>
  <c r="BA692"/>
  <c r="BG692"/>
  <c r="BK692"/>
  <c r="BL692"/>
  <c r="BM692"/>
  <c r="BN692"/>
  <c r="BO692"/>
  <c r="CN692"/>
  <c r="BP692"/>
  <c r="Q692" l="1"/>
  <c r="R692"/>
  <c r="BH692"/>
  <c r="BC692"/>
  <c r="BI692"/>
  <c r="BD692"/>
  <c r="BE692"/>
  <c r="BF692"/>
  <c r="CO692" a="1"/>
  <c r="CO692" s="1"/>
  <c r="DH692" s="1"/>
  <c r="CP692" a="1"/>
  <c r="CP692" s="1"/>
  <c r="DI692" s="1"/>
  <c r="CQ692" a="1"/>
  <c r="CQ692" s="1"/>
  <c r="DJ692" s="1"/>
  <c r="CR692" a="1"/>
  <c r="CR692" s="1"/>
  <c r="DK692" s="1"/>
  <c r="CS692" a="1"/>
  <c r="CS692" s="1"/>
  <c r="DL692" s="1"/>
  <c r="CT692" a="1"/>
  <c r="CT692" s="1"/>
  <c r="DM692" s="1"/>
  <c r="CU692" a="1"/>
  <c r="CU692" s="1"/>
  <c r="DN692" s="1" a="1"/>
  <c r="DN692" s="1"/>
  <c r="CV692" a="1"/>
  <c r="CV692" s="1"/>
  <c r="DO692" s="1"/>
  <c r="CW692" a="1"/>
  <c r="CW692" s="1"/>
  <c r="DP692" s="1"/>
  <c r="CX692" a="1"/>
  <c r="CX692" s="1"/>
  <c r="DQ692" s="1"/>
  <c r="CY692" a="1"/>
  <c r="CY692" s="1"/>
  <c r="DR692" s="1"/>
  <c r="CZ692" a="1"/>
  <c r="CZ692" s="1"/>
  <c r="DS692" s="1"/>
  <c r="DG692"/>
  <c r="ED692"/>
  <c r="EE692"/>
  <c r="EF692"/>
  <c r="EG692"/>
  <c r="D693"/>
  <c r="H693"/>
  <c r="AN692"/>
  <c r="I693" l="1"/>
  <c r="DZ692"/>
  <c r="EB692"/>
  <c r="G693"/>
  <c r="E693" s="1"/>
  <c r="F693"/>
  <c r="EA692"/>
  <c r="EC692"/>
  <c r="J693" a="1"/>
  <c r="J693" s="1"/>
  <c r="K693"/>
  <c r="L693"/>
  <c r="M693"/>
  <c r="EP692" l="1"/>
  <c r="N693"/>
  <c r="P693"/>
  <c r="S693" a="1"/>
  <c r="S693" s="1"/>
  <c r="T693" a="1"/>
  <c r="T693" s="1"/>
  <c r="U693" a="1"/>
  <c r="U693" s="1"/>
  <c r="V693" a="1"/>
  <c r="V693" s="1"/>
  <c r="W693" a="1"/>
  <c r="W693" s="1"/>
  <c r="Z693"/>
  <c r="AA693"/>
  <c r="AB693" a="1"/>
  <c r="AB693" s="1"/>
  <c r="AC693" a="1"/>
  <c r="AC693" s="1"/>
  <c r="AD693"/>
  <c r="AE693"/>
  <c r="AG693" s="1"/>
  <c r="AH693"/>
  <c r="AJ693" s="1"/>
  <c r="AK693"/>
  <c r="AL693"/>
  <c r="AM693"/>
  <c r="O693"/>
  <c r="X693" l="1" a="1"/>
  <c r="X693" s="1"/>
  <c r="Y693" a="1"/>
  <c r="Y693" s="1"/>
  <c r="AI693"/>
  <c r="AF693"/>
  <c r="AO693"/>
  <c r="AP693"/>
  <c r="AQ693"/>
  <c r="AR693"/>
  <c r="AS693"/>
  <c r="AT693"/>
  <c r="AU693"/>
  <c r="AV693"/>
  <c r="AW693"/>
  <c r="AX693" a="1"/>
  <c r="AX693" s="1"/>
  <c r="AY693"/>
  <c r="AZ693" s="1" a="1"/>
  <c r="AZ693" s="1"/>
  <c r="BA693"/>
  <c r="BG693" s="1"/>
  <c r="BK693"/>
  <c r="BL693"/>
  <c r="BM693"/>
  <c r="BN693"/>
  <c r="BO693"/>
  <c r="CN693"/>
  <c r="BP693"/>
  <c r="Q693" l="1"/>
  <c r="R693"/>
  <c r="BH693"/>
  <c r="BC693"/>
  <c r="BI693"/>
  <c r="BD693"/>
  <c r="BE693"/>
  <c r="BF693"/>
  <c r="CO693" a="1"/>
  <c r="CO693" s="1"/>
  <c r="DH693" s="1"/>
  <c r="CP693" a="1"/>
  <c r="CP693" s="1"/>
  <c r="DI693" s="1"/>
  <c r="CQ693" a="1"/>
  <c r="CQ693" s="1"/>
  <c r="DJ693" s="1"/>
  <c r="CR693" a="1"/>
  <c r="CR693" s="1"/>
  <c r="DK693" s="1"/>
  <c r="CS693" a="1"/>
  <c r="CS693" s="1"/>
  <c r="DL693" s="1"/>
  <c r="CT693" a="1"/>
  <c r="CT693" s="1"/>
  <c r="DM693" s="1"/>
  <c r="CU693" a="1"/>
  <c r="CU693" s="1"/>
  <c r="DN693" s="1" a="1"/>
  <c r="DN693" s="1"/>
  <c r="CV693" a="1"/>
  <c r="CV693" s="1"/>
  <c r="DO693" s="1"/>
  <c r="CW693" a="1"/>
  <c r="CW693" s="1"/>
  <c r="DP693" s="1"/>
  <c r="CX693" a="1"/>
  <c r="CX693" s="1"/>
  <c r="DQ693" s="1"/>
  <c r="CY693" a="1"/>
  <c r="CY693" s="1"/>
  <c r="DR693" s="1"/>
  <c r="CZ693" a="1"/>
  <c r="CZ693" s="1"/>
  <c r="DS693" s="1"/>
  <c r="DG693"/>
  <c r="ED693"/>
  <c r="EE693"/>
  <c r="EF693"/>
  <c r="EG693"/>
  <c r="D694"/>
  <c r="H694"/>
  <c r="AN693"/>
  <c r="I694" l="1"/>
  <c r="DZ693"/>
  <c r="EB693"/>
  <c r="EC693" s="1"/>
  <c r="G694"/>
  <c r="E694" s="1"/>
  <c r="F694"/>
  <c r="J694" a="1"/>
  <c r="J694" s="1"/>
  <c r="K694"/>
  <c r="L694"/>
  <c r="M694"/>
  <c r="EA693" l="1"/>
  <c r="EP693"/>
  <c r="N694"/>
  <c r="P694"/>
  <c r="S694" a="1"/>
  <c r="S694" s="1"/>
  <c r="T694" a="1"/>
  <c r="T694" s="1"/>
  <c r="U694" a="1"/>
  <c r="U694" s="1"/>
  <c r="V694" a="1"/>
  <c r="V694" s="1"/>
  <c r="W694" a="1"/>
  <c r="W694" s="1"/>
  <c r="Z694"/>
  <c r="AA694"/>
  <c r="AB694" a="1"/>
  <c r="AB694" s="1"/>
  <c r="AC694" a="1"/>
  <c r="AC694" s="1"/>
  <c r="AD694"/>
  <c r="AE694"/>
  <c r="AG694" s="1"/>
  <c r="AH694"/>
  <c r="AJ694" s="1"/>
  <c r="AK694"/>
  <c r="AL694"/>
  <c r="AM694"/>
  <c r="O694"/>
  <c r="X694" l="1" a="1"/>
  <c r="X694" s="1"/>
  <c r="Y694" a="1"/>
  <c r="Y694" s="1"/>
  <c r="AI694"/>
  <c r="AF694"/>
  <c r="AO694"/>
  <c r="AP694"/>
  <c r="AQ694"/>
  <c r="AR694"/>
  <c r="AS694"/>
  <c r="AT694"/>
  <c r="AU694"/>
  <c r="AV694"/>
  <c r="AW694"/>
  <c r="AX694" a="1"/>
  <c r="AX694" s="1"/>
  <c r="AY694"/>
  <c r="AZ694" s="1" a="1"/>
  <c r="AZ694" s="1"/>
  <c r="BA694"/>
  <c r="BG694"/>
  <c r="BK694"/>
  <c r="BL694"/>
  <c r="BM694"/>
  <c r="BN694"/>
  <c r="BO694"/>
  <c r="CN694"/>
  <c r="BP694"/>
  <c r="R694" l="1"/>
  <c r="Q694"/>
  <c r="BH694"/>
  <c r="BC694"/>
  <c r="BI694"/>
  <c r="BD694"/>
  <c r="BE694"/>
  <c r="BF694"/>
  <c r="CO694" a="1"/>
  <c r="CO694" s="1"/>
  <c r="DH694" s="1"/>
  <c r="CP694" a="1"/>
  <c r="CP694" s="1"/>
  <c r="DI694" s="1"/>
  <c r="CQ694" a="1"/>
  <c r="CQ694" s="1"/>
  <c r="DJ694" s="1"/>
  <c r="CR694" a="1"/>
  <c r="CR694" s="1"/>
  <c r="DK694" s="1"/>
  <c r="CS694" a="1"/>
  <c r="CS694" s="1"/>
  <c r="DL694" s="1"/>
  <c r="CT694" a="1"/>
  <c r="CT694" s="1"/>
  <c r="DM694" s="1"/>
  <c r="CU694" a="1"/>
  <c r="CU694" s="1"/>
  <c r="DN694" s="1" a="1"/>
  <c r="DN694" s="1"/>
  <c r="CV694" a="1"/>
  <c r="CV694" s="1"/>
  <c r="DO694" s="1"/>
  <c r="CW694" a="1"/>
  <c r="CW694" s="1"/>
  <c r="DP694" s="1"/>
  <c r="CX694" a="1"/>
  <c r="CX694" s="1"/>
  <c r="DQ694" s="1"/>
  <c r="CY694" a="1"/>
  <c r="CY694" s="1"/>
  <c r="DR694" s="1"/>
  <c r="CZ694" a="1"/>
  <c r="CZ694" s="1"/>
  <c r="DS694" s="1"/>
  <c r="DG694"/>
  <c r="ED694"/>
  <c r="EE694"/>
  <c r="EF694"/>
  <c r="EG694"/>
  <c r="D695"/>
  <c r="AN694"/>
  <c r="H695"/>
  <c r="I695" l="1"/>
  <c r="DZ694"/>
  <c r="EB694"/>
  <c r="EC694" s="1"/>
  <c r="G695"/>
  <c r="E695" s="1"/>
  <c r="F695"/>
  <c r="EA694"/>
  <c r="J695" a="1"/>
  <c r="J695" s="1"/>
  <c r="K695"/>
  <c r="L695"/>
  <c r="M695"/>
  <c r="EP694" l="1"/>
  <c r="N695"/>
  <c r="P695"/>
  <c r="S695" a="1"/>
  <c r="S695" s="1"/>
  <c r="T695" a="1"/>
  <c r="T695" s="1"/>
  <c r="U695" a="1"/>
  <c r="U695" s="1"/>
  <c r="V695" a="1"/>
  <c r="V695" s="1"/>
  <c r="W695" a="1"/>
  <c r="W695" s="1"/>
  <c r="Z695"/>
  <c r="AA695"/>
  <c r="AB695" a="1"/>
  <c r="AB695" s="1"/>
  <c r="AC695" a="1"/>
  <c r="AC695" s="1"/>
  <c r="AD695"/>
  <c r="AE695"/>
  <c r="AG695" s="1"/>
  <c r="AH695"/>
  <c r="AJ695" s="1"/>
  <c r="AK695"/>
  <c r="AL695"/>
  <c r="AM695"/>
  <c r="O695"/>
  <c r="X695" l="1" a="1"/>
  <c r="X695" s="1"/>
  <c r="Y695" a="1"/>
  <c r="Y695" s="1"/>
  <c r="AI695"/>
  <c r="AF695"/>
  <c r="AO695"/>
  <c r="AP695"/>
  <c r="AQ695"/>
  <c r="AR695"/>
  <c r="AS695"/>
  <c r="AT695"/>
  <c r="AU695"/>
  <c r="AV695"/>
  <c r="AW695"/>
  <c r="AX695" a="1"/>
  <c r="AX695" s="1"/>
  <c r="AY695"/>
  <c r="AZ695" s="1" a="1"/>
  <c r="AZ695" s="1"/>
  <c r="BA695"/>
  <c r="BG695"/>
  <c r="BK695"/>
  <c r="BL695"/>
  <c r="BM695"/>
  <c r="BN695"/>
  <c r="BO695"/>
  <c r="CN695"/>
  <c r="BP695"/>
  <c r="Q695" l="1"/>
  <c r="R695"/>
  <c r="BH695"/>
  <c r="BC695"/>
  <c r="BI695"/>
  <c r="BD695"/>
  <c r="BE695"/>
  <c r="BF695"/>
  <c r="CO695" a="1"/>
  <c r="CO695" s="1"/>
  <c r="DH695" s="1"/>
  <c r="CP695" a="1"/>
  <c r="CP695" s="1"/>
  <c r="DI695" s="1"/>
  <c r="CQ695" a="1"/>
  <c r="CQ695" s="1"/>
  <c r="DJ695" s="1"/>
  <c r="CR695" a="1"/>
  <c r="CR695" s="1"/>
  <c r="DK695" s="1"/>
  <c r="CS695" a="1"/>
  <c r="CS695" s="1"/>
  <c r="DL695" s="1"/>
  <c r="CT695" a="1"/>
  <c r="CT695" s="1"/>
  <c r="DM695" s="1"/>
  <c r="CU695" a="1"/>
  <c r="CU695" s="1"/>
  <c r="DN695" s="1" a="1"/>
  <c r="DN695" s="1"/>
  <c r="CV695" a="1"/>
  <c r="CV695" s="1"/>
  <c r="DO695" s="1"/>
  <c r="CW695" a="1"/>
  <c r="CW695" s="1"/>
  <c r="DP695" s="1"/>
  <c r="CX695" a="1"/>
  <c r="CX695" s="1"/>
  <c r="DQ695" s="1"/>
  <c r="CY695" a="1"/>
  <c r="CY695" s="1"/>
  <c r="DR695" s="1"/>
  <c r="CZ695" a="1"/>
  <c r="CZ695" s="1"/>
  <c r="DS695" s="1"/>
  <c r="DG695"/>
  <c r="ED695"/>
  <c r="EE695"/>
  <c r="EF695"/>
  <c r="EG695"/>
  <c r="D696"/>
  <c r="H696"/>
  <c r="AN695"/>
  <c r="I696" l="1"/>
  <c r="DZ695"/>
  <c r="EB695"/>
  <c r="G696"/>
  <c r="E696" s="1"/>
  <c r="F696"/>
  <c r="EA695"/>
  <c r="EC695"/>
  <c r="J696" a="1"/>
  <c r="J696" s="1"/>
  <c r="K696"/>
  <c r="L696"/>
  <c r="M696"/>
  <c r="EP695" l="1"/>
  <c r="N696"/>
  <c r="P696"/>
  <c r="S696" a="1"/>
  <c r="S696" s="1"/>
  <c r="T696" a="1"/>
  <c r="T696" s="1"/>
  <c r="U696" a="1"/>
  <c r="U696" s="1"/>
  <c r="V696" a="1"/>
  <c r="V696" s="1"/>
  <c r="W696" a="1"/>
  <c r="W696" s="1"/>
  <c r="Z696"/>
  <c r="AA696"/>
  <c r="AB696" a="1"/>
  <c r="AB696" s="1"/>
  <c r="AC696" a="1"/>
  <c r="AC696" s="1"/>
  <c r="AD696"/>
  <c r="AE696"/>
  <c r="AG696" s="1"/>
  <c r="AH696"/>
  <c r="AJ696" s="1"/>
  <c r="AK696"/>
  <c r="AL696"/>
  <c r="AM696"/>
  <c r="O696"/>
  <c r="X696" l="1" a="1"/>
  <c r="X696" s="1"/>
  <c r="Y696" a="1"/>
  <c r="Y696" s="1"/>
  <c r="AI696"/>
  <c r="AF696"/>
  <c r="AO696"/>
  <c r="AP696"/>
  <c r="AQ696"/>
  <c r="AR696"/>
  <c r="AS696"/>
  <c r="AT696"/>
  <c r="AU696"/>
  <c r="AV696"/>
  <c r="AW696"/>
  <c r="AX696" a="1"/>
  <c r="AX696" s="1"/>
  <c r="AY696"/>
  <c r="AZ696" s="1" a="1"/>
  <c r="AZ696" s="1"/>
  <c r="BA696"/>
  <c r="BK696"/>
  <c r="BL696"/>
  <c r="BM696"/>
  <c r="BN696"/>
  <c r="BO696"/>
  <c r="CN696"/>
  <c r="BP696"/>
  <c r="R696" l="1"/>
  <c r="Q696"/>
  <c r="BG696"/>
  <c r="BH696"/>
  <c r="BC696"/>
  <c r="BI696"/>
  <c r="BD696"/>
  <c r="BE696"/>
  <c r="BF696"/>
  <c r="CO696" a="1"/>
  <c r="CO696" s="1"/>
  <c r="DH696" s="1"/>
  <c r="CP696" a="1"/>
  <c r="CP696" s="1"/>
  <c r="DI696" s="1"/>
  <c r="CQ696" a="1"/>
  <c r="CQ696" s="1"/>
  <c r="DJ696" s="1"/>
  <c r="CR696" a="1"/>
  <c r="CR696" s="1"/>
  <c r="DK696" s="1"/>
  <c r="CS696" a="1"/>
  <c r="CS696" s="1"/>
  <c r="DL696" s="1"/>
  <c r="CT696" a="1"/>
  <c r="CT696" s="1"/>
  <c r="DM696" s="1"/>
  <c r="CU696" a="1"/>
  <c r="CU696" s="1"/>
  <c r="DN696" s="1" a="1"/>
  <c r="DN696" s="1"/>
  <c r="CV696" a="1"/>
  <c r="CV696" s="1"/>
  <c r="DO696" s="1"/>
  <c r="CW696" a="1"/>
  <c r="CW696" s="1"/>
  <c r="DP696" s="1"/>
  <c r="CX696" a="1"/>
  <c r="CX696" s="1"/>
  <c r="DQ696" s="1"/>
  <c r="CY696" a="1"/>
  <c r="CY696" s="1"/>
  <c r="DR696" s="1"/>
  <c r="CZ696" a="1"/>
  <c r="CZ696" s="1"/>
  <c r="DS696" s="1"/>
  <c r="DG696"/>
  <c r="ED696"/>
  <c r="EE696"/>
  <c r="EF696"/>
  <c r="EG696"/>
  <c r="D697"/>
  <c r="AN696"/>
  <c r="H697"/>
  <c r="I697" l="1"/>
  <c r="DZ696"/>
  <c r="EB696"/>
  <c r="G697"/>
  <c r="E697" s="1"/>
  <c r="F697"/>
  <c r="EA696"/>
  <c r="EC696"/>
  <c r="J697" a="1"/>
  <c r="J697" s="1"/>
  <c r="K697"/>
  <c r="L697"/>
  <c r="M697"/>
  <c r="EP696" l="1"/>
  <c r="N697"/>
  <c r="P697"/>
  <c r="S697" a="1"/>
  <c r="S697" s="1"/>
  <c r="T697" a="1"/>
  <c r="T697" s="1"/>
  <c r="U697" a="1"/>
  <c r="U697" s="1"/>
  <c r="V697" a="1"/>
  <c r="V697" s="1"/>
  <c r="W697" a="1"/>
  <c r="W697" s="1"/>
  <c r="Z697"/>
  <c r="AA697"/>
  <c r="AB697" a="1"/>
  <c r="AB697" s="1"/>
  <c r="AC697" a="1"/>
  <c r="AC697" s="1"/>
  <c r="AD697"/>
  <c r="AE697"/>
  <c r="AG697" s="1"/>
  <c r="AH697"/>
  <c r="AJ697" s="1"/>
  <c r="AK697"/>
  <c r="AL697"/>
  <c r="AM697"/>
  <c r="O697"/>
  <c r="X697" l="1" a="1"/>
  <c r="X697" s="1"/>
  <c r="Y697" a="1"/>
  <c r="Y697" s="1"/>
  <c r="AI697"/>
  <c r="AF697"/>
  <c r="AO697"/>
  <c r="AP697"/>
  <c r="AQ697"/>
  <c r="AR697"/>
  <c r="AS697"/>
  <c r="AT697"/>
  <c r="AU697"/>
  <c r="AV697"/>
  <c r="AW697"/>
  <c r="AX697" a="1"/>
  <c r="AX697" s="1"/>
  <c r="AY697"/>
  <c r="AZ697" s="1" a="1"/>
  <c r="AZ697" s="1"/>
  <c r="BA697"/>
  <c r="BK697"/>
  <c r="BL697"/>
  <c r="BM697"/>
  <c r="BN697"/>
  <c r="BO697"/>
  <c r="CN697"/>
  <c r="BP697"/>
  <c r="R697" l="1"/>
  <c r="Q697"/>
  <c r="BG697"/>
  <c r="BH697"/>
  <c r="BC697"/>
  <c r="BI697"/>
  <c r="BD697"/>
  <c r="BE697"/>
  <c r="BF697"/>
  <c r="CO697" a="1"/>
  <c r="CO697" s="1"/>
  <c r="DH697" s="1"/>
  <c r="CP697" a="1"/>
  <c r="CP697" s="1"/>
  <c r="DI697" s="1"/>
  <c r="CQ697" a="1"/>
  <c r="CQ697" s="1"/>
  <c r="DJ697" s="1"/>
  <c r="CR697" a="1"/>
  <c r="CR697" s="1"/>
  <c r="DK697" s="1"/>
  <c r="CS697" a="1"/>
  <c r="CS697" s="1"/>
  <c r="DL697" s="1"/>
  <c r="CT697" a="1"/>
  <c r="CT697" s="1"/>
  <c r="DM697" s="1"/>
  <c r="CU697" a="1"/>
  <c r="CU697" s="1"/>
  <c r="DN697" s="1" a="1"/>
  <c r="DN697" s="1"/>
  <c r="CV697" a="1"/>
  <c r="CV697" s="1"/>
  <c r="DO697" s="1"/>
  <c r="CW697" a="1"/>
  <c r="CW697" s="1"/>
  <c r="DP697" s="1"/>
  <c r="CX697" a="1"/>
  <c r="CX697" s="1"/>
  <c r="DQ697" s="1"/>
  <c r="CY697" a="1"/>
  <c r="CY697" s="1"/>
  <c r="DR697" s="1"/>
  <c r="CZ697" a="1"/>
  <c r="CZ697" s="1"/>
  <c r="DS697" s="1"/>
  <c r="DG697"/>
  <c r="ED697"/>
  <c r="EE697"/>
  <c r="EF697"/>
  <c r="EG697"/>
  <c r="D698"/>
  <c r="AN697"/>
  <c r="H698"/>
  <c r="I698" l="1"/>
  <c r="DZ697"/>
  <c r="EB697"/>
  <c r="EC697" s="1"/>
  <c r="G698"/>
  <c r="E698" s="1"/>
  <c r="F698"/>
  <c r="J698" a="1"/>
  <c r="J698" s="1"/>
  <c r="K698"/>
  <c r="L698"/>
  <c r="M698"/>
  <c r="EA697" l="1"/>
  <c r="EP697"/>
  <c r="N698"/>
  <c r="P698"/>
  <c r="S698" a="1"/>
  <c r="S698" s="1"/>
  <c r="T698" a="1"/>
  <c r="T698" s="1"/>
  <c r="U698" a="1"/>
  <c r="U698" s="1"/>
  <c r="V698" a="1"/>
  <c r="V698" s="1"/>
  <c r="W698" a="1"/>
  <c r="W698" s="1"/>
  <c r="Z698"/>
  <c r="AA698"/>
  <c r="AB698" a="1"/>
  <c r="AB698" s="1"/>
  <c r="AC698" a="1"/>
  <c r="AC698" s="1"/>
  <c r="AD698"/>
  <c r="AE698"/>
  <c r="AG698" s="1"/>
  <c r="AH698"/>
  <c r="AJ698" s="1"/>
  <c r="AK698"/>
  <c r="AL698"/>
  <c r="AM698"/>
  <c r="O698"/>
  <c r="X698" l="1" a="1"/>
  <c r="X698" s="1"/>
  <c r="Y698" a="1"/>
  <c r="Y698" s="1"/>
  <c r="AI698"/>
  <c r="AF698"/>
  <c r="AO698"/>
  <c r="AP698"/>
  <c r="AQ698"/>
  <c r="AR698"/>
  <c r="AS698"/>
  <c r="AT698"/>
  <c r="AU698"/>
  <c r="AV698"/>
  <c r="AW698"/>
  <c r="AX698" a="1"/>
  <c r="AX698" s="1"/>
  <c r="AY698"/>
  <c r="AZ698" s="1" a="1"/>
  <c r="AZ698" s="1"/>
  <c r="BA698"/>
  <c r="BK698"/>
  <c r="BL698"/>
  <c r="BM698"/>
  <c r="BN698"/>
  <c r="BO698"/>
  <c r="CN698"/>
  <c r="BP698"/>
  <c r="R698" l="1"/>
  <c r="Q698"/>
  <c r="BG698"/>
  <c r="BH698"/>
  <c r="BC698"/>
  <c r="BI698"/>
  <c r="BD698"/>
  <c r="BE698"/>
  <c r="BF698"/>
  <c r="CO698" a="1"/>
  <c r="CO698" s="1"/>
  <c r="DH698" s="1"/>
  <c r="CP698" a="1"/>
  <c r="CP698" s="1"/>
  <c r="DI698" s="1"/>
  <c r="CQ698" a="1"/>
  <c r="CQ698" s="1"/>
  <c r="DJ698" s="1"/>
  <c r="CR698" a="1"/>
  <c r="CR698" s="1"/>
  <c r="DK698" s="1"/>
  <c r="CS698" a="1"/>
  <c r="CS698" s="1"/>
  <c r="DL698" s="1"/>
  <c r="CT698" a="1"/>
  <c r="CT698" s="1"/>
  <c r="DM698" s="1"/>
  <c r="CU698" a="1"/>
  <c r="CU698" s="1"/>
  <c r="DN698" s="1" a="1"/>
  <c r="DN698" s="1"/>
  <c r="CV698" a="1"/>
  <c r="CV698" s="1"/>
  <c r="DO698" s="1"/>
  <c r="CW698" a="1"/>
  <c r="CW698" s="1"/>
  <c r="DP698" s="1"/>
  <c r="CX698" a="1"/>
  <c r="CX698" s="1"/>
  <c r="DQ698" s="1"/>
  <c r="CY698" a="1"/>
  <c r="CY698" s="1"/>
  <c r="DR698" s="1"/>
  <c r="CZ698" a="1"/>
  <c r="CZ698" s="1"/>
  <c r="DS698" s="1"/>
  <c r="DG698"/>
  <c r="ED698"/>
  <c r="EE698"/>
  <c r="EF698"/>
  <c r="EG698"/>
  <c r="D699"/>
  <c r="AN698"/>
  <c r="H699"/>
  <c r="I699" l="1"/>
  <c r="DZ698"/>
  <c r="EB698"/>
  <c r="G699"/>
  <c r="E699" s="1"/>
  <c r="F699"/>
  <c r="EA698"/>
  <c r="EC698"/>
  <c r="J699" a="1"/>
  <c r="J699" s="1"/>
  <c r="K699"/>
  <c r="L699"/>
  <c r="M699"/>
  <c r="EP698" l="1"/>
  <c r="N699"/>
  <c r="P699"/>
  <c r="S699" a="1"/>
  <c r="S699" s="1"/>
  <c r="T699" a="1"/>
  <c r="T699" s="1"/>
  <c r="U699" a="1"/>
  <c r="U699" s="1"/>
  <c r="V699" a="1"/>
  <c r="V699" s="1"/>
  <c r="W699" a="1"/>
  <c r="W699" s="1"/>
  <c r="Z699"/>
  <c r="AA699"/>
  <c r="AB699" a="1"/>
  <c r="AB699" s="1"/>
  <c r="AC699" a="1"/>
  <c r="AC699" s="1"/>
  <c r="AD699"/>
  <c r="AE699"/>
  <c r="AG699" s="1"/>
  <c r="AH699"/>
  <c r="AJ699" s="1"/>
  <c r="AK699"/>
  <c r="AL699"/>
  <c r="AM699"/>
  <c r="O699"/>
  <c r="X699" l="1" a="1"/>
  <c r="X699" s="1"/>
  <c r="Y699" a="1"/>
  <c r="Y699" s="1"/>
  <c r="AI699"/>
  <c r="AF699"/>
  <c r="AO699"/>
  <c r="AP699"/>
  <c r="AQ699"/>
  <c r="AR699"/>
  <c r="AS699"/>
  <c r="AT699"/>
  <c r="AU699"/>
  <c r="AV699"/>
  <c r="AW699"/>
  <c r="AX699" a="1"/>
  <c r="AX699" s="1"/>
  <c r="AY699"/>
  <c r="AZ699" s="1" a="1"/>
  <c r="AZ699" s="1"/>
  <c r="BA699"/>
  <c r="BG699"/>
  <c r="BK699"/>
  <c r="BL699"/>
  <c r="BM699"/>
  <c r="BN699"/>
  <c r="BO699"/>
  <c r="CN699"/>
  <c r="BP699"/>
  <c r="Q699" l="1"/>
  <c r="R699"/>
  <c r="BH699"/>
  <c r="BC699"/>
  <c r="BI699"/>
  <c r="BD699"/>
  <c r="BE699"/>
  <c r="BF699"/>
  <c r="CO699" a="1"/>
  <c r="CO699" s="1"/>
  <c r="DH699" s="1"/>
  <c r="CP699" a="1"/>
  <c r="CP699" s="1"/>
  <c r="DI699" s="1"/>
  <c r="CQ699" a="1"/>
  <c r="CQ699" s="1"/>
  <c r="DJ699" s="1"/>
  <c r="CR699" a="1"/>
  <c r="CR699" s="1"/>
  <c r="DK699" s="1"/>
  <c r="CS699" a="1"/>
  <c r="CS699" s="1"/>
  <c r="DL699" s="1"/>
  <c r="CT699" a="1"/>
  <c r="CT699" s="1"/>
  <c r="DM699" s="1"/>
  <c r="CU699" a="1"/>
  <c r="CU699" s="1"/>
  <c r="DN699" s="1" a="1"/>
  <c r="DN699" s="1"/>
  <c r="CV699" a="1"/>
  <c r="CV699" s="1"/>
  <c r="DO699" s="1"/>
  <c r="CW699" a="1"/>
  <c r="CW699" s="1"/>
  <c r="DP699" s="1"/>
  <c r="CX699" a="1"/>
  <c r="CX699" s="1"/>
  <c r="DQ699" s="1"/>
  <c r="CY699" a="1"/>
  <c r="CY699" s="1"/>
  <c r="DR699" s="1"/>
  <c r="CZ699" a="1"/>
  <c r="CZ699" s="1"/>
  <c r="DS699" s="1"/>
  <c r="DG699"/>
  <c r="ED699"/>
  <c r="EE699"/>
  <c r="EF699"/>
  <c r="EG699"/>
  <c r="D700"/>
  <c r="H700"/>
  <c r="AN699"/>
  <c r="I700" l="1"/>
  <c r="DZ699"/>
  <c r="EB699"/>
  <c r="G700"/>
  <c r="E700" s="1"/>
  <c r="F700"/>
  <c r="EA699"/>
  <c r="EC699"/>
  <c r="J700" a="1"/>
  <c r="J700" s="1"/>
  <c r="K700"/>
  <c r="L700"/>
  <c r="M700"/>
  <c r="EP699" l="1"/>
  <c r="N700"/>
  <c r="P700"/>
  <c r="S700" a="1"/>
  <c r="S700" s="1"/>
  <c r="T700" a="1"/>
  <c r="T700" s="1"/>
  <c r="U700" a="1"/>
  <c r="U700" s="1"/>
  <c r="V700" a="1"/>
  <c r="V700" s="1"/>
  <c r="W700" a="1"/>
  <c r="W700" s="1"/>
  <c r="Z700"/>
  <c r="AA700"/>
  <c r="AB700" a="1"/>
  <c r="AB700" s="1"/>
  <c r="AC700" a="1"/>
  <c r="AC700" s="1"/>
  <c r="AD700"/>
  <c r="AE700"/>
  <c r="AG700" s="1"/>
  <c r="AH700"/>
  <c r="AJ700" s="1"/>
  <c r="AK700"/>
  <c r="AL700"/>
  <c r="AM700"/>
  <c r="O700"/>
  <c r="X700" l="1" a="1"/>
  <c r="X700" s="1"/>
  <c r="Y700" a="1"/>
  <c r="Y700" s="1"/>
  <c r="AI700"/>
  <c r="AF700"/>
  <c r="AO700"/>
  <c r="AP700"/>
  <c r="AQ700"/>
  <c r="AR700"/>
  <c r="AS700"/>
  <c r="AT700"/>
  <c r="AU700"/>
  <c r="AV700"/>
  <c r="AW700"/>
  <c r="AX700" a="1"/>
  <c r="AX700" s="1"/>
  <c r="AY700"/>
  <c r="AZ700" s="1" a="1"/>
  <c r="AZ700" s="1"/>
  <c r="BA700"/>
  <c r="BG700"/>
  <c r="BK700"/>
  <c r="BL700"/>
  <c r="BM700"/>
  <c r="BN700"/>
  <c r="BO700"/>
  <c r="CN700"/>
  <c r="BP700"/>
  <c r="R700" l="1"/>
  <c r="Q700"/>
  <c r="BH700"/>
  <c r="BC700"/>
  <c r="BI700"/>
  <c r="BD700"/>
  <c r="BE700"/>
  <c r="BF700"/>
  <c r="CO700" a="1"/>
  <c r="CO700" s="1"/>
  <c r="DH700" s="1"/>
  <c r="CP700" a="1"/>
  <c r="CP700" s="1"/>
  <c r="DI700" s="1"/>
  <c r="CQ700" a="1"/>
  <c r="CQ700" s="1"/>
  <c r="DJ700" s="1"/>
  <c r="CR700" a="1"/>
  <c r="CR700" s="1"/>
  <c r="DK700" s="1"/>
  <c r="CS700" a="1"/>
  <c r="CS700" s="1"/>
  <c r="DL700" s="1"/>
  <c r="CT700" a="1"/>
  <c r="CT700" s="1"/>
  <c r="DM700" s="1"/>
  <c r="CU700" a="1"/>
  <c r="CU700" s="1"/>
  <c r="DN700" s="1" a="1"/>
  <c r="DN700" s="1"/>
  <c r="CV700" a="1"/>
  <c r="CV700" s="1"/>
  <c r="DO700" s="1"/>
  <c r="CW700" a="1"/>
  <c r="CW700" s="1"/>
  <c r="DP700" s="1"/>
  <c r="CX700" a="1"/>
  <c r="CX700" s="1"/>
  <c r="DQ700" s="1"/>
  <c r="CY700" a="1"/>
  <c r="CY700" s="1"/>
  <c r="DR700" s="1"/>
  <c r="CZ700" a="1"/>
  <c r="CZ700" s="1"/>
  <c r="DS700" s="1"/>
  <c r="DG700"/>
  <c r="ED700"/>
  <c r="EE700"/>
  <c r="EF700"/>
  <c r="EG700"/>
  <c r="D701"/>
  <c r="AN700"/>
  <c r="H701"/>
  <c r="I701" l="1"/>
  <c r="DZ700"/>
  <c r="EB700"/>
  <c r="G701"/>
  <c r="E701" s="1"/>
  <c r="F701"/>
  <c r="EA700"/>
  <c r="EC700"/>
  <c r="J701" a="1"/>
  <c r="J701" s="1"/>
  <c r="K701"/>
  <c r="L701"/>
  <c r="M701"/>
  <c r="EP700" l="1"/>
  <c r="N701"/>
  <c r="P701"/>
  <c r="S701" a="1"/>
  <c r="S701" s="1"/>
  <c r="T701" a="1"/>
  <c r="T701" s="1"/>
  <c r="U701" a="1"/>
  <c r="U701" s="1"/>
  <c r="V701" a="1"/>
  <c r="V701" s="1"/>
  <c r="W701" a="1"/>
  <c r="W701" s="1"/>
  <c r="Z701"/>
  <c r="AA701"/>
  <c r="AB701" a="1"/>
  <c r="AB701" s="1"/>
  <c r="AC701" a="1"/>
  <c r="AC701" s="1"/>
  <c r="AD701"/>
  <c r="AE701"/>
  <c r="AG701" s="1"/>
  <c r="AH701"/>
  <c r="AJ701" s="1"/>
  <c r="AK701"/>
  <c r="AL701"/>
  <c r="AM701"/>
  <c r="O701"/>
  <c r="X701" l="1" a="1"/>
  <c r="X701" s="1"/>
  <c r="Y701" a="1"/>
  <c r="Y701" s="1"/>
  <c r="AI701"/>
  <c r="AF701"/>
  <c r="AO701"/>
  <c r="AP701"/>
  <c r="AQ701"/>
  <c r="AR701"/>
  <c r="AS701"/>
  <c r="AT701"/>
  <c r="AU701"/>
  <c r="AV701"/>
  <c r="AW701"/>
  <c r="AX701" a="1"/>
  <c r="AX701" s="1"/>
  <c r="AY701"/>
  <c r="AZ701" s="1" a="1"/>
  <c r="AZ701" s="1"/>
  <c r="BA701"/>
  <c r="BG701"/>
  <c r="BK701"/>
  <c r="BL701"/>
  <c r="BM701"/>
  <c r="BN701"/>
  <c r="BO701"/>
  <c r="CN701"/>
  <c r="BP701"/>
  <c r="Q701" l="1"/>
  <c r="R701"/>
  <c r="BH701"/>
  <c r="BC701"/>
  <c r="BI701"/>
  <c r="BD701"/>
  <c r="BE701"/>
  <c r="BF701"/>
  <c r="CO701" a="1"/>
  <c r="CO701" s="1"/>
  <c r="DH701" s="1"/>
  <c r="CP701" a="1"/>
  <c r="CP701" s="1"/>
  <c r="DI701" s="1"/>
  <c r="CQ701" a="1"/>
  <c r="CQ701" s="1"/>
  <c r="DJ701" s="1"/>
  <c r="CR701" a="1"/>
  <c r="CR701" s="1"/>
  <c r="DK701" s="1"/>
  <c r="CS701" a="1"/>
  <c r="CS701" s="1"/>
  <c r="DL701" s="1"/>
  <c r="CT701" a="1"/>
  <c r="CT701" s="1"/>
  <c r="DM701" s="1"/>
  <c r="CU701" a="1"/>
  <c r="CU701" s="1"/>
  <c r="DN701" s="1" a="1"/>
  <c r="DN701" s="1"/>
  <c r="CV701" a="1"/>
  <c r="CV701" s="1"/>
  <c r="DO701" s="1"/>
  <c r="CW701" a="1"/>
  <c r="CW701" s="1"/>
  <c r="DP701" s="1"/>
  <c r="CX701" a="1"/>
  <c r="CX701" s="1"/>
  <c r="DQ701" s="1"/>
  <c r="CY701" a="1"/>
  <c r="CY701" s="1"/>
  <c r="DR701" s="1"/>
  <c r="CZ701" a="1"/>
  <c r="CZ701" s="1"/>
  <c r="DS701" s="1"/>
  <c r="DG701"/>
  <c r="ED701"/>
  <c r="EE701"/>
  <c r="EF701"/>
  <c r="EG701"/>
  <c r="D702"/>
  <c r="H702"/>
  <c r="AN701"/>
  <c r="I702" l="1"/>
  <c r="DZ701"/>
  <c r="EB701"/>
  <c r="EC701" s="1"/>
  <c r="G702"/>
  <c r="E702" s="1"/>
  <c r="F702"/>
  <c r="EA701"/>
  <c r="J702" a="1"/>
  <c r="J702" s="1"/>
  <c r="K702"/>
  <c r="L702"/>
  <c r="M702"/>
  <c r="EP701" l="1"/>
  <c r="N702"/>
  <c r="P702"/>
  <c r="S702" a="1"/>
  <c r="S702" s="1"/>
  <c r="T702" a="1"/>
  <c r="T702" s="1"/>
  <c r="U702" a="1"/>
  <c r="U702" s="1"/>
  <c r="V702" a="1"/>
  <c r="V702" s="1"/>
  <c r="W702" a="1"/>
  <c r="W702" s="1"/>
  <c r="Z702"/>
  <c r="AA702"/>
  <c r="AB702" a="1"/>
  <c r="AB702" s="1"/>
  <c r="AC702" a="1"/>
  <c r="AC702" s="1"/>
  <c r="AD702"/>
  <c r="AE702"/>
  <c r="AG702" s="1"/>
  <c r="AH702"/>
  <c r="AJ702" s="1"/>
  <c r="AK702"/>
  <c r="AL702"/>
  <c r="AM702"/>
  <c r="O702"/>
  <c r="X702" l="1" a="1"/>
  <c r="X702" s="1"/>
  <c r="Y702" a="1"/>
  <c r="Y702" s="1"/>
  <c r="AI702"/>
  <c r="AF702"/>
  <c r="AO702"/>
  <c r="AP702"/>
  <c r="AQ702"/>
  <c r="AR702"/>
  <c r="AS702"/>
  <c r="AT702"/>
  <c r="AU702"/>
  <c r="AV702"/>
  <c r="AW702"/>
  <c r="AX702" a="1"/>
  <c r="AX702" s="1"/>
  <c r="AY702"/>
  <c r="AZ702" s="1" a="1"/>
  <c r="AZ702" s="1"/>
  <c r="BA702"/>
  <c r="BK702"/>
  <c r="BL702"/>
  <c r="BM702"/>
  <c r="BN702"/>
  <c r="BO702"/>
  <c r="CN702"/>
  <c r="BP702"/>
  <c r="R702" l="1"/>
  <c r="Q702"/>
  <c r="BG702"/>
  <c r="BH702"/>
  <c r="BC702"/>
  <c r="BI702"/>
  <c r="BD702"/>
  <c r="BE702"/>
  <c r="BF702"/>
  <c r="CO702" a="1"/>
  <c r="CO702" s="1"/>
  <c r="DH702" s="1"/>
  <c r="CP702" a="1"/>
  <c r="CP702" s="1"/>
  <c r="DI702" s="1"/>
  <c r="CQ702" a="1"/>
  <c r="CQ702" s="1"/>
  <c r="DJ702" s="1"/>
  <c r="CR702" a="1"/>
  <c r="CR702" s="1"/>
  <c r="DK702" s="1"/>
  <c r="CS702" a="1"/>
  <c r="CS702" s="1"/>
  <c r="DL702" s="1"/>
  <c r="CT702" a="1"/>
  <c r="CT702" s="1"/>
  <c r="DM702" s="1"/>
  <c r="CU702" a="1"/>
  <c r="CU702" s="1"/>
  <c r="DN702" s="1" a="1"/>
  <c r="DN702" s="1"/>
  <c r="CV702" a="1"/>
  <c r="CV702" s="1"/>
  <c r="DO702" s="1"/>
  <c r="CW702" a="1"/>
  <c r="CW702" s="1"/>
  <c r="DP702" s="1"/>
  <c r="CX702" a="1"/>
  <c r="CX702" s="1"/>
  <c r="DQ702" s="1"/>
  <c r="CY702" a="1"/>
  <c r="CY702" s="1"/>
  <c r="DR702" s="1"/>
  <c r="CZ702" a="1"/>
  <c r="CZ702" s="1"/>
  <c r="DS702" s="1"/>
  <c r="DG702"/>
  <c r="ED702"/>
  <c r="EE702"/>
  <c r="EF702"/>
  <c r="EG702"/>
  <c r="D703"/>
  <c r="AN702"/>
  <c r="H703"/>
  <c r="I703" l="1"/>
  <c r="DZ702"/>
  <c r="EB702"/>
  <c r="G703"/>
  <c r="E703" s="1"/>
  <c r="F703"/>
  <c r="EA702"/>
  <c r="EC702"/>
  <c r="J703" a="1"/>
  <c r="J703" s="1"/>
  <c r="K703"/>
  <c r="L703"/>
  <c r="M703"/>
  <c r="EP702" l="1"/>
  <c r="N703"/>
  <c r="P703"/>
  <c r="S703" a="1"/>
  <c r="S703" s="1"/>
  <c r="T703" a="1"/>
  <c r="T703" s="1"/>
  <c r="U703" a="1"/>
  <c r="U703" s="1"/>
  <c r="V703" a="1"/>
  <c r="V703" s="1"/>
  <c r="W703" a="1"/>
  <c r="W703" s="1"/>
  <c r="Z703"/>
  <c r="AA703"/>
  <c r="AB703" a="1"/>
  <c r="AB703" s="1"/>
  <c r="AC703" a="1"/>
  <c r="AC703" s="1"/>
  <c r="AD703"/>
  <c r="AE703"/>
  <c r="AG703" s="1"/>
  <c r="AH703"/>
  <c r="AJ703" s="1"/>
  <c r="AK703"/>
  <c r="AL703"/>
  <c r="AM703"/>
  <c r="O703"/>
  <c r="X703" l="1" a="1"/>
  <c r="X703" s="1"/>
  <c r="Y703" a="1"/>
  <c r="Y703" s="1"/>
  <c r="AI703"/>
  <c r="AF703"/>
  <c r="AO703"/>
  <c r="AP703"/>
  <c r="AQ703"/>
  <c r="AR703"/>
  <c r="AS703"/>
  <c r="AT703"/>
  <c r="AU703"/>
  <c r="AV703"/>
  <c r="AW703"/>
  <c r="AX703" a="1"/>
  <c r="AX703" s="1"/>
  <c r="AY703"/>
  <c r="AZ703" s="1" a="1"/>
  <c r="AZ703" s="1"/>
  <c r="BA703"/>
  <c r="BG703"/>
  <c r="BK703"/>
  <c r="BL703"/>
  <c r="BM703"/>
  <c r="BN703"/>
  <c r="BO703"/>
  <c r="CN703"/>
  <c r="BP703"/>
  <c r="Q703" l="1"/>
  <c r="R703"/>
  <c r="BH703"/>
  <c r="BC703"/>
  <c r="BI703"/>
  <c r="BD703"/>
  <c r="BE703"/>
  <c r="BF703"/>
  <c r="CO703" a="1"/>
  <c r="CO703" s="1"/>
  <c r="DH703" s="1"/>
  <c r="CP703" a="1"/>
  <c r="CP703" s="1"/>
  <c r="DI703" s="1"/>
  <c r="CQ703" a="1"/>
  <c r="CQ703" s="1"/>
  <c r="DJ703" s="1"/>
  <c r="CR703" a="1"/>
  <c r="CR703" s="1"/>
  <c r="DK703" s="1"/>
  <c r="CS703" a="1"/>
  <c r="CS703" s="1"/>
  <c r="DL703" s="1"/>
  <c r="CT703" a="1"/>
  <c r="CT703" s="1"/>
  <c r="DM703" s="1"/>
  <c r="CU703" a="1"/>
  <c r="CU703" s="1"/>
  <c r="DN703" s="1" a="1"/>
  <c r="DN703" s="1"/>
  <c r="CV703" a="1"/>
  <c r="CV703" s="1"/>
  <c r="DO703" s="1"/>
  <c r="CW703" a="1"/>
  <c r="CW703" s="1"/>
  <c r="DP703" s="1"/>
  <c r="CX703" a="1"/>
  <c r="CX703" s="1"/>
  <c r="DQ703" s="1"/>
  <c r="CY703" a="1"/>
  <c r="CY703" s="1"/>
  <c r="DR703" s="1"/>
  <c r="CZ703" a="1"/>
  <c r="CZ703" s="1"/>
  <c r="DS703" s="1"/>
  <c r="DG703"/>
  <c r="ED703"/>
  <c r="EE703"/>
  <c r="EF703"/>
  <c r="EG703"/>
  <c r="D704"/>
  <c r="H704"/>
  <c r="AN703"/>
  <c r="I704" l="1"/>
  <c r="EB703"/>
  <c r="EC703" s="1"/>
  <c r="DZ703"/>
  <c r="G704"/>
  <c r="E704" s="1"/>
  <c r="F704"/>
  <c r="J704" a="1"/>
  <c r="J704" s="1"/>
  <c r="K704"/>
  <c r="L704"/>
  <c r="M704"/>
  <c r="EA703" l="1"/>
  <c r="EP703"/>
  <c r="N704"/>
  <c r="P704"/>
  <c r="S704" a="1"/>
  <c r="S704" s="1"/>
  <c r="T704" a="1"/>
  <c r="T704" s="1"/>
  <c r="U704" a="1"/>
  <c r="U704" s="1"/>
  <c r="V704" a="1"/>
  <c r="V704" s="1"/>
  <c r="W704" a="1"/>
  <c r="W704" s="1"/>
  <c r="Z704"/>
  <c r="AA704"/>
  <c r="AB704" a="1"/>
  <c r="AB704" s="1"/>
  <c r="AC704" a="1"/>
  <c r="AC704" s="1"/>
  <c r="AD704"/>
  <c r="AE704"/>
  <c r="AG704" s="1"/>
  <c r="AH704"/>
  <c r="AJ704" s="1"/>
  <c r="AK704"/>
  <c r="AL704"/>
  <c r="AM704"/>
  <c r="O704"/>
  <c r="X704" l="1" a="1"/>
  <c r="X704" s="1"/>
  <c r="Y704" a="1"/>
  <c r="Y704" s="1"/>
  <c r="AI704"/>
  <c r="AF704"/>
  <c r="AO704"/>
  <c r="AP704"/>
  <c r="AQ704"/>
  <c r="AR704"/>
  <c r="AS704"/>
  <c r="AT704"/>
  <c r="AU704"/>
  <c r="AV704"/>
  <c r="AW704"/>
  <c r="AX704" a="1"/>
  <c r="AX704" s="1"/>
  <c r="AY704"/>
  <c r="AZ704" s="1" a="1"/>
  <c r="AZ704" s="1"/>
  <c r="BA704"/>
  <c r="BK704"/>
  <c r="BL704"/>
  <c r="BM704"/>
  <c r="BN704"/>
  <c r="BO704"/>
  <c r="CN704"/>
  <c r="BP704"/>
  <c r="R704" l="1"/>
  <c r="Q704"/>
  <c r="BG704"/>
  <c r="BH704"/>
  <c r="BC704"/>
  <c r="BI704"/>
  <c r="BD704"/>
  <c r="BE704"/>
  <c r="BF704"/>
  <c r="CO704" a="1"/>
  <c r="CO704" s="1"/>
  <c r="DH704" s="1"/>
  <c r="CP704" a="1"/>
  <c r="CP704" s="1"/>
  <c r="DI704" s="1"/>
  <c r="CQ704" a="1"/>
  <c r="CQ704" s="1"/>
  <c r="DJ704" s="1"/>
  <c r="CR704" a="1"/>
  <c r="CR704" s="1"/>
  <c r="DK704" s="1"/>
  <c r="CS704" a="1"/>
  <c r="CS704" s="1"/>
  <c r="DL704" s="1"/>
  <c r="CT704" a="1"/>
  <c r="CT704" s="1"/>
  <c r="DM704" s="1"/>
  <c r="CU704" a="1"/>
  <c r="CU704" s="1"/>
  <c r="DN704" s="1" a="1"/>
  <c r="DN704" s="1"/>
  <c r="CV704" a="1"/>
  <c r="CV704" s="1"/>
  <c r="DO704" s="1"/>
  <c r="CW704" a="1"/>
  <c r="CW704" s="1"/>
  <c r="DP704" s="1"/>
  <c r="CX704" a="1"/>
  <c r="CX704" s="1"/>
  <c r="DQ704" s="1"/>
  <c r="CY704" a="1"/>
  <c r="CY704" s="1"/>
  <c r="DR704" s="1"/>
  <c r="CZ704" a="1"/>
  <c r="CZ704" s="1"/>
  <c r="DS704" s="1"/>
  <c r="DG704"/>
  <c r="ED704"/>
  <c r="EE704"/>
  <c r="EF704"/>
  <c r="EG704"/>
  <c r="D705"/>
  <c r="AN704"/>
  <c r="H705"/>
  <c r="I705" l="1"/>
  <c r="DZ704"/>
  <c r="EB704"/>
  <c r="G705"/>
  <c r="E705" s="1"/>
  <c r="F705"/>
  <c r="EA704"/>
  <c r="EC704"/>
  <c r="J705" a="1"/>
  <c r="J705" s="1"/>
  <c r="K705"/>
  <c r="L705"/>
  <c r="M705"/>
  <c r="EP704" l="1"/>
  <c r="N705"/>
  <c r="P705"/>
  <c r="S705" a="1"/>
  <c r="S705" s="1"/>
  <c r="T705" a="1"/>
  <c r="T705" s="1"/>
  <c r="U705" a="1"/>
  <c r="U705" s="1"/>
  <c r="V705" a="1"/>
  <c r="V705" s="1"/>
  <c r="W705" a="1"/>
  <c r="W705" s="1"/>
  <c r="Z705"/>
  <c r="AA705"/>
  <c r="AB705" a="1"/>
  <c r="AB705" s="1"/>
  <c r="AC705" a="1"/>
  <c r="AC705" s="1"/>
  <c r="AD705"/>
  <c r="AE705"/>
  <c r="AG705" s="1"/>
  <c r="AH705"/>
  <c r="AJ705" s="1"/>
  <c r="AK705"/>
  <c r="AL705"/>
  <c r="AM705"/>
  <c r="O705"/>
  <c r="X705" l="1" a="1"/>
  <c r="X705" s="1"/>
  <c r="Y705" a="1"/>
  <c r="Y705" s="1"/>
  <c r="AI705"/>
  <c r="AF705"/>
  <c r="AO705"/>
  <c r="AP705"/>
  <c r="AQ705"/>
  <c r="AR705"/>
  <c r="AS705"/>
  <c r="AT705"/>
  <c r="AU705"/>
  <c r="AV705"/>
  <c r="AW705"/>
  <c r="AX705" a="1"/>
  <c r="AX705" s="1"/>
  <c r="AY705"/>
  <c r="AZ705" s="1" a="1"/>
  <c r="AZ705" s="1"/>
  <c r="BA705"/>
  <c r="BK705"/>
  <c r="BL705"/>
  <c r="BM705"/>
  <c r="BN705"/>
  <c r="BO705"/>
  <c r="CN705"/>
  <c r="BP705"/>
  <c r="BG705" l="1"/>
  <c r="R705"/>
  <c r="Q705"/>
  <c r="BH705"/>
  <c r="BC705"/>
  <c r="BI705"/>
  <c r="BD705"/>
  <c r="BE705"/>
  <c r="BF705"/>
  <c r="CO705" a="1"/>
  <c r="CO705" s="1"/>
  <c r="DH705" s="1"/>
  <c r="CP705" a="1"/>
  <c r="CP705" s="1"/>
  <c r="DI705" s="1"/>
  <c r="CQ705" a="1"/>
  <c r="CQ705" s="1"/>
  <c r="DJ705" s="1"/>
  <c r="CR705" a="1"/>
  <c r="CR705" s="1"/>
  <c r="DK705" s="1"/>
  <c r="CS705" a="1"/>
  <c r="CS705" s="1"/>
  <c r="DL705" s="1"/>
  <c r="CT705" a="1"/>
  <c r="CT705" s="1"/>
  <c r="DM705" s="1"/>
  <c r="CU705" a="1"/>
  <c r="CU705" s="1"/>
  <c r="DN705" s="1" a="1"/>
  <c r="DN705" s="1"/>
  <c r="CV705" a="1"/>
  <c r="CV705" s="1"/>
  <c r="DO705" s="1"/>
  <c r="CW705" a="1"/>
  <c r="CW705" s="1"/>
  <c r="DP705" s="1"/>
  <c r="CX705" a="1"/>
  <c r="CX705" s="1"/>
  <c r="DQ705" s="1"/>
  <c r="CY705" a="1"/>
  <c r="CY705" s="1"/>
  <c r="DR705" s="1"/>
  <c r="CZ705" a="1"/>
  <c r="CZ705" s="1"/>
  <c r="DS705" s="1"/>
  <c r="DG705"/>
  <c r="ED705"/>
  <c r="EE705"/>
  <c r="EF705"/>
  <c r="EG705"/>
  <c r="D706"/>
  <c r="AN705"/>
  <c r="H706"/>
  <c r="I706" l="1"/>
  <c r="DZ705"/>
  <c r="EB705"/>
  <c r="EC705" s="1"/>
  <c r="G706"/>
  <c r="E706" s="1"/>
  <c r="F706"/>
  <c r="EA705"/>
  <c r="J706" a="1"/>
  <c r="J706" s="1"/>
  <c r="K706"/>
  <c r="L706"/>
  <c r="M706"/>
  <c r="EP705" l="1"/>
  <c r="N706"/>
  <c r="P706"/>
  <c r="S706" a="1"/>
  <c r="S706" s="1"/>
  <c r="T706" a="1"/>
  <c r="T706" s="1"/>
  <c r="U706" a="1"/>
  <c r="U706" s="1"/>
  <c r="V706" a="1"/>
  <c r="V706" s="1"/>
  <c r="W706" a="1"/>
  <c r="W706" s="1"/>
  <c r="Z706"/>
  <c r="AA706"/>
  <c r="AB706" a="1"/>
  <c r="AB706" s="1"/>
  <c r="AC706" a="1"/>
  <c r="AC706" s="1"/>
  <c r="AD706"/>
  <c r="AE706"/>
  <c r="AG706" s="1"/>
  <c r="AH706"/>
  <c r="AJ706" s="1"/>
  <c r="AK706"/>
  <c r="AL706"/>
  <c r="AM706"/>
  <c r="O706"/>
  <c r="X706" l="1" a="1"/>
  <c r="X706" s="1"/>
  <c r="Y706" a="1"/>
  <c r="Y706" s="1"/>
  <c r="AI706"/>
  <c r="AF706"/>
  <c r="AO706"/>
  <c r="AP706"/>
  <c r="AQ706"/>
  <c r="AR706"/>
  <c r="AS706"/>
  <c r="AT706"/>
  <c r="AU706"/>
  <c r="AV706"/>
  <c r="AW706"/>
  <c r="AX706" a="1"/>
  <c r="AX706" s="1"/>
  <c r="AY706"/>
  <c r="AZ706" s="1" a="1"/>
  <c r="AZ706" s="1"/>
  <c r="BA706"/>
  <c r="BG706"/>
  <c r="BK706"/>
  <c r="BL706"/>
  <c r="BM706"/>
  <c r="BN706"/>
  <c r="BO706"/>
  <c r="CN706"/>
  <c r="BP706"/>
  <c r="Q706" l="1"/>
  <c r="R706"/>
  <c r="BH706"/>
  <c r="BC706"/>
  <c r="BI706"/>
  <c r="BD706"/>
  <c r="BE706"/>
  <c r="BF706"/>
  <c r="CO706" a="1"/>
  <c r="CO706" s="1"/>
  <c r="DH706" s="1"/>
  <c r="CP706" a="1"/>
  <c r="CP706" s="1"/>
  <c r="DI706" s="1"/>
  <c r="CQ706" a="1"/>
  <c r="CQ706" s="1"/>
  <c r="DJ706" s="1"/>
  <c r="CR706" a="1"/>
  <c r="CR706" s="1"/>
  <c r="DK706" s="1"/>
  <c r="CS706" a="1"/>
  <c r="CS706" s="1"/>
  <c r="DL706" s="1"/>
  <c r="CT706" a="1"/>
  <c r="CT706" s="1"/>
  <c r="DM706" s="1"/>
  <c r="CU706" a="1"/>
  <c r="CU706" s="1"/>
  <c r="DN706" s="1" a="1"/>
  <c r="DN706" s="1"/>
  <c r="CV706" a="1"/>
  <c r="CV706" s="1"/>
  <c r="DO706" s="1"/>
  <c r="CW706" a="1"/>
  <c r="CW706" s="1"/>
  <c r="DP706" s="1"/>
  <c r="CX706" a="1"/>
  <c r="CX706" s="1"/>
  <c r="DQ706" s="1"/>
  <c r="CY706" a="1"/>
  <c r="CY706" s="1"/>
  <c r="DR706" s="1"/>
  <c r="CZ706" a="1"/>
  <c r="CZ706" s="1"/>
  <c r="DS706" s="1"/>
  <c r="DG706"/>
  <c r="ED706"/>
  <c r="EE706"/>
  <c r="EF706"/>
  <c r="EG706"/>
  <c r="D707"/>
  <c r="H707"/>
  <c r="AN706"/>
  <c r="I707" l="1"/>
  <c r="DZ706"/>
  <c r="EB706"/>
  <c r="G707"/>
  <c r="E707" s="1"/>
  <c r="F707"/>
  <c r="EA706"/>
  <c r="EC706"/>
  <c r="J707" a="1"/>
  <c r="J707" s="1"/>
  <c r="K707"/>
  <c r="L707"/>
  <c r="M707"/>
  <c r="EP706" l="1"/>
  <c r="N707"/>
  <c r="P707"/>
  <c r="S707" a="1"/>
  <c r="S707" s="1"/>
  <c r="T707" a="1"/>
  <c r="T707" s="1"/>
  <c r="U707" a="1"/>
  <c r="U707" s="1"/>
  <c r="V707" a="1"/>
  <c r="V707" s="1"/>
  <c r="W707" a="1"/>
  <c r="W707" s="1"/>
  <c r="Z707"/>
  <c r="AA707"/>
  <c r="AB707" a="1"/>
  <c r="AB707" s="1"/>
  <c r="AC707" a="1"/>
  <c r="AC707" s="1"/>
  <c r="AD707"/>
  <c r="AE707"/>
  <c r="AG707" s="1"/>
  <c r="AH707"/>
  <c r="AJ707" s="1"/>
  <c r="AK707"/>
  <c r="AL707"/>
  <c r="AM707"/>
  <c r="O707"/>
  <c r="X707" l="1" a="1"/>
  <c r="X707" s="1"/>
  <c r="Y707" a="1"/>
  <c r="Y707" s="1"/>
  <c r="AI707"/>
  <c r="AF707"/>
  <c r="AO707"/>
  <c r="AP707"/>
  <c r="AQ707"/>
  <c r="AR707"/>
  <c r="AS707"/>
  <c r="AT707"/>
  <c r="AU707"/>
  <c r="AV707"/>
  <c r="AW707"/>
  <c r="AX707" a="1"/>
  <c r="AX707" s="1"/>
  <c r="AY707"/>
  <c r="AZ707" s="1" a="1"/>
  <c r="AZ707" s="1"/>
  <c r="BA707"/>
  <c r="BG707"/>
  <c r="BK707"/>
  <c r="BL707"/>
  <c r="BM707"/>
  <c r="BN707"/>
  <c r="BO707"/>
  <c r="CN707"/>
  <c r="BP707"/>
  <c r="Q707" l="1"/>
  <c r="R707"/>
  <c r="BH707"/>
  <c r="BC707"/>
  <c r="BI707"/>
  <c r="BD707"/>
  <c r="BE707"/>
  <c r="BF707"/>
  <c r="CO707" a="1"/>
  <c r="CO707" s="1"/>
  <c r="DH707" s="1"/>
  <c r="CP707" a="1"/>
  <c r="CP707" s="1"/>
  <c r="DI707" s="1"/>
  <c r="CQ707" a="1"/>
  <c r="CQ707" s="1"/>
  <c r="DJ707" s="1"/>
  <c r="CR707" a="1"/>
  <c r="CR707" s="1"/>
  <c r="DK707" s="1"/>
  <c r="CS707" a="1"/>
  <c r="CS707" s="1"/>
  <c r="DL707" s="1"/>
  <c r="CT707" a="1"/>
  <c r="CT707" s="1"/>
  <c r="DM707" s="1"/>
  <c r="CU707" a="1"/>
  <c r="CU707" s="1"/>
  <c r="DN707" s="1" a="1"/>
  <c r="DN707" s="1"/>
  <c r="CV707" a="1"/>
  <c r="CV707" s="1"/>
  <c r="DO707" s="1"/>
  <c r="CW707" a="1"/>
  <c r="CW707" s="1"/>
  <c r="DP707" s="1"/>
  <c r="CX707" a="1"/>
  <c r="CX707" s="1"/>
  <c r="DQ707" s="1"/>
  <c r="CY707" a="1"/>
  <c r="CY707" s="1"/>
  <c r="DR707" s="1"/>
  <c r="CZ707" a="1"/>
  <c r="CZ707" s="1"/>
  <c r="DS707" s="1"/>
  <c r="DG707"/>
  <c r="ED707"/>
  <c r="EE707"/>
  <c r="EF707"/>
  <c r="EG707"/>
  <c r="D708"/>
  <c r="H708"/>
  <c r="AN707"/>
  <c r="I708" l="1"/>
  <c r="DZ707"/>
  <c r="EB707"/>
  <c r="G708"/>
  <c r="E708" s="1"/>
  <c r="F708"/>
  <c r="EA707"/>
  <c r="EC707"/>
  <c r="J708" a="1"/>
  <c r="J708" s="1"/>
  <c r="K708"/>
  <c r="L708"/>
  <c r="M708"/>
  <c r="EP707" l="1"/>
  <c r="N708"/>
  <c r="P708"/>
  <c r="S708" a="1"/>
  <c r="S708" s="1"/>
  <c r="T708" a="1"/>
  <c r="T708" s="1"/>
  <c r="U708" a="1"/>
  <c r="U708" s="1"/>
  <c r="V708" a="1"/>
  <c r="V708" s="1"/>
  <c r="W708" a="1"/>
  <c r="W708" s="1"/>
  <c r="Z708"/>
  <c r="AA708"/>
  <c r="AB708" a="1"/>
  <c r="AB708" s="1"/>
  <c r="AC708" a="1"/>
  <c r="AC708" s="1"/>
  <c r="AD708"/>
  <c r="AE708"/>
  <c r="AG708" s="1"/>
  <c r="AH708"/>
  <c r="AJ708" s="1"/>
  <c r="AK708"/>
  <c r="AL708"/>
  <c r="AM708"/>
  <c r="O708"/>
  <c r="X708" l="1" a="1"/>
  <c r="X708" s="1"/>
  <c r="Y708" a="1"/>
  <c r="Y708" s="1"/>
  <c r="AI708"/>
  <c r="AF708"/>
  <c r="AO708"/>
  <c r="AP708"/>
  <c r="AQ708"/>
  <c r="AR708"/>
  <c r="AS708"/>
  <c r="AT708"/>
  <c r="AU708"/>
  <c r="AV708"/>
  <c r="AW708"/>
  <c r="AX708" a="1"/>
  <c r="AX708" s="1"/>
  <c r="AY708"/>
  <c r="AZ708" s="1" a="1"/>
  <c r="AZ708" s="1"/>
  <c r="BA708"/>
  <c r="BG708"/>
  <c r="BK708"/>
  <c r="BL708"/>
  <c r="BM708"/>
  <c r="BN708"/>
  <c r="BO708"/>
  <c r="CN708"/>
  <c r="BP708"/>
  <c r="Q708" l="1"/>
  <c r="R708"/>
  <c r="BH708"/>
  <c r="BC708"/>
  <c r="BI708"/>
  <c r="BD708"/>
  <c r="BE708"/>
  <c r="BF708"/>
  <c r="CO708" a="1"/>
  <c r="CO708" s="1"/>
  <c r="DH708" s="1"/>
  <c r="CP708" a="1"/>
  <c r="CP708" s="1"/>
  <c r="DI708" s="1"/>
  <c r="CQ708" a="1"/>
  <c r="CQ708" s="1"/>
  <c r="DJ708" s="1"/>
  <c r="CR708" a="1"/>
  <c r="CR708" s="1"/>
  <c r="DK708" s="1"/>
  <c r="CS708" a="1"/>
  <c r="CS708" s="1"/>
  <c r="DL708" s="1"/>
  <c r="CT708" a="1"/>
  <c r="CT708" s="1"/>
  <c r="DM708" s="1"/>
  <c r="CU708" a="1"/>
  <c r="CU708" s="1"/>
  <c r="DN708" s="1" a="1"/>
  <c r="DN708" s="1"/>
  <c r="CV708" a="1"/>
  <c r="CV708" s="1"/>
  <c r="DO708" s="1"/>
  <c r="CW708" a="1"/>
  <c r="CW708" s="1"/>
  <c r="DP708" s="1"/>
  <c r="CX708" a="1"/>
  <c r="CX708" s="1"/>
  <c r="DQ708" s="1"/>
  <c r="CY708" a="1"/>
  <c r="CY708" s="1"/>
  <c r="DR708" s="1"/>
  <c r="CZ708" a="1"/>
  <c r="CZ708" s="1"/>
  <c r="DS708" s="1"/>
  <c r="DG708"/>
  <c r="ED708"/>
  <c r="EE708"/>
  <c r="EF708"/>
  <c r="EG708"/>
  <c r="D709"/>
  <c r="H709"/>
  <c r="AN708"/>
  <c r="I709" l="1"/>
  <c r="DZ708"/>
  <c r="EB708"/>
  <c r="EC708" s="1"/>
  <c r="G709"/>
  <c r="E709" s="1"/>
  <c r="F709"/>
  <c r="J709" a="1"/>
  <c r="J709" s="1"/>
  <c r="K709"/>
  <c r="L709"/>
  <c r="M709"/>
  <c r="EA708" l="1"/>
  <c r="EP708"/>
  <c r="N709"/>
  <c r="P709"/>
  <c r="S709" a="1"/>
  <c r="S709" s="1"/>
  <c r="T709" a="1"/>
  <c r="T709" s="1"/>
  <c r="U709" a="1"/>
  <c r="U709" s="1"/>
  <c r="V709" a="1"/>
  <c r="V709" s="1"/>
  <c r="W709" a="1"/>
  <c r="W709" s="1"/>
  <c r="Z709"/>
  <c r="AA709"/>
  <c r="AB709" a="1"/>
  <c r="AB709" s="1"/>
  <c r="AC709" a="1"/>
  <c r="AC709" s="1"/>
  <c r="AD709"/>
  <c r="AE709"/>
  <c r="AG709" s="1"/>
  <c r="AH709"/>
  <c r="AJ709" s="1"/>
  <c r="AK709"/>
  <c r="AL709"/>
  <c r="AM709"/>
  <c r="O709"/>
  <c r="X709" l="1" a="1"/>
  <c r="X709" s="1"/>
  <c r="Y709" a="1"/>
  <c r="Y709" s="1"/>
  <c r="AI709"/>
  <c r="AF709"/>
  <c r="AO709"/>
  <c r="AP709"/>
  <c r="AQ709"/>
  <c r="AR709"/>
  <c r="AS709"/>
  <c r="AT709"/>
  <c r="AU709"/>
  <c r="AV709"/>
  <c r="AW709"/>
  <c r="AX709" a="1"/>
  <c r="AX709" s="1"/>
  <c r="AY709"/>
  <c r="AZ709" s="1" a="1"/>
  <c r="AZ709" s="1"/>
  <c r="BA709"/>
  <c r="BG709"/>
  <c r="BK709"/>
  <c r="BL709"/>
  <c r="BM709"/>
  <c r="BN709"/>
  <c r="BO709"/>
  <c r="CN709"/>
  <c r="BP709"/>
  <c r="Q709" l="1"/>
  <c r="R709"/>
  <c r="BH709"/>
  <c r="BC709"/>
  <c r="BI709"/>
  <c r="BD709"/>
  <c r="BE709"/>
  <c r="BF709"/>
  <c r="CO709" a="1"/>
  <c r="CO709" s="1"/>
  <c r="DH709" s="1"/>
  <c r="CP709" a="1"/>
  <c r="CP709" s="1"/>
  <c r="DI709" s="1"/>
  <c r="CQ709" a="1"/>
  <c r="CQ709" s="1"/>
  <c r="DJ709" s="1"/>
  <c r="CR709" a="1"/>
  <c r="CR709" s="1"/>
  <c r="DK709" s="1"/>
  <c r="CS709" a="1"/>
  <c r="CS709" s="1"/>
  <c r="DL709" s="1"/>
  <c r="CT709" a="1"/>
  <c r="CT709" s="1"/>
  <c r="DM709" s="1"/>
  <c r="CU709" a="1"/>
  <c r="CU709" s="1"/>
  <c r="DN709" s="1" a="1"/>
  <c r="DN709" s="1"/>
  <c r="CV709" a="1"/>
  <c r="CV709" s="1"/>
  <c r="DO709" s="1"/>
  <c r="CW709" a="1"/>
  <c r="CW709" s="1"/>
  <c r="DP709" s="1"/>
  <c r="CX709" a="1"/>
  <c r="CX709" s="1"/>
  <c r="DQ709" s="1"/>
  <c r="CY709" a="1"/>
  <c r="CY709" s="1"/>
  <c r="DR709" s="1"/>
  <c r="CZ709" a="1"/>
  <c r="CZ709" s="1"/>
  <c r="DS709" s="1"/>
  <c r="DG709"/>
  <c r="ED709"/>
  <c r="EE709"/>
  <c r="EF709"/>
  <c r="EG709"/>
  <c r="D710"/>
  <c r="H710"/>
  <c r="AN709"/>
  <c r="I710" l="1"/>
  <c r="DZ709"/>
  <c r="EB709"/>
  <c r="G710"/>
  <c r="E710" s="1"/>
  <c r="F710"/>
  <c r="EA709"/>
  <c r="EC709"/>
  <c r="J710" a="1"/>
  <c r="J710" s="1"/>
  <c r="K710"/>
  <c r="L710"/>
  <c r="M710"/>
  <c r="EP709" l="1"/>
  <c r="N710"/>
  <c r="P710"/>
  <c r="S710" a="1"/>
  <c r="S710" s="1"/>
  <c r="T710" a="1"/>
  <c r="T710" s="1"/>
  <c r="U710" a="1"/>
  <c r="U710" s="1"/>
  <c r="V710" a="1"/>
  <c r="V710" s="1"/>
  <c r="W710" a="1"/>
  <c r="W710" s="1"/>
  <c r="Z710"/>
  <c r="AA710"/>
  <c r="AB710" a="1"/>
  <c r="AB710" s="1"/>
  <c r="AC710" a="1"/>
  <c r="AC710" s="1"/>
  <c r="AD710"/>
  <c r="AE710"/>
  <c r="AG710" s="1"/>
  <c r="AH710"/>
  <c r="AJ710" s="1"/>
  <c r="AK710"/>
  <c r="AL710"/>
  <c r="AM710"/>
  <c r="O710"/>
  <c r="X710" l="1" a="1"/>
  <c r="X710" s="1"/>
  <c r="Y710" a="1"/>
  <c r="Y710" s="1"/>
  <c r="AI710"/>
  <c r="AF710"/>
  <c r="AO710"/>
  <c r="AP710"/>
  <c r="AQ710"/>
  <c r="AR710"/>
  <c r="AS710"/>
  <c r="AT710"/>
  <c r="AU710"/>
  <c r="AV710"/>
  <c r="AW710"/>
  <c r="AX710" a="1"/>
  <c r="AX710" s="1"/>
  <c r="AY710"/>
  <c r="AZ710" s="1" a="1"/>
  <c r="AZ710" s="1"/>
  <c r="BA710"/>
  <c r="BG710"/>
  <c r="BK710"/>
  <c r="BL710"/>
  <c r="BM710"/>
  <c r="BN710"/>
  <c r="BO710"/>
  <c r="CN710"/>
  <c r="BP710"/>
  <c r="Q710" l="1"/>
  <c r="R710"/>
  <c r="BH710"/>
  <c r="BC710"/>
  <c r="BI710"/>
  <c r="BD710"/>
  <c r="BE710"/>
  <c r="BF710"/>
  <c r="CO710" a="1"/>
  <c r="CO710" s="1"/>
  <c r="DH710" s="1"/>
  <c r="CP710" a="1"/>
  <c r="CP710" s="1"/>
  <c r="DI710" s="1"/>
  <c r="CQ710" a="1"/>
  <c r="CQ710" s="1"/>
  <c r="DJ710" s="1"/>
  <c r="CR710" a="1"/>
  <c r="CR710" s="1"/>
  <c r="DK710" s="1"/>
  <c r="CS710" a="1"/>
  <c r="CS710" s="1"/>
  <c r="DL710" s="1"/>
  <c r="CT710" a="1"/>
  <c r="CT710" s="1"/>
  <c r="DM710" s="1"/>
  <c r="CU710" a="1"/>
  <c r="CU710" s="1"/>
  <c r="DN710" s="1" a="1"/>
  <c r="DN710" s="1"/>
  <c r="CV710" a="1"/>
  <c r="CV710" s="1"/>
  <c r="DO710" s="1"/>
  <c r="CW710" a="1"/>
  <c r="CW710" s="1"/>
  <c r="DP710" s="1"/>
  <c r="CX710" a="1"/>
  <c r="CX710" s="1"/>
  <c r="DQ710" s="1"/>
  <c r="CY710" a="1"/>
  <c r="CY710" s="1"/>
  <c r="DR710" s="1"/>
  <c r="CZ710" a="1"/>
  <c r="CZ710" s="1"/>
  <c r="DS710" s="1"/>
  <c r="DG710"/>
  <c r="ED710"/>
  <c r="EE710"/>
  <c r="EF710"/>
  <c r="EG710"/>
  <c r="D711"/>
  <c r="H711"/>
  <c r="AN710"/>
  <c r="I711" l="1"/>
  <c r="DZ710"/>
  <c r="EB710"/>
  <c r="G711"/>
  <c r="E711" s="1"/>
  <c r="F711"/>
  <c r="EA710"/>
  <c r="EC710"/>
  <c r="J711" a="1"/>
  <c r="J711" s="1"/>
  <c r="K711"/>
  <c r="L711"/>
  <c r="M711"/>
  <c r="EP710" l="1"/>
  <c r="N711"/>
  <c r="P711"/>
  <c r="S711" a="1"/>
  <c r="S711" s="1"/>
  <c r="T711" a="1"/>
  <c r="T711" s="1"/>
  <c r="U711" a="1"/>
  <c r="U711" s="1"/>
  <c r="V711" a="1"/>
  <c r="V711" s="1"/>
  <c r="W711" a="1"/>
  <c r="W711" s="1"/>
  <c r="Z711"/>
  <c r="AA711"/>
  <c r="AB711" a="1"/>
  <c r="AB711" s="1"/>
  <c r="AC711" a="1"/>
  <c r="AC711" s="1"/>
  <c r="AD711"/>
  <c r="AE711"/>
  <c r="AG711" s="1"/>
  <c r="AH711"/>
  <c r="AJ711" s="1"/>
  <c r="AK711"/>
  <c r="AL711"/>
  <c r="AM711"/>
  <c r="O711"/>
  <c r="X711" l="1" a="1"/>
  <c r="X711" s="1"/>
  <c r="Y711" a="1"/>
  <c r="Y711" s="1"/>
  <c r="AI711"/>
  <c r="AF711"/>
  <c r="AO711"/>
  <c r="AP711"/>
  <c r="AQ711"/>
  <c r="AR711"/>
  <c r="AS711"/>
  <c r="AT711"/>
  <c r="AU711"/>
  <c r="AV711"/>
  <c r="AW711"/>
  <c r="AX711" a="1"/>
  <c r="AX711" s="1"/>
  <c r="AY711"/>
  <c r="AZ711" s="1" a="1"/>
  <c r="AZ711" s="1"/>
  <c r="BA711"/>
  <c r="BG711"/>
  <c r="BK711"/>
  <c r="BL711"/>
  <c r="BM711"/>
  <c r="BN711"/>
  <c r="BO711"/>
  <c r="CN711"/>
  <c r="BP711"/>
  <c r="R711" l="1"/>
  <c r="Q711"/>
  <c r="BH711"/>
  <c r="BC711"/>
  <c r="BI711"/>
  <c r="BD711"/>
  <c r="BE711"/>
  <c r="BF711"/>
  <c r="CO711" a="1"/>
  <c r="CO711" s="1"/>
  <c r="DH711" s="1"/>
  <c r="CP711" a="1"/>
  <c r="CP711" s="1"/>
  <c r="DI711" s="1"/>
  <c r="CQ711" a="1"/>
  <c r="CQ711" s="1"/>
  <c r="DJ711" s="1"/>
  <c r="CR711" a="1"/>
  <c r="CR711" s="1"/>
  <c r="DK711" s="1"/>
  <c r="CS711" a="1"/>
  <c r="CS711" s="1"/>
  <c r="DL711" s="1"/>
  <c r="CT711" a="1"/>
  <c r="CT711" s="1"/>
  <c r="DM711" s="1"/>
  <c r="CU711" a="1"/>
  <c r="CU711" s="1"/>
  <c r="DN711" s="1" a="1"/>
  <c r="DN711" s="1"/>
  <c r="CV711" a="1"/>
  <c r="CV711" s="1"/>
  <c r="DO711" s="1"/>
  <c r="CW711" a="1"/>
  <c r="CW711" s="1"/>
  <c r="DP711" s="1"/>
  <c r="CX711" a="1"/>
  <c r="CX711" s="1"/>
  <c r="DQ711" s="1"/>
  <c r="CY711" a="1"/>
  <c r="CY711" s="1"/>
  <c r="DR711" s="1"/>
  <c r="CZ711" a="1"/>
  <c r="CZ711" s="1"/>
  <c r="DS711" s="1"/>
  <c r="DG711"/>
  <c r="ED711"/>
  <c r="EE711"/>
  <c r="EF711"/>
  <c r="EG711"/>
  <c r="D712"/>
  <c r="AN711"/>
  <c r="H712"/>
  <c r="I712" l="1"/>
  <c r="DZ711"/>
  <c r="EB711"/>
  <c r="G712"/>
  <c r="E712" s="1"/>
  <c r="F712"/>
  <c r="EA711"/>
  <c r="EC711"/>
  <c r="J712" a="1"/>
  <c r="J712" s="1"/>
  <c r="K712"/>
  <c r="L712"/>
  <c r="M712"/>
  <c r="EP711" l="1"/>
  <c r="N712"/>
  <c r="P712"/>
  <c r="S712" a="1"/>
  <c r="S712" s="1"/>
  <c r="T712" a="1"/>
  <c r="T712" s="1"/>
  <c r="U712" a="1"/>
  <c r="U712" s="1"/>
  <c r="V712" a="1"/>
  <c r="V712" s="1"/>
  <c r="W712" a="1"/>
  <c r="W712" s="1"/>
  <c r="Z712"/>
  <c r="AA712"/>
  <c r="AB712" a="1"/>
  <c r="AB712" s="1"/>
  <c r="AC712" a="1"/>
  <c r="AC712" s="1"/>
  <c r="AD712"/>
  <c r="AE712"/>
  <c r="AG712" s="1"/>
  <c r="AH712"/>
  <c r="AJ712" s="1"/>
  <c r="AK712"/>
  <c r="AL712"/>
  <c r="AM712"/>
  <c r="O712"/>
  <c r="X712" l="1" a="1"/>
  <c r="X712" s="1"/>
  <c r="Y712" a="1"/>
  <c r="Y712" s="1"/>
  <c r="AI712"/>
  <c r="AF712"/>
  <c r="AO712"/>
  <c r="AP712"/>
  <c r="AQ712"/>
  <c r="AR712"/>
  <c r="AS712"/>
  <c r="AT712"/>
  <c r="AU712"/>
  <c r="AV712"/>
  <c r="AW712"/>
  <c r="AX712" a="1"/>
  <c r="AX712" s="1"/>
  <c r="AY712"/>
  <c r="AZ712" s="1" a="1"/>
  <c r="AZ712" s="1"/>
  <c r="BA712"/>
  <c r="BG712"/>
  <c r="BK712"/>
  <c r="BL712"/>
  <c r="BM712"/>
  <c r="BN712"/>
  <c r="BO712"/>
  <c r="CN712"/>
  <c r="BP712"/>
  <c r="Q712" l="1"/>
  <c r="R712"/>
  <c r="BH712"/>
  <c r="BC712"/>
  <c r="BI712"/>
  <c r="BD712"/>
  <c r="BE712"/>
  <c r="BF712"/>
  <c r="CO712" a="1"/>
  <c r="CO712" s="1"/>
  <c r="DH712" s="1"/>
  <c r="CP712" a="1"/>
  <c r="CP712" s="1"/>
  <c r="DI712" s="1"/>
  <c r="CQ712" a="1"/>
  <c r="CQ712" s="1"/>
  <c r="DJ712" s="1"/>
  <c r="CR712" a="1"/>
  <c r="CR712" s="1"/>
  <c r="DK712" s="1"/>
  <c r="CS712" a="1"/>
  <c r="CS712" s="1"/>
  <c r="DL712" s="1"/>
  <c r="CT712" a="1"/>
  <c r="CT712" s="1"/>
  <c r="DM712" s="1"/>
  <c r="CU712" a="1"/>
  <c r="CU712" s="1"/>
  <c r="DN712" s="1" a="1"/>
  <c r="DN712" s="1"/>
  <c r="CV712" a="1"/>
  <c r="CV712" s="1"/>
  <c r="DO712" s="1"/>
  <c r="CW712" a="1"/>
  <c r="CW712" s="1"/>
  <c r="DP712" s="1"/>
  <c r="CX712" a="1"/>
  <c r="CX712" s="1"/>
  <c r="DQ712" s="1"/>
  <c r="CY712" a="1"/>
  <c r="CY712" s="1"/>
  <c r="DR712" s="1"/>
  <c r="CZ712" a="1"/>
  <c r="CZ712" s="1"/>
  <c r="DS712" s="1"/>
  <c r="DG712"/>
  <c r="ED712"/>
  <c r="EE712"/>
  <c r="EF712"/>
  <c r="EG712"/>
  <c r="D713"/>
  <c r="H713"/>
  <c r="AN712"/>
  <c r="I713" l="1"/>
  <c r="DZ712"/>
  <c r="EB712"/>
  <c r="EC712" s="1"/>
  <c r="G713"/>
  <c r="E713" s="1"/>
  <c r="F713"/>
  <c r="EA712"/>
  <c r="J713" a="1"/>
  <c r="J713" s="1"/>
  <c r="K713"/>
  <c r="L713"/>
  <c r="M713"/>
  <c r="EP712" l="1"/>
  <c r="N713"/>
  <c r="P713"/>
  <c r="S713" a="1"/>
  <c r="S713" s="1"/>
  <c r="T713" a="1"/>
  <c r="T713" s="1"/>
  <c r="U713" a="1"/>
  <c r="U713" s="1"/>
  <c r="V713" a="1"/>
  <c r="V713" s="1"/>
  <c r="W713" a="1"/>
  <c r="W713" s="1"/>
  <c r="Z713"/>
  <c r="AA713"/>
  <c r="AB713" a="1"/>
  <c r="AB713" s="1"/>
  <c r="AC713" a="1"/>
  <c r="AC713" s="1"/>
  <c r="AD713"/>
  <c r="AE713"/>
  <c r="AG713" s="1"/>
  <c r="AH713"/>
  <c r="AJ713" s="1"/>
  <c r="AK713"/>
  <c r="AL713"/>
  <c r="AM713"/>
  <c r="O713"/>
  <c r="X713" l="1" a="1"/>
  <c r="X713" s="1"/>
  <c r="Y713" a="1"/>
  <c r="Y713" s="1"/>
  <c r="AI713"/>
  <c r="AF713"/>
  <c r="AO713"/>
  <c r="AP713"/>
  <c r="AQ713"/>
  <c r="AR713"/>
  <c r="AS713"/>
  <c r="AT713"/>
  <c r="AU713"/>
  <c r="AV713"/>
  <c r="AW713"/>
  <c r="AX713" a="1"/>
  <c r="AX713" s="1"/>
  <c r="AY713"/>
  <c r="AZ713" s="1" a="1"/>
  <c r="AZ713" s="1"/>
  <c r="BA713"/>
  <c r="BG713"/>
  <c r="BK713"/>
  <c r="BL713"/>
  <c r="BM713"/>
  <c r="BN713"/>
  <c r="BO713"/>
  <c r="CN713"/>
  <c r="BP713"/>
  <c r="Q713" l="1"/>
  <c r="R713"/>
  <c r="BH713"/>
  <c r="BC713"/>
  <c r="BI713"/>
  <c r="BD713"/>
  <c r="BE713"/>
  <c r="BF713"/>
  <c r="CO713" a="1"/>
  <c r="CO713" s="1"/>
  <c r="DH713" s="1"/>
  <c r="CP713" a="1"/>
  <c r="CP713" s="1"/>
  <c r="DI713" s="1"/>
  <c r="CQ713" a="1"/>
  <c r="CQ713" s="1"/>
  <c r="DJ713" s="1"/>
  <c r="CR713" a="1"/>
  <c r="CR713" s="1"/>
  <c r="DK713" s="1"/>
  <c r="CS713" a="1"/>
  <c r="CS713" s="1"/>
  <c r="DL713" s="1"/>
  <c r="CT713" a="1"/>
  <c r="CT713" s="1"/>
  <c r="DM713" s="1"/>
  <c r="CU713" a="1"/>
  <c r="CU713" s="1"/>
  <c r="DN713" s="1" a="1"/>
  <c r="DN713" s="1"/>
  <c r="CV713" a="1"/>
  <c r="CV713" s="1"/>
  <c r="DO713" s="1"/>
  <c r="CW713" a="1"/>
  <c r="CW713" s="1"/>
  <c r="DP713" s="1"/>
  <c r="CX713" a="1"/>
  <c r="CX713" s="1"/>
  <c r="DQ713" s="1"/>
  <c r="CY713" a="1"/>
  <c r="CY713" s="1"/>
  <c r="DR713" s="1"/>
  <c r="CZ713" a="1"/>
  <c r="CZ713" s="1"/>
  <c r="DS713" s="1"/>
  <c r="DG713"/>
  <c r="ED713"/>
  <c r="EE713"/>
  <c r="EF713"/>
  <c r="EG713"/>
  <c r="D714"/>
  <c r="H714"/>
  <c r="AN713"/>
  <c r="I714" l="1"/>
  <c r="DZ713"/>
  <c r="EB713"/>
  <c r="G714"/>
  <c r="E714" s="1"/>
  <c r="F714"/>
  <c r="EA713"/>
  <c r="EC713"/>
  <c r="J714" a="1"/>
  <c r="J714" s="1"/>
  <c r="K714"/>
  <c r="L714"/>
  <c r="M714"/>
  <c r="EP713" l="1"/>
  <c r="N714"/>
  <c r="P714"/>
  <c r="S714" a="1"/>
  <c r="S714" s="1"/>
  <c r="T714" a="1"/>
  <c r="T714" s="1"/>
  <c r="U714" a="1"/>
  <c r="U714" s="1"/>
  <c r="V714" a="1"/>
  <c r="V714" s="1"/>
  <c r="W714" a="1"/>
  <c r="W714" s="1"/>
  <c r="Z714"/>
  <c r="AA714"/>
  <c r="AB714" a="1"/>
  <c r="AB714" s="1"/>
  <c r="AC714" a="1"/>
  <c r="AC714" s="1"/>
  <c r="AD714"/>
  <c r="AE714"/>
  <c r="AG714" s="1"/>
  <c r="AH714"/>
  <c r="AJ714" s="1"/>
  <c r="AK714"/>
  <c r="AL714"/>
  <c r="AM714"/>
  <c r="O714"/>
  <c r="X714" l="1" a="1"/>
  <c r="X714" s="1"/>
  <c r="Y714" a="1"/>
  <c r="Y714" s="1"/>
  <c r="AI714"/>
  <c r="AF714"/>
  <c r="AO714"/>
  <c r="AP714"/>
  <c r="AQ714"/>
  <c r="AR714"/>
  <c r="AS714"/>
  <c r="AT714"/>
  <c r="AU714"/>
  <c r="AV714"/>
  <c r="AW714"/>
  <c r="AX714" a="1"/>
  <c r="AX714" s="1"/>
  <c r="AY714"/>
  <c r="AZ714" s="1" a="1"/>
  <c r="AZ714" s="1"/>
  <c r="BA714"/>
  <c r="BK714"/>
  <c r="BL714"/>
  <c r="BM714"/>
  <c r="BN714"/>
  <c r="BO714"/>
  <c r="CN714"/>
  <c r="BP714"/>
  <c r="R714" l="1"/>
  <c r="Q714"/>
  <c r="BG714"/>
  <c r="BH714"/>
  <c r="BC714"/>
  <c r="BI714"/>
  <c r="BD714"/>
  <c r="BE714"/>
  <c r="BF714"/>
  <c r="CO714" a="1"/>
  <c r="CO714" s="1"/>
  <c r="DH714" s="1"/>
  <c r="CP714" a="1"/>
  <c r="CP714" s="1"/>
  <c r="DI714" s="1"/>
  <c r="CQ714" a="1"/>
  <c r="CQ714" s="1"/>
  <c r="DJ714" s="1"/>
  <c r="CR714" a="1"/>
  <c r="CR714" s="1"/>
  <c r="DK714" s="1"/>
  <c r="CS714" a="1"/>
  <c r="CS714" s="1"/>
  <c r="DL714" s="1"/>
  <c r="CT714" a="1"/>
  <c r="CT714" s="1"/>
  <c r="DM714" s="1"/>
  <c r="CU714" a="1"/>
  <c r="CU714" s="1"/>
  <c r="DN714" s="1" a="1"/>
  <c r="DN714" s="1"/>
  <c r="CV714" a="1"/>
  <c r="CV714" s="1"/>
  <c r="DO714" s="1"/>
  <c r="CW714" a="1"/>
  <c r="CW714" s="1"/>
  <c r="DP714" s="1"/>
  <c r="CX714" a="1"/>
  <c r="CX714" s="1"/>
  <c r="DQ714" s="1"/>
  <c r="CY714" a="1"/>
  <c r="CY714" s="1"/>
  <c r="DR714" s="1"/>
  <c r="CZ714" a="1"/>
  <c r="CZ714" s="1"/>
  <c r="DS714" s="1"/>
  <c r="DG714"/>
  <c r="ED714"/>
  <c r="EE714"/>
  <c r="EF714"/>
  <c r="EG714"/>
  <c r="D715"/>
  <c r="AN714"/>
  <c r="H715"/>
  <c r="I715" l="1"/>
  <c r="DZ714"/>
  <c r="EB714"/>
  <c r="G715"/>
  <c r="E715" s="1"/>
  <c r="F715"/>
  <c r="EA714"/>
  <c r="EC714"/>
  <c r="J715" a="1"/>
  <c r="J715" s="1"/>
  <c r="K715"/>
  <c r="L715"/>
  <c r="M715"/>
  <c r="EP714" l="1"/>
  <c r="N715"/>
  <c r="P715"/>
  <c r="S715" a="1"/>
  <c r="S715" s="1"/>
  <c r="T715" a="1"/>
  <c r="T715" s="1"/>
  <c r="U715" a="1"/>
  <c r="U715" s="1"/>
  <c r="V715" a="1"/>
  <c r="V715" s="1"/>
  <c r="W715" a="1"/>
  <c r="W715" s="1"/>
  <c r="Z715"/>
  <c r="AA715"/>
  <c r="AB715" a="1"/>
  <c r="AB715" s="1"/>
  <c r="AC715" a="1"/>
  <c r="AC715" s="1"/>
  <c r="AD715"/>
  <c r="AE715"/>
  <c r="AG715" s="1"/>
  <c r="AH715"/>
  <c r="AJ715" s="1"/>
  <c r="AK715"/>
  <c r="AL715"/>
  <c r="AM715"/>
  <c r="O715"/>
  <c r="X715" l="1" a="1"/>
  <c r="X715" s="1"/>
  <c r="Y715" a="1"/>
  <c r="Y715" s="1"/>
  <c r="AI715"/>
  <c r="AF715"/>
  <c r="AO715"/>
  <c r="AP715"/>
  <c r="AQ715"/>
  <c r="AR715"/>
  <c r="AS715"/>
  <c r="AT715"/>
  <c r="AU715"/>
  <c r="AV715"/>
  <c r="AW715"/>
  <c r="AX715" a="1"/>
  <c r="AX715" s="1"/>
  <c r="AY715"/>
  <c r="AZ715" s="1" a="1"/>
  <c r="AZ715" s="1"/>
  <c r="BA715"/>
  <c r="BG715"/>
  <c r="BK715"/>
  <c r="BL715"/>
  <c r="BM715"/>
  <c r="BN715"/>
  <c r="BO715"/>
  <c r="CN715"/>
  <c r="BP715"/>
  <c r="Q715" l="1"/>
  <c r="R715"/>
  <c r="BH715"/>
  <c r="BC715"/>
  <c r="BI715"/>
  <c r="BD715"/>
  <c r="BE715"/>
  <c r="BF715"/>
  <c r="CO715" a="1"/>
  <c r="CO715" s="1"/>
  <c r="DH715" s="1"/>
  <c r="CP715" a="1"/>
  <c r="CP715" s="1"/>
  <c r="DI715" s="1"/>
  <c r="CQ715" a="1"/>
  <c r="CQ715" s="1"/>
  <c r="DJ715" s="1"/>
  <c r="CR715" a="1"/>
  <c r="CR715" s="1"/>
  <c r="DK715" s="1"/>
  <c r="CS715" a="1"/>
  <c r="CS715" s="1"/>
  <c r="DL715" s="1"/>
  <c r="CT715" a="1"/>
  <c r="CT715" s="1"/>
  <c r="DM715" s="1"/>
  <c r="CU715" a="1"/>
  <c r="CU715" s="1"/>
  <c r="DN715" s="1" a="1"/>
  <c r="DN715" s="1"/>
  <c r="CV715" a="1"/>
  <c r="CV715" s="1"/>
  <c r="DO715" s="1"/>
  <c r="CW715" a="1"/>
  <c r="CW715" s="1"/>
  <c r="DP715" s="1"/>
  <c r="CX715" a="1"/>
  <c r="CX715" s="1"/>
  <c r="DQ715" s="1"/>
  <c r="CY715" a="1"/>
  <c r="CY715" s="1"/>
  <c r="DR715" s="1"/>
  <c r="CZ715" a="1"/>
  <c r="CZ715" s="1"/>
  <c r="DS715" s="1"/>
  <c r="DG715"/>
  <c r="ED715"/>
  <c r="EE715"/>
  <c r="EF715"/>
  <c r="EG715"/>
  <c r="D716"/>
  <c r="H716"/>
  <c r="AN715"/>
  <c r="I716" l="1"/>
  <c r="DZ715"/>
  <c r="EB715"/>
  <c r="G716"/>
  <c r="E716" s="1"/>
  <c r="F716"/>
  <c r="EA715"/>
  <c r="EC715"/>
  <c r="J716" a="1"/>
  <c r="J716" s="1"/>
  <c r="K716"/>
  <c r="L716"/>
  <c r="M716"/>
  <c r="EP715" l="1"/>
  <c r="N716"/>
  <c r="P716"/>
  <c r="S716" a="1"/>
  <c r="S716" s="1"/>
  <c r="T716" a="1"/>
  <c r="T716" s="1"/>
  <c r="U716" a="1"/>
  <c r="U716" s="1"/>
  <c r="V716" a="1"/>
  <c r="V716" s="1"/>
  <c r="W716" a="1"/>
  <c r="W716" s="1"/>
  <c r="Z716"/>
  <c r="AA716"/>
  <c r="AB716" a="1"/>
  <c r="AB716" s="1"/>
  <c r="AC716" a="1"/>
  <c r="AC716" s="1"/>
  <c r="AD716"/>
  <c r="AE716"/>
  <c r="AG716" s="1"/>
  <c r="AH716"/>
  <c r="AJ716" s="1"/>
  <c r="AK716"/>
  <c r="AL716"/>
  <c r="AM716"/>
  <c r="O716"/>
  <c r="X716" l="1" a="1"/>
  <c r="X716" s="1"/>
  <c r="Y716" a="1"/>
  <c r="Y716" s="1"/>
  <c r="AI716"/>
  <c r="AF716"/>
  <c r="AO716"/>
  <c r="AP716"/>
  <c r="AQ716"/>
  <c r="AR716"/>
  <c r="AS716"/>
  <c r="AT716"/>
  <c r="AU716"/>
  <c r="AV716"/>
  <c r="AW716"/>
  <c r="AX716" a="1"/>
  <c r="AX716" s="1"/>
  <c r="AY716"/>
  <c r="AZ716" s="1" a="1"/>
  <c r="AZ716" s="1"/>
  <c r="BA716"/>
  <c r="BG716"/>
  <c r="BK716"/>
  <c r="BL716"/>
  <c r="BM716"/>
  <c r="BN716"/>
  <c r="BO716"/>
  <c r="CN716"/>
  <c r="BP716"/>
  <c r="Q716" l="1"/>
  <c r="R716"/>
  <c r="BH716"/>
  <c r="BC716"/>
  <c r="BI716"/>
  <c r="BD716"/>
  <c r="BE716"/>
  <c r="BF716"/>
  <c r="CO716" a="1"/>
  <c r="CO716" s="1"/>
  <c r="DH716" s="1"/>
  <c r="CP716" a="1"/>
  <c r="CP716" s="1"/>
  <c r="DI716" s="1"/>
  <c r="CQ716" a="1"/>
  <c r="CQ716" s="1"/>
  <c r="DJ716" s="1"/>
  <c r="CR716" a="1"/>
  <c r="CR716" s="1"/>
  <c r="DK716" s="1"/>
  <c r="CS716" a="1"/>
  <c r="CS716" s="1"/>
  <c r="DL716" s="1"/>
  <c r="CT716" a="1"/>
  <c r="CT716" s="1"/>
  <c r="DM716" s="1"/>
  <c r="CU716" a="1"/>
  <c r="CU716" s="1"/>
  <c r="DN716" s="1" a="1"/>
  <c r="DN716" s="1"/>
  <c r="CV716" a="1"/>
  <c r="CV716" s="1"/>
  <c r="DO716" s="1"/>
  <c r="CW716" a="1"/>
  <c r="CW716" s="1"/>
  <c r="DP716" s="1"/>
  <c r="CX716" a="1"/>
  <c r="CX716" s="1"/>
  <c r="DQ716" s="1"/>
  <c r="CY716" a="1"/>
  <c r="CY716" s="1"/>
  <c r="DR716" s="1"/>
  <c r="CZ716" a="1"/>
  <c r="CZ716" s="1"/>
  <c r="DS716" s="1"/>
  <c r="DG716"/>
  <c r="ED716"/>
  <c r="EE716"/>
  <c r="EF716"/>
  <c r="EG716"/>
  <c r="D717"/>
  <c r="H717"/>
  <c r="AN716"/>
  <c r="I717" l="1"/>
  <c r="DZ716"/>
  <c r="EB716"/>
  <c r="EC716" s="1"/>
  <c r="G717"/>
  <c r="E717" s="1"/>
  <c r="F717"/>
  <c r="EA716"/>
  <c r="J717" a="1"/>
  <c r="J717" s="1"/>
  <c r="K717"/>
  <c r="L717"/>
  <c r="M717"/>
  <c r="EP716" l="1"/>
  <c r="N717"/>
  <c r="P717"/>
  <c r="S717" a="1"/>
  <c r="S717" s="1"/>
  <c r="T717" a="1"/>
  <c r="T717" s="1"/>
  <c r="U717" a="1"/>
  <c r="U717" s="1"/>
  <c r="V717" a="1"/>
  <c r="V717" s="1"/>
  <c r="W717" a="1"/>
  <c r="W717" s="1"/>
  <c r="Z717"/>
  <c r="AA717"/>
  <c r="AB717" a="1"/>
  <c r="AB717" s="1"/>
  <c r="AC717" a="1"/>
  <c r="AC717" s="1"/>
  <c r="AD717"/>
  <c r="AE717"/>
  <c r="AG717" s="1"/>
  <c r="AH717"/>
  <c r="AJ717" s="1"/>
  <c r="AK717"/>
  <c r="AL717"/>
  <c r="AM717"/>
  <c r="O717"/>
  <c r="X717" l="1" a="1"/>
  <c r="X717" s="1"/>
  <c r="Y717" a="1"/>
  <c r="Y717" s="1"/>
  <c r="AI717"/>
  <c r="AF717"/>
  <c r="AO717"/>
  <c r="AP717"/>
  <c r="AQ717"/>
  <c r="AR717"/>
  <c r="AS717"/>
  <c r="AT717"/>
  <c r="AU717"/>
  <c r="AV717"/>
  <c r="AW717"/>
  <c r="AX717" a="1"/>
  <c r="AX717" s="1"/>
  <c r="AY717"/>
  <c r="AZ717" s="1" a="1"/>
  <c r="AZ717" s="1"/>
  <c r="BA717"/>
  <c r="BG717"/>
  <c r="BK717"/>
  <c r="BL717"/>
  <c r="BM717"/>
  <c r="BN717"/>
  <c r="BO717"/>
  <c r="CN717"/>
  <c r="BP717"/>
  <c r="R717" l="1"/>
  <c r="Q717"/>
  <c r="BH717"/>
  <c r="BC717"/>
  <c r="BI717"/>
  <c r="BD717"/>
  <c r="BE717"/>
  <c r="BF717"/>
  <c r="CO717" a="1"/>
  <c r="CO717" s="1"/>
  <c r="DH717" s="1"/>
  <c r="CP717" a="1"/>
  <c r="CP717" s="1"/>
  <c r="DI717" s="1"/>
  <c r="CQ717" a="1"/>
  <c r="CQ717" s="1"/>
  <c r="DJ717" s="1"/>
  <c r="CR717" a="1"/>
  <c r="CR717" s="1"/>
  <c r="DK717" s="1"/>
  <c r="CS717" a="1"/>
  <c r="CS717" s="1"/>
  <c r="DL717" s="1"/>
  <c r="CT717" a="1"/>
  <c r="CT717" s="1"/>
  <c r="DM717" s="1"/>
  <c r="CU717" a="1"/>
  <c r="CU717" s="1"/>
  <c r="DN717" s="1" a="1"/>
  <c r="DN717" s="1"/>
  <c r="CV717" a="1"/>
  <c r="CV717" s="1"/>
  <c r="DO717" s="1"/>
  <c r="CW717" a="1"/>
  <c r="CW717" s="1"/>
  <c r="DP717" s="1"/>
  <c r="CX717" a="1"/>
  <c r="CX717" s="1"/>
  <c r="DQ717" s="1"/>
  <c r="CY717" a="1"/>
  <c r="CY717" s="1"/>
  <c r="DR717" s="1"/>
  <c r="CZ717" a="1"/>
  <c r="CZ717" s="1"/>
  <c r="DS717" s="1"/>
  <c r="DG717"/>
  <c r="ED717"/>
  <c r="EE717"/>
  <c r="EF717"/>
  <c r="EG717"/>
  <c r="D718"/>
  <c r="AN717"/>
  <c r="H718"/>
  <c r="I718" l="1"/>
  <c r="DZ717"/>
  <c r="EB717"/>
  <c r="EC717" s="1"/>
  <c r="G718"/>
  <c r="E718" s="1"/>
  <c r="F718"/>
  <c r="EA717"/>
  <c r="J718" a="1"/>
  <c r="J718" s="1"/>
  <c r="K718"/>
  <c r="L718"/>
  <c r="M718"/>
  <c r="EP717" l="1"/>
  <c r="N718"/>
  <c r="P718"/>
  <c r="S718" a="1"/>
  <c r="S718" s="1"/>
  <c r="T718" a="1"/>
  <c r="T718" s="1"/>
  <c r="U718" a="1"/>
  <c r="U718" s="1"/>
  <c r="V718" a="1"/>
  <c r="V718" s="1"/>
  <c r="W718" a="1"/>
  <c r="W718" s="1"/>
  <c r="Z718"/>
  <c r="AA718"/>
  <c r="AB718" a="1"/>
  <c r="AB718" s="1"/>
  <c r="AC718" a="1"/>
  <c r="AC718" s="1"/>
  <c r="AD718"/>
  <c r="AE718"/>
  <c r="AG718" s="1"/>
  <c r="AH718"/>
  <c r="AJ718" s="1"/>
  <c r="AK718"/>
  <c r="AL718"/>
  <c r="AM718"/>
  <c r="O718"/>
  <c r="X718" l="1" a="1"/>
  <c r="X718" s="1"/>
  <c r="Y718" a="1"/>
  <c r="Y718" s="1"/>
  <c r="AI718"/>
  <c r="AF718"/>
  <c r="AO718"/>
  <c r="AP718"/>
  <c r="AQ718"/>
  <c r="AR718"/>
  <c r="AS718"/>
  <c r="AT718"/>
  <c r="AU718"/>
  <c r="AV718"/>
  <c r="AW718"/>
  <c r="AX718" a="1"/>
  <c r="AX718" s="1"/>
  <c r="AY718"/>
  <c r="AZ718" s="1" a="1"/>
  <c r="AZ718" s="1"/>
  <c r="BA718"/>
  <c r="BG718"/>
  <c r="BK718"/>
  <c r="BL718"/>
  <c r="BM718"/>
  <c r="BN718"/>
  <c r="BO718"/>
  <c r="CN718"/>
  <c r="BP718"/>
  <c r="R718" l="1"/>
  <c r="Q718"/>
  <c r="BH718"/>
  <c r="BC718"/>
  <c r="BI718"/>
  <c r="BD718"/>
  <c r="BE718"/>
  <c r="BF718"/>
  <c r="CO718" a="1"/>
  <c r="CO718" s="1"/>
  <c r="DH718" s="1"/>
  <c r="CP718" a="1"/>
  <c r="CP718" s="1"/>
  <c r="DI718" s="1"/>
  <c r="CQ718" a="1"/>
  <c r="CQ718" s="1"/>
  <c r="DJ718" s="1"/>
  <c r="CR718" a="1"/>
  <c r="CR718" s="1"/>
  <c r="DK718" s="1"/>
  <c r="CS718" a="1"/>
  <c r="CS718" s="1"/>
  <c r="DL718" s="1"/>
  <c r="CT718" a="1"/>
  <c r="CT718" s="1"/>
  <c r="DM718" s="1"/>
  <c r="CU718" a="1"/>
  <c r="CU718" s="1"/>
  <c r="DN718" s="1" a="1"/>
  <c r="DN718" s="1"/>
  <c r="CV718" a="1"/>
  <c r="CV718" s="1"/>
  <c r="DO718" s="1"/>
  <c r="CW718" a="1"/>
  <c r="CW718" s="1"/>
  <c r="DP718" s="1"/>
  <c r="CX718" a="1"/>
  <c r="CX718" s="1"/>
  <c r="DQ718" s="1"/>
  <c r="CY718" a="1"/>
  <c r="CY718" s="1"/>
  <c r="DR718" s="1"/>
  <c r="CZ718" a="1"/>
  <c r="CZ718" s="1"/>
  <c r="DS718" s="1"/>
  <c r="DG718"/>
  <c r="ED718"/>
  <c r="EE718"/>
  <c r="EF718"/>
  <c r="EG718"/>
  <c r="D719"/>
  <c r="AN718"/>
  <c r="H719"/>
  <c r="I719" l="1"/>
  <c r="DZ718"/>
  <c r="EB718"/>
  <c r="EC718" s="1"/>
  <c r="G719"/>
  <c r="E719" s="1"/>
  <c r="F719"/>
  <c r="EA718"/>
  <c r="J719" a="1"/>
  <c r="J719" s="1"/>
  <c r="K719"/>
  <c r="L719"/>
  <c r="M719"/>
  <c r="EP718" l="1"/>
  <c r="N719"/>
  <c r="P719"/>
  <c r="S719" a="1"/>
  <c r="S719" s="1"/>
  <c r="T719" a="1"/>
  <c r="T719" s="1"/>
  <c r="U719" a="1"/>
  <c r="U719" s="1"/>
  <c r="V719" a="1"/>
  <c r="V719" s="1"/>
  <c r="W719" a="1"/>
  <c r="W719" s="1"/>
  <c r="Z719"/>
  <c r="AA719"/>
  <c r="AB719" a="1"/>
  <c r="AB719" s="1"/>
  <c r="AC719" a="1"/>
  <c r="AC719" s="1"/>
  <c r="AD719"/>
  <c r="AE719"/>
  <c r="AG719" s="1"/>
  <c r="AH719"/>
  <c r="AJ719" s="1"/>
  <c r="AK719"/>
  <c r="AL719"/>
  <c r="AM719"/>
  <c r="O719"/>
  <c r="X719" l="1" a="1"/>
  <c r="X719" s="1"/>
  <c r="Y719" a="1"/>
  <c r="Y719" s="1"/>
  <c r="AI719"/>
  <c r="AF719"/>
  <c r="AO719"/>
  <c r="AP719"/>
  <c r="AQ719"/>
  <c r="AR719"/>
  <c r="AS719"/>
  <c r="AT719"/>
  <c r="AU719"/>
  <c r="AV719"/>
  <c r="AW719"/>
  <c r="AX719" a="1"/>
  <c r="AX719" s="1"/>
  <c r="AY719"/>
  <c r="AZ719" s="1" a="1"/>
  <c r="AZ719" s="1"/>
  <c r="BA719"/>
  <c r="BG719"/>
  <c r="BK719"/>
  <c r="BL719"/>
  <c r="BM719"/>
  <c r="BN719"/>
  <c r="BO719"/>
  <c r="CN719"/>
  <c r="BP719"/>
  <c r="Q719" l="1"/>
  <c r="R719"/>
  <c r="BH719"/>
  <c r="BC719"/>
  <c r="BI719"/>
  <c r="BD719"/>
  <c r="BE719"/>
  <c r="BF719"/>
  <c r="CO719" a="1"/>
  <c r="CO719" s="1"/>
  <c r="DH719" s="1"/>
  <c r="CP719" a="1"/>
  <c r="CP719" s="1"/>
  <c r="DI719" s="1"/>
  <c r="CQ719" a="1"/>
  <c r="CQ719" s="1"/>
  <c r="DJ719" s="1"/>
  <c r="CR719" a="1"/>
  <c r="CR719" s="1"/>
  <c r="DK719" s="1"/>
  <c r="CS719" a="1"/>
  <c r="CS719" s="1"/>
  <c r="DL719" s="1"/>
  <c r="CT719" a="1"/>
  <c r="CT719" s="1"/>
  <c r="DM719" s="1"/>
  <c r="CU719" a="1"/>
  <c r="CU719" s="1"/>
  <c r="DN719" s="1" a="1"/>
  <c r="DN719" s="1"/>
  <c r="CV719" a="1"/>
  <c r="CV719" s="1"/>
  <c r="DO719" s="1"/>
  <c r="CW719" a="1"/>
  <c r="CW719" s="1"/>
  <c r="DP719" s="1"/>
  <c r="CX719" a="1"/>
  <c r="CX719" s="1"/>
  <c r="DQ719" s="1"/>
  <c r="CY719" a="1"/>
  <c r="CY719" s="1"/>
  <c r="DR719" s="1"/>
  <c r="CZ719" a="1"/>
  <c r="CZ719" s="1"/>
  <c r="DS719" s="1"/>
  <c r="DG719"/>
  <c r="ED719"/>
  <c r="EE719"/>
  <c r="EF719"/>
  <c r="EG719"/>
  <c r="D720"/>
  <c r="H720"/>
  <c r="AN719"/>
  <c r="I720" l="1"/>
  <c r="DZ719"/>
  <c r="EB719"/>
  <c r="EC719" s="1"/>
  <c r="G720"/>
  <c r="E720" s="1"/>
  <c r="F720"/>
  <c r="EA719"/>
  <c r="J720" a="1"/>
  <c r="J720" s="1"/>
  <c r="K720"/>
  <c r="L720"/>
  <c r="M720"/>
  <c r="EP719" l="1"/>
  <c r="N720"/>
  <c r="P720"/>
  <c r="S720" a="1"/>
  <c r="S720" s="1"/>
  <c r="T720" a="1"/>
  <c r="T720" s="1"/>
  <c r="U720" a="1"/>
  <c r="U720" s="1"/>
  <c r="V720" a="1"/>
  <c r="V720" s="1"/>
  <c r="W720" a="1"/>
  <c r="W720" s="1"/>
  <c r="Z720"/>
  <c r="AA720"/>
  <c r="AB720" a="1"/>
  <c r="AB720" s="1"/>
  <c r="AC720" a="1"/>
  <c r="AC720" s="1"/>
  <c r="AD720"/>
  <c r="AE720"/>
  <c r="AG720" s="1"/>
  <c r="AH720"/>
  <c r="AJ720" s="1"/>
  <c r="AK720"/>
  <c r="AL720"/>
  <c r="AM720"/>
  <c r="O720"/>
  <c r="X720" l="1" a="1"/>
  <c r="X720" s="1"/>
  <c r="Y720" a="1"/>
  <c r="Y720" s="1"/>
  <c r="AI720"/>
  <c r="AF720"/>
  <c r="AO720"/>
  <c r="AP720"/>
  <c r="AQ720"/>
  <c r="AR720"/>
  <c r="AS720"/>
  <c r="AT720"/>
  <c r="AU720"/>
  <c r="AV720"/>
  <c r="AW720"/>
  <c r="AX720" a="1"/>
  <c r="AX720" s="1"/>
  <c r="AY720"/>
  <c r="AZ720" s="1" a="1"/>
  <c r="AZ720" s="1"/>
  <c r="BA720"/>
  <c r="BG720"/>
  <c r="BK720"/>
  <c r="BL720"/>
  <c r="BM720"/>
  <c r="BN720"/>
  <c r="BO720"/>
  <c r="CN720"/>
  <c r="BP720"/>
  <c r="R720" l="1"/>
  <c r="Q720"/>
  <c r="BH720"/>
  <c r="BC720"/>
  <c r="BI720"/>
  <c r="BD720"/>
  <c r="BE720"/>
  <c r="BF720"/>
  <c r="CO720" a="1"/>
  <c r="CO720" s="1"/>
  <c r="DH720" s="1"/>
  <c r="CP720" a="1"/>
  <c r="CP720" s="1"/>
  <c r="DI720" s="1"/>
  <c r="CQ720" a="1"/>
  <c r="CQ720" s="1"/>
  <c r="DJ720" s="1"/>
  <c r="CR720" a="1"/>
  <c r="CR720" s="1"/>
  <c r="DK720" s="1"/>
  <c r="CS720" a="1"/>
  <c r="CS720" s="1"/>
  <c r="DL720" s="1"/>
  <c r="CT720" a="1"/>
  <c r="CT720" s="1"/>
  <c r="DM720" s="1"/>
  <c r="CU720" a="1"/>
  <c r="CU720" s="1"/>
  <c r="DN720" s="1" a="1"/>
  <c r="DN720" s="1"/>
  <c r="CV720" a="1"/>
  <c r="CV720" s="1"/>
  <c r="DO720" s="1"/>
  <c r="CW720" a="1"/>
  <c r="CW720" s="1"/>
  <c r="DP720" s="1"/>
  <c r="CX720" a="1"/>
  <c r="CX720" s="1"/>
  <c r="DQ720" s="1"/>
  <c r="CY720" a="1"/>
  <c r="CY720" s="1"/>
  <c r="DR720" s="1"/>
  <c r="CZ720" a="1"/>
  <c r="CZ720" s="1"/>
  <c r="DS720" s="1"/>
  <c r="DG720"/>
  <c r="ED720"/>
  <c r="EE720"/>
  <c r="EF720"/>
  <c r="EG720"/>
  <c r="D721"/>
  <c r="AN720"/>
  <c r="H721"/>
  <c r="I721" l="1"/>
  <c r="DZ720"/>
  <c r="EB720"/>
  <c r="EC720" s="1"/>
  <c r="G721"/>
  <c r="E721" s="1"/>
  <c r="F721"/>
  <c r="EA720"/>
  <c r="J721" a="1"/>
  <c r="J721" s="1"/>
  <c r="K721"/>
  <c r="L721"/>
  <c r="M721"/>
  <c r="EP720" l="1"/>
  <c r="N721"/>
  <c r="P721"/>
  <c r="S721" a="1"/>
  <c r="S721" s="1"/>
  <c r="T721" a="1"/>
  <c r="T721" s="1"/>
  <c r="U721" a="1"/>
  <c r="U721" s="1"/>
  <c r="V721" a="1"/>
  <c r="V721" s="1"/>
  <c r="W721" a="1"/>
  <c r="W721" s="1"/>
  <c r="Z721"/>
  <c r="AA721"/>
  <c r="AB721" a="1"/>
  <c r="AB721" s="1"/>
  <c r="AC721" a="1"/>
  <c r="AC721" s="1"/>
  <c r="AD721"/>
  <c r="AE721"/>
  <c r="AG721" s="1"/>
  <c r="AH721"/>
  <c r="AJ721" s="1"/>
  <c r="AK721"/>
  <c r="AL721"/>
  <c r="AM721"/>
  <c r="O721"/>
  <c r="X721" l="1" a="1"/>
  <c r="X721" s="1"/>
  <c r="Y721" a="1"/>
  <c r="Y721" s="1"/>
  <c r="AI721"/>
  <c r="AF721"/>
  <c r="AO721"/>
  <c r="AP721"/>
  <c r="AQ721"/>
  <c r="AR721"/>
  <c r="AS721"/>
  <c r="AT721"/>
  <c r="AU721"/>
  <c r="AV721"/>
  <c r="AW721"/>
  <c r="AX721" a="1"/>
  <c r="AX721" s="1"/>
  <c r="AY721"/>
  <c r="AZ721" s="1" a="1"/>
  <c r="AZ721" s="1"/>
  <c r="BA721"/>
  <c r="BG721"/>
  <c r="BK721"/>
  <c r="BL721"/>
  <c r="BM721"/>
  <c r="BN721"/>
  <c r="BO721"/>
  <c r="CN721"/>
  <c r="BP721"/>
  <c r="Q721" l="1"/>
  <c r="R721"/>
  <c r="BH721"/>
  <c r="BC721"/>
  <c r="BI721"/>
  <c r="BD721"/>
  <c r="BE721"/>
  <c r="BF721"/>
  <c r="CO721" a="1"/>
  <c r="CO721" s="1"/>
  <c r="DH721" s="1"/>
  <c r="CP721" a="1"/>
  <c r="CP721" s="1"/>
  <c r="DI721" s="1"/>
  <c r="CQ721" a="1"/>
  <c r="CQ721" s="1"/>
  <c r="DJ721" s="1"/>
  <c r="CR721" a="1"/>
  <c r="CR721" s="1"/>
  <c r="DK721" s="1"/>
  <c r="CS721" a="1"/>
  <c r="CS721" s="1"/>
  <c r="DL721" s="1"/>
  <c r="CT721" a="1"/>
  <c r="CT721" s="1"/>
  <c r="DM721" s="1"/>
  <c r="CU721" a="1"/>
  <c r="CU721" s="1"/>
  <c r="DN721" s="1" a="1"/>
  <c r="DN721" s="1"/>
  <c r="CV721" a="1"/>
  <c r="CV721" s="1"/>
  <c r="DO721" s="1"/>
  <c r="CW721" a="1"/>
  <c r="CW721" s="1"/>
  <c r="DP721" s="1"/>
  <c r="CX721" a="1"/>
  <c r="CX721" s="1"/>
  <c r="DQ721" s="1"/>
  <c r="CY721" a="1"/>
  <c r="CY721" s="1"/>
  <c r="DR721" s="1"/>
  <c r="CZ721" a="1"/>
  <c r="CZ721" s="1"/>
  <c r="DS721" s="1"/>
  <c r="DG721"/>
  <c r="ED721"/>
  <c r="EE721"/>
  <c r="EF721"/>
  <c r="EG721"/>
  <c r="D722"/>
  <c r="H722"/>
  <c r="AN721"/>
  <c r="I722" l="1"/>
  <c r="DZ721"/>
  <c r="EB721"/>
  <c r="G722"/>
  <c r="E722" s="1"/>
  <c r="F722"/>
  <c r="EA721"/>
  <c r="EC721"/>
  <c r="J722" a="1"/>
  <c r="J722" s="1"/>
  <c r="K722"/>
  <c r="L722"/>
  <c r="M722"/>
  <c r="EP721" l="1"/>
  <c r="N722"/>
  <c r="P722"/>
  <c r="S722" a="1"/>
  <c r="S722" s="1"/>
  <c r="T722" a="1"/>
  <c r="T722" s="1"/>
  <c r="U722" a="1"/>
  <c r="U722" s="1"/>
  <c r="V722" a="1"/>
  <c r="V722" s="1"/>
  <c r="W722" a="1"/>
  <c r="W722" s="1"/>
  <c r="Z722"/>
  <c r="AA722"/>
  <c r="AB722" a="1"/>
  <c r="AB722" s="1"/>
  <c r="AC722" a="1"/>
  <c r="AC722" s="1"/>
  <c r="AD722"/>
  <c r="AE722"/>
  <c r="AG722" s="1"/>
  <c r="AH722"/>
  <c r="AJ722" s="1"/>
  <c r="AK722"/>
  <c r="AL722"/>
  <c r="AM722"/>
  <c r="O722"/>
  <c r="X722" l="1" a="1"/>
  <c r="X722" s="1"/>
  <c r="Y722" a="1"/>
  <c r="Y722" s="1"/>
  <c r="AI722"/>
  <c r="AF722"/>
  <c r="AO722"/>
  <c r="AP722"/>
  <c r="AQ722"/>
  <c r="AR722"/>
  <c r="AS722"/>
  <c r="AT722"/>
  <c r="AU722"/>
  <c r="AV722"/>
  <c r="AW722"/>
  <c r="AX722" a="1"/>
  <c r="AX722" s="1"/>
  <c r="AY722"/>
  <c r="AZ722" s="1" a="1"/>
  <c r="AZ722" s="1"/>
  <c r="BA722"/>
  <c r="BG722"/>
  <c r="BK722"/>
  <c r="BL722"/>
  <c r="BM722"/>
  <c r="BN722"/>
  <c r="BO722"/>
  <c r="CN722"/>
  <c r="BP722"/>
  <c r="R722" l="1"/>
  <c r="Q722"/>
  <c r="BH722"/>
  <c r="BC722"/>
  <c r="BI722"/>
  <c r="BD722"/>
  <c r="BE722"/>
  <c r="BF722"/>
  <c r="CO722" a="1"/>
  <c r="CO722" s="1"/>
  <c r="DH722" s="1"/>
  <c r="CP722" a="1"/>
  <c r="CP722" s="1"/>
  <c r="DI722" s="1"/>
  <c r="CQ722" a="1"/>
  <c r="CQ722" s="1"/>
  <c r="DJ722" s="1"/>
  <c r="CR722" a="1"/>
  <c r="CR722" s="1"/>
  <c r="DK722" s="1"/>
  <c r="CS722" a="1"/>
  <c r="CS722" s="1"/>
  <c r="DL722" s="1"/>
  <c r="CT722" a="1"/>
  <c r="CT722" s="1"/>
  <c r="DM722" s="1"/>
  <c r="CU722" a="1"/>
  <c r="CU722" s="1"/>
  <c r="DN722" s="1" a="1"/>
  <c r="DN722" s="1"/>
  <c r="CV722" a="1"/>
  <c r="CV722" s="1"/>
  <c r="DO722" s="1"/>
  <c r="CW722" a="1"/>
  <c r="CW722" s="1"/>
  <c r="DP722" s="1"/>
  <c r="CX722" a="1"/>
  <c r="CX722" s="1"/>
  <c r="DQ722" s="1"/>
  <c r="CY722" a="1"/>
  <c r="CY722" s="1"/>
  <c r="DR722" s="1"/>
  <c r="CZ722" a="1"/>
  <c r="CZ722" s="1"/>
  <c r="DS722" s="1"/>
  <c r="DG722"/>
  <c r="ED722"/>
  <c r="EE722"/>
  <c r="EF722"/>
  <c r="EG722"/>
  <c r="D723"/>
  <c r="AN722"/>
  <c r="H723"/>
  <c r="I723" l="1"/>
  <c r="DZ722"/>
  <c r="EB722"/>
  <c r="G723"/>
  <c r="E723" s="1"/>
  <c r="F723"/>
  <c r="EA722"/>
  <c r="EC722"/>
  <c r="J723" a="1"/>
  <c r="J723" s="1"/>
  <c r="K723"/>
  <c r="L723"/>
  <c r="M723"/>
  <c r="EP722" l="1"/>
  <c r="N723"/>
  <c r="P723"/>
  <c r="S723" a="1"/>
  <c r="S723" s="1"/>
  <c r="T723" a="1"/>
  <c r="T723" s="1"/>
  <c r="U723" a="1"/>
  <c r="U723" s="1"/>
  <c r="V723" a="1"/>
  <c r="V723" s="1"/>
  <c r="W723" a="1"/>
  <c r="W723" s="1"/>
  <c r="Z723"/>
  <c r="AA723"/>
  <c r="AB723" a="1"/>
  <c r="AB723" s="1"/>
  <c r="AC723" a="1"/>
  <c r="AC723" s="1"/>
  <c r="AD723"/>
  <c r="AE723"/>
  <c r="AG723" s="1"/>
  <c r="AH723"/>
  <c r="AJ723" s="1"/>
  <c r="AK723"/>
  <c r="AL723"/>
  <c r="AM723"/>
  <c r="O723"/>
  <c r="X723" l="1" a="1"/>
  <c r="X723" s="1"/>
  <c r="Y723" a="1"/>
  <c r="Y723" s="1"/>
  <c r="AI723"/>
  <c r="AF723"/>
  <c r="AO723"/>
  <c r="AP723"/>
  <c r="AQ723"/>
  <c r="AR723"/>
  <c r="AS723"/>
  <c r="AT723"/>
  <c r="AU723"/>
  <c r="AV723"/>
  <c r="AW723"/>
  <c r="AX723" a="1"/>
  <c r="AX723" s="1"/>
  <c r="AY723"/>
  <c r="AZ723" s="1" a="1"/>
  <c r="AZ723" s="1"/>
  <c r="BA723"/>
  <c r="BG723"/>
  <c r="BK723"/>
  <c r="BL723"/>
  <c r="BM723"/>
  <c r="BN723"/>
  <c r="BO723"/>
  <c r="CN723"/>
  <c r="BP723"/>
  <c r="Q723" l="1"/>
  <c r="R723"/>
  <c r="BH723"/>
  <c r="BC723"/>
  <c r="BI723"/>
  <c r="BD723"/>
  <c r="BE723"/>
  <c r="BF723"/>
  <c r="CO723" a="1"/>
  <c r="CO723" s="1"/>
  <c r="DH723" s="1"/>
  <c r="CP723" a="1"/>
  <c r="CP723" s="1"/>
  <c r="DI723" s="1"/>
  <c r="CQ723" a="1"/>
  <c r="CQ723" s="1"/>
  <c r="DJ723" s="1"/>
  <c r="CR723" a="1"/>
  <c r="CR723" s="1"/>
  <c r="DK723" s="1"/>
  <c r="CS723" a="1"/>
  <c r="CS723" s="1"/>
  <c r="DL723" s="1"/>
  <c r="CT723" a="1"/>
  <c r="CT723" s="1"/>
  <c r="DM723" s="1"/>
  <c r="CU723" a="1"/>
  <c r="CU723" s="1"/>
  <c r="DN723" s="1" a="1"/>
  <c r="DN723" s="1"/>
  <c r="CV723" a="1"/>
  <c r="CV723" s="1"/>
  <c r="DO723" s="1"/>
  <c r="CW723" a="1"/>
  <c r="CW723" s="1"/>
  <c r="DP723" s="1"/>
  <c r="CX723" a="1"/>
  <c r="CX723" s="1"/>
  <c r="DQ723" s="1"/>
  <c r="CY723" a="1"/>
  <c r="CY723" s="1"/>
  <c r="DR723" s="1"/>
  <c r="CZ723" a="1"/>
  <c r="CZ723" s="1"/>
  <c r="DS723" s="1"/>
  <c r="DG723"/>
  <c r="ED723"/>
  <c r="EE723"/>
  <c r="EF723"/>
  <c r="EG723"/>
  <c r="D724"/>
  <c r="H724"/>
  <c r="AN723"/>
  <c r="I724" l="1"/>
  <c r="DZ723"/>
  <c r="EB723"/>
  <c r="EC723" s="1"/>
  <c r="G724"/>
  <c r="E724" s="1"/>
  <c r="F724"/>
  <c r="EA723"/>
  <c r="J724" a="1"/>
  <c r="J724" s="1"/>
  <c r="K724"/>
  <c r="L724"/>
  <c r="M724"/>
  <c r="EP723" l="1"/>
  <c r="N724"/>
  <c r="P724"/>
  <c r="S724" a="1"/>
  <c r="S724" s="1"/>
  <c r="T724" a="1"/>
  <c r="T724" s="1"/>
  <c r="U724" a="1"/>
  <c r="U724" s="1"/>
  <c r="V724" a="1"/>
  <c r="V724" s="1"/>
  <c r="W724" a="1"/>
  <c r="W724" s="1"/>
  <c r="Z724"/>
  <c r="AA724"/>
  <c r="AB724" a="1"/>
  <c r="AB724" s="1"/>
  <c r="AC724" a="1"/>
  <c r="AC724" s="1"/>
  <c r="AD724"/>
  <c r="AE724"/>
  <c r="AG724" s="1"/>
  <c r="AH724"/>
  <c r="AJ724" s="1"/>
  <c r="AK724"/>
  <c r="AL724"/>
  <c r="AM724"/>
  <c r="O724"/>
  <c r="X724" l="1" a="1"/>
  <c r="X724" s="1"/>
  <c r="Y724" a="1"/>
  <c r="Y724" s="1"/>
  <c r="AI724"/>
  <c r="AF724"/>
  <c r="AO724"/>
  <c r="AP724"/>
  <c r="AQ724"/>
  <c r="AR724"/>
  <c r="AS724"/>
  <c r="AT724"/>
  <c r="AU724"/>
  <c r="AV724"/>
  <c r="AW724"/>
  <c r="AX724" a="1"/>
  <c r="AX724" s="1"/>
  <c r="AY724"/>
  <c r="AZ724" s="1" a="1"/>
  <c r="AZ724" s="1"/>
  <c r="BA724"/>
  <c r="BK724"/>
  <c r="BL724"/>
  <c r="BM724"/>
  <c r="BN724"/>
  <c r="BO724"/>
  <c r="CN724"/>
  <c r="BP724"/>
  <c r="BG724" l="1"/>
  <c r="R724"/>
  <c r="Q724"/>
  <c r="BH724"/>
  <c r="BC724"/>
  <c r="BI724"/>
  <c r="BD724"/>
  <c r="BE724"/>
  <c r="BF724"/>
  <c r="CO724" a="1"/>
  <c r="CO724" s="1"/>
  <c r="DH724" s="1"/>
  <c r="CP724" a="1"/>
  <c r="CP724" s="1"/>
  <c r="DI724" s="1"/>
  <c r="CQ724" a="1"/>
  <c r="CQ724" s="1"/>
  <c r="DJ724" s="1"/>
  <c r="CR724" a="1"/>
  <c r="CR724" s="1"/>
  <c r="DK724" s="1"/>
  <c r="CS724" a="1"/>
  <c r="CS724" s="1"/>
  <c r="DL724" s="1"/>
  <c r="CT724" a="1"/>
  <c r="CT724" s="1"/>
  <c r="DM724" s="1"/>
  <c r="CU724" a="1"/>
  <c r="CU724" s="1"/>
  <c r="DN724" s="1" a="1"/>
  <c r="DN724" s="1"/>
  <c r="CV724" a="1"/>
  <c r="CV724" s="1"/>
  <c r="DO724" s="1"/>
  <c r="CW724" a="1"/>
  <c r="CW724" s="1"/>
  <c r="DP724" s="1"/>
  <c r="CX724" a="1"/>
  <c r="CX724" s="1"/>
  <c r="DQ724" s="1"/>
  <c r="CY724" a="1"/>
  <c r="CY724" s="1"/>
  <c r="DR724" s="1"/>
  <c r="CZ724" a="1"/>
  <c r="CZ724" s="1"/>
  <c r="DS724" s="1"/>
  <c r="DG724"/>
  <c r="ED724"/>
  <c r="EE724"/>
  <c r="EF724"/>
  <c r="EG724"/>
  <c r="D725"/>
  <c r="AN724"/>
  <c r="H725"/>
  <c r="I725" l="1"/>
  <c r="DZ724"/>
  <c r="EB724"/>
  <c r="EC724" s="1"/>
  <c r="G725"/>
  <c r="E725" s="1"/>
  <c r="F725"/>
  <c r="EA724"/>
  <c r="J725" a="1"/>
  <c r="J725" s="1"/>
  <c r="K725"/>
  <c r="L725"/>
  <c r="M725"/>
  <c r="EP724" l="1"/>
  <c r="N725"/>
  <c r="P725"/>
  <c r="S725" a="1"/>
  <c r="S725" s="1"/>
  <c r="T725" a="1"/>
  <c r="T725" s="1"/>
  <c r="U725" a="1"/>
  <c r="U725" s="1"/>
  <c r="V725" a="1"/>
  <c r="V725" s="1"/>
  <c r="W725" a="1"/>
  <c r="W725" s="1"/>
  <c r="Z725"/>
  <c r="AA725"/>
  <c r="AB725" a="1"/>
  <c r="AB725" s="1"/>
  <c r="AC725" a="1"/>
  <c r="AC725" s="1"/>
  <c r="AD725"/>
  <c r="AE725"/>
  <c r="AG725" s="1"/>
  <c r="AH725"/>
  <c r="AJ725" s="1"/>
  <c r="AK725"/>
  <c r="AL725"/>
  <c r="AM725"/>
  <c r="O725"/>
  <c r="X725" l="1" a="1"/>
  <c r="X725" s="1"/>
  <c r="Y725" a="1"/>
  <c r="Y725" s="1"/>
  <c r="AI725"/>
  <c r="AF725"/>
  <c r="AO725"/>
  <c r="AP725"/>
  <c r="AQ725"/>
  <c r="AR725"/>
  <c r="AS725"/>
  <c r="AT725"/>
  <c r="AU725"/>
  <c r="AV725"/>
  <c r="AW725"/>
  <c r="AX725" a="1"/>
  <c r="AX725" s="1"/>
  <c r="AY725"/>
  <c r="AZ725" s="1" a="1"/>
  <c r="AZ725" s="1"/>
  <c r="BA725"/>
  <c r="BG725"/>
  <c r="BK725"/>
  <c r="BL725"/>
  <c r="BM725"/>
  <c r="BN725"/>
  <c r="BO725"/>
  <c r="CN725"/>
  <c r="BP725"/>
  <c r="Q725" l="1"/>
  <c r="R725"/>
  <c r="BH725"/>
  <c r="BC725"/>
  <c r="BI725"/>
  <c r="BD725"/>
  <c r="BE725"/>
  <c r="BF725"/>
  <c r="CO725" a="1"/>
  <c r="CO725" s="1"/>
  <c r="DH725" s="1"/>
  <c r="CP725" a="1"/>
  <c r="CP725" s="1"/>
  <c r="DI725" s="1"/>
  <c r="CQ725" a="1"/>
  <c r="CQ725" s="1"/>
  <c r="DJ725" s="1"/>
  <c r="CR725" a="1"/>
  <c r="CR725" s="1"/>
  <c r="DK725" s="1"/>
  <c r="CS725" a="1"/>
  <c r="CS725" s="1"/>
  <c r="DL725" s="1"/>
  <c r="CT725" a="1"/>
  <c r="CT725" s="1"/>
  <c r="DM725" s="1"/>
  <c r="CU725" a="1"/>
  <c r="CU725" s="1"/>
  <c r="DN725" s="1" a="1"/>
  <c r="DN725" s="1"/>
  <c r="CV725" a="1"/>
  <c r="CV725" s="1"/>
  <c r="DO725" s="1"/>
  <c r="CW725" a="1"/>
  <c r="CW725" s="1"/>
  <c r="DP725" s="1"/>
  <c r="CX725" a="1"/>
  <c r="CX725" s="1"/>
  <c r="DQ725" s="1"/>
  <c r="CY725" a="1"/>
  <c r="CY725" s="1"/>
  <c r="DR725" s="1"/>
  <c r="CZ725" a="1"/>
  <c r="CZ725" s="1"/>
  <c r="DS725" s="1"/>
  <c r="DG725"/>
  <c r="ED725"/>
  <c r="EE725"/>
  <c r="EF725"/>
  <c r="EG725"/>
  <c r="SB3" i="2"/>
  <c r="SD3" s="1"/>
  <c r="SF3" s="1"/>
  <c r="SH3" s="1"/>
  <c r="SJ3" s="1"/>
  <c r="SL3" s="1"/>
  <c r="SN3" s="1"/>
  <c r="SP3" s="1"/>
  <c r="SR3" s="1"/>
  <c r="ST3" s="1"/>
  <c r="SV3" s="1"/>
  <c r="SX3" s="1"/>
  <c r="SZ3" s="1"/>
  <c r="TB3" s="1"/>
  <c r="TD3" s="1"/>
  <c r="TF3" s="1"/>
  <c r="TH3" s="1"/>
  <c r="TJ3" s="1"/>
  <c r="TL3" s="1"/>
  <c r="TN3" s="1"/>
  <c r="TP3" s="1"/>
  <c r="TR3" s="1"/>
  <c r="TT3" s="1"/>
  <c r="TV3" s="1"/>
  <c r="TX3" s="1"/>
  <c r="TZ3" s="1"/>
  <c r="UB3" s="1"/>
  <c r="UD3" s="1"/>
  <c r="UF3" s="1"/>
  <c r="UH3" s="1"/>
  <c r="UJ3" s="1"/>
  <c r="UL3" s="1"/>
  <c r="UN3" s="1"/>
  <c r="UP3" s="1"/>
  <c r="UR3" s="1"/>
  <c r="UT3" s="1"/>
  <c r="UV3" s="1"/>
  <c r="UX3" s="1"/>
  <c r="SB4"/>
  <c r="SD4" s="1"/>
  <c r="SF4" s="1"/>
  <c r="SH4" s="1"/>
  <c r="SJ4" s="1"/>
  <c r="SL4" s="1"/>
  <c r="SN4" s="1"/>
  <c r="SP4" s="1"/>
  <c r="SR4" s="1"/>
  <c r="ST4" s="1"/>
  <c r="SV4" s="1"/>
  <c r="SX4" s="1"/>
  <c r="SZ4" s="1"/>
  <c r="TB4" s="1"/>
  <c r="TD4" s="1"/>
  <c r="TF4" s="1"/>
  <c r="TH4" s="1"/>
  <c r="TJ4" s="1"/>
  <c r="TL4" s="1"/>
  <c r="TN4" s="1"/>
  <c r="TP4" s="1"/>
  <c r="TR4" s="1"/>
  <c r="TT4" s="1"/>
  <c r="TV4" s="1"/>
  <c r="TX4" s="1"/>
  <c r="TZ4" s="1"/>
  <c r="UB4" s="1"/>
  <c r="UD4" s="1"/>
  <c r="UF4" s="1"/>
  <c r="UH4" s="1"/>
  <c r="UJ4" s="1"/>
  <c r="UL4" s="1"/>
  <c r="UN4" s="1"/>
  <c r="UP4" s="1"/>
  <c r="UR4" s="1"/>
  <c r="UT4" s="1"/>
  <c r="UV4" s="1"/>
  <c r="UX4" s="1"/>
  <c r="SA4"/>
  <c r="SC4" s="1"/>
  <c r="SE4" s="1"/>
  <c r="SG4" s="1"/>
  <c r="SI4" s="1"/>
  <c r="SK4" s="1"/>
  <c r="SM4" s="1"/>
  <c r="SO4" s="1"/>
  <c r="SQ4" s="1"/>
  <c r="SS4" s="1"/>
  <c r="SU4" s="1"/>
  <c r="SW4" s="1"/>
  <c r="SY4" s="1"/>
  <c r="TA4" s="1"/>
  <c r="TC4" s="1"/>
  <c r="TE4" s="1"/>
  <c r="TG4" s="1"/>
  <c r="TI4" s="1"/>
  <c r="TK4" s="1"/>
  <c r="TM4" s="1"/>
  <c r="TO4" s="1"/>
  <c r="TQ4" s="1"/>
  <c r="TS4" s="1"/>
  <c r="TU4" s="1"/>
  <c r="TW4" s="1"/>
  <c r="TY4" s="1"/>
  <c r="UA4" s="1"/>
  <c r="UC4" s="1"/>
  <c r="UE4" s="1"/>
  <c r="UG4" s="1"/>
  <c r="UI4" s="1"/>
  <c r="UK4" s="1"/>
  <c r="UM4" s="1"/>
  <c r="UO4" s="1"/>
  <c r="UQ4" s="1"/>
  <c r="US4" s="1"/>
  <c r="UU4" s="1"/>
  <c r="UW4" s="1"/>
  <c r="SA3"/>
  <c r="SC3" s="1"/>
  <c r="SE3" s="1"/>
  <c r="SG3" s="1"/>
  <c r="SI3" s="1"/>
  <c r="SK3" s="1"/>
  <c r="SM3" s="1"/>
  <c r="SO3" s="1"/>
  <c r="SQ3" s="1"/>
  <c r="SS3" s="1"/>
  <c r="SU3" s="1"/>
  <c r="SW3" s="1"/>
  <c r="SY3" s="1"/>
  <c r="TA3" s="1"/>
  <c r="TC3" s="1"/>
  <c r="TE3" s="1"/>
  <c r="TG3" s="1"/>
  <c r="TI3" s="1"/>
  <c r="TK3" s="1"/>
  <c r="TM3" s="1"/>
  <c r="TO3" s="1"/>
  <c r="TQ3" s="1"/>
  <c r="TS3" s="1"/>
  <c r="TU3" s="1"/>
  <c r="TW3" s="1"/>
  <c r="TY3" s="1"/>
  <c r="UA3" s="1"/>
  <c r="UC3" s="1"/>
  <c r="UE3" s="1"/>
  <c r="UG3" s="1"/>
  <c r="UI3" s="1"/>
  <c r="UK3" s="1"/>
  <c r="UM3" s="1"/>
  <c r="UO3" s="1"/>
  <c r="UQ3" s="1"/>
  <c r="US3" s="1"/>
  <c r="UU3" s="1"/>
  <c r="UW3" s="1"/>
  <c r="XC1"/>
  <c r="VA1"/>
  <c r="VS1"/>
  <c r="XD1"/>
  <c r="XF1"/>
  <c r="VU1"/>
  <c r="WG1"/>
  <c r="XB1"/>
  <c r="TS1"/>
  <c r="VM1"/>
  <c r="TW1"/>
  <c r="WJ1"/>
  <c r="UA1"/>
  <c r="WR1"/>
  <c r="UZ1"/>
  <c r="VD1"/>
  <c r="VE1"/>
  <c r="VV1"/>
  <c r="WD1"/>
  <c r="WU1"/>
  <c r="UT1"/>
  <c r="VF1"/>
  <c r="UF1"/>
  <c r="WE1"/>
  <c r="VR1"/>
  <c r="TM1"/>
  <c r="UP1"/>
  <c r="WM1"/>
  <c r="UN1"/>
  <c r="WN1"/>
  <c r="UW1"/>
  <c r="XE1"/>
  <c r="UQ1"/>
  <c r="TQ1"/>
  <c r="UE1"/>
  <c r="WV1"/>
  <c r="WZ1"/>
  <c r="TU1"/>
  <c r="WB1"/>
  <c r="VI1"/>
  <c r="UR1"/>
  <c r="WO1"/>
  <c r="VP1"/>
  <c r="VC1"/>
  <c r="UO1"/>
  <c r="WA1"/>
  <c r="WK1"/>
  <c r="WI1"/>
  <c r="VG1"/>
  <c r="UM1"/>
  <c r="TY1"/>
  <c r="UL1"/>
  <c r="WQ1"/>
  <c r="VN1"/>
  <c r="VX1"/>
  <c r="VL1"/>
  <c r="WP1"/>
  <c r="VH1"/>
  <c r="WC1"/>
  <c r="WS1"/>
  <c r="UH1"/>
  <c r="VK1"/>
  <c r="WW1"/>
  <c r="WL1"/>
  <c r="UI1"/>
  <c r="TO1"/>
  <c r="TN1"/>
  <c r="UJ1"/>
  <c r="TR1"/>
  <c r="VZ1"/>
  <c r="UV1"/>
  <c r="UY1"/>
  <c r="VQ1"/>
  <c r="XG1"/>
  <c r="US1"/>
  <c r="UC1"/>
  <c r="WX1"/>
  <c r="XA1"/>
  <c r="VY1"/>
  <c r="XH1"/>
  <c r="VB1"/>
  <c r="TV1"/>
  <c r="UK1"/>
  <c r="WH1"/>
  <c r="TP1"/>
  <c r="VJ1"/>
  <c r="VT1"/>
  <c r="WF1"/>
  <c r="UX1"/>
  <c r="TZ1"/>
  <c r="TT1"/>
  <c r="UD1"/>
  <c r="UU1"/>
  <c r="TX1"/>
  <c r="VO1"/>
  <c r="UB1"/>
  <c r="UG1"/>
  <c r="WT1"/>
  <c r="VW1"/>
  <c r="WY1"/>
  <c r="AN725" i="3"/>
  <c r="EB725" l="1"/>
  <c r="EC725" s="1"/>
  <c r="DZ725"/>
  <c r="TM2" i="2"/>
  <c r="TN2"/>
  <c r="TO2"/>
  <c r="TP2"/>
  <c r="TQ2"/>
  <c r="TR2"/>
  <c r="TS2"/>
  <c r="TT2"/>
  <c r="TU2"/>
  <c r="TV2"/>
  <c r="TW2"/>
  <c r="TX2"/>
  <c r="TY2"/>
  <c r="TZ2"/>
  <c r="UA2"/>
  <c r="UB2"/>
  <c r="UC2"/>
  <c r="UD2"/>
  <c r="UE2"/>
  <c r="UF2"/>
  <c r="UG2"/>
  <c r="UH2"/>
  <c r="UI2"/>
  <c r="UJ2"/>
  <c r="UK2"/>
  <c r="UL2"/>
  <c r="UM2"/>
  <c r="UN2"/>
  <c r="UO2"/>
  <c r="UP2"/>
  <c r="UQ2"/>
  <c r="UR2"/>
  <c r="US2"/>
  <c r="UT2"/>
  <c r="UU2"/>
  <c r="UV2"/>
  <c r="UW2"/>
  <c r="UX2"/>
  <c r="UY2"/>
  <c r="UZ2"/>
  <c r="VA2"/>
  <c r="VB2"/>
  <c r="VC2"/>
  <c r="VD2"/>
  <c r="VE2"/>
  <c r="VF2"/>
  <c r="VG2"/>
  <c r="VH2"/>
  <c r="VI2"/>
  <c r="VJ2"/>
  <c r="VK2"/>
  <c r="VL2"/>
  <c r="VM2"/>
  <c r="VN2"/>
  <c r="VO2"/>
  <c r="VP2"/>
  <c r="VQ2"/>
  <c r="VR2"/>
  <c r="VS2"/>
  <c r="VT2"/>
  <c r="VU2"/>
  <c r="VV2"/>
  <c r="VW2"/>
  <c r="VX2"/>
  <c r="VY2"/>
  <c r="VZ2"/>
  <c r="WA2"/>
  <c r="WB2"/>
  <c r="WC2"/>
  <c r="WD2"/>
  <c r="WE2"/>
  <c r="WF2"/>
  <c r="WG2"/>
  <c r="WH2"/>
  <c r="WI2"/>
  <c r="WJ2"/>
  <c r="WK2"/>
  <c r="WL2"/>
  <c r="WM2"/>
  <c r="WN2"/>
  <c r="WO2"/>
  <c r="WP2"/>
  <c r="WQ2"/>
  <c r="WR2"/>
  <c r="WS2"/>
  <c r="WT2"/>
  <c r="WU2"/>
  <c r="WV2"/>
  <c r="WW2"/>
  <c r="WX2"/>
  <c r="WY2"/>
  <c r="WZ2"/>
  <c r="XA2"/>
  <c r="XB2"/>
  <c r="XC2"/>
  <c r="XD2"/>
  <c r="XE2"/>
  <c r="XF2"/>
  <c r="XG2"/>
  <c r="XH2"/>
  <c r="BP268" i="3"/>
  <c r="EA725" l="1"/>
  <c r="EP725"/>
  <c r="D268"/>
  <c r="H268"/>
  <c r="O268"/>
  <c r="CQ268" l="1" a="1"/>
  <c r="CQ268" s="1"/>
  <c r="DJ268" s="1"/>
  <c r="AP268"/>
  <c r="BA268"/>
  <c r="AQ268"/>
  <c r="CW268" s="1" a="1"/>
  <c r="CW268" s="1"/>
  <c r="DP268" s="1"/>
  <c r="AS268"/>
  <c r="CV268" s="1" a="1"/>
  <c r="CV268" s="1"/>
  <c r="DO268" s="1"/>
  <c r="AO268"/>
  <c r="AL268"/>
  <c r="F268"/>
  <c r="D269"/>
  <c r="BP269"/>
  <c r="H269"/>
  <c r="O269"/>
  <c r="CN268"/>
  <c r="P268"/>
  <c r="CP268" l="1" a="1"/>
  <c r="CP268" s="1"/>
  <c r="DI268" s="1"/>
  <c r="G268"/>
  <c r="DG268"/>
  <c r="AE268"/>
  <c r="CQ269" a="1"/>
  <c r="CQ269" s="1"/>
  <c r="DJ269" s="1"/>
  <c r="CV269" a="1"/>
  <c r="CV269" s="1"/>
  <c r="DO269" s="1"/>
  <c r="AP269"/>
  <c r="BA269"/>
  <c r="AQ269"/>
  <c r="CW269" s="1" a="1"/>
  <c r="CW269" s="1"/>
  <c r="DP269" s="1"/>
  <c r="AO269"/>
  <c r="AS269"/>
  <c r="AL269"/>
  <c r="F269"/>
  <c r="CN269"/>
  <c r="BP270"/>
  <c r="P269"/>
  <c r="DG269" l="1"/>
  <c r="CP269" a="1"/>
  <c r="CP269" s="1"/>
  <c r="DI269" s="1"/>
  <c r="G269"/>
  <c r="AF268"/>
  <c r="AG268"/>
  <c r="EF268" s="1"/>
  <c r="CY268" a="1"/>
  <c r="CY268" s="1"/>
  <c r="DR268" s="1"/>
  <c r="D270"/>
  <c r="H270"/>
  <c r="O270"/>
  <c r="AH268" l="1"/>
  <c r="AE269"/>
  <c r="CQ270" a="1"/>
  <c r="CQ270" s="1"/>
  <c r="DJ270" s="1"/>
  <c r="BA270"/>
  <c r="AQ270"/>
  <c r="CW270" s="1" a="1"/>
  <c r="CW270" s="1"/>
  <c r="DP270" s="1"/>
  <c r="AS270"/>
  <c r="CV270" s="1" a="1"/>
  <c r="CV270" s="1"/>
  <c r="DO270" s="1"/>
  <c r="AO270"/>
  <c r="AP270"/>
  <c r="AL270"/>
  <c r="F270"/>
  <c r="CN270"/>
  <c r="P270"/>
  <c r="BP271"/>
  <c r="CP270" l="1" a="1"/>
  <c r="CP270" s="1"/>
  <c r="DI270" s="1"/>
  <c r="G270"/>
  <c r="DG270"/>
  <c r="AJ268"/>
  <c r="EG268" s="1"/>
  <c r="AI268"/>
  <c r="CZ268" a="1"/>
  <c r="CZ268" s="1"/>
  <c r="DS268" s="1"/>
  <c r="AF269"/>
  <c r="AG269"/>
  <c r="EF269" s="1"/>
  <c r="CY269" a="1"/>
  <c r="CY269" s="1"/>
  <c r="DR269" s="1"/>
  <c r="D271"/>
  <c r="H271"/>
  <c r="O271"/>
  <c r="AH269" l="1"/>
  <c r="AE270"/>
  <c r="CQ271" a="1"/>
  <c r="CQ271" s="1"/>
  <c r="DJ271" s="1"/>
  <c r="AS271"/>
  <c r="CV271" s="1" a="1"/>
  <c r="CV271" s="1"/>
  <c r="DO271" s="1"/>
  <c r="AO271"/>
  <c r="AP271"/>
  <c r="BA271"/>
  <c r="AQ271"/>
  <c r="CW271" s="1" a="1"/>
  <c r="CW271" s="1"/>
  <c r="DP271" s="1"/>
  <c r="AL271"/>
  <c r="F271"/>
  <c r="P271"/>
  <c r="CN271"/>
  <c r="BP272"/>
  <c r="DG271" l="1"/>
  <c r="CP271" a="1"/>
  <c r="CP271" s="1"/>
  <c r="DI271" s="1"/>
  <c r="G271"/>
  <c r="AJ269"/>
  <c r="EG269" s="1"/>
  <c r="AI269"/>
  <c r="CZ269" a="1"/>
  <c r="CZ269" s="1"/>
  <c r="DS269" s="1"/>
  <c r="AF270"/>
  <c r="AG270"/>
  <c r="EF270" s="1"/>
  <c r="CY270" a="1"/>
  <c r="CY270" s="1"/>
  <c r="DR270" s="1"/>
  <c r="D272"/>
  <c r="H272"/>
  <c r="O272"/>
  <c r="AH270" l="1"/>
  <c r="AE271"/>
  <c r="CQ272" a="1"/>
  <c r="CQ272" s="1"/>
  <c r="DJ272" s="1"/>
  <c r="AS272"/>
  <c r="CV272" s="1" a="1"/>
  <c r="CV272" s="1"/>
  <c r="DO272" s="1"/>
  <c r="AO272"/>
  <c r="AP272"/>
  <c r="BA272"/>
  <c r="AQ272"/>
  <c r="CW272" s="1" a="1"/>
  <c r="CW272" s="1"/>
  <c r="DP272" s="1"/>
  <c r="AL272"/>
  <c r="F272"/>
  <c r="CN272"/>
  <c r="BP273"/>
  <c r="P272"/>
  <c r="DG272" l="1"/>
  <c r="CP272" a="1"/>
  <c r="CP272" s="1"/>
  <c r="DI272" s="1"/>
  <c r="G272"/>
  <c r="AJ270"/>
  <c r="EG270" s="1"/>
  <c r="AI270"/>
  <c r="CZ270" a="1"/>
  <c r="CZ270" s="1"/>
  <c r="DS270" s="1"/>
  <c r="AF271"/>
  <c r="AG271"/>
  <c r="EF271" s="1"/>
  <c r="CY271" a="1"/>
  <c r="CY271" s="1"/>
  <c r="DR271" s="1"/>
  <c r="D273"/>
  <c r="H273"/>
  <c r="O273"/>
  <c r="AH271" l="1"/>
  <c r="AE272"/>
  <c r="CQ273" a="1"/>
  <c r="CQ273" s="1"/>
  <c r="DJ273" s="1"/>
  <c r="AS273"/>
  <c r="CV273" s="1" a="1"/>
  <c r="CV273" s="1"/>
  <c r="DO273" s="1"/>
  <c r="AO273"/>
  <c r="AP273"/>
  <c r="BA273"/>
  <c r="AQ273"/>
  <c r="CW273" s="1" a="1"/>
  <c r="CW273" s="1"/>
  <c r="DP273" s="1"/>
  <c r="AL273"/>
  <c r="F273"/>
  <c r="P273"/>
  <c r="BP274"/>
  <c r="CN273"/>
  <c r="DG273" l="1"/>
  <c r="CP273" a="1"/>
  <c r="CP273" s="1"/>
  <c r="DI273" s="1"/>
  <c r="G273"/>
  <c r="AJ271"/>
  <c r="EG271" s="1"/>
  <c r="AI271"/>
  <c r="CZ271" a="1"/>
  <c r="CZ271" s="1"/>
  <c r="DS271" s="1"/>
  <c r="AF272"/>
  <c r="AG272"/>
  <c r="EF272" s="1"/>
  <c r="CY272" a="1"/>
  <c r="CY272" s="1"/>
  <c r="DR272" s="1"/>
  <c r="D274"/>
  <c r="H274"/>
  <c r="O274"/>
  <c r="AH272" l="1"/>
  <c r="AE273"/>
  <c r="CQ274" a="1"/>
  <c r="CQ274" s="1"/>
  <c r="DJ274" s="1"/>
  <c r="AS274"/>
  <c r="CV274" s="1" a="1"/>
  <c r="CV274" s="1"/>
  <c r="DO274" s="1"/>
  <c r="AO274"/>
  <c r="AP274"/>
  <c r="BA274"/>
  <c r="AQ274"/>
  <c r="AL274"/>
  <c r="F274"/>
  <c r="P274"/>
  <c r="BP275"/>
  <c r="CN274"/>
  <c r="DG274" l="1"/>
  <c r="CP274" a="1"/>
  <c r="CP274" s="1"/>
  <c r="DI274" s="1"/>
  <c r="G274"/>
  <c r="AJ272"/>
  <c r="EG272" s="1"/>
  <c r="AI272"/>
  <c r="CZ272" a="1"/>
  <c r="CZ272" s="1"/>
  <c r="DS272" s="1"/>
  <c r="AF273"/>
  <c r="AG273"/>
  <c r="EF273" s="1"/>
  <c r="CY273" a="1"/>
  <c r="CY273" s="1"/>
  <c r="DR273" s="1"/>
  <c r="CW274" a="1"/>
  <c r="CW274" s="1"/>
  <c r="DP274" s="1"/>
  <c r="D275"/>
  <c r="H275"/>
  <c r="O275"/>
  <c r="AH273" l="1"/>
  <c r="AE274"/>
  <c r="CQ275" a="1"/>
  <c r="CQ275" s="1"/>
  <c r="DJ275" s="1"/>
  <c r="AS275"/>
  <c r="CV275" s="1" a="1"/>
  <c r="CV275" s="1"/>
  <c r="DO275" s="1"/>
  <c r="AO275"/>
  <c r="AP275"/>
  <c r="BA275"/>
  <c r="AQ275"/>
  <c r="CW275" s="1" a="1"/>
  <c r="CW275" s="1"/>
  <c r="DP275" s="1"/>
  <c r="AL275"/>
  <c r="F275"/>
  <c r="CN275"/>
  <c r="BP276"/>
  <c r="P275"/>
  <c r="CP275" l="1" a="1"/>
  <c r="CP275" s="1"/>
  <c r="DI275" s="1"/>
  <c r="G275"/>
  <c r="DG275"/>
  <c r="AJ273"/>
  <c r="EG273" s="1"/>
  <c r="AI273"/>
  <c r="CZ273" a="1"/>
  <c r="CZ273" s="1"/>
  <c r="DS273" s="1"/>
  <c r="AF274"/>
  <c r="AG274"/>
  <c r="EF274" s="1"/>
  <c r="CY274" a="1"/>
  <c r="CY274" s="1"/>
  <c r="DR274" s="1"/>
  <c r="D276"/>
  <c r="H276"/>
  <c r="O276"/>
  <c r="AH274" l="1"/>
  <c r="AE275"/>
  <c r="CQ276" a="1"/>
  <c r="CQ276" s="1"/>
  <c r="DJ276" s="1"/>
  <c r="AS276"/>
  <c r="CV276" s="1" a="1"/>
  <c r="CV276" s="1"/>
  <c r="DO276" s="1"/>
  <c r="AO276"/>
  <c r="BA276"/>
  <c r="AQ276"/>
  <c r="CW276" s="1" a="1"/>
  <c r="CW276" s="1"/>
  <c r="DP276" s="1"/>
  <c r="AP276"/>
  <c r="AL276"/>
  <c r="F276"/>
  <c r="BP277"/>
  <c r="CN276"/>
  <c r="P276"/>
  <c r="DG276" l="1"/>
  <c r="CP276" a="1"/>
  <c r="CP276" s="1"/>
  <c r="DI276" s="1"/>
  <c r="G276"/>
  <c r="AJ274"/>
  <c r="EG274" s="1"/>
  <c r="AI274"/>
  <c r="CZ274" a="1"/>
  <c r="CZ274" s="1"/>
  <c r="DS274" s="1"/>
  <c r="AF275"/>
  <c r="AG275"/>
  <c r="EF275" s="1"/>
  <c r="CY275" a="1"/>
  <c r="CY275" s="1"/>
  <c r="DR275" s="1"/>
  <c r="D277"/>
  <c r="H277"/>
  <c r="O277"/>
  <c r="AH275" l="1"/>
  <c r="AE276"/>
  <c r="CQ277" a="1"/>
  <c r="CQ277" s="1"/>
  <c r="DJ277" s="1"/>
  <c r="AS277"/>
  <c r="CV277" s="1" a="1"/>
  <c r="CV277" s="1"/>
  <c r="DO277" s="1"/>
  <c r="AO277"/>
  <c r="AP277"/>
  <c r="BA277"/>
  <c r="AQ277"/>
  <c r="CW277" s="1" a="1"/>
  <c r="CW277" s="1"/>
  <c r="DP277" s="1"/>
  <c r="AL277"/>
  <c r="F277"/>
  <c r="CN277"/>
  <c r="P277"/>
  <c r="BP278"/>
  <c r="DG277" l="1"/>
  <c r="CP277" a="1"/>
  <c r="CP277" s="1"/>
  <c r="DI277" s="1"/>
  <c r="G277"/>
  <c r="AJ275"/>
  <c r="EG275" s="1"/>
  <c r="AI275"/>
  <c r="CZ275" a="1"/>
  <c r="CZ275" s="1"/>
  <c r="DS275" s="1"/>
  <c r="AF276"/>
  <c r="AG276"/>
  <c r="EF276" s="1"/>
  <c r="CY276" a="1"/>
  <c r="CY276" s="1"/>
  <c r="DR276" s="1"/>
  <c r="D278"/>
  <c r="H278"/>
  <c r="O278"/>
  <c r="AH276" l="1"/>
  <c r="AE277"/>
  <c r="CQ278" a="1"/>
  <c r="CQ278" s="1"/>
  <c r="DJ278" s="1"/>
  <c r="AS278"/>
  <c r="CV278" s="1" a="1"/>
  <c r="CV278" s="1"/>
  <c r="DO278" s="1"/>
  <c r="AO278"/>
  <c r="AP278"/>
  <c r="BA278"/>
  <c r="AQ278"/>
  <c r="CW278" s="1" a="1"/>
  <c r="CW278" s="1"/>
  <c r="DP278" s="1"/>
  <c r="AL278"/>
  <c r="F278"/>
  <c r="P278"/>
  <c r="BP279"/>
  <c r="CN278"/>
  <c r="DG278" l="1"/>
  <c r="CP278" a="1"/>
  <c r="CP278" s="1"/>
  <c r="DI278" s="1"/>
  <c r="G278"/>
  <c r="AJ276"/>
  <c r="EG276" s="1"/>
  <c r="AI276"/>
  <c r="CZ276" a="1"/>
  <c r="CZ276" s="1"/>
  <c r="DS276" s="1"/>
  <c r="AF277"/>
  <c r="AG277"/>
  <c r="EF277" s="1"/>
  <c r="CY277" a="1"/>
  <c r="CY277" s="1"/>
  <c r="DR277" s="1"/>
  <c r="D279"/>
  <c r="H279"/>
  <c r="O279"/>
  <c r="AH277" l="1"/>
  <c r="AE278"/>
  <c r="CQ279" a="1"/>
  <c r="CQ279" s="1"/>
  <c r="DJ279" s="1"/>
  <c r="AS279"/>
  <c r="CV279" s="1" a="1"/>
  <c r="CV279" s="1"/>
  <c r="DO279" s="1"/>
  <c r="AO279"/>
  <c r="BA279"/>
  <c r="AP279"/>
  <c r="AQ279"/>
  <c r="AL279"/>
  <c r="F279"/>
  <c r="BP280"/>
  <c r="CN279"/>
  <c r="P279"/>
  <c r="DG279" l="1"/>
  <c r="CP279" a="1"/>
  <c r="CP279" s="1"/>
  <c r="DI279" s="1"/>
  <c r="G279"/>
  <c r="AJ277"/>
  <c r="EG277" s="1"/>
  <c r="AI277"/>
  <c r="CZ277" a="1"/>
  <c r="CZ277" s="1"/>
  <c r="DS277" s="1"/>
  <c r="AF278"/>
  <c r="AG278"/>
  <c r="EF278" s="1"/>
  <c r="CY278" a="1"/>
  <c r="CY278" s="1"/>
  <c r="DR278" s="1"/>
  <c r="CW279" a="1"/>
  <c r="CW279" s="1"/>
  <c r="DP279" s="1"/>
  <c r="D280"/>
  <c r="H280"/>
  <c r="O280"/>
  <c r="AH278" l="1"/>
  <c r="AE279"/>
  <c r="CQ280" a="1"/>
  <c r="CQ280" s="1"/>
  <c r="DJ280" s="1"/>
  <c r="BA280"/>
  <c r="AQ280"/>
  <c r="CW280" s="1" a="1"/>
  <c r="CW280" s="1"/>
  <c r="DP280" s="1"/>
  <c r="AP280"/>
  <c r="AS280"/>
  <c r="CV280" s="1" a="1"/>
  <c r="CV280" s="1"/>
  <c r="DO280" s="1"/>
  <c r="AO280"/>
  <c r="AL280"/>
  <c r="F280"/>
  <c r="CN280"/>
  <c r="BP281"/>
  <c r="P280"/>
  <c r="CP280" l="1" a="1"/>
  <c r="CP280" s="1"/>
  <c r="DI280" s="1"/>
  <c r="G280"/>
  <c r="DG280"/>
  <c r="AJ278"/>
  <c r="EG278" s="1"/>
  <c r="AI278"/>
  <c r="CZ278" a="1"/>
  <c r="CZ278" s="1"/>
  <c r="DS278" s="1"/>
  <c r="AF279"/>
  <c r="AG279"/>
  <c r="EF279" s="1"/>
  <c r="CY279" a="1"/>
  <c r="CY279" s="1"/>
  <c r="DR279" s="1"/>
  <c r="D281"/>
  <c r="H281"/>
  <c r="O281"/>
  <c r="AH279" l="1"/>
  <c r="AE280"/>
  <c r="CW281" a="1"/>
  <c r="CW281" s="1"/>
  <c r="DP281" s="1"/>
  <c r="CQ281" a="1"/>
  <c r="CQ281" s="1"/>
  <c r="DJ281" s="1"/>
  <c r="AS281"/>
  <c r="CV281" s="1" a="1"/>
  <c r="CV281" s="1"/>
  <c r="DO281" s="1"/>
  <c r="AO281"/>
  <c r="BA281"/>
  <c r="AQ281"/>
  <c r="AP281"/>
  <c r="AL281"/>
  <c r="F281"/>
  <c r="CN281"/>
  <c r="BP282"/>
  <c r="P281"/>
  <c r="CP281" l="1" a="1"/>
  <c r="CP281" s="1"/>
  <c r="DI281" s="1"/>
  <c r="G281"/>
  <c r="DG281"/>
  <c r="AJ279"/>
  <c r="EG279" s="1"/>
  <c r="AI279"/>
  <c r="CZ279" a="1"/>
  <c r="CZ279" s="1"/>
  <c r="DS279" s="1"/>
  <c r="AF280"/>
  <c r="AG280"/>
  <c r="EF280" s="1"/>
  <c r="CY280" a="1"/>
  <c r="CY280" s="1"/>
  <c r="DR280" s="1"/>
  <c r="D282"/>
  <c r="H282"/>
  <c r="O282"/>
  <c r="AH280" l="1"/>
  <c r="AE281"/>
  <c r="CQ282" a="1"/>
  <c r="CQ282" s="1"/>
  <c r="DJ282" s="1"/>
  <c r="AS282"/>
  <c r="CV282" s="1" a="1"/>
  <c r="CV282" s="1"/>
  <c r="DO282" s="1"/>
  <c r="AO282"/>
  <c r="AP282"/>
  <c r="AQ282"/>
  <c r="CW282" s="1" a="1"/>
  <c r="CW282" s="1"/>
  <c r="DP282" s="1"/>
  <c r="BA282"/>
  <c r="AL282"/>
  <c r="F282"/>
  <c r="CN282"/>
  <c r="P282"/>
  <c r="BP283"/>
  <c r="DG282" l="1"/>
  <c r="CP282" a="1"/>
  <c r="CP282" s="1"/>
  <c r="DI282" s="1"/>
  <c r="G282"/>
  <c r="AJ280"/>
  <c r="EG280" s="1"/>
  <c r="AI280"/>
  <c r="CZ280" a="1"/>
  <c r="CZ280" s="1"/>
  <c r="DS280" s="1"/>
  <c r="AF281"/>
  <c r="AG281"/>
  <c r="EF281" s="1"/>
  <c r="CY281" a="1"/>
  <c r="CY281" s="1"/>
  <c r="DR281" s="1"/>
  <c r="D283"/>
  <c r="H283"/>
  <c r="O283"/>
  <c r="AH281" l="1"/>
  <c r="AE282"/>
  <c r="CQ283" a="1"/>
  <c r="CQ283" s="1"/>
  <c r="DJ283" s="1"/>
  <c r="AS283"/>
  <c r="CV283" s="1" a="1"/>
  <c r="CV283" s="1"/>
  <c r="DO283" s="1"/>
  <c r="AO283"/>
  <c r="AP283"/>
  <c r="BA283"/>
  <c r="AQ283"/>
  <c r="CW283" s="1" a="1"/>
  <c r="CW283" s="1"/>
  <c r="DP283" s="1"/>
  <c r="AL283"/>
  <c r="F283"/>
  <c r="CN283"/>
  <c r="P283"/>
  <c r="DG283" l="1"/>
  <c r="CP283" a="1"/>
  <c r="CP283" s="1"/>
  <c r="DI283" s="1"/>
  <c r="G283"/>
  <c r="AJ281"/>
  <c r="EG281" s="1"/>
  <c r="AI281"/>
  <c r="CZ281" a="1"/>
  <c r="CZ281" s="1"/>
  <c r="DS281" s="1"/>
  <c r="AF282"/>
  <c r="AG282"/>
  <c r="EF282" s="1"/>
  <c r="CY282" a="1"/>
  <c r="CY282" s="1"/>
  <c r="DR282" s="1"/>
  <c r="SY1" i="2"/>
  <c r="SV1"/>
  <c r="SN1"/>
  <c r="SM1"/>
  <c r="SF1"/>
  <c r="TI1"/>
  <c r="SH1"/>
  <c r="TK1"/>
  <c r="SS1"/>
  <c r="TD1"/>
  <c r="TC1"/>
  <c r="ST1"/>
  <c r="SB1"/>
  <c r="SJ1"/>
  <c r="SE1"/>
  <c r="SQ1"/>
  <c r="TE1"/>
  <c r="SG1"/>
  <c r="SO1"/>
  <c r="SI1"/>
  <c r="TB1"/>
  <c r="TF1"/>
  <c r="TJ1"/>
  <c r="SP1"/>
  <c r="SX1"/>
  <c r="SW1"/>
  <c r="TL1"/>
  <c r="SA1"/>
  <c r="TH1"/>
  <c r="SD1"/>
  <c r="SL1"/>
  <c r="SZ1"/>
  <c r="SK1"/>
  <c r="SU1"/>
  <c r="TA1"/>
  <c r="TG1"/>
  <c r="SC1"/>
  <c r="SR1"/>
  <c r="AH282" i="3" l="1"/>
  <c r="AE283"/>
  <c r="AH283" s="1"/>
  <c r="SB2" i="2"/>
  <c r="SA2"/>
  <c r="SC2"/>
  <c r="SD2"/>
  <c r="SE2"/>
  <c r="SF2"/>
  <c r="SG2"/>
  <c r="SH2"/>
  <c r="SI2"/>
  <c r="SJ2"/>
  <c r="SK2"/>
  <c r="SL2"/>
  <c r="SM2"/>
  <c r="SN2"/>
  <c r="SO2"/>
  <c r="SP2"/>
  <c r="SQ2"/>
  <c r="SR2"/>
  <c r="SS2"/>
  <c r="ST2"/>
  <c r="SU2"/>
  <c r="SV2"/>
  <c r="SW2"/>
  <c r="SX2"/>
  <c r="SY2"/>
  <c r="SZ2"/>
  <c r="TA2"/>
  <c r="TB2"/>
  <c r="TC2"/>
  <c r="TD2"/>
  <c r="TE2"/>
  <c r="TF2"/>
  <c r="TG2"/>
  <c r="TH2"/>
  <c r="TI2"/>
  <c r="TJ2"/>
  <c r="TK2"/>
  <c r="TL2"/>
  <c r="BP249" i="3"/>
  <c r="AJ282" l="1"/>
  <c r="EG282" s="1"/>
  <c r="AI282"/>
  <c r="CZ282" a="1"/>
  <c r="CZ282" s="1"/>
  <c r="DS282" s="1"/>
  <c r="AJ283"/>
  <c r="EG283" s="1"/>
  <c r="AI283"/>
  <c r="CZ283" a="1"/>
  <c r="CZ283" s="1"/>
  <c r="DS283" s="1"/>
  <c r="AF283"/>
  <c r="AG283"/>
  <c r="EF283" s="1"/>
  <c r="CY283" a="1"/>
  <c r="CY283" s="1"/>
  <c r="DR283" s="1"/>
  <c r="D249"/>
  <c r="H249"/>
  <c r="O249"/>
  <c r="CQ249" l="1" a="1"/>
  <c r="CQ249" s="1"/>
  <c r="DJ249" s="1"/>
  <c r="AP249"/>
  <c r="BA249"/>
  <c r="AQ249"/>
  <c r="CW249" s="1" a="1"/>
  <c r="CW249" s="1"/>
  <c r="DP249" s="1"/>
  <c r="AS249"/>
  <c r="CV249" s="1" a="1"/>
  <c r="CV249" s="1"/>
  <c r="DO249" s="1"/>
  <c r="AO249"/>
  <c r="AL249"/>
  <c r="F249"/>
  <c r="D250"/>
  <c r="O250"/>
  <c r="H250"/>
  <c r="BP250"/>
  <c r="CN249"/>
  <c r="P249"/>
  <c r="DG249" l="1"/>
  <c r="CP249" a="1"/>
  <c r="CP249" s="1"/>
  <c r="DI249" s="1"/>
  <c r="G249"/>
  <c r="AE249"/>
  <c r="CQ250" a="1"/>
  <c r="CQ250" s="1"/>
  <c r="DJ250" s="1"/>
  <c r="AS250"/>
  <c r="CV250" s="1" a="1"/>
  <c r="CV250" s="1"/>
  <c r="DO250" s="1"/>
  <c r="AO250"/>
  <c r="AP250"/>
  <c r="AQ250"/>
  <c r="CW250" s="1" a="1"/>
  <c r="CW250" s="1"/>
  <c r="DP250" s="1"/>
  <c r="BA250"/>
  <c r="AL250"/>
  <c r="F250"/>
  <c r="BP251"/>
  <c r="P250"/>
  <c r="CN250"/>
  <c r="CP250" l="1" a="1"/>
  <c r="CP250" s="1"/>
  <c r="DI250" s="1"/>
  <c r="G250"/>
  <c r="DG250"/>
  <c r="AF249"/>
  <c r="AG249"/>
  <c r="EF249" s="1"/>
  <c r="CY249" a="1"/>
  <c r="CY249" s="1"/>
  <c r="DR249" s="1"/>
  <c r="D251"/>
  <c r="H251"/>
  <c r="O251"/>
  <c r="AH249" l="1"/>
  <c r="AE250"/>
  <c r="CQ251" a="1"/>
  <c r="CQ251" s="1"/>
  <c r="DJ251" s="1"/>
  <c r="AS251"/>
  <c r="CV251" s="1" a="1"/>
  <c r="CV251" s="1"/>
  <c r="DO251" s="1"/>
  <c r="AO251"/>
  <c r="AP251"/>
  <c r="BA251"/>
  <c r="AQ251"/>
  <c r="AL251"/>
  <c r="F251"/>
  <c r="P251"/>
  <c r="BP252"/>
  <c r="CN251"/>
  <c r="DG251" l="1"/>
  <c r="CP251" a="1"/>
  <c r="CP251" s="1"/>
  <c r="DI251" s="1"/>
  <c r="G251"/>
  <c r="CW251" a="1"/>
  <c r="CW251" s="1"/>
  <c r="DP251" s="1"/>
  <c r="AJ249"/>
  <c r="EG249" s="1"/>
  <c r="AI249"/>
  <c r="CZ249" a="1"/>
  <c r="CZ249" s="1"/>
  <c r="DS249" s="1"/>
  <c r="AF250"/>
  <c r="AG250"/>
  <c r="EF250" s="1"/>
  <c r="CY250" a="1"/>
  <c r="CY250" s="1"/>
  <c r="DR250" s="1"/>
  <c r="D252"/>
  <c r="H252"/>
  <c r="O252"/>
  <c r="AH250" l="1"/>
  <c r="AE251"/>
  <c r="CQ252" a="1"/>
  <c r="CQ252" s="1"/>
  <c r="DJ252" s="1"/>
  <c r="AP252"/>
  <c r="BA252"/>
  <c r="AQ252"/>
  <c r="CW252" s="1" a="1"/>
  <c r="CW252" s="1"/>
  <c r="DP252" s="1"/>
  <c r="AO252"/>
  <c r="AS252"/>
  <c r="CV252" s="1" a="1"/>
  <c r="CV252" s="1"/>
  <c r="DO252" s="1"/>
  <c r="AL252"/>
  <c r="F252"/>
  <c r="CN252"/>
  <c r="BP253"/>
  <c r="P252"/>
  <c r="CP252" l="1" a="1"/>
  <c r="CP252" s="1"/>
  <c r="DI252" s="1"/>
  <c r="G252"/>
  <c r="DG252"/>
  <c r="AJ250"/>
  <c r="EG250" s="1"/>
  <c r="AI250"/>
  <c r="CZ250" a="1"/>
  <c r="CZ250" s="1"/>
  <c r="DS250" s="1"/>
  <c r="AF251"/>
  <c r="AG251"/>
  <c r="EF251" s="1"/>
  <c r="CY251" a="1"/>
  <c r="CY251" s="1"/>
  <c r="DR251" s="1"/>
  <c r="D253"/>
  <c r="H253"/>
  <c r="O253"/>
  <c r="AH251" l="1"/>
  <c r="AE252"/>
  <c r="CQ253" a="1"/>
  <c r="CQ253" s="1"/>
  <c r="DJ253" s="1"/>
  <c r="AS253"/>
  <c r="CV253" s="1" a="1"/>
  <c r="CV253" s="1"/>
  <c r="DO253" s="1"/>
  <c r="AO253"/>
  <c r="AP253"/>
  <c r="BA253"/>
  <c r="AQ253"/>
  <c r="AL253"/>
  <c r="F253"/>
  <c r="P253"/>
  <c r="BP254"/>
  <c r="CN253"/>
  <c r="CP253" l="1" a="1"/>
  <c r="CP253" s="1"/>
  <c r="DI253" s="1"/>
  <c r="G253"/>
  <c r="DG253"/>
  <c r="AJ251"/>
  <c r="EG251" s="1"/>
  <c r="AI251"/>
  <c r="CZ251" a="1"/>
  <c r="CZ251" s="1"/>
  <c r="DS251" s="1"/>
  <c r="AF252"/>
  <c r="AG252"/>
  <c r="EF252" s="1"/>
  <c r="CY252" a="1"/>
  <c r="CY252" s="1"/>
  <c r="DR252" s="1"/>
  <c r="CW253" a="1"/>
  <c r="CW253" s="1"/>
  <c r="DP253" s="1"/>
  <c r="D254"/>
  <c r="H254"/>
  <c r="O254"/>
  <c r="AH252" l="1"/>
  <c r="AE253"/>
  <c r="CQ254" a="1"/>
  <c r="CQ254" s="1"/>
  <c r="DJ254" s="1"/>
  <c r="BA254"/>
  <c r="AQ254"/>
  <c r="CW254" s="1" a="1"/>
  <c r="CW254" s="1"/>
  <c r="DP254" s="1"/>
  <c r="AO254"/>
  <c r="AP254"/>
  <c r="AS254"/>
  <c r="CV254" s="1" a="1"/>
  <c r="CV254" s="1"/>
  <c r="DO254" s="1"/>
  <c r="AL254"/>
  <c r="F254"/>
  <c r="BP255"/>
  <c r="P254"/>
  <c r="CN254"/>
  <c r="DG254" l="1"/>
  <c r="CP254" a="1"/>
  <c r="CP254" s="1"/>
  <c r="DI254" s="1"/>
  <c r="G254"/>
  <c r="AJ252"/>
  <c r="EG252" s="1"/>
  <c r="AI252"/>
  <c r="CZ252" a="1"/>
  <c r="CZ252" s="1"/>
  <c r="DS252" s="1"/>
  <c r="AF253"/>
  <c r="AG253"/>
  <c r="EF253" s="1"/>
  <c r="CY253" a="1"/>
  <c r="CY253" s="1"/>
  <c r="DR253" s="1"/>
  <c r="D255"/>
  <c r="H255"/>
  <c r="O255"/>
  <c r="AH253" l="1"/>
  <c r="AE254"/>
  <c r="CQ255" a="1"/>
  <c r="CQ255" s="1"/>
  <c r="DJ255" s="1"/>
  <c r="AS255"/>
  <c r="CV255" s="1" a="1"/>
  <c r="CV255" s="1"/>
  <c r="DO255" s="1"/>
  <c r="AO255"/>
  <c r="AP255"/>
  <c r="BA255"/>
  <c r="AQ255"/>
  <c r="CW255" s="1" a="1"/>
  <c r="CW255" s="1"/>
  <c r="DP255" s="1"/>
  <c r="AL255"/>
  <c r="F255"/>
  <c r="CN255"/>
  <c r="P255"/>
  <c r="BP256"/>
  <c r="DG255" l="1"/>
  <c r="CP255" a="1"/>
  <c r="CP255" s="1"/>
  <c r="DI255" s="1"/>
  <c r="G255"/>
  <c r="AJ253"/>
  <c r="EG253" s="1"/>
  <c r="AI253"/>
  <c r="CZ253" a="1"/>
  <c r="CZ253" s="1"/>
  <c r="DS253" s="1"/>
  <c r="AF254"/>
  <c r="AG254"/>
  <c r="EF254" s="1"/>
  <c r="CY254" a="1"/>
  <c r="CY254" s="1"/>
  <c r="DR254" s="1"/>
  <c r="D256"/>
  <c r="H256"/>
  <c r="O256"/>
  <c r="AH254" l="1"/>
  <c r="AE255"/>
  <c r="CQ256" a="1"/>
  <c r="CQ256" s="1"/>
  <c r="DJ256" s="1"/>
  <c r="AP256"/>
  <c r="BA256"/>
  <c r="AS256"/>
  <c r="CV256" s="1" a="1"/>
  <c r="CV256" s="1"/>
  <c r="DO256" s="1"/>
  <c r="AQ256"/>
  <c r="AO256"/>
  <c r="AL256"/>
  <c r="F256"/>
  <c r="P256"/>
  <c r="BP257"/>
  <c r="CN256"/>
  <c r="CP256" l="1" a="1"/>
  <c r="CP256" s="1"/>
  <c r="DI256" s="1"/>
  <c r="G256"/>
  <c r="DG256"/>
  <c r="CW256" a="1"/>
  <c r="CW256" s="1"/>
  <c r="DP256" s="1"/>
  <c r="AJ254"/>
  <c r="EG254" s="1"/>
  <c r="AI254"/>
  <c r="CZ254" a="1"/>
  <c r="CZ254" s="1"/>
  <c r="DS254" s="1"/>
  <c r="AF255"/>
  <c r="AG255"/>
  <c r="EF255" s="1"/>
  <c r="CY255" a="1"/>
  <c r="CY255" s="1"/>
  <c r="DR255" s="1"/>
  <c r="D257"/>
  <c r="H257"/>
  <c r="O257"/>
  <c r="AH255" l="1"/>
  <c r="AE256"/>
  <c r="CQ257" a="1"/>
  <c r="CQ257" s="1"/>
  <c r="DJ257" s="1"/>
  <c r="AS257"/>
  <c r="CV257" s="1" a="1"/>
  <c r="CV257" s="1"/>
  <c r="DO257" s="1"/>
  <c r="AO257"/>
  <c r="AP257"/>
  <c r="BA257"/>
  <c r="AQ257"/>
  <c r="CW257" s="1" a="1"/>
  <c r="CW257" s="1"/>
  <c r="DP257" s="1"/>
  <c r="AL257"/>
  <c r="F257"/>
  <c r="BP258"/>
  <c r="P257"/>
  <c r="CN257"/>
  <c r="DG257" l="1"/>
  <c r="CP257" a="1"/>
  <c r="CP257" s="1"/>
  <c r="DI257" s="1"/>
  <c r="G257"/>
  <c r="AJ255"/>
  <c r="EG255" s="1"/>
  <c r="AI255"/>
  <c r="CZ255" a="1"/>
  <c r="CZ255" s="1"/>
  <c r="DS255" s="1"/>
  <c r="AF256"/>
  <c r="AG256"/>
  <c r="EF256" s="1"/>
  <c r="CY256" a="1"/>
  <c r="CY256" s="1"/>
  <c r="DR256" s="1"/>
  <c r="D258"/>
  <c r="H258"/>
  <c r="O258"/>
  <c r="AH256" l="1"/>
  <c r="AE257"/>
  <c r="CQ258" a="1"/>
  <c r="CQ258" s="1"/>
  <c r="DJ258" s="1"/>
  <c r="AS258"/>
  <c r="CV258" s="1" a="1"/>
  <c r="CV258" s="1"/>
  <c r="DO258" s="1"/>
  <c r="AO258"/>
  <c r="AP258"/>
  <c r="AQ258"/>
  <c r="BA258"/>
  <c r="AL258"/>
  <c r="F258"/>
  <c r="BP259"/>
  <c r="P258"/>
  <c r="CN258"/>
  <c r="DG258" l="1"/>
  <c r="CP258" a="1"/>
  <c r="CP258" s="1"/>
  <c r="DI258" s="1"/>
  <c r="G258"/>
  <c r="AJ256"/>
  <c r="EG256" s="1"/>
  <c r="AI256"/>
  <c r="CZ256" a="1"/>
  <c r="CZ256" s="1"/>
  <c r="DS256" s="1"/>
  <c r="AF257"/>
  <c r="AG257"/>
  <c r="EF257" s="1"/>
  <c r="CY257" a="1"/>
  <c r="CY257" s="1"/>
  <c r="DR257" s="1"/>
  <c r="CW258" a="1"/>
  <c r="CW258" s="1"/>
  <c r="DP258" s="1"/>
  <c r="D259"/>
  <c r="H259"/>
  <c r="O259"/>
  <c r="AH257" l="1"/>
  <c r="AE258"/>
  <c r="CQ259" a="1"/>
  <c r="CQ259" s="1"/>
  <c r="DJ259" s="1"/>
  <c r="BA259"/>
  <c r="AQ259"/>
  <c r="CW259" s="1" a="1"/>
  <c r="CW259" s="1"/>
  <c r="DP259" s="1"/>
  <c r="AO259"/>
  <c r="AP259"/>
  <c r="AS259"/>
  <c r="CV259" s="1" a="1"/>
  <c r="CV259" s="1"/>
  <c r="DO259" s="1"/>
  <c r="AL259"/>
  <c r="F259"/>
  <c r="CN259"/>
  <c r="BP260"/>
  <c r="P259"/>
  <c r="DG259" l="1"/>
  <c r="CP259" a="1"/>
  <c r="CP259" s="1"/>
  <c r="DI259" s="1"/>
  <c r="G259"/>
  <c r="AJ257"/>
  <c r="EG257" s="1"/>
  <c r="AI257"/>
  <c r="CZ257" a="1"/>
  <c r="CZ257" s="1"/>
  <c r="DS257" s="1"/>
  <c r="AF258"/>
  <c r="AG258"/>
  <c r="EF258" s="1"/>
  <c r="CY258" a="1"/>
  <c r="CY258" s="1"/>
  <c r="DR258" s="1"/>
  <c r="D260"/>
  <c r="H260"/>
  <c r="O260"/>
  <c r="AH258" l="1"/>
  <c r="AE259"/>
  <c r="CQ260" a="1"/>
  <c r="CQ260" s="1"/>
  <c r="DJ260" s="1"/>
  <c r="AS260"/>
  <c r="CV260" s="1" a="1"/>
  <c r="CV260" s="1"/>
  <c r="DO260" s="1"/>
  <c r="AO260"/>
  <c r="AQ260"/>
  <c r="CW260" s="1" a="1"/>
  <c r="CW260" s="1"/>
  <c r="DP260" s="1"/>
  <c r="AP260"/>
  <c r="BA260"/>
  <c r="AL260"/>
  <c r="F260"/>
  <c r="CN260"/>
  <c r="BP261"/>
  <c r="P260"/>
  <c r="DG260" l="1"/>
  <c r="CP260" a="1"/>
  <c r="CP260" s="1"/>
  <c r="DI260" s="1"/>
  <c r="G260"/>
  <c r="AJ258"/>
  <c r="EG258" s="1"/>
  <c r="AI258"/>
  <c r="CZ258" a="1"/>
  <c r="CZ258" s="1"/>
  <c r="DS258" s="1"/>
  <c r="AF259"/>
  <c r="AG259"/>
  <c r="EF259" s="1"/>
  <c r="CY259" a="1"/>
  <c r="CY259" s="1"/>
  <c r="DR259" s="1"/>
  <c r="D261"/>
  <c r="H261"/>
  <c r="O261"/>
  <c r="AH259" l="1"/>
  <c r="AE260"/>
  <c r="CQ261" a="1"/>
  <c r="CQ261" s="1"/>
  <c r="DJ261" s="1"/>
  <c r="BA261"/>
  <c r="AQ261"/>
  <c r="CW261" s="1" a="1"/>
  <c r="CW261" s="1"/>
  <c r="DP261" s="1"/>
  <c r="AO261"/>
  <c r="AP261"/>
  <c r="AS261"/>
  <c r="CV261" s="1" a="1"/>
  <c r="CV261" s="1"/>
  <c r="DO261" s="1"/>
  <c r="AL261"/>
  <c r="F261"/>
  <c r="CN261"/>
  <c r="BP262"/>
  <c r="P261"/>
  <c r="DG261" l="1"/>
  <c r="CP261" a="1"/>
  <c r="CP261" s="1"/>
  <c r="DI261" s="1"/>
  <c r="G261"/>
  <c r="AJ259"/>
  <c r="EG259" s="1"/>
  <c r="AI259"/>
  <c r="CZ259" a="1"/>
  <c r="CZ259" s="1"/>
  <c r="DS259" s="1"/>
  <c r="AF260"/>
  <c r="AG260"/>
  <c r="EF260" s="1"/>
  <c r="CY260" a="1"/>
  <c r="CY260" s="1"/>
  <c r="DR260" s="1"/>
  <c r="D262"/>
  <c r="H262"/>
  <c r="O262"/>
  <c r="AH260" l="1"/>
  <c r="AE261"/>
  <c r="CQ262" a="1"/>
  <c r="CQ262" s="1"/>
  <c r="DJ262" s="1"/>
  <c r="BA262"/>
  <c r="AQ262"/>
  <c r="CW262" s="1" a="1"/>
  <c r="CW262" s="1"/>
  <c r="DP262" s="1"/>
  <c r="AS262"/>
  <c r="CV262" s="1" a="1"/>
  <c r="CV262" s="1"/>
  <c r="DO262" s="1"/>
  <c r="AO262"/>
  <c r="AP262"/>
  <c r="AL262"/>
  <c r="F262"/>
  <c r="P262"/>
  <c r="BP263"/>
  <c r="CN262"/>
  <c r="DG262" l="1"/>
  <c r="CP262" a="1"/>
  <c r="CP262" s="1"/>
  <c r="DI262" s="1"/>
  <c r="G262"/>
  <c r="AJ260"/>
  <c r="EG260" s="1"/>
  <c r="AI260"/>
  <c r="CZ260" a="1"/>
  <c r="CZ260" s="1"/>
  <c r="DS260" s="1"/>
  <c r="AF261"/>
  <c r="AG261"/>
  <c r="EF261" s="1"/>
  <c r="CY261" a="1"/>
  <c r="CY261" s="1"/>
  <c r="DR261" s="1"/>
  <c r="D263"/>
  <c r="H263"/>
  <c r="O263"/>
  <c r="AH261" l="1"/>
  <c r="AE262"/>
  <c r="CQ263" a="1"/>
  <c r="CQ263" s="1"/>
  <c r="DJ263" s="1"/>
  <c r="AS263"/>
  <c r="CV263" s="1" a="1"/>
  <c r="CV263" s="1"/>
  <c r="DO263" s="1"/>
  <c r="AO263"/>
  <c r="AP263"/>
  <c r="BA263"/>
  <c r="AQ263"/>
  <c r="AL263"/>
  <c r="F263"/>
  <c r="BP264"/>
  <c r="CN263"/>
  <c r="P263"/>
  <c r="DG263" l="1"/>
  <c r="CP263" a="1"/>
  <c r="CP263" s="1"/>
  <c r="DI263" s="1"/>
  <c r="G263"/>
  <c r="AJ261"/>
  <c r="EG261" s="1"/>
  <c r="AI261"/>
  <c r="CZ261" a="1"/>
  <c r="CZ261" s="1"/>
  <c r="DS261" s="1"/>
  <c r="AF262"/>
  <c r="AG262"/>
  <c r="EF262" s="1"/>
  <c r="CY262" a="1"/>
  <c r="CY262" s="1"/>
  <c r="DR262" s="1"/>
  <c r="CW263" a="1"/>
  <c r="CW263" s="1"/>
  <c r="DP263" s="1"/>
  <c r="D264"/>
  <c r="H264"/>
  <c r="O264"/>
  <c r="AH262" l="1"/>
  <c r="AE263"/>
  <c r="CQ264" a="1"/>
  <c r="CQ264" s="1"/>
  <c r="DJ264" s="1"/>
  <c r="AP264"/>
  <c r="BA264"/>
  <c r="AQ264"/>
  <c r="CW264" s="1" a="1"/>
  <c r="CW264" s="1"/>
  <c r="DP264" s="1"/>
  <c r="AS264"/>
  <c r="CV264" s="1" a="1"/>
  <c r="CV264" s="1"/>
  <c r="DO264" s="1"/>
  <c r="AO264"/>
  <c r="AL264"/>
  <c r="F264"/>
  <c r="CN264"/>
  <c r="BP265"/>
  <c r="P264"/>
  <c r="DG264" l="1"/>
  <c r="CP264" a="1"/>
  <c r="CP264" s="1"/>
  <c r="DI264" s="1"/>
  <c r="G264"/>
  <c r="AJ262"/>
  <c r="EG262" s="1"/>
  <c r="AI262"/>
  <c r="CZ262" a="1"/>
  <c r="CZ262" s="1"/>
  <c r="DS262" s="1"/>
  <c r="AF263"/>
  <c r="AG263"/>
  <c r="EF263" s="1"/>
  <c r="CY263" a="1"/>
  <c r="CY263" s="1"/>
  <c r="DR263" s="1"/>
  <c r="D265"/>
  <c r="H265"/>
  <c r="O265"/>
  <c r="AH263" l="1"/>
  <c r="AE264"/>
  <c r="CQ265" a="1"/>
  <c r="CQ265" s="1"/>
  <c r="DJ265" s="1"/>
  <c r="AS265"/>
  <c r="CV265" s="1" a="1"/>
  <c r="CV265" s="1"/>
  <c r="DO265" s="1"/>
  <c r="AO265"/>
  <c r="AP265"/>
  <c r="BA265"/>
  <c r="AQ265"/>
  <c r="AL265"/>
  <c r="F265"/>
  <c r="P265"/>
  <c r="BP266"/>
  <c r="CN265"/>
  <c r="DG265" l="1"/>
  <c r="CP265" a="1"/>
  <c r="CP265" s="1"/>
  <c r="DI265" s="1"/>
  <c r="G265"/>
  <c r="AJ263"/>
  <c r="EG263" s="1"/>
  <c r="AI263"/>
  <c r="CZ263" a="1"/>
  <c r="CZ263" s="1"/>
  <c r="DS263" s="1"/>
  <c r="AF264"/>
  <c r="AG264"/>
  <c r="EF264" s="1"/>
  <c r="CY264" a="1"/>
  <c r="CY264" s="1"/>
  <c r="DR264" s="1"/>
  <c r="CW265" a="1"/>
  <c r="CW265" s="1"/>
  <c r="DP265" s="1"/>
  <c r="D266"/>
  <c r="RV4" i="2"/>
  <c r="RX4" s="1"/>
  <c r="RU4"/>
  <c r="RW4" s="1"/>
  <c r="RS4"/>
  <c r="RV3"/>
  <c r="RX3" s="1"/>
  <c r="RS3"/>
  <c r="RU3" s="1"/>
  <c r="RW3" s="1"/>
  <c r="RD3"/>
  <c r="RH3" s="1"/>
  <c r="RJ3" s="1"/>
  <c r="RL3" s="1"/>
  <c r="RN3" s="1"/>
  <c r="RP3" s="1"/>
  <c r="RH4"/>
  <c r="RJ4" s="1"/>
  <c r="RL4" s="1"/>
  <c r="RN4" s="1"/>
  <c r="RP4" s="1"/>
  <c r="RC4"/>
  <c r="RE4" s="1"/>
  <c r="RG4" s="1"/>
  <c r="RI4" s="1"/>
  <c r="RK4" s="1"/>
  <c r="RM4" s="1"/>
  <c r="RO4" s="1"/>
  <c r="RC3"/>
  <c r="RE3" s="1"/>
  <c r="RG3" s="1"/>
  <c r="RI3" s="1"/>
  <c r="RK3" s="1"/>
  <c r="RM3" s="1"/>
  <c r="RO3" s="1"/>
  <c r="RP1"/>
  <c r="RM1"/>
  <c r="QS1"/>
  <c r="RD1"/>
  <c r="RW1"/>
  <c r="RG1"/>
  <c r="RR1"/>
  <c r="RJ1"/>
  <c r="RC1"/>
  <c r="RZ1"/>
  <c r="O266" i="3"/>
  <c r="RF1" i="2"/>
  <c r="QY1"/>
  <c r="QT1"/>
  <c r="QV1"/>
  <c r="RI1"/>
  <c r="RH1"/>
  <c r="RK1"/>
  <c r="RA1"/>
  <c r="H266" i="3"/>
  <c r="RL1" i="2"/>
  <c r="RU1"/>
  <c r="RN1"/>
  <c r="RX1"/>
  <c r="RQ1"/>
  <c r="RT1"/>
  <c r="QX1"/>
  <c r="RB1"/>
  <c r="RY1"/>
  <c r="QW1"/>
  <c r="QU1"/>
  <c r="RE1"/>
  <c r="RS1"/>
  <c r="RV1"/>
  <c r="RO1"/>
  <c r="QZ1"/>
  <c r="AH264" i="3" l="1"/>
  <c r="AE265"/>
  <c r="CQ266" a="1"/>
  <c r="CQ266" s="1"/>
  <c r="DJ266" s="1"/>
  <c r="AS266"/>
  <c r="CV266" s="1" a="1"/>
  <c r="CV266" s="1"/>
  <c r="DO266" s="1"/>
  <c r="BA266"/>
  <c r="AQ266"/>
  <c r="CW266" s="1" a="1"/>
  <c r="CW266" s="1"/>
  <c r="DP266" s="1"/>
  <c r="AO266"/>
  <c r="AP266"/>
  <c r="AL266"/>
  <c r="F266"/>
  <c r="QS2" i="2"/>
  <c r="QT2"/>
  <c r="QU2"/>
  <c r="QV2"/>
  <c r="QW2"/>
  <c r="QX2"/>
  <c r="QY2"/>
  <c r="QZ2"/>
  <c r="RA2"/>
  <c r="RB2"/>
  <c r="RC2"/>
  <c r="RD2"/>
  <c r="RE2"/>
  <c r="RF2"/>
  <c r="RG2"/>
  <c r="RH2"/>
  <c r="RI2"/>
  <c r="RJ2"/>
  <c r="RK2"/>
  <c r="RL2"/>
  <c r="RM2"/>
  <c r="RN2"/>
  <c r="RO2"/>
  <c r="RP2"/>
  <c r="RQ2"/>
  <c r="RR2"/>
  <c r="RS2"/>
  <c r="RT2"/>
  <c r="RU2"/>
  <c r="RV2"/>
  <c r="RW2"/>
  <c r="RX2"/>
  <c r="RY2"/>
  <c r="RZ2"/>
  <c r="CN266" i="3"/>
  <c r="BP232"/>
  <c r="P266"/>
  <c r="DG266" l="1"/>
  <c r="CP266" a="1"/>
  <c r="CP266" s="1"/>
  <c r="DI266" s="1"/>
  <c r="G266"/>
  <c r="AJ264"/>
  <c r="EG264" s="1"/>
  <c r="AI264"/>
  <c r="CZ264" a="1"/>
  <c r="CZ264" s="1"/>
  <c r="DS264" s="1"/>
  <c r="AF265"/>
  <c r="AG265"/>
  <c r="EF265" s="1"/>
  <c r="CY265" a="1"/>
  <c r="CY265" s="1"/>
  <c r="DR265" s="1"/>
  <c r="D232"/>
  <c r="H232"/>
  <c r="QO1" i="2"/>
  <c r="QP1"/>
  <c r="O232" i="3"/>
  <c r="QR1" i="2"/>
  <c r="QQ1"/>
  <c r="QO2" l="1"/>
  <c r="QP2"/>
  <c r="CQ232" i="3" a="1"/>
  <c r="CQ232" s="1"/>
  <c r="DJ232" s="1"/>
  <c r="AP232"/>
  <c r="BA232"/>
  <c r="AQ232"/>
  <c r="CW232" s="1" a="1"/>
  <c r="CW232" s="1"/>
  <c r="DP232" s="1"/>
  <c r="AS232"/>
  <c r="CV232" s="1" a="1"/>
  <c r="CV232" s="1"/>
  <c r="DO232" s="1"/>
  <c r="AO232"/>
  <c r="AL232"/>
  <c r="F232"/>
  <c r="QQ2" i="2"/>
  <c r="QR2"/>
  <c r="D230" i="3"/>
  <c r="QH1" i="2"/>
  <c r="QI1"/>
  <c r="QN1"/>
  <c r="CN232" i="3"/>
  <c r="QG1" i="2"/>
  <c r="QC1"/>
  <c r="QA1"/>
  <c r="H230" i="3"/>
  <c r="PV1" i="2"/>
  <c r="PZ1"/>
  <c r="QB1"/>
  <c r="BP230" i="3"/>
  <c r="PX1" i="2"/>
  <c r="PU1"/>
  <c r="P232" i="3"/>
  <c r="PY1" i="2"/>
  <c r="QK1"/>
  <c r="O230" i="3"/>
  <c r="QJ1" i="2"/>
  <c r="PW1"/>
  <c r="QF1"/>
  <c r="QD1"/>
  <c r="QE1"/>
  <c r="QM1"/>
  <c r="QL1"/>
  <c r="DG232" i="3" l="1"/>
  <c r="CP232" a="1"/>
  <c r="CP232" s="1"/>
  <c r="DI232" s="1"/>
  <c r="G232"/>
  <c r="CQ230" a="1"/>
  <c r="CQ230" s="1"/>
  <c r="DJ230" s="1"/>
  <c r="AP230"/>
  <c r="BA230"/>
  <c r="AQ230"/>
  <c r="AS230"/>
  <c r="CV230" s="1" a="1"/>
  <c r="CV230" s="1"/>
  <c r="DO230" s="1"/>
  <c r="AO230"/>
  <c r="AL230"/>
  <c r="F230"/>
  <c r="PV2" i="2"/>
  <c r="PU2"/>
  <c r="PW2"/>
  <c r="PX2"/>
  <c r="PY2"/>
  <c r="PZ2"/>
  <c r="QA2"/>
  <c r="QB2"/>
  <c r="QC2"/>
  <c r="QD2"/>
  <c r="QE2"/>
  <c r="QF2"/>
  <c r="QG2"/>
  <c r="QH2"/>
  <c r="QI2"/>
  <c r="QJ2"/>
  <c r="QK2"/>
  <c r="QL2"/>
  <c r="QM2"/>
  <c r="QN2"/>
  <c r="CN230" i="3"/>
  <c r="BP220"/>
  <c r="P230"/>
  <c r="G230" l="1"/>
  <c r="CP230" a="1"/>
  <c r="CP230" s="1"/>
  <c r="DI230" s="1"/>
  <c r="DG230"/>
  <c r="CW230" a="1"/>
  <c r="CW230" s="1"/>
  <c r="DP230" s="1"/>
  <c r="D220"/>
  <c r="H220"/>
  <c r="O220"/>
  <c r="CQ220" l="1" a="1"/>
  <c r="CQ220" s="1"/>
  <c r="DJ220" s="1"/>
  <c r="AP220"/>
  <c r="BA220"/>
  <c r="AQ220"/>
  <c r="AS220"/>
  <c r="CV220" s="1" a="1"/>
  <c r="CV220" s="1"/>
  <c r="DO220" s="1"/>
  <c r="AO220"/>
  <c r="AL220"/>
  <c r="F220"/>
  <c r="P220"/>
  <c r="BP221"/>
  <c r="CN220"/>
  <c r="CP220" l="1" a="1"/>
  <c r="CP220" s="1"/>
  <c r="DI220" s="1"/>
  <c r="G220"/>
  <c r="DG220"/>
  <c r="CW220" a="1"/>
  <c r="CW220" s="1"/>
  <c r="DP220" s="1"/>
  <c r="D221"/>
  <c r="H221"/>
  <c r="O221"/>
  <c r="AE220" l="1"/>
  <c r="CQ221" a="1"/>
  <c r="CQ221" s="1"/>
  <c r="DJ221" s="1"/>
  <c r="AP221"/>
  <c r="BA221"/>
  <c r="AQ221"/>
  <c r="CW221" s="1" a="1"/>
  <c r="CW221" s="1"/>
  <c r="DP221" s="1"/>
  <c r="AO221"/>
  <c r="AS221"/>
  <c r="CV221" s="1" a="1"/>
  <c r="CV221" s="1"/>
  <c r="DO221" s="1"/>
  <c r="AL221"/>
  <c r="F221"/>
  <c r="BP222"/>
  <c r="P221"/>
  <c r="CN221"/>
  <c r="CP221" l="1" a="1"/>
  <c r="CP221" s="1"/>
  <c r="DI221" s="1"/>
  <c r="G221"/>
  <c r="DG221"/>
  <c r="AF220"/>
  <c r="AG220"/>
  <c r="EF220" s="1"/>
  <c r="CY220" a="1"/>
  <c r="CY220" s="1"/>
  <c r="DR220" s="1"/>
  <c r="D222"/>
  <c r="H222"/>
  <c r="O222"/>
  <c r="AH220" l="1"/>
  <c r="AE221"/>
  <c r="CQ222" a="1"/>
  <c r="CQ222" s="1"/>
  <c r="DJ222" s="1"/>
  <c r="BA222"/>
  <c r="AQ222"/>
  <c r="CW222" s="1" a="1"/>
  <c r="CW222" s="1"/>
  <c r="DP222" s="1"/>
  <c r="AS222"/>
  <c r="CV222" s="1" a="1"/>
  <c r="CV222" s="1"/>
  <c r="DO222" s="1"/>
  <c r="AP222"/>
  <c r="AO222"/>
  <c r="AL222"/>
  <c r="F222"/>
  <c r="P222"/>
  <c r="BP223"/>
  <c r="CN222"/>
  <c r="DG222" l="1"/>
  <c r="CP222" a="1"/>
  <c r="CP222" s="1"/>
  <c r="DI222" s="1"/>
  <c r="G222"/>
  <c r="AJ220"/>
  <c r="EG220" s="1"/>
  <c r="AI220"/>
  <c r="CZ220" a="1"/>
  <c r="CZ220" s="1"/>
  <c r="DS220" s="1"/>
  <c r="AF221"/>
  <c r="AG221"/>
  <c r="EF221" s="1"/>
  <c r="CY221" a="1"/>
  <c r="CY221" s="1"/>
  <c r="DR221" s="1"/>
  <c r="D223"/>
  <c r="H223"/>
  <c r="O223"/>
  <c r="AH221" l="1"/>
  <c r="AE222"/>
  <c r="CQ223" a="1"/>
  <c r="CQ223" s="1"/>
  <c r="DJ223" s="1"/>
  <c r="AO223"/>
  <c r="AP223"/>
  <c r="AQ223"/>
  <c r="CW223" s="1" a="1"/>
  <c r="CW223" s="1"/>
  <c r="DP223" s="1"/>
  <c r="AS223"/>
  <c r="CV223" s="1" a="1"/>
  <c r="CV223" s="1"/>
  <c r="DO223" s="1"/>
  <c r="BA223"/>
  <c r="AL223"/>
  <c r="F223"/>
  <c r="BP224"/>
  <c r="CN223"/>
  <c r="P223"/>
  <c r="CP223" l="1" a="1"/>
  <c r="CP223" s="1"/>
  <c r="DI223" s="1"/>
  <c r="G223"/>
  <c r="DG223"/>
  <c r="AJ221"/>
  <c r="EG221" s="1"/>
  <c r="AI221"/>
  <c r="CZ221" a="1"/>
  <c r="CZ221" s="1"/>
  <c r="DS221" s="1"/>
  <c r="AF222"/>
  <c r="AG222"/>
  <c r="EF222" s="1"/>
  <c r="CY222" a="1"/>
  <c r="CY222" s="1"/>
  <c r="DR222" s="1"/>
  <c r="D224"/>
  <c r="H224"/>
  <c r="O224"/>
  <c r="AH222" l="1"/>
  <c r="AE223"/>
  <c r="CQ224" a="1"/>
  <c r="CQ224" s="1"/>
  <c r="DJ224" s="1"/>
  <c r="AS224"/>
  <c r="CV224" s="1" a="1"/>
  <c r="CV224" s="1"/>
  <c r="DO224" s="1"/>
  <c r="AO224"/>
  <c r="AP224"/>
  <c r="BA224"/>
  <c r="AQ224"/>
  <c r="AL224"/>
  <c r="F224"/>
  <c r="BP225"/>
  <c r="CN224"/>
  <c r="P224"/>
  <c r="CP224" l="1" a="1"/>
  <c r="CP224" s="1"/>
  <c r="DI224" s="1"/>
  <c r="G224"/>
  <c r="DG224"/>
  <c r="AJ222"/>
  <c r="EG222" s="1"/>
  <c r="AI222"/>
  <c r="CZ222" a="1"/>
  <c r="CZ222" s="1"/>
  <c r="DS222" s="1"/>
  <c r="AF223"/>
  <c r="AG223"/>
  <c r="EF223" s="1"/>
  <c r="CY223" a="1"/>
  <c r="CY223" s="1"/>
  <c r="DR223" s="1"/>
  <c r="CW224" a="1"/>
  <c r="CW224" s="1"/>
  <c r="DP224" s="1"/>
  <c r="D225"/>
  <c r="H225"/>
  <c r="O225"/>
  <c r="AH223" l="1"/>
  <c r="AE224"/>
  <c r="CQ225" a="1"/>
  <c r="CQ225" s="1"/>
  <c r="DJ225" s="1"/>
  <c r="BA225"/>
  <c r="AQ225"/>
  <c r="CW225" s="1" a="1"/>
  <c r="CW225" s="1"/>
  <c r="DP225" s="1"/>
  <c r="AO225"/>
  <c r="AS225"/>
  <c r="CV225" s="1" a="1"/>
  <c r="CV225" s="1"/>
  <c r="DO225" s="1"/>
  <c r="AP225"/>
  <c r="AL225"/>
  <c r="F225"/>
  <c r="BP226"/>
  <c r="CN225"/>
  <c r="P225"/>
  <c r="DG225" l="1"/>
  <c r="CP225" a="1"/>
  <c r="CP225" s="1"/>
  <c r="DI225" s="1"/>
  <c r="G225"/>
  <c r="AJ223"/>
  <c r="EG223" s="1"/>
  <c r="AI223"/>
  <c r="CZ223" a="1"/>
  <c r="CZ223" s="1"/>
  <c r="DS223" s="1"/>
  <c r="AF224"/>
  <c r="AG224"/>
  <c r="EF224" s="1"/>
  <c r="CY224" a="1"/>
  <c r="CY224" s="1"/>
  <c r="DR224" s="1"/>
  <c r="D226"/>
  <c r="PN1" i="2"/>
  <c r="PP1"/>
  <c r="PT1"/>
  <c r="PM1"/>
  <c r="PI1"/>
  <c r="PQ1"/>
  <c r="PR1"/>
  <c r="PH1"/>
  <c r="PS1"/>
  <c r="PK1"/>
  <c r="O226" i="3"/>
  <c r="PF1" i="2"/>
  <c r="PJ1"/>
  <c r="H226" i="3"/>
  <c r="PG1" i="2"/>
  <c r="PE1"/>
  <c r="PL1"/>
  <c r="PO1"/>
  <c r="AH224" i="3" l="1"/>
  <c r="AE225"/>
  <c r="CQ226" a="1"/>
  <c r="CQ226" s="1"/>
  <c r="DJ226" s="1"/>
  <c r="AS226"/>
  <c r="CV226" s="1" a="1"/>
  <c r="CV226" s="1"/>
  <c r="DO226" s="1"/>
  <c r="AO226"/>
  <c r="AQ226"/>
  <c r="CW226" s="1" a="1"/>
  <c r="CW226" s="1"/>
  <c r="DP226" s="1"/>
  <c r="AP226"/>
  <c r="BA226"/>
  <c r="AL226"/>
  <c r="F226"/>
  <c r="PF2" i="2"/>
  <c r="PE2"/>
  <c r="PG2"/>
  <c r="PH2"/>
  <c r="PI2"/>
  <c r="PJ2"/>
  <c r="PK2"/>
  <c r="PL2"/>
  <c r="PM2"/>
  <c r="PN2"/>
  <c r="PO2"/>
  <c r="PP2"/>
  <c r="PQ2"/>
  <c r="PR2"/>
  <c r="PS2"/>
  <c r="PT2"/>
  <c r="P226" i="3"/>
  <c r="BP212"/>
  <c r="CN226"/>
  <c r="DG226" l="1"/>
  <c r="CP226" a="1"/>
  <c r="CP226" s="1"/>
  <c r="DI226" s="1"/>
  <c r="G226"/>
  <c r="AJ224"/>
  <c r="EG224" s="1"/>
  <c r="AI224"/>
  <c r="CZ224" a="1"/>
  <c r="CZ224" s="1"/>
  <c r="DS224" s="1"/>
  <c r="AF225"/>
  <c r="AG225"/>
  <c r="EF225" s="1"/>
  <c r="CY225" a="1"/>
  <c r="CY225" s="1"/>
  <c r="DR225" s="1"/>
  <c r="D212"/>
  <c r="H212"/>
  <c r="O212"/>
  <c r="CQ212" l="1" a="1"/>
  <c r="CQ212" s="1"/>
  <c r="DJ212" s="1"/>
  <c r="AP212"/>
  <c r="BA212"/>
  <c r="AQ212"/>
  <c r="CW212" s="1" a="1"/>
  <c r="CW212" s="1"/>
  <c r="DP212" s="1"/>
  <c r="AS212"/>
  <c r="CV212" s="1" a="1"/>
  <c r="CV212" s="1"/>
  <c r="DO212" s="1"/>
  <c r="AO212"/>
  <c r="AL212"/>
  <c r="F212"/>
  <c r="D213"/>
  <c r="BP213"/>
  <c r="P212"/>
  <c r="CN212"/>
  <c r="H213"/>
  <c r="O213"/>
  <c r="DG212" l="1"/>
  <c r="CP212" a="1"/>
  <c r="CP212" s="1"/>
  <c r="DI212" s="1"/>
  <c r="G212"/>
  <c r="AE212"/>
  <c r="CQ213" a="1"/>
  <c r="CQ213" s="1"/>
  <c r="DJ213" s="1"/>
  <c r="AS213"/>
  <c r="CV213" s="1" a="1"/>
  <c r="CV213" s="1"/>
  <c r="DO213" s="1"/>
  <c r="AO213"/>
  <c r="AP213"/>
  <c r="AQ213"/>
  <c r="CW213" s="1" a="1"/>
  <c r="CW213" s="1"/>
  <c r="DP213" s="1"/>
  <c r="BA213"/>
  <c r="AL213"/>
  <c r="F213"/>
  <c r="BP214"/>
  <c r="CN213"/>
  <c r="P213"/>
  <c r="CP213" l="1" a="1"/>
  <c r="CP213" s="1"/>
  <c r="DI213" s="1"/>
  <c r="G213"/>
  <c r="DG213"/>
  <c r="AF212"/>
  <c r="AG212"/>
  <c r="EF212" s="1"/>
  <c r="CY212" a="1"/>
  <c r="CY212" s="1"/>
  <c r="DR212" s="1"/>
  <c r="D214"/>
  <c r="H214"/>
  <c r="O214"/>
  <c r="AH212" l="1"/>
  <c r="AE213"/>
  <c r="CQ214" a="1"/>
  <c r="CQ214" s="1"/>
  <c r="DJ214" s="1"/>
  <c r="AP214"/>
  <c r="BA214"/>
  <c r="AQ214"/>
  <c r="CW214" s="1" a="1"/>
  <c r="CW214" s="1"/>
  <c r="DP214" s="1"/>
  <c r="AS214"/>
  <c r="CV214" s="1" a="1"/>
  <c r="CV214" s="1"/>
  <c r="DO214" s="1"/>
  <c r="AO214"/>
  <c r="AL214"/>
  <c r="F214"/>
  <c r="P214"/>
  <c r="CN214"/>
  <c r="BP215"/>
  <c r="DG214" l="1"/>
  <c r="CP214" a="1"/>
  <c r="CP214" s="1"/>
  <c r="DI214" s="1"/>
  <c r="G214"/>
  <c r="AJ212"/>
  <c r="EG212" s="1"/>
  <c r="AI212"/>
  <c r="CZ212" a="1"/>
  <c r="CZ212" s="1"/>
  <c r="DS212" s="1"/>
  <c r="AF213"/>
  <c r="AG213"/>
  <c r="EF213" s="1"/>
  <c r="CY213" a="1"/>
  <c r="CY213" s="1"/>
  <c r="DR213" s="1"/>
  <c r="D215"/>
  <c r="H215"/>
  <c r="O215"/>
  <c r="AH213" l="1"/>
  <c r="AE214"/>
  <c r="CQ215" a="1"/>
  <c r="CQ215" s="1"/>
  <c r="DJ215" s="1"/>
  <c r="AS215"/>
  <c r="CV215" s="1" a="1"/>
  <c r="CV215" s="1"/>
  <c r="DO215" s="1"/>
  <c r="AO215"/>
  <c r="AP215"/>
  <c r="BA215"/>
  <c r="AQ215"/>
  <c r="AL215"/>
  <c r="F215"/>
  <c r="CN215"/>
  <c r="BP216"/>
  <c r="P215"/>
  <c r="DG215" l="1"/>
  <c r="CP215" a="1"/>
  <c r="CP215" s="1"/>
  <c r="DI215" s="1"/>
  <c r="G215"/>
  <c r="AJ213"/>
  <c r="EG213" s="1"/>
  <c r="AI213"/>
  <c r="CZ213" a="1"/>
  <c r="CZ213" s="1"/>
  <c r="DS213" s="1"/>
  <c r="AF214"/>
  <c r="AG214"/>
  <c r="EF214" s="1"/>
  <c r="CY214" a="1"/>
  <c r="CY214" s="1"/>
  <c r="DR214" s="1"/>
  <c r="CW215" a="1"/>
  <c r="CW215" s="1"/>
  <c r="DP215" s="1"/>
  <c r="D216"/>
  <c r="H216"/>
  <c r="O216"/>
  <c r="AH214" l="1"/>
  <c r="AE215"/>
  <c r="CQ216" a="1"/>
  <c r="CQ216" s="1"/>
  <c r="DJ216" s="1"/>
  <c r="BA216"/>
  <c r="AQ216"/>
  <c r="CW216" s="1" a="1"/>
  <c r="CW216" s="1"/>
  <c r="DP216" s="1"/>
  <c r="AS216"/>
  <c r="CV216" s="1" a="1"/>
  <c r="CV216" s="1"/>
  <c r="DO216" s="1"/>
  <c r="AO216"/>
  <c r="AP216"/>
  <c r="AL216"/>
  <c r="F216"/>
  <c r="P216"/>
  <c r="CN216"/>
  <c r="BP217"/>
  <c r="DG216" l="1"/>
  <c r="CP216" a="1"/>
  <c r="CP216" s="1"/>
  <c r="DI216" s="1"/>
  <c r="G216"/>
  <c r="AJ214"/>
  <c r="EG214" s="1"/>
  <c r="AI214"/>
  <c r="CZ214" a="1"/>
  <c r="CZ214" s="1"/>
  <c r="DS214" s="1"/>
  <c r="AF215"/>
  <c r="AG215"/>
  <c r="EF215" s="1"/>
  <c r="CY215" a="1"/>
  <c r="CY215" s="1"/>
  <c r="DR215" s="1"/>
  <c r="D217"/>
  <c r="H217"/>
  <c r="O217"/>
  <c r="AH215" l="1"/>
  <c r="AE216"/>
  <c r="CQ217" a="1"/>
  <c r="CQ217" s="1"/>
  <c r="DJ217" s="1"/>
  <c r="AS217"/>
  <c r="CV217" s="1" a="1"/>
  <c r="CV217" s="1"/>
  <c r="DO217" s="1"/>
  <c r="AO217"/>
  <c r="AP217"/>
  <c r="BA217"/>
  <c r="AQ217"/>
  <c r="CW217" s="1" a="1"/>
  <c r="CW217" s="1"/>
  <c r="DP217" s="1"/>
  <c r="AL217"/>
  <c r="F217"/>
  <c r="CN217"/>
  <c r="P217"/>
  <c r="BP218"/>
  <c r="DG217" l="1"/>
  <c r="CP217" a="1"/>
  <c r="CP217" s="1"/>
  <c r="DI217" s="1"/>
  <c r="G217"/>
  <c r="AJ215"/>
  <c r="EG215" s="1"/>
  <c r="AI215"/>
  <c r="CZ215" a="1"/>
  <c r="CZ215" s="1"/>
  <c r="DS215" s="1"/>
  <c r="AF216"/>
  <c r="AG216"/>
  <c r="EF216" s="1"/>
  <c r="CY216" a="1"/>
  <c r="CY216" s="1"/>
  <c r="DR216" s="1"/>
  <c r="D218"/>
  <c r="D208"/>
  <c r="H218"/>
  <c r="O208"/>
  <c r="O218"/>
  <c r="H208"/>
  <c r="AH216" l="1"/>
  <c r="AE217"/>
  <c r="CQ218" a="1"/>
  <c r="CQ218" s="1"/>
  <c r="DJ218" s="1"/>
  <c r="AS218"/>
  <c r="CV218" s="1" a="1"/>
  <c r="CV218" s="1"/>
  <c r="DO218" s="1"/>
  <c r="AO218"/>
  <c r="AP218"/>
  <c r="AQ218"/>
  <c r="CW218" s="1" a="1"/>
  <c r="CW218" s="1"/>
  <c r="DP218" s="1"/>
  <c r="BA218"/>
  <c r="AL218"/>
  <c r="F218"/>
  <c r="F208"/>
  <c r="AL208"/>
  <c r="CN218"/>
  <c r="P208"/>
  <c r="P218"/>
  <c r="G208" l="1"/>
  <c r="CP218" a="1"/>
  <c r="CP218" s="1"/>
  <c r="DI218" s="1"/>
  <c r="G218"/>
  <c r="DG218"/>
  <c r="AJ216"/>
  <c r="EG216" s="1"/>
  <c r="AI216"/>
  <c r="CZ216" a="1"/>
  <c r="CZ216" s="1"/>
  <c r="DS216" s="1"/>
  <c r="AF217"/>
  <c r="AG217"/>
  <c r="EF217" s="1"/>
  <c r="CY217" a="1"/>
  <c r="CY217" s="1"/>
  <c r="DR217" s="1"/>
  <c r="AO208"/>
  <c r="AP208"/>
  <c r="AQ208"/>
  <c r="AS208"/>
  <c r="BA208"/>
  <c r="BP208"/>
  <c r="CN208"/>
  <c r="CP208" l="1" a="1"/>
  <c r="CP208" s="1"/>
  <c r="DI208" s="1"/>
  <c r="CQ208" a="1"/>
  <c r="CQ208" s="1"/>
  <c r="DJ208" s="1"/>
  <c r="CV208" a="1"/>
  <c r="CV208" s="1"/>
  <c r="DO208" s="1"/>
  <c r="CW208" a="1"/>
  <c r="CW208" s="1"/>
  <c r="DG208"/>
  <c r="DP208"/>
  <c r="D209"/>
  <c r="H209"/>
  <c r="O209"/>
  <c r="AE208" l="1"/>
  <c r="F209"/>
  <c r="AL209"/>
  <c r="P209"/>
  <c r="G209" l="1"/>
  <c r="AF208"/>
  <c r="AG208"/>
  <c r="EF208" s="1"/>
  <c r="CY208" a="1"/>
  <c r="CY208" s="1"/>
  <c r="DR208" s="1"/>
  <c r="AO209"/>
  <c r="AP209"/>
  <c r="AQ209"/>
  <c r="AS209"/>
  <c r="BA209"/>
  <c r="BP209"/>
  <c r="CN209"/>
  <c r="CP209" l="1" a="1"/>
  <c r="CP209" s="1"/>
  <c r="DI209" s="1"/>
  <c r="CQ209" a="1"/>
  <c r="CQ209" s="1"/>
  <c r="DJ209" s="1"/>
  <c r="CV209" a="1"/>
  <c r="CV209" s="1"/>
  <c r="DO209" s="1"/>
  <c r="CW209" a="1"/>
  <c r="CW209" s="1"/>
  <c r="DP209" s="1"/>
  <c r="DG209"/>
  <c r="D210"/>
  <c r="H210"/>
  <c r="O210"/>
  <c r="AH208" l="1"/>
  <c r="AE209"/>
  <c r="F210"/>
  <c r="AL210"/>
  <c r="P210"/>
  <c r="G210" l="1"/>
  <c r="AI208"/>
  <c r="AJ208"/>
  <c r="EG208" s="1"/>
  <c r="CZ208" a="1"/>
  <c r="CZ208" s="1"/>
  <c r="DS208" s="1"/>
  <c r="AG209"/>
  <c r="EF209" s="1"/>
  <c r="AF209"/>
  <c r="CY209" a="1"/>
  <c r="CY209" s="1"/>
  <c r="DR209" s="1"/>
  <c r="AO210"/>
  <c r="AP210"/>
  <c r="AQ210"/>
  <c r="AS210"/>
  <c r="BA210"/>
  <c r="BP210"/>
  <c r="CN210"/>
  <c r="CP210" l="1" a="1"/>
  <c r="CP210" s="1"/>
  <c r="DI210" s="1"/>
  <c r="CQ210" a="1"/>
  <c r="CQ210" s="1"/>
  <c r="DJ210" s="1"/>
  <c r="CV210" a="1"/>
  <c r="CV210" s="1"/>
  <c r="DO210" s="1"/>
  <c r="CW210" a="1"/>
  <c r="CW210" s="1"/>
  <c r="DP210" s="1"/>
  <c r="DG210"/>
  <c r="D211"/>
  <c r="H211"/>
  <c r="O211"/>
  <c r="AH209" l="1"/>
  <c r="AE210"/>
  <c r="F211"/>
  <c r="AL211"/>
  <c r="P211"/>
  <c r="G211" l="1"/>
  <c r="AJ209"/>
  <c r="EG209" s="1"/>
  <c r="AI209"/>
  <c r="CZ209" a="1"/>
  <c r="CZ209" s="1"/>
  <c r="DS209" s="1"/>
  <c r="AG210"/>
  <c r="EF210" s="1"/>
  <c r="AF210"/>
  <c r="CY210" a="1"/>
  <c r="CY210" s="1"/>
  <c r="DR210" s="1"/>
  <c r="AO211"/>
  <c r="AP211"/>
  <c r="AQ211"/>
  <c r="AS211"/>
  <c r="BA211"/>
  <c r="CN211"/>
  <c r="BP211"/>
  <c r="CP211" l="1" a="1"/>
  <c r="CP211" s="1"/>
  <c r="DI211" s="1"/>
  <c r="CQ211" a="1"/>
  <c r="CQ211" s="1"/>
  <c r="DJ211" s="1"/>
  <c r="CV211" a="1"/>
  <c r="CV211" s="1"/>
  <c r="DO211" s="1"/>
  <c r="CW211" a="1"/>
  <c r="CW211" s="1"/>
  <c r="DP211" s="1"/>
  <c r="DG211"/>
  <c r="D219"/>
  <c r="H219"/>
  <c r="O219"/>
  <c r="AH217" l="1"/>
  <c r="AE218"/>
  <c r="AH210"/>
  <c r="AE211"/>
  <c r="F219"/>
  <c r="AL219"/>
  <c r="P219"/>
  <c r="G219" l="1"/>
  <c r="AJ217"/>
  <c r="EG217" s="1"/>
  <c r="AI217"/>
  <c r="CZ217" a="1"/>
  <c r="CZ217" s="1"/>
  <c r="DS217" s="1"/>
  <c r="AF218"/>
  <c r="AG218"/>
  <c r="EF218" s="1"/>
  <c r="CY218" a="1"/>
  <c r="CY218" s="1"/>
  <c r="DR218" s="1"/>
  <c r="AJ210"/>
  <c r="EG210" s="1"/>
  <c r="AI210"/>
  <c r="CZ210" a="1"/>
  <c r="CZ210" s="1"/>
  <c r="DS210" s="1"/>
  <c r="AG211"/>
  <c r="EF211" s="1"/>
  <c r="AF211"/>
  <c r="CY211" a="1"/>
  <c r="CY211" s="1"/>
  <c r="DR211" s="1"/>
  <c r="AO219"/>
  <c r="AP219"/>
  <c r="AQ219"/>
  <c r="AS219"/>
  <c r="BA219"/>
  <c r="BP219"/>
  <c r="CN219"/>
  <c r="CP219" l="1" a="1"/>
  <c r="CP219" s="1"/>
  <c r="DI219" s="1"/>
  <c r="CQ219" a="1"/>
  <c r="CQ219" s="1"/>
  <c r="DJ219" s="1"/>
  <c r="CV219" a="1"/>
  <c r="CV219" s="1"/>
  <c r="DO219" s="1"/>
  <c r="CW219" a="1"/>
  <c r="CW219" s="1"/>
  <c r="DP219" s="1"/>
  <c r="DG219"/>
  <c r="D227"/>
  <c r="H227"/>
  <c r="O227"/>
  <c r="AH225" l="1"/>
  <c r="AE226"/>
  <c r="AH218"/>
  <c r="AH211"/>
  <c r="AE219"/>
  <c r="F227"/>
  <c r="AL227"/>
  <c r="P227"/>
  <c r="G227" l="1"/>
  <c r="AJ225"/>
  <c r="EG225" s="1"/>
  <c r="AI225"/>
  <c r="CZ225" a="1"/>
  <c r="CZ225" s="1"/>
  <c r="DS225" s="1"/>
  <c r="AF226"/>
  <c r="AG226"/>
  <c r="EF226" s="1"/>
  <c r="CY226" a="1"/>
  <c r="CY226" s="1"/>
  <c r="DR226" s="1"/>
  <c r="AJ218"/>
  <c r="EG218" s="1"/>
  <c r="AI218"/>
  <c r="CZ218" a="1"/>
  <c r="CZ218" s="1"/>
  <c r="DS218" s="1"/>
  <c r="AJ211"/>
  <c r="EG211" s="1"/>
  <c r="AI211"/>
  <c r="CZ211" a="1"/>
  <c r="CZ211" s="1"/>
  <c r="DS211" s="1"/>
  <c r="AG219"/>
  <c r="EF219" s="1"/>
  <c r="AF219"/>
  <c r="CY219" a="1"/>
  <c r="CY219" s="1"/>
  <c r="DR219" s="1"/>
  <c r="AO227"/>
  <c r="AP227"/>
  <c r="AQ227"/>
  <c r="AS227"/>
  <c r="BA227"/>
  <c r="BP227"/>
  <c r="CN227"/>
  <c r="CP227" l="1" a="1"/>
  <c r="CP227" s="1"/>
  <c r="DI227" s="1"/>
  <c r="CQ227" a="1"/>
  <c r="CQ227" s="1"/>
  <c r="DJ227" s="1"/>
  <c r="CV227" a="1"/>
  <c r="CV227" s="1"/>
  <c r="DO227" s="1"/>
  <c r="CW227" a="1"/>
  <c r="CW227" s="1"/>
  <c r="DP227" s="1"/>
  <c r="DG227"/>
  <c r="OO4" i="2"/>
  <c r="OQ4" s="1"/>
  <c r="OS4" s="1"/>
  <c r="OU4" s="1"/>
  <c r="OW4" s="1"/>
  <c r="OY4" s="1"/>
  <c r="PA4" s="1"/>
  <c r="PC4" s="1"/>
  <c r="PE4" s="1"/>
  <c r="PG4" s="1"/>
  <c r="PI4" s="1"/>
  <c r="PK4" s="1"/>
  <c r="PM4" s="1"/>
  <c r="PO4" s="1"/>
  <c r="PQ4" s="1"/>
  <c r="PS4" s="1"/>
  <c r="PU4" s="1"/>
  <c r="PW4" s="1"/>
  <c r="PY4" s="1"/>
  <c r="QA4" s="1"/>
  <c r="QC4" s="1"/>
  <c r="QE4" s="1"/>
  <c r="QG4" s="1"/>
  <c r="OP4"/>
  <c r="OR4" s="1"/>
  <c r="OT4" s="1"/>
  <c r="OV4" s="1"/>
  <c r="OX4" s="1"/>
  <c r="OZ4" s="1"/>
  <c r="PB4" s="1"/>
  <c r="PD4" s="1"/>
  <c r="PF4" s="1"/>
  <c r="PH4" s="1"/>
  <c r="PJ4" s="1"/>
  <c r="PL4" s="1"/>
  <c r="PN4" s="1"/>
  <c r="PP4" s="1"/>
  <c r="PR4" s="1"/>
  <c r="PT4" s="1"/>
  <c r="PV4" s="1"/>
  <c r="PX4" s="1"/>
  <c r="PZ4" s="1"/>
  <c r="QB4" s="1"/>
  <c r="QD4" s="1"/>
  <c r="QF4" s="1"/>
  <c r="QH4" s="1"/>
  <c r="OP3"/>
  <c r="OR3" s="1"/>
  <c r="OT3" s="1"/>
  <c r="OV3" s="1"/>
  <c r="OX3" s="1"/>
  <c r="OZ3" s="1"/>
  <c r="PB3" s="1"/>
  <c r="PD3" s="1"/>
  <c r="PF3" s="1"/>
  <c r="PH3" s="1"/>
  <c r="PJ3" s="1"/>
  <c r="PL3" s="1"/>
  <c r="PN3" s="1"/>
  <c r="PP3" s="1"/>
  <c r="PR3" s="1"/>
  <c r="PT3" s="1"/>
  <c r="PV3" s="1"/>
  <c r="PX3" s="1"/>
  <c r="PZ3" s="1"/>
  <c r="QB3" s="1"/>
  <c r="QD3" s="1"/>
  <c r="QF3" s="1"/>
  <c r="QH3" s="1"/>
  <c r="OO3"/>
  <c r="OQ3" s="1"/>
  <c r="OS3" s="1"/>
  <c r="OU3" s="1"/>
  <c r="OW3" s="1"/>
  <c r="OY3" s="1"/>
  <c r="PA3" s="1"/>
  <c r="PC3" s="1"/>
  <c r="PE3" s="1"/>
  <c r="PG3" s="1"/>
  <c r="PI3" s="1"/>
  <c r="PK3" s="1"/>
  <c r="PM3" s="1"/>
  <c r="PO3" s="1"/>
  <c r="PQ3" s="1"/>
  <c r="PS3" s="1"/>
  <c r="PU3" s="1"/>
  <c r="PW3" s="1"/>
  <c r="PY3" s="1"/>
  <c r="QA3" s="1"/>
  <c r="QC3" s="1"/>
  <c r="QE3" s="1"/>
  <c r="QG3" s="1"/>
  <c r="PB1"/>
  <c r="ON1"/>
  <c r="OU1"/>
  <c r="OQ1"/>
  <c r="PC1"/>
  <c r="OW1"/>
  <c r="OR1"/>
  <c r="OZ1"/>
  <c r="OS1"/>
  <c r="OM1"/>
  <c r="OP1"/>
  <c r="PA1"/>
  <c r="OO1"/>
  <c r="OY1"/>
  <c r="OV1"/>
  <c r="OT1"/>
  <c r="OX1"/>
  <c r="PD1"/>
  <c r="OM2" l="1"/>
  <c r="ON2"/>
  <c r="OO2"/>
  <c r="OP2"/>
  <c r="OQ2"/>
  <c r="OR2"/>
  <c r="OS2"/>
  <c r="OT2"/>
  <c r="OU2"/>
  <c r="OV2"/>
  <c r="OW2"/>
  <c r="OX2"/>
  <c r="OY2"/>
  <c r="OZ2"/>
  <c r="PA2"/>
  <c r="PB2"/>
  <c r="PC2"/>
  <c r="PD2"/>
  <c r="D203" i="3"/>
  <c r="BP203"/>
  <c r="O203"/>
  <c r="H203"/>
  <c r="CQ203" l="1" a="1"/>
  <c r="CQ203" s="1"/>
  <c r="DJ203" s="1"/>
  <c r="AP203"/>
  <c r="BA203"/>
  <c r="AQ203"/>
  <c r="CW203" s="1" a="1"/>
  <c r="CW203" s="1"/>
  <c r="DP203" s="1"/>
  <c r="AS203"/>
  <c r="CV203" s="1" a="1"/>
  <c r="CV203" s="1"/>
  <c r="DO203" s="1"/>
  <c r="AO203"/>
  <c r="AL203"/>
  <c r="F203"/>
  <c r="D204"/>
  <c r="O204"/>
  <c r="P203"/>
  <c r="BP204"/>
  <c r="H204"/>
  <c r="CN203"/>
  <c r="DG203" l="1"/>
  <c r="CP203" a="1"/>
  <c r="CP203" s="1"/>
  <c r="DI203" s="1"/>
  <c r="G203"/>
  <c r="AE203"/>
  <c r="CQ204" a="1"/>
  <c r="CQ204" s="1"/>
  <c r="DJ204" s="1"/>
  <c r="AS204"/>
  <c r="CV204" s="1" a="1"/>
  <c r="CV204" s="1"/>
  <c r="DO204" s="1"/>
  <c r="AO204"/>
  <c r="AP204"/>
  <c r="BA204"/>
  <c r="AQ204"/>
  <c r="CW204" s="1" a="1"/>
  <c r="CW204" s="1"/>
  <c r="DP204" s="1"/>
  <c r="AL204"/>
  <c r="F204"/>
  <c r="BP205"/>
  <c r="P204"/>
  <c r="CN204"/>
  <c r="CP204" l="1" a="1"/>
  <c r="CP204" s="1"/>
  <c r="DI204" s="1"/>
  <c r="G204"/>
  <c r="DG204"/>
  <c r="AF203"/>
  <c r="AG203"/>
  <c r="EF203" s="1"/>
  <c r="CY203" a="1"/>
  <c r="CY203" s="1"/>
  <c r="DR203" s="1"/>
  <c r="D205"/>
  <c r="H205"/>
  <c r="O205"/>
  <c r="AH203" l="1"/>
  <c r="AE204"/>
  <c r="CQ205" a="1"/>
  <c r="CQ205" s="1"/>
  <c r="DJ205" s="1"/>
  <c r="AS205"/>
  <c r="CV205" s="1" a="1"/>
  <c r="CV205" s="1"/>
  <c r="DO205" s="1"/>
  <c r="AO205"/>
  <c r="AP205"/>
  <c r="AQ205"/>
  <c r="BA205"/>
  <c r="AL205"/>
  <c r="F205"/>
  <c r="P205"/>
  <c r="BP206"/>
  <c r="CN205"/>
  <c r="DG205" l="1"/>
  <c r="CP205" a="1"/>
  <c r="CP205" s="1"/>
  <c r="DI205" s="1"/>
  <c r="G205"/>
  <c r="AJ203"/>
  <c r="EG203" s="1"/>
  <c r="AI203"/>
  <c r="CZ203" a="1"/>
  <c r="CZ203" s="1"/>
  <c r="DS203" s="1"/>
  <c r="AF204"/>
  <c r="AG204"/>
  <c r="EF204" s="1"/>
  <c r="CY204" a="1"/>
  <c r="CY204" s="1"/>
  <c r="DR204" s="1"/>
  <c r="CW205" a="1"/>
  <c r="CW205" s="1"/>
  <c r="DP205" s="1"/>
  <c r="D206"/>
  <c r="H206"/>
  <c r="O206"/>
  <c r="AH204" l="1"/>
  <c r="AE205"/>
  <c r="CQ206" a="1"/>
  <c r="CQ206" s="1"/>
  <c r="DJ206" s="1"/>
  <c r="BA206"/>
  <c r="AQ206"/>
  <c r="CW206" s="1" a="1"/>
  <c r="CW206" s="1"/>
  <c r="DP206" s="1"/>
  <c r="AS206"/>
  <c r="CV206" s="1" a="1"/>
  <c r="CV206" s="1"/>
  <c r="DO206" s="1"/>
  <c r="AP206"/>
  <c r="AO206"/>
  <c r="AL206"/>
  <c r="F206"/>
  <c r="CN206"/>
  <c r="BP207"/>
  <c r="P206"/>
  <c r="CP206" l="1" a="1"/>
  <c r="CP206" s="1"/>
  <c r="DI206" s="1"/>
  <c r="G206"/>
  <c r="DG206"/>
  <c r="AJ204"/>
  <c r="EG204" s="1"/>
  <c r="AI204"/>
  <c r="CZ204" a="1"/>
  <c r="CZ204" s="1"/>
  <c r="DS204" s="1"/>
  <c r="AF205"/>
  <c r="AG205"/>
  <c r="EF205" s="1"/>
  <c r="CY205" a="1"/>
  <c r="CY205" s="1"/>
  <c r="DR205" s="1"/>
  <c r="D207"/>
  <c r="H207"/>
  <c r="O207"/>
  <c r="AH205" l="1"/>
  <c r="AE206"/>
  <c r="CQ207" a="1"/>
  <c r="CQ207" s="1"/>
  <c r="DJ207" s="1"/>
  <c r="AS207"/>
  <c r="CV207" s="1" a="1"/>
  <c r="CV207" s="1"/>
  <c r="DO207" s="1"/>
  <c r="AO207"/>
  <c r="AP207"/>
  <c r="AQ207"/>
  <c r="BA207"/>
  <c r="AL207"/>
  <c r="F207"/>
  <c r="P207"/>
  <c r="CN207"/>
  <c r="CP207" l="1" a="1"/>
  <c r="CP207" s="1"/>
  <c r="DI207" s="1"/>
  <c r="G207"/>
  <c r="DG207"/>
  <c r="AJ205"/>
  <c r="EG205" s="1"/>
  <c r="AI205"/>
  <c r="CZ205" a="1"/>
  <c r="CZ205" s="1"/>
  <c r="DS205" s="1"/>
  <c r="AF206"/>
  <c r="AG206"/>
  <c r="EF206" s="1"/>
  <c r="CY206" a="1"/>
  <c r="CY206" s="1"/>
  <c r="DR206" s="1"/>
  <c r="CW207" a="1"/>
  <c r="CW207" s="1"/>
  <c r="DP207" s="1"/>
  <c r="OB3" i="2"/>
  <c r="OD3" s="1"/>
  <c r="OF3" s="1"/>
  <c r="OH3" s="1"/>
  <c r="OJ3" s="1"/>
  <c r="OL3" s="1"/>
  <c r="OC3"/>
  <c r="OE3" s="1"/>
  <c r="OG3" s="1"/>
  <c r="OI3" s="1"/>
  <c r="OK3" s="1"/>
  <c r="OB4"/>
  <c r="OD4" s="1"/>
  <c r="OF4" s="1"/>
  <c r="OH4" s="1"/>
  <c r="OJ4" s="1"/>
  <c r="OL4" s="1"/>
  <c r="OA4"/>
  <c r="OC4" s="1"/>
  <c r="OE4" s="1"/>
  <c r="OG4" s="1"/>
  <c r="OI4" s="1"/>
  <c r="OK4" s="1"/>
  <c r="OA3"/>
  <c r="D196" i="3"/>
  <c r="D197"/>
  <c r="D198"/>
  <c r="D199"/>
  <c r="D200"/>
  <c r="D201"/>
  <c r="D153"/>
  <c r="D160"/>
  <c r="D149"/>
  <c r="D150"/>
  <c r="D151"/>
  <c r="D152"/>
  <c r="D154"/>
  <c r="D155"/>
  <c r="D156"/>
  <c r="D157"/>
  <c r="D158"/>
  <c r="D159"/>
  <c r="D161"/>
  <c r="D162"/>
  <c r="D163"/>
  <c r="EP3" i="1"/>
  <c r="EQ3" s="1"/>
  <c r="KW1" i="2"/>
  <c r="KJ1"/>
  <c r="KG1"/>
  <c r="LB1"/>
  <c r="O157" i="3"/>
  <c r="O149"/>
  <c r="KV1" i="2"/>
  <c r="BP158" i="3"/>
  <c r="O151"/>
  <c r="JK1" i="2"/>
  <c r="KS1"/>
  <c r="LO1"/>
  <c r="JV1"/>
  <c r="MH1"/>
  <c r="JJ1"/>
  <c r="LA1"/>
  <c r="NF1"/>
  <c r="MS1"/>
  <c r="BP199" i="3"/>
  <c r="MM1" i="2"/>
  <c r="JH1"/>
  <c r="NK1"/>
  <c r="LD1"/>
  <c r="JZ1"/>
  <c r="OB1"/>
  <c r="KL1"/>
  <c r="O162" i="3"/>
  <c r="MC1" i="2"/>
  <c r="MX1"/>
  <c r="JO1"/>
  <c r="H154" i="3"/>
  <c r="ME1" i="2"/>
  <c r="NI1"/>
  <c r="NB1"/>
  <c r="LG1"/>
  <c r="MV1"/>
  <c r="O198" i="3"/>
  <c r="LQ1" i="2"/>
  <c r="NT1"/>
  <c r="JG1"/>
  <c r="KD1"/>
  <c r="KM1"/>
  <c r="JI1"/>
  <c r="LJ1"/>
  <c r="MG1"/>
  <c r="MU1"/>
  <c r="OG1"/>
  <c r="LH1"/>
  <c r="OL1"/>
  <c r="NM1"/>
  <c r="LR1"/>
  <c r="O197" i="3"/>
  <c r="BP156"/>
  <c r="MD1" i="2"/>
  <c r="KR1"/>
  <c r="MT1"/>
  <c r="BP155" i="3"/>
  <c r="LF1" i="2"/>
  <c r="MY1"/>
  <c r="KO1"/>
  <c r="NA1"/>
  <c r="JQ1"/>
  <c r="JS1"/>
  <c r="KF1"/>
  <c r="KY1"/>
  <c r="BP160" i="3"/>
  <c r="ND1" i="2"/>
  <c r="BP196" i="3"/>
  <c r="O156"/>
  <c r="MB1" i="2"/>
  <c r="O200" i="3"/>
  <c r="MZ1" i="2"/>
  <c r="NQ1"/>
  <c r="NZ1"/>
  <c r="JN1"/>
  <c r="OA1"/>
  <c r="O160" i="3"/>
  <c r="OI1" i="2"/>
  <c r="KE1"/>
  <c r="LL1"/>
  <c r="BP151" i="3"/>
  <c r="O150"/>
  <c r="OJ1" i="2"/>
  <c r="NX1"/>
  <c r="O161" i="3"/>
  <c r="BP198"/>
  <c r="KX1" i="2"/>
  <c r="O159" i="3"/>
  <c r="JT1" i="2"/>
  <c r="MA1"/>
  <c r="LK1"/>
  <c r="O199" i="3"/>
  <c r="OF1" i="2"/>
  <c r="NR1"/>
  <c r="LZ1"/>
  <c r="NG1"/>
  <c r="LY1"/>
  <c r="LP1"/>
  <c r="NW1"/>
  <c r="OK1"/>
  <c r="KK1"/>
  <c r="H160" i="3"/>
  <c r="BP161"/>
  <c r="JR1" i="2"/>
  <c r="NH1"/>
  <c r="KN1"/>
  <c r="NE1"/>
  <c r="O158" i="3"/>
  <c r="LU1" i="2"/>
  <c r="LW1"/>
  <c r="LC1"/>
  <c r="O196" i="3"/>
  <c r="KU1" i="2"/>
  <c r="JE1"/>
  <c r="LT1"/>
  <c r="BP159" i="3"/>
  <c r="NL1" i="2"/>
  <c r="NU1"/>
  <c r="BP149" i="3"/>
  <c r="KH1" i="2"/>
  <c r="O201" i="3"/>
  <c r="BP200"/>
  <c r="MI1" i="2"/>
  <c r="KT1"/>
  <c r="BP150" i="3"/>
  <c r="LV1" i="2"/>
  <c r="KI1"/>
  <c r="MW1"/>
  <c r="NN1"/>
  <c r="KP1"/>
  <c r="OC1"/>
  <c r="NV1"/>
  <c r="LM1"/>
  <c r="MJ1"/>
  <c r="BP154" i="3"/>
  <c r="MR1" i="2"/>
  <c r="NY1"/>
  <c r="O155" i="3"/>
  <c r="BP153"/>
  <c r="ML1" i="2"/>
  <c r="NO1"/>
  <c r="KB1"/>
  <c r="O152" i="3"/>
  <c r="MP1" i="2"/>
  <c r="JU1"/>
  <c r="LN1"/>
  <c r="JY1"/>
  <c r="KC1"/>
  <c r="BP201" i="3"/>
  <c r="LS1" i="2"/>
  <c r="OD1"/>
  <c r="JF1"/>
  <c r="BP163" i="3"/>
  <c r="H158"/>
  <c r="O163"/>
  <c r="JL1" i="2"/>
  <c r="MN1"/>
  <c r="O153" i="3"/>
  <c r="KQ1" i="2"/>
  <c r="NC1"/>
  <c r="BP197" i="3"/>
  <c r="JP1" i="2"/>
  <c r="KZ1"/>
  <c r="LI1"/>
  <c r="MQ1"/>
  <c r="MO1"/>
  <c r="JX1"/>
  <c r="JM1"/>
  <c r="NS1"/>
  <c r="KA1"/>
  <c r="LE1"/>
  <c r="NJ1"/>
  <c r="BP157" i="3"/>
  <c r="LX1" i="2"/>
  <c r="BP162" i="3"/>
  <c r="OE1" i="2"/>
  <c r="MK1"/>
  <c r="MF1"/>
  <c r="JW1"/>
  <c r="NP1"/>
  <c r="OH1"/>
  <c r="BP152" i="3"/>
  <c r="AH206" l="1"/>
  <c r="AE207"/>
  <c r="AH207" s="1"/>
  <c r="OI2" i="2"/>
  <c r="OE2"/>
  <c r="OA2"/>
  <c r="OJ2"/>
  <c r="OF2"/>
  <c r="OB2"/>
  <c r="OK2"/>
  <c r="OG2"/>
  <c r="OC2"/>
  <c r="NY2"/>
  <c r="OL2"/>
  <c r="OH2"/>
  <c r="OD2"/>
  <c r="NZ2"/>
  <c r="BA154" i="3"/>
  <c r="AQ154"/>
  <c r="CW154" s="1" a="1"/>
  <c r="CW154" s="1"/>
  <c r="DP154" s="1"/>
  <c r="AE154"/>
  <c r="CY154" s="1" a="1"/>
  <c r="CY154" s="1"/>
  <c r="DR154" s="1"/>
  <c r="CQ154" a="1"/>
  <c r="CQ154" s="1"/>
  <c r="DJ154" s="1"/>
  <c r="AS154"/>
  <c r="CV154" s="1" a="1"/>
  <c r="CV154" s="1"/>
  <c r="DO154" s="1"/>
  <c r="AO154"/>
  <c r="AL154"/>
  <c r="AP154"/>
  <c r="KL2" i="2"/>
  <c r="LW2"/>
  <c r="BA158" i="3"/>
  <c r="AQ158"/>
  <c r="CW158" s="1" a="1"/>
  <c r="CW158" s="1"/>
  <c r="DP158" s="1"/>
  <c r="AE158"/>
  <c r="AH158" s="1"/>
  <c r="CQ158" a="1"/>
  <c r="CQ158" s="1"/>
  <c r="DJ158" s="1"/>
  <c r="AP158"/>
  <c r="AL158"/>
  <c r="F158"/>
  <c r="AS158"/>
  <c r="CV158" s="1" a="1"/>
  <c r="CV158" s="1"/>
  <c r="DO158" s="1"/>
  <c r="AO158"/>
  <c r="KQ2" i="2"/>
  <c r="NC2"/>
  <c r="KP2"/>
  <c r="BA160" i="3"/>
  <c r="AQ160"/>
  <c r="CW160" s="1" a="1"/>
  <c r="CW160" s="1"/>
  <c r="DP160" s="1"/>
  <c r="AE160"/>
  <c r="AH160" s="1"/>
  <c r="CZ160" s="1" a="1"/>
  <c r="CZ160" s="1"/>
  <c r="DS160" s="1"/>
  <c r="CQ160" a="1"/>
  <c r="CQ160" s="1"/>
  <c r="DJ160" s="1"/>
  <c r="F160"/>
  <c r="AS160"/>
  <c r="CV160" s="1" a="1"/>
  <c r="CV160" s="1"/>
  <c r="DO160" s="1"/>
  <c r="AO160"/>
  <c r="AL160"/>
  <c r="AP160"/>
  <c r="NK2" i="2"/>
  <c r="ME2"/>
  <c r="KY2"/>
  <c r="NS2"/>
  <c r="MM2"/>
  <c r="LG2"/>
  <c r="MU2"/>
  <c r="LO2"/>
  <c r="KM2"/>
  <c r="KI2"/>
  <c r="NT2"/>
  <c r="NL2"/>
  <c r="ND2"/>
  <c r="MV2"/>
  <c r="MN2"/>
  <c r="MF2"/>
  <c r="LX2"/>
  <c r="LP2"/>
  <c r="LH2"/>
  <c r="KZ2"/>
  <c r="KR2"/>
  <c r="KN2"/>
  <c r="KJ2"/>
  <c r="NW2"/>
  <c r="NO2"/>
  <c r="NG2"/>
  <c r="MY2"/>
  <c r="MQ2"/>
  <c r="MI2"/>
  <c r="MA2"/>
  <c r="LS2"/>
  <c r="LK2"/>
  <c r="LC2"/>
  <c r="KU2"/>
  <c r="KO2"/>
  <c r="KK2"/>
  <c r="NX2"/>
  <c r="NP2"/>
  <c r="NH2"/>
  <c r="MZ2"/>
  <c r="MR2"/>
  <c r="MJ2"/>
  <c r="MB2"/>
  <c r="LT2"/>
  <c r="LL2"/>
  <c r="LD2"/>
  <c r="KV2"/>
  <c r="NU2"/>
  <c r="NQ2"/>
  <c r="NM2"/>
  <c r="NI2"/>
  <c r="NE2"/>
  <c r="NA2"/>
  <c r="MW2"/>
  <c r="MS2"/>
  <c r="MO2"/>
  <c r="MK2"/>
  <c r="MG2"/>
  <c r="MC2"/>
  <c r="LY2"/>
  <c r="LU2"/>
  <c r="LQ2"/>
  <c r="LM2"/>
  <c r="LI2"/>
  <c r="LE2"/>
  <c r="LA2"/>
  <c r="KW2"/>
  <c r="KS2"/>
  <c r="NV2"/>
  <c r="NR2"/>
  <c r="NN2"/>
  <c r="NJ2"/>
  <c r="NF2"/>
  <c r="NB2"/>
  <c r="MX2"/>
  <c r="MT2"/>
  <c r="MP2"/>
  <c r="ML2"/>
  <c r="MH2"/>
  <c r="MD2"/>
  <c r="LZ2"/>
  <c r="LV2"/>
  <c r="LR2"/>
  <c r="LN2"/>
  <c r="LJ2"/>
  <c r="LF2"/>
  <c r="LB2"/>
  <c r="KX2"/>
  <c r="KT2"/>
  <c r="JE2"/>
  <c r="JF2"/>
  <c r="JG2"/>
  <c r="JH2"/>
  <c r="JI2"/>
  <c r="JJ2"/>
  <c r="JK2"/>
  <c r="JL2"/>
  <c r="JM2"/>
  <c r="JN2"/>
  <c r="JO2"/>
  <c r="JP2"/>
  <c r="JQ2"/>
  <c r="JR2"/>
  <c r="JS2"/>
  <c r="JT2"/>
  <c r="JU2"/>
  <c r="JV2"/>
  <c r="JW2"/>
  <c r="JX2"/>
  <c r="JY2"/>
  <c r="JZ2"/>
  <c r="KA2"/>
  <c r="KB2"/>
  <c r="KC2"/>
  <c r="KD2"/>
  <c r="KE2"/>
  <c r="KF2"/>
  <c r="KG2"/>
  <c r="KH2"/>
  <c r="D134" i="3"/>
  <c r="GY4" i="2"/>
  <c r="HC4" s="1"/>
  <c r="HG4" s="1"/>
  <c r="HK4" s="1"/>
  <c r="HO4" s="1"/>
  <c r="HS4" s="1"/>
  <c r="HW4" s="1"/>
  <c r="IA4" s="1"/>
  <c r="IE4" s="1"/>
  <c r="II4" s="1"/>
  <c r="IM4" s="1"/>
  <c r="IQ4" s="1"/>
  <c r="GY3"/>
  <c r="HC3" s="1"/>
  <c r="HG3" s="1"/>
  <c r="HK3" s="1"/>
  <c r="HO3" s="1"/>
  <c r="HS3" s="1"/>
  <c r="HW3" s="1"/>
  <c r="IA3" s="1"/>
  <c r="IE3" s="1"/>
  <c r="II3" s="1"/>
  <c r="IM3" s="1"/>
  <c r="IQ3" s="1"/>
  <c r="JA1"/>
  <c r="H163" i="3"/>
  <c r="HH1" i="2"/>
  <c r="H159" i="3"/>
  <c r="HK1" i="2"/>
  <c r="HE1"/>
  <c r="ID1"/>
  <c r="IJ1"/>
  <c r="BP127" i="3"/>
  <c r="HL1" i="2"/>
  <c r="IN1"/>
  <c r="HW1"/>
  <c r="HN1"/>
  <c r="H155" i="3"/>
  <c r="IB1" i="2"/>
  <c r="IW1"/>
  <c r="HI1"/>
  <c r="P160" i="3"/>
  <c r="GY1" i="2"/>
  <c r="IG1"/>
  <c r="HT1"/>
  <c r="IL1"/>
  <c r="JC1"/>
  <c r="HB1"/>
  <c r="IO1"/>
  <c r="H201" i="3"/>
  <c r="IV1" i="2"/>
  <c r="GW1"/>
  <c r="HJ1"/>
  <c r="IC1"/>
  <c r="IE1"/>
  <c r="HS1"/>
  <c r="IU1"/>
  <c r="GX1"/>
  <c r="IF1"/>
  <c r="H152" i="3"/>
  <c r="IP1" i="2"/>
  <c r="H134" i="3"/>
  <c r="GZ1" i="2"/>
  <c r="H197" i="3"/>
  <c r="IS1" i="2"/>
  <c r="HF1"/>
  <c r="HA1"/>
  <c r="HM1"/>
  <c r="O134" i="3"/>
  <c r="CN160"/>
  <c r="HD1" i="2"/>
  <c r="IX1"/>
  <c r="IR1"/>
  <c r="H199" i="3"/>
  <c r="H151"/>
  <c r="H161"/>
  <c r="IK1" i="2"/>
  <c r="H196" i="3"/>
  <c r="P154"/>
  <c r="HG1" i="2"/>
  <c r="HX1"/>
  <c r="H150" i="3"/>
  <c r="H198"/>
  <c r="IT1" i="2"/>
  <c r="HC1"/>
  <c r="IQ1"/>
  <c r="HY1"/>
  <c r="H156" i="3"/>
  <c r="H149"/>
  <c r="H200"/>
  <c r="CN158"/>
  <c r="H153"/>
  <c r="JB1" i="2"/>
  <c r="IZ1"/>
  <c r="IM1"/>
  <c r="HQ1"/>
  <c r="JD1"/>
  <c r="H157" i="3"/>
  <c r="IH1" i="2"/>
  <c r="II1"/>
  <c r="H162" i="3"/>
  <c r="HV1" i="2"/>
  <c r="HU1"/>
  <c r="P158" i="3"/>
  <c r="O154"/>
  <c r="IA1" i="2"/>
  <c r="IY1"/>
  <c r="HZ1"/>
  <c r="HP1"/>
  <c r="BP134" i="3"/>
  <c r="HO1" i="2"/>
  <c r="HR1"/>
  <c r="AJ206" i="3" l="1"/>
  <c r="EG206" s="1"/>
  <c r="AI206"/>
  <c r="CZ206" a="1"/>
  <c r="CZ206" s="1"/>
  <c r="DS206" s="1"/>
  <c r="AJ207"/>
  <c r="EG207" s="1"/>
  <c r="AI207"/>
  <c r="CZ207" a="1"/>
  <c r="CZ207" s="1"/>
  <c r="DS207" s="1"/>
  <c r="AF207"/>
  <c r="AG207"/>
  <c r="EF207" s="1"/>
  <c r="CY207" a="1"/>
  <c r="CY207" s="1"/>
  <c r="DR207" s="1"/>
  <c r="CQ197" a="1"/>
  <c r="CQ197" s="1"/>
  <c r="DJ197" s="1"/>
  <c r="AP197"/>
  <c r="AL197"/>
  <c r="BA197"/>
  <c r="AQ197"/>
  <c r="CW197" s="1" a="1"/>
  <c r="CW197" s="1"/>
  <c r="DP197" s="1"/>
  <c r="AE197"/>
  <c r="CY197" s="1" a="1"/>
  <c r="CY197" s="1"/>
  <c r="DR197" s="1"/>
  <c r="F197"/>
  <c r="AS197"/>
  <c r="CV197" s="1" a="1"/>
  <c r="CV197" s="1"/>
  <c r="DO197" s="1"/>
  <c r="AO197"/>
  <c r="BA200"/>
  <c r="AQ200"/>
  <c r="CW200" s="1" a="1"/>
  <c r="CW200" s="1"/>
  <c r="DP200" s="1"/>
  <c r="AE200"/>
  <c r="CY200" s="1" a="1"/>
  <c r="CY200" s="1"/>
  <c r="DR200" s="1"/>
  <c r="CQ200" a="1"/>
  <c r="CQ200" s="1"/>
  <c r="DJ200" s="1"/>
  <c r="F200"/>
  <c r="AL200"/>
  <c r="AS200"/>
  <c r="CV200" s="1" a="1"/>
  <c r="CV200" s="1"/>
  <c r="DO200" s="1"/>
  <c r="AO200"/>
  <c r="AP200"/>
  <c r="AP201"/>
  <c r="AL201"/>
  <c r="AS201"/>
  <c r="CV201" s="1" a="1"/>
  <c r="CV201" s="1"/>
  <c r="DO201" s="1"/>
  <c r="BA201"/>
  <c r="AQ201"/>
  <c r="CW201" s="1" a="1"/>
  <c r="CW201" s="1"/>
  <c r="DP201" s="1"/>
  <c r="CQ201" a="1"/>
  <c r="CQ201" s="1"/>
  <c r="DJ201" s="1"/>
  <c r="F201"/>
  <c r="AO201"/>
  <c r="AS196"/>
  <c r="CV196" s="1" a="1"/>
  <c r="CV196" s="1"/>
  <c r="DO196" s="1"/>
  <c r="AO196"/>
  <c r="AP196"/>
  <c r="AL196"/>
  <c r="BA196"/>
  <c r="AQ196"/>
  <c r="CW196" s="1" a="1"/>
  <c r="CW196" s="1"/>
  <c r="DP196" s="1"/>
  <c r="AE196"/>
  <c r="CQ196" a="1"/>
  <c r="CQ196" s="1"/>
  <c r="DJ196" s="1"/>
  <c r="F196"/>
  <c r="CQ199" a="1"/>
  <c r="CQ199" s="1"/>
  <c r="DJ199" s="1"/>
  <c r="F199"/>
  <c r="AS199"/>
  <c r="CV199" s="1" a="1"/>
  <c r="CV199" s="1"/>
  <c r="DO199" s="1"/>
  <c r="AO199"/>
  <c r="BA199"/>
  <c r="AQ199"/>
  <c r="CW199" s="1" a="1"/>
  <c r="CW199" s="1"/>
  <c r="DP199" s="1"/>
  <c r="AE199"/>
  <c r="CY199" s="1" a="1"/>
  <c r="CY199" s="1"/>
  <c r="DR199" s="1"/>
  <c r="AP199"/>
  <c r="AL199"/>
  <c r="AS198"/>
  <c r="CV198" s="1" a="1"/>
  <c r="CV198" s="1"/>
  <c r="DO198" s="1"/>
  <c r="AO198"/>
  <c r="AP198"/>
  <c r="AL198"/>
  <c r="BA198"/>
  <c r="AQ198"/>
  <c r="CW198" s="1" a="1"/>
  <c r="CW198" s="1"/>
  <c r="DP198" s="1"/>
  <c r="AE198"/>
  <c r="CY198" s="1" a="1"/>
  <c r="CY198" s="1"/>
  <c r="DR198" s="1"/>
  <c r="CQ198" a="1"/>
  <c r="CQ198" s="1"/>
  <c r="DJ198" s="1"/>
  <c r="F198"/>
  <c r="AH154"/>
  <c r="AJ154" s="1"/>
  <c r="EG154" s="1"/>
  <c r="CQ152" a="1"/>
  <c r="CQ152" s="1"/>
  <c r="DJ152" s="1"/>
  <c r="F152"/>
  <c r="AS152"/>
  <c r="CV152" s="1" a="1"/>
  <c r="CV152" s="1"/>
  <c r="DO152" s="1"/>
  <c r="AO152"/>
  <c r="AP152"/>
  <c r="AL152"/>
  <c r="BA152"/>
  <c r="AQ152"/>
  <c r="CW152" s="1" a="1"/>
  <c r="CW152" s="1"/>
  <c r="DP152" s="1"/>
  <c r="AE152"/>
  <c r="AH152" s="1"/>
  <c r="CZ152" s="1" a="1"/>
  <c r="CZ152" s="1"/>
  <c r="DS152" s="1"/>
  <c r="CQ159" a="1"/>
  <c r="CQ159" s="1"/>
  <c r="DJ159" s="1"/>
  <c r="F159"/>
  <c r="AL159"/>
  <c r="BA159"/>
  <c r="AE159"/>
  <c r="AH159" s="1"/>
  <c r="AS159"/>
  <c r="CV159" s="1" a="1"/>
  <c r="CV159" s="1"/>
  <c r="DO159" s="1"/>
  <c r="AO159"/>
  <c r="AP159"/>
  <c r="AQ159"/>
  <c r="CW159" s="1" a="1"/>
  <c r="CW159" s="1"/>
  <c r="DP159" s="1"/>
  <c r="BA161"/>
  <c r="AQ161"/>
  <c r="CW161" s="1" a="1"/>
  <c r="CW161" s="1"/>
  <c r="DP161" s="1"/>
  <c r="AE161"/>
  <c r="AS161"/>
  <c r="CV161" s="1" a="1"/>
  <c r="CV161" s="1"/>
  <c r="DO161" s="1"/>
  <c r="AP161"/>
  <c r="CQ161" a="1"/>
  <c r="CQ161" s="1"/>
  <c r="DJ161" s="1"/>
  <c r="F161"/>
  <c r="AO161"/>
  <c r="AL161"/>
  <c r="CP154" a="1"/>
  <c r="CP154" s="1"/>
  <c r="DI154" s="1"/>
  <c r="G154"/>
  <c r="AS150"/>
  <c r="CV150" s="1" a="1"/>
  <c r="CV150" s="1"/>
  <c r="DO150" s="1"/>
  <c r="AO150"/>
  <c r="AP150"/>
  <c r="AL150"/>
  <c r="BA150"/>
  <c r="AQ150"/>
  <c r="CW150" s="1" a="1"/>
  <c r="CW150" s="1"/>
  <c r="DP150" s="1"/>
  <c r="AE150"/>
  <c r="CQ150" a="1"/>
  <c r="CQ150" s="1"/>
  <c r="DJ150" s="1"/>
  <c r="F150"/>
  <c r="AP149"/>
  <c r="AL149"/>
  <c r="BA149"/>
  <c r="AQ149"/>
  <c r="CW149" s="1" a="1"/>
  <c r="CW149" s="1"/>
  <c r="DP149" s="1"/>
  <c r="AE149"/>
  <c r="AH149" s="1"/>
  <c r="CZ149" s="1" a="1"/>
  <c r="CZ149" s="1"/>
  <c r="DS149" s="1"/>
  <c r="CQ149" a="1"/>
  <c r="CQ149" s="1"/>
  <c r="DJ149" s="1"/>
  <c r="F149"/>
  <c r="AS149"/>
  <c r="CV149" s="1" a="1"/>
  <c r="CV149" s="1"/>
  <c r="DO149" s="1"/>
  <c r="AO149"/>
  <c r="CQ151" a="1"/>
  <c r="CQ151" s="1"/>
  <c r="DJ151" s="1"/>
  <c r="AS151"/>
  <c r="CV151" s="1" a="1"/>
  <c r="CV151" s="1"/>
  <c r="DO151" s="1"/>
  <c r="AO151"/>
  <c r="AP151"/>
  <c r="AL151"/>
  <c r="BA151"/>
  <c r="AQ151"/>
  <c r="AE151"/>
  <c r="CY151" s="1" a="1"/>
  <c r="CY151" s="1"/>
  <c r="DR151" s="1"/>
  <c r="F151"/>
  <c r="AP162"/>
  <c r="AL162"/>
  <c r="CQ162" a="1"/>
  <c r="CQ162" s="1"/>
  <c r="DJ162" s="1"/>
  <c r="AO162"/>
  <c r="BA162"/>
  <c r="AQ162"/>
  <c r="CW162" s="1" a="1"/>
  <c r="CW162" s="1"/>
  <c r="DP162" s="1"/>
  <c r="AE162"/>
  <c r="F162"/>
  <c r="AS162"/>
  <c r="CV162" s="1" a="1"/>
  <c r="CV162" s="1"/>
  <c r="DO162" s="1"/>
  <c r="F154"/>
  <c r="CP158" a="1"/>
  <c r="CP158" s="1"/>
  <c r="DI158" s="1"/>
  <c r="G158"/>
  <c r="BA153"/>
  <c r="AQ153"/>
  <c r="CW153" s="1" a="1"/>
  <c r="CW153" s="1"/>
  <c r="DP153" s="1"/>
  <c r="AE153"/>
  <c r="CQ153" a="1"/>
  <c r="CQ153" s="1"/>
  <c r="DJ153" s="1"/>
  <c r="AL153"/>
  <c r="F153"/>
  <c r="AS153"/>
  <c r="CV153" s="1" a="1"/>
  <c r="CV153" s="1"/>
  <c r="DO153" s="1"/>
  <c r="AO153"/>
  <c r="AP153"/>
  <c r="DG160"/>
  <c r="AS156"/>
  <c r="CV156" s="1" a="1"/>
  <c r="CV156" s="1"/>
  <c r="DO156" s="1"/>
  <c r="AO156"/>
  <c r="AP156"/>
  <c r="AL156"/>
  <c r="BA156"/>
  <c r="AQ156"/>
  <c r="CW156" s="1" a="1"/>
  <c r="CW156" s="1"/>
  <c r="DP156" s="1"/>
  <c r="AE156"/>
  <c r="CQ156" a="1"/>
  <c r="CQ156" s="1"/>
  <c r="DJ156" s="1"/>
  <c r="F156"/>
  <c r="AP155"/>
  <c r="AL155"/>
  <c r="BA155"/>
  <c r="AQ155"/>
  <c r="CW155" s="1" a="1"/>
  <c r="CW155" s="1"/>
  <c r="DP155" s="1"/>
  <c r="AE155"/>
  <c r="CQ155" a="1"/>
  <c r="CQ155" s="1"/>
  <c r="DJ155" s="1"/>
  <c r="F155"/>
  <c r="AS155"/>
  <c r="CV155" s="1" a="1"/>
  <c r="CV155" s="1"/>
  <c r="DO155" s="1"/>
  <c r="AO155"/>
  <c r="CQ157" a="1"/>
  <c r="CQ157" s="1"/>
  <c r="DJ157" s="1"/>
  <c r="F157"/>
  <c r="AS157"/>
  <c r="CV157" s="1" a="1"/>
  <c r="CV157" s="1"/>
  <c r="DO157" s="1"/>
  <c r="AO157"/>
  <c r="AP157"/>
  <c r="AL157"/>
  <c r="AQ157"/>
  <c r="CW157" s="1" a="1"/>
  <c r="CW157" s="1"/>
  <c r="DP157" s="1"/>
  <c r="BA157"/>
  <c r="AE157"/>
  <c r="AH157" s="1"/>
  <c r="AS163"/>
  <c r="CV163" s="1" a="1"/>
  <c r="CV163" s="1"/>
  <c r="DO163" s="1"/>
  <c r="AO163"/>
  <c r="BA163"/>
  <c r="AQ163"/>
  <c r="CW163" s="1" a="1"/>
  <c r="CW163" s="1"/>
  <c r="DP163" s="1"/>
  <c r="CQ163" a="1"/>
  <c r="CQ163" s="1"/>
  <c r="DJ163" s="1"/>
  <c r="AP163"/>
  <c r="AL163"/>
  <c r="F163"/>
  <c r="CP160" a="1"/>
  <c r="CP160" s="1"/>
  <c r="DI160" s="1"/>
  <c r="G160"/>
  <c r="DG158"/>
  <c r="AI158"/>
  <c r="AJ158"/>
  <c r="EG158" s="1"/>
  <c r="AF158"/>
  <c r="AG158"/>
  <c r="EF158" s="1"/>
  <c r="AF160"/>
  <c r="AG160"/>
  <c r="EF160" s="1"/>
  <c r="CY158" a="1"/>
  <c r="CY158" s="1"/>
  <c r="DR158" s="1"/>
  <c r="AI160"/>
  <c r="AJ160"/>
  <c r="EG160" s="1"/>
  <c r="AF154"/>
  <c r="AG154"/>
  <c r="EF154" s="1"/>
  <c r="CY160" a="1"/>
  <c r="CY160" s="1"/>
  <c r="DR160" s="1"/>
  <c r="CZ158" a="1"/>
  <c r="CZ158" s="1"/>
  <c r="DS158" s="1"/>
  <c r="CQ134" a="1"/>
  <c r="CQ134" s="1"/>
  <c r="DJ134" s="1"/>
  <c r="AP134"/>
  <c r="BA134"/>
  <c r="AQ134"/>
  <c r="CW134" s="1" a="1"/>
  <c r="CW134" s="1"/>
  <c r="DP134" s="1"/>
  <c r="AS134"/>
  <c r="CV134" s="1" a="1"/>
  <c r="CV134" s="1"/>
  <c r="DO134" s="1"/>
  <c r="AO134"/>
  <c r="AL134"/>
  <c r="F134"/>
  <c r="GW2" i="2"/>
  <c r="GX2"/>
  <c r="GY2"/>
  <c r="GZ2"/>
  <c r="HA2"/>
  <c r="HB2"/>
  <c r="HC2"/>
  <c r="HD2"/>
  <c r="HE2"/>
  <c r="HF2"/>
  <c r="HG2"/>
  <c r="HH2"/>
  <c r="HI2"/>
  <c r="HJ2"/>
  <c r="HK2"/>
  <c r="HL2"/>
  <c r="HM2"/>
  <c r="HN2"/>
  <c r="HO2"/>
  <c r="HP2"/>
  <c r="HQ2"/>
  <c r="HR2"/>
  <c r="HS2"/>
  <c r="HT2"/>
  <c r="HU2"/>
  <c r="HV2"/>
  <c r="HW2"/>
  <c r="HX2"/>
  <c r="HY2"/>
  <c r="HZ2"/>
  <c r="IA2"/>
  <c r="IB2"/>
  <c r="IC2"/>
  <c r="ID2"/>
  <c r="IE2"/>
  <c r="IF2"/>
  <c r="IG2"/>
  <c r="IH2"/>
  <c r="II2"/>
  <c r="IJ2"/>
  <c r="IK2"/>
  <c r="IL2"/>
  <c r="IM2"/>
  <c r="IN2"/>
  <c r="IO2"/>
  <c r="IP2"/>
  <c r="IQ2"/>
  <c r="IR2"/>
  <c r="IS2"/>
  <c r="IT2"/>
  <c r="IU2"/>
  <c r="IV2"/>
  <c r="IW2"/>
  <c r="IX2"/>
  <c r="IY2"/>
  <c r="IZ2"/>
  <c r="JA2"/>
  <c r="JB2"/>
  <c r="JC2"/>
  <c r="JD2"/>
  <c r="D127" i="3"/>
  <c r="CN150"/>
  <c r="CN159"/>
  <c r="CN134"/>
  <c r="CN199"/>
  <c r="P152"/>
  <c r="CN149"/>
  <c r="P159"/>
  <c r="P200"/>
  <c r="P151"/>
  <c r="P153"/>
  <c r="CN201"/>
  <c r="P134"/>
  <c r="P197"/>
  <c r="CN157"/>
  <c r="CN200"/>
  <c r="CN154"/>
  <c r="CN156"/>
  <c r="P199"/>
  <c r="CN155"/>
  <c r="CN196"/>
  <c r="P156"/>
  <c r="CN163"/>
  <c r="P161"/>
  <c r="P150"/>
  <c r="P196"/>
  <c r="CN153"/>
  <c r="P163"/>
  <c r="CN151"/>
  <c r="CN198"/>
  <c r="CN152"/>
  <c r="CN162"/>
  <c r="CN161"/>
  <c r="P198"/>
  <c r="CN197"/>
  <c r="O127"/>
  <c r="P157"/>
  <c r="P149"/>
  <c r="H127"/>
  <c r="P201"/>
  <c r="P155"/>
  <c r="P162"/>
  <c r="DG154" l="1"/>
  <c r="AH197"/>
  <c r="AJ197" s="1"/>
  <c r="EG197" s="1"/>
  <c r="CP198" a="1"/>
  <c r="CP198" s="1"/>
  <c r="DI198" s="1"/>
  <c r="G198"/>
  <c r="CP199" a="1"/>
  <c r="CP199" s="1"/>
  <c r="DI199" s="1"/>
  <c r="G199"/>
  <c r="DG199"/>
  <c r="DG196"/>
  <c r="DG201"/>
  <c r="CP200" a="1"/>
  <c r="CP200" s="1"/>
  <c r="DI200" s="1"/>
  <c r="G200"/>
  <c r="DG198"/>
  <c r="CP196" a="1"/>
  <c r="CP196" s="1"/>
  <c r="DI196" s="1"/>
  <c r="G196"/>
  <c r="CP201" a="1"/>
  <c r="CP201" s="1"/>
  <c r="DI201" s="1"/>
  <c r="G201"/>
  <c r="DG197"/>
  <c r="DG200"/>
  <c r="CP197" a="1"/>
  <c r="CP197" s="1"/>
  <c r="DI197" s="1"/>
  <c r="G197"/>
  <c r="AG196"/>
  <c r="EF196" s="1"/>
  <c r="AF196"/>
  <c r="AF199"/>
  <c r="AG199"/>
  <c r="EF199" s="1"/>
  <c r="AF200"/>
  <c r="AG200"/>
  <c r="EF200" s="1"/>
  <c r="AF197"/>
  <c r="AG197"/>
  <c r="EF197" s="1"/>
  <c r="CY196" a="1"/>
  <c r="CY196" s="1"/>
  <c r="DR196" s="1"/>
  <c r="AH199"/>
  <c r="AH196"/>
  <c r="AG198"/>
  <c r="EF198" s="1"/>
  <c r="AF198"/>
  <c r="AH198"/>
  <c r="CZ154" a="1"/>
  <c r="CZ154" s="1"/>
  <c r="DS154" s="1"/>
  <c r="AI154"/>
  <c r="CY149" a="1"/>
  <c r="CY149" s="1"/>
  <c r="DR149" s="1"/>
  <c r="AH151"/>
  <c r="CZ151" s="1" a="1"/>
  <c r="CZ151" s="1"/>
  <c r="DS151" s="1"/>
  <c r="DG157"/>
  <c r="CP149" a="1"/>
  <c r="CP149" s="1"/>
  <c r="DI149" s="1"/>
  <c r="G149"/>
  <c r="DG159"/>
  <c r="DG163"/>
  <c r="CP162" a="1"/>
  <c r="CP162" s="1"/>
  <c r="DI162" s="1"/>
  <c r="G162"/>
  <c r="DG149"/>
  <c r="CP150" a="1"/>
  <c r="CP150" s="1"/>
  <c r="DI150" s="1"/>
  <c r="G150"/>
  <c r="CP161" a="1"/>
  <c r="CP161" s="1"/>
  <c r="DI161" s="1"/>
  <c r="G161"/>
  <c r="CP163" a="1"/>
  <c r="CP163" s="1"/>
  <c r="DI163" s="1"/>
  <c r="G163"/>
  <c r="DG134"/>
  <c r="CP155" a="1"/>
  <c r="CP155" s="1"/>
  <c r="DI155" s="1"/>
  <c r="G155"/>
  <c r="CP156" a="1"/>
  <c r="CP156" s="1"/>
  <c r="DI156" s="1"/>
  <c r="G156"/>
  <c r="DG162"/>
  <c r="DG151"/>
  <c r="DG150"/>
  <c r="DG161"/>
  <c r="CP152" a="1"/>
  <c r="CP152" s="1"/>
  <c r="DI152" s="1"/>
  <c r="G152"/>
  <c r="CP157" a="1"/>
  <c r="CP157" s="1"/>
  <c r="DI157" s="1"/>
  <c r="G157"/>
  <c r="CP151" a="1"/>
  <c r="CP151" s="1"/>
  <c r="DI151" s="1"/>
  <c r="G151"/>
  <c r="DG155"/>
  <c r="DG156"/>
  <c r="CP153" a="1"/>
  <c r="CP153" s="1"/>
  <c r="DI153" s="1"/>
  <c r="G153"/>
  <c r="DG153"/>
  <c r="G134"/>
  <c r="CP134" a="1"/>
  <c r="CP134" s="1"/>
  <c r="DI134" s="1"/>
  <c r="CP159" a="1"/>
  <c r="CP159" s="1"/>
  <c r="DI159" s="1"/>
  <c r="G159"/>
  <c r="DG152"/>
  <c r="AJ159"/>
  <c r="EG159" s="1"/>
  <c r="AI159"/>
  <c r="CZ159" a="1"/>
  <c r="CZ159" s="1"/>
  <c r="DS159" s="1"/>
  <c r="AJ157"/>
  <c r="EG157" s="1"/>
  <c r="AI157"/>
  <c r="AF162"/>
  <c r="AG162"/>
  <c r="EF162" s="1"/>
  <c r="AG150"/>
  <c r="EF150" s="1"/>
  <c r="AF150"/>
  <c r="AF161"/>
  <c r="AG161"/>
  <c r="EF161" s="1"/>
  <c r="AF155"/>
  <c r="AG155"/>
  <c r="EF155" s="1"/>
  <c r="AG156"/>
  <c r="EF156" s="1"/>
  <c r="AF156"/>
  <c r="AG153"/>
  <c r="EF153" s="1"/>
  <c r="AF153"/>
  <c r="AF152"/>
  <c r="AG152"/>
  <c r="EF152" s="1"/>
  <c r="CY162" a="1"/>
  <c r="CY162" s="1"/>
  <c r="DR162" s="1"/>
  <c r="CW151" a="1"/>
  <c r="CW151" s="1"/>
  <c r="DP151" s="1"/>
  <c r="CY150" a="1"/>
  <c r="CY150" s="1"/>
  <c r="DR150" s="1"/>
  <c r="AF159"/>
  <c r="AG159"/>
  <c r="EF159" s="1"/>
  <c r="AF157"/>
  <c r="AG157"/>
  <c r="EF157" s="1"/>
  <c r="CZ157" a="1"/>
  <c r="CZ157" s="1"/>
  <c r="DS157" s="1"/>
  <c r="CY157" a="1"/>
  <c r="CY157" s="1"/>
  <c r="DR157" s="1"/>
  <c r="CY155" a="1"/>
  <c r="CY155" s="1"/>
  <c r="DR155" s="1"/>
  <c r="AH155"/>
  <c r="AH156"/>
  <c r="AH150"/>
  <c r="CY161" a="1"/>
  <c r="CY161" s="1"/>
  <c r="DR161" s="1"/>
  <c r="CY159" a="1"/>
  <c r="CY159" s="1"/>
  <c r="DR159" s="1"/>
  <c r="CY152" a="1"/>
  <c r="CY152" s="1"/>
  <c r="DR152" s="1"/>
  <c r="AI149"/>
  <c r="AJ149"/>
  <c r="EG149" s="1"/>
  <c r="AJ152"/>
  <c r="EG152" s="1"/>
  <c r="AI152"/>
  <c r="AG151"/>
  <c r="EF151" s="1"/>
  <c r="AF151"/>
  <c r="AF149"/>
  <c r="AG149"/>
  <c r="EF149" s="1"/>
  <c r="CY156" a="1"/>
  <c r="CY156" s="1"/>
  <c r="DR156" s="1"/>
  <c r="AH153"/>
  <c r="CY153" a="1"/>
  <c r="CY153" s="1"/>
  <c r="DR153" s="1"/>
  <c r="AH161"/>
  <c r="CQ127" a="1"/>
  <c r="CQ127" s="1"/>
  <c r="DJ127" s="1"/>
  <c r="AP127"/>
  <c r="BA127"/>
  <c r="AQ127"/>
  <c r="CW127" s="1" a="1"/>
  <c r="CW127" s="1"/>
  <c r="DP127" s="1"/>
  <c r="AS127"/>
  <c r="CV127" s="1" a="1"/>
  <c r="CV127" s="1"/>
  <c r="DO127" s="1"/>
  <c r="AO127"/>
  <c r="AL127"/>
  <c r="F127"/>
  <c r="D125"/>
  <c r="BP125"/>
  <c r="O125"/>
  <c r="CN127"/>
  <c r="H125"/>
  <c r="P127"/>
  <c r="CZ197" l="1" a="1"/>
  <c r="CZ197" s="1"/>
  <c r="DS197" s="1"/>
  <c r="AI197"/>
  <c r="AI196"/>
  <c r="AJ196"/>
  <c r="EG196" s="1"/>
  <c r="CZ196" a="1"/>
  <c r="CZ196" s="1"/>
  <c r="DS196" s="1"/>
  <c r="AI198"/>
  <c r="AJ198"/>
  <c r="EG198" s="1"/>
  <c r="CZ198" a="1"/>
  <c r="CZ198" s="1"/>
  <c r="DS198" s="1"/>
  <c r="AJ199"/>
  <c r="EG199" s="1"/>
  <c r="AI199"/>
  <c r="CZ199" a="1"/>
  <c r="CZ199" s="1"/>
  <c r="DS199" s="1"/>
  <c r="AI151"/>
  <c r="AJ151"/>
  <c r="EG151" s="1"/>
  <c r="CP127" a="1"/>
  <c r="CP127" s="1"/>
  <c r="DI127" s="1"/>
  <c r="G127"/>
  <c r="DG127"/>
  <c r="AI156"/>
  <c r="AJ156"/>
  <c r="EG156" s="1"/>
  <c r="CZ156" a="1"/>
  <c r="CZ156" s="1"/>
  <c r="DS156" s="1"/>
  <c r="AI155"/>
  <c r="AJ155"/>
  <c r="EG155" s="1"/>
  <c r="CZ155" a="1"/>
  <c r="CZ155" s="1"/>
  <c r="DS155" s="1"/>
  <c r="AI161"/>
  <c r="AJ161"/>
  <c r="EG161" s="1"/>
  <c r="CZ161" a="1"/>
  <c r="CZ161" s="1"/>
  <c r="DS161" s="1"/>
  <c r="AI150"/>
  <c r="AJ150"/>
  <c r="EG150" s="1"/>
  <c r="CZ150" a="1"/>
  <c r="CZ150" s="1"/>
  <c r="DS150" s="1"/>
  <c r="AI153"/>
  <c r="AJ153"/>
  <c r="EG153" s="1"/>
  <c r="CZ153" a="1"/>
  <c r="CZ153" s="1"/>
  <c r="DS153" s="1"/>
  <c r="CQ125" a="1"/>
  <c r="CQ125" s="1"/>
  <c r="DJ125" s="1"/>
  <c r="AP125"/>
  <c r="BA125"/>
  <c r="AQ125"/>
  <c r="CW125" s="1" a="1"/>
  <c r="CW125" s="1"/>
  <c r="DP125" s="1"/>
  <c r="AS125"/>
  <c r="CV125" s="1" a="1"/>
  <c r="CV125" s="1"/>
  <c r="DO125" s="1"/>
  <c r="AO125"/>
  <c r="AL125"/>
  <c r="F125"/>
  <c r="D123"/>
  <c r="CN125"/>
  <c r="P125"/>
  <c r="O123"/>
  <c r="H123"/>
  <c r="BP123"/>
  <c r="G125" l="1"/>
  <c r="CP125" a="1"/>
  <c r="CP125" s="1"/>
  <c r="DI125" s="1"/>
  <c r="DG125"/>
  <c r="CQ123" a="1"/>
  <c r="CQ123" s="1"/>
  <c r="DJ123" s="1"/>
  <c r="AP123"/>
  <c r="BA123"/>
  <c r="AQ123"/>
  <c r="CW123" s="1" a="1"/>
  <c r="CW123" s="1"/>
  <c r="DP123" s="1"/>
  <c r="AS123"/>
  <c r="CV123" s="1" a="1"/>
  <c r="CV123" s="1"/>
  <c r="DO123" s="1"/>
  <c r="AO123"/>
  <c r="AL123"/>
  <c r="F123"/>
  <c r="D121"/>
  <c r="BP121"/>
  <c r="O121"/>
  <c r="H121"/>
  <c r="CN123"/>
  <c r="P123"/>
  <c r="G123" l="1"/>
  <c r="CP123" a="1"/>
  <c r="CP123" s="1"/>
  <c r="DI123" s="1"/>
  <c r="DG123"/>
  <c r="CQ121" a="1"/>
  <c r="CQ121" s="1"/>
  <c r="DJ121" s="1"/>
  <c r="AP121"/>
  <c r="BA121"/>
  <c r="AQ121"/>
  <c r="CW121" s="1" a="1"/>
  <c r="CW121" s="1"/>
  <c r="DP121" s="1"/>
  <c r="AS121"/>
  <c r="CV121" s="1" a="1"/>
  <c r="CV121" s="1"/>
  <c r="DO121" s="1"/>
  <c r="AO121"/>
  <c r="AL121"/>
  <c r="F121"/>
  <c r="D119"/>
  <c r="CN121"/>
  <c r="P121"/>
  <c r="H119"/>
  <c r="O119"/>
  <c r="BP119"/>
  <c r="DG121" l="1"/>
  <c r="G121"/>
  <c r="CP121" a="1"/>
  <c r="CP121" s="1"/>
  <c r="DI121" s="1"/>
  <c r="CQ119" a="1"/>
  <c r="CQ119" s="1"/>
  <c r="DJ119" s="1"/>
  <c r="AP119"/>
  <c r="BA119"/>
  <c r="AQ119"/>
  <c r="CW119" s="1" a="1"/>
  <c r="CW119" s="1"/>
  <c r="DP119" s="1"/>
  <c r="AS119"/>
  <c r="CV119" s="1" a="1"/>
  <c r="CV119" s="1"/>
  <c r="DO119" s="1"/>
  <c r="AO119"/>
  <c r="AL119"/>
  <c r="F119"/>
  <c r="D117"/>
  <c r="H117"/>
  <c r="BP117"/>
  <c r="CN119"/>
  <c r="P119"/>
  <c r="O117"/>
  <c r="G119" l="1"/>
  <c r="CP119" a="1"/>
  <c r="CP119" s="1"/>
  <c r="DI119" s="1"/>
  <c r="DG119"/>
  <c r="CQ117" a="1"/>
  <c r="CQ117" s="1"/>
  <c r="DJ117" s="1"/>
  <c r="AP117"/>
  <c r="BA117"/>
  <c r="AQ117"/>
  <c r="CW117" s="1" a="1"/>
  <c r="CW117" s="1"/>
  <c r="DP117" s="1"/>
  <c r="AS117"/>
  <c r="CV117" s="1" a="1"/>
  <c r="CV117" s="1"/>
  <c r="DO117" s="1"/>
  <c r="AO117"/>
  <c r="AL117"/>
  <c r="F117"/>
  <c r="D115"/>
  <c r="P117"/>
  <c r="BP115"/>
  <c r="CN117"/>
  <c r="O115"/>
  <c r="H115"/>
  <c r="DG117" l="1"/>
  <c r="G117"/>
  <c r="CP117" a="1"/>
  <c r="CP117" s="1"/>
  <c r="DI117" s="1"/>
  <c r="CQ115" a="1"/>
  <c r="CQ115" s="1"/>
  <c r="DJ115" s="1"/>
  <c r="AP115"/>
  <c r="BA115"/>
  <c r="AQ115"/>
  <c r="CW115" s="1" a="1"/>
  <c r="CW115" s="1"/>
  <c r="DP115" s="1"/>
  <c r="AS115"/>
  <c r="CV115" s="1" a="1"/>
  <c r="CV115" s="1"/>
  <c r="DO115" s="1"/>
  <c r="AO115"/>
  <c r="AL115"/>
  <c r="F115"/>
  <c r="D113"/>
  <c r="CN115"/>
  <c r="H113"/>
  <c r="BP113"/>
  <c r="O113"/>
  <c r="P115"/>
  <c r="DG115" l="1"/>
  <c r="G115"/>
  <c r="CP115" a="1"/>
  <c r="CP115" s="1"/>
  <c r="DI115" s="1"/>
  <c r="CQ113" a="1"/>
  <c r="CQ113" s="1"/>
  <c r="DJ113" s="1"/>
  <c r="AP113"/>
  <c r="BA113"/>
  <c r="AQ113"/>
  <c r="CW113" s="1" a="1"/>
  <c r="CW113" s="1"/>
  <c r="DP113" s="1"/>
  <c r="AS113"/>
  <c r="CV113" s="1" a="1"/>
  <c r="CV113" s="1"/>
  <c r="DO113" s="1"/>
  <c r="AO113"/>
  <c r="AL113"/>
  <c r="F113"/>
  <c r="D111"/>
  <c r="BP111"/>
  <c r="P113"/>
  <c r="CN113"/>
  <c r="O111"/>
  <c r="H111"/>
  <c r="G113" l="1"/>
  <c r="CP113" a="1"/>
  <c r="CP113" s="1"/>
  <c r="DI113" s="1"/>
  <c r="DG113"/>
  <c r="CQ111" a="1"/>
  <c r="CQ111" s="1"/>
  <c r="DJ111" s="1"/>
  <c r="AP111"/>
  <c r="BA111"/>
  <c r="AQ111"/>
  <c r="CW111" s="1" a="1"/>
  <c r="CW111" s="1"/>
  <c r="DP111" s="1"/>
  <c r="AS111"/>
  <c r="CV111" s="1" a="1"/>
  <c r="CV111" s="1"/>
  <c r="DO111" s="1"/>
  <c r="AO111"/>
  <c r="AL111"/>
  <c r="F111"/>
  <c r="D109"/>
  <c r="BP109"/>
  <c r="H109"/>
  <c r="CN111"/>
  <c r="O109"/>
  <c r="P111"/>
  <c r="G111" l="1"/>
  <c r="CP111" a="1"/>
  <c r="CP111" s="1"/>
  <c r="DI111" s="1"/>
  <c r="DG111"/>
  <c r="CQ109" a="1"/>
  <c r="CQ109" s="1"/>
  <c r="DJ109" s="1"/>
  <c r="AP109"/>
  <c r="BA109"/>
  <c r="AQ109"/>
  <c r="CW109" s="1" a="1"/>
  <c r="CW109" s="1"/>
  <c r="DP109" s="1"/>
  <c r="AS109"/>
  <c r="CV109" s="1" a="1"/>
  <c r="CV109" s="1"/>
  <c r="DO109" s="1"/>
  <c r="AO109"/>
  <c r="AL109"/>
  <c r="F109"/>
  <c r="D107"/>
  <c r="CN109"/>
  <c r="H107"/>
  <c r="BP107"/>
  <c r="O107"/>
  <c r="P109"/>
  <c r="DG109" l="1"/>
  <c r="G109"/>
  <c r="CP109" a="1"/>
  <c r="CP109" s="1"/>
  <c r="DI109" s="1"/>
  <c r="CQ107" a="1"/>
  <c r="CQ107" s="1"/>
  <c r="DJ107" s="1"/>
  <c r="AP107"/>
  <c r="BA107"/>
  <c r="AQ107"/>
  <c r="CW107" s="1" a="1"/>
  <c r="CW107" s="1"/>
  <c r="DP107" s="1"/>
  <c r="AS107"/>
  <c r="CV107" s="1" a="1"/>
  <c r="CV107" s="1"/>
  <c r="DO107" s="1"/>
  <c r="AO107"/>
  <c r="AL107"/>
  <c r="F107"/>
  <c r="CN107"/>
  <c r="BP105"/>
  <c r="P107"/>
  <c r="G107" l="1"/>
  <c r="CP107" a="1"/>
  <c r="CP107" s="1"/>
  <c r="DI107" s="1"/>
  <c r="DG107"/>
  <c r="D105"/>
  <c r="H105"/>
  <c r="O105"/>
  <c r="CQ105" l="1" a="1"/>
  <c r="CQ105" s="1"/>
  <c r="DJ105" s="1"/>
  <c r="AP105"/>
  <c r="BA105"/>
  <c r="AQ105"/>
  <c r="CW105" s="1" a="1"/>
  <c r="CW105" s="1"/>
  <c r="DP105" s="1"/>
  <c r="AS105"/>
  <c r="CV105" s="1" a="1"/>
  <c r="CV105" s="1"/>
  <c r="DO105" s="1"/>
  <c r="AO105"/>
  <c r="AL105"/>
  <c r="F105"/>
  <c r="GU1" i="2"/>
  <c r="CN105" i="3"/>
  <c r="GV1" i="2"/>
  <c r="P105" i="3"/>
  <c r="DG105" l="1"/>
  <c r="CP105" a="1"/>
  <c r="CP105" s="1"/>
  <c r="DI105" s="1"/>
  <c r="G105"/>
  <c r="GU2" i="2"/>
  <c r="GV2"/>
  <c r="GD4"/>
  <c r="GC4"/>
  <c r="GD3"/>
  <c r="GC3"/>
  <c r="FZ4"/>
  <c r="FW4"/>
  <c r="FY4" s="1"/>
  <c r="FX3"/>
  <c r="FZ3" s="1"/>
  <c r="FW3"/>
  <c r="FY3" s="1"/>
  <c r="FN3"/>
  <c r="FP3" s="1"/>
  <c r="FR3" s="1"/>
  <c r="FT3" s="1"/>
  <c r="FO3"/>
  <c r="FQ3" s="1"/>
  <c r="FS3" s="1"/>
  <c r="FN4"/>
  <c r="FO4"/>
  <c r="FQ4" s="1"/>
  <c r="FS4" s="1"/>
  <c r="FP4"/>
  <c r="FR4" s="1"/>
  <c r="FT4" s="1"/>
  <c r="FM4"/>
  <c r="FM3"/>
  <c r="CZ3"/>
  <c r="DB3" s="1"/>
  <c r="DD3" s="1"/>
  <c r="DF3" s="1"/>
  <c r="DH3" s="1"/>
  <c r="DJ3" s="1"/>
  <c r="DL3" s="1"/>
  <c r="DN3" s="1"/>
  <c r="DP3" s="1"/>
  <c r="DR3" s="1"/>
  <c r="DT3" s="1"/>
  <c r="DV3" s="1"/>
  <c r="DX3" s="1"/>
  <c r="DZ3" s="1"/>
  <c r="EB3" s="1"/>
  <c r="ED3" s="1"/>
  <c r="EF3" s="1"/>
  <c r="EH3" s="1"/>
  <c r="EJ3" s="1"/>
  <c r="EL3" s="1"/>
  <c r="EN3" s="1"/>
  <c r="EP3" s="1"/>
  <c r="ER3" s="1"/>
  <c r="ET3" s="1"/>
  <c r="EV3" s="1"/>
  <c r="EX3" s="1"/>
  <c r="EZ3" s="1"/>
  <c r="FB3" s="1"/>
  <c r="FD3" s="1"/>
  <c r="CZ4"/>
  <c r="DB4" s="1"/>
  <c r="DD4" s="1"/>
  <c r="DF4" s="1"/>
  <c r="DH4" s="1"/>
  <c r="DJ4" s="1"/>
  <c r="DL4" s="1"/>
  <c r="DN4" s="1"/>
  <c r="DP4" s="1"/>
  <c r="DR4" s="1"/>
  <c r="DT4" s="1"/>
  <c r="DV4" s="1"/>
  <c r="DX4" s="1"/>
  <c r="DZ4" s="1"/>
  <c r="EB4" s="1"/>
  <c r="ED4" s="1"/>
  <c r="EF4" s="1"/>
  <c r="EH4" s="1"/>
  <c r="EJ4" s="1"/>
  <c r="EL4" s="1"/>
  <c r="EN4" s="1"/>
  <c r="EP4" s="1"/>
  <c r="ER4" s="1"/>
  <c r="ET4" s="1"/>
  <c r="EV4" s="1"/>
  <c r="EX4" s="1"/>
  <c r="EZ4" s="1"/>
  <c r="FB4" s="1"/>
  <c r="FD4" s="1"/>
  <c r="CY4"/>
  <c r="DA4" s="1"/>
  <c r="DC4" s="1"/>
  <c r="DE4" s="1"/>
  <c r="DG4" s="1"/>
  <c r="DI4" s="1"/>
  <c r="DK4" s="1"/>
  <c r="DM4" s="1"/>
  <c r="DO4" s="1"/>
  <c r="DQ4" s="1"/>
  <c r="DS4" s="1"/>
  <c r="DU4" s="1"/>
  <c r="DW4" s="1"/>
  <c r="DY4" s="1"/>
  <c r="EA4" s="1"/>
  <c r="EC4" s="1"/>
  <c r="EE4" s="1"/>
  <c r="EG4" s="1"/>
  <c r="EI4" s="1"/>
  <c r="EK4" s="1"/>
  <c r="EM4" s="1"/>
  <c r="EO4" s="1"/>
  <c r="EQ4" s="1"/>
  <c r="ES4" s="1"/>
  <c r="EU4" s="1"/>
  <c r="EW4" s="1"/>
  <c r="EY4" s="1"/>
  <c r="FA4" s="1"/>
  <c r="FC4" s="1"/>
  <c r="CY3"/>
  <c r="DA3" s="1"/>
  <c r="DC3" s="1"/>
  <c r="DE3" s="1"/>
  <c r="DG3" s="1"/>
  <c r="DI3" s="1"/>
  <c r="DK3" s="1"/>
  <c r="DM3" s="1"/>
  <c r="DO3" s="1"/>
  <c r="DQ3" s="1"/>
  <c r="DS3" s="1"/>
  <c r="DU3" s="1"/>
  <c r="DW3" s="1"/>
  <c r="DY3" s="1"/>
  <c r="EA3" s="1"/>
  <c r="EC3" s="1"/>
  <c r="EE3" s="1"/>
  <c r="EG3" s="1"/>
  <c r="EI3" s="1"/>
  <c r="EK3" s="1"/>
  <c r="EM3" s="1"/>
  <c r="EO3" s="1"/>
  <c r="EQ3" s="1"/>
  <c r="ES3" s="1"/>
  <c r="EU3" s="1"/>
  <c r="EW3" s="1"/>
  <c r="EY3" s="1"/>
  <c r="FA3" s="1"/>
  <c r="FC3" s="1"/>
  <c r="EO1"/>
  <c r="BT1"/>
  <c r="BA1"/>
  <c r="U1"/>
  <c r="CF1"/>
  <c r="GS1"/>
  <c r="EA1"/>
  <c r="GG1"/>
  <c r="EW1"/>
  <c r="BS1"/>
  <c r="DO1"/>
  <c r="DB1"/>
  <c r="DG1"/>
  <c r="DJ1"/>
  <c r="AF1"/>
  <c r="FH1"/>
  <c r="BC1"/>
  <c r="AM1"/>
  <c r="CM1"/>
  <c r="EU1"/>
  <c r="M1"/>
  <c r="AV1"/>
  <c r="CJ1"/>
  <c r="CA1"/>
  <c r="DN1"/>
  <c r="T1"/>
  <c r="GH1"/>
  <c r="EM1"/>
  <c r="CN1"/>
  <c r="AN1"/>
  <c r="FQ1"/>
  <c r="FX1"/>
  <c r="K1"/>
  <c r="X1"/>
  <c r="EE1"/>
  <c r="AZ1"/>
  <c r="DA1"/>
  <c r="GC1"/>
  <c r="FK1"/>
  <c r="BP1"/>
  <c r="CG1"/>
  <c r="W1"/>
  <c r="DR1"/>
  <c r="DM1"/>
  <c r="EL1"/>
  <c r="BR1"/>
  <c r="S1"/>
  <c r="ER1"/>
  <c r="BF1"/>
  <c r="GL1"/>
  <c r="FZ1"/>
  <c r="GN1"/>
  <c r="AL1"/>
  <c r="EI1"/>
  <c r="FI1"/>
  <c r="AP1"/>
  <c r="AQ1"/>
  <c r="DZ1"/>
  <c r="CV1"/>
  <c r="O1"/>
  <c r="AC1"/>
  <c r="CC1"/>
  <c r="CT1"/>
  <c r="AK1"/>
  <c r="Y1"/>
  <c r="FN1"/>
  <c r="EV1"/>
  <c r="BJ1"/>
  <c r="GA1"/>
  <c r="BL1"/>
  <c r="BH1"/>
  <c r="FB1"/>
  <c r="GB1"/>
  <c r="FJ1"/>
  <c r="AU1"/>
  <c r="CL1"/>
  <c r="EC1"/>
  <c r="BK1"/>
  <c r="DU1"/>
  <c r="CI1"/>
  <c r="FG1"/>
  <c r="ED1"/>
  <c r="DH1"/>
  <c r="BO1"/>
  <c r="GR1"/>
  <c r="BX1"/>
  <c r="BD1"/>
  <c r="CP1"/>
  <c r="ES1"/>
  <c r="DQ1"/>
  <c r="EY1"/>
  <c r="AJ1"/>
  <c r="FY1"/>
  <c r="CO1"/>
  <c r="CS1"/>
  <c r="GD1"/>
  <c r="GP1"/>
  <c r="EJ1"/>
  <c r="DI1"/>
  <c r="Z1"/>
  <c r="FE1"/>
  <c r="AE1"/>
  <c r="BE1"/>
  <c r="EF1"/>
  <c r="EZ1"/>
  <c r="BB1"/>
  <c r="FR1"/>
  <c r="AB1"/>
  <c r="GO1"/>
  <c r="I1"/>
  <c r="CY1"/>
  <c r="CR1"/>
  <c r="DV1"/>
  <c r="DE1"/>
  <c r="BM1"/>
  <c r="J1"/>
  <c r="CD1"/>
  <c r="BI1"/>
  <c r="GQ1"/>
  <c r="P1"/>
  <c r="AG1"/>
  <c r="ET1"/>
  <c r="BG1"/>
  <c r="CW1"/>
  <c r="FO1"/>
  <c r="FT1"/>
  <c r="DD1"/>
  <c r="DF1"/>
  <c r="CX1"/>
  <c r="BW1"/>
  <c r="GF1"/>
  <c r="AS1"/>
  <c r="V1"/>
  <c r="DL1"/>
  <c r="GT1"/>
  <c r="AT1"/>
  <c r="EQ1"/>
  <c r="EG1"/>
  <c r="BQ1"/>
  <c r="BZ1"/>
  <c r="FW1"/>
  <c r="EN1"/>
  <c r="L1"/>
  <c r="CB1"/>
  <c r="CH1"/>
  <c r="DK1"/>
  <c r="N1"/>
  <c r="AX1"/>
  <c r="EK1"/>
  <c r="AO1"/>
  <c r="DS1"/>
  <c r="CQ1"/>
  <c r="FS1"/>
  <c r="GK1"/>
  <c r="BU1"/>
  <c r="BN1"/>
  <c r="DW1"/>
  <c r="GI1"/>
  <c r="AR1"/>
  <c r="AD1"/>
  <c r="EB1"/>
  <c r="AI1"/>
  <c r="AW1"/>
  <c r="FU1"/>
  <c r="FL1"/>
  <c r="DP1"/>
  <c r="FC1"/>
  <c r="FP1"/>
  <c r="BV1"/>
  <c r="DT1"/>
  <c r="FD1"/>
  <c r="FF1"/>
  <c r="DC1"/>
  <c r="AY1"/>
  <c r="FA1"/>
  <c r="CK1"/>
  <c r="FV1"/>
  <c r="GM1"/>
  <c r="CE1"/>
  <c r="DY1"/>
  <c r="GJ1"/>
  <c r="DX1"/>
  <c r="GE1"/>
  <c r="EX1"/>
  <c r="AH1"/>
  <c r="EP1"/>
  <c r="FM1"/>
  <c r="CZ1"/>
  <c r="BY1"/>
  <c r="Q1"/>
  <c r="EH1"/>
  <c r="AA1"/>
  <c r="R1"/>
  <c r="CU1"/>
  <c r="I2" l="1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C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BP6" i="3"/>
  <c r="D6" l="1"/>
  <c r="H6"/>
  <c r="O6"/>
  <c r="H1" i="2"/>
  <c r="G1"/>
  <c r="CQ6" i="3" l="1" a="1"/>
  <c r="CQ6" s="1"/>
  <c r="DJ6" s="1"/>
  <c r="AP6"/>
  <c r="BM6"/>
  <c r="BA6"/>
  <c r="AQ6"/>
  <c r="CW6" s="1" a="1"/>
  <c r="CW6" s="1"/>
  <c r="DP6" s="1"/>
  <c r="AS6"/>
  <c r="AO6"/>
  <c r="AL6"/>
  <c r="F6"/>
  <c r="G2" i="2"/>
  <c r="H2"/>
  <c r="P6" i="3"/>
  <c r="CN6"/>
  <c r="BP5"/>
  <c r="DG6" l="1"/>
  <c r="CP6" a="1"/>
  <c r="CP6" s="1"/>
  <c r="DI6" s="1"/>
  <c r="G6"/>
  <c r="AM6"/>
  <c r="BH6"/>
  <c r="BD6"/>
  <c r="BI6"/>
  <c r="BE6"/>
  <c r="BF6"/>
  <c r="BG6"/>
  <c r="BC6"/>
  <c r="D5"/>
  <c r="AO3" i="1"/>
  <c r="AH3"/>
  <c r="AF3"/>
  <c r="AE3"/>
  <c r="BZ11" i="3"/>
  <c r="BZ10"/>
  <c r="BY10"/>
  <c r="D27"/>
  <c r="H5"/>
  <c r="O5"/>
  <c r="CQ5" l="1" a="1"/>
  <c r="CQ5" s="1"/>
  <c r="DJ5" s="1"/>
  <c r="AP5"/>
  <c r="BA5"/>
  <c r="AQ5"/>
  <c r="CW5" s="1" a="1"/>
  <c r="CW5" s="1"/>
  <c r="DP5" s="1"/>
  <c r="AS5"/>
  <c r="AO5"/>
  <c r="AL5"/>
  <c r="F5"/>
  <c r="D28"/>
  <c r="H28"/>
  <c r="CN5"/>
  <c r="P5"/>
  <c r="H27"/>
  <c r="O27"/>
  <c r="BP27"/>
  <c r="DG5" l="1"/>
  <c r="CP5" a="1"/>
  <c r="CP5" s="1"/>
  <c r="DI5" s="1"/>
  <c r="G5"/>
  <c r="I27"/>
  <c r="M27"/>
  <c r="T27" a="1"/>
  <c r="T27" s="1"/>
  <c r="AB27" a="1"/>
  <c r="AB27" s="1"/>
  <c r="AE27"/>
  <c r="AL27"/>
  <c r="AQ27"/>
  <c r="AU27"/>
  <c r="AY27"/>
  <c r="AZ27" s="1" a="1"/>
  <c r="AZ27" s="1"/>
  <c r="BM27"/>
  <c r="G27"/>
  <c r="E27" s="1"/>
  <c r="S27" a="1"/>
  <c r="S27" s="1"/>
  <c r="V27" a="1"/>
  <c r="V27" s="1"/>
  <c r="AA27"/>
  <c r="AK27"/>
  <c r="AP27"/>
  <c r="AT27"/>
  <c r="AX27" a="1"/>
  <c r="AX27" s="1"/>
  <c r="BL27"/>
  <c r="P27"/>
  <c r="CP27" s="1" a="1"/>
  <c r="CP27" s="1"/>
  <c r="DI27" s="1"/>
  <c r="AH27"/>
  <c r="AS27"/>
  <c r="BK27"/>
  <c r="J27" a="1"/>
  <c r="J27" s="1"/>
  <c r="AC27" a="1"/>
  <c r="AC27" s="1"/>
  <c r="AM27"/>
  <c r="BN27"/>
  <c r="L27"/>
  <c r="AD27"/>
  <c r="K27"/>
  <c r="U27" a="1"/>
  <c r="U27" s="1"/>
  <c r="N27"/>
  <c r="AV27"/>
  <c r="F27"/>
  <c r="Z27"/>
  <c r="AO27"/>
  <c r="AW27"/>
  <c r="BO27"/>
  <c r="W27" a="1"/>
  <c r="W27" s="1"/>
  <c r="AR27"/>
  <c r="BA27"/>
  <c r="CO27" a="1"/>
  <c r="CO27" s="1"/>
  <c r="DH27" s="1"/>
  <c r="CT27" a="1"/>
  <c r="CT27" s="1"/>
  <c r="DM27" s="1"/>
  <c r="CW27" a="1"/>
  <c r="CW27" s="1"/>
  <c r="DP27" s="1"/>
  <c r="EG27"/>
  <c r="CN27"/>
  <c r="DG27" s="1"/>
  <c r="CQ27" a="1"/>
  <c r="CQ27" s="1"/>
  <c r="DJ27" s="1"/>
  <c r="CV27" a="1"/>
  <c r="CV27" s="1"/>
  <c r="DO27" s="1"/>
  <c r="CY27" a="1"/>
  <c r="CY27" s="1"/>
  <c r="DR27" s="1"/>
  <c r="EF27"/>
  <c r="CS27" a="1"/>
  <c r="CS27" s="1"/>
  <c r="DL27" s="1"/>
  <c r="CX27" a="1"/>
  <c r="CX27" s="1"/>
  <c r="DQ27" s="1"/>
  <c r="EE27"/>
  <c r="CR27" a="1"/>
  <c r="CR27" s="1"/>
  <c r="DK27" s="1"/>
  <c r="ED27"/>
  <c r="CU27" a="1"/>
  <c r="CU27" s="1"/>
  <c r="DN27" s="1" a="1"/>
  <c r="DN27" s="1"/>
  <c r="CZ27" a="1"/>
  <c r="CZ27" s="1"/>
  <c r="DS27" s="1"/>
  <c r="O28"/>
  <c r="EB27" l="1"/>
  <c r="EC27" s="1"/>
  <c r="EP27" s="1"/>
  <c r="DZ27"/>
  <c r="AJ27"/>
  <c r="AI27"/>
  <c r="AF27"/>
  <c r="AG27"/>
  <c r="Y27" a="1"/>
  <c r="Y27" s="1"/>
  <c r="X27" a="1"/>
  <c r="X27" s="1"/>
  <c r="BC27"/>
  <c r="BH27"/>
  <c r="BE27"/>
  <c r="BD27"/>
  <c r="BI27"/>
  <c r="BF27"/>
  <c r="BG27"/>
  <c r="F28"/>
  <c r="P28"/>
  <c r="EA27" l="1"/>
  <c r="G28"/>
  <c r="AL28"/>
  <c r="AO28" l="1"/>
  <c r="AP28"/>
  <c r="AQ28"/>
  <c r="AS28"/>
  <c r="BA28"/>
  <c r="BP28"/>
  <c r="CP28" l="1" a="1"/>
  <c r="CP28" s="1"/>
  <c r="DI28" s="1"/>
  <c r="CQ28" a="1"/>
  <c r="CQ28" s="1"/>
  <c r="DJ28" s="1"/>
  <c r="CW28" a="1"/>
  <c r="CW28" s="1"/>
  <c r="DP28" s="1"/>
  <c r="D29"/>
  <c r="CN28"/>
  <c r="H29"/>
  <c r="DG28" l="1"/>
  <c r="F29"/>
  <c r="G29"/>
  <c r="E29" s="1"/>
  <c r="I29"/>
  <c r="J29" a="1"/>
  <c r="J29" s="1"/>
  <c r="K29"/>
  <c r="L29"/>
  <c r="M29"/>
  <c r="N29"/>
  <c r="O29"/>
  <c r="AE28" l="1"/>
  <c r="P29"/>
  <c r="S29" l="1" a="1"/>
  <c r="S29" s="1"/>
  <c r="T29" a="1"/>
  <c r="T29" s="1"/>
  <c r="U29" a="1"/>
  <c r="U29" s="1"/>
  <c r="V29" a="1"/>
  <c r="V29" s="1"/>
  <c r="W29" a="1"/>
  <c r="W29" s="1"/>
  <c r="Z29"/>
  <c r="AA29"/>
  <c r="AB29" a="1"/>
  <c r="AB29" s="1"/>
  <c r="AC29" a="1"/>
  <c r="AC29" s="1"/>
  <c r="AD29"/>
  <c r="AE29"/>
  <c r="AG29" s="1"/>
  <c r="AH29"/>
  <c r="AJ29" s="1"/>
  <c r="AK29"/>
  <c r="AL29"/>
  <c r="AM29"/>
  <c r="AG28"/>
  <c r="X29" l="1" a="1"/>
  <c r="X29" s="1"/>
  <c r="Y29" a="1"/>
  <c r="Y29" s="1"/>
  <c r="AI29"/>
  <c r="AF29"/>
  <c r="EF28"/>
  <c r="AO29"/>
  <c r="AP29"/>
  <c r="AQ29"/>
  <c r="AR29"/>
  <c r="AS29"/>
  <c r="AT29"/>
  <c r="AU29"/>
  <c r="AV29"/>
  <c r="AW29"/>
  <c r="AX29" a="1"/>
  <c r="AX29" s="1"/>
  <c r="AY29"/>
  <c r="AZ29" s="1" a="1"/>
  <c r="AZ29" s="1"/>
  <c r="BA29"/>
  <c r="BD29" s="1"/>
  <c r="BK29"/>
  <c r="BL29"/>
  <c r="BM29"/>
  <c r="BN29"/>
  <c r="BO29"/>
  <c r="BP29"/>
  <c r="BE29" l="1"/>
  <c r="BI29"/>
  <c r="BF29"/>
  <c r="BG29"/>
  <c r="BC29"/>
  <c r="BH29"/>
  <c r="CN29"/>
  <c r="DG29" s="1"/>
  <c r="CO29" a="1"/>
  <c r="CO29" s="1"/>
  <c r="DH29" s="1"/>
  <c r="CP29" a="1"/>
  <c r="CP29" s="1"/>
  <c r="DI29" s="1"/>
  <c r="CQ29" a="1"/>
  <c r="CQ29" s="1"/>
  <c r="DJ29" s="1"/>
  <c r="CR29" a="1"/>
  <c r="CR29" s="1"/>
  <c r="DK29" s="1"/>
  <c r="CS29" a="1"/>
  <c r="CS29" s="1"/>
  <c r="DL29" s="1"/>
  <c r="CT29" a="1"/>
  <c r="CT29" s="1"/>
  <c r="DM29" s="1"/>
  <c r="CU29" a="1"/>
  <c r="CU29" s="1"/>
  <c r="DN29" s="1" a="1"/>
  <c r="DN29" s="1"/>
  <c r="CV29" a="1"/>
  <c r="CV29" s="1"/>
  <c r="DO29" s="1"/>
  <c r="CW29" a="1"/>
  <c r="CW29" s="1"/>
  <c r="DP29" s="1"/>
  <c r="CX29" a="1"/>
  <c r="CX29" s="1"/>
  <c r="DQ29" s="1"/>
  <c r="CY29" a="1"/>
  <c r="CY29" s="1"/>
  <c r="DR29" s="1"/>
  <c r="CZ29" a="1"/>
  <c r="CZ29" s="1"/>
  <c r="DS29" s="1"/>
  <c r="ED29"/>
  <c r="EE29"/>
  <c r="EF29"/>
  <c r="EG29"/>
  <c r="D30"/>
  <c r="H30"/>
  <c r="EB29" l="1"/>
  <c r="EC29" s="1"/>
  <c r="DZ29"/>
  <c r="F30"/>
  <c r="G30"/>
  <c r="E30" s="1"/>
  <c r="I30"/>
  <c r="J30" a="1"/>
  <c r="J30" s="1"/>
  <c r="K30"/>
  <c r="L30"/>
  <c r="M30"/>
  <c r="N30"/>
  <c r="O30"/>
  <c r="EA29" l="1"/>
  <c r="AH28"/>
  <c r="EP29"/>
  <c r="P30"/>
  <c r="S30" l="1" a="1"/>
  <c r="S30" s="1"/>
  <c r="T30" a="1"/>
  <c r="T30" s="1"/>
  <c r="U30" a="1"/>
  <c r="U30" s="1"/>
  <c r="V30" a="1"/>
  <c r="V30" s="1"/>
  <c r="W30" a="1"/>
  <c r="W30" s="1"/>
  <c r="Z30"/>
  <c r="AA30"/>
  <c r="AB30" a="1"/>
  <c r="AB30" s="1"/>
  <c r="AC30" a="1"/>
  <c r="AC30" s="1"/>
  <c r="AD30"/>
  <c r="AE30"/>
  <c r="AG30" s="1"/>
  <c r="AH30"/>
  <c r="AJ30" s="1"/>
  <c r="AK30"/>
  <c r="AL30"/>
  <c r="AM30"/>
  <c r="AJ28"/>
  <c r="X30" l="1" a="1"/>
  <c r="X30" s="1"/>
  <c r="Y30" a="1"/>
  <c r="Y30" s="1"/>
  <c r="AI30"/>
  <c r="AF30"/>
  <c r="EG28"/>
  <c r="AO30"/>
  <c r="AP30"/>
  <c r="AQ30"/>
  <c r="AR30"/>
  <c r="AS30"/>
  <c r="AT30"/>
  <c r="AU30"/>
  <c r="AV30"/>
  <c r="AW30"/>
  <c r="AX30" a="1"/>
  <c r="AX30" s="1"/>
  <c r="AY30"/>
  <c r="AZ30" s="1" a="1"/>
  <c r="AZ30" s="1"/>
  <c r="BA30"/>
  <c r="BD30" s="1"/>
  <c r="BK30"/>
  <c r="BL30"/>
  <c r="BM30"/>
  <c r="BN30"/>
  <c r="BO30"/>
  <c r="BP30"/>
  <c r="BI30" l="1"/>
  <c r="BE30"/>
  <c r="BF30"/>
  <c r="BG30"/>
  <c r="BC30"/>
  <c r="BH30"/>
  <c r="CN30"/>
  <c r="DG30" s="1"/>
  <c r="CO30" a="1"/>
  <c r="CO30" s="1"/>
  <c r="DH30" s="1"/>
  <c r="CP30" a="1"/>
  <c r="CP30" s="1"/>
  <c r="DI30" s="1"/>
  <c r="CQ30" a="1"/>
  <c r="CQ30" s="1"/>
  <c r="DJ30" s="1"/>
  <c r="CR30" a="1"/>
  <c r="CR30" s="1"/>
  <c r="DK30" s="1"/>
  <c r="CS30" a="1"/>
  <c r="CS30" s="1"/>
  <c r="DL30" s="1"/>
  <c r="CT30" a="1"/>
  <c r="CT30" s="1"/>
  <c r="DM30" s="1"/>
  <c r="CU30" a="1"/>
  <c r="CU30" s="1"/>
  <c r="DN30" s="1" a="1"/>
  <c r="DN30" s="1"/>
  <c r="CV30" a="1"/>
  <c r="CV30" s="1"/>
  <c r="DO30" s="1"/>
  <c r="CW30" a="1"/>
  <c r="CW30" s="1"/>
  <c r="DP30" s="1"/>
  <c r="CX30" a="1"/>
  <c r="CX30" s="1"/>
  <c r="DQ30" s="1"/>
  <c r="CY30" a="1"/>
  <c r="CY30" s="1"/>
  <c r="DR30" s="1"/>
  <c r="CZ30" a="1"/>
  <c r="CZ30" s="1"/>
  <c r="DS30" s="1"/>
  <c r="ED30"/>
  <c r="EE30"/>
  <c r="EF30"/>
  <c r="EG30"/>
  <c r="D31"/>
  <c r="H31"/>
  <c r="EB30" l="1"/>
  <c r="EC30" s="1"/>
  <c r="DZ30"/>
  <c r="O31"/>
  <c r="EA30" l="1"/>
  <c r="F31"/>
  <c r="EP30"/>
  <c r="P31"/>
  <c r="G31" l="1"/>
  <c r="AL31"/>
  <c r="AO31" l="1"/>
  <c r="AP31"/>
  <c r="AQ31"/>
  <c r="AS31"/>
  <c r="BA31"/>
  <c r="BP31"/>
  <c r="CP31" l="1" a="1"/>
  <c r="CP31" s="1"/>
  <c r="DI31" s="1"/>
  <c r="CQ31" a="1"/>
  <c r="CQ31" s="1"/>
  <c r="DJ31" s="1"/>
  <c r="CW31" a="1"/>
  <c r="CW31" s="1"/>
  <c r="DP31" s="1"/>
  <c r="D32"/>
  <c r="H32"/>
  <c r="CN31"/>
  <c r="DG31" l="1"/>
  <c r="F32"/>
  <c r="G32"/>
  <c r="E32" s="1"/>
  <c r="I32"/>
  <c r="J32" a="1"/>
  <c r="J32" s="1"/>
  <c r="K32"/>
  <c r="L32"/>
  <c r="M32"/>
  <c r="N32"/>
  <c r="O32"/>
  <c r="AE31" l="1"/>
  <c r="P32"/>
  <c r="S32" l="1" a="1"/>
  <c r="S32" s="1"/>
  <c r="T32" a="1"/>
  <c r="T32" s="1"/>
  <c r="U32" a="1"/>
  <c r="U32" s="1"/>
  <c r="V32" a="1"/>
  <c r="V32" s="1"/>
  <c r="W32" a="1"/>
  <c r="W32" s="1"/>
  <c r="Z32"/>
  <c r="AA32"/>
  <c r="AB32" a="1"/>
  <c r="AB32" s="1"/>
  <c r="AC32" a="1"/>
  <c r="AC32" s="1"/>
  <c r="AD32"/>
  <c r="AE32"/>
  <c r="AG32" s="1"/>
  <c r="AH32"/>
  <c r="AJ32" s="1"/>
  <c r="AK32"/>
  <c r="AL32"/>
  <c r="AM32"/>
  <c r="AG31"/>
  <c r="X32" l="1" a="1"/>
  <c r="X32" s="1"/>
  <c r="Y32" a="1"/>
  <c r="Y32" s="1"/>
  <c r="AI32"/>
  <c r="AF32"/>
  <c r="EF31"/>
  <c r="AO32"/>
  <c r="AP32"/>
  <c r="AQ32"/>
  <c r="AR32"/>
  <c r="AS32"/>
  <c r="AT32"/>
  <c r="AU32"/>
  <c r="AV32"/>
  <c r="AW32"/>
  <c r="AX32" a="1"/>
  <c r="AX32" s="1"/>
  <c r="AY32"/>
  <c r="AZ32" s="1" a="1"/>
  <c r="AZ32" s="1"/>
  <c r="BA32"/>
  <c r="BD32" s="1"/>
  <c r="BK32"/>
  <c r="BL32"/>
  <c r="BM32"/>
  <c r="BN32"/>
  <c r="BO32"/>
  <c r="BP32"/>
  <c r="BE32" l="1"/>
  <c r="BI32"/>
  <c r="BF32"/>
  <c r="BG32"/>
  <c r="BC32"/>
  <c r="BH32"/>
  <c r="CN32"/>
  <c r="DG32" s="1"/>
  <c r="CO32" a="1"/>
  <c r="CO32" s="1"/>
  <c r="DH32" s="1"/>
  <c r="CP32" a="1"/>
  <c r="CP32" s="1"/>
  <c r="DI32" s="1"/>
  <c r="CQ32" a="1"/>
  <c r="CQ32" s="1"/>
  <c r="DJ32" s="1"/>
  <c r="CR32" a="1"/>
  <c r="CR32" s="1"/>
  <c r="DK32" s="1"/>
  <c r="CS32" a="1"/>
  <c r="CS32" s="1"/>
  <c r="DL32" s="1"/>
  <c r="CT32" a="1"/>
  <c r="CT32" s="1"/>
  <c r="DM32" s="1"/>
  <c r="CU32" a="1"/>
  <c r="CU32" s="1"/>
  <c r="DN32" s="1" a="1"/>
  <c r="DN32" s="1"/>
  <c r="CV32" a="1"/>
  <c r="CV32" s="1"/>
  <c r="DO32" s="1"/>
  <c r="CW32" a="1"/>
  <c r="CW32" s="1"/>
  <c r="DP32" s="1"/>
  <c r="CX32" a="1"/>
  <c r="CX32" s="1"/>
  <c r="DQ32" s="1"/>
  <c r="CY32" a="1"/>
  <c r="CY32" s="1"/>
  <c r="DR32" s="1"/>
  <c r="CZ32" a="1"/>
  <c r="CZ32" s="1"/>
  <c r="DS32" s="1"/>
  <c r="ED32"/>
  <c r="EE32"/>
  <c r="EF32"/>
  <c r="EG32"/>
  <c r="D33"/>
  <c r="H33"/>
  <c r="EB32" l="1"/>
  <c r="EC32" s="1"/>
  <c r="DZ32"/>
  <c r="F33"/>
  <c r="G33"/>
  <c r="E33" s="1"/>
  <c r="I33"/>
  <c r="J33" a="1"/>
  <c r="J33" s="1"/>
  <c r="K33"/>
  <c r="L33"/>
  <c r="M33"/>
  <c r="N33"/>
  <c r="O33"/>
  <c r="EA32" l="1"/>
  <c r="AH31"/>
  <c r="EP32"/>
  <c r="P33"/>
  <c r="S33" l="1" a="1"/>
  <c r="S33" s="1"/>
  <c r="T33" a="1"/>
  <c r="T33" s="1"/>
  <c r="U33" a="1"/>
  <c r="U33" s="1"/>
  <c r="V33" a="1"/>
  <c r="V33" s="1"/>
  <c r="W33" a="1"/>
  <c r="W33" s="1"/>
  <c r="Z33"/>
  <c r="AA33"/>
  <c r="AB33" a="1"/>
  <c r="AB33" s="1"/>
  <c r="AC33" a="1"/>
  <c r="AC33" s="1"/>
  <c r="AD33"/>
  <c r="AE33"/>
  <c r="AG33" s="1"/>
  <c r="AH33"/>
  <c r="AJ33" s="1"/>
  <c r="AK33"/>
  <c r="AL33"/>
  <c r="AM33"/>
  <c r="AJ31"/>
  <c r="X33" l="1" a="1"/>
  <c r="X33" s="1"/>
  <c r="Y33" a="1"/>
  <c r="Y33" s="1"/>
  <c r="AI33"/>
  <c r="AF33"/>
  <c r="EG31"/>
  <c r="AO33"/>
  <c r="AP33"/>
  <c r="AQ33"/>
  <c r="AR33"/>
  <c r="AS33"/>
  <c r="AT33"/>
  <c r="AU33"/>
  <c r="AV33"/>
  <c r="AW33"/>
  <c r="AX33" a="1"/>
  <c r="AX33" s="1"/>
  <c r="AY33"/>
  <c r="AZ33" s="1" a="1"/>
  <c r="AZ33" s="1"/>
  <c r="BA33"/>
  <c r="BD33" s="1"/>
  <c r="BK33"/>
  <c r="BL33"/>
  <c r="BM33"/>
  <c r="BN33"/>
  <c r="BO33"/>
  <c r="BP33"/>
  <c r="BE33" l="1"/>
  <c r="BI33"/>
  <c r="BF33"/>
  <c r="BG33"/>
  <c r="BC33"/>
  <c r="BH33"/>
  <c r="CN33"/>
  <c r="DG33" s="1"/>
  <c r="CO33" a="1"/>
  <c r="CO33" s="1"/>
  <c r="DH33" s="1"/>
  <c r="CP33" a="1"/>
  <c r="CP33" s="1"/>
  <c r="DI33" s="1"/>
  <c r="CQ33" a="1"/>
  <c r="CQ33" s="1"/>
  <c r="DJ33" s="1"/>
  <c r="CR33" a="1"/>
  <c r="CR33" s="1"/>
  <c r="DK33" s="1"/>
  <c r="CS33" a="1"/>
  <c r="CS33" s="1"/>
  <c r="DL33" s="1"/>
  <c r="CT33" a="1"/>
  <c r="CT33" s="1"/>
  <c r="DM33" s="1"/>
  <c r="CU33" a="1"/>
  <c r="CU33" s="1"/>
  <c r="DN33" s="1" a="1"/>
  <c r="DN33" s="1"/>
  <c r="CV33" a="1"/>
  <c r="CV33" s="1"/>
  <c r="DO33" s="1"/>
  <c r="CW33" a="1"/>
  <c r="CW33" s="1"/>
  <c r="DP33" s="1"/>
  <c r="CX33" a="1"/>
  <c r="CX33" s="1"/>
  <c r="DQ33" s="1"/>
  <c r="CY33" a="1"/>
  <c r="CY33" s="1"/>
  <c r="DR33" s="1"/>
  <c r="CZ33" a="1"/>
  <c r="CZ33" s="1"/>
  <c r="DS33" s="1"/>
  <c r="ED33"/>
  <c r="EE33"/>
  <c r="EF33"/>
  <c r="EG33"/>
  <c r="D34"/>
  <c r="H34"/>
  <c r="EB33" l="1"/>
  <c r="EC33" s="1"/>
  <c r="DZ33"/>
  <c r="O34"/>
  <c r="EA33" l="1"/>
  <c r="F34"/>
  <c r="EP33"/>
  <c r="P34"/>
  <c r="G34" l="1"/>
  <c r="AL34"/>
  <c r="AO34" l="1"/>
  <c r="AP34"/>
  <c r="AQ34"/>
  <c r="AS34"/>
  <c r="BA34"/>
  <c r="BP34"/>
  <c r="CP34" l="1" a="1"/>
  <c r="CP34" s="1"/>
  <c r="DI34" s="1"/>
  <c r="CQ34" a="1"/>
  <c r="CQ34" s="1"/>
  <c r="DJ34" s="1"/>
  <c r="CW34" a="1"/>
  <c r="CW34" s="1"/>
  <c r="DP34" s="1"/>
  <c r="D35"/>
  <c r="H35"/>
  <c r="CN34"/>
  <c r="DG34" l="1"/>
  <c r="F35"/>
  <c r="G35"/>
  <c r="E35" s="1"/>
  <c r="I35"/>
  <c r="J35" a="1"/>
  <c r="J35" s="1"/>
  <c r="K35"/>
  <c r="L35"/>
  <c r="M35"/>
  <c r="N35"/>
  <c r="O35"/>
  <c r="AE34" l="1"/>
  <c r="P35"/>
  <c r="S35" l="1" a="1"/>
  <c r="S35" s="1"/>
  <c r="T35" a="1"/>
  <c r="T35" s="1"/>
  <c r="U35" a="1"/>
  <c r="U35" s="1"/>
  <c r="V35" a="1"/>
  <c r="V35" s="1"/>
  <c r="W35" a="1"/>
  <c r="W35" s="1"/>
  <c r="Z35"/>
  <c r="AA35"/>
  <c r="AB35" a="1"/>
  <c r="AB35" s="1"/>
  <c r="AC35" a="1"/>
  <c r="AC35" s="1"/>
  <c r="AD35"/>
  <c r="AE35"/>
  <c r="AG35" s="1"/>
  <c r="AH35"/>
  <c r="AJ35" s="1"/>
  <c r="AK35"/>
  <c r="AL35"/>
  <c r="AM35"/>
  <c r="AG34"/>
  <c r="X35" l="1" a="1"/>
  <c r="X35" s="1"/>
  <c r="Y35" a="1"/>
  <c r="Y35" s="1"/>
  <c r="AI35"/>
  <c r="AF35"/>
  <c r="EF34"/>
  <c r="AO35"/>
  <c r="AP35"/>
  <c r="AQ35"/>
  <c r="AR35"/>
  <c r="AS35"/>
  <c r="AT35"/>
  <c r="AU35"/>
  <c r="AV35"/>
  <c r="AW35"/>
  <c r="AX35" a="1"/>
  <c r="AX35" s="1"/>
  <c r="AY35"/>
  <c r="AZ35" s="1" a="1"/>
  <c r="AZ35" s="1"/>
  <c r="BA35"/>
  <c r="BD35" s="1"/>
  <c r="BK35"/>
  <c r="BL35"/>
  <c r="BM35"/>
  <c r="BN35"/>
  <c r="BO35"/>
  <c r="BP35"/>
  <c r="BE35" l="1"/>
  <c r="BI35"/>
  <c r="BF35"/>
  <c r="BG35"/>
  <c r="BC35"/>
  <c r="BH35"/>
  <c r="CN35"/>
  <c r="DG35" s="1"/>
  <c r="CO35" a="1"/>
  <c r="CO35" s="1"/>
  <c r="DH35" s="1"/>
  <c r="CP35" a="1"/>
  <c r="CP35" s="1"/>
  <c r="DI35" s="1"/>
  <c r="CQ35" a="1"/>
  <c r="CQ35" s="1"/>
  <c r="DJ35" s="1"/>
  <c r="CR35" a="1"/>
  <c r="CR35" s="1"/>
  <c r="DK35" s="1"/>
  <c r="CS35" a="1"/>
  <c r="CS35" s="1"/>
  <c r="DL35" s="1"/>
  <c r="CT35" a="1"/>
  <c r="CT35" s="1"/>
  <c r="DM35" s="1"/>
  <c r="CU35" a="1"/>
  <c r="CU35" s="1"/>
  <c r="DN35" s="1" a="1"/>
  <c r="DN35" s="1"/>
  <c r="CV35" a="1"/>
  <c r="CV35" s="1"/>
  <c r="DO35" s="1"/>
  <c r="CW35" a="1"/>
  <c r="CW35" s="1"/>
  <c r="DP35" s="1"/>
  <c r="CX35" a="1"/>
  <c r="CX35" s="1"/>
  <c r="DQ35" s="1"/>
  <c r="CY35" a="1"/>
  <c r="CY35" s="1"/>
  <c r="DR35" s="1"/>
  <c r="CZ35" a="1"/>
  <c r="CZ35" s="1"/>
  <c r="DS35" s="1"/>
  <c r="ED35"/>
  <c r="EE35"/>
  <c r="EF35"/>
  <c r="EG35"/>
  <c r="D36"/>
  <c r="H36"/>
  <c r="EB35" l="1"/>
  <c r="EC35" s="1"/>
  <c r="DZ35"/>
  <c r="O36"/>
  <c r="EA35" l="1"/>
  <c r="AH34"/>
  <c r="F36"/>
  <c r="EP35"/>
  <c r="P36"/>
  <c r="G36" l="1"/>
  <c r="AI34"/>
  <c r="AJ34"/>
  <c r="EG34" s="1"/>
  <c r="CZ34" a="1"/>
  <c r="CZ34" s="1"/>
  <c r="DS34" s="1"/>
  <c r="AL36"/>
  <c r="AO36" l="1"/>
  <c r="AP36"/>
  <c r="AQ36"/>
  <c r="AS36"/>
  <c r="BA36"/>
  <c r="BP36"/>
  <c r="CP36" l="1" a="1"/>
  <c r="CP36" s="1"/>
  <c r="DI36" s="1"/>
  <c r="CQ36" a="1"/>
  <c r="CQ36" s="1"/>
  <c r="DJ36" s="1"/>
  <c r="CW36" a="1"/>
  <c r="CW36" s="1"/>
  <c r="DP36" s="1"/>
  <c r="D37"/>
  <c r="H37"/>
  <c r="O37"/>
  <c r="CN36"/>
  <c r="DG36" l="1"/>
  <c r="AE36"/>
  <c r="F37"/>
  <c r="P37"/>
  <c r="G37" l="1"/>
  <c r="AF36"/>
  <c r="AG36"/>
  <c r="EF36" s="1"/>
  <c r="CY36" a="1"/>
  <c r="CY36" s="1"/>
  <c r="DR36" s="1"/>
  <c r="AL37"/>
  <c r="AO37" l="1"/>
  <c r="AP37"/>
  <c r="AQ37"/>
  <c r="AS37"/>
  <c r="BA37"/>
  <c r="BP37"/>
  <c r="CP37" l="1" a="1"/>
  <c r="CP37" s="1"/>
  <c r="DI37" s="1"/>
  <c r="CQ37" a="1"/>
  <c r="CQ37" s="1"/>
  <c r="DJ37" s="1"/>
  <c r="CW37" a="1"/>
  <c r="CW37" s="1"/>
  <c r="DP37" s="1"/>
  <c r="D38"/>
  <c r="O38"/>
  <c r="CN37"/>
  <c r="H38"/>
  <c r="DG37" l="1"/>
  <c r="AH36"/>
  <c r="AE37"/>
  <c r="F38"/>
  <c r="P38"/>
  <c r="G38" l="1"/>
  <c r="AF37"/>
  <c r="AG37"/>
  <c r="EF37" s="1"/>
  <c r="CY37" a="1"/>
  <c r="CY37" s="1"/>
  <c r="DR37" s="1"/>
  <c r="AI36"/>
  <c r="AJ36"/>
  <c r="EG36" s="1"/>
  <c r="CZ36" a="1"/>
  <c r="CZ36" s="1"/>
  <c r="DS36" s="1"/>
  <c r="AL38"/>
  <c r="AO38" l="1"/>
  <c r="AP38"/>
  <c r="AQ38"/>
  <c r="AS38"/>
  <c r="BA38"/>
  <c r="BP38"/>
  <c r="CP38" l="1" a="1"/>
  <c r="CP38" s="1"/>
  <c r="DI38" s="1"/>
  <c r="CQ38" a="1"/>
  <c r="CQ38" s="1"/>
  <c r="DJ38" s="1"/>
  <c r="CW38" a="1"/>
  <c r="CW38" s="1"/>
  <c r="DP38" s="1"/>
  <c r="D39"/>
  <c r="H39"/>
  <c r="O39"/>
  <c r="CN38"/>
  <c r="DG38" l="1"/>
  <c r="AH37"/>
  <c r="AE38"/>
  <c r="F39"/>
  <c r="P39"/>
  <c r="G39" l="1"/>
  <c r="AF38"/>
  <c r="AG38"/>
  <c r="EF38" s="1"/>
  <c r="CY38" a="1"/>
  <c r="CY38" s="1"/>
  <c r="DR38" s="1"/>
  <c r="AI37"/>
  <c r="AJ37"/>
  <c r="EG37" s="1"/>
  <c r="CZ37" a="1"/>
  <c r="CZ37" s="1"/>
  <c r="DS37" s="1"/>
  <c r="AL39"/>
  <c r="AO39" l="1"/>
  <c r="AP39"/>
  <c r="AQ39"/>
  <c r="AS39"/>
  <c r="BA39"/>
  <c r="BP39"/>
  <c r="CP39" l="1" a="1"/>
  <c r="CP39" s="1"/>
  <c r="DI39" s="1"/>
  <c r="CQ39" a="1"/>
  <c r="CQ39" s="1"/>
  <c r="DJ39" s="1"/>
  <c r="CW39" a="1"/>
  <c r="CW39" s="1"/>
  <c r="DP39" s="1"/>
  <c r="D40"/>
  <c r="H40"/>
  <c r="O40"/>
  <c r="CN39"/>
  <c r="DG39" l="1"/>
  <c r="AH38"/>
  <c r="AE39"/>
  <c r="F40"/>
  <c r="P40"/>
  <c r="G40" l="1"/>
  <c r="AF39"/>
  <c r="AG39"/>
  <c r="EF39" s="1"/>
  <c r="CY39" a="1"/>
  <c r="CY39" s="1"/>
  <c r="DR39" s="1"/>
  <c r="AI38"/>
  <c r="AJ38"/>
  <c r="EG38" s="1"/>
  <c r="CZ38" a="1"/>
  <c r="CZ38" s="1"/>
  <c r="DS38" s="1"/>
  <c r="AL40"/>
  <c r="AO40" l="1"/>
  <c r="AP40"/>
  <c r="AQ40"/>
  <c r="AS40"/>
  <c r="BA40"/>
  <c r="BP40"/>
  <c r="CP40" l="1" a="1"/>
  <c r="CP40" s="1"/>
  <c r="DI40" s="1"/>
  <c r="CQ40" a="1"/>
  <c r="CQ40" s="1"/>
  <c r="DJ40" s="1"/>
  <c r="CW40" a="1"/>
  <c r="CW40" s="1"/>
  <c r="DP40" s="1"/>
  <c r="D41"/>
  <c r="O41"/>
  <c r="H41"/>
  <c r="CN40"/>
  <c r="DG40" l="1"/>
  <c r="AH39"/>
  <c r="AE40"/>
  <c r="F41"/>
  <c r="P41"/>
  <c r="G41" l="1"/>
  <c r="AF40"/>
  <c r="AG40"/>
  <c r="EF40" s="1"/>
  <c r="CY40" a="1"/>
  <c r="CY40" s="1"/>
  <c r="DR40" s="1"/>
  <c r="AI39"/>
  <c r="AJ39"/>
  <c r="EG39" s="1"/>
  <c r="CZ39" a="1"/>
  <c r="CZ39" s="1"/>
  <c r="DS39" s="1"/>
  <c r="AL41"/>
  <c r="AO41" l="1"/>
  <c r="AP41"/>
  <c r="AQ41"/>
  <c r="AS41"/>
  <c r="BA41"/>
  <c r="BP41"/>
  <c r="CP41" l="1" a="1"/>
  <c r="CP41" s="1"/>
  <c r="DI41" s="1"/>
  <c r="CQ41" a="1"/>
  <c r="CQ41" s="1"/>
  <c r="DJ41" s="1"/>
  <c r="CW41" a="1"/>
  <c r="CW41" s="1"/>
  <c r="DP41" s="1"/>
  <c r="D42"/>
  <c r="H42"/>
  <c r="O42"/>
  <c r="CN41"/>
  <c r="DG41" l="1"/>
  <c r="AH40"/>
  <c r="AE41"/>
  <c r="F42"/>
  <c r="P42"/>
  <c r="G42" l="1"/>
  <c r="AF41"/>
  <c r="AG41"/>
  <c r="EF41" s="1"/>
  <c r="CY41" a="1"/>
  <c r="CY41" s="1"/>
  <c r="DR41" s="1"/>
  <c r="AI40"/>
  <c r="AJ40"/>
  <c r="EG40" s="1"/>
  <c r="CZ40" a="1"/>
  <c r="CZ40" s="1"/>
  <c r="DS40" s="1"/>
  <c r="AL42"/>
  <c r="AO42" l="1"/>
  <c r="AP42"/>
  <c r="AQ42"/>
  <c r="AS42"/>
  <c r="BA42"/>
  <c r="BP42"/>
  <c r="CP42" l="1" a="1"/>
  <c r="CP42" s="1"/>
  <c r="DI42" s="1"/>
  <c r="CQ42" a="1"/>
  <c r="CQ42" s="1"/>
  <c r="DJ42" s="1"/>
  <c r="CW42" a="1"/>
  <c r="CW42" s="1"/>
  <c r="DP42" s="1"/>
  <c r="D43"/>
  <c r="H43"/>
  <c r="O43"/>
  <c r="CN42"/>
  <c r="DG42" l="1"/>
  <c r="AH41"/>
  <c r="AE42"/>
  <c r="F43"/>
  <c r="P43"/>
  <c r="G43" l="1"/>
  <c r="AF42"/>
  <c r="AG42"/>
  <c r="EF42" s="1"/>
  <c r="CY42" a="1"/>
  <c r="CY42" s="1"/>
  <c r="DR42" s="1"/>
  <c r="AI41"/>
  <c r="AJ41"/>
  <c r="EG41" s="1"/>
  <c r="CZ41" a="1"/>
  <c r="CZ41" s="1"/>
  <c r="DS41" s="1"/>
  <c r="AL43"/>
  <c r="AO43" l="1"/>
  <c r="AP43"/>
  <c r="AQ43"/>
  <c r="AS43"/>
  <c r="BA43"/>
  <c r="BP43"/>
  <c r="CP43" l="1" a="1"/>
  <c r="CP43" s="1"/>
  <c r="DI43" s="1"/>
  <c r="CQ43" a="1"/>
  <c r="CQ43" s="1"/>
  <c r="DJ43" s="1"/>
  <c r="CW43" a="1"/>
  <c r="CW43" s="1"/>
  <c r="DP43" s="1"/>
  <c r="D44"/>
  <c r="H44"/>
  <c r="O44"/>
  <c r="CN43"/>
  <c r="DG43" l="1"/>
  <c r="AH42"/>
  <c r="AE43"/>
  <c r="F44"/>
  <c r="P44"/>
  <c r="G44" l="1"/>
  <c r="AF43"/>
  <c r="AG43"/>
  <c r="EF43" s="1"/>
  <c r="CY43" a="1"/>
  <c r="CY43" s="1"/>
  <c r="DR43" s="1"/>
  <c r="AI42"/>
  <c r="AJ42"/>
  <c r="EG42" s="1"/>
  <c r="CZ42" a="1"/>
  <c r="CZ42" s="1"/>
  <c r="DS42" s="1"/>
  <c r="AL44"/>
  <c r="AO44" l="1"/>
  <c r="AP44"/>
  <c r="AQ44"/>
  <c r="AS44"/>
  <c r="BA44"/>
  <c r="BP44"/>
  <c r="CP44" l="1" a="1"/>
  <c r="CP44" s="1"/>
  <c r="DI44" s="1"/>
  <c r="CQ44" a="1"/>
  <c r="CQ44" s="1"/>
  <c r="DJ44" s="1"/>
  <c r="CW44" a="1"/>
  <c r="CW44" s="1"/>
  <c r="DP44" s="1"/>
  <c r="D45"/>
  <c r="H45"/>
  <c r="O45"/>
  <c r="CN44"/>
  <c r="DG44" l="1"/>
  <c r="AH43"/>
  <c r="AE44"/>
  <c r="F45"/>
  <c r="P45"/>
  <c r="G45" l="1"/>
  <c r="AF44"/>
  <c r="AG44"/>
  <c r="EF44" s="1"/>
  <c r="CY44" a="1"/>
  <c r="CY44" s="1"/>
  <c r="DR44" s="1"/>
  <c r="AI43"/>
  <c r="AJ43"/>
  <c r="EG43" s="1"/>
  <c r="CZ43" a="1"/>
  <c r="CZ43" s="1"/>
  <c r="DS43" s="1"/>
  <c r="AL45"/>
  <c r="AO45" l="1"/>
  <c r="AP45"/>
  <c r="AQ45"/>
  <c r="AS45"/>
  <c r="BA45"/>
  <c r="BP45"/>
  <c r="CP45" l="1" a="1"/>
  <c r="CP45" s="1"/>
  <c r="DI45" s="1"/>
  <c r="CQ45" a="1"/>
  <c r="CQ45" s="1"/>
  <c r="DJ45" s="1"/>
  <c r="CW45" a="1"/>
  <c r="CW45" s="1"/>
  <c r="DP45" s="1"/>
  <c r="D46"/>
  <c r="H46"/>
  <c r="O46"/>
  <c r="CN45"/>
  <c r="DG45" l="1"/>
  <c r="AH44"/>
  <c r="AE45"/>
  <c r="F46"/>
  <c r="P46"/>
  <c r="G46" l="1"/>
  <c r="AF45"/>
  <c r="AG45"/>
  <c r="EF45" s="1"/>
  <c r="CY45" a="1"/>
  <c r="CY45" s="1"/>
  <c r="DR45" s="1"/>
  <c r="AI44"/>
  <c r="AJ44"/>
  <c r="EG44" s="1"/>
  <c r="CZ44" a="1"/>
  <c r="CZ44" s="1"/>
  <c r="DS44" s="1"/>
  <c r="AL46"/>
  <c r="AO46" l="1"/>
  <c r="AP46"/>
  <c r="AQ46"/>
  <c r="AS46"/>
  <c r="BA46"/>
  <c r="BP46"/>
  <c r="CP46" l="1" a="1"/>
  <c r="CP46" s="1"/>
  <c r="DI46" s="1"/>
  <c r="CQ46" a="1"/>
  <c r="CQ46" s="1"/>
  <c r="DJ46" s="1"/>
  <c r="CW46" a="1"/>
  <c r="CW46" s="1"/>
  <c r="DP46" s="1"/>
  <c r="D47"/>
  <c r="H47"/>
  <c r="O47"/>
  <c r="CN46"/>
  <c r="DG46" l="1"/>
  <c r="AH45"/>
  <c r="AE46"/>
  <c r="F47"/>
  <c r="P47"/>
  <c r="G47" l="1"/>
  <c r="AF46"/>
  <c r="AG46"/>
  <c r="EF46" s="1"/>
  <c r="CY46" a="1"/>
  <c r="CY46" s="1"/>
  <c r="DR46" s="1"/>
  <c r="AI45"/>
  <c r="AJ45"/>
  <c r="EG45" s="1"/>
  <c r="CZ45" a="1"/>
  <c r="CZ45" s="1"/>
  <c r="DS45" s="1"/>
  <c r="AL47"/>
  <c r="AO47" l="1"/>
  <c r="AP47"/>
  <c r="AQ47"/>
  <c r="AS47"/>
  <c r="BA47"/>
  <c r="BP47"/>
  <c r="CP47" l="1" a="1"/>
  <c r="CP47" s="1"/>
  <c r="DI47" s="1"/>
  <c r="CQ47" a="1"/>
  <c r="CQ47" s="1"/>
  <c r="DJ47" s="1"/>
  <c r="CW47" a="1"/>
  <c r="CW47" s="1"/>
  <c r="DP47" s="1"/>
  <c r="D48"/>
  <c r="H48"/>
  <c r="O48"/>
  <c r="CN47"/>
  <c r="DG47" l="1"/>
  <c r="AH46"/>
  <c r="AE47"/>
  <c r="F48"/>
  <c r="P48"/>
  <c r="G48" l="1"/>
  <c r="AF47"/>
  <c r="AG47"/>
  <c r="EF47" s="1"/>
  <c r="CY47" a="1"/>
  <c r="CY47" s="1"/>
  <c r="DR47" s="1"/>
  <c r="AI46"/>
  <c r="AJ46"/>
  <c r="EG46" s="1"/>
  <c r="CZ46" a="1"/>
  <c r="CZ46" s="1"/>
  <c r="DS46" s="1"/>
  <c r="AL48"/>
  <c r="AO48" l="1"/>
  <c r="AP48"/>
  <c r="AQ48"/>
  <c r="AS48"/>
  <c r="BA48"/>
  <c r="BP48"/>
  <c r="CP48" l="1" a="1"/>
  <c r="CP48" s="1"/>
  <c r="DI48" s="1"/>
  <c r="CQ48" a="1"/>
  <c r="CQ48" s="1"/>
  <c r="DJ48" s="1"/>
  <c r="CW48" a="1"/>
  <c r="CW48" s="1"/>
  <c r="DP48" s="1"/>
  <c r="D49"/>
  <c r="H49"/>
  <c r="O49"/>
  <c r="CN48"/>
  <c r="DG48" l="1"/>
  <c r="AH47"/>
  <c r="AE48"/>
  <c r="F49"/>
  <c r="P49"/>
  <c r="G49" l="1"/>
  <c r="AF48"/>
  <c r="AG48"/>
  <c r="EF48" s="1"/>
  <c r="CY48" a="1"/>
  <c r="CY48" s="1"/>
  <c r="DR48" s="1"/>
  <c r="AI47"/>
  <c r="AJ47"/>
  <c r="EG47" s="1"/>
  <c r="CZ47" a="1"/>
  <c r="CZ47" s="1"/>
  <c r="DS47" s="1"/>
  <c r="AL49"/>
  <c r="AO49" l="1"/>
  <c r="AP49"/>
  <c r="AQ49"/>
  <c r="AS49"/>
  <c r="BA49"/>
  <c r="BP49"/>
  <c r="CP49" l="1" a="1"/>
  <c r="CP49" s="1"/>
  <c r="DI49" s="1"/>
  <c r="CQ49" a="1"/>
  <c r="CQ49" s="1"/>
  <c r="DJ49" s="1"/>
  <c r="CW49" a="1"/>
  <c r="CW49" s="1"/>
  <c r="DP49" s="1"/>
  <c r="D50"/>
  <c r="H50"/>
  <c r="O50"/>
  <c r="CN49"/>
  <c r="DG49" l="1"/>
  <c r="AH48"/>
  <c r="AE49"/>
  <c r="F50"/>
  <c r="P50"/>
  <c r="G50" l="1"/>
  <c r="AF49"/>
  <c r="AG49"/>
  <c r="EF49" s="1"/>
  <c r="CY49" a="1"/>
  <c r="CY49" s="1"/>
  <c r="DR49" s="1"/>
  <c r="AI48"/>
  <c r="AJ48"/>
  <c r="EG48" s="1"/>
  <c r="CZ48" a="1"/>
  <c r="CZ48" s="1"/>
  <c r="DS48" s="1"/>
  <c r="AL50"/>
  <c r="AO50" l="1"/>
  <c r="AP50"/>
  <c r="AQ50"/>
  <c r="AS50"/>
  <c r="BA50"/>
  <c r="BP50"/>
  <c r="CP50" l="1" a="1"/>
  <c r="CP50" s="1"/>
  <c r="DI50" s="1"/>
  <c r="CQ50" a="1"/>
  <c r="CQ50" s="1"/>
  <c r="DJ50" s="1"/>
  <c r="CW50" a="1"/>
  <c r="CW50" s="1"/>
  <c r="DP50" s="1"/>
  <c r="D51"/>
  <c r="H51"/>
  <c r="O51"/>
  <c r="CN50"/>
  <c r="DG50" l="1"/>
  <c r="AH49"/>
  <c r="AE50"/>
  <c r="F51"/>
  <c r="P51"/>
  <c r="G51" l="1"/>
  <c r="AF50"/>
  <c r="AG50"/>
  <c r="EF50" s="1"/>
  <c r="CY50" a="1"/>
  <c r="CY50" s="1"/>
  <c r="DR50" s="1"/>
  <c r="AI49"/>
  <c r="AJ49"/>
  <c r="EG49" s="1"/>
  <c r="CZ49" a="1"/>
  <c r="CZ49" s="1"/>
  <c r="DS49" s="1"/>
  <c r="AL51"/>
  <c r="AO51" l="1"/>
  <c r="AP51"/>
  <c r="AQ51"/>
  <c r="AS51"/>
  <c r="BA51"/>
  <c r="BP51"/>
  <c r="CP51" l="1" a="1"/>
  <c r="CP51" s="1"/>
  <c r="DI51" s="1"/>
  <c r="CQ51" a="1"/>
  <c r="CQ51" s="1"/>
  <c r="DJ51" s="1"/>
  <c r="CW51" a="1"/>
  <c r="CW51" s="1"/>
  <c r="DP51" s="1"/>
  <c r="D52"/>
  <c r="H52"/>
  <c r="O52"/>
  <c r="CN51"/>
  <c r="DG51" l="1"/>
  <c r="AH50"/>
  <c r="AE51"/>
  <c r="F52"/>
  <c r="P52"/>
  <c r="G52" l="1"/>
  <c r="AF51"/>
  <c r="AG51"/>
  <c r="EF51" s="1"/>
  <c r="CY51" a="1"/>
  <c r="CY51" s="1"/>
  <c r="DR51" s="1"/>
  <c r="AI50"/>
  <c r="AJ50"/>
  <c r="EG50" s="1"/>
  <c r="CZ50" a="1"/>
  <c r="CZ50" s="1"/>
  <c r="DS50" s="1"/>
  <c r="AL52"/>
  <c r="AO52" l="1"/>
  <c r="AP52"/>
  <c r="AQ52"/>
  <c r="AS52"/>
  <c r="BA52"/>
  <c r="BP52"/>
  <c r="CP52" l="1" a="1"/>
  <c r="CP52" s="1"/>
  <c r="DI52" s="1"/>
  <c r="CQ52" a="1"/>
  <c r="CQ52" s="1"/>
  <c r="DJ52" s="1"/>
  <c r="CW52" a="1"/>
  <c r="CW52" s="1"/>
  <c r="DP52" s="1"/>
  <c r="D53"/>
  <c r="CN52"/>
  <c r="H53"/>
  <c r="O53"/>
  <c r="DG52" l="1"/>
  <c r="AH51"/>
  <c r="AE52"/>
  <c r="F53"/>
  <c r="P53"/>
  <c r="G53" l="1"/>
  <c r="AF52"/>
  <c r="AG52"/>
  <c r="EF52" s="1"/>
  <c r="CY52" a="1"/>
  <c r="CY52" s="1"/>
  <c r="DR52" s="1"/>
  <c r="AI51"/>
  <c r="AJ51"/>
  <c r="EG51" s="1"/>
  <c r="CZ51" a="1"/>
  <c r="CZ51" s="1"/>
  <c r="DS51" s="1"/>
  <c r="AL53"/>
  <c r="AO53" l="1"/>
  <c r="AP53"/>
  <c r="AQ53"/>
  <c r="AS53"/>
  <c r="BA53"/>
  <c r="BP53"/>
  <c r="CP53" l="1" a="1"/>
  <c r="CP53" s="1"/>
  <c r="DI53" s="1"/>
  <c r="CQ53" a="1"/>
  <c r="CQ53" s="1"/>
  <c r="DJ53" s="1"/>
  <c r="CW53" a="1"/>
  <c r="CW53" s="1"/>
  <c r="DP53" s="1"/>
  <c r="D54"/>
  <c r="H54"/>
  <c r="O54"/>
  <c r="CN53"/>
  <c r="DG53" l="1"/>
  <c r="AH52"/>
  <c r="AE53"/>
  <c r="F54"/>
  <c r="P54"/>
  <c r="G54" l="1"/>
  <c r="AF53"/>
  <c r="AG53"/>
  <c r="EF53" s="1"/>
  <c r="CY53" a="1"/>
  <c r="CY53" s="1"/>
  <c r="DR53" s="1"/>
  <c r="AI52"/>
  <c r="AJ52"/>
  <c r="EG52" s="1"/>
  <c r="CZ52" a="1"/>
  <c r="CZ52" s="1"/>
  <c r="DS52" s="1"/>
  <c r="AL54"/>
  <c r="AO54" l="1"/>
  <c r="AP54"/>
  <c r="AQ54"/>
  <c r="AS54"/>
  <c r="BA54"/>
  <c r="BP54"/>
  <c r="CP54" l="1" a="1"/>
  <c r="CP54" s="1"/>
  <c r="DI54" s="1"/>
  <c r="CQ54" a="1"/>
  <c r="CQ54" s="1"/>
  <c r="DJ54" s="1"/>
  <c r="CW54" a="1"/>
  <c r="CW54" s="1"/>
  <c r="DP54" s="1"/>
  <c r="D55"/>
  <c r="H55"/>
  <c r="O55"/>
  <c r="CN54"/>
  <c r="DG54" l="1"/>
  <c r="AH53"/>
  <c r="AE54"/>
  <c r="F55"/>
  <c r="P55"/>
  <c r="G55" l="1"/>
  <c r="AF54"/>
  <c r="AG54"/>
  <c r="EF54" s="1"/>
  <c r="CY54" a="1"/>
  <c r="CY54" s="1"/>
  <c r="DR54" s="1"/>
  <c r="AI53"/>
  <c r="AJ53"/>
  <c r="EG53" s="1"/>
  <c r="CZ53" a="1"/>
  <c r="CZ53" s="1"/>
  <c r="DS53" s="1"/>
  <c r="AL55"/>
  <c r="AO55" l="1"/>
  <c r="AP55"/>
  <c r="AQ55"/>
  <c r="AS55"/>
  <c r="BA55"/>
  <c r="BP55"/>
  <c r="CP55" l="1" a="1"/>
  <c r="CP55" s="1"/>
  <c r="DI55" s="1"/>
  <c r="CQ55" a="1"/>
  <c r="CQ55" s="1"/>
  <c r="DJ55" s="1"/>
  <c r="CW55" a="1"/>
  <c r="CW55" s="1"/>
  <c r="DP55" s="1"/>
  <c r="D56"/>
  <c r="O56"/>
  <c r="H56"/>
  <c r="CN55"/>
  <c r="DG55" l="1"/>
  <c r="AH54"/>
  <c r="AE55"/>
  <c r="F56"/>
  <c r="P56"/>
  <c r="G56" l="1"/>
  <c r="AF55"/>
  <c r="AG55"/>
  <c r="EF55" s="1"/>
  <c r="CY55" a="1"/>
  <c r="CY55" s="1"/>
  <c r="DR55" s="1"/>
  <c r="AI54"/>
  <c r="AJ54"/>
  <c r="EG54" s="1"/>
  <c r="CZ54" a="1"/>
  <c r="CZ54" s="1"/>
  <c r="DS54" s="1"/>
  <c r="AL56"/>
  <c r="AO56" l="1"/>
  <c r="AP56"/>
  <c r="AQ56"/>
  <c r="AS56"/>
  <c r="BA56"/>
  <c r="BP56"/>
  <c r="CP56" l="1" a="1"/>
  <c r="CP56" s="1"/>
  <c r="DI56" s="1"/>
  <c r="CQ56" a="1"/>
  <c r="CQ56" s="1"/>
  <c r="DJ56" s="1"/>
  <c r="CW56" a="1"/>
  <c r="CW56" s="1"/>
  <c r="DP56" s="1"/>
  <c r="D57"/>
  <c r="H57"/>
  <c r="O57"/>
  <c r="CN56"/>
  <c r="DG56" l="1"/>
  <c r="AH55"/>
  <c r="AE56"/>
  <c r="F57"/>
  <c r="P57"/>
  <c r="G57" l="1"/>
  <c r="AF56"/>
  <c r="AG56"/>
  <c r="EF56" s="1"/>
  <c r="CY56" a="1"/>
  <c r="CY56" s="1"/>
  <c r="DR56" s="1"/>
  <c r="AI55"/>
  <c r="AJ55"/>
  <c r="EG55" s="1"/>
  <c r="CZ55" a="1"/>
  <c r="CZ55" s="1"/>
  <c r="DS55" s="1"/>
  <c r="AL57"/>
  <c r="AO57" l="1"/>
  <c r="AP57"/>
  <c r="AQ57"/>
  <c r="AS57"/>
  <c r="BA57"/>
  <c r="BP57"/>
  <c r="CP57" l="1" a="1"/>
  <c r="CP57" s="1"/>
  <c r="DI57" s="1"/>
  <c r="CQ57" a="1"/>
  <c r="CQ57" s="1"/>
  <c r="DJ57" s="1"/>
  <c r="CW57" a="1"/>
  <c r="CW57" s="1"/>
  <c r="DP57" s="1"/>
  <c r="D58"/>
  <c r="H58"/>
  <c r="O58"/>
  <c r="CN57"/>
  <c r="DG57" l="1"/>
  <c r="AH56"/>
  <c r="AE57"/>
  <c r="F58"/>
  <c r="P58"/>
  <c r="G58" l="1"/>
  <c r="AF57"/>
  <c r="AG57"/>
  <c r="EF57" s="1"/>
  <c r="CY57" a="1"/>
  <c r="CY57" s="1"/>
  <c r="DR57" s="1"/>
  <c r="AI56"/>
  <c r="AJ56"/>
  <c r="EG56" s="1"/>
  <c r="CZ56" a="1"/>
  <c r="CZ56" s="1"/>
  <c r="DS56" s="1"/>
  <c r="AL58"/>
  <c r="AO58" l="1"/>
  <c r="AP58"/>
  <c r="AQ58"/>
  <c r="AS58"/>
  <c r="BA58"/>
  <c r="BP58"/>
  <c r="CP58" l="1" a="1"/>
  <c r="CP58" s="1"/>
  <c r="DI58" s="1"/>
  <c r="CQ58" a="1"/>
  <c r="CQ58" s="1"/>
  <c r="DJ58" s="1"/>
  <c r="CW58" a="1"/>
  <c r="CW58" s="1"/>
  <c r="DP58" s="1"/>
  <c r="D59"/>
  <c r="H59"/>
  <c r="CN58"/>
  <c r="O59"/>
  <c r="DG58" l="1"/>
  <c r="AH57"/>
  <c r="AE58"/>
  <c r="F59"/>
  <c r="P59"/>
  <c r="G59" l="1"/>
  <c r="AF58"/>
  <c r="AG58"/>
  <c r="EF58" s="1"/>
  <c r="CY58" a="1"/>
  <c r="CY58" s="1"/>
  <c r="DR58" s="1"/>
  <c r="AI57"/>
  <c r="AJ57"/>
  <c r="EG57" s="1"/>
  <c r="CZ57" a="1"/>
  <c r="CZ57" s="1"/>
  <c r="DS57" s="1"/>
  <c r="AL59"/>
  <c r="AO59" l="1"/>
  <c r="AP59"/>
  <c r="AQ59"/>
  <c r="AS59"/>
  <c r="BA59"/>
  <c r="BP59"/>
  <c r="CP59" l="1" a="1"/>
  <c r="CP59" s="1"/>
  <c r="DI59" s="1"/>
  <c r="CQ59" a="1"/>
  <c r="CQ59" s="1"/>
  <c r="DJ59" s="1"/>
  <c r="CW59" a="1"/>
  <c r="CW59" s="1"/>
  <c r="DP59" s="1"/>
  <c r="D60"/>
  <c r="H60"/>
  <c r="O60"/>
  <c r="CN59"/>
  <c r="DG59" l="1"/>
  <c r="AH58"/>
  <c r="AE59"/>
  <c r="F60"/>
  <c r="P60"/>
  <c r="G60" l="1"/>
  <c r="AF59"/>
  <c r="AG59"/>
  <c r="EF59" s="1"/>
  <c r="CY59" a="1"/>
  <c r="CY59" s="1"/>
  <c r="DR59" s="1"/>
  <c r="AI58"/>
  <c r="AJ58"/>
  <c r="EG58" s="1"/>
  <c r="CZ58" a="1"/>
  <c r="CZ58" s="1"/>
  <c r="DS58" s="1"/>
  <c r="AL60"/>
  <c r="AO60" l="1"/>
  <c r="AP60"/>
  <c r="AQ60"/>
  <c r="AS60"/>
  <c r="BA60"/>
  <c r="BP60"/>
  <c r="CP60" l="1" a="1"/>
  <c r="CP60" s="1"/>
  <c r="DI60" s="1"/>
  <c r="CQ60" a="1"/>
  <c r="CQ60" s="1"/>
  <c r="DJ60" s="1"/>
  <c r="CW60" a="1"/>
  <c r="CW60" s="1"/>
  <c r="DP60" s="1"/>
  <c r="D61"/>
  <c r="H61"/>
  <c r="O61"/>
  <c r="CN60"/>
  <c r="DG60" l="1"/>
  <c r="AH59"/>
  <c r="AE60"/>
  <c r="F61"/>
  <c r="P61"/>
  <c r="G61" l="1"/>
  <c r="AF60"/>
  <c r="AG60"/>
  <c r="EF60" s="1"/>
  <c r="CY60" a="1"/>
  <c r="CY60" s="1"/>
  <c r="DR60" s="1"/>
  <c r="AI59"/>
  <c r="AJ59"/>
  <c r="EG59" s="1"/>
  <c r="CZ59" a="1"/>
  <c r="CZ59" s="1"/>
  <c r="DS59" s="1"/>
  <c r="AL61"/>
  <c r="AO61" l="1"/>
  <c r="AP61"/>
  <c r="AQ61"/>
  <c r="AS61"/>
  <c r="BA61"/>
  <c r="BP61"/>
  <c r="CP61" l="1" a="1"/>
  <c r="CP61" s="1"/>
  <c r="DI61" s="1"/>
  <c r="CQ61" a="1"/>
  <c r="CQ61" s="1"/>
  <c r="DJ61" s="1"/>
  <c r="CW61" a="1"/>
  <c r="CW61" s="1"/>
  <c r="DP61" s="1"/>
  <c r="D62"/>
  <c r="H62"/>
  <c r="CN61"/>
  <c r="O62"/>
  <c r="DG61" l="1"/>
  <c r="AH60"/>
  <c r="AE61"/>
  <c r="F62"/>
  <c r="P62"/>
  <c r="G62" l="1"/>
  <c r="AF61"/>
  <c r="AG61"/>
  <c r="EF61" s="1"/>
  <c r="CY61" a="1"/>
  <c r="CY61" s="1"/>
  <c r="DR61" s="1"/>
  <c r="AI60"/>
  <c r="AJ60"/>
  <c r="EG60" s="1"/>
  <c r="CZ60" a="1"/>
  <c r="CZ60" s="1"/>
  <c r="DS60" s="1"/>
  <c r="AL62"/>
  <c r="AO62" l="1"/>
  <c r="AP62"/>
  <c r="AQ62"/>
  <c r="AS62"/>
  <c r="BA62"/>
  <c r="BP62"/>
  <c r="CP62" l="1" a="1"/>
  <c r="CP62" s="1"/>
  <c r="DI62" s="1"/>
  <c r="CQ62" a="1"/>
  <c r="CQ62" s="1"/>
  <c r="DJ62" s="1"/>
  <c r="CW62" a="1"/>
  <c r="CW62" s="1"/>
  <c r="DP62" s="1"/>
  <c r="D63"/>
  <c r="CN62"/>
  <c r="H63"/>
  <c r="O63"/>
  <c r="DG62" l="1"/>
  <c r="AH61"/>
  <c r="AE62"/>
  <c r="F63"/>
  <c r="P63"/>
  <c r="G63" l="1"/>
  <c r="AF62"/>
  <c r="AG62"/>
  <c r="EF62" s="1"/>
  <c r="CY62" a="1"/>
  <c r="CY62" s="1"/>
  <c r="DR62" s="1"/>
  <c r="AI61"/>
  <c r="AJ61"/>
  <c r="EG61" s="1"/>
  <c r="CZ61" a="1"/>
  <c r="CZ61" s="1"/>
  <c r="DS61" s="1"/>
  <c r="AL63"/>
  <c r="AO63" l="1"/>
  <c r="AP63"/>
  <c r="AQ63"/>
  <c r="AS63"/>
  <c r="BA63"/>
  <c r="BP63"/>
  <c r="CP63" l="1" a="1"/>
  <c r="CP63" s="1"/>
  <c r="DI63" s="1"/>
  <c r="CQ63" a="1"/>
  <c r="CQ63" s="1"/>
  <c r="DJ63" s="1"/>
  <c r="CW63" a="1"/>
  <c r="CW63" s="1"/>
  <c r="DP63" s="1"/>
  <c r="D64"/>
  <c r="H64"/>
  <c r="CN63"/>
  <c r="O64"/>
  <c r="DG63" l="1"/>
  <c r="AH62"/>
  <c r="AE63"/>
  <c r="F64"/>
  <c r="P64"/>
  <c r="G64" l="1"/>
  <c r="AF63"/>
  <c r="AG63"/>
  <c r="EF63" s="1"/>
  <c r="CY63" a="1"/>
  <c r="CY63" s="1"/>
  <c r="DR63" s="1"/>
  <c r="AI62"/>
  <c r="AJ62"/>
  <c r="EG62" s="1"/>
  <c r="CZ62" a="1"/>
  <c r="CZ62" s="1"/>
  <c r="DS62" s="1"/>
  <c r="AL64"/>
  <c r="AO64" l="1"/>
  <c r="AP64"/>
  <c r="AQ64"/>
  <c r="AS64"/>
  <c r="BA64"/>
  <c r="BP64"/>
  <c r="CP64" l="1" a="1"/>
  <c r="CP64" s="1"/>
  <c r="DI64" s="1"/>
  <c r="CQ64" a="1"/>
  <c r="CQ64" s="1"/>
  <c r="DJ64" s="1"/>
  <c r="CW64" a="1"/>
  <c r="CW64" s="1"/>
  <c r="DP64" s="1"/>
  <c r="D65"/>
  <c r="O65"/>
  <c r="H65"/>
  <c r="CN64"/>
  <c r="DG64" l="1"/>
  <c r="AH63"/>
  <c r="AE64"/>
  <c r="F65"/>
  <c r="P65"/>
  <c r="G65" l="1"/>
  <c r="AF64"/>
  <c r="AG64"/>
  <c r="EF64" s="1"/>
  <c r="CY64" a="1"/>
  <c r="CY64" s="1"/>
  <c r="DR64" s="1"/>
  <c r="AI63"/>
  <c r="AJ63"/>
  <c r="EG63" s="1"/>
  <c r="CZ63" a="1"/>
  <c r="CZ63" s="1"/>
  <c r="DS63" s="1"/>
  <c r="AL65"/>
  <c r="AO65" l="1"/>
  <c r="AP65"/>
  <c r="AQ65"/>
  <c r="AS65"/>
  <c r="BA65"/>
  <c r="BP65"/>
  <c r="CP65" l="1" a="1"/>
  <c r="CP65" s="1"/>
  <c r="DI65" s="1"/>
  <c r="CQ65" a="1"/>
  <c r="CQ65" s="1"/>
  <c r="DJ65" s="1"/>
  <c r="CW65" a="1"/>
  <c r="CW65" s="1"/>
  <c r="DP65" s="1"/>
  <c r="D66"/>
  <c r="H66"/>
  <c r="O66"/>
  <c r="CN65"/>
  <c r="DG65" l="1"/>
  <c r="AH64"/>
  <c r="AE65"/>
  <c r="F66"/>
  <c r="P66"/>
  <c r="G66" l="1"/>
  <c r="AF65"/>
  <c r="AG65"/>
  <c r="EF65" s="1"/>
  <c r="CY65" a="1"/>
  <c r="CY65" s="1"/>
  <c r="DR65" s="1"/>
  <c r="AI64"/>
  <c r="AJ64"/>
  <c r="EG64" s="1"/>
  <c r="CZ64" a="1"/>
  <c r="CZ64" s="1"/>
  <c r="DS64" s="1"/>
  <c r="AL66"/>
  <c r="AO66" l="1"/>
  <c r="AP66"/>
  <c r="AQ66"/>
  <c r="AS66"/>
  <c r="BA66"/>
  <c r="BP66"/>
  <c r="CP66" l="1" a="1"/>
  <c r="CP66" s="1"/>
  <c r="DI66" s="1"/>
  <c r="CQ66" a="1"/>
  <c r="CQ66" s="1"/>
  <c r="DJ66" s="1"/>
  <c r="CW66" a="1"/>
  <c r="CW66" s="1"/>
  <c r="DP66" s="1"/>
  <c r="D67"/>
  <c r="O67"/>
  <c r="H67"/>
  <c r="CN66"/>
  <c r="DG66" l="1"/>
  <c r="AH65"/>
  <c r="AE66"/>
  <c r="F67"/>
  <c r="P67"/>
  <c r="G67" l="1"/>
  <c r="AF66"/>
  <c r="AG66"/>
  <c r="EF66" s="1"/>
  <c r="CY66" a="1"/>
  <c r="CY66" s="1"/>
  <c r="DR66" s="1"/>
  <c r="AI65"/>
  <c r="AJ65"/>
  <c r="EG65" s="1"/>
  <c r="CZ65" a="1"/>
  <c r="CZ65" s="1"/>
  <c r="DS65" s="1"/>
  <c r="AL67"/>
  <c r="AO67" l="1"/>
  <c r="AP67"/>
  <c r="AQ67"/>
  <c r="AS67"/>
  <c r="BA67"/>
  <c r="BP67"/>
  <c r="CP67" l="1" a="1"/>
  <c r="CP67" s="1"/>
  <c r="DI67" s="1"/>
  <c r="CQ67" a="1"/>
  <c r="CQ67" s="1"/>
  <c r="DJ67" s="1"/>
  <c r="CW67" a="1"/>
  <c r="CW67" s="1"/>
  <c r="DP67" s="1"/>
  <c r="D68"/>
  <c r="H68"/>
  <c r="O68"/>
  <c r="CN67"/>
  <c r="DG67" l="1"/>
  <c r="AH66"/>
  <c r="AE67"/>
  <c r="F68"/>
  <c r="P68"/>
  <c r="G68" l="1"/>
  <c r="AF67"/>
  <c r="AG67"/>
  <c r="EF67" s="1"/>
  <c r="CY67" a="1"/>
  <c r="CY67" s="1"/>
  <c r="DR67" s="1"/>
  <c r="AI66"/>
  <c r="AJ66"/>
  <c r="EG66" s="1"/>
  <c r="CZ66" a="1"/>
  <c r="CZ66" s="1"/>
  <c r="DS66" s="1"/>
  <c r="AL68"/>
  <c r="AO68" l="1"/>
  <c r="AP68"/>
  <c r="AQ68"/>
  <c r="AS68"/>
  <c r="BA68"/>
  <c r="BP68"/>
  <c r="CP68" l="1" a="1"/>
  <c r="CP68" s="1"/>
  <c r="DI68" s="1"/>
  <c r="CQ68" a="1"/>
  <c r="CQ68" s="1"/>
  <c r="DJ68" s="1"/>
  <c r="CW68" a="1"/>
  <c r="CW68" s="1"/>
  <c r="DP68" s="1"/>
  <c r="D69"/>
  <c r="H69"/>
  <c r="O69"/>
  <c r="CN68"/>
  <c r="DG68" l="1"/>
  <c r="AH67"/>
  <c r="AE68"/>
  <c r="F69"/>
  <c r="P69"/>
  <c r="G69" l="1"/>
  <c r="AF68"/>
  <c r="AG68"/>
  <c r="EF68" s="1"/>
  <c r="CY68" a="1"/>
  <c r="CY68" s="1"/>
  <c r="DR68" s="1"/>
  <c r="AI67"/>
  <c r="AJ67"/>
  <c r="EG67" s="1"/>
  <c r="CZ67" a="1"/>
  <c r="CZ67" s="1"/>
  <c r="DS67" s="1"/>
  <c r="AL69"/>
  <c r="AO69" l="1"/>
  <c r="AP69"/>
  <c r="AQ69"/>
  <c r="AS69"/>
  <c r="BA69"/>
  <c r="BP69"/>
  <c r="CP69" l="1" a="1"/>
  <c r="CP69" s="1"/>
  <c r="DI69" s="1"/>
  <c r="CQ69" a="1"/>
  <c r="CQ69" s="1"/>
  <c r="DJ69" s="1"/>
  <c r="CW69" a="1"/>
  <c r="CW69" s="1"/>
  <c r="DP69" s="1"/>
  <c r="D70"/>
  <c r="H70"/>
  <c r="O70"/>
  <c r="CN69"/>
  <c r="DG69" l="1"/>
  <c r="AH68"/>
  <c r="AE69"/>
  <c r="F70"/>
  <c r="P70"/>
  <c r="G70" l="1"/>
  <c r="AF69"/>
  <c r="AG69"/>
  <c r="EF69" s="1"/>
  <c r="CY69" a="1"/>
  <c r="CY69" s="1"/>
  <c r="DR69" s="1"/>
  <c r="AI68"/>
  <c r="AJ68"/>
  <c r="EG68" s="1"/>
  <c r="CZ68" a="1"/>
  <c r="CZ68" s="1"/>
  <c r="DS68" s="1"/>
  <c r="AL70"/>
  <c r="AO70" l="1"/>
  <c r="AP70"/>
  <c r="AQ70"/>
  <c r="AS70"/>
  <c r="BA70"/>
  <c r="BP70"/>
  <c r="CP70" l="1" a="1"/>
  <c r="CP70" s="1"/>
  <c r="DI70" s="1"/>
  <c r="CQ70" a="1"/>
  <c r="CQ70" s="1"/>
  <c r="DJ70" s="1"/>
  <c r="CW70" a="1"/>
  <c r="CW70" s="1"/>
  <c r="DP70" s="1"/>
  <c r="D71"/>
  <c r="H71"/>
  <c r="O71"/>
  <c r="CN70"/>
  <c r="DG70" l="1"/>
  <c r="AH69"/>
  <c r="AE70"/>
  <c r="F71"/>
  <c r="P71"/>
  <c r="G71" l="1"/>
  <c r="AF70"/>
  <c r="AG70"/>
  <c r="EF70" s="1"/>
  <c r="CY70" a="1"/>
  <c r="CY70" s="1"/>
  <c r="DR70" s="1"/>
  <c r="AI69"/>
  <c r="AJ69"/>
  <c r="EG69" s="1"/>
  <c r="CZ69" a="1"/>
  <c r="CZ69" s="1"/>
  <c r="DS69" s="1"/>
  <c r="AL71"/>
  <c r="AO71" l="1"/>
  <c r="AP71"/>
  <c r="AQ71"/>
  <c r="AS71"/>
  <c r="BA71"/>
  <c r="BP71"/>
  <c r="CP71" l="1" a="1"/>
  <c r="CP71" s="1"/>
  <c r="DI71" s="1"/>
  <c r="CQ71" a="1"/>
  <c r="CQ71" s="1"/>
  <c r="DJ71" s="1"/>
  <c r="CW71" a="1"/>
  <c r="CW71" s="1"/>
  <c r="DP71" s="1"/>
  <c r="D72"/>
  <c r="H72"/>
  <c r="CN71"/>
  <c r="O72"/>
  <c r="DG71" l="1"/>
  <c r="AH70"/>
  <c r="AE71"/>
  <c r="F72"/>
  <c r="P72"/>
  <c r="G72" l="1"/>
  <c r="AF71"/>
  <c r="AG71"/>
  <c r="EF71" s="1"/>
  <c r="CY71" a="1"/>
  <c r="CY71" s="1"/>
  <c r="DR71" s="1"/>
  <c r="AI70"/>
  <c r="AJ70"/>
  <c r="EG70" s="1"/>
  <c r="CZ70" a="1"/>
  <c r="CZ70" s="1"/>
  <c r="DS70" s="1"/>
  <c r="AL72"/>
  <c r="AO72" l="1"/>
  <c r="AP72"/>
  <c r="AQ72"/>
  <c r="AS72"/>
  <c r="BA72"/>
  <c r="BP72"/>
  <c r="CP72" l="1" a="1"/>
  <c r="CP72" s="1"/>
  <c r="DI72" s="1"/>
  <c r="CQ72" a="1"/>
  <c r="CQ72" s="1"/>
  <c r="DJ72" s="1"/>
  <c r="CW72" a="1"/>
  <c r="CW72" s="1"/>
  <c r="DP72" s="1"/>
  <c r="D73"/>
  <c r="H73"/>
  <c r="O73"/>
  <c r="CN72"/>
  <c r="DG72" l="1"/>
  <c r="AH71"/>
  <c r="AE72"/>
  <c r="F73"/>
  <c r="P73"/>
  <c r="G73" l="1"/>
  <c r="AF72"/>
  <c r="AG72"/>
  <c r="EF72" s="1"/>
  <c r="CY72" a="1"/>
  <c r="CY72" s="1"/>
  <c r="DR72" s="1"/>
  <c r="AI71"/>
  <c r="AJ71"/>
  <c r="EG71" s="1"/>
  <c r="CZ71" a="1"/>
  <c r="CZ71" s="1"/>
  <c r="DS71" s="1"/>
  <c r="AL73"/>
  <c r="AO73" l="1"/>
  <c r="AP73"/>
  <c r="AQ73"/>
  <c r="AS73"/>
  <c r="BA73"/>
  <c r="BP73"/>
  <c r="CP73" l="1" a="1"/>
  <c r="CP73" s="1"/>
  <c r="DI73" s="1"/>
  <c r="CQ73" a="1"/>
  <c r="CQ73" s="1"/>
  <c r="DJ73" s="1"/>
  <c r="CW73" a="1"/>
  <c r="CW73" s="1"/>
  <c r="DP73" s="1"/>
  <c r="D74"/>
  <c r="H74"/>
  <c r="O74"/>
  <c r="CN73"/>
  <c r="DG73" l="1"/>
  <c r="AH72"/>
  <c r="AE73"/>
  <c r="F74"/>
  <c r="P74"/>
  <c r="G74" l="1"/>
  <c r="AF73"/>
  <c r="AG73"/>
  <c r="EF73" s="1"/>
  <c r="CY73" a="1"/>
  <c r="CY73" s="1"/>
  <c r="DR73" s="1"/>
  <c r="AI72"/>
  <c r="AJ72"/>
  <c r="EG72" s="1"/>
  <c r="CZ72" a="1"/>
  <c r="CZ72" s="1"/>
  <c r="DS72" s="1"/>
  <c r="AL74"/>
  <c r="AO74" l="1"/>
  <c r="AP74"/>
  <c r="AQ74"/>
  <c r="AS74"/>
  <c r="BA74"/>
  <c r="BP74"/>
  <c r="CP74" l="1" a="1"/>
  <c r="CP74" s="1"/>
  <c r="DI74" s="1"/>
  <c r="CQ74" a="1"/>
  <c r="CQ74" s="1"/>
  <c r="DJ74" s="1"/>
  <c r="CW74" a="1"/>
  <c r="CW74" s="1"/>
  <c r="DP74" s="1"/>
  <c r="D75"/>
  <c r="H75"/>
  <c r="O75"/>
  <c r="CN74"/>
  <c r="DG74" l="1"/>
  <c r="AH73"/>
  <c r="AE74"/>
  <c r="F75"/>
  <c r="P75"/>
  <c r="G75" l="1"/>
  <c r="AF74"/>
  <c r="AG74"/>
  <c r="EF74" s="1"/>
  <c r="CY74" a="1"/>
  <c r="CY74" s="1"/>
  <c r="DR74" s="1"/>
  <c r="AI73"/>
  <c r="AJ73"/>
  <c r="EG73" s="1"/>
  <c r="CZ73" a="1"/>
  <c r="CZ73" s="1"/>
  <c r="DS73" s="1"/>
  <c r="AL75"/>
  <c r="AO75" l="1"/>
  <c r="AP75"/>
  <c r="AQ75"/>
  <c r="AS75"/>
  <c r="BA75"/>
  <c r="BP75"/>
  <c r="CP75" l="1" a="1"/>
  <c r="CP75" s="1"/>
  <c r="DI75" s="1"/>
  <c r="CQ75" a="1"/>
  <c r="CQ75" s="1"/>
  <c r="DJ75" s="1"/>
  <c r="CW75" a="1"/>
  <c r="CW75" s="1"/>
  <c r="DP75" s="1"/>
  <c r="D76"/>
  <c r="H76"/>
  <c r="O76"/>
  <c r="CN75"/>
  <c r="DG75" l="1"/>
  <c r="AH74"/>
  <c r="AE75"/>
  <c r="F76"/>
  <c r="P76"/>
  <c r="G76" l="1"/>
  <c r="AF75"/>
  <c r="AG75"/>
  <c r="EF75" s="1"/>
  <c r="CY75" a="1"/>
  <c r="CY75" s="1"/>
  <c r="DR75" s="1"/>
  <c r="AI74"/>
  <c r="AJ74"/>
  <c r="EG74" s="1"/>
  <c r="CZ74" a="1"/>
  <c r="CZ74" s="1"/>
  <c r="DS74" s="1"/>
  <c r="AL76"/>
  <c r="AO76" l="1"/>
  <c r="AP76"/>
  <c r="AQ76"/>
  <c r="AS76"/>
  <c r="BA76"/>
  <c r="BP76"/>
  <c r="CP76" l="1" a="1"/>
  <c r="CP76" s="1"/>
  <c r="DI76" s="1"/>
  <c r="CQ76" a="1"/>
  <c r="CQ76" s="1"/>
  <c r="DJ76" s="1"/>
  <c r="CW76" a="1"/>
  <c r="CW76" s="1"/>
  <c r="DP76" s="1"/>
  <c r="D77"/>
  <c r="O77"/>
  <c r="H77"/>
  <c r="CN76"/>
  <c r="DG76" l="1"/>
  <c r="AH75"/>
  <c r="AE76"/>
  <c r="F77"/>
  <c r="P77"/>
  <c r="G77" l="1"/>
  <c r="AF76"/>
  <c r="AG76"/>
  <c r="EF76" s="1"/>
  <c r="CY76" a="1"/>
  <c r="CY76" s="1"/>
  <c r="DR76" s="1"/>
  <c r="AI75"/>
  <c r="AJ75"/>
  <c r="EG75" s="1"/>
  <c r="CZ75" a="1"/>
  <c r="CZ75" s="1"/>
  <c r="DS75" s="1"/>
  <c r="AL77"/>
  <c r="AO77" l="1"/>
  <c r="AP77"/>
  <c r="AQ77"/>
  <c r="AS77"/>
  <c r="BA77"/>
  <c r="BP77"/>
  <c r="CP77" l="1" a="1"/>
  <c r="CP77" s="1"/>
  <c r="DI77" s="1"/>
  <c r="CQ77" a="1"/>
  <c r="CQ77" s="1"/>
  <c r="DJ77" s="1"/>
  <c r="CW77" a="1"/>
  <c r="CW77" s="1"/>
  <c r="DP77" s="1"/>
  <c r="D78"/>
  <c r="O78"/>
  <c r="H78"/>
  <c r="CN77"/>
  <c r="DG77" l="1"/>
  <c r="AH76"/>
  <c r="AE77"/>
  <c r="F78"/>
  <c r="P78"/>
  <c r="G78" l="1"/>
  <c r="AF77"/>
  <c r="AG77"/>
  <c r="EF77" s="1"/>
  <c r="CY77" a="1"/>
  <c r="CY77" s="1"/>
  <c r="DR77" s="1"/>
  <c r="AI76"/>
  <c r="AJ76"/>
  <c r="EG76" s="1"/>
  <c r="CZ76" a="1"/>
  <c r="CZ76" s="1"/>
  <c r="DS76" s="1"/>
  <c r="AL78"/>
  <c r="AO78" l="1"/>
  <c r="AP78"/>
  <c r="AQ78"/>
  <c r="AS78"/>
  <c r="BA78"/>
  <c r="BP78"/>
  <c r="CP78" l="1" a="1"/>
  <c r="CP78" s="1"/>
  <c r="DI78" s="1"/>
  <c r="CQ78" a="1"/>
  <c r="CQ78" s="1"/>
  <c r="DJ78" s="1"/>
  <c r="CW78" a="1"/>
  <c r="CW78" s="1"/>
  <c r="DP78" s="1"/>
  <c r="D79"/>
  <c r="H79"/>
  <c r="CN78"/>
  <c r="O79"/>
  <c r="DG78" l="1"/>
  <c r="AH77"/>
  <c r="AE78"/>
  <c r="F79"/>
  <c r="P79"/>
  <c r="G79" l="1"/>
  <c r="AF78"/>
  <c r="AG78"/>
  <c r="EF78" s="1"/>
  <c r="CY78" a="1"/>
  <c r="CY78" s="1"/>
  <c r="DR78" s="1"/>
  <c r="AI77"/>
  <c r="AJ77"/>
  <c r="EG77" s="1"/>
  <c r="CZ77" a="1"/>
  <c r="CZ77" s="1"/>
  <c r="DS77" s="1"/>
  <c r="AL79"/>
  <c r="AO79" l="1"/>
  <c r="AP79"/>
  <c r="AQ79"/>
  <c r="AS79"/>
  <c r="BA79"/>
  <c r="BP79"/>
  <c r="CP79" l="1" a="1"/>
  <c r="CP79" s="1"/>
  <c r="DI79" s="1"/>
  <c r="CQ79" a="1"/>
  <c r="CQ79" s="1"/>
  <c r="DJ79" s="1"/>
  <c r="CW79" a="1"/>
  <c r="CW79" s="1"/>
  <c r="DP79" s="1"/>
  <c r="D80"/>
  <c r="H80"/>
  <c r="O80"/>
  <c r="CN79"/>
  <c r="DG79" l="1"/>
  <c r="AH78"/>
  <c r="AE79"/>
  <c r="F80"/>
  <c r="P80"/>
  <c r="G80" l="1"/>
  <c r="AF79"/>
  <c r="AG79"/>
  <c r="EF79" s="1"/>
  <c r="CY79" a="1"/>
  <c r="CY79" s="1"/>
  <c r="DR79" s="1"/>
  <c r="AI78"/>
  <c r="AJ78"/>
  <c r="EG78" s="1"/>
  <c r="CZ78" a="1"/>
  <c r="CZ78" s="1"/>
  <c r="DS78" s="1"/>
  <c r="AL80"/>
  <c r="AO80" l="1"/>
  <c r="AP80"/>
  <c r="AQ80"/>
  <c r="AS80"/>
  <c r="BA80"/>
  <c r="BP80"/>
  <c r="CP80" l="1" a="1"/>
  <c r="CP80" s="1"/>
  <c r="DI80" s="1"/>
  <c r="CQ80" a="1"/>
  <c r="CQ80" s="1"/>
  <c r="DJ80" s="1"/>
  <c r="CW80" a="1"/>
  <c r="CW80" s="1"/>
  <c r="DP80" s="1"/>
  <c r="D81"/>
  <c r="H81"/>
  <c r="O81"/>
  <c r="CN80"/>
  <c r="DG80" l="1"/>
  <c r="AH79"/>
  <c r="AE80"/>
  <c r="F81"/>
  <c r="P81"/>
  <c r="G81" l="1"/>
  <c r="AF80"/>
  <c r="AG80"/>
  <c r="EF80" s="1"/>
  <c r="CY80" a="1"/>
  <c r="CY80" s="1"/>
  <c r="DR80" s="1"/>
  <c r="AI79"/>
  <c r="AJ79"/>
  <c r="EG79" s="1"/>
  <c r="CZ79" a="1"/>
  <c r="CZ79" s="1"/>
  <c r="DS79" s="1"/>
  <c r="AL81"/>
  <c r="AO81" l="1"/>
  <c r="AP81"/>
  <c r="AQ81"/>
  <c r="AS81"/>
  <c r="BA81"/>
  <c r="BP81"/>
  <c r="CP81" l="1" a="1"/>
  <c r="CP81" s="1"/>
  <c r="DI81" s="1"/>
  <c r="CQ81" a="1"/>
  <c r="CQ81" s="1"/>
  <c r="DJ81" s="1"/>
  <c r="CW81" a="1"/>
  <c r="CW81" s="1"/>
  <c r="DP81" s="1"/>
  <c r="D82"/>
  <c r="H82"/>
  <c r="CN81"/>
  <c r="O82"/>
  <c r="DG81" l="1"/>
  <c r="AH80"/>
  <c r="AE81"/>
  <c r="F82"/>
  <c r="P82"/>
  <c r="G82" l="1"/>
  <c r="AF81"/>
  <c r="AG81"/>
  <c r="EF81" s="1"/>
  <c r="CY81" a="1"/>
  <c r="CY81" s="1"/>
  <c r="DR81" s="1"/>
  <c r="AI80"/>
  <c r="AJ80"/>
  <c r="EG80" s="1"/>
  <c r="CZ80" a="1"/>
  <c r="CZ80" s="1"/>
  <c r="DS80" s="1"/>
  <c r="AL82"/>
  <c r="AO82" l="1"/>
  <c r="AP82"/>
  <c r="AQ82"/>
  <c r="AS82"/>
  <c r="BA82"/>
  <c r="BP82"/>
  <c r="CP82" l="1" a="1"/>
  <c r="CP82" s="1"/>
  <c r="DI82" s="1"/>
  <c r="CQ82" a="1"/>
  <c r="CQ82" s="1"/>
  <c r="DJ82" s="1"/>
  <c r="CW82" a="1"/>
  <c r="CW82" s="1"/>
  <c r="DP82" s="1"/>
  <c r="D83"/>
  <c r="O83"/>
  <c r="CN82"/>
  <c r="H83"/>
  <c r="DG82" l="1"/>
  <c r="AH81"/>
  <c r="AE82"/>
  <c r="F83"/>
  <c r="P83"/>
  <c r="G83" l="1"/>
  <c r="AF82"/>
  <c r="AG82"/>
  <c r="EF82" s="1"/>
  <c r="CY82" a="1"/>
  <c r="CY82" s="1"/>
  <c r="DR82" s="1"/>
  <c r="AI81"/>
  <c r="AJ81"/>
  <c r="EG81" s="1"/>
  <c r="CZ81" a="1"/>
  <c r="CZ81" s="1"/>
  <c r="DS81" s="1"/>
  <c r="AL83"/>
  <c r="AO83" l="1"/>
  <c r="AP83"/>
  <c r="AQ83"/>
  <c r="AS83"/>
  <c r="BA83"/>
  <c r="BP83"/>
  <c r="CP83" l="1" a="1"/>
  <c r="CP83" s="1"/>
  <c r="DI83" s="1"/>
  <c r="CQ83" a="1"/>
  <c r="CQ83" s="1"/>
  <c r="DJ83" s="1"/>
  <c r="CW83" a="1"/>
  <c r="CW83" s="1"/>
  <c r="DP83" s="1"/>
  <c r="D84"/>
  <c r="O84"/>
  <c r="H84"/>
  <c r="CN83"/>
  <c r="DG83" l="1"/>
  <c r="AH82"/>
  <c r="AE83"/>
  <c r="F84"/>
  <c r="P84"/>
  <c r="G84" l="1"/>
  <c r="AF83"/>
  <c r="AG83"/>
  <c r="EF83" s="1"/>
  <c r="CY83" a="1"/>
  <c r="CY83" s="1"/>
  <c r="DR83" s="1"/>
  <c r="AI82"/>
  <c r="AJ82"/>
  <c r="EG82" s="1"/>
  <c r="CZ82" a="1"/>
  <c r="CZ82" s="1"/>
  <c r="DS82" s="1"/>
  <c r="AL84"/>
  <c r="AO84" l="1"/>
  <c r="AP84"/>
  <c r="AQ84"/>
  <c r="AS84"/>
  <c r="BA84"/>
  <c r="BP84"/>
  <c r="CP84" l="1" a="1"/>
  <c r="CP84" s="1"/>
  <c r="DI84" s="1"/>
  <c r="CQ84" a="1"/>
  <c r="CQ84" s="1"/>
  <c r="DJ84" s="1"/>
  <c r="CW84" a="1"/>
  <c r="CW84" s="1"/>
  <c r="DP84" s="1"/>
  <c r="D85"/>
  <c r="H85"/>
  <c r="O85"/>
  <c r="CN84"/>
  <c r="DG84" l="1"/>
  <c r="AH83"/>
  <c r="AE84"/>
  <c r="F85"/>
  <c r="P85"/>
  <c r="G85" l="1"/>
  <c r="AF84"/>
  <c r="AG84"/>
  <c r="EF84" s="1"/>
  <c r="CY84" a="1"/>
  <c r="CY84" s="1"/>
  <c r="DR84" s="1"/>
  <c r="AI83"/>
  <c r="AJ83"/>
  <c r="EG83" s="1"/>
  <c r="CZ83" a="1"/>
  <c r="CZ83" s="1"/>
  <c r="DS83" s="1"/>
  <c r="AL85"/>
  <c r="AO85" l="1"/>
  <c r="AP85"/>
  <c r="AQ85"/>
  <c r="AS85"/>
  <c r="BA85"/>
  <c r="BP85"/>
  <c r="CP85" l="1" a="1"/>
  <c r="CP85" s="1"/>
  <c r="DI85" s="1"/>
  <c r="CQ85" a="1"/>
  <c r="CQ85" s="1"/>
  <c r="DJ85" s="1"/>
  <c r="CW85" a="1"/>
  <c r="CW85" s="1"/>
  <c r="DP85" s="1"/>
  <c r="D86"/>
  <c r="H86"/>
  <c r="O86"/>
  <c r="CN85"/>
  <c r="DG85" l="1"/>
  <c r="AH84"/>
  <c r="AE85"/>
  <c r="F86"/>
  <c r="P86"/>
  <c r="G86" l="1"/>
  <c r="AF85"/>
  <c r="AG85"/>
  <c r="EF85" s="1"/>
  <c r="CY85" a="1"/>
  <c r="CY85" s="1"/>
  <c r="DR85" s="1"/>
  <c r="AI84"/>
  <c r="AJ84"/>
  <c r="EG84" s="1"/>
  <c r="CZ84" a="1"/>
  <c r="CZ84" s="1"/>
  <c r="DS84" s="1"/>
  <c r="AL86"/>
  <c r="AO86" l="1"/>
  <c r="AP86"/>
  <c r="AQ86"/>
  <c r="AS86"/>
  <c r="BA86"/>
  <c r="BP86"/>
  <c r="CP86" l="1" a="1"/>
  <c r="CP86" s="1"/>
  <c r="DI86" s="1"/>
  <c r="CQ86" a="1"/>
  <c r="CQ86" s="1"/>
  <c r="DJ86" s="1"/>
  <c r="CW86" a="1"/>
  <c r="CW86" s="1"/>
  <c r="DP86" s="1"/>
  <c r="D87"/>
  <c r="H87"/>
  <c r="O87"/>
  <c r="CN86"/>
  <c r="DG86" l="1"/>
  <c r="AH85"/>
  <c r="AE86"/>
  <c r="F87"/>
  <c r="P87"/>
  <c r="G87" l="1"/>
  <c r="AF86"/>
  <c r="AG86"/>
  <c r="EF86" s="1"/>
  <c r="CY86" a="1"/>
  <c r="CY86" s="1"/>
  <c r="DR86" s="1"/>
  <c r="AI85"/>
  <c r="AJ85"/>
  <c r="EG85" s="1"/>
  <c r="CZ85" a="1"/>
  <c r="CZ85" s="1"/>
  <c r="DS85" s="1"/>
  <c r="AL87"/>
  <c r="AO87" l="1"/>
  <c r="AP87"/>
  <c r="AQ87"/>
  <c r="AS87"/>
  <c r="BA87"/>
  <c r="BP87"/>
  <c r="CP87" l="1" a="1"/>
  <c r="CP87" s="1"/>
  <c r="DI87" s="1"/>
  <c r="CQ87" a="1"/>
  <c r="CQ87" s="1"/>
  <c r="DJ87" s="1"/>
  <c r="CW87" a="1"/>
  <c r="CW87" s="1"/>
  <c r="DP87" s="1"/>
  <c r="D88"/>
  <c r="H88"/>
  <c r="O88"/>
  <c r="CN87"/>
  <c r="DG87" l="1"/>
  <c r="AH86"/>
  <c r="AE87"/>
  <c r="F88"/>
  <c r="P88"/>
  <c r="G88" l="1"/>
  <c r="AF87"/>
  <c r="AG87"/>
  <c r="EF87" s="1"/>
  <c r="CY87" a="1"/>
  <c r="CY87" s="1"/>
  <c r="DR87" s="1"/>
  <c r="AI86"/>
  <c r="AJ86"/>
  <c r="EG86" s="1"/>
  <c r="CZ86" a="1"/>
  <c r="CZ86" s="1"/>
  <c r="DS86" s="1"/>
  <c r="AL88"/>
  <c r="AO88" l="1"/>
  <c r="AP88"/>
  <c r="AQ88"/>
  <c r="AS88"/>
  <c r="BA88"/>
  <c r="BP88"/>
  <c r="CP88" l="1" a="1"/>
  <c r="CP88" s="1"/>
  <c r="DI88" s="1"/>
  <c r="CQ88" a="1"/>
  <c r="CQ88" s="1"/>
  <c r="DJ88" s="1"/>
  <c r="CW88" a="1"/>
  <c r="CW88" s="1"/>
  <c r="DP88" s="1"/>
  <c r="D89"/>
  <c r="H89"/>
  <c r="O89"/>
  <c r="CN88"/>
  <c r="DG88" l="1"/>
  <c r="AH87"/>
  <c r="AE88"/>
  <c r="F89"/>
  <c r="P89"/>
  <c r="G89" l="1"/>
  <c r="AF88"/>
  <c r="AG88"/>
  <c r="EF88" s="1"/>
  <c r="CY88" a="1"/>
  <c r="CY88" s="1"/>
  <c r="DR88" s="1"/>
  <c r="AI87"/>
  <c r="AJ87"/>
  <c r="EG87" s="1"/>
  <c r="CZ87" a="1"/>
  <c r="CZ87" s="1"/>
  <c r="DS87" s="1"/>
  <c r="AL89"/>
  <c r="AO89" l="1"/>
  <c r="AP89"/>
  <c r="AQ89"/>
  <c r="AS89"/>
  <c r="BA89"/>
  <c r="BP89"/>
  <c r="CP89" l="1" a="1"/>
  <c r="CP89" s="1"/>
  <c r="DI89" s="1"/>
  <c r="CQ89" a="1"/>
  <c r="CQ89" s="1"/>
  <c r="DJ89" s="1"/>
  <c r="CW89" a="1"/>
  <c r="CW89" s="1"/>
  <c r="DP89" s="1"/>
  <c r="D90"/>
  <c r="O90"/>
  <c r="CN89"/>
  <c r="H90"/>
  <c r="DG89" l="1"/>
  <c r="AH88"/>
  <c r="AE89"/>
  <c r="F90"/>
  <c r="P90"/>
  <c r="G90" l="1"/>
  <c r="AF89"/>
  <c r="AG89"/>
  <c r="EF89" s="1"/>
  <c r="CY89" a="1"/>
  <c r="CY89" s="1"/>
  <c r="DR89" s="1"/>
  <c r="AI88"/>
  <c r="AJ88"/>
  <c r="EG88" s="1"/>
  <c r="CZ88" a="1"/>
  <c r="CZ88" s="1"/>
  <c r="DS88" s="1"/>
  <c r="AL90"/>
  <c r="AO90" l="1"/>
  <c r="AP90"/>
  <c r="AQ90"/>
  <c r="AS90"/>
  <c r="BA90"/>
  <c r="BP90"/>
  <c r="CP90" l="1" a="1"/>
  <c r="CP90" s="1"/>
  <c r="DI90" s="1"/>
  <c r="CQ90" a="1"/>
  <c r="CQ90" s="1"/>
  <c r="DJ90" s="1"/>
  <c r="CW90" a="1"/>
  <c r="CW90" s="1"/>
  <c r="DP90" s="1"/>
  <c r="D91"/>
  <c r="H91"/>
  <c r="O91"/>
  <c r="CN90"/>
  <c r="DG90" l="1"/>
  <c r="AH89"/>
  <c r="AE90"/>
  <c r="F91"/>
  <c r="P91"/>
  <c r="G91" l="1"/>
  <c r="AF90"/>
  <c r="AG90"/>
  <c r="EF90" s="1"/>
  <c r="CY90" a="1"/>
  <c r="CY90" s="1"/>
  <c r="DR90" s="1"/>
  <c r="AI89"/>
  <c r="AJ89"/>
  <c r="EG89" s="1"/>
  <c r="CZ89" a="1"/>
  <c r="CZ89" s="1"/>
  <c r="DS89" s="1"/>
  <c r="AL91"/>
  <c r="AO91" l="1"/>
  <c r="AP91"/>
  <c r="AQ91"/>
  <c r="AS91"/>
  <c r="BA91"/>
  <c r="BP91"/>
  <c r="CP91" l="1" a="1"/>
  <c r="CP91" s="1"/>
  <c r="DI91" s="1"/>
  <c r="CQ91" a="1"/>
  <c r="CQ91" s="1"/>
  <c r="DJ91" s="1"/>
  <c r="CW91" a="1"/>
  <c r="CW91" s="1"/>
  <c r="DP91" s="1"/>
  <c r="D92"/>
  <c r="H92"/>
  <c r="O92"/>
  <c r="CN91"/>
  <c r="DG91" l="1"/>
  <c r="AH90"/>
  <c r="AE91"/>
  <c r="F92"/>
  <c r="P92"/>
  <c r="G92" l="1"/>
  <c r="AF91"/>
  <c r="AG91"/>
  <c r="EF91" s="1"/>
  <c r="CY91" a="1"/>
  <c r="CY91" s="1"/>
  <c r="DR91" s="1"/>
  <c r="AI90"/>
  <c r="AJ90"/>
  <c r="EG90" s="1"/>
  <c r="CZ90" a="1"/>
  <c r="CZ90" s="1"/>
  <c r="DS90" s="1"/>
  <c r="AL92"/>
  <c r="AO92" l="1"/>
  <c r="AP92"/>
  <c r="AQ92"/>
  <c r="AS92"/>
  <c r="BA92"/>
  <c r="BP92"/>
  <c r="CP92" l="1" a="1"/>
  <c r="CP92" s="1"/>
  <c r="DI92" s="1"/>
  <c r="CQ92" a="1"/>
  <c r="CQ92" s="1"/>
  <c r="DJ92" s="1"/>
  <c r="CW92" a="1"/>
  <c r="CW92" s="1"/>
  <c r="DP92" s="1"/>
  <c r="D93"/>
  <c r="H93"/>
  <c r="O93"/>
  <c r="CN92"/>
  <c r="DG92" l="1"/>
  <c r="AH91"/>
  <c r="AE92"/>
  <c r="F93"/>
  <c r="P93"/>
  <c r="G93" l="1"/>
  <c r="AF92"/>
  <c r="AG92"/>
  <c r="EF92" s="1"/>
  <c r="CY92" a="1"/>
  <c r="CY92" s="1"/>
  <c r="DR92" s="1"/>
  <c r="AI91"/>
  <c r="AJ91"/>
  <c r="EG91" s="1"/>
  <c r="CZ91" a="1"/>
  <c r="CZ91" s="1"/>
  <c r="DS91" s="1"/>
  <c r="AL93"/>
  <c r="AO93" l="1"/>
  <c r="AP93"/>
  <c r="AQ93"/>
  <c r="AS93"/>
  <c r="BA93"/>
  <c r="BP93"/>
  <c r="CP93" l="1" a="1"/>
  <c r="CP93" s="1"/>
  <c r="DI93" s="1"/>
  <c r="CQ93" a="1"/>
  <c r="CQ93" s="1"/>
  <c r="DJ93" s="1"/>
  <c r="CW93" a="1"/>
  <c r="CW93" s="1"/>
  <c r="DP93" s="1"/>
  <c r="D94"/>
  <c r="H94"/>
  <c r="O94"/>
  <c r="CN93"/>
  <c r="DG93" l="1"/>
  <c r="AH92"/>
  <c r="AE93"/>
  <c r="F94"/>
  <c r="P94"/>
  <c r="G94" l="1"/>
  <c r="AF93"/>
  <c r="AG93"/>
  <c r="EF93" s="1"/>
  <c r="CY93" a="1"/>
  <c r="CY93" s="1"/>
  <c r="DR93" s="1"/>
  <c r="AI92"/>
  <c r="AJ92"/>
  <c r="EG92" s="1"/>
  <c r="CZ92" a="1"/>
  <c r="CZ92" s="1"/>
  <c r="DS92" s="1"/>
  <c r="AL94"/>
  <c r="AO94" l="1"/>
  <c r="AP94"/>
  <c r="AQ94"/>
  <c r="AS94"/>
  <c r="BA94"/>
  <c r="BP94"/>
  <c r="CP94" l="1" a="1"/>
  <c r="CP94" s="1"/>
  <c r="DI94" s="1"/>
  <c r="CQ94" a="1"/>
  <c r="CQ94" s="1"/>
  <c r="DJ94" s="1"/>
  <c r="CW94" a="1"/>
  <c r="CW94" s="1"/>
  <c r="DP94" s="1"/>
  <c r="D95"/>
  <c r="H95"/>
  <c r="CN94"/>
  <c r="O95"/>
  <c r="DG94" l="1"/>
  <c r="AH93"/>
  <c r="AE94"/>
  <c r="F95"/>
  <c r="P95"/>
  <c r="G95" l="1"/>
  <c r="AF94"/>
  <c r="AG94"/>
  <c r="EF94" s="1"/>
  <c r="CY94" a="1"/>
  <c r="CY94" s="1"/>
  <c r="DR94" s="1"/>
  <c r="AI93"/>
  <c r="AJ93"/>
  <c r="EG93" s="1"/>
  <c r="CZ93" a="1"/>
  <c r="CZ93" s="1"/>
  <c r="DS93" s="1"/>
  <c r="AL95"/>
  <c r="AO95" l="1"/>
  <c r="AP95"/>
  <c r="AQ95"/>
  <c r="AS95"/>
  <c r="BA95"/>
  <c r="BP95"/>
  <c r="CP95" l="1" a="1"/>
  <c r="CP95" s="1"/>
  <c r="DI95" s="1"/>
  <c r="CQ95" a="1"/>
  <c r="CQ95" s="1"/>
  <c r="DJ95" s="1"/>
  <c r="CW95" a="1"/>
  <c r="CW95" s="1"/>
  <c r="DP95" s="1"/>
  <c r="D96"/>
  <c r="H96"/>
  <c r="O96"/>
  <c r="CN95"/>
  <c r="DG95" l="1"/>
  <c r="AH94"/>
  <c r="AE95"/>
  <c r="F96"/>
  <c r="P96"/>
  <c r="G96" l="1"/>
  <c r="AF95"/>
  <c r="AG95"/>
  <c r="EF95" s="1"/>
  <c r="CY95" a="1"/>
  <c r="CY95" s="1"/>
  <c r="DR95" s="1"/>
  <c r="AI94"/>
  <c r="AJ94"/>
  <c r="EG94" s="1"/>
  <c r="CZ94" a="1"/>
  <c r="CZ94" s="1"/>
  <c r="DS94" s="1"/>
  <c r="AL96"/>
  <c r="AO96" l="1"/>
  <c r="AP96"/>
  <c r="AQ96"/>
  <c r="AS96"/>
  <c r="BA96"/>
  <c r="BP96"/>
  <c r="CP96" l="1" a="1"/>
  <c r="CP96" s="1"/>
  <c r="DI96" s="1"/>
  <c r="CQ96" a="1"/>
  <c r="CQ96" s="1"/>
  <c r="DJ96" s="1"/>
  <c r="CW96" a="1"/>
  <c r="CW96" s="1"/>
  <c r="DP96" s="1"/>
  <c r="D97"/>
  <c r="H97"/>
  <c r="CN96"/>
  <c r="O97"/>
  <c r="DG96" l="1"/>
  <c r="AH95"/>
  <c r="AE96"/>
  <c r="F97"/>
  <c r="P97"/>
  <c r="G97" l="1"/>
  <c r="AF96"/>
  <c r="AG96"/>
  <c r="EF96" s="1"/>
  <c r="CY96" a="1"/>
  <c r="CY96" s="1"/>
  <c r="DR96" s="1"/>
  <c r="AI95"/>
  <c r="AJ95"/>
  <c r="EG95" s="1"/>
  <c r="CZ95" a="1"/>
  <c r="CZ95" s="1"/>
  <c r="DS95" s="1"/>
  <c r="AL97"/>
  <c r="AO97" l="1"/>
  <c r="AP97"/>
  <c r="AQ97"/>
  <c r="AS97"/>
  <c r="BA97"/>
  <c r="BP97"/>
  <c r="CP97" l="1" a="1"/>
  <c r="CP97" s="1"/>
  <c r="DI97" s="1"/>
  <c r="CQ97" a="1"/>
  <c r="CQ97" s="1"/>
  <c r="DJ97" s="1"/>
  <c r="CW97" a="1"/>
  <c r="CW97" s="1"/>
  <c r="DP97" s="1"/>
  <c r="D98"/>
  <c r="O98"/>
  <c r="H98"/>
  <c r="CN97"/>
  <c r="DG97" l="1"/>
  <c r="AH96"/>
  <c r="AE97"/>
  <c r="F98"/>
  <c r="P98"/>
  <c r="G98" l="1"/>
  <c r="AF97"/>
  <c r="AG97"/>
  <c r="EF97" s="1"/>
  <c r="CY97" a="1"/>
  <c r="CY97" s="1"/>
  <c r="DR97" s="1"/>
  <c r="AI96"/>
  <c r="AJ96"/>
  <c r="EG96" s="1"/>
  <c r="CZ96" a="1"/>
  <c r="CZ96" s="1"/>
  <c r="DS96" s="1"/>
  <c r="AL98"/>
  <c r="AO98" l="1"/>
  <c r="AP98"/>
  <c r="AQ98"/>
  <c r="AS98"/>
  <c r="BA98"/>
  <c r="BP98"/>
  <c r="CP98" l="1" a="1"/>
  <c r="CP98" s="1"/>
  <c r="DI98" s="1"/>
  <c r="CQ98" a="1"/>
  <c r="CQ98" s="1"/>
  <c r="DJ98" s="1"/>
  <c r="CW98" a="1"/>
  <c r="CW98" s="1"/>
  <c r="DP98" s="1"/>
  <c r="D99"/>
  <c r="H99"/>
  <c r="O99"/>
  <c r="CN98"/>
  <c r="DG98" l="1"/>
  <c r="AH97"/>
  <c r="AE98"/>
  <c r="F99"/>
  <c r="P99"/>
  <c r="G99" l="1"/>
  <c r="AF98"/>
  <c r="AG98"/>
  <c r="EF98" s="1"/>
  <c r="CY98" a="1"/>
  <c r="CY98" s="1"/>
  <c r="DR98" s="1"/>
  <c r="AI97"/>
  <c r="AJ97"/>
  <c r="EG97" s="1"/>
  <c r="CZ97" a="1"/>
  <c r="CZ97" s="1"/>
  <c r="DS97" s="1"/>
  <c r="AL99"/>
  <c r="AO99" l="1"/>
  <c r="AP99"/>
  <c r="AQ99"/>
  <c r="AS99"/>
  <c r="BA99"/>
  <c r="BP99"/>
  <c r="CP99" l="1" a="1"/>
  <c r="CP99" s="1"/>
  <c r="DI99" s="1"/>
  <c r="CQ99" a="1"/>
  <c r="CQ99" s="1"/>
  <c r="DJ99" s="1"/>
  <c r="CW99" a="1"/>
  <c r="CW99" s="1"/>
  <c r="DP99" s="1"/>
  <c r="D100"/>
  <c r="H100"/>
  <c r="O100"/>
  <c r="CN99"/>
  <c r="DG99" l="1"/>
  <c r="AH98"/>
  <c r="AE99"/>
  <c r="F100"/>
  <c r="P100"/>
  <c r="G100" l="1"/>
  <c r="AF99"/>
  <c r="AG99"/>
  <c r="EF99" s="1"/>
  <c r="CY99" a="1"/>
  <c r="CY99" s="1"/>
  <c r="DR99" s="1"/>
  <c r="AI98"/>
  <c r="AJ98"/>
  <c r="EG98" s="1"/>
  <c r="CZ98" a="1"/>
  <c r="CZ98" s="1"/>
  <c r="DS98" s="1"/>
  <c r="AL100"/>
  <c r="AO100" l="1"/>
  <c r="AP100"/>
  <c r="AQ100"/>
  <c r="AS100"/>
  <c r="BA100"/>
  <c r="BP100"/>
  <c r="CP100" l="1" a="1"/>
  <c r="CP100" s="1"/>
  <c r="DI100" s="1"/>
  <c r="CQ100" a="1"/>
  <c r="CQ100" s="1"/>
  <c r="DJ100" s="1"/>
  <c r="CW100" a="1"/>
  <c r="CW100" s="1"/>
  <c r="DP100" s="1"/>
  <c r="D101"/>
  <c r="O101"/>
  <c r="CN100"/>
  <c r="H101"/>
  <c r="DG100" l="1"/>
  <c r="AH99"/>
  <c r="AE100"/>
  <c r="F101"/>
  <c r="P101"/>
  <c r="G101" l="1"/>
  <c r="AF100"/>
  <c r="AG100"/>
  <c r="EF100" s="1"/>
  <c r="CY100" a="1"/>
  <c r="CY100" s="1"/>
  <c r="DR100" s="1"/>
  <c r="AI99"/>
  <c r="AJ99"/>
  <c r="EG99" s="1"/>
  <c r="CZ99" a="1"/>
  <c r="CZ99" s="1"/>
  <c r="DS99" s="1"/>
  <c r="AL101"/>
  <c r="AO101" l="1"/>
  <c r="AP101"/>
  <c r="AQ101"/>
  <c r="AS101"/>
  <c r="BA101"/>
  <c r="BP101"/>
  <c r="CP101" l="1" a="1"/>
  <c r="CP101" s="1"/>
  <c r="DI101" s="1"/>
  <c r="CQ101" a="1"/>
  <c r="CQ101" s="1"/>
  <c r="DJ101" s="1"/>
  <c r="CW101" a="1"/>
  <c r="CW101" s="1"/>
  <c r="DP101" s="1"/>
  <c r="D102"/>
  <c r="H102"/>
  <c r="O102"/>
  <c r="CN101"/>
  <c r="DG101" l="1"/>
  <c r="AH100"/>
  <c r="AE101"/>
  <c r="F102"/>
  <c r="P102"/>
  <c r="G102" l="1"/>
  <c r="AF101"/>
  <c r="AG101"/>
  <c r="EF101" s="1"/>
  <c r="CY101" a="1"/>
  <c r="CY101" s="1"/>
  <c r="DR101" s="1"/>
  <c r="AI100"/>
  <c r="AJ100"/>
  <c r="EG100" s="1"/>
  <c r="CZ100" a="1"/>
  <c r="CZ100" s="1"/>
  <c r="DS100" s="1"/>
  <c r="AL102"/>
  <c r="AO102" l="1"/>
  <c r="AP102"/>
  <c r="AQ102"/>
  <c r="AS102"/>
  <c r="BA102"/>
  <c r="BP102"/>
  <c r="CP102" l="1" a="1"/>
  <c r="CP102" s="1"/>
  <c r="DI102" s="1"/>
  <c r="CQ102" a="1"/>
  <c r="CQ102" s="1"/>
  <c r="DJ102" s="1"/>
  <c r="CW102" a="1"/>
  <c r="CW102" s="1"/>
  <c r="DP102" s="1"/>
  <c r="CN102"/>
  <c r="DG102" l="1"/>
  <c r="D103" l="1"/>
  <c r="O103"/>
  <c r="AE102" l="1"/>
  <c r="AH101"/>
  <c r="H103"/>
  <c r="F103" l="1"/>
  <c r="CY102" a="1"/>
  <c r="CY102" s="1"/>
  <c r="DR102" s="1"/>
  <c r="AG102"/>
  <c r="EF102" s="1"/>
  <c r="AF102"/>
  <c r="AI101"/>
  <c r="CZ101" a="1"/>
  <c r="CZ101" s="1"/>
  <c r="DS101" s="1"/>
  <c r="AJ101"/>
  <c r="EG101" s="1"/>
  <c r="AL103"/>
  <c r="P103"/>
  <c r="G103" l="1"/>
  <c r="AO103"/>
  <c r="AP103"/>
  <c r="AQ103"/>
  <c r="AS103"/>
  <c r="BA103"/>
  <c r="BP103"/>
  <c r="CP103" l="1" a="1"/>
  <c r="CP103" s="1"/>
  <c r="DI103" s="1"/>
  <c r="CQ103" a="1"/>
  <c r="CQ103" s="1"/>
  <c r="DJ103" s="1"/>
  <c r="CW103" a="1"/>
  <c r="CW103" s="1"/>
  <c r="DP103" s="1"/>
  <c r="D104"/>
  <c r="H104"/>
  <c r="O104"/>
  <c r="CN103"/>
  <c r="AH102" l="1"/>
  <c r="DG103"/>
  <c r="AE103"/>
  <c r="F104"/>
  <c r="P104"/>
  <c r="AI102" l="1"/>
  <c r="CZ102" a="1"/>
  <c r="CZ102" s="1"/>
  <c r="DS102" s="1"/>
  <c r="AJ102"/>
  <c r="EG102" s="1"/>
  <c r="G104"/>
  <c r="AF103"/>
  <c r="AG103"/>
  <c r="EF103" s="1"/>
  <c r="CY103" a="1"/>
  <c r="CY103" s="1"/>
  <c r="DR103" s="1"/>
  <c r="AL104"/>
  <c r="AO104" l="1"/>
  <c r="AP104"/>
  <c r="AQ104"/>
  <c r="AS104"/>
  <c r="BA104"/>
  <c r="BP104"/>
  <c r="CP104" l="1" a="1"/>
  <c r="CP104" s="1"/>
  <c r="DI104" s="1"/>
  <c r="CQ104" a="1"/>
  <c r="CQ104" s="1"/>
  <c r="DJ104" s="1"/>
  <c r="CW104" a="1"/>
  <c r="CW104" s="1"/>
  <c r="DP104" s="1"/>
  <c r="D106"/>
  <c r="H106"/>
  <c r="O106"/>
  <c r="CN104"/>
  <c r="AE105" l="1"/>
  <c r="DG104"/>
  <c r="AH103"/>
  <c r="AE104"/>
  <c r="F106"/>
  <c r="P106"/>
  <c r="AF105" l="1"/>
  <c r="AG105"/>
  <c r="EF105" s="1"/>
  <c r="CY105" a="1"/>
  <c r="CY105" s="1"/>
  <c r="DR105" s="1"/>
  <c r="G106"/>
  <c r="AF104"/>
  <c r="AG104"/>
  <c r="EF104" s="1"/>
  <c r="CY104" a="1"/>
  <c r="CY104" s="1"/>
  <c r="DR104" s="1"/>
  <c r="AI103"/>
  <c r="AJ103"/>
  <c r="EG103" s="1"/>
  <c r="CZ103" a="1"/>
  <c r="CZ103" s="1"/>
  <c r="DS103" s="1"/>
  <c r="AL106"/>
  <c r="AO106" l="1"/>
  <c r="AP106"/>
  <c r="AQ106"/>
  <c r="AS106"/>
  <c r="BA106"/>
  <c r="BP106"/>
  <c r="CP106" l="1" a="1"/>
  <c r="CP106" s="1"/>
  <c r="DI106" s="1"/>
  <c r="CQ106" a="1"/>
  <c r="CQ106" s="1"/>
  <c r="DJ106" s="1"/>
  <c r="CW106" a="1"/>
  <c r="CW106" s="1"/>
  <c r="DP106" s="1"/>
  <c r="D108"/>
  <c r="H108"/>
  <c r="O108"/>
  <c r="CN106"/>
  <c r="AE107" l="1"/>
  <c r="AH105"/>
  <c r="DG106"/>
  <c r="AH104"/>
  <c r="AE106"/>
  <c r="F108"/>
  <c r="P108"/>
  <c r="AF107" l="1"/>
  <c r="AG107"/>
  <c r="EF107" s="1"/>
  <c r="CY107" a="1"/>
  <c r="CY107" s="1"/>
  <c r="DR107" s="1"/>
  <c r="AH107"/>
  <c r="AJ105"/>
  <c r="EG105" s="1"/>
  <c r="AI105"/>
  <c r="CZ105" a="1"/>
  <c r="CZ105" s="1"/>
  <c r="DS105" s="1"/>
  <c r="G108"/>
  <c r="AF106"/>
  <c r="AG106"/>
  <c r="EF106" s="1"/>
  <c r="CY106" a="1"/>
  <c r="CY106" s="1"/>
  <c r="DR106" s="1"/>
  <c r="AI104"/>
  <c r="AJ104"/>
  <c r="EG104" s="1"/>
  <c r="CZ104" a="1"/>
  <c r="CZ104" s="1"/>
  <c r="DS104" s="1"/>
  <c r="AL108"/>
  <c r="AJ107" l="1"/>
  <c r="EG107" s="1"/>
  <c r="AI107"/>
  <c r="CZ107" a="1"/>
  <c r="CZ107" s="1"/>
  <c r="DS107" s="1"/>
  <c r="AO108"/>
  <c r="AP108"/>
  <c r="AQ108"/>
  <c r="AS108"/>
  <c r="BA108"/>
  <c r="BP108"/>
  <c r="CP108" l="1" a="1"/>
  <c r="CP108" s="1"/>
  <c r="DI108" s="1"/>
  <c r="CQ108" a="1"/>
  <c r="CQ108" s="1"/>
  <c r="DJ108" s="1"/>
  <c r="CW108" a="1"/>
  <c r="CW108" s="1"/>
  <c r="DP108" s="1"/>
  <c r="D110"/>
  <c r="H110"/>
  <c r="O110"/>
  <c r="CN108"/>
  <c r="AE109" l="1"/>
  <c r="DG108"/>
  <c r="AH106"/>
  <c r="AE108"/>
  <c r="F110"/>
  <c r="P110"/>
  <c r="AF109" l="1"/>
  <c r="AG109"/>
  <c r="EF109" s="1"/>
  <c r="AH109"/>
  <c r="CY109" a="1"/>
  <c r="CY109" s="1"/>
  <c r="DR109" s="1"/>
  <c r="G110"/>
  <c r="AF108"/>
  <c r="AG108"/>
  <c r="EF108" s="1"/>
  <c r="CY108" a="1"/>
  <c r="CY108" s="1"/>
  <c r="DR108" s="1"/>
  <c r="AI106"/>
  <c r="AJ106"/>
  <c r="EG106" s="1"/>
  <c r="CZ106" a="1"/>
  <c r="CZ106" s="1"/>
  <c r="DS106" s="1"/>
  <c r="AL110"/>
  <c r="AJ109" l="1"/>
  <c r="EG109" s="1"/>
  <c r="AI109"/>
  <c r="CZ109" a="1"/>
  <c r="CZ109" s="1"/>
  <c r="DS109" s="1"/>
  <c r="AO110"/>
  <c r="AP110"/>
  <c r="AQ110"/>
  <c r="AS110"/>
  <c r="BA110"/>
  <c r="BP110"/>
  <c r="CP110" l="1" a="1"/>
  <c r="CP110" s="1"/>
  <c r="DI110" s="1"/>
  <c r="CQ110" a="1"/>
  <c r="CQ110" s="1"/>
  <c r="DJ110" s="1"/>
  <c r="CW110" a="1"/>
  <c r="CW110" s="1"/>
  <c r="DP110" s="1"/>
  <c r="D112"/>
  <c r="H112"/>
  <c r="O112"/>
  <c r="CN110"/>
  <c r="AE111" l="1"/>
  <c r="DG110"/>
  <c r="AH108"/>
  <c r="AE110"/>
  <c r="F112"/>
  <c r="P112"/>
  <c r="AF111" l="1"/>
  <c r="AG111"/>
  <c r="EF111" s="1"/>
  <c r="AH111"/>
  <c r="CY111" a="1"/>
  <c r="CY111" s="1"/>
  <c r="DR111" s="1"/>
  <c r="G112"/>
  <c r="AF110"/>
  <c r="AG110"/>
  <c r="EF110" s="1"/>
  <c r="CY110" a="1"/>
  <c r="CY110" s="1"/>
  <c r="DR110" s="1"/>
  <c r="AI108"/>
  <c r="AJ108"/>
  <c r="EG108" s="1"/>
  <c r="CZ108" a="1"/>
  <c r="CZ108" s="1"/>
  <c r="DS108" s="1"/>
  <c r="AL112"/>
  <c r="AJ111" l="1"/>
  <c r="EG111" s="1"/>
  <c r="AI111"/>
  <c r="CZ111" a="1"/>
  <c r="CZ111" s="1"/>
  <c r="DS111" s="1"/>
  <c r="AO112"/>
  <c r="AP112"/>
  <c r="AQ112"/>
  <c r="AS112"/>
  <c r="BA112"/>
  <c r="BP112"/>
  <c r="CP112" l="1" a="1"/>
  <c r="CP112" s="1"/>
  <c r="DI112" s="1"/>
  <c r="CQ112" a="1"/>
  <c r="CQ112" s="1"/>
  <c r="DJ112" s="1"/>
  <c r="CW112" a="1"/>
  <c r="CW112" s="1"/>
  <c r="DP112" s="1"/>
  <c r="D114"/>
  <c r="CN112"/>
  <c r="H114"/>
  <c r="O114"/>
  <c r="AE113" l="1"/>
  <c r="DG112"/>
  <c r="AH110"/>
  <c r="AE112"/>
  <c r="F114"/>
  <c r="P114"/>
  <c r="AF113" l="1"/>
  <c r="AG113"/>
  <c r="EF113" s="1"/>
  <c r="AH113"/>
  <c r="CY113" a="1"/>
  <c r="CY113" s="1"/>
  <c r="DR113" s="1"/>
  <c r="G114"/>
  <c r="AF112"/>
  <c r="AG112"/>
  <c r="EF112" s="1"/>
  <c r="CY112" a="1"/>
  <c r="CY112" s="1"/>
  <c r="DR112" s="1"/>
  <c r="AI110"/>
  <c r="AJ110"/>
  <c r="EG110" s="1"/>
  <c r="CZ110" a="1"/>
  <c r="CZ110" s="1"/>
  <c r="DS110" s="1"/>
  <c r="AL114"/>
  <c r="AJ113" l="1"/>
  <c r="EG113" s="1"/>
  <c r="AI113"/>
  <c r="CZ113" a="1"/>
  <c r="CZ113" s="1"/>
  <c r="DS113" s="1"/>
  <c r="AO114"/>
  <c r="AP114"/>
  <c r="AQ114"/>
  <c r="AS114"/>
  <c r="BA114"/>
  <c r="BP114"/>
  <c r="CP114" l="1" a="1"/>
  <c r="CP114" s="1"/>
  <c r="DI114" s="1"/>
  <c r="CQ114" a="1"/>
  <c r="CQ114" s="1"/>
  <c r="DJ114" s="1"/>
  <c r="CW114" a="1"/>
  <c r="CW114" s="1"/>
  <c r="DP114" s="1"/>
  <c r="D116"/>
  <c r="H116"/>
  <c r="O116"/>
  <c r="CN114"/>
  <c r="AE115" l="1"/>
  <c r="DG114"/>
  <c r="AH112"/>
  <c r="AE114"/>
  <c r="F116"/>
  <c r="P116"/>
  <c r="AF115" l="1"/>
  <c r="AG115"/>
  <c r="EF115" s="1"/>
  <c r="AH115"/>
  <c r="CY115" a="1"/>
  <c r="CY115" s="1"/>
  <c r="DR115" s="1"/>
  <c r="G116"/>
  <c r="AF114"/>
  <c r="AG114"/>
  <c r="EF114" s="1"/>
  <c r="CY114" a="1"/>
  <c r="CY114" s="1"/>
  <c r="DR114" s="1"/>
  <c r="AI112"/>
  <c r="AJ112"/>
  <c r="EG112" s="1"/>
  <c r="CZ112" a="1"/>
  <c r="CZ112" s="1"/>
  <c r="DS112" s="1"/>
  <c r="AL116"/>
  <c r="AJ115" l="1"/>
  <c r="EG115" s="1"/>
  <c r="AI115"/>
  <c r="CZ115" a="1"/>
  <c r="CZ115" s="1"/>
  <c r="DS115" s="1"/>
  <c r="AO116"/>
  <c r="AP116"/>
  <c r="AQ116"/>
  <c r="AS116"/>
  <c r="BA116"/>
  <c r="BP116"/>
  <c r="CP116" l="1" a="1"/>
  <c r="CP116" s="1"/>
  <c r="DI116" s="1"/>
  <c r="CQ116" a="1"/>
  <c r="CQ116" s="1"/>
  <c r="DJ116" s="1"/>
  <c r="CW116" a="1"/>
  <c r="CW116" s="1"/>
  <c r="DP116" s="1"/>
  <c r="D118"/>
  <c r="H118"/>
  <c r="O118"/>
  <c r="CN116"/>
  <c r="AE117" l="1"/>
  <c r="DG116"/>
  <c r="AH114"/>
  <c r="AE116"/>
  <c r="F118"/>
  <c r="P118"/>
  <c r="AF117" l="1"/>
  <c r="AG117"/>
  <c r="EF117" s="1"/>
  <c r="AH117"/>
  <c r="CY117" a="1"/>
  <c r="CY117" s="1"/>
  <c r="DR117" s="1"/>
  <c r="G118"/>
  <c r="AF116"/>
  <c r="AG116"/>
  <c r="EF116" s="1"/>
  <c r="CY116" a="1"/>
  <c r="CY116" s="1"/>
  <c r="DR116" s="1"/>
  <c r="AI114"/>
  <c r="AJ114"/>
  <c r="EG114" s="1"/>
  <c r="CZ114" a="1"/>
  <c r="CZ114" s="1"/>
  <c r="DS114" s="1"/>
  <c r="AL118"/>
  <c r="AJ117" l="1"/>
  <c r="EG117" s="1"/>
  <c r="AI117"/>
  <c r="CZ117" a="1"/>
  <c r="CZ117" s="1"/>
  <c r="DS117" s="1"/>
  <c r="AO118"/>
  <c r="AP118"/>
  <c r="AQ118"/>
  <c r="AS118"/>
  <c r="BA118"/>
  <c r="BP118"/>
  <c r="CP118" l="1" a="1"/>
  <c r="CP118" s="1"/>
  <c r="DI118" s="1"/>
  <c r="CQ118" a="1"/>
  <c r="CQ118" s="1"/>
  <c r="DJ118" s="1"/>
  <c r="CW118" a="1"/>
  <c r="CW118" s="1"/>
  <c r="DP118" s="1"/>
  <c r="D120"/>
  <c r="H120"/>
  <c r="O120"/>
  <c r="CN118"/>
  <c r="AE119" l="1"/>
  <c r="DG118"/>
  <c r="AH116"/>
  <c r="AE118"/>
  <c r="F120"/>
  <c r="P120"/>
  <c r="AF119" l="1"/>
  <c r="AG119"/>
  <c r="EF119" s="1"/>
  <c r="AH119"/>
  <c r="CY119" a="1"/>
  <c r="CY119" s="1"/>
  <c r="DR119" s="1"/>
  <c r="G120"/>
  <c r="AF118"/>
  <c r="AG118"/>
  <c r="EF118" s="1"/>
  <c r="CY118" a="1"/>
  <c r="CY118" s="1"/>
  <c r="DR118" s="1"/>
  <c r="AI116"/>
  <c r="AJ116"/>
  <c r="EG116" s="1"/>
  <c r="CZ116" a="1"/>
  <c r="CZ116" s="1"/>
  <c r="DS116" s="1"/>
  <c r="AL120"/>
  <c r="AJ119" l="1"/>
  <c r="EG119" s="1"/>
  <c r="AI119"/>
  <c r="CZ119" a="1"/>
  <c r="CZ119" s="1"/>
  <c r="DS119" s="1"/>
  <c r="AO120"/>
  <c r="AP120"/>
  <c r="AQ120"/>
  <c r="AS120"/>
  <c r="BA120"/>
  <c r="BP120"/>
  <c r="CP120" l="1" a="1"/>
  <c r="CP120" s="1"/>
  <c r="DI120" s="1"/>
  <c r="CQ120" a="1"/>
  <c r="CQ120" s="1"/>
  <c r="DJ120" s="1"/>
  <c r="CW120" a="1"/>
  <c r="CW120" s="1"/>
  <c r="DP120" s="1"/>
  <c r="D122"/>
  <c r="CN120"/>
  <c r="H122"/>
  <c r="O122"/>
  <c r="AE121" l="1"/>
  <c r="DG120"/>
  <c r="AH118"/>
  <c r="AE120"/>
  <c r="F122"/>
  <c r="P122"/>
  <c r="AF121" l="1"/>
  <c r="AG121"/>
  <c r="EF121" s="1"/>
  <c r="AH121"/>
  <c r="CY121" a="1"/>
  <c r="CY121" s="1"/>
  <c r="DR121" s="1"/>
  <c r="G122"/>
  <c r="AF120"/>
  <c r="AG120"/>
  <c r="EF120" s="1"/>
  <c r="CY120" a="1"/>
  <c r="CY120" s="1"/>
  <c r="DR120" s="1"/>
  <c r="AI118"/>
  <c r="AJ118"/>
  <c r="EG118" s="1"/>
  <c r="CZ118" a="1"/>
  <c r="CZ118" s="1"/>
  <c r="DS118" s="1"/>
  <c r="AL122"/>
  <c r="AJ121" l="1"/>
  <c r="EG121" s="1"/>
  <c r="AI121"/>
  <c r="CZ121" a="1"/>
  <c r="CZ121" s="1"/>
  <c r="DS121" s="1"/>
  <c r="AO122"/>
  <c r="AP122"/>
  <c r="AQ122"/>
  <c r="AS122"/>
  <c r="BA122"/>
  <c r="BP122"/>
  <c r="CP122" l="1" a="1"/>
  <c r="CP122" s="1"/>
  <c r="DI122" s="1"/>
  <c r="CQ122" a="1"/>
  <c r="CQ122" s="1"/>
  <c r="DJ122" s="1"/>
  <c r="CW122" a="1"/>
  <c r="CW122" s="1"/>
  <c r="DP122" s="1"/>
  <c r="D124"/>
  <c r="H124"/>
  <c r="O124"/>
  <c r="CN122"/>
  <c r="AE123" l="1"/>
  <c r="DG122"/>
  <c r="AH120"/>
  <c r="AE122"/>
  <c r="F124"/>
  <c r="P124"/>
  <c r="AF123" l="1"/>
  <c r="AG123"/>
  <c r="EF123" s="1"/>
  <c r="AH123"/>
  <c r="CY123" a="1"/>
  <c r="CY123" s="1"/>
  <c r="DR123" s="1"/>
  <c r="G124"/>
  <c r="AF122"/>
  <c r="AG122"/>
  <c r="EF122" s="1"/>
  <c r="CY122" a="1"/>
  <c r="CY122" s="1"/>
  <c r="DR122" s="1"/>
  <c r="AI120"/>
  <c r="AJ120"/>
  <c r="EG120" s="1"/>
  <c r="CZ120" a="1"/>
  <c r="CZ120" s="1"/>
  <c r="DS120" s="1"/>
  <c r="AL124"/>
  <c r="AJ123" l="1"/>
  <c r="EG123" s="1"/>
  <c r="AI123"/>
  <c r="CZ123" a="1"/>
  <c r="CZ123" s="1"/>
  <c r="DS123" s="1"/>
  <c r="AO124"/>
  <c r="AP124"/>
  <c r="AQ124"/>
  <c r="AS124"/>
  <c r="BA124"/>
  <c r="BP124"/>
  <c r="CP124" l="1" a="1"/>
  <c r="CP124" s="1"/>
  <c r="DI124" s="1"/>
  <c r="CQ124" a="1"/>
  <c r="CQ124" s="1"/>
  <c r="DJ124" s="1"/>
  <c r="CW124" a="1"/>
  <c r="CW124" s="1"/>
  <c r="DP124" s="1"/>
  <c r="D126"/>
  <c r="H126"/>
  <c r="O126"/>
  <c r="CN124"/>
  <c r="AE125" l="1"/>
  <c r="DG124"/>
  <c r="AH122"/>
  <c r="AE124"/>
  <c r="F126"/>
  <c r="P126"/>
  <c r="AF125" l="1"/>
  <c r="AG125"/>
  <c r="EF125" s="1"/>
  <c r="AH125"/>
  <c r="CY125" a="1"/>
  <c r="CY125" s="1"/>
  <c r="DR125" s="1"/>
  <c r="G126"/>
  <c r="AF124"/>
  <c r="AG124"/>
  <c r="EF124" s="1"/>
  <c r="CY124" a="1"/>
  <c r="CY124" s="1"/>
  <c r="DR124" s="1"/>
  <c r="AI122"/>
  <c r="AJ122"/>
  <c r="EG122" s="1"/>
  <c r="CZ122" a="1"/>
  <c r="CZ122" s="1"/>
  <c r="DS122" s="1"/>
  <c r="AL126"/>
  <c r="AJ125" l="1"/>
  <c r="EG125" s="1"/>
  <c r="AI125"/>
  <c r="CZ125" a="1"/>
  <c r="CZ125" s="1"/>
  <c r="DS125" s="1"/>
  <c r="AO126"/>
  <c r="AP126"/>
  <c r="AQ126"/>
  <c r="AS126"/>
  <c r="BA126"/>
  <c r="BP126"/>
  <c r="CP126" l="1" a="1"/>
  <c r="CP126" s="1"/>
  <c r="DI126" s="1"/>
  <c r="CQ126" a="1"/>
  <c r="CQ126" s="1"/>
  <c r="DJ126" s="1"/>
  <c r="CW126" a="1"/>
  <c r="CW126" s="1"/>
  <c r="DP126" s="1"/>
  <c r="D128"/>
  <c r="H128"/>
  <c r="CN126"/>
  <c r="O128"/>
  <c r="AE127" l="1"/>
  <c r="DG126"/>
  <c r="AH124"/>
  <c r="AE126"/>
  <c r="F128"/>
  <c r="P128"/>
  <c r="AF127" l="1"/>
  <c r="AG127"/>
  <c r="EF127" s="1"/>
  <c r="CY127" a="1"/>
  <c r="CY127" s="1"/>
  <c r="DR127" s="1"/>
  <c r="G128"/>
  <c r="AF126"/>
  <c r="AG126"/>
  <c r="EF126" s="1"/>
  <c r="CY126" a="1"/>
  <c r="CY126" s="1"/>
  <c r="DR126" s="1"/>
  <c r="AI124"/>
  <c r="AJ124"/>
  <c r="EG124" s="1"/>
  <c r="CZ124" a="1"/>
  <c r="CZ124" s="1"/>
  <c r="DS124" s="1"/>
  <c r="AL128"/>
  <c r="AO128" l="1"/>
  <c r="AP128"/>
  <c r="AQ128"/>
  <c r="AS128"/>
  <c r="BA128"/>
  <c r="BP128"/>
  <c r="CP128" l="1" a="1"/>
  <c r="CP128" s="1"/>
  <c r="DI128" s="1"/>
  <c r="CQ128" a="1"/>
  <c r="CQ128" s="1"/>
  <c r="DJ128" s="1"/>
  <c r="CW128" a="1"/>
  <c r="CW128" s="1"/>
  <c r="DP128" s="1"/>
  <c r="D129"/>
  <c r="O129"/>
  <c r="H129"/>
  <c r="CN128"/>
  <c r="AH127" l="1"/>
  <c r="DG128"/>
  <c r="AH126"/>
  <c r="AE128"/>
  <c r="F129"/>
  <c r="P129"/>
  <c r="AJ127" l="1"/>
  <c r="EG127" s="1"/>
  <c r="AI127"/>
  <c r="CZ127" a="1"/>
  <c r="CZ127" s="1"/>
  <c r="DS127" s="1"/>
  <c r="G129"/>
  <c r="AF128"/>
  <c r="AG128"/>
  <c r="EF128" s="1"/>
  <c r="CY128" a="1"/>
  <c r="CY128" s="1"/>
  <c r="DR128" s="1"/>
  <c r="AI126"/>
  <c r="AJ126"/>
  <c r="EG126" s="1"/>
  <c r="CZ126" a="1"/>
  <c r="CZ126" s="1"/>
  <c r="DS126" s="1"/>
  <c r="AL129"/>
  <c r="AO129" l="1"/>
  <c r="AP129"/>
  <c r="AQ129"/>
  <c r="AS129"/>
  <c r="BA129"/>
  <c r="BP129"/>
  <c r="CP129" l="1" a="1"/>
  <c r="CP129" s="1"/>
  <c r="DI129" s="1"/>
  <c r="CQ129" a="1"/>
  <c r="CQ129" s="1"/>
  <c r="DJ129" s="1"/>
  <c r="CW129" a="1"/>
  <c r="CW129" s="1"/>
  <c r="DP129" s="1"/>
  <c r="D130"/>
  <c r="O130"/>
  <c r="H130"/>
  <c r="CN129"/>
  <c r="DG129" l="1"/>
  <c r="AH128"/>
  <c r="AE129"/>
  <c r="F130"/>
  <c r="P130"/>
  <c r="G130" l="1"/>
  <c r="AF129"/>
  <c r="AG129"/>
  <c r="EF129" s="1"/>
  <c r="CY129" a="1"/>
  <c r="CY129" s="1"/>
  <c r="DR129" s="1"/>
  <c r="AI128"/>
  <c r="AJ128"/>
  <c r="EG128" s="1"/>
  <c r="CZ128" a="1"/>
  <c r="CZ128" s="1"/>
  <c r="DS128" s="1"/>
  <c r="AL130"/>
  <c r="AO130" l="1"/>
  <c r="AP130"/>
  <c r="AQ130"/>
  <c r="AS130"/>
  <c r="BA130"/>
  <c r="BP130"/>
  <c r="CP130" l="1" a="1"/>
  <c r="CP130" s="1"/>
  <c r="DI130" s="1"/>
  <c r="CQ130" a="1"/>
  <c r="CQ130" s="1"/>
  <c r="DJ130" s="1"/>
  <c r="CW130" a="1"/>
  <c r="CW130" s="1"/>
  <c r="DP130" s="1"/>
  <c r="D131"/>
  <c r="H131"/>
  <c r="CN130"/>
  <c r="O131"/>
  <c r="DG130" l="1"/>
  <c r="AH129"/>
  <c r="AE130"/>
  <c r="F131"/>
  <c r="P131"/>
  <c r="G131" l="1"/>
  <c r="AF130"/>
  <c r="AG130"/>
  <c r="EF130" s="1"/>
  <c r="CY130" a="1"/>
  <c r="CY130" s="1"/>
  <c r="DR130" s="1"/>
  <c r="AI129"/>
  <c r="AJ129"/>
  <c r="EG129" s="1"/>
  <c r="CZ129" a="1"/>
  <c r="CZ129" s="1"/>
  <c r="DS129" s="1"/>
  <c r="AL131"/>
  <c r="AO131" l="1"/>
  <c r="AP131"/>
  <c r="AQ131"/>
  <c r="AS131"/>
  <c r="BA131"/>
  <c r="BP131"/>
  <c r="CP131" l="1" a="1"/>
  <c r="CP131" s="1"/>
  <c r="DI131" s="1"/>
  <c r="CQ131" a="1"/>
  <c r="CQ131" s="1"/>
  <c r="DJ131" s="1"/>
  <c r="CW131" a="1"/>
  <c r="CW131" s="1"/>
  <c r="DP131" s="1"/>
  <c r="D132"/>
  <c r="H132"/>
  <c r="CN131"/>
  <c r="O132"/>
  <c r="DG131" l="1"/>
  <c r="AH130"/>
  <c r="AE131"/>
  <c r="F132"/>
  <c r="P132"/>
  <c r="G132" l="1"/>
  <c r="AF131"/>
  <c r="AG131"/>
  <c r="EF131" s="1"/>
  <c r="CY131" a="1"/>
  <c r="CY131" s="1"/>
  <c r="DR131" s="1"/>
  <c r="AI130"/>
  <c r="AJ130"/>
  <c r="EG130" s="1"/>
  <c r="CZ130" a="1"/>
  <c r="CZ130" s="1"/>
  <c r="DS130" s="1"/>
  <c r="AL132"/>
  <c r="AO132" l="1"/>
  <c r="AP132"/>
  <c r="AQ132"/>
  <c r="AS132"/>
  <c r="BA132"/>
  <c r="BP132"/>
  <c r="CP132" l="1" a="1"/>
  <c r="CP132" s="1"/>
  <c r="DI132" s="1"/>
  <c r="CQ132" a="1"/>
  <c r="CQ132" s="1"/>
  <c r="DJ132" s="1"/>
  <c r="CW132" a="1"/>
  <c r="CW132" s="1"/>
  <c r="DP132" s="1"/>
  <c r="D133"/>
  <c r="H133"/>
  <c r="O133"/>
  <c r="CN132"/>
  <c r="DG132" l="1"/>
  <c r="AH131"/>
  <c r="AE132"/>
  <c r="F133"/>
  <c r="P133"/>
  <c r="G133" l="1"/>
  <c r="AF132"/>
  <c r="AG132"/>
  <c r="EF132" s="1"/>
  <c r="CY132" a="1"/>
  <c r="CY132" s="1"/>
  <c r="DR132" s="1"/>
  <c r="AI131"/>
  <c r="AJ131"/>
  <c r="EG131" s="1"/>
  <c r="CZ131" a="1"/>
  <c r="CZ131" s="1"/>
  <c r="DS131" s="1"/>
  <c r="AL133"/>
  <c r="AO133" l="1"/>
  <c r="AP133"/>
  <c r="AQ133"/>
  <c r="AS133"/>
  <c r="BA133"/>
  <c r="BP133"/>
  <c r="CP133" l="1" a="1"/>
  <c r="CP133" s="1"/>
  <c r="DI133" s="1"/>
  <c r="CQ133" a="1"/>
  <c r="CQ133" s="1"/>
  <c r="DJ133" s="1"/>
  <c r="CW133" a="1"/>
  <c r="CW133" s="1"/>
  <c r="DP133" s="1"/>
  <c r="D135"/>
  <c r="H135"/>
  <c r="O135"/>
  <c r="CN133"/>
  <c r="AE134" l="1"/>
  <c r="DG133"/>
  <c r="AH132"/>
  <c r="AE133"/>
  <c r="F135"/>
  <c r="P135"/>
  <c r="AF134" l="1"/>
  <c r="AG134"/>
  <c r="EF134" s="1"/>
  <c r="CY134" a="1"/>
  <c r="CY134" s="1"/>
  <c r="DR134" s="1"/>
  <c r="G135"/>
  <c r="AF133"/>
  <c r="AG133"/>
  <c r="EF133" s="1"/>
  <c r="CY133" a="1"/>
  <c r="CY133" s="1"/>
  <c r="DR133" s="1"/>
  <c r="AI132"/>
  <c r="AJ132"/>
  <c r="EG132" s="1"/>
  <c r="CZ132" a="1"/>
  <c r="CZ132" s="1"/>
  <c r="DS132" s="1"/>
  <c r="AL135"/>
  <c r="AO135" l="1"/>
  <c r="AP135"/>
  <c r="AQ135"/>
  <c r="AS135"/>
  <c r="BA135"/>
  <c r="BP135"/>
  <c r="CP135" l="1" a="1"/>
  <c r="CP135" s="1"/>
  <c r="DI135" s="1"/>
  <c r="CQ135" a="1"/>
  <c r="CQ135" s="1"/>
  <c r="DJ135" s="1"/>
  <c r="CW135" a="1"/>
  <c r="CW135" s="1"/>
  <c r="DP135" s="1"/>
  <c r="D136"/>
  <c r="H136"/>
  <c r="O136"/>
  <c r="CN135"/>
  <c r="AH134" l="1"/>
  <c r="DG135"/>
  <c r="AH133"/>
  <c r="AE135"/>
  <c r="F136"/>
  <c r="P136"/>
  <c r="AJ134" l="1"/>
  <c r="EG134" s="1"/>
  <c r="AI134"/>
  <c r="CZ134" a="1"/>
  <c r="CZ134" s="1"/>
  <c r="DS134" s="1"/>
  <c r="G136"/>
  <c r="AF135"/>
  <c r="AG135"/>
  <c r="EF135" s="1"/>
  <c r="CY135" a="1"/>
  <c r="CY135" s="1"/>
  <c r="DR135" s="1"/>
  <c r="AI133"/>
  <c r="AJ133"/>
  <c r="EG133" s="1"/>
  <c r="CZ133" a="1"/>
  <c r="CZ133" s="1"/>
  <c r="DS133" s="1"/>
  <c r="AL136"/>
  <c r="AO136" l="1"/>
  <c r="AP136"/>
  <c r="AQ136"/>
  <c r="AS136"/>
  <c r="BA136"/>
  <c r="BP136"/>
  <c r="CP136" l="1" a="1"/>
  <c r="CP136" s="1"/>
  <c r="DI136" s="1"/>
  <c r="CQ136" a="1"/>
  <c r="CQ136" s="1"/>
  <c r="DJ136" s="1"/>
  <c r="CW136" a="1"/>
  <c r="CW136" s="1"/>
  <c r="DP136" s="1"/>
  <c r="D137"/>
  <c r="O137"/>
  <c r="CN136"/>
  <c r="H137"/>
  <c r="DG136" l="1"/>
  <c r="AH135"/>
  <c r="AE136"/>
  <c r="F137"/>
  <c r="P137"/>
  <c r="G137" l="1"/>
  <c r="AF136"/>
  <c r="AG136"/>
  <c r="EF136" s="1"/>
  <c r="CY136" a="1"/>
  <c r="CY136" s="1"/>
  <c r="DR136" s="1"/>
  <c r="AI135"/>
  <c r="AJ135"/>
  <c r="EG135" s="1"/>
  <c r="CZ135" a="1"/>
  <c r="CZ135" s="1"/>
  <c r="DS135" s="1"/>
  <c r="AL137"/>
  <c r="AO137" l="1"/>
  <c r="AP137"/>
  <c r="AQ137"/>
  <c r="AS137"/>
  <c r="BA137"/>
  <c r="BP137"/>
  <c r="CP137" l="1" a="1"/>
  <c r="CP137" s="1"/>
  <c r="DI137" s="1"/>
  <c r="CQ137" a="1"/>
  <c r="CQ137" s="1"/>
  <c r="DJ137" s="1"/>
  <c r="CW137" a="1"/>
  <c r="CW137" s="1"/>
  <c r="DP137" s="1"/>
  <c r="D138"/>
  <c r="O138"/>
  <c r="H138"/>
  <c r="CN137"/>
  <c r="DG137" l="1"/>
  <c r="AH136"/>
  <c r="AE137"/>
  <c r="F138"/>
  <c r="P138"/>
  <c r="G138" l="1"/>
  <c r="AF137"/>
  <c r="AG137"/>
  <c r="EF137" s="1"/>
  <c r="CY137" a="1"/>
  <c r="CY137" s="1"/>
  <c r="DR137" s="1"/>
  <c r="AI136"/>
  <c r="AJ136"/>
  <c r="EG136" s="1"/>
  <c r="CZ136" a="1"/>
  <c r="CZ136" s="1"/>
  <c r="DS136" s="1"/>
  <c r="AL138"/>
  <c r="AO138" l="1"/>
  <c r="AP138"/>
  <c r="AQ138"/>
  <c r="AS138"/>
  <c r="BA138"/>
  <c r="BP138"/>
  <c r="CP138" l="1" a="1"/>
  <c r="CP138" s="1"/>
  <c r="DI138" s="1"/>
  <c r="CQ138" a="1"/>
  <c r="CQ138" s="1"/>
  <c r="DJ138" s="1"/>
  <c r="CW138" a="1"/>
  <c r="CW138" s="1"/>
  <c r="DP138" s="1"/>
  <c r="D139"/>
  <c r="H139"/>
  <c r="O139"/>
  <c r="CN138"/>
  <c r="DG138" l="1"/>
  <c r="AH137"/>
  <c r="AE138"/>
  <c r="F139"/>
  <c r="P139"/>
  <c r="G139" l="1"/>
  <c r="AF138"/>
  <c r="AG138"/>
  <c r="EF138" s="1"/>
  <c r="CY138" a="1"/>
  <c r="CY138" s="1"/>
  <c r="DR138" s="1"/>
  <c r="AI137"/>
  <c r="AJ137"/>
  <c r="EG137" s="1"/>
  <c r="CZ137" a="1"/>
  <c r="CZ137" s="1"/>
  <c r="DS137" s="1"/>
  <c r="AL139"/>
  <c r="AO139" l="1"/>
  <c r="AP139"/>
  <c r="AQ139"/>
  <c r="AS139"/>
  <c r="BA139"/>
  <c r="BP139"/>
  <c r="CP139" l="1" a="1"/>
  <c r="CP139" s="1"/>
  <c r="DI139" s="1"/>
  <c r="CQ139" a="1"/>
  <c r="CQ139" s="1"/>
  <c r="DJ139" s="1"/>
  <c r="CW139" a="1"/>
  <c r="CW139" s="1"/>
  <c r="DP139" s="1"/>
  <c r="D140"/>
  <c r="H140"/>
  <c r="O140"/>
  <c r="CN139"/>
  <c r="DG139" l="1"/>
  <c r="AH138"/>
  <c r="AE139"/>
  <c r="F140"/>
  <c r="P140"/>
  <c r="G140" l="1"/>
  <c r="AF139"/>
  <c r="AG139"/>
  <c r="EF139" s="1"/>
  <c r="CY139" a="1"/>
  <c r="CY139" s="1"/>
  <c r="DR139" s="1"/>
  <c r="AI138"/>
  <c r="AJ138"/>
  <c r="EG138" s="1"/>
  <c r="CZ138" a="1"/>
  <c r="CZ138" s="1"/>
  <c r="DS138" s="1"/>
  <c r="AL140"/>
  <c r="AO140" l="1"/>
  <c r="AP140"/>
  <c r="AQ140"/>
  <c r="AS140"/>
  <c r="BA140"/>
  <c r="BP140"/>
  <c r="CP140" l="1" a="1"/>
  <c r="CP140" s="1"/>
  <c r="DI140" s="1"/>
  <c r="CQ140" a="1"/>
  <c r="CQ140" s="1"/>
  <c r="DJ140" s="1"/>
  <c r="CW140" a="1"/>
  <c r="CW140" s="1"/>
  <c r="DP140" s="1"/>
  <c r="D141"/>
  <c r="CN140"/>
  <c r="H141"/>
  <c r="O141"/>
  <c r="DG140" l="1"/>
  <c r="AH139"/>
  <c r="AE140"/>
  <c r="F141"/>
  <c r="P141"/>
  <c r="G141" l="1"/>
  <c r="AF140"/>
  <c r="AG140"/>
  <c r="EF140" s="1"/>
  <c r="CY140" a="1"/>
  <c r="CY140" s="1"/>
  <c r="DR140" s="1"/>
  <c r="AI139"/>
  <c r="AJ139"/>
  <c r="EG139" s="1"/>
  <c r="CZ139" a="1"/>
  <c r="CZ139" s="1"/>
  <c r="DS139" s="1"/>
  <c r="AL141"/>
  <c r="AO141" l="1"/>
  <c r="AP141"/>
  <c r="AQ141"/>
  <c r="AS141"/>
  <c r="BA141"/>
  <c r="BP141"/>
  <c r="CP141" l="1" a="1"/>
  <c r="CP141" s="1"/>
  <c r="DI141" s="1"/>
  <c r="CQ141" a="1"/>
  <c r="CQ141" s="1"/>
  <c r="DJ141" s="1"/>
  <c r="CW141" a="1"/>
  <c r="CW141" s="1"/>
  <c r="DP141" s="1"/>
  <c r="D142"/>
  <c r="H142"/>
  <c r="O142"/>
  <c r="CN141"/>
  <c r="DG141" l="1"/>
  <c r="AH140"/>
  <c r="AE141"/>
  <c r="F142"/>
  <c r="P142"/>
  <c r="G142" l="1"/>
  <c r="AF141"/>
  <c r="AG141"/>
  <c r="EF141" s="1"/>
  <c r="CY141" a="1"/>
  <c r="CY141" s="1"/>
  <c r="DR141" s="1"/>
  <c r="AI140"/>
  <c r="AJ140"/>
  <c r="EG140" s="1"/>
  <c r="CZ140" a="1"/>
  <c r="CZ140" s="1"/>
  <c r="DS140" s="1"/>
  <c r="AL142"/>
  <c r="AO142" l="1"/>
  <c r="AP142"/>
  <c r="AQ142"/>
  <c r="AS142"/>
  <c r="BA142"/>
  <c r="BP142"/>
  <c r="CP142" l="1" a="1"/>
  <c r="CP142" s="1"/>
  <c r="DI142" s="1"/>
  <c r="CQ142" a="1"/>
  <c r="CQ142" s="1"/>
  <c r="DJ142" s="1"/>
  <c r="CW142" a="1"/>
  <c r="CW142" s="1"/>
  <c r="DP142" s="1"/>
  <c r="D143"/>
  <c r="H143"/>
  <c r="O143"/>
  <c r="CN142"/>
  <c r="DG142" l="1"/>
  <c r="AH141"/>
  <c r="AE142"/>
  <c r="F143"/>
  <c r="P143"/>
  <c r="G143" l="1"/>
  <c r="AF142"/>
  <c r="AG142"/>
  <c r="EF142" s="1"/>
  <c r="CY142" a="1"/>
  <c r="CY142" s="1"/>
  <c r="DR142" s="1"/>
  <c r="AI141"/>
  <c r="AJ141"/>
  <c r="EG141" s="1"/>
  <c r="CZ141" a="1"/>
  <c r="CZ141" s="1"/>
  <c r="DS141" s="1"/>
  <c r="AL143"/>
  <c r="AO143" l="1"/>
  <c r="AP143"/>
  <c r="AQ143"/>
  <c r="AS143"/>
  <c r="BA143"/>
  <c r="BP143"/>
  <c r="CP143" l="1" a="1"/>
  <c r="CP143" s="1"/>
  <c r="DI143" s="1"/>
  <c r="CQ143" a="1"/>
  <c r="CQ143" s="1"/>
  <c r="DJ143" s="1"/>
  <c r="CW143" a="1"/>
  <c r="CW143" s="1"/>
  <c r="DP143" s="1"/>
  <c r="D144"/>
  <c r="H144"/>
  <c r="O144"/>
  <c r="CN143"/>
  <c r="DG143" l="1"/>
  <c r="AH142"/>
  <c r="AE143"/>
  <c r="F144"/>
  <c r="P144"/>
  <c r="G144" l="1"/>
  <c r="AF143"/>
  <c r="AG143"/>
  <c r="EF143" s="1"/>
  <c r="CY143" a="1"/>
  <c r="CY143" s="1"/>
  <c r="DR143" s="1"/>
  <c r="AI142"/>
  <c r="AJ142"/>
  <c r="EG142" s="1"/>
  <c r="CZ142" a="1"/>
  <c r="CZ142" s="1"/>
  <c r="DS142" s="1"/>
  <c r="AL144"/>
  <c r="AO144" l="1"/>
  <c r="AP144"/>
  <c r="AQ144"/>
  <c r="AS144"/>
  <c r="BA144"/>
  <c r="BP144"/>
  <c r="CP144" l="1" a="1"/>
  <c r="CP144" s="1"/>
  <c r="DI144" s="1"/>
  <c r="CQ144" a="1"/>
  <c r="CQ144" s="1"/>
  <c r="DJ144" s="1"/>
  <c r="CW144" a="1"/>
  <c r="CW144" s="1"/>
  <c r="DP144" s="1"/>
  <c r="D145"/>
  <c r="H145"/>
  <c r="CN144"/>
  <c r="O145"/>
  <c r="DG144" l="1"/>
  <c r="AH143"/>
  <c r="AE144"/>
  <c r="F145"/>
  <c r="P145"/>
  <c r="G145" l="1"/>
  <c r="AF144"/>
  <c r="AG144"/>
  <c r="EF144" s="1"/>
  <c r="CY144" a="1"/>
  <c r="CY144" s="1"/>
  <c r="DR144" s="1"/>
  <c r="AI143"/>
  <c r="AJ143"/>
  <c r="EG143" s="1"/>
  <c r="CZ143" a="1"/>
  <c r="CZ143" s="1"/>
  <c r="DS143" s="1"/>
  <c r="AL145"/>
  <c r="AO145" l="1"/>
  <c r="AP145"/>
  <c r="AQ145"/>
  <c r="AS145"/>
  <c r="BA145"/>
  <c r="BP145"/>
  <c r="CP145" l="1" a="1"/>
  <c r="CP145" s="1"/>
  <c r="DI145" s="1"/>
  <c r="CQ145" a="1"/>
  <c r="CQ145" s="1"/>
  <c r="DJ145" s="1"/>
  <c r="CW145" a="1"/>
  <c r="CW145" s="1"/>
  <c r="DP145" s="1"/>
  <c r="D146"/>
  <c r="H146"/>
  <c r="O146"/>
  <c r="CN145"/>
  <c r="DG145" l="1"/>
  <c r="AH144"/>
  <c r="AE145"/>
  <c r="F146"/>
  <c r="P146"/>
  <c r="G146" l="1"/>
  <c r="AF145"/>
  <c r="AG145"/>
  <c r="EF145" s="1"/>
  <c r="CY145" a="1"/>
  <c r="CY145" s="1"/>
  <c r="DR145" s="1"/>
  <c r="AI144"/>
  <c r="AJ144"/>
  <c r="EG144" s="1"/>
  <c r="CZ144" a="1"/>
  <c r="CZ144" s="1"/>
  <c r="DS144" s="1"/>
  <c r="AL146"/>
  <c r="AO146" l="1"/>
  <c r="AP146"/>
  <c r="AQ146"/>
  <c r="AS146"/>
  <c r="BA146"/>
  <c r="BP146"/>
  <c r="CP146" l="1" a="1"/>
  <c r="CP146" s="1"/>
  <c r="DI146" s="1"/>
  <c r="CQ146" a="1"/>
  <c r="CQ146" s="1"/>
  <c r="DJ146" s="1"/>
  <c r="CW146" a="1"/>
  <c r="CW146" s="1"/>
  <c r="DP146" s="1"/>
  <c r="D147"/>
  <c r="H147"/>
  <c r="O147"/>
  <c r="CN146"/>
  <c r="DG146" l="1"/>
  <c r="AH145"/>
  <c r="AE146"/>
  <c r="F147"/>
  <c r="P147"/>
  <c r="G147" l="1"/>
  <c r="AF146"/>
  <c r="AG146"/>
  <c r="EF146" s="1"/>
  <c r="CY146" a="1"/>
  <c r="CY146" s="1"/>
  <c r="DR146" s="1"/>
  <c r="AI145"/>
  <c r="AJ145"/>
  <c r="EG145" s="1"/>
  <c r="CZ145" a="1"/>
  <c r="CZ145" s="1"/>
  <c r="DS145" s="1"/>
  <c r="AL147"/>
  <c r="AO147" l="1"/>
  <c r="AP147"/>
  <c r="AQ147"/>
  <c r="AS147"/>
  <c r="BA147"/>
  <c r="BP147"/>
  <c r="CP147" l="1" a="1"/>
  <c r="CP147" s="1"/>
  <c r="DI147" s="1"/>
  <c r="CQ147" a="1"/>
  <c r="CQ147" s="1"/>
  <c r="DJ147" s="1"/>
  <c r="CW147" a="1"/>
  <c r="CW147" s="1"/>
  <c r="DP147" s="1"/>
  <c r="D148"/>
  <c r="H148"/>
  <c r="O148"/>
  <c r="CN147"/>
  <c r="DG147" l="1"/>
  <c r="AH146"/>
  <c r="AE147"/>
  <c r="F148"/>
  <c r="P148"/>
  <c r="G148" l="1"/>
  <c r="AF147"/>
  <c r="AG147"/>
  <c r="EF147" s="1"/>
  <c r="CY147" a="1"/>
  <c r="CY147" s="1"/>
  <c r="DR147" s="1"/>
  <c r="AI146"/>
  <c r="AJ146"/>
  <c r="EG146" s="1"/>
  <c r="CZ146" a="1"/>
  <c r="CZ146" s="1"/>
  <c r="DS146" s="1"/>
  <c r="AL148"/>
  <c r="AO148" l="1"/>
  <c r="AP148"/>
  <c r="AQ148"/>
  <c r="AS148"/>
  <c r="BA148"/>
  <c r="BP148"/>
  <c r="CP148" l="1" a="1"/>
  <c r="CP148" s="1"/>
  <c r="DI148" s="1"/>
  <c r="CQ148" a="1"/>
  <c r="CQ148" s="1"/>
  <c r="DJ148" s="1"/>
  <c r="CW148" a="1"/>
  <c r="CW148" s="1"/>
  <c r="DP148" s="1"/>
  <c r="D164"/>
  <c r="O164"/>
  <c r="H164"/>
  <c r="CN148"/>
  <c r="AH162" l="1"/>
  <c r="AE163"/>
  <c r="DG148"/>
  <c r="AH147"/>
  <c r="AE148"/>
  <c r="F164"/>
  <c r="P164"/>
  <c r="AJ162" l="1"/>
  <c r="EG162" s="1"/>
  <c r="AI162"/>
  <c r="CZ162" a="1"/>
  <c r="CZ162" s="1"/>
  <c r="DS162" s="1"/>
  <c r="AG163"/>
  <c r="EF163" s="1"/>
  <c r="AF163"/>
  <c r="CY163" a="1"/>
  <c r="CY163" s="1"/>
  <c r="DR163" s="1"/>
  <c r="G164"/>
  <c r="AF148"/>
  <c r="AG148"/>
  <c r="EF148" s="1"/>
  <c r="CY148" a="1"/>
  <c r="CY148" s="1"/>
  <c r="DR148" s="1"/>
  <c r="AI147"/>
  <c r="AJ147"/>
  <c r="EG147" s="1"/>
  <c r="CZ147" a="1"/>
  <c r="CZ147" s="1"/>
  <c r="DS147" s="1"/>
  <c r="AL164"/>
  <c r="AO164" l="1"/>
  <c r="AP164"/>
  <c r="AQ164"/>
  <c r="AS164"/>
  <c r="BA164"/>
  <c r="BP164"/>
  <c r="CP164" l="1" a="1"/>
  <c r="CP164" s="1"/>
  <c r="DI164" s="1"/>
  <c r="CQ164" a="1"/>
  <c r="CQ164" s="1"/>
  <c r="DJ164" s="1"/>
  <c r="CW164" a="1"/>
  <c r="CW164" s="1"/>
  <c r="DP164" s="1"/>
  <c r="D165"/>
  <c r="H165"/>
  <c r="O165"/>
  <c r="CN164"/>
  <c r="AH163" l="1"/>
  <c r="DG164"/>
  <c r="AH148"/>
  <c r="AE164"/>
  <c r="F165"/>
  <c r="P165"/>
  <c r="AI163" l="1"/>
  <c r="AJ163"/>
  <c r="EG163" s="1"/>
  <c r="CZ163" a="1"/>
  <c r="CZ163" s="1"/>
  <c r="DS163" s="1"/>
  <c r="G165"/>
  <c r="AF164"/>
  <c r="AG164"/>
  <c r="EF164" s="1"/>
  <c r="CY164" a="1"/>
  <c r="CY164" s="1"/>
  <c r="DR164" s="1"/>
  <c r="AI148"/>
  <c r="AJ148"/>
  <c r="EG148" s="1"/>
  <c r="CZ148" a="1"/>
  <c r="CZ148" s="1"/>
  <c r="DS148" s="1"/>
  <c r="AL165"/>
  <c r="AO165" l="1"/>
  <c r="AP165"/>
  <c r="AQ165"/>
  <c r="AS165"/>
  <c r="BA165"/>
  <c r="BP165"/>
  <c r="CP165" l="1" a="1"/>
  <c r="CP165" s="1"/>
  <c r="DI165" s="1"/>
  <c r="CQ165" a="1"/>
  <c r="CQ165" s="1"/>
  <c r="DJ165" s="1"/>
  <c r="CW165" a="1"/>
  <c r="CW165" s="1"/>
  <c r="DP165" s="1"/>
  <c r="D166"/>
  <c r="H166"/>
  <c r="O166"/>
  <c r="CN165"/>
  <c r="DG165" l="1"/>
  <c r="AH164"/>
  <c r="AE165"/>
  <c r="F166"/>
  <c r="P166"/>
  <c r="G166" l="1"/>
  <c r="AF165"/>
  <c r="AG165"/>
  <c r="EF165" s="1"/>
  <c r="CY165" a="1"/>
  <c r="CY165" s="1"/>
  <c r="DR165" s="1"/>
  <c r="AI164"/>
  <c r="AJ164"/>
  <c r="EG164" s="1"/>
  <c r="CZ164" a="1"/>
  <c r="CZ164" s="1"/>
  <c r="DS164" s="1"/>
  <c r="AL166"/>
  <c r="AO166" l="1"/>
  <c r="AP166"/>
  <c r="AQ166"/>
  <c r="AS166"/>
  <c r="BA166"/>
  <c r="BP166"/>
  <c r="CP166" l="1" a="1"/>
  <c r="CP166" s="1"/>
  <c r="DI166" s="1"/>
  <c r="CQ166" a="1"/>
  <c r="CQ166" s="1"/>
  <c r="DJ166" s="1"/>
  <c r="CW166" a="1"/>
  <c r="CW166" s="1"/>
  <c r="DP166" s="1"/>
  <c r="D167"/>
  <c r="H167"/>
  <c r="O167"/>
  <c r="CN166"/>
  <c r="DG166" l="1"/>
  <c r="AH165"/>
  <c r="AE166"/>
  <c r="F167"/>
  <c r="P167"/>
  <c r="G167" l="1"/>
  <c r="AF166"/>
  <c r="AG166"/>
  <c r="EF166" s="1"/>
  <c r="CY166" a="1"/>
  <c r="CY166" s="1"/>
  <c r="DR166" s="1"/>
  <c r="AI165"/>
  <c r="AJ165"/>
  <c r="EG165" s="1"/>
  <c r="CZ165" a="1"/>
  <c r="CZ165" s="1"/>
  <c r="DS165" s="1"/>
  <c r="AL167"/>
  <c r="AO167" l="1"/>
  <c r="AP167"/>
  <c r="AQ167"/>
  <c r="AS167"/>
  <c r="BA167"/>
  <c r="BP167"/>
  <c r="CP167" l="1" a="1"/>
  <c r="CP167" s="1"/>
  <c r="DI167" s="1"/>
  <c r="CQ167" a="1"/>
  <c r="CQ167" s="1"/>
  <c r="DJ167" s="1"/>
  <c r="CW167" a="1"/>
  <c r="CW167" s="1"/>
  <c r="DP167" s="1"/>
  <c r="D168"/>
  <c r="H168"/>
  <c r="O168"/>
  <c r="CN167"/>
  <c r="DG167" l="1"/>
  <c r="AH166"/>
  <c r="AE167"/>
  <c r="F168"/>
  <c r="P168"/>
  <c r="G168" l="1"/>
  <c r="AF167"/>
  <c r="AG167"/>
  <c r="EF167" s="1"/>
  <c r="CY167" a="1"/>
  <c r="CY167" s="1"/>
  <c r="DR167" s="1"/>
  <c r="AI166"/>
  <c r="AJ166"/>
  <c r="EG166" s="1"/>
  <c r="CZ166" a="1"/>
  <c r="CZ166" s="1"/>
  <c r="DS166" s="1"/>
  <c r="AL168"/>
  <c r="AO168" l="1"/>
  <c r="AP168"/>
  <c r="AQ168"/>
  <c r="AS168"/>
  <c r="BA168"/>
  <c r="BP168"/>
  <c r="CP168" l="1" a="1"/>
  <c r="CP168" s="1"/>
  <c r="DI168" s="1"/>
  <c r="CQ168" a="1"/>
  <c r="CQ168" s="1"/>
  <c r="DJ168" s="1"/>
  <c r="CW168" a="1"/>
  <c r="CW168" s="1"/>
  <c r="DP168" s="1"/>
  <c r="D169"/>
  <c r="CN168"/>
  <c r="H169"/>
  <c r="O169"/>
  <c r="DG168" l="1"/>
  <c r="AH167"/>
  <c r="AE168"/>
  <c r="F169"/>
  <c r="P169"/>
  <c r="G169" l="1"/>
  <c r="AF168"/>
  <c r="AG168"/>
  <c r="EF168" s="1"/>
  <c r="CY168" a="1"/>
  <c r="CY168" s="1"/>
  <c r="DR168" s="1"/>
  <c r="AI167"/>
  <c r="AJ167"/>
  <c r="EG167" s="1"/>
  <c r="CZ167" a="1"/>
  <c r="CZ167" s="1"/>
  <c r="DS167" s="1"/>
  <c r="AL169"/>
  <c r="AO169" l="1"/>
  <c r="AP169"/>
  <c r="AQ169"/>
  <c r="AS169"/>
  <c r="BA169"/>
  <c r="BP169"/>
  <c r="CP169" l="1" a="1"/>
  <c r="CP169" s="1"/>
  <c r="DI169" s="1"/>
  <c r="CQ169" a="1"/>
  <c r="CQ169" s="1"/>
  <c r="DJ169" s="1"/>
  <c r="CW169" a="1"/>
  <c r="CW169" s="1"/>
  <c r="DP169" s="1"/>
  <c r="D170"/>
  <c r="H170"/>
  <c r="O170"/>
  <c r="CN169"/>
  <c r="DG169" l="1"/>
  <c r="AH168"/>
  <c r="AE169"/>
  <c r="F170"/>
  <c r="P170"/>
  <c r="G170" l="1"/>
  <c r="AF169"/>
  <c r="AG169"/>
  <c r="EF169" s="1"/>
  <c r="CY169" a="1"/>
  <c r="CY169" s="1"/>
  <c r="DR169" s="1"/>
  <c r="AI168"/>
  <c r="AJ168"/>
  <c r="EG168" s="1"/>
  <c r="CZ168" a="1"/>
  <c r="CZ168" s="1"/>
  <c r="DS168" s="1"/>
  <c r="AL170"/>
  <c r="AO170" l="1"/>
  <c r="AP170"/>
  <c r="AQ170"/>
  <c r="AS170"/>
  <c r="BA170"/>
  <c r="BP170"/>
  <c r="CP170" l="1" a="1"/>
  <c r="CP170" s="1"/>
  <c r="DI170" s="1"/>
  <c r="CQ170" a="1"/>
  <c r="CQ170" s="1"/>
  <c r="DJ170" s="1"/>
  <c r="CW170" a="1"/>
  <c r="CW170" s="1"/>
  <c r="DP170" s="1"/>
  <c r="D171"/>
  <c r="H171"/>
  <c r="O171"/>
  <c r="CN170"/>
  <c r="DG170" l="1"/>
  <c r="AH169"/>
  <c r="AE170"/>
  <c r="F171"/>
  <c r="P171"/>
  <c r="G171" l="1"/>
  <c r="AF170"/>
  <c r="AG170"/>
  <c r="EF170" s="1"/>
  <c r="CY170" a="1"/>
  <c r="CY170" s="1"/>
  <c r="DR170" s="1"/>
  <c r="AI169"/>
  <c r="AJ169"/>
  <c r="EG169" s="1"/>
  <c r="CZ169" a="1"/>
  <c r="CZ169" s="1"/>
  <c r="DS169" s="1"/>
  <c r="AL171"/>
  <c r="AO171" l="1"/>
  <c r="AP171"/>
  <c r="AQ171"/>
  <c r="AS171"/>
  <c r="BA171"/>
  <c r="BP171"/>
  <c r="CP171" l="1" a="1"/>
  <c r="CP171" s="1"/>
  <c r="DI171" s="1"/>
  <c r="CQ171" a="1"/>
  <c r="CQ171" s="1"/>
  <c r="DJ171" s="1"/>
  <c r="CW171" a="1"/>
  <c r="CW171" s="1"/>
  <c r="DP171" s="1"/>
  <c r="D172"/>
  <c r="H172"/>
  <c r="O172"/>
  <c r="CN171"/>
  <c r="DG171" l="1"/>
  <c r="AH170"/>
  <c r="AE171"/>
  <c r="F172"/>
  <c r="P172"/>
  <c r="G172" l="1"/>
  <c r="AF171"/>
  <c r="AG171"/>
  <c r="EF171" s="1"/>
  <c r="CY171" a="1"/>
  <c r="CY171" s="1"/>
  <c r="DR171" s="1"/>
  <c r="AI170"/>
  <c r="AJ170"/>
  <c r="EG170" s="1"/>
  <c r="CZ170" a="1"/>
  <c r="CZ170" s="1"/>
  <c r="DS170" s="1"/>
  <c r="AL172"/>
  <c r="AO172" l="1"/>
  <c r="AP172"/>
  <c r="AQ172"/>
  <c r="AS172"/>
  <c r="BA172"/>
  <c r="BP172"/>
  <c r="CP172" l="1" a="1"/>
  <c r="CP172" s="1"/>
  <c r="DI172" s="1"/>
  <c r="CQ172" a="1"/>
  <c r="CQ172" s="1"/>
  <c r="DJ172" s="1"/>
  <c r="CW172" a="1"/>
  <c r="CW172" s="1"/>
  <c r="DP172" s="1"/>
  <c r="D173"/>
  <c r="H173"/>
  <c r="O173"/>
  <c r="CN172"/>
  <c r="DG172" l="1"/>
  <c r="AH171"/>
  <c r="AE172"/>
  <c r="F173"/>
  <c r="P173"/>
  <c r="G173" l="1"/>
  <c r="AF172"/>
  <c r="AG172"/>
  <c r="EF172" s="1"/>
  <c r="CY172" a="1"/>
  <c r="CY172" s="1"/>
  <c r="DR172" s="1"/>
  <c r="AI171"/>
  <c r="AJ171"/>
  <c r="EG171" s="1"/>
  <c r="CZ171" a="1"/>
  <c r="CZ171" s="1"/>
  <c r="DS171" s="1"/>
  <c r="AL173"/>
  <c r="AO173" l="1"/>
  <c r="AP173"/>
  <c r="AQ173"/>
  <c r="AS173"/>
  <c r="BA173"/>
  <c r="BP173"/>
  <c r="CP173" l="1" a="1"/>
  <c r="CP173" s="1"/>
  <c r="DI173" s="1"/>
  <c r="CQ173" a="1"/>
  <c r="CQ173" s="1"/>
  <c r="DJ173" s="1"/>
  <c r="CW173" a="1"/>
  <c r="CW173" s="1"/>
  <c r="DP173" s="1"/>
  <c r="D174"/>
  <c r="H174"/>
  <c r="O174"/>
  <c r="CN173"/>
  <c r="DG173" l="1"/>
  <c r="AH172"/>
  <c r="AE173"/>
  <c r="F174"/>
  <c r="P174"/>
  <c r="G174" l="1"/>
  <c r="AF173"/>
  <c r="AG173"/>
  <c r="EF173" s="1"/>
  <c r="CY173" a="1"/>
  <c r="CY173" s="1"/>
  <c r="DR173" s="1"/>
  <c r="AI172"/>
  <c r="AJ172"/>
  <c r="EG172" s="1"/>
  <c r="CZ172" a="1"/>
  <c r="CZ172" s="1"/>
  <c r="DS172" s="1"/>
  <c r="AL174"/>
  <c r="AO174" l="1"/>
  <c r="AP174"/>
  <c r="AQ174"/>
  <c r="AS174"/>
  <c r="BA174"/>
  <c r="BP174"/>
  <c r="CP174" l="1" a="1"/>
  <c r="CP174" s="1"/>
  <c r="DI174" s="1"/>
  <c r="CQ174" a="1"/>
  <c r="CQ174" s="1"/>
  <c r="DJ174" s="1"/>
  <c r="CW174" a="1"/>
  <c r="CW174" s="1"/>
  <c r="DP174" s="1"/>
  <c r="D175"/>
  <c r="H175"/>
  <c r="O175"/>
  <c r="CN174"/>
  <c r="DG174" l="1"/>
  <c r="AH173"/>
  <c r="AE174"/>
  <c r="F175"/>
  <c r="P175"/>
  <c r="G175" l="1"/>
  <c r="AF174"/>
  <c r="AG174"/>
  <c r="EF174" s="1"/>
  <c r="CY174" a="1"/>
  <c r="CY174" s="1"/>
  <c r="DR174" s="1"/>
  <c r="AI173"/>
  <c r="AJ173"/>
  <c r="EG173" s="1"/>
  <c r="CZ173" a="1"/>
  <c r="CZ173" s="1"/>
  <c r="DS173" s="1"/>
  <c r="AL175"/>
  <c r="AO175" l="1"/>
  <c r="AP175"/>
  <c r="AQ175"/>
  <c r="AS175"/>
  <c r="BA175"/>
  <c r="BP175"/>
  <c r="CP175" l="1" a="1"/>
  <c r="CP175" s="1"/>
  <c r="DI175" s="1"/>
  <c r="CQ175" a="1"/>
  <c r="CQ175" s="1"/>
  <c r="DJ175" s="1"/>
  <c r="CW175" a="1"/>
  <c r="CW175" s="1"/>
  <c r="DP175" s="1"/>
  <c r="D176"/>
  <c r="H176"/>
  <c r="O176"/>
  <c r="CN175"/>
  <c r="DG175" l="1"/>
  <c r="AH174"/>
  <c r="AE175"/>
  <c r="F176"/>
  <c r="P176"/>
  <c r="G176" l="1"/>
  <c r="AF175"/>
  <c r="AG175"/>
  <c r="EF175" s="1"/>
  <c r="CY175" a="1"/>
  <c r="CY175" s="1"/>
  <c r="DR175" s="1"/>
  <c r="AI174"/>
  <c r="AJ174"/>
  <c r="EG174" s="1"/>
  <c r="CZ174" a="1"/>
  <c r="CZ174" s="1"/>
  <c r="DS174" s="1"/>
  <c r="AL176"/>
  <c r="AO176" l="1"/>
  <c r="AP176"/>
  <c r="AQ176"/>
  <c r="AS176"/>
  <c r="BA176"/>
  <c r="BP176"/>
  <c r="CP176" l="1" a="1"/>
  <c r="CP176" s="1"/>
  <c r="DI176" s="1"/>
  <c r="CQ176" a="1"/>
  <c r="CQ176" s="1"/>
  <c r="DJ176" s="1"/>
  <c r="CW176" a="1"/>
  <c r="CW176" s="1"/>
  <c r="DP176" s="1"/>
  <c r="D177"/>
  <c r="H177"/>
  <c r="O177"/>
  <c r="CN176"/>
  <c r="DG176" l="1"/>
  <c r="AH175"/>
  <c r="AE176"/>
  <c r="F177"/>
  <c r="P177"/>
  <c r="G177" l="1"/>
  <c r="AF176"/>
  <c r="AG176"/>
  <c r="EF176" s="1"/>
  <c r="CY176" a="1"/>
  <c r="CY176" s="1"/>
  <c r="DR176" s="1"/>
  <c r="AI175"/>
  <c r="AJ175"/>
  <c r="EG175" s="1"/>
  <c r="CZ175" a="1"/>
  <c r="CZ175" s="1"/>
  <c r="DS175" s="1"/>
  <c r="AL177"/>
  <c r="AO177" l="1"/>
  <c r="AP177"/>
  <c r="AQ177"/>
  <c r="AS177"/>
  <c r="BA177"/>
  <c r="BP177"/>
  <c r="CP177" l="1" a="1"/>
  <c r="CP177" s="1"/>
  <c r="DI177" s="1"/>
  <c r="CQ177" a="1"/>
  <c r="CQ177" s="1"/>
  <c r="DJ177" s="1"/>
  <c r="CW177" a="1"/>
  <c r="CW177" s="1"/>
  <c r="DP177" s="1"/>
  <c r="D178"/>
  <c r="H178"/>
  <c r="O178"/>
  <c r="CN177"/>
  <c r="DG177" l="1"/>
  <c r="AH176"/>
  <c r="AE177"/>
  <c r="F178"/>
  <c r="P178"/>
  <c r="G178" l="1"/>
  <c r="AF177"/>
  <c r="AG177"/>
  <c r="EF177" s="1"/>
  <c r="CY177" a="1"/>
  <c r="CY177" s="1"/>
  <c r="DR177" s="1"/>
  <c r="AI176"/>
  <c r="AJ176"/>
  <c r="EG176" s="1"/>
  <c r="CZ176" a="1"/>
  <c r="CZ176" s="1"/>
  <c r="DS176" s="1"/>
  <c r="AL178"/>
  <c r="AO178" l="1"/>
  <c r="AP178"/>
  <c r="AQ178"/>
  <c r="AS178"/>
  <c r="BA178"/>
  <c r="BP178"/>
  <c r="CP178" l="1" a="1"/>
  <c r="CP178" s="1"/>
  <c r="DI178" s="1"/>
  <c r="CQ178" a="1"/>
  <c r="CQ178" s="1"/>
  <c r="DJ178" s="1"/>
  <c r="CW178" a="1"/>
  <c r="CW178" s="1"/>
  <c r="DP178" s="1"/>
  <c r="D179"/>
  <c r="H179"/>
  <c r="O179"/>
  <c r="CN178"/>
  <c r="DG178" l="1"/>
  <c r="AH177"/>
  <c r="AE178"/>
  <c r="F179"/>
  <c r="P179"/>
  <c r="G179" l="1"/>
  <c r="AF178"/>
  <c r="AG178"/>
  <c r="EF178" s="1"/>
  <c r="CY178" a="1"/>
  <c r="CY178" s="1"/>
  <c r="DR178" s="1"/>
  <c r="AI177"/>
  <c r="AJ177"/>
  <c r="EG177" s="1"/>
  <c r="CZ177" a="1"/>
  <c r="CZ177" s="1"/>
  <c r="DS177" s="1"/>
  <c r="AL179"/>
  <c r="AO179" l="1"/>
  <c r="AP179"/>
  <c r="AQ179"/>
  <c r="AS179"/>
  <c r="BA179"/>
  <c r="BP179"/>
  <c r="CP179" l="1" a="1"/>
  <c r="CP179" s="1"/>
  <c r="DI179" s="1"/>
  <c r="CQ179" a="1"/>
  <c r="CQ179" s="1"/>
  <c r="DJ179" s="1"/>
  <c r="CW179" a="1"/>
  <c r="CW179" s="1"/>
  <c r="DP179" s="1"/>
  <c r="D180"/>
  <c r="H180"/>
  <c r="O180"/>
  <c r="CN179"/>
  <c r="DG179" l="1"/>
  <c r="AH178"/>
  <c r="AE179"/>
  <c r="F180"/>
  <c r="P180"/>
  <c r="G180" l="1"/>
  <c r="AF179"/>
  <c r="AG179"/>
  <c r="EF179" s="1"/>
  <c r="CY179" a="1"/>
  <c r="CY179" s="1"/>
  <c r="DR179" s="1"/>
  <c r="AI178"/>
  <c r="AJ178"/>
  <c r="EG178" s="1"/>
  <c r="CZ178" a="1"/>
  <c r="CZ178" s="1"/>
  <c r="DS178" s="1"/>
  <c r="AL180"/>
  <c r="AO180" l="1"/>
  <c r="AP180"/>
  <c r="AQ180"/>
  <c r="AS180"/>
  <c r="BA180"/>
  <c r="BP180"/>
  <c r="CP180" l="1" a="1"/>
  <c r="CP180" s="1"/>
  <c r="DI180" s="1"/>
  <c r="CQ180" a="1"/>
  <c r="CQ180" s="1"/>
  <c r="DJ180" s="1"/>
  <c r="CW180" a="1"/>
  <c r="CW180" s="1"/>
  <c r="DP180" s="1"/>
  <c r="D181"/>
  <c r="O181"/>
  <c r="H181"/>
  <c r="CN180"/>
  <c r="DG180" l="1"/>
  <c r="AH179"/>
  <c r="AE180"/>
  <c r="F181"/>
  <c r="P181"/>
  <c r="G181" l="1"/>
  <c r="AF180"/>
  <c r="AG180"/>
  <c r="EF180" s="1"/>
  <c r="CY180" a="1"/>
  <c r="CY180" s="1"/>
  <c r="DR180" s="1"/>
  <c r="AI179"/>
  <c r="AJ179"/>
  <c r="EG179" s="1"/>
  <c r="CZ179" a="1"/>
  <c r="CZ179" s="1"/>
  <c r="DS179" s="1"/>
  <c r="AL181"/>
  <c r="AO181" l="1"/>
  <c r="AP181"/>
  <c r="AQ181"/>
  <c r="AS181"/>
  <c r="BA181"/>
  <c r="BP181"/>
  <c r="CP181" l="1" a="1"/>
  <c r="CP181" s="1"/>
  <c r="DI181" s="1"/>
  <c r="CQ181" a="1"/>
  <c r="CQ181" s="1"/>
  <c r="DJ181" s="1"/>
  <c r="CW181" a="1"/>
  <c r="CW181" s="1"/>
  <c r="DP181" s="1"/>
  <c r="D182"/>
  <c r="H182"/>
  <c r="O182"/>
  <c r="CN181"/>
  <c r="DG181" l="1"/>
  <c r="AH180"/>
  <c r="AE181"/>
  <c r="F182"/>
  <c r="P182"/>
  <c r="G182" l="1"/>
  <c r="AF181"/>
  <c r="AG181"/>
  <c r="EF181" s="1"/>
  <c r="CY181" a="1"/>
  <c r="CY181" s="1"/>
  <c r="DR181" s="1"/>
  <c r="AI180"/>
  <c r="AJ180"/>
  <c r="EG180" s="1"/>
  <c r="CZ180" a="1"/>
  <c r="CZ180" s="1"/>
  <c r="DS180" s="1"/>
  <c r="AL182"/>
  <c r="AO182" l="1"/>
  <c r="AP182"/>
  <c r="AQ182"/>
  <c r="AS182"/>
  <c r="BA182"/>
  <c r="BP182"/>
  <c r="CP182" l="1" a="1"/>
  <c r="CP182" s="1"/>
  <c r="DI182" s="1"/>
  <c r="CQ182" a="1"/>
  <c r="CQ182" s="1"/>
  <c r="DJ182" s="1"/>
  <c r="CW182" a="1"/>
  <c r="CW182" s="1"/>
  <c r="DP182" s="1"/>
  <c r="D183"/>
  <c r="O183"/>
  <c r="H183"/>
  <c r="CN182"/>
  <c r="DG182" l="1"/>
  <c r="AH181"/>
  <c r="AE182"/>
  <c r="F183"/>
  <c r="P183"/>
  <c r="G183" l="1"/>
  <c r="AF182"/>
  <c r="AG182"/>
  <c r="EF182" s="1"/>
  <c r="CY182" a="1"/>
  <c r="CY182" s="1"/>
  <c r="DR182" s="1"/>
  <c r="AI181"/>
  <c r="AJ181"/>
  <c r="EG181" s="1"/>
  <c r="CZ181" a="1"/>
  <c r="CZ181" s="1"/>
  <c r="DS181" s="1"/>
  <c r="AL183"/>
  <c r="AO183" l="1"/>
  <c r="AP183"/>
  <c r="AQ183"/>
  <c r="AS183"/>
  <c r="BA183"/>
  <c r="BP183"/>
  <c r="CP183" l="1" a="1"/>
  <c r="CP183" s="1"/>
  <c r="DI183" s="1"/>
  <c r="CQ183" a="1"/>
  <c r="CQ183" s="1"/>
  <c r="DJ183" s="1"/>
  <c r="CW183" a="1"/>
  <c r="CW183" s="1"/>
  <c r="DP183" s="1"/>
  <c r="D184"/>
  <c r="H184"/>
  <c r="O184"/>
  <c r="CN183"/>
  <c r="DG183" l="1"/>
  <c r="AH182"/>
  <c r="AE183"/>
  <c r="F184"/>
  <c r="P184"/>
  <c r="G184" l="1"/>
  <c r="AF183"/>
  <c r="AG183"/>
  <c r="EF183" s="1"/>
  <c r="CY183" a="1"/>
  <c r="CY183" s="1"/>
  <c r="DR183" s="1"/>
  <c r="AI182"/>
  <c r="AJ182"/>
  <c r="EG182" s="1"/>
  <c r="CZ182" a="1"/>
  <c r="CZ182" s="1"/>
  <c r="DS182" s="1"/>
  <c r="AL184"/>
  <c r="AO184" l="1"/>
  <c r="AP184"/>
  <c r="AQ184"/>
  <c r="AS184"/>
  <c r="BA184"/>
  <c r="BP184"/>
  <c r="CP184" l="1" a="1"/>
  <c r="CP184" s="1"/>
  <c r="DI184" s="1"/>
  <c r="CQ184" a="1"/>
  <c r="CQ184" s="1"/>
  <c r="DJ184" s="1"/>
  <c r="CW184" a="1"/>
  <c r="CW184" s="1"/>
  <c r="DP184" s="1"/>
  <c r="D185"/>
  <c r="O185"/>
  <c r="H185"/>
  <c r="CN184"/>
  <c r="DG184" l="1"/>
  <c r="AH183"/>
  <c r="AE184"/>
  <c r="F185"/>
  <c r="P185"/>
  <c r="G185" l="1"/>
  <c r="AF184"/>
  <c r="AG184"/>
  <c r="EF184" s="1"/>
  <c r="CY184" a="1"/>
  <c r="CY184" s="1"/>
  <c r="DR184" s="1"/>
  <c r="AI183"/>
  <c r="AJ183"/>
  <c r="EG183" s="1"/>
  <c r="CZ183" a="1"/>
  <c r="CZ183" s="1"/>
  <c r="DS183" s="1"/>
  <c r="AL185"/>
  <c r="AO185" l="1"/>
  <c r="AP185"/>
  <c r="AQ185"/>
  <c r="AS185"/>
  <c r="BA185"/>
  <c r="BP185"/>
  <c r="CP185" l="1" a="1"/>
  <c r="CP185" s="1"/>
  <c r="DI185" s="1"/>
  <c r="CQ185" a="1"/>
  <c r="CQ185" s="1"/>
  <c r="DJ185" s="1"/>
  <c r="CW185" a="1"/>
  <c r="CW185" s="1"/>
  <c r="DP185" s="1"/>
  <c r="D186"/>
  <c r="H186"/>
  <c r="CN185"/>
  <c r="O186"/>
  <c r="DG185" l="1"/>
  <c r="AH184"/>
  <c r="AE185"/>
  <c r="F186"/>
  <c r="P186"/>
  <c r="G186" l="1"/>
  <c r="AF185"/>
  <c r="AG185"/>
  <c r="EF185" s="1"/>
  <c r="CY185" a="1"/>
  <c r="CY185" s="1"/>
  <c r="DR185" s="1"/>
  <c r="AI184"/>
  <c r="AJ184"/>
  <c r="EG184" s="1"/>
  <c r="CZ184" a="1"/>
  <c r="CZ184" s="1"/>
  <c r="DS184" s="1"/>
  <c r="AL186"/>
  <c r="AO186" l="1"/>
  <c r="AP186"/>
  <c r="AQ186"/>
  <c r="AS186"/>
  <c r="BA186"/>
  <c r="BP186"/>
  <c r="CP186" l="1" a="1"/>
  <c r="CP186" s="1"/>
  <c r="DI186" s="1"/>
  <c r="CQ186" a="1"/>
  <c r="CQ186" s="1"/>
  <c r="DJ186" s="1"/>
  <c r="CW186" a="1"/>
  <c r="CW186" s="1"/>
  <c r="DP186" s="1"/>
  <c r="D187"/>
  <c r="H187"/>
  <c r="O187"/>
  <c r="CN186"/>
  <c r="DG186" l="1"/>
  <c r="AH185"/>
  <c r="AE186"/>
  <c r="F187"/>
  <c r="P187"/>
  <c r="G187" l="1"/>
  <c r="AF186"/>
  <c r="AG186"/>
  <c r="EF186" s="1"/>
  <c r="CY186" a="1"/>
  <c r="CY186" s="1"/>
  <c r="DR186" s="1"/>
  <c r="AI185"/>
  <c r="AJ185"/>
  <c r="EG185" s="1"/>
  <c r="CZ185" a="1"/>
  <c r="CZ185" s="1"/>
  <c r="DS185" s="1"/>
  <c r="AL187"/>
  <c r="AO187" l="1"/>
  <c r="AP187"/>
  <c r="AQ187"/>
  <c r="AS187"/>
  <c r="BA187"/>
  <c r="BP187"/>
  <c r="CP187" l="1" a="1"/>
  <c r="CP187" s="1"/>
  <c r="DI187" s="1"/>
  <c r="CQ187" a="1"/>
  <c r="CQ187" s="1"/>
  <c r="DJ187" s="1"/>
  <c r="CW187" a="1"/>
  <c r="CW187" s="1"/>
  <c r="DP187" s="1"/>
  <c r="D188"/>
  <c r="H188"/>
  <c r="O188"/>
  <c r="CN187"/>
  <c r="DG187" l="1"/>
  <c r="AH186"/>
  <c r="AE187"/>
  <c r="F188"/>
  <c r="P188"/>
  <c r="G188" l="1"/>
  <c r="AF187"/>
  <c r="AG187"/>
  <c r="EF187" s="1"/>
  <c r="CY187" a="1"/>
  <c r="CY187" s="1"/>
  <c r="DR187" s="1"/>
  <c r="AI186"/>
  <c r="AJ186"/>
  <c r="EG186" s="1"/>
  <c r="CZ186" a="1"/>
  <c r="CZ186" s="1"/>
  <c r="DS186" s="1"/>
  <c r="AL188"/>
  <c r="AO188" l="1"/>
  <c r="AP188"/>
  <c r="AQ188"/>
  <c r="AS188"/>
  <c r="BA188"/>
  <c r="BP188"/>
  <c r="CP188" l="1" a="1"/>
  <c r="CP188" s="1"/>
  <c r="DI188" s="1"/>
  <c r="CQ188" a="1"/>
  <c r="CQ188" s="1"/>
  <c r="DJ188" s="1"/>
  <c r="CW188" a="1"/>
  <c r="CW188" s="1"/>
  <c r="DP188" s="1"/>
  <c r="D189"/>
  <c r="H189"/>
  <c r="O189"/>
  <c r="CN188"/>
  <c r="DG188" l="1"/>
  <c r="AH187"/>
  <c r="AE188"/>
  <c r="F189"/>
  <c r="P189"/>
  <c r="G189" l="1"/>
  <c r="AF188"/>
  <c r="AG188"/>
  <c r="EF188" s="1"/>
  <c r="CY188" a="1"/>
  <c r="CY188" s="1"/>
  <c r="DR188" s="1"/>
  <c r="AI187"/>
  <c r="AJ187"/>
  <c r="EG187" s="1"/>
  <c r="CZ187" a="1"/>
  <c r="CZ187" s="1"/>
  <c r="DS187" s="1"/>
  <c r="AL189"/>
  <c r="AO189" l="1"/>
  <c r="AP189"/>
  <c r="AQ189"/>
  <c r="AS189"/>
  <c r="BA189"/>
  <c r="BP189"/>
  <c r="CP189" l="1" a="1"/>
  <c r="CP189" s="1"/>
  <c r="DI189" s="1"/>
  <c r="CQ189" a="1"/>
  <c r="CQ189" s="1"/>
  <c r="DJ189" s="1"/>
  <c r="CW189" a="1"/>
  <c r="CW189" s="1"/>
  <c r="DP189" s="1"/>
  <c r="D190"/>
  <c r="H190"/>
  <c r="O190"/>
  <c r="CN189"/>
  <c r="DG189" l="1"/>
  <c r="AH188"/>
  <c r="AE189"/>
  <c r="F190"/>
  <c r="P190"/>
  <c r="G190" l="1"/>
  <c r="AF189"/>
  <c r="AG189"/>
  <c r="EF189" s="1"/>
  <c r="CY189" a="1"/>
  <c r="CY189" s="1"/>
  <c r="DR189" s="1"/>
  <c r="AI188"/>
  <c r="AJ188"/>
  <c r="EG188" s="1"/>
  <c r="CZ188" a="1"/>
  <c r="CZ188" s="1"/>
  <c r="DS188" s="1"/>
  <c r="AL190"/>
  <c r="AO190" l="1"/>
  <c r="AP190"/>
  <c r="AQ190"/>
  <c r="AS190"/>
  <c r="BA190"/>
  <c r="BP190"/>
  <c r="CP190" l="1" a="1"/>
  <c r="CP190" s="1"/>
  <c r="DI190" s="1"/>
  <c r="CQ190" a="1"/>
  <c r="CQ190" s="1"/>
  <c r="DJ190" s="1"/>
  <c r="CW190" a="1"/>
  <c r="CW190" s="1"/>
  <c r="DP190" s="1"/>
  <c r="D191"/>
  <c r="H191"/>
  <c r="O191"/>
  <c r="CN190"/>
  <c r="DG190" l="1"/>
  <c r="AH189"/>
  <c r="AE190"/>
  <c r="F191"/>
  <c r="P191"/>
  <c r="G191" l="1"/>
  <c r="AF190"/>
  <c r="AG190"/>
  <c r="EF190" s="1"/>
  <c r="CY190" a="1"/>
  <c r="CY190" s="1"/>
  <c r="DR190" s="1"/>
  <c r="AI189"/>
  <c r="AJ189"/>
  <c r="EG189" s="1"/>
  <c r="CZ189" a="1"/>
  <c r="CZ189" s="1"/>
  <c r="DS189" s="1"/>
  <c r="AL191"/>
  <c r="AO191" l="1"/>
  <c r="AP191"/>
  <c r="AQ191"/>
  <c r="AS191"/>
  <c r="BA191"/>
  <c r="BP191"/>
  <c r="CP191" l="1" a="1"/>
  <c r="CP191" s="1"/>
  <c r="DI191" s="1"/>
  <c r="CQ191" a="1"/>
  <c r="CQ191" s="1"/>
  <c r="DJ191" s="1"/>
  <c r="CW191" a="1"/>
  <c r="CW191" s="1"/>
  <c r="DP191" s="1"/>
  <c r="D192"/>
  <c r="H192"/>
  <c r="O192"/>
  <c r="CN191"/>
  <c r="DG191" l="1"/>
  <c r="AH190"/>
  <c r="AE191"/>
  <c r="F192"/>
  <c r="P192"/>
  <c r="G192" l="1"/>
  <c r="AF191"/>
  <c r="AG191"/>
  <c r="EF191" s="1"/>
  <c r="CY191" a="1"/>
  <c r="CY191" s="1"/>
  <c r="DR191" s="1"/>
  <c r="AI190"/>
  <c r="AJ190"/>
  <c r="EG190" s="1"/>
  <c r="CZ190" a="1"/>
  <c r="CZ190" s="1"/>
  <c r="DS190" s="1"/>
  <c r="AL192"/>
  <c r="AO192" l="1"/>
  <c r="AP192"/>
  <c r="AQ192"/>
  <c r="AS192"/>
  <c r="BA192"/>
  <c r="BP192"/>
  <c r="CP192" l="1" a="1"/>
  <c r="CP192" s="1"/>
  <c r="DI192" s="1"/>
  <c r="CQ192" a="1"/>
  <c r="CQ192" s="1"/>
  <c r="DJ192" s="1"/>
  <c r="CW192" a="1"/>
  <c r="CW192" s="1"/>
  <c r="DP192" s="1"/>
  <c r="D193"/>
  <c r="H193"/>
  <c r="O193"/>
  <c r="CN192"/>
  <c r="DG192" l="1"/>
  <c r="AH191"/>
  <c r="AE192"/>
  <c r="F193"/>
  <c r="P193"/>
  <c r="G193" l="1"/>
  <c r="AF192"/>
  <c r="AG192"/>
  <c r="EF192" s="1"/>
  <c r="CY192" a="1"/>
  <c r="CY192" s="1"/>
  <c r="DR192" s="1"/>
  <c r="AI191"/>
  <c r="AJ191"/>
  <c r="EG191" s="1"/>
  <c r="CZ191" a="1"/>
  <c r="CZ191" s="1"/>
  <c r="DS191" s="1"/>
  <c r="AL193"/>
  <c r="AO193" l="1"/>
  <c r="AP193"/>
  <c r="AQ193"/>
  <c r="AS193"/>
  <c r="BA193"/>
  <c r="BP193"/>
  <c r="CP193" l="1" a="1"/>
  <c r="CP193" s="1"/>
  <c r="DI193" s="1"/>
  <c r="CQ193" a="1"/>
  <c r="CQ193" s="1"/>
  <c r="DJ193" s="1"/>
  <c r="CW193" a="1"/>
  <c r="CW193" s="1"/>
  <c r="DP193" s="1"/>
  <c r="D194"/>
  <c r="H194"/>
  <c r="O194"/>
  <c r="CN193"/>
  <c r="DG193" l="1"/>
  <c r="AH192"/>
  <c r="AE193"/>
  <c r="F194"/>
  <c r="P194"/>
  <c r="G194" l="1"/>
  <c r="AF193"/>
  <c r="AG193"/>
  <c r="EF193" s="1"/>
  <c r="CY193" a="1"/>
  <c r="CY193" s="1"/>
  <c r="DR193" s="1"/>
  <c r="AI192"/>
  <c r="AJ192"/>
  <c r="EG192" s="1"/>
  <c r="CZ192" a="1"/>
  <c r="CZ192" s="1"/>
  <c r="DS192" s="1"/>
  <c r="AL194"/>
  <c r="AO194" l="1"/>
  <c r="AP194"/>
  <c r="AQ194"/>
  <c r="AS194"/>
  <c r="BA194"/>
  <c r="BP194"/>
  <c r="CP194" l="1" a="1"/>
  <c r="CP194" s="1"/>
  <c r="DI194" s="1"/>
  <c r="CQ194" a="1"/>
  <c r="CQ194" s="1"/>
  <c r="DJ194" s="1"/>
  <c r="CW194" a="1"/>
  <c r="CW194" s="1"/>
  <c r="DP194" s="1"/>
  <c r="D195"/>
  <c r="H195"/>
  <c r="O195"/>
  <c r="CN194"/>
  <c r="DG194" l="1"/>
  <c r="AH193"/>
  <c r="AE194"/>
  <c r="F195"/>
  <c r="P195"/>
  <c r="G195" l="1"/>
  <c r="AF194"/>
  <c r="AG194"/>
  <c r="EF194" s="1"/>
  <c r="CY194" a="1"/>
  <c r="CY194" s="1"/>
  <c r="DR194" s="1"/>
  <c r="AI193"/>
  <c r="AJ193"/>
  <c r="EG193" s="1"/>
  <c r="CZ193" a="1"/>
  <c r="CZ193" s="1"/>
  <c r="DS193" s="1"/>
  <c r="AL195"/>
  <c r="AO195" l="1"/>
  <c r="AP195"/>
  <c r="AQ195"/>
  <c r="AS195"/>
  <c r="BA195"/>
  <c r="BP195"/>
  <c r="CP195" l="1" a="1"/>
  <c r="CP195" s="1"/>
  <c r="DI195" s="1"/>
  <c r="CQ195" a="1"/>
  <c r="CQ195" s="1"/>
  <c r="DJ195" s="1"/>
  <c r="CW195" a="1"/>
  <c r="CW195" s="1"/>
  <c r="DP195" s="1"/>
  <c r="D202"/>
  <c r="H202"/>
  <c r="O202"/>
  <c r="CN195"/>
  <c r="AH200" l="1"/>
  <c r="AE201"/>
  <c r="DG195"/>
  <c r="AH194"/>
  <c r="AE195"/>
  <c r="F202"/>
  <c r="P202"/>
  <c r="AI200" l="1"/>
  <c r="AJ200"/>
  <c r="EG200" s="1"/>
  <c r="CZ200" a="1"/>
  <c r="CZ200" s="1"/>
  <c r="DS200" s="1"/>
  <c r="AG201"/>
  <c r="EF201" s="1"/>
  <c r="AF201"/>
  <c r="CY201" a="1"/>
  <c r="CY201" s="1"/>
  <c r="DR201" s="1"/>
  <c r="G202"/>
  <c r="AF195"/>
  <c r="AG195"/>
  <c r="EF195" s="1"/>
  <c r="CY195" a="1"/>
  <c r="CY195" s="1"/>
  <c r="DR195" s="1"/>
  <c r="AI194"/>
  <c r="AJ194"/>
  <c r="EG194" s="1"/>
  <c r="CZ194" a="1"/>
  <c r="CZ194" s="1"/>
  <c r="DS194" s="1"/>
  <c r="AL202"/>
  <c r="AO202" l="1"/>
  <c r="AP202"/>
  <c r="AQ202"/>
  <c r="AS202"/>
  <c r="BA202"/>
  <c r="BP202"/>
  <c r="CP202" l="1" a="1"/>
  <c r="CP202" s="1"/>
  <c r="DI202" s="1"/>
  <c r="CQ202" a="1"/>
  <c r="CQ202" s="1"/>
  <c r="DJ202" s="1"/>
  <c r="CW202" a="1"/>
  <c r="CW202" s="1"/>
  <c r="DP202" s="1"/>
  <c r="CN202"/>
  <c r="AH201" l="1"/>
  <c r="DG202"/>
  <c r="AH195"/>
  <c r="AE202"/>
  <c r="AI201" l="1"/>
  <c r="AJ201"/>
  <c r="EG201" s="1"/>
  <c r="CZ201" a="1"/>
  <c r="CZ201" s="1"/>
  <c r="DS201" s="1"/>
  <c r="AF202"/>
  <c r="AG202"/>
  <c r="EF202" s="1"/>
  <c r="CY202" a="1"/>
  <c r="CY202" s="1"/>
  <c r="DR202" s="1"/>
  <c r="AI195"/>
  <c r="AJ195"/>
  <c r="EG195" s="1"/>
  <c r="CZ195" a="1"/>
  <c r="CZ195" s="1"/>
  <c r="DS195" s="1"/>
  <c r="AH202" l="1"/>
  <c r="AI202" l="1"/>
  <c r="AJ202"/>
  <c r="EG202" s="1"/>
  <c r="CZ202" a="1"/>
  <c r="CZ202" s="1"/>
  <c r="DS202" s="1"/>
  <c r="D228" l="1"/>
  <c r="H228"/>
  <c r="O228"/>
  <c r="AH226" l="1"/>
  <c r="AH219"/>
  <c r="AE227"/>
  <c r="F228"/>
  <c r="P228"/>
  <c r="AJ226" l="1"/>
  <c r="EG226" s="1"/>
  <c r="AI226"/>
  <c r="CZ226" a="1"/>
  <c r="CZ226" s="1"/>
  <c r="DS226" s="1"/>
  <c r="AJ219"/>
  <c r="EG219" s="1"/>
  <c r="AI219"/>
  <c r="CZ219" a="1"/>
  <c r="CZ219" s="1"/>
  <c r="DS219" s="1"/>
  <c r="AG227"/>
  <c r="EF227" s="1"/>
  <c r="AF227"/>
  <c r="CY227" a="1"/>
  <c r="CY227" s="1"/>
  <c r="DR227" s="1"/>
  <c r="G228"/>
  <c r="AL228"/>
  <c r="AO228" l="1"/>
  <c r="AP228"/>
  <c r="AQ228"/>
  <c r="AS228"/>
  <c r="BA228"/>
  <c r="BP228"/>
  <c r="CP228" l="1" a="1"/>
  <c r="CP228" s="1"/>
  <c r="DI228" s="1"/>
  <c r="CQ228" a="1"/>
  <c r="CQ228" s="1"/>
  <c r="DJ228" s="1"/>
  <c r="CW228" a="1"/>
  <c r="CW228" s="1"/>
  <c r="DP228" s="1"/>
  <c r="D229"/>
  <c r="H229"/>
  <c r="CN228"/>
  <c r="O229"/>
  <c r="AH227" l="1"/>
  <c r="DG228"/>
  <c r="AE228"/>
  <c r="F229"/>
  <c r="P229"/>
  <c r="AJ227" l="1"/>
  <c r="EG227" s="1"/>
  <c r="AI227"/>
  <c r="CZ227" a="1"/>
  <c r="CZ227" s="1"/>
  <c r="DS227" s="1"/>
  <c r="G229"/>
  <c r="AF228"/>
  <c r="AG228"/>
  <c r="EF228" s="1"/>
  <c r="CY228" a="1"/>
  <c r="CY228" s="1"/>
  <c r="DR228" s="1"/>
  <c r="AL229"/>
  <c r="AO229" l="1"/>
  <c r="AP229"/>
  <c r="AQ229"/>
  <c r="AS229"/>
  <c r="BA229"/>
  <c r="BP229"/>
  <c r="CP229" l="1" a="1"/>
  <c r="CP229" s="1"/>
  <c r="DI229" s="1"/>
  <c r="CQ229" a="1"/>
  <c r="CQ229" s="1"/>
  <c r="DJ229" s="1"/>
  <c r="CW229" a="1"/>
  <c r="CW229" s="1"/>
  <c r="DP229" s="1"/>
  <c r="D231"/>
  <c r="H231"/>
  <c r="O231"/>
  <c r="CN229"/>
  <c r="AE230" l="1"/>
  <c r="DG229"/>
  <c r="AH228"/>
  <c r="AE229"/>
  <c r="F231"/>
  <c r="P231"/>
  <c r="AF230" l="1"/>
  <c r="AG230"/>
  <c r="EF230" s="1"/>
  <c r="CY230" a="1"/>
  <c r="CY230" s="1"/>
  <c r="DR230" s="1"/>
  <c r="AH230"/>
  <c r="G231"/>
  <c r="AF229"/>
  <c r="AG229"/>
  <c r="EF229" s="1"/>
  <c r="CY229" a="1"/>
  <c r="CY229" s="1"/>
  <c r="DR229" s="1"/>
  <c r="AI228"/>
  <c r="AJ228"/>
  <c r="EG228" s="1"/>
  <c r="CZ228" a="1"/>
  <c r="CZ228" s="1"/>
  <c r="DS228" s="1"/>
  <c r="AL231"/>
  <c r="AJ230" l="1"/>
  <c r="EG230" s="1"/>
  <c r="AI230"/>
  <c r="CZ230" a="1"/>
  <c r="CZ230" s="1"/>
  <c r="DS230" s="1"/>
  <c r="AO231"/>
  <c r="AP231"/>
  <c r="AQ231"/>
  <c r="AS231"/>
  <c r="BA231"/>
  <c r="BP231"/>
  <c r="CP231" l="1" a="1"/>
  <c r="CP231" s="1"/>
  <c r="DI231" s="1"/>
  <c r="CQ231" a="1"/>
  <c r="CQ231" s="1"/>
  <c r="DJ231" s="1"/>
  <c r="CW231" a="1"/>
  <c r="CW231" s="1"/>
  <c r="DP231" s="1"/>
  <c r="D233"/>
  <c r="O233"/>
  <c r="CN231"/>
  <c r="H233"/>
  <c r="AE232" l="1"/>
  <c r="DG231"/>
  <c r="AH229"/>
  <c r="AE231"/>
  <c r="F233"/>
  <c r="P233"/>
  <c r="AF232" l="1"/>
  <c r="AG232"/>
  <c r="EF232" s="1"/>
  <c r="CY232" a="1"/>
  <c r="CY232" s="1"/>
  <c r="DR232" s="1"/>
  <c r="G233"/>
  <c r="AF231"/>
  <c r="AG231"/>
  <c r="EF231" s="1"/>
  <c r="CY231" a="1"/>
  <c r="CY231" s="1"/>
  <c r="DR231" s="1"/>
  <c r="AI229"/>
  <c r="AJ229"/>
  <c r="EG229" s="1"/>
  <c r="CZ229" a="1"/>
  <c r="CZ229" s="1"/>
  <c r="DS229" s="1"/>
  <c r="AL233"/>
  <c r="AO233" l="1"/>
  <c r="AP233"/>
  <c r="AQ233"/>
  <c r="AS233"/>
  <c r="BA233"/>
  <c r="BP233"/>
  <c r="CP233" l="1" a="1"/>
  <c r="CP233" s="1"/>
  <c r="DI233" s="1"/>
  <c r="CQ233" a="1"/>
  <c r="CQ233" s="1"/>
  <c r="DJ233" s="1"/>
  <c r="CW233" a="1"/>
  <c r="CW233" s="1"/>
  <c r="DP233" s="1"/>
  <c r="D234"/>
  <c r="H234"/>
  <c r="O234"/>
  <c r="CN233"/>
  <c r="AH232" l="1"/>
  <c r="DG233"/>
  <c r="AH231"/>
  <c r="AE233"/>
  <c r="F234"/>
  <c r="P234"/>
  <c r="AJ232" l="1"/>
  <c r="EG232" s="1"/>
  <c r="AI232"/>
  <c r="CZ232" a="1"/>
  <c r="CZ232" s="1"/>
  <c r="DS232" s="1"/>
  <c r="G234"/>
  <c r="AF233"/>
  <c r="AG233"/>
  <c r="EF233" s="1"/>
  <c r="CY233" a="1"/>
  <c r="CY233" s="1"/>
  <c r="DR233" s="1"/>
  <c r="AI231"/>
  <c r="AJ231"/>
  <c r="EG231" s="1"/>
  <c r="CZ231" a="1"/>
  <c r="CZ231" s="1"/>
  <c r="DS231" s="1"/>
  <c r="AL234"/>
  <c r="AO234" l="1"/>
  <c r="AP234"/>
  <c r="AQ234"/>
  <c r="AS234"/>
  <c r="BA234"/>
  <c r="BP234"/>
  <c r="CP234" l="1" a="1"/>
  <c r="CP234" s="1"/>
  <c r="DI234" s="1"/>
  <c r="CQ234" a="1"/>
  <c r="CQ234" s="1"/>
  <c r="DJ234" s="1"/>
  <c r="CW234" a="1"/>
  <c r="CW234" s="1"/>
  <c r="DP234" s="1"/>
  <c r="D235"/>
  <c r="H235"/>
  <c r="O235"/>
  <c r="CN234"/>
  <c r="DG234" l="1"/>
  <c r="AH233"/>
  <c r="AE234"/>
  <c r="F235"/>
  <c r="P235"/>
  <c r="G235" l="1"/>
  <c r="AF234"/>
  <c r="AG234"/>
  <c r="EF234" s="1"/>
  <c r="CY234" a="1"/>
  <c r="CY234" s="1"/>
  <c r="DR234" s="1"/>
  <c r="AI233"/>
  <c r="AJ233"/>
  <c r="EG233" s="1"/>
  <c r="CZ233" a="1"/>
  <c r="CZ233" s="1"/>
  <c r="DS233" s="1"/>
  <c r="AL235"/>
  <c r="AO235" l="1"/>
  <c r="AP235"/>
  <c r="AQ235"/>
  <c r="AS235"/>
  <c r="BA235"/>
  <c r="BP235"/>
  <c r="CP235" l="1" a="1"/>
  <c r="CP235" s="1"/>
  <c r="DI235" s="1"/>
  <c r="CQ235" a="1"/>
  <c r="CQ235" s="1"/>
  <c r="DJ235" s="1"/>
  <c r="CW235" a="1"/>
  <c r="CW235" s="1"/>
  <c r="DP235" s="1"/>
  <c r="D236"/>
  <c r="H236"/>
  <c r="CN235"/>
  <c r="O236"/>
  <c r="DG235" l="1"/>
  <c r="AH234"/>
  <c r="AE235"/>
  <c r="F236"/>
  <c r="P236"/>
  <c r="G236" l="1"/>
  <c r="AF235"/>
  <c r="AG235"/>
  <c r="EF235" s="1"/>
  <c r="CY235" a="1"/>
  <c r="CY235" s="1"/>
  <c r="DR235" s="1"/>
  <c r="AI234"/>
  <c r="AJ234"/>
  <c r="EG234" s="1"/>
  <c r="CZ234" a="1"/>
  <c r="CZ234" s="1"/>
  <c r="DS234" s="1"/>
  <c r="AL236"/>
  <c r="AO236" l="1"/>
  <c r="AP236"/>
  <c r="AQ236"/>
  <c r="AS236"/>
  <c r="BA236"/>
  <c r="BP236"/>
  <c r="CP236" l="1" a="1"/>
  <c r="CP236" s="1"/>
  <c r="DI236" s="1"/>
  <c r="CQ236" a="1"/>
  <c r="CQ236" s="1"/>
  <c r="DJ236" s="1"/>
  <c r="CW236" a="1"/>
  <c r="CW236" s="1"/>
  <c r="DP236" s="1"/>
  <c r="D237"/>
  <c r="H237"/>
  <c r="O237"/>
  <c r="CN236"/>
  <c r="DG236" l="1"/>
  <c r="AH235"/>
  <c r="AE236"/>
  <c r="F237"/>
  <c r="P237"/>
  <c r="G237" l="1"/>
  <c r="AF236"/>
  <c r="AG236"/>
  <c r="EF236" s="1"/>
  <c r="CY236" a="1"/>
  <c r="CY236" s="1"/>
  <c r="DR236" s="1"/>
  <c r="AI235"/>
  <c r="AJ235"/>
  <c r="EG235" s="1"/>
  <c r="CZ235" a="1"/>
  <c r="CZ235" s="1"/>
  <c r="DS235" s="1"/>
  <c r="AL237"/>
  <c r="AO237" l="1"/>
  <c r="AP237"/>
  <c r="AQ237"/>
  <c r="AS237"/>
  <c r="BA237"/>
  <c r="BP237"/>
  <c r="CP237" l="1" a="1"/>
  <c r="CP237" s="1"/>
  <c r="DI237" s="1"/>
  <c r="CQ237" a="1"/>
  <c r="CQ237" s="1"/>
  <c r="DJ237" s="1"/>
  <c r="CW237" a="1"/>
  <c r="CW237" s="1"/>
  <c r="DP237" s="1"/>
  <c r="D238"/>
  <c r="H238"/>
  <c r="CN237"/>
  <c r="O238"/>
  <c r="DG237" l="1"/>
  <c r="AH236"/>
  <c r="AE237"/>
  <c r="F238"/>
  <c r="P238"/>
  <c r="G238" l="1"/>
  <c r="AF237"/>
  <c r="AG237"/>
  <c r="EF237" s="1"/>
  <c r="CY237" a="1"/>
  <c r="CY237" s="1"/>
  <c r="DR237" s="1"/>
  <c r="AI236"/>
  <c r="AJ236"/>
  <c r="EG236" s="1"/>
  <c r="CZ236" a="1"/>
  <c r="CZ236" s="1"/>
  <c r="DS236" s="1"/>
  <c r="AL238"/>
  <c r="AO238" l="1"/>
  <c r="AP238"/>
  <c r="AQ238"/>
  <c r="AS238"/>
  <c r="BA238"/>
  <c r="BP238"/>
  <c r="CP238" l="1" a="1"/>
  <c r="CP238" s="1"/>
  <c r="DI238" s="1"/>
  <c r="CQ238" a="1"/>
  <c r="CQ238" s="1"/>
  <c r="DJ238" s="1"/>
  <c r="CW238" a="1"/>
  <c r="CW238" s="1"/>
  <c r="DP238" s="1"/>
  <c r="D239"/>
  <c r="O239"/>
  <c r="H239"/>
  <c r="CN238"/>
  <c r="DG238" l="1"/>
  <c r="AH237"/>
  <c r="AE238"/>
  <c r="F239"/>
  <c r="P239"/>
  <c r="G239" l="1"/>
  <c r="AF238"/>
  <c r="AG238"/>
  <c r="EF238" s="1"/>
  <c r="CY238" a="1"/>
  <c r="CY238" s="1"/>
  <c r="DR238" s="1"/>
  <c r="AI237"/>
  <c r="AJ237"/>
  <c r="EG237" s="1"/>
  <c r="CZ237" a="1"/>
  <c r="CZ237" s="1"/>
  <c r="DS237" s="1"/>
  <c r="AL239"/>
  <c r="AO239" l="1"/>
  <c r="AP239"/>
  <c r="AQ239"/>
  <c r="AS239"/>
  <c r="BA239"/>
  <c r="BP239"/>
  <c r="CP239" l="1" a="1"/>
  <c r="CP239" s="1"/>
  <c r="DI239" s="1"/>
  <c r="CQ239" a="1"/>
  <c r="CQ239" s="1"/>
  <c r="DJ239" s="1"/>
  <c r="CW239" a="1"/>
  <c r="CW239" s="1"/>
  <c r="DP239" s="1"/>
  <c r="D240"/>
  <c r="H240"/>
  <c r="CN239"/>
  <c r="O240"/>
  <c r="DG239" l="1"/>
  <c r="AH238"/>
  <c r="AE239"/>
  <c r="F240"/>
  <c r="P240"/>
  <c r="G240" l="1"/>
  <c r="AF239"/>
  <c r="AG239"/>
  <c r="EF239" s="1"/>
  <c r="CY239" a="1"/>
  <c r="CY239" s="1"/>
  <c r="DR239" s="1"/>
  <c r="AI238"/>
  <c r="AJ238"/>
  <c r="EG238" s="1"/>
  <c r="CZ238" a="1"/>
  <c r="CZ238" s="1"/>
  <c r="DS238" s="1"/>
  <c r="AL240"/>
  <c r="AO240" l="1"/>
  <c r="AP240"/>
  <c r="AQ240"/>
  <c r="AS240"/>
  <c r="BA240"/>
  <c r="BP240"/>
  <c r="CP240" l="1" a="1"/>
  <c r="CP240" s="1"/>
  <c r="DI240" s="1"/>
  <c r="CQ240" a="1"/>
  <c r="CQ240" s="1"/>
  <c r="DJ240" s="1"/>
  <c r="CW240" a="1"/>
  <c r="CW240" s="1"/>
  <c r="DP240" s="1"/>
  <c r="D241"/>
  <c r="H241"/>
  <c r="O241"/>
  <c r="CN240"/>
  <c r="DG240" l="1"/>
  <c r="AH239"/>
  <c r="AE240"/>
  <c r="F241"/>
  <c r="P241"/>
  <c r="G241" l="1"/>
  <c r="AF240"/>
  <c r="AG240"/>
  <c r="EF240" s="1"/>
  <c r="CY240" a="1"/>
  <c r="CY240" s="1"/>
  <c r="DR240" s="1"/>
  <c r="AI239"/>
  <c r="AJ239"/>
  <c r="EG239" s="1"/>
  <c r="CZ239" a="1"/>
  <c r="CZ239" s="1"/>
  <c r="DS239" s="1"/>
  <c r="AL241"/>
  <c r="AO241" l="1"/>
  <c r="AP241"/>
  <c r="AQ241"/>
  <c r="AS241"/>
  <c r="BA241"/>
  <c r="BP241"/>
  <c r="CP241" l="1" a="1"/>
  <c r="CP241" s="1"/>
  <c r="DI241" s="1"/>
  <c r="CQ241" a="1"/>
  <c r="CQ241" s="1"/>
  <c r="DJ241" s="1"/>
  <c r="CW241" a="1"/>
  <c r="CW241" s="1"/>
  <c r="DP241" s="1"/>
  <c r="D242"/>
  <c r="H242"/>
  <c r="O242"/>
  <c r="CN241"/>
  <c r="DG241" l="1"/>
  <c r="AH240"/>
  <c r="AE241"/>
  <c r="F242"/>
  <c r="P242"/>
  <c r="G242" l="1"/>
  <c r="AF241"/>
  <c r="AG241"/>
  <c r="EF241" s="1"/>
  <c r="CY241" a="1"/>
  <c r="CY241" s="1"/>
  <c r="DR241" s="1"/>
  <c r="AI240"/>
  <c r="AJ240"/>
  <c r="EG240" s="1"/>
  <c r="CZ240" a="1"/>
  <c r="CZ240" s="1"/>
  <c r="DS240" s="1"/>
  <c r="AL242"/>
  <c r="AO242" l="1"/>
  <c r="AP242"/>
  <c r="AQ242"/>
  <c r="AS242"/>
  <c r="BA242"/>
  <c r="BP242"/>
  <c r="CP242" l="1" a="1"/>
  <c r="CP242" s="1"/>
  <c r="DI242" s="1"/>
  <c r="CQ242" a="1"/>
  <c r="CQ242" s="1"/>
  <c r="DJ242" s="1"/>
  <c r="CW242" a="1"/>
  <c r="CW242" s="1"/>
  <c r="DP242" s="1"/>
  <c r="D243"/>
  <c r="H243"/>
  <c r="O243"/>
  <c r="CN242"/>
  <c r="DG242" l="1"/>
  <c r="AH241"/>
  <c r="AE242"/>
  <c r="F243"/>
  <c r="P243"/>
  <c r="G243" l="1"/>
  <c r="AF242"/>
  <c r="AG242"/>
  <c r="EF242" s="1"/>
  <c r="CY242" a="1"/>
  <c r="CY242" s="1"/>
  <c r="DR242" s="1"/>
  <c r="AI241"/>
  <c r="AJ241"/>
  <c r="EG241" s="1"/>
  <c r="CZ241" a="1"/>
  <c r="CZ241" s="1"/>
  <c r="DS241" s="1"/>
  <c r="AL243"/>
  <c r="AO243" l="1"/>
  <c r="AP243"/>
  <c r="AQ243"/>
  <c r="AS243"/>
  <c r="BA243"/>
  <c r="BP243"/>
  <c r="CP243" l="1" a="1"/>
  <c r="CP243" s="1"/>
  <c r="DI243" s="1"/>
  <c r="CQ243" a="1"/>
  <c r="CQ243" s="1"/>
  <c r="DJ243" s="1"/>
  <c r="CW243" a="1"/>
  <c r="CW243" s="1"/>
  <c r="DP243" s="1"/>
  <c r="D244"/>
  <c r="H244"/>
  <c r="O244"/>
  <c r="CN243"/>
  <c r="DG243" l="1"/>
  <c r="AH242"/>
  <c r="AE243"/>
  <c r="F244"/>
  <c r="P244"/>
  <c r="G244" l="1"/>
  <c r="AF243"/>
  <c r="AG243"/>
  <c r="EF243" s="1"/>
  <c r="CY243" a="1"/>
  <c r="CY243" s="1"/>
  <c r="DR243" s="1"/>
  <c r="AI242"/>
  <c r="AJ242"/>
  <c r="EG242" s="1"/>
  <c r="CZ242" a="1"/>
  <c r="CZ242" s="1"/>
  <c r="DS242" s="1"/>
  <c r="AL244"/>
  <c r="AO244" l="1"/>
  <c r="AP244"/>
  <c r="AQ244"/>
  <c r="AS244"/>
  <c r="BA244"/>
  <c r="BP244"/>
  <c r="CP244" l="1" a="1"/>
  <c r="CP244" s="1"/>
  <c r="DI244" s="1"/>
  <c r="CQ244" a="1"/>
  <c r="CQ244" s="1"/>
  <c r="DJ244" s="1"/>
  <c r="CW244" a="1"/>
  <c r="CW244" s="1"/>
  <c r="DP244" s="1"/>
  <c r="D245"/>
  <c r="H245"/>
  <c r="O245"/>
  <c r="CN244"/>
  <c r="DG244" l="1"/>
  <c r="AH243"/>
  <c r="AE244"/>
  <c r="F245"/>
  <c r="P245"/>
  <c r="G245" l="1"/>
  <c r="AF244"/>
  <c r="AG244"/>
  <c r="EF244" s="1"/>
  <c r="CY244" a="1"/>
  <c r="CY244" s="1"/>
  <c r="DR244" s="1"/>
  <c r="AI243"/>
  <c r="AJ243"/>
  <c r="EG243" s="1"/>
  <c r="CZ243" a="1"/>
  <c r="CZ243" s="1"/>
  <c r="DS243" s="1"/>
  <c r="AL245"/>
  <c r="AO245" l="1"/>
  <c r="AP245"/>
  <c r="AQ245"/>
  <c r="AS245"/>
  <c r="BA245"/>
  <c r="BP245"/>
  <c r="CP245" l="1" a="1"/>
  <c r="CP245" s="1"/>
  <c r="DI245" s="1"/>
  <c r="CQ245" a="1"/>
  <c r="CQ245" s="1"/>
  <c r="DJ245" s="1"/>
  <c r="CW245" a="1"/>
  <c r="CW245" s="1"/>
  <c r="DP245" s="1"/>
  <c r="D246"/>
  <c r="O246"/>
  <c r="H246"/>
  <c r="CN245"/>
  <c r="DG245" l="1"/>
  <c r="AH244"/>
  <c r="AE245"/>
  <c r="F246"/>
  <c r="P246"/>
  <c r="G246" l="1"/>
  <c r="AF245"/>
  <c r="AG245"/>
  <c r="EF245" s="1"/>
  <c r="CY245" a="1"/>
  <c r="CY245" s="1"/>
  <c r="DR245" s="1"/>
  <c r="AI244"/>
  <c r="AJ244"/>
  <c r="EG244" s="1"/>
  <c r="CZ244" a="1"/>
  <c r="CZ244" s="1"/>
  <c r="DS244" s="1"/>
  <c r="AL246"/>
  <c r="AO246" l="1"/>
  <c r="AP246"/>
  <c r="AQ246"/>
  <c r="AS246"/>
  <c r="BA246"/>
  <c r="BP246"/>
  <c r="CP246" l="1" a="1"/>
  <c r="CP246" s="1"/>
  <c r="DI246" s="1"/>
  <c r="CQ246" a="1"/>
  <c r="CQ246" s="1"/>
  <c r="DJ246" s="1"/>
  <c r="CW246" a="1"/>
  <c r="CW246" s="1"/>
  <c r="DP246" s="1"/>
  <c r="D247"/>
  <c r="H247"/>
  <c r="O247"/>
  <c r="CN246"/>
  <c r="DG246" l="1"/>
  <c r="AH245"/>
  <c r="AE246"/>
  <c r="F247"/>
  <c r="P247"/>
  <c r="G247" l="1"/>
  <c r="AF246"/>
  <c r="AG246"/>
  <c r="EF246" s="1"/>
  <c r="CY246" a="1"/>
  <c r="CY246" s="1"/>
  <c r="DR246" s="1"/>
  <c r="AI245"/>
  <c r="AJ245"/>
  <c r="EG245" s="1"/>
  <c r="CZ245" a="1"/>
  <c r="CZ245" s="1"/>
  <c r="DS245" s="1"/>
  <c r="AL247"/>
  <c r="AO247" l="1"/>
  <c r="AP247"/>
  <c r="AQ247"/>
  <c r="AS247"/>
  <c r="BA247"/>
  <c r="BP247"/>
  <c r="CP247" l="1" a="1"/>
  <c r="CP247" s="1"/>
  <c r="DI247" s="1"/>
  <c r="CQ247" a="1"/>
  <c r="CQ247" s="1"/>
  <c r="DJ247" s="1"/>
  <c r="CW247" a="1"/>
  <c r="CW247" s="1"/>
  <c r="DP247" s="1"/>
  <c r="D248"/>
  <c r="H248"/>
  <c r="O248"/>
  <c r="CN247"/>
  <c r="DG247" l="1"/>
  <c r="AH246"/>
  <c r="AE247"/>
  <c r="F248"/>
  <c r="P248"/>
  <c r="G248" l="1"/>
  <c r="AF247"/>
  <c r="AG247"/>
  <c r="EF247" s="1"/>
  <c r="CY247" a="1"/>
  <c r="CY247" s="1"/>
  <c r="DR247" s="1"/>
  <c r="AI246"/>
  <c r="AJ246"/>
  <c r="EG246" s="1"/>
  <c r="CZ246" a="1"/>
  <c r="CZ246" s="1"/>
  <c r="DS246" s="1"/>
  <c r="AL248"/>
  <c r="AO248" l="1"/>
  <c r="AP248"/>
  <c r="AQ248"/>
  <c r="AS248"/>
  <c r="BA248"/>
  <c r="BP248"/>
  <c r="CP248" l="1" a="1"/>
  <c r="CP248" s="1"/>
  <c r="DI248" s="1"/>
  <c r="CQ248" a="1"/>
  <c r="CQ248" s="1"/>
  <c r="DJ248" s="1"/>
  <c r="CW248" a="1"/>
  <c r="CW248" s="1"/>
  <c r="DP248" s="1"/>
  <c r="D267"/>
  <c r="O267"/>
  <c r="CN248"/>
  <c r="H267"/>
  <c r="AH265" l="1"/>
  <c r="AE266"/>
  <c r="DG248"/>
  <c r="AH247"/>
  <c r="AE248"/>
  <c r="F267"/>
  <c r="P267"/>
  <c r="AJ265" l="1"/>
  <c r="EG265" s="1"/>
  <c r="AI265"/>
  <c r="CZ265" a="1"/>
  <c r="CZ265" s="1"/>
  <c r="DS265" s="1"/>
  <c r="AF266"/>
  <c r="AG266"/>
  <c r="EF266" s="1"/>
  <c r="CY266" a="1"/>
  <c r="CY266" s="1"/>
  <c r="DR266" s="1"/>
  <c r="G267"/>
  <c r="AF248"/>
  <c r="AG248"/>
  <c r="EF248" s="1"/>
  <c r="CY248" a="1"/>
  <c r="CY248" s="1"/>
  <c r="DR248" s="1"/>
  <c r="AI247"/>
  <c r="AJ247"/>
  <c r="EG247" s="1"/>
  <c r="CZ247" a="1"/>
  <c r="CZ247" s="1"/>
  <c r="DS247" s="1"/>
  <c r="AL267"/>
  <c r="AO267" l="1"/>
  <c r="AP267"/>
  <c r="AQ267"/>
  <c r="AS267"/>
  <c r="BA267"/>
  <c r="BP267"/>
  <c r="CP267" l="1" a="1"/>
  <c r="CP267" s="1"/>
  <c r="DI267" s="1"/>
  <c r="CQ267" a="1"/>
  <c r="CQ267" s="1"/>
  <c r="DJ267" s="1"/>
  <c r="CW267" a="1"/>
  <c r="CW267" s="1"/>
  <c r="DP267" s="1"/>
  <c r="CN267"/>
  <c r="AH266" l="1"/>
  <c r="DG267"/>
  <c r="AH248"/>
  <c r="AE267"/>
  <c r="AJ266" l="1"/>
  <c r="EG266" s="1"/>
  <c r="AI266"/>
  <c r="CZ266" a="1"/>
  <c r="CZ266" s="1"/>
  <c r="DS266" s="1"/>
  <c r="AF267"/>
  <c r="AG267"/>
  <c r="EF267" s="1"/>
  <c r="CY267" a="1"/>
  <c r="CY267" s="1"/>
  <c r="DR267" s="1"/>
  <c r="AI248"/>
  <c r="AJ248"/>
  <c r="EG248" s="1"/>
  <c r="CZ248" a="1"/>
  <c r="CZ248" s="1"/>
  <c r="DS248" s="1"/>
  <c r="AH267" l="1"/>
  <c r="AI267" l="1"/>
  <c r="AJ267"/>
  <c r="EG267" s="1"/>
  <c r="CZ267" a="1"/>
  <c r="CZ267" s="1"/>
  <c r="DS267" s="1"/>
  <c r="KJ3" i="1" l="1"/>
  <c r="KI3"/>
  <c r="KF3"/>
  <c r="KE3"/>
  <c r="AC3"/>
  <c r="AB3"/>
  <c r="Z3"/>
  <c r="Y3"/>
  <c r="W3"/>
  <c r="V3"/>
  <c r="L3"/>
  <c r="K3"/>
  <c r="B20" i="26"/>
  <c r="F21"/>
  <c r="G20"/>
  <c r="G21"/>
  <c r="B21"/>
  <c r="F20"/>
  <c r="C21" l="1"/>
  <c r="D21"/>
  <c r="C20"/>
  <c r="D20"/>
  <c r="D22" i="3"/>
  <c r="BP22"/>
  <c r="BP23"/>
  <c r="H22"/>
  <c r="O22"/>
  <c r="E21" i="26" l="1"/>
  <c r="E20"/>
  <c r="CQ22" i="3" a="1"/>
  <c r="CQ22" s="1"/>
  <c r="DJ22" s="1"/>
  <c r="BA22"/>
  <c r="AS22"/>
  <c r="AQ22"/>
  <c r="AP22"/>
  <c r="AO22"/>
  <c r="AL22"/>
  <c r="F22"/>
  <c r="D23"/>
  <c r="H23"/>
  <c r="P22"/>
  <c r="CN22"/>
  <c r="O23"/>
  <c r="AY23" l="1"/>
  <c r="P23"/>
  <c r="CP23" s="1" a="1"/>
  <c r="CP23" s="1"/>
  <c r="DI23" s="1"/>
  <c r="CN23"/>
  <c r="DG23" s="1"/>
  <c r="DG22"/>
  <c r="CP22" a="1"/>
  <c r="CP22" s="1"/>
  <c r="DI22" s="1"/>
  <c r="G22"/>
  <c r="AE22"/>
  <c r="CW22" a="1"/>
  <c r="CW22" s="1"/>
  <c r="DP22" s="1"/>
  <c r="CQ23" a="1"/>
  <c r="CQ23" s="1"/>
  <c r="DJ23" s="1"/>
  <c r="BA23"/>
  <c r="AS23"/>
  <c r="CV23" s="1" a="1"/>
  <c r="CV23" s="1"/>
  <c r="DO23" s="1"/>
  <c r="AQ23"/>
  <c r="AP23"/>
  <c r="AO23"/>
  <c r="AL23"/>
  <c r="G23"/>
  <c r="F23"/>
  <c r="AG22"/>
  <c r="EF22" l="1"/>
  <c r="CW23" a="1"/>
  <c r="CW23" s="1"/>
  <c r="DP23" s="1"/>
  <c r="D15"/>
  <c r="BP3"/>
  <c r="BP17"/>
  <c r="BP21"/>
  <c r="H15"/>
  <c r="G19" i="26"/>
  <c r="E1" i="2"/>
  <c r="F1"/>
  <c r="BP26" i="3"/>
  <c r="BP11"/>
  <c r="F19" i="26"/>
  <c r="BP14" i="3"/>
  <c r="BP20"/>
  <c r="BP10"/>
  <c r="BP4"/>
  <c r="BP19"/>
  <c r="BP12"/>
  <c r="BP7"/>
  <c r="BP13"/>
  <c r="BP25"/>
  <c r="BP15"/>
  <c r="BP9"/>
  <c r="BP18"/>
  <c r="B19" i="26"/>
  <c r="BP16" i="3"/>
  <c r="BP8"/>
  <c r="BP24"/>
  <c r="C19" i="26" l="1"/>
  <c r="E19" s="1"/>
  <c r="D19"/>
  <c r="E2" i="2"/>
  <c r="F2"/>
  <c r="O15" i="3"/>
  <c r="P15"/>
  <c r="F15" l="1"/>
  <c r="G15"/>
  <c r="AL15"/>
  <c r="AO15" l="1"/>
  <c r="AP15"/>
  <c r="AQ15"/>
  <c r="CW15" s="1" a="1"/>
  <c r="CW15" s="1"/>
  <c r="DP15" s="1"/>
  <c r="AS15"/>
  <c r="BA15"/>
  <c r="CP15" a="1"/>
  <c r="CP15" s="1"/>
  <c r="DI15" s="1"/>
  <c r="CQ15" a="1"/>
  <c r="CQ15" s="1"/>
  <c r="DJ15" s="1"/>
  <c r="D16"/>
  <c r="CN15"/>
  <c r="H16"/>
  <c r="DG15" l="1"/>
  <c r="P16"/>
  <c r="O16"/>
  <c r="AE15" l="1"/>
  <c r="F16"/>
  <c r="G16"/>
  <c r="AF15" l="1"/>
  <c r="AG15"/>
  <c r="EF15" s="1"/>
  <c r="CY15" a="1"/>
  <c r="CY15" s="1"/>
  <c r="DR15" s="1"/>
  <c r="AO16"/>
  <c r="AP16"/>
  <c r="AQ16"/>
  <c r="CW16" s="1" a="1"/>
  <c r="CW16" s="1"/>
  <c r="DP16" s="1"/>
  <c r="AS16"/>
  <c r="CV16" s="1" a="1"/>
  <c r="CV16" s="1"/>
  <c r="DO16" s="1"/>
  <c r="BA16"/>
  <c r="CP16" a="1"/>
  <c r="CP16" s="1"/>
  <c r="DI16" s="1"/>
  <c r="CQ16" a="1"/>
  <c r="CQ16" s="1"/>
  <c r="DJ16" s="1"/>
  <c r="D17"/>
  <c r="CN16"/>
  <c r="H17"/>
  <c r="DG16" l="1"/>
  <c r="AL17" l="1"/>
  <c r="AO17"/>
  <c r="AP17"/>
  <c r="AQ17"/>
  <c r="AS17"/>
  <c r="CV17" s="1" a="1"/>
  <c r="CV17" s="1"/>
  <c r="DO17" s="1"/>
  <c r="BA17"/>
  <c r="CQ17" a="1"/>
  <c r="CQ17" s="1"/>
  <c r="DJ17" s="1"/>
  <c r="D18"/>
  <c r="P17"/>
  <c r="O17"/>
  <c r="H18"/>
  <c r="AH15" l="1"/>
  <c r="AE16"/>
  <c r="F17"/>
  <c r="G17"/>
  <c r="CP17" a="1"/>
  <c r="CP17" s="1"/>
  <c r="DI17" s="1"/>
  <c r="CN17"/>
  <c r="DG17" l="1"/>
  <c r="AF16"/>
  <c r="AG16"/>
  <c r="EF16" s="1"/>
  <c r="CY16" a="1"/>
  <c r="CY16" s="1"/>
  <c r="DR16" s="1"/>
  <c r="AI15"/>
  <c r="AJ15"/>
  <c r="EG15" s="1"/>
  <c r="CZ15" a="1"/>
  <c r="CZ15" s="1"/>
  <c r="DS15" s="1"/>
  <c r="AO18"/>
  <c r="AP18"/>
  <c r="AQ18"/>
  <c r="CW18" s="1" a="1"/>
  <c r="CW18" s="1"/>
  <c r="DP18" s="1"/>
  <c r="AS18"/>
  <c r="BA18"/>
  <c r="CQ18" a="1"/>
  <c r="CQ18" s="1"/>
  <c r="DJ18" s="1"/>
  <c r="CV18" a="1"/>
  <c r="CV18" s="1"/>
  <c r="DO18" s="1"/>
  <c r="D19"/>
  <c r="P18"/>
  <c r="O18"/>
  <c r="H19"/>
  <c r="AH16" l="1"/>
  <c r="AE17"/>
  <c r="F18"/>
  <c r="G18"/>
  <c r="CP18" a="1"/>
  <c r="CP18" s="1"/>
  <c r="DI18" s="1"/>
  <c r="CN18"/>
  <c r="DG18" l="1"/>
  <c r="AF17"/>
  <c r="AG17"/>
  <c r="EF17" s="1"/>
  <c r="CY17" a="1"/>
  <c r="CY17" s="1"/>
  <c r="DR17" s="1"/>
  <c r="AI16"/>
  <c r="AJ16"/>
  <c r="EG16" s="1"/>
  <c r="CZ16" a="1"/>
  <c r="CZ16" s="1"/>
  <c r="DS16" s="1"/>
  <c r="AL19"/>
  <c r="AO19"/>
  <c r="AP19"/>
  <c r="AQ19"/>
  <c r="CW19" s="1" a="1"/>
  <c r="CW19" s="1"/>
  <c r="DP19" s="1"/>
  <c r="AS19"/>
  <c r="BA19"/>
  <c r="CQ19" a="1"/>
  <c r="CQ19" s="1"/>
  <c r="DJ19" s="1"/>
  <c r="CV19" a="1"/>
  <c r="CV19" s="1"/>
  <c r="DO19" s="1"/>
  <c r="D20"/>
  <c r="O19"/>
  <c r="P19"/>
  <c r="H20"/>
  <c r="AH17" l="1"/>
  <c r="AE18"/>
  <c r="F19"/>
  <c r="G19"/>
  <c r="CP19" a="1"/>
  <c r="CP19" s="1"/>
  <c r="DI19" s="1"/>
  <c r="CN19"/>
  <c r="DG19" l="1"/>
  <c r="AF18"/>
  <c r="AG18"/>
  <c r="EF18" s="1"/>
  <c r="CY18" a="1"/>
  <c r="CY18" s="1"/>
  <c r="DR18" s="1"/>
  <c r="AI17"/>
  <c r="AJ17"/>
  <c r="EG17" s="1"/>
  <c r="CZ17" a="1"/>
  <c r="CZ17" s="1"/>
  <c r="DS17" s="1"/>
  <c r="AO20"/>
  <c r="AP20"/>
  <c r="AQ20"/>
  <c r="CW20" s="1" a="1"/>
  <c r="CW20" s="1"/>
  <c r="DP20" s="1"/>
  <c r="AS20"/>
  <c r="CV20" s="1" a="1"/>
  <c r="CV20" s="1"/>
  <c r="DO20" s="1"/>
  <c r="BA20"/>
  <c r="CQ20" a="1"/>
  <c r="CQ20" s="1"/>
  <c r="DJ20" s="1"/>
  <c r="D21"/>
  <c r="O20"/>
  <c r="H21"/>
  <c r="P20"/>
  <c r="AH18" l="1"/>
  <c r="AE19"/>
  <c r="F20"/>
  <c r="G20"/>
  <c r="CP20" a="1"/>
  <c r="CP20" s="1"/>
  <c r="DI20" s="1"/>
  <c r="CN20"/>
  <c r="DG20" l="1"/>
  <c r="AF19"/>
  <c r="AG19"/>
  <c r="EF19" s="1"/>
  <c r="CY19" a="1"/>
  <c r="CY19" s="1"/>
  <c r="DR19" s="1"/>
  <c r="AI18"/>
  <c r="AJ18"/>
  <c r="EG18" s="1"/>
  <c r="CZ18" a="1"/>
  <c r="CZ18" s="1"/>
  <c r="DS18" s="1"/>
  <c r="AO21"/>
  <c r="AP21"/>
  <c r="AQ21"/>
  <c r="CW21" s="1" a="1"/>
  <c r="CW21" s="1"/>
  <c r="DP21" s="1"/>
  <c r="AS21"/>
  <c r="BA21"/>
  <c r="CQ21" a="1"/>
  <c r="CQ21" s="1"/>
  <c r="DJ21" s="1"/>
  <c r="CV21" a="1"/>
  <c r="CV21" s="1"/>
  <c r="DO21" s="1"/>
  <c r="D24"/>
  <c r="O21"/>
  <c r="H24"/>
  <c r="P21"/>
  <c r="AH19" l="1"/>
  <c r="AE20"/>
  <c r="F21"/>
  <c r="G21"/>
  <c r="CP21" a="1"/>
  <c r="CP21" s="1"/>
  <c r="DI21" s="1"/>
  <c r="CN21"/>
  <c r="DG21" l="1"/>
  <c r="AF20"/>
  <c r="AG20"/>
  <c r="EF20" s="1"/>
  <c r="CY20" a="1"/>
  <c r="CY20" s="1"/>
  <c r="DR20" s="1"/>
  <c r="AI19"/>
  <c r="AJ19"/>
  <c r="EG19" s="1"/>
  <c r="CZ19" a="1"/>
  <c r="CZ19" s="1"/>
  <c r="DS19" s="1"/>
  <c r="AO24"/>
  <c r="AP24"/>
  <c r="AQ24"/>
  <c r="AS24"/>
  <c r="BA24"/>
  <c r="CQ24" a="1"/>
  <c r="CQ24" s="1"/>
  <c r="DJ24" s="1"/>
  <c r="CV24" a="1"/>
  <c r="CV24" s="1"/>
  <c r="DO24" s="1"/>
  <c r="CW24" a="1"/>
  <c r="CW24" s="1"/>
  <c r="DP24" s="1"/>
  <c r="D25"/>
  <c r="P24"/>
  <c r="CN24"/>
  <c r="H25"/>
  <c r="O24"/>
  <c r="AH22" l="1"/>
  <c r="AE23"/>
  <c r="DG24"/>
  <c r="AH20"/>
  <c r="AE21"/>
  <c r="F24"/>
  <c r="G24"/>
  <c r="CP24" a="1"/>
  <c r="CP24" s="1"/>
  <c r="DI24" s="1"/>
  <c r="CY23" l="1" a="1"/>
  <c r="CY23" s="1"/>
  <c r="DR23" s="1"/>
  <c r="AG23"/>
  <c r="EF23" s="1"/>
  <c r="AF23"/>
  <c r="AF21"/>
  <c r="AG21"/>
  <c r="EF21" s="1"/>
  <c r="CY21" a="1"/>
  <c r="CY21" s="1"/>
  <c r="DR21" s="1"/>
  <c r="AI20"/>
  <c r="AJ20"/>
  <c r="EG20" s="1"/>
  <c r="CZ20" a="1"/>
  <c r="CZ20" s="1"/>
  <c r="DS20" s="1"/>
  <c r="AL25"/>
  <c r="AO25"/>
  <c r="AP25"/>
  <c r="AQ25"/>
  <c r="CW25" s="1" a="1"/>
  <c r="CW25" s="1"/>
  <c r="DP25" s="1"/>
  <c r="AS25"/>
  <c r="CV25" s="1" a="1"/>
  <c r="CV25" s="1"/>
  <c r="DO25" s="1"/>
  <c r="BA25"/>
  <c r="CQ25" a="1"/>
  <c r="CQ25"/>
  <c r="DJ25" s="1"/>
  <c r="D26"/>
  <c r="AJ22"/>
  <c r="P25"/>
  <c r="O25"/>
  <c r="H26"/>
  <c r="EG22" l="1"/>
  <c r="AH23"/>
  <c r="AH21"/>
  <c r="AE24"/>
  <c r="F25"/>
  <c r="G25"/>
  <c r="CP25" a="1"/>
  <c r="CP25" s="1"/>
  <c r="DI25" s="1"/>
  <c r="CN25"/>
  <c r="DG25" l="1"/>
  <c r="CZ23" a="1"/>
  <c r="CZ23" s="1"/>
  <c r="DS23" s="1"/>
  <c r="AJ23"/>
  <c r="EG23" s="1"/>
  <c r="AI23"/>
  <c r="AF24"/>
  <c r="AG24"/>
  <c r="EF24" s="1"/>
  <c r="CY24" a="1"/>
  <c r="CY24" s="1"/>
  <c r="DR24" s="1"/>
  <c r="AI21"/>
  <c r="AJ21"/>
  <c r="EG21" s="1"/>
  <c r="CZ21" a="1"/>
  <c r="CZ21" s="1"/>
  <c r="DS21" s="1"/>
  <c r="AE26"/>
  <c r="AG26" s="1"/>
  <c r="AH26"/>
  <c r="AJ26" s="1"/>
  <c r="AL26"/>
  <c r="AO26"/>
  <c r="AP26"/>
  <c r="AQ26"/>
  <c r="AS26"/>
  <c r="BA26"/>
  <c r="CQ26" a="1"/>
  <c r="CQ26" s="1"/>
  <c r="DJ26" s="1"/>
  <c r="CW26" a="1"/>
  <c r="CW26" s="1"/>
  <c r="DP26" s="1"/>
  <c r="CY26" a="1"/>
  <c r="CY26" s="1"/>
  <c r="DR26" s="1"/>
  <c r="CZ26" a="1"/>
  <c r="CZ26" s="1"/>
  <c r="DS26" s="1"/>
  <c r="EF26"/>
  <c r="EG26"/>
  <c r="P26"/>
  <c r="AI26" l="1"/>
  <c r="AF26"/>
  <c r="G26"/>
  <c r="CP26" a="1"/>
  <c r="CP26" s="1"/>
  <c r="DI26" s="1"/>
  <c r="J9" i="24"/>
  <c r="CN26" i="3"/>
  <c r="J32" i="24"/>
  <c r="J22"/>
  <c r="J15"/>
  <c r="J21"/>
  <c r="J13"/>
  <c r="J20"/>
  <c r="O26" i="3"/>
  <c r="J23" i="24"/>
  <c r="J18"/>
  <c r="J16"/>
  <c r="J19"/>
  <c r="J17"/>
  <c r="J14"/>
  <c r="DG26" i="3" l="1"/>
  <c r="F26"/>
  <c r="AH24"/>
  <c r="AE25"/>
  <c r="AH25" l="1"/>
  <c r="AI24"/>
  <c r="AJ24"/>
  <c r="EG24" s="1"/>
  <c r="CZ24" a="1"/>
  <c r="CZ24" s="1"/>
  <c r="DS24" s="1"/>
  <c r="AG25"/>
  <c r="EF25" l="1"/>
  <c r="D3"/>
  <c r="AJ25"/>
  <c r="B18" i="26"/>
  <c r="F18"/>
  <c r="G18"/>
  <c r="O3" i="3"/>
  <c r="H3"/>
  <c r="EG25" l="1"/>
  <c r="C18" i="26"/>
  <c r="E18" s="1"/>
  <c r="D18"/>
  <c r="AS3" i="3"/>
  <c r="CV3" s="1" a="1"/>
  <c r="CV3" s="1"/>
  <c r="F3"/>
  <c r="AL3"/>
  <c r="AO3"/>
  <c r="AP3"/>
  <c r="AQ3"/>
  <c r="BA3"/>
  <c r="CN3"/>
  <c r="P3"/>
  <c r="DO3" l="1"/>
  <c r="G3"/>
  <c r="CP3" a="1"/>
  <c r="CP3" s="1"/>
  <c r="DI3" s="1"/>
  <c r="CQ3" a="1"/>
  <c r="CQ3" s="1"/>
  <c r="DJ3" s="1"/>
  <c r="CW3" a="1"/>
  <c r="CW3" s="1"/>
  <c r="DP3" s="1"/>
  <c r="DG3"/>
  <c r="D4" l="1"/>
  <c r="H4"/>
  <c r="O4"/>
  <c r="AE3" l="1"/>
  <c r="AS4"/>
  <c r="F4"/>
  <c r="AL4"/>
  <c r="AO4"/>
  <c r="AP4"/>
  <c r="AQ4"/>
  <c r="BA4"/>
  <c r="P4"/>
  <c r="CN4"/>
  <c r="CY3" l="1" a="1"/>
  <c r="CY3" s="1"/>
  <c r="DR3" s="1"/>
  <c r="AF3"/>
  <c r="AG3"/>
  <c r="EF3" s="1"/>
  <c r="G4"/>
  <c r="CP4" a="1"/>
  <c r="CP4" s="1"/>
  <c r="DI4" s="1"/>
  <c r="CQ4" a="1"/>
  <c r="CQ4" s="1"/>
  <c r="DJ4" s="1"/>
  <c r="CW4" a="1"/>
  <c r="CW4" s="1"/>
  <c r="DP4" s="1"/>
  <c r="DG4"/>
  <c r="D7"/>
  <c r="H7"/>
  <c r="O7"/>
  <c r="AE6" l="1"/>
  <c r="AE5"/>
  <c r="AH3"/>
  <c r="AS7"/>
  <c r="AE4"/>
  <c r="CY4" s="1" a="1"/>
  <c r="CY4" s="1"/>
  <c r="DR4" s="1"/>
  <c r="F7"/>
  <c r="AL7"/>
  <c r="AO7"/>
  <c r="AP7"/>
  <c r="AQ7"/>
  <c r="BA7"/>
  <c r="P7"/>
  <c r="CN7"/>
  <c r="CY6" l="1" a="1"/>
  <c r="CY6" s="1"/>
  <c r="DR6" s="1"/>
  <c r="AG6"/>
  <c r="EF6" s="1"/>
  <c r="AF6"/>
  <c r="CY5" a="1"/>
  <c r="CY5" s="1"/>
  <c r="DR5" s="1"/>
  <c r="AF5"/>
  <c r="AG5"/>
  <c r="EF5" s="1"/>
  <c r="AI3"/>
  <c r="AJ3"/>
  <c r="EG3" s="1"/>
  <c r="CZ3" a="1"/>
  <c r="CZ3" s="1"/>
  <c r="DS3" s="1"/>
  <c r="G7"/>
  <c r="AF4"/>
  <c r="AG4"/>
  <c r="EF4" s="1"/>
  <c r="CP7" a="1"/>
  <c r="CP7" s="1"/>
  <c r="DI7" s="1"/>
  <c r="CQ7" a="1"/>
  <c r="CQ7" s="1"/>
  <c r="DJ7" s="1"/>
  <c r="CW7" a="1"/>
  <c r="CW7" s="1"/>
  <c r="DP7" s="1"/>
  <c r="DG7"/>
  <c r="D8"/>
  <c r="H8"/>
  <c r="O8"/>
  <c r="AH6" l="1"/>
  <c r="AH5"/>
  <c r="AS8"/>
  <c r="CV8" s="1" a="1"/>
  <c r="CV8" s="1"/>
  <c r="AH4"/>
  <c r="AE7"/>
  <c r="CY7" s="1" a="1"/>
  <c r="CY7" s="1"/>
  <c r="DR7" s="1"/>
  <c r="F8"/>
  <c r="AL8"/>
  <c r="AO8"/>
  <c r="AP8"/>
  <c r="AQ8"/>
  <c r="BA8"/>
  <c r="P8"/>
  <c r="CN8"/>
  <c r="CZ6" l="1" a="1"/>
  <c r="CZ6" s="1"/>
  <c r="DS6" s="1"/>
  <c r="AI6"/>
  <c r="AJ6"/>
  <c r="EG6" s="1"/>
  <c r="CZ5" a="1"/>
  <c r="CZ5" s="1"/>
  <c r="DS5" s="1"/>
  <c r="AJ5"/>
  <c r="EG5" s="1"/>
  <c r="AI5"/>
  <c r="DO8"/>
  <c r="AI4"/>
  <c r="AJ4"/>
  <c r="EG4" s="1"/>
  <c r="CZ4" a="1"/>
  <c r="CZ4" s="1"/>
  <c r="DS4" s="1"/>
  <c r="G8"/>
  <c r="AF7"/>
  <c r="AG7"/>
  <c r="EF7" s="1"/>
  <c r="CP8" a="1"/>
  <c r="CP8" s="1"/>
  <c r="DI8" s="1"/>
  <c r="CQ8" a="1"/>
  <c r="CQ8" s="1"/>
  <c r="DJ8" s="1"/>
  <c r="CW8" a="1"/>
  <c r="CW8" s="1"/>
  <c r="DP8" s="1"/>
  <c r="DG8"/>
  <c r="D9"/>
  <c r="O9"/>
  <c r="H9"/>
  <c r="AS9" l="1"/>
  <c r="AH7"/>
  <c r="AE8"/>
  <c r="CY8" s="1" a="1"/>
  <c r="CY8" s="1"/>
  <c r="DR8" s="1"/>
  <c r="F9"/>
  <c r="AO9"/>
  <c r="AP9"/>
  <c r="AQ9"/>
  <c r="BA9"/>
  <c r="P9"/>
  <c r="CN9"/>
  <c r="AI7" l="1"/>
  <c r="AJ7"/>
  <c r="EG7" s="1"/>
  <c r="CZ7" a="1"/>
  <c r="CZ7" s="1"/>
  <c r="DS7" s="1"/>
  <c r="G9"/>
  <c r="AF8"/>
  <c r="AG8"/>
  <c r="EF8" s="1"/>
  <c r="CP9" a="1"/>
  <c r="CP9" s="1"/>
  <c r="DI9" s="1"/>
  <c r="CQ9" a="1"/>
  <c r="CQ9" s="1"/>
  <c r="DJ9" s="1"/>
  <c r="DG9"/>
  <c r="D10"/>
  <c r="H10"/>
  <c r="O10"/>
  <c r="AS10" l="1"/>
  <c r="AH8"/>
  <c r="AE9"/>
  <c r="CY9" s="1" a="1"/>
  <c r="CY9" s="1"/>
  <c r="DR9" s="1"/>
  <c r="F10"/>
  <c r="AL10"/>
  <c r="AO10"/>
  <c r="AP10"/>
  <c r="AQ10"/>
  <c r="BA10"/>
  <c r="BI10" s="1"/>
  <c r="P10"/>
  <c r="CN10"/>
  <c r="AI8" l="1"/>
  <c r="AJ8"/>
  <c r="EG8" s="1"/>
  <c r="CZ8" a="1"/>
  <c r="CZ8" s="1"/>
  <c r="DS8" s="1"/>
  <c r="G10"/>
  <c r="AF9"/>
  <c r="AG9"/>
  <c r="EF9" s="1"/>
  <c r="CP10" a="1"/>
  <c r="CP10" s="1"/>
  <c r="DI10" s="1"/>
  <c r="CQ10" a="1"/>
  <c r="CQ10" s="1"/>
  <c r="DJ10" s="1"/>
  <c r="DG10"/>
  <c r="D11"/>
  <c r="O11"/>
  <c r="H11"/>
  <c r="AS11" l="1"/>
  <c r="AH9"/>
  <c r="AE10"/>
  <c r="F11"/>
  <c r="AO11"/>
  <c r="AP11"/>
  <c r="AQ11"/>
  <c r="BA11"/>
  <c r="CN11"/>
  <c r="P11"/>
  <c r="AI9" l="1"/>
  <c r="AJ9"/>
  <c r="EG9" s="1"/>
  <c r="CZ9" a="1"/>
  <c r="CZ9" s="1"/>
  <c r="DS9" s="1"/>
  <c r="G11"/>
  <c r="CP11" a="1"/>
  <c r="CP11" s="1"/>
  <c r="DI11" s="1"/>
  <c r="CQ11" a="1"/>
  <c r="CQ11" s="1"/>
  <c r="DJ11" s="1"/>
  <c r="DG11"/>
  <c r="D12"/>
  <c r="AG10"/>
  <c r="H12"/>
  <c r="O12"/>
  <c r="EF10" l="1"/>
  <c r="AS12"/>
  <c r="AH10"/>
  <c r="AE11"/>
  <c r="F12"/>
  <c r="AL12"/>
  <c r="AO12"/>
  <c r="AP12"/>
  <c r="AQ12"/>
  <c r="BA12"/>
  <c r="P12"/>
  <c r="CN12"/>
  <c r="CV12" l="1" a="1"/>
  <c r="CV12" s="1"/>
  <c r="DO12" s="1"/>
  <c r="G12"/>
  <c r="CP12" a="1"/>
  <c r="CP12" s="1"/>
  <c r="DI12" s="1"/>
  <c r="CQ12" a="1"/>
  <c r="CQ12" s="1"/>
  <c r="DJ12" s="1"/>
  <c r="CW12" a="1"/>
  <c r="CW12" s="1"/>
  <c r="DP12" s="1"/>
  <c r="DG12"/>
  <c r="D13"/>
  <c r="AJ10"/>
  <c r="O13"/>
  <c r="AG11"/>
  <c r="H13"/>
  <c r="EF11" l="1"/>
  <c r="EG10"/>
  <c r="AS13"/>
  <c r="AH11"/>
  <c r="AE12"/>
  <c r="CY12" s="1" a="1"/>
  <c r="CY12" s="1"/>
  <c r="DR12" s="1"/>
  <c r="F13"/>
  <c r="AO13"/>
  <c r="AP13"/>
  <c r="AQ13"/>
  <c r="BA13"/>
  <c r="P13"/>
  <c r="CN13"/>
  <c r="G13" l="1"/>
  <c r="AF12"/>
  <c r="AG12"/>
  <c r="EF12" s="1"/>
  <c r="CP13" a="1"/>
  <c r="CP13"/>
  <c r="DI13" s="1"/>
  <c r="CQ13" a="1"/>
  <c r="CQ13" s="1"/>
  <c r="DJ13" s="1"/>
  <c r="CW13" a="1"/>
  <c r="CW13" s="1"/>
  <c r="DP13" s="1"/>
  <c r="DG13"/>
  <c r="D14"/>
  <c r="H14"/>
  <c r="AJ11"/>
  <c r="O14"/>
  <c r="EG11" l="1"/>
  <c r="AS14"/>
  <c r="AH12"/>
  <c r="AE13"/>
  <c r="CY13" s="1" a="1"/>
  <c r="CY13" s="1"/>
  <c r="DR13" s="1"/>
  <c r="F14"/>
  <c r="AL14"/>
  <c r="AO14"/>
  <c r="AP14"/>
  <c r="AQ14"/>
  <c r="BA14"/>
  <c r="P14"/>
  <c r="CN14"/>
  <c r="AI12" l="1"/>
  <c r="AJ12"/>
  <c r="EG12" s="1"/>
  <c r="CZ12" a="1"/>
  <c r="CZ12" s="1"/>
  <c r="DS12" s="1"/>
  <c r="G14"/>
  <c r="AF13"/>
  <c r="AG13"/>
  <c r="EF13" s="1"/>
  <c r="CP14" a="1"/>
  <c r="CP14" s="1"/>
  <c r="DI14" s="1"/>
  <c r="CQ14" a="1"/>
  <c r="CQ14" s="1"/>
  <c r="DJ14" s="1"/>
  <c r="CW14" a="1"/>
  <c r="CW14" s="1"/>
  <c r="DP14" s="1"/>
  <c r="DG14"/>
  <c r="AH13" l="1"/>
  <c r="AE14"/>
  <c r="CY14" s="1" a="1"/>
  <c r="CY14" s="1"/>
  <c r="DR14" s="1"/>
  <c r="AI13" l="1"/>
  <c r="AJ13"/>
  <c r="EG13" s="1"/>
  <c r="CZ13" a="1"/>
  <c r="CZ13" s="1"/>
  <c r="DS13" s="1"/>
  <c r="AF14"/>
  <c r="AG14"/>
  <c r="EF14" s="1"/>
  <c r="AH14" l="1"/>
  <c r="AI14" l="1"/>
  <c r="AJ14"/>
  <c r="EG14" s="1"/>
  <c r="CZ14" a="1"/>
  <c r="CZ14" s="1"/>
  <c r="DS14" s="1"/>
  <c r="BP2"/>
  <c r="C14" i="7" a="1"/>
  <c r="C14" l="1"/>
  <c r="K15" i="24" s="1"/>
  <c r="C12" i="7" a="1"/>
  <c r="C12" s="1"/>
  <c r="K29" i="24" s="1"/>
  <c r="AZ1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S70" s="1"/>
  <c r="AU70" s="1"/>
  <c r="J69"/>
  <c r="AT69" s="1"/>
  <c r="J48"/>
  <c r="J47"/>
  <c r="AT47" s="1"/>
  <c r="J41"/>
  <c r="AS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CI35"/>
  <c r="CJ35"/>
  <c r="CN35"/>
  <c r="CO35"/>
  <c r="CP35"/>
  <c r="CQ35"/>
  <c r="CR35"/>
  <c r="DR35"/>
  <c r="CV35" s="1"/>
  <c r="DS35"/>
  <c r="CW35" s="1"/>
  <c r="DT35"/>
  <c r="CX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I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AG29" s="1"/>
  <c r="CI29"/>
  <c r="CJ29"/>
  <c r="CN29"/>
  <c r="CO29"/>
  <c r="CP29"/>
  <c r="CQ29"/>
  <c r="CR29"/>
  <c r="DR29"/>
  <c r="DS29"/>
  <c r="CW29" s="1"/>
  <c r="DT29"/>
  <c r="DH29" s="1"/>
  <c r="DU29"/>
  <c r="CY29" s="1"/>
  <c r="DV29"/>
  <c r="D30"/>
  <c r="AD30"/>
  <c r="AE30"/>
  <c r="AF30"/>
  <c r="AK30"/>
  <c r="AO30"/>
  <c r="AN30"/>
  <c r="AM30"/>
  <c r="AJ30"/>
  <c r="AZ30"/>
  <c r="BI30"/>
  <c r="BJ30"/>
  <c r="BP30"/>
  <c r="BX30"/>
  <c r="BY30" s="1"/>
  <c r="CI30"/>
  <c r="CJ30"/>
  <c r="CN30"/>
  <c r="CO30"/>
  <c r="CP30"/>
  <c r="CQ30"/>
  <c r="CR30"/>
  <c r="DR30"/>
  <c r="CV30" s="1"/>
  <c r="DS30"/>
  <c r="DG30" s="1"/>
  <c r="DT30"/>
  <c r="DH30" s="1"/>
  <c r="DU30"/>
  <c r="DI30" s="1"/>
  <c r="DV30"/>
  <c r="CZ30" s="1"/>
  <c r="D33"/>
  <c r="AD33"/>
  <c r="AE33"/>
  <c r="AF33"/>
  <c r="AO33"/>
  <c r="AN33"/>
  <c r="AM33"/>
  <c r="AK33"/>
  <c r="AJ33"/>
  <c r="AZ33"/>
  <c r="BI33"/>
  <c r="BJ33"/>
  <c r="BP33"/>
  <c r="BX33"/>
  <c r="CI33"/>
  <c r="CJ33"/>
  <c r="CN33"/>
  <c r="CO33"/>
  <c r="CP33"/>
  <c r="CQ33"/>
  <c r="CR33"/>
  <c r="DR33"/>
  <c r="CV33" s="1"/>
  <c r="DS33"/>
  <c r="CW33" s="1"/>
  <c r="DT33"/>
  <c r="DH33" s="1"/>
  <c r="DU33"/>
  <c r="DV33"/>
  <c r="CZ33" s="1"/>
  <c r="D36"/>
  <c r="AD36"/>
  <c r="AE36"/>
  <c r="AF36"/>
  <c r="AN36"/>
  <c r="AO36"/>
  <c r="AM36"/>
  <c r="AK36"/>
  <c r="AJ36"/>
  <c r="AZ36"/>
  <c r="BI36"/>
  <c r="BJ36"/>
  <c r="BP36"/>
  <c r="BX36"/>
  <c r="BY36" s="1"/>
  <c r="AI36" s="1"/>
  <c r="CI36"/>
  <c r="CJ36"/>
  <c r="CN36"/>
  <c r="CO36"/>
  <c r="CP36"/>
  <c r="CQ36"/>
  <c r="CR36"/>
  <c r="DR36"/>
  <c r="CV36" s="1"/>
  <c r="DS36"/>
  <c r="DT36"/>
  <c r="DH36" s="1"/>
  <c r="DU36"/>
  <c r="DI36" s="1"/>
  <c r="DV36"/>
  <c r="CZ36" s="1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CZ97" s="1"/>
  <c r="DU97"/>
  <c r="CY97" s="1"/>
  <c r="DT97"/>
  <c r="CX97" s="1"/>
  <c r="DS97"/>
  <c r="CW97" s="1"/>
  <c r="DR97"/>
  <c r="DF97" s="1"/>
  <c r="DQ97"/>
  <c r="CU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CW96" s="1"/>
  <c r="DR96"/>
  <c r="DF96" s="1"/>
  <c r="DQ96"/>
  <c r="CU96" s="1"/>
  <c r="DP96"/>
  <c r="DD96" s="1"/>
  <c r="DO96"/>
  <c r="CS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AG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U95"/>
  <c r="CY95" s="1"/>
  <c r="DT95"/>
  <c r="CX95" s="1"/>
  <c r="DS95"/>
  <c r="CW95" s="1"/>
  <c r="DR95"/>
  <c r="DQ95"/>
  <c r="CU95" s="1"/>
  <c r="DP95"/>
  <c r="DO95"/>
  <c r="CS95" s="1"/>
  <c r="CR95"/>
  <c r="CQ95"/>
  <c r="CP95"/>
  <c r="CO95"/>
  <c r="CN95"/>
  <c r="CM95"/>
  <c r="CL95"/>
  <c r="CK95"/>
  <c r="CJ95"/>
  <c r="CI95"/>
  <c r="BX96"/>
  <c r="AO96"/>
  <c r="BV96"/>
  <c r="BS97"/>
  <c r="BT97"/>
  <c r="BQ97"/>
  <c r="BR97"/>
  <c r="CD97"/>
  <c r="CA97"/>
  <c r="BK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U94"/>
  <c r="CY94" s="1"/>
  <c r="DT94"/>
  <c r="DS94"/>
  <c r="CW94" s="1"/>
  <c r="DR94"/>
  <c r="CV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H95" s="1"/>
  <c r="AO95"/>
  <c r="AF95"/>
  <c r="AJ95"/>
  <c r="AN95"/>
  <c r="AV95"/>
  <c r="DF94"/>
  <c r="BS96"/>
  <c r="BT96"/>
  <c r="BQ96"/>
  <c r="BR96"/>
  <c r="CD96"/>
  <c r="AY96"/>
  <c r="AQ96"/>
  <c r="CA96"/>
  <c r="BK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CX93" s="1"/>
  <c r="DS93"/>
  <c r="CW93" s="1"/>
  <c r="DR93"/>
  <c r="DQ93"/>
  <c r="CU93" s="1"/>
  <c r="DP93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/>
  <c r="BQ95"/>
  <c r="BR95"/>
  <c r="CD95"/>
  <c r="CA95"/>
  <c r="BK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H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 s="1"/>
  <c r="DU92"/>
  <c r="CY92" s="1"/>
  <c r="DT92"/>
  <c r="DH92" s="1"/>
  <c r="DS92"/>
  <c r="CW92" s="1"/>
  <c r="DR92"/>
  <c r="DF92" s="1"/>
  <c r="DQ92"/>
  <c r="CU92" s="1"/>
  <c r="DP92"/>
  <c r="DD92" s="1"/>
  <c r="DO92"/>
  <c r="CS92" s="1"/>
  <c r="CR92"/>
  <c r="CQ92"/>
  <c r="CP92"/>
  <c r="CO92"/>
  <c r="CN92"/>
  <c r="CM92"/>
  <c r="CL92"/>
  <c r="CK92"/>
  <c r="CJ92"/>
  <c r="CI92"/>
  <c r="BX93"/>
  <c r="AH93" s="1"/>
  <c r="AO93"/>
  <c r="AF93"/>
  <c r="AJ93"/>
  <c r="AN93"/>
  <c r="AV93"/>
  <c r="DJ92"/>
  <c r="BS94"/>
  <c r="BT94"/>
  <c r="BQ94"/>
  <c r="BR94"/>
  <c r="CD94"/>
  <c r="CA94"/>
  <c r="BK94"/>
  <c r="AX94"/>
  <c r="AY94"/>
  <c r="AQ94"/>
  <c r="AG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U91"/>
  <c r="DI91" s="1"/>
  <c r="DT91"/>
  <c r="CX91" s="1"/>
  <c r="DS91"/>
  <c r="CW91" s="1"/>
  <c r="DR91"/>
  <c r="CV91" s="1"/>
  <c r="DQ91"/>
  <c r="DE91" s="1"/>
  <c r="DP91"/>
  <c r="DO91"/>
  <c r="DC91" s="1"/>
  <c r="CR91"/>
  <c r="CQ91"/>
  <c r="CP91"/>
  <c r="CO91"/>
  <c r="CN91"/>
  <c r="CM91"/>
  <c r="CL91"/>
  <c r="CK91"/>
  <c r="CJ91"/>
  <c r="CI91"/>
  <c r="BX92"/>
  <c r="AO92"/>
  <c r="BV92"/>
  <c r="AM92"/>
  <c r="AF92"/>
  <c r="AJ92"/>
  <c r="AN92"/>
  <c r="AR92"/>
  <c r="AW92"/>
  <c r="AV92"/>
  <c r="AZ92"/>
  <c r="BB92"/>
  <c r="BP92"/>
  <c r="BW92"/>
  <c r="BS93"/>
  <c r="BT93"/>
  <c r="BQ93"/>
  <c r="BR93"/>
  <c r="BF95"/>
  <c r="BZ95"/>
  <c r="BG95"/>
  <c r="CD93"/>
  <c r="CA93"/>
  <c r="BK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 s="1"/>
  <c r="DU90"/>
  <c r="CY90" s="1"/>
  <c r="DT90"/>
  <c r="DH90" s="1"/>
  <c r="DS90"/>
  <c r="CW90" s="1"/>
  <c r="DR90"/>
  <c r="DF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/>
  <c r="BQ92"/>
  <c r="BR92"/>
  <c r="CD92"/>
  <c r="AY92"/>
  <c r="CA92"/>
  <c r="BK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DJ89" s="1"/>
  <c r="DU89"/>
  <c r="CY89" s="1"/>
  <c r="DT89"/>
  <c r="DH89" s="1"/>
  <c r="DS89"/>
  <c r="CW89" s="1"/>
  <c r="DR89"/>
  <c r="DF89" s="1"/>
  <c r="DQ89"/>
  <c r="CU89" s="1"/>
  <c r="DP89"/>
  <c r="CT89" s="1"/>
  <c r="DO89"/>
  <c r="CS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/>
  <c r="CG92"/>
  <c r="CC92"/>
  <c r="CH92"/>
  <c r="CF92"/>
  <c r="BL92"/>
  <c r="BE92"/>
  <c r="AP92"/>
  <c r="B90"/>
  <c r="U90"/>
  <c r="AK90"/>
  <c r="AM90"/>
  <c r="BA90"/>
  <c r="BV90"/>
  <c r="CD91"/>
  <c r="CA91"/>
  <c r="BK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DJ88" s="1"/>
  <c r="DU88"/>
  <c r="DT88"/>
  <c r="CX88" s="1"/>
  <c r="DS88"/>
  <c r="CW88" s="1"/>
  <c r="DR88"/>
  <c r="CV88" s="1"/>
  <c r="DQ88"/>
  <c r="DP88"/>
  <c r="CT88" s="1"/>
  <c r="DO88"/>
  <c r="CR88"/>
  <c r="CQ88"/>
  <c r="CP88"/>
  <c r="CO88"/>
  <c r="CN88"/>
  <c r="CM88"/>
  <c r="CL88"/>
  <c r="CK88"/>
  <c r="CJ88"/>
  <c r="CI88"/>
  <c r="BX89"/>
  <c r="AO89"/>
  <c r="AF89"/>
  <c r="AJ89"/>
  <c r="AN89"/>
  <c r="AV89"/>
  <c r="BS90"/>
  <c r="BT90"/>
  <c r="BQ90"/>
  <c r="BR90"/>
  <c r="BZ92"/>
  <c r="BG92"/>
  <c r="BF92"/>
  <c r="B89"/>
  <c r="U89"/>
  <c r="AK89"/>
  <c r="AM89"/>
  <c r="BA89"/>
  <c r="BV89"/>
  <c r="CD90"/>
  <c r="CA90"/>
  <c r="BK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CZ87" s="1"/>
  <c r="DU87"/>
  <c r="CY87" s="1"/>
  <c r="DT87"/>
  <c r="CX87" s="1"/>
  <c r="DS87"/>
  <c r="CW87" s="1"/>
  <c r="DR87"/>
  <c r="DF87" s="1"/>
  <c r="DQ87"/>
  <c r="CU87" s="1"/>
  <c r="DP87"/>
  <c r="CT87" s="1"/>
  <c r="DO87"/>
  <c r="CR87"/>
  <c r="CQ87"/>
  <c r="CP87"/>
  <c r="CO87"/>
  <c r="CN87"/>
  <c r="CM87"/>
  <c r="CL87"/>
  <c r="CK87"/>
  <c r="CJ87"/>
  <c r="CI87"/>
  <c r="BX88"/>
  <c r="AO88"/>
  <c r="CD89"/>
  <c r="CA89"/>
  <c r="BK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CX86" s="1"/>
  <c r="DS86"/>
  <c r="CW86" s="1"/>
  <c r="DR86"/>
  <c r="DF86" s="1"/>
  <c r="DQ86"/>
  <c r="CU86" s="1"/>
  <c r="DP86"/>
  <c r="CT86" s="1"/>
  <c r="DO86"/>
  <c r="CS86" s="1"/>
  <c r="CR86"/>
  <c r="CQ86"/>
  <c r="CP86"/>
  <c r="CO86"/>
  <c r="CN86"/>
  <c r="CM86"/>
  <c r="CL86"/>
  <c r="CK86"/>
  <c r="CJ86"/>
  <c r="CI86"/>
  <c r="BX87"/>
  <c r="BY87" s="1"/>
  <c r="AO87"/>
  <c r="AF87"/>
  <c r="AJ87"/>
  <c r="AN87"/>
  <c r="AV87"/>
  <c r="BS88"/>
  <c r="BT88"/>
  <c r="BQ88"/>
  <c r="BR88"/>
  <c r="CD88"/>
  <c r="AY88"/>
  <c r="AQ88"/>
  <c r="CA88"/>
  <c r="BK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U85"/>
  <c r="DI85" s="1"/>
  <c r="DT85"/>
  <c r="CX85" s="1"/>
  <c r="DS85"/>
  <c r="CW85" s="1"/>
  <c r="DR85"/>
  <c r="CV85" s="1"/>
  <c r="DQ85"/>
  <c r="CU85" s="1"/>
  <c r="DP85"/>
  <c r="CT85" s="1"/>
  <c r="DO85"/>
  <c r="DC85" s="1"/>
  <c r="CR85"/>
  <c r="CQ85"/>
  <c r="CP85"/>
  <c r="CO85"/>
  <c r="CN85"/>
  <c r="CM85"/>
  <c r="CL85"/>
  <c r="CK85"/>
  <c r="CJ85"/>
  <c r="CI85"/>
  <c r="BX86"/>
  <c r="AG86" s="1"/>
  <c r="AO86"/>
  <c r="BV86"/>
  <c r="CD87"/>
  <c r="CA87"/>
  <c r="BK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/>
  <c r="BQ87"/>
  <c r="BR87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CW84" s="1"/>
  <c r="DR84"/>
  <c r="DF84" s="1"/>
  <c r="DQ84"/>
  <c r="CU84" s="1"/>
  <c r="DP84"/>
  <c r="DD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/>
  <c r="BQ86"/>
  <c r="BR86"/>
  <c r="CD86"/>
  <c r="AY86"/>
  <c r="AQ86"/>
  <c r="CA86"/>
  <c r="BK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DJ83" s="1"/>
  <c r="DU83"/>
  <c r="CY83" s="1"/>
  <c r="DT83"/>
  <c r="DH83" s="1"/>
  <c r="DS83"/>
  <c r="CW83" s="1"/>
  <c r="DR83"/>
  <c r="CV83" s="1"/>
  <c r="DQ83"/>
  <c r="CU83" s="1"/>
  <c r="DP83"/>
  <c r="CT83" s="1"/>
  <c r="DO83"/>
  <c r="CS83" s="1"/>
  <c r="CR83"/>
  <c r="CQ83"/>
  <c r="CP83"/>
  <c r="CO83"/>
  <c r="CN83"/>
  <c r="CM83"/>
  <c r="CL83"/>
  <c r="CK83"/>
  <c r="CJ83"/>
  <c r="CI83"/>
  <c r="B84"/>
  <c r="U84"/>
  <c r="BX84"/>
  <c r="AO84"/>
  <c r="CD85"/>
  <c r="CA85"/>
  <c r="BK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/>
  <c r="BQ85"/>
  <c r="BR85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CY82" s="1"/>
  <c r="DT82"/>
  <c r="DH82" s="1"/>
  <c r="DS82"/>
  <c r="CW82" s="1"/>
  <c r="DR82"/>
  <c r="DF82" s="1"/>
  <c r="DQ82"/>
  <c r="CU82" s="1"/>
  <c r="DP82"/>
  <c r="CT82" s="1"/>
  <c r="DO82"/>
  <c r="CS82" s="1"/>
  <c r="CR82"/>
  <c r="CQ82"/>
  <c r="CP82"/>
  <c r="CO82"/>
  <c r="CN82"/>
  <c r="CM82"/>
  <c r="CL82"/>
  <c r="CK82"/>
  <c r="CJ82"/>
  <c r="CI82"/>
  <c r="BX83"/>
  <c r="AH83" s="1"/>
  <c r="AO83"/>
  <c r="AF83"/>
  <c r="AJ83"/>
  <c r="AN83"/>
  <c r="AV83"/>
  <c r="BS84"/>
  <c r="BT84"/>
  <c r="BQ84"/>
  <c r="BR84"/>
  <c r="CD84"/>
  <c r="AY84"/>
  <c r="AQ84"/>
  <c r="CA84"/>
  <c r="BK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DU81"/>
  <c r="CY81" s="1"/>
  <c r="DT81"/>
  <c r="DS81"/>
  <c r="CW81" s="1"/>
  <c r="DR81"/>
  <c r="CV81" s="1"/>
  <c r="DQ81"/>
  <c r="CU81" s="1"/>
  <c r="DP81"/>
  <c r="DO81"/>
  <c r="DC81" s="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/>
  <c r="BQ83"/>
  <c r="BR83"/>
  <c r="CD83"/>
  <c r="CA83"/>
  <c r="BK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 s="1"/>
  <c r="DU80"/>
  <c r="DT80"/>
  <c r="CX80" s="1"/>
  <c r="DS80"/>
  <c r="DR80"/>
  <c r="DF80" s="1"/>
  <c r="DQ80"/>
  <c r="CU80" s="1"/>
  <c r="DP80"/>
  <c r="DD80" s="1"/>
  <c r="DO80"/>
  <c r="CR80"/>
  <c r="CQ80"/>
  <c r="CP80"/>
  <c r="CO80"/>
  <c r="CN80"/>
  <c r="CM80"/>
  <c r="CL80"/>
  <c r="CK80"/>
  <c r="CJ80"/>
  <c r="CI80"/>
  <c r="BX8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/>
  <c r="BQ82"/>
  <c r="BR82"/>
  <c r="CD82"/>
  <c r="AY82"/>
  <c r="AQ82"/>
  <c r="CA82"/>
  <c r="BK82"/>
  <c r="AX82"/>
  <c r="AK81"/>
  <c r="BA81"/>
  <c r="BJ80"/>
  <c r="BI80"/>
  <c r="AT80"/>
  <c r="AS80"/>
  <c r="AU80"/>
  <c r="AE80"/>
  <c r="AD80"/>
  <c r="CE80"/>
  <c r="DV79"/>
  <c r="DU79"/>
  <c r="DI79" s="1"/>
  <c r="DT79"/>
  <c r="CX79" s="1"/>
  <c r="DS79"/>
  <c r="CW79" s="1"/>
  <c r="DR79"/>
  <c r="CV79" s="1"/>
  <c r="DQ79"/>
  <c r="CU79" s="1"/>
  <c r="DP79"/>
  <c r="CT79" s="1"/>
  <c r="DO79"/>
  <c r="CS79" s="1"/>
  <c r="CR79"/>
  <c r="CQ79"/>
  <c r="CP79"/>
  <c r="CO79"/>
  <c r="CN79"/>
  <c r="CM79"/>
  <c r="CL79"/>
  <c r="CK79"/>
  <c r="CJ79"/>
  <c r="CI79"/>
  <c r="BX80"/>
  <c r="AH80" s="1"/>
  <c r="AO80"/>
  <c r="AF80"/>
  <c r="AJ80"/>
  <c r="AN80"/>
  <c r="AV80"/>
  <c r="BS81"/>
  <c r="BT81"/>
  <c r="BQ81"/>
  <c r="BR81"/>
  <c r="CD81"/>
  <c r="AY81"/>
  <c r="AQ81"/>
  <c r="CA81"/>
  <c r="BK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CZ78" s="1"/>
  <c r="DU78"/>
  <c r="DT78"/>
  <c r="CX78" s="1"/>
  <c r="DS78"/>
  <c r="DR78"/>
  <c r="CV78" s="1"/>
  <c r="DQ78"/>
  <c r="CU78" s="1"/>
  <c r="DP78"/>
  <c r="CT78" s="1"/>
  <c r="DO78"/>
  <c r="CS78" s="1"/>
  <c r="CR78"/>
  <c r="CQ78"/>
  <c r="CP78"/>
  <c r="CO78"/>
  <c r="CN78"/>
  <c r="CM78"/>
  <c r="CL78"/>
  <c r="CK78"/>
  <c r="CJ78"/>
  <c r="CI78"/>
  <c r="BX79"/>
  <c r="BY79" s="1"/>
  <c r="AO79"/>
  <c r="AF79"/>
  <c r="AJ79"/>
  <c r="AN79"/>
  <c r="AV79"/>
  <c r="BS80"/>
  <c r="BT80"/>
  <c r="BQ80"/>
  <c r="BR80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BK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U77"/>
  <c r="CY77" s="1"/>
  <c r="DT77"/>
  <c r="DS77"/>
  <c r="CW77" s="1"/>
  <c r="DR77"/>
  <c r="CV77" s="1"/>
  <c r="DQ77"/>
  <c r="DE77" s="1"/>
  <c r="DP77"/>
  <c r="CT77" s="1"/>
  <c r="DO77"/>
  <c r="DC77" s="1"/>
  <c r="CR77"/>
  <c r="CQ77"/>
  <c r="CP77"/>
  <c r="CO77"/>
  <c r="CN77"/>
  <c r="CM77"/>
  <c r="CL77"/>
  <c r="CK77"/>
  <c r="CJ77"/>
  <c r="CI77"/>
  <c r="BX78"/>
  <c r="AG78" s="1"/>
  <c r="AO78"/>
  <c r="CD79"/>
  <c r="CA79"/>
  <c r="BK79"/>
  <c r="AX79"/>
  <c r="AY79"/>
  <c r="AQ79"/>
  <c r="AF78"/>
  <c r="AJ78"/>
  <c r="AN78"/>
  <c r="AR78"/>
  <c r="AW78"/>
  <c r="AV78"/>
  <c r="AZ78"/>
  <c r="BB78"/>
  <c r="BP78"/>
  <c r="BW78"/>
  <c r="BS79"/>
  <c r="BT79"/>
  <c r="BQ79"/>
  <c r="BR79"/>
  <c r="CH80"/>
  <c r="CF80"/>
  <c r="CG80"/>
  <c r="CC80"/>
  <c r="AP80"/>
  <c r="BL80"/>
  <c r="BE80"/>
  <c r="BZ81"/>
  <c r="BG81"/>
  <c r="BF81"/>
  <c r="AK78"/>
  <c r="AM78"/>
  <c r="BA78"/>
  <c r="BC78" s="1"/>
  <c r="BV78"/>
  <c r="BJ77"/>
  <c r="BI77"/>
  <c r="AT77"/>
  <c r="AS77"/>
  <c r="AU77"/>
  <c r="AE77"/>
  <c r="AD77"/>
  <c r="CE77"/>
  <c r="DV76"/>
  <c r="CZ76" s="1"/>
  <c r="DU76"/>
  <c r="DI76" s="1"/>
  <c r="DT76"/>
  <c r="CX76" s="1"/>
  <c r="DS76"/>
  <c r="DG76" s="1"/>
  <c r="DR76"/>
  <c r="CV76" s="1"/>
  <c r="DQ76"/>
  <c r="CU76" s="1"/>
  <c r="DP76"/>
  <c r="CT76" s="1"/>
  <c r="DO76"/>
  <c r="CS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/>
  <c r="BQ78"/>
  <c r="BR78"/>
  <c r="CD78"/>
  <c r="AY78"/>
  <c r="AQ78"/>
  <c r="CA78"/>
  <c r="BK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S75"/>
  <c r="CW75" s="1"/>
  <c r="DR75"/>
  <c r="DQ75"/>
  <c r="CU75" s="1"/>
  <c r="DP75"/>
  <c r="CT75" s="1"/>
  <c r="DO75"/>
  <c r="CS75" s="1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BK77"/>
  <c r="AX77"/>
  <c r="AY77"/>
  <c r="AQ77"/>
  <c r="AF76"/>
  <c r="AJ76"/>
  <c r="AN76"/>
  <c r="AR76"/>
  <c r="AW76"/>
  <c r="AV76"/>
  <c r="AZ76"/>
  <c r="BB76"/>
  <c r="BP76"/>
  <c r="BW76"/>
  <c r="BS77"/>
  <c r="BT77"/>
  <c r="BQ77"/>
  <c r="BR77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DU74"/>
  <c r="CY74" s="1"/>
  <c r="DT74"/>
  <c r="DS74"/>
  <c r="CW74" s="1"/>
  <c r="DR74"/>
  <c r="CV74" s="1"/>
  <c r="DQ74"/>
  <c r="CU74" s="1"/>
  <c r="DP74"/>
  <c r="DO74"/>
  <c r="CS74" s="1"/>
  <c r="CR74"/>
  <c r="CQ74"/>
  <c r="CP74"/>
  <c r="CO74"/>
  <c r="CN74"/>
  <c r="CM74"/>
  <c r="CL74"/>
  <c r="CK74"/>
  <c r="CJ74"/>
  <c r="CI74"/>
  <c r="BX75"/>
  <c r="AG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/>
  <c r="BQ76"/>
  <c r="BR76"/>
  <c r="CD76"/>
  <c r="AY76"/>
  <c r="AQ76"/>
  <c r="CA76"/>
  <c r="BK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CZ73" s="1"/>
  <c r="DU73"/>
  <c r="DI73" s="1"/>
  <c r="DT73"/>
  <c r="CX73" s="1"/>
  <c r="DS73"/>
  <c r="CW73" s="1"/>
  <c r="DR73"/>
  <c r="CV73" s="1"/>
  <c r="DQ73"/>
  <c r="CU73" s="1"/>
  <c r="DP73"/>
  <c r="CT73" s="1"/>
  <c r="DO73"/>
  <c r="CS73" s="1"/>
  <c r="CR73"/>
  <c r="CQ73"/>
  <c r="CP73"/>
  <c r="CO73"/>
  <c r="CN73"/>
  <c r="CM73"/>
  <c r="CL73"/>
  <c r="CK73"/>
  <c r="CJ73"/>
  <c r="CI73"/>
  <c r="BX74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/>
  <c r="BQ75"/>
  <c r="BR75"/>
  <c r="CD75"/>
  <c r="AY75"/>
  <c r="AQ75"/>
  <c r="CA75"/>
  <c r="BK75"/>
  <c r="AX75"/>
  <c r="AR74"/>
  <c r="AW74"/>
  <c r="AZ74"/>
  <c r="BD74" s="1"/>
  <c r="BB74"/>
  <c r="BP74"/>
  <c r="BW74"/>
  <c r="BJ73"/>
  <c r="BI73"/>
  <c r="AT73"/>
  <c r="AS73"/>
  <c r="AU73"/>
  <c r="AE73"/>
  <c r="AD73"/>
  <c r="CE73"/>
  <c r="DV72"/>
  <c r="CZ72" s="1"/>
  <c r="DU72"/>
  <c r="CY72" s="1"/>
  <c r="DT72"/>
  <c r="CX72" s="1"/>
  <c r="DS72"/>
  <c r="DG72" s="1"/>
  <c r="DR72"/>
  <c r="CV72" s="1"/>
  <c r="DQ72"/>
  <c r="DE72" s="1"/>
  <c r="DP72"/>
  <c r="CT72" s="1"/>
  <c r="DO72"/>
  <c r="DC72" s="1"/>
  <c r="CR72"/>
  <c r="CQ72"/>
  <c r="CP72"/>
  <c r="CO72"/>
  <c r="CN72"/>
  <c r="CM72"/>
  <c r="CL72"/>
  <c r="CK72"/>
  <c r="CJ72"/>
  <c r="CI72"/>
  <c r="B73"/>
  <c r="U73"/>
  <c r="BX73"/>
  <c r="BY73" s="1"/>
  <c r="AO73"/>
  <c r="BS74"/>
  <c r="BT74"/>
  <c r="BQ74"/>
  <c r="BR74"/>
  <c r="BZ76"/>
  <c r="BG76"/>
  <c r="BF76"/>
  <c r="AF73"/>
  <c r="AJ73"/>
  <c r="AN73"/>
  <c r="AR73"/>
  <c r="AW73"/>
  <c r="AV73"/>
  <c r="AZ73"/>
  <c r="BB73"/>
  <c r="BP73"/>
  <c r="BW73"/>
  <c r="CD74"/>
  <c r="CA74"/>
  <c r="BK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BY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/>
  <c r="BQ73"/>
  <c r="BR73"/>
  <c r="CD73"/>
  <c r="AY73"/>
  <c r="AQ73"/>
  <c r="CA73"/>
  <c r="BK73"/>
  <c r="AX73"/>
  <c r="AZ72"/>
  <c r="BB72"/>
  <c r="BP72"/>
  <c r="BW72"/>
  <c r="BS72"/>
  <c r="BT72"/>
  <c r="BQ72"/>
  <c r="BR72"/>
  <c r="CH73"/>
  <c r="CG73"/>
  <c r="CC73"/>
  <c r="CF73"/>
  <c r="BL73"/>
  <c r="BE73"/>
  <c r="AP73"/>
  <c r="BF74"/>
  <c r="BZ74"/>
  <c r="BG74"/>
  <c r="CD72"/>
  <c r="CA72"/>
  <c r="BK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CY71" s="1"/>
  <c r="DT71"/>
  <c r="CX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CZ70" s="1"/>
  <c r="DU70"/>
  <c r="CY70" s="1"/>
  <c r="DT70"/>
  <c r="CX70" s="1"/>
  <c r="DS70"/>
  <c r="CW70" s="1"/>
  <c r="DR70"/>
  <c r="CV70" s="1"/>
  <c r="DQ70"/>
  <c r="CU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E70"/>
  <c r="AD70"/>
  <c r="DV69"/>
  <c r="CZ69" s="1"/>
  <c r="DU69"/>
  <c r="CY69" s="1"/>
  <c r="DT69"/>
  <c r="DS69"/>
  <c r="CW69" s="1"/>
  <c r="DR69"/>
  <c r="DQ69"/>
  <c r="DE69" s="1"/>
  <c r="DP69"/>
  <c r="DO69"/>
  <c r="DC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S68"/>
  <c r="CW68" s="1"/>
  <c r="DR68"/>
  <c r="CV68" s="1"/>
  <c r="DQ68"/>
  <c r="DE68" s="1"/>
  <c r="DP68"/>
  <c r="DO68"/>
  <c r="DC68" s="1"/>
  <c r="CR68"/>
  <c r="CQ68"/>
  <c r="CP68"/>
  <c r="CO68"/>
  <c r="CN68"/>
  <c r="CM68"/>
  <c r="CL68"/>
  <c r="CK68"/>
  <c r="CJ68"/>
  <c r="CI68"/>
  <c r="BJ68"/>
  <c r="BI68"/>
  <c r="AE68"/>
  <c r="AD68"/>
  <c r="DV67"/>
  <c r="CZ67" s="1"/>
  <c r="DU67"/>
  <c r="DT67"/>
  <c r="DH67" s="1"/>
  <c r="DS67"/>
  <c r="CW67" s="1"/>
  <c r="DR67"/>
  <c r="CV67" s="1"/>
  <c r="DQ67"/>
  <c r="DP67"/>
  <c r="CT67" s="1"/>
  <c r="DO67"/>
  <c r="CR67"/>
  <c r="CQ67"/>
  <c r="CP67"/>
  <c r="CO67"/>
  <c r="CN67"/>
  <c r="CM67"/>
  <c r="CL67"/>
  <c r="CK67"/>
  <c r="CJ67"/>
  <c r="CI67"/>
  <c r="BX68"/>
  <c r="AH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CX66" s="1"/>
  <c r="DS66"/>
  <c r="DG66" s="1"/>
  <c r="DR66"/>
  <c r="CV66" s="1"/>
  <c r="DQ66"/>
  <c r="DE66" s="1"/>
  <c r="DP66"/>
  <c r="CT66" s="1"/>
  <c r="DO66"/>
  <c r="DC66" s="1"/>
  <c r="CR66"/>
  <c r="CQ66"/>
  <c r="CP66"/>
  <c r="CO66"/>
  <c r="CN66"/>
  <c r="CM66"/>
  <c r="CL66"/>
  <c r="CK66"/>
  <c r="CJ66"/>
  <c r="CI66"/>
  <c r="AZ67"/>
  <c r="AO67"/>
  <c r="AK67"/>
  <c r="AM67"/>
  <c r="BA67"/>
  <c r="BX67"/>
  <c r="BY67" s="1"/>
  <c r="AF67"/>
  <c r="AJ67"/>
  <c r="AN67"/>
  <c r="BP67"/>
  <c r="BJ66"/>
  <c r="BI66"/>
  <c r="AE66"/>
  <c r="AD66"/>
  <c r="DV65"/>
  <c r="CZ65" s="1"/>
  <c r="DU65"/>
  <c r="DI65" s="1"/>
  <c r="DT65"/>
  <c r="CX65" s="1"/>
  <c r="DS65"/>
  <c r="DR65"/>
  <c r="CV65" s="1"/>
  <c r="DQ65"/>
  <c r="DE65" s="1"/>
  <c r="DP65"/>
  <c r="CT65" s="1"/>
  <c r="CR65"/>
  <c r="CQ65"/>
  <c r="CP65"/>
  <c r="CO65"/>
  <c r="CN65"/>
  <c r="CM65"/>
  <c r="CL65"/>
  <c r="CJ65"/>
  <c r="CI65"/>
  <c r="BX66"/>
  <c r="AG66" s="1"/>
  <c r="AO66"/>
  <c r="AF66"/>
  <c r="AJ66"/>
  <c r="AN66"/>
  <c r="AZ66"/>
  <c r="BP66"/>
  <c r="AK66"/>
  <c r="AM66"/>
  <c r="BA66"/>
  <c r="BJ65"/>
  <c r="BI65"/>
  <c r="AE65"/>
  <c r="AD65"/>
  <c r="DV64"/>
  <c r="CZ64" s="1"/>
  <c r="DU64"/>
  <c r="DI64" s="1"/>
  <c r="DT64"/>
  <c r="CX64" s="1"/>
  <c r="DS64"/>
  <c r="CW64" s="1"/>
  <c r="DR64"/>
  <c r="CV64" s="1"/>
  <c r="DQ64"/>
  <c r="DE64" s="1"/>
  <c r="DP64"/>
  <c r="CT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CU63" s="1"/>
  <c r="DP63"/>
  <c r="CT63" s="1"/>
  <c r="CR63"/>
  <c r="CQ63"/>
  <c r="CP63"/>
  <c r="CO63"/>
  <c r="CN63"/>
  <c r="CM63"/>
  <c r="CL63"/>
  <c r="CJ63"/>
  <c r="CI63"/>
  <c r="BX64"/>
  <c r="AG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CW62" s="1"/>
  <c r="DR62"/>
  <c r="CV62" s="1"/>
  <c r="DQ62"/>
  <c r="CU62" s="1"/>
  <c r="DP62"/>
  <c r="DD62" s="1"/>
  <c r="CR62"/>
  <c r="CQ62"/>
  <c r="CP62"/>
  <c r="CO62"/>
  <c r="CN62"/>
  <c r="CM62"/>
  <c r="CL62"/>
  <c r="CJ62"/>
  <c r="CI62"/>
  <c r="BX63"/>
  <c r="AH63" s="1"/>
  <c r="AO63"/>
  <c r="AF63"/>
  <c r="AJ63"/>
  <c r="AN63"/>
  <c r="DE62"/>
  <c r="AK63"/>
  <c r="AM63"/>
  <c r="BA63"/>
  <c r="AZ63"/>
  <c r="BP63"/>
  <c r="BJ62"/>
  <c r="BI62"/>
  <c r="AE62"/>
  <c r="AD62"/>
  <c r="DV61"/>
  <c r="CZ61" s="1"/>
  <c r="DU61"/>
  <c r="CY61" s="1"/>
  <c r="DT61"/>
  <c r="CX61" s="1"/>
  <c r="DS61"/>
  <c r="DR61"/>
  <c r="CV61" s="1"/>
  <c r="DQ61"/>
  <c r="DP61"/>
  <c r="CT61" s="1"/>
  <c r="DO61"/>
  <c r="CS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CZ60" s="1"/>
  <c r="DU60"/>
  <c r="DT60"/>
  <c r="CX60" s="1"/>
  <c r="DS60"/>
  <c r="DR60"/>
  <c r="CV60" s="1"/>
  <c r="DQ60"/>
  <c r="CU60" s="1"/>
  <c r="DP60"/>
  <c r="CT60" s="1"/>
  <c r="DO60"/>
  <c r="CS60" s="1"/>
  <c r="CR60"/>
  <c r="CQ60"/>
  <c r="CP60"/>
  <c r="CO60"/>
  <c r="CN60"/>
  <c r="CM60"/>
  <c r="CL60"/>
  <c r="CK60"/>
  <c r="CJ60"/>
  <c r="CI60"/>
  <c r="AH62"/>
  <c r="BX61"/>
  <c r="AG61" s="1"/>
  <c r="AO61"/>
  <c r="AF61"/>
  <c r="AJ61"/>
  <c r="AN61"/>
  <c r="AK61"/>
  <c r="AM61"/>
  <c r="AZ61"/>
  <c r="BP61"/>
  <c r="BJ60"/>
  <c r="BI60"/>
  <c r="AE60"/>
  <c r="AD60"/>
  <c r="DV59"/>
  <c r="DU59"/>
  <c r="CY59" s="1"/>
  <c r="DT59"/>
  <c r="DS59"/>
  <c r="DG59" s="1"/>
  <c r="DR59"/>
  <c r="DQ59"/>
  <c r="CU59" s="1"/>
  <c r="DP59"/>
  <c r="CT59" s="1"/>
  <c r="DO59"/>
  <c r="DC59" s="1"/>
  <c r="CR59"/>
  <c r="CQ59"/>
  <c r="CP59"/>
  <c r="CO59"/>
  <c r="CN59"/>
  <c r="CM59"/>
  <c r="CL59"/>
  <c r="CK59"/>
  <c r="CJ59"/>
  <c r="CI59"/>
  <c r="BX60"/>
  <c r="BY60" s="1"/>
  <c r="AI60" s="1"/>
  <c r="AO60"/>
  <c r="AF60"/>
  <c r="AJ60"/>
  <c r="AN60"/>
  <c r="AK60"/>
  <c r="AM60"/>
  <c r="AZ60"/>
  <c r="BP60"/>
  <c r="BJ59"/>
  <c r="BI59"/>
  <c r="AE59"/>
  <c r="AD59"/>
  <c r="DV58"/>
  <c r="CZ58" s="1"/>
  <c r="DU58"/>
  <c r="DT58"/>
  <c r="CX58" s="1"/>
  <c r="DS58"/>
  <c r="CW58" s="1"/>
  <c r="DR58"/>
  <c r="CV58" s="1"/>
  <c r="DQ58"/>
  <c r="DP58"/>
  <c r="CT58" s="1"/>
  <c r="DO58"/>
  <c r="CS58" s="1"/>
  <c r="CR58"/>
  <c r="CQ58"/>
  <c r="CP58"/>
  <c r="CO58"/>
  <c r="CN58"/>
  <c r="CM58"/>
  <c r="CL58"/>
  <c r="CK58"/>
  <c r="CJ58"/>
  <c r="CI58"/>
  <c r="BX59"/>
  <c r="AH59" s="1"/>
  <c r="AO59"/>
  <c r="AF59"/>
  <c r="AJ59"/>
  <c r="AN59"/>
  <c r="AK59"/>
  <c r="AM59"/>
  <c r="AZ59"/>
  <c r="BP59"/>
  <c r="BJ58"/>
  <c r="BI58"/>
  <c r="AE58"/>
  <c r="AD58"/>
  <c r="DV57"/>
  <c r="CZ57" s="1"/>
  <c r="DU57"/>
  <c r="DT57"/>
  <c r="DH57" s="1"/>
  <c r="DS57"/>
  <c r="CW57" s="1"/>
  <c r="DR57"/>
  <c r="CV57" s="1"/>
  <c r="DQ57"/>
  <c r="DP57"/>
  <c r="CT57" s="1"/>
  <c r="DO57"/>
  <c r="CR57"/>
  <c r="CQ57"/>
  <c r="CP57"/>
  <c r="CO57"/>
  <c r="CN57"/>
  <c r="CM57"/>
  <c r="CL57"/>
  <c r="CK57"/>
  <c r="CJ57"/>
  <c r="CI57"/>
  <c r="BX58"/>
  <c r="AH58" s="1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DJ56" s="1"/>
  <c r="DU56"/>
  <c r="DT56"/>
  <c r="CX56" s="1"/>
  <c r="DS56"/>
  <c r="DR56"/>
  <c r="CV56" s="1"/>
  <c r="DQ56"/>
  <c r="CU56" s="1"/>
  <c r="DP56"/>
  <c r="DD56" s="1"/>
  <c r="DO56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CZ55" s="1"/>
  <c r="DU55"/>
  <c r="DT55"/>
  <c r="CX55" s="1"/>
  <c r="DS55"/>
  <c r="DR55"/>
  <c r="CV55" s="1"/>
  <c r="DQ55"/>
  <c r="DP55"/>
  <c r="CT55" s="1"/>
  <c r="DO55"/>
  <c r="CR55"/>
  <c r="CQ55"/>
  <c r="CP55"/>
  <c r="CO55"/>
  <c r="CN55"/>
  <c r="CM55"/>
  <c r="CL55"/>
  <c r="CK55"/>
  <c r="CJ55"/>
  <c r="CI55"/>
  <c r="AV56"/>
  <c r="CD57"/>
  <c r="CA57"/>
  <c r="BK57"/>
  <c r="AX57"/>
  <c r="AY57"/>
  <c r="AQ57"/>
  <c r="AR56"/>
  <c r="AW56"/>
  <c r="BP56"/>
  <c r="BJ55"/>
  <c r="BI55"/>
  <c r="AT55"/>
  <c r="AS55"/>
  <c r="AU55"/>
  <c r="AE55"/>
  <c r="AD55"/>
  <c r="DV54"/>
  <c r="CZ54" s="1"/>
  <c r="DU54"/>
  <c r="CY54" s="1"/>
  <c r="DT54"/>
  <c r="CX54" s="1"/>
  <c r="DS54"/>
  <c r="DR54"/>
  <c r="DF54" s="1"/>
  <c r="DQ54"/>
  <c r="DP54"/>
  <c r="DD54" s="1"/>
  <c r="DO54"/>
  <c r="CS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BK56"/>
  <c r="AX56"/>
  <c r="AY56"/>
  <c r="AQ56"/>
  <c r="AR55"/>
  <c r="AW55"/>
  <c r="BP55"/>
  <c r="BJ54"/>
  <c r="BI54"/>
  <c r="AE54"/>
  <c r="AD54"/>
  <c r="DV53"/>
  <c r="CZ53" s="1"/>
  <c r="DU53"/>
  <c r="DT53"/>
  <c r="CX53" s="1"/>
  <c r="DS53"/>
  <c r="CW53" s="1"/>
  <c r="DR53"/>
  <c r="CV53" s="1"/>
  <c r="DQ53"/>
  <c r="CU53" s="1"/>
  <c r="DP53"/>
  <c r="DD53" s="1"/>
  <c r="DO53"/>
  <c r="CR53"/>
  <c r="CQ53"/>
  <c r="CP53"/>
  <c r="CO53"/>
  <c r="CN53"/>
  <c r="CM53"/>
  <c r="CL53"/>
  <c r="CK53"/>
  <c r="CJ53"/>
  <c r="CI53"/>
  <c r="BX54"/>
  <c r="AH54" s="1"/>
  <c r="AO54"/>
  <c r="BF57"/>
  <c r="BZ57"/>
  <c r="BG57"/>
  <c r="AF54"/>
  <c r="AJ54"/>
  <c r="AN54"/>
  <c r="AZ54"/>
  <c r="BP54"/>
  <c r="CD55"/>
  <c r="CA55"/>
  <c r="BK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CW52" s="1"/>
  <c r="DR52"/>
  <c r="DF52" s="1"/>
  <c r="DQ52"/>
  <c r="CU52" s="1"/>
  <c r="DP52"/>
  <c r="DD52" s="1"/>
  <c r="DO52"/>
  <c r="CR52"/>
  <c r="CQ52"/>
  <c r="CP52"/>
  <c r="CO52"/>
  <c r="CN52"/>
  <c r="CM52"/>
  <c r="CL52"/>
  <c r="CK52"/>
  <c r="CJ52"/>
  <c r="CI52"/>
  <c r="BX53"/>
  <c r="AG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CZ51" s="1"/>
  <c r="DU51"/>
  <c r="CY51" s="1"/>
  <c r="DT51"/>
  <c r="CX51" s="1"/>
  <c r="DS51"/>
  <c r="CW51" s="1"/>
  <c r="DR51"/>
  <c r="CV51" s="1"/>
  <c r="DQ51"/>
  <c r="CU51" s="1"/>
  <c r="DP51"/>
  <c r="DD51" s="1"/>
  <c r="DO51"/>
  <c r="CS51" s="1"/>
  <c r="CR51"/>
  <c r="CQ51"/>
  <c r="CP51"/>
  <c r="CO51"/>
  <c r="CN51"/>
  <c r="CM51"/>
  <c r="CL51"/>
  <c r="CK51"/>
  <c r="CJ51"/>
  <c r="CI51"/>
  <c r="BX52"/>
  <c r="BY52" s="1"/>
  <c r="AI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CZ50" s="1"/>
  <c r="DU50"/>
  <c r="CY50" s="1"/>
  <c r="DT50"/>
  <c r="CX50" s="1"/>
  <c r="DS50"/>
  <c r="CW50" s="1"/>
  <c r="DR50"/>
  <c r="CV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CY49" s="1"/>
  <c r="DT49"/>
  <c r="DH49" s="1"/>
  <c r="DS49"/>
  <c r="CW49" s="1"/>
  <c r="DR49"/>
  <c r="CV49" s="1"/>
  <c r="DQ49"/>
  <c r="CU49" s="1"/>
  <c r="DP49"/>
  <c r="DD49" s="1"/>
  <c r="DO49"/>
  <c r="DC49" s="1"/>
  <c r="CR49"/>
  <c r="CQ49"/>
  <c r="CP49"/>
  <c r="CO49"/>
  <c r="CN49"/>
  <c r="CM49"/>
  <c r="CL49"/>
  <c r="CK49"/>
  <c r="CJ49"/>
  <c r="CI49"/>
  <c r="BX50"/>
  <c r="AH50" s="1"/>
  <c r="AO50"/>
  <c r="AF50"/>
  <c r="AJ50"/>
  <c r="AN50"/>
  <c r="AZ50"/>
  <c r="BP50"/>
  <c r="AK50"/>
  <c r="AM50"/>
  <c r="BA50"/>
  <c r="BJ49"/>
  <c r="BI49"/>
  <c r="AE49"/>
  <c r="AD49"/>
  <c r="DV48"/>
  <c r="CZ48" s="1"/>
  <c r="DU48"/>
  <c r="DI48" s="1"/>
  <c r="DT48"/>
  <c r="CX48" s="1"/>
  <c r="DS48"/>
  <c r="CW48" s="1"/>
  <c r="DR48"/>
  <c r="CV48" s="1"/>
  <c r="DQ48"/>
  <c r="CU48" s="1"/>
  <c r="DP48"/>
  <c r="CT48" s="1"/>
  <c r="DO48"/>
  <c r="DC48" s="1"/>
  <c r="CR48"/>
  <c r="CQ48"/>
  <c r="CP48"/>
  <c r="CO48"/>
  <c r="CN48"/>
  <c r="CM48"/>
  <c r="CL48"/>
  <c r="CK48"/>
  <c r="CJ48"/>
  <c r="CI48"/>
  <c r="BX49"/>
  <c r="BY49" s="1"/>
  <c r="AI49" s="1"/>
  <c r="AO49"/>
  <c r="AF49"/>
  <c r="AJ49"/>
  <c r="AN49"/>
  <c r="AZ49"/>
  <c r="BP49"/>
  <c r="AK49"/>
  <c r="AM49"/>
  <c r="BA49"/>
  <c r="BJ48"/>
  <c r="BI48"/>
  <c r="AT48"/>
  <c r="AS48"/>
  <c r="AU48" s="1"/>
  <c r="AE48"/>
  <c r="AD48"/>
  <c r="DV47"/>
  <c r="CZ47" s="1"/>
  <c r="DU47"/>
  <c r="CY47" s="1"/>
  <c r="DT47"/>
  <c r="CX47" s="1"/>
  <c r="DS47"/>
  <c r="CW47" s="1"/>
  <c r="DR47"/>
  <c r="CV47" s="1"/>
  <c r="DQ47"/>
  <c r="DE47" s="1"/>
  <c r="DP47"/>
  <c r="CT47" s="1"/>
  <c r="DO47"/>
  <c r="CS47" s="1"/>
  <c r="CR47"/>
  <c r="CQ47"/>
  <c r="CP47"/>
  <c r="CO47"/>
  <c r="CN47"/>
  <c r="CM47"/>
  <c r="CL47"/>
  <c r="CK47"/>
  <c r="CJ47"/>
  <c r="CI47"/>
  <c r="BX48"/>
  <c r="AG48" s="1"/>
  <c r="AO48"/>
  <c r="AF48"/>
  <c r="AJ48"/>
  <c r="AN48"/>
  <c r="AK48"/>
  <c r="AM48"/>
  <c r="BA48"/>
  <c r="AR48"/>
  <c r="BK48" s="1"/>
  <c r="AZ48"/>
  <c r="BP48"/>
  <c r="BJ47"/>
  <c r="BI47"/>
  <c r="AE47"/>
  <c r="AD47"/>
  <c r="DV46"/>
  <c r="CZ46" s="1"/>
  <c r="DU46"/>
  <c r="CY46" s="1"/>
  <c r="DT46"/>
  <c r="DH46" s="1"/>
  <c r="DS46"/>
  <c r="CW46" s="1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BY47" s="1"/>
  <c r="AI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CY45" s="1"/>
  <c r="DT45"/>
  <c r="DH45" s="1"/>
  <c r="DS45"/>
  <c r="CW45" s="1"/>
  <c r="DR45"/>
  <c r="CV45" s="1"/>
  <c r="DQ45"/>
  <c r="CU45" s="1"/>
  <c r="DP45"/>
  <c r="DD45" s="1"/>
  <c r="DO45"/>
  <c r="CS45" s="1"/>
  <c r="CR45"/>
  <c r="CQ45"/>
  <c r="CP45"/>
  <c r="CO45"/>
  <c r="CN45"/>
  <c r="CM45"/>
  <c r="CL45"/>
  <c r="CK45"/>
  <c r="CJ45"/>
  <c r="CI45"/>
  <c r="BX46"/>
  <c r="BY46" s="1"/>
  <c r="AI46" s="1"/>
  <c r="AO46"/>
  <c r="AF46"/>
  <c r="AJ46"/>
  <c r="AN46"/>
  <c r="AK46"/>
  <c r="AM46"/>
  <c r="BA46"/>
  <c r="AZ46"/>
  <c r="BP46"/>
  <c r="BJ45"/>
  <c r="BI45"/>
  <c r="AE45"/>
  <c r="AD45"/>
  <c r="DV44"/>
  <c r="DJ44" s="1"/>
  <c r="DU44"/>
  <c r="CY44" s="1"/>
  <c r="DT44"/>
  <c r="CX44" s="1"/>
  <c r="DS44"/>
  <c r="CW44" s="1"/>
  <c r="DR44"/>
  <c r="CV44" s="1"/>
  <c r="DQ44"/>
  <c r="CU44" s="1"/>
  <c r="DP44"/>
  <c r="CT44" s="1"/>
  <c r="DO44"/>
  <c r="CS44" s="1"/>
  <c r="CR44"/>
  <c r="CQ44"/>
  <c r="CP44"/>
  <c r="CO44"/>
  <c r="CN44"/>
  <c r="CM44"/>
  <c r="CL44"/>
  <c r="CK44"/>
  <c r="CJ44"/>
  <c r="CI44"/>
  <c r="BX45"/>
  <c r="AG45" s="1"/>
  <c r="AO45"/>
  <c r="AF45"/>
  <c r="AJ45"/>
  <c r="AN45"/>
  <c r="AK45"/>
  <c r="AM45"/>
  <c r="BA45"/>
  <c r="AZ45"/>
  <c r="BP45"/>
  <c r="BJ44"/>
  <c r="BI44"/>
  <c r="AE44"/>
  <c r="AD44"/>
  <c r="DV43"/>
  <c r="CZ43" s="1"/>
  <c r="DU43"/>
  <c r="CY43" s="1"/>
  <c r="DT43"/>
  <c r="CX43" s="1"/>
  <c r="DS43"/>
  <c r="DG43" s="1"/>
  <c r="DR43"/>
  <c r="DF43" s="1"/>
  <c r="DQ43"/>
  <c r="CU43" s="1"/>
  <c r="DP43"/>
  <c r="CT43" s="1"/>
  <c r="DO43"/>
  <c r="DC43" s="1"/>
  <c r="CR43"/>
  <c r="CQ43"/>
  <c r="CP43"/>
  <c r="CO43"/>
  <c r="CN43"/>
  <c r="CM43"/>
  <c r="CL43"/>
  <c r="CK43"/>
  <c r="CJ43"/>
  <c r="CI43"/>
  <c r="BX44"/>
  <c r="BY44" s="1"/>
  <c r="AL44" s="1"/>
  <c r="AO44"/>
  <c r="AF44"/>
  <c r="AJ44"/>
  <c r="AN44"/>
  <c r="AK44"/>
  <c r="AM44"/>
  <c r="BA44"/>
  <c r="AZ44"/>
  <c r="BP44"/>
  <c r="BJ43"/>
  <c r="BI43"/>
  <c r="AE43"/>
  <c r="AD43"/>
  <c r="DV42"/>
  <c r="DJ42" s="1"/>
  <c r="DU42"/>
  <c r="CY42" s="1"/>
  <c r="DT42"/>
  <c r="CX42" s="1"/>
  <c r="DS42"/>
  <c r="CW42" s="1"/>
  <c r="DR42"/>
  <c r="DF42" s="1"/>
  <c r="DQ42"/>
  <c r="CU42" s="1"/>
  <c r="DP42"/>
  <c r="DD42" s="1"/>
  <c r="DO42"/>
  <c r="CS42" s="1"/>
  <c r="CR42"/>
  <c r="CQ42"/>
  <c r="CP42"/>
  <c r="CO42"/>
  <c r="CN42"/>
  <c r="CM42"/>
  <c r="CL42"/>
  <c r="CK42"/>
  <c r="CJ42"/>
  <c r="CI42"/>
  <c r="BX43"/>
  <c r="AG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CY41" s="1"/>
  <c r="DT41"/>
  <c r="CX41" s="1"/>
  <c r="DS41"/>
  <c r="CW41" s="1"/>
  <c r="DR41"/>
  <c r="CV41" s="1"/>
  <c r="DQ41"/>
  <c r="CU41" s="1"/>
  <c r="DP41"/>
  <c r="DD41" s="1"/>
  <c r="DO41"/>
  <c r="CS41" s="1"/>
  <c r="CR41"/>
  <c r="CQ41"/>
  <c r="CP41"/>
  <c r="CO41"/>
  <c r="CN41"/>
  <c r="CM41"/>
  <c r="CL41"/>
  <c r="CK41"/>
  <c r="CJ41"/>
  <c r="CI41"/>
  <c r="BX42"/>
  <c r="AG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CT40" s="1"/>
  <c r="DO40"/>
  <c r="DC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CZ39" s="1"/>
  <c r="DU39"/>
  <c r="CY39" s="1"/>
  <c r="DT39"/>
  <c r="DH39" s="1"/>
  <c r="DS39"/>
  <c r="CW39" s="1"/>
  <c r="DR39"/>
  <c r="DF39" s="1"/>
  <c r="DQ39"/>
  <c r="CU39" s="1"/>
  <c r="DP39"/>
  <c r="CT39" s="1"/>
  <c r="CR39"/>
  <c r="CQ39"/>
  <c r="CP39"/>
  <c r="CO39"/>
  <c r="CN39"/>
  <c r="CM39"/>
  <c r="CL39"/>
  <c r="CJ39"/>
  <c r="CI39"/>
  <c r="BX40"/>
  <c r="BY40" s="1"/>
  <c r="AO40"/>
  <c r="AF40"/>
  <c r="AJ40"/>
  <c r="AN40"/>
  <c r="AK40"/>
  <c r="AM40"/>
  <c r="BA40"/>
  <c r="AZ40"/>
  <c r="BP40"/>
  <c r="BJ39"/>
  <c r="BI39"/>
  <c r="AE39"/>
  <c r="AD39"/>
  <c r="BX39"/>
  <c r="AH39" s="1"/>
  <c r="AO39"/>
  <c r="AF39"/>
  <c r="AJ39"/>
  <c r="AN39"/>
  <c r="BP39"/>
  <c r="AK39"/>
  <c r="AM39"/>
  <c r="DV38"/>
  <c r="DJ38" s="1"/>
  <c r="DU38"/>
  <c r="CY38" s="1"/>
  <c r="DT38"/>
  <c r="CX38" s="1"/>
  <c r="DS38"/>
  <c r="DG38" s="1"/>
  <c r="DR38"/>
  <c r="CV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BY38" s="1"/>
  <c r="AO38"/>
  <c r="AF38"/>
  <c r="AJ38"/>
  <c r="AN38"/>
  <c r="AK38"/>
  <c r="AM38"/>
  <c r="AZ38"/>
  <c r="BP38"/>
  <c r="DV37"/>
  <c r="DJ37" s="1"/>
  <c r="DU37"/>
  <c r="CY37" s="1"/>
  <c r="DT37"/>
  <c r="DH37" s="1"/>
  <c r="DS37"/>
  <c r="DG37" s="1"/>
  <c r="DR37"/>
  <c r="DF37" s="1"/>
  <c r="DQ37"/>
  <c r="DE37" s="1"/>
  <c r="DP37"/>
  <c r="CT37" s="1"/>
  <c r="CR37"/>
  <c r="CQ37"/>
  <c r="CP37"/>
  <c r="CO37"/>
  <c r="CN37"/>
  <c r="CM37"/>
  <c r="CL37"/>
  <c r="CJ37"/>
  <c r="CI37"/>
  <c r="BJ37"/>
  <c r="BI37"/>
  <c r="AE37"/>
  <c r="AD37"/>
  <c r="DV32"/>
  <c r="CZ32" s="1"/>
  <c r="DU32"/>
  <c r="CY32" s="1"/>
  <c r="DT32"/>
  <c r="DH32" s="1"/>
  <c r="DS32"/>
  <c r="DG32" s="1"/>
  <c r="DR32"/>
  <c r="DF32" s="1"/>
  <c r="CR32"/>
  <c r="CQ32"/>
  <c r="CP32"/>
  <c r="CO32"/>
  <c r="CN32"/>
  <c r="CJ32"/>
  <c r="CI32"/>
  <c r="BX37"/>
  <c r="BY37" s="1"/>
  <c r="AI37" s="1"/>
  <c r="AO37"/>
  <c r="AF37"/>
  <c r="AJ37"/>
  <c r="AN37"/>
  <c r="AK37"/>
  <c r="AM37"/>
  <c r="AZ37"/>
  <c r="BP37"/>
  <c r="BJ32"/>
  <c r="BI32"/>
  <c r="AE32"/>
  <c r="AD32"/>
  <c r="DV31"/>
  <c r="CZ31" s="1"/>
  <c r="DU31"/>
  <c r="CY31" s="1"/>
  <c r="DT31"/>
  <c r="CX31" s="1"/>
  <c r="DS31"/>
  <c r="DG31" s="1"/>
  <c r="DR31"/>
  <c r="DF31" s="1"/>
  <c r="CR31"/>
  <c r="CQ31"/>
  <c r="CP31"/>
  <c r="CO31"/>
  <c r="CN31"/>
  <c r="CJ31"/>
  <c r="CI31"/>
  <c r="BX32"/>
  <c r="BY32" s="1"/>
  <c r="AO32"/>
  <c r="AF32"/>
  <c r="AJ32"/>
  <c r="AN32"/>
  <c r="AZ32"/>
  <c r="BP32"/>
  <c r="AK32"/>
  <c r="AM32"/>
  <c r="BJ31"/>
  <c r="BI31"/>
  <c r="AE31"/>
  <c r="AD31"/>
  <c r="DV28"/>
  <c r="CZ28" s="1"/>
  <c r="DU28"/>
  <c r="CY28" s="1"/>
  <c r="DT28"/>
  <c r="DH28" s="1"/>
  <c r="DS28"/>
  <c r="DG28" s="1"/>
  <c r="DR28"/>
  <c r="DF28" s="1"/>
  <c r="CR28"/>
  <c r="CQ28"/>
  <c r="CP28"/>
  <c r="CO28"/>
  <c r="CN28"/>
  <c r="CJ28"/>
  <c r="CI28"/>
  <c r="BX31"/>
  <c r="AH31" s="1"/>
  <c r="AO31"/>
  <c r="AF31"/>
  <c r="AJ31"/>
  <c r="AN31"/>
  <c r="DI28"/>
  <c r="AK31"/>
  <c r="AM31"/>
  <c r="AZ31"/>
  <c r="BP31"/>
  <c r="BJ28"/>
  <c r="BI28"/>
  <c r="AE28"/>
  <c r="AD28"/>
  <c r="DV27"/>
  <c r="CZ27" s="1"/>
  <c r="DU27"/>
  <c r="CY27" s="1"/>
  <c r="DT27"/>
  <c r="CX27" s="1"/>
  <c r="DS27"/>
  <c r="DG27" s="1"/>
  <c r="DR27"/>
  <c r="CV27" s="1"/>
  <c r="CR27"/>
  <c r="CQ27"/>
  <c r="CP27"/>
  <c r="CO27"/>
  <c r="CN27"/>
  <c r="CJ27"/>
  <c r="CI27"/>
  <c r="BX28"/>
  <c r="AG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DF26" s="1"/>
  <c r="CR26"/>
  <c r="CQ26"/>
  <c r="CP26"/>
  <c r="CO26"/>
  <c r="CN26"/>
  <c r="CJ26"/>
  <c r="CI26"/>
  <c r="BX27"/>
  <c r="AG27" s="1"/>
  <c r="AO27"/>
  <c r="AF27"/>
  <c r="AJ27"/>
  <c r="AN27"/>
  <c r="AK27"/>
  <c r="AM27"/>
  <c r="AZ27"/>
  <c r="BP27"/>
  <c r="BJ26"/>
  <c r="BI26"/>
  <c r="AE26"/>
  <c r="AD26"/>
  <c r="DV25"/>
  <c r="CZ25" s="1"/>
  <c r="DU25"/>
  <c r="CY25" s="1"/>
  <c r="DT25"/>
  <c r="DH25" s="1"/>
  <c r="DS25"/>
  <c r="DG25" s="1"/>
  <c r="DR25"/>
  <c r="DF25" s="1"/>
  <c r="CR25"/>
  <c r="CQ25"/>
  <c r="CP25"/>
  <c r="CO25"/>
  <c r="CN25"/>
  <c r="CJ25"/>
  <c r="CI25"/>
  <c r="BX26"/>
  <c r="BY26" s="1"/>
  <c r="AO26"/>
  <c r="AF26"/>
  <c r="AJ26"/>
  <c r="AN26"/>
  <c r="AZ26"/>
  <c r="BP26"/>
  <c r="AK26"/>
  <c r="AM26"/>
  <c r="BJ25"/>
  <c r="BI25"/>
  <c r="AE25"/>
  <c r="AD25"/>
  <c r="DV24"/>
  <c r="CZ24" s="1"/>
  <c r="DU24"/>
  <c r="DI24" s="1"/>
  <c r="DT24"/>
  <c r="DH24" s="1"/>
  <c r="DS24"/>
  <c r="DG24" s="1"/>
  <c r="DR24"/>
  <c r="CV24" s="1"/>
  <c r="CR24"/>
  <c r="CQ24"/>
  <c r="CP24"/>
  <c r="CO24"/>
  <c r="CN24"/>
  <c r="CJ24"/>
  <c r="CI24"/>
  <c r="BX25"/>
  <c r="AH25" s="1"/>
  <c r="AO25"/>
  <c r="AF25"/>
  <c r="AJ25"/>
  <c r="AN25"/>
  <c r="AK25"/>
  <c r="AM25"/>
  <c r="AZ25"/>
  <c r="BP25"/>
  <c r="BJ24"/>
  <c r="BI24"/>
  <c r="AE24"/>
  <c r="AD24"/>
  <c r="DV23"/>
  <c r="CZ23" s="1"/>
  <c r="DU23"/>
  <c r="CY23" s="1"/>
  <c r="DT23"/>
  <c r="CX23" s="1"/>
  <c r="DS23"/>
  <c r="CW23" s="1"/>
  <c r="DR23"/>
  <c r="DF23" s="1"/>
  <c r="CR23"/>
  <c r="CQ23"/>
  <c r="CP23"/>
  <c r="CO23"/>
  <c r="CN23"/>
  <c r="CJ23"/>
  <c r="CI23"/>
  <c r="BX24"/>
  <c r="BY24" s="1"/>
  <c r="AO24"/>
  <c r="AF24"/>
  <c r="AJ24"/>
  <c r="AN24"/>
  <c r="AK24"/>
  <c r="AM24"/>
  <c r="AZ24"/>
  <c r="BP24"/>
  <c r="BJ23"/>
  <c r="BI23"/>
  <c r="AE23"/>
  <c r="AD23"/>
  <c r="DV22"/>
  <c r="CZ22" s="1"/>
  <c r="DU22"/>
  <c r="CY22" s="1"/>
  <c r="DT22"/>
  <c r="DH22" s="1"/>
  <c r="DS22"/>
  <c r="DG22" s="1"/>
  <c r="DR22"/>
  <c r="DF22" s="1"/>
  <c r="CR22"/>
  <c r="CQ22"/>
  <c r="CP22"/>
  <c r="CO22"/>
  <c r="CN22"/>
  <c r="CJ22"/>
  <c r="CI22"/>
  <c r="BX23"/>
  <c r="BY23" s="1"/>
  <c r="AO23"/>
  <c r="AF23"/>
  <c r="AJ23"/>
  <c r="AN23"/>
  <c r="AZ23"/>
  <c r="BP23"/>
  <c r="AK23"/>
  <c r="AM23"/>
  <c r="BJ22"/>
  <c r="BI22"/>
  <c r="AE22"/>
  <c r="AD22"/>
  <c r="DV21"/>
  <c r="DJ21" s="1"/>
  <c r="DU21"/>
  <c r="CY21" s="1"/>
  <c r="DT21"/>
  <c r="DH21" s="1"/>
  <c r="DS21"/>
  <c r="DG21" s="1"/>
  <c r="DR21"/>
  <c r="DF21" s="1"/>
  <c r="CR21"/>
  <c r="CQ21"/>
  <c r="CP21"/>
  <c r="CO21"/>
  <c r="CN21"/>
  <c r="CJ21"/>
  <c r="CI21"/>
  <c r="BX22"/>
  <c r="AO22"/>
  <c r="AF22"/>
  <c r="AJ22"/>
  <c r="AN22"/>
  <c r="AK22"/>
  <c r="AM22"/>
  <c r="AZ22"/>
  <c r="BP22"/>
  <c r="BJ21"/>
  <c r="BI21"/>
  <c r="AE21"/>
  <c r="AD21"/>
  <c r="DV20"/>
  <c r="CZ20" s="1"/>
  <c r="DU20"/>
  <c r="CY20" s="1"/>
  <c r="DT20"/>
  <c r="CX20" s="1"/>
  <c r="DS20"/>
  <c r="CW20" s="1"/>
  <c r="DR20"/>
  <c r="CV20" s="1"/>
  <c r="CR20"/>
  <c r="CQ20"/>
  <c r="CP20"/>
  <c r="CO20"/>
  <c r="CN20"/>
  <c r="CJ20"/>
  <c r="CI20"/>
  <c r="AJ21"/>
  <c r="AK21"/>
  <c r="AM21"/>
  <c r="AN21"/>
  <c r="AZ21"/>
  <c r="BX21"/>
  <c r="AG21" s="1"/>
  <c r="AF21"/>
  <c r="AO21"/>
  <c r="DJ20"/>
  <c r="BP21"/>
  <c r="BJ20"/>
  <c r="BI20"/>
  <c r="AE20"/>
  <c r="AD20"/>
  <c r="DV19"/>
  <c r="CZ19" s="1"/>
  <c r="DU19"/>
  <c r="DI19" s="1"/>
  <c r="DT19"/>
  <c r="CX19" s="1"/>
  <c r="DS19"/>
  <c r="CW19" s="1"/>
  <c r="DR19"/>
  <c r="CV19" s="1"/>
  <c r="CR19"/>
  <c r="CQ19"/>
  <c r="CP19"/>
  <c r="CO19"/>
  <c r="CN19"/>
  <c r="CJ19"/>
  <c r="CI19"/>
  <c r="AJ20"/>
  <c r="AK20"/>
  <c r="AM20"/>
  <c r="AN20"/>
  <c r="AZ20"/>
  <c r="BX20"/>
  <c r="AG20" s="1"/>
  <c r="AF20"/>
  <c r="AO20"/>
  <c r="BP20"/>
  <c r="BJ19"/>
  <c r="BI19"/>
  <c r="AE19"/>
  <c r="AO19"/>
  <c r="AD19"/>
  <c r="DV18"/>
  <c r="DJ18" s="1"/>
  <c r="DU18"/>
  <c r="CY18" s="1"/>
  <c r="DT18"/>
  <c r="CX18" s="1"/>
  <c r="DS18"/>
  <c r="DG18" s="1"/>
  <c r="DR18"/>
  <c r="DF18" s="1"/>
  <c r="DQ18"/>
  <c r="DE18" s="1"/>
  <c r="DP18"/>
  <c r="CT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CY17" s="1"/>
  <c r="DT17"/>
  <c r="CX17" s="1"/>
  <c r="DS17"/>
  <c r="CW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CZ16" s="1"/>
  <c r="DU16"/>
  <c r="CY16" s="1"/>
  <c r="DT16"/>
  <c r="CX16" s="1"/>
  <c r="DS16"/>
  <c r="DG16" s="1"/>
  <c r="CR16"/>
  <c r="CQ16"/>
  <c r="CP16"/>
  <c r="CO16"/>
  <c r="CJ16"/>
  <c r="CI16"/>
  <c r="AJ17"/>
  <c r="BX17"/>
  <c r="AH17" s="1"/>
  <c r="AN17"/>
  <c r="AM17"/>
  <c r="AF17"/>
  <c r="AO17"/>
  <c r="BP17"/>
  <c r="BJ16"/>
  <c r="BI16"/>
  <c r="AE16"/>
  <c r="AK16"/>
  <c r="AD16"/>
  <c r="AZ16"/>
  <c r="DV15"/>
  <c r="CZ15" s="1"/>
  <c r="DU15"/>
  <c r="DI15" s="1"/>
  <c r="DT15"/>
  <c r="CX15" s="1"/>
  <c r="DS15"/>
  <c r="CW15" s="1"/>
  <c r="DR15"/>
  <c r="DF15" s="1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DH15"/>
  <c r="BP16"/>
  <c r="BJ15"/>
  <c r="BI15"/>
  <c r="AT15"/>
  <c r="AS15"/>
  <c r="AU15" s="1"/>
  <c r="AE15"/>
  <c r="AN15"/>
  <c r="AD15"/>
  <c r="DV14"/>
  <c r="DJ14" s="1"/>
  <c r="DU14"/>
  <c r="DI14" s="1"/>
  <c r="DT14"/>
  <c r="CX14" s="1"/>
  <c r="DS14"/>
  <c r="DG14" s="1"/>
  <c r="DR14"/>
  <c r="CV14" s="1"/>
  <c r="DQ14"/>
  <c r="CU14" s="1"/>
  <c r="DP14"/>
  <c r="CT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J13" s="1"/>
  <c r="DU13"/>
  <c r="DI13" s="1"/>
  <c r="DT13"/>
  <c r="DH13" s="1"/>
  <c r="DS13"/>
  <c r="CW13" s="1"/>
  <c r="DR13"/>
  <c r="CV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G14" s="1"/>
  <c r="AF14"/>
  <c r="AO14"/>
  <c r="BP14"/>
  <c r="BJ13"/>
  <c r="BI13"/>
  <c r="AE13"/>
  <c r="AO13"/>
  <c r="AD13"/>
  <c r="D13"/>
  <c r="AJ13"/>
  <c r="AK13"/>
  <c r="AM13"/>
  <c r="AN13"/>
  <c r="BX13"/>
  <c r="BY13" s="1"/>
  <c r="BP13"/>
  <c r="AF13"/>
  <c r="G2"/>
  <c r="F2"/>
  <c r="E2"/>
  <c r="D2"/>
  <c r="C2" a="1"/>
  <c r="C2"/>
  <c r="BQ56"/>
  <c r="BQ55"/>
  <c r="BQ57"/>
  <c r="BR55"/>
  <c r="BS55"/>
  <c r="BR56"/>
  <c r="BS56"/>
  <c r="BR57"/>
  <c r="BS57"/>
  <c r="BT57"/>
  <c r="B57"/>
  <c r="U57"/>
  <c r="BT56"/>
  <c r="U56"/>
  <c r="B56"/>
  <c r="BT55"/>
  <c r="B55"/>
  <c r="U55"/>
  <c r="O24" i="7"/>
  <c r="O22"/>
  <c r="B12"/>
  <c r="BA29" i="24"/>
  <c r="BA30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K10" i="25"/>
  <c r="K14"/>
  <c r="B12" i="26"/>
  <c r="B1" i="2"/>
  <c r="G16" i="26"/>
  <c r="B15"/>
  <c r="G15"/>
  <c r="F12"/>
  <c r="K9" i="25"/>
  <c r="B17" i="26"/>
  <c r="G17"/>
  <c r="F17"/>
  <c r="A1" i="2"/>
  <c r="K12" i="25"/>
  <c r="J34" i="24"/>
  <c r="B13" i="26"/>
  <c r="C1" i="2"/>
  <c r="K7" i="25"/>
  <c r="K15"/>
  <c r="F14" i="26"/>
  <c r="G12"/>
  <c r="F15"/>
  <c r="G13"/>
  <c r="F13"/>
  <c r="B16"/>
  <c r="K13" i="25"/>
  <c r="G14" i="26"/>
  <c r="K8" i="25"/>
  <c r="K11"/>
  <c r="F16" i="26"/>
  <c r="B14"/>
  <c r="D1" i="2"/>
  <c r="O2" i="3"/>
  <c r="DI74" i="24" l="1"/>
  <c r="DC50"/>
  <c r="CY35"/>
  <c r="DD14"/>
  <c r="DF88"/>
  <c r="DH88"/>
  <c r="DI21"/>
  <c r="BY66"/>
  <c r="AI66" s="1"/>
  <c r="AH67"/>
  <c r="DD85"/>
  <c r="CZ38"/>
  <c r="DH85"/>
  <c r="DH65"/>
  <c r="DJ34"/>
  <c r="CT13"/>
  <c r="DF53"/>
  <c r="DJ16"/>
  <c r="DI75"/>
  <c r="CX29"/>
  <c r="AG39"/>
  <c r="DG93"/>
  <c r="AH29"/>
  <c r="BD40"/>
  <c r="DG50"/>
  <c r="DF56"/>
  <c r="DG67"/>
  <c r="DF34"/>
  <c r="DD77"/>
  <c r="BD79"/>
  <c r="AV69"/>
  <c r="CW24"/>
  <c r="DI31"/>
  <c r="DF64"/>
  <c r="DI84"/>
  <c r="DD58"/>
  <c r="CY19"/>
  <c r="DF47"/>
  <c r="DG83"/>
  <c r="DE89"/>
  <c r="DE74"/>
  <c r="DH84"/>
  <c r="BC89"/>
  <c r="BH89" s="1" a="1"/>
  <c r="BH89" s="1"/>
  <c r="BC92"/>
  <c r="T92" s="1"/>
  <c r="BD94"/>
  <c r="DF30"/>
  <c r="DC42"/>
  <c r="DC60"/>
  <c r="BC86"/>
  <c r="BH86" s="1" a="1"/>
  <c r="BH86" s="1"/>
  <c r="DH16"/>
  <c r="AH20"/>
  <c r="BD51"/>
  <c r="DG58"/>
  <c r="CU64"/>
  <c r="AY69"/>
  <c r="DE73"/>
  <c r="DC75"/>
  <c r="BD77"/>
  <c r="DE76"/>
  <c r="DE86"/>
  <c r="DD90"/>
  <c r="DH93"/>
  <c r="BY97"/>
  <c r="AI97" s="1"/>
  <c r="DG29"/>
  <c r="DI95"/>
  <c r="DE95"/>
  <c r="DH17"/>
  <c r="DI69"/>
  <c r="DE45"/>
  <c r="BD50"/>
  <c r="DJ53"/>
  <c r="DD57"/>
  <c r="DJ58"/>
  <c r="BD62"/>
  <c r="DD67"/>
  <c r="DH71"/>
  <c r="DJ76"/>
  <c r="DH78"/>
  <c r="DJ93"/>
  <c r="CZ18"/>
  <c r="DG39"/>
  <c r="BD41"/>
  <c r="DJ41"/>
  <c r="DJ52"/>
  <c r="DH54"/>
  <c r="DH60"/>
  <c r="AQ69"/>
  <c r="CF69" s="1"/>
  <c r="DD89"/>
  <c r="BD97"/>
  <c r="DG33"/>
  <c r="CY30"/>
  <c r="BD44"/>
  <c r="DD43"/>
  <c r="DD59"/>
  <c r="CS77"/>
  <c r="DF78"/>
  <c r="AG13"/>
  <c r="DH20"/>
  <c r="DI37"/>
  <c r="DG46"/>
  <c r="DD47"/>
  <c r="AG51"/>
  <c r="DF50"/>
  <c r="DJ50"/>
  <c r="DJ51"/>
  <c r="DE59"/>
  <c r="DF60"/>
  <c r="DJ61"/>
  <c r="BD63"/>
  <c r="CY64"/>
  <c r="DJ65"/>
  <c r="DF67"/>
  <c r="AG69"/>
  <c r="DE79"/>
  <c r="DJ80"/>
  <c r="BD83"/>
  <c r="DD88"/>
  <c r="BC90"/>
  <c r="T90" s="1"/>
  <c r="DG90"/>
  <c r="BY94"/>
  <c r="AL94" s="1"/>
  <c r="DG96"/>
  <c r="DF36"/>
  <c r="DI29"/>
  <c r="CX13"/>
  <c r="AH13"/>
  <c r="DF17"/>
  <c r="DI32"/>
  <c r="DI42"/>
  <c r="DC46"/>
  <c r="BD48"/>
  <c r="DJ47"/>
  <c r="DI52"/>
  <c r="DH53"/>
  <c r="DI54"/>
  <c r="DF55"/>
  <c r="DJ60"/>
  <c r="BY69"/>
  <c r="AL69" s="1"/>
  <c r="DG69"/>
  <c r="DD71"/>
  <c r="DC73"/>
  <c r="DC74"/>
  <c r="DG77"/>
  <c r="DG81"/>
  <c r="DF91"/>
  <c r="BY93"/>
  <c r="AL93" s="1"/>
  <c r="DG92"/>
  <c r="AH42"/>
  <c r="DI50"/>
  <c r="AG59"/>
  <c r="AI67"/>
  <c r="AG67"/>
  <c r="CS69"/>
  <c r="DI72"/>
  <c r="CZ88"/>
  <c r="AV48"/>
  <c r="BY15"/>
  <c r="AI15" s="1"/>
  <c r="DD18"/>
  <c r="BY21"/>
  <c r="DG23"/>
  <c r="AH32"/>
  <c r="CV32"/>
  <c r="DD37"/>
  <c r="DH38"/>
  <c r="DI41"/>
  <c r="BD43"/>
  <c r="DE42"/>
  <c r="DG44"/>
  <c r="BD47"/>
  <c r="BD52"/>
  <c r="BY53"/>
  <c r="AI53" s="1"/>
  <c r="AH53"/>
  <c r="BY62"/>
  <c r="AL62" s="1"/>
  <c r="DI62"/>
  <c r="DD65"/>
  <c r="DI68"/>
  <c r="AT70"/>
  <c r="DH72"/>
  <c r="AH75"/>
  <c r="DF74"/>
  <c r="CY79"/>
  <c r="DE80"/>
  <c r="DD83"/>
  <c r="DI87"/>
  <c r="BC91"/>
  <c r="T91" s="1"/>
  <c r="DJ90"/>
  <c r="AG93"/>
  <c r="BD93"/>
  <c r="DE93"/>
  <c r="DC95"/>
  <c r="DJ36"/>
  <c r="DI22"/>
  <c r="AH38"/>
  <c r="DE41"/>
  <c r="DH44"/>
  <c r="BC73"/>
  <c r="T73" s="1"/>
  <c r="BC77"/>
  <c r="T77" s="1"/>
  <c r="DC79"/>
  <c r="AG82"/>
  <c r="DC82"/>
  <c r="DJ87"/>
  <c r="DI97"/>
  <c r="CY14"/>
  <c r="DJ15"/>
  <c r="DG19"/>
  <c r="AH21"/>
  <c r="AH28"/>
  <c r="DJ27"/>
  <c r="AG37"/>
  <c r="DJ43"/>
  <c r="DC44"/>
  <c r="DI45"/>
  <c r="CD48"/>
  <c r="DJ49"/>
  <c r="DH50"/>
  <c r="DF51"/>
  <c r="DH56"/>
  <c r="DH58"/>
  <c r="AG63"/>
  <c r="BD67"/>
  <c r="DJ67"/>
  <c r="DJ68"/>
  <c r="DG70"/>
  <c r="DD72"/>
  <c r="BC75"/>
  <c r="T75" s="1"/>
  <c r="DI77"/>
  <c r="DD78"/>
  <c r="BC80"/>
  <c r="T80" s="1"/>
  <c r="DG79"/>
  <c r="BD81"/>
  <c r="DI81"/>
  <c r="BD90"/>
  <c r="BH92" a="1"/>
  <c r="BH92" s="1"/>
  <c r="DE90"/>
  <c r="DE94"/>
  <c r="AU41"/>
  <c r="AV41"/>
  <c r="DF13"/>
  <c r="AG15"/>
  <c r="DD17"/>
  <c r="CV18"/>
  <c r="DG20"/>
  <c r="CX32"/>
  <c r="BY42"/>
  <c r="AL42" s="1"/>
  <c r="DF44"/>
  <c r="DJ57"/>
  <c r="DD61"/>
  <c r="DJ63"/>
  <c r="BD66"/>
  <c r="AH66"/>
  <c r="DE75"/>
  <c r="CT80"/>
  <c r="CV90"/>
  <c r="CS91"/>
  <c r="CX30"/>
  <c r="CD15"/>
  <c r="AH16"/>
  <c r="DG15"/>
  <c r="DI16"/>
  <c r="CV21"/>
  <c r="AG24"/>
  <c r="CY24"/>
  <c r="DI25"/>
  <c r="CV26"/>
  <c r="CV28"/>
  <c r="CX28"/>
  <c r="CW31"/>
  <c r="CT38"/>
  <c r="CX39"/>
  <c r="AT41"/>
  <c r="DE43"/>
  <c r="BD45"/>
  <c r="BY45"/>
  <c r="AI45" s="1"/>
  <c r="DI44"/>
  <c r="AY48"/>
  <c r="BD49"/>
  <c r="DF48"/>
  <c r="DE49"/>
  <c r="CT49"/>
  <c r="DD50"/>
  <c r="DC51"/>
  <c r="DJ54"/>
  <c r="CS59"/>
  <c r="DF65"/>
  <c r="DF66"/>
  <c r="CY66"/>
  <c r="BD68"/>
  <c r="DG68"/>
  <c r="AR70"/>
  <c r="AW70" s="1"/>
  <c r="BC72"/>
  <c r="BH72" s="1" a="1"/>
  <c r="BH72" s="1"/>
  <c r="DG75"/>
  <c r="DF77"/>
  <c r="DH80"/>
  <c r="BD82"/>
  <c r="DI82"/>
  <c r="BD86"/>
  <c r="BY86"/>
  <c r="AL86" s="1"/>
  <c r="CY85"/>
  <c r="DD86"/>
  <c r="DH87"/>
  <c r="BD92"/>
  <c r="CY91"/>
  <c r="DC94"/>
  <c r="DG94"/>
  <c r="DG95"/>
  <c r="DI96"/>
  <c r="DJ33"/>
  <c r="BD30"/>
  <c r="AH34"/>
  <c r="DG35"/>
  <c r="AI16"/>
  <c r="AG16"/>
  <c r="CT15"/>
  <c r="BD16"/>
  <c r="BY39"/>
  <c r="AL39" s="1"/>
  <c r="AQ48"/>
  <c r="CH48" s="1"/>
  <c r="AS47"/>
  <c r="AV47" s="1"/>
  <c r="DH55"/>
  <c r="CA69"/>
  <c r="AL79"/>
  <c r="DF83"/>
  <c r="CZ84"/>
  <c r="DG85"/>
  <c r="DE87"/>
  <c r="BY95"/>
  <c r="AL95" s="1"/>
  <c r="DD94"/>
  <c r="DH97"/>
  <c r="CY36"/>
  <c r="DF33"/>
  <c r="CX34"/>
  <c r="AG34"/>
  <c r="BY14"/>
  <c r="AL14" s="1"/>
  <c r="DI18"/>
  <c r="DJ19"/>
  <c r="CZ21"/>
  <c r="AG26"/>
  <c r="DI26"/>
  <c r="DF27"/>
  <c r="AG32"/>
  <c r="AR41"/>
  <c r="CA41" s="1"/>
  <c r="DD40"/>
  <c r="DG41"/>
  <c r="AH44"/>
  <c r="AH45"/>
  <c r="AG46"/>
  <c r="DG45"/>
  <c r="DJ48"/>
  <c r="BY59"/>
  <c r="AL59" s="1"/>
  <c r="DF58"/>
  <c r="DG63"/>
  <c r="BD65"/>
  <c r="DH64"/>
  <c r="CD69"/>
  <c r="BD71"/>
  <c r="DI71"/>
  <c r="DF72"/>
  <c r="BC74"/>
  <c r="DC76"/>
  <c r="AI79"/>
  <c r="AH79"/>
  <c r="DC86"/>
  <c r="BD89"/>
  <c r="BD91"/>
  <c r="DG91"/>
  <c r="AG95"/>
  <c r="BD29"/>
  <c r="AL13"/>
  <c r="AI13"/>
  <c r="AP15"/>
  <c r="CG15"/>
  <c r="CF15"/>
  <c r="BE15"/>
  <c r="BF15" s="1"/>
  <c r="CC15"/>
  <c r="L69"/>
  <c r="AZ69" s="1"/>
  <c r="BD69" s="1"/>
  <c r="CA15"/>
  <c r="DH14"/>
  <c r="DE14"/>
  <c r="CZ17"/>
  <c r="DI20"/>
  <c r="CW22"/>
  <c r="DJ28"/>
  <c r="AH37"/>
  <c r="CV43"/>
  <c r="BD46"/>
  <c r="DF49"/>
  <c r="DE52"/>
  <c r="CT53"/>
  <c r="CT54"/>
  <c r="CZ56"/>
  <c r="AL60"/>
  <c r="DF61"/>
  <c r="BY64"/>
  <c r="AL64" s="1"/>
  <c r="CS68"/>
  <c r="DJ70"/>
  <c r="AG72"/>
  <c r="DG74"/>
  <c r="DC78"/>
  <c r="DF79"/>
  <c r="CV80"/>
  <c r="CX82"/>
  <c r="BD84"/>
  <c r="DF85"/>
  <c r="CY93"/>
  <c r="CV96"/>
  <c r="DI34"/>
  <c r="DF35"/>
  <c r="K35"/>
  <c r="BA35" s="1"/>
  <c r="BD35" s="1"/>
  <c r="CZ13"/>
  <c r="BK15"/>
  <c r="CH15" s="1"/>
  <c r="CW14"/>
  <c r="BD17"/>
  <c r="BY20"/>
  <c r="DH19"/>
  <c r="DJ22"/>
  <c r="DJ25"/>
  <c r="DH26"/>
  <c r="CW26"/>
  <c r="DJ31"/>
  <c r="CW32"/>
  <c r="CV37"/>
  <c r="DI38"/>
  <c r="DE39"/>
  <c r="DJ40"/>
  <c r="BY43"/>
  <c r="AI43" s="1"/>
  <c r="DG42"/>
  <c r="AH43"/>
  <c r="DH43"/>
  <c r="DD44"/>
  <c r="DC45"/>
  <c r="AH46"/>
  <c r="AL47"/>
  <c r="DC47"/>
  <c r="DH47"/>
  <c r="DH48"/>
  <c r="BY50"/>
  <c r="AH51"/>
  <c r="CX49"/>
  <c r="DE51"/>
  <c r="CV54"/>
  <c r="DD55"/>
  <c r="DJ55"/>
  <c r="CT56"/>
  <c r="DF57"/>
  <c r="CX57"/>
  <c r="AH60"/>
  <c r="DI59"/>
  <c r="DD60"/>
  <c r="DH61"/>
  <c r="DG62"/>
  <c r="AH64"/>
  <c r="DJ62"/>
  <c r="CX63"/>
  <c r="DI63"/>
  <c r="CY65"/>
  <c r="AL67"/>
  <c r="CU68"/>
  <c r="DJ69"/>
  <c r="DF70"/>
  <c r="AH72"/>
  <c r="CU72"/>
  <c r="DD73"/>
  <c r="DH73"/>
  <c r="AH76"/>
  <c r="AH77"/>
  <c r="DF76"/>
  <c r="DJ78"/>
  <c r="DE81"/>
  <c r="DD82"/>
  <c r="BC85"/>
  <c r="T85" s="1"/>
  <c r="DC84"/>
  <c r="DE85"/>
  <c r="AH86"/>
  <c r="DI86"/>
  <c r="DH86"/>
  <c r="BC88"/>
  <c r="DD87"/>
  <c r="AG89"/>
  <c r="CV87"/>
  <c r="BY89"/>
  <c r="AL89" s="1"/>
  <c r="DH91"/>
  <c r="BC93"/>
  <c r="BH93" s="1" a="1"/>
  <c r="BH93" s="1"/>
  <c r="DC92"/>
  <c r="DI92"/>
  <c r="CX92"/>
  <c r="DC93"/>
  <c r="DI94"/>
  <c r="AH97"/>
  <c r="BC97"/>
  <c r="T97" s="1"/>
  <c r="DC97"/>
  <c r="AG36"/>
  <c r="CW30"/>
  <c r="DJ30"/>
  <c r="BY29"/>
  <c r="K39"/>
  <c r="BA39" s="1"/>
  <c r="BD76"/>
  <c r="K37"/>
  <c r="BA37" s="1"/>
  <c r="BD37" s="1"/>
  <c r="K38"/>
  <c r="BA38" s="1"/>
  <c r="BD38" s="1"/>
  <c r="K30"/>
  <c r="CV15"/>
  <c r="BY17"/>
  <c r="AL17" s="1"/>
  <c r="AG17"/>
  <c r="DH18"/>
  <c r="CW25"/>
  <c r="AL37"/>
  <c r="DH31"/>
  <c r="DF38"/>
  <c r="DH42"/>
  <c r="CZ44"/>
  <c r="DI46"/>
  <c r="DE48"/>
  <c r="AG50"/>
  <c r="DE56"/>
  <c r="AG60"/>
  <c r="CW59"/>
  <c r="CX67"/>
  <c r="CU69"/>
  <c r="DC70"/>
  <c r="CY76"/>
  <c r="CU77"/>
  <c r="CS81"/>
  <c r="CX83"/>
  <c r="CS85"/>
  <c r="CV89"/>
  <c r="CU91"/>
  <c r="DJ35"/>
  <c r="L70"/>
  <c r="AZ70" s="1"/>
  <c r="BD70" s="1"/>
  <c r="K36"/>
  <c r="BA36" s="1"/>
  <c r="BD36" s="1"/>
  <c r="DE17"/>
  <c r="CX21"/>
  <c r="CV23"/>
  <c r="DF24"/>
  <c r="CZ37"/>
  <c r="DF40"/>
  <c r="BD42"/>
  <c r="DC41"/>
  <c r="DI43"/>
  <c r="DD48"/>
  <c r="DI49"/>
  <c r="DG53"/>
  <c r="DE60"/>
  <c r="DC61"/>
  <c r="AL65"/>
  <c r="DE63"/>
  <c r="DD64"/>
  <c r="DD66"/>
  <c r="CT70"/>
  <c r="DF71"/>
  <c r="BD72"/>
  <c r="BD73"/>
  <c r="DJ72"/>
  <c r="DG73"/>
  <c r="CY73"/>
  <c r="BC76"/>
  <c r="T76" s="1"/>
  <c r="BY77"/>
  <c r="AL77" s="1"/>
  <c r="BD80"/>
  <c r="DH79"/>
  <c r="BC81"/>
  <c r="DE82"/>
  <c r="BC84"/>
  <c r="DE83"/>
  <c r="DE84"/>
  <c r="DG87"/>
  <c r="AH89"/>
  <c r="DG88"/>
  <c r="DC89"/>
  <c r="DE92"/>
  <c r="BC96"/>
  <c r="BH96" s="1" a="1"/>
  <c r="BH96" s="1"/>
  <c r="DC96"/>
  <c r="DE97"/>
  <c r="AH36"/>
  <c r="BH78" a="1"/>
  <c r="BH78" s="1"/>
  <c r="T78"/>
  <c r="AI32"/>
  <c r="AL32"/>
  <c r="AL40"/>
  <c r="AI40"/>
  <c r="AL23"/>
  <c r="AI23"/>
  <c r="AL24"/>
  <c r="AI24"/>
  <c r="AL26"/>
  <c r="AI26"/>
  <c r="AL38"/>
  <c r="AI38"/>
  <c r="CY53"/>
  <c r="DI53"/>
  <c r="CW56"/>
  <c r="DG56"/>
  <c r="DE67"/>
  <c r="CU67"/>
  <c r="DD69"/>
  <c r="CT69"/>
  <c r="DJ74"/>
  <c r="CZ74"/>
  <c r="DJ77"/>
  <c r="CZ77"/>
  <c r="DC80"/>
  <c r="CS80"/>
  <c r="AH91"/>
  <c r="CT93"/>
  <c r="DD93"/>
  <c r="CX94"/>
  <c r="DH94"/>
  <c r="AG33"/>
  <c r="BY33"/>
  <c r="AL33" s="1"/>
  <c r="AG35"/>
  <c r="BY35"/>
  <c r="AL35" s="1"/>
  <c r="DC53"/>
  <c r="CS53"/>
  <c r="CU54"/>
  <c r="DE54"/>
  <c r="CU55"/>
  <c r="DE55"/>
  <c r="DI56"/>
  <c r="CY56"/>
  <c r="DI57"/>
  <c r="CY57"/>
  <c r="CV59"/>
  <c r="DF59"/>
  <c r="BY63"/>
  <c r="AL63" s="1"/>
  <c r="DG65"/>
  <c r="CW65"/>
  <c r="CT68"/>
  <c r="DD68"/>
  <c r="AG70"/>
  <c r="BY70"/>
  <c r="AI70" s="1"/>
  <c r="DF69"/>
  <c r="CV69"/>
  <c r="AL72"/>
  <c r="AI72"/>
  <c r="DD74"/>
  <c r="CT74"/>
  <c r="AG80"/>
  <c r="BY80"/>
  <c r="AL80" s="1"/>
  <c r="BY83"/>
  <c r="AI83" s="1"/>
  <c r="AG83"/>
  <c r="CZ85"/>
  <c r="DJ85"/>
  <c r="BC87"/>
  <c r="BD87"/>
  <c r="AL87"/>
  <c r="AH87"/>
  <c r="AI87"/>
  <c r="DI88"/>
  <c r="CY88"/>
  <c r="DD91"/>
  <c r="CT91"/>
  <c r="CV93"/>
  <c r="DF93"/>
  <c r="DJ94"/>
  <c r="CZ94"/>
  <c r="DI33"/>
  <c r="CY33"/>
  <c r="DJ29"/>
  <c r="CZ29"/>
  <c r="DF29"/>
  <c r="CV29"/>
  <c r="AV70"/>
  <c r="BY18"/>
  <c r="AI18" s="1"/>
  <c r="AH18"/>
  <c r="AG18"/>
  <c r="CU18"/>
  <c r="CW18"/>
  <c r="CW21"/>
  <c r="CV22"/>
  <c r="CX22"/>
  <c r="DH23"/>
  <c r="DJ23"/>
  <c r="CV25"/>
  <c r="CX25"/>
  <c r="CW27"/>
  <c r="DI27"/>
  <c r="CU37"/>
  <c r="CW37"/>
  <c r="AG40"/>
  <c r="CV39"/>
  <c r="AH40"/>
  <c r="AH41"/>
  <c r="DD39"/>
  <c r="DJ39"/>
  <c r="DE40"/>
  <c r="BY41"/>
  <c r="AL41" s="1"/>
  <c r="CS40"/>
  <c r="CW40"/>
  <c r="CY40"/>
  <c r="DF41"/>
  <c r="DH41"/>
  <c r="CT41"/>
  <c r="CT42"/>
  <c r="CV42"/>
  <c r="CZ42"/>
  <c r="DF45"/>
  <c r="CT45"/>
  <c r="CX45"/>
  <c r="CZ45"/>
  <c r="AR47"/>
  <c r="DJ46"/>
  <c r="CT46"/>
  <c r="CV46"/>
  <c r="CX46"/>
  <c r="AH48"/>
  <c r="DG48"/>
  <c r="CS48"/>
  <c r="CY48"/>
  <c r="AI51"/>
  <c r="AL52"/>
  <c r="AG52"/>
  <c r="CT51"/>
  <c r="DG52"/>
  <c r="CT52"/>
  <c r="CT62"/>
  <c r="BD64"/>
  <c r="DD63"/>
  <c r="AI65"/>
  <c r="DG64"/>
  <c r="CS66"/>
  <c r="CU71"/>
  <c r="AG73"/>
  <c r="CW72"/>
  <c r="BY75"/>
  <c r="AI75" s="1"/>
  <c r="CZ82"/>
  <c r="CZ83"/>
  <c r="CT84"/>
  <c r="CV86"/>
  <c r="CX89"/>
  <c r="BY91"/>
  <c r="AL91" s="1"/>
  <c r="AG91"/>
  <c r="CX90"/>
  <c r="BC94"/>
  <c r="CX96"/>
  <c r="DJ97"/>
  <c r="AH33"/>
  <c r="DH35"/>
  <c r="AH35"/>
  <c r="DI60"/>
  <c r="CY60"/>
  <c r="AG71"/>
  <c r="CT81"/>
  <c r="DD81"/>
  <c r="DC87"/>
  <c r="CS87"/>
  <c r="DJ91"/>
  <c r="CZ91"/>
  <c r="DF95"/>
  <c r="CV95"/>
  <c r="AH30"/>
  <c r="AG30"/>
  <c r="CS52"/>
  <c r="DC52"/>
  <c r="DG54"/>
  <c r="CW54"/>
  <c r="CW55"/>
  <c r="DG55"/>
  <c r="DC56"/>
  <c r="CS56"/>
  <c r="DC57"/>
  <c r="CS57"/>
  <c r="CU58"/>
  <c r="DE58"/>
  <c r="DH59"/>
  <c r="CX59"/>
  <c r="AH61"/>
  <c r="CU61"/>
  <c r="DE61"/>
  <c r="DI67"/>
  <c r="CY67"/>
  <c r="CX69"/>
  <c r="DH69"/>
  <c r="AG74"/>
  <c r="AH74"/>
  <c r="DF75"/>
  <c r="CV75"/>
  <c r="CW78"/>
  <c r="DG78"/>
  <c r="BY81"/>
  <c r="AI81" s="1"/>
  <c r="AG81"/>
  <c r="CW80"/>
  <c r="DG80"/>
  <c r="DH81"/>
  <c r="CX81"/>
  <c r="AG84"/>
  <c r="BY85"/>
  <c r="AI85" s="1"/>
  <c r="AG88"/>
  <c r="BY88"/>
  <c r="AI88" s="1"/>
  <c r="CS88"/>
  <c r="DC88"/>
  <c r="AH92"/>
  <c r="AG92"/>
  <c r="AG96"/>
  <c r="AH96"/>
  <c r="DJ95"/>
  <c r="CZ95"/>
  <c r="BY19"/>
  <c r="AI19" s="1"/>
  <c r="DE13"/>
  <c r="DG13"/>
  <c r="AH14"/>
  <c r="CY13"/>
  <c r="DF14"/>
  <c r="CZ14"/>
  <c r="DE15"/>
  <c r="CY15"/>
  <c r="CW16"/>
  <c r="DI17"/>
  <c r="DG17"/>
  <c r="AH19"/>
  <c r="DF19"/>
  <c r="DF20"/>
  <c r="AG22"/>
  <c r="BY22"/>
  <c r="AL22" s="1"/>
  <c r="AG23"/>
  <c r="AH23"/>
  <c r="AH24"/>
  <c r="BY25"/>
  <c r="AI25" s="1"/>
  <c r="DJ24"/>
  <c r="AG25"/>
  <c r="CX24"/>
  <c r="AH26"/>
  <c r="BY27"/>
  <c r="AL27" s="1"/>
  <c r="AH27"/>
  <c r="DJ26"/>
  <c r="BY31"/>
  <c r="AI31" s="1"/>
  <c r="CW28"/>
  <c r="CV31"/>
  <c r="DJ32"/>
  <c r="AG38"/>
  <c r="DE38"/>
  <c r="CW38"/>
  <c r="AI44"/>
  <c r="AG44"/>
  <c r="CS43"/>
  <c r="CW43"/>
  <c r="DE44"/>
  <c r="AX48"/>
  <c r="AL46"/>
  <c r="AG47"/>
  <c r="CA48"/>
  <c r="AH47"/>
  <c r="BY48"/>
  <c r="AI48" s="1"/>
  <c r="AW48"/>
  <c r="DG47"/>
  <c r="DI47"/>
  <c r="AG49"/>
  <c r="CU47"/>
  <c r="AH49"/>
  <c r="DG49"/>
  <c r="CS49"/>
  <c r="AH52"/>
  <c r="CU50"/>
  <c r="DG51"/>
  <c r="CV52"/>
  <c r="DC54"/>
  <c r="DF62"/>
  <c r="DF63"/>
  <c r="AH65"/>
  <c r="CU66"/>
  <c r="DH70"/>
  <c r="DG71"/>
  <c r="DD75"/>
  <c r="AH78"/>
  <c r="BY78"/>
  <c r="AL78" s="1"/>
  <c r="BC82"/>
  <c r="DF81"/>
  <c r="CV84"/>
  <c r="CZ89"/>
  <c r="CT92"/>
  <c r="DH95"/>
  <c r="CZ96"/>
  <c r="CT97"/>
  <c r="CX36"/>
  <c r="CX33"/>
  <c r="AI30"/>
  <c r="DG34"/>
  <c r="AG54"/>
  <c r="BY54"/>
  <c r="AI54" s="1"/>
  <c r="DC55"/>
  <c r="CS55"/>
  <c r="DI58"/>
  <c r="CY58"/>
  <c r="AI73"/>
  <c r="AH73"/>
  <c r="CZ79"/>
  <c r="DJ79"/>
  <c r="AH90"/>
  <c r="BY90"/>
  <c r="AI90" s="1"/>
  <c r="DI55"/>
  <c r="CY55"/>
  <c r="BY58"/>
  <c r="AI58" s="1"/>
  <c r="AG58"/>
  <c r="CU57"/>
  <c r="DE57"/>
  <c r="CZ59"/>
  <c r="DJ59"/>
  <c r="CW60"/>
  <c r="DG60"/>
  <c r="DG61"/>
  <c r="CW61"/>
  <c r="BY68"/>
  <c r="AI68" s="1"/>
  <c r="AG68"/>
  <c r="CS67"/>
  <c r="DC67"/>
  <c r="CX68"/>
  <c r="DH68"/>
  <c r="CX74"/>
  <c r="DH74"/>
  <c r="AG76"/>
  <c r="AI76"/>
  <c r="CX75"/>
  <c r="DH75"/>
  <c r="CX77"/>
  <c r="DH77"/>
  <c r="CY78"/>
  <c r="DI78"/>
  <c r="DI80"/>
  <c r="CY80"/>
  <c r="BY82"/>
  <c r="AI82" s="1"/>
  <c r="DJ81"/>
  <c r="CZ81"/>
  <c r="DE88"/>
  <c r="CU88"/>
  <c r="BC95"/>
  <c r="BD95"/>
  <c r="CT95"/>
  <c r="DD95"/>
  <c r="DG36"/>
  <c r="CW36"/>
  <c r="AH22"/>
  <c r="DI23"/>
  <c r="BY28"/>
  <c r="DH27"/>
  <c r="AG31"/>
  <c r="CX37"/>
  <c r="DI39"/>
  <c r="DH40"/>
  <c r="DE46"/>
  <c r="AL49"/>
  <c r="DI51"/>
  <c r="DH51"/>
  <c r="CX52"/>
  <c r="DE53"/>
  <c r="DG57"/>
  <c r="DC58"/>
  <c r="BY61"/>
  <c r="AL61" s="1"/>
  <c r="DI61"/>
  <c r="CX62"/>
  <c r="AG65"/>
  <c r="CU65"/>
  <c r="CW66"/>
  <c r="DF68"/>
  <c r="BY71"/>
  <c r="AI71" s="1"/>
  <c r="AL73"/>
  <c r="CS72"/>
  <c r="BD75"/>
  <c r="BY74"/>
  <c r="AL74" s="1"/>
  <c r="DJ75"/>
  <c r="CW76"/>
  <c r="BD78"/>
  <c r="BC79"/>
  <c r="DE78"/>
  <c r="DD79"/>
  <c r="AH81"/>
  <c r="BC83"/>
  <c r="AH84"/>
  <c r="CV82"/>
  <c r="BD85"/>
  <c r="BY84"/>
  <c r="AL84" s="1"/>
  <c r="AG85"/>
  <c r="AG87"/>
  <c r="DJ86"/>
  <c r="AH88"/>
  <c r="BY92"/>
  <c r="AL92" s="1"/>
  <c r="CV92"/>
  <c r="BD96"/>
  <c r="BY96"/>
  <c r="CT96"/>
  <c r="CV97"/>
  <c r="AL30"/>
  <c r="DJ64"/>
  <c r="DJ66"/>
  <c r="DH66"/>
  <c r="AX69"/>
  <c r="BK69"/>
  <c r="DE70"/>
  <c r="DI70"/>
  <c r="DJ71"/>
  <c r="DF73"/>
  <c r="DJ73"/>
  <c r="DD76"/>
  <c r="DH76"/>
  <c r="AG79"/>
  <c r="DG82"/>
  <c r="DC83"/>
  <c r="DI83"/>
  <c r="DG84"/>
  <c r="BD88"/>
  <c r="DG86"/>
  <c r="DG89"/>
  <c r="DI89"/>
  <c r="DC90"/>
  <c r="DI90"/>
  <c r="DE96"/>
  <c r="DG97"/>
  <c r="AL36"/>
  <c r="AL34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C12" i="26"/>
  <c r="D12"/>
  <c r="C13"/>
  <c r="D13"/>
  <c r="C14"/>
  <c r="D14"/>
  <c r="C16"/>
  <c r="D16"/>
  <c r="C15"/>
  <c r="D15"/>
  <c r="C17"/>
  <c r="D17"/>
  <c r="D2" i="2"/>
  <c r="C2"/>
  <c r="B2"/>
  <c r="A2"/>
  <c r="BA15" i="24"/>
  <c r="AW15"/>
  <c r="CK15"/>
  <c r="H2" i="3"/>
  <c r="BB15" i="24" l="1"/>
  <c r="BC15" s="1"/>
  <c r="AL66"/>
  <c r="CC69"/>
  <c r="AI59"/>
  <c r="BK41"/>
  <c r="AL15"/>
  <c r="AP48"/>
  <c r="AL97"/>
  <c r="AU47"/>
  <c r="AS2" i="3"/>
  <c r="CV2" s="1" a="1"/>
  <c r="CV2" s="1"/>
  <c r="DO2" s="1"/>
  <c r="AE2"/>
  <c r="CY2" s="1" a="1"/>
  <c r="CY2" s="1"/>
  <c r="DR2" s="1"/>
  <c r="C3"/>
  <c r="C4" s="1"/>
  <c r="C5" s="1"/>
  <c r="C6" s="1"/>
  <c r="C7" s="1"/>
  <c r="C8" s="1"/>
  <c r="C9" s="1"/>
  <c r="C10" s="1"/>
  <c r="C11" s="1"/>
  <c r="C12" s="1"/>
  <c r="C13" s="1"/>
  <c r="C14" s="1"/>
  <c r="AQ41" i="24"/>
  <c r="CF41" s="1"/>
  <c r="CE69"/>
  <c r="BH85" a="1"/>
  <c r="BH85" s="1"/>
  <c r="BH76" a="1"/>
  <c r="BH76" s="1"/>
  <c r="AI86"/>
  <c r="BK70"/>
  <c r="CE48"/>
  <c r="BE69"/>
  <c r="BG69" s="1"/>
  <c r="AP69"/>
  <c r="AL45"/>
  <c r="CF48"/>
  <c r="CD41"/>
  <c r="AI14"/>
  <c r="BE48"/>
  <c r="BZ48" s="1"/>
  <c r="AW41"/>
  <c r="CG69"/>
  <c r="T89"/>
  <c r="BH97" a="1"/>
  <c r="BH97" s="1"/>
  <c r="BB69"/>
  <c r="BC69" s="1"/>
  <c r="T69" s="1"/>
  <c r="AX41"/>
  <c r="CH69"/>
  <c r="BH80" a="1"/>
  <c r="BH80" s="1"/>
  <c r="BB48"/>
  <c r="BC48" s="1"/>
  <c r="BH48" s="1" a="1"/>
  <c r="BH48" s="1"/>
  <c r="AY41"/>
  <c r="BL69"/>
  <c r="DB84"/>
  <c r="BL15"/>
  <c r="BH90" a="1"/>
  <c r="BH90" s="1"/>
  <c r="T86"/>
  <c r="BG15"/>
  <c r="AX70"/>
  <c r="CA70"/>
  <c r="E14" i="26"/>
  <c r="AL75" i="24"/>
  <c r="AI64"/>
  <c r="T72"/>
  <c r="DB92"/>
  <c r="AI69"/>
  <c r="T96"/>
  <c r="DB72"/>
  <c r="AL53"/>
  <c r="AI42"/>
  <c r="DB50"/>
  <c r="DB79"/>
  <c r="AI33"/>
  <c r="DB56"/>
  <c r="DB45"/>
  <c r="AI93"/>
  <c r="T93"/>
  <c r="BH75" a="1"/>
  <c r="BH75" s="1"/>
  <c r="AI62"/>
  <c r="DB49"/>
  <c r="DB95"/>
  <c r="AL88"/>
  <c r="BH91" a="1"/>
  <c r="BH91" s="1"/>
  <c r="AI94"/>
  <c r="BH77" a="1"/>
  <c r="BH77" s="1"/>
  <c r="DB43"/>
  <c r="BH73" a="1"/>
  <c r="BH73" s="1"/>
  <c r="E17" i="26"/>
  <c r="E12"/>
  <c r="AL82" i="24"/>
  <c r="AL21"/>
  <c r="AI21"/>
  <c r="DB58"/>
  <c r="AL48"/>
  <c r="AI39"/>
  <c r="AI35"/>
  <c r="CG48"/>
  <c r="CC48"/>
  <c r="BL48"/>
  <c r="AQ70"/>
  <c r="AY70"/>
  <c r="DB86"/>
  <c r="DB83"/>
  <c r="DB76"/>
  <c r="DB77"/>
  <c r="DB60"/>
  <c r="DB61"/>
  <c r="DB87"/>
  <c r="DB85"/>
  <c r="DB47"/>
  <c r="AL81"/>
  <c r="AI84"/>
  <c r="DB42"/>
  <c r="AI95"/>
  <c r="BH74" a="1"/>
  <c r="BH74" s="1"/>
  <c r="T74"/>
  <c r="DB97"/>
  <c r="DB73"/>
  <c r="DB66"/>
  <c r="BZ15"/>
  <c r="AL70"/>
  <c r="AI17"/>
  <c r="CD70"/>
  <c r="BH88" a="1"/>
  <c r="BH88" s="1"/>
  <c r="T88"/>
  <c r="AL20"/>
  <c r="AI20"/>
  <c r="T84"/>
  <c r="BH84" a="1"/>
  <c r="BH84" s="1"/>
  <c r="E16" i="26"/>
  <c r="E13"/>
  <c r="DB96" i="24"/>
  <c r="DB89"/>
  <c r="DB46"/>
  <c r="DB67"/>
  <c r="DB51"/>
  <c r="AI61"/>
  <c r="DB81"/>
  <c r="DB69"/>
  <c r="AL18"/>
  <c r="AI89"/>
  <c r="AL43"/>
  <c r="DB91"/>
  <c r="AI77"/>
  <c r="AI91"/>
  <c r="DB44"/>
  <c r="AL85"/>
  <c r="DB48"/>
  <c r="DB40"/>
  <c r="AL83"/>
  <c r="AI80"/>
  <c r="AI78"/>
  <c r="BH81" a="1"/>
  <c r="BH81" s="1"/>
  <c r="T81"/>
  <c r="AI29"/>
  <c r="AL29"/>
  <c r="AI50"/>
  <c r="AL50"/>
  <c r="AL19"/>
  <c r="E15" i="26"/>
  <c r="DB90" i="24"/>
  <c r="DB82"/>
  <c r="DB54"/>
  <c r="AI27"/>
  <c r="AI92"/>
  <c r="DB52"/>
  <c r="DB41"/>
  <c r="DB59"/>
  <c r="DB94"/>
  <c r="BH94" a="1"/>
  <c r="BH94" s="1"/>
  <c r="T94"/>
  <c r="DB88"/>
  <c r="AI41"/>
  <c r="AI74"/>
  <c r="AL58"/>
  <c r="AL54"/>
  <c r="DB75"/>
  <c r="DB57"/>
  <c r="DB74"/>
  <c r="DB68"/>
  <c r="AI63"/>
  <c r="AI22"/>
  <c r="AL25"/>
  <c r="BK47"/>
  <c r="AW47"/>
  <c r="CA47"/>
  <c r="AY47"/>
  <c r="CD47"/>
  <c r="AQ47"/>
  <c r="AX47"/>
  <c r="T95"/>
  <c r="BH95" a="1"/>
  <c r="BH95" s="1"/>
  <c r="AL68"/>
  <c r="AL71"/>
  <c r="DB93"/>
  <c r="AL31"/>
  <c r="AI28"/>
  <c r="AL28"/>
  <c r="T82"/>
  <c r="BH82" a="1"/>
  <c r="BH82" s="1"/>
  <c r="AL96"/>
  <c r="AI96"/>
  <c r="T79"/>
  <c r="BH79" a="1"/>
  <c r="BH79" s="1"/>
  <c r="BH83" a="1"/>
  <c r="BH83" s="1"/>
  <c r="T83"/>
  <c r="T87"/>
  <c r="BH87" a="1"/>
  <c r="BH87" s="1"/>
  <c r="DB70"/>
  <c r="DB78"/>
  <c r="AL90"/>
  <c r="DB55"/>
  <c r="DB53"/>
  <c r="DB80"/>
  <c r="AR34"/>
  <c r="AS34"/>
  <c r="AU34" s="1"/>
  <c r="AT34"/>
  <c r="BD15"/>
  <c r="P2" i="3"/>
  <c r="AX15" i="24"/>
  <c r="AY15"/>
  <c r="CH70" l="1"/>
  <c r="AH2" i="3"/>
  <c r="AI2" s="1"/>
  <c r="AF2"/>
  <c r="AG2"/>
  <c r="EF2" s="1"/>
  <c r="BF69" i="24"/>
  <c r="BZ69"/>
  <c r="T48"/>
  <c r="BL41"/>
  <c r="BB41"/>
  <c r="BC41" s="1"/>
  <c r="T41" s="1"/>
  <c r="BG48"/>
  <c r="CC41"/>
  <c r="BE41"/>
  <c r="BF41" s="1"/>
  <c r="CE41"/>
  <c r="CH41"/>
  <c r="CG41"/>
  <c r="AP41"/>
  <c r="BF48"/>
  <c r="BH69" a="1"/>
  <c r="BH69" s="1"/>
  <c r="CG70"/>
  <c r="CC70"/>
  <c r="AP70"/>
  <c r="BL70"/>
  <c r="BB70"/>
  <c r="BC70" s="1"/>
  <c r="CE70"/>
  <c r="CF70"/>
  <c r="BE70"/>
  <c r="CC47"/>
  <c r="CE47"/>
  <c r="BL47"/>
  <c r="BB47"/>
  <c r="BC47" s="1"/>
  <c r="CG47"/>
  <c r="AP47"/>
  <c r="CF47"/>
  <c r="BE47"/>
  <c r="CH47"/>
  <c r="C15" i="3"/>
  <c r="C16" s="1"/>
  <c r="C17" s="1"/>
  <c r="C18" s="1"/>
  <c r="C19" s="1"/>
  <c r="C20" s="1"/>
  <c r="C21" s="1"/>
  <c r="C22" s="1"/>
  <c r="AQ34" i="24"/>
  <c r="BK34"/>
  <c r="CA34"/>
  <c r="CD34"/>
  <c r="T15"/>
  <c r="BH15" a="1"/>
  <c r="AJ2" i="3" l="1"/>
  <c r="EG2" s="1"/>
  <c r="CZ2" a="1"/>
  <c r="CZ2" s="1"/>
  <c r="DS2" s="1"/>
  <c r="BH41" i="24" a="1"/>
  <c r="BH41" s="1"/>
  <c r="BZ41"/>
  <c r="BG41"/>
  <c r="BH70" a="1"/>
  <c r="BH70" s="1"/>
  <c r="T70"/>
  <c r="BZ70"/>
  <c r="BG70"/>
  <c r="BF70"/>
  <c r="BG47"/>
  <c r="BF47"/>
  <c r="BZ47"/>
  <c r="BH47" a="1"/>
  <c r="BH47" s="1"/>
  <c r="T47"/>
  <c r="C23" i="3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J35"/>
  <c r="AM57"/>
  <c r="BV13"/>
  <c r="CB87"/>
  <c r="CB55"/>
  <c r="B14" i="7"/>
  <c r="J59" i="24"/>
  <c r="AJ56"/>
  <c r="J42"/>
  <c r="CK27"/>
  <c r="CK38"/>
  <c r="CB92"/>
  <c r="F7" i="26"/>
  <c r="J58" i="24"/>
  <c r="B3" i="26"/>
  <c r="CK23" i="24"/>
  <c r="F2" i="26"/>
  <c r="BV52" i="24"/>
  <c r="D14" i="7"/>
  <c r="CB94" i="24"/>
  <c r="BV28"/>
  <c r="G7" i="26"/>
  <c r="F5"/>
  <c r="J36" i="24"/>
  <c r="B11" i="26"/>
  <c r="CK37" i="24"/>
  <c r="BV43"/>
  <c r="CK32"/>
  <c r="BV44"/>
  <c r="CK71"/>
  <c r="J49"/>
  <c r="CB77"/>
  <c r="CB80"/>
  <c r="AM56"/>
  <c r="CB83"/>
  <c r="CB82"/>
  <c r="CB78"/>
  <c r="J28"/>
  <c r="CB48"/>
  <c r="CB73"/>
  <c r="J54"/>
  <c r="BV15"/>
  <c r="BV37"/>
  <c r="BX57"/>
  <c r="F8" i="26"/>
  <c r="CB93" i="24"/>
  <c r="BV71"/>
  <c r="BV20"/>
  <c r="BX55"/>
  <c r="G8" i="26"/>
  <c r="B2"/>
  <c r="AM55" i="24"/>
  <c r="BV35"/>
  <c r="BV49"/>
  <c r="CK21"/>
  <c r="X3"/>
  <c r="BV21"/>
  <c r="J40"/>
  <c r="BV59"/>
  <c r="BV66"/>
  <c r="J37"/>
  <c r="BV38"/>
  <c r="BV18"/>
  <c r="CB76"/>
  <c r="CK19"/>
  <c r="CK18"/>
  <c r="BV62"/>
  <c r="J43"/>
  <c r="CB56"/>
  <c r="BV45"/>
  <c r="BV16"/>
  <c r="BV25"/>
  <c r="L3"/>
  <c r="G9" i="26"/>
  <c r="AO55" i="24"/>
  <c r="AO56"/>
  <c r="CB81"/>
  <c r="CK39"/>
  <c r="J39"/>
  <c r="CB47"/>
  <c r="AJ57"/>
  <c r="CK65"/>
  <c r="CB75"/>
  <c r="BX56"/>
  <c r="J53"/>
  <c r="G10" i="26"/>
  <c r="A1" i="25"/>
  <c r="F11" i="26"/>
  <c r="BV33" i="24"/>
  <c r="CK35"/>
  <c r="CB95"/>
  <c r="CB88"/>
  <c r="CB90"/>
  <c r="CB97"/>
  <c r="J50"/>
  <c r="B5" i="26"/>
  <c r="F6"/>
  <c r="J31" i="24"/>
  <c r="BV34"/>
  <c r="F4" i="26"/>
  <c r="J63" i="24"/>
  <c r="CB70"/>
  <c r="CK63"/>
  <c r="G4" i="26"/>
  <c r="CB89" i="24"/>
  <c r="CB86"/>
  <c r="F3" i="26"/>
  <c r="G2"/>
  <c r="CB74" i="24"/>
  <c r="J62"/>
  <c r="BV19"/>
  <c r="CK28"/>
  <c r="BV55"/>
  <c r="BV70"/>
  <c r="J65"/>
  <c r="BV51"/>
  <c r="CK33"/>
  <c r="BV53"/>
  <c r="J52"/>
  <c r="J33"/>
  <c r="CK20"/>
  <c r="BV46"/>
  <c r="BV42"/>
  <c r="J27"/>
  <c r="F10" i="26"/>
  <c r="J51" i="24"/>
  <c r="J45"/>
  <c r="G3" i="26"/>
  <c r="G11" i="25"/>
  <c r="CK34" i="24"/>
  <c r="J30"/>
  <c r="B10" i="26"/>
  <c r="CK13" i="24"/>
  <c r="AO57"/>
  <c r="J24"/>
  <c r="J38"/>
  <c r="BV23"/>
  <c r="BV14"/>
  <c r="CK62"/>
  <c r="BV64"/>
  <c r="CB69"/>
  <c r="BV57"/>
  <c r="BV69"/>
  <c r="BV41"/>
  <c r="J26"/>
  <c r="CB85"/>
  <c r="CK26"/>
  <c r="CK14"/>
  <c r="CK31"/>
  <c r="O2"/>
  <c r="CB72"/>
  <c r="BV27"/>
  <c r="J29"/>
  <c r="BV26"/>
  <c r="CK36"/>
  <c r="BV17"/>
  <c r="CK64"/>
  <c r="G11" i="26"/>
  <c r="BV67" i="24"/>
  <c r="J46"/>
  <c r="CK24"/>
  <c r="B6" i="26"/>
  <c r="BV36" i="24"/>
  <c r="CB84"/>
  <c r="F9" i="26"/>
  <c r="J71" i="24"/>
  <c r="BV32"/>
  <c r="CB96"/>
  <c r="J66"/>
  <c r="BV40"/>
  <c r="J60"/>
  <c r="BV56"/>
  <c r="B4" i="26"/>
  <c r="CK25" i="24"/>
  <c r="BV47"/>
  <c r="J68"/>
  <c r="AJ55"/>
  <c r="J44"/>
  <c r="J61"/>
  <c r="CB41"/>
  <c r="CB15"/>
  <c r="BV22"/>
  <c r="G6" i="26"/>
  <c r="BV24" i="24"/>
  <c r="B7" i="26"/>
  <c r="BV31" i="24"/>
  <c r="BV61"/>
  <c r="J67"/>
  <c r="BV68"/>
  <c r="CB91"/>
  <c r="J25"/>
  <c r="BV50"/>
  <c r="G5" i="26"/>
  <c r="J64" i="24"/>
  <c r="BV60"/>
  <c r="BV48"/>
  <c r="B9" i="26"/>
  <c r="BV39" i="24"/>
  <c r="BV58"/>
  <c r="B8" i="26"/>
  <c r="CK22" i="24"/>
  <c r="BV54"/>
  <c r="CB79"/>
  <c r="AW34"/>
  <c r="CB57"/>
  <c r="C104" i="3" l="1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D2"/>
  <c r="C2"/>
  <c r="D8"/>
  <c r="C8"/>
  <c r="D5"/>
  <c r="C5"/>
  <c r="D7"/>
  <c r="C7"/>
  <c r="D6"/>
  <c r="C6"/>
  <c r="D4"/>
  <c r="C4"/>
  <c r="D9"/>
  <c r="C9"/>
  <c r="D3"/>
  <c r="C3"/>
  <c r="D11"/>
  <c r="C11"/>
  <c r="AR13" i="24"/>
  <c r="AT13"/>
  <c r="AS13"/>
  <c r="I2"/>
  <c r="J2"/>
  <c r="S2"/>
  <c r="K2"/>
  <c r="AR14"/>
  <c r="AT14"/>
  <c r="AS14"/>
  <c r="AL2" i="3"/>
  <c r="CQ2" a="1"/>
  <c r="CQ2" s="1"/>
  <c r="DJ2" s="1"/>
  <c r="BA2"/>
  <c r="AQ2"/>
  <c r="CW2" s="1" a="1"/>
  <c r="CW2" s="1"/>
  <c r="AP2"/>
  <c r="AO2"/>
  <c r="I23"/>
  <c r="I12"/>
  <c r="C105" l="1"/>
  <c r="C106" s="1"/>
  <c r="AL55" i="24"/>
  <c r="H2"/>
  <c r="G7" i="25" s="1"/>
  <c r="AI57" i="24"/>
  <c r="BA57" s="1"/>
  <c r="E3" i="26"/>
  <c r="E7"/>
  <c r="E8"/>
  <c r="E10"/>
  <c r="U2" i="24"/>
  <c r="AV15" s="1"/>
  <c r="E4" i="26"/>
  <c r="E11"/>
  <c r="E9"/>
  <c r="E6"/>
  <c r="E5"/>
  <c r="E2"/>
  <c r="AI56" i="24"/>
  <c r="AZ56" s="1"/>
  <c r="DP2" i="3"/>
  <c r="F2"/>
  <c r="G2"/>
  <c r="E2" s="1"/>
  <c r="CP2" a="1"/>
  <c r="CP2" s="1"/>
  <c r="DI2" s="1"/>
  <c r="AU14" i="24"/>
  <c r="AQ14"/>
  <c r="CA14"/>
  <c r="BK14"/>
  <c r="AU13"/>
  <c r="AQ13"/>
  <c r="CA13"/>
  <c r="BK13"/>
  <c r="CD38"/>
  <c r="CA38"/>
  <c r="BK38"/>
  <c r="AQ38"/>
  <c r="AU38"/>
  <c r="AU36"/>
  <c r="AQ36"/>
  <c r="BK36"/>
  <c r="CA36"/>
  <c r="CD36"/>
  <c r="CD25"/>
  <c r="CA25"/>
  <c r="BK25"/>
  <c r="AQ25"/>
  <c r="AU25"/>
  <c r="CD68"/>
  <c r="CA68"/>
  <c r="BK68"/>
  <c r="AQ68"/>
  <c r="AU68"/>
  <c r="CD65"/>
  <c r="AQ65"/>
  <c r="CA65"/>
  <c r="BK65"/>
  <c r="AU65"/>
  <c r="CD43"/>
  <c r="AQ43"/>
  <c r="CA43"/>
  <c r="BK43"/>
  <c r="AU43"/>
  <c r="AU35"/>
  <c r="AQ35"/>
  <c r="BK35"/>
  <c r="CA35"/>
  <c r="CD35"/>
  <c r="AU29"/>
  <c r="AQ29"/>
  <c r="BK29"/>
  <c r="CA29"/>
  <c r="CD29"/>
  <c r="CD46"/>
  <c r="CA46"/>
  <c r="BK46"/>
  <c r="AQ46"/>
  <c r="AU46"/>
  <c r="CD23"/>
  <c r="AQ23"/>
  <c r="CA23"/>
  <c r="BK23"/>
  <c r="AU23"/>
  <c r="CD16"/>
  <c r="CA16"/>
  <c r="BK16"/>
  <c r="AQ16"/>
  <c r="AU16"/>
  <c r="CD61"/>
  <c r="CA61"/>
  <c r="BK61"/>
  <c r="AQ61"/>
  <c r="AU61"/>
  <c r="CD44"/>
  <c r="CA44"/>
  <c r="BK44"/>
  <c r="AQ44"/>
  <c r="AU44"/>
  <c r="CD39"/>
  <c r="AQ39"/>
  <c r="CA39"/>
  <c r="BK39"/>
  <c r="AU39"/>
  <c r="CD67"/>
  <c r="CA67"/>
  <c r="BK67"/>
  <c r="AQ67"/>
  <c r="AU67"/>
  <c r="CD59"/>
  <c r="CA59"/>
  <c r="BK59"/>
  <c r="AQ59"/>
  <c r="AU59"/>
  <c r="CD17"/>
  <c r="CA17"/>
  <c r="BK17"/>
  <c r="AQ17"/>
  <c r="AU17"/>
  <c r="CD63"/>
  <c r="CA63"/>
  <c r="BK63"/>
  <c r="AQ63"/>
  <c r="AU63"/>
  <c r="CD45"/>
  <c r="CA45"/>
  <c r="BK45"/>
  <c r="AQ45"/>
  <c r="AU45"/>
  <c r="CD62"/>
  <c r="AQ62"/>
  <c r="CA62"/>
  <c r="BK62"/>
  <c r="AU62"/>
  <c r="CD60"/>
  <c r="CA60"/>
  <c r="BK60"/>
  <c r="AQ60"/>
  <c r="AU60"/>
  <c r="CD54"/>
  <c r="AQ54"/>
  <c r="CA54"/>
  <c r="BK54"/>
  <c r="AU54"/>
  <c r="CD21"/>
  <c r="CA21"/>
  <c r="BK21"/>
  <c r="AQ21"/>
  <c r="AU21"/>
  <c r="CD26"/>
  <c r="AQ26"/>
  <c r="CA26"/>
  <c r="BK26"/>
  <c r="AU26"/>
  <c r="CD18"/>
  <c r="CA18"/>
  <c r="BK18"/>
  <c r="AQ18"/>
  <c r="AU18"/>
  <c r="CD66"/>
  <c r="AQ66"/>
  <c r="CA66"/>
  <c r="BK66"/>
  <c r="AU66"/>
  <c r="CD37"/>
  <c r="CA37"/>
  <c r="BK37"/>
  <c r="AQ37"/>
  <c r="AU37"/>
  <c r="CD22"/>
  <c r="CA22"/>
  <c r="BK22"/>
  <c r="AQ22"/>
  <c r="AU22"/>
  <c r="CD31"/>
  <c r="CA31"/>
  <c r="BK31"/>
  <c r="AQ31"/>
  <c r="AU31"/>
  <c r="CD58"/>
  <c r="AQ58"/>
  <c r="CA58"/>
  <c r="BK58"/>
  <c r="AU58"/>
  <c r="CD32"/>
  <c r="AQ32"/>
  <c r="CA32"/>
  <c r="BK32"/>
  <c r="AU32"/>
  <c r="CD71"/>
  <c r="AQ71"/>
  <c r="CA71"/>
  <c r="BK71"/>
  <c r="AU71"/>
  <c r="CD24"/>
  <c r="CA24"/>
  <c r="BK24"/>
  <c r="AQ24"/>
  <c r="AU24"/>
  <c r="CD49"/>
  <c r="AQ49"/>
  <c r="CA49"/>
  <c r="BK49"/>
  <c r="AU49"/>
  <c r="CD40"/>
  <c r="CA40"/>
  <c r="BK40"/>
  <c r="AQ40"/>
  <c r="AU40"/>
  <c r="CD50"/>
  <c r="AQ50"/>
  <c r="CA50"/>
  <c r="BK50"/>
  <c r="AU50"/>
  <c r="CD20"/>
  <c r="CA20"/>
  <c r="BK20"/>
  <c r="AQ20"/>
  <c r="AU20"/>
  <c r="AU33"/>
  <c r="AQ33"/>
  <c r="BK33"/>
  <c r="CA33"/>
  <c r="CD33"/>
  <c r="CD19"/>
  <c r="CA19"/>
  <c r="BK19"/>
  <c r="AQ19"/>
  <c r="AU19"/>
  <c r="CD51"/>
  <c r="CA51"/>
  <c r="BK51"/>
  <c r="AQ51"/>
  <c r="AU51"/>
  <c r="CD27"/>
  <c r="CA27"/>
  <c r="BK27"/>
  <c r="AQ27"/>
  <c r="AU27"/>
  <c r="CD53"/>
  <c r="CA53"/>
  <c r="BK53"/>
  <c r="AQ53"/>
  <c r="AU53"/>
  <c r="CD52"/>
  <c r="AQ52"/>
  <c r="CA52"/>
  <c r="BK52"/>
  <c r="AU52"/>
  <c r="CD28"/>
  <c r="AQ28"/>
  <c r="CA28"/>
  <c r="BK28"/>
  <c r="AU28"/>
  <c r="AU30"/>
  <c r="AQ30"/>
  <c r="BK30"/>
  <c r="CA30"/>
  <c r="CD30"/>
  <c r="CD64"/>
  <c r="CA64"/>
  <c r="BK64"/>
  <c r="AQ64"/>
  <c r="AU64"/>
  <c r="CD42"/>
  <c r="CA42"/>
  <c r="BK42"/>
  <c r="AQ42"/>
  <c r="AU42"/>
  <c r="AZ57"/>
  <c r="AZ55"/>
  <c r="BA55"/>
  <c r="BD39"/>
  <c r="J23" i="3" a="1"/>
  <c r="W23" a="1"/>
  <c r="V23" a="1"/>
  <c r="U23" a="1"/>
  <c r="S23" a="1"/>
  <c r="I26"/>
  <c r="I24"/>
  <c r="I334"/>
  <c r="I331"/>
  <c r="I328"/>
  <c r="I325"/>
  <c r="I494"/>
  <c r="Q182"/>
  <c r="Q211"/>
  <c r="Q250"/>
  <c r="Q326"/>
  <c r="I526"/>
  <c r="Q453"/>
  <c r="I22"/>
  <c r="I140"/>
  <c r="I74"/>
  <c r="I231"/>
  <c r="Q480"/>
  <c r="I518"/>
  <c r="Q264"/>
  <c r="I420"/>
  <c r="Q476"/>
  <c r="Q133"/>
  <c r="Q169"/>
  <c r="I258"/>
  <c r="I400"/>
  <c r="Q443"/>
  <c r="Q593"/>
  <c r="Q511"/>
  <c r="I591"/>
  <c r="Q446"/>
  <c r="Q467"/>
  <c r="Q300"/>
  <c r="Q203"/>
  <c r="Q543"/>
  <c r="I202"/>
  <c r="Q549"/>
  <c r="I393"/>
  <c r="Q396"/>
  <c r="I111"/>
  <c r="Q271"/>
  <c r="I235"/>
  <c r="Q104"/>
  <c r="I532"/>
  <c r="Q576"/>
  <c r="Q119"/>
  <c r="I333"/>
  <c r="I289"/>
  <c r="Q482"/>
  <c r="I261"/>
  <c r="I187"/>
  <c r="I50"/>
  <c r="I573"/>
  <c r="Q411"/>
  <c r="I394"/>
  <c r="Q334"/>
  <c r="I362"/>
  <c r="Q399"/>
  <c r="Q522"/>
  <c r="Q14"/>
  <c r="Q88"/>
  <c r="Q436"/>
  <c r="I565"/>
  <c r="Q210"/>
  <c r="I569"/>
  <c r="I68"/>
  <c r="I538"/>
  <c r="Q489"/>
  <c r="Q49"/>
  <c r="I92"/>
  <c r="I529"/>
  <c r="I346"/>
  <c r="Q557"/>
  <c r="Q237"/>
  <c r="I329"/>
  <c r="I508"/>
  <c r="Q269"/>
  <c r="Q137"/>
  <c r="I103"/>
  <c r="Q359"/>
  <c r="Q175"/>
  <c r="Q28"/>
  <c r="I574"/>
  <c r="I281"/>
  <c r="I301"/>
  <c r="Q262"/>
  <c r="Q9"/>
  <c r="Q265"/>
  <c r="I485"/>
  <c r="Q571"/>
  <c r="Q445"/>
  <c r="Q84"/>
  <c r="I423"/>
  <c r="I239"/>
  <c r="I169"/>
  <c r="I461"/>
  <c r="Q86"/>
  <c r="I497"/>
  <c r="I89"/>
  <c r="I422"/>
  <c r="I360"/>
  <c r="Q167"/>
  <c r="I143"/>
  <c r="Q303"/>
  <c r="Q471"/>
  <c r="Q459"/>
  <c r="Q422"/>
  <c r="Q106"/>
  <c r="I530"/>
  <c r="Q507"/>
  <c r="Q313"/>
  <c r="Q214"/>
  <c r="Q40"/>
  <c r="Q74"/>
  <c r="I583"/>
  <c r="I57"/>
  <c r="I553"/>
  <c r="Q419"/>
  <c r="I91"/>
  <c r="Q382"/>
  <c r="I399"/>
  <c r="I528"/>
  <c r="Q251"/>
  <c r="Q68"/>
  <c r="Q173"/>
  <c r="AF34"/>
  <c r="Q12"/>
  <c r="I20"/>
  <c r="Q517"/>
  <c r="Q290"/>
  <c r="I444"/>
  <c r="Q550"/>
  <c r="Q373"/>
  <c r="I585"/>
  <c r="I134"/>
  <c r="Q16"/>
  <c r="Q307"/>
  <c r="I435"/>
  <c r="Q496"/>
  <c r="I513"/>
  <c r="I466"/>
  <c r="I557"/>
  <c r="Q514"/>
  <c r="I570"/>
  <c r="I364"/>
  <c r="I11"/>
  <c r="I375"/>
  <c r="I168"/>
  <c r="I80"/>
  <c r="Q124"/>
  <c r="I298"/>
  <c r="Q527"/>
  <c r="Q212"/>
  <c r="Q255"/>
  <c r="Q558"/>
  <c r="Q140"/>
  <c r="Q109"/>
  <c r="I102"/>
  <c r="I580"/>
  <c r="I131"/>
  <c r="I245"/>
  <c r="I374"/>
  <c r="I516"/>
  <c r="Q79"/>
  <c r="Q115"/>
  <c r="Q75"/>
  <c r="I452"/>
  <c r="I276"/>
  <c r="Q184"/>
  <c r="I468"/>
  <c r="Q222"/>
  <c r="Q427"/>
  <c r="Q452"/>
  <c r="Q276"/>
  <c r="I554"/>
  <c r="I299"/>
  <c r="Q395"/>
  <c r="Q111"/>
  <c r="Q259"/>
  <c r="Q555"/>
  <c r="Q35"/>
  <c r="I77"/>
  <c r="I562"/>
  <c r="I379"/>
  <c r="Q531"/>
  <c r="Q168"/>
  <c r="I148"/>
  <c r="I504"/>
  <c r="Q509"/>
  <c r="Q226"/>
  <c r="I295"/>
  <c r="Q315"/>
  <c r="Q376"/>
  <c r="I449"/>
  <c r="Q235"/>
  <c r="Q439"/>
  <c r="I167"/>
  <c r="Q416"/>
  <c r="Q24"/>
  <c r="I547"/>
  <c r="I219"/>
  <c r="Q294"/>
  <c r="I446"/>
  <c r="I54"/>
  <c r="I39"/>
  <c r="I419"/>
  <c r="I577"/>
  <c r="Q205"/>
  <c r="I463"/>
  <c r="Q513"/>
  <c r="Q125"/>
  <c r="Q145"/>
  <c r="AI25"/>
  <c r="Q393"/>
  <c r="Q434"/>
  <c r="I237"/>
  <c r="Q8"/>
  <c r="I90"/>
  <c r="I120"/>
  <c r="I307"/>
  <c r="Q270"/>
  <c r="Q364"/>
  <c r="Q483"/>
  <c r="I203"/>
  <c r="I130"/>
  <c r="Q497"/>
  <c r="I387"/>
  <c r="Q236"/>
  <c r="Q552"/>
  <c r="Q447"/>
  <c r="I45"/>
  <c r="I571"/>
  <c r="Q191"/>
  <c r="Q283"/>
  <c r="I391"/>
  <c r="I97"/>
  <c r="Q116"/>
  <c r="Q318"/>
  <c r="I430"/>
  <c r="I291"/>
  <c r="Q69"/>
  <c r="Q323"/>
  <c r="I395"/>
  <c r="I511"/>
  <c r="I418"/>
  <c r="Q132"/>
  <c r="I413"/>
  <c r="Q21"/>
  <c r="I283"/>
  <c r="Q553"/>
  <c r="I527"/>
  <c r="Q322"/>
  <c r="I173"/>
  <c r="Q573"/>
  <c r="I274"/>
  <c r="Q229"/>
  <c r="Q244"/>
  <c r="I386"/>
  <c r="I568"/>
  <c r="I483"/>
  <c r="Q139"/>
  <c r="I308"/>
  <c r="Q544"/>
  <c r="I46"/>
  <c r="I193"/>
  <c r="I294"/>
  <c r="Q108"/>
  <c r="I174"/>
  <c r="I205"/>
  <c r="Q249"/>
  <c r="I355"/>
  <c r="I65"/>
  <c r="I586"/>
  <c r="Q383"/>
  <c r="I548"/>
  <c r="I47"/>
  <c r="I448"/>
  <c r="Q524"/>
  <c r="Q6"/>
  <c r="Q95"/>
  <c r="I312"/>
  <c r="I60"/>
  <c r="I304"/>
  <c r="I450"/>
  <c r="Q441"/>
  <c r="I121"/>
  <c r="Q414"/>
  <c r="Q134"/>
  <c r="I401"/>
  <c r="Q583"/>
  <c r="I454"/>
  <c r="I410"/>
  <c r="I186"/>
  <c r="Q33"/>
  <c r="I117"/>
  <c r="I100"/>
  <c r="Q372"/>
  <c r="Q484"/>
  <c r="I514"/>
  <c r="Q82"/>
  <c r="I183"/>
  <c r="I109"/>
  <c r="Q64"/>
  <c r="Q410"/>
  <c r="I487"/>
  <c r="I545"/>
  <c r="Q475"/>
  <c r="Q238"/>
  <c r="I137"/>
  <c r="Q354"/>
  <c r="I552"/>
  <c r="Q231"/>
  <c r="I38"/>
  <c r="I269"/>
  <c r="I256"/>
  <c r="I534"/>
  <c r="I350"/>
  <c r="I481"/>
  <c r="Q230"/>
  <c r="I133"/>
  <c r="Q437"/>
  <c r="I425"/>
  <c r="Q113"/>
  <c r="Q105"/>
  <c r="I505"/>
  <c r="Q91"/>
  <c r="Q183"/>
  <c r="Q92"/>
  <c r="Q314"/>
  <c r="Q36"/>
  <c r="I250"/>
  <c r="Q567"/>
  <c r="I180"/>
  <c r="Q295"/>
  <c r="Q390"/>
  <c r="I128"/>
  <c r="I110"/>
  <c r="Q449"/>
  <c r="I427"/>
  <c r="I93"/>
  <c r="I352"/>
  <c r="I123"/>
  <c r="I459"/>
  <c r="Q569"/>
  <c r="I113"/>
  <c r="I390"/>
  <c r="I321"/>
  <c r="Q43"/>
  <c r="I477"/>
  <c r="I55"/>
  <c r="I69"/>
  <c r="Q591"/>
  <c r="Q362"/>
  <c r="Q361"/>
  <c r="I549"/>
  <c r="I59"/>
  <c r="Q310"/>
  <c r="AF25"/>
  <c r="I188"/>
  <c r="Q479"/>
  <c r="Q85"/>
  <c r="Q556"/>
  <c r="Q76"/>
  <c r="I88"/>
  <c r="I424"/>
  <c r="Q577"/>
  <c r="Q232"/>
  <c r="Q464"/>
  <c r="I72"/>
  <c r="Q98"/>
  <c r="Q5"/>
  <c r="Q53"/>
  <c r="Q312"/>
  <c r="Q586"/>
  <c r="Q286"/>
  <c r="Q462"/>
  <c r="I324"/>
  <c r="Q424"/>
  <c r="Q234"/>
  <c r="I252"/>
  <c r="Q498"/>
  <c r="Q216"/>
  <c r="Q186"/>
  <c r="Q435"/>
  <c r="Q325"/>
  <c r="I500"/>
  <c r="Q190"/>
  <c r="Q80"/>
  <c r="Q535"/>
  <c r="I373"/>
  <c r="Q368"/>
  <c r="I579"/>
  <c r="Q425"/>
  <c r="Q444"/>
  <c r="Q375"/>
  <c r="I216"/>
  <c r="I353"/>
  <c r="Q432"/>
  <c r="Q39"/>
  <c r="Q50"/>
  <c r="Q32"/>
  <c r="I185"/>
  <c r="I259"/>
  <c r="Q22"/>
  <c r="Q127"/>
  <c r="Q120"/>
  <c r="Q241"/>
  <c r="I445"/>
  <c r="Q293"/>
  <c r="Q408"/>
  <c r="Q202"/>
  <c r="I490"/>
  <c r="I491"/>
  <c r="I49"/>
  <c r="I233"/>
  <c r="Q500"/>
  <c r="I122"/>
  <c r="I403"/>
  <c r="I536"/>
  <c r="I306"/>
  <c r="Q455"/>
  <c r="I542"/>
  <c r="Q51"/>
  <c r="I28"/>
  <c r="I564"/>
  <c r="Q510"/>
  <c r="Q247"/>
  <c r="Q58"/>
  <c r="Q77"/>
  <c r="Q27"/>
  <c r="Q141"/>
  <c r="Q31"/>
  <c r="Q401"/>
  <c r="I433"/>
  <c r="I313"/>
  <c r="I260"/>
  <c r="Q357"/>
  <c r="I146"/>
  <c r="I453"/>
  <c r="Q521"/>
  <c r="I142"/>
  <c r="AI31"/>
  <c r="I550"/>
  <c r="Q63"/>
  <c r="I451"/>
  <c r="I405"/>
  <c r="I234"/>
  <c r="I480"/>
  <c r="Q529"/>
  <c r="I284"/>
  <c r="I248"/>
  <c r="I236"/>
  <c r="I519"/>
  <c r="I592"/>
  <c r="I190"/>
  <c r="Q189"/>
  <c r="I396"/>
  <c r="Q413"/>
  <c r="Q588"/>
  <c r="Q121"/>
  <c r="Q519"/>
  <c r="I535"/>
  <c r="Q256"/>
  <c r="Q291"/>
  <c r="Q128"/>
  <c r="Q207"/>
  <c r="Q488"/>
  <c r="Q461"/>
  <c r="Q561"/>
  <c r="I171"/>
  <c r="I106"/>
  <c r="I125"/>
  <c r="Q123"/>
  <c r="AI11"/>
  <c r="I94"/>
  <c r="I83"/>
  <c r="I567"/>
  <c r="I397"/>
  <c r="I273"/>
  <c r="Q217"/>
  <c r="I19"/>
  <c r="AF28"/>
  <c r="Q206"/>
  <c r="Q494"/>
  <c r="Q387"/>
  <c r="I383"/>
  <c r="C107" l="1"/>
  <c r="C108" s="1"/>
  <c r="BA56" i="24"/>
  <c r="BC56" s="1"/>
  <c r="G9" i="25"/>
  <c r="AV13" i="24"/>
  <c r="AV14"/>
  <c r="T2"/>
  <c r="G15" i="25" s="1"/>
  <c r="AV40" i="24"/>
  <c r="S23" i="3"/>
  <c r="U23"/>
  <c r="V23"/>
  <c r="CU23" s="1" a="1"/>
  <c r="CU23" s="1"/>
  <c r="DN23" s="1" a="1"/>
  <c r="DN23" s="1"/>
  <c r="W23"/>
  <c r="J23"/>
  <c r="BC55" i="24"/>
  <c r="BD55"/>
  <c r="BC57"/>
  <c r="BD57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3" i="3"/>
  <c r="L23"/>
  <c r="K23"/>
  <c r="S26" a="1"/>
  <c r="U26" a="1"/>
  <c r="V26" a="1"/>
  <c r="W26" a="1"/>
  <c r="J26" a="1"/>
  <c r="S24" a="1"/>
  <c r="U24" a="1"/>
  <c r="V24" a="1"/>
  <c r="W24" a="1"/>
  <c r="J24" a="1"/>
  <c r="J12" a="1"/>
  <c r="S12" a="1"/>
  <c r="U12" a="1"/>
  <c r="V12" a="1"/>
  <c r="W12" a="1"/>
  <c r="CW17" a="1"/>
  <c r="U325" a="1"/>
  <c r="J328" a="1"/>
  <c r="S328" a="1"/>
  <c r="V331" a="1"/>
  <c r="S334" a="1"/>
  <c r="V325" a="1"/>
  <c r="W328" a="1"/>
  <c r="J331" a="1"/>
  <c r="U331" a="1"/>
  <c r="V334" a="1"/>
  <c r="J325" a="1"/>
  <c r="S325" a="1"/>
  <c r="U328" a="1"/>
  <c r="S331" a="1"/>
  <c r="J334" a="1"/>
  <c r="W334" a="1"/>
  <c r="W325" a="1"/>
  <c r="W331" a="1"/>
  <c r="V328" a="1"/>
  <c r="U334" a="1"/>
  <c r="R371"/>
  <c r="R417"/>
  <c r="R216"/>
  <c r="R359"/>
  <c r="R387"/>
  <c r="R358"/>
  <c r="R561"/>
  <c r="R591"/>
  <c r="R307"/>
  <c r="R463"/>
  <c r="R214"/>
  <c r="R411"/>
  <c r="R325"/>
  <c r="R476"/>
  <c r="R344"/>
  <c r="R444"/>
  <c r="R364"/>
  <c r="R504"/>
  <c r="R109"/>
  <c r="R168"/>
  <c r="R174"/>
  <c r="R172"/>
  <c r="R73"/>
  <c r="R33"/>
  <c r="R120"/>
  <c r="R64"/>
  <c r="R19"/>
  <c r="R202"/>
  <c r="R46"/>
  <c r="R185"/>
  <c r="R76"/>
  <c r="R281"/>
  <c r="R251"/>
  <c r="R284"/>
  <c r="R322"/>
  <c r="R374"/>
  <c r="R551"/>
  <c r="R220"/>
  <c r="R544"/>
  <c r="R47"/>
  <c r="R191"/>
  <c r="R117"/>
  <c r="R179"/>
  <c r="R479"/>
  <c r="R465"/>
  <c r="R360"/>
  <c r="R208"/>
  <c r="R306"/>
  <c r="R407"/>
  <c r="R300"/>
  <c r="R430"/>
  <c r="R314"/>
  <c r="R390"/>
  <c r="R516"/>
  <c r="R393"/>
  <c r="R529"/>
  <c r="R372"/>
  <c r="R498"/>
  <c r="R405"/>
  <c r="R293"/>
  <c r="R394"/>
  <c r="R528"/>
  <c r="R93"/>
  <c r="R67"/>
  <c r="R176"/>
  <c r="R21"/>
  <c r="R103"/>
  <c r="R127"/>
  <c r="R125"/>
  <c r="R29"/>
  <c r="R233"/>
  <c r="R86"/>
  <c r="R133"/>
  <c r="R142"/>
  <c r="R77"/>
  <c r="R276"/>
  <c r="R253"/>
  <c r="R385"/>
  <c r="R460"/>
  <c r="R315"/>
  <c r="R452"/>
  <c r="R373"/>
  <c r="R474"/>
  <c r="R72"/>
  <c r="R184"/>
  <c r="R4"/>
  <c r="R35"/>
  <c r="R283"/>
  <c r="R292"/>
  <c r="R350"/>
  <c r="R392"/>
  <c r="R565"/>
  <c r="R549"/>
  <c r="R485"/>
  <c r="R384"/>
  <c r="R477"/>
  <c r="R295"/>
  <c r="R414"/>
  <c r="R540"/>
  <c r="R442"/>
  <c r="R290"/>
  <c r="R396"/>
  <c r="R522"/>
  <c r="R454"/>
  <c r="R324"/>
  <c r="R418"/>
  <c r="R552"/>
  <c r="R107"/>
  <c r="R59"/>
  <c r="R194"/>
  <c r="R180"/>
  <c r="R6"/>
  <c r="R139"/>
  <c r="R63"/>
  <c r="R170"/>
  <c r="R37"/>
  <c r="R138"/>
  <c r="R228"/>
  <c r="R80"/>
  <c r="R193"/>
  <c r="R268"/>
  <c r="R249"/>
  <c r="R408"/>
  <c r="R545"/>
  <c r="R502"/>
  <c r="R346"/>
  <c r="R537"/>
  <c r="R357"/>
  <c r="R453"/>
  <c r="R285"/>
  <c r="R113"/>
  <c r="R26"/>
  <c r="R243"/>
  <c r="R238"/>
  <c r="R275"/>
  <c r="R560"/>
  <c r="R481"/>
  <c r="R511"/>
  <c r="R353"/>
  <c r="R589"/>
  <c r="R421"/>
  <c r="R169"/>
  <c r="R92"/>
  <c r="R145"/>
  <c r="R147"/>
  <c r="R280"/>
  <c r="R369"/>
  <c r="R517"/>
  <c r="R97"/>
  <c r="R278"/>
  <c r="R424"/>
  <c r="R416"/>
  <c r="R422"/>
  <c r="R308"/>
  <c r="R366"/>
  <c r="R68"/>
  <c r="R178"/>
  <c r="R5"/>
  <c r="R42"/>
  <c r="R263"/>
  <c r="R439"/>
  <c r="R217"/>
  <c r="R8"/>
  <c r="R259"/>
  <c r="R534"/>
  <c r="R494"/>
  <c r="R592"/>
  <c r="R370"/>
  <c r="R515"/>
  <c r="R74"/>
  <c r="R116"/>
  <c r="R45"/>
  <c r="R39"/>
  <c r="R261"/>
  <c r="R379"/>
  <c r="R227"/>
  <c r="R410"/>
  <c r="R118"/>
  <c r="R572"/>
  <c r="R556"/>
  <c r="R583"/>
  <c r="R579"/>
  <c r="R574"/>
  <c r="R576"/>
  <c r="R571"/>
  <c r="R567"/>
  <c r="R563"/>
  <c r="R558"/>
  <c r="R495"/>
  <c r="R493"/>
  <c r="R457"/>
  <c r="R376"/>
  <c r="R356"/>
  <c r="R541"/>
  <c r="R449"/>
  <c r="R507"/>
  <c r="R354"/>
  <c r="R431"/>
  <c r="R222"/>
  <c r="R535"/>
  <c r="R287"/>
  <c r="R445"/>
  <c r="R590"/>
  <c r="R547"/>
  <c r="R311"/>
  <c r="R467"/>
  <c r="R321"/>
  <c r="R69"/>
  <c r="R166"/>
  <c r="R61"/>
  <c r="R52"/>
  <c r="R25"/>
  <c r="R71"/>
  <c r="R48"/>
  <c r="R114"/>
  <c r="R16"/>
  <c r="R43"/>
  <c r="R140"/>
  <c r="R78"/>
  <c r="R273"/>
  <c r="R260"/>
  <c r="R206"/>
  <c r="R585"/>
  <c r="R210"/>
  <c r="R348"/>
  <c r="R482"/>
  <c r="R443"/>
  <c r="R7"/>
  <c r="R131"/>
  <c r="R183"/>
  <c r="R186"/>
  <c r="R257"/>
  <c r="R333"/>
  <c r="R509"/>
  <c r="R456"/>
  <c r="R448"/>
  <c r="R521"/>
  <c r="R466"/>
  <c r="R352"/>
  <c r="R464"/>
  <c r="R345"/>
  <c r="R484"/>
  <c r="R362"/>
  <c r="R355"/>
  <c r="R313"/>
  <c r="R469"/>
  <c r="R365"/>
  <c r="R403"/>
  <c r="R349"/>
  <c r="R496"/>
  <c r="R247"/>
  <c r="R55"/>
  <c r="R229"/>
  <c r="R88"/>
  <c r="R244"/>
  <c r="R65"/>
  <c r="R245"/>
  <c r="R87"/>
  <c r="R128"/>
  <c r="R85"/>
  <c r="R82"/>
  <c r="R141"/>
  <c r="R57"/>
  <c r="R279"/>
  <c r="R266"/>
  <c r="R327"/>
  <c r="R415"/>
  <c r="R375"/>
  <c r="R425"/>
  <c r="R514"/>
  <c r="R378"/>
  <c r="R136"/>
  <c r="R175"/>
  <c r="R123"/>
  <c r="R81"/>
  <c r="R137"/>
  <c r="R427"/>
  <c r="R400"/>
  <c r="R316"/>
  <c r="R573"/>
  <c r="R553"/>
  <c r="R383"/>
  <c r="R391"/>
  <c r="R413"/>
  <c r="R219"/>
  <c r="R382"/>
  <c r="R508"/>
  <c r="R377"/>
  <c r="R489"/>
  <c r="R351"/>
  <c r="R490"/>
  <c r="R389"/>
  <c r="R557"/>
  <c r="R386"/>
  <c r="R520"/>
  <c r="R27"/>
  <c r="R62"/>
  <c r="R102"/>
  <c r="R126"/>
  <c r="R119"/>
  <c r="R173"/>
  <c r="R66"/>
  <c r="R11"/>
  <c r="R40"/>
  <c r="R130"/>
  <c r="R91"/>
  <c r="R104"/>
  <c r="R83"/>
  <c r="R277"/>
  <c r="R264"/>
  <c r="R207"/>
  <c r="R215"/>
  <c r="R347"/>
  <c r="R433"/>
  <c r="R397"/>
  <c r="R500"/>
  <c r="R334"/>
  <c r="R581"/>
  <c r="R361"/>
  <c r="R267"/>
  <c r="R246"/>
  <c r="R17"/>
  <c r="R30"/>
  <c r="R205"/>
  <c r="R475"/>
  <c r="R381"/>
  <c r="R492"/>
  <c r="R380"/>
  <c r="R286"/>
  <c r="R100"/>
  <c r="R195"/>
  <c r="R53"/>
  <c r="R20"/>
  <c r="R505"/>
  <c r="R297"/>
  <c r="R187"/>
  <c r="R450"/>
  <c r="R309"/>
  <c r="R491"/>
  <c r="R548"/>
  <c r="R404"/>
  <c r="R426"/>
  <c r="R60"/>
  <c r="R58"/>
  <c r="R54"/>
  <c r="R242"/>
  <c r="R250"/>
  <c r="R330"/>
  <c r="R438"/>
  <c r="R89"/>
  <c r="R486"/>
  <c r="R510"/>
  <c r="R539"/>
  <c r="R447"/>
  <c r="R428"/>
  <c r="R294"/>
  <c r="R38"/>
  <c r="R132"/>
  <c r="R31"/>
  <c r="R235"/>
  <c r="R270"/>
  <c r="R527"/>
  <c r="R487"/>
  <c r="R32"/>
  <c r="R79"/>
  <c r="R533"/>
  <c r="R542"/>
  <c r="R301"/>
  <c r="R310"/>
  <c r="R363"/>
  <c r="R436"/>
  <c r="R291"/>
  <c r="R446"/>
  <c r="R319"/>
  <c r="R398"/>
  <c r="R524"/>
  <c r="R473"/>
  <c r="R331"/>
  <c r="R412"/>
  <c r="R538"/>
  <c r="R483"/>
  <c r="R209"/>
  <c r="R435"/>
  <c r="R588"/>
  <c r="R70"/>
  <c r="R10"/>
  <c r="R110"/>
  <c r="R192"/>
  <c r="R56"/>
  <c r="R167"/>
  <c r="R122"/>
  <c r="R165"/>
  <c r="R51"/>
  <c r="R28"/>
  <c r="R15"/>
  <c r="R181"/>
  <c r="R274"/>
  <c r="R252"/>
  <c r="R230"/>
  <c r="R501"/>
  <c r="R523"/>
  <c r="R584"/>
  <c r="R388"/>
  <c r="R323"/>
  <c r="R2"/>
  <c r="R177"/>
  <c r="R146"/>
  <c r="R99"/>
  <c r="R254"/>
  <c r="R550"/>
  <c r="R298"/>
  <c r="R586"/>
  <c r="R224"/>
  <c r="R594"/>
  <c r="R320"/>
  <c r="R526"/>
  <c r="R555"/>
  <c r="R299"/>
  <c r="R455"/>
  <c r="R213"/>
  <c r="R519"/>
  <c r="R211"/>
  <c r="R437"/>
  <c r="R577"/>
  <c r="R531"/>
  <c r="R303"/>
  <c r="R459"/>
  <c r="R296"/>
  <c r="R121"/>
  <c r="R95"/>
  <c r="R188"/>
  <c r="R234"/>
  <c r="R164"/>
  <c r="R124"/>
  <c r="R94"/>
  <c r="R9"/>
  <c r="R98"/>
  <c r="R96"/>
  <c r="R22"/>
  <c r="R134"/>
  <c r="R271"/>
  <c r="R258"/>
  <c r="R204"/>
  <c r="R434"/>
  <c r="R462"/>
  <c r="R532"/>
  <c r="R420"/>
  <c r="R304"/>
  <c r="R239"/>
  <c r="R90"/>
  <c r="R240"/>
  <c r="R34"/>
  <c r="R144"/>
  <c r="R232"/>
  <c r="R525"/>
  <c r="R432"/>
  <c r="R399"/>
  <c r="R395"/>
  <c r="R468"/>
  <c r="R401"/>
  <c r="R218"/>
  <c r="R423"/>
  <c r="R328"/>
  <c r="R478"/>
  <c r="R367"/>
  <c r="R587"/>
  <c r="R305"/>
  <c r="R461"/>
  <c r="R326"/>
  <c r="R221"/>
  <c r="R332"/>
  <c r="R488"/>
  <c r="R429"/>
  <c r="R189"/>
  <c r="R18"/>
  <c r="R84"/>
  <c r="R111"/>
  <c r="R41"/>
  <c r="R49"/>
  <c r="R236"/>
  <c r="R171"/>
  <c r="R24"/>
  <c r="R50"/>
  <c r="R143"/>
  <c r="R190"/>
  <c r="R269"/>
  <c r="R256"/>
  <c r="R203"/>
  <c r="R472"/>
  <c r="R368"/>
  <c r="R441"/>
  <c r="R480"/>
  <c r="R406"/>
  <c r="R302"/>
  <c r="R499"/>
  <c r="R512"/>
  <c r="R241"/>
  <c r="R12"/>
  <c r="R23"/>
  <c r="R231"/>
  <c r="R262"/>
  <c r="R568"/>
  <c r="R582"/>
  <c r="R578"/>
  <c r="R580"/>
  <c r="R575"/>
  <c r="R570"/>
  <c r="R566"/>
  <c r="R562"/>
  <c r="R564"/>
  <c r="R559"/>
  <c r="R543"/>
  <c r="R329"/>
  <c r="R225"/>
  <c r="R497"/>
  <c r="R409"/>
  <c r="R506"/>
  <c r="R402"/>
  <c r="R536"/>
  <c r="R182"/>
  <c r="R101"/>
  <c r="R105"/>
  <c r="R112"/>
  <c r="R237"/>
  <c r="R255"/>
  <c r="R471"/>
  <c r="R248"/>
  <c r="R148"/>
  <c r="R440"/>
  <c r="R317"/>
  <c r="R513"/>
  <c r="R312"/>
  <c r="R458"/>
  <c r="R530"/>
  <c r="R470"/>
  <c r="R569"/>
  <c r="R129"/>
  <c r="R3"/>
  <c r="R115"/>
  <c r="R108"/>
  <c r="R272"/>
  <c r="R212"/>
  <c r="R318"/>
  <c r="R36"/>
  <c r="R13"/>
  <c r="R593"/>
  <c r="R518"/>
  <c r="R288"/>
  <c r="R289"/>
  <c r="R503"/>
  <c r="R554"/>
  <c r="R451"/>
  <c r="R226"/>
  <c r="R44"/>
  <c r="R106"/>
  <c r="R75"/>
  <c r="R135"/>
  <c r="R265"/>
  <c r="R419"/>
  <c r="R223"/>
  <c r="R546"/>
  <c r="R14"/>
  <c r="R282"/>
  <c r="Q338"/>
  <c r="Q342"/>
  <c r="I335"/>
  <c r="Q142"/>
  <c r="Q187"/>
  <c r="Q587"/>
  <c r="Q547"/>
  <c r="I437"/>
  <c r="Q466"/>
  <c r="Q579"/>
  <c r="I440"/>
  <c r="Q516"/>
  <c r="Q129"/>
  <c r="I104"/>
  <c r="I531"/>
  <c r="S390" a="1"/>
  <c r="S435" a="1"/>
  <c r="I112"/>
  <c r="J110" a="1"/>
  <c r="V509" a="1"/>
  <c r="U364" a="1"/>
  <c r="I323"/>
  <c r="W237" a="1"/>
  <c r="W128" a="1"/>
  <c r="S265" a="1"/>
  <c r="I206"/>
  <c r="I81"/>
  <c r="S368" a="1"/>
  <c r="W251" a="1"/>
  <c r="I326"/>
  <c r="Q103"/>
  <c r="I79"/>
  <c r="W84" a="1"/>
  <c r="S555" a="1"/>
  <c r="S488" a="1"/>
  <c r="S235" a="1"/>
  <c r="I411"/>
  <c r="I157"/>
  <c r="V217" a="1"/>
  <c r="Q193"/>
  <c r="S303" a="1"/>
  <c r="V36" a="1"/>
  <c r="I515"/>
  <c r="V123" a="1"/>
  <c r="S444" a="1"/>
  <c r="J329" a="1"/>
  <c r="J452" a="1"/>
  <c r="Q456"/>
  <c r="AN283"/>
  <c r="V40" a="1"/>
  <c r="S184" a="1"/>
  <c r="S522" a="1"/>
  <c r="U361" a="1"/>
  <c r="U167" a="1"/>
  <c r="S247" a="1"/>
  <c r="V500" a="1"/>
  <c r="W88" a="1"/>
  <c r="V482" a="1"/>
  <c r="U555" a="1"/>
  <c r="S484" a="1"/>
  <c r="J401" a="1"/>
  <c r="I537"/>
  <c r="U98" a="1"/>
  <c r="AN217"/>
  <c r="S290" a="1"/>
  <c r="S190" a="1"/>
  <c r="V489" a="1"/>
  <c r="Q562"/>
  <c r="W294" a="1"/>
  <c r="Q60"/>
  <c r="I251"/>
  <c r="U411" a="1"/>
  <c r="W494" a="1"/>
  <c r="S359" a="1"/>
  <c r="Q37"/>
  <c r="W552" a="1"/>
  <c r="J536" a="1"/>
  <c r="W230" a="1"/>
  <c r="W435" a="1"/>
  <c r="Q161"/>
  <c r="U190" a="1"/>
  <c r="V137" a="1"/>
  <c r="Q530"/>
  <c r="I489"/>
  <c r="Q438"/>
  <c r="V436" a="1"/>
  <c r="U291" a="1"/>
  <c r="J248" a="1"/>
  <c r="J65" a="1"/>
  <c r="S529" a="1"/>
  <c r="V413" a="1"/>
  <c r="V222" a="1"/>
  <c r="J284" a="1"/>
  <c r="I432"/>
  <c r="V283" a="1"/>
  <c r="W432" a="1"/>
  <c r="U436" a="1"/>
  <c r="J529" a="1"/>
  <c r="W387" a="1"/>
  <c r="Q152"/>
  <c r="I415"/>
  <c r="U53" a="1"/>
  <c r="I521"/>
  <c r="Q572"/>
  <c r="Q246"/>
  <c r="Q196"/>
  <c r="Q366"/>
  <c r="I499"/>
  <c r="U497" a="1"/>
  <c r="V69" a="1"/>
  <c r="Q533"/>
  <c r="J231" a="1"/>
  <c r="J294" a="1"/>
  <c r="J485" a="1"/>
  <c r="AN446"/>
  <c r="S447" a="1"/>
  <c r="W182" a="1"/>
  <c r="V190" a="1"/>
  <c r="Q506"/>
  <c r="Q481"/>
  <c r="S109" a="1"/>
  <c r="I285"/>
  <c r="I288"/>
  <c r="Q545"/>
  <c r="I584"/>
  <c r="Q537"/>
  <c r="Q208"/>
  <c r="I214"/>
  <c r="I179"/>
  <c r="I447"/>
  <c r="Q499"/>
  <c r="I204"/>
  <c r="I217"/>
  <c r="Q491"/>
  <c r="I129"/>
  <c r="Q144"/>
  <c r="S222" a="1"/>
  <c r="S119" a="1"/>
  <c r="Q512"/>
  <c r="W222" a="1"/>
  <c r="Q292"/>
  <c r="I558"/>
  <c r="Q469"/>
  <c r="I271"/>
  <c r="S543" a="1"/>
  <c r="W593" a="1"/>
  <c r="I327"/>
  <c r="I25"/>
  <c r="V264" a="1"/>
  <c r="S43" a="1"/>
  <c r="AN576"/>
  <c r="U307" a="1"/>
  <c r="U294" a="1"/>
  <c r="V43" a="1"/>
  <c r="I509"/>
  <c r="J171" a="1"/>
  <c r="S123" a="1"/>
  <c r="S169" a="1"/>
  <c r="I533"/>
  <c r="U22" a="1"/>
  <c r="W555" a="1"/>
  <c r="J54" a="1"/>
  <c r="V84" a="1"/>
  <c r="S591" a="1"/>
  <c r="U286" a="1"/>
  <c r="J445" a="1"/>
  <c r="W80" a="1"/>
  <c r="I278"/>
  <c r="W249" a="1"/>
  <c r="I155"/>
  <c r="W64" a="1"/>
  <c r="Q450"/>
  <c r="S467" a="1"/>
  <c r="V133" a="1"/>
  <c r="U373" a="1"/>
  <c r="S108" a="1"/>
  <c r="J526" a="1"/>
  <c r="AI22"/>
  <c r="J374" a="1"/>
  <c r="W401" a="1"/>
  <c r="S98" a="1"/>
  <c r="U169" a="1"/>
  <c r="I479"/>
  <c r="W141" a="1"/>
  <c r="I87"/>
  <c r="I160"/>
  <c r="U232" a="1"/>
  <c r="Q179"/>
  <c r="J453" a="1"/>
  <c r="U484" a="1"/>
  <c r="I151"/>
  <c r="Q252"/>
  <c r="Q515"/>
  <c r="I404"/>
  <c r="I351"/>
  <c r="I139"/>
  <c r="I380"/>
  <c r="J413" a="1"/>
  <c r="S561" a="1"/>
  <c r="V591" a="1"/>
  <c r="Q316"/>
  <c r="J93" a="1"/>
  <c r="U141" a="1"/>
  <c r="I382"/>
  <c r="Q355"/>
  <c r="W238" a="1"/>
  <c r="W376" a="1"/>
  <c r="V128" a="1"/>
  <c r="S586" a="1"/>
  <c r="S519" a="1"/>
  <c r="J219" a="1"/>
  <c r="W524" a="1"/>
  <c r="V31" a="1"/>
  <c r="I588"/>
  <c r="U535" a="1"/>
  <c r="S238" a="1"/>
  <c r="V51" a="1"/>
  <c r="S139" a="1"/>
  <c r="V312" a="1"/>
  <c r="U432" a="1"/>
  <c r="I201"/>
  <c r="S84" a="1"/>
  <c r="J569" a="1"/>
  <c r="S79" a="1"/>
  <c r="V471" a="1"/>
  <c r="I525"/>
  <c r="W212" a="1"/>
  <c r="V571" a="1"/>
  <c r="U372" a="1"/>
  <c r="S500" a="1"/>
  <c r="I344"/>
  <c r="I153"/>
  <c r="Q159"/>
  <c r="S524" a="1"/>
  <c r="W68" a="1"/>
  <c r="I566"/>
  <c r="S216" a="1"/>
  <c r="S527" a="1"/>
  <c r="Q594"/>
  <c r="W168" a="1"/>
  <c r="I488"/>
  <c r="S50" a="1"/>
  <c r="J430" a="1"/>
  <c r="Q170"/>
  <c r="I361"/>
  <c r="U531" a="1"/>
  <c r="Q448"/>
  <c r="I241"/>
  <c r="I265"/>
  <c r="I224"/>
  <c r="AN361"/>
  <c r="S167" a="1"/>
  <c r="V169" a="1"/>
  <c r="Q353"/>
  <c r="Q548"/>
  <c r="Q343"/>
  <c r="Q337"/>
  <c r="Q335"/>
  <c r="I339"/>
  <c r="Q391"/>
  <c r="I118"/>
  <c r="Q272"/>
  <c r="Q136"/>
  <c r="Q306"/>
  <c r="I229"/>
  <c r="I464"/>
  <c r="I522"/>
  <c r="Q118"/>
  <c r="Q345"/>
  <c r="W315" a="1"/>
  <c r="AN216"/>
  <c r="V235" a="1"/>
  <c r="I126"/>
  <c r="S269" a="1"/>
  <c r="V395" a="1"/>
  <c r="V531" a="1"/>
  <c r="W436" a="1"/>
  <c r="Q381"/>
  <c r="I407"/>
  <c r="J514" a="1"/>
  <c r="I462"/>
  <c r="AN35"/>
  <c r="I287"/>
  <c r="I70"/>
  <c r="V256" a="1"/>
  <c r="J298" a="1"/>
  <c r="Q245"/>
  <c r="S236" a="1"/>
  <c r="S425" a="1"/>
  <c r="S408" a="1"/>
  <c r="Q96"/>
  <c r="AI295"/>
  <c r="W312" a="1"/>
  <c r="S441" a="1"/>
  <c r="Q162"/>
  <c r="Q371"/>
  <c r="U217" a="1"/>
  <c r="W373" a="1"/>
  <c r="V519" a="1"/>
  <c r="AN115"/>
  <c r="U247" a="1"/>
  <c r="V484" a="1"/>
  <c r="W69" a="1"/>
  <c r="W455" a="1"/>
  <c r="Q420"/>
  <c r="W173" a="1"/>
  <c r="U238" a="1"/>
  <c r="W31" a="1"/>
  <c r="U446" a="1"/>
  <c r="U416" a="1"/>
  <c r="J88" a="1"/>
  <c r="W58" a="1"/>
  <c r="I75"/>
  <c r="Q329"/>
  <c r="V434" a="1"/>
  <c r="W396" a="1"/>
  <c r="I175"/>
  <c r="W91" a="1"/>
  <c r="W303" a="1"/>
  <c r="AN354"/>
  <c r="I223"/>
  <c r="W74" a="1"/>
  <c r="J11" a="1"/>
  <c r="J269" a="1"/>
  <c r="J364" a="1"/>
  <c r="I507"/>
  <c r="Q19"/>
  <c r="V443" a="1"/>
  <c r="I434"/>
  <c r="J480" a="1"/>
  <c r="S427" a="1"/>
  <c r="Q454"/>
  <c r="U357" a="1"/>
  <c r="J564" a="1"/>
  <c r="U513" a="1"/>
  <c r="J362" a="1"/>
  <c r="S291" a="1"/>
  <c r="I363"/>
  <c r="Q67"/>
  <c r="Q320"/>
  <c r="Q215"/>
  <c r="S214" a="1"/>
  <c r="J513" a="1"/>
  <c r="J451" a="1"/>
  <c r="V314" a="1"/>
  <c r="I5"/>
  <c r="Q66"/>
  <c r="J405" a="1"/>
  <c r="I512"/>
  <c r="U489" a="1"/>
  <c r="I198"/>
  <c r="V425" a="1"/>
  <c r="Q301"/>
  <c r="W132" a="1"/>
  <c r="I225"/>
  <c r="V561" a="1"/>
  <c r="J256" a="1"/>
  <c r="J260" a="1"/>
  <c r="J557" a="1"/>
  <c r="J57" a="1"/>
  <c r="I556"/>
  <c r="J313" a="1"/>
  <c r="V145" a="1"/>
  <c r="I149"/>
  <c r="I264"/>
  <c r="Q418"/>
  <c r="U212" a="1"/>
  <c r="I272"/>
  <c r="I98"/>
  <c r="U250" a="1"/>
  <c r="J386" a="1"/>
  <c r="J173" a="1"/>
  <c r="Q218"/>
  <c r="I267"/>
  <c r="S354" a="1"/>
  <c r="U567" a="1"/>
  <c r="U124" a="1"/>
  <c r="I17"/>
  <c r="I228"/>
  <c r="Q398"/>
  <c r="I64"/>
  <c r="Q525"/>
  <c r="Q523"/>
  <c r="Q177"/>
  <c r="Q220"/>
  <c r="Q540"/>
  <c r="Q360"/>
  <c r="I582"/>
  <c r="I442"/>
  <c r="I414"/>
  <c r="I365"/>
  <c r="Q392"/>
  <c r="U189" a="1"/>
  <c r="V294" a="1"/>
  <c r="Q388"/>
  <c r="J423" a="1"/>
  <c r="W43" a="1"/>
  <c r="S106" a="1"/>
  <c r="U75" a="1"/>
  <c r="I517"/>
  <c r="S271" a="1"/>
  <c r="Q90"/>
  <c r="I578"/>
  <c r="W462" a="1"/>
  <c r="J355" a="1"/>
  <c r="V175" a="1"/>
  <c r="J360" a="1"/>
  <c r="V382" a="1"/>
  <c r="W461" a="1"/>
  <c r="W509" a="1"/>
  <c r="Q478"/>
  <c r="U137" a="1"/>
  <c r="I211"/>
  <c r="Q163"/>
  <c r="J450" a="1"/>
  <c r="W362" a="1"/>
  <c r="AN212"/>
  <c r="W105" a="1"/>
  <c r="I181"/>
  <c r="W255" a="1"/>
  <c r="Q311"/>
  <c r="AN6"/>
  <c r="Q403"/>
  <c r="V269" a="1"/>
  <c r="AN105"/>
  <c r="J346" a="1"/>
  <c r="J449" a="1"/>
  <c r="Q149"/>
  <c r="W115" a="1"/>
  <c r="J433" a="1"/>
  <c r="I381"/>
  <c r="Q440"/>
  <c r="W372" a="1"/>
  <c r="I263"/>
  <c r="V207" a="1"/>
  <c r="U92" a="1"/>
  <c r="S241" a="1"/>
  <c r="Q367"/>
  <c r="Q42"/>
  <c r="Q126"/>
  <c r="U480" a="1"/>
  <c r="J394" a="1"/>
  <c r="U586" a="1"/>
  <c r="U140" a="1"/>
  <c r="V75" a="1"/>
  <c r="W569" a="1"/>
  <c r="W543" a="1"/>
  <c r="S191" a="1"/>
  <c r="I572"/>
  <c r="Q321"/>
  <c r="AF31"/>
  <c r="I472"/>
  <c r="I315"/>
  <c r="U509" a="1"/>
  <c r="W75" a="1"/>
  <c r="Q585"/>
  <c r="Q374"/>
  <c r="J518" a="1"/>
  <c r="V206" a="1"/>
  <c r="Q590"/>
  <c r="V39" a="1"/>
  <c r="Q227"/>
  <c r="W167" a="1"/>
  <c r="V109" a="1"/>
  <c r="S437" a="1"/>
  <c r="U449" a="1"/>
  <c r="V452" a="1"/>
  <c r="S414" a="1"/>
  <c r="W106" a="1"/>
  <c r="S205" a="1"/>
  <c r="Q204"/>
  <c r="J491" a="1"/>
  <c r="U543" a="1"/>
  <c r="I426"/>
  <c r="W120" a="1"/>
  <c r="S173" a="1"/>
  <c r="U571" a="1"/>
  <c r="U434" a="1"/>
  <c r="Q273"/>
  <c r="Q38"/>
  <c r="I493"/>
  <c r="W290" a="1"/>
  <c r="S134" a="1"/>
  <c r="I6"/>
  <c r="U427" a="1"/>
  <c r="V354" a="1"/>
  <c r="I441"/>
  <c r="W82" a="1"/>
  <c r="Q47"/>
  <c r="W557" a="1"/>
  <c r="U577" a="1"/>
  <c r="U455" a="1"/>
  <c r="Q582"/>
  <c r="W550" a="1"/>
  <c r="Q156"/>
  <c r="J133" a="1"/>
  <c r="J308" a="1"/>
  <c r="I412"/>
  <c r="V529" a="1"/>
  <c r="J586" a="1"/>
  <c r="I309"/>
  <c r="V496" a="1"/>
  <c r="I300"/>
  <c r="V557" a="1"/>
  <c r="J295" a="1"/>
  <c r="V276" a="1"/>
  <c r="S498" a="1"/>
  <c r="Q328"/>
  <c r="J352" a="1"/>
  <c r="AN113"/>
  <c r="W359" a="1"/>
  <c r="I336"/>
  <c r="Q339"/>
  <c r="I338"/>
  <c r="I342"/>
  <c r="Q433"/>
  <c r="Q284"/>
  <c r="Q224"/>
  <c r="I176"/>
  <c r="I348"/>
  <c r="I319"/>
  <c r="Q423"/>
  <c r="I563"/>
  <c r="Q421"/>
  <c r="Q102"/>
  <c r="U443" a="1"/>
  <c r="V76" a="1"/>
  <c r="I18"/>
  <c r="V408" a="1"/>
  <c r="Q468"/>
  <c r="U482" a="1"/>
  <c r="Q44"/>
  <c r="I178"/>
  <c r="V139" a="1"/>
  <c r="W291" a="1"/>
  <c r="Q240"/>
  <c r="S255" a="1"/>
  <c r="U168" a="1"/>
  <c r="J535" a="1"/>
  <c r="I495"/>
  <c r="Q158"/>
  <c r="V553" a="1"/>
  <c r="J425" a="1"/>
  <c r="U310" a="1"/>
  <c r="U119" a="1"/>
  <c r="Q110"/>
  <c r="U64" a="1"/>
  <c r="I51"/>
  <c r="Q219"/>
  <c r="I76"/>
  <c r="AF295"/>
  <c r="U113" a="1"/>
  <c r="Q539"/>
  <c r="S210" a="1"/>
  <c r="S479" a="1"/>
  <c r="AN203"/>
  <c r="W452" a="1"/>
  <c r="W262" a="1"/>
  <c r="S480" a="1"/>
  <c r="V488" a="1"/>
  <c r="J419" a="1"/>
  <c r="V80" a="1"/>
  <c r="W124" a="1"/>
  <c r="V569" a="1"/>
  <c r="Q332"/>
  <c r="W422" a="1"/>
  <c r="I498"/>
  <c r="I152"/>
  <c r="J234" a="1"/>
  <c r="S393" a="1"/>
  <c r="Q409"/>
  <c r="W445" a="1"/>
  <c r="S313" a="1"/>
  <c r="Q578"/>
  <c r="W513" a="1"/>
  <c r="U467" a="1"/>
  <c r="I257"/>
  <c r="U303" a="1"/>
  <c r="U216" a="1"/>
  <c r="V184" a="1"/>
  <c r="AN210"/>
  <c r="V115" a="1"/>
  <c r="I41"/>
  <c r="V410" a="1"/>
  <c r="I417"/>
  <c r="Q3"/>
  <c r="J435" a="1"/>
  <c r="W408" a="1"/>
  <c r="W271" a="1"/>
  <c r="Q41"/>
  <c r="W53" a="1"/>
  <c r="Q151"/>
  <c r="I247"/>
  <c r="V416" a="1"/>
  <c r="W425" a="1"/>
  <c r="S125" a="1"/>
  <c r="J373" a="1"/>
  <c r="Q89"/>
  <c r="V111" a="1"/>
  <c r="W295" a="1"/>
  <c r="Q406"/>
  <c r="S489" a="1"/>
  <c r="W591" a="1"/>
  <c r="S294" a="1"/>
  <c r="Q233"/>
  <c r="I114"/>
  <c r="U264" a="1"/>
  <c r="V313" a="1"/>
  <c r="W234" a="1"/>
  <c r="Q54"/>
  <c r="V85" a="1"/>
  <c r="Q492"/>
  <c r="Q559"/>
  <c r="W416" a="1"/>
  <c r="I421"/>
  <c r="I209"/>
  <c r="U422" a="1"/>
  <c r="S411" a="1"/>
  <c r="J375" a="1"/>
  <c r="W449" a="1"/>
  <c r="J77" a="1"/>
  <c r="Q146"/>
  <c r="U375" a="1"/>
  <c r="Q243"/>
  <c r="AN226"/>
  <c r="V476" a="1"/>
  <c r="I199"/>
  <c r="U120" a="1"/>
  <c r="Q4"/>
  <c r="J148" a="1"/>
  <c r="I243"/>
  <c r="U40" a="1"/>
  <c r="U583" a="1"/>
  <c r="U588" a="1"/>
  <c r="Q589"/>
  <c r="Q268"/>
  <c r="Q112"/>
  <c r="I189"/>
  <c r="I559"/>
  <c r="Q213"/>
  <c r="I316"/>
  <c r="Q400"/>
  <c r="I524"/>
  <c r="I438"/>
  <c r="I127"/>
  <c r="I594"/>
  <c r="Q239"/>
  <c r="Q442"/>
  <c r="I332"/>
  <c r="W573" a="1"/>
  <c r="I78"/>
  <c r="J142" a="1"/>
  <c r="Q87"/>
  <c r="U424" a="1"/>
  <c r="U145" a="1"/>
  <c r="AN205"/>
  <c r="J92" a="1"/>
  <c r="S434" a="1"/>
  <c r="I561"/>
  <c r="V212" a="1"/>
  <c r="U88" a="1"/>
  <c r="Q73"/>
  <c r="I282"/>
  <c r="W413" a="1"/>
  <c r="Q288"/>
  <c r="V511" a="1"/>
  <c r="S137" a="1"/>
  <c r="W169" a="1"/>
  <c r="W92" a="1"/>
  <c r="Q23"/>
  <c r="S6" a="1"/>
  <c r="Q248"/>
  <c r="I197"/>
  <c r="J583" a="1"/>
  <c r="I262"/>
  <c r="I280"/>
  <c r="U498" a="1"/>
  <c r="I486"/>
  <c r="V16" a="1"/>
  <c r="V265" a="1"/>
  <c r="W443" a="1"/>
  <c r="J528" a="1"/>
  <c r="Q428"/>
  <c r="W235" a="1"/>
  <c r="I455"/>
  <c r="W205" a="1"/>
  <c r="V310" a="1"/>
  <c r="V550" a="1"/>
  <c r="S82" a="1"/>
  <c r="W6" a="1"/>
  <c r="I502"/>
  <c r="S116" a="1"/>
  <c r="J169" a="1"/>
  <c r="J140" a="1"/>
  <c r="I253"/>
  <c r="V113" a="1"/>
  <c r="Q198"/>
  <c r="I200"/>
  <c r="W375" a="1"/>
  <c r="Q242"/>
  <c r="V376" a="1"/>
  <c r="U31" a="1"/>
  <c r="V251" a="1"/>
  <c r="Q275"/>
  <c r="I354"/>
  <c r="Q349"/>
  <c r="I593"/>
  <c r="I166"/>
  <c r="I138"/>
  <c r="S521" a="1"/>
  <c r="S382" a="1"/>
  <c r="Q317"/>
  <c r="Q536"/>
  <c r="U132" a="1"/>
  <c r="S399" a="1"/>
  <c r="J291" a="1"/>
  <c r="I551"/>
  <c r="V461" a="1"/>
  <c r="S259" a="1"/>
  <c r="Q546"/>
  <c r="U104" a="1"/>
  <c r="V455" a="1"/>
  <c r="Q473"/>
  <c r="Q48"/>
  <c r="V28" a="1"/>
  <c r="U514" a="1"/>
  <c r="J504" a="1"/>
  <c r="U84" a="1"/>
  <c r="W211" a="1"/>
  <c r="I590"/>
  <c r="S80" a="1"/>
  <c r="V583" a="1"/>
  <c r="U69" a="1"/>
  <c r="W471" a="1"/>
  <c r="U462" a="1"/>
  <c r="I212"/>
  <c r="W475" a="1"/>
  <c r="V498" a="1"/>
  <c r="S372" a="1"/>
  <c r="J444" a="1"/>
  <c r="S36" a="1"/>
  <c r="U452" a="1"/>
  <c r="V414" a="1"/>
  <c r="Q330"/>
  <c r="J259" a="1"/>
  <c r="I31"/>
  <c r="V586" a="1"/>
  <c r="I222"/>
  <c r="I457"/>
  <c r="U569" a="1"/>
  <c r="W256" a="1"/>
  <c r="J547" a="1"/>
  <c r="V445" a="1"/>
  <c r="V326" a="1"/>
  <c r="Q55"/>
  <c r="J577" a="1"/>
  <c r="S362" a="1"/>
  <c r="U202" a="1"/>
  <c r="Q130"/>
  <c r="V50" a="1"/>
  <c r="W51" a="1"/>
  <c r="S39" a="1"/>
  <c r="S443" a="1"/>
  <c r="J274" a="1"/>
  <c r="V396" a="1"/>
  <c r="J235" a="1"/>
  <c r="W202" a="1"/>
  <c r="I341"/>
  <c r="Q296"/>
  <c r="I378"/>
  <c r="AN293"/>
  <c r="Q542"/>
  <c r="I408"/>
  <c r="V524" a="1"/>
  <c r="Q378"/>
  <c r="U134" a="1"/>
  <c r="W361" a="1"/>
  <c r="U300" a="1"/>
  <c r="J89" a="1"/>
  <c r="AN357"/>
  <c r="J403" a="1"/>
  <c r="U127" a="1"/>
  <c r="AN123"/>
  <c r="Q581"/>
  <c r="W259" a="1"/>
  <c r="V173" a="1"/>
  <c r="AN32"/>
  <c r="U517" a="1"/>
  <c r="U312" a="1"/>
  <c r="S132" a="1"/>
  <c r="V270" a="1"/>
  <c r="W561" a="1"/>
  <c r="J111" a="1"/>
  <c r="AN464"/>
  <c r="J459" a="1"/>
  <c r="U362" a="1"/>
  <c r="V64" a="1"/>
  <c r="U439" a="1"/>
  <c r="Q485"/>
  <c r="I172"/>
  <c r="I105"/>
  <c r="S553" a="1"/>
  <c r="W459" a="1"/>
  <c r="I182"/>
  <c r="V295" a="1"/>
  <c r="W22" a="1"/>
  <c r="J80" a="1"/>
  <c r="V437" a="1"/>
  <c r="J46" a="1"/>
  <c r="W571" a="1"/>
  <c r="J422" a="1"/>
  <c r="Q70"/>
  <c r="V86" a="1"/>
  <c r="V393" a="1"/>
  <c r="Q369"/>
  <c r="Q107"/>
  <c r="S64" a="1"/>
  <c r="Q487"/>
  <c r="I436"/>
  <c r="J130" a="1"/>
  <c r="I310"/>
  <c r="V362" a="1"/>
  <c r="S323" a="1"/>
  <c r="S212" a="1"/>
  <c r="I44"/>
  <c r="Q477"/>
  <c r="AN256"/>
  <c r="J393" a="1"/>
  <c r="I210"/>
  <c r="Q493"/>
  <c r="W77" a="1"/>
  <c r="Q302"/>
  <c r="Q463"/>
  <c r="I376"/>
  <c r="W95" a="1"/>
  <c r="Q117"/>
  <c r="W444" a="1"/>
  <c r="V444" a="1"/>
  <c r="U435" a="1"/>
  <c r="U393" a="1"/>
  <c r="S251" a="1"/>
  <c r="J237" a="1"/>
  <c r="S231" a="1"/>
  <c r="U234" a="1"/>
  <c r="U249" a="1"/>
  <c r="Q221"/>
  <c r="V141" a="1"/>
  <c r="J463" a="1"/>
  <c r="I369"/>
  <c r="J580" a="1"/>
  <c r="V79" a="1"/>
  <c r="S175" a="1"/>
  <c r="J304" a="1"/>
  <c r="S549" a="1"/>
  <c r="U51" a="1"/>
  <c r="I227"/>
  <c r="I96"/>
  <c r="U425" a="1"/>
  <c r="J49" a="1"/>
  <c r="V105" a="1"/>
  <c r="S464" a="1"/>
  <c r="J448" a="1"/>
  <c r="I320"/>
  <c r="J573" a="1"/>
  <c r="U283" a="1"/>
  <c r="U591" a="1"/>
  <c r="I226"/>
  <c r="I359"/>
  <c r="J233" a="1"/>
  <c r="W364" a="1"/>
  <c r="Q29"/>
  <c r="Q71"/>
  <c r="S462" a="1"/>
  <c r="W244" a="1"/>
  <c r="W314" a="1"/>
  <c r="J188" a="1"/>
  <c r="S217" a="1"/>
  <c r="J121" a="1"/>
  <c r="V411" a="1"/>
  <c r="W464" a="1"/>
  <c r="I161"/>
  <c r="S85" a="1"/>
  <c r="U123" a="1"/>
  <c r="J190" a="1"/>
  <c r="I238"/>
  <c r="W544" a="1"/>
  <c r="I492"/>
  <c r="Q143"/>
  <c r="S517" a="1"/>
  <c r="U269" a="1"/>
  <c r="I305"/>
  <c r="V593" a="1"/>
  <c r="W446" a="1"/>
  <c r="J55" a="1"/>
  <c r="S86" a="1"/>
  <c r="AN322"/>
  <c r="J466" a="1"/>
  <c r="I159"/>
  <c r="V576" a="1"/>
  <c r="I115"/>
  <c r="W50" a="1"/>
  <c r="U115" a="1"/>
  <c r="U507" a="1"/>
  <c r="U91" a="1"/>
  <c r="S88" a="1"/>
  <c r="Q363"/>
  <c r="S183" a="1"/>
  <c r="I467"/>
  <c r="S461" a="1"/>
  <c r="J585" a="1"/>
  <c r="Q297"/>
  <c r="W250" a="1"/>
  <c r="V573" a="1"/>
  <c r="Q426"/>
  <c r="W357" a="1"/>
  <c r="Q574"/>
  <c r="U39" a="1"/>
  <c r="S120" a="1"/>
  <c r="V238" a="1"/>
  <c r="AI291"/>
  <c r="Q457"/>
  <c r="V259" a="1"/>
  <c r="V513" a="1"/>
  <c r="V74" a="1"/>
  <c r="U183" a="1"/>
  <c r="V241" a="1"/>
  <c r="V236" a="1"/>
  <c r="J185" a="1"/>
  <c r="U244" a="1"/>
  <c r="J570" a="1"/>
  <c r="W247" a="1"/>
  <c r="S445" a="1"/>
  <c r="I16"/>
  <c r="S410" a="1"/>
  <c r="Q344"/>
  <c r="W191" a="1"/>
  <c r="V214" a="1"/>
  <c r="AN255"/>
  <c r="I589"/>
  <c r="Q188"/>
  <c r="W217" a="1"/>
  <c r="I150"/>
  <c r="W382" a="1"/>
  <c r="U226" a="1"/>
  <c r="U80" a="1"/>
  <c r="J579" a="1"/>
  <c r="V552" a="1"/>
  <c r="S95" a="1"/>
  <c r="V186" a="1"/>
  <c r="U106" a="1"/>
  <c r="S91" a="1"/>
  <c r="S396" a="1"/>
  <c r="V216" a="1"/>
  <c r="J103" a="1"/>
  <c r="AN259"/>
  <c r="I510"/>
  <c r="Q99"/>
  <c r="V211" a="1"/>
  <c r="I71"/>
  <c r="U271" a="1"/>
  <c r="W214" a="1"/>
  <c r="U500" a="1"/>
  <c r="S453" a="1"/>
  <c r="AN206"/>
  <c r="V577" a="1"/>
  <c r="I377"/>
  <c r="J90" a="1"/>
  <c r="Q164"/>
  <c r="AN556"/>
  <c r="Q11"/>
  <c r="J516" a="1"/>
  <c r="Q407"/>
  <c r="J387" a="1"/>
  <c r="S583" a="1"/>
  <c r="Q568"/>
  <c r="S262" a="1"/>
  <c r="S283" a="1"/>
  <c r="W236" a="1"/>
  <c r="S507" a="1"/>
  <c r="Q429"/>
  <c r="Q560"/>
  <c r="Q131"/>
  <c r="I270"/>
  <c r="I402"/>
  <c r="Q402"/>
  <c r="W203" a="1"/>
  <c r="J74" a="1"/>
  <c r="W49" a="1"/>
  <c r="Q17"/>
  <c r="J283" a="1"/>
  <c r="U483" a="1"/>
  <c r="U399" a="1"/>
  <c r="J350" a="1"/>
  <c r="W588" a="1"/>
  <c r="I575"/>
  <c r="U544" a="1"/>
  <c r="W437" a="1"/>
  <c r="J131" a="1"/>
  <c r="J193" a="1"/>
  <c r="S395" a="1"/>
  <c r="V522" a="1"/>
  <c r="U464" a="1"/>
  <c r="S232" a="1"/>
  <c r="U323" a="1"/>
  <c r="U21" a="1"/>
  <c r="U376" a="1"/>
  <c r="I162"/>
  <c r="S206" a="1"/>
  <c r="U229" a="1"/>
  <c r="J174" a="1"/>
  <c r="U5" a="1"/>
  <c r="U184" a="1"/>
  <c r="U437" a="1"/>
  <c r="AN359"/>
  <c r="U116" a="1"/>
  <c r="U419" a="1"/>
  <c r="I555"/>
  <c r="W241" a="1"/>
  <c r="V167" a="1"/>
  <c r="Q331"/>
  <c r="Q30"/>
  <c r="Q526"/>
  <c r="J477" a="1"/>
  <c r="Q341"/>
  <c r="I34"/>
  <c r="Q174"/>
  <c r="I194"/>
  <c r="W139" a="1"/>
  <c r="J102" a="1"/>
  <c r="U390" a="1"/>
  <c r="W419" a="1"/>
  <c r="J125" a="1"/>
  <c r="J45" a="1"/>
  <c r="J83" a="1"/>
  <c r="J538" a="1"/>
  <c r="U410" a="1"/>
  <c r="I465"/>
  <c r="J519" a="1"/>
  <c r="U270" a="1"/>
  <c r="U459" a="1"/>
  <c r="S571" a="1"/>
  <c r="I266"/>
  <c r="J250" a="1"/>
  <c r="I48"/>
  <c r="I144"/>
  <c r="Q451"/>
  <c r="U251" a="1"/>
  <c r="I416"/>
  <c r="I279"/>
  <c r="I431"/>
  <c r="V202" a="1"/>
  <c r="J72" a="1"/>
  <c r="S74" a="1"/>
  <c r="V231" a="1"/>
  <c r="AF11"/>
  <c r="Q2"/>
  <c r="I277"/>
  <c r="Q592"/>
  <c r="V453" a="1"/>
  <c r="S237" a="1"/>
  <c r="J252" a="1"/>
  <c r="J549" a="1"/>
  <c r="AN368"/>
  <c r="V315" a="1"/>
  <c r="S77" a="1"/>
  <c r="J395" a="1"/>
  <c r="J312" a="1"/>
  <c r="J379" a="1"/>
  <c r="S133" a="1"/>
  <c r="Q305"/>
  <c r="W529" a="1"/>
  <c r="I539"/>
  <c r="Q460"/>
  <c r="S455" a="1"/>
  <c r="S494" a="1"/>
  <c r="AN214"/>
  <c r="I439"/>
  <c r="S124" a="1"/>
  <c r="V5" a="1"/>
  <c r="U359" a="1"/>
  <c r="V446" a="1"/>
  <c r="Q505"/>
  <c r="Q356"/>
  <c r="U368" a="1"/>
  <c r="I290"/>
  <c r="I546"/>
  <c r="U519" a="1"/>
  <c r="I473"/>
  <c r="Q412"/>
  <c r="I249"/>
  <c r="V535" a="1"/>
  <c r="I230"/>
  <c r="W517" a="1"/>
  <c r="Q266"/>
  <c r="S140" a="1"/>
  <c r="S556" a="1"/>
  <c r="I520"/>
  <c r="I42"/>
  <c r="S357" a="1"/>
  <c r="W586" a="1"/>
  <c r="S49" a="1"/>
  <c r="J446" a="1"/>
  <c r="Q100"/>
  <c r="S511" a="1"/>
  <c r="J511" a="1"/>
  <c r="AN124"/>
  <c r="U524" a="1"/>
  <c r="Q57"/>
  <c r="J239" a="1"/>
  <c r="V237" a="1"/>
  <c r="S361" a="1"/>
  <c r="W434" a="1"/>
  <c r="I541"/>
  <c r="V132" a="1"/>
  <c r="I443"/>
  <c r="I428"/>
  <c r="Q101"/>
  <c r="U121" a="1"/>
  <c r="V127" a="1"/>
  <c r="W184" a="1"/>
  <c r="Q228"/>
  <c r="V291" a="1"/>
  <c r="V108" a="1"/>
  <c r="I208"/>
  <c r="U382" a="1"/>
  <c r="S115" a="1"/>
  <c r="V82" a="1"/>
  <c r="I370"/>
  <c r="S452" a="1"/>
  <c r="I474"/>
  <c r="Q386"/>
  <c r="W226" a="1"/>
  <c r="U58" a="1"/>
  <c r="W479" a="1"/>
  <c r="Q56"/>
  <c r="I475"/>
  <c r="U222" a="1"/>
  <c r="S497" a="1"/>
  <c r="S5" a="1"/>
  <c r="J143" a="1"/>
  <c r="Q15"/>
  <c r="V247" a="1"/>
  <c r="I218"/>
  <c r="J203" a="1"/>
  <c r="U109" a="1"/>
  <c r="J183" a="1"/>
  <c r="U313" a="1"/>
  <c r="Q267"/>
  <c r="S577" a="1"/>
  <c r="U175" a="1"/>
  <c r="I469"/>
  <c r="V514" a="1"/>
  <c r="I67"/>
  <c r="AN362"/>
  <c r="AN434"/>
  <c r="J552" a="1"/>
  <c r="Q551"/>
  <c r="I303"/>
  <c r="J22" a="1"/>
  <c r="S113" a="1"/>
  <c r="S567" a="1"/>
  <c r="J38" a="1"/>
  <c r="W123" a="1"/>
  <c r="I482"/>
  <c r="W323" a="1"/>
  <c r="W137" a="1"/>
  <c r="I62"/>
  <c r="I367"/>
  <c r="U79" a="1"/>
  <c r="U108" a="1"/>
  <c r="S544" a="1"/>
  <c r="J261" a="1"/>
  <c r="S186" a="1"/>
  <c r="W108" a="1"/>
  <c r="S510" a="1"/>
  <c r="S387" a="1"/>
  <c r="W190" a="1"/>
  <c r="AF22"/>
  <c r="I268"/>
  <c r="I356"/>
  <c r="S276" a="1"/>
  <c r="J100" a="1"/>
  <c r="J97" a="1"/>
  <c r="I232"/>
  <c r="S92" a="1"/>
  <c r="I220"/>
  <c r="W79" a="1"/>
  <c r="U413" a="1"/>
  <c r="I506"/>
  <c r="Q148"/>
  <c r="U476" a="1"/>
  <c r="S75" a="1"/>
  <c r="U203" a="1"/>
  <c r="W86" a="1"/>
  <c r="I581"/>
  <c r="Q166"/>
  <c r="U295" a="1"/>
  <c r="J508" a="1"/>
  <c r="W16" a="1"/>
  <c r="S550" a="1"/>
  <c r="U522" a="1"/>
  <c r="W134" a="1"/>
  <c r="Q495"/>
  <c r="I116"/>
  <c r="S483" a="1"/>
  <c r="J324" a="1"/>
  <c r="J47" a="1"/>
  <c r="I371"/>
  <c r="U315" a="1"/>
  <c r="Q59"/>
  <c r="V510" a="1"/>
  <c r="S53" a="1"/>
  <c r="U550" a="1"/>
  <c r="I358"/>
  <c r="U230" a="1"/>
  <c r="AN27"/>
  <c r="U445" a="1"/>
  <c r="J591" a="1"/>
  <c r="W500" a="1"/>
  <c r="W556" a="1"/>
  <c r="W113" a="1"/>
  <c r="J400" a="1"/>
  <c r="U561" a="1"/>
  <c r="Q18"/>
  <c r="I302"/>
  <c r="J146" a="1"/>
  <c r="W427" a="1"/>
  <c r="S557" a="1"/>
  <c r="AN269"/>
  <c r="S416" a="1"/>
  <c r="W186" a="1"/>
  <c r="V441" a="1"/>
  <c r="V244" a="1"/>
  <c r="J490" a="1"/>
  <c r="Q490"/>
  <c r="J568" a="1"/>
  <c r="I330"/>
  <c r="U549" a="1"/>
  <c r="AN326"/>
  <c r="J167" a="1"/>
  <c r="AN125"/>
  <c r="I132"/>
  <c r="Q365"/>
  <c r="V140" a="1"/>
  <c r="J574" a="1"/>
  <c r="V124" a="1"/>
  <c r="I501"/>
  <c r="U43" a="1"/>
  <c r="U414" a="1"/>
  <c r="U494" a="1"/>
  <c r="I254"/>
  <c r="J532" a="1"/>
  <c r="J245" a="1"/>
  <c r="AN567"/>
  <c r="J236" a="1"/>
  <c r="Q298"/>
  <c r="S439" a="1"/>
  <c r="U68" a="1"/>
  <c r="W283" a="1"/>
  <c r="V229" a="1"/>
  <c r="S364" a="1"/>
  <c r="U207" a="1"/>
  <c r="I73"/>
  <c r="V556" a="1"/>
  <c r="J481" a="1"/>
  <c r="Q532"/>
  <c r="J134" a="1"/>
  <c r="V464" a="1"/>
  <c r="U558" a="1"/>
  <c r="Q336"/>
  <c r="I82"/>
  <c r="Q78"/>
  <c r="Q279"/>
  <c r="W175" a="1"/>
  <c r="V543" a="1"/>
  <c r="W549" a="1"/>
  <c r="I154"/>
  <c r="V364" a="1"/>
  <c r="U255" a="1"/>
  <c r="W410" a="1"/>
  <c r="J333" a="1"/>
  <c r="AN134"/>
  <c r="I349"/>
  <c r="U6" a="1"/>
  <c r="S573" a="1"/>
  <c r="Q304"/>
  <c r="AN127"/>
  <c r="U111" a="1"/>
  <c r="V435" a="1"/>
  <c r="J567" a="1"/>
  <c r="J205" a="1"/>
  <c r="Q472"/>
  <c r="I478"/>
  <c r="W276" a="1"/>
  <c r="S300" a="1"/>
  <c r="I15"/>
  <c r="V567" a="1"/>
  <c r="W439" a="1"/>
  <c r="S22" a="1"/>
  <c r="I523"/>
  <c r="I471"/>
  <c r="Q135"/>
  <c r="Q114"/>
  <c r="V483" a="1"/>
  <c r="V357" a="1"/>
  <c r="Q324"/>
  <c r="Q285"/>
  <c r="W483" a="1"/>
  <c r="U556" a="1"/>
  <c r="Q358"/>
  <c r="Q261"/>
  <c r="W127" a="1"/>
  <c r="I587"/>
  <c r="J28" a="1"/>
  <c r="J109" a="1"/>
  <c r="U237" a="1"/>
  <c r="W85" a="1"/>
  <c r="Q62"/>
  <c r="V422" a="1"/>
  <c r="S256" a="1"/>
  <c r="S28" a="1"/>
  <c r="I215"/>
  <c r="S424" a="1"/>
  <c r="W521" a="1"/>
  <c r="AN583"/>
  <c r="U76" a="1"/>
  <c r="U186" a="1"/>
  <c r="V203" a="1"/>
  <c r="J299" a="1"/>
  <c r="AN276"/>
  <c r="AN232"/>
  <c r="I429"/>
  <c r="I61"/>
  <c r="I503"/>
  <c r="Q470"/>
  <c r="I460"/>
  <c r="V372" a="1"/>
  <c r="V189" a="1"/>
  <c r="U95" a="1"/>
  <c r="S105" a="1"/>
  <c r="AN222"/>
  <c r="U527" a="1"/>
  <c r="S471" a="1"/>
  <c r="J321" a="1"/>
  <c r="V22" a="1"/>
  <c r="S509" a="1"/>
  <c r="W140" a="1"/>
  <c r="J59" a="1"/>
  <c r="J117" a="1"/>
  <c r="I398"/>
  <c r="I124"/>
  <c r="Q277"/>
  <c r="W567" a="1"/>
  <c r="Q458"/>
  <c r="W482" a="1"/>
  <c r="V88" a="1"/>
  <c r="I156"/>
  <c r="I58"/>
  <c r="I357"/>
  <c r="V226" a="1"/>
  <c r="Q430"/>
  <c r="I540"/>
  <c r="Q282"/>
  <c r="I314"/>
  <c r="AN250"/>
  <c r="V507" a="1"/>
  <c r="W121" a="1"/>
  <c r="S476" a="1"/>
  <c r="J500" a="1"/>
  <c r="Q172"/>
  <c r="Q155"/>
  <c r="W5" a="1"/>
  <c r="V49" a="1"/>
  <c r="W354" a="1"/>
  <c r="U387" a="1"/>
  <c r="W476" a="1"/>
  <c r="Q580"/>
  <c r="S58" a="1"/>
  <c r="Q518"/>
  <c r="Q394"/>
  <c r="W393" a="1"/>
  <c r="J187" a="1"/>
  <c r="V475" a="1"/>
  <c r="W390" a="1"/>
  <c r="U211" a="1"/>
  <c r="I385"/>
  <c r="U471" a="1"/>
  <c r="Q379"/>
  <c r="Q263"/>
  <c r="J19" a="1"/>
  <c r="I242"/>
  <c r="V53" a="1"/>
  <c r="I384"/>
  <c r="S211" a="1"/>
  <c r="W467" a="1"/>
  <c r="Q138"/>
  <c r="AN251"/>
  <c r="J301" a="1"/>
  <c r="J592" a="1"/>
  <c r="V232" a="1"/>
  <c r="U276" a="1"/>
  <c r="Q333"/>
  <c r="S127" a="1"/>
  <c r="Q10"/>
  <c r="V462" a="1"/>
  <c r="W210" a="1"/>
  <c r="S31" a="1"/>
  <c r="V375" a="1"/>
  <c r="U396" a="1"/>
  <c r="V286" a="1"/>
  <c r="I52"/>
  <c r="I484"/>
  <c r="Q281"/>
  <c r="S401" a="1"/>
  <c r="I158"/>
  <c r="U36" a="1"/>
  <c r="Q287"/>
  <c r="J69" a="1"/>
  <c r="U191" a="1"/>
  <c r="AI28"/>
  <c r="V549" a="1"/>
  <c r="I95"/>
  <c r="U128" a="1"/>
  <c r="I286"/>
  <c r="Q280"/>
  <c r="V191" a="1"/>
  <c r="U479" a="1"/>
  <c r="J454" a="1"/>
  <c r="J468" a="1"/>
  <c r="J383" a="1"/>
  <c r="J137" a="1"/>
  <c r="W28" a="1"/>
  <c r="I560"/>
  <c r="AN264"/>
  <c r="Q380"/>
  <c r="S63" a="1"/>
  <c r="W368" a="1"/>
  <c r="W265" a="1"/>
  <c r="S16" a="1"/>
  <c r="I107"/>
  <c r="Q351"/>
  <c r="V359" a="1"/>
  <c r="U326" a="1"/>
  <c r="I496"/>
  <c r="S121" a="1"/>
  <c r="U49" a="1"/>
  <c r="U511" a="1"/>
  <c r="S249" a="1"/>
  <c r="I544"/>
  <c r="V383" a="1"/>
  <c r="Q538"/>
  <c r="W424" a="1"/>
  <c r="J68" a="1"/>
  <c r="V373" a="1"/>
  <c r="W111" a="1"/>
  <c r="W553" a="1"/>
  <c r="J281" a="1"/>
  <c r="U139" a="1"/>
  <c r="U401" a="1"/>
  <c r="J307" a="1"/>
  <c r="I53"/>
  <c r="W531" a="1"/>
  <c r="S207" a="1"/>
  <c r="S182" a="1"/>
  <c r="S482" a="1"/>
  <c r="Q274"/>
  <c r="J180" a="1"/>
  <c r="AN271"/>
  <c r="I244"/>
  <c r="J530" a="1"/>
  <c r="Q94"/>
  <c r="Q72"/>
  <c r="W116" a="1"/>
  <c r="S203" a="1"/>
  <c r="V6" a="1"/>
  <c r="W269" a="1"/>
  <c r="V230" a="1"/>
  <c r="W63" a="1"/>
  <c r="Q7"/>
  <c r="Q260"/>
  <c r="I456"/>
  <c r="W414" a="1"/>
  <c r="U63" a="1"/>
  <c r="J548" a="1"/>
  <c r="W489" a="1"/>
  <c r="Q584"/>
  <c r="J410" a="1"/>
  <c r="I255"/>
  <c r="W40" a="1"/>
  <c r="I85"/>
  <c r="S436" a="1"/>
  <c r="W183" a="1"/>
  <c r="U576" a="1"/>
  <c r="S552" a="1"/>
  <c r="Q153"/>
  <c r="J424" a="1"/>
  <c r="I56"/>
  <c r="U488" a="1"/>
  <c r="I86"/>
  <c r="S569" a="1"/>
  <c r="J168" a="1"/>
  <c r="S326" a="1"/>
  <c r="U210" a="1"/>
  <c r="V323" a="1"/>
  <c r="Q502"/>
  <c r="W395" a="1"/>
  <c r="U553" a="1"/>
  <c r="W39" a="1"/>
  <c r="J202" a="1"/>
  <c r="W583" a="1"/>
  <c r="J122" a="1"/>
  <c r="S373" a="1"/>
  <c r="U74" a="1"/>
  <c r="I119"/>
  <c r="S76" a="1"/>
  <c r="I372"/>
  <c r="Q46"/>
  <c r="I99"/>
  <c r="Q195"/>
  <c r="I108"/>
  <c r="W76" a="1"/>
  <c r="U173" a="1"/>
  <c r="I164"/>
  <c r="Q200"/>
  <c r="V467" a="1"/>
  <c r="Q352"/>
  <c r="AN318"/>
  <c r="V262" a="1"/>
  <c r="U453" a="1"/>
  <c r="S422" a="1"/>
  <c r="V439" a="1"/>
  <c r="S375" a="1"/>
  <c r="S286" a="1"/>
  <c r="V182" a="1"/>
  <c r="V558" a="1"/>
  <c r="U214" a="1"/>
  <c r="V91" a="1"/>
  <c r="I135"/>
  <c r="Q308"/>
  <c r="U231" a="1"/>
  <c r="J276" a="1"/>
  <c r="S295" a="1"/>
  <c r="V249" a="1"/>
  <c r="V104" a="1"/>
  <c r="Q563"/>
  <c r="V401" a="1"/>
  <c r="I366"/>
  <c r="Q465"/>
  <c r="U265" a="1"/>
  <c r="S128" a="1"/>
  <c r="U235" a="1"/>
  <c r="S69" a="1"/>
  <c r="S314" a="1"/>
  <c r="I165"/>
  <c r="Q201"/>
  <c r="J39" a="1"/>
  <c r="I409"/>
  <c r="V300" a="1"/>
  <c r="U262" a="1"/>
  <c r="W522" a="1"/>
  <c r="S264" a="1"/>
  <c r="S104" a="1"/>
  <c r="U444" a="1"/>
  <c r="V63" a="1"/>
  <c r="Q528"/>
  <c r="J461" a="1"/>
  <c r="W98" a="1"/>
  <c r="Q575"/>
  <c r="W189" a="1"/>
  <c r="S68" a="1"/>
  <c r="J545" a="1"/>
  <c r="AN262"/>
  <c r="S250" a="1"/>
  <c r="V390" a="1"/>
  <c r="S383" a="1"/>
  <c r="I368"/>
  <c r="I406"/>
  <c r="V303" a="1"/>
  <c r="Q340"/>
  <c r="V521" a="1"/>
  <c r="I145"/>
  <c r="J562" a="1"/>
  <c r="U408" a="1"/>
  <c r="J565" a="1"/>
  <c r="Q570"/>
  <c r="J487" a="1"/>
  <c r="I191"/>
  <c r="Q347"/>
  <c r="I389"/>
  <c r="U447" a="1"/>
  <c r="W36" a="1"/>
  <c r="Q566"/>
  <c r="Q346"/>
  <c r="Q565"/>
  <c r="W104" a="1"/>
  <c r="Q13"/>
  <c r="V77" a="1"/>
  <c r="Q504"/>
  <c r="U290" a="1"/>
  <c r="W270" a="1"/>
  <c r="Q154"/>
  <c r="Q176"/>
  <c r="Q319"/>
  <c r="Q192"/>
  <c r="Q486"/>
  <c r="Q181"/>
  <c r="V92" a="1"/>
  <c r="V399" a="1"/>
  <c r="AN207"/>
  <c r="Q26"/>
  <c r="V544" a="1"/>
  <c r="J20" a="1"/>
  <c r="Q225"/>
  <c r="V497" a="1"/>
  <c r="W313" a="1"/>
  <c r="I21"/>
  <c r="V210" a="1"/>
  <c r="W576" a="1"/>
  <c r="S312" a="1"/>
  <c r="V125" a="1"/>
  <c r="W229" a="1"/>
  <c r="I37"/>
  <c r="W264" a="1"/>
  <c r="Q160"/>
  <c r="AN109"/>
  <c r="I246"/>
  <c r="V106" a="1"/>
  <c r="W480" a="1"/>
  <c r="J418" a="1"/>
  <c r="I221"/>
  <c r="V387" a="1"/>
  <c r="Q350"/>
  <c r="V119" a="1"/>
  <c r="U85" a="1"/>
  <c r="Q384"/>
  <c r="W514" a="1"/>
  <c r="V250" a="1"/>
  <c r="U16" a="1"/>
  <c r="S432" a="1"/>
  <c r="Q503"/>
  <c r="I147"/>
  <c r="Q185"/>
  <c r="S513" a="1"/>
  <c r="S531" a="1"/>
  <c r="J571" a="1"/>
  <c r="Q377"/>
  <c r="Q385"/>
  <c r="S310" a="1"/>
  <c r="Q431"/>
  <c r="S270" a="1"/>
  <c r="U314" a="1"/>
  <c r="V479" a="1"/>
  <c r="W145" a="1"/>
  <c r="W498" a="1"/>
  <c r="AN121"/>
  <c r="U461" a="1"/>
  <c r="J550" a="1"/>
  <c r="I311"/>
  <c r="I458"/>
  <c r="I317"/>
  <c r="I347"/>
  <c r="S475" a="1"/>
  <c r="S588" a="1"/>
  <c r="V183" a="1"/>
  <c r="I470"/>
  <c r="U395" a="1"/>
  <c r="S40" a="1"/>
  <c r="J306" a="1"/>
  <c r="U205" a="1"/>
  <c r="S535" a="1"/>
  <c r="W307" a="1"/>
  <c r="Q417"/>
  <c r="W119" a="1"/>
  <c r="Q520"/>
  <c r="Q97"/>
  <c r="AN249"/>
  <c r="U133" a="1"/>
  <c r="V368" a="1"/>
  <c r="AF291"/>
  <c r="Q404"/>
  <c r="S111" a="1"/>
  <c r="U86" a="1"/>
  <c r="AN265"/>
  <c r="Q541"/>
  <c r="I43"/>
  <c r="V95" a="1"/>
  <c r="V21" a="1"/>
  <c r="W326" a="1"/>
  <c r="W447" a="1"/>
  <c r="W310" a="1"/>
  <c r="J396" a="1"/>
  <c r="V205" a="1"/>
  <c r="U529" a="1"/>
  <c r="W411" a="1"/>
  <c r="W527" a="1"/>
  <c r="J91" a="1"/>
  <c r="U475" a="1"/>
  <c r="V555" a="1"/>
  <c r="AN230"/>
  <c r="U510" a="1"/>
  <c r="J390" a="1"/>
  <c r="S446" a="1"/>
  <c r="Q147"/>
  <c r="V447" a="1"/>
  <c r="Q165"/>
  <c r="V134" a="1"/>
  <c r="W109" a="1"/>
  <c r="Q45"/>
  <c r="J113" a="1"/>
  <c r="Q65"/>
  <c r="J534" a="1"/>
  <c r="J186" a="1"/>
  <c r="J391" a="1"/>
  <c r="I388"/>
  <c r="J50" a="1"/>
  <c r="V255" a="1"/>
  <c r="V271" a="1"/>
  <c r="V459" a="1"/>
  <c r="S307" a="1"/>
  <c r="U496" a="1"/>
  <c r="Q52"/>
  <c r="J353" a="1"/>
  <c r="AN33"/>
  <c r="W453" a="1"/>
  <c r="U354" a="1"/>
  <c r="V68" a="1"/>
  <c r="V432" a="1"/>
  <c r="I240"/>
  <c r="W496" a="1"/>
  <c r="V419" a="1"/>
  <c r="V116" a="1"/>
  <c r="I207"/>
  <c r="V427" a="1"/>
  <c r="U259" a="1"/>
  <c r="V424" a="1"/>
  <c r="W519" a="1"/>
  <c r="W231" a="1"/>
  <c r="AN111"/>
  <c r="Q83"/>
  <c r="Q253"/>
  <c r="S168" a="1"/>
  <c r="J106" a="1"/>
  <c r="V290" a="1"/>
  <c r="I84"/>
  <c r="AN119"/>
  <c r="J554" a="1"/>
  <c r="W577" a="1"/>
  <c r="W21" a="1"/>
  <c r="J483" a="1"/>
  <c r="S449" a="1"/>
  <c r="U557" a="1"/>
  <c r="W232" a="1"/>
  <c r="S413" a="1"/>
  <c r="V234" a="1"/>
  <c r="V120" a="1"/>
  <c r="Q258"/>
  <c r="W383" a="1"/>
  <c r="U241" a="1"/>
  <c r="I476"/>
  <c r="J123" a="1"/>
  <c r="J399" a="1"/>
  <c r="J397" a="1"/>
  <c r="V98" a="1"/>
  <c r="J60" a="1"/>
  <c r="W125" a="1"/>
  <c r="S226" a="1"/>
  <c r="U383" a="1"/>
  <c r="U521" a="1"/>
  <c r="W399" a="1"/>
  <c r="Q257"/>
  <c r="I345"/>
  <c r="Q278"/>
  <c r="S230" a="1"/>
  <c r="I163"/>
  <c r="Q564"/>
  <c r="I576"/>
  <c r="I192"/>
  <c r="Q254"/>
  <c r="S419" a="1"/>
  <c r="S229" a="1"/>
  <c r="J120" a="1"/>
  <c r="U50" a="1"/>
  <c r="J494" a="1"/>
  <c r="Q554"/>
  <c r="W300" a="1"/>
  <c r="S21" a="1"/>
  <c r="U573" a="1"/>
  <c r="Q197"/>
  <c r="W535" a="1"/>
  <c r="W216" a="1"/>
  <c r="J216" a="1"/>
  <c r="U206" a="1"/>
  <c r="S558" a="1"/>
  <c r="W488" a="1"/>
  <c r="J497" a="1"/>
  <c r="S141" a="1"/>
  <c r="U125" a="1"/>
  <c r="I136"/>
  <c r="Q405"/>
  <c r="Q178"/>
  <c r="W133" a="1"/>
  <c r="U77" a="1"/>
  <c r="Q289"/>
  <c r="W511" a="1"/>
  <c r="Q397"/>
  <c r="Q20"/>
  <c r="J542" a="1"/>
  <c r="Q180"/>
  <c r="Q327"/>
  <c r="U593" a="1"/>
  <c r="J289" a="1"/>
  <c r="U182" a="1"/>
  <c r="J94" a="1"/>
  <c r="I275"/>
  <c r="U441" a="1"/>
  <c r="W510" a="1"/>
  <c r="Q348"/>
  <c r="Q370"/>
  <c r="I213"/>
  <c r="AN479"/>
  <c r="V517" a="1"/>
  <c r="S145" a="1"/>
  <c r="V168" a="1"/>
  <c r="W206" a="1"/>
  <c r="Q299"/>
  <c r="I141"/>
  <c r="U28" a="1"/>
  <c r="V449" a="1"/>
  <c r="Q474"/>
  <c r="J505" a="1"/>
  <c r="S593" a="1"/>
  <c r="S202" a="1"/>
  <c r="S496" a="1"/>
  <c r="AN571"/>
  <c r="Q223"/>
  <c r="V494" a="1"/>
  <c r="I196"/>
  <c r="U256" a="1"/>
  <c r="I392"/>
  <c r="Q81"/>
  <c r="I177"/>
  <c r="Q508"/>
  <c r="W441" a="1"/>
  <c r="S51" a="1"/>
  <c r="Q309"/>
  <c r="V588" a="1"/>
  <c r="J420" a="1"/>
  <c r="J258" a="1"/>
  <c r="I195"/>
  <c r="U236" a="1"/>
  <c r="W484" a="1"/>
  <c r="V527" a="1"/>
  <c r="W558" a="1"/>
  <c r="S514" a="1"/>
  <c r="I40"/>
  <c r="S189" a="1"/>
  <c r="W207" a="1"/>
  <c r="J128" a="1"/>
  <c r="Q150"/>
  <c r="S376" a="1"/>
  <c r="U105" a="1"/>
  <c r="V58" a="1"/>
  <c r="Q34"/>
  <c r="I170"/>
  <c r="I543"/>
  <c r="Q194"/>
  <c r="J273" a="1"/>
  <c r="V307" a="1"/>
  <c r="AN558"/>
  <c r="Q171"/>
  <c r="Q157"/>
  <c r="I63"/>
  <c r="Q122"/>
  <c r="J427" a="1"/>
  <c r="Q209"/>
  <c r="Q25"/>
  <c r="S459" a="1"/>
  <c r="I101"/>
  <c r="AN270"/>
  <c r="Q501"/>
  <c r="I184"/>
  <c r="S234" a="1"/>
  <c r="I36"/>
  <c r="V121" a="1"/>
  <c r="Q534"/>
  <c r="Q93"/>
  <c r="S315" a="1"/>
  <c r="U82" a="1"/>
  <c r="W286" a="1"/>
  <c r="Q389"/>
  <c r="S576" a="1"/>
  <c r="S244" a="1"/>
  <c r="Q61"/>
  <c r="V361" a="1"/>
  <c r="W507" a="1"/>
  <c r="Q415"/>
  <c r="W497" a="1"/>
  <c r="Q199"/>
  <c r="J527" a="1"/>
  <c r="J553" a="1"/>
  <c r="U552" a="1"/>
  <c r="V480" a="1"/>
  <c r="I66"/>
  <c r="U558" l="1"/>
  <c r="V567"/>
  <c r="CU567" s="1" a="1"/>
  <c r="CU567" s="1"/>
  <c r="DN567" s="1" a="1"/>
  <c r="DN567" s="1"/>
  <c r="V571"/>
  <c r="CU571" s="1" a="1"/>
  <c r="CU571" s="1"/>
  <c r="DN571" s="1" a="1"/>
  <c r="DN571" s="1"/>
  <c r="V576"/>
  <c r="CU576" s="1" a="1"/>
  <c r="CU576" s="1"/>
  <c r="DN576" s="1" a="1"/>
  <c r="DN576" s="1"/>
  <c r="V583"/>
  <c r="CU583" s="1" a="1"/>
  <c r="CU583" s="1"/>
  <c r="DN583" s="1" a="1"/>
  <c r="DN583" s="1"/>
  <c r="U556"/>
  <c r="V558"/>
  <c r="CU558" s="1" a="1"/>
  <c r="CU558" s="1"/>
  <c r="DN558" s="1" a="1"/>
  <c r="DN558" s="1"/>
  <c r="J564"/>
  <c r="M564" s="1"/>
  <c r="J562"/>
  <c r="M562" s="1"/>
  <c r="U567"/>
  <c r="W571"/>
  <c r="J570"/>
  <c r="M570" s="1"/>
  <c r="W576"/>
  <c r="J580"/>
  <c r="L580" s="1"/>
  <c r="W583"/>
  <c r="V556"/>
  <c r="CU556" s="1" a="1"/>
  <c r="CU556" s="1"/>
  <c r="DN556" s="1" a="1"/>
  <c r="DN556" s="1"/>
  <c r="J568"/>
  <c r="K568" s="1"/>
  <c r="W558"/>
  <c r="W567"/>
  <c r="S571"/>
  <c r="S576"/>
  <c r="U583"/>
  <c r="W556"/>
  <c r="S558"/>
  <c r="J567"/>
  <c r="S567"/>
  <c r="J571"/>
  <c r="U571"/>
  <c r="U576"/>
  <c r="J574"/>
  <c r="L574" s="1"/>
  <c r="J579"/>
  <c r="J583"/>
  <c r="S583"/>
  <c r="S556"/>
  <c r="V368"/>
  <c r="CU368" s="1" a="1"/>
  <c r="CU368" s="1"/>
  <c r="DN368" s="1" a="1"/>
  <c r="DN368" s="1"/>
  <c r="W368"/>
  <c r="S368"/>
  <c r="U368"/>
  <c r="S357"/>
  <c r="U362"/>
  <c r="V362"/>
  <c r="CU362" s="1" a="1"/>
  <c r="CU362" s="1"/>
  <c r="DN362" s="1" a="1"/>
  <c r="DN362" s="1"/>
  <c r="V361"/>
  <c r="CU361" s="1" a="1"/>
  <c r="CU361" s="1"/>
  <c r="DN361" s="1" a="1"/>
  <c r="DN361" s="1"/>
  <c r="U359"/>
  <c r="V357"/>
  <c r="CU357" s="1" a="1"/>
  <c r="CU357" s="1"/>
  <c r="DN357" s="1" a="1"/>
  <c r="DN357" s="1"/>
  <c r="S362"/>
  <c r="U361"/>
  <c r="W359"/>
  <c r="J362"/>
  <c r="K362" s="1"/>
  <c r="S361"/>
  <c r="S359"/>
  <c r="U357"/>
  <c r="W362"/>
  <c r="W361"/>
  <c r="J360"/>
  <c r="K360" s="1"/>
  <c r="V359"/>
  <c r="CU359" s="1" a="1"/>
  <c r="CU359" s="1"/>
  <c r="DN359" s="1" a="1"/>
  <c r="DN359" s="1"/>
  <c r="W357"/>
  <c r="W354"/>
  <c r="U354"/>
  <c r="S354"/>
  <c r="V354"/>
  <c r="CU354" s="1" a="1"/>
  <c r="CU354" s="1"/>
  <c r="DN354" s="1" a="1"/>
  <c r="DN354" s="1"/>
  <c r="U326"/>
  <c r="S326"/>
  <c r="V326"/>
  <c r="CU326" s="1" a="1"/>
  <c r="CU326" s="1"/>
  <c r="DN326" s="1" a="1"/>
  <c r="DN326" s="1"/>
  <c r="W326"/>
  <c r="J321"/>
  <c r="K321" s="1"/>
  <c r="S577"/>
  <c r="W552"/>
  <c r="J548"/>
  <c r="W544"/>
  <c r="U529"/>
  <c r="V527"/>
  <c r="CU527" s="1" a="1"/>
  <c r="CU527" s="1"/>
  <c r="DN527" s="1" a="1"/>
  <c r="DN527" s="1"/>
  <c r="U521"/>
  <c r="V519"/>
  <c r="CU519" s="1" a="1"/>
  <c r="CU519" s="1"/>
  <c r="DN519" s="1" a="1"/>
  <c r="DN519" s="1"/>
  <c r="S514"/>
  <c r="V511"/>
  <c r="CU511" s="1" a="1"/>
  <c r="CU511" s="1"/>
  <c r="DN511" s="1" a="1"/>
  <c r="DN511" s="1"/>
  <c r="V507"/>
  <c r="CU507" s="1" a="1"/>
  <c r="CU507" s="1"/>
  <c r="DN507" s="1" a="1"/>
  <c r="DN507" s="1"/>
  <c r="S497"/>
  <c r="S480"/>
  <c r="S471"/>
  <c r="J459"/>
  <c r="L459" s="1"/>
  <c r="S449"/>
  <c r="S436"/>
  <c r="U372"/>
  <c r="U334"/>
  <c r="V328"/>
  <c r="CU328" s="1" a="1"/>
  <c r="CU328" s="1"/>
  <c r="DN328" s="1" a="1"/>
  <c r="DN328" s="1"/>
  <c r="S310"/>
  <c r="W300"/>
  <c r="J284"/>
  <c r="W593"/>
  <c r="S591"/>
  <c r="V588"/>
  <c r="CU588" s="1" a="1"/>
  <c r="CU588" s="1"/>
  <c r="DN588" s="1" a="1"/>
  <c r="DN588" s="1"/>
  <c r="U586"/>
  <c r="J585"/>
  <c r="U577"/>
  <c r="W573"/>
  <c r="J573"/>
  <c r="V569"/>
  <c r="CU569" s="1" a="1"/>
  <c r="CU569" s="1"/>
  <c r="DN569" s="1" a="1"/>
  <c r="DN569" s="1"/>
  <c r="U561"/>
  <c r="W557"/>
  <c r="J557"/>
  <c r="S555"/>
  <c r="S553"/>
  <c r="J553"/>
  <c r="V552"/>
  <c r="CU552" s="1" a="1"/>
  <c r="CU552" s="1"/>
  <c r="DN552" s="1" a="1"/>
  <c r="DN552" s="1"/>
  <c r="U550"/>
  <c r="W549"/>
  <c r="J549"/>
  <c r="J545"/>
  <c r="V544"/>
  <c r="CU544" s="1" a="1"/>
  <c r="CU544" s="1"/>
  <c r="DN544" s="1" a="1"/>
  <c r="DN544" s="1"/>
  <c r="S543"/>
  <c r="W535"/>
  <c r="S531"/>
  <c r="W529"/>
  <c r="J529"/>
  <c r="S527"/>
  <c r="V524"/>
  <c r="CU524" s="1" a="1"/>
  <c r="CU524" s="1"/>
  <c r="DN524" s="1" a="1"/>
  <c r="DN524" s="1"/>
  <c r="U522"/>
  <c r="W521"/>
  <c r="S519"/>
  <c r="W517"/>
  <c r="U514"/>
  <c r="W513"/>
  <c r="J513"/>
  <c r="S511"/>
  <c r="U510"/>
  <c r="W509"/>
  <c r="S507"/>
  <c r="J505"/>
  <c r="V500"/>
  <c r="CU500" s="1" a="1"/>
  <c r="CU500" s="1"/>
  <c r="DN500" s="1" a="1"/>
  <c r="DN500" s="1"/>
  <c r="U498"/>
  <c r="U497"/>
  <c r="J497"/>
  <c r="V496"/>
  <c r="CU496" s="1" a="1"/>
  <c r="CU496" s="1"/>
  <c r="DN496" s="1" a="1"/>
  <c r="DN496" s="1"/>
  <c r="U494"/>
  <c r="W489"/>
  <c r="V488"/>
  <c r="CU488" s="1" a="1"/>
  <c r="CU488" s="1"/>
  <c r="DN488" s="1" a="1"/>
  <c r="DN488" s="1"/>
  <c r="J485"/>
  <c r="V484"/>
  <c r="CU484" s="1" a="1"/>
  <c r="CU484" s="1"/>
  <c r="DN484" s="1" a="1"/>
  <c r="DN484" s="1"/>
  <c r="S483"/>
  <c r="U482"/>
  <c r="J481"/>
  <c r="J463"/>
  <c r="L463" s="1"/>
  <c r="W459"/>
  <c r="S453"/>
  <c r="U443"/>
  <c r="S437"/>
  <c r="V434"/>
  <c r="CU434" s="1" a="1"/>
  <c r="CU434" s="1"/>
  <c r="DN434" s="1" a="1"/>
  <c r="DN434" s="1"/>
  <c r="U424"/>
  <c r="S419"/>
  <c r="W411"/>
  <c r="U408"/>
  <c r="J399"/>
  <c r="W395"/>
  <c r="J383"/>
  <c r="L383" s="1"/>
  <c r="U376"/>
  <c r="S373"/>
  <c r="V364"/>
  <c r="CU364" s="1" a="1"/>
  <c r="CU364" s="1"/>
  <c r="DN364" s="1" a="1"/>
  <c r="DN364" s="1"/>
  <c r="J355"/>
  <c r="J329"/>
  <c r="U314"/>
  <c r="J308"/>
  <c r="V291"/>
  <c r="CU291" s="1" a="1"/>
  <c r="CU291" s="1"/>
  <c r="DN291" s="1" a="1"/>
  <c r="DN291" s="1"/>
  <c r="U593"/>
  <c r="V591"/>
  <c r="CU591" s="1" a="1"/>
  <c r="CU591" s="1"/>
  <c r="DN591" s="1" a="1"/>
  <c r="DN591" s="1"/>
  <c r="J569"/>
  <c r="J552"/>
  <c r="U549"/>
  <c r="V543"/>
  <c r="CU543" s="1" a="1"/>
  <c r="CU543" s="1"/>
  <c r="DN543" s="1" a="1"/>
  <c r="DN543" s="1"/>
  <c r="J536"/>
  <c r="V531"/>
  <c r="CU531" s="1" a="1"/>
  <c r="CU531" s="1"/>
  <c r="DN531" s="1" a="1"/>
  <c r="DN531" s="1"/>
  <c r="J528"/>
  <c r="J516"/>
  <c r="M516" s="1"/>
  <c r="J508"/>
  <c r="J504"/>
  <c r="J500"/>
  <c r="W496"/>
  <c r="U489"/>
  <c r="W484"/>
  <c r="U452"/>
  <c r="S401"/>
  <c r="V382"/>
  <c r="CU382" s="1" a="1"/>
  <c r="CU382" s="1"/>
  <c r="DN382" s="1" a="1"/>
  <c r="DN382" s="1"/>
  <c r="W375"/>
  <c r="J350"/>
  <c r="W331"/>
  <c r="J324"/>
  <c r="M324" s="1"/>
  <c r="U313"/>
  <c r="V307"/>
  <c r="CU307" s="1" a="1"/>
  <c r="CU307" s="1"/>
  <c r="DN307" s="1" a="1"/>
  <c r="DN307" s="1"/>
  <c r="J304"/>
  <c r="W295"/>
  <c r="V593"/>
  <c r="CU593" s="1" a="1"/>
  <c r="CU593" s="1"/>
  <c r="DN593" s="1" a="1"/>
  <c r="DN593" s="1"/>
  <c r="U591"/>
  <c r="U588"/>
  <c r="W586"/>
  <c r="J586"/>
  <c r="W577"/>
  <c r="J577"/>
  <c r="V573"/>
  <c r="CU573" s="1" a="1"/>
  <c r="CU573" s="1"/>
  <c r="DN573" s="1" a="1"/>
  <c r="DN573" s="1"/>
  <c r="S569"/>
  <c r="W561"/>
  <c r="V557"/>
  <c r="CU557" s="1" a="1"/>
  <c r="CU557" s="1"/>
  <c r="DN557" s="1" a="1"/>
  <c r="DN557" s="1"/>
  <c r="U555"/>
  <c r="J554"/>
  <c r="V553"/>
  <c r="CU553" s="1" a="1"/>
  <c r="CU553" s="1"/>
  <c r="DN553" s="1" a="1"/>
  <c r="DN553" s="1"/>
  <c r="U552"/>
  <c r="W550"/>
  <c r="J550"/>
  <c r="V549"/>
  <c r="CU549" s="1" a="1"/>
  <c r="CU549" s="1"/>
  <c r="DN549" s="1" a="1"/>
  <c r="DN549" s="1"/>
  <c r="S544"/>
  <c r="U543"/>
  <c r="J542"/>
  <c r="J538"/>
  <c r="S535"/>
  <c r="J534"/>
  <c r="U531"/>
  <c r="J530"/>
  <c r="V529"/>
  <c r="CU529" s="1" a="1"/>
  <c r="CU529" s="1"/>
  <c r="DN529" s="1" a="1"/>
  <c r="DN529" s="1"/>
  <c r="U527"/>
  <c r="J526"/>
  <c r="S524"/>
  <c r="W522"/>
  <c r="V521"/>
  <c r="CU521" s="1" a="1"/>
  <c r="CU521" s="1"/>
  <c r="DN521" s="1" a="1"/>
  <c r="DN521" s="1"/>
  <c r="U519"/>
  <c r="J518"/>
  <c r="M518" s="1"/>
  <c r="V517"/>
  <c r="CU517" s="1" a="1"/>
  <c r="CU517" s="1"/>
  <c r="DN517" s="1" a="1"/>
  <c r="DN517" s="1"/>
  <c r="W514"/>
  <c r="J514"/>
  <c r="V513"/>
  <c r="CU513" s="1" a="1"/>
  <c r="CU513" s="1"/>
  <c r="DN513" s="1" a="1"/>
  <c r="DN513" s="1"/>
  <c r="U511"/>
  <c r="W510"/>
  <c r="V509"/>
  <c r="CU509" s="1" a="1"/>
  <c r="CU509" s="1"/>
  <c r="DN509" s="1" a="1"/>
  <c r="DN509" s="1"/>
  <c r="U507"/>
  <c r="S500"/>
  <c r="W498"/>
  <c r="V497"/>
  <c r="CU497" s="1" a="1"/>
  <c r="CU497" s="1"/>
  <c r="DN497" s="1" a="1"/>
  <c r="DN497" s="1"/>
  <c r="S496"/>
  <c r="W494"/>
  <c r="J494"/>
  <c r="J490"/>
  <c r="V489"/>
  <c r="CU489" s="1" a="1"/>
  <c r="CU489" s="1"/>
  <c r="DN489" s="1" a="1"/>
  <c r="DN489" s="1"/>
  <c r="S488"/>
  <c r="S484"/>
  <c r="U483"/>
  <c r="W482"/>
  <c r="U475"/>
  <c r="J451"/>
  <c r="K451" s="1"/>
  <c r="M451" s="1"/>
  <c r="W447"/>
  <c r="U444"/>
  <c r="S441"/>
  <c r="J435"/>
  <c r="K435" s="1"/>
  <c r="M435" s="1"/>
  <c r="U427"/>
  <c r="S422"/>
  <c r="J420"/>
  <c r="L420" s="1"/>
  <c r="J403"/>
  <c r="U399"/>
  <c r="U396"/>
  <c r="U393"/>
  <c r="V390"/>
  <c r="CU390" s="1" a="1"/>
  <c r="CU390" s="1"/>
  <c r="DN390" s="1" a="1"/>
  <c r="DN390" s="1"/>
  <c r="J387"/>
  <c r="W383"/>
  <c r="J333"/>
  <c r="L333" s="1"/>
  <c r="W325"/>
  <c r="V315"/>
  <c r="CU315" s="1" a="1"/>
  <c r="CU315" s="1"/>
  <c r="DN315" s="1" a="1"/>
  <c r="DN315" s="1"/>
  <c r="J312"/>
  <c r="J294"/>
  <c r="J592"/>
  <c r="S588"/>
  <c r="S586"/>
  <c r="S573"/>
  <c r="W569"/>
  <c r="S561"/>
  <c r="U557"/>
  <c r="V555"/>
  <c r="CU555" s="1" a="1"/>
  <c r="CU555" s="1"/>
  <c r="DN555" s="1" a="1"/>
  <c r="DN555" s="1"/>
  <c r="W553"/>
  <c r="S550"/>
  <c r="V535"/>
  <c r="CU535" s="1" a="1"/>
  <c r="CU535" s="1"/>
  <c r="DN535" s="1" a="1"/>
  <c r="DN535" s="1"/>
  <c r="J532"/>
  <c r="W524"/>
  <c r="S522"/>
  <c r="U517"/>
  <c r="U513"/>
  <c r="S510"/>
  <c r="U509"/>
  <c r="W500"/>
  <c r="S498"/>
  <c r="S494"/>
  <c r="W488"/>
  <c r="V483"/>
  <c r="CU483" s="1" a="1"/>
  <c r="CU483" s="1"/>
  <c r="DN483" s="1" a="1"/>
  <c r="DN483" s="1"/>
  <c r="S482"/>
  <c r="V462"/>
  <c r="CU462" s="1" a="1"/>
  <c r="CU462" s="1"/>
  <c r="DN462" s="1" a="1"/>
  <c r="DN462" s="1"/>
  <c r="S455"/>
  <c r="V446"/>
  <c r="CU446" s="1" a="1"/>
  <c r="CU446" s="1"/>
  <c r="DN446" s="1" a="1"/>
  <c r="DN446" s="1"/>
  <c r="W439"/>
  <c r="V414"/>
  <c r="CU414" s="1" a="1"/>
  <c r="CU414" s="1"/>
  <c r="DN414" s="1" a="1"/>
  <c r="DN414" s="1"/>
  <c r="J395"/>
  <c r="L395" s="1"/>
  <c r="J379"/>
  <c r="S290"/>
  <c r="S593"/>
  <c r="W591"/>
  <c r="J591"/>
  <c r="W588"/>
  <c r="V586"/>
  <c r="CU586" s="1" a="1"/>
  <c r="CU586" s="1"/>
  <c r="DN586" s="1" a="1"/>
  <c r="DN586" s="1"/>
  <c r="V577"/>
  <c r="CU577" s="1" a="1"/>
  <c r="CU577" s="1"/>
  <c r="DN577" s="1" a="1"/>
  <c r="DN577" s="1"/>
  <c r="U573"/>
  <c r="U569"/>
  <c r="J565"/>
  <c r="V561"/>
  <c r="CU561" s="1" a="1"/>
  <c r="CU561" s="1"/>
  <c r="DN561" s="1" a="1"/>
  <c r="DN561" s="1"/>
  <c r="S557"/>
  <c r="W555"/>
  <c r="U553"/>
  <c r="S552"/>
  <c r="V550"/>
  <c r="CU550" s="1" a="1"/>
  <c r="CU550" s="1"/>
  <c r="DN550" s="1" a="1"/>
  <c r="DN550" s="1"/>
  <c r="S549"/>
  <c r="J547"/>
  <c r="U544"/>
  <c r="W543"/>
  <c r="U535"/>
  <c r="J535"/>
  <c r="L535" s="1"/>
  <c r="W531"/>
  <c r="S529"/>
  <c r="W527"/>
  <c r="J527"/>
  <c r="U524"/>
  <c r="V522"/>
  <c r="CU522" s="1" a="1"/>
  <c r="CU522" s="1"/>
  <c r="DN522" s="1" a="1"/>
  <c r="DN522" s="1"/>
  <c r="S521"/>
  <c r="W519"/>
  <c r="J519"/>
  <c r="S517"/>
  <c r="V514"/>
  <c r="CU514" s="1" a="1"/>
  <c r="CU514" s="1"/>
  <c r="DN514" s="1" a="1"/>
  <c r="DN514" s="1"/>
  <c r="S513"/>
  <c r="W511"/>
  <c r="J511"/>
  <c r="V510"/>
  <c r="CU510" s="1" a="1"/>
  <c r="CU510" s="1"/>
  <c r="DN510" s="1" a="1"/>
  <c r="DN510" s="1"/>
  <c r="S509"/>
  <c r="W507"/>
  <c r="U500"/>
  <c r="V498"/>
  <c r="CU498" s="1" a="1"/>
  <c r="CU498" s="1"/>
  <c r="DN498" s="1" a="1"/>
  <c r="DN498" s="1"/>
  <c r="W497"/>
  <c r="U496"/>
  <c r="V494"/>
  <c r="CU494" s="1" a="1"/>
  <c r="CU494" s="1"/>
  <c r="DN494" s="1" a="1"/>
  <c r="DN494" s="1"/>
  <c r="J491"/>
  <c r="S489"/>
  <c r="U488"/>
  <c r="J487"/>
  <c r="U484"/>
  <c r="W483"/>
  <c r="J483"/>
  <c r="V482"/>
  <c r="CU482" s="1" a="1"/>
  <c r="CU482" s="1"/>
  <c r="DN482" s="1" a="1"/>
  <c r="DN482" s="1"/>
  <c r="W479"/>
  <c r="U476"/>
  <c r="W467"/>
  <c r="U464"/>
  <c r="S461"/>
  <c r="S445"/>
  <c r="U435"/>
  <c r="S432"/>
  <c r="S425"/>
  <c r="J423"/>
  <c r="U416"/>
  <c r="U413"/>
  <c r="V410"/>
  <c r="CU410" s="1" a="1"/>
  <c r="CU410" s="1"/>
  <c r="DN410" s="1" a="1"/>
  <c r="DN410" s="1"/>
  <c r="J391"/>
  <c r="U387"/>
  <c r="J375"/>
  <c r="J346"/>
  <c r="K346" s="1"/>
  <c r="V323"/>
  <c r="CU323" s="1" a="1"/>
  <c r="CU323" s="1"/>
  <c r="DN323" s="1" a="1"/>
  <c r="DN323" s="1"/>
  <c r="W312"/>
  <c r="V303"/>
  <c r="CU303" s="1" a="1"/>
  <c r="CU303" s="1"/>
  <c r="DN303" s="1" a="1"/>
  <c r="DN303" s="1"/>
  <c r="V294"/>
  <c r="CU294" s="1" a="1"/>
  <c r="CU294" s="1"/>
  <c r="DN294" s="1" a="1"/>
  <c r="DN294" s="1"/>
  <c r="S286"/>
  <c r="U480"/>
  <c r="S479"/>
  <c r="W476"/>
  <c r="W475"/>
  <c r="V471"/>
  <c r="CU471" s="1" a="1"/>
  <c r="CU471" s="1"/>
  <c r="DN471" s="1" a="1"/>
  <c r="DN471" s="1"/>
  <c r="J468"/>
  <c r="L468" s="1"/>
  <c r="V467"/>
  <c r="CU467" s="1" a="1"/>
  <c r="CU467" s="1"/>
  <c r="DN467" s="1" a="1"/>
  <c r="DN467" s="1"/>
  <c r="W464"/>
  <c r="U462"/>
  <c r="U461"/>
  <c r="V459"/>
  <c r="CU459" s="1" a="1"/>
  <c r="CU459" s="1"/>
  <c r="DN459" s="1" a="1"/>
  <c r="DN459" s="1"/>
  <c r="V455"/>
  <c r="CU455" s="1" a="1"/>
  <c r="CU455" s="1"/>
  <c r="DN455" s="1" a="1"/>
  <c r="DN455" s="1"/>
  <c r="U453"/>
  <c r="W452"/>
  <c r="J452"/>
  <c r="U449"/>
  <c r="J448"/>
  <c r="K448" s="1"/>
  <c r="V447"/>
  <c r="CU447" s="1" a="1"/>
  <c r="CU447" s="1"/>
  <c r="DN447" s="1" a="1"/>
  <c r="DN447" s="1"/>
  <c r="U446"/>
  <c r="U445"/>
  <c r="W444"/>
  <c r="J444"/>
  <c r="M444" s="1"/>
  <c r="V443"/>
  <c r="CU443" s="1" a="1"/>
  <c r="CU443" s="1"/>
  <c r="DN443" s="1" a="1"/>
  <c r="DN443" s="1"/>
  <c r="U441"/>
  <c r="V439"/>
  <c r="CU439" s="1" a="1"/>
  <c r="CU439" s="1"/>
  <c r="DN439" s="1" a="1"/>
  <c r="DN439" s="1"/>
  <c r="U437"/>
  <c r="W436"/>
  <c r="V435"/>
  <c r="CU435" s="1" a="1"/>
  <c r="CU435" s="1"/>
  <c r="DN435" s="1" a="1"/>
  <c r="DN435" s="1"/>
  <c r="S434"/>
  <c r="U432"/>
  <c r="W427"/>
  <c r="J427"/>
  <c r="U425"/>
  <c r="W424"/>
  <c r="J424"/>
  <c r="K424" s="1"/>
  <c r="M424" s="1"/>
  <c r="U422"/>
  <c r="U419"/>
  <c r="W416"/>
  <c r="S414"/>
  <c r="S413"/>
  <c r="V411"/>
  <c r="CU411" s="1" a="1"/>
  <c r="CU411" s="1"/>
  <c r="DN411" s="1" a="1"/>
  <c r="DN411" s="1"/>
  <c r="S410"/>
  <c r="W408"/>
  <c r="U401"/>
  <c r="J400"/>
  <c r="V399"/>
  <c r="CU399" s="1" a="1"/>
  <c r="CU399" s="1"/>
  <c r="DN399" s="1" a="1"/>
  <c r="DN399" s="1"/>
  <c r="W396"/>
  <c r="J396"/>
  <c r="V395"/>
  <c r="CU395" s="1" a="1"/>
  <c r="CU395" s="1"/>
  <c r="DN395" s="1" a="1"/>
  <c r="DN395" s="1"/>
  <c r="W393"/>
  <c r="S390"/>
  <c r="V387"/>
  <c r="CU387" s="1" a="1"/>
  <c r="CU387" s="1"/>
  <c r="DN387" s="1" a="1"/>
  <c r="DN387" s="1"/>
  <c r="V383"/>
  <c r="CU383" s="1" a="1"/>
  <c r="CU383" s="1"/>
  <c r="DN383" s="1" a="1"/>
  <c r="DN383" s="1"/>
  <c r="S382"/>
  <c r="W376"/>
  <c r="V375"/>
  <c r="CU375" s="1" a="1"/>
  <c r="CU375" s="1"/>
  <c r="DN375" s="1" a="1"/>
  <c r="DN375" s="1"/>
  <c r="U373"/>
  <c r="W372"/>
  <c r="S364"/>
  <c r="W334"/>
  <c r="J334"/>
  <c r="S331"/>
  <c r="U328"/>
  <c r="S325"/>
  <c r="J325"/>
  <c r="S323"/>
  <c r="S315"/>
  <c r="W314"/>
  <c r="W313"/>
  <c r="J313"/>
  <c r="K313" s="1"/>
  <c r="V312"/>
  <c r="CU312" s="1" a="1"/>
  <c r="CU312" s="1"/>
  <c r="DN312" s="1" a="1"/>
  <c r="DN312" s="1"/>
  <c r="U310"/>
  <c r="U307"/>
  <c r="S303"/>
  <c r="J301"/>
  <c r="V300"/>
  <c r="CU300" s="1" a="1"/>
  <c r="CU300" s="1"/>
  <c r="DN300" s="1" a="1"/>
  <c r="DN300" s="1"/>
  <c r="V295"/>
  <c r="CU295" s="1" a="1"/>
  <c r="CU295" s="1"/>
  <c r="DN295" s="1" a="1"/>
  <c r="DN295" s="1"/>
  <c r="J295"/>
  <c r="S294"/>
  <c r="S291"/>
  <c r="U290"/>
  <c r="J289"/>
  <c r="L289" s="1"/>
  <c r="U286"/>
  <c r="W480"/>
  <c r="J480"/>
  <c r="V479"/>
  <c r="CU479" s="1" a="1"/>
  <c r="CU479" s="1"/>
  <c r="DN479" s="1" a="1"/>
  <c r="DN479" s="1"/>
  <c r="S476"/>
  <c r="V475"/>
  <c r="CU475" s="1" a="1"/>
  <c r="CU475" s="1"/>
  <c r="DN475" s="1" a="1"/>
  <c r="DN475" s="1"/>
  <c r="U471"/>
  <c r="S467"/>
  <c r="V464"/>
  <c r="CU464" s="1" a="1"/>
  <c r="CU464" s="1"/>
  <c r="DN464" s="1" a="1"/>
  <c r="DN464" s="1"/>
  <c r="S462"/>
  <c r="W461"/>
  <c r="J461"/>
  <c r="S459"/>
  <c r="U455"/>
  <c r="W453"/>
  <c r="J453"/>
  <c r="K453" s="1"/>
  <c r="M453" s="1"/>
  <c r="V452"/>
  <c r="CU452" s="1" a="1"/>
  <c r="CU452" s="1"/>
  <c r="DN452" s="1" a="1"/>
  <c r="DN452" s="1"/>
  <c r="W449"/>
  <c r="J449"/>
  <c r="S447"/>
  <c r="W446"/>
  <c r="W445"/>
  <c r="J445"/>
  <c r="K445" s="1"/>
  <c r="M445" s="1"/>
  <c r="V444"/>
  <c r="CU444" s="1" a="1"/>
  <c r="CU444" s="1"/>
  <c r="DN444" s="1" a="1"/>
  <c r="DN444" s="1"/>
  <c r="W443"/>
  <c r="W441"/>
  <c r="S439"/>
  <c r="W437"/>
  <c r="V436"/>
  <c r="CU436" s="1" a="1"/>
  <c r="CU436" s="1"/>
  <c r="DN436" s="1" a="1"/>
  <c r="DN436" s="1"/>
  <c r="W435"/>
  <c r="U434"/>
  <c r="J433"/>
  <c r="V432"/>
  <c r="CU432" s="1" a="1"/>
  <c r="CU432" s="1"/>
  <c r="DN432" s="1" a="1"/>
  <c r="DN432" s="1"/>
  <c r="V427"/>
  <c r="CU427" s="1" a="1"/>
  <c r="CU427" s="1"/>
  <c r="DN427" s="1" a="1"/>
  <c r="DN427" s="1"/>
  <c r="W425"/>
  <c r="V424"/>
  <c r="CU424" s="1" a="1"/>
  <c r="CU424" s="1"/>
  <c r="DN424" s="1" a="1"/>
  <c r="DN424" s="1"/>
  <c r="W422"/>
  <c r="W419"/>
  <c r="V416"/>
  <c r="CU416" s="1" a="1"/>
  <c r="CU416" s="1"/>
  <c r="DN416" s="1" a="1"/>
  <c r="DN416" s="1"/>
  <c r="W414"/>
  <c r="W413"/>
  <c r="J413"/>
  <c r="K413" s="1"/>
  <c r="M413" s="1"/>
  <c r="S411"/>
  <c r="U410"/>
  <c r="V408"/>
  <c r="CU408" s="1" a="1"/>
  <c r="CU408" s="1"/>
  <c r="DN408" s="1" a="1"/>
  <c r="DN408" s="1"/>
  <c r="J405"/>
  <c r="K405" s="1"/>
  <c r="M405" s="1"/>
  <c r="W401"/>
  <c r="J401"/>
  <c r="S399"/>
  <c r="J397"/>
  <c r="V396"/>
  <c r="CU396" s="1" a="1"/>
  <c r="CU396" s="1"/>
  <c r="DN396" s="1" a="1"/>
  <c r="DN396" s="1"/>
  <c r="S395"/>
  <c r="S393"/>
  <c r="J393"/>
  <c r="U390"/>
  <c r="S387"/>
  <c r="S383"/>
  <c r="U382"/>
  <c r="V376"/>
  <c r="CU376" s="1" a="1"/>
  <c r="CU376" s="1"/>
  <c r="DN376" s="1" a="1"/>
  <c r="DN376" s="1"/>
  <c r="S375"/>
  <c r="W373"/>
  <c r="J373"/>
  <c r="V372"/>
  <c r="CU372" s="1" a="1"/>
  <c r="CU372" s="1"/>
  <c r="DN372" s="1" a="1"/>
  <c r="DN372" s="1"/>
  <c r="U364"/>
  <c r="J352"/>
  <c r="K352" s="1"/>
  <c r="M352" s="1"/>
  <c r="V334"/>
  <c r="CU334" s="1" a="1"/>
  <c r="CU334" s="1"/>
  <c r="DN334" s="1" a="1"/>
  <c r="DN334" s="1"/>
  <c r="U331"/>
  <c r="J331"/>
  <c r="W328"/>
  <c r="V325"/>
  <c r="CU325" s="1" a="1"/>
  <c r="CU325" s="1"/>
  <c r="DN325" s="1" a="1"/>
  <c r="DN325" s="1"/>
  <c r="U323"/>
  <c r="U315"/>
  <c r="S314"/>
  <c r="V313"/>
  <c r="CU313" s="1" a="1"/>
  <c r="CU313" s="1"/>
  <c r="DN313" s="1" a="1"/>
  <c r="DN313" s="1"/>
  <c r="S312"/>
  <c r="W310"/>
  <c r="S307"/>
  <c r="J306"/>
  <c r="U303"/>
  <c r="S300"/>
  <c r="J298"/>
  <c r="S295"/>
  <c r="U294"/>
  <c r="U291"/>
  <c r="W290"/>
  <c r="W286"/>
  <c r="V480"/>
  <c r="CU480" s="1" a="1"/>
  <c r="CU480" s="1"/>
  <c r="DN480" s="1" a="1"/>
  <c r="DN480" s="1"/>
  <c r="U479"/>
  <c r="J477"/>
  <c r="V476"/>
  <c r="CU476" s="1" a="1"/>
  <c r="CU476" s="1"/>
  <c r="DN476" s="1" a="1"/>
  <c r="DN476" s="1"/>
  <c r="S475"/>
  <c r="W471"/>
  <c r="U467"/>
  <c r="J466"/>
  <c r="L466" s="1"/>
  <c r="S464"/>
  <c r="W462"/>
  <c r="V461"/>
  <c r="CU461" s="1" a="1"/>
  <c r="CU461" s="1"/>
  <c r="DN461" s="1" a="1"/>
  <c r="DN461" s="1"/>
  <c r="U459"/>
  <c r="W455"/>
  <c r="J454"/>
  <c r="L454" s="1"/>
  <c r="V453"/>
  <c r="CU453" s="1" a="1"/>
  <c r="CU453" s="1"/>
  <c r="DN453" s="1" a="1"/>
  <c r="DN453" s="1"/>
  <c r="S452"/>
  <c r="J450"/>
  <c r="K450" s="1"/>
  <c r="V449"/>
  <c r="CU449" s="1" a="1"/>
  <c r="CU449" s="1"/>
  <c r="DN449" s="1" a="1"/>
  <c r="DN449" s="1"/>
  <c r="U447"/>
  <c r="S446"/>
  <c r="J446"/>
  <c r="V445"/>
  <c r="CU445" s="1" a="1"/>
  <c r="CU445" s="1"/>
  <c r="DN445" s="1" a="1"/>
  <c r="DN445" s="1"/>
  <c r="S444"/>
  <c r="S443"/>
  <c r="V441"/>
  <c r="CU441" s="1" a="1"/>
  <c r="CU441" s="1"/>
  <c r="DN441" s="1" a="1"/>
  <c r="DN441" s="1"/>
  <c r="U439"/>
  <c r="V437"/>
  <c r="CU437" s="1" a="1"/>
  <c r="CU437" s="1"/>
  <c r="DN437" s="1" a="1"/>
  <c r="DN437" s="1"/>
  <c r="U436"/>
  <c r="S435"/>
  <c r="W434"/>
  <c r="W432"/>
  <c r="J430"/>
  <c r="S427"/>
  <c r="V425"/>
  <c r="CU425" s="1" a="1"/>
  <c r="CU425" s="1"/>
  <c r="DN425" s="1" a="1"/>
  <c r="DN425" s="1"/>
  <c r="J425"/>
  <c r="M425" s="1"/>
  <c r="S424"/>
  <c r="V422"/>
  <c r="CU422" s="1" a="1"/>
  <c r="CU422" s="1"/>
  <c r="DN422" s="1" a="1"/>
  <c r="DN422" s="1"/>
  <c r="J422"/>
  <c r="L422" s="1"/>
  <c r="V419"/>
  <c r="CU419" s="1" a="1"/>
  <c r="CU419" s="1"/>
  <c r="DN419" s="1" a="1"/>
  <c r="DN419" s="1"/>
  <c r="J419"/>
  <c r="K419" s="1"/>
  <c r="J418"/>
  <c r="L418" s="1"/>
  <c r="S416"/>
  <c r="U414"/>
  <c r="V413"/>
  <c r="CU413" s="1" a="1"/>
  <c r="CU413" s="1"/>
  <c r="DN413" s="1" a="1"/>
  <c r="DN413" s="1"/>
  <c r="U411"/>
  <c r="W410"/>
  <c r="J410"/>
  <c r="K410" s="1"/>
  <c r="M410" s="1"/>
  <c r="S408"/>
  <c r="V401"/>
  <c r="CU401" s="1" a="1"/>
  <c r="CU401" s="1"/>
  <c r="DN401" s="1" a="1"/>
  <c r="DN401" s="1"/>
  <c r="W399"/>
  <c r="S396"/>
  <c r="U395"/>
  <c r="J394"/>
  <c r="V393"/>
  <c r="CU393" s="1" a="1"/>
  <c r="CU393" s="1"/>
  <c r="DN393" s="1" a="1"/>
  <c r="DN393" s="1"/>
  <c r="W390"/>
  <c r="J390"/>
  <c r="W387"/>
  <c r="J386"/>
  <c r="K386" s="1"/>
  <c r="M386" s="1"/>
  <c r="U383"/>
  <c r="W382"/>
  <c r="S376"/>
  <c r="U375"/>
  <c r="J374"/>
  <c r="K374" s="1"/>
  <c r="M374" s="1"/>
  <c r="V373"/>
  <c r="CU373" s="1" a="1"/>
  <c r="CU373" s="1"/>
  <c r="DN373" s="1" a="1"/>
  <c r="DN373" s="1"/>
  <c r="S372"/>
  <c r="W364"/>
  <c r="J364"/>
  <c r="K364" s="1"/>
  <c r="M364" s="1"/>
  <c r="J353"/>
  <c r="S334"/>
  <c r="V331"/>
  <c r="CU331" s="1" a="1"/>
  <c r="CU331" s="1"/>
  <c r="DN331" s="1" a="1"/>
  <c r="DN331" s="1"/>
  <c r="S328"/>
  <c r="J328"/>
  <c r="U325"/>
  <c r="W323"/>
  <c r="W315"/>
  <c r="V314"/>
  <c r="CU314" s="1" a="1"/>
  <c r="CU314" s="1"/>
  <c r="DN314" s="1" a="1"/>
  <c r="DN314" s="1"/>
  <c r="S313"/>
  <c r="U312"/>
  <c r="V310"/>
  <c r="CU310" s="1" a="1"/>
  <c r="CU310" s="1"/>
  <c r="DN310" s="1" a="1"/>
  <c r="DN310" s="1"/>
  <c r="W307"/>
  <c r="J307"/>
  <c r="M307" s="1"/>
  <c r="W303"/>
  <c r="U300"/>
  <c r="J299"/>
  <c r="U295"/>
  <c r="W294"/>
  <c r="W291"/>
  <c r="J291"/>
  <c r="V290"/>
  <c r="CU290" s="1" a="1"/>
  <c r="CU290" s="1"/>
  <c r="DN290" s="1" a="1"/>
  <c r="DN290" s="1"/>
  <c r="V286"/>
  <c r="CU286" s="1" a="1"/>
  <c r="CU286" s="1"/>
  <c r="DN286" s="1" a="1"/>
  <c r="DN286" s="1"/>
  <c r="V271"/>
  <c r="CU271" s="1" a="1"/>
  <c r="CU271" s="1"/>
  <c r="DN271" s="1" a="1"/>
  <c r="DN271" s="1"/>
  <c r="W283"/>
  <c r="J276"/>
  <c r="U276"/>
  <c r="J274"/>
  <c r="W271"/>
  <c r="U270"/>
  <c r="U269"/>
  <c r="V283"/>
  <c r="CU283" s="1" a="1"/>
  <c r="CU283" s="1"/>
  <c r="DN283" s="1" a="1"/>
  <c r="DN283" s="1"/>
  <c r="S283"/>
  <c r="V276"/>
  <c r="CU276" s="1" a="1"/>
  <c r="CU276" s="1"/>
  <c r="DN276" s="1" a="1"/>
  <c r="DN276" s="1"/>
  <c r="S271"/>
  <c r="V270"/>
  <c r="CU270" s="1" a="1"/>
  <c r="CU270" s="1"/>
  <c r="DN270" s="1" a="1"/>
  <c r="DN270" s="1"/>
  <c r="V269"/>
  <c r="CU269" s="1" a="1"/>
  <c r="CU269" s="1"/>
  <c r="DN269" s="1" a="1"/>
  <c r="DN269" s="1"/>
  <c r="S276"/>
  <c r="S270"/>
  <c r="W269"/>
  <c r="J283"/>
  <c r="U283"/>
  <c r="J281"/>
  <c r="W276"/>
  <c r="J273"/>
  <c r="U271"/>
  <c r="W270"/>
  <c r="J269"/>
  <c r="S269"/>
  <c r="V264"/>
  <c r="CU264" s="1" a="1"/>
  <c r="CU264" s="1"/>
  <c r="DN264" s="1" a="1"/>
  <c r="DN264" s="1"/>
  <c r="W259"/>
  <c r="S251"/>
  <c r="U265"/>
  <c r="W264"/>
  <c r="W262"/>
  <c r="J261"/>
  <c r="J259"/>
  <c r="V259"/>
  <c r="CU259" s="1" a="1"/>
  <c r="CU259" s="1"/>
  <c r="DN259" s="1" a="1"/>
  <c r="DN259" s="1"/>
  <c r="W256"/>
  <c r="U255"/>
  <c r="U251"/>
  <c r="W250"/>
  <c r="S249"/>
  <c r="S265"/>
  <c r="V262"/>
  <c r="CU262" s="1" a="1"/>
  <c r="CU262" s="1"/>
  <c r="DN262" s="1" a="1"/>
  <c r="DN262" s="1"/>
  <c r="V256"/>
  <c r="CU256" s="1" a="1"/>
  <c r="CU256" s="1"/>
  <c r="DN256" s="1" a="1"/>
  <c r="DN256" s="1"/>
  <c r="W255"/>
  <c r="V249"/>
  <c r="CU249" s="1" a="1"/>
  <c r="CU249" s="1"/>
  <c r="DN249" s="1" a="1"/>
  <c r="DN249" s="1"/>
  <c r="V265"/>
  <c r="CU265" s="1" a="1"/>
  <c r="CU265" s="1"/>
  <c r="DN265" s="1" a="1"/>
  <c r="DN265" s="1"/>
  <c r="S264"/>
  <c r="S262"/>
  <c r="U259"/>
  <c r="S256"/>
  <c r="S255"/>
  <c r="V251"/>
  <c r="CU251" s="1" a="1"/>
  <c r="CU251" s="1"/>
  <c r="DN251" s="1" a="1"/>
  <c r="DN251" s="1"/>
  <c r="U250"/>
  <c r="U249"/>
  <c r="V250"/>
  <c r="CU250" s="1" a="1"/>
  <c r="CU250" s="1"/>
  <c r="DN250" s="1" a="1"/>
  <c r="DN250" s="1"/>
  <c r="W265"/>
  <c r="U264"/>
  <c r="U262"/>
  <c r="J260"/>
  <c r="S259"/>
  <c r="J258"/>
  <c r="J256"/>
  <c r="U256"/>
  <c r="V255"/>
  <c r="CU255" s="1" a="1"/>
  <c r="CU255" s="1"/>
  <c r="DN255" s="1" a="1"/>
  <c r="DN255" s="1"/>
  <c r="J252"/>
  <c r="W251"/>
  <c r="J250"/>
  <c r="S250"/>
  <c r="W249"/>
  <c r="V230"/>
  <c r="CU230" s="1" a="1"/>
  <c r="CU230" s="1"/>
  <c r="DN230" s="1" a="1"/>
  <c r="DN230" s="1"/>
  <c r="U232"/>
  <c r="S232"/>
  <c r="W230"/>
  <c r="V232"/>
  <c r="CU232" s="1" a="1"/>
  <c r="CU232" s="1"/>
  <c r="DN232" s="1" a="1"/>
  <c r="DN232" s="1"/>
  <c r="U230"/>
  <c r="S230"/>
  <c r="W232"/>
  <c r="V222"/>
  <c r="CU222" s="1" a="1"/>
  <c r="CU222" s="1"/>
  <c r="DN222" s="1" a="1"/>
  <c r="DN222" s="1"/>
  <c r="U226"/>
  <c r="U222"/>
  <c r="W226"/>
  <c r="S226"/>
  <c r="S222"/>
  <c r="V226"/>
  <c r="CU226" s="1" a="1"/>
  <c r="CU226" s="1"/>
  <c r="DN226" s="1" a="1"/>
  <c r="DN226" s="1"/>
  <c r="W222"/>
  <c r="U216"/>
  <c r="S212"/>
  <c r="U217"/>
  <c r="W216"/>
  <c r="S214"/>
  <c r="U212"/>
  <c r="S217"/>
  <c r="V217"/>
  <c r="CU217" s="1" a="1"/>
  <c r="CU217" s="1"/>
  <c r="DN217" s="1" a="1"/>
  <c r="DN217" s="1"/>
  <c r="S216"/>
  <c r="U214"/>
  <c r="V212"/>
  <c r="CU212" s="1" a="1"/>
  <c r="CU212" s="1"/>
  <c r="DN212" s="1" a="1"/>
  <c r="DN212" s="1"/>
  <c r="J216"/>
  <c r="W214"/>
  <c r="W217"/>
  <c r="V216"/>
  <c r="CU216" s="1" a="1"/>
  <c r="CU216" s="1"/>
  <c r="DN216" s="1" a="1"/>
  <c r="DN216" s="1"/>
  <c r="V214"/>
  <c r="CU214" s="1" a="1"/>
  <c r="CU214" s="1"/>
  <c r="DN214" s="1" a="1"/>
  <c r="DN214" s="1"/>
  <c r="W212"/>
  <c r="V211"/>
  <c r="CU211" s="1" a="1"/>
  <c r="CU211" s="1"/>
  <c r="DN211" s="1" a="1"/>
  <c r="DN211" s="1"/>
  <c r="S211"/>
  <c r="S210"/>
  <c r="J219"/>
  <c r="V210"/>
  <c r="CU210" s="1" a="1"/>
  <c r="CU210" s="1"/>
  <c r="DN210" s="1" a="1"/>
  <c r="DN210" s="1"/>
  <c r="U211"/>
  <c r="U210"/>
  <c r="W211"/>
  <c r="W210"/>
  <c r="S205"/>
  <c r="U207"/>
  <c r="W206"/>
  <c r="J205"/>
  <c r="U205"/>
  <c r="J203"/>
  <c r="S203"/>
  <c r="S207"/>
  <c r="W203"/>
  <c r="V207"/>
  <c r="CU207" s="1" a="1"/>
  <c r="CU207" s="1"/>
  <c r="DN207" s="1" a="1"/>
  <c r="DN207" s="1"/>
  <c r="S206"/>
  <c r="V205"/>
  <c r="CU205" s="1" a="1"/>
  <c r="CU205" s="1"/>
  <c r="DN205" s="1" a="1"/>
  <c r="DN205" s="1"/>
  <c r="U203"/>
  <c r="V206"/>
  <c r="CU206" s="1" a="1"/>
  <c r="CU206" s="1"/>
  <c r="DN206" s="1" a="1"/>
  <c r="DN206" s="1"/>
  <c r="W207"/>
  <c r="U206"/>
  <c r="W205"/>
  <c r="V203"/>
  <c r="CU203" s="1" a="1"/>
  <c r="CU203" s="1"/>
  <c r="DN203" s="1" a="1"/>
  <c r="DN203" s="1"/>
  <c r="W235"/>
  <c r="AB235" s="1" a="1"/>
  <c r="V31"/>
  <c r="CU31" s="1" a="1"/>
  <c r="CU31" s="1"/>
  <c r="DN31" s="1" a="1"/>
  <c r="DN31" s="1"/>
  <c r="V186"/>
  <c r="CU186" s="1" a="1"/>
  <c r="CU186" s="1"/>
  <c r="DN186" s="1" a="1"/>
  <c r="DN186" s="1"/>
  <c r="S51"/>
  <c r="V69"/>
  <c r="CU69" s="1" a="1"/>
  <c r="CU69" s="1"/>
  <c r="DN69" s="1" a="1"/>
  <c r="DN69" s="1"/>
  <c r="U145"/>
  <c r="S53"/>
  <c r="S229"/>
  <c r="U202"/>
  <c r="W75"/>
  <c r="CR75" s="1" a="1"/>
  <c r="CR75" s="1"/>
  <c r="DK75" s="1"/>
  <c r="S63"/>
  <c r="U91"/>
  <c r="V241"/>
  <c r="CU241" s="1" a="1"/>
  <c r="CU241" s="1"/>
  <c r="DN241" s="1" a="1"/>
  <c r="DN241" s="1"/>
  <c r="V141"/>
  <c r="CU141" s="1" a="1"/>
  <c r="CU141" s="1"/>
  <c r="DN141" s="1" a="1"/>
  <c r="DN141" s="1"/>
  <c r="V128"/>
  <c r="CU128" s="1" a="1"/>
  <c r="CU128" s="1"/>
  <c r="DN128" s="1" a="1"/>
  <c r="DN128" s="1"/>
  <c r="S116"/>
  <c r="V39"/>
  <c r="CU39" s="1" a="1"/>
  <c r="CU39" s="1"/>
  <c r="DN39" s="1" a="1"/>
  <c r="DN39" s="1"/>
  <c r="U120"/>
  <c r="W139"/>
  <c r="S85"/>
  <c r="U132"/>
  <c r="U49"/>
  <c r="W186"/>
  <c r="ED186" s="1"/>
  <c r="DZ186" s="1"/>
  <c r="S77"/>
  <c r="U95"/>
  <c r="V237"/>
  <c r="CU237" s="1" a="1"/>
  <c r="CU237" s="1"/>
  <c r="DN237" s="1" a="1"/>
  <c r="DN237" s="1"/>
  <c r="S241"/>
  <c r="S141"/>
  <c r="U128"/>
  <c r="W39"/>
  <c r="S120"/>
  <c r="S184"/>
  <c r="U139"/>
  <c r="U247"/>
  <c r="V85"/>
  <c r="CU85" s="1" a="1"/>
  <c r="CU85" s="1"/>
  <c r="DN85" s="1" a="1"/>
  <c r="DN85" s="1"/>
  <c r="U5"/>
  <c r="S137"/>
  <c r="V43"/>
  <c r="CU43" s="1" a="1"/>
  <c r="CU43" s="1"/>
  <c r="DN43" s="1" a="1"/>
  <c r="DN43" s="1"/>
  <c r="W237"/>
  <c r="CR237" s="1" a="1"/>
  <c r="CR237" s="1"/>
  <c r="DK237" s="1"/>
  <c r="W108"/>
  <c r="CS108" s="1" a="1"/>
  <c r="CS108" s="1"/>
  <c r="DL108" s="1"/>
  <c r="U184"/>
  <c r="W168"/>
  <c r="CS168" s="1" a="1"/>
  <c r="CS168" s="1"/>
  <c r="DL168" s="1"/>
  <c r="S5"/>
  <c r="S79"/>
  <c r="W229"/>
  <c r="CR229" s="1" a="1"/>
  <c r="CR229" s="1"/>
  <c r="DK229" s="1"/>
  <c r="U51"/>
  <c r="S235"/>
  <c r="W202"/>
  <c r="CS202" s="1" a="1"/>
  <c r="CS202" s="1"/>
  <c r="DL202" s="1"/>
  <c r="U69"/>
  <c r="W182"/>
  <c r="ED182" s="1"/>
  <c r="DZ182" s="1"/>
  <c r="V145"/>
  <c r="CU145" s="1" a="1"/>
  <c r="CU145" s="1"/>
  <c r="DN145" s="1" a="1"/>
  <c r="DN145" s="1"/>
  <c r="S75"/>
  <c r="S104"/>
  <c r="V124"/>
  <c r="CU124" s="1" a="1"/>
  <c r="CU124" s="1"/>
  <c r="DN124" s="1" a="1"/>
  <c r="DN124" s="1"/>
  <c r="J22"/>
  <c r="K22" s="1"/>
  <c r="U53"/>
  <c r="V63"/>
  <c r="CU63" s="1" a="1"/>
  <c r="CU63" s="1"/>
  <c r="DN63" s="1" a="1"/>
  <c r="DN63" s="1"/>
  <c r="W137"/>
  <c r="U43"/>
  <c r="W91"/>
  <c r="CS91" s="1" a="1"/>
  <c r="CS91" s="1"/>
  <c r="DL91" s="1"/>
  <c r="U237"/>
  <c r="W241"/>
  <c r="CS241" s="1" a="1"/>
  <c r="CS241" s="1"/>
  <c r="DL241" s="1"/>
  <c r="V235"/>
  <c r="CU235" s="1" a="1"/>
  <c r="CU235" s="1"/>
  <c r="DN235" s="1" a="1"/>
  <c r="DN235" s="1"/>
  <c r="V108"/>
  <c r="CU108" s="1" a="1"/>
  <c r="CU108" s="1"/>
  <c r="DN108" s="1" a="1"/>
  <c r="DN108" s="1"/>
  <c r="U141"/>
  <c r="S31"/>
  <c r="S182"/>
  <c r="U116"/>
  <c r="U75"/>
  <c r="U39"/>
  <c r="V104"/>
  <c r="CU104" s="1" a="1"/>
  <c r="CU104" s="1"/>
  <c r="DN104" s="1" a="1"/>
  <c r="DN104" s="1"/>
  <c r="U124"/>
  <c r="W120"/>
  <c r="CS120" s="1" a="1"/>
  <c r="CS120" s="1"/>
  <c r="DL120" s="1"/>
  <c r="W184"/>
  <c r="S247"/>
  <c r="U168"/>
  <c r="U85"/>
  <c r="W132"/>
  <c r="ED132" s="1"/>
  <c r="DZ132" s="1"/>
  <c r="V5"/>
  <c r="CU5" s="1" a="1"/>
  <c r="CU5" s="1"/>
  <c r="DN5" s="1" a="1"/>
  <c r="DN5" s="1"/>
  <c r="S49"/>
  <c r="V137"/>
  <c r="CU137" s="1" a="1"/>
  <c r="CU137" s="1"/>
  <c r="DN137" s="1" a="1"/>
  <c r="DN137" s="1"/>
  <c r="W77"/>
  <c r="CS77" s="1" a="1"/>
  <c r="CS77" s="1"/>
  <c r="DL77" s="1"/>
  <c r="W79"/>
  <c r="ED79" s="1"/>
  <c r="DZ79" s="1"/>
  <c r="W95"/>
  <c r="ED95" s="1"/>
  <c r="DZ95" s="1"/>
  <c r="S91"/>
  <c r="W51"/>
  <c r="CR51" s="1" a="1"/>
  <c r="CR51" s="1"/>
  <c r="DK51" s="1"/>
  <c r="U108"/>
  <c r="S202"/>
  <c r="S128"/>
  <c r="W69"/>
  <c r="ED69" s="1"/>
  <c r="DZ69" s="1"/>
  <c r="U31"/>
  <c r="V182"/>
  <c r="CU182" s="1" a="1"/>
  <c r="CU182" s="1"/>
  <c r="DN182" s="1" a="1"/>
  <c r="DN182" s="1"/>
  <c r="V116"/>
  <c r="CU116" s="1" a="1"/>
  <c r="CU116" s="1"/>
  <c r="DN116" s="1" a="1"/>
  <c r="DN116" s="1"/>
  <c r="W145"/>
  <c r="U104"/>
  <c r="S124"/>
  <c r="AA124" s="1"/>
  <c r="S139"/>
  <c r="W247"/>
  <c r="ED247" s="1"/>
  <c r="DZ247" s="1"/>
  <c r="S168"/>
  <c r="V53"/>
  <c r="CU53" s="1" a="1"/>
  <c r="CU53" s="1"/>
  <c r="DN53" s="1" a="1"/>
  <c r="DN53" s="1"/>
  <c r="S132"/>
  <c r="U63"/>
  <c r="V49"/>
  <c r="CU49" s="1" a="1"/>
  <c r="CU49" s="1"/>
  <c r="DN49" s="1" a="1"/>
  <c r="DN49" s="1"/>
  <c r="S186"/>
  <c r="U77"/>
  <c r="U79"/>
  <c r="U229"/>
  <c r="S43"/>
  <c r="V95"/>
  <c r="CU95" s="1" a="1"/>
  <c r="CU95" s="1"/>
  <c r="DN95" s="1" a="1"/>
  <c r="DN95" s="1"/>
  <c r="V91"/>
  <c r="CU91" s="1" a="1"/>
  <c r="CU91" s="1"/>
  <c r="DN91" s="1" a="1"/>
  <c r="DN91" s="1"/>
  <c r="S237"/>
  <c r="V51"/>
  <c r="CU51" s="1" a="1"/>
  <c r="CU51" s="1"/>
  <c r="DN51" s="1" a="1"/>
  <c r="DN51" s="1"/>
  <c r="U241"/>
  <c r="U235"/>
  <c r="S108"/>
  <c r="W141"/>
  <c r="V202"/>
  <c r="CU202" s="1" a="1"/>
  <c r="CU202" s="1"/>
  <c r="DN202" s="1" a="1"/>
  <c r="DN202" s="1"/>
  <c r="W128"/>
  <c r="S69"/>
  <c r="W31"/>
  <c r="CS31" s="1" a="1"/>
  <c r="CS31" s="1"/>
  <c r="DL31" s="1"/>
  <c r="U182"/>
  <c r="W116"/>
  <c r="S145"/>
  <c r="V75"/>
  <c r="CU75" s="1" a="1"/>
  <c r="CU75" s="1"/>
  <c r="DN75" s="1" a="1"/>
  <c r="DN75" s="1"/>
  <c r="S39"/>
  <c r="W104"/>
  <c r="ED104" s="1"/>
  <c r="DZ104" s="1"/>
  <c r="W124"/>
  <c r="X124" s="1" a="1"/>
  <c r="X124" s="1"/>
  <c r="V120"/>
  <c r="CU120" s="1" a="1"/>
  <c r="CU120" s="1"/>
  <c r="DN120" s="1" a="1"/>
  <c r="DN120" s="1"/>
  <c r="V184"/>
  <c r="CU184" s="1" a="1"/>
  <c r="CU184" s="1"/>
  <c r="DN184" s="1" a="1"/>
  <c r="DN184" s="1"/>
  <c r="V139"/>
  <c r="CU139" s="1" a="1"/>
  <c r="CU139" s="1"/>
  <c r="DN139" s="1" a="1"/>
  <c r="DN139" s="1"/>
  <c r="V247"/>
  <c r="CU247" s="1" a="1"/>
  <c r="CU247" s="1"/>
  <c r="DN247" s="1" a="1"/>
  <c r="DN247" s="1"/>
  <c r="V168"/>
  <c r="CU168" s="1" a="1"/>
  <c r="CU168" s="1"/>
  <c r="DN168" s="1" a="1"/>
  <c r="DN168" s="1"/>
  <c r="W53"/>
  <c r="CS53" s="1" a="1"/>
  <c r="CS53" s="1"/>
  <c r="DL53" s="1"/>
  <c r="W85"/>
  <c r="CR85" s="1" a="1"/>
  <c r="CR85" s="1"/>
  <c r="DK85" s="1"/>
  <c r="V132"/>
  <c r="CU132" s="1" a="1"/>
  <c r="CU132" s="1"/>
  <c r="DN132" s="1" a="1"/>
  <c r="DN132" s="1"/>
  <c r="W63"/>
  <c r="CR63" s="1" a="1"/>
  <c r="CR63" s="1"/>
  <c r="DK63" s="1"/>
  <c r="W5"/>
  <c r="AB5" s="1" a="1"/>
  <c r="AB5" s="1"/>
  <c r="AC5" s="1" a="1"/>
  <c r="AC5" s="1"/>
  <c r="AD5" s="1"/>
  <c r="AK5" s="1"/>
  <c r="W49"/>
  <c r="U186"/>
  <c r="U137"/>
  <c r="V77"/>
  <c r="CU77" s="1" a="1"/>
  <c r="CU77" s="1"/>
  <c r="DN77" s="1" a="1"/>
  <c r="DN77" s="1"/>
  <c r="V79"/>
  <c r="CU79" s="1" a="1"/>
  <c r="CU79" s="1"/>
  <c r="DN79" s="1" a="1"/>
  <c r="DN79" s="1"/>
  <c r="V229"/>
  <c r="CU229" s="1" a="1"/>
  <c r="CU229" s="1"/>
  <c r="DN229" s="1" a="1"/>
  <c r="DN229" s="1"/>
  <c r="W43"/>
  <c r="CS43" s="1" a="1"/>
  <c r="CS43" s="1"/>
  <c r="DL43" s="1"/>
  <c r="S95"/>
  <c r="S134"/>
  <c r="U134"/>
  <c r="V134"/>
  <c r="CU134" s="1" a="1"/>
  <c r="CU134" s="1"/>
  <c r="DN134" s="1" a="1"/>
  <c r="DN134" s="1"/>
  <c r="J134"/>
  <c r="L134" s="1"/>
  <c r="W134"/>
  <c r="W109"/>
  <c r="J111"/>
  <c r="U111"/>
  <c r="V113"/>
  <c r="CU113" s="1" a="1"/>
  <c r="CU113" s="1"/>
  <c r="DN113" s="1" a="1"/>
  <c r="DN113" s="1"/>
  <c r="W115"/>
  <c r="U119"/>
  <c r="V121"/>
  <c r="CU121" s="1" a="1"/>
  <c r="CU121" s="1"/>
  <c r="DN121" s="1" a="1"/>
  <c r="DN121" s="1"/>
  <c r="W123"/>
  <c r="S125"/>
  <c r="U127"/>
  <c r="J109"/>
  <c r="U109"/>
  <c r="V111"/>
  <c r="CU111" s="1" a="1"/>
  <c r="CU111" s="1"/>
  <c r="DN111" s="1" a="1"/>
  <c r="DN111" s="1"/>
  <c r="W113"/>
  <c r="S115"/>
  <c r="J117"/>
  <c r="W119"/>
  <c r="W121"/>
  <c r="S123"/>
  <c r="J125"/>
  <c r="U125"/>
  <c r="W127"/>
  <c r="S109"/>
  <c r="W111"/>
  <c r="S113"/>
  <c r="U115"/>
  <c r="V119"/>
  <c r="CU119" s="1" a="1"/>
  <c r="CU119" s="1"/>
  <c r="DN119" s="1" a="1"/>
  <c r="DN119" s="1"/>
  <c r="S121"/>
  <c r="J123"/>
  <c r="U123"/>
  <c r="W125"/>
  <c r="V127"/>
  <c r="CU127" s="1" a="1"/>
  <c r="CU127" s="1"/>
  <c r="DN127" s="1" a="1"/>
  <c r="DN127" s="1"/>
  <c r="V109"/>
  <c r="CU109" s="1" a="1"/>
  <c r="CU109" s="1"/>
  <c r="DN109" s="1" a="1"/>
  <c r="DN109" s="1"/>
  <c r="S111"/>
  <c r="J113"/>
  <c r="U113"/>
  <c r="V115"/>
  <c r="CU115" s="1" a="1"/>
  <c r="CU115" s="1"/>
  <c r="DN115" s="1" a="1"/>
  <c r="DN115" s="1"/>
  <c r="S119"/>
  <c r="J121"/>
  <c r="U121"/>
  <c r="V123"/>
  <c r="CU123" s="1" a="1"/>
  <c r="CU123" s="1"/>
  <c r="DN123" s="1" a="1"/>
  <c r="DN123" s="1"/>
  <c r="V125"/>
  <c r="CU125" s="1" a="1"/>
  <c r="CU125" s="1"/>
  <c r="DN125" s="1" a="1"/>
  <c r="DN125" s="1"/>
  <c r="S127"/>
  <c r="C109"/>
  <c r="C110" s="1"/>
  <c r="BD56" i="24"/>
  <c r="S105" i="3"/>
  <c r="U105"/>
  <c r="V105"/>
  <c r="CU105" s="1" a="1"/>
  <c r="CU105" s="1"/>
  <c r="DN105" s="1" a="1"/>
  <c r="DN105" s="1"/>
  <c r="W105"/>
  <c r="S6"/>
  <c r="W6"/>
  <c r="V6"/>
  <c r="CU6" s="1" a="1"/>
  <c r="CU6" s="1"/>
  <c r="DN6" s="1" a="1"/>
  <c r="DN6" s="1"/>
  <c r="U6"/>
  <c r="W190"/>
  <c r="CS190" s="1" a="1"/>
  <c r="CS190" s="1"/>
  <c r="DL190" s="1"/>
  <c r="S190"/>
  <c r="V190"/>
  <c r="CU190" s="1" a="1"/>
  <c r="CU190" s="1"/>
  <c r="DN190" s="1" a="1"/>
  <c r="DN190" s="1"/>
  <c r="U190"/>
  <c r="S98"/>
  <c r="S189"/>
  <c r="W28"/>
  <c r="CR28" s="1" a="1"/>
  <c r="CR28" s="1"/>
  <c r="DK28" s="1"/>
  <c r="S64"/>
  <c r="S80"/>
  <c r="S140"/>
  <c r="S234"/>
  <c r="W50"/>
  <c r="CS50" s="1" a="1"/>
  <c r="CS50" s="1"/>
  <c r="DL50" s="1"/>
  <c r="W82"/>
  <c r="CR82" s="1" a="1"/>
  <c r="CR82" s="1"/>
  <c r="DK82" s="1"/>
  <c r="W98"/>
  <c r="ED98" s="1"/>
  <c r="DZ98" s="1"/>
  <c r="W173"/>
  <c r="CS173" s="1" a="1"/>
  <c r="CS173" s="1"/>
  <c r="DL173" s="1"/>
  <c r="W189"/>
  <c r="ED189" s="1"/>
  <c r="DZ189" s="1"/>
  <c r="W236"/>
  <c r="CS236" s="1" a="1"/>
  <c r="CS236" s="1"/>
  <c r="DL236" s="1"/>
  <c r="V28"/>
  <c r="CU28" s="1" a="1"/>
  <c r="CU28" s="1"/>
  <c r="DN28" s="1" a="1"/>
  <c r="DN28" s="1"/>
  <c r="V88"/>
  <c r="CU88" s="1" a="1"/>
  <c r="CU88" s="1"/>
  <c r="DN88" s="1" a="1"/>
  <c r="DN88" s="1"/>
  <c r="W58"/>
  <c r="W133"/>
  <c r="W244"/>
  <c r="ED244" s="1"/>
  <c r="DZ244" s="1"/>
  <c r="S68"/>
  <c r="V191"/>
  <c r="CU191" s="1" a="1"/>
  <c r="CU191" s="1"/>
  <c r="DN191" s="1" a="1"/>
  <c r="DN191" s="1"/>
  <c r="U76"/>
  <c r="U169"/>
  <c r="S36"/>
  <c r="W64"/>
  <c r="ED64" s="1"/>
  <c r="DZ64" s="1"/>
  <c r="W80"/>
  <c r="CS80" s="1" a="1"/>
  <c r="CS80" s="1"/>
  <c r="DL80" s="1"/>
  <c r="W140"/>
  <c r="W234"/>
  <c r="CR234" s="1" a="1"/>
  <c r="CR234" s="1"/>
  <c r="DK234" s="1"/>
  <c r="V50"/>
  <c r="CU50" s="1" a="1"/>
  <c r="CU50" s="1"/>
  <c r="DN50" s="1" a="1"/>
  <c r="DN50" s="1"/>
  <c r="V82"/>
  <c r="CU82" s="1" a="1"/>
  <c r="CU82" s="1"/>
  <c r="DN82" s="1" a="1"/>
  <c r="DN82" s="1"/>
  <c r="V98"/>
  <c r="CU98" s="1" a="1"/>
  <c r="CU98" s="1"/>
  <c r="DN98" s="1" a="1"/>
  <c r="DN98" s="1"/>
  <c r="V173"/>
  <c r="CU173" s="1" a="1"/>
  <c r="CU173" s="1"/>
  <c r="DN173" s="1" a="1"/>
  <c r="DN173" s="1"/>
  <c r="V189"/>
  <c r="CU189" s="1" a="1"/>
  <c r="CU189" s="1"/>
  <c r="DN189" s="1" a="1"/>
  <c r="DN189" s="1"/>
  <c r="V236"/>
  <c r="CU236" s="1" a="1"/>
  <c r="CU236" s="1"/>
  <c r="DN236" s="1" a="1"/>
  <c r="DN236" s="1"/>
  <c r="U28"/>
  <c r="U231"/>
  <c r="W106"/>
  <c r="U238"/>
  <c r="U64"/>
  <c r="U80"/>
  <c r="U140"/>
  <c r="U234"/>
  <c r="S50"/>
  <c r="S82"/>
  <c r="S173"/>
  <c r="S236"/>
  <c r="U167"/>
  <c r="V40"/>
  <c r="CU40" s="1" a="1"/>
  <c r="CU40" s="1"/>
  <c r="DN40" s="1" a="1"/>
  <c r="DN40" s="1"/>
  <c r="W74"/>
  <c r="W84"/>
  <c r="AW84" s="1"/>
  <c r="V64"/>
  <c r="CU64" s="1" a="1"/>
  <c r="CU64" s="1"/>
  <c r="DN64" s="1" a="1"/>
  <c r="DN64" s="1"/>
  <c r="V80"/>
  <c r="CU80" s="1" a="1"/>
  <c r="CU80" s="1"/>
  <c r="DN80" s="1" a="1"/>
  <c r="DN80" s="1"/>
  <c r="V140"/>
  <c r="CU140" s="1" a="1"/>
  <c r="CU140" s="1"/>
  <c r="DN140" s="1" a="1"/>
  <c r="DN140" s="1"/>
  <c r="V234"/>
  <c r="CU234" s="1" a="1"/>
  <c r="CU234" s="1"/>
  <c r="DN234" s="1" a="1"/>
  <c r="DN234" s="1"/>
  <c r="U50"/>
  <c r="U82"/>
  <c r="U98"/>
  <c r="U173"/>
  <c r="U189"/>
  <c r="U236"/>
  <c r="S28"/>
  <c r="U92"/>
  <c r="U183"/>
  <c r="W175"/>
  <c r="AW175" s="1"/>
  <c r="W86"/>
  <c r="CS86" s="1" a="1"/>
  <c r="CS86" s="1"/>
  <c r="DL86" s="1"/>
  <c r="S76"/>
  <c r="S92"/>
  <c r="S167"/>
  <c r="S183"/>
  <c r="S169"/>
  <c r="S231"/>
  <c r="U40"/>
  <c r="U88"/>
  <c r="V58"/>
  <c r="CU58" s="1" a="1"/>
  <c r="CU58" s="1"/>
  <c r="DN58" s="1" a="1"/>
  <c r="DN58" s="1"/>
  <c r="V74"/>
  <c r="CU74" s="1" a="1"/>
  <c r="CU74" s="1"/>
  <c r="DN74" s="1" a="1"/>
  <c r="DN74" s="1"/>
  <c r="V106"/>
  <c r="CU106" s="1" a="1"/>
  <c r="CU106" s="1"/>
  <c r="DN106" s="1" a="1"/>
  <c r="DN106" s="1"/>
  <c r="V133"/>
  <c r="CU133" s="1" a="1"/>
  <c r="CU133" s="1"/>
  <c r="DN133" s="1" a="1"/>
  <c r="DN133" s="1"/>
  <c r="V244"/>
  <c r="CU244" s="1" a="1"/>
  <c r="CU244" s="1"/>
  <c r="DN244" s="1" a="1"/>
  <c r="DN244" s="1"/>
  <c r="V84"/>
  <c r="CU84" s="1" a="1"/>
  <c r="CU84" s="1"/>
  <c r="DN84" s="1" a="1"/>
  <c r="DN84" s="1"/>
  <c r="V175"/>
  <c r="CU175" s="1" a="1"/>
  <c r="CU175" s="1"/>
  <c r="DN175" s="1" a="1"/>
  <c r="DN175" s="1"/>
  <c r="V86"/>
  <c r="CU86" s="1" a="1"/>
  <c r="CU86" s="1"/>
  <c r="DN86" s="1" a="1"/>
  <c r="DN86" s="1"/>
  <c r="W68"/>
  <c r="CR68" s="1" a="1"/>
  <c r="CR68" s="1"/>
  <c r="DK68" s="1"/>
  <c r="S238"/>
  <c r="U191"/>
  <c r="W36"/>
  <c r="CS36" s="1" a="1"/>
  <c r="CS36" s="1"/>
  <c r="DL36" s="1"/>
  <c r="W76"/>
  <c r="ED76" s="1"/>
  <c r="DZ76" s="1"/>
  <c r="W92"/>
  <c r="CS92" s="1" a="1"/>
  <c r="CS92" s="1"/>
  <c r="DL92" s="1"/>
  <c r="W167"/>
  <c r="Y167" s="1" a="1"/>
  <c r="Y167" s="1"/>
  <c r="W183"/>
  <c r="X183" s="1" a="1"/>
  <c r="X183" s="1"/>
  <c r="W169"/>
  <c r="CS169" s="1" a="1"/>
  <c r="CS169" s="1"/>
  <c r="DL169" s="1"/>
  <c r="W231"/>
  <c r="CS231" s="1" a="1"/>
  <c r="CS231" s="1"/>
  <c r="DL231" s="1"/>
  <c r="S40"/>
  <c r="S88"/>
  <c r="U58"/>
  <c r="U74"/>
  <c r="U106"/>
  <c r="U133"/>
  <c r="U244"/>
  <c r="U84"/>
  <c r="U175"/>
  <c r="U86"/>
  <c r="V68"/>
  <c r="CU68" s="1" a="1"/>
  <c r="CU68" s="1"/>
  <c r="DN68" s="1" a="1"/>
  <c r="DN68" s="1"/>
  <c r="W238"/>
  <c r="ED238" s="1"/>
  <c r="DZ238" s="1"/>
  <c r="S191"/>
  <c r="V36"/>
  <c r="CU36" s="1" a="1"/>
  <c r="CU36" s="1"/>
  <c r="DN36" s="1" a="1"/>
  <c r="DN36" s="1"/>
  <c r="V76"/>
  <c r="CU76" s="1" a="1"/>
  <c r="CU76" s="1"/>
  <c r="DN76" s="1" a="1"/>
  <c r="DN76" s="1"/>
  <c r="V92"/>
  <c r="CU92" s="1" a="1"/>
  <c r="CU92" s="1"/>
  <c r="DN92" s="1" a="1"/>
  <c r="DN92" s="1"/>
  <c r="V167"/>
  <c r="CU167" s="1" a="1"/>
  <c r="CU167" s="1"/>
  <c r="DN167" s="1" a="1"/>
  <c r="DN167" s="1"/>
  <c r="V183"/>
  <c r="CU183" s="1" a="1"/>
  <c r="CU183" s="1"/>
  <c r="DN183" s="1" a="1"/>
  <c r="DN183" s="1"/>
  <c r="V169"/>
  <c r="CU169" s="1" a="1"/>
  <c r="CU169" s="1"/>
  <c r="DN169" s="1" a="1"/>
  <c r="DN169" s="1"/>
  <c r="V231"/>
  <c r="CU231" s="1" a="1"/>
  <c r="CU231" s="1"/>
  <c r="DN231" s="1" a="1"/>
  <c r="DN231" s="1"/>
  <c r="W40"/>
  <c r="CS40" s="1" a="1"/>
  <c r="CS40" s="1"/>
  <c r="DL40" s="1"/>
  <c r="W88"/>
  <c r="CS88" s="1" a="1"/>
  <c r="CS88" s="1"/>
  <c r="DL88" s="1"/>
  <c r="S58"/>
  <c r="S74"/>
  <c r="S106"/>
  <c r="S133"/>
  <c r="S244"/>
  <c r="S84"/>
  <c r="S175"/>
  <c r="S86"/>
  <c r="U68"/>
  <c r="V238"/>
  <c r="CU238" s="1" a="1"/>
  <c r="CU238" s="1"/>
  <c r="DN238" s="1" a="1"/>
  <c r="DN238" s="1"/>
  <c r="W191"/>
  <c r="X191" s="1" a="1"/>
  <c r="X191" s="1"/>
  <c r="U36"/>
  <c r="J28"/>
  <c r="J38"/>
  <c r="J39"/>
  <c r="J45"/>
  <c r="J46"/>
  <c r="J47"/>
  <c r="J49"/>
  <c r="J50"/>
  <c r="J54"/>
  <c r="J55"/>
  <c r="J57"/>
  <c r="J59"/>
  <c r="J60"/>
  <c r="J65"/>
  <c r="J68"/>
  <c r="J69"/>
  <c r="J72"/>
  <c r="J74"/>
  <c r="J77"/>
  <c r="J80"/>
  <c r="J83"/>
  <c r="J88"/>
  <c r="J89"/>
  <c r="J90"/>
  <c r="J91"/>
  <c r="J92"/>
  <c r="J93"/>
  <c r="J94"/>
  <c r="J97"/>
  <c r="J100"/>
  <c r="J102"/>
  <c r="J103"/>
  <c r="J106"/>
  <c r="J110"/>
  <c r="J120"/>
  <c r="J122"/>
  <c r="J128"/>
  <c r="J130"/>
  <c r="J131"/>
  <c r="J133"/>
  <c r="J137"/>
  <c r="J140"/>
  <c r="J142"/>
  <c r="J143"/>
  <c r="J146"/>
  <c r="J148"/>
  <c r="J167"/>
  <c r="J168"/>
  <c r="J169"/>
  <c r="J171"/>
  <c r="J173"/>
  <c r="J174"/>
  <c r="J180"/>
  <c r="J183"/>
  <c r="J185"/>
  <c r="J186"/>
  <c r="J187"/>
  <c r="J188"/>
  <c r="J190"/>
  <c r="J193"/>
  <c r="J202"/>
  <c r="J231"/>
  <c r="J233"/>
  <c r="J234"/>
  <c r="J235"/>
  <c r="J236"/>
  <c r="J237"/>
  <c r="J239"/>
  <c r="J245"/>
  <c r="J248"/>
  <c r="S22"/>
  <c r="U22"/>
  <c r="V22"/>
  <c r="CU22" s="1" a="1"/>
  <c r="CU22" s="1"/>
  <c r="DN22" s="1" a="1"/>
  <c r="DN22" s="1"/>
  <c r="W22"/>
  <c r="T23" a="1"/>
  <c r="T23" s="1"/>
  <c r="N23"/>
  <c r="ED23"/>
  <c r="DZ23" s="1"/>
  <c r="CS23" a="1"/>
  <c r="CS23" s="1"/>
  <c r="DL23" s="1"/>
  <c r="CR23" a="1"/>
  <c r="CR23" s="1"/>
  <c r="DK23" s="1"/>
  <c r="AW23"/>
  <c r="AB23" a="1"/>
  <c r="AB23" s="1"/>
  <c r="AC23" s="1" a="1"/>
  <c r="AC23" s="1"/>
  <c r="AD23" s="1"/>
  <c r="AK23" s="1"/>
  <c r="Y23" a="1"/>
  <c r="Y23" s="1"/>
  <c r="X23" a="1"/>
  <c r="X23" s="1"/>
  <c r="AA23"/>
  <c r="Z23"/>
  <c r="J26"/>
  <c r="W26"/>
  <c r="V26"/>
  <c r="CU26" s="1" a="1"/>
  <c r="CU26" s="1"/>
  <c r="DN26" s="1" a="1"/>
  <c r="DN26" s="1"/>
  <c r="U26"/>
  <c r="S26"/>
  <c r="CW17"/>
  <c r="DP17" s="1"/>
  <c r="W16"/>
  <c r="V16"/>
  <c r="CU16" s="1" a="1"/>
  <c r="U16"/>
  <c r="S16"/>
  <c r="J19"/>
  <c r="J20"/>
  <c r="W21"/>
  <c r="V21"/>
  <c r="CU21" s="1" a="1"/>
  <c r="CU21" s="1"/>
  <c r="DN21" s="1" a="1"/>
  <c r="DN21" s="1"/>
  <c r="U21"/>
  <c r="S21"/>
  <c r="J24"/>
  <c r="W24"/>
  <c r="V24"/>
  <c r="CU24" s="1" a="1"/>
  <c r="CU24" s="1"/>
  <c r="DN24" s="1" a="1"/>
  <c r="DN24" s="1"/>
  <c r="U24"/>
  <c r="S24"/>
  <c r="W12"/>
  <c r="ED12" s="1"/>
  <c r="DZ12" s="1"/>
  <c r="V12"/>
  <c r="U12"/>
  <c r="S12"/>
  <c r="J12"/>
  <c r="J11"/>
  <c r="K11" s="1"/>
  <c r="CR12" a="1"/>
  <c r="CR12" s="1"/>
  <c r="DK12" s="1"/>
  <c r="AA12"/>
  <c r="BI12"/>
  <c r="BM12" s="1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T57"/>
  <c r="BH57" a="1"/>
  <c r="BH57" s="1"/>
  <c r="BH56" a="1"/>
  <c r="BH56" s="1"/>
  <c r="T56"/>
  <c r="T55"/>
  <c r="BH55" a="1"/>
  <c r="BH55" s="1"/>
  <c r="K12" i="3"/>
  <c r="L12"/>
  <c r="AB12" a="1"/>
  <c r="AW65" i="24"/>
  <c r="AW29"/>
  <c r="AW63"/>
  <c r="AW30"/>
  <c r="M362" i="3"/>
  <c r="M334"/>
  <c r="L334"/>
  <c r="K334"/>
  <c r="M331"/>
  <c r="L331"/>
  <c r="K331"/>
  <c r="M325"/>
  <c r="L325"/>
  <c r="K325"/>
  <c r="M328"/>
  <c r="L328"/>
  <c r="K328"/>
  <c r="L386"/>
  <c r="R149"/>
  <c r="R161"/>
  <c r="R152"/>
  <c r="R198"/>
  <c r="R199"/>
  <c r="R196"/>
  <c r="R163"/>
  <c r="R150"/>
  <c r="R154"/>
  <c r="R201"/>
  <c r="R162"/>
  <c r="R155"/>
  <c r="R156"/>
  <c r="R160"/>
  <c r="R200"/>
  <c r="R151"/>
  <c r="R153"/>
  <c r="R158"/>
  <c r="R159"/>
  <c r="R197"/>
  <c r="R157"/>
  <c r="Y116" a="1"/>
  <c r="AB168" a="1"/>
  <c r="Y68" a="1"/>
  <c r="X133" a="1"/>
  <c r="AB133" a="1"/>
  <c r="Y173" a="1"/>
  <c r="W336" a="1"/>
  <c r="R336"/>
  <c r="V341" a="1"/>
  <c r="J342" a="1"/>
  <c r="U339" a="1"/>
  <c r="J336" a="1"/>
  <c r="V335" a="1"/>
  <c r="AN337"/>
  <c r="J335" a="1"/>
  <c r="V342" a="1"/>
  <c r="W338" a="1"/>
  <c r="R338"/>
  <c r="W46" a="1"/>
  <c r="V253" a="1"/>
  <c r="J347" a="1"/>
  <c r="U281" a="1"/>
  <c r="J218" a="1"/>
  <c r="U470" a="1"/>
  <c r="J315" a="1"/>
  <c r="J404" a="1"/>
  <c r="W515" a="1"/>
  <c r="U144" a="1"/>
  <c r="J129" a="1"/>
  <c r="J127" a="1"/>
  <c r="W360" a="1"/>
  <c r="W220" a="1"/>
  <c r="W208" a="1"/>
  <c r="V537" a="1"/>
  <c r="S112" a="1"/>
  <c r="J288" a="1"/>
  <c r="U345" a="1"/>
  <c r="U421" a="1"/>
  <c r="U423" a="1"/>
  <c r="U306" a="1"/>
  <c r="U280" a="1"/>
  <c r="AN224"/>
  <c r="U142" a="1"/>
  <c r="U530" a="1"/>
  <c r="S165" a="1"/>
  <c r="U38" a="1"/>
  <c r="V572" a="1"/>
  <c r="AN277"/>
  <c r="S110" a="1"/>
  <c r="W551" a="1"/>
  <c r="V418" a="1"/>
  <c r="J116" a="1"/>
  <c r="W81" a="1"/>
  <c r="J303" a="1"/>
  <c r="S403" a="1"/>
  <c r="U101" a="1"/>
  <c r="S131" a="1"/>
  <c r="W490" a="1"/>
  <c r="S122" a="1"/>
  <c r="S288" a="1"/>
  <c r="V151" a="1"/>
  <c r="S198" a="1"/>
  <c r="U179" a="1"/>
  <c r="J520" a="1"/>
  <c r="U402" a="1"/>
  <c r="V503" a="1"/>
  <c r="AB241" a="1"/>
  <c r="V541" a="1"/>
  <c r="S163" a="1"/>
  <c r="W225" a="1"/>
  <c r="U430" a="1"/>
  <c r="AN546"/>
  <c r="V564" a="1"/>
  <c r="U468" a="1"/>
  <c r="U431" a="1"/>
  <c r="J79" a="1"/>
  <c r="W320" a="1"/>
  <c r="J498" a="1"/>
  <c r="V554" a="1"/>
  <c r="U65" a="1"/>
  <c r="S330" a="1"/>
  <c r="S415" a="1"/>
  <c r="V309" a="1"/>
  <c r="U253" a="1"/>
  <c r="S348" a="1"/>
  <c r="S281" a="1"/>
  <c r="V379" a="1"/>
  <c r="U351" a="1"/>
  <c r="S460" a="1"/>
  <c r="V321" a="1"/>
  <c r="J572" a="1"/>
  <c r="S392" a="1"/>
  <c r="W239" a="1"/>
  <c r="J582" a="1"/>
  <c r="J37" a="1"/>
  <c r="U220" a="1"/>
  <c r="S208" a="1"/>
  <c r="W525" a="1"/>
  <c r="W545" a="1"/>
  <c r="S589" a="1"/>
  <c r="V102" a="1"/>
  <c r="V78" a="1"/>
  <c r="W423" a="1"/>
  <c r="S306" a="1"/>
  <c r="S280" a="1"/>
  <c r="U187" a="1"/>
  <c r="S391" a="1"/>
  <c r="W138" a="1"/>
  <c r="J457" a="1"/>
  <c r="AN273"/>
  <c r="J366" a="1"/>
  <c r="V429" a="1"/>
  <c r="W472" a="1"/>
  <c r="W146" a="1"/>
  <c r="W574" a="1"/>
  <c r="AN572"/>
  <c r="W495" a="1"/>
  <c r="V201" a="1"/>
  <c r="S160" a="1"/>
  <c r="J253" a="1"/>
  <c r="W304" a="1"/>
  <c r="K579"/>
  <c r="W171" a="1"/>
  <c r="J412" a="1"/>
  <c r="V518" a="1"/>
  <c r="AN367"/>
  <c r="K276"/>
  <c r="U582" a="1"/>
  <c r="J587" a="1"/>
  <c r="W380" a="1"/>
  <c r="U356" a="1"/>
  <c r="U242" a="1"/>
  <c r="U324" a="1"/>
  <c r="S578" a="1"/>
  <c r="AN149"/>
  <c r="S563" a="1"/>
  <c r="W402" a="1"/>
  <c r="AN358"/>
  <c r="U409" a="1"/>
  <c r="V371" a="1"/>
  <c r="W317" a="1"/>
  <c r="S384" a="1"/>
  <c r="V405" a="1"/>
  <c r="U493" a="1"/>
  <c r="J368" a="1"/>
  <c r="W594" a="1"/>
  <c r="W34" a="1"/>
  <c r="W319" a="1"/>
  <c r="V188" a="1"/>
  <c r="U565" a="1"/>
  <c r="J62" a="1"/>
  <c r="V209" a="1"/>
  <c r="W412" a="1"/>
  <c r="W62" a="1"/>
  <c r="U107" a="1"/>
  <c r="V252" a="1"/>
  <c r="U442" a="1"/>
  <c r="W491" a="1"/>
  <c r="W499" a="1"/>
  <c r="S400" a="1"/>
  <c r="U213" a="1"/>
  <c r="W254" a="1"/>
  <c r="U485" a="1"/>
  <c r="V268" a="1"/>
  <c r="U129" a="1"/>
  <c r="V118" a="1"/>
  <c r="V579" a="1"/>
  <c r="J319" a="1"/>
  <c r="V136" a="1"/>
  <c r="V272" a="1"/>
  <c r="W284" a="1"/>
  <c r="W154" a="1"/>
  <c r="V48" a="1"/>
  <c r="J152" a="1"/>
  <c r="AN559"/>
  <c r="J147" a="1"/>
  <c r="U18" a="1"/>
  <c r="U570" a="1"/>
  <c r="J18" a="1"/>
  <c r="W301" a="1"/>
  <c r="W71" a="1"/>
  <c r="AN156"/>
  <c r="V528" a="1"/>
  <c r="AN153"/>
  <c r="S143" a="1"/>
  <c r="U329" a="1"/>
  <c r="V417" a="1"/>
  <c r="U149" a="1"/>
  <c r="V156" a="1"/>
  <c r="AN201"/>
  <c r="J408" a="1"/>
  <c r="W277" a="1"/>
  <c r="U568" a="1"/>
  <c r="V580" a="1"/>
  <c r="U381" a="1"/>
  <c r="S454" a="1"/>
  <c r="V199" a="1"/>
  <c r="K553"/>
  <c r="Y77" a="1"/>
  <c r="W156" a="1"/>
  <c r="W532" a="1"/>
  <c r="V456" a="1"/>
  <c r="J271" a="1"/>
  <c r="V57" a="1"/>
  <c r="S572" a="1"/>
  <c r="AN196"/>
  <c r="L483"/>
  <c r="U126" a="1"/>
  <c r="K329"/>
  <c r="V403" a="1"/>
  <c r="V166" a="1"/>
  <c r="V412" a="1"/>
  <c r="W114" a="1"/>
  <c r="V213" a="1"/>
  <c r="W345" a="1"/>
  <c r="W136" a="1"/>
  <c r="K111"/>
  <c r="J384" a="1"/>
  <c r="U465" a="1"/>
  <c r="AN297"/>
  <c r="S349" a="1"/>
  <c r="V499" a="1"/>
  <c r="W485" a="1"/>
  <c r="J63" a="1"/>
  <c r="U284" a="1"/>
  <c r="L125"/>
  <c r="K483"/>
  <c r="S180" a="1"/>
  <c r="W56" a="1"/>
  <c r="U221" a="1"/>
  <c r="S512" a="1"/>
  <c r="U285" a="1"/>
  <c r="S353" a="1"/>
  <c r="S350" a="1"/>
  <c r="S385" a="1"/>
  <c r="J434" a="1"/>
  <c r="S277" a="1"/>
  <c r="W66" a="1"/>
  <c r="V512" a="1"/>
  <c r="U233" a="1"/>
  <c r="W566" a="1"/>
  <c r="V304" a="1"/>
  <c r="V150" a="1"/>
  <c r="S495" a="1"/>
  <c r="J282" a="1"/>
  <c r="AB247" a="1"/>
  <c r="S11" a="1"/>
  <c r="V172" a="1"/>
  <c r="U223" a="1"/>
  <c r="Y137" a="1"/>
  <c r="V508" a="1"/>
  <c r="W42" a="1"/>
  <c r="J330" a="1"/>
  <c r="W546" a="1"/>
  <c r="U473" a="1"/>
  <c r="V352" a="1"/>
  <c r="U495" a="1"/>
  <c r="U204" a="1"/>
  <c r="V299" a="1"/>
  <c r="S138" a="1"/>
  <c r="J510" a="1"/>
  <c r="W388" a="1"/>
  <c r="U171" a="1"/>
  <c r="J363" a="1"/>
  <c r="J357" a="1"/>
  <c r="V110" a="1"/>
  <c r="U196" a="1"/>
  <c r="V19" a="1"/>
  <c r="S170" a="1"/>
  <c r="AN158"/>
  <c r="J162" a="1"/>
  <c r="V83" a="1"/>
  <c r="J71" a="1"/>
  <c r="W204" a="1"/>
  <c r="W530" a="1"/>
  <c r="K583"/>
  <c r="W324" a="1"/>
  <c r="S450" a="1"/>
  <c r="U56" a="1"/>
  <c r="U143" a="1"/>
  <c r="U572" a="1"/>
  <c r="U263" a="1"/>
  <c r="W405" a="1"/>
  <c r="K552"/>
  <c r="W110" a="1"/>
  <c r="S321" a="1"/>
  <c r="W537" a="1"/>
  <c r="K526"/>
  <c r="J290" a="1"/>
  <c r="J61" a="1"/>
  <c r="S273" a="1"/>
  <c r="J241" a="1"/>
  <c r="U505" a="1"/>
  <c r="J377" a="1"/>
  <c r="W287" a="1"/>
  <c r="J502" a="1"/>
  <c r="V170" a="1"/>
  <c r="V194" a="1"/>
  <c r="V100" a="1"/>
  <c r="S48" a="1"/>
  <c r="J432" a="1"/>
  <c r="V242" a="1"/>
  <c r="J98" a="1"/>
  <c r="V559" a="1"/>
  <c r="S289" a="1"/>
  <c r="V219" a="1"/>
  <c r="U130" a="1"/>
  <c r="S505" a="1"/>
  <c r="J590" a="1"/>
  <c r="U282" a="1"/>
  <c r="S344" a="1"/>
  <c r="J157" a="1"/>
  <c r="W242" a="1"/>
  <c r="V198" a="1"/>
  <c r="J255" a="1"/>
  <c r="U60" a="1"/>
  <c r="J178" a="1"/>
  <c r="V365" a="1"/>
  <c r="U41" a="1"/>
  <c r="S409" a="1"/>
  <c r="S56" a="1"/>
  <c r="U158" a="1"/>
  <c r="S81" a="1"/>
  <c r="S156" a="1"/>
  <c r="K550"/>
  <c r="J589" a="1"/>
  <c r="W460" a="1"/>
  <c r="V239" a="1"/>
  <c r="S523" a="1"/>
  <c r="J194" a="1"/>
  <c r="V587" a="1"/>
  <c r="W298" a="1"/>
  <c r="W149" a="1"/>
  <c r="S282" a="1"/>
  <c r="W504" a="1"/>
  <c r="U288" a="1"/>
  <c r="W150" a="1"/>
  <c r="U219" a="1"/>
  <c r="S185" a="1"/>
  <c r="S258" a="1"/>
  <c r="J415" a="1"/>
  <c r="S405" a="1"/>
  <c r="J578" a="1"/>
  <c r="U490" a="1"/>
  <c r="W560" a="1"/>
  <c r="J555" a="1"/>
  <c r="W162" a="1"/>
  <c r="J407" a="1"/>
  <c r="W243" a="1"/>
  <c r="W57" a="1"/>
  <c r="AN562"/>
  <c r="AN292"/>
  <c r="U243" a="1"/>
  <c r="U384" a="1"/>
  <c r="U161" a="1"/>
  <c r="J372" a="1"/>
  <c r="J381" a="1"/>
  <c r="J153" a="1"/>
  <c r="S317" a="1"/>
  <c r="V282" a="1"/>
  <c r="AN563"/>
  <c r="J428" a="1"/>
  <c r="J154" a="1"/>
  <c r="W316" a="1"/>
  <c r="U369" a="1"/>
  <c r="U501" a="1"/>
  <c r="J159" a="1"/>
  <c r="W502" a="1"/>
  <c r="V457" a="1"/>
  <c r="J546" a="1"/>
  <c r="J58" a="1"/>
  <c r="AN278"/>
  <c r="V502" a="1"/>
  <c r="V406" a="1"/>
  <c r="W548" a="1"/>
  <c r="K301"/>
  <c r="W246" a="1"/>
  <c r="AN366"/>
  <c r="W65" a="1"/>
  <c r="V477" a="1"/>
  <c r="U81" a="1"/>
  <c r="V38" a="1"/>
  <c r="S41" a="1"/>
  <c r="K530"/>
  <c r="J388" a="1"/>
  <c r="L511"/>
  <c r="V486" a="1"/>
  <c r="V538" a="1"/>
  <c r="AN275"/>
  <c r="S155" a="1"/>
  <c r="K577"/>
  <c r="U200" a="1"/>
  <c r="AN253"/>
  <c r="V470" a="1"/>
  <c r="S220" a="1"/>
  <c r="V421" a="1"/>
  <c r="S38" a="1"/>
  <c r="J509" a="1"/>
  <c r="U474" a="1"/>
  <c r="W227" a="1"/>
  <c r="U536" a="1"/>
  <c r="S87" a="1"/>
  <c r="V585" a="1"/>
  <c r="J311" a="1"/>
  <c r="J181" a="1"/>
  <c r="AN365"/>
  <c r="U61" a="1"/>
  <c r="S474" a="1"/>
  <c r="V257" a="1"/>
  <c r="S580" a="1"/>
  <c r="W59" a="1"/>
  <c r="J52" a="1"/>
  <c r="U59" a="1"/>
  <c r="U305" a="1"/>
  <c r="U355" a="1"/>
  <c r="J566" a="1"/>
  <c r="L571"/>
  <c r="U199" a="1"/>
  <c r="L554"/>
  <c r="K573"/>
  <c r="AN260"/>
  <c r="L586"/>
  <c r="S242" a="1"/>
  <c r="AN369"/>
  <c r="W38" a="1"/>
  <c r="V261" a="1"/>
  <c r="V11" a="1"/>
  <c r="U15" a="1"/>
  <c r="U165" a="1"/>
  <c r="W67" a="1"/>
  <c r="W96" a="1"/>
  <c r="U533" a="1"/>
  <c r="V274" a="1"/>
  <c r="J124" a="1"/>
  <c r="S103" a="1"/>
  <c r="J356" a="1"/>
  <c r="V473" a="1"/>
  <c r="V122" a="1"/>
  <c r="J429" a="1"/>
  <c r="U508" a="1"/>
  <c r="W25" a="1"/>
  <c r="U240" a="1"/>
  <c r="W47" a="1"/>
  <c r="S71" a="1"/>
  <c r="J251" a="1"/>
  <c r="J359" a="1"/>
  <c r="S429" a="1"/>
  <c r="W196" a="1"/>
  <c r="V181" a="1"/>
  <c r="J493" a="1"/>
  <c r="J158" a="1"/>
  <c r="J209" a="1"/>
  <c r="W181" a="1"/>
  <c r="S501" a="1"/>
  <c r="J439" a="1"/>
  <c r="V289" a="1"/>
  <c r="J267" a="1"/>
  <c r="S96" a="1"/>
  <c r="L591"/>
  <c r="K387"/>
  <c r="K554"/>
  <c r="W61" a="1"/>
  <c r="J40" a="1"/>
  <c r="V530" a="1"/>
  <c r="J136" a="1"/>
  <c r="S37" a="1"/>
  <c r="S584" a="1"/>
  <c r="L203"/>
  <c r="S162" a="1"/>
  <c r="S430" a="1"/>
  <c r="U266" a="1"/>
  <c r="V534" a="1"/>
  <c r="V130" a="1"/>
  <c r="S554" a="1"/>
  <c r="V450" a="1"/>
  <c r="S389" a="1"/>
  <c r="V164" a="1"/>
  <c r="V481" a="1"/>
  <c r="U336" a="1"/>
  <c r="S341" a="1"/>
  <c r="J338" a="1"/>
  <c r="S339" a="1"/>
  <c r="J339" a="1"/>
  <c r="S335" a="1"/>
  <c r="R337"/>
  <c r="AN342"/>
  <c r="W342" a="1"/>
  <c r="V338" a="1"/>
  <c r="W415" a="1"/>
  <c r="V348" a="1"/>
  <c r="AN281"/>
  <c r="U460" a="1"/>
  <c r="U321" a="1"/>
  <c r="S239" a="1"/>
  <c r="J438" a="1"/>
  <c r="V208" a="1"/>
  <c r="V545" a="1"/>
  <c r="U102" a="1"/>
  <c r="J378" a="1"/>
  <c r="W587" a="1"/>
  <c r="U551" a="1"/>
  <c r="U350" a="1"/>
  <c r="AN221"/>
  <c r="U11" a="1"/>
  <c r="W285" a="1"/>
  <c r="S148" a="1"/>
  <c r="AN574"/>
  <c r="S458" a="1"/>
  <c r="V431" a="1"/>
  <c r="J16" a="1"/>
  <c r="U267" a="1"/>
  <c r="V501" a="1"/>
  <c r="S355" a="1"/>
  <c r="W487" a="1"/>
  <c r="V285" a="1"/>
  <c r="J5" a="1"/>
  <c r="V465" a="1"/>
  <c r="S72" a="1"/>
  <c r="AN336"/>
  <c r="S336" a="1"/>
  <c r="W341" a="1"/>
  <c r="J341" a="1"/>
  <c r="R339"/>
  <c r="W339" a="1"/>
  <c r="R335"/>
  <c r="W335" a="1"/>
  <c r="R343"/>
  <c r="U342" a="1"/>
  <c r="AN338"/>
  <c r="S338" a="1"/>
  <c r="U34" a="1"/>
  <c r="U319" a="1"/>
  <c r="W166" a="1"/>
  <c r="U94" a="1"/>
  <c r="V178" a="1"/>
  <c r="J376" a="1"/>
  <c r="U412" a="1"/>
  <c r="U62" a="1"/>
  <c r="S107" a="1"/>
  <c r="U592" a="1"/>
  <c r="S114" a="1"/>
  <c r="J594" a="1"/>
  <c r="U499" a="1"/>
  <c r="W400" a="1"/>
  <c r="S213" a="1"/>
  <c r="AN254"/>
  <c r="J584" a="1"/>
  <c r="S268" a="1"/>
  <c r="S129" a="1"/>
  <c r="S118" a="1"/>
  <c r="AN579"/>
  <c r="W174" a="1"/>
  <c r="S136" a="1"/>
  <c r="U272" a="1"/>
  <c r="S284" a="1"/>
  <c r="J475" a="1"/>
  <c r="U45" a="1"/>
  <c r="W369" a="1"/>
  <c r="U580" a="1"/>
  <c r="S83" a="1"/>
  <c r="V171" a="1"/>
  <c r="U486" a="1"/>
  <c r="U554" a="1"/>
  <c r="J278" a="1"/>
  <c r="V574" a="1"/>
  <c r="S366" a="1"/>
  <c r="V409" a="1"/>
  <c r="J392" a="1"/>
  <c r="S90" a="1"/>
  <c r="J371" a="1"/>
  <c r="U47" a="1"/>
  <c r="J198" a="1"/>
  <c r="W117" a="1"/>
  <c r="U385" a="1"/>
  <c r="W374" a="1"/>
  <c r="U562" a="1"/>
  <c r="W54" a="1"/>
  <c r="S304" a="1"/>
  <c r="U520" a="1"/>
  <c r="AN274"/>
  <c r="V273" a="1"/>
  <c r="S528" a="1"/>
  <c r="W152" a="1"/>
  <c r="U225" a="1"/>
  <c r="V245" a="1"/>
  <c r="J275" a="1"/>
  <c r="AN160"/>
  <c r="J213" a="1"/>
  <c r="AN570"/>
  <c r="V263" a="1"/>
  <c r="J506" a="1"/>
  <c r="S333" a="1"/>
  <c r="V46" a="1"/>
  <c r="W253" a="1"/>
  <c r="S166" a="1"/>
  <c r="J367" a="1"/>
  <c r="J492" a="1"/>
  <c r="W470" a="1"/>
  <c r="J221" a="1"/>
  <c r="J246" a="1"/>
  <c r="V515" a="1"/>
  <c r="V144" a="1"/>
  <c r="V114" a="1"/>
  <c r="J442" a="1"/>
  <c r="U360" a="1"/>
  <c r="AN220"/>
  <c r="J471" a="1"/>
  <c r="S537" a="1"/>
  <c r="V112" a="1"/>
  <c r="J523" a="1"/>
  <c r="S345" a="1"/>
  <c r="W421" a="1"/>
  <c r="J464" a="1"/>
  <c r="J437" a="1"/>
  <c r="AN280"/>
  <c r="W224" a="1"/>
  <c r="W142" a="1"/>
  <c r="S346" a="1"/>
  <c r="W355" a="1"/>
  <c r="S477" a="1"/>
  <c r="U450" a="1"/>
  <c r="CV22" a="1"/>
  <c r="W493" a="1"/>
  <c r="S311" a="1"/>
  <c r="J31" a="1"/>
  <c r="J561" a="1"/>
  <c r="J42" a="1"/>
  <c r="S45" a="1"/>
  <c r="V478" a="1"/>
  <c r="U150" a="1"/>
  <c r="U192" a="1"/>
  <c r="S468" a="1"/>
  <c r="V157" a="1"/>
  <c r="W505" a="1"/>
  <c r="J56" a="1"/>
  <c r="S158" a="1"/>
  <c r="W581" a="1"/>
  <c r="V160" a="1"/>
  <c r="U456" a="1"/>
  <c r="J300" a="1"/>
  <c r="S332" a="1"/>
  <c r="S219" a="1"/>
  <c r="S487" a="1"/>
  <c r="W275" a="1"/>
  <c r="J161" a="1"/>
  <c r="U440" a="1"/>
  <c r="J191" a="1"/>
  <c r="AN204"/>
  <c r="S192" a="1"/>
  <c r="U146" a="1"/>
  <c r="S89" a="1"/>
  <c r="U89" a="1"/>
  <c r="J265" a="1"/>
  <c r="W492" a="1"/>
  <c r="U87" a="1"/>
  <c r="W585" a="1"/>
  <c r="W465" a="1"/>
  <c r="S309" a="1"/>
  <c r="U72" a="1"/>
  <c r="J581" a="1"/>
  <c r="W20" a="1"/>
  <c r="J460" a="1"/>
  <c r="V463" a="1"/>
  <c r="J139" a="1"/>
  <c r="U349" a="1"/>
  <c r="AN252"/>
  <c r="V392" a="1"/>
  <c r="J560" a="1"/>
  <c r="U135" a="1"/>
  <c r="V540" a="1"/>
  <c r="V177" a="1"/>
  <c r="W523" a="1"/>
  <c r="S525" a="1"/>
  <c r="U398" a="1"/>
  <c r="J145" a="1"/>
  <c r="W516" a="1"/>
  <c r="J440" a="1"/>
  <c r="S466" a="1"/>
  <c r="S547" a="1"/>
  <c r="S587" a="1"/>
  <c r="V187" a="1"/>
  <c r="U433" a="1"/>
  <c r="J469" a="1"/>
  <c r="U377" a="1"/>
  <c r="S101" a="1"/>
  <c r="S394" a="1"/>
  <c r="S223" a="1"/>
  <c r="S248" a="1"/>
  <c r="V378" a="1"/>
  <c r="U389" a="1"/>
  <c r="AN162"/>
  <c r="V562" a="1"/>
  <c r="U426" a="1"/>
  <c r="V344" a="1"/>
  <c r="S533" a="1"/>
  <c r="J227" a="1"/>
  <c r="W330" a="1"/>
  <c r="V248" a="1"/>
  <c r="W83" a="1"/>
  <c r="S380" a="1"/>
  <c r="AN197"/>
  <c r="S539" a="1"/>
  <c r="V440" a="1"/>
  <c r="U590" a="1"/>
  <c r="V165" a="1"/>
  <c r="V448" a="1"/>
  <c r="S473" a="1"/>
  <c r="W41" a="1"/>
  <c r="S329" a="1"/>
  <c r="K513"/>
  <c r="W404" a="1"/>
  <c r="J182" a="1"/>
  <c r="V227" a="1"/>
  <c r="V279" a="1"/>
  <c r="W101" a="1"/>
  <c r="S526" a="1"/>
  <c r="S377" a="1"/>
  <c r="J66" a="1"/>
  <c r="W52" a="1"/>
  <c r="V218" a="1"/>
  <c r="V319" a="1"/>
  <c r="J249" a="1"/>
  <c r="V592" a="1"/>
  <c r="J172" a="1"/>
  <c r="AN268"/>
  <c r="S174" a="1"/>
  <c r="L549"/>
  <c r="S407" a="1"/>
  <c r="V565" a="1"/>
  <c r="V62" a="1"/>
  <c r="S491" a="1"/>
  <c r="J559" a="1"/>
  <c r="S516" a="1"/>
  <c r="S272" a="1"/>
  <c r="J163" a="1"/>
  <c r="W417" a="1"/>
  <c r="V37" a="1"/>
  <c r="S532" a="1"/>
  <c r="U180" a="1"/>
  <c r="V148" a="1"/>
  <c r="V363" a="1"/>
  <c r="W257" a="1"/>
  <c r="J533" a="1"/>
  <c r="X77" a="1"/>
  <c r="S472" a="1"/>
  <c r="S305" a="1"/>
  <c r="K538"/>
  <c r="S562" a="1"/>
  <c r="W458" a="1"/>
  <c r="V533" a="1"/>
  <c r="W329" a="1"/>
  <c r="V89" a="1"/>
  <c r="L250"/>
  <c r="U308" a="1"/>
  <c r="V81" a="1"/>
  <c r="V146" a="1"/>
  <c r="W302" a="1"/>
  <c r="V18" a="1"/>
  <c r="U594" a="1"/>
  <c r="J441" a="1"/>
  <c r="J108" a="1"/>
  <c r="AN198"/>
  <c r="U67" a="1"/>
  <c r="S530" a="1"/>
  <c r="S150" a="1"/>
  <c r="W197" a="1"/>
  <c r="W454" a="1"/>
  <c r="U156" a="1"/>
  <c r="J398" a="1"/>
  <c r="J115" a="1"/>
  <c r="J51" a="1"/>
  <c r="J238" a="1"/>
  <c r="W192" a="1"/>
  <c r="V101" a="1"/>
  <c r="W100" a="1"/>
  <c r="W90" a="1"/>
  <c r="U478" a="1"/>
  <c r="V87" a="1"/>
  <c r="L480"/>
  <c r="J540" a="1"/>
  <c r="S404" a="1"/>
  <c r="V350" a="1"/>
  <c r="S93" a="1"/>
  <c r="S199" a="1"/>
  <c r="U353" a="1"/>
  <c r="S320" a="1"/>
  <c r="V316" a="1"/>
  <c r="W352" a="1"/>
  <c r="L461"/>
  <c r="AN585"/>
  <c r="W559" a="1"/>
  <c r="U100" a="1"/>
  <c r="S193" a="1"/>
  <c r="W282" a="1"/>
  <c r="W501" a="1"/>
  <c r="S46" a="1"/>
  <c r="V360" a="1"/>
  <c r="W280" a="1"/>
  <c r="S263" a="1"/>
  <c r="S152" a="1"/>
  <c r="V542" a="1"/>
  <c r="V468" a="1"/>
  <c r="W456" a="1"/>
  <c r="W218" a="1"/>
  <c r="J309" a="1"/>
  <c r="W18" a="1"/>
  <c r="W363" a="1"/>
  <c r="L452"/>
  <c r="V163" a="1"/>
  <c r="U302" a="1"/>
  <c r="W542" a="1"/>
  <c r="S200" a="1"/>
  <c r="U311" a="1"/>
  <c r="W508" a="1"/>
  <c r="V329" a="1"/>
  <c r="S486" a="1"/>
  <c r="K477"/>
  <c r="S568" a="1"/>
  <c r="Y139" a="1"/>
  <c r="J206" a="1"/>
  <c r="L260"/>
  <c r="K304"/>
  <c r="W580" a="1"/>
  <c r="J170" a="1"/>
  <c r="W279" a="1"/>
  <c r="W248" a="1"/>
  <c r="J531" a="1"/>
  <c r="W367" a="1"/>
  <c r="V71" a="1"/>
  <c r="U73" a="1"/>
  <c r="V327" a="1"/>
  <c r="J409" a="1"/>
  <c r="S130" a="1"/>
  <c r="V536" a="1"/>
  <c r="W72" a="1"/>
  <c r="V351" a="1"/>
  <c r="W392" a="1"/>
  <c r="J214" a="1"/>
  <c r="W589" a="1"/>
  <c r="J82" a="1"/>
  <c r="L538"/>
  <c r="J53" a="1"/>
  <c r="S536" a="1"/>
  <c r="J132" a="1"/>
  <c r="U245" a="1"/>
  <c r="J212" a="1"/>
  <c r="U147" a="1"/>
  <c r="W539" a="1"/>
  <c r="J81" a="1"/>
  <c r="S324" a="1"/>
  <c r="V90" a="1"/>
  <c r="J385" a="1"/>
  <c r="AN258"/>
  <c r="W578" a="1"/>
  <c r="U564" a="1"/>
  <c r="U55" a="1"/>
  <c r="W44" a="1"/>
  <c r="W478" a="1"/>
  <c r="J210" a="1"/>
  <c r="S397" a="1"/>
  <c r="W518" a="1"/>
  <c r="W195" a="1"/>
  <c r="L400"/>
  <c r="S502" a="1"/>
  <c r="J41" a="1"/>
  <c r="W590" a="1"/>
  <c r="K490"/>
  <c r="U181" a="1"/>
  <c r="J150" a="1"/>
  <c r="J382" a="1"/>
  <c r="J576" a="1"/>
  <c r="S518" a="1"/>
  <c r="V469" a="1"/>
  <c r="W170" a="1"/>
  <c r="V67" a="1"/>
  <c r="V44" a="1"/>
  <c r="W199" a="1"/>
  <c r="S172" a="1"/>
  <c r="S493" a="1"/>
  <c r="L252"/>
  <c r="S221" a="1"/>
  <c r="L573"/>
  <c r="S146" a="1"/>
  <c r="J96" a="1"/>
  <c r="L284"/>
  <c r="W126" a="1"/>
  <c r="AN261"/>
  <c r="J411" a="1"/>
  <c r="V347" a="1"/>
  <c r="J21" a="1"/>
  <c r="W155" a="1"/>
  <c r="K400"/>
  <c r="V179" a="1"/>
  <c r="W17" a="1"/>
  <c r="J78" a="1"/>
  <c r="W541" a="1"/>
  <c r="W233" a="1"/>
  <c r="W371" a="1"/>
  <c r="V56" a="1"/>
  <c r="Y49" a="1"/>
  <c r="V415" a="1"/>
  <c r="U379" a="1"/>
  <c r="J365" a="1"/>
  <c r="W102" a="1"/>
  <c r="S142" a="1"/>
  <c r="W332" a="1"/>
  <c r="W70" a="1"/>
  <c r="U420" a="1"/>
  <c r="S225" a="1"/>
  <c r="S538" a="1"/>
  <c r="AN159"/>
  <c r="W350" a="1"/>
  <c r="W263" a="1"/>
  <c r="J141" a="1"/>
  <c r="V305" a="1"/>
  <c r="J473" a="1"/>
  <c r="V385" a="1"/>
  <c r="U502" a="1"/>
  <c r="W377" a="1"/>
  <c r="W533" a="1"/>
  <c r="S176" a="1"/>
  <c r="S266" a="1"/>
  <c r="J197" a="1"/>
  <c r="S574" a="1"/>
  <c r="U397" a="1"/>
  <c r="J417" a="1"/>
  <c r="J544" a="1"/>
  <c r="U261" a="1"/>
  <c r="W87" a="1"/>
  <c r="J257" a="1"/>
  <c r="V99" a="1"/>
  <c r="J242" a="1"/>
  <c r="S285" a="1"/>
  <c r="J517" a="1"/>
  <c r="W185" a="1"/>
  <c r="W469" a="1"/>
  <c r="V308" a="1"/>
  <c r="U97" a="1"/>
  <c r="W394" a="1"/>
  <c r="J320" a="1"/>
  <c r="K216"/>
  <c r="AN152"/>
  <c r="U163" a="1"/>
  <c r="AN154"/>
  <c r="W562" a="1"/>
  <c r="U503" a="1"/>
  <c r="S57" a="1"/>
  <c r="W305" a="1"/>
  <c r="Y247" a="1"/>
  <c r="S440" a="1"/>
  <c r="W200" a="1"/>
  <c r="W406" a="1"/>
  <c r="J507" a="1"/>
  <c r="J302" a="1"/>
  <c r="W308" a="1"/>
  <c r="U386" a="1"/>
  <c r="U122" a="1"/>
  <c r="V233" a="1"/>
  <c r="X74" a="1"/>
  <c r="W164" a="1"/>
  <c r="K497"/>
  <c r="J496" a="1"/>
  <c r="L379"/>
  <c r="J232" a="1"/>
  <c r="W385" a="1"/>
  <c r="U563" a="1"/>
  <c r="S308" a="1"/>
  <c r="V490" a="1"/>
  <c r="S378" a="1"/>
  <c r="W151" a="1"/>
  <c r="S504" a="1"/>
  <c r="J192" a="1"/>
  <c r="W572" a="1"/>
  <c r="U371" a="1"/>
  <c r="W520" a="1"/>
  <c r="S417" a="1"/>
  <c r="U299" a="1"/>
  <c r="J266" a="1"/>
  <c r="W172" a="1"/>
  <c r="L490"/>
  <c r="U481" a="1"/>
  <c r="AN157"/>
  <c r="AN341"/>
  <c r="V72" a="1"/>
  <c r="S379" a="1"/>
  <c r="J354" a="1"/>
  <c r="J447" a="1"/>
  <c r="U525" a="1"/>
  <c r="U78" a="1"/>
  <c r="W187" a="1"/>
  <c r="U176" a="1"/>
  <c r="W397" a="1"/>
  <c r="W450" a="1"/>
  <c r="S179" a="1"/>
  <c r="S548" a="1"/>
  <c r="U539" a="1"/>
  <c r="J317" a="1"/>
  <c r="S257" a="1"/>
  <c r="V487" a="1"/>
  <c r="J323" a="1"/>
  <c r="U363" a="1"/>
  <c r="V225" a="1"/>
  <c r="AN150"/>
  <c r="J575" a="1"/>
  <c r="R340"/>
  <c r="V336" a="1"/>
  <c r="R341"/>
  <c r="U341" a="1"/>
  <c r="AN339"/>
  <c r="V339" a="1"/>
  <c r="AN335"/>
  <c r="U335" a="1"/>
  <c r="AN343"/>
  <c r="R342"/>
  <c r="S342" a="1"/>
  <c r="U338" a="1"/>
  <c r="S465" a="1"/>
  <c r="J254" a="1"/>
  <c r="W188" a="1"/>
  <c r="W565" a="1"/>
  <c r="S20" a="1"/>
  <c r="AN209"/>
  <c r="U463" a="1"/>
  <c r="J166" a="1"/>
  <c r="W349" a="1"/>
  <c r="U252" a="1"/>
  <c r="S442" a="1"/>
  <c r="V491" a="1"/>
  <c r="S135" a="1"/>
  <c r="S540" a="1"/>
  <c r="U177" a="1"/>
  <c r="V523" a="1"/>
  <c r="S485" a="1"/>
  <c r="V398" a="1"/>
  <c r="J17" a="1"/>
  <c r="V516" a="1"/>
  <c r="J563" a="1"/>
  <c r="W466" a="1"/>
  <c r="W547" a="1"/>
  <c r="W272" a="1"/>
  <c r="V284" a="1"/>
  <c r="V433" a="1"/>
  <c r="W407" a="1"/>
  <c r="U289" a="1"/>
  <c r="W378" a="1"/>
  <c r="W130" a="1"/>
  <c r="V61" a="1"/>
  <c r="J223" a="1"/>
  <c r="W219" a="1"/>
  <c r="V451" a="1"/>
  <c r="J272" a="1"/>
  <c r="AN163"/>
  <c r="J482" a="1"/>
  <c r="J279" a="1"/>
  <c r="W19" a="1"/>
  <c r="K375"/>
  <c r="U103" a="1"/>
  <c r="U19" a="1"/>
  <c r="V155" a="1"/>
  <c r="S420" a="1"/>
  <c r="U532" a="1"/>
  <c r="U193" a="1"/>
  <c r="W260" a="1"/>
  <c r="W584" a="1"/>
  <c r="J87" a="1"/>
  <c r="L579"/>
  <c r="S534" a="1"/>
  <c r="U83" a="1"/>
  <c r="W564" a="1"/>
  <c r="V223" a="1"/>
  <c r="V70" a="1"/>
  <c r="S243" a="1"/>
  <c r="V495" a="1"/>
  <c r="U429" a="1"/>
  <c r="U559" a="1"/>
  <c r="J160" a="1"/>
  <c r="J119" a="1"/>
  <c r="V546" a="1"/>
  <c r="J211" a="1"/>
  <c r="V402" a="1"/>
  <c r="V34" a="1"/>
  <c r="AN319"/>
  <c r="S188" a="1"/>
  <c r="S94" a="1"/>
  <c r="U178" a="1"/>
  <c r="S209" a="1"/>
  <c r="S412" a="1"/>
  <c r="S62" a="1"/>
  <c r="V107" a="1"/>
  <c r="S592" a="1"/>
  <c r="W442" a="1"/>
  <c r="J414" a="1"/>
  <c r="S499" a="1"/>
  <c r="V400" a="1"/>
  <c r="AN213"/>
  <c r="U254" a="1"/>
  <c r="V485" a="1"/>
  <c r="W268" a="1"/>
  <c r="V129" a="1"/>
  <c r="U118" a="1"/>
  <c r="U579" a="1"/>
  <c r="U174" a="1"/>
  <c r="U136" a="1"/>
  <c r="AN272"/>
  <c r="AN284"/>
  <c r="S546" a="1"/>
  <c r="X58" a="1"/>
  <c r="V45" a="1"/>
  <c r="V17" a="1"/>
  <c r="J537" a="1"/>
  <c r="J195" a="1"/>
  <c r="J314" a="1"/>
  <c r="S245" a="1"/>
  <c r="S153" a="1"/>
  <c r="U157" a="1"/>
  <c r="K532"/>
  <c r="V346" a="1"/>
  <c r="V162" a="1"/>
  <c r="S327" a="1"/>
  <c r="S151" a="1"/>
  <c r="S481" a="1"/>
  <c r="U448" a="1"/>
  <c r="J164" a="1"/>
  <c r="U17" a="1"/>
  <c r="W575" a="1"/>
  <c r="V180" a="1"/>
  <c r="V200" a="1"/>
  <c r="V367" a="1"/>
  <c r="W448" a="1"/>
  <c r="V333" a="1"/>
  <c r="S448" a="1"/>
  <c r="S428" a="1"/>
  <c r="W97" a="1"/>
  <c r="U378" a="1"/>
  <c r="AN257"/>
  <c r="AN126"/>
  <c r="S157" a="1"/>
  <c r="S374" a="1"/>
  <c r="S204" a="1"/>
  <c r="V138" a="1"/>
  <c r="S55" a="1"/>
  <c r="U330" a="1"/>
  <c r="U415" a="1"/>
  <c r="U46" a="1"/>
  <c r="S253" a="1"/>
  <c r="W348" a="1"/>
  <c r="W281" a="1"/>
  <c r="W379" a="1"/>
  <c r="S351" a="1"/>
  <c r="V460" a="1"/>
  <c r="W321" a="1"/>
  <c r="S515" a="1"/>
  <c r="W144" a="1"/>
  <c r="U239" a="1"/>
  <c r="J204" a="1"/>
  <c r="J524" a="1"/>
  <c r="V220" a="1"/>
  <c r="U208" a="1"/>
  <c r="U537" a="1"/>
  <c r="U545" a="1"/>
  <c r="V589" a="1"/>
  <c r="S102" a="1"/>
  <c r="S78" a="1"/>
  <c r="V423" a="1"/>
  <c r="V306" a="1"/>
  <c r="V280" a="1"/>
  <c r="AN296"/>
  <c r="W391" a="1"/>
  <c r="J126" a="1"/>
  <c r="S506" a="1"/>
  <c r="S147" a="1"/>
  <c r="W15" a="1"/>
  <c r="U298" a="1"/>
  <c r="W457" a="1"/>
  <c r="J222" a="1"/>
  <c r="U403" a="1"/>
  <c r="S17" a="1"/>
  <c r="J443" a="1"/>
  <c r="W223" a="1"/>
  <c r="J389" a="1"/>
  <c r="S388" a="1"/>
  <c r="U195" a="1"/>
  <c r="J369" a="1"/>
  <c r="U380" a="1"/>
  <c r="W420" a="1"/>
  <c r="W122" a="1"/>
  <c r="J326" a="1"/>
  <c r="S70" a="1"/>
  <c r="W159" a="1"/>
  <c r="W536" a="1"/>
  <c r="U575" a="1"/>
  <c r="S503" a="1"/>
  <c r="J474" a="1"/>
  <c r="W311" a="1"/>
  <c r="V65" a="1"/>
  <c r="U246" a="1"/>
  <c r="S585" a="1"/>
  <c r="L553"/>
  <c r="W201" a="1"/>
  <c r="W429" a="1"/>
  <c r="W554" a="1"/>
  <c r="S66" a="1"/>
  <c r="AN580"/>
  <c r="V147" a="1"/>
  <c r="W158" a="1"/>
  <c r="U358" a="1"/>
  <c r="S34" a="1"/>
  <c r="S178" a="1"/>
  <c r="AN107"/>
  <c r="AN360"/>
  <c r="J64" a="1"/>
  <c r="S579" a="1"/>
  <c r="J34" a="1"/>
  <c r="V526" a="1"/>
  <c r="AN429"/>
  <c r="U188" a="1"/>
  <c r="S463" a="1"/>
  <c r="V442" a="1"/>
  <c r="W177" a="1"/>
  <c r="W129" a="1"/>
  <c r="V547" a="1"/>
  <c r="W55" a="1"/>
  <c r="V384" a="1"/>
  <c r="K586"/>
  <c r="V506" a="1"/>
  <c r="W60" a="1"/>
  <c r="V131" a="1"/>
  <c r="W526" a="1"/>
  <c r="S490" a="1"/>
  <c r="J184" a="1"/>
  <c r="U131" a="1"/>
  <c r="U546" a="1"/>
  <c r="W370" a="1"/>
  <c r="W428" a="1"/>
  <c r="J551" a="1"/>
  <c r="V492" a="1"/>
  <c r="V215" a="1"/>
  <c r="S367" a="1"/>
  <c r="S371" a="1"/>
  <c r="S54" a="1"/>
  <c r="S542" a="1"/>
  <c r="W366" a="1"/>
  <c r="J70" a="1"/>
  <c r="U153" a="1"/>
  <c r="U260" a="1"/>
  <c r="U301" a="1"/>
  <c r="S117" a="1"/>
  <c r="V228" a="1"/>
  <c r="J75" a="1"/>
  <c r="V428" a="1"/>
  <c r="U538" a="1"/>
  <c r="W193" a="1"/>
  <c r="W346" a="1"/>
  <c r="V590" a="1"/>
  <c r="J114" a="1"/>
  <c r="S278" a="1"/>
  <c r="U316" a="1"/>
  <c r="AN282"/>
  <c r="W261" a="1"/>
  <c r="V317" a="1"/>
  <c r="V301" a="1"/>
  <c r="W512" a="1"/>
  <c r="J345" a="1"/>
  <c r="S19" a="1"/>
  <c r="L399"/>
  <c r="V570" a="1"/>
  <c r="X49" a="1"/>
  <c r="S227" a="1"/>
  <c r="U218" a="1"/>
  <c r="J262" a="1"/>
  <c r="V386" a="1"/>
  <c r="J104" a="1"/>
  <c r="W534" a="1"/>
  <c r="W93" a="1"/>
  <c r="S426" a="1"/>
  <c r="W409" a="1"/>
  <c r="J201" a="1"/>
  <c r="J48" a="1"/>
  <c r="CV11" a="1"/>
  <c r="CW11" a="1"/>
  <c r="K274"/>
  <c r="L312"/>
  <c r="J277" a="1"/>
  <c r="S423" a="1"/>
  <c r="W440" a="1"/>
  <c r="U279" a="1"/>
  <c r="J402" a="1"/>
  <c r="U417" a="1"/>
  <c r="J243" a="1"/>
  <c r="S581" a="1"/>
  <c r="K205"/>
  <c r="S274" a="1"/>
  <c r="V154" a="1"/>
  <c r="U197" a="1"/>
  <c r="V260" a="1"/>
  <c r="W180" a="1"/>
  <c r="Y106" a="1"/>
  <c r="V25" a="1"/>
  <c r="L294"/>
  <c r="U162" a="1"/>
  <c r="V240" a="1"/>
  <c r="V59" a="1"/>
  <c r="K117"/>
  <c r="K548"/>
  <c r="Y145" a="1"/>
  <c r="U66" a="1"/>
  <c r="V532" a="1"/>
  <c r="K487"/>
  <c r="V288" a="1"/>
  <c r="S154" a="1"/>
  <c r="U170" a="1"/>
  <c r="U275" a="1"/>
  <c r="S370" a="1"/>
  <c r="S299" a="1"/>
  <c r="J73" a="1"/>
  <c r="J541" a="1"/>
  <c r="W163" a="1"/>
  <c r="U44" a="1"/>
  <c r="S457" a="1"/>
  <c r="U42" a="1"/>
  <c r="V366" a="1"/>
  <c r="S60" a="1"/>
  <c r="W309" a="1"/>
  <c r="J207" a="1"/>
  <c r="J539" a="1"/>
  <c r="W540" a="1"/>
  <c r="S545" a="1"/>
  <c r="V466" a="1"/>
  <c r="V391" a="1"/>
  <c r="U566" a="1"/>
  <c r="S551" a="1"/>
  <c r="U394" a="1"/>
  <c r="W538" a="1"/>
  <c r="AN199"/>
  <c r="U164" a="1"/>
  <c r="J270" a="1"/>
  <c r="V192" a="1"/>
  <c r="J177" a="1"/>
  <c r="W245" a="1"/>
  <c r="U581" a="1"/>
  <c r="J458" a="1"/>
  <c r="W258" a="1"/>
  <c r="J470" a="1"/>
  <c r="W381" a="1"/>
  <c r="U248" a="1"/>
  <c r="L513"/>
  <c r="J370" a="1"/>
  <c r="S492" a="1"/>
  <c r="S451" a="1"/>
  <c r="U560" a="1"/>
  <c r="S240" a="1"/>
  <c r="V356" a="1"/>
  <c r="V42" a="1"/>
  <c r="AN370"/>
  <c r="AN117"/>
  <c r="W347" a="1"/>
  <c r="W563" a="1"/>
  <c r="V389" a="1"/>
  <c r="V568" a="1"/>
  <c r="J240" a="1"/>
  <c r="U518" a="1"/>
  <c r="S215" a="1"/>
  <c r="S171" a="1"/>
  <c r="W89" a="1"/>
  <c r="J165" a="1"/>
  <c r="S298" a="1"/>
  <c r="S194" a="1"/>
  <c r="J305" a="1"/>
  <c r="U542" a="1"/>
  <c r="W221" a="1"/>
  <c r="V267" a="1"/>
  <c r="W161" a="1"/>
  <c r="V15" a="1"/>
  <c r="W165" a="1"/>
  <c r="U155" a="1"/>
  <c r="J512" a="1"/>
  <c r="AN200"/>
  <c r="U333" a="1"/>
  <c r="V324" a="1"/>
  <c r="K298"/>
  <c r="S559" a="1"/>
  <c r="J225" a="1"/>
  <c r="U477" a="1"/>
  <c r="S233" a="1"/>
  <c r="U451" a="1"/>
  <c r="S181" a="1"/>
  <c r="X145" a="1"/>
  <c r="AB141" a="1"/>
  <c r="V493" a="1"/>
  <c r="V281" a="1"/>
  <c r="U515" a="1"/>
  <c r="U112" a="1"/>
  <c r="U224" a="1"/>
  <c r="U48" a="1"/>
  <c r="V311" a="1"/>
  <c r="S149" a="1"/>
  <c r="V578" a="1"/>
  <c r="J107" a="1"/>
  <c r="S402" a="1"/>
  <c r="S61" a="1"/>
  <c r="U504" a="1"/>
  <c r="K250"/>
  <c r="V176" a="1"/>
  <c r="V397" a="1"/>
  <c r="U201" a="1"/>
  <c r="S201" a="1"/>
  <c r="L261"/>
  <c r="V430" a="1"/>
  <c r="S279" a="1"/>
  <c r="J332" a="1"/>
  <c r="U428" a="1"/>
  <c r="U278" a="1"/>
  <c r="L491"/>
  <c r="U151" a="1"/>
  <c r="W451" a="1"/>
  <c r="U506" a="1"/>
  <c r="U327" a="1"/>
  <c r="S431" a="1"/>
  <c r="J200" a="1"/>
  <c r="S570" a="1"/>
  <c r="AN151"/>
  <c r="U257" a="1"/>
  <c r="U227" a="1"/>
  <c r="U407" a="1"/>
  <c r="AN578"/>
  <c r="L487"/>
  <c r="L295"/>
  <c r="AN29"/>
  <c r="W384" a="1"/>
  <c r="U70" a="1"/>
  <c r="W333" a="1"/>
  <c r="J226" a="1"/>
  <c r="J76" a="1"/>
  <c r="U273" a="1"/>
  <c r="J6" a="1"/>
  <c r="S15" a="1"/>
  <c r="S566" a="1"/>
  <c r="V258" a="1"/>
  <c r="S564" a="1"/>
  <c r="V275" a="1"/>
  <c r="V93" a="1"/>
  <c r="K123"/>
  <c r="V377" a="1"/>
  <c r="V196" a="1"/>
  <c r="U54" a="1"/>
  <c r="S267" a="1"/>
  <c r="U317" a="1"/>
  <c r="J495" a="1"/>
  <c r="V197" a="1"/>
  <c r="U57" a="1"/>
  <c r="S590" a="1"/>
  <c r="AN161"/>
  <c r="J484" a="1"/>
  <c r="L519"/>
  <c r="S164" a="1"/>
  <c r="J156" a="1"/>
  <c r="W131" a="1"/>
  <c r="U287" a="1"/>
  <c r="AN566"/>
  <c r="J43" a="1"/>
  <c r="J462" a="1"/>
  <c r="J543" a="1"/>
  <c r="W198" a="1"/>
  <c r="U344" a="1"/>
  <c r="K449"/>
  <c r="W103" a="1"/>
  <c r="AN155"/>
  <c r="W11" a="1"/>
  <c r="J406" a="1"/>
  <c r="S418" a="1"/>
  <c r="W37" a="1"/>
  <c r="W386" a="1"/>
  <c r="S301" a="1"/>
  <c r="AN340"/>
  <c r="U309" a="1"/>
  <c r="W351" a="1"/>
  <c r="U392" a="1"/>
  <c r="J316" a="1"/>
  <c r="U589" a="1"/>
  <c r="J348" a="1"/>
  <c r="U391" a="1"/>
  <c r="V438" a="1"/>
  <c r="U584" a="1"/>
  <c r="W358" a="1"/>
  <c r="V298" a="1"/>
  <c r="AN564"/>
  <c r="U274" a="1"/>
  <c r="J327" a="1"/>
  <c r="K355"/>
  <c r="J467" a="1"/>
  <c r="S565" a="1"/>
  <c r="J472" a="1"/>
  <c r="U491" a="1"/>
  <c r="U523" a="1"/>
  <c r="U516" a="1"/>
  <c r="U587" a="1"/>
  <c r="W266" a="1"/>
  <c r="S508" a="1"/>
  <c r="W194" a="1"/>
  <c r="J244" a="1"/>
  <c r="U548" a="1"/>
  <c r="V563" a="1"/>
  <c r="W389" a="1"/>
  <c r="J361" a="1"/>
  <c r="S261" a="1"/>
  <c r="L532"/>
  <c r="U166" a="1"/>
  <c r="J503" a="1"/>
  <c r="U114" a="1"/>
  <c r="W213" a="1"/>
  <c r="V345" a="1"/>
  <c r="J176" a="1"/>
  <c r="S197" a="1"/>
  <c r="S381" a="1"/>
  <c r="W481" a="1"/>
  <c r="W73" a="1"/>
  <c r="AN23"/>
  <c r="U454" a="1"/>
  <c r="J208" a="1"/>
  <c r="S65" a="1"/>
  <c r="S260" a="1"/>
  <c r="W528" a="1"/>
  <c r="J105" a="1"/>
  <c r="U160" a="1"/>
  <c r="S252" a="1"/>
  <c r="S433" a="1"/>
  <c r="J426" a="1"/>
  <c r="U185" a="1"/>
  <c r="L219"/>
  <c r="W403" a="1"/>
  <c r="S541" a="1"/>
  <c r="U304" a="1"/>
  <c r="S97" a="1"/>
  <c r="U578" a="1"/>
  <c r="V404" a="1"/>
  <c r="K500"/>
  <c r="AN225"/>
  <c r="AB145" a="1"/>
  <c r="V369" a="1"/>
  <c r="K258"/>
  <c r="V505" a="1"/>
  <c r="K494"/>
  <c r="K394"/>
  <c r="S302" a="1"/>
  <c r="W48" a="1"/>
  <c r="U90" a="1"/>
  <c r="W356" a="1"/>
  <c r="U159" a="1"/>
  <c r="U418" a="1"/>
  <c r="V60" a="1"/>
  <c r="U405" a="1"/>
  <c r="S67" a="1"/>
  <c r="J99" a="1"/>
  <c r="V525" a="1"/>
  <c r="S369" a="1"/>
  <c r="V302" a="1"/>
  <c r="L397"/>
  <c r="W468" a="1"/>
  <c r="V149" a="1"/>
  <c r="U492" a="1"/>
  <c r="S100" a="1"/>
  <c r="S478" a="1"/>
  <c r="J286" a="1"/>
  <c r="S195" a="1"/>
  <c r="AN30"/>
  <c r="AN575"/>
  <c r="V52" a="1"/>
  <c r="J521" a="1"/>
  <c r="U215" a="1"/>
  <c r="J138" a="1"/>
  <c r="J556" a="1"/>
  <c r="J501" a="1"/>
  <c r="V454" a="1"/>
  <c r="U198" a="1"/>
  <c r="V204" a="1"/>
  <c r="U96" a="1"/>
  <c r="K269"/>
  <c r="K585"/>
  <c r="W473" a="1"/>
  <c r="J455" a="1"/>
  <c r="K592"/>
  <c r="V370" a="1"/>
  <c r="V474" a="1"/>
  <c r="U370" a="1"/>
  <c r="S365" a="1"/>
  <c r="V458" a="1"/>
  <c r="J155" a="1"/>
  <c r="K273"/>
  <c r="W267" a="1"/>
  <c r="U332" a="1"/>
  <c r="U320" a="1"/>
  <c r="S59" a="1"/>
  <c r="V472" a="1"/>
  <c r="W299" a="1"/>
  <c r="S456" a="1"/>
  <c r="J228" a="1"/>
  <c r="U347" a="1"/>
  <c r="X247" a="1"/>
  <c r="U228" a="1"/>
  <c r="W327" a="1"/>
  <c r="W45" a="1"/>
  <c r="W273" a="1"/>
  <c r="W426" a="1"/>
  <c r="W135" a="1"/>
  <c r="W477" a="1"/>
  <c r="J112" a="1"/>
  <c r="S582" a="1"/>
  <c r="U406" a="1"/>
  <c r="V407" a="1"/>
  <c r="S560" a="1"/>
  <c r="S386" a="1"/>
  <c r="U469" a="1"/>
  <c r="V381" a="1"/>
  <c r="J489" a="1"/>
  <c r="W228" a="1"/>
  <c r="W148" a="1"/>
  <c r="S406" a="1"/>
  <c r="U348" a="1"/>
  <c r="V143" a="1"/>
  <c r="J101" a="1"/>
  <c r="S438" a="1"/>
  <c r="U172" a="1"/>
  <c r="S520" a="1"/>
  <c r="AN560"/>
  <c r="V161" a="1"/>
  <c r="W274" a="1"/>
  <c r="K452"/>
  <c r="S126" a="1"/>
  <c r="J268" a="1"/>
  <c r="V126" a="1"/>
  <c r="J230" a="1"/>
  <c r="U534" a="1"/>
  <c r="U365" a="1"/>
  <c r="J224" a="1"/>
  <c r="U148" a="1"/>
  <c r="AN321"/>
  <c r="J436" a="1"/>
  <c r="U117" a="1"/>
  <c r="J149" a="1"/>
  <c r="S159" a="1"/>
  <c r="V103" a="1"/>
  <c r="S363" a="1"/>
  <c r="S246" a="1"/>
  <c r="V420" a="1"/>
  <c r="L514"/>
  <c r="V96" a="1"/>
  <c r="J499" a="1"/>
  <c r="K491"/>
  <c r="V551" a="1"/>
  <c r="U457" a="1"/>
  <c r="J15" a="1"/>
  <c r="L281"/>
  <c r="L485"/>
  <c r="K308"/>
  <c r="K508"/>
  <c r="L403"/>
  <c r="K565"/>
  <c r="L423"/>
  <c r="L427"/>
  <c r="L393"/>
  <c r="L390"/>
  <c r="K353"/>
  <c r="K283"/>
  <c r="K256"/>
  <c r="K109"/>
  <c r="V20" a="1"/>
  <c r="J189" a="1"/>
  <c r="J456" a="1"/>
  <c r="W503" a="1"/>
  <c r="V278" a="1"/>
  <c r="J199" a="1"/>
  <c r="S275" a="1"/>
  <c r="U99" a="1"/>
  <c r="J593" a="1"/>
  <c r="V254" a="1"/>
  <c r="S224" a="1"/>
  <c r="J44" a="1"/>
  <c r="W147" a="1"/>
  <c r="S73" a="1"/>
  <c r="S196" a="1"/>
  <c r="S254" a="1"/>
  <c r="J247" a="1"/>
  <c r="J431" a="1"/>
  <c r="V330" a="1"/>
  <c r="W474" a="1"/>
  <c r="J84" a="1"/>
  <c r="U512" a="1"/>
  <c r="W431" a="1"/>
  <c r="S99" a="1"/>
  <c r="J558" a="1"/>
  <c r="V581" a="1"/>
  <c r="W78" a="1"/>
  <c r="V277" a="1"/>
  <c r="J85" a="1"/>
  <c r="V548" a="1"/>
  <c r="V287" a="1"/>
  <c r="V374" a="1"/>
  <c r="AN215"/>
  <c r="K527"/>
  <c r="AN208"/>
  <c r="S44" a="1"/>
  <c r="K461"/>
  <c r="L299"/>
  <c r="V117" a="1"/>
  <c r="U458" a="1"/>
  <c r="AN279"/>
  <c r="U25" a="1"/>
  <c r="AN285"/>
  <c r="S228" a="1"/>
  <c r="W463" a="1"/>
  <c r="AN442"/>
  <c r="S177" a="1"/>
  <c r="J285" a="1"/>
  <c r="U547" a="1"/>
  <c r="U472" a="1"/>
  <c r="J175" a="1"/>
  <c r="V243" a="1"/>
  <c r="U404" a="1"/>
  <c r="V520" a="1"/>
  <c r="J263" a="1"/>
  <c r="J67" a="1"/>
  <c r="J135" a="1"/>
  <c r="W506" a="1"/>
  <c r="S218" a="1"/>
  <c r="J86" a="1"/>
  <c r="S470" a="1"/>
  <c r="W592" a="1"/>
  <c r="J179" a="1"/>
  <c r="U268" a="1"/>
  <c r="V174" a="1"/>
  <c r="J310" a="1"/>
  <c r="U71" a="1"/>
  <c r="U541" a="1"/>
  <c r="K261"/>
  <c r="S25" a="1"/>
  <c r="V73" a="1"/>
  <c r="K545"/>
  <c r="U374" a="1"/>
  <c r="U277" a="1"/>
  <c r="J349" a="1"/>
  <c r="J351" a="1"/>
  <c r="V224" a="1"/>
  <c r="U209" a="1"/>
  <c r="J229" a="1"/>
  <c r="J344" a="1"/>
  <c r="K423"/>
  <c r="W344" a="1"/>
  <c r="V221" a="1"/>
  <c r="V153" a="1"/>
  <c r="V185" a="1"/>
  <c r="U258" a="1"/>
  <c r="AN263"/>
  <c r="J515" a="1"/>
  <c r="W179" a="1"/>
  <c r="V355" a="1"/>
  <c r="L504"/>
  <c r="W365" a="1"/>
  <c r="V97" a="1"/>
  <c r="J465" a="1"/>
  <c r="J280" a="1"/>
  <c r="V320" a="1"/>
  <c r="W143" a="1"/>
  <c r="V388" a="1"/>
  <c r="J525" a="1"/>
  <c r="U352" a="1"/>
  <c r="AN458"/>
  <c r="AN582"/>
  <c r="U574" a="1"/>
  <c r="W438" a="1"/>
  <c r="V353" a="1"/>
  <c r="J95" a="1"/>
  <c r="W306" a="1"/>
  <c r="W418" a="1"/>
  <c r="AN218"/>
  <c r="K528"/>
  <c r="W486" a="1"/>
  <c r="V152" a="1"/>
  <c r="J144" a="1"/>
  <c r="K567"/>
  <c r="L569"/>
  <c r="L592"/>
  <c r="K391"/>
  <c r="K306"/>
  <c r="L273"/>
  <c r="K121"/>
  <c r="V349" a="1"/>
  <c r="J118" a="1"/>
  <c r="V584" a="1"/>
  <c r="J588" a="1"/>
  <c r="J217" a="1"/>
  <c r="V394" a="1"/>
  <c r="W288" a="1"/>
  <c r="J36" a="1"/>
  <c r="V158" a="1"/>
  <c r="S316" a="1"/>
  <c r="W215" a="1"/>
  <c r="S358" a="1"/>
  <c r="W289" a="1"/>
  <c r="U526" a="1"/>
  <c r="V55" a="1"/>
  <c r="U154" a="1"/>
  <c r="U20" a="1"/>
  <c r="K542"/>
  <c r="V560" a="1"/>
  <c r="U346" a="1"/>
  <c r="K446"/>
  <c r="K557"/>
  <c r="V582" a="1"/>
  <c r="J287" a="1"/>
  <c r="K505"/>
  <c r="W209" a="1"/>
  <c r="W252" a="1"/>
  <c r="U540" a="1"/>
  <c r="W398" a="1"/>
  <c r="U466" a="1"/>
  <c r="W433" a="1"/>
  <c r="V159" a="1"/>
  <c r="U52" a="1"/>
  <c r="V266" a="1"/>
  <c r="J416" a="1"/>
  <c r="W278" a="1"/>
  <c r="U585" a="1"/>
  <c r="W176" a="1"/>
  <c r="J151" a="1"/>
  <c r="L373"/>
  <c r="J476" a="1"/>
  <c r="W178" a="1"/>
  <c r="W107" a="1"/>
  <c r="S360" a="1"/>
  <c r="W112" a="1"/>
  <c r="W579" a="1"/>
  <c r="V142" a="1"/>
  <c r="S47" a="1"/>
  <c r="S469" a="1"/>
  <c r="U37" a="1"/>
  <c r="J264" a="1"/>
  <c r="V195" a="1"/>
  <c r="J421" a="1"/>
  <c r="J380" a="1"/>
  <c r="AN223"/>
  <c r="W160" a="1"/>
  <c r="V94" a="1"/>
  <c r="W118" a="1"/>
  <c r="S319" a="1"/>
  <c r="S398" a="1"/>
  <c r="S352" a="1"/>
  <c r="W153" a="1"/>
  <c r="V54" a="1"/>
  <c r="J25" a="1"/>
  <c r="V380" a="1"/>
  <c r="V566" a="1"/>
  <c r="J220" a="1"/>
  <c r="L216"/>
  <c r="W570" a="1"/>
  <c r="J486" a="1"/>
  <c r="U93" a="1"/>
  <c r="S42" a="1"/>
  <c r="J478" a="1"/>
  <c r="AN568"/>
  <c r="J488" a="1"/>
  <c r="V575" a="1"/>
  <c r="S144" a="1"/>
  <c r="S52" a="1"/>
  <c r="V358" a="1"/>
  <c r="U438" a="1"/>
  <c r="K259"/>
  <c r="AB140" a="1"/>
  <c r="W157" a="1"/>
  <c r="W568" a="1"/>
  <c r="U138" a="1"/>
  <c r="S187" a="1"/>
  <c r="U110" a="1"/>
  <c r="U194" a="1"/>
  <c r="S356" a="1"/>
  <c r="W240" a="1"/>
  <c r="V193" a="1"/>
  <c r="V41" a="1"/>
  <c r="U487" a="1"/>
  <c r="V426" a="1"/>
  <c r="J479" a="1"/>
  <c r="V47" a="1"/>
  <c r="U528" a="1"/>
  <c r="L529"/>
  <c r="K481"/>
  <c r="K536"/>
  <c r="K547"/>
  <c r="K396"/>
  <c r="K373"/>
  <c r="K430"/>
  <c r="K291"/>
  <c r="L259"/>
  <c r="L113"/>
  <c r="Y22" a="1"/>
  <c r="V135" a="1"/>
  <c r="J522" a="1"/>
  <c r="S575" a="1"/>
  <c r="U366" a="1"/>
  <c r="W94" a="1"/>
  <c r="S421" a="1"/>
  <c r="V332" a="1"/>
  <c r="S18" a="1"/>
  <c r="V246" a="1"/>
  <c r="U400" a="1"/>
  <c r="S287" a="1"/>
  <c r="J196" a="1"/>
  <c r="S161" a="1"/>
  <c r="W430" a="1"/>
  <c r="U388" a="1"/>
  <c r="J358" a="1"/>
  <c r="W99" a="1"/>
  <c r="V66" a="1"/>
  <c r="U367" a="1"/>
  <c r="J215" a="1"/>
  <c r="V594" a="1"/>
  <c r="S594" a="1"/>
  <c r="K299"/>
  <c r="K534"/>
  <c r="U152" a="1"/>
  <c r="W353" a="1"/>
  <c r="AN266"/>
  <c r="V504" a="1"/>
  <c r="S347" a="1"/>
  <c r="V539" a="1"/>
  <c r="W582" a="1"/>
  <c r="K571"/>
  <c r="U338" l="1"/>
  <c r="S342"/>
  <c r="U335"/>
  <c r="V339"/>
  <c r="CU339" s="1" a="1"/>
  <c r="CU339" s="1"/>
  <c r="DN339" s="1" a="1"/>
  <c r="DN339" s="1"/>
  <c r="U341"/>
  <c r="V336"/>
  <c r="CU336" s="1" a="1"/>
  <c r="CU336" s="1"/>
  <c r="DN336" s="1" a="1"/>
  <c r="DN336" s="1"/>
  <c r="S338"/>
  <c r="U342"/>
  <c r="W335"/>
  <c r="W339"/>
  <c r="J341"/>
  <c r="W341"/>
  <c r="S336"/>
  <c r="V338"/>
  <c r="CU338" s="1" a="1"/>
  <c r="CU338" s="1"/>
  <c r="DN338" s="1" a="1"/>
  <c r="DN338" s="1"/>
  <c r="W342"/>
  <c r="S335"/>
  <c r="J339"/>
  <c r="S339"/>
  <c r="J338"/>
  <c r="S341"/>
  <c r="U336"/>
  <c r="W338"/>
  <c r="V342"/>
  <c r="CU342" s="1" a="1"/>
  <c r="CU342" s="1"/>
  <c r="DN342" s="1" a="1"/>
  <c r="DN342" s="1"/>
  <c r="J335"/>
  <c r="V335"/>
  <c r="CU335" s="1" a="1"/>
  <c r="CU335" s="1"/>
  <c r="DN335" s="1" a="1"/>
  <c r="DN335" s="1"/>
  <c r="J336"/>
  <c r="U339"/>
  <c r="J342"/>
  <c r="V341"/>
  <c r="CU341" s="1" a="1"/>
  <c r="CU341" s="1"/>
  <c r="DN341" s="1" a="1"/>
  <c r="DN341" s="1"/>
  <c r="W336"/>
  <c r="K562"/>
  <c r="Y235" a="1"/>
  <c r="S142"/>
  <c r="U224"/>
  <c r="W306"/>
  <c r="ED306" s="1"/>
  <c r="DZ306" s="1"/>
  <c r="V421"/>
  <c r="CU421" s="1" a="1"/>
  <c r="CU421" s="1"/>
  <c r="DN421" s="1" a="1"/>
  <c r="DN421" s="1"/>
  <c r="W102"/>
  <c r="ED102" s="1"/>
  <c r="DZ102" s="1"/>
  <c r="U112"/>
  <c r="S220"/>
  <c r="AA220" s="1"/>
  <c r="J365"/>
  <c r="U515"/>
  <c r="J138"/>
  <c r="V470"/>
  <c r="CU470" s="1" a="1"/>
  <c r="CU470" s="1"/>
  <c r="DN470" s="1" a="1"/>
  <c r="DN470" s="1"/>
  <c r="U379"/>
  <c r="V281"/>
  <c r="CU281" s="1" a="1"/>
  <c r="CU281" s="1"/>
  <c r="DN281" s="1" a="1"/>
  <c r="DN281" s="1"/>
  <c r="U348"/>
  <c r="V415"/>
  <c r="CU415" s="1" a="1"/>
  <c r="CU415" s="1"/>
  <c r="DN415" s="1" a="1"/>
  <c r="DN415" s="1"/>
  <c r="V391"/>
  <c r="CU391" s="1" a="1"/>
  <c r="CU391" s="1"/>
  <c r="DN391" s="1" a="1"/>
  <c r="DN391" s="1"/>
  <c r="S187"/>
  <c r="AA187" s="1"/>
  <c r="V587"/>
  <c r="CU587" s="1" a="1"/>
  <c r="CU587" s="1"/>
  <c r="DN587" s="1" a="1"/>
  <c r="DN587" s="1"/>
  <c r="J82"/>
  <c r="V466"/>
  <c r="CU466" s="1" a="1"/>
  <c r="CU466" s="1"/>
  <c r="DN466" s="1" a="1"/>
  <c r="DN466" s="1"/>
  <c r="W78"/>
  <c r="CR78" s="1" a="1"/>
  <c r="CR78" s="1"/>
  <c r="DK78" s="1"/>
  <c r="J194"/>
  <c r="W589"/>
  <c r="ED589" s="1"/>
  <c r="DZ589" s="1"/>
  <c r="S545"/>
  <c r="V525"/>
  <c r="CU525" s="1" a="1"/>
  <c r="CU525" s="1"/>
  <c r="DN525" s="1" a="1"/>
  <c r="DN525" s="1"/>
  <c r="S523"/>
  <c r="J214"/>
  <c r="W540"/>
  <c r="W135"/>
  <c r="V239"/>
  <c r="CU239" s="1" a="1"/>
  <c r="CU239" s="1"/>
  <c r="DN239" s="1" a="1"/>
  <c r="DN239" s="1"/>
  <c r="W392"/>
  <c r="ED392" s="1"/>
  <c r="DZ392" s="1"/>
  <c r="J539"/>
  <c r="W460"/>
  <c r="V351"/>
  <c r="CU351" s="1" a="1"/>
  <c r="CU351" s="1"/>
  <c r="DN351" s="1" a="1"/>
  <c r="DN351" s="1"/>
  <c r="J207"/>
  <c r="U20"/>
  <c r="J589"/>
  <c r="W72"/>
  <c r="ED72" s="1"/>
  <c r="DZ72" s="1"/>
  <c r="W309"/>
  <c r="CS309" s="1" a="1"/>
  <c r="CS309" s="1"/>
  <c r="DL309" s="1"/>
  <c r="J99"/>
  <c r="W280"/>
  <c r="CS280" s="1" a="1"/>
  <c r="CS280" s="1"/>
  <c r="DL280" s="1"/>
  <c r="S423"/>
  <c r="J228"/>
  <c r="W537"/>
  <c r="V360"/>
  <c r="CU360" s="1" a="1"/>
  <c r="CU360" s="1"/>
  <c r="DN360" s="1" a="1"/>
  <c r="DN360" s="1"/>
  <c r="J277"/>
  <c r="S144"/>
  <c r="S321"/>
  <c r="S46"/>
  <c r="S433"/>
  <c r="U284"/>
  <c r="S272"/>
  <c r="V547"/>
  <c r="CU547" s="1" a="1"/>
  <c r="CU547" s="1"/>
  <c r="DN547" s="1" a="1"/>
  <c r="DN547" s="1"/>
  <c r="J229"/>
  <c r="J63"/>
  <c r="S516"/>
  <c r="W129"/>
  <c r="ED129" s="1"/>
  <c r="DZ129" s="1"/>
  <c r="S398"/>
  <c r="W485"/>
  <c r="J559"/>
  <c r="W177"/>
  <c r="ED177" s="1"/>
  <c r="DZ177" s="1"/>
  <c r="U400"/>
  <c r="V499"/>
  <c r="CU499" s="1" a="1"/>
  <c r="CU499" s="1"/>
  <c r="DN499" s="1" a="1"/>
  <c r="DN499" s="1"/>
  <c r="S491"/>
  <c r="V442"/>
  <c r="CU442" s="1" a="1"/>
  <c r="CU442" s="1"/>
  <c r="DN442" s="1" a="1"/>
  <c r="DN442" s="1"/>
  <c r="S252"/>
  <c r="S349"/>
  <c r="AA349" s="1"/>
  <c r="V62"/>
  <c r="CU62" s="1" a="1"/>
  <c r="CU62" s="1"/>
  <c r="DN62" s="1" a="1"/>
  <c r="DN62" s="1"/>
  <c r="S463"/>
  <c r="U209"/>
  <c r="V565"/>
  <c r="CU565" s="1" a="1"/>
  <c r="CU565" s="1"/>
  <c r="DN565" s="1" a="1"/>
  <c r="DN565" s="1"/>
  <c r="U188"/>
  <c r="S319"/>
  <c r="AA319" s="1"/>
  <c r="U465"/>
  <c r="J34"/>
  <c r="M34" s="1"/>
  <c r="T34" s="1" a="1"/>
  <c r="T34" s="1"/>
  <c r="V224"/>
  <c r="CU224" s="1" a="1"/>
  <c r="CU224" s="1"/>
  <c r="DN224" s="1" a="1"/>
  <c r="DN224" s="1"/>
  <c r="W136"/>
  <c r="S174"/>
  <c r="S579"/>
  <c r="AA579" s="1"/>
  <c r="W118"/>
  <c r="ED118" s="1"/>
  <c r="DZ118" s="1"/>
  <c r="W345"/>
  <c r="X345" s="1" a="1"/>
  <c r="X345" s="1"/>
  <c r="J64"/>
  <c r="S254"/>
  <c r="AA254" s="1"/>
  <c r="V213"/>
  <c r="CU213" s="1" a="1"/>
  <c r="CU213" s="1"/>
  <c r="DN213" s="1" a="1"/>
  <c r="DN213" s="1"/>
  <c r="J172"/>
  <c r="J105"/>
  <c r="W114"/>
  <c r="CR114" s="1" a="1"/>
  <c r="CR114" s="1"/>
  <c r="DK114" s="1"/>
  <c r="V592"/>
  <c r="CU592" s="1" a="1"/>
  <c r="CU592" s="1"/>
  <c r="DN592" s="1" a="1"/>
  <c r="DN592" s="1"/>
  <c r="J351"/>
  <c r="V412"/>
  <c r="CU412" s="1" a="1"/>
  <c r="CU412" s="1"/>
  <c r="DN412" s="1" a="1"/>
  <c r="DN412" s="1"/>
  <c r="J249"/>
  <c r="S178"/>
  <c r="V94"/>
  <c r="CU94" s="1" a="1"/>
  <c r="CU94" s="1"/>
  <c r="DN94" s="1" a="1"/>
  <c r="DN94" s="1"/>
  <c r="V166"/>
  <c r="CU166" s="1" a="1"/>
  <c r="CU166" s="1"/>
  <c r="DN166" s="1" a="1"/>
  <c r="DN166" s="1"/>
  <c r="V319"/>
  <c r="CU319" s="1" a="1"/>
  <c r="CU319" s="1"/>
  <c r="DN319" s="1" a="1"/>
  <c r="DN319" s="1"/>
  <c r="S34"/>
  <c r="U433"/>
  <c r="W391"/>
  <c r="ED391" s="1"/>
  <c r="DZ391" s="1"/>
  <c r="V142"/>
  <c r="CU142" s="1" a="1"/>
  <c r="CU142" s="1"/>
  <c r="DN142" s="1" a="1"/>
  <c r="DN142" s="1"/>
  <c r="W284"/>
  <c r="V187"/>
  <c r="CU187" s="1" a="1"/>
  <c r="CU187" s="1"/>
  <c r="DN187" s="1" a="1"/>
  <c r="DN187" s="1"/>
  <c r="S224"/>
  <c r="AA224" s="1"/>
  <c r="V272"/>
  <c r="CU272" s="1" a="1"/>
  <c r="CU272" s="1"/>
  <c r="DN272" s="1" a="1"/>
  <c r="DN272" s="1"/>
  <c r="S587"/>
  <c r="V280"/>
  <c r="CU280" s="1" a="1"/>
  <c r="CU280" s="1"/>
  <c r="DN280" s="1" a="1"/>
  <c r="DN280" s="1"/>
  <c r="J176"/>
  <c r="V136"/>
  <c r="CU136" s="1" a="1"/>
  <c r="CU136" s="1"/>
  <c r="DN136" s="1" a="1"/>
  <c r="DN136" s="1"/>
  <c r="S547"/>
  <c r="V306"/>
  <c r="CU306" s="1" a="1"/>
  <c r="CU306" s="1"/>
  <c r="DN306" s="1" a="1"/>
  <c r="DN306" s="1"/>
  <c r="V174"/>
  <c r="CU174" s="1" a="1"/>
  <c r="CU174" s="1"/>
  <c r="DN174" s="1" a="1"/>
  <c r="DN174" s="1"/>
  <c r="J319"/>
  <c r="S466"/>
  <c r="V423"/>
  <c r="CU423" s="1" a="1"/>
  <c r="CU423" s="1"/>
  <c r="DN423" s="1" a="1"/>
  <c r="DN423" s="1"/>
  <c r="W579"/>
  <c r="X579" s="1" a="1"/>
  <c r="X579" s="1"/>
  <c r="V579"/>
  <c r="CU579" s="1" a="1"/>
  <c r="CU579" s="1"/>
  <c r="DN579" s="1" a="1"/>
  <c r="DN579" s="1"/>
  <c r="J440"/>
  <c r="S78"/>
  <c r="AA78" s="1"/>
  <c r="S421"/>
  <c r="V118"/>
  <c r="CU118" s="1" a="1"/>
  <c r="CU118" s="1"/>
  <c r="DN118" s="1" a="1"/>
  <c r="DN118" s="1"/>
  <c r="W516"/>
  <c r="S102"/>
  <c r="AA102" s="1"/>
  <c r="V345"/>
  <c r="CU345" s="1" a="1"/>
  <c r="CU345" s="1"/>
  <c r="DN345" s="1" a="1"/>
  <c r="DN345" s="1"/>
  <c r="U129"/>
  <c r="J145"/>
  <c r="V589"/>
  <c r="CU589" s="1" a="1"/>
  <c r="CU589" s="1"/>
  <c r="DN589" s="1" a="1"/>
  <c r="DN589" s="1"/>
  <c r="U268"/>
  <c r="V268"/>
  <c r="CU268" s="1" a="1"/>
  <c r="CU268" s="1"/>
  <c r="DN268" s="1" a="1"/>
  <c r="DN268" s="1"/>
  <c r="U398"/>
  <c r="U545"/>
  <c r="W112"/>
  <c r="ED112" s="1"/>
  <c r="DZ112" s="1"/>
  <c r="U485"/>
  <c r="S525"/>
  <c r="U537"/>
  <c r="V254"/>
  <c r="CU254" s="1" a="1"/>
  <c r="CU254" s="1"/>
  <c r="DN254" s="1" a="1"/>
  <c r="DN254" s="1"/>
  <c r="W254"/>
  <c r="CS254" s="1" a="1"/>
  <c r="CS254" s="1"/>
  <c r="DL254" s="1"/>
  <c r="W523"/>
  <c r="U208"/>
  <c r="W213"/>
  <c r="X213" s="1" a="1"/>
  <c r="X213" s="1"/>
  <c r="U213"/>
  <c r="V177"/>
  <c r="CU177" s="1" a="1"/>
  <c r="CU177" s="1"/>
  <c r="DN177" s="1" a="1"/>
  <c r="DN177" s="1"/>
  <c r="V220"/>
  <c r="CU220" s="1" a="1"/>
  <c r="CU220" s="1"/>
  <c r="DN220" s="1" a="1"/>
  <c r="DN220" s="1"/>
  <c r="J179"/>
  <c r="S400"/>
  <c r="AA400" s="1"/>
  <c r="V540"/>
  <c r="CU540" s="1" a="1"/>
  <c r="CU540" s="1"/>
  <c r="DN540" s="1" a="1"/>
  <c r="DN540" s="1"/>
  <c r="J524"/>
  <c r="S360"/>
  <c r="W499"/>
  <c r="U135"/>
  <c r="J204"/>
  <c r="J217"/>
  <c r="W491"/>
  <c r="J560"/>
  <c r="U239"/>
  <c r="U114"/>
  <c r="U442"/>
  <c r="V392"/>
  <c r="CU392" s="1" a="1"/>
  <c r="CU392" s="1"/>
  <c r="DN392" s="1" a="1"/>
  <c r="DN392" s="1"/>
  <c r="W144"/>
  <c r="W592"/>
  <c r="CS592" s="1" a="1"/>
  <c r="CS592" s="1"/>
  <c r="DL592" s="1"/>
  <c r="V252"/>
  <c r="CU252" s="1" a="1"/>
  <c r="CU252" s="1"/>
  <c r="DN252" s="1" a="1"/>
  <c r="DN252" s="1"/>
  <c r="S515"/>
  <c r="W107"/>
  <c r="X107" s="1" a="1"/>
  <c r="X107" s="1"/>
  <c r="U107"/>
  <c r="U349"/>
  <c r="W321"/>
  <c r="J593"/>
  <c r="W62"/>
  <c r="ED62" s="1"/>
  <c r="DZ62" s="1"/>
  <c r="J139"/>
  <c r="V460"/>
  <c r="CU460" s="1" a="1"/>
  <c r="CU460" s="1"/>
  <c r="DN460" s="1" a="1"/>
  <c r="DN460" s="1"/>
  <c r="J503"/>
  <c r="W412"/>
  <c r="X412" s="1" a="1"/>
  <c r="X412" s="1"/>
  <c r="V463"/>
  <c r="CU463" s="1" a="1"/>
  <c r="CU463" s="1"/>
  <c r="DN463" s="1" a="1"/>
  <c r="DN463" s="1"/>
  <c r="S351"/>
  <c r="S470"/>
  <c r="AA470" s="1"/>
  <c r="V209"/>
  <c r="CU209" s="1" a="1"/>
  <c r="CU209" s="1"/>
  <c r="DN209" s="1" a="1"/>
  <c r="DN209" s="1"/>
  <c r="J460"/>
  <c r="K460" s="1"/>
  <c r="W379"/>
  <c r="W178"/>
  <c r="J62"/>
  <c r="W20"/>
  <c r="AA20" s="1"/>
  <c r="W281"/>
  <c r="W94"/>
  <c r="ED94" s="1"/>
  <c r="DZ94" s="1"/>
  <c r="U565"/>
  <c r="J581"/>
  <c r="W348"/>
  <c r="U166"/>
  <c r="V188"/>
  <c r="CU188" s="1" a="1"/>
  <c r="CU188" s="1"/>
  <c r="DN188" s="1" a="1"/>
  <c r="DN188" s="1"/>
  <c r="U72"/>
  <c r="S253"/>
  <c r="J86"/>
  <c r="W319"/>
  <c r="CR319" s="1" a="1"/>
  <c r="CR319" s="1"/>
  <c r="DK319" s="1"/>
  <c r="S309"/>
  <c r="U46"/>
  <c r="J476"/>
  <c r="W34"/>
  <c r="CR34" s="1" a="1"/>
  <c r="CR34" s="1"/>
  <c r="DK34" s="1"/>
  <c r="W465"/>
  <c r="CS465" s="1" a="1"/>
  <c r="CS465" s="1"/>
  <c r="DL465" s="1"/>
  <c r="U415"/>
  <c r="W433"/>
  <c r="ED433" s="1"/>
  <c r="DZ433" s="1"/>
  <c r="S391"/>
  <c r="W142"/>
  <c r="AA142" s="1"/>
  <c r="J118"/>
  <c r="U187"/>
  <c r="W224"/>
  <c r="CR224" s="1" a="1"/>
  <c r="CR224" s="1"/>
  <c r="DK224" s="1"/>
  <c r="U587"/>
  <c r="S280"/>
  <c r="U136"/>
  <c r="U547"/>
  <c r="S306"/>
  <c r="AA306" s="1"/>
  <c r="J437"/>
  <c r="U174"/>
  <c r="U466"/>
  <c r="W423"/>
  <c r="CS423" s="1" a="1"/>
  <c r="CS423" s="1"/>
  <c r="DL423" s="1"/>
  <c r="J464"/>
  <c r="U579"/>
  <c r="J522"/>
  <c r="V78"/>
  <c r="CU78" s="1" a="1"/>
  <c r="CU78" s="1"/>
  <c r="DN78" s="1" a="1"/>
  <c r="DN78" s="1"/>
  <c r="W421"/>
  <c r="U118"/>
  <c r="U516"/>
  <c r="V102"/>
  <c r="CU102" s="1" a="1"/>
  <c r="CU102" s="1"/>
  <c r="DN102" s="1" a="1"/>
  <c r="DN102" s="1"/>
  <c r="S345"/>
  <c r="V129"/>
  <c r="CU129" s="1" a="1"/>
  <c r="CU129" s="1"/>
  <c r="DN129" s="1" a="1"/>
  <c r="DN129" s="1"/>
  <c r="J285"/>
  <c r="S589"/>
  <c r="AA589" s="1"/>
  <c r="J523"/>
  <c r="W268"/>
  <c r="X268" s="1" a="1"/>
  <c r="X268" s="1"/>
  <c r="W398"/>
  <c r="X398" s="1" a="1"/>
  <c r="X398" s="1"/>
  <c r="W545"/>
  <c r="AA545" s="1"/>
  <c r="V112"/>
  <c r="CU112" s="1" a="1"/>
  <c r="CU112" s="1"/>
  <c r="DN112" s="1" a="1"/>
  <c r="DN112" s="1"/>
  <c r="V485"/>
  <c r="CU485" s="1" a="1"/>
  <c r="CU485" s="1"/>
  <c r="DN485" s="1" a="1"/>
  <c r="DN485" s="1"/>
  <c r="J189"/>
  <c r="W525"/>
  <c r="CR525" s="1" a="1"/>
  <c r="CR525" s="1"/>
  <c r="DK525" s="1"/>
  <c r="S537"/>
  <c r="U254"/>
  <c r="U523"/>
  <c r="S208"/>
  <c r="AA208" s="1"/>
  <c r="J471"/>
  <c r="S177"/>
  <c r="AA177" s="1"/>
  <c r="U220"/>
  <c r="V400"/>
  <c r="CU400" s="1" a="1"/>
  <c r="CU400" s="1"/>
  <c r="DN400" s="1" a="1"/>
  <c r="DN400" s="1"/>
  <c r="U540"/>
  <c r="J37"/>
  <c r="U360"/>
  <c r="S499"/>
  <c r="AA499" s="1"/>
  <c r="V135"/>
  <c r="CU135" s="1" a="1"/>
  <c r="CU135" s="1"/>
  <c r="DN135" s="1" a="1"/>
  <c r="DN135" s="1"/>
  <c r="J582"/>
  <c r="J442"/>
  <c r="K442" s="1"/>
  <c r="J414"/>
  <c r="K414" s="1"/>
  <c r="M414" s="1"/>
  <c r="U491"/>
  <c r="W239"/>
  <c r="CR239" s="1" a="1"/>
  <c r="CR239" s="1"/>
  <c r="DK239" s="1"/>
  <c r="V114"/>
  <c r="CU114" s="1" a="1"/>
  <c r="CU114" s="1"/>
  <c r="DN114" s="1" a="1"/>
  <c r="DN114" s="1"/>
  <c r="W442"/>
  <c r="X442" s="1" a="1"/>
  <c r="X442" s="1"/>
  <c r="S392"/>
  <c r="V144"/>
  <c r="CU144" s="1" a="1"/>
  <c r="CU144" s="1"/>
  <c r="DN144" s="1" a="1"/>
  <c r="DN144" s="1"/>
  <c r="S592"/>
  <c r="AA592" s="1"/>
  <c r="W252"/>
  <c r="Y252" s="1" a="1"/>
  <c r="Y252" s="1"/>
  <c r="J572"/>
  <c r="V515"/>
  <c r="CU515" s="1" a="1"/>
  <c r="CU515" s="1"/>
  <c r="DN515" s="1" a="1"/>
  <c r="DN515" s="1"/>
  <c r="V107"/>
  <c r="CU107" s="1" a="1"/>
  <c r="CU107" s="1"/>
  <c r="DN107" s="1" a="1"/>
  <c r="DN107" s="1"/>
  <c r="V349"/>
  <c r="CU349" s="1" a="1"/>
  <c r="CU349" s="1"/>
  <c r="DN349" s="1" a="1"/>
  <c r="DN349" s="1"/>
  <c r="V321"/>
  <c r="CU321" s="1" a="1"/>
  <c r="CU321" s="1"/>
  <c r="DN321" s="1" a="1"/>
  <c r="DN321" s="1"/>
  <c r="J246"/>
  <c r="S62"/>
  <c r="AA62" s="1"/>
  <c r="J472"/>
  <c r="L472" s="1"/>
  <c r="S460"/>
  <c r="J221"/>
  <c r="S412"/>
  <c r="W463"/>
  <c r="CR463" s="1" a="1"/>
  <c r="CR463" s="1"/>
  <c r="DK463" s="1"/>
  <c r="U351"/>
  <c r="W470"/>
  <c r="S209"/>
  <c r="AA209" s="1"/>
  <c r="W209"/>
  <c r="X209" s="1" a="1"/>
  <c r="X209" s="1"/>
  <c r="V379"/>
  <c r="CU379" s="1" a="1"/>
  <c r="CU379" s="1"/>
  <c r="DN379" s="1" a="1"/>
  <c r="DN379" s="1"/>
  <c r="J492"/>
  <c r="U178"/>
  <c r="V20"/>
  <c r="CU20" s="1" a="1"/>
  <c r="CU20" s="1"/>
  <c r="DN20" s="1" a="1"/>
  <c r="DN20" s="1"/>
  <c r="S281"/>
  <c r="J367"/>
  <c r="S94"/>
  <c r="S565"/>
  <c r="S348"/>
  <c r="S166"/>
  <c r="AA166" s="1"/>
  <c r="S188"/>
  <c r="S72"/>
  <c r="U253"/>
  <c r="W253"/>
  <c r="AW253" s="1"/>
  <c r="J575"/>
  <c r="V309"/>
  <c r="CU309" s="1" a="1"/>
  <c r="CU309" s="1"/>
  <c r="DN309" s="1" a="1"/>
  <c r="DN309" s="1"/>
  <c r="V46"/>
  <c r="CU46" s="1" a="1"/>
  <c r="CU46" s="1"/>
  <c r="DN46" s="1" a="1"/>
  <c r="DN46" s="1"/>
  <c r="V34"/>
  <c r="CU34" s="1" a="1"/>
  <c r="CU34" s="1"/>
  <c r="DN34" s="1" a="1"/>
  <c r="DN34" s="1"/>
  <c r="V465"/>
  <c r="CU465" s="1" a="1"/>
  <c r="CU465" s="1"/>
  <c r="DN465" s="1" a="1"/>
  <c r="DN465" s="1"/>
  <c r="S415"/>
  <c r="AA415" s="1"/>
  <c r="V433"/>
  <c r="CU433" s="1" a="1"/>
  <c r="CU433" s="1"/>
  <c r="DN433" s="1" a="1"/>
  <c r="DN433" s="1"/>
  <c r="U391"/>
  <c r="U142"/>
  <c r="S284"/>
  <c r="AA284" s="1"/>
  <c r="V284"/>
  <c r="CU284" s="1" a="1"/>
  <c r="CU284" s="1"/>
  <c r="DN284" s="1" a="1"/>
  <c r="DN284" s="1"/>
  <c r="W187"/>
  <c r="X187" s="1" a="1"/>
  <c r="X187" s="1"/>
  <c r="U272"/>
  <c r="W272"/>
  <c r="Y272" s="1" a="1"/>
  <c r="Y272" s="1"/>
  <c r="W587"/>
  <c r="U280"/>
  <c r="S136"/>
  <c r="AA136" s="1"/>
  <c r="W547"/>
  <c r="ED547" s="1"/>
  <c r="DZ547" s="1"/>
  <c r="J348"/>
  <c r="K348" s="1"/>
  <c r="M348" s="1"/>
  <c r="U306"/>
  <c r="W174"/>
  <c r="W466"/>
  <c r="CS466" s="1" a="1"/>
  <c r="CS466" s="1"/>
  <c r="DL466" s="1"/>
  <c r="J378"/>
  <c r="L378" s="1"/>
  <c r="U423"/>
  <c r="J563"/>
  <c r="U78"/>
  <c r="U421"/>
  <c r="S118"/>
  <c r="AA118" s="1"/>
  <c r="V516"/>
  <c r="CU516" s="1" a="1"/>
  <c r="CU516" s="1"/>
  <c r="DN516" s="1" a="1"/>
  <c r="DN516" s="1"/>
  <c r="U102"/>
  <c r="U345"/>
  <c r="S129"/>
  <c r="AA129" s="1"/>
  <c r="J17"/>
  <c r="U589"/>
  <c r="J288"/>
  <c r="S268"/>
  <c r="AA268" s="1"/>
  <c r="V398"/>
  <c r="CU398" s="1" a="1"/>
  <c r="CU398" s="1"/>
  <c r="DN398" s="1" a="1"/>
  <c r="DN398" s="1"/>
  <c r="V545"/>
  <c r="CU545" s="1" a="1"/>
  <c r="CU545" s="1"/>
  <c r="DN545" s="1" a="1"/>
  <c r="DN545" s="1"/>
  <c r="S112"/>
  <c r="J584"/>
  <c r="S485"/>
  <c r="U525"/>
  <c r="V537"/>
  <c r="CU537" s="1" a="1"/>
  <c r="CU537" s="1"/>
  <c r="DN537" s="1" a="1"/>
  <c r="DN537" s="1"/>
  <c r="V523"/>
  <c r="CU523" s="1" a="1"/>
  <c r="CU523" s="1"/>
  <c r="DN523" s="1" a="1"/>
  <c r="DN523" s="1"/>
  <c r="V208"/>
  <c r="CU208" s="1" a="1"/>
  <c r="CU208" s="1"/>
  <c r="DN208" s="1" a="1"/>
  <c r="DN208" s="1"/>
  <c r="W208"/>
  <c r="X208" s="1" a="1"/>
  <c r="X208" s="1"/>
  <c r="S213"/>
  <c r="U177"/>
  <c r="J316"/>
  <c r="W220"/>
  <c r="Y220" s="1" a="1"/>
  <c r="Y220" s="1"/>
  <c r="W400"/>
  <c r="S540"/>
  <c r="J447"/>
  <c r="K447" s="1"/>
  <c r="M447" s="1"/>
  <c r="T447" s="1" a="1"/>
  <c r="T447" s="1"/>
  <c r="Z447" s="1"/>
  <c r="W360"/>
  <c r="Y360" s="1" a="1"/>
  <c r="Y360" s="1"/>
  <c r="U499"/>
  <c r="S135"/>
  <c r="AA135" s="1"/>
  <c r="J438"/>
  <c r="J127"/>
  <c r="J594"/>
  <c r="V491"/>
  <c r="CU491" s="1" a="1"/>
  <c r="CU491" s="1"/>
  <c r="DN491" s="1" a="1"/>
  <c r="DN491" s="1"/>
  <c r="S239"/>
  <c r="J129"/>
  <c r="S114"/>
  <c r="S442"/>
  <c r="U392"/>
  <c r="U144"/>
  <c r="U592"/>
  <c r="U252"/>
  <c r="J354"/>
  <c r="K354" s="1"/>
  <c r="W515"/>
  <c r="AB515" s="1" a="1"/>
  <c r="AB515" s="1"/>
  <c r="AC515" s="1" a="1"/>
  <c r="AC515" s="1"/>
  <c r="AD515" s="1"/>
  <c r="AK515" s="1"/>
  <c r="S107"/>
  <c r="W349"/>
  <c r="Y349" s="1" a="1"/>
  <c r="U321"/>
  <c r="J404"/>
  <c r="U62"/>
  <c r="J166"/>
  <c r="U460"/>
  <c r="J315"/>
  <c r="M315" s="1"/>
  <c r="T315" s="1" a="1"/>
  <c r="T315" s="1"/>
  <c r="Z315" s="1"/>
  <c r="U412"/>
  <c r="U463"/>
  <c r="W351"/>
  <c r="ED351" s="1"/>
  <c r="DZ351" s="1"/>
  <c r="U470"/>
  <c r="J376"/>
  <c r="L376" s="1"/>
  <c r="S379"/>
  <c r="AA379" s="1"/>
  <c r="J218"/>
  <c r="V178"/>
  <c r="CU178" s="1" a="1"/>
  <c r="CU178" s="1"/>
  <c r="DN178" s="1" a="1"/>
  <c r="DN178" s="1"/>
  <c r="S20"/>
  <c r="U281"/>
  <c r="U94"/>
  <c r="W565"/>
  <c r="CR565" s="1" a="1"/>
  <c r="CR565" s="1"/>
  <c r="DK565" s="1"/>
  <c r="V348"/>
  <c r="CU348" s="1" a="1"/>
  <c r="CU348" s="1"/>
  <c r="DN348" s="1" a="1"/>
  <c r="DN348" s="1"/>
  <c r="J347"/>
  <c r="W166"/>
  <c r="CS166" s="1" a="1"/>
  <c r="CS166" s="1"/>
  <c r="DL166" s="1"/>
  <c r="W188"/>
  <c r="CR188" s="1" a="1"/>
  <c r="CR188" s="1"/>
  <c r="DK188" s="1"/>
  <c r="V72"/>
  <c r="CU72" s="1" a="1"/>
  <c r="CU72" s="1"/>
  <c r="DN72" s="1" a="1"/>
  <c r="DN72" s="1"/>
  <c r="V253"/>
  <c r="CU253" s="1" a="1"/>
  <c r="CU253" s="1"/>
  <c r="DN253" s="1" a="1"/>
  <c r="DN253" s="1"/>
  <c r="U319"/>
  <c r="J254"/>
  <c r="U309"/>
  <c r="W46"/>
  <c r="ED46" s="1"/>
  <c r="DZ46" s="1"/>
  <c r="U34"/>
  <c r="S465"/>
  <c r="AA465" s="1"/>
  <c r="W415"/>
  <c r="K350"/>
  <c r="M350" s="1"/>
  <c r="T350" s="1" a="1"/>
  <c r="T350" s="1"/>
  <c r="L350"/>
  <c r="CR22" a="1"/>
  <c r="CR22" s="1"/>
  <c r="DK22" s="1"/>
  <c r="K401"/>
  <c r="M401" s="1"/>
  <c r="T401" s="1" a="1"/>
  <c r="T401" s="1"/>
  <c r="Z401" s="1"/>
  <c r="AW401" s="1"/>
  <c r="L401"/>
  <c r="CS235" a="1"/>
  <c r="CS235" s="1"/>
  <c r="DL235" s="1"/>
  <c r="K570"/>
  <c r="L364"/>
  <c r="K324"/>
  <c r="K333"/>
  <c r="L570"/>
  <c r="L562"/>
  <c r="K418"/>
  <c r="M418" s="1"/>
  <c r="T418" s="1" a="1"/>
  <c r="M574"/>
  <c r="N574" s="1"/>
  <c r="M568"/>
  <c r="K289"/>
  <c r="M289" s="1"/>
  <c r="T289" s="1" a="1"/>
  <c r="T289" s="1"/>
  <c r="M333"/>
  <c r="T333" s="1" a="1"/>
  <c r="T333" s="1"/>
  <c r="K454"/>
  <c r="L324"/>
  <c r="K580"/>
  <c r="M535"/>
  <c r="T535" s="1" a="1"/>
  <c r="T535" s="1"/>
  <c r="Z535" s="1"/>
  <c r="M450"/>
  <c r="T450" s="1" a="1"/>
  <c r="T450" s="1"/>
  <c r="AA186"/>
  <c r="M580"/>
  <c r="L450"/>
  <c r="V570"/>
  <c r="CU570" s="1" a="1"/>
  <c r="CU570" s="1"/>
  <c r="DN570" s="1" a="1"/>
  <c r="DN570" s="1"/>
  <c r="V420"/>
  <c r="CU420" s="1" a="1"/>
  <c r="CU420" s="1"/>
  <c r="DN420" s="1" a="1"/>
  <c r="DN420" s="1"/>
  <c r="S407"/>
  <c r="V454"/>
  <c r="CU454" s="1" a="1"/>
  <c r="CU454" s="1"/>
  <c r="DN454" s="1" a="1"/>
  <c r="DN454" s="1"/>
  <c r="S245"/>
  <c r="V405"/>
  <c r="CU405" s="1" a="1"/>
  <c r="CU405" s="1"/>
  <c r="DN405" s="1" a="1"/>
  <c r="DN405" s="1"/>
  <c r="J356"/>
  <c r="U506"/>
  <c r="S450"/>
  <c r="U101"/>
  <c r="W60"/>
  <c r="W131"/>
  <c r="CS131" s="1" a="1"/>
  <c r="CS131" s="1"/>
  <c r="DL131" s="1"/>
  <c r="W172"/>
  <c r="J421"/>
  <c r="L421" s="1"/>
  <c r="V148"/>
  <c r="CU148" s="1" a="1"/>
  <c r="CU148" s="1"/>
  <c r="DN148" s="1" a="1"/>
  <c r="DN148" s="1"/>
  <c r="S581"/>
  <c r="W394"/>
  <c r="ED394" s="1"/>
  <c r="DZ394" s="1"/>
  <c r="S59"/>
  <c r="J265"/>
  <c r="V110"/>
  <c r="CU110" s="1" a="1"/>
  <c r="CU110" s="1"/>
  <c r="DN110" s="1" a="1"/>
  <c r="DN110" s="1"/>
  <c r="V477"/>
  <c r="CU477" s="1" a="1"/>
  <c r="CU477" s="1"/>
  <c r="DN477" s="1" a="1"/>
  <c r="DN477" s="1"/>
  <c r="U181"/>
  <c r="J6"/>
  <c r="V451"/>
  <c r="CU451" s="1" a="1"/>
  <c r="CU451" s="1"/>
  <c r="DN451" s="1" a="1"/>
  <c r="DN451" s="1"/>
  <c r="U275"/>
  <c r="U542"/>
  <c r="J409"/>
  <c r="K409" s="1"/>
  <c r="M409" s="1"/>
  <c r="T409" s="1" a="1"/>
  <c r="J412"/>
  <c r="U501"/>
  <c r="V81"/>
  <c r="CU81" s="1" a="1"/>
  <c r="CU81" s="1"/>
  <c r="DN81" s="1" a="1"/>
  <c r="DN81" s="1"/>
  <c r="U582"/>
  <c r="V407"/>
  <c r="CU407" s="1" a="1"/>
  <c r="CU407" s="1"/>
  <c r="DN407" s="1" a="1"/>
  <c r="DN407" s="1"/>
  <c r="U42"/>
  <c r="J270"/>
  <c r="W369"/>
  <c r="CS369" s="1" a="1"/>
  <c r="CS369" s="1"/>
  <c r="DL369" s="1"/>
  <c r="W333"/>
  <c r="AB333" s="1" a="1"/>
  <c r="AB333" s="1"/>
  <c r="AC333" s="1" a="1"/>
  <c r="AC333" s="1"/>
  <c r="AD333" s="1"/>
  <c r="AK333" s="1"/>
  <c r="S101"/>
  <c r="V131"/>
  <c r="CU131" s="1" a="1"/>
  <c r="CU131" s="1"/>
  <c r="DN131" s="1" a="1"/>
  <c r="DN131" s="1"/>
  <c r="U89"/>
  <c r="J415"/>
  <c r="S574"/>
  <c r="V165"/>
  <c r="CU165" s="1" a="1"/>
  <c r="CU165" s="1"/>
  <c r="DN165" s="1" a="1"/>
  <c r="DN165" s="1"/>
  <c r="J380"/>
  <c r="U25"/>
  <c r="W367"/>
  <c r="Y367" s="1" a="1"/>
  <c r="Y367" s="1"/>
  <c r="W451"/>
  <c r="CR451" s="1" a="1"/>
  <c r="CR451" s="1"/>
  <c r="DK451" s="1"/>
  <c r="W440"/>
  <c r="V542"/>
  <c r="CU542" s="1" a="1"/>
  <c r="CU542" s="1"/>
  <c r="DN542" s="1" a="1"/>
  <c r="DN542" s="1"/>
  <c r="S38"/>
  <c r="W508"/>
  <c r="ED508" s="1"/>
  <c r="DZ508" s="1"/>
  <c r="S377"/>
  <c r="J124"/>
  <c r="S580"/>
  <c r="U261"/>
  <c r="V346"/>
  <c r="CU346" s="1" a="1"/>
  <c r="CU346" s="1"/>
  <c r="DN346" s="1" a="1"/>
  <c r="DN346" s="1"/>
  <c r="W301"/>
  <c r="CS301" s="1" a="1"/>
  <c r="CS301" s="1"/>
  <c r="DL301" s="1"/>
  <c r="W317"/>
  <c r="AB317" s="1" a="1"/>
  <c r="AB317" s="1"/>
  <c r="AC317" s="1" a="1"/>
  <c r="AC317" s="1"/>
  <c r="AD317" s="1"/>
  <c r="AK317" s="1"/>
  <c r="S374"/>
  <c r="AA374" s="1"/>
  <c r="U575"/>
  <c r="S501"/>
  <c r="U15"/>
  <c r="V87"/>
  <c r="CU87" s="1" a="1"/>
  <c r="CU87" s="1"/>
  <c r="DN87" s="1" a="1"/>
  <c r="DN87" s="1"/>
  <c r="W37"/>
  <c r="CS37" s="1" a="1"/>
  <c r="CS37" s="1"/>
  <c r="DL37" s="1"/>
  <c r="U81"/>
  <c r="S559"/>
  <c r="J36"/>
  <c r="V103"/>
  <c r="CU103" s="1" a="1"/>
  <c r="CU103" s="1"/>
  <c r="DN103" s="1" a="1"/>
  <c r="DN103" s="1"/>
  <c r="J108"/>
  <c r="W55"/>
  <c r="W324"/>
  <c r="Y324" s="1" a="1"/>
  <c r="Y324" s="1"/>
  <c r="S42"/>
  <c r="V355"/>
  <c r="CU355" s="1" a="1"/>
  <c r="CU355" s="1"/>
  <c r="DN355" s="1" a="1"/>
  <c r="DN355" s="1"/>
  <c r="W179"/>
  <c r="X179" s="1" a="1"/>
  <c r="X179" s="1"/>
  <c r="J104"/>
  <c r="V512"/>
  <c r="CU512" s="1" a="1"/>
  <c r="CU512" s="1"/>
  <c r="DN512" s="1" a="1"/>
  <c r="DN512" s="1"/>
  <c r="V130"/>
  <c r="CU130" s="1" a="1"/>
  <c r="CU130" s="1"/>
  <c r="DN130" s="1" a="1"/>
  <c r="DN130" s="1"/>
  <c r="S358"/>
  <c r="J135"/>
  <c r="J264"/>
  <c r="S228"/>
  <c r="J417"/>
  <c r="U590"/>
  <c r="W473"/>
  <c r="J244"/>
  <c r="V176"/>
  <c r="CU176" s="1" a="1"/>
  <c r="CU176" s="1"/>
  <c r="DN176" s="1" a="1"/>
  <c r="DN176" s="1"/>
  <c r="W279"/>
  <c r="CS279" s="1" a="1"/>
  <c r="CS279" s="1"/>
  <c r="DL279" s="1"/>
  <c r="V526"/>
  <c r="CU526" s="1" a="1"/>
  <c r="CU526" s="1"/>
  <c r="DN526" s="1" a="1"/>
  <c r="DN526" s="1"/>
  <c r="J209"/>
  <c r="J278"/>
  <c r="S89"/>
  <c r="W47"/>
  <c r="V258"/>
  <c r="CU258" s="1" a="1"/>
  <c r="CU258" s="1"/>
  <c r="DN258" s="1" a="1"/>
  <c r="DN258" s="1"/>
  <c r="J253"/>
  <c r="J310"/>
  <c r="J326"/>
  <c r="V99"/>
  <c r="CU99" s="1" a="1"/>
  <c r="CU99" s="1"/>
  <c r="DN99" s="1" a="1"/>
  <c r="DN99" s="1"/>
  <c r="S566"/>
  <c r="S578"/>
  <c r="AA578" s="1"/>
  <c r="J243"/>
  <c r="W487"/>
  <c r="CS487" s="1" a="1"/>
  <c r="CS487" s="1"/>
  <c r="DL487" s="1"/>
  <c r="V233"/>
  <c r="CU233" s="1" a="1"/>
  <c r="CU233" s="1"/>
  <c r="DN233" s="1" a="1"/>
  <c r="DN233" s="1"/>
  <c r="S165"/>
  <c r="W347"/>
  <c r="U96"/>
  <c r="CW11"/>
  <c r="DP11" s="1"/>
  <c r="V532"/>
  <c r="CU532" s="1" a="1"/>
  <c r="CU532" s="1"/>
  <c r="DN532" s="1" a="1"/>
  <c r="DN532" s="1"/>
  <c r="W25"/>
  <c r="ED25" s="1"/>
  <c r="DZ25" s="1"/>
  <c r="V417"/>
  <c r="CU417" s="1" a="1"/>
  <c r="CU417" s="1"/>
  <c r="DN417" s="1" a="1"/>
  <c r="DN417" s="1"/>
  <c r="J267"/>
  <c r="V367"/>
  <c r="CU367" s="1" a="1"/>
  <c r="CU367" s="1"/>
  <c r="DN367" s="1" a="1"/>
  <c r="DN367" s="1"/>
  <c r="V352"/>
  <c r="CU352" s="1" a="1"/>
  <c r="CU352" s="1"/>
  <c r="DN352" s="1" a="1"/>
  <c r="DN352" s="1"/>
  <c r="W468"/>
  <c r="CR468" s="1" a="1"/>
  <c r="CR468" s="1"/>
  <c r="DK468" s="1"/>
  <c r="U456"/>
  <c r="J359"/>
  <c r="S365"/>
  <c r="V275"/>
  <c r="CU275" s="1" a="1"/>
  <c r="CU275" s="1"/>
  <c r="DN275" s="1" a="1"/>
  <c r="DN275" s="1"/>
  <c r="U327"/>
  <c r="S356"/>
  <c r="AA356" s="1"/>
  <c r="S548"/>
  <c r="J309"/>
  <c r="W38"/>
  <c r="W225"/>
  <c r="Y225" s="1" a="1"/>
  <c r="Y225" s="1"/>
  <c r="V518"/>
  <c r="CU518" s="1" a="1"/>
  <c r="CU518" s="1"/>
  <c r="DN518" s="1" a="1"/>
  <c r="DN518" s="1"/>
  <c r="S384"/>
  <c r="J388"/>
  <c r="W472"/>
  <c r="CS472" s="1" a="1"/>
  <c r="CS472" s="1"/>
  <c r="DL472" s="1"/>
  <c r="V584"/>
  <c r="CU584" s="1" a="1"/>
  <c r="CU584" s="1"/>
  <c r="DN584" s="1" a="1"/>
  <c r="DN584" s="1"/>
  <c r="V370"/>
  <c r="CU370" s="1" a="1"/>
  <c r="CU370" s="1"/>
  <c r="DN370" s="1" a="1"/>
  <c r="DN370" s="1"/>
  <c r="W70"/>
  <c r="CS70" s="1" a="1"/>
  <c r="CS70" s="1"/>
  <c r="DL70" s="1"/>
  <c r="U288"/>
  <c r="J462"/>
  <c r="K462" s="1"/>
  <c r="U580"/>
  <c r="S528"/>
  <c r="J441"/>
  <c r="J241"/>
  <c r="S541"/>
  <c r="U180"/>
  <c r="V19"/>
  <c r="CU19" s="1" a="1"/>
  <c r="CU19" s="1"/>
  <c r="DN19" s="1" a="1"/>
  <c r="DN19" s="1"/>
  <c r="J544"/>
  <c r="S409"/>
  <c r="AA409" s="1"/>
  <c r="J474"/>
  <c r="J515"/>
  <c r="S385"/>
  <c r="J112"/>
  <c r="J212"/>
  <c r="V403"/>
  <c r="CU403" s="1" a="1"/>
  <c r="CU403" s="1"/>
  <c r="DN403" s="1" a="1"/>
  <c r="DN403" s="1"/>
  <c r="V48"/>
  <c r="CU48" s="1" a="1"/>
  <c r="CU48" s="1"/>
  <c r="DN48" s="1" a="1"/>
  <c r="DN48" s="1"/>
  <c r="S575"/>
  <c r="AA575" s="1"/>
  <c r="S192"/>
  <c r="J61"/>
  <c r="U240"/>
  <c r="U61"/>
  <c r="S15"/>
  <c r="V378"/>
  <c r="CU378" s="1" a="1"/>
  <c r="CU378" s="1"/>
  <c r="DN378" s="1" a="1"/>
  <c r="DN378" s="1"/>
  <c r="V308"/>
  <c r="CU308" s="1" a="1"/>
  <c r="CU308" s="1"/>
  <c r="DN308" s="1" a="1"/>
  <c r="DN308" s="1"/>
  <c r="S266"/>
  <c r="U350"/>
  <c r="J114"/>
  <c r="W486"/>
  <c r="V520"/>
  <c r="CU520" s="1" a="1"/>
  <c r="CU520" s="1"/>
  <c r="DN520" s="1" a="1"/>
  <c r="DN520" s="1"/>
  <c r="V381"/>
  <c r="CU381" s="1" a="1"/>
  <c r="CU381" s="1"/>
  <c r="DN381" s="1" a="1"/>
  <c r="DN381" s="1"/>
  <c r="S277"/>
  <c r="W117"/>
  <c r="J132"/>
  <c r="U389"/>
  <c r="S431"/>
  <c r="V562"/>
  <c r="CU562" s="1" a="1"/>
  <c r="CU562" s="1"/>
  <c r="DN562" s="1" a="1"/>
  <c r="DN562" s="1"/>
  <c r="W304"/>
  <c r="CS304" s="1" a="1"/>
  <c r="CS304" s="1"/>
  <c r="DL304" s="1"/>
  <c r="W45"/>
  <c r="CR45" s="1" a="1"/>
  <c r="CR45" s="1"/>
  <c r="DK45" s="1"/>
  <c r="S316"/>
  <c r="U97"/>
  <c r="U329"/>
  <c r="W52"/>
  <c r="CS52" s="1" a="1"/>
  <c r="CS52" s="1"/>
  <c r="DL52" s="1"/>
  <c r="V223"/>
  <c r="CU223" s="1" a="1"/>
  <c r="CU223" s="1"/>
  <c r="DN223" s="1" a="1"/>
  <c r="DN223" s="1"/>
  <c r="S481"/>
  <c r="S171"/>
  <c r="AA171" s="1"/>
  <c r="S147"/>
  <c r="U100"/>
  <c r="S302"/>
  <c r="S505"/>
  <c r="S534"/>
  <c r="AA534" s="1"/>
  <c r="U458"/>
  <c r="W332"/>
  <c r="W193"/>
  <c r="ED193" s="1"/>
  <c r="DZ193" s="1"/>
  <c r="S469"/>
  <c r="S539"/>
  <c r="U67"/>
  <c r="W273"/>
  <c r="X273" s="1" a="1"/>
  <c r="X273" s="1"/>
  <c r="W243"/>
  <c r="J465"/>
  <c r="K465" s="1"/>
  <c r="J305"/>
  <c r="V418"/>
  <c r="CU418" s="1" a="1"/>
  <c r="CU418" s="1"/>
  <c r="DN418" s="1" a="1"/>
  <c r="DN418" s="1"/>
  <c r="V204"/>
  <c r="CU204" s="1" a="1"/>
  <c r="CU204" s="1"/>
  <c r="DN204" s="1" a="1"/>
  <c r="DN204" s="1"/>
  <c r="U344"/>
  <c r="W126"/>
  <c r="V311"/>
  <c r="CU311" s="1" a="1"/>
  <c r="CU311" s="1"/>
  <c r="DN311" s="1" a="1"/>
  <c r="DN311" s="1"/>
  <c r="U551"/>
  <c r="W568"/>
  <c r="X568" s="1" a="1"/>
  <c r="X568" s="1"/>
  <c r="U185"/>
  <c r="J230"/>
  <c r="J40"/>
  <c r="W533"/>
  <c r="CR533" s="1" a="1"/>
  <c r="CR533" s="1"/>
  <c r="DK533" s="1"/>
  <c r="S380"/>
  <c r="S122"/>
  <c r="U44"/>
  <c r="V246"/>
  <c r="CU246" s="1" a="1"/>
  <c r="CU246" s="1"/>
  <c r="DN246" s="1" a="1"/>
  <c r="DN246" s="1"/>
  <c r="S582"/>
  <c r="U17"/>
  <c r="W536"/>
  <c r="CS536" s="1" a="1"/>
  <c r="CS536" s="1"/>
  <c r="DL536" s="1"/>
  <c r="J42"/>
  <c r="W406"/>
  <c r="V257"/>
  <c r="CU257" s="1" a="1"/>
  <c r="CU257" s="1"/>
  <c r="DN257" s="1" a="1"/>
  <c r="DN257" s="1"/>
  <c r="J107"/>
  <c r="S369"/>
  <c r="V495"/>
  <c r="CU495" s="1" a="1"/>
  <c r="CU495" s="1"/>
  <c r="DN495" s="1" a="1"/>
  <c r="DN495" s="1"/>
  <c r="U333"/>
  <c r="V457"/>
  <c r="CU457" s="1" a="1"/>
  <c r="CU457" s="1"/>
  <c r="DN457" s="1" a="1"/>
  <c r="DN457" s="1"/>
  <c r="V146"/>
  <c r="CU146" s="1" a="1"/>
  <c r="CU146" s="1"/>
  <c r="DN146" s="1" a="1"/>
  <c r="DN146" s="1"/>
  <c r="U54"/>
  <c r="V585"/>
  <c r="CU585" s="1" a="1"/>
  <c r="CU585" s="1"/>
  <c r="DN585" s="1" a="1"/>
  <c r="DN585" s="1"/>
  <c r="V90"/>
  <c r="CU90" s="1" a="1"/>
  <c r="CU90" s="1"/>
  <c r="DN90" s="1" a="1"/>
  <c r="DN90" s="1"/>
  <c r="S278"/>
  <c r="V305"/>
  <c r="CU305" s="1" a="1"/>
  <c r="CU305" s="1"/>
  <c r="DN305" s="1" a="1"/>
  <c r="DN305" s="1"/>
  <c r="V56"/>
  <c r="CU56" s="1" a="1"/>
  <c r="CU56" s="1"/>
  <c r="DN56" s="1" a="1"/>
  <c r="DN56" s="1"/>
  <c r="V574"/>
  <c r="CU574" s="1" a="1"/>
  <c r="CU574" s="1"/>
  <c r="DN574" s="1" a="1"/>
  <c r="DN574" s="1"/>
  <c r="W546"/>
  <c r="X546" s="1" a="1"/>
  <c r="X546" s="1"/>
  <c r="W164"/>
  <c r="W493"/>
  <c r="CS493" s="1" a="1"/>
  <c r="CS493" s="1"/>
  <c r="DL493" s="1"/>
  <c r="J271"/>
  <c r="J70"/>
  <c r="U93"/>
  <c r="W478"/>
  <c r="CS478" s="1" a="1"/>
  <c r="CS478" s="1"/>
  <c r="DL478" s="1"/>
  <c r="V448"/>
  <c r="CU448" s="1" a="1"/>
  <c r="CU448" s="1"/>
  <c r="DN448" s="1" a="1"/>
  <c r="DN448" s="1"/>
  <c r="W287"/>
  <c r="X287" s="1" a="1"/>
  <c r="X287" s="1"/>
  <c r="V440"/>
  <c r="CU440" s="1" a="1"/>
  <c r="CU440" s="1"/>
  <c r="DN440" s="1" a="1"/>
  <c r="DN440" s="1"/>
  <c r="U386"/>
  <c r="J177"/>
  <c r="J247"/>
  <c r="U194"/>
  <c r="V508"/>
  <c r="CU508" s="1" a="1"/>
  <c r="CU508" s="1"/>
  <c r="DN508" s="1" a="1"/>
  <c r="DN508" s="1"/>
  <c r="S474"/>
  <c r="J25"/>
  <c r="K25" s="1"/>
  <c r="V377"/>
  <c r="CU377" s="1" a="1"/>
  <c r="CU377" s="1"/>
  <c r="DN377" s="1" a="1"/>
  <c r="DN377" s="1"/>
  <c r="S504"/>
  <c r="S218"/>
  <c r="S388"/>
  <c r="S563"/>
  <c r="V438"/>
  <c r="CU438" s="1" a="1"/>
  <c r="CU438" s="1"/>
  <c r="DN438" s="1" a="1"/>
  <c r="DN438" s="1"/>
  <c r="S298"/>
  <c r="V261"/>
  <c r="CU261" s="1" a="1"/>
  <c r="CU261" s="1"/>
  <c r="DN261" s="1" a="1"/>
  <c r="DN261" s="1"/>
  <c r="W215"/>
  <c r="J482"/>
  <c r="W346"/>
  <c r="AW346" s="1"/>
  <c r="V299"/>
  <c r="CU299" s="1" a="1"/>
  <c r="CU299" s="1"/>
  <c r="DN299" s="1" a="1"/>
  <c r="DN299" s="1"/>
  <c r="S301"/>
  <c r="V227"/>
  <c r="CU227" s="1" a="1"/>
  <c r="CU227" s="1"/>
  <c r="DN227" s="1" a="1"/>
  <c r="DN227" s="1"/>
  <c r="S317"/>
  <c r="U289"/>
  <c r="V221"/>
  <c r="CU221" s="1" a="1"/>
  <c r="CU221" s="1"/>
  <c r="DN221" s="1" a="1"/>
  <c r="DN221" s="1"/>
  <c r="W374"/>
  <c r="CS374" s="1" a="1"/>
  <c r="CS374" s="1"/>
  <c r="DL374" s="1"/>
  <c r="V429"/>
  <c r="CU429" s="1" a="1"/>
  <c r="CU429" s="1"/>
  <c r="DN429" s="1" a="1"/>
  <c r="DN429" s="1"/>
  <c r="J79"/>
  <c r="S73"/>
  <c r="S402"/>
  <c r="U320"/>
  <c r="W267"/>
  <c r="CR267" s="1" a="1"/>
  <c r="CR267" s="1"/>
  <c r="DK267" s="1"/>
  <c r="V195"/>
  <c r="CU195" s="1" a="1"/>
  <c r="CU195" s="1"/>
  <c r="DN195" s="1" a="1"/>
  <c r="DN195" s="1"/>
  <c r="S87"/>
  <c r="S248"/>
  <c r="W66"/>
  <c r="V143"/>
  <c r="CU143" s="1" a="1"/>
  <c r="CU143" s="1"/>
  <c r="DN143" s="1" a="1"/>
  <c r="DN143" s="1"/>
  <c r="U371"/>
  <c r="W277"/>
  <c r="X277" s="1" a="1"/>
  <c r="X277" s="1"/>
  <c r="S41"/>
  <c r="J411"/>
  <c r="U37"/>
  <c r="J458"/>
  <c r="V572"/>
  <c r="CU572" s="1" a="1"/>
  <c r="CU572" s="1"/>
  <c r="DN572" s="1" a="1"/>
  <c r="DN572" s="1"/>
  <c r="W242"/>
  <c r="CS242" s="1" a="1"/>
  <c r="CS242" s="1"/>
  <c r="DL242" s="1"/>
  <c r="V330"/>
  <c r="CU330" s="1" a="1"/>
  <c r="CU330" s="1"/>
  <c r="DN330" s="1" a="1"/>
  <c r="DN330" s="1"/>
  <c r="S83"/>
  <c r="J587"/>
  <c r="W71"/>
  <c r="CS71" s="1" a="1"/>
  <c r="CS71" s="1"/>
  <c r="DL71" s="1"/>
  <c r="S170"/>
  <c r="U538"/>
  <c r="S138"/>
  <c r="J210"/>
  <c r="S502"/>
  <c r="U564"/>
  <c r="S366"/>
  <c r="AA366" s="1"/>
  <c r="W397"/>
  <c r="Y397" s="1" a="1"/>
  <c r="Y397" s="1"/>
  <c r="V503"/>
  <c r="CU503" s="1" a="1"/>
  <c r="CU503" s="1"/>
  <c r="DN503" s="1" a="1"/>
  <c r="DN503" s="1"/>
  <c r="J98"/>
  <c r="J501"/>
  <c r="U18"/>
  <c r="W430"/>
  <c r="CR430" s="1" a="1"/>
  <c r="CR430" s="1"/>
  <c r="DK430" s="1"/>
  <c r="J327"/>
  <c r="L327" s="1"/>
  <c r="U490"/>
  <c r="S219"/>
  <c r="S560"/>
  <c r="AA560" s="1"/>
  <c r="S353"/>
  <c r="S428"/>
  <c r="V404"/>
  <c r="CU404" s="1" a="1"/>
  <c r="CU404" s="1"/>
  <c r="DN404" s="1" a="1"/>
  <c r="DN404" s="1"/>
  <c r="J178"/>
  <c r="U65"/>
  <c r="U594"/>
  <c r="V126"/>
  <c r="CU126" s="1" a="1"/>
  <c r="CU126" s="1"/>
  <c r="DN126" s="1" a="1"/>
  <c r="DN126" s="1"/>
  <c r="W57"/>
  <c r="ED57" s="1"/>
  <c r="DZ57" s="1"/>
  <c r="U274"/>
  <c r="J429"/>
  <c r="W492"/>
  <c r="V554"/>
  <c r="CU554" s="1" a="1"/>
  <c r="CU554" s="1"/>
  <c r="DN554" s="1" a="1"/>
  <c r="DN554" s="1"/>
  <c r="V530"/>
  <c r="CU530" s="1" a="1"/>
  <c r="CU530" s="1"/>
  <c r="DN530" s="1" a="1"/>
  <c r="DN530" s="1"/>
  <c r="S263"/>
  <c r="J551"/>
  <c r="S363"/>
  <c r="AA363" s="1"/>
  <c r="J455"/>
  <c r="S426"/>
  <c r="S420"/>
  <c r="W17"/>
  <c r="ED17" s="1"/>
  <c r="DZ17" s="1"/>
  <c r="J275"/>
  <c r="S324"/>
  <c r="AA324" s="1"/>
  <c r="S406"/>
  <c r="U245"/>
  <c r="W130"/>
  <c r="CR130" s="1" a="1"/>
  <c r="CR130" s="1"/>
  <c r="DK130" s="1"/>
  <c r="W358"/>
  <c r="CR358" s="1" a="1"/>
  <c r="CR358" s="1"/>
  <c r="DK358" s="1"/>
  <c r="S260"/>
  <c r="AA260" s="1"/>
  <c r="S506"/>
  <c r="U450"/>
  <c r="W457"/>
  <c r="CR457" s="1" a="1"/>
  <c r="CR457" s="1"/>
  <c r="DK457" s="1"/>
  <c r="U146"/>
  <c r="S60"/>
  <c r="S54"/>
  <c r="S585"/>
  <c r="AA585" s="1"/>
  <c r="S90"/>
  <c r="U278"/>
  <c r="V47"/>
  <c r="CU47" s="1" a="1"/>
  <c r="CU47" s="1"/>
  <c r="DN47" s="1" a="1"/>
  <c r="DN47" s="1"/>
  <c r="S305"/>
  <c r="J540"/>
  <c r="U581"/>
  <c r="W566"/>
  <c r="Y566" s="1" a="1"/>
  <c r="Y566" s="1"/>
  <c r="U394"/>
  <c r="J317"/>
  <c r="M317" s="1"/>
  <c r="T317" s="1" a="1"/>
  <c r="T317" s="1"/>
  <c r="W233"/>
  <c r="CS233" s="1" a="1"/>
  <c r="CS233" s="1"/>
  <c r="DL233" s="1"/>
  <c r="U493"/>
  <c r="U110"/>
  <c r="J344"/>
  <c r="W181"/>
  <c r="CS181" s="1" a="1"/>
  <c r="CS181" s="1"/>
  <c r="DL181" s="1"/>
  <c r="W93"/>
  <c r="CR93" s="1" a="1"/>
  <c r="CR93" s="1"/>
  <c r="DK93" s="1"/>
  <c r="U352"/>
  <c r="W448"/>
  <c r="S287"/>
  <c r="V365"/>
  <c r="CU365" s="1" a="1"/>
  <c r="CU365" s="1"/>
  <c r="DN365" s="1" a="1"/>
  <c r="DN365" s="1"/>
  <c r="W282"/>
  <c r="Y282" s="1" a="1"/>
  <c r="Y282" s="1"/>
  <c r="W386"/>
  <c r="Y386" s="1" a="1"/>
  <c r="J381"/>
  <c r="J361"/>
  <c r="W194"/>
  <c r="ED194" s="1"/>
  <c r="DZ194" s="1"/>
  <c r="V474"/>
  <c r="CU474" s="1" a="1"/>
  <c r="CU474" s="1"/>
  <c r="DN474" s="1" a="1"/>
  <c r="DN474" s="1"/>
  <c r="J486"/>
  <c r="U370"/>
  <c r="W504"/>
  <c r="CS504" s="1" a="1"/>
  <c r="CS504" s="1"/>
  <c r="DL504" s="1"/>
  <c r="S288"/>
  <c r="U563"/>
  <c r="W438"/>
  <c r="CS438" s="1" a="1"/>
  <c r="CS438" s="1"/>
  <c r="DL438" s="1"/>
  <c r="W298"/>
  <c r="CS298" s="1" a="1"/>
  <c r="CS298" s="1"/>
  <c r="DL298" s="1"/>
  <c r="S215"/>
  <c r="W180"/>
  <c r="ED180" s="1"/>
  <c r="DZ180" s="1"/>
  <c r="S299"/>
  <c r="U227"/>
  <c r="J280"/>
  <c r="W221"/>
  <c r="Y221" s="1" a="1"/>
  <c r="Y221" s="1"/>
  <c r="U429"/>
  <c r="J384"/>
  <c r="W73"/>
  <c r="V402"/>
  <c r="CU402" s="1" a="1"/>
  <c r="CU402" s="1"/>
  <c r="DN402" s="1" a="1"/>
  <c r="DN402" s="1"/>
  <c r="J268"/>
  <c r="W378"/>
  <c r="X378" s="1" a="1"/>
  <c r="X378" s="1"/>
  <c r="W308"/>
  <c r="J406"/>
  <c r="U66"/>
  <c r="J58"/>
  <c r="W520"/>
  <c r="S381"/>
  <c r="U41"/>
  <c r="S117"/>
  <c r="J191"/>
  <c r="S572"/>
  <c r="AA572" s="1"/>
  <c r="S562"/>
  <c r="AA562" s="1"/>
  <c r="S242"/>
  <c r="V45"/>
  <c r="CU45" s="1" a="1"/>
  <c r="CU45" s="1"/>
  <c r="DN45" s="1" a="1"/>
  <c r="DN45" s="1"/>
  <c r="V316"/>
  <c r="CU316" s="1" a="1"/>
  <c r="CU316" s="1"/>
  <c r="DN316" s="1" a="1"/>
  <c r="DN316" s="1"/>
  <c r="S97"/>
  <c r="S71"/>
  <c r="V170"/>
  <c r="CU170" s="1" a="1"/>
  <c r="CU170" s="1"/>
  <c r="DN170" s="1" a="1"/>
  <c r="DN170" s="1"/>
  <c r="S538"/>
  <c r="V138"/>
  <c r="CU138" s="1" a="1"/>
  <c r="CU138" s="1"/>
  <c r="DN138" s="1" a="1"/>
  <c r="DN138" s="1"/>
  <c r="J136"/>
  <c r="V502"/>
  <c r="CU502" s="1" a="1"/>
  <c r="CU502" s="1"/>
  <c r="DN502" s="1" a="1"/>
  <c r="DN502" s="1"/>
  <c r="J566"/>
  <c r="U397"/>
  <c r="W503"/>
  <c r="ED503" s="1"/>
  <c r="DZ503" s="1"/>
  <c r="U534"/>
  <c r="J266"/>
  <c r="J272"/>
  <c r="S193"/>
  <c r="U469"/>
  <c r="V490"/>
  <c r="CU490" s="1" a="1"/>
  <c r="CU490" s="1"/>
  <c r="DN490" s="1" a="1"/>
  <c r="DN490" s="1"/>
  <c r="W219"/>
  <c r="CR219" s="1" a="1"/>
  <c r="CR219" s="1"/>
  <c r="DK219" s="1"/>
  <c r="W560"/>
  <c r="Y560" s="1" a="1"/>
  <c r="Y560" s="1"/>
  <c r="V243"/>
  <c r="CU243" s="1" a="1"/>
  <c r="CU243" s="1"/>
  <c r="DN243" s="1" a="1"/>
  <c r="DN243" s="1"/>
  <c r="V428"/>
  <c r="CU428" s="1" a="1"/>
  <c r="CU428" s="1"/>
  <c r="DN428" s="1" a="1"/>
  <c r="DN428" s="1"/>
  <c r="W404"/>
  <c r="CS404" s="1" a="1"/>
  <c r="CS404" s="1"/>
  <c r="DL404" s="1"/>
  <c r="S418"/>
  <c r="AA418" s="1"/>
  <c r="S65"/>
  <c r="J357"/>
  <c r="U126"/>
  <c r="U57"/>
  <c r="S274"/>
  <c r="S551"/>
  <c r="S492"/>
  <c r="J496"/>
  <c r="W530"/>
  <c r="W263"/>
  <c r="CS263" s="1" a="1"/>
  <c r="CS263" s="1"/>
  <c r="DL263" s="1"/>
  <c r="J242"/>
  <c r="W363"/>
  <c r="X363" s="1" a="1"/>
  <c r="X363" s="1"/>
  <c r="U122"/>
  <c r="V426"/>
  <c r="CU426" s="1" a="1"/>
  <c r="CU426" s="1"/>
  <c r="DN426" s="1" a="1"/>
  <c r="DN426" s="1"/>
  <c r="W559"/>
  <c r="Y559" s="1" a="1"/>
  <c r="Y559" s="1"/>
  <c r="S570"/>
  <c r="AA570" s="1"/>
  <c r="J215"/>
  <c r="S103"/>
  <c r="J531"/>
  <c r="S55"/>
  <c r="V536"/>
  <c r="CU536" s="1" a="1"/>
  <c r="CU536" s="1"/>
  <c r="DN536" s="1" a="1"/>
  <c r="DN536" s="1"/>
  <c r="W454"/>
  <c r="CS454" s="1" a="1"/>
  <c r="CS454" s="1"/>
  <c r="DL454" s="1"/>
  <c r="U355"/>
  <c r="S179"/>
  <c r="J5"/>
  <c r="L5" s="1"/>
  <c r="W512"/>
  <c r="CR512" s="1" a="1"/>
  <c r="CR512" s="1"/>
  <c r="DK512" s="1"/>
  <c r="U405"/>
  <c r="V358"/>
  <c r="CU358" s="1" a="1"/>
  <c r="CU358" s="1"/>
  <c r="DN358" s="1" a="1"/>
  <c r="DN358" s="1"/>
  <c r="J223"/>
  <c r="W260"/>
  <c r="CR260" s="1" a="1"/>
  <c r="CR260" s="1"/>
  <c r="DK260" s="1"/>
  <c r="U495"/>
  <c r="U228"/>
  <c r="J436"/>
  <c r="S590"/>
  <c r="V473"/>
  <c r="CU473" s="1" a="1"/>
  <c r="CU473" s="1"/>
  <c r="DN473" s="1" a="1"/>
  <c r="DN473" s="1"/>
  <c r="J56"/>
  <c r="S176"/>
  <c r="W526"/>
  <c r="J303"/>
  <c r="J561"/>
  <c r="J546"/>
  <c r="S172"/>
  <c r="AA172" s="1"/>
  <c r="J195"/>
  <c r="S258"/>
  <c r="AA258" s="1"/>
  <c r="J590"/>
  <c r="W148"/>
  <c r="S56"/>
  <c r="S99"/>
  <c r="J558"/>
  <c r="V578"/>
  <c r="CU578" s="1" a="1"/>
  <c r="CU578" s="1"/>
  <c r="DN578" s="1" a="1"/>
  <c r="DN578" s="1"/>
  <c r="J101"/>
  <c r="U487"/>
  <c r="W59"/>
  <c r="V164"/>
  <c r="CU164" s="1" a="1"/>
  <c r="CU164" s="1"/>
  <c r="DN164" s="1" a="1"/>
  <c r="DN164" s="1"/>
  <c r="V347"/>
  <c r="CU347" s="1" a="1"/>
  <c r="CU347" s="1"/>
  <c r="DN347" s="1" a="1"/>
  <c r="DN347" s="1"/>
  <c r="S96"/>
  <c r="V11"/>
  <c r="CU11" s="1" a="1"/>
  <c r="U532"/>
  <c r="S477"/>
  <c r="U417"/>
  <c r="J555"/>
  <c r="U478"/>
  <c r="V468"/>
  <c r="CU468" s="1" a="1"/>
  <c r="CU468" s="1"/>
  <c r="DN468" s="1" a="1"/>
  <c r="DN468" s="1"/>
  <c r="S456"/>
  <c r="J537"/>
  <c r="U365"/>
  <c r="W327"/>
  <c r="AW327" s="1"/>
  <c r="U356"/>
  <c r="W548"/>
  <c r="CR548" s="1" a="1"/>
  <c r="CR548" s="1"/>
  <c r="DK548" s="1"/>
  <c r="J263"/>
  <c r="J507"/>
  <c r="S225"/>
  <c r="AA225" s="1"/>
  <c r="U518"/>
  <c r="W384"/>
  <c r="ED384" s="1"/>
  <c r="DZ384" s="1"/>
  <c r="J543"/>
  <c r="U472"/>
  <c r="W584"/>
  <c r="ED584" s="1"/>
  <c r="DZ584" s="1"/>
  <c r="U70"/>
  <c r="J407"/>
  <c r="V218"/>
  <c r="CU218" s="1" a="1"/>
  <c r="CU218" s="1"/>
  <c r="DN218" s="1" a="1"/>
  <c r="DN218" s="1"/>
  <c r="U388"/>
  <c r="U528"/>
  <c r="J192"/>
  <c r="J81"/>
  <c r="U541"/>
  <c r="W19"/>
  <c r="CR19" s="1" a="1"/>
  <c r="CR19" s="1"/>
  <c r="DK19" s="1"/>
  <c r="J521"/>
  <c r="V409"/>
  <c r="CU409" s="1" a="1"/>
  <c r="CU409" s="1"/>
  <c r="DN409" s="1" a="1"/>
  <c r="DN409" s="1"/>
  <c r="J512"/>
  <c r="J368"/>
  <c r="W385"/>
  <c r="ED385" s="1"/>
  <c r="DZ385" s="1"/>
  <c r="V289"/>
  <c r="CU289" s="1" a="1"/>
  <c r="CU289" s="1"/>
  <c r="DN289" s="1" a="1"/>
  <c r="DN289" s="1"/>
  <c r="J84"/>
  <c r="W403"/>
  <c r="ED403" s="1"/>
  <c r="DZ403" s="1"/>
  <c r="S48"/>
  <c r="J556"/>
  <c r="V192"/>
  <c r="CU192" s="1" a="1"/>
  <c r="CU192" s="1"/>
  <c r="DN192" s="1" a="1"/>
  <c r="DN192" s="1"/>
  <c r="J225"/>
  <c r="W240"/>
  <c r="ED240" s="1"/>
  <c r="DZ240" s="1"/>
  <c r="W61"/>
  <c r="ED61" s="1"/>
  <c r="DZ61" s="1"/>
  <c r="V320"/>
  <c r="CU320" s="1" a="1"/>
  <c r="CU320" s="1"/>
  <c r="DN320" s="1" a="1"/>
  <c r="DN320" s="1"/>
  <c r="S267"/>
  <c r="S195"/>
  <c r="V266"/>
  <c r="CU266" s="1" a="1"/>
  <c r="CU266" s="1"/>
  <c r="DN266" s="1" a="1"/>
  <c r="DN266" s="1"/>
  <c r="S350"/>
  <c r="AA350" s="1"/>
  <c r="U248"/>
  <c r="S486"/>
  <c r="U143"/>
  <c r="V371"/>
  <c r="CU371" s="1" a="1"/>
  <c r="CU371" s="1"/>
  <c r="DN371" s="1" a="1"/>
  <c r="DN371" s="1"/>
  <c r="J255"/>
  <c r="W389"/>
  <c r="AW389" s="1"/>
  <c r="V431"/>
  <c r="CU431" s="1" a="1"/>
  <c r="CU431" s="1"/>
  <c r="DN431" s="1" a="1"/>
  <c r="DN431" s="1"/>
  <c r="V304"/>
  <c r="CU304" s="1" a="1"/>
  <c r="CU304" s="1"/>
  <c r="DN304" s="1" a="1"/>
  <c r="DN304" s="1"/>
  <c r="J251"/>
  <c r="W330"/>
  <c r="X330" s="1" a="1"/>
  <c r="X330" s="1"/>
  <c r="V83"/>
  <c r="CU83" s="1" a="1"/>
  <c r="CU83" s="1"/>
  <c r="DN83" s="1" a="1"/>
  <c r="DN83" s="1"/>
  <c r="V329"/>
  <c r="CU329" s="1" a="1"/>
  <c r="CU329" s="1"/>
  <c r="DN329" s="1" a="1"/>
  <c r="DN329" s="1"/>
  <c r="V52"/>
  <c r="CU52" s="1" a="1"/>
  <c r="CU52" s="1"/>
  <c r="DN52" s="1" a="1"/>
  <c r="DN52" s="1"/>
  <c r="U223"/>
  <c r="V481"/>
  <c r="CU481" s="1" a="1"/>
  <c r="CU481" s="1"/>
  <c r="DN481" s="1" a="1"/>
  <c r="DN481" s="1"/>
  <c r="V171"/>
  <c r="CU171" s="1" a="1"/>
  <c r="CU171" s="1"/>
  <c r="DN171" s="1" a="1"/>
  <c r="DN171" s="1"/>
  <c r="V147"/>
  <c r="CU147" s="1" a="1"/>
  <c r="CU147" s="1"/>
  <c r="DN147" s="1" a="1"/>
  <c r="DN147" s="1"/>
  <c r="W100"/>
  <c r="CS100" s="1" a="1"/>
  <c r="CS100" s="1"/>
  <c r="DL100" s="1"/>
  <c r="V564"/>
  <c r="CU564" s="1" a="1"/>
  <c r="CU564" s="1"/>
  <c r="DN564" s="1" a="1"/>
  <c r="DN564" s="1"/>
  <c r="U302"/>
  <c r="U505"/>
  <c r="J416"/>
  <c r="S332"/>
  <c r="AA332" s="1"/>
  <c r="W18"/>
  <c r="U430"/>
  <c r="W539"/>
  <c r="ED539" s="1"/>
  <c r="DZ539" s="1"/>
  <c r="S67"/>
  <c r="V273"/>
  <c r="CU273" s="1" a="1"/>
  <c r="CU273" s="1"/>
  <c r="DN273" s="1" a="1"/>
  <c r="DN273" s="1"/>
  <c r="U353"/>
  <c r="J165"/>
  <c r="J182"/>
  <c r="S204"/>
  <c r="W344"/>
  <c r="ED344" s="1"/>
  <c r="DZ344" s="1"/>
  <c r="W594"/>
  <c r="CS594" s="1" a="1"/>
  <c r="CS594" s="1"/>
  <c r="DL594" s="1"/>
  <c r="V285"/>
  <c r="CU285" s="1" a="1"/>
  <c r="CU285" s="1"/>
  <c r="DN285" s="1" a="1"/>
  <c r="DN285" s="1"/>
  <c r="U311"/>
  <c r="W274"/>
  <c r="X274" s="1" a="1"/>
  <c r="X274" s="1"/>
  <c r="V568"/>
  <c r="CU568" s="1" a="1"/>
  <c r="CU568" s="1"/>
  <c r="DN568" s="1" a="1"/>
  <c r="DN568" s="1"/>
  <c r="V185"/>
  <c r="CU185" s="1" a="1"/>
  <c r="CU185" s="1"/>
  <c r="DN185" s="1" a="1"/>
  <c r="DN185" s="1"/>
  <c r="S554"/>
  <c r="J119"/>
  <c r="V533"/>
  <c r="CU533" s="1" a="1"/>
  <c r="CU533" s="1"/>
  <c r="DN533" s="1" a="1"/>
  <c r="DN533" s="1"/>
  <c r="V380"/>
  <c r="CU380" s="1" a="1"/>
  <c r="CU380" s="1"/>
  <c r="DN380" s="1" a="1"/>
  <c r="DN380" s="1"/>
  <c r="J398"/>
  <c r="K398" s="1"/>
  <c r="M398" s="1"/>
  <c r="T398" s="1" a="1"/>
  <c r="W44"/>
  <c r="CS44" s="1" a="1"/>
  <c r="CS44" s="1"/>
  <c r="DL44" s="1"/>
  <c r="U246"/>
  <c r="U559"/>
  <c r="U570"/>
  <c r="V582"/>
  <c r="CU582" s="1" a="1"/>
  <c r="CU582" s="1"/>
  <c r="DN582" s="1" a="1"/>
  <c r="DN582" s="1"/>
  <c r="J330"/>
  <c r="U420"/>
  <c r="U103"/>
  <c r="S17"/>
  <c r="AA17" s="1"/>
  <c r="W407"/>
  <c r="Y407" s="1" a="1"/>
  <c r="Y407" s="1"/>
  <c r="V55"/>
  <c r="CU55" s="1" a="1"/>
  <c r="CU55" s="1"/>
  <c r="DN55" s="1" a="1"/>
  <c r="DN55" s="1"/>
  <c r="J51"/>
  <c r="S536"/>
  <c r="AA536" s="1"/>
  <c r="V324"/>
  <c r="CU324" s="1" a="1"/>
  <c r="CU324" s="1"/>
  <c r="DN324" s="1" a="1"/>
  <c r="DN324" s="1"/>
  <c r="S454"/>
  <c r="V42"/>
  <c r="CU42" s="1" a="1"/>
  <c r="CU42" s="1"/>
  <c r="DN42" s="1" a="1"/>
  <c r="DN42" s="1"/>
  <c r="S355"/>
  <c r="AA355" s="1"/>
  <c r="U406"/>
  <c r="U179"/>
  <c r="V245"/>
  <c r="CU245" s="1" a="1"/>
  <c r="CU245" s="1"/>
  <c r="DN245" s="1" a="1"/>
  <c r="DN245" s="1"/>
  <c r="J238"/>
  <c r="W257"/>
  <c r="X257" s="1" a="1"/>
  <c r="X257" s="1"/>
  <c r="S257"/>
  <c r="AA257" s="1"/>
  <c r="U512"/>
  <c r="W405"/>
  <c r="ED405" s="1"/>
  <c r="DZ405" s="1"/>
  <c r="S130"/>
  <c r="J21"/>
  <c r="U358"/>
  <c r="J392"/>
  <c r="K392" s="1"/>
  <c r="M392" s="1"/>
  <c r="T392" s="1" a="1"/>
  <c r="T392" s="1"/>
  <c r="Z392" s="1"/>
  <c r="V369"/>
  <c r="CU369" s="1" a="1"/>
  <c r="CU369" s="1"/>
  <c r="DN369" s="1" a="1"/>
  <c r="DN369" s="1"/>
  <c r="U260"/>
  <c r="W495"/>
  <c r="W506"/>
  <c r="ED506" s="1"/>
  <c r="DZ506" s="1"/>
  <c r="J52"/>
  <c r="W228"/>
  <c r="CR228" s="1" a="1"/>
  <c r="CR228" s="1"/>
  <c r="DK228" s="1"/>
  <c r="S333"/>
  <c r="W450"/>
  <c r="CR450" s="1" a="1"/>
  <c r="CR450" s="1"/>
  <c r="DK450" s="1"/>
  <c r="V590"/>
  <c r="CU590" s="1" a="1"/>
  <c r="CU590" s="1"/>
  <c r="DN590" s="1" a="1"/>
  <c r="DN590" s="1"/>
  <c r="S457"/>
  <c r="AA457" s="1"/>
  <c r="J323"/>
  <c r="S473"/>
  <c r="V101"/>
  <c r="CU101" s="1" a="1"/>
  <c r="CU101" s="1"/>
  <c r="DN101" s="1" a="1"/>
  <c r="DN101" s="1"/>
  <c r="W146"/>
  <c r="U176"/>
  <c r="V60"/>
  <c r="CU60" s="1" a="1"/>
  <c r="CU60" s="1"/>
  <c r="DN60" s="1" a="1"/>
  <c r="DN60" s="1"/>
  <c r="V279"/>
  <c r="CU279" s="1" a="1"/>
  <c r="CU279" s="1"/>
  <c r="DN279" s="1" a="1"/>
  <c r="DN279" s="1"/>
  <c r="J227"/>
  <c r="W54"/>
  <c r="ED54" s="1"/>
  <c r="DZ54" s="1"/>
  <c r="U526"/>
  <c r="U131"/>
  <c r="U585"/>
  <c r="W90"/>
  <c r="CS90" s="1" a="1"/>
  <c r="CS90" s="1"/>
  <c r="DL90" s="1"/>
  <c r="J279"/>
  <c r="W89"/>
  <c r="CS89" s="1" a="1"/>
  <c r="CS89" s="1"/>
  <c r="DL89" s="1"/>
  <c r="U172"/>
  <c r="V278"/>
  <c r="CU278" s="1" a="1"/>
  <c r="CU278" s="1"/>
  <c r="DN278" s="1" a="1"/>
  <c r="DN278" s="1"/>
  <c r="J232"/>
  <c r="U47"/>
  <c r="J78"/>
  <c r="W305"/>
  <c r="AB305" s="1" a="1"/>
  <c r="AB305" s="1"/>
  <c r="AC305" s="1" a="1"/>
  <c r="AC305" s="1"/>
  <c r="AD305" s="1"/>
  <c r="AK305" s="1"/>
  <c r="J533"/>
  <c r="S148"/>
  <c r="J220"/>
  <c r="U56"/>
  <c r="V581"/>
  <c r="CU581" s="1" a="1"/>
  <c r="CU581" s="1"/>
  <c r="DN581" s="1" a="1"/>
  <c r="DN581" s="1"/>
  <c r="U99"/>
  <c r="U574"/>
  <c r="U566"/>
  <c r="U578"/>
  <c r="J488"/>
  <c r="V394"/>
  <c r="CU394" s="1" a="1"/>
  <c r="CU394" s="1"/>
  <c r="DN394" s="1" a="1"/>
  <c r="DN394" s="1"/>
  <c r="U546"/>
  <c r="J363"/>
  <c r="V487"/>
  <c r="CU487" s="1" a="1"/>
  <c r="CU487" s="1"/>
  <c r="DN487" s="1" a="1"/>
  <c r="DN487" s="1"/>
  <c r="U59"/>
  <c r="U233"/>
  <c r="U164"/>
  <c r="W165"/>
  <c r="CR165" s="1" a="1"/>
  <c r="CR165" s="1"/>
  <c r="DK165" s="1"/>
  <c r="U347"/>
  <c r="V493"/>
  <c r="CU493" s="1" a="1"/>
  <c r="CU493" s="1"/>
  <c r="DN493" s="1" a="1"/>
  <c r="DN493" s="1"/>
  <c r="V96"/>
  <c r="CU96" s="1" a="1"/>
  <c r="CU96" s="1"/>
  <c r="DN96" s="1" a="1"/>
  <c r="DN96" s="1"/>
  <c r="W110"/>
  <c r="CR110" s="1" a="1"/>
  <c r="CR110" s="1"/>
  <c r="DK110" s="1"/>
  <c r="U11"/>
  <c r="W11"/>
  <c r="J67"/>
  <c r="S532"/>
  <c r="W477"/>
  <c r="CR477" s="1" a="1"/>
  <c r="CR477" s="1"/>
  <c r="DK477" s="1"/>
  <c r="V25"/>
  <c r="CU25" s="1" a="1"/>
  <c r="CU25" s="1"/>
  <c r="DN25" s="1" a="1"/>
  <c r="DN25" s="1"/>
  <c r="W417"/>
  <c r="AB417" s="1" a="1"/>
  <c r="AB417" s="1"/>
  <c r="AC417" s="1" a="1"/>
  <c r="AC417" s="1"/>
  <c r="AD417" s="1"/>
  <c r="AK417" s="1"/>
  <c r="S181"/>
  <c r="J85"/>
  <c r="J226"/>
  <c r="S93"/>
  <c r="S367"/>
  <c r="AA367" s="1"/>
  <c r="S478"/>
  <c r="S352"/>
  <c r="S468"/>
  <c r="U448"/>
  <c r="V456"/>
  <c r="CU456" s="1" a="1"/>
  <c r="CU456" s="1"/>
  <c r="DN456" s="1" a="1"/>
  <c r="DN456" s="1"/>
  <c r="U451"/>
  <c r="J495"/>
  <c r="V287"/>
  <c r="CU287" s="1" a="1"/>
  <c r="CU287" s="1"/>
  <c r="DN287" s="1" a="1"/>
  <c r="DN287" s="1"/>
  <c r="J432"/>
  <c r="M432" s="1"/>
  <c r="T432" s="1" a="1"/>
  <c r="T432" s="1"/>
  <c r="Z432" s="1"/>
  <c r="AW432" s="1"/>
  <c r="S275"/>
  <c r="AA275" s="1"/>
  <c r="U440"/>
  <c r="V327"/>
  <c r="CU327" s="1" a="1"/>
  <c r="CU327" s="1"/>
  <c r="DN327" s="1" a="1"/>
  <c r="DN327" s="1"/>
  <c r="U282"/>
  <c r="S282"/>
  <c r="AA282" s="1"/>
  <c r="W356"/>
  <c r="AW356" s="1"/>
  <c r="V386"/>
  <c r="CU386" s="1" a="1"/>
  <c r="CU386" s="1"/>
  <c r="DN386" s="1" a="1"/>
  <c r="DN386" s="1"/>
  <c r="V548"/>
  <c r="CU548" s="1" a="1"/>
  <c r="CU548" s="1"/>
  <c r="DN548" s="1" a="1"/>
  <c r="DN548" s="1"/>
  <c r="S542"/>
  <c r="J170"/>
  <c r="J439"/>
  <c r="L439" s="1"/>
  <c r="U38"/>
  <c r="U225"/>
  <c r="J320"/>
  <c r="S518"/>
  <c r="S194"/>
  <c r="AA194" s="1"/>
  <c r="V384"/>
  <c r="CU384" s="1" a="1"/>
  <c r="CU384" s="1"/>
  <c r="DN384" s="1" a="1"/>
  <c r="DN384" s="1"/>
  <c r="U508"/>
  <c r="J302"/>
  <c r="W474"/>
  <c r="ED474" s="1"/>
  <c r="DZ474" s="1"/>
  <c r="S472"/>
  <c r="J213"/>
  <c r="J18"/>
  <c r="U584"/>
  <c r="W377"/>
  <c r="Y377" s="1" a="1"/>
  <c r="Y377" s="1"/>
  <c r="W370"/>
  <c r="X370" s="1" a="1"/>
  <c r="X370" s="1"/>
  <c r="S70"/>
  <c r="V504"/>
  <c r="CU504" s="1" a="1"/>
  <c r="CU504" s="1"/>
  <c r="DN504" s="1" a="1"/>
  <c r="DN504" s="1"/>
  <c r="J71"/>
  <c r="V288"/>
  <c r="CU288" s="1" a="1"/>
  <c r="CU288" s="1"/>
  <c r="DN288" s="1" a="1"/>
  <c r="DN288" s="1"/>
  <c r="U218"/>
  <c r="J382"/>
  <c r="W388"/>
  <c r="AB388" s="1" a="1"/>
  <c r="AB388" s="1"/>
  <c r="AC388" s="1" a="1"/>
  <c r="AC388" s="1"/>
  <c r="AD388" s="1"/>
  <c r="AK388" s="1"/>
  <c r="J578"/>
  <c r="V563"/>
  <c r="CU563" s="1" a="1"/>
  <c r="CU563" s="1"/>
  <c r="DN563" s="1" a="1"/>
  <c r="DN563" s="1"/>
  <c r="W580"/>
  <c r="Y580" s="1" a="1"/>
  <c r="Y580" s="1"/>
  <c r="V528"/>
  <c r="CU528" s="1" a="1"/>
  <c r="CU528" s="1"/>
  <c r="DN528" s="1" a="1"/>
  <c r="DN528" s="1"/>
  <c r="U438"/>
  <c r="J478"/>
  <c r="V298"/>
  <c r="CU298" s="1" a="1"/>
  <c r="CU298" s="1"/>
  <c r="DN298" s="1" a="1"/>
  <c r="DN298" s="1"/>
  <c r="J506"/>
  <c r="W261"/>
  <c r="Y261" s="1" a="1"/>
  <c r="Y261" s="1"/>
  <c r="V541"/>
  <c r="CU541" s="1" a="1"/>
  <c r="CU541" s="1"/>
  <c r="DN541" s="1" a="1"/>
  <c r="DN541" s="1"/>
  <c r="J208"/>
  <c r="V215"/>
  <c r="CU215" s="1" a="1"/>
  <c r="CU215" s="1"/>
  <c r="DN215" s="1" a="1"/>
  <c r="DN215" s="1"/>
  <c r="V180"/>
  <c r="CU180" s="1" a="1"/>
  <c r="CU180" s="1"/>
  <c r="DN180" s="1" a="1"/>
  <c r="DN180" s="1"/>
  <c r="J141"/>
  <c r="S19"/>
  <c r="U346"/>
  <c r="W299"/>
  <c r="CS299" s="1" a="1"/>
  <c r="CS299" s="1"/>
  <c r="DL299" s="1"/>
  <c r="J509"/>
  <c r="W409"/>
  <c r="AW409" s="1"/>
  <c r="U301"/>
  <c r="S227"/>
  <c r="J48"/>
  <c r="V317"/>
  <c r="CU317" s="1" a="1"/>
  <c r="CU317" s="1"/>
  <c r="DN317" s="1" a="1"/>
  <c r="DN317" s="1"/>
  <c r="J517"/>
  <c r="M517" s="1"/>
  <c r="T517" s="1" a="1"/>
  <c r="T517" s="1"/>
  <c r="Z517" s="1"/>
  <c r="V385"/>
  <c r="CU385" s="1" a="1"/>
  <c r="CU385" s="1"/>
  <c r="DN385" s="1" a="1"/>
  <c r="DN385" s="1"/>
  <c r="S289"/>
  <c r="J588"/>
  <c r="U374"/>
  <c r="U403"/>
  <c r="W429"/>
  <c r="Y429" s="1" a="1"/>
  <c r="Y429" s="1"/>
  <c r="S429"/>
  <c r="AA429" s="1"/>
  <c r="U48"/>
  <c r="J164"/>
  <c r="W575"/>
  <c r="Y575" s="1" a="1"/>
  <c r="Y575" s="1"/>
  <c r="U192"/>
  <c r="J262"/>
  <c r="V73"/>
  <c r="CU73" s="1" a="1"/>
  <c r="CU73" s="1"/>
  <c r="DN73" s="1" a="1"/>
  <c r="DN73" s="1"/>
  <c r="V501"/>
  <c r="CU501" s="1" a="1"/>
  <c r="CU501" s="1"/>
  <c r="DN501" s="1" a="1"/>
  <c r="DN501" s="1"/>
  <c r="V240"/>
  <c r="CU240" s="1" a="1"/>
  <c r="CU240" s="1"/>
  <c r="DN240" s="1" a="1"/>
  <c r="DN240" s="1"/>
  <c r="U402"/>
  <c r="S61"/>
  <c r="J345"/>
  <c r="S320"/>
  <c r="W15"/>
  <c r="U267"/>
  <c r="S378"/>
  <c r="U195"/>
  <c r="S308"/>
  <c r="W266"/>
  <c r="Y266" s="1" a="1"/>
  <c r="Y266" s="1"/>
  <c r="W87"/>
  <c r="CR87" s="1" a="1"/>
  <c r="CR87" s="1"/>
  <c r="DK87" s="1"/>
  <c r="J95"/>
  <c r="V350"/>
  <c r="CU350" s="1" a="1"/>
  <c r="CU350" s="1"/>
  <c r="DN350" s="1" a="1"/>
  <c r="DN350" s="1"/>
  <c r="V248"/>
  <c r="CU248" s="1" a="1"/>
  <c r="CU248" s="1"/>
  <c r="DN248" s="1" a="1"/>
  <c r="DN248" s="1"/>
  <c r="V66"/>
  <c r="CU66" s="1" a="1"/>
  <c r="CU66" s="1"/>
  <c r="DN66" s="1" a="1"/>
  <c r="DN66" s="1"/>
  <c r="U486"/>
  <c r="S143"/>
  <c r="U520"/>
  <c r="W371"/>
  <c r="ED371" s="1"/>
  <c r="DZ371" s="1"/>
  <c r="W381"/>
  <c r="CR381" s="1" a="1"/>
  <c r="CR381" s="1"/>
  <c r="DK381" s="1"/>
  <c r="V277"/>
  <c r="CU277" s="1" a="1"/>
  <c r="CU277" s="1"/>
  <c r="DN277" s="1" a="1"/>
  <c r="DN277" s="1"/>
  <c r="V41"/>
  <c r="CU41" s="1" a="1"/>
  <c r="CU41" s="1"/>
  <c r="DN41" s="1" a="1"/>
  <c r="DN41" s="1"/>
  <c r="J475"/>
  <c r="U117"/>
  <c r="J402"/>
  <c r="S37"/>
  <c r="S389"/>
  <c r="AA389" s="1"/>
  <c r="J426"/>
  <c r="K426" s="1"/>
  <c r="W431"/>
  <c r="J75"/>
  <c r="W572"/>
  <c r="X572" s="1" a="1"/>
  <c r="X572" s="1"/>
  <c r="W562"/>
  <c r="AW562" s="1"/>
  <c r="U304"/>
  <c r="V242"/>
  <c r="CU242" s="1" a="1"/>
  <c r="CU242" s="1"/>
  <c r="DN242" s="1" a="1"/>
  <c r="DN242" s="1"/>
  <c r="J457"/>
  <c r="S45"/>
  <c r="U330"/>
  <c r="U316"/>
  <c r="W83"/>
  <c r="CR83" s="1" a="1"/>
  <c r="CR83" s="1"/>
  <c r="DK83" s="1"/>
  <c r="V97"/>
  <c r="CU97" s="1" a="1"/>
  <c r="CU97" s="1"/>
  <c r="DN97" s="1" a="1"/>
  <c r="DN97" s="1"/>
  <c r="W329"/>
  <c r="X329" s="1" a="1"/>
  <c r="X329" s="1"/>
  <c r="U71"/>
  <c r="S52"/>
  <c r="U170"/>
  <c r="W538"/>
  <c r="CS538" s="1" a="1"/>
  <c r="CS538" s="1"/>
  <c r="DL538" s="1"/>
  <c r="U481"/>
  <c r="W138"/>
  <c r="W171"/>
  <c r="AW171" s="1"/>
  <c r="J300"/>
  <c r="W147"/>
  <c r="U502"/>
  <c r="V100"/>
  <c r="CU100" s="1" a="1"/>
  <c r="CU100" s="1"/>
  <c r="DN100" s="1" a="1"/>
  <c r="DN100" s="1"/>
  <c r="J469"/>
  <c r="K469" s="1"/>
  <c r="S564"/>
  <c r="AA564" s="1"/>
  <c r="V366"/>
  <c r="CU366" s="1" a="1"/>
  <c r="CU366" s="1"/>
  <c r="DN366" s="1" a="1"/>
  <c r="DN366" s="1"/>
  <c r="V302"/>
  <c r="CU302" s="1" a="1"/>
  <c r="CU302" s="1"/>
  <c r="DN302" s="1" a="1"/>
  <c r="DN302" s="1"/>
  <c r="V397"/>
  <c r="CU397" s="1" a="1"/>
  <c r="CU397" s="1"/>
  <c r="DN397" s="1" a="1"/>
  <c r="DN397" s="1"/>
  <c r="W505"/>
  <c r="AA505" s="1"/>
  <c r="J115"/>
  <c r="S503"/>
  <c r="W534"/>
  <c r="S458"/>
  <c r="J16"/>
  <c r="V332"/>
  <c r="CU332" s="1" a="1"/>
  <c r="CU332" s="1"/>
  <c r="DN332" s="1" a="1"/>
  <c r="DN332" s="1"/>
  <c r="J473"/>
  <c r="V18"/>
  <c r="CU18" s="1" a="1"/>
  <c r="CU18" s="1"/>
  <c r="DN18" s="1" a="1"/>
  <c r="DN18" s="1"/>
  <c r="V193"/>
  <c r="CU193" s="1" a="1"/>
  <c r="CU193" s="1"/>
  <c r="DN193" s="1" a="1"/>
  <c r="DN193" s="1"/>
  <c r="S430"/>
  <c r="V469"/>
  <c r="CU469" s="1" a="1"/>
  <c r="CU469" s="1"/>
  <c r="DN469" s="1" a="1"/>
  <c r="DN469" s="1"/>
  <c r="U539"/>
  <c r="S490"/>
  <c r="W67"/>
  <c r="CR67" s="1" a="1"/>
  <c r="CR67" s="1"/>
  <c r="DK67" s="1"/>
  <c r="U219"/>
  <c r="U273"/>
  <c r="J576"/>
  <c r="V560"/>
  <c r="CU560" s="1" a="1"/>
  <c r="CU560" s="1"/>
  <c r="DN560" s="1" a="1"/>
  <c r="DN560" s="1"/>
  <c r="S243"/>
  <c r="V353"/>
  <c r="CU353" s="1" a="1"/>
  <c r="CU353" s="1"/>
  <c r="DN353" s="1" a="1"/>
  <c r="DN353" s="1"/>
  <c r="W428"/>
  <c r="CR428" s="1" a="1"/>
  <c r="CR428" s="1"/>
  <c r="DK428" s="1"/>
  <c r="J53"/>
  <c r="U404"/>
  <c r="J489"/>
  <c r="U418"/>
  <c r="W204"/>
  <c r="CR204" s="1" a="1"/>
  <c r="CR204" s="1"/>
  <c r="DK204" s="1"/>
  <c r="J43"/>
  <c r="V65"/>
  <c r="CU65" s="1" a="1"/>
  <c r="CU65" s="1"/>
  <c r="DN65" s="1" a="1"/>
  <c r="DN65" s="1"/>
  <c r="S344"/>
  <c r="V594"/>
  <c r="CU594" s="1" a="1"/>
  <c r="CU594" s="1"/>
  <c r="DN594" s="1" a="1"/>
  <c r="DN594" s="1"/>
  <c r="S126"/>
  <c r="W285"/>
  <c r="X285" s="1" a="1"/>
  <c r="X285" s="1"/>
  <c r="J510"/>
  <c r="V57"/>
  <c r="CU57" s="1" a="1"/>
  <c r="CU57" s="1"/>
  <c r="DN57" s="1" a="1"/>
  <c r="DN57" s="1"/>
  <c r="S311"/>
  <c r="W551"/>
  <c r="ED551" s="1"/>
  <c r="DZ551" s="1"/>
  <c r="S568"/>
  <c r="J372"/>
  <c r="L372" s="1"/>
  <c r="U492"/>
  <c r="S185"/>
  <c r="U554"/>
  <c r="J467"/>
  <c r="U530"/>
  <c r="V263"/>
  <c r="CU263" s="1" a="1"/>
  <c r="CU263" s="1"/>
  <c r="DN263" s="1" a="1"/>
  <c r="DN263" s="1"/>
  <c r="S533"/>
  <c r="J31"/>
  <c r="M31" s="1"/>
  <c r="T31" s="1" a="1"/>
  <c r="T31" s="1"/>
  <c r="Z31" s="1"/>
  <c r="U380"/>
  <c r="V363"/>
  <c r="CU363" s="1" a="1"/>
  <c r="CU363" s="1"/>
  <c r="DN363" s="1" a="1"/>
  <c r="DN363" s="1"/>
  <c r="W122"/>
  <c r="CS122" s="1" a="1"/>
  <c r="CS122" s="1"/>
  <c r="DL122" s="1"/>
  <c r="V44"/>
  <c r="CU44" s="1" a="1"/>
  <c r="CU44" s="1"/>
  <c r="DN44" s="1" a="1"/>
  <c r="DN44" s="1"/>
  <c r="S81"/>
  <c r="S246"/>
  <c r="U426"/>
  <c r="V559"/>
  <c r="CU559" s="1" a="1"/>
  <c r="CU559" s="1"/>
  <c r="DN559" s="1" a="1"/>
  <c r="DN559" s="1"/>
  <c r="W570"/>
  <c r="W582"/>
  <c r="X582" s="1" a="1"/>
  <c r="X582" s="1"/>
  <c r="J498"/>
  <c r="W420"/>
  <c r="ED420" s="1"/>
  <c r="DZ420" s="1"/>
  <c r="W103"/>
  <c r="V17"/>
  <c r="CU17" s="1" a="1"/>
  <c r="CU17" s="1"/>
  <c r="DN17" s="1" a="1"/>
  <c r="DN17" s="1"/>
  <c r="J73"/>
  <c r="U407"/>
  <c r="U55"/>
  <c r="U536"/>
  <c r="U324"/>
  <c r="U454"/>
  <c r="W42"/>
  <c r="W355"/>
  <c r="X355" s="1" a="1"/>
  <c r="X355" s="1"/>
  <c r="J484"/>
  <c r="V406"/>
  <c r="CU406" s="1" a="1"/>
  <c r="CU406" s="1"/>
  <c r="DN406" s="1" a="1"/>
  <c r="DN406" s="1"/>
  <c r="V179"/>
  <c r="CU179" s="1" a="1"/>
  <c r="CU179" s="1"/>
  <c r="DN179" s="1" a="1"/>
  <c r="DN179" s="1"/>
  <c r="W245"/>
  <c r="CR245" s="1" a="1"/>
  <c r="CR245" s="1"/>
  <c r="DK245" s="1"/>
  <c r="J456"/>
  <c r="U257"/>
  <c r="S512"/>
  <c r="S405"/>
  <c r="AA405" s="1"/>
  <c r="U130"/>
  <c r="J431"/>
  <c r="J311"/>
  <c r="J116"/>
  <c r="U369"/>
  <c r="V260"/>
  <c r="CU260" s="1" a="1"/>
  <c r="CU260" s="1"/>
  <c r="DN260" s="1" a="1"/>
  <c r="DN260" s="1"/>
  <c r="S495"/>
  <c r="J443"/>
  <c r="V506"/>
  <c r="CU506" s="1" a="1"/>
  <c r="CU506" s="1"/>
  <c r="DN506" s="1" a="1"/>
  <c r="DN506" s="1"/>
  <c r="V228"/>
  <c r="CU228" s="1" a="1"/>
  <c r="CU228" s="1"/>
  <c r="DN228" s="1" a="1"/>
  <c r="DN228" s="1"/>
  <c r="V333"/>
  <c r="CU333" s="1" a="1"/>
  <c r="CU333" s="1"/>
  <c r="DN333" s="1" a="1"/>
  <c r="DN333" s="1"/>
  <c r="J370"/>
  <c r="K370" s="1"/>
  <c r="V450"/>
  <c r="CU450" s="1" a="1"/>
  <c r="CU450" s="1"/>
  <c r="DN450" s="1" a="1"/>
  <c r="DN450" s="1"/>
  <c r="W590"/>
  <c r="ED590" s="1"/>
  <c r="DZ590" s="1"/>
  <c r="U457"/>
  <c r="U473"/>
  <c r="W101"/>
  <c r="CR101" s="1" a="1"/>
  <c r="CR101" s="1"/>
  <c r="DK101" s="1"/>
  <c r="S146"/>
  <c r="W176"/>
  <c r="U60"/>
  <c r="S279"/>
  <c r="AA279" s="1"/>
  <c r="U279"/>
  <c r="V54"/>
  <c r="CU54" s="1" a="1"/>
  <c r="CU54" s="1"/>
  <c r="DN54" s="1" a="1"/>
  <c r="DN54" s="1"/>
  <c r="S526"/>
  <c r="S131"/>
  <c r="J358"/>
  <c r="K358" s="1"/>
  <c r="W585"/>
  <c r="J96"/>
  <c r="U90"/>
  <c r="V89"/>
  <c r="CU89" s="1" a="1"/>
  <c r="CU89" s="1"/>
  <c r="DN89" s="1" a="1"/>
  <c r="DN89" s="1"/>
  <c r="V172"/>
  <c r="CU172" s="1" a="1"/>
  <c r="CU172" s="1"/>
  <c r="DN172" s="1" a="1"/>
  <c r="DN172" s="1"/>
  <c r="W278"/>
  <c r="CR278" s="1" a="1"/>
  <c r="CR278" s="1"/>
  <c r="DK278" s="1"/>
  <c r="J502"/>
  <c r="S47"/>
  <c r="W258"/>
  <c r="U258"/>
  <c r="U305"/>
  <c r="J211"/>
  <c r="U148"/>
  <c r="J366"/>
  <c r="K366" s="1"/>
  <c r="W56"/>
  <c r="CS56" s="1" a="1"/>
  <c r="CS56" s="1"/>
  <c r="DL56" s="1"/>
  <c r="W581"/>
  <c r="AB581" s="1" a="1"/>
  <c r="AB581" s="1"/>
  <c r="AC581" s="1" a="1"/>
  <c r="AC581" s="1"/>
  <c r="AD581" s="1"/>
  <c r="AK581" s="1"/>
  <c r="W99"/>
  <c r="J520"/>
  <c r="W574"/>
  <c r="CS574" s="1" a="1"/>
  <c r="CS574" s="1"/>
  <c r="DL574" s="1"/>
  <c r="V566"/>
  <c r="CU566" s="1" a="1"/>
  <c r="CU566" s="1"/>
  <c r="DN566" s="1" a="1"/>
  <c r="DN566" s="1"/>
  <c r="W578"/>
  <c r="X578" s="1" a="1"/>
  <c r="X578" s="1"/>
  <c r="S394"/>
  <c r="V546"/>
  <c r="CU546" s="1" a="1"/>
  <c r="CU546" s="1"/>
  <c r="DN546" s="1" a="1"/>
  <c r="DN546" s="1"/>
  <c r="S546"/>
  <c r="AA546" s="1"/>
  <c r="S487"/>
  <c r="V59"/>
  <c r="CU59" s="1" a="1"/>
  <c r="CU59" s="1"/>
  <c r="DN59" s="1" a="1"/>
  <c r="DN59" s="1"/>
  <c r="S233"/>
  <c r="S164"/>
  <c r="U165"/>
  <c r="J282"/>
  <c r="S347"/>
  <c r="S493"/>
  <c r="W96"/>
  <c r="S110"/>
  <c r="S11"/>
  <c r="J371"/>
  <c r="W532"/>
  <c r="ED532" s="1"/>
  <c r="DZ532" s="1"/>
  <c r="U477"/>
  <c r="S25"/>
  <c r="J240"/>
  <c r="S417"/>
  <c r="AA417" s="1"/>
  <c r="V181"/>
  <c r="CU181" s="1" a="1"/>
  <c r="CU181" s="1"/>
  <c r="DN181" s="1" a="1"/>
  <c r="DN181" s="1"/>
  <c r="J332"/>
  <c r="V93"/>
  <c r="CU93" s="1" a="1"/>
  <c r="CU93" s="1"/>
  <c r="DN93" s="1" a="1"/>
  <c r="DN93" s="1"/>
  <c r="U367"/>
  <c r="V478"/>
  <c r="CU478" s="1" a="1"/>
  <c r="CU478" s="1"/>
  <c r="DN478" s="1" a="1"/>
  <c r="DN478" s="1"/>
  <c r="W352"/>
  <c r="CS352" s="1" a="1"/>
  <c r="CS352" s="1"/>
  <c r="DL352" s="1"/>
  <c r="U468"/>
  <c r="S448"/>
  <c r="W456"/>
  <c r="ED456" s="1"/>
  <c r="DZ456" s="1"/>
  <c r="J144"/>
  <c r="S451"/>
  <c r="J408"/>
  <c r="U287"/>
  <c r="W365"/>
  <c r="AB365" s="1" a="1"/>
  <c r="AB365" s="1"/>
  <c r="AC365" s="1" a="1"/>
  <c r="AC365" s="1"/>
  <c r="AD365" s="1"/>
  <c r="AK365" s="1"/>
  <c r="W275"/>
  <c r="CS275" s="1" a="1"/>
  <c r="CS275" s="1"/>
  <c r="DL275" s="1"/>
  <c r="J15"/>
  <c r="S440"/>
  <c r="S327"/>
  <c r="V282"/>
  <c r="CU282" s="1" a="1"/>
  <c r="CU282" s="1"/>
  <c r="DN282" s="1" a="1"/>
  <c r="DN282" s="1"/>
  <c r="V356"/>
  <c r="CU356" s="1" a="1"/>
  <c r="CU356" s="1"/>
  <c r="DN356" s="1" a="1"/>
  <c r="DN356" s="1"/>
  <c r="S386"/>
  <c r="U548"/>
  <c r="W542"/>
  <c r="CR542" s="1" a="1"/>
  <c r="CR542" s="1"/>
  <c r="DK542" s="1"/>
  <c r="J175"/>
  <c r="J541"/>
  <c r="V38"/>
  <c r="CU38" s="1" a="1"/>
  <c r="CU38" s="1"/>
  <c r="DN38" s="1" a="1"/>
  <c r="DN38" s="1"/>
  <c r="V225"/>
  <c r="CU225" s="1" a="1"/>
  <c r="CU225" s="1"/>
  <c r="DN225" s="1" a="1"/>
  <c r="DN225" s="1"/>
  <c r="W518"/>
  <c r="AW518" s="1"/>
  <c r="V194"/>
  <c r="CU194" s="1" a="1"/>
  <c r="CU194" s="1"/>
  <c r="DN194" s="1" a="1"/>
  <c r="DN194" s="1"/>
  <c r="U384"/>
  <c r="J493"/>
  <c r="S508"/>
  <c r="J479"/>
  <c r="U474"/>
  <c r="V472"/>
  <c r="CU472" s="1" a="1"/>
  <c r="CU472" s="1"/>
  <c r="DN472" s="1" a="1"/>
  <c r="DN472" s="1"/>
  <c r="J369"/>
  <c r="S584"/>
  <c r="U377"/>
  <c r="S370"/>
  <c r="AA370" s="1"/>
  <c r="V70"/>
  <c r="CU70" s="1" a="1"/>
  <c r="CU70" s="1"/>
  <c r="DN70" s="1" a="1"/>
  <c r="DN70" s="1"/>
  <c r="U504"/>
  <c r="J87"/>
  <c r="W288"/>
  <c r="CR288" s="1" a="1"/>
  <c r="CR288" s="1"/>
  <c r="DK288" s="1"/>
  <c r="W218"/>
  <c r="J470"/>
  <c r="V388"/>
  <c r="CU388" s="1" a="1"/>
  <c r="CU388" s="1"/>
  <c r="DN388" s="1" a="1"/>
  <c r="DN388" s="1"/>
  <c r="J287"/>
  <c r="L287" s="1"/>
  <c r="W563"/>
  <c r="CS563" s="1" a="1"/>
  <c r="CS563" s="1"/>
  <c r="DL563" s="1"/>
  <c r="V580"/>
  <c r="CU580" s="1" a="1"/>
  <c r="CU580" s="1"/>
  <c r="DN580" s="1" a="1"/>
  <c r="DN580" s="1"/>
  <c r="W528"/>
  <c r="CS528" s="1" a="1"/>
  <c r="CS528" s="1"/>
  <c r="DL528" s="1"/>
  <c r="S438"/>
  <c r="J44"/>
  <c r="U298"/>
  <c r="J224"/>
  <c r="S261"/>
  <c r="W541"/>
  <c r="U215"/>
  <c r="S180"/>
  <c r="J147"/>
  <c r="M147" s="1"/>
  <c r="T147" s="1" a="1"/>
  <c r="T147" s="1"/>
  <c r="U19"/>
  <c r="S346"/>
  <c r="U299"/>
  <c r="J126"/>
  <c r="U409"/>
  <c r="V301"/>
  <c r="CU301" s="1" a="1"/>
  <c r="CU301" s="1"/>
  <c r="DN301" s="1" a="1"/>
  <c r="DN301" s="1"/>
  <c r="J377"/>
  <c r="W227"/>
  <c r="ED227" s="1"/>
  <c r="DZ227" s="1"/>
  <c r="U317"/>
  <c r="J286"/>
  <c r="U385"/>
  <c r="W289"/>
  <c r="S221"/>
  <c r="U221"/>
  <c r="V374"/>
  <c r="CU374" s="1" a="1"/>
  <c r="CU374" s="1"/>
  <c r="DN374" s="1" a="1"/>
  <c r="DN374" s="1"/>
  <c r="J206"/>
  <c r="S403"/>
  <c r="W48"/>
  <c r="CR48" s="1" a="1"/>
  <c r="CR48" s="1"/>
  <c r="DK48" s="1"/>
  <c r="J184"/>
  <c r="V575"/>
  <c r="CU575" s="1" a="1"/>
  <c r="CU575" s="1"/>
  <c r="DN575" s="1" a="1"/>
  <c r="DN575" s="1"/>
  <c r="J41"/>
  <c r="W192"/>
  <c r="ED192" s="1"/>
  <c r="DZ192" s="1"/>
  <c r="U73"/>
  <c r="W501"/>
  <c r="S240"/>
  <c r="AA240" s="1"/>
  <c r="W402"/>
  <c r="ED402" s="1"/>
  <c r="DZ402" s="1"/>
  <c r="V61"/>
  <c r="CU61" s="1" a="1"/>
  <c r="CU61" s="1"/>
  <c r="DN61" s="1" a="1"/>
  <c r="DN61" s="1"/>
  <c r="J385"/>
  <c r="W320"/>
  <c r="V15"/>
  <c r="CU15" s="1" a="1"/>
  <c r="CU15" s="1"/>
  <c r="DN15" s="1" a="1"/>
  <c r="DN15" s="1"/>
  <c r="V267"/>
  <c r="CU267" s="1" a="1"/>
  <c r="CU267" s="1"/>
  <c r="DN267" s="1" a="1"/>
  <c r="DN267" s="1"/>
  <c r="U378"/>
  <c r="W195"/>
  <c r="CS195" s="1" a="1"/>
  <c r="CS195" s="1"/>
  <c r="DL195" s="1"/>
  <c r="U308"/>
  <c r="U266"/>
  <c r="J66"/>
  <c r="U87"/>
  <c r="W350"/>
  <c r="ED350" s="1"/>
  <c r="DZ350" s="1"/>
  <c r="W248"/>
  <c r="CR248" s="1" a="1"/>
  <c r="CR248" s="1"/>
  <c r="DK248" s="1"/>
  <c r="J257"/>
  <c r="S66"/>
  <c r="V486"/>
  <c r="CU486" s="1" a="1"/>
  <c r="CU486" s="1"/>
  <c r="DN486" s="1" a="1"/>
  <c r="DN486" s="1"/>
  <c r="W143"/>
  <c r="S520"/>
  <c r="S371"/>
  <c r="U381"/>
  <c r="U277"/>
  <c r="W41"/>
  <c r="CR41" s="1" a="1"/>
  <c r="CR41" s="1"/>
  <c r="DK41" s="1"/>
  <c r="J428"/>
  <c r="V117"/>
  <c r="CU117" s="1" a="1"/>
  <c r="CU117" s="1"/>
  <c r="DN117" s="1" a="1"/>
  <c r="DN117" s="1"/>
  <c r="J314"/>
  <c r="V37"/>
  <c r="CU37" s="1" a="1"/>
  <c r="CU37" s="1"/>
  <c r="DN37" s="1" a="1"/>
  <c r="DN37" s="1"/>
  <c r="J525"/>
  <c r="V389"/>
  <c r="CU389" s="1" a="1"/>
  <c r="CU389" s="1"/>
  <c r="DN389" s="1" a="1"/>
  <c r="DN389" s="1"/>
  <c r="U431"/>
  <c r="J434"/>
  <c r="U572"/>
  <c r="U562"/>
  <c r="S304"/>
  <c r="J290"/>
  <c r="U242"/>
  <c r="U45"/>
  <c r="S330"/>
  <c r="AA330" s="1"/>
  <c r="W316"/>
  <c r="CS316" s="1" a="1"/>
  <c r="CS316" s="1"/>
  <c r="DL316" s="1"/>
  <c r="U83"/>
  <c r="W97"/>
  <c r="CR97" s="1" a="1"/>
  <c r="CR97" s="1"/>
  <c r="DK97" s="1"/>
  <c r="S329"/>
  <c r="V71"/>
  <c r="CU71" s="1" a="1"/>
  <c r="CU71" s="1"/>
  <c r="DN71" s="1" a="1"/>
  <c r="DN71" s="1"/>
  <c r="U52"/>
  <c r="W170"/>
  <c r="ED170" s="1"/>
  <c r="DZ170" s="1"/>
  <c r="W223"/>
  <c r="CS223" s="1" a="1"/>
  <c r="CS223" s="1"/>
  <c r="DL223" s="1"/>
  <c r="S223"/>
  <c r="AA223" s="1"/>
  <c r="V538"/>
  <c r="CU538" s="1" a="1"/>
  <c r="CU538" s="1"/>
  <c r="DN538" s="1" a="1"/>
  <c r="DN538" s="1"/>
  <c r="W481"/>
  <c r="CS481" s="1" a="1"/>
  <c r="CS481" s="1"/>
  <c r="DL481" s="1"/>
  <c r="U138"/>
  <c r="U171"/>
  <c r="J181"/>
  <c r="U147"/>
  <c r="W502"/>
  <c r="CS502" s="1" a="1"/>
  <c r="CS502" s="1"/>
  <c r="DL502" s="1"/>
  <c r="S100"/>
  <c r="W564"/>
  <c r="Y564" s="1" a="1"/>
  <c r="Y564" s="1"/>
  <c r="U366"/>
  <c r="W366"/>
  <c r="X366" s="1" a="1"/>
  <c r="X366" s="1"/>
  <c r="W302"/>
  <c r="AB302" s="1" a="1"/>
  <c r="AB302" s="1"/>
  <c r="AC302" s="1" a="1"/>
  <c r="AC302" s="1"/>
  <c r="AD302" s="1"/>
  <c r="AK302" s="1"/>
  <c r="S397"/>
  <c r="V505"/>
  <c r="CU505" s="1" a="1"/>
  <c r="CU505" s="1"/>
  <c r="DN505" s="1" a="1"/>
  <c r="DN505" s="1"/>
  <c r="U503"/>
  <c r="V534"/>
  <c r="CU534" s="1" a="1"/>
  <c r="CU534" s="1"/>
  <c r="DN534" s="1" a="1"/>
  <c r="DN534" s="1"/>
  <c r="W458"/>
  <c r="Y458" s="1" a="1"/>
  <c r="Y458" s="1"/>
  <c r="V458"/>
  <c r="CU458" s="1" a="1"/>
  <c r="CU458" s="1"/>
  <c r="DN458" s="1" a="1"/>
  <c r="DN458" s="1"/>
  <c r="U332"/>
  <c r="J76"/>
  <c r="S18"/>
  <c r="AA18" s="1"/>
  <c r="U193"/>
  <c r="V430"/>
  <c r="CU430" s="1" a="1"/>
  <c r="CU430" s="1"/>
  <c r="DN430" s="1" a="1"/>
  <c r="DN430" s="1"/>
  <c r="W469"/>
  <c r="CS469" s="1" a="1"/>
  <c r="CS469" s="1"/>
  <c r="DL469" s="1"/>
  <c r="V539"/>
  <c r="CU539" s="1" a="1"/>
  <c r="CU539" s="1"/>
  <c r="DN539" s="1" a="1"/>
  <c r="DN539" s="1"/>
  <c r="W490"/>
  <c r="ED490" s="1"/>
  <c r="DZ490" s="1"/>
  <c r="V67"/>
  <c r="CU67" s="1" a="1"/>
  <c r="CU67" s="1"/>
  <c r="DN67" s="1" a="1"/>
  <c r="DN67" s="1"/>
  <c r="V219"/>
  <c r="CU219" s="1" a="1"/>
  <c r="CU219" s="1"/>
  <c r="DN219" s="1" a="1"/>
  <c r="DN219" s="1"/>
  <c r="S273"/>
  <c r="AA273" s="1"/>
  <c r="U560"/>
  <c r="U243"/>
  <c r="W353"/>
  <c r="CS353" s="1" a="1"/>
  <c r="CS353" s="1"/>
  <c r="DL353" s="1"/>
  <c r="J349"/>
  <c r="U428"/>
  <c r="S404"/>
  <c r="AA404" s="1"/>
  <c r="J499"/>
  <c r="W418"/>
  <c r="U204"/>
  <c r="W65"/>
  <c r="CR65" s="1" a="1"/>
  <c r="CR65" s="1"/>
  <c r="DK65" s="1"/>
  <c r="V344"/>
  <c r="CU344" s="1" a="1"/>
  <c r="CU344" s="1"/>
  <c r="DN344" s="1" a="1"/>
  <c r="DN344" s="1"/>
  <c r="S594"/>
  <c r="AA594" s="1"/>
  <c r="U285"/>
  <c r="S285"/>
  <c r="S57"/>
  <c r="W311"/>
  <c r="X311" s="1" a="1"/>
  <c r="X311" s="1"/>
  <c r="V274"/>
  <c r="CU274" s="1" a="1"/>
  <c r="CU274" s="1"/>
  <c r="DN274" s="1" a="1"/>
  <c r="DN274" s="1"/>
  <c r="V551"/>
  <c r="CU551" s="1" a="1"/>
  <c r="CU551" s="1"/>
  <c r="DN551" s="1" a="1"/>
  <c r="DN551" s="1"/>
  <c r="U568"/>
  <c r="V492"/>
  <c r="CU492" s="1" a="1"/>
  <c r="CU492" s="1"/>
  <c r="DN492" s="1" a="1"/>
  <c r="DN492" s="1"/>
  <c r="W185"/>
  <c r="CR185" s="1" a="1"/>
  <c r="CR185" s="1"/>
  <c r="DK185" s="1"/>
  <c r="W554"/>
  <c r="ED554" s="1"/>
  <c r="DZ554" s="1"/>
  <c r="J222"/>
  <c r="S530"/>
  <c r="AA530" s="1"/>
  <c r="U263"/>
  <c r="U533"/>
  <c r="J389"/>
  <c r="L389" s="1"/>
  <c r="W380"/>
  <c r="X380" s="1" a="1"/>
  <c r="U363"/>
  <c r="V122"/>
  <c r="CU122" s="1" a="1"/>
  <c r="CU122" s="1"/>
  <c r="DN122" s="1" a="1"/>
  <c r="DN122" s="1"/>
  <c r="S44"/>
  <c r="W81"/>
  <c r="CS81" s="1" a="1"/>
  <c r="CS81" s="1"/>
  <c r="DL81" s="1"/>
  <c r="W246"/>
  <c r="ED246" s="1"/>
  <c r="DZ246" s="1"/>
  <c r="W426"/>
  <c r="ED426" s="1"/>
  <c r="DZ426" s="1"/>
  <c r="L433"/>
  <c r="K433"/>
  <c r="M433" s="1"/>
  <c r="T433" s="1" a="1"/>
  <c r="T433" s="1"/>
  <c r="Z433" s="1"/>
  <c r="CS112" a="1"/>
  <c r="CS112" s="1"/>
  <c r="DL112" s="1"/>
  <c r="L348"/>
  <c r="K574"/>
  <c r="L568"/>
  <c r="L564"/>
  <c r="M468"/>
  <c r="N468" s="1"/>
  <c r="K420"/>
  <c r="M420"/>
  <c r="ED106"/>
  <c r="DZ106" s="1"/>
  <c r="K438"/>
  <c r="M438"/>
  <c r="T438" s="1" a="1"/>
  <c r="T438" s="1"/>
  <c r="K466"/>
  <c r="M466"/>
  <c r="T466" s="1" a="1"/>
  <c r="T466" s="1"/>
  <c r="K535"/>
  <c r="K564"/>
  <c r="K463"/>
  <c r="L435"/>
  <c r="K468"/>
  <c r="M354"/>
  <c r="T354" s="1" a="1"/>
  <c r="T354" s="1"/>
  <c r="Z354" s="1"/>
  <c r="X12" a="1"/>
  <c r="K444"/>
  <c r="K395"/>
  <c r="M395" s="1"/>
  <c r="T395" s="1" a="1"/>
  <c r="T395" s="1"/>
  <c r="Z395" s="1"/>
  <c r="AW395" s="1"/>
  <c r="M321"/>
  <c r="N321" s="1"/>
  <c r="K383"/>
  <c r="M383" s="1"/>
  <c r="T383" s="1" a="1"/>
  <c r="T383" s="1"/>
  <c r="Z383" s="1"/>
  <c r="T570" a="1"/>
  <c r="T570" s="1"/>
  <c r="T562" a="1"/>
  <c r="T562" s="1"/>
  <c r="T568" a="1"/>
  <c r="T568" s="1"/>
  <c r="T564" a="1"/>
  <c r="T564" s="1"/>
  <c r="AA556"/>
  <c r="AA558"/>
  <c r="AA571"/>
  <c r="Y572" a="1"/>
  <c r="Y572" s="1"/>
  <c r="AB572" a="1"/>
  <c r="AB572" s="1"/>
  <c r="AC572" s="1" a="1"/>
  <c r="AC572" s="1"/>
  <c r="AD572" s="1"/>
  <c r="AK572" s="1"/>
  <c r="AW572"/>
  <c r="CR572" a="1"/>
  <c r="CR572" s="1"/>
  <c r="DK572" s="1"/>
  <c r="N570"/>
  <c r="AA568"/>
  <c r="AA583"/>
  <c r="AB562" a="1"/>
  <c r="AB562" s="1"/>
  <c r="AC562" s="1" a="1"/>
  <c r="AC562" s="1"/>
  <c r="AD562" s="1"/>
  <c r="AK562" s="1"/>
  <c r="X574" a="1"/>
  <c r="X574" s="1"/>
  <c r="Y574" a="1"/>
  <c r="Y574" s="1"/>
  <c r="L321"/>
  <c r="AA567"/>
  <c r="AB559" a="1"/>
  <c r="AB559" s="1"/>
  <c r="AC559" s="1" a="1"/>
  <c r="AC559" s="1"/>
  <c r="AD559" s="1"/>
  <c r="AK559" s="1"/>
  <c r="ED559"/>
  <c r="DZ559" s="1"/>
  <c r="AW559"/>
  <c r="X556" a="1"/>
  <c r="X556" s="1"/>
  <c r="Y556" a="1"/>
  <c r="Y556" s="1"/>
  <c r="AW556"/>
  <c r="AB556" a="1"/>
  <c r="AB556" s="1"/>
  <c r="AC556" s="1" a="1"/>
  <c r="AC556" s="1"/>
  <c r="AD556" s="1"/>
  <c r="AK556" s="1"/>
  <c r="CR556" a="1"/>
  <c r="CR556" s="1"/>
  <c r="DK556" s="1"/>
  <c r="ED556"/>
  <c r="DZ556" s="1"/>
  <c r="CS556" a="1"/>
  <c r="CS556" s="1"/>
  <c r="DL556" s="1"/>
  <c r="Y579" a="1"/>
  <c r="Y579" s="1"/>
  <c r="ED579"/>
  <c r="DZ579" s="1"/>
  <c r="AW579"/>
  <c r="AB579" a="1"/>
  <c r="AB579" s="1"/>
  <c r="AC579" s="1" a="1"/>
  <c r="AC579" s="1"/>
  <c r="AD579" s="1"/>
  <c r="AK579" s="1"/>
  <c r="AA576"/>
  <c r="X567" a="1"/>
  <c r="X567" s="1"/>
  <c r="Y567" a="1"/>
  <c r="Y567" s="1"/>
  <c r="AB567" a="1"/>
  <c r="AB567" s="1"/>
  <c r="AC567" s="1" a="1"/>
  <c r="AC567" s="1"/>
  <c r="AD567" s="1"/>
  <c r="AK567" s="1"/>
  <c r="CS567" a="1"/>
  <c r="CS567" s="1"/>
  <c r="DL567" s="1"/>
  <c r="ED567"/>
  <c r="DZ567" s="1"/>
  <c r="AW567"/>
  <c r="CR567" a="1"/>
  <c r="CR567" s="1"/>
  <c r="DK567" s="1"/>
  <c r="X558" a="1"/>
  <c r="X558" s="1"/>
  <c r="Y558" a="1"/>
  <c r="Y558" s="1"/>
  <c r="AW558"/>
  <c r="CS558" a="1"/>
  <c r="CS558" s="1"/>
  <c r="DL558" s="1"/>
  <c r="CR558" a="1"/>
  <c r="CR558" s="1"/>
  <c r="DK558" s="1"/>
  <c r="ED558"/>
  <c r="DZ558" s="1"/>
  <c r="AB558" a="1"/>
  <c r="AB558" s="1"/>
  <c r="AC558" s="1" a="1"/>
  <c r="AC558" s="1"/>
  <c r="AD558" s="1"/>
  <c r="AK558" s="1"/>
  <c r="X576" a="1"/>
  <c r="X576" s="1"/>
  <c r="Y576" a="1"/>
  <c r="Y576" s="1"/>
  <c r="ED576"/>
  <c r="DZ576" s="1"/>
  <c r="AW576"/>
  <c r="AB576" a="1"/>
  <c r="AB576" s="1"/>
  <c r="AC576" s="1" a="1"/>
  <c r="AC576" s="1"/>
  <c r="AD576" s="1"/>
  <c r="AK576" s="1"/>
  <c r="CS576" a="1"/>
  <c r="CS576" s="1"/>
  <c r="DL576" s="1"/>
  <c r="CR576" a="1"/>
  <c r="CR576" s="1"/>
  <c r="DK576" s="1"/>
  <c r="CS566" a="1"/>
  <c r="CS566" s="1"/>
  <c r="DL566" s="1"/>
  <c r="N562"/>
  <c r="X575" a="1"/>
  <c r="X575" s="1"/>
  <c r="CR575" a="1"/>
  <c r="CR575" s="1"/>
  <c r="DK575" s="1"/>
  <c r="AW575"/>
  <c r="CS575" a="1"/>
  <c r="CS575" s="1"/>
  <c r="DL575" s="1"/>
  <c r="AA574"/>
  <c r="N568"/>
  <c r="X583" a="1"/>
  <c r="X583" s="1"/>
  <c r="Y583" a="1"/>
  <c r="Y583" s="1"/>
  <c r="AW583"/>
  <c r="CR583" a="1"/>
  <c r="CR583" s="1"/>
  <c r="DK583" s="1"/>
  <c r="ED583"/>
  <c r="DZ583" s="1"/>
  <c r="AB583" a="1"/>
  <c r="AB583" s="1"/>
  <c r="AC583" s="1" a="1"/>
  <c r="AC583" s="1"/>
  <c r="AD583" s="1"/>
  <c r="AK583" s="1"/>
  <c r="CS583" a="1"/>
  <c r="CS583" s="1"/>
  <c r="DL583" s="1"/>
  <c r="X571" a="1"/>
  <c r="X571" s="1"/>
  <c r="Y571" a="1"/>
  <c r="Y571" s="1"/>
  <c r="ED571"/>
  <c r="DZ571" s="1"/>
  <c r="CS571" a="1"/>
  <c r="CS571" s="1"/>
  <c r="DL571" s="1"/>
  <c r="AW571"/>
  <c r="AB571" a="1"/>
  <c r="AB571" s="1"/>
  <c r="AC571" s="1" a="1"/>
  <c r="AC571" s="1"/>
  <c r="AD571" s="1"/>
  <c r="AK571" s="1"/>
  <c r="CR571" a="1"/>
  <c r="CR571" s="1"/>
  <c r="DK571" s="1"/>
  <c r="N564"/>
  <c r="L307"/>
  <c r="K459"/>
  <c r="M346"/>
  <c r="T346" s="1" a="1"/>
  <c r="T346" s="1"/>
  <c r="L447"/>
  <c r="K307"/>
  <c r="M460"/>
  <c r="T460" s="1" a="1"/>
  <c r="T460" s="1"/>
  <c r="L405"/>
  <c r="L424"/>
  <c r="M313"/>
  <c r="N313" s="1"/>
  <c r="L445"/>
  <c r="L444"/>
  <c r="L313"/>
  <c r="M360"/>
  <c r="T360" s="1" a="1"/>
  <c r="T360" s="1"/>
  <c r="L374"/>
  <c r="L438"/>
  <c r="M454"/>
  <c r="N454" s="1"/>
  <c r="M302"/>
  <c r="T302" s="1" a="1"/>
  <c r="T302" s="1"/>
  <c r="L346"/>
  <c r="L451"/>
  <c r="L354"/>
  <c r="L362"/>
  <c r="K422"/>
  <c r="K439"/>
  <c r="M439" s="1"/>
  <c r="N439" s="1"/>
  <c r="K327"/>
  <c r="L413"/>
  <c r="K378"/>
  <c r="M378" s="1"/>
  <c r="N378" s="1"/>
  <c r="K376"/>
  <c r="M376" s="1"/>
  <c r="N376" s="1"/>
  <c r="L516"/>
  <c r="L410"/>
  <c r="L425"/>
  <c r="L352"/>
  <c r="L453"/>
  <c r="L518"/>
  <c r="M448"/>
  <c r="N448" s="1"/>
  <c r="K425"/>
  <c r="M419"/>
  <c r="T419" s="1" a="1"/>
  <c r="T419" s="1"/>
  <c r="Z419" s="1"/>
  <c r="K518"/>
  <c r="K516"/>
  <c r="L360"/>
  <c r="L448"/>
  <c r="M422"/>
  <c r="L419"/>
  <c r="Y202" a="1"/>
  <c r="Y202" s="1"/>
  <c r="X202" a="1"/>
  <c r="X202" s="1"/>
  <c r="AB202" a="1"/>
  <c r="AB202" s="1"/>
  <c r="AC202" s="1" a="1"/>
  <c r="AC202" s="1"/>
  <c r="AD202" s="1"/>
  <c r="AK202" s="1"/>
  <c r="X429" a="1"/>
  <c r="X429" s="1"/>
  <c r="AW429"/>
  <c r="ED429"/>
  <c r="DZ429" s="1"/>
  <c r="CR429" a="1"/>
  <c r="CR429" s="1"/>
  <c r="DK429" s="1"/>
  <c r="X365" a="1"/>
  <c r="X365" s="1"/>
  <c r="Y365" a="1"/>
  <c r="Y365" s="1"/>
  <c r="AW365"/>
  <c r="CS365" a="1"/>
  <c r="CS365" s="1"/>
  <c r="DL365" s="1"/>
  <c r="CR365" a="1"/>
  <c r="CR365" s="1"/>
  <c r="DK365" s="1"/>
  <c r="AA368"/>
  <c r="X368" a="1"/>
  <c r="X368" s="1"/>
  <c r="Y368" a="1"/>
  <c r="Y368" s="1"/>
  <c r="CS368" a="1"/>
  <c r="CS368" s="1"/>
  <c r="DL368" s="1"/>
  <c r="CR368" a="1"/>
  <c r="CR368" s="1"/>
  <c r="DK368" s="1"/>
  <c r="ED368"/>
  <c r="DZ368" s="1"/>
  <c r="AW368"/>
  <c r="AB368" a="1"/>
  <c r="AB368" s="1"/>
  <c r="AC368" s="1" a="1"/>
  <c r="AC368" s="1"/>
  <c r="AD368" s="1"/>
  <c r="AK368" s="1"/>
  <c r="Y366" a="1"/>
  <c r="Y366" s="1"/>
  <c r="AW366"/>
  <c r="AB366" a="1"/>
  <c r="AB366" s="1"/>
  <c r="AC366" s="1" a="1"/>
  <c r="AC366" s="1"/>
  <c r="AD366" s="1"/>
  <c r="AK366" s="1"/>
  <c r="T362" a="1"/>
  <c r="T362" s="1"/>
  <c r="Z362" s="1"/>
  <c r="X357" a="1"/>
  <c r="X357" s="1"/>
  <c r="Y357" a="1"/>
  <c r="Y357" s="1"/>
  <c r="AW357"/>
  <c r="AB357" a="1"/>
  <c r="AB357" s="1"/>
  <c r="AC357" s="1" a="1"/>
  <c r="AC357" s="1"/>
  <c r="AD357" s="1"/>
  <c r="AK357" s="1"/>
  <c r="ED357"/>
  <c r="DZ357" s="1"/>
  <c r="CS357" a="1"/>
  <c r="CS357" s="1"/>
  <c r="DL357" s="1"/>
  <c r="CR357" a="1"/>
  <c r="CR357" s="1"/>
  <c r="DK357" s="1"/>
  <c r="AA360"/>
  <c r="CS360" a="1"/>
  <c r="CS360" s="1"/>
  <c r="DL360" s="1"/>
  <c r="ED360"/>
  <c r="DZ360" s="1"/>
  <c r="N362"/>
  <c r="AA362"/>
  <c r="X361" a="1"/>
  <c r="X361" s="1"/>
  <c r="Y361" a="1"/>
  <c r="Y361" s="1"/>
  <c r="CS361" a="1"/>
  <c r="CS361" s="1"/>
  <c r="DL361" s="1"/>
  <c r="CR361" a="1"/>
  <c r="CR361" s="1"/>
  <c r="DK361" s="1"/>
  <c r="ED361"/>
  <c r="DZ361" s="1"/>
  <c r="AB361" a="1"/>
  <c r="AB361" s="1"/>
  <c r="AC361" s="1" a="1"/>
  <c r="AC361" s="1"/>
  <c r="AD361" s="1"/>
  <c r="AK361" s="1"/>
  <c r="AW361"/>
  <c r="AA359"/>
  <c r="X359" a="1"/>
  <c r="X359" s="1"/>
  <c r="Y359" a="1"/>
  <c r="Y359" s="1"/>
  <c r="CR359" a="1"/>
  <c r="CR359" s="1"/>
  <c r="DK359" s="1"/>
  <c r="ED359"/>
  <c r="DZ359" s="1"/>
  <c r="AW359"/>
  <c r="AB359" a="1"/>
  <c r="AB359" s="1"/>
  <c r="AC359" s="1" a="1"/>
  <c r="AC359" s="1"/>
  <c r="AD359" s="1"/>
  <c r="AK359" s="1"/>
  <c r="CS359" a="1"/>
  <c r="CS359" s="1"/>
  <c r="DL359" s="1"/>
  <c r="X362" a="1"/>
  <c r="X362" s="1"/>
  <c r="Y362" a="1"/>
  <c r="Y362" s="1"/>
  <c r="CS362" a="1"/>
  <c r="CS362" s="1"/>
  <c r="DL362" s="1"/>
  <c r="AB362" a="1"/>
  <c r="AB362" s="1"/>
  <c r="AC362" s="1" a="1"/>
  <c r="AC362" s="1"/>
  <c r="AD362" s="1"/>
  <c r="AK362" s="1"/>
  <c r="AW362"/>
  <c r="ED362"/>
  <c r="DZ362" s="1"/>
  <c r="CR362" a="1"/>
  <c r="CR362" s="1"/>
  <c r="DK362" s="1"/>
  <c r="AA361"/>
  <c r="AA357"/>
  <c r="X354" a="1"/>
  <c r="X354" s="1"/>
  <c r="Y354" a="1"/>
  <c r="Y354" s="1"/>
  <c r="ED354"/>
  <c r="DZ354" s="1"/>
  <c r="AW354"/>
  <c r="AB354" a="1"/>
  <c r="AB354" s="1"/>
  <c r="AC354" s="1" a="1"/>
  <c r="AC354" s="1"/>
  <c r="AD354" s="1"/>
  <c r="AK354" s="1"/>
  <c r="CS354" a="1"/>
  <c r="CS354" s="1"/>
  <c r="DL354" s="1"/>
  <c r="CR354" a="1"/>
  <c r="CR354" s="1"/>
  <c r="DK354" s="1"/>
  <c r="AA184"/>
  <c r="AA354"/>
  <c r="AA132"/>
  <c r="AA326"/>
  <c r="X326" a="1"/>
  <c r="X326" s="1"/>
  <c r="Y326" a="1"/>
  <c r="Y326" s="1"/>
  <c r="AW326"/>
  <c r="AB326" a="1"/>
  <c r="AB326" s="1"/>
  <c r="AC326" s="1" a="1"/>
  <c r="AC326" s="1"/>
  <c r="AD326" s="1"/>
  <c r="AK326" s="1"/>
  <c r="ED326"/>
  <c r="DZ326" s="1"/>
  <c r="CR326" a="1"/>
  <c r="CR326" s="1"/>
  <c r="DK326" s="1"/>
  <c r="CS326" a="1"/>
  <c r="CS326" s="1"/>
  <c r="DL326" s="1"/>
  <c r="AA128"/>
  <c r="Y321" a="1"/>
  <c r="Y321" s="1"/>
  <c r="X321" a="1"/>
  <c r="X321" s="1"/>
  <c r="AW321"/>
  <c r="ED321"/>
  <c r="DZ321" s="1"/>
  <c r="CR321" a="1"/>
  <c r="CR321" s="1"/>
  <c r="DK321" s="1"/>
  <c r="AB321" a="1"/>
  <c r="AB321" s="1"/>
  <c r="AC321" s="1" a="1"/>
  <c r="AC321" s="1"/>
  <c r="AD321" s="1"/>
  <c r="AK321" s="1"/>
  <c r="CS321" a="1"/>
  <c r="CS321" s="1"/>
  <c r="DL321" s="1"/>
  <c r="AA182"/>
  <c r="AA321"/>
  <c r="X319" a="1"/>
  <c r="X319" s="1"/>
  <c r="Y319" a="1"/>
  <c r="Y319" s="1"/>
  <c r="AW319"/>
  <c r="AB319" a="1"/>
  <c r="AB319" s="1"/>
  <c r="AC319" s="1" a="1"/>
  <c r="AC319" s="1"/>
  <c r="AD319" s="1"/>
  <c r="AK319" s="1"/>
  <c r="T445" a="1"/>
  <c r="T445" s="1"/>
  <c r="Z445" s="1"/>
  <c r="AW445" s="1"/>
  <c r="T435" a="1"/>
  <c r="T435" s="1"/>
  <c r="Z435" s="1"/>
  <c r="T374" a="1"/>
  <c r="T374" s="1"/>
  <c r="T425" a="1"/>
  <c r="T425" s="1"/>
  <c r="Z425" s="1"/>
  <c r="T364" a="1"/>
  <c r="T364" s="1"/>
  <c r="Z364" s="1"/>
  <c r="T386" a="1"/>
  <c r="T386" s="1"/>
  <c r="T352" a="1"/>
  <c r="T352" s="1"/>
  <c r="T307" a="1"/>
  <c r="T307" s="1"/>
  <c r="Z307" s="1"/>
  <c r="T328" a="1"/>
  <c r="T328" s="1"/>
  <c r="T348" a="1"/>
  <c r="T348" s="1"/>
  <c r="Z348" s="1"/>
  <c r="AW348" s="1"/>
  <c r="T325" a="1"/>
  <c r="T325" s="1"/>
  <c r="Z325" s="1"/>
  <c r="E325" s="1"/>
  <c r="T444" a="1"/>
  <c r="T444" s="1"/>
  <c r="Z444" s="1"/>
  <c r="T420" a="1"/>
  <c r="T420" s="1"/>
  <c r="T324" a="1"/>
  <c r="T324" s="1"/>
  <c r="T405" a="1"/>
  <c r="T405" s="1"/>
  <c r="T453" a="1"/>
  <c r="T453" s="1"/>
  <c r="Z453" s="1"/>
  <c r="T518" a="1"/>
  <c r="T518" s="1"/>
  <c r="T331" a="1"/>
  <c r="T331" s="1"/>
  <c r="Z331" s="1"/>
  <c r="E331" s="1"/>
  <c r="T334" a="1"/>
  <c r="T334" s="1"/>
  <c r="Z334" s="1"/>
  <c r="E334" s="1"/>
  <c r="T451" a="1"/>
  <c r="T451" s="1"/>
  <c r="T516" a="1"/>
  <c r="T516" s="1"/>
  <c r="Z516" s="1"/>
  <c r="E516" s="1"/>
  <c r="CR294" a="1"/>
  <c r="CR294" s="1"/>
  <c r="DK294" s="1"/>
  <c r="CS294" a="1"/>
  <c r="CS294" s="1"/>
  <c r="DL294" s="1"/>
  <c r="ED294"/>
  <c r="DZ294" s="1"/>
  <c r="Y345" a="1"/>
  <c r="Y345" s="1"/>
  <c r="CR345" a="1"/>
  <c r="CR345" s="1"/>
  <c r="DK345" s="1"/>
  <c r="N410"/>
  <c r="AA464"/>
  <c r="CS470" a="1"/>
  <c r="CS470" s="1"/>
  <c r="DL470" s="1"/>
  <c r="AA312"/>
  <c r="CS435" a="1"/>
  <c r="CS435" s="1"/>
  <c r="DL435" s="1"/>
  <c r="CR435" a="1"/>
  <c r="CR435" s="1"/>
  <c r="DK435" s="1"/>
  <c r="ED435"/>
  <c r="DZ435" s="1"/>
  <c r="CS441" a="1"/>
  <c r="CS441" s="1"/>
  <c r="DL441" s="1"/>
  <c r="CR441" a="1"/>
  <c r="CR441" s="1"/>
  <c r="DK441" s="1"/>
  <c r="ED441"/>
  <c r="DZ441" s="1"/>
  <c r="N445"/>
  <c r="AA348"/>
  <c r="CS351" a="1"/>
  <c r="CS351" s="1"/>
  <c r="DL351" s="1"/>
  <c r="CR351" a="1"/>
  <c r="CR351" s="1"/>
  <c r="DK351" s="1"/>
  <c r="AB412" a="1"/>
  <c r="AB412" s="1"/>
  <c r="AC412" s="1" a="1"/>
  <c r="AC412" s="1"/>
  <c r="AD412" s="1"/>
  <c r="AK412" s="1"/>
  <c r="Y412" a="1"/>
  <c r="Y412" s="1"/>
  <c r="CR412" a="1"/>
  <c r="CR412" s="1"/>
  <c r="DK412" s="1"/>
  <c r="ED412"/>
  <c r="DZ412" s="1"/>
  <c r="CS444" a="1"/>
  <c r="CS444" s="1"/>
  <c r="DL444" s="1"/>
  <c r="CR444" a="1"/>
  <c r="CR444" s="1"/>
  <c r="DK444" s="1"/>
  <c r="ED444"/>
  <c r="DZ444" s="1"/>
  <c r="AA432"/>
  <c r="AA445"/>
  <c r="X407" a="1"/>
  <c r="X407" s="1"/>
  <c r="AW407"/>
  <c r="CS407" a="1"/>
  <c r="CS407" s="1"/>
  <c r="DL407" s="1"/>
  <c r="ED407"/>
  <c r="DZ407" s="1"/>
  <c r="CS439" a="1"/>
  <c r="CS439" s="1"/>
  <c r="DL439" s="1"/>
  <c r="CR439" a="1"/>
  <c r="CR439" s="1"/>
  <c r="DK439" s="1"/>
  <c r="ED439"/>
  <c r="DZ439" s="1"/>
  <c r="AA498"/>
  <c r="X415" a="1"/>
  <c r="X415" s="1"/>
  <c r="Y415" a="1"/>
  <c r="Y415" s="1"/>
  <c r="AB415" a="1"/>
  <c r="AB415" s="1"/>
  <c r="AC415" s="1" a="1"/>
  <c r="AC415" s="1"/>
  <c r="AD415" s="1"/>
  <c r="AK415" s="1"/>
  <c r="AW415"/>
  <c r="CS415" a="1"/>
  <c r="CS415" s="1"/>
  <c r="DL415" s="1"/>
  <c r="CR415" a="1"/>
  <c r="CR415" s="1"/>
  <c r="DK415" s="1"/>
  <c r="ED415"/>
  <c r="DZ415" s="1"/>
  <c r="AA422"/>
  <c r="N435"/>
  <c r="CS447" a="1"/>
  <c r="CS447" s="1"/>
  <c r="DL447" s="1"/>
  <c r="CR447" a="1"/>
  <c r="CR447" s="1"/>
  <c r="DK447" s="1"/>
  <c r="ED447"/>
  <c r="DZ447" s="1"/>
  <c r="AA500"/>
  <c r="CS391" a="1"/>
  <c r="CS391" s="1"/>
  <c r="DL391" s="1"/>
  <c r="CS459" a="1"/>
  <c r="CS459" s="1"/>
  <c r="DL459" s="1"/>
  <c r="CR459" a="1"/>
  <c r="CR459" s="1"/>
  <c r="DK459" s="1"/>
  <c r="ED459"/>
  <c r="DZ459" s="1"/>
  <c r="CS593" a="1"/>
  <c r="CS593" s="1"/>
  <c r="DL593" s="1"/>
  <c r="CR593" a="1"/>
  <c r="CR593" s="1"/>
  <c r="DK593" s="1"/>
  <c r="ED593"/>
  <c r="DZ593" s="1"/>
  <c r="AA310"/>
  <c r="AA514"/>
  <c r="CS291" a="1"/>
  <c r="CS291" s="1"/>
  <c r="DL291" s="1"/>
  <c r="CR291" a="1"/>
  <c r="CR291" s="1"/>
  <c r="DK291" s="1"/>
  <c r="ED291"/>
  <c r="DZ291" s="1"/>
  <c r="AA351"/>
  <c r="CS364" a="1"/>
  <c r="CS364" s="1"/>
  <c r="DL364" s="1"/>
  <c r="CR364" a="1"/>
  <c r="CR364" s="1"/>
  <c r="DK364" s="1"/>
  <c r="ED364"/>
  <c r="DZ364" s="1"/>
  <c r="N374"/>
  <c r="AA396"/>
  <c r="X399" a="1"/>
  <c r="X399" s="1"/>
  <c r="Y399" a="1"/>
  <c r="Y399" s="1"/>
  <c r="AB399" a="1"/>
  <c r="AB399" s="1"/>
  <c r="AC399" s="1" a="1"/>
  <c r="AC399" s="1"/>
  <c r="AD399" s="1"/>
  <c r="AK399" s="1"/>
  <c r="AW399"/>
  <c r="CS399" a="1"/>
  <c r="CS399" s="1"/>
  <c r="DL399" s="1"/>
  <c r="CR399" a="1"/>
  <c r="CR399" s="1"/>
  <c r="DK399" s="1"/>
  <c r="ED399"/>
  <c r="DZ399" s="1"/>
  <c r="AA412"/>
  <c r="AA427"/>
  <c r="X434" a="1"/>
  <c r="X434" s="1"/>
  <c r="AB434" a="1"/>
  <c r="AB434" s="1"/>
  <c r="AC434" s="1" a="1"/>
  <c r="AC434" s="1"/>
  <c r="AD434" s="1"/>
  <c r="AK434" s="1"/>
  <c r="Y434" a="1"/>
  <c r="Y434" s="1"/>
  <c r="AW434"/>
  <c r="CS434" a="1"/>
  <c r="CS434" s="1"/>
  <c r="DL434" s="1"/>
  <c r="CR434" a="1"/>
  <c r="CR434" s="1"/>
  <c r="DK434" s="1"/>
  <c r="ED434"/>
  <c r="DZ434" s="1"/>
  <c r="AA444"/>
  <c r="CR466" a="1"/>
  <c r="CR466" s="1"/>
  <c r="DK466" s="1"/>
  <c r="AA475"/>
  <c r="AA285"/>
  <c r="AA309"/>
  <c r="X315" a="1"/>
  <c r="X315" s="1"/>
  <c r="Y315" a="1"/>
  <c r="Y315" s="1"/>
  <c r="AB315" a="1"/>
  <c r="AB315" s="1"/>
  <c r="AC315" s="1" a="1"/>
  <c r="AC315" s="1"/>
  <c r="AD315" s="1"/>
  <c r="AK315" s="1"/>
  <c r="AW315"/>
  <c r="CR315" a="1"/>
  <c r="CR315" s="1"/>
  <c r="DK315" s="1"/>
  <c r="CS315" a="1"/>
  <c r="CS315" s="1"/>
  <c r="DL315" s="1"/>
  <c r="ED315"/>
  <c r="DZ315" s="1"/>
  <c r="X387" a="1"/>
  <c r="X387" s="1"/>
  <c r="Y387" a="1"/>
  <c r="Y387" s="1"/>
  <c r="AB387" a="1"/>
  <c r="AB387" s="1"/>
  <c r="AC387" s="1" a="1"/>
  <c r="AC387" s="1"/>
  <c r="AD387" s="1"/>
  <c r="AK387" s="1"/>
  <c r="AW387"/>
  <c r="CS387" a="1"/>
  <c r="CS387" s="1"/>
  <c r="DL387" s="1"/>
  <c r="CR387" a="1"/>
  <c r="CR387" s="1"/>
  <c r="DK387" s="1"/>
  <c r="ED387"/>
  <c r="DZ387" s="1"/>
  <c r="CS390" a="1"/>
  <c r="CS390" s="1"/>
  <c r="DL390" s="1"/>
  <c r="CR390" a="1"/>
  <c r="CR390" s="1"/>
  <c r="DK390" s="1"/>
  <c r="ED390"/>
  <c r="DZ390" s="1"/>
  <c r="N425"/>
  <c r="X409" a="1"/>
  <c r="X409" s="1"/>
  <c r="N413"/>
  <c r="AA294"/>
  <c r="AA315"/>
  <c r="AA325"/>
  <c r="AA390"/>
  <c r="CS396" a="1"/>
  <c r="CS396" s="1"/>
  <c r="DL396" s="1"/>
  <c r="CR396" a="1"/>
  <c r="CR396" s="1"/>
  <c r="DK396" s="1"/>
  <c r="ED396"/>
  <c r="DZ396" s="1"/>
  <c r="CR460" a="1"/>
  <c r="CR460" s="1"/>
  <c r="DK460" s="1"/>
  <c r="AA327"/>
  <c r="CS483" a="1"/>
  <c r="CS483" s="1"/>
  <c r="DL483" s="1"/>
  <c r="CR483" a="1"/>
  <c r="CR483" s="1"/>
  <c r="DK483" s="1"/>
  <c r="ED483"/>
  <c r="DZ483" s="1"/>
  <c r="Y515" a="1"/>
  <c r="Y515" s="1"/>
  <c r="ED515"/>
  <c r="DZ515" s="1"/>
  <c r="AA557"/>
  <c r="AA516"/>
  <c r="CS522" a="1"/>
  <c r="CS522" s="1"/>
  <c r="DL522" s="1"/>
  <c r="CR522" a="1"/>
  <c r="CR522" s="1"/>
  <c r="DK522" s="1"/>
  <c r="ED522"/>
  <c r="DZ522" s="1"/>
  <c r="CS587" a="1"/>
  <c r="CS587" s="1"/>
  <c r="DL587" s="1"/>
  <c r="CR587" a="1"/>
  <c r="CR587" s="1"/>
  <c r="DK587" s="1"/>
  <c r="ED587"/>
  <c r="DZ587" s="1"/>
  <c r="X331" a="1"/>
  <c r="X331" s="1"/>
  <c r="AC331" a="1"/>
  <c r="AC331" s="1"/>
  <c r="AD331" s="1"/>
  <c r="AK331" s="1"/>
  <c r="Y331" a="1"/>
  <c r="Y331" s="1"/>
  <c r="AB331" a="1"/>
  <c r="AB331" s="1"/>
  <c r="AW331"/>
  <c r="CS331" a="1"/>
  <c r="CS331" s="1"/>
  <c r="DL331" s="1"/>
  <c r="CR331" a="1"/>
  <c r="CR331" s="1"/>
  <c r="DK331" s="1"/>
  <c r="ED331"/>
  <c r="DZ331" s="1"/>
  <c r="CS484" a="1"/>
  <c r="CS484" s="1"/>
  <c r="DL484" s="1"/>
  <c r="CR484" a="1"/>
  <c r="CR484" s="1"/>
  <c r="DK484" s="1"/>
  <c r="ED484"/>
  <c r="DZ484" s="1"/>
  <c r="CS496" a="1"/>
  <c r="CS496" s="1"/>
  <c r="DL496" s="1"/>
  <c r="CR496" a="1"/>
  <c r="CR496" s="1"/>
  <c r="DK496" s="1"/>
  <c r="ED496"/>
  <c r="DZ496" s="1"/>
  <c r="CS509" a="1"/>
  <c r="CS509" s="1"/>
  <c r="DL509" s="1"/>
  <c r="CR509" a="1"/>
  <c r="CR509" s="1"/>
  <c r="DK509" s="1"/>
  <c r="ED509"/>
  <c r="DZ509" s="1"/>
  <c r="AA519"/>
  <c r="ED525"/>
  <c r="DZ525" s="1"/>
  <c r="Y284" a="1"/>
  <c r="Y284" s="1"/>
  <c r="AB284" a="1"/>
  <c r="AB284" s="1"/>
  <c r="AC284" s="1" a="1"/>
  <c r="AC284" s="1"/>
  <c r="AD284" s="1"/>
  <c r="AK284" s="1"/>
  <c r="X284" a="1"/>
  <c r="X284" s="1"/>
  <c r="AW284"/>
  <c r="CR284" a="1"/>
  <c r="CR284" s="1"/>
  <c r="DK284" s="1"/>
  <c r="CS284" a="1"/>
  <c r="CS284" s="1"/>
  <c r="DL284" s="1"/>
  <c r="ED284"/>
  <c r="DZ284" s="1"/>
  <c r="Y287" a="1"/>
  <c r="Y287" s="1"/>
  <c r="X307" a="1"/>
  <c r="X307" s="1"/>
  <c r="Y307" a="1"/>
  <c r="Y307" s="1"/>
  <c r="AB307" a="1"/>
  <c r="AB307" s="1"/>
  <c r="AC307" s="1" a="1"/>
  <c r="AC307" s="1"/>
  <c r="AD307" s="1"/>
  <c r="AK307" s="1"/>
  <c r="AW307"/>
  <c r="CS307" a="1"/>
  <c r="CS307" s="1"/>
  <c r="DL307" s="1"/>
  <c r="CR307" a="1"/>
  <c r="CR307" s="1"/>
  <c r="DK307" s="1"/>
  <c r="ED307"/>
  <c r="DZ307" s="1"/>
  <c r="AA328"/>
  <c r="Z328"/>
  <c r="E328" s="1"/>
  <c r="AA347"/>
  <c r="N364"/>
  <c r="AA376"/>
  <c r="CS382" a="1"/>
  <c r="CS382" s="1"/>
  <c r="DL382" s="1"/>
  <c r="CR382" a="1"/>
  <c r="CR382" s="1"/>
  <c r="DK382" s="1"/>
  <c r="ED382"/>
  <c r="DZ382" s="1"/>
  <c r="N386"/>
  <c r="AB398" a="1"/>
  <c r="AB398" s="1"/>
  <c r="AC398" s="1" a="1"/>
  <c r="AC398" s="1"/>
  <c r="AD398" s="1"/>
  <c r="AK398" s="1"/>
  <c r="Y398" a="1"/>
  <c r="Y398" s="1"/>
  <c r="CR398" a="1"/>
  <c r="CR398" s="1"/>
  <c r="DK398" s="1"/>
  <c r="ED398"/>
  <c r="DZ398" s="1"/>
  <c r="AA408"/>
  <c r="AA424"/>
  <c r="CS426" a="1"/>
  <c r="CS426" s="1"/>
  <c r="DL426" s="1"/>
  <c r="CR426" a="1"/>
  <c r="CR426" s="1"/>
  <c r="DK426" s="1"/>
  <c r="AA443"/>
  <c r="CR371" a="1"/>
  <c r="CR371" s="1"/>
  <c r="DK371" s="1"/>
  <c r="AA416"/>
  <c r="CS432" a="1"/>
  <c r="CS432" s="1"/>
  <c r="DL432" s="1"/>
  <c r="CR432" a="1"/>
  <c r="CR432" s="1"/>
  <c r="DK432" s="1"/>
  <c r="ED432"/>
  <c r="DZ432" s="1"/>
  <c r="AA435"/>
  <c r="N352"/>
  <c r="AA387"/>
  <c r="AA393"/>
  <c r="CS422" a="1"/>
  <c r="CS422" s="1"/>
  <c r="DL422" s="1"/>
  <c r="CR422" a="1"/>
  <c r="CR422" s="1"/>
  <c r="DK422" s="1"/>
  <c r="ED422"/>
  <c r="DZ422" s="1"/>
  <c r="AA467"/>
  <c r="CS393" a="1"/>
  <c r="CS393" s="1"/>
  <c r="DL393" s="1"/>
  <c r="CR393" a="1"/>
  <c r="CR393" s="1"/>
  <c r="DK393" s="1"/>
  <c r="ED393"/>
  <c r="DZ393" s="1"/>
  <c r="CS427" a="1"/>
  <c r="CS427" s="1"/>
  <c r="DL427" s="1"/>
  <c r="CR427" a="1"/>
  <c r="CR427" s="1"/>
  <c r="DK427" s="1"/>
  <c r="ED427"/>
  <c r="DZ427" s="1"/>
  <c r="CS475" a="1"/>
  <c r="CS475" s="1"/>
  <c r="DL475" s="1"/>
  <c r="CR475" a="1"/>
  <c r="CR475" s="1"/>
  <c r="DK475" s="1"/>
  <c r="ED475"/>
  <c r="DZ475" s="1"/>
  <c r="CS499" a="1"/>
  <c r="CS499" s="1"/>
  <c r="DL499" s="1"/>
  <c r="AA509"/>
  <c r="CS531" a="1"/>
  <c r="CS531" s="1"/>
  <c r="DL531" s="1"/>
  <c r="CR531" a="1"/>
  <c r="CR531" s="1"/>
  <c r="DK531" s="1"/>
  <c r="ED531"/>
  <c r="DZ531" s="1"/>
  <c r="AA593"/>
  <c r="AA561"/>
  <c r="AA484"/>
  <c r="AA535"/>
  <c r="CS554" a="1"/>
  <c r="CS554" s="1"/>
  <c r="DL554" s="1"/>
  <c r="CR554" a="1"/>
  <c r="CR554" s="1"/>
  <c r="DK554" s="1"/>
  <c r="X535" a="1"/>
  <c r="X535" s="1"/>
  <c r="AB535" a="1"/>
  <c r="AB535" s="1"/>
  <c r="AC535" s="1" a="1"/>
  <c r="AC535" s="1"/>
  <c r="AD535" s="1"/>
  <c r="AK535" s="1"/>
  <c r="Y535" a="1"/>
  <c r="Y535" s="1"/>
  <c r="AW535"/>
  <c r="CS535" a="1"/>
  <c r="CS535" s="1"/>
  <c r="DL535" s="1"/>
  <c r="CR535" a="1"/>
  <c r="CR535" s="1"/>
  <c r="DK535" s="1"/>
  <c r="ED535"/>
  <c r="DZ535" s="1"/>
  <c r="CS557" a="1"/>
  <c r="CS557" s="1"/>
  <c r="DL557" s="1"/>
  <c r="CR557" a="1"/>
  <c r="CR557" s="1"/>
  <c r="DK557" s="1"/>
  <c r="ED557"/>
  <c r="DZ557" s="1"/>
  <c r="CS303" a="1"/>
  <c r="CS303" s="1"/>
  <c r="DL303" s="1"/>
  <c r="CR303" a="1"/>
  <c r="CR303" s="1"/>
  <c r="DK303" s="1"/>
  <c r="ED303"/>
  <c r="DZ303" s="1"/>
  <c r="N307"/>
  <c r="AA313"/>
  <c r="X323" a="1"/>
  <c r="X323" s="1"/>
  <c r="Y323" a="1"/>
  <c r="Y323" s="1"/>
  <c r="AB323" a="1"/>
  <c r="AB323" s="1"/>
  <c r="AC323" s="1" a="1"/>
  <c r="AC323" s="1"/>
  <c r="AD323" s="1"/>
  <c r="AK323" s="1"/>
  <c r="AW323"/>
  <c r="CS323" a="1"/>
  <c r="CS323" s="1"/>
  <c r="DL323" s="1"/>
  <c r="CR323" a="1"/>
  <c r="CR323" s="1"/>
  <c r="DK323" s="1"/>
  <c r="ED323"/>
  <c r="DZ323" s="1"/>
  <c r="N328"/>
  <c r="AA334"/>
  <c r="CS349" a="1"/>
  <c r="CS349" s="1"/>
  <c r="DL349" s="1"/>
  <c r="AA372"/>
  <c r="X410" a="1"/>
  <c r="X410" s="1"/>
  <c r="Y410" a="1"/>
  <c r="Y410" s="1"/>
  <c r="AB410" a="1"/>
  <c r="AB410" s="1"/>
  <c r="AC410" s="1" a="1"/>
  <c r="AC410" s="1"/>
  <c r="AD410" s="1"/>
  <c r="AK410" s="1"/>
  <c r="AW410"/>
  <c r="CS410" a="1"/>
  <c r="CS410" s="1"/>
  <c r="DL410" s="1"/>
  <c r="CR410" a="1"/>
  <c r="CR410" s="1"/>
  <c r="DK410" s="1"/>
  <c r="ED410"/>
  <c r="DZ410" s="1"/>
  <c r="AB442" a="1"/>
  <c r="AB442" s="1"/>
  <c r="AC442" s="1" a="1"/>
  <c r="AC442" s="1"/>
  <c r="AD442" s="1"/>
  <c r="AK442" s="1"/>
  <c r="CR442" a="1"/>
  <c r="CR442" s="1"/>
  <c r="DK442" s="1"/>
  <c r="AA452"/>
  <c r="CS455" a="1"/>
  <c r="CS455" s="1"/>
  <c r="DL455" s="1"/>
  <c r="CR455" a="1"/>
  <c r="CR455" s="1"/>
  <c r="DK455" s="1"/>
  <c r="ED455"/>
  <c r="DZ455" s="1"/>
  <c r="CS471" a="1"/>
  <c r="CS471" s="1"/>
  <c r="DL471" s="1"/>
  <c r="CR471" a="1"/>
  <c r="CR471" s="1"/>
  <c r="DK471" s="1"/>
  <c r="ED471"/>
  <c r="DZ471" s="1"/>
  <c r="AA314"/>
  <c r="N348"/>
  <c r="CS373" a="1"/>
  <c r="CS373" s="1"/>
  <c r="DL373" s="1"/>
  <c r="CR373" a="1"/>
  <c r="CR373" s="1"/>
  <c r="DK373" s="1"/>
  <c r="ED373"/>
  <c r="DZ373" s="1"/>
  <c r="AA383"/>
  <c r="X389" a="1"/>
  <c r="X389" s="1"/>
  <c r="Y389" a="1"/>
  <c r="Y389" s="1"/>
  <c r="AB389" a="1"/>
  <c r="AB389" s="1"/>
  <c r="AC389" s="1" a="1"/>
  <c r="AC389" s="1"/>
  <c r="AD389" s="1"/>
  <c r="AK389" s="1"/>
  <c r="CR389" a="1"/>
  <c r="CR389" s="1"/>
  <c r="DK389" s="1"/>
  <c r="ED389"/>
  <c r="DZ389" s="1"/>
  <c r="AA399"/>
  <c r="CS419" a="1"/>
  <c r="CS419" s="1"/>
  <c r="DL419" s="1"/>
  <c r="CR419" a="1"/>
  <c r="CR419" s="1"/>
  <c r="DK419" s="1"/>
  <c r="ED419"/>
  <c r="DZ419" s="1"/>
  <c r="CS437" a="1"/>
  <c r="CS437" s="1"/>
  <c r="DL437" s="1"/>
  <c r="CR437" a="1"/>
  <c r="CR437" s="1"/>
  <c r="DK437" s="1"/>
  <c r="ED437"/>
  <c r="DZ437" s="1"/>
  <c r="AA447"/>
  <c r="CS453" a="1"/>
  <c r="CS453" s="1"/>
  <c r="DL453" s="1"/>
  <c r="CR453" a="1"/>
  <c r="CR453" s="1"/>
  <c r="DK453" s="1"/>
  <c r="ED453"/>
  <c r="DZ453" s="1"/>
  <c r="AA291"/>
  <c r="CS314" a="1"/>
  <c r="CS314" s="1"/>
  <c r="DL314" s="1"/>
  <c r="CR314" a="1"/>
  <c r="CR314" s="1"/>
  <c r="DK314" s="1"/>
  <c r="ED314"/>
  <c r="DZ314" s="1"/>
  <c r="AW317"/>
  <c r="N325"/>
  <c r="AA364"/>
  <c r="CS376" a="1"/>
  <c r="CS376" s="1"/>
  <c r="DL376" s="1"/>
  <c r="CR376" a="1"/>
  <c r="CR376" s="1"/>
  <c r="DK376" s="1"/>
  <c r="ED376"/>
  <c r="DZ376" s="1"/>
  <c r="AA392"/>
  <c r="X408" a="1"/>
  <c r="X408" s="1"/>
  <c r="Y408" a="1"/>
  <c r="Y408" s="1"/>
  <c r="AB408" a="1"/>
  <c r="AB408" s="1"/>
  <c r="AC408" s="1" a="1"/>
  <c r="AC408" s="1"/>
  <c r="AD408" s="1"/>
  <c r="AK408" s="1"/>
  <c r="AW408"/>
  <c r="CS408" a="1"/>
  <c r="CS408" s="1"/>
  <c r="DL408" s="1"/>
  <c r="CR408" a="1"/>
  <c r="CR408" s="1"/>
  <c r="DK408" s="1"/>
  <c r="ED408"/>
  <c r="DZ408" s="1"/>
  <c r="CS421" a="1"/>
  <c r="CS421" s="1"/>
  <c r="DL421" s="1"/>
  <c r="CR421" a="1"/>
  <c r="CR421" s="1"/>
  <c r="DK421" s="1"/>
  <c r="ED421"/>
  <c r="DZ421" s="1"/>
  <c r="CS424" a="1"/>
  <c r="CS424" s="1"/>
  <c r="DL424" s="1"/>
  <c r="CR424" a="1"/>
  <c r="CR424" s="1"/>
  <c r="DK424" s="1"/>
  <c r="ED424"/>
  <c r="DZ424" s="1"/>
  <c r="AA434"/>
  <c r="N444"/>
  <c r="AA466"/>
  <c r="CS467" a="1"/>
  <c r="CS467" s="1"/>
  <c r="DL467" s="1"/>
  <c r="CR467" a="1"/>
  <c r="CR467" s="1"/>
  <c r="DK467" s="1"/>
  <c r="ED467"/>
  <c r="DZ467" s="1"/>
  <c r="X479" a="1"/>
  <c r="X479" s="1"/>
  <c r="Y479" a="1"/>
  <c r="Y479" s="1"/>
  <c r="AB479" a="1"/>
  <c r="AB479" s="1"/>
  <c r="AC479" s="1" a="1"/>
  <c r="AC479" s="1"/>
  <c r="AD479" s="1"/>
  <c r="AK479" s="1"/>
  <c r="AW479"/>
  <c r="CS479" a="1"/>
  <c r="CS479" s="1"/>
  <c r="DL479" s="1"/>
  <c r="CR479" a="1"/>
  <c r="CR479" s="1"/>
  <c r="DK479" s="1"/>
  <c r="ED479"/>
  <c r="DZ479" s="1"/>
  <c r="AA489"/>
  <c r="CS511" a="1"/>
  <c r="CS511" s="1"/>
  <c r="DL511" s="1"/>
  <c r="CR511" a="1"/>
  <c r="CR511" s="1"/>
  <c r="DK511" s="1"/>
  <c r="ED511"/>
  <c r="DZ511" s="1"/>
  <c r="AA521"/>
  <c r="CS527" a="1"/>
  <c r="CS527" s="1"/>
  <c r="DL527" s="1"/>
  <c r="CR527" a="1"/>
  <c r="CR527" s="1"/>
  <c r="DK527" s="1"/>
  <c r="ED527"/>
  <c r="DZ527" s="1"/>
  <c r="AA537"/>
  <c r="CS543" a="1"/>
  <c r="CS543" s="1"/>
  <c r="DL543" s="1"/>
  <c r="CR543" a="1"/>
  <c r="CR543" s="1"/>
  <c r="DK543" s="1"/>
  <c r="ED543"/>
  <c r="DZ543" s="1"/>
  <c r="ED565"/>
  <c r="DZ565" s="1"/>
  <c r="CR592" a="1"/>
  <c r="CR592" s="1"/>
  <c r="DK592" s="1"/>
  <c r="ED592"/>
  <c r="DZ592" s="1"/>
  <c r="X346" a="1"/>
  <c r="X346" s="1"/>
  <c r="AB346" a="1"/>
  <c r="AB346" s="1"/>
  <c r="AC346" s="1" a="1"/>
  <c r="AC346" s="1"/>
  <c r="AD346" s="1"/>
  <c r="AK346" s="1"/>
  <c r="CS346" a="1"/>
  <c r="CS346" s="1"/>
  <c r="DL346" s="1"/>
  <c r="CR346" a="1"/>
  <c r="CR346" s="1"/>
  <c r="DK346" s="1"/>
  <c r="ED346"/>
  <c r="DZ346" s="1"/>
  <c r="CR504" a="1"/>
  <c r="CR504" s="1"/>
  <c r="DK504" s="1"/>
  <c r="AA510"/>
  <c r="CS524" a="1"/>
  <c r="CS524" s="1"/>
  <c r="DL524" s="1"/>
  <c r="CR524" a="1"/>
  <c r="CR524" s="1"/>
  <c r="DK524" s="1"/>
  <c r="ED524"/>
  <c r="DZ524" s="1"/>
  <c r="AA550"/>
  <c r="X325" a="1"/>
  <c r="X325" s="1"/>
  <c r="Y325" a="1"/>
  <c r="Y325" s="1"/>
  <c r="AB325" a="1"/>
  <c r="AB325" s="1"/>
  <c r="AC325" s="1" a="1"/>
  <c r="AC325" s="1"/>
  <c r="AD325" s="1"/>
  <c r="AK325" s="1"/>
  <c r="AW325"/>
  <c r="CS325" a="1"/>
  <c r="CS325" s="1"/>
  <c r="DL325" s="1"/>
  <c r="CR325" a="1"/>
  <c r="CR325" s="1"/>
  <c r="DK325" s="1"/>
  <c r="ED325"/>
  <c r="DZ325" s="1"/>
  <c r="CS348" a="1"/>
  <c r="CS348" s="1"/>
  <c r="DL348" s="1"/>
  <c r="CR348" a="1"/>
  <c r="CR348" s="1"/>
  <c r="DK348" s="1"/>
  <c r="ED348"/>
  <c r="DZ348" s="1"/>
  <c r="N420"/>
  <c r="AA496"/>
  <c r="ED502"/>
  <c r="DZ502" s="1"/>
  <c r="AA544"/>
  <c r="CS550" a="1"/>
  <c r="CS550" s="1"/>
  <c r="DL550" s="1"/>
  <c r="CR550" a="1"/>
  <c r="CR550" s="1"/>
  <c r="DK550" s="1"/>
  <c r="ED550"/>
  <c r="DZ550" s="1"/>
  <c r="AA569"/>
  <c r="CS586" a="1"/>
  <c r="CS586" s="1"/>
  <c r="DL586" s="1"/>
  <c r="CR586" a="1"/>
  <c r="CR586" s="1"/>
  <c r="DK586" s="1"/>
  <c r="ED586"/>
  <c r="DZ586" s="1"/>
  <c r="CS295" a="1"/>
  <c r="CS295" s="1"/>
  <c r="DL295" s="1"/>
  <c r="CR295" a="1"/>
  <c r="CR295" s="1"/>
  <c r="DK295" s="1"/>
  <c r="ED295"/>
  <c r="DZ295" s="1"/>
  <c r="N324"/>
  <c r="AA373"/>
  <c r="X411" a="1"/>
  <c r="X411" s="1"/>
  <c r="Y411" a="1"/>
  <c r="Y411" s="1"/>
  <c r="AB411" a="1"/>
  <c r="AB411" s="1"/>
  <c r="AC411" s="1" a="1"/>
  <c r="AC411" s="1"/>
  <c r="AD411" s="1"/>
  <c r="AK411" s="1"/>
  <c r="AW411"/>
  <c r="CS411" a="1"/>
  <c r="CS411" s="1"/>
  <c r="DL411" s="1"/>
  <c r="CR411" a="1"/>
  <c r="CR411" s="1"/>
  <c r="DK411" s="1"/>
  <c r="ED411"/>
  <c r="DZ411" s="1"/>
  <c r="AA419"/>
  <c r="AA483"/>
  <c r="CS489" a="1"/>
  <c r="CS489" s="1"/>
  <c r="DL489" s="1"/>
  <c r="CR489" a="1"/>
  <c r="CR489" s="1"/>
  <c r="DK489" s="1"/>
  <c r="ED489"/>
  <c r="DZ489" s="1"/>
  <c r="CS521" a="1"/>
  <c r="CS521" s="1"/>
  <c r="DL521" s="1"/>
  <c r="CR521" a="1"/>
  <c r="CR521" s="1"/>
  <c r="DK521" s="1"/>
  <c r="ED521"/>
  <c r="DZ521" s="1"/>
  <c r="AA531"/>
  <c r="CS537" a="1"/>
  <c r="CS537" s="1"/>
  <c r="DL537" s="1"/>
  <c r="CR537" a="1"/>
  <c r="CR537" s="1"/>
  <c r="DK537" s="1"/>
  <c r="ED537"/>
  <c r="DZ537" s="1"/>
  <c r="AA553"/>
  <c r="CS589" a="1"/>
  <c r="CS589" s="1"/>
  <c r="DL589" s="1"/>
  <c r="X300" a="1"/>
  <c r="X300" s="1"/>
  <c r="Y300" a="1"/>
  <c r="Y300" s="1"/>
  <c r="AB300" a="1"/>
  <c r="AB300" s="1"/>
  <c r="AC300" s="1" a="1"/>
  <c r="AC300" s="1"/>
  <c r="AD300" s="1"/>
  <c r="AK300" s="1"/>
  <c r="AW300"/>
  <c r="CS300" a="1"/>
  <c r="CS300" s="1"/>
  <c r="DL300" s="1"/>
  <c r="CR300" a="1"/>
  <c r="CR300" s="1"/>
  <c r="DK300" s="1"/>
  <c r="ED300"/>
  <c r="DZ300" s="1"/>
  <c r="AA449"/>
  <c r="CS552" a="1"/>
  <c r="CS552" s="1"/>
  <c r="DL552" s="1"/>
  <c r="CR552" a="1"/>
  <c r="CR552" s="1"/>
  <c r="DK552" s="1"/>
  <c r="ED552"/>
  <c r="DZ552" s="1"/>
  <c r="AA577"/>
  <c r="AA446"/>
  <c r="CS462" a="1"/>
  <c r="CS462" s="1"/>
  <c r="DL462" s="1"/>
  <c r="CR462" a="1"/>
  <c r="CR462" s="1"/>
  <c r="DK462" s="1"/>
  <c r="ED462"/>
  <c r="DZ462" s="1"/>
  <c r="CS290" a="1"/>
  <c r="CS290" s="1"/>
  <c r="DL290" s="1"/>
  <c r="CR290" a="1"/>
  <c r="CR290" s="1"/>
  <c r="DK290" s="1"/>
  <c r="ED290"/>
  <c r="DZ290" s="1"/>
  <c r="AA307"/>
  <c r="CS310" a="1"/>
  <c r="CS310" s="1"/>
  <c r="DL310" s="1"/>
  <c r="CR310" a="1"/>
  <c r="CR310" s="1"/>
  <c r="DK310" s="1"/>
  <c r="ED310"/>
  <c r="DZ310" s="1"/>
  <c r="X328" a="1"/>
  <c r="X328" s="1"/>
  <c r="Y328" a="1"/>
  <c r="Y328" s="1"/>
  <c r="AB328" a="1"/>
  <c r="AB328" s="1"/>
  <c r="AC328" s="1" a="1"/>
  <c r="AC328" s="1"/>
  <c r="AD328" s="1"/>
  <c r="AK328" s="1"/>
  <c r="AW328"/>
  <c r="CS328" a="1"/>
  <c r="CS328" s="1"/>
  <c r="DL328" s="1"/>
  <c r="CR328" a="1"/>
  <c r="CR328" s="1"/>
  <c r="DK328" s="1"/>
  <c r="ED328"/>
  <c r="DZ328" s="1"/>
  <c r="AA395"/>
  <c r="CS401" a="1"/>
  <c r="CS401" s="1"/>
  <c r="DL401" s="1"/>
  <c r="CR401" a="1"/>
  <c r="CR401" s="1"/>
  <c r="DK401" s="1"/>
  <c r="ED401"/>
  <c r="DZ401" s="1"/>
  <c r="N405"/>
  <c r="AA411"/>
  <c r="X414" a="1"/>
  <c r="X414" s="1"/>
  <c r="Y414" a="1"/>
  <c r="Y414" s="1"/>
  <c r="AB414" a="1"/>
  <c r="AB414" s="1"/>
  <c r="AC414" s="1" a="1"/>
  <c r="AC414" s="1"/>
  <c r="AD414" s="1"/>
  <c r="AK414" s="1"/>
  <c r="AW414"/>
  <c r="CS414" a="1"/>
  <c r="CS414" s="1"/>
  <c r="DL414" s="1"/>
  <c r="CR414" a="1"/>
  <c r="CR414" s="1"/>
  <c r="DK414" s="1"/>
  <c r="ED414"/>
  <c r="DZ414" s="1"/>
  <c r="CS433" a="1"/>
  <c r="CS433" s="1"/>
  <c r="DL433" s="1"/>
  <c r="CS443" a="1"/>
  <c r="CS443" s="1"/>
  <c r="DL443" s="1"/>
  <c r="CR443" a="1"/>
  <c r="CR443" s="1"/>
  <c r="DK443" s="1"/>
  <c r="ED443"/>
  <c r="DZ443" s="1"/>
  <c r="X446" a="1"/>
  <c r="X446" s="1"/>
  <c r="AB446" a="1"/>
  <c r="AB446" s="1"/>
  <c r="AC446" s="1" a="1"/>
  <c r="AC446" s="1"/>
  <c r="AD446" s="1"/>
  <c r="AK446" s="1"/>
  <c r="Y446" a="1"/>
  <c r="Y446" s="1"/>
  <c r="AW446"/>
  <c r="CS446" a="1"/>
  <c r="CS446" s="1"/>
  <c r="DL446" s="1"/>
  <c r="CR446" a="1"/>
  <c r="CR446" s="1"/>
  <c r="DK446" s="1"/>
  <c r="ED446"/>
  <c r="DZ446" s="1"/>
  <c r="CS449" a="1"/>
  <c r="CS449" s="1"/>
  <c r="DL449" s="1"/>
  <c r="CR449" a="1"/>
  <c r="CR449" s="1"/>
  <c r="DK449" s="1"/>
  <c r="ED449"/>
  <c r="DZ449" s="1"/>
  <c r="N453"/>
  <c r="AA459"/>
  <c r="AA462"/>
  <c r="CS480" a="1"/>
  <c r="CS480" s="1"/>
  <c r="DL480" s="1"/>
  <c r="CR480" a="1"/>
  <c r="CR480" s="1"/>
  <c r="DK480" s="1"/>
  <c r="ED480"/>
  <c r="DZ480" s="1"/>
  <c r="X313" a="1"/>
  <c r="X313" s="1"/>
  <c r="AB313" a="1"/>
  <c r="AB313" s="1"/>
  <c r="AC313" s="1" a="1"/>
  <c r="AC313" s="1"/>
  <c r="AD313" s="1"/>
  <c r="AK313" s="1"/>
  <c r="Y313" a="1"/>
  <c r="Y313" s="1"/>
  <c r="AW313"/>
  <c r="CS313" a="1"/>
  <c r="CS313" s="1"/>
  <c r="DL313" s="1"/>
  <c r="CR313" a="1"/>
  <c r="CR313" s="1"/>
  <c r="DK313" s="1"/>
  <c r="ED313"/>
  <c r="DZ313" s="1"/>
  <c r="AA331"/>
  <c r="X334" a="1"/>
  <c r="X334" s="1"/>
  <c r="Y334" a="1"/>
  <c r="Y334" s="1"/>
  <c r="AB334" a="1"/>
  <c r="AB334" s="1"/>
  <c r="AC334" s="1" a="1"/>
  <c r="AC334" s="1"/>
  <c r="AD334" s="1"/>
  <c r="AK334" s="1"/>
  <c r="AW334"/>
  <c r="CS334" a="1"/>
  <c r="CS334" s="1"/>
  <c r="DL334" s="1"/>
  <c r="CR334" a="1"/>
  <c r="CR334" s="1"/>
  <c r="DK334" s="1"/>
  <c r="ED334"/>
  <c r="DZ334" s="1"/>
  <c r="AA353"/>
  <c r="CS372" a="1"/>
  <c r="CS372" s="1"/>
  <c r="DL372" s="1"/>
  <c r="CR372" a="1"/>
  <c r="CR372" s="1"/>
  <c r="DK372" s="1"/>
  <c r="ED372"/>
  <c r="DZ372" s="1"/>
  <c r="AA382"/>
  <c r="CS385" a="1"/>
  <c r="CS385" s="1"/>
  <c r="DL385" s="1"/>
  <c r="CR385" a="1"/>
  <c r="CR385" s="1"/>
  <c r="DK385" s="1"/>
  <c r="AA398"/>
  <c r="CR404" a="1"/>
  <c r="CR404" s="1"/>
  <c r="DK404" s="1"/>
  <c r="AA414"/>
  <c r="N424"/>
  <c r="CS436" a="1"/>
  <c r="CS436" s="1"/>
  <c r="DL436" s="1"/>
  <c r="CR436" a="1"/>
  <c r="CR436" s="1"/>
  <c r="DK436" s="1"/>
  <c r="ED436"/>
  <c r="DZ436" s="1"/>
  <c r="CS452" a="1"/>
  <c r="CS452" s="1"/>
  <c r="DL452" s="1"/>
  <c r="CR452" a="1"/>
  <c r="CR452" s="1"/>
  <c r="DK452" s="1"/>
  <c r="ED452"/>
  <c r="DZ452" s="1"/>
  <c r="CR465" a="1"/>
  <c r="CR465" s="1"/>
  <c r="DK465" s="1"/>
  <c r="AA286"/>
  <c r="AA425"/>
  <c r="CS491" a="1"/>
  <c r="CS491" s="1"/>
  <c r="DL491" s="1"/>
  <c r="CS507" a="1"/>
  <c r="CS507" s="1"/>
  <c r="DL507" s="1"/>
  <c r="CR507" a="1"/>
  <c r="CR507" s="1"/>
  <c r="DK507" s="1"/>
  <c r="ED507"/>
  <c r="DZ507" s="1"/>
  <c r="AA517"/>
  <c r="CS523" a="1"/>
  <c r="CS523" s="1"/>
  <c r="DL523" s="1"/>
  <c r="CR523" a="1"/>
  <c r="CR523" s="1"/>
  <c r="DK523" s="1"/>
  <c r="ED523"/>
  <c r="DZ523" s="1"/>
  <c r="CS539" a="1"/>
  <c r="CS539" s="1"/>
  <c r="DL539" s="1"/>
  <c r="CR539" a="1"/>
  <c r="CR539" s="1"/>
  <c r="DK539" s="1"/>
  <c r="AA549"/>
  <c r="AA552"/>
  <c r="X555" a="1"/>
  <c r="X555" s="1"/>
  <c r="Y555" a="1"/>
  <c r="Y555" s="1"/>
  <c r="AB555" a="1"/>
  <c r="AB555" s="1"/>
  <c r="AC555" s="1" a="1"/>
  <c r="AC555" s="1"/>
  <c r="AD555" s="1"/>
  <c r="AK555" s="1"/>
  <c r="AW555"/>
  <c r="CS555" a="1"/>
  <c r="CS555" s="1"/>
  <c r="DL555" s="1"/>
  <c r="CR555" a="1"/>
  <c r="CR555" s="1"/>
  <c r="DK555" s="1"/>
  <c r="ED555"/>
  <c r="DZ555" s="1"/>
  <c r="CS588" a="1"/>
  <c r="CS588" s="1"/>
  <c r="DL588" s="1"/>
  <c r="CR588" a="1"/>
  <c r="CR588" s="1"/>
  <c r="DK588" s="1"/>
  <c r="ED588"/>
  <c r="DZ588" s="1"/>
  <c r="CS591" a="1"/>
  <c r="CS591" s="1"/>
  <c r="DL591" s="1"/>
  <c r="CR591" a="1"/>
  <c r="CR591" s="1"/>
  <c r="DK591" s="1"/>
  <c r="ED591"/>
  <c r="DZ591" s="1"/>
  <c r="AA290"/>
  <c r="AA455"/>
  <c r="AA482"/>
  <c r="CS488" a="1"/>
  <c r="CS488" s="1"/>
  <c r="DL488" s="1"/>
  <c r="CR488" a="1"/>
  <c r="CR488" s="1"/>
  <c r="DK488" s="1"/>
  <c r="ED488"/>
  <c r="DZ488" s="1"/>
  <c r="AA494"/>
  <c r="AA522"/>
  <c r="AA573"/>
  <c r="AA588"/>
  <c r="CS383" a="1"/>
  <c r="CS383" s="1"/>
  <c r="DL383" s="1"/>
  <c r="CR383" a="1"/>
  <c r="CR383" s="1"/>
  <c r="DK383" s="1"/>
  <c r="ED383"/>
  <c r="DZ383" s="1"/>
  <c r="AA441"/>
  <c r="CS482" a="1"/>
  <c r="CS482" s="1"/>
  <c r="DL482" s="1"/>
  <c r="CR482" a="1"/>
  <c r="CR482" s="1"/>
  <c r="DK482" s="1"/>
  <c r="ED482"/>
  <c r="DZ482" s="1"/>
  <c r="CS498" a="1"/>
  <c r="CS498" s="1"/>
  <c r="DL498" s="1"/>
  <c r="CR498" a="1"/>
  <c r="CR498" s="1"/>
  <c r="DK498" s="1"/>
  <c r="ED498"/>
  <c r="DZ498" s="1"/>
  <c r="CS514" a="1"/>
  <c r="CS514" s="1"/>
  <c r="DL514" s="1"/>
  <c r="CR514" a="1"/>
  <c r="CR514" s="1"/>
  <c r="DK514" s="1"/>
  <c r="ED514"/>
  <c r="DZ514" s="1"/>
  <c r="N518"/>
  <c r="AA524"/>
  <c r="AA540"/>
  <c r="X577" a="1"/>
  <c r="X577" s="1"/>
  <c r="AB577" a="1"/>
  <c r="AB577" s="1"/>
  <c r="AC577" s="1" a="1"/>
  <c r="AC577" s="1"/>
  <c r="AD577" s="1"/>
  <c r="AK577" s="1"/>
  <c r="Y577" a="1"/>
  <c r="Y577" s="1"/>
  <c r="AW577"/>
  <c r="CS577" a="1"/>
  <c r="CS577" s="1"/>
  <c r="DL577" s="1"/>
  <c r="CR577" a="1"/>
  <c r="CR577" s="1"/>
  <c r="DK577" s="1"/>
  <c r="ED577"/>
  <c r="DZ577" s="1"/>
  <c r="CS375" a="1"/>
  <c r="CS375" s="1"/>
  <c r="DL375" s="1"/>
  <c r="CR375" a="1"/>
  <c r="CR375" s="1"/>
  <c r="DK375" s="1"/>
  <c r="ED375"/>
  <c r="DZ375" s="1"/>
  <c r="CR423" a="1"/>
  <c r="CR423" s="1"/>
  <c r="DK423" s="1"/>
  <c r="N383"/>
  <c r="CS395" a="1"/>
  <c r="CS395" s="1"/>
  <c r="DL395" s="1"/>
  <c r="CR395" a="1"/>
  <c r="CR395" s="1"/>
  <c r="DK395" s="1"/>
  <c r="ED395"/>
  <c r="DZ395" s="1"/>
  <c r="AA453"/>
  <c r="CS485" a="1"/>
  <c r="CS485" s="1"/>
  <c r="DL485" s="1"/>
  <c r="AA511"/>
  <c r="X517" a="1"/>
  <c r="X517" s="1"/>
  <c r="Y517" a="1"/>
  <c r="Y517" s="1"/>
  <c r="AB517" a="1"/>
  <c r="AB517" s="1"/>
  <c r="AC517" s="1" a="1"/>
  <c r="AC517" s="1"/>
  <c r="AD517" s="1"/>
  <c r="AK517" s="1"/>
  <c r="AW517"/>
  <c r="CS517" a="1"/>
  <c r="CS517" s="1"/>
  <c r="DL517" s="1"/>
  <c r="CR517" a="1"/>
  <c r="CR517" s="1"/>
  <c r="DK517" s="1"/>
  <c r="ED517"/>
  <c r="DZ517" s="1"/>
  <c r="AA527"/>
  <c r="AA543"/>
  <c r="CS549" a="1"/>
  <c r="CS549" s="1"/>
  <c r="DL549" s="1"/>
  <c r="CR549" a="1"/>
  <c r="CR549" s="1"/>
  <c r="DK549" s="1"/>
  <c r="ED549"/>
  <c r="DZ549" s="1"/>
  <c r="AA565"/>
  <c r="AA436"/>
  <c r="AA480"/>
  <c r="CS286" a="1"/>
  <c r="CS286" s="1"/>
  <c r="DL286" s="1"/>
  <c r="CR286" a="1"/>
  <c r="CR286" s="1"/>
  <c r="DK286" s="1"/>
  <c r="ED286"/>
  <c r="DZ286" s="1"/>
  <c r="AA295"/>
  <c r="AA300"/>
  <c r="Y327" a="1"/>
  <c r="Y327" s="1"/>
  <c r="AB327" a="1"/>
  <c r="AB327" s="1"/>
  <c r="AC327" s="1" a="1"/>
  <c r="AC327" s="1"/>
  <c r="AD327" s="1"/>
  <c r="AK327" s="1"/>
  <c r="CS327" a="1"/>
  <c r="CS327" s="1"/>
  <c r="DL327" s="1"/>
  <c r="ED327"/>
  <c r="DZ327" s="1"/>
  <c r="N331"/>
  <c r="AA375"/>
  <c r="AA391"/>
  <c r="X413" a="1"/>
  <c r="X413" s="1"/>
  <c r="Y413" a="1"/>
  <c r="Y413" s="1"/>
  <c r="AB413" a="1"/>
  <c r="AB413" s="1"/>
  <c r="AC413" s="1" a="1"/>
  <c r="AC413" s="1"/>
  <c r="AD413" s="1"/>
  <c r="AK413" s="1"/>
  <c r="AW413"/>
  <c r="CS413" a="1"/>
  <c r="CS413" s="1"/>
  <c r="DL413" s="1"/>
  <c r="CR413" a="1"/>
  <c r="CR413" s="1"/>
  <c r="DK413" s="1"/>
  <c r="ED413"/>
  <c r="DZ413" s="1"/>
  <c r="AA423"/>
  <c r="CS425" a="1"/>
  <c r="CS425" s="1"/>
  <c r="DL425" s="1"/>
  <c r="CR425" a="1"/>
  <c r="CR425" s="1"/>
  <c r="DK425" s="1"/>
  <c r="ED425"/>
  <c r="DZ425" s="1"/>
  <c r="CS428" a="1"/>
  <c r="CS428" s="1"/>
  <c r="DL428" s="1"/>
  <c r="ED428"/>
  <c r="DZ428" s="1"/>
  <c r="AA439"/>
  <c r="AA442"/>
  <c r="CS445" a="1"/>
  <c r="CS445" s="1"/>
  <c r="DL445" s="1"/>
  <c r="CR445" a="1"/>
  <c r="CR445" s="1"/>
  <c r="DK445" s="1"/>
  <c r="ED445"/>
  <c r="DZ445" s="1"/>
  <c r="CS461" a="1"/>
  <c r="CS461" s="1"/>
  <c r="DL461" s="1"/>
  <c r="CR461" a="1"/>
  <c r="CR461" s="1"/>
  <c r="DK461" s="1"/>
  <c r="ED461"/>
  <c r="DZ461" s="1"/>
  <c r="AA476"/>
  <c r="AA303"/>
  <c r="CS306" a="1"/>
  <c r="CS306" s="1"/>
  <c r="DL306" s="1"/>
  <c r="CR309" a="1"/>
  <c r="CR309" s="1"/>
  <c r="DK309" s="1"/>
  <c r="AA323"/>
  <c r="Y330" a="1"/>
  <c r="Y330" s="1"/>
  <c r="AB330" a="1"/>
  <c r="AB330" s="1"/>
  <c r="AC330" s="1" a="1"/>
  <c r="AC330" s="1"/>
  <c r="AD330" s="1"/>
  <c r="AK330" s="1"/>
  <c r="AW330"/>
  <c r="ED330"/>
  <c r="DZ330" s="1"/>
  <c r="N334"/>
  <c r="CR352" a="1"/>
  <c r="CR352" s="1"/>
  <c r="DK352" s="1"/>
  <c r="AA378"/>
  <c r="CS400" a="1"/>
  <c r="CS400" s="1"/>
  <c r="DL400" s="1"/>
  <c r="CR400" a="1"/>
  <c r="CR400" s="1"/>
  <c r="DK400" s="1"/>
  <c r="ED400"/>
  <c r="DZ400" s="1"/>
  <c r="AA410"/>
  <c r="AA413"/>
  <c r="X416" a="1"/>
  <c r="X416" s="1"/>
  <c r="Y416" a="1"/>
  <c r="Y416" s="1"/>
  <c r="AB416" a="1"/>
  <c r="AB416" s="1"/>
  <c r="AC416" s="1" a="1"/>
  <c r="AC416" s="1"/>
  <c r="AD416" s="1"/>
  <c r="AK416" s="1"/>
  <c r="AW416"/>
  <c r="CS416" a="1"/>
  <c r="CS416" s="1"/>
  <c r="DL416" s="1"/>
  <c r="CR416" a="1"/>
  <c r="CR416" s="1"/>
  <c r="DK416" s="1"/>
  <c r="ED416"/>
  <c r="DZ416" s="1"/>
  <c r="X464" a="1"/>
  <c r="X464" s="1"/>
  <c r="Y464" a="1"/>
  <c r="Y464" s="1"/>
  <c r="AB464" a="1"/>
  <c r="AB464" s="1"/>
  <c r="AC464" s="1" a="1"/>
  <c r="AC464" s="1"/>
  <c r="AD464" s="1"/>
  <c r="AK464" s="1"/>
  <c r="AW464"/>
  <c r="CS464" a="1"/>
  <c r="CS464" s="1"/>
  <c r="DL464" s="1"/>
  <c r="CR464" a="1"/>
  <c r="CR464" s="1"/>
  <c r="DK464" s="1"/>
  <c r="ED464"/>
  <c r="DZ464" s="1"/>
  <c r="CS476" a="1"/>
  <c r="CS476" s="1"/>
  <c r="DL476" s="1"/>
  <c r="CR476" a="1"/>
  <c r="CR476" s="1"/>
  <c r="DK476" s="1"/>
  <c r="ED476"/>
  <c r="DZ476" s="1"/>
  <c r="AA479"/>
  <c r="CS312" a="1"/>
  <c r="CS312" s="1"/>
  <c r="DL312" s="1"/>
  <c r="CR312" a="1"/>
  <c r="CR312" s="1"/>
  <c r="DK312" s="1"/>
  <c r="ED312"/>
  <c r="DZ312" s="1"/>
  <c r="AA461"/>
  <c r="CS497" a="1"/>
  <c r="CS497" s="1"/>
  <c r="DL497" s="1"/>
  <c r="CR497" a="1"/>
  <c r="CR497" s="1"/>
  <c r="DK497" s="1"/>
  <c r="ED497"/>
  <c r="DZ497" s="1"/>
  <c r="AA513"/>
  <c r="CS519" a="1"/>
  <c r="CS519" s="1"/>
  <c r="DL519" s="1"/>
  <c r="CR519" a="1"/>
  <c r="CR519" s="1"/>
  <c r="DK519" s="1"/>
  <c r="ED519"/>
  <c r="DZ519" s="1"/>
  <c r="AA529"/>
  <c r="AA587"/>
  <c r="CS500" a="1"/>
  <c r="CS500" s="1"/>
  <c r="DL500" s="1"/>
  <c r="CR500" a="1"/>
  <c r="CR500" s="1"/>
  <c r="DK500" s="1"/>
  <c r="ED500"/>
  <c r="DZ500" s="1"/>
  <c r="CR528" a="1"/>
  <c r="CR528" s="1"/>
  <c r="DK528" s="1"/>
  <c r="ED528"/>
  <c r="DZ528" s="1"/>
  <c r="CS553" a="1"/>
  <c r="CS553" s="1"/>
  <c r="DL553" s="1"/>
  <c r="CR553" a="1"/>
  <c r="CR553" s="1"/>
  <c r="DK553" s="1"/>
  <c r="ED553"/>
  <c r="DZ553" s="1"/>
  <c r="X569" a="1"/>
  <c r="X569" s="1"/>
  <c r="Y569" a="1"/>
  <c r="Y569" s="1"/>
  <c r="AB569" a="1"/>
  <c r="AB569" s="1"/>
  <c r="AC569" s="1" a="1"/>
  <c r="AC569" s="1"/>
  <c r="AD569" s="1"/>
  <c r="AK569" s="1"/>
  <c r="AW569"/>
  <c r="CS569" a="1"/>
  <c r="CS569" s="1"/>
  <c r="DL569" s="1"/>
  <c r="CR569" a="1"/>
  <c r="CR569" s="1"/>
  <c r="DK569" s="1"/>
  <c r="ED569"/>
  <c r="DZ569" s="1"/>
  <c r="AA586"/>
  <c r="N451"/>
  <c r="ED463"/>
  <c r="DZ463" s="1"/>
  <c r="AA488"/>
  <c r="CS494" a="1"/>
  <c r="CS494" s="1"/>
  <c r="DL494" s="1"/>
  <c r="CR494" a="1"/>
  <c r="CR494" s="1"/>
  <c r="DK494" s="1"/>
  <c r="ED494"/>
  <c r="DZ494" s="1"/>
  <c r="CS510" a="1"/>
  <c r="CS510" s="1"/>
  <c r="DL510" s="1"/>
  <c r="CR510" a="1"/>
  <c r="CR510" s="1"/>
  <c r="DK510" s="1"/>
  <c r="ED510"/>
  <c r="DZ510" s="1"/>
  <c r="CS561" a="1"/>
  <c r="CS561" s="1"/>
  <c r="DL561" s="1"/>
  <c r="CR561" a="1"/>
  <c r="CR561" s="1"/>
  <c r="DK561" s="1"/>
  <c r="ED561"/>
  <c r="DZ561" s="1"/>
  <c r="CR594" a="1"/>
  <c r="CR594" s="1"/>
  <c r="DK594" s="1"/>
  <c r="ED594"/>
  <c r="DZ594" s="1"/>
  <c r="AA401"/>
  <c r="N516"/>
  <c r="CS540" a="1"/>
  <c r="CS540" s="1"/>
  <c r="DL540" s="1"/>
  <c r="CR540" a="1"/>
  <c r="CR540" s="1"/>
  <c r="DK540" s="1"/>
  <c r="ED540"/>
  <c r="DZ540" s="1"/>
  <c r="X379" a="1"/>
  <c r="X379" s="1"/>
  <c r="Y379" a="1"/>
  <c r="Y379" s="1"/>
  <c r="AB379" a="1"/>
  <c r="AB379" s="1"/>
  <c r="AC379" s="1" a="1"/>
  <c r="AC379" s="1"/>
  <c r="AD379" s="1"/>
  <c r="AK379" s="1"/>
  <c r="AW379"/>
  <c r="CS379" a="1"/>
  <c r="CS379" s="1"/>
  <c r="DL379" s="1"/>
  <c r="CR379" a="1"/>
  <c r="CR379" s="1"/>
  <c r="DK379" s="1"/>
  <c r="ED379"/>
  <c r="DZ379" s="1"/>
  <c r="AA437"/>
  <c r="AA507"/>
  <c r="CS513" a="1"/>
  <c r="CS513" s="1"/>
  <c r="DL513" s="1"/>
  <c r="CR513" a="1"/>
  <c r="CR513" s="1"/>
  <c r="DK513" s="1"/>
  <c r="ED513"/>
  <c r="DZ513" s="1"/>
  <c r="AA523"/>
  <c r="CS529" a="1"/>
  <c r="CS529" s="1"/>
  <c r="DL529" s="1"/>
  <c r="CR529" a="1"/>
  <c r="CR529" s="1"/>
  <c r="DK529" s="1"/>
  <c r="ED529"/>
  <c r="DZ529" s="1"/>
  <c r="AA555"/>
  <c r="X573" a="1"/>
  <c r="X573" s="1"/>
  <c r="Y573" a="1"/>
  <c r="Y573" s="1"/>
  <c r="AB573" a="1"/>
  <c r="AB573" s="1"/>
  <c r="AC573" s="1" a="1"/>
  <c r="AC573" s="1"/>
  <c r="AD573" s="1"/>
  <c r="AK573" s="1"/>
  <c r="AW573"/>
  <c r="CS573" a="1"/>
  <c r="CS573" s="1"/>
  <c r="DL573" s="1"/>
  <c r="CR573" a="1"/>
  <c r="CR573" s="1"/>
  <c r="DK573" s="1"/>
  <c r="ED573"/>
  <c r="DZ573" s="1"/>
  <c r="AA591"/>
  <c r="AA471"/>
  <c r="AA497"/>
  <c r="X516" a="1"/>
  <c r="X516" s="1"/>
  <c r="Y516" a="1"/>
  <c r="Y516" s="1"/>
  <c r="AB516" a="1"/>
  <c r="AB516" s="1"/>
  <c r="AC516" s="1" a="1"/>
  <c r="AC516" s="1"/>
  <c r="AD516" s="1"/>
  <c r="AK516" s="1"/>
  <c r="AW516"/>
  <c r="CS516" a="1"/>
  <c r="CS516" s="1"/>
  <c r="DL516" s="1"/>
  <c r="CR516" a="1"/>
  <c r="CR516" s="1"/>
  <c r="DK516" s="1"/>
  <c r="ED516"/>
  <c r="DZ516" s="1"/>
  <c r="ED536"/>
  <c r="DZ536" s="1"/>
  <c r="X544" a="1"/>
  <c r="X544" s="1"/>
  <c r="Y544" a="1"/>
  <c r="Y544" s="1"/>
  <c r="AB544" a="1"/>
  <c r="AB544" s="1"/>
  <c r="AC544" s="1" a="1"/>
  <c r="AC544" s="1"/>
  <c r="AD544" s="1"/>
  <c r="AK544" s="1"/>
  <c r="AW544"/>
  <c r="CS544" a="1"/>
  <c r="CS544" s="1"/>
  <c r="DL544" s="1"/>
  <c r="CR544" a="1"/>
  <c r="CR544" s="1"/>
  <c r="DK544" s="1"/>
  <c r="ED544"/>
  <c r="DZ544" s="1"/>
  <c r="X276" a="1"/>
  <c r="X276" s="1"/>
  <c r="Y276" a="1"/>
  <c r="Y276" s="1"/>
  <c r="CS276" a="1"/>
  <c r="CS276" s="1"/>
  <c r="DL276" s="1"/>
  <c r="CR276" a="1"/>
  <c r="CR276" s="1"/>
  <c r="DK276" s="1"/>
  <c r="ED276"/>
  <c r="DZ276" s="1"/>
  <c r="AW276"/>
  <c r="AB276" a="1"/>
  <c r="AB276" s="1"/>
  <c r="AC276" s="1" a="1"/>
  <c r="AC276" s="1"/>
  <c r="AD276" s="1"/>
  <c r="AK276" s="1"/>
  <c r="X281" a="1"/>
  <c r="X281" s="1"/>
  <c r="Y281" a="1"/>
  <c r="Y281" s="1"/>
  <c r="CS281" a="1"/>
  <c r="CS281" s="1"/>
  <c r="DL281" s="1"/>
  <c r="CR281" a="1"/>
  <c r="CR281" s="1"/>
  <c r="DK281" s="1"/>
  <c r="ED281"/>
  <c r="DZ281" s="1"/>
  <c r="AW281"/>
  <c r="AB281" a="1"/>
  <c r="AB281" s="1"/>
  <c r="AC281" s="1" a="1"/>
  <c r="AC281" s="1"/>
  <c r="AD281" s="1"/>
  <c r="AK281" s="1"/>
  <c r="X270" a="1"/>
  <c r="X270" s="1"/>
  <c r="Y270" a="1"/>
  <c r="Y270" s="1"/>
  <c r="CS270" a="1"/>
  <c r="CS270" s="1"/>
  <c r="DL270" s="1"/>
  <c r="AW270"/>
  <c r="ED270"/>
  <c r="DZ270" s="1"/>
  <c r="AB270" a="1"/>
  <c r="AB270" s="1"/>
  <c r="AC270" s="1" a="1"/>
  <c r="AC270" s="1"/>
  <c r="AD270" s="1"/>
  <c r="AK270" s="1"/>
  <c r="CR270" a="1"/>
  <c r="CR270" s="1"/>
  <c r="DK270" s="1"/>
  <c r="AA271"/>
  <c r="AA283"/>
  <c r="X283" a="1"/>
  <c r="X283" s="1"/>
  <c r="Y283" a="1"/>
  <c r="Y283" s="1"/>
  <c r="CS283" a="1"/>
  <c r="CS283" s="1"/>
  <c r="DL283" s="1"/>
  <c r="CR283" a="1"/>
  <c r="CR283" s="1"/>
  <c r="DK283" s="1"/>
  <c r="ED283"/>
  <c r="DZ283" s="1"/>
  <c r="AW283"/>
  <c r="AB283" a="1"/>
  <c r="AB283" s="1"/>
  <c r="AC283" s="1" a="1"/>
  <c r="AC283" s="1"/>
  <c r="AD283" s="1"/>
  <c r="AK283" s="1"/>
  <c r="AA272"/>
  <c r="AA276"/>
  <c r="Y268" a="1"/>
  <c r="Y268" s="1"/>
  <c r="CS268" a="1"/>
  <c r="CS268" s="1"/>
  <c r="DL268" s="1"/>
  <c r="CS272" a="1"/>
  <c r="CS272" s="1"/>
  <c r="DL272" s="1"/>
  <c r="AW272"/>
  <c r="AW280"/>
  <c r="AA270"/>
  <c r="AA280"/>
  <c r="Y277" a="1"/>
  <c r="Y277" s="1"/>
  <c r="CR277" a="1"/>
  <c r="CR277" s="1"/>
  <c r="DK277" s="1"/>
  <c r="AW277"/>
  <c r="AB277" a="1"/>
  <c r="AB277" s="1"/>
  <c r="AC277" s="1" a="1"/>
  <c r="AC277" s="1"/>
  <c r="AD277" s="1"/>
  <c r="AK277" s="1"/>
  <c r="AA269"/>
  <c r="X269" a="1"/>
  <c r="X269" s="1"/>
  <c r="Y269" a="1"/>
  <c r="Y269" s="1"/>
  <c r="CR269" a="1"/>
  <c r="CR269" s="1"/>
  <c r="DK269" s="1"/>
  <c r="CS269" a="1"/>
  <c r="CS269" s="1"/>
  <c r="DL269" s="1"/>
  <c r="ED269"/>
  <c r="DZ269" s="1"/>
  <c r="AB269" a="1"/>
  <c r="AB269" s="1"/>
  <c r="AC269" s="1" a="1"/>
  <c r="AC269" s="1"/>
  <c r="AD269" s="1"/>
  <c r="AK269" s="1"/>
  <c r="AW269"/>
  <c r="AA281"/>
  <c r="X271" a="1"/>
  <c r="X271" s="1"/>
  <c r="Y271" a="1"/>
  <c r="Y271" s="1"/>
  <c r="CS271" a="1"/>
  <c r="CS271" s="1"/>
  <c r="DL271" s="1"/>
  <c r="AW271"/>
  <c r="ED271"/>
  <c r="DZ271" s="1"/>
  <c r="AB271" a="1"/>
  <c r="AB271" s="1"/>
  <c r="AC271" s="1" a="1"/>
  <c r="AC271" s="1"/>
  <c r="AD271" s="1"/>
  <c r="AK271" s="1"/>
  <c r="CR271" a="1"/>
  <c r="CR271" s="1"/>
  <c r="DK271" s="1"/>
  <c r="CR279" a="1"/>
  <c r="CR279" s="1"/>
  <c r="DK279" s="1"/>
  <c r="AA262"/>
  <c r="AA265"/>
  <c r="X256" a="1"/>
  <c r="X256" s="1"/>
  <c r="Y256" a="1"/>
  <c r="Y256" s="1"/>
  <c r="CS256" a="1"/>
  <c r="CS256" s="1"/>
  <c r="DL256" s="1"/>
  <c r="AW256"/>
  <c r="CR256" a="1"/>
  <c r="CR256" s="1"/>
  <c r="DK256" s="1"/>
  <c r="ED256"/>
  <c r="DZ256" s="1"/>
  <c r="AB256" a="1"/>
  <c r="AB256" s="1"/>
  <c r="AC256" s="1" a="1"/>
  <c r="AC256" s="1"/>
  <c r="AD256" s="1"/>
  <c r="AK256" s="1"/>
  <c r="AA251"/>
  <c r="X249" a="1"/>
  <c r="X249" s="1"/>
  <c r="Y249" a="1"/>
  <c r="Y249" s="1"/>
  <c r="ED249"/>
  <c r="DZ249" s="1"/>
  <c r="AW249"/>
  <c r="AB249" a="1"/>
  <c r="AB249" s="1"/>
  <c r="AC249" s="1" a="1"/>
  <c r="AC249" s="1"/>
  <c r="AD249" s="1"/>
  <c r="AK249" s="1"/>
  <c r="CS249" a="1"/>
  <c r="CS249" s="1"/>
  <c r="DL249" s="1"/>
  <c r="CR249" a="1"/>
  <c r="CR249" s="1"/>
  <c r="DK249" s="1"/>
  <c r="Y257" a="1"/>
  <c r="Y257" s="1"/>
  <c r="CS257" a="1"/>
  <c r="CS257" s="1"/>
  <c r="DL257" s="1"/>
  <c r="CR257" a="1"/>
  <c r="CR257" s="1"/>
  <c r="DK257" s="1"/>
  <c r="AB257" a="1"/>
  <c r="AB257" s="1"/>
  <c r="AC257" s="1" a="1"/>
  <c r="AC257" s="1"/>
  <c r="AD257" s="1"/>
  <c r="AK257" s="1"/>
  <c r="X265" a="1"/>
  <c r="X265" s="1"/>
  <c r="Y265" a="1"/>
  <c r="Y265" s="1"/>
  <c r="CS265" a="1"/>
  <c r="CS265" s="1"/>
  <c r="DL265" s="1"/>
  <c r="CR265" a="1"/>
  <c r="CR265" s="1"/>
  <c r="DK265" s="1"/>
  <c r="ED265"/>
  <c r="DZ265" s="1"/>
  <c r="AW265"/>
  <c r="AB265" a="1"/>
  <c r="AB265" s="1"/>
  <c r="AC265" s="1" a="1"/>
  <c r="AC265" s="1"/>
  <c r="AD265" s="1"/>
  <c r="AK265" s="1"/>
  <c r="AA253"/>
  <c r="X250" a="1"/>
  <c r="X250" s="1"/>
  <c r="Y250" a="1"/>
  <c r="Y250" s="1"/>
  <c r="CR250" a="1"/>
  <c r="CR250" s="1"/>
  <c r="DK250" s="1"/>
  <c r="CS250" a="1"/>
  <c r="CS250" s="1"/>
  <c r="DL250" s="1"/>
  <c r="AW250"/>
  <c r="AB250" a="1"/>
  <c r="AB250" s="1"/>
  <c r="AC250" s="1" a="1"/>
  <c r="AC250" s="1"/>
  <c r="AD250" s="1"/>
  <c r="AK250" s="1"/>
  <c r="ED250"/>
  <c r="DZ250" s="1"/>
  <c r="X251" a="1"/>
  <c r="X251" s="1"/>
  <c r="Y251" a="1"/>
  <c r="Y251" s="1"/>
  <c r="CS251" a="1"/>
  <c r="CS251" s="1"/>
  <c r="DL251" s="1"/>
  <c r="AB251" a="1"/>
  <c r="AB251" s="1"/>
  <c r="AC251" s="1" a="1"/>
  <c r="AC251" s="1"/>
  <c r="AD251" s="1"/>
  <c r="AK251" s="1"/>
  <c r="CR251" a="1"/>
  <c r="CR251" s="1"/>
  <c r="DK251" s="1"/>
  <c r="ED251"/>
  <c r="DZ251" s="1"/>
  <c r="AW251"/>
  <c r="AA259"/>
  <c r="CS252" a="1"/>
  <c r="CS252" s="1"/>
  <c r="DL252" s="1"/>
  <c r="AB252" a="1"/>
  <c r="AB252" s="1"/>
  <c r="AC252" s="1" a="1"/>
  <c r="AC252" s="1"/>
  <c r="AD252" s="1"/>
  <c r="AK252" s="1"/>
  <c r="AA256"/>
  <c r="AA264"/>
  <c r="AA252"/>
  <c r="X259" a="1"/>
  <c r="X259" s="1"/>
  <c r="Y259" a="1"/>
  <c r="Y259" s="1"/>
  <c r="CS259" a="1"/>
  <c r="CS259" s="1"/>
  <c r="DL259" s="1"/>
  <c r="AB259" a="1"/>
  <c r="AB259" s="1"/>
  <c r="AC259" s="1" a="1"/>
  <c r="AC259" s="1"/>
  <c r="AD259" s="1"/>
  <c r="AK259" s="1"/>
  <c r="CR259" a="1"/>
  <c r="CR259" s="1"/>
  <c r="DK259" s="1"/>
  <c r="ED259"/>
  <c r="DZ259" s="1"/>
  <c r="AW259"/>
  <c r="AA250"/>
  <c r="X264" a="1"/>
  <c r="X264" s="1"/>
  <c r="Y264" a="1"/>
  <c r="Y264" s="1"/>
  <c r="CS264" a="1"/>
  <c r="CS264" s="1"/>
  <c r="DL264" s="1"/>
  <c r="CR264" a="1"/>
  <c r="CR264" s="1"/>
  <c r="DK264" s="1"/>
  <c r="AW264"/>
  <c r="ED264"/>
  <c r="DZ264" s="1"/>
  <c r="AB264" a="1"/>
  <c r="AB264" s="1"/>
  <c r="AC264" s="1" a="1"/>
  <c r="AC264" s="1"/>
  <c r="AD264" s="1"/>
  <c r="AK264" s="1"/>
  <c r="AB253" a="1"/>
  <c r="AB253" s="1"/>
  <c r="AC253" s="1" a="1"/>
  <c r="AC253" s="1"/>
  <c r="AD253" s="1"/>
  <c r="AK253" s="1"/>
  <c r="AA255"/>
  <c r="X255" a="1"/>
  <c r="X255" s="1"/>
  <c r="Y255" a="1"/>
  <c r="Y255" s="1"/>
  <c r="CS255" a="1"/>
  <c r="CS255" s="1"/>
  <c r="DL255" s="1"/>
  <c r="CR255" a="1"/>
  <c r="CR255" s="1"/>
  <c r="DK255" s="1"/>
  <c r="AB255" a="1"/>
  <c r="AB255" s="1"/>
  <c r="AC255" s="1" a="1"/>
  <c r="AC255" s="1"/>
  <c r="AD255" s="1"/>
  <c r="AK255" s="1"/>
  <c r="ED255"/>
  <c r="DZ255" s="1"/>
  <c r="AW255"/>
  <c r="AA249"/>
  <c r="AW254"/>
  <c r="X262" a="1"/>
  <c r="X262" s="1"/>
  <c r="Y262" a="1"/>
  <c r="Y262" s="1"/>
  <c r="CS262" a="1"/>
  <c r="CS262" s="1"/>
  <c r="DL262" s="1"/>
  <c r="CR262" a="1"/>
  <c r="CR262" s="1"/>
  <c r="DK262" s="1"/>
  <c r="ED262"/>
  <c r="DZ262" s="1"/>
  <c r="AB262" a="1"/>
  <c r="AB262" s="1"/>
  <c r="AC262" s="1" a="1"/>
  <c r="AC262" s="1"/>
  <c r="AD262" s="1"/>
  <c r="AK262" s="1"/>
  <c r="AW262"/>
  <c r="CR172" a="1"/>
  <c r="CR172" s="1"/>
  <c r="DK172" s="1"/>
  <c r="X232" a="1"/>
  <c r="X232" s="1"/>
  <c r="Y232" a="1"/>
  <c r="Y232" s="1"/>
  <c r="CS232" a="1"/>
  <c r="CS232" s="1"/>
  <c r="DL232" s="1"/>
  <c r="AW232"/>
  <c r="CR232" a="1"/>
  <c r="CR232" s="1"/>
  <c r="DK232" s="1"/>
  <c r="AB232" a="1"/>
  <c r="AB232" s="1"/>
  <c r="AC232" s="1" a="1"/>
  <c r="AC232" s="1"/>
  <c r="AD232" s="1"/>
  <c r="AK232" s="1"/>
  <c r="ED232"/>
  <c r="DZ232" s="1"/>
  <c r="ED87"/>
  <c r="DZ87" s="1"/>
  <c r="AA230"/>
  <c r="X230" a="1"/>
  <c r="X230" s="1"/>
  <c r="Y230" a="1"/>
  <c r="Y230" s="1"/>
  <c r="AW230"/>
  <c r="AB230" a="1"/>
  <c r="AB230" s="1"/>
  <c r="AC230" s="1" a="1"/>
  <c r="AC230" s="1"/>
  <c r="AD230" s="1"/>
  <c r="AK230" s="1"/>
  <c r="ED230"/>
  <c r="DZ230" s="1"/>
  <c r="CS230" a="1"/>
  <c r="CS230" s="1"/>
  <c r="DL230" s="1"/>
  <c r="CR230" a="1"/>
  <c r="CR230" s="1"/>
  <c r="DK230" s="1"/>
  <c r="AA232"/>
  <c r="AA222"/>
  <c r="X226" a="1"/>
  <c r="X226" s="1"/>
  <c r="Y226" a="1"/>
  <c r="Y226" s="1"/>
  <c r="CS226" a="1"/>
  <c r="CS226" s="1"/>
  <c r="DL226" s="1"/>
  <c r="CR226" a="1"/>
  <c r="CR226" s="1"/>
  <c r="DK226" s="1"/>
  <c r="ED226"/>
  <c r="DZ226" s="1"/>
  <c r="AW226"/>
  <c r="AB226" a="1"/>
  <c r="AB226" s="1"/>
  <c r="AC226" s="1" a="1"/>
  <c r="AC226" s="1"/>
  <c r="AD226" s="1"/>
  <c r="AK226" s="1"/>
  <c r="ED168"/>
  <c r="DZ168" s="1"/>
  <c r="AA175"/>
  <c r="X222" a="1"/>
  <c r="X222" s="1"/>
  <c r="Y222" a="1"/>
  <c r="Y222" s="1"/>
  <c r="CS222" a="1"/>
  <c r="CS222" s="1"/>
  <c r="DL222" s="1"/>
  <c r="AW222"/>
  <c r="AB222" a="1"/>
  <c r="AB222" s="1"/>
  <c r="AC222" s="1" a="1"/>
  <c r="AC222" s="1"/>
  <c r="AD222" s="1"/>
  <c r="AK222" s="1"/>
  <c r="ED222"/>
  <c r="DZ222" s="1"/>
  <c r="CR222" a="1"/>
  <c r="CR222" s="1"/>
  <c r="DK222" s="1"/>
  <c r="Y223" a="1"/>
  <c r="Y223" s="1"/>
  <c r="CR223" a="1"/>
  <c r="CR223" s="1"/>
  <c r="DK223" s="1"/>
  <c r="ED223"/>
  <c r="DZ223" s="1"/>
  <c r="AW220"/>
  <c r="CS220" a="1"/>
  <c r="CS220" s="1"/>
  <c r="DL220" s="1"/>
  <c r="AA226"/>
  <c r="ED202"/>
  <c r="DZ202" s="1"/>
  <c r="X224" a="1"/>
  <c r="X224" s="1"/>
  <c r="ED224"/>
  <c r="DZ224" s="1"/>
  <c r="AW224"/>
  <c r="X217" a="1"/>
  <c r="X217" s="1"/>
  <c r="Y217" a="1"/>
  <c r="Y217" s="1"/>
  <c r="CR217" a="1"/>
  <c r="CR217" s="1"/>
  <c r="DK217" s="1"/>
  <c r="CS217" a="1"/>
  <c r="CS217" s="1"/>
  <c r="DL217" s="1"/>
  <c r="ED217"/>
  <c r="DZ217" s="1"/>
  <c r="AW217"/>
  <c r="AB217" a="1"/>
  <c r="AB217" s="1"/>
  <c r="AC217" s="1" a="1"/>
  <c r="AC217" s="1"/>
  <c r="AD217" s="1"/>
  <c r="AK217" s="1"/>
  <c r="AA217"/>
  <c r="AA218"/>
  <c r="X214" a="1"/>
  <c r="X214" s="1"/>
  <c r="Y214" a="1"/>
  <c r="Y214" s="1"/>
  <c r="CR214" a="1"/>
  <c r="CR214" s="1"/>
  <c r="DK214" s="1"/>
  <c r="ED214"/>
  <c r="DZ214" s="1"/>
  <c r="CS214" a="1"/>
  <c r="CS214" s="1"/>
  <c r="DL214" s="1"/>
  <c r="AB214" a="1"/>
  <c r="AB214" s="1"/>
  <c r="AC214" s="1" a="1"/>
  <c r="AC214" s="1"/>
  <c r="AD214" s="1"/>
  <c r="AK214" s="1"/>
  <c r="AW214"/>
  <c r="X212" a="1"/>
  <c r="X212" s="1"/>
  <c r="Y212" a="1"/>
  <c r="Y212" s="1"/>
  <c r="AW212"/>
  <c r="AB212" a="1"/>
  <c r="AB212" s="1"/>
  <c r="AC212" s="1" a="1"/>
  <c r="AC212" s="1"/>
  <c r="AD212" s="1"/>
  <c r="AK212" s="1"/>
  <c r="CR212" a="1"/>
  <c r="CR212" s="1"/>
  <c r="DK212" s="1"/>
  <c r="ED212"/>
  <c r="DZ212" s="1"/>
  <c r="CS212" a="1"/>
  <c r="CS212" s="1"/>
  <c r="DL212" s="1"/>
  <c r="Y213" a="1"/>
  <c r="Y213" s="1"/>
  <c r="CR213" a="1"/>
  <c r="CR213" s="1"/>
  <c r="DK213" s="1"/>
  <c r="AW213"/>
  <c r="AB213" a="1"/>
  <c r="AB213" s="1"/>
  <c r="AC213" s="1" a="1"/>
  <c r="AC213" s="1"/>
  <c r="AD213" s="1"/>
  <c r="AK213" s="1"/>
  <c r="AA216"/>
  <c r="AA213"/>
  <c r="X216" a="1"/>
  <c r="X216" s="1"/>
  <c r="Y216" a="1"/>
  <c r="Y216" s="1"/>
  <c r="CS216" a="1"/>
  <c r="CS216" s="1"/>
  <c r="DL216" s="1"/>
  <c r="CR216" a="1"/>
  <c r="CR216" s="1"/>
  <c r="DK216" s="1"/>
  <c r="AW216"/>
  <c r="ED216"/>
  <c r="DZ216" s="1"/>
  <c r="AB216" a="1"/>
  <c r="AB216" s="1"/>
  <c r="AC216" s="1" a="1"/>
  <c r="AC216" s="1"/>
  <c r="AD216" s="1"/>
  <c r="AK216" s="1"/>
  <c r="AA212"/>
  <c r="AA214"/>
  <c r="ED219"/>
  <c r="DZ219" s="1"/>
  <c r="AW208"/>
  <c r="CS211" a="1"/>
  <c r="CS211" s="1"/>
  <c r="DL211" s="1"/>
  <c r="CR211" a="1"/>
  <c r="CR211" s="1"/>
  <c r="DK211" s="1"/>
  <c r="ED211"/>
  <c r="DZ211" s="1"/>
  <c r="CS229" a="1"/>
  <c r="CS229" s="1"/>
  <c r="DL229" s="1"/>
  <c r="ED53"/>
  <c r="DZ53" s="1"/>
  <c r="AW209"/>
  <c r="CR235" a="1"/>
  <c r="CR235" s="1"/>
  <c r="DK235" s="1"/>
  <c r="AA210"/>
  <c r="X210" a="1"/>
  <c r="X210" s="1"/>
  <c r="Y210" a="1"/>
  <c r="Y210" s="1"/>
  <c r="AB210" a="1"/>
  <c r="AB210" s="1"/>
  <c r="AC210" s="1" a="1"/>
  <c r="AC210" s="1"/>
  <c r="AD210" s="1"/>
  <c r="AK210" s="1"/>
  <c r="AW210"/>
  <c r="CS210" a="1"/>
  <c r="CS210" s="1"/>
  <c r="DL210" s="1"/>
  <c r="CR210" a="1"/>
  <c r="CR210" s="1"/>
  <c r="DK210" s="1"/>
  <c r="ED210"/>
  <c r="DZ210" s="1"/>
  <c r="AA211"/>
  <c r="CS51" a="1"/>
  <c r="CS51" s="1"/>
  <c r="DL51" s="1"/>
  <c r="AA108"/>
  <c r="CS237" a="1"/>
  <c r="CS237" s="1"/>
  <c r="DL237" s="1"/>
  <c r="CR186" a="1"/>
  <c r="CR186" s="1"/>
  <c r="DK186" s="1"/>
  <c r="CS85" a="1"/>
  <c r="CS85" s="1"/>
  <c r="DL85" s="1"/>
  <c r="CR77" a="1"/>
  <c r="CR77" s="1"/>
  <c r="DK77" s="1"/>
  <c r="CS63" a="1"/>
  <c r="CS63" s="1"/>
  <c r="DL63" s="1"/>
  <c r="AA120"/>
  <c r="ED237"/>
  <c r="DZ237" s="1"/>
  <c r="CS186" a="1"/>
  <c r="CS186" s="1"/>
  <c r="DL186" s="1"/>
  <c r="ED108"/>
  <c r="DZ108" s="1"/>
  <c r="CR91" a="1"/>
  <c r="CR91" s="1"/>
  <c r="DK91" s="1"/>
  <c r="ED85"/>
  <c r="DZ85" s="1"/>
  <c r="ED63"/>
  <c r="DZ63" s="1"/>
  <c r="CR104" a="1"/>
  <c r="CR104" s="1"/>
  <c r="DK104" s="1"/>
  <c r="CR69" a="1"/>
  <c r="CR69" s="1"/>
  <c r="DK69" s="1"/>
  <c r="AA207"/>
  <c r="AA203"/>
  <c r="AA205"/>
  <c r="X203" a="1"/>
  <c r="X203" s="1"/>
  <c r="Y203" a="1"/>
  <c r="Y203" s="1"/>
  <c r="AW203"/>
  <c r="AB203" a="1"/>
  <c r="AB203" s="1"/>
  <c r="AC203" s="1" a="1"/>
  <c r="AC203" s="1"/>
  <c r="AD203" s="1"/>
  <c r="AK203" s="1"/>
  <c r="CR203" a="1"/>
  <c r="CR203" s="1"/>
  <c r="DK203" s="1"/>
  <c r="ED203"/>
  <c r="DZ203" s="1"/>
  <c r="CS203" a="1"/>
  <c r="CS203" s="1"/>
  <c r="DL203" s="1"/>
  <c r="CR182" a="1"/>
  <c r="CR182" s="1"/>
  <c r="DK182" s="1"/>
  <c r="ED120"/>
  <c r="DZ120" s="1"/>
  <c r="ED89"/>
  <c r="DZ89" s="1"/>
  <c r="X205" a="1"/>
  <c r="X205" s="1"/>
  <c r="Y205" a="1"/>
  <c r="Y205" s="1"/>
  <c r="ED205"/>
  <c r="DZ205" s="1"/>
  <c r="AW205"/>
  <c r="AB205" a="1"/>
  <c r="AB205" s="1"/>
  <c r="AC205" s="1" a="1"/>
  <c r="AC205" s="1"/>
  <c r="AD205" s="1"/>
  <c r="AK205" s="1"/>
  <c r="CR205" a="1"/>
  <c r="CR205" s="1"/>
  <c r="DK205" s="1"/>
  <c r="CS205" a="1"/>
  <c r="CS205" s="1"/>
  <c r="DL205" s="1"/>
  <c r="AA206"/>
  <c r="X204" a="1"/>
  <c r="X204" s="1"/>
  <c r="CS182" a="1"/>
  <c r="CS182" s="1"/>
  <c r="DL182" s="1"/>
  <c r="X207" a="1"/>
  <c r="X207" s="1"/>
  <c r="Y207" a="1"/>
  <c r="Y207" s="1"/>
  <c r="CS207" a="1"/>
  <c r="CS207" s="1"/>
  <c r="DL207" s="1"/>
  <c r="CR207" a="1"/>
  <c r="CR207" s="1"/>
  <c r="DK207" s="1"/>
  <c r="ED207"/>
  <c r="DZ207" s="1"/>
  <c r="AW207"/>
  <c r="AB207" a="1"/>
  <c r="AB207" s="1"/>
  <c r="AC207" s="1" a="1"/>
  <c r="AC207" s="1"/>
  <c r="AD207" s="1"/>
  <c r="AK207" s="1"/>
  <c r="X206" a="1"/>
  <c r="X206" s="1"/>
  <c r="Y206" a="1"/>
  <c r="Y206" s="1"/>
  <c r="CS206" a="1"/>
  <c r="CS206" s="1"/>
  <c r="DL206" s="1"/>
  <c r="CR206" a="1"/>
  <c r="CR206" s="1"/>
  <c r="DK206" s="1"/>
  <c r="AB206" a="1"/>
  <c r="AB206" s="1"/>
  <c r="AC206" s="1" a="1"/>
  <c r="AC206" s="1"/>
  <c r="AD206" s="1"/>
  <c r="AK206" s="1"/>
  <c r="AW206"/>
  <c r="ED206"/>
  <c r="DZ206" s="1"/>
  <c r="CR132" a="1"/>
  <c r="CR132" s="1"/>
  <c r="DK132" s="1"/>
  <c r="AA5"/>
  <c r="AA137"/>
  <c r="V197"/>
  <c r="CU197" s="1" a="1"/>
  <c r="CU197" s="1"/>
  <c r="DN197" s="1" a="1"/>
  <c r="DN197" s="1"/>
  <c r="V200"/>
  <c r="CU200" s="1" a="1"/>
  <c r="CU200" s="1"/>
  <c r="DN200" s="1" a="1"/>
  <c r="DN200" s="1"/>
  <c r="W201"/>
  <c r="S199"/>
  <c r="J199"/>
  <c r="S196"/>
  <c r="V198"/>
  <c r="CU198" s="1" a="1"/>
  <c r="CU198" s="1"/>
  <c r="DN198" s="1" a="1"/>
  <c r="DN198" s="1"/>
  <c r="U197"/>
  <c r="U200"/>
  <c r="V201"/>
  <c r="CU201" s="1" a="1"/>
  <c r="CU201" s="1"/>
  <c r="DN201" s="1" a="1"/>
  <c r="DN201" s="1"/>
  <c r="W199"/>
  <c r="J197"/>
  <c r="W196"/>
  <c r="S198"/>
  <c r="W197"/>
  <c r="J198"/>
  <c r="W200"/>
  <c r="J200"/>
  <c r="U201"/>
  <c r="V199"/>
  <c r="CU199" s="1" a="1"/>
  <c r="CU199" s="1"/>
  <c r="DN199" s="1" a="1"/>
  <c r="DN199" s="1"/>
  <c r="V196"/>
  <c r="CU196" s="1" a="1"/>
  <c r="CU196" s="1"/>
  <c r="DN196" s="1" a="1"/>
  <c r="DN196" s="1"/>
  <c r="U198"/>
  <c r="S197"/>
  <c r="J196"/>
  <c r="S200"/>
  <c r="J201"/>
  <c r="S201"/>
  <c r="U199"/>
  <c r="U196"/>
  <c r="W198"/>
  <c r="K134"/>
  <c r="CR202" a="1"/>
  <c r="CR202" s="1"/>
  <c r="DK202" s="1"/>
  <c r="CR168" a="1"/>
  <c r="CR168" s="1"/>
  <c r="DK168" s="1"/>
  <c r="CS132" a="1"/>
  <c r="CS132" s="1"/>
  <c r="DL132" s="1"/>
  <c r="CR128" a="1"/>
  <c r="CR128" s="1"/>
  <c r="DK128" s="1"/>
  <c r="CR120" a="1"/>
  <c r="CR120" s="1"/>
  <c r="DK120" s="1"/>
  <c r="CR108" a="1"/>
  <c r="CR108" s="1"/>
  <c r="DK108" s="1"/>
  <c r="CS104" a="1"/>
  <c r="CS104" s="1"/>
  <c r="DL104" s="1"/>
  <c r="ED91"/>
  <c r="DZ91" s="1"/>
  <c r="AA91"/>
  <c r="AA85"/>
  <c r="ED77"/>
  <c r="DZ77" s="1"/>
  <c r="CR5" a="1"/>
  <c r="CR5" s="1"/>
  <c r="DK5" s="1"/>
  <c r="AA116"/>
  <c r="AA141"/>
  <c r="AA237"/>
  <c r="AA139"/>
  <c r="X5" a="1"/>
  <c r="X5" s="1"/>
  <c r="AA49"/>
  <c r="AA31"/>
  <c r="AA168"/>
  <c r="AA145"/>
  <c r="AA83"/>
  <c r="AA63"/>
  <c r="AA235"/>
  <c r="ED241"/>
  <c r="DZ241" s="1"/>
  <c r="ED235"/>
  <c r="DZ235" s="1"/>
  <c r="ED229"/>
  <c r="DZ229" s="1"/>
  <c r="ED67"/>
  <c r="DZ67" s="1"/>
  <c r="CR49" a="1"/>
  <c r="CR49" s="1"/>
  <c r="DK49" s="1"/>
  <c r="AA229"/>
  <c r="ED43"/>
  <c r="DZ43" s="1"/>
  <c r="CR31" a="1"/>
  <c r="CR31" s="1"/>
  <c r="DK31" s="1"/>
  <c r="Y124" a="1"/>
  <c r="Y124" s="1"/>
  <c r="CS75" a="1"/>
  <c r="CS75" s="1"/>
  <c r="DL75" s="1"/>
  <c r="CR241" a="1"/>
  <c r="CR241" s="1"/>
  <c r="DK241" s="1"/>
  <c r="CS124" a="1"/>
  <c r="CS124" s="1"/>
  <c r="DL124" s="1"/>
  <c r="CR112" a="1"/>
  <c r="CR112" s="1"/>
  <c r="DK112" s="1"/>
  <c r="CS83" a="1"/>
  <c r="CS83" s="1"/>
  <c r="DL83" s="1"/>
  <c r="CR53" a="1"/>
  <c r="CR53" s="1"/>
  <c r="DK53" s="1"/>
  <c r="CS49" a="1"/>
  <c r="CS49" s="1"/>
  <c r="DL49" s="1"/>
  <c r="CR43" a="1"/>
  <c r="CR43" s="1"/>
  <c r="DK43" s="1"/>
  <c r="ED31"/>
  <c r="DZ31" s="1"/>
  <c r="CR247" a="1"/>
  <c r="CR247" s="1"/>
  <c r="DK247" s="1"/>
  <c r="ED83"/>
  <c r="DZ83" s="1"/>
  <c r="ED49"/>
  <c r="DZ49" s="1"/>
  <c r="AA79"/>
  <c r="CS247" a="1"/>
  <c r="CS247" s="1"/>
  <c r="DL247" s="1"/>
  <c r="AA241"/>
  <c r="AA202"/>
  <c r="CR174" a="1"/>
  <c r="CR174" s="1"/>
  <c r="DK174" s="1"/>
  <c r="ED124"/>
  <c r="DZ124" s="1"/>
  <c r="AB124" a="1"/>
  <c r="AB124" s="1"/>
  <c r="AC124" s="1" a="1"/>
  <c r="AC124" s="1"/>
  <c r="AD124" s="1"/>
  <c r="AK124" s="1"/>
  <c r="CR116" a="1"/>
  <c r="CR116" s="1"/>
  <c r="DK116" s="1"/>
  <c r="AA104"/>
  <c r="ED75"/>
  <c r="DZ75" s="1"/>
  <c r="AA75"/>
  <c r="AA39"/>
  <c r="CR184" a="1"/>
  <c r="CR184" s="1"/>
  <c r="DK184" s="1"/>
  <c r="CS174" a="1"/>
  <c r="CS174" s="1"/>
  <c r="DL174" s="1"/>
  <c r="ED166"/>
  <c r="DZ166" s="1"/>
  <c r="AW124"/>
  <c r="CS116" a="1"/>
  <c r="CS116" s="1"/>
  <c r="DL116" s="1"/>
  <c r="CS55" a="1"/>
  <c r="CS55" s="1"/>
  <c r="DL55" s="1"/>
  <c r="AA53"/>
  <c r="CR124" a="1"/>
  <c r="CR124" s="1"/>
  <c r="DK124" s="1"/>
  <c r="ED116"/>
  <c r="DZ116" s="1"/>
  <c r="AA95"/>
  <c r="W160"/>
  <c r="U157"/>
  <c r="V158"/>
  <c r="CU158" s="1" a="1"/>
  <c r="CU158" s="1"/>
  <c r="DN158" s="1" a="1"/>
  <c r="DN158" s="1"/>
  <c r="U151"/>
  <c r="V163"/>
  <c r="CU163" s="1" a="1"/>
  <c r="CU163" s="1"/>
  <c r="DN163" s="1" a="1"/>
  <c r="DN163" s="1"/>
  <c r="J153"/>
  <c r="U156"/>
  <c r="V159"/>
  <c r="CU159" s="1" a="1"/>
  <c r="CU159" s="1"/>
  <c r="DN159" s="1" a="1"/>
  <c r="DN159" s="1"/>
  <c r="S154"/>
  <c r="U153"/>
  <c r="J156"/>
  <c r="V152"/>
  <c r="CU152" s="1" a="1"/>
  <c r="CU152" s="1"/>
  <c r="DN152" s="1" a="1"/>
  <c r="DN152" s="1"/>
  <c r="J154"/>
  <c r="W162"/>
  <c r="J157"/>
  <c r="V150"/>
  <c r="CU150" s="1" a="1"/>
  <c r="CU150" s="1"/>
  <c r="DN150" s="1" a="1"/>
  <c r="DN150" s="1"/>
  <c r="S161"/>
  <c r="V155"/>
  <c r="CU155" s="1" a="1"/>
  <c r="CU155" s="1"/>
  <c r="DN155" s="1" a="1"/>
  <c r="DN155" s="1"/>
  <c r="V149"/>
  <c r="CU149" s="1" a="1"/>
  <c r="CU149" s="1"/>
  <c r="DN149" s="1" a="1"/>
  <c r="DN149" s="1"/>
  <c r="U160"/>
  <c r="V160"/>
  <c r="CU160" s="1" a="1"/>
  <c r="CU160" s="1"/>
  <c r="DN160" s="1" a="1"/>
  <c r="DN160" s="1"/>
  <c r="W157"/>
  <c r="U158"/>
  <c r="S151"/>
  <c r="W163"/>
  <c r="V156"/>
  <c r="CU156" s="1" a="1"/>
  <c r="CU156" s="1"/>
  <c r="DN156" s="1" a="1"/>
  <c r="DN156" s="1"/>
  <c r="S153"/>
  <c r="W152"/>
  <c r="J163"/>
  <c r="W150"/>
  <c r="J161"/>
  <c r="V161"/>
  <c r="CU161" s="1" a="1"/>
  <c r="CU161" s="1"/>
  <c r="DN161" s="1" a="1"/>
  <c r="DN161" s="1"/>
  <c r="U155"/>
  <c r="J155"/>
  <c r="S149"/>
  <c r="V157"/>
  <c r="CU157" s="1" a="1"/>
  <c r="CU157" s="1"/>
  <c r="DN157" s="1" a="1"/>
  <c r="DN157" s="1"/>
  <c r="S158"/>
  <c r="V151"/>
  <c r="CU151" s="1" a="1"/>
  <c r="CU151" s="1"/>
  <c r="DN151" s="1" a="1"/>
  <c r="DN151" s="1"/>
  <c r="U163"/>
  <c r="J149"/>
  <c r="W156"/>
  <c r="U159"/>
  <c r="V154"/>
  <c r="CU154" s="1" a="1"/>
  <c r="CU154" s="1"/>
  <c r="DN154" s="1" a="1"/>
  <c r="DN154" s="1"/>
  <c r="U154"/>
  <c r="V153"/>
  <c r="CU153" s="1" a="1"/>
  <c r="CU153" s="1"/>
  <c r="DN153" s="1" a="1"/>
  <c r="DN153" s="1"/>
  <c r="J159"/>
  <c r="S152"/>
  <c r="S162"/>
  <c r="J158"/>
  <c r="S150"/>
  <c r="J151"/>
  <c r="U161"/>
  <c r="W155"/>
  <c r="W149"/>
  <c r="W159"/>
  <c r="U162"/>
  <c r="CV22"/>
  <c r="DO22" s="1"/>
  <c r="S157"/>
  <c r="W158"/>
  <c r="W151"/>
  <c r="S163"/>
  <c r="J150"/>
  <c r="S156"/>
  <c r="S159"/>
  <c r="W154"/>
  <c r="W153"/>
  <c r="U152"/>
  <c r="V162"/>
  <c r="CU162" s="1" a="1"/>
  <c r="CU162" s="1"/>
  <c r="DN162" s="1" a="1"/>
  <c r="DN162" s="1"/>
  <c r="U150"/>
  <c r="J160"/>
  <c r="W161"/>
  <c r="J162"/>
  <c r="S155"/>
  <c r="U149"/>
  <c r="J152"/>
  <c r="S160"/>
  <c r="AA247"/>
  <c r="ED239"/>
  <c r="DZ239" s="1"/>
  <c r="CS184" a="1"/>
  <c r="CS184" s="1"/>
  <c r="DL184" s="1"/>
  <c r="CS128" a="1"/>
  <c r="CS128" s="1"/>
  <c r="DL128" s="1"/>
  <c r="CS101" a="1"/>
  <c r="CS101" s="1"/>
  <c r="DL101" s="1"/>
  <c r="CR95" a="1"/>
  <c r="CR95" s="1"/>
  <c r="DK95" s="1"/>
  <c r="CR79" a="1"/>
  <c r="CR79" s="1"/>
  <c r="DK79" s="1"/>
  <c r="CS69" a="1"/>
  <c r="CS69" s="1"/>
  <c r="DL69" s="1"/>
  <c r="ED51"/>
  <c r="DZ51" s="1"/>
  <c r="AA51"/>
  <c r="AA43"/>
  <c r="CR39" a="1"/>
  <c r="CR39" s="1"/>
  <c r="DK39" s="1"/>
  <c r="ED5"/>
  <c r="DZ5" s="1"/>
  <c r="M134"/>
  <c r="N134" s="1"/>
  <c r="CS188" a="1"/>
  <c r="CS188" s="1"/>
  <c r="DL188" s="1"/>
  <c r="ED184"/>
  <c r="DZ184" s="1"/>
  <c r="CR166" a="1"/>
  <c r="CR166" s="1"/>
  <c r="DK166" s="1"/>
  <c r="ED128"/>
  <c r="DZ128" s="1"/>
  <c r="CS95" a="1"/>
  <c r="CS95" s="1"/>
  <c r="DL95" s="1"/>
  <c r="CS79" a="1"/>
  <c r="CS79" s="1"/>
  <c r="DL79" s="1"/>
  <c r="AA77"/>
  <c r="AA69"/>
  <c r="CS39" a="1"/>
  <c r="CS39" s="1"/>
  <c r="DL39" s="1"/>
  <c r="L22"/>
  <c r="CS5" a="1"/>
  <c r="CS5" s="1"/>
  <c r="DL5" s="1"/>
  <c r="AW5"/>
  <c r="ED188"/>
  <c r="DZ188" s="1"/>
  <c r="ED39"/>
  <c r="DZ39" s="1"/>
  <c r="M22"/>
  <c r="N22" s="1"/>
  <c r="AY22" s="1"/>
  <c r="AZ22" s="1" a="1"/>
  <c r="AZ22" s="1"/>
  <c r="Y5" a="1"/>
  <c r="Y5" s="1"/>
  <c r="X134" a="1"/>
  <c r="X134" s="1"/>
  <c r="Y134" a="1"/>
  <c r="Y134" s="1"/>
  <c r="ED134"/>
  <c r="DZ134" s="1"/>
  <c r="CS134" a="1"/>
  <c r="CS134" s="1"/>
  <c r="DL134" s="1"/>
  <c r="CR134" a="1"/>
  <c r="CR134" s="1"/>
  <c r="DK134" s="1"/>
  <c r="AW134"/>
  <c r="AB134" a="1"/>
  <c r="AB134" s="1"/>
  <c r="AC134" s="1" a="1"/>
  <c r="AC134" s="1"/>
  <c r="AD134" s="1"/>
  <c r="AK134" s="1"/>
  <c r="AA134"/>
  <c r="CS183" a="1"/>
  <c r="CS183" s="1"/>
  <c r="DL183" s="1"/>
  <c r="CR92" a="1"/>
  <c r="CR92" s="1"/>
  <c r="DK92" s="1"/>
  <c r="X175" a="1"/>
  <c r="X175" s="1"/>
  <c r="C111"/>
  <c r="C112" s="1"/>
  <c r="AA111"/>
  <c r="X125" a="1"/>
  <c r="X125" s="1"/>
  <c r="Y125" a="1"/>
  <c r="Y125" s="1"/>
  <c r="CS125" a="1"/>
  <c r="CS125" s="1"/>
  <c r="DL125" s="1"/>
  <c r="CR125" a="1"/>
  <c r="CR125" s="1"/>
  <c r="DK125" s="1"/>
  <c r="ED125"/>
  <c r="DZ125" s="1"/>
  <c r="AW125"/>
  <c r="AB125" a="1"/>
  <c r="AB125" s="1"/>
  <c r="AC125" s="1" a="1"/>
  <c r="AC125" s="1"/>
  <c r="AD125" s="1"/>
  <c r="AK125" s="1"/>
  <c r="AA119"/>
  <c r="AA121"/>
  <c r="AA107"/>
  <c r="X115" a="1"/>
  <c r="X115" s="1"/>
  <c r="Y115" a="1"/>
  <c r="Y115" s="1"/>
  <c r="CS115" a="1"/>
  <c r="CS115" s="1"/>
  <c r="DL115" s="1"/>
  <c r="CR115" a="1"/>
  <c r="CR115" s="1"/>
  <c r="DK115" s="1"/>
  <c r="ED115"/>
  <c r="DZ115" s="1"/>
  <c r="AW115"/>
  <c r="AB115" a="1"/>
  <c r="AB115" s="1"/>
  <c r="AC115" s="1" a="1"/>
  <c r="AC115" s="1"/>
  <c r="AD115" s="1"/>
  <c r="AK115" s="1"/>
  <c r="AA113"/>
  <c r="AA123"/>
  <c r="X109" a="1"/>
  <c r="X109" s="1"/>
  <c r="Y109" a="1"/>
  <c r="Y109" s="1"/>
  <c r="CS109" a="1"/>
  <c r="CS109" s="1"/>
  <c r="DL109" s="1"/>
  <c r="ED109"/>
  <c r="DZ109" s="1"/>
  <c r="CR109" a="1"/>
  <c r="CR109" s="1"/>
  <c r="DK109" s="1"/>
  <c r="AW109"/>
  <c r="AB109" a="1"/>
  <c r="AB109" s="1"/>
  <c r="AC109" s="1" a="1"/>
  <c r="AC109" s="1"/>
  <c r="AD109" s="1"/>
  <c r="AK109" s="1"/>
  <c r="AA127"/>
  <c r="Y107" a="1"/>
  <c r="Y107" s="1"/>
  <c r="CS107" a="1"/>
  <c r="CS107" s="1"/>
  <c r="DL107" s="1"/>
  <c r="AA109"/>
  <c r="X119" a="1"/>
  <c r="X119" s="1"/>
  <c r="Y119" a="1"/>
  <c r="Y119" s="1"/>
  <c r="CS119" a="1"/>
  <c r="CS119" s="1"/>
  <c r="DL119" s="1"/>
  <c r="AW119"/>
  <c r="CR119" a="1"/>
  <c r="CR119" s="1"/>
  <c r="DK119" s="1"/>
  <c r="ED119"/>
  <c r="DZ119" s="1"/>
  <c r="AB119" a="1"/>
  <c r="AB119" s="1"/>
  <c r="AC119" s="1" a="1"/>
  <c r="AC119" s="1"/>
  <c r="AD119" s="1"/>
  <c r="AK119" s="1"/>
  <c r="X113" a="1"/>
  <c r="X113" s="1"/>
  <c r="Y113" a="1"/>
  <c r="Y113" s="1"/>
  <c r="CS113" a="1"/>
  <c r="CS113" s="1"/>
  <c r="DL113" s="1"/>
  <c r="ED113"/>
  <c r="DZ113" s="1"/>
  <c r="CR113" a="1"/>
  <c r="CR113" s="1"/>
  <c r="DK113" s="1"/>
  <c r="AW113"/>
  <c r="AB113" a="1"/>
  <c r="AB113" s="1"/>
  <c r="AC113" s="1" a="1"/>
  <c r="AC113" s="1"/>
  <c r="AD113" s="1"/>
  <c r="AK113" s="1"/>
  <c r="X123" a="1"/>
  <c r="X123" s="1"/>
  <c r="Y123" a="1"/>
  <c r="Y123" s="1"/>
  <c r="CS123" a="1"/>
  <c r="CS123" s="1"/>
  <c r="DL123" s="1"/>
  <c r="ED123"/>
  <c r="DZ123" s="1"/>
  <c r="CR123" a="1"/>
  <c r="CR123" s="1"/>
  <c r="DK123" s="1"/>
  <c r="AW123"/>
  <c r="AB123" a="1"/>
  <c r="AB123" s="1"/>
  <c r="AC123" s="1" a="1"/>
  <c r="AC123" s="1"/>
  <c r="AD123" s="1"/>
  <c r="AK123" s="1"/>
  <c r="CS191" a="1"/>
  <c r="CS191" s="1"/>
  <c r="DL191" s="1"/>
  <c r="CR175" a="1"/>
  <c r="CR175" s="1"/>
  <c r="DK175" s="1"/>
  <c r="ED169"/>
  <c r="DZ169" s="1"/>
  <c r="ED88"/>
  <c r="DZ88" s="1"/>
  <c r="X111" a="1"/>
  <c r="X111" s="1"/>
  <c r="Y111" a="1"/>
  <c r="Y111" s="1"/>
  <c r="CS111" a="1"/>
  <c r="CS111" s="1"/>
  <c r="DL111" s="1"/>
  <c r="ED111"/>
  <c r="DZ111" s="1"/>
  <c r="CR111" a="1"/>
  <c r="CR111" s="1"/>
  <c r="DK111" s="1"/>
  <c r="AW111"/>
  <c r="AB111" a="1"/>
  <c r="AB111" s="1"/>
  <c r="AC111" s="1" a="1"/>
  <c r="AC111" s="1"/>
  <c r="AD111" s="1"/>
  <c r="AK111" s="1"/>
  <c r="X127" a="1"/>
  <c r="X127" s="1"/>
  <c r="Y127" a="1"/>
  <c r="Y127" s="1"/>
  <c r="CS127" a="1"/>
  <c r="CS127" s="1"/>
  <c r="DL127" s="1"/>
  <c r="ED127"/>
  <c r="DZ127" s="1"/>
  <c r="CR127" a="1"/>
  <c r="CR127" s="1"/>
  <c r="DK127" s="1"/>
  <c r="AW127"/>
  <c r="AB127" a="1"/>
  <c r="AB127" s="1"/>
  <c r="AC127" s="1" a="1"/>
  <c r="AC127" s="1"/>
  <c r="AD127" s="1"/>
  <c r="AK127" s="1"/>
  <c r="X121" a="1"/>
  <c r="X121" s="1"/>
  <c r="Y121" a="1"/>
  <c r="Y121" s="1"/>
  <c r="CS121" a="1"/>
  <c r="CS121" s="1"/>
  <c r="DL121" s="1"/>
  <c r="AW121"/>
  <c r="AB121" a="1"/>
  <c r="AB121" s="1"/>
  <c r="AC121" s="1" a="1"/>
  <c r="AC121" s="1"/>
  <c r="AD121" s="1"/>
  <c r="AK121" s="1"/>
  <c r="ED121"/>
  <c r="DZ121" s="1"/>
  <c r="CR121" a="1"/>
  <c r="CR121" s="1"/>
  <c r="DK121" s="1"/>
  <c r="AA115"/>
  <c r="AA125"/>
  <c r="Y183" a="1"/>
  <c r="Y183" s="1"/>
  <c r="CR84" a="1"/>
  <c r="CR84" s="1"/>
  <c r="DK84" s="1"/>
  <c r="X105" a="1"/>
  <c r="X105" s="1"/>
  <c r="Y105" a="1"/>
  <c r="Y105" s="1"/>
  <c r="AW105"/>
  <c r="AB105" a="1"/>
  <c r="AB105" s="1"/>
  <c r="AC105" s="1" a="1"/>
  <c r="AC105" s="1"/>
  <c r="AD105" s="1"/>
  <c r="AK105" s="1"/>
  <c r="CS105" a="1"/>
  <c r="CS105" s="1"/>
  <c r="DL105" s="1"/>
  <c r="ED105"/>
  <c r="DZ105" s="1"/>
  <c r="CR105" a="1"/>
  <c r="CR105" s="1"/>
  <c r="DK105" s="1"/>
  <c r="AA105"/>
  <c r="AA169"/>
  <c r="AA167"/>
  <c r="AB167" a="1"/>
  <c r="AB167" s="1"/>
  <c r="AC167" s="1" a="1"/>
  <c r="AC167" s="1"/>
  <c r="AD167" s="1"/>
  <c r="AK167" s="1"/>
  <c r="Y179" a="1"/>
  <c r="Y179" s="1"/>
  <c r="ED86"/>
  <c r="DZ86" s="1"/>
  <c r="CR50" a="1"/>
  <c r="CR50" s="1"/>
  <c r="DK50" s="1"/>
  <c r="CR236" a="1"/>
  <c r="CR236" s="1"/>
  <c r="DK236" s="1"/>
  <c r="Y191" a="1"/>
  <c r="Y191" s="1"/>
  <c r="X84" a="1"/>
  <c r="X84" s="1"/>
  <c r="CS248" a="1"/>
  <c r="CS248" s="1"/>
  <c r="DL248" s="1"/>
  <c r="CS234" a="1"/>
  <c r="CS234" s="1"/>
  <c r="DL234" s="1"/>
  <c r="CR189" a="1"/>
  <c r="CR189" s="1"/>
  <c r="DK189" s="1"/>
  <c r="ED167"/>
  <c r="DZ167" s="1"/>
  <c r="CR102" a="1"/>
  <c r="CR102" s="1"/>
  <c r="DK102" s="1"/>
  <c r="CS68" a="1"/>
  <c r="CS68" s="1"/>
  <c r="DL68" s="1"/>
  <c r="CR244" a="1"/>
  <c r="CR244" s="1"/>
  <c r="DK244" s="1"/>
  <c r="CR76" a="1"/>
  <c r="CR76" s="1"/>
  <c r="DK76" s="1"/>
  <c r="CV11"/>
  <c r="DO11" s="1"/>
  <c r="AA248"/>
  <c r="CS244" a="1"/>
  <c r="CS244" s="1"/>
  <c r="DL244" s="1"/>
  <c r="ED234"/>
  <c r="DZ234" s="1"/>
  <c r="CS189" a="1"/>
  <c r="CS189" s="1"/>
  <c r="DL189" s="1"/>
  <c r="AW167"/>
  <c r="CR118" a="1"/>
  <c r="CR118" s="1"/>
  <c r="DK118" s="1"/>
  <c r="CS102" a="1"/>
  <c r="CS102" s="1"/>
  <c r="DL102" s="1"/>
  <c r="CR98" a="1"/>
  <c r="CR98" s="1"/>
  <c r="DK98" s="1"/>
  <c r="AA86"/>
  <c r="CS76" a="1"/>
  <c r="CS76" s="1"/>
  <c r="DL76" s="1"/>
  <c r="CR72" a="1"/>
  <c r="CR72" s="1"/>
  <c r="DK72" s="1"/>
  <c r="ED68"/>
  <c r="DZ68" s="1"/>
  <c r="AA34"/>
  <c r="AA183"/>
  <c r="AA234"/>
  <c r="AA244"/>
  <c r="CS240" a="1"/>
  <c r="CS240" s="1"/>
  <c r="DL240" s="1"/>
  <c r="CR167" a="1"/>
  <c r="CR167" s="1"/>
  <c r="DK167" s="1"/>
  <c r="X167" a="1"/>
  <c r="X167" s="1"/>
  <c r="CS118" a="1"/>
  <c r="CS118" s="1"/>
  <c r="DL118" s="1"/>
  <c r="CS98" a="1"/>
  <c r="CS98" s="1"/>
  <c r="DL98" s="1"/>
  <c r="CR86" a="1"/>
  <c r="CR86" s="1"/>
  <c r="DK86" s="1"/>
  <c r="AA76"/>
  <c r="CS72" a="1"/>
  <c r="CS72" s="1"/>
  <c r="DL72" s="1"/>
  <c r="CS167" a="1"/>
  <c r="CS167" s="1"/>
  <c r="DL167" s="1"/>
  <c r="AA6"/>
  <c r="ED191"/>
  <c r="DZ191" s="1"/>
  <c r="AA191"/>
  <c r="ED183"/>
  <c r="DZ183" s="1"/>
  <c r="CS175" a="1"/>
  <c r="CS175" s="1"/>
  <c r="DL175" s="1"/>
  <c r="Y175" a="1"/>
  <c r="Y175" s="1"/>
  <c r="ED236"/>
  <c r="DZ236" s="1"/>
  <c r="AW191"/>
  <c r="AW183"/>
  <c r="ED175"/>
  <c r="DZ175" s="1"/>
  <c r="AB175" a="1"/>
  <c r="AB175" s="1"/>
  <c r="AC175" s="1" a="1"/>
  <c r="AC175" s="1"/>
  <c r="AD175" s="1"/>
  <c r="AK175" s="1"/>
  <c r="CR169" a="1"/>
  <c r="CR169" s="1"/>
  <c r="DK169" s="1"/>
  <c r="ED92"/>
  <c r="DZ92" s="1"/>
  <c r="AA92"/>
  <c r="CR88" a="1"/>
  <c r="CR88" s="1"/>
  <c r="DK88" s="1"/>
  <c r="ED84"/>
  <c r="DZ84" s="1"/>
  <c r="AB84" a="1"/>
  <c r="AB84" s="1"/>
  <c r="AC84" s="1" a="1"/>
  <c r="AC84" s="1"/>
  <c r="AD84" s="1"/>
  <c r="AK84" s="1"/>
  <c r="AA84"/>
  <c r="CS64" a="1"/>
  <c r="CS64" s="1"/>
  <c r="DL64" s="1"/>
  <c r="ED50"/>
  <c r="DZ50" s="1"/>
  <c r="AA88"/>
  <c r="AA236"/>
  <c r="AA189"/>
  <c r="ED6"/>
  <c r="DZ6" s="1"/>
  <c r="AW6"/>
  <c r="AB6" a="1"/>
  <c r="AB6" s="1"/>
  <c r="AC6" s="1" a="1"/>
  <c r="AC6" s="1"/>
  <c r="AD6" s="1"/>
  <c r="AK6" s="1"/>
  <c r="CR6" a="1"/>
  <c r="CR6" s="1"/>
  <c r="DK6" s="1"/>
  <c r="CS6" a="1"/>
  <c r="CS6" s="1"/>
  <c r="DL6" s="1"/>
  <c r="Y6" a="1"/>
  <c r="Y6" s="1"/>
  <c r="X6" a="1"/>
  <c r="X6" s="1"/>
  <c r="AB191" a="1"/>
  <c r="AB191" s="1"/>
  <c r="AC191" s="1" a="1"/>
  <c r="AC191" s="1"/>
  <c r="AB183" a="1"/>
  <c r="AB183" s="1"/>
  <c r="AC183" s="1" a="1"/>
  <c r="AC183" s="1"/>
  <c r="CS84" a="1"/>
  <c r="CS84" s="1"/>
  <c r="DL84" s="1"/>
  <c r="Y84" a="1"/>
  <c r="Y84" s="1"/>
  <c r="CR64" a="1"/>
  <c r="CR64" s="1"/>
  <c r="DK64" s="1"/>
  <c r="CR191" a="1"/>
  <c r="CR191" s="1"/>
  <c r="DK191" s="1"/>
  <c r="CR183" a="1"/>
  <c r="CR183" s="1"/>
  <c r="DK183" s="1"/>
  <c r="AA133"/>
  <c r="AA36"/>
  <c r="Y12" a="1"/>
  <c r="Y12" s="1"/>
  <c r="CS22" a="1"/>
  <c r="CS22" s="1"/>
  <c r="DL22" s="1"/>
  <c r="AA231"/>
  <c r="ED173"/>
  <c r="DZ173" s="1"/>
  <c r="AA114"/>
  <c r="CS82" a="1"/>
  <c r="CS82" s="1"/>
  <c r="DL82" s="1"/>
  <c r="CR46" a="1"/>
  <c r="CR46" s="1"/>
  <c r="DK46" s="1"/>
  <c r="AA190"/>
  <c r="CR106" a="1"/>
  <c r="CR106" s="1"/>
  <c r="DK106" s="1"/>
  <c r="ED82"/>
  <c r="DZ82" s="1"/>
  <c r="AA68"/>
  <c r="ED231"/>
  <c r="DZ231" s="1"/>
  <c r="AA74"/>
  <c r="AA173"/>
  <c r="AA58"/>
  <c r="AA98"/>
  <c r="L11"/>
  <c r="CR238" a="1"/>
  <c r="CR238" s="1"/>
  <c r="DK238" s="1"/>
  <c r="CS187" a="1"/>
  <c r="CS187" s="1"/>
  <c r="DL187" s="1"/>
  <c r="CR133" a="1"/>
  <c r="CR133" s="1"/>
  <c r="DK133" s="1"/>
  <c r="CS114" a="1"/>
  <c r="CS114" s="1"/>
  <c r="DL114" s="1"/>
  <c r="CS106" a="1"/>
  <c r="CS106" s="1"/>
  <c r="DL106" s="1"/>
  <c r="AA82"/>
  <c r="ED36"/>
  <c r="DZ36" s="1"/>
  <c r="CS238" a="1"/>
  <c r="CS238" s="1"/>
  <c r="DL238" s="1"/>
  <c r="ED190"/>
  <c r="DZ190" s="1"/>
  <c r="CR56" a="1"/>
  <c r="CR56" s="1"/>
  <c r="DK56" s="1"/>
  <c r="AA22"/>
  <c r="AA238"/>
  <c r="CR231" a="1"/>
  <c r="CR231" s="1"/>
  <c r="DK231" s="1"/>
  <c r="CR190" a="1"/>
  <c r="CR190" s="1"/>
  <c r="DK190" s="1"/>
  <c r="CR173" a="1"/>
  <c r="CR173" s="1"/>
  <c r="DK173" s="1"/>
  <c r="CS133" a="1"/>
  <c r="CS133" s="1"/>
  <c r="DL133" s="1"/>
  <c r="AA106"/>
  <c r="AA50"/>
  <c r="AA46"/>
  <c r="ED40"/>
  <c r="DZ40" s="1"/>
  <c r="CR36" a="1"/>
  <c r="CR36" s="1"/>
  <c r="DK36" s="1"/>
  <c r="ED22"/>
  <c r="DZ22" s="1"/>
  <c r="CR187" a="1"/>
  <c r="CR187" s="1"/>
  <c r="DK187" s="1"/>
  <c r="ED133"/>
  <c r="DZ133" s="1"/>
  <c r="ED56"/>
  <c r="DZ56" s="1"/>
  <c r="CR38" a="1"/>
  <c r="CR38" s="1"/>
  <c r="DK38" s="1"/>
  <c r="AA94"/>
  <c r="AA140"/>
  <c r="AA80"/>
  <c r="AA64"/>
  <c r="CS110" a="1"/>
  <c r="CS110" s="1"/>
  <c r="DL110" s="1"/>
  <c r="AA40"/>
  <c r="CS28" a="1"/>
  <c r="CS28" s="1"/>
  <c r="DL28" s="1"/>
  <c r="ED80"/>
  <c r="DZ80" s="1"/>
  <c r="CR74" a="1"/>
  <c r="CR74" s="1"/>
  <c r="DK74" s="1"/>
  <c r="CR58" a="1"/>
  <c r="CR58" s="1"/>
  <c r="DK58" s="1"/>
  <c r="CR94" a="1"/>
  <c r="CR94" s="1"/>
  <c r="DK94" s="1"/>
  <c r="CS74" a="1"/>
  <c r="CS74" s="1"/>
  <c r="DL74" s="1"/>
  <c r="CS58" a="1"/>
  <c r="CS58" s="1"/>
  <c r="DL58" s="1"/>
  <c r="ED28"/>
  <c r="DZ28" s="1"/>
  <c r="AA28"/>
  <c r="CR80" a="1"/>
  <c r="CR80" s="1"/>
  <c r="DK80" s="1"/>
  <c r="ED74"/>
  <c r="DZ74" s="1"/>
  <c r="ED58"/>
  <c r="DZ58" s="1"/>
  <c r="CR40" a="1"/>
  <c r="CR40" s="1"/>
  <c r="DK40" s="1"/>
  <c r="AB247"/>
  <c r="AC247" s="1" a="1"/>
  <c r="AC247" s="1"/>
  <c r="AD247" s="1"/>
  <c r="AK247" s="1"/>
  <c r="Y247"/>
  <c r="X247"/>
  <c r="AB241"/>
  <c r="AC241" s="1" a="1"/>
  <c r="AC241" s="1"/>
  <c r="AD241" s="1"/>
  <c r="AK241" s="1"/>
  <c r="AB235"/>
  <c r="AC235" s="1" a="1"/>
  <c r="AC235" s="1"/>
  <c r="AD235" s="1"/>
  <c r="AK235" s="1"/>
  <c r="Y235"/>
  <c r="Y173"/>
  <c r="AB168"/>
  <c r="AC168" s="1" a="1"/>
  <c r="AC168" s="1"/>
  <c r="AD168" s="1"/>
  <c r="AK168" s="1"/>
  <c r="AB145"/>
  <c r="AC145" s="1" a="1"/>
  <c r="AC145" s="1"/>
  <c r="AD145" s="1"/>
  <c r="AK145" s="1"/>
  <c r="Y145"/>
  <c r="X145"/>
  <c r="AB141"/>
  <c r="AC141" s="1" a="1"/>
  <c r="AC141" s="1"/>
  <c r="AD141" s="1"/>
  <c r="AK141" s="1"/>
  <c r="AB140"/>
  <c r="AC140" s="1" a="1"/>
  <c r="AC140" s="1"/>
  <c r="AD140" s="1"/>
  <c r="AK140" s="1"/>
  <c r="Y139"/>
  <c r="Y137"/>
  <c r="AB133"/>
  <c r="AC133" s="1" a="1"/>
  <c r="AC133" s="1"/>
  <c r="AD133" s="1"/>
  <c r="AK133" s="1"/>
  <c r="X133"/>
  <c r="Y116"/>
  <c r="Y106"/>
  <c r="Y77"/>
  <c r="X77"/>
  <c r="X74"/>
  <c r="Y68"/>
  <c r="X58"/>
  <c r="Y49"/>
  <c r="X49"/>
  <c r="K148"/>
  <c r="L148"/>
  <c r="M148"/>
  <c r="T148" s="1" a="1"/>
  <c r="T148" s="1"/>
  <c r="K147"/>
  <c r="K31"/>
  <c r="K28"/>
  <c r="L28"/>
  <c r="M28"/>
  <c r="T28" s="1" a="1"/>
  <c r="T28" s="1"/>
  <c r="Z28" s="1"/>
  <c r="Y22"/>
  <c r="BD22"/>
  <c r="BC22"/>
  <c r="BI23"/>
  <c r="BM23" s="1"/>
  <c r="AZ23" a="1"/>
  <c r="AZ23" s="1"/>
  <c r="AX23" a="1"/>
  <c r="AX23" s="1"/>
  <c r="AV23"/>
  <c r="AU23"/>
  <c r="AT23"/>
  <c r="AR23"/>
  <c r="CT23" s="1" a="1"/>
  <c r="CT23" s="1"/>
  <c r="DM23" s="1"/>
  <c r="BD23"/>
  <c r="BC23"/>
  <c r="E23"/>
  <c r="AA26"/>
  <c r="CR26" a="1"/>
  <c r="CR26" s="1"/>
  <c r="DK26" s="1"/>
  <c r="CS26" a="1"/>
  <c r="CS26" s="1"/>
  <c r="DL26" s="1"/>
  <c r="ED26"/>
  <c r="DZ26" s="1"/>
  <c r="CU16"/>
  <c r="DN16" s="1" a="1"/>
  <c r="DN16" s="1"/>
  <c r="AA24"/>
  <c r="CR24" a="1"/>
  <c r="CR24" s="1"/>
  <c r="DK24" s="1"/>
  <c r="CS24" a="1"/>
  <c r="CS24" s="1"/>
  <c r="DL24" s="1"/>
  <c r="ED24"/>
  <c r="DZ24" s="1"/>
  <c r="AA21"/>
  <c r="CR21" a="1"/>
  <c r="CR21" s="1"/>
  <c r="DK21" s="1"/>
  <c r="CS21" a="1"/>
  <c r="CS21" s="1"/>
  <c r="DL21" s="1"/>
  <c r="ED21"/>
  <c r="DZ21" s="1"/>
  <c r="CR20" a="1"/>
  <c r="CR20" s="1"/>
  <c r="DK20" s="1"/>
  <c r="AA16"/>
  <c r="CR16" a="1"/>
  <c r="CR16" s="1"/>
  <c r="DK16" s="1"/>
  <c r="CS16" a="1"/>
  <c r="CS16" s="1"/>
  <c r="DL16" s="1"/>
  <c r="ED16"/>
  <c r="DZ16" s="1"/>
  <c r="BB30" i="24"/>
  <c r="BB63"/>
  <c r="BC63" s="1"/>
  <c r="BB29"/>
  <c r="BB65"/>
  <c r="BC65" s="1"/>
  <c r="CU12" i="3" a="1"/>
  <c r="CU12" s="1"/>
  <c r="DN12" s="1" a="1"/>
  <c r="DN12" s="1"/>
  <c r="CS12" a="1"/>
  <c r="CS12" s="1"/>
  <c r="DL12" s="1"/>
  <c r="AB12"/>
  <c r="AC12" s="1" a="1"/>
  <c r="AC12" s="1"/>
  <c r="AD12" s="1"/>
  <c r="AK12" s="1"/>
  <c r="X12"/>
  <c r="BC10"/>
  <c r="BD10"/>
  <c r="M12"/>
  <c r="BW29" i="24"/>
  <c r="BW30"/>
  <c r="BW65"/>
  <c r="BW63"/>
  <c r="BC30"/>
  <c r="AY30"/>
  <c r="AX30"/>
  <c r="AX63"/>
  <c r="AY63"/>
  <c r="BC29"/>
  <c r="AY29"/>
  <c r="AX29"/>
  <c r="AX65"/>
  <c r="AY65"/>
  <c r="X26" i="3" a="1"/>
  <c r="Y26" a="1"/>
  <c r="AB26" a="1"/>
  <c r="K26"/>
  <c r="L26"/>
  <c r="K24"/>
  <c r="L24"/>
  <c r="M11"/>
  <c r="X24" a="1"/>
  <c r="Y24" a="1"/>
  <c r="AB24" a="1"/>
  <c r="CV135" a="1"/>
  <c r="CV144" a="1"/>
  <c r="CV248" a="1"/>
  <c r="CV142" a="1"/>
  <c r="CV63" a="1"/>
  <c r="CV177" a="1"/>
  <c r="CV116" a="1"/>
  <c r="CV56" a="1"/>
  <c r="CV143" a="1"/>
  <c r="CV139" a="1"/>
  <c r="CV148" a="1"/>
  <c r="CV234" a="1"/>
  <c r="CV34" a="1"/>
  <c r="CV39" a="1"/>
  <c r="CV79" a="1"/>
  <c r="CV193" a="1"/>
  <c r="CV176" a="1"/>
  <c r="CV36" a="1"/>
  <c r="CV146" a="1"/>
  <c r="CV136" a="1"/>
  <c r="CV141" a="1"/>
  <c r="CV91" a="1"/>
  <c r="CV185" a="1"/>
  <c r="CV236" a="1"/>
  <c r="CV68" a="1"/>
  <c r="CV130" a="1"/>
  <c r="CV87" a="1"/>
  <c r="CV231" a="1"/>
  <c r="CV31" a="1"/>
  <c r="CV124" a="1"/>
  <c r="CV51" a="1"/>
  <c r="CV145" a="1"/>
  <c r="CV71" a="1"/>
  <c r="CV165" a="1"/>
  <c r="CV137" a="1"/>
  <c r="CV239" a="1"/>
  <c r="CV147" a="1"/>
  <c r="CV140" a="1"/>
  <c r="CV59" a="1"/>
  <c r="CV95" a="1"/>
  <c r="CV173" a="1"/>
  <c r="CV47" a="1"/>
  <c r="CV80" a="1"/>
  <c r="CV38" a="1"/>
  <c r="CV191" a="1"/>
  <c r="CV83" a="1"/>
  <c r="CV118" a="1"/>
  <c r="CV46" a="1"/>
  <c r="CV138" a="1"/>
  <c r="CV240" a="1"/>
  <c r="CV55" a="1"/>
  <c r="CV169" a="1"/>
  <c r="T410" a="1"/>
  <c r="Y351" a="1"/>
  <c r="AB364" a="1"/>
  <c r="X390" a="1"/>
  <c r="X396" a="1"/>
  <c r="AB382" a="1"/>
  <c r="X371" a="1"/>
  <c r="Y393" a="1"/>
  <c r="AB373" a="1"/>
  <c r="AB376" a="1"/>
  <c r="AB348" a="1"/>
  <c r="Y401" a="1"/>
  <c r="Y372" a="1"/>
  <c r="Y385" a="1"/>
  <c r="X383" a="1"/>
  <c r="Y375" a="1"/>
  <c r="X395" a="1"/>
  <c r="Y400" a="1"/>
  <c r="AB351" a="1"/>
  <c r="Y364" a="1"/>
  <c r="AB390" a="1"/>
  <c r="AB396" a="1"/>
  <c r="Y382" a="1"/>
  <c r="Y373" a="1"/>
  <c r="Y376" a="1"/>
  <c r="AB383" a="1"/>
  <c r="AB375" a="1"/>
  <c r="AB395" a="1"/>
  <c r="T414" a="1"/>
  <c r="Y390" a="1"/>
  <c r="Y396" a="1"/>
  <c r="Y371" a="1"/>
  <c r="X393" a="1"/>
  <c r="X348" a="1"/>
  <c r="X401" a="1"/>
  <c r="X372" a="1"/>
  <c r="Y383" a="1"/>
  <c r="Y395" a="1"/>
  <c r="X352" a="1"/>
  <c r="X400" a="1"/>
  <c r="X392" a="1"/>
  <c r="T413" a="1"/>
  <c r="T424" a="1"/>
  <c r="X351" a="1"/>
  <c r="X391" a="1"/>
  <c r="X364" a="1"/>
  <c r="X382" a="1"/>
  <c r="AB393" a="1"/>
  <c r="X373" a="1"/>
  <c r="X376" a="1"/>
  <c r="Y348" a="1"/>
  <c r="AB401" a="1"/>
  <c r="AB372" a="1"/>
  <c r="X375" a="1"/>
  <c r="AB400" a="1"/>
  <c r="Y248" a="1"/>
  <c r="X248" a="1"/>
  <c r="M463"/>
  <c r="M471"/>
  <c r="M459"/>
  <c r="X557" a="1"/>
  <c r="Y211" a="1"/>
  <c r="Y557" a="1"/>
  <c r="AB561" a="1"/>
  <c r="X561" a="1"/>
  <c r="AB557" a="1"/>
  <c r="X211" a="1"/>
  <c r="AB211" a="1"/>
  <c r="Y561" a="1"/>
  <c r="Y565" a="1"/>
  <c r="AB267" a="1"/>
  <c r="AB122" a="1"/>
  <c r="X444" a="1"/>
  <c r="AB118" a="1"/>
  <c r="AB475" a="1"/>
  <c r="Y267" a="1"/>
  <c r="AB184" a="1"/>
  <c r="AB100" a="1"/>
  <c r="X234" a="1"/>
  <c r="Y101" a="1"/>
  <c r="Y184" a="1"/>
  <c r="AB182" a="1"/>
  <c r="AB462" a="1"/>
  <c r="Y475" a="1"/>
  <c r="X190" a="1"/>
  <c r="Y432" a="1"/>
  <c r="AB169" a="1"/>
  <c r="Y172" a="1"/>
  <c r="AB31" a="1"/>
  <c r="X52" a="1"/>
  <c r="AB444" a="1"/>
  <c r="X452" a="1"/>
  <c r="Y234" a="1"/>
  <c r="Y169" a="1"/>
  <c r="Y98" a="1"/>
  <c r="Y31" a="1"/>
  <c r="AB52" a="1"/>
  <c r="X186" a="1"/>
  <c r="Y118" a="1"/>
  <c r="AB34" a="1"/>
  <c r="AB424" a="1"/>
  <c r="AB436" a="1"/>
  <c r="X184" a="1"/>
  <c r="AB173" a="1"/>
  <c r="AB128" a="1"/>
  <c r="X61" a="1"/>
  <c r="Y75" a="1"/>
  <c r="Y436" a="1"/>
  <c r="X132" a="1"/>
  <c r="X470" a="1"/>
  <c r="AB189" a="1"/>
  <c r="Y177" a="1"/>
  <c r="Y133" a="1"/>
  <c r="X98" a="1"/>
  <c r="Y182" a="1"/>
  <c r="X172" a="1"/>
  <c r="AB116" a="1"/>
  <c r="Y122" a="1"/>
  <c r="AB75" a="1"/>
  <c r="AB438" a="1"/>
  <c r="Y166" a="1"/>
  <c r="X182" a="1"/>
  <c r="X75" a="1"/>
  <c r="AB166" a="1"/>
  <c r="X188" a="1"/>
  <c r="AB120" a="1"/>
  <c r="X68" a="1"/>
  <c r="AB101" a="1"/>
  <c r="Y128" a="1"/>
  <c r="X432" a="1"/>
  <c r="AB190" a="1"/>
  <c r="Y466" a="1"/>
  <c r="X31" a="1"/>
  <c r="Y186" a="1"/>
  <c r="X118" a="1"/>
  <c r="Y444" a="1"/>
  <c r="Y83" a="1"/>
  <c r="X168" a="1"/>
  <c r="AB68" a="1"/>
  <c r="X462" a="1"/>
  <c r="Y424" a="1"/>
  <c r="AB186" a="1"/>
  <c r="X116" a="1"/>
  <c r="AB132" a="1"/>
  <c r="X120" a="1"/>
  <c r="X128" a="1"/>
  <c r="AB452" a="1"/>
  <c r="AB174" a="1"/>
  <c r="X83" a="1"/>
  <c r="AB432" a="1"/>
  <c r="Y190" a="1"/>
  <c r="Y189" a="1"/>
  <c r="X436" a="1"/>
  <c r="X169" a="1"/>
  <c r="Y452" a="1"/>
  <c r="X189" a="1"/>
  <c r="Y168" a="1"/>
  <c r="X235" a="1"/>
  <c r="X475" a="1"/>
  <c r="X472" a="1"/>
  <c r="Y120" a="1"/>
  <c r="Y174" a="1"/>
  <c r="Y132" a="1"/>
  <c r="X173" a="1"/>
  <c r="AB234" a="1"/>
  <c r="X424" a="1"/>
  <c r="Y34" a="1"/>
  <c r="AB98" a="1"/>
  <c r="X460" a="1"/>
  <c r="Y462" a="1"/>
  <c r="Y176" a="1"/>
  <c r="X165" a="1"/>
  <c r="AB448" a="1"/>
  <c r="Y470" a="1"/>
  <c r="L283"/>
  <c r="X22" a="1"/>
  <c r="K403"/>
  <c r="K464"/>
  <c r="X63" a="1"/>
  <c r="X588" a="1"/>
  <c r="AB77" a="1"/>
  <c r="Y467" a="1"/>
  <c r="AN300"/>
  <c r="AB49" a="1"/>
  <c r="M491"/>
  <c r="K184"/>
  <c r="X501" a="1"/>
  <c r="AN387"/>
  <c r="L169"/>
  <c r="Y310" a="1"/>
  <c r="AB80" a="1"/>
  <c r="L275"/>
  <c r="Y229" a="1"/>
  <c r="M387"/>
  <c r="L458"/>
  <c r="X476" a="1"/>
  <c r="AN307"/>
  <c r="K248"/>
  <c r="L258"/>
  <c r="K233"/>
  <c r="X524" a="1"/>
  <c r="X447" a="1"/>
  <c r="AB428" a="1"/>
  <c r="Y552" a="1"/>
  <c r="K514"/>
  <c r="K122"/>
  <c r="M571"/>
  <c r="Y104" a="1"/>
  <c r="Y587" a="1"/>
  <c r="L73"/>
  <c r="K85"/>
  <c r="L131"/>
  <c r="L16"/>
  <c r="K591"/>
  <c r="M291"/>
  <c r="L557"/>
  <c r="AB290" a="1"/>
  <c r="AB550" a="1"/>
  <c r="Y489" a="1"/>
  <c r="AB521" a="1"/>
  <c r="K89"/>
  <c r="X312" a="1"/>
  <c r="K501"/>
  <c r="L118"/>
  <c r="M579"/>
  <c r="AN411"/>
  <c r="X39" a="1"/>
  <c r="K137"/>
  <c r="X591" a="1"/>
  <c r="Y543" a="1"/>
  <c r="L105"/>
  <c r="L76"/>
  <c r="Y588" a="1"/>
  <c r="AN202"/>
  <c r="L478"/>
  <c r="X593" a="1"/>
  <c r="AB63" a="1"/>
  <c r="X106" a="1"/>
  <c r="AB92" a="1"/>
  <c r="M483"/>
  <c r="AN315"/>
  <c r="X91" a="1"/>
  <c r="AB86" a="1"/>
  <c r="K185"/>
  <c r="K165"/>
  <c r="L253"/>
  <c r="AN569"/>
  <c r="X531" a="1"/>
  <c r="K98"/>
  <c r="X587" a="1"/>
  <c r="X435" a="1"/>
  <c r="Y449" a="1"/>
  <c r="K101"/>
  <c r="K88"/>
  <c r="M577"/>
  <c r="Y507" a="1"/>
  <c r="K49"/>
  <c r="L137"/>
  <c r="AB435" a="1"/>
  <c r="L387"/>
  <c r="Y511" a="1"/>
  <c r="AN544"/>
  <c r="Y87" a="1"/>
  <c r="K242"/>
  <c r="M400"/>
  <c r="X425" a="1"/>
  <c r="AB238" a="1"/>
  <c r="M565"/>
  <c r="L524"/>
  <c r="L476"/>
  <c r="M396"/>
  <c r="Y46" a="1"/>
  <c r="K100"/>
  <c r="Y303" a="1"/>
  <c r="AN183"/>
  <c r="X108" a="1"/>
  <c r="AB554" a="1"/>
  <c r="K51"/>
  <c r="L20"/>
  <c r="Y594" a="1"/>
  <c r="K114"/>
  <c r="X110" a="1"/>
  <c r="L54"/>
  <c r="L278"/>
  <c r="L530"/>
  <c r="K252"/>
  <c r="K95"/>
  <c r="L497"/>
  <c r="L195"/>
  <c r="Y549" a="1"/>
  <c r="L47"/>
  <c r="X421" a="1"/>
  <c r="X514" a="1"/>
  <c r="K174"/>
  <c r="K208"/>
  <c r="Y519" a="1"/>
  <c r="AB537" a="1"/>
  <c r="L91"/>
  <c r="X498" a="1"/>
  <c r="L303"/>
  <c r="X28" a="1"/>
  <c r="L585"/>
  <c r="X484" a="1"/>
  <c r="K180"/>
  <c r="X500" a="1"/>
  <c r="L146"/>
  <c r="M585"/>
  <c r="AB497" a="1"/>
  <c r="K239"/>
  <c r="AB76" a="1"/>
  <c r="Y421" a="1"/>
  <c r="AB303" a="1"/>
  <c r="K77"/>
  <c r="AB553" a="1"/>
  <c r="X229" a="1"/>
  <c r="K141"/>
  <c r="AB36" a="1"/>
  <c r="X453" a="1"/>
  <c r="K365"/>
  <c r="Y286" a="1"/>
  <c r="K131"/>
  <c r="Y312" a="1"/>
  <c r="X439" a="1"/>
  <c r="AB422" a="1"/>
  <c r="K195"/>
  <c r="L140"/>
  <c r="AB38" a="1"/>
  <c r="Y482" a="1"/>
  <c r="Y524" a="1"/>
  <c r="K484"/>
  <c r="Y85" a="1"/>
  <c r="L212"/>
  <c r="X489" a="1"/>
  <c r="K142"/>
  <c r="L68"/>
  <c r="X494" a="1"/>
  <c r="K40"/>
  <c r="M430"/>
  <c r="M306"/>
  <c r="K99"/>
  <c r="AB586" a="1"/>
  <c r="M256"/>
  <c r="AN397"/>
  <c r="L36"/>
  <c r="K48"/>
  <c r="Y522" a="1"/>
  <c r="X449" a="1"/>
  <c r="L565"/>
  <c r="K133"/>
  <c r="AB531" a="1"/>
  <c r="X443" a="1"/>
  <c r="L111"/>
  <c r="L62"/>
  <c r="K83"/>
  <c r="L182"/>
  <c r="Y453" a="1"/>
  <c r="L304"/>
  <c r="X314" a="1"/>
  <c r="AB40" a="1"/>
  <c r="M274"/>
  <c r="X66" a="1"/>
  <c r="K388"/>
  <c r="Y459" a="1"/>
  <c r="L248"/>
  <c r="Y509" a="1"/>
  <c r="AB143" a="1"/>
  <c r="L234"/>
  <c r="AB108" a="1"/>
  <c r="M548"/>
  <c r="Y550" a="1"/>
  <c r="K136"/>
  <c r="L375"/>
  <c r="K229"/>
  <c r="X95" a="1"/>
  <c r="AB447" a="1"/>
  <c r="Y112" a="1"/>
  <c r="AB522" a="1"/>
  <c r="AB543" a="1"/>
  <c r="K50"/>
  <c r="L143"/>
  <c r="L202"/>
  <c r="M394"/>
  <c r="AB511" a="1"/>
  <c r="L523"/>
  <c r="Y80" a="1"/>
  <c r="K379"/>
  <c r="M526"/>
  <c r="K140"/>
  <c r="Y237" a="1"/>
  <c r="Y295" a="1"/>
  <c r="X550" a="1"/>
  <c r="Y76" a="1"/>
  <c r="X522" a="1"/>
  <c r="K193"/>
  <c r="K323"/>
  <c r="K411"/>
  <c r="Y103" a="1"/>
  <c r="L83"/>
  <c r="L542"/>
  <c r="AB443" a="1"/>
  <c r="K194"/>
  <c r="L243"/>
  <c r="Y495" a="1"/>
  <c r="K175"/>
  <c r="K115"/>
  <c r="L503"/>
  <c r="L492"/>
  <c r="K473"/>
  <c r="Y291" a="1"/>
  <c r="M261"/>
  <c r="L126"/>
  <c r="X540" a="1"/>
  <c r="M508"/>
  <c r="L82"/>
  <c r="Y51" a="1"/>
  <c r="AN416"/>
  <c r="L80"/>
  <c r="Y443" a="1"/>
  <c r="Y38" a="1"/>
  <c r="K504"/>
  <c r="L548"/>
  <c r="M301"/>
  <c r="X455" a="1"/>
  <c r="L464"/>
  <c r="M528"/>
  <c r="Y589" a="1"/>
  <c r="K45"/>
  <c r="L502"/>
  <c r="L217"/>
  <c r="K496"/>
  <c r="Y476" a="1"/>
  <c r="Y140" a="1"/>
  <c r="L285"/>
  <c r="X594" a="1"/>
  <c r="L173"/>
  <c r="Y455" a="1"/>
  <c r="L329"/>
  <c r="X554" a="1"/>
  <c r="K190"/>
  <c r="AN171"/>
  <c r="K70"/>
  <c r="K270"/>
  <c r="K492"/>
  <c r="L396"/>
  <c r="Y536" a="1"/>
  <c r="M391"/>
  <c r="K19"/>
  <c r="AB82" a="1"/>
  <c r="AB62" a="1"/>
  <c r="L174"/>
  <c r="AB421" a="1"/>
  <c r="L319"/>
  <c r="AB74" a="1"/>
  <c r="Y138" a="1"/>
  <c r="K253"/>
  <c r="K519"/>
  <c r="AB295" a="1"/>
  <c r="AB498" a="1"/>
  <c r="AB482" a="1"/>
  <c r="K102"/>
  <c r="AN84"/>
  <c r="Y143" a="1"/>
  <c r="M538"/>
  <c r="M542"/>
  <c r="L52"/>
  <c r="X480" a="1"/>
  <c r="X552" a="1"/>
  <c r="K143"/>
  <c r="Y227" a="1"/>
  <c r="L301"/>
  <c r="L53"/>
  <c r="M283"/>
  <c r="X82" a="1"/>
  <c r="L99"/>
  <c r="M355"/>
  <c r="X537" a="1"/>
  <c r="L133"/>
  <c r="K72"/>
  <c r="AB502" a="1"/>
  <c r="L96"/>
  <c r="K52"/>
  <c r="K228"/>
  <c r="X294" a="1"/>
  <c r="L231"/>
  <c r="L193"/>
  <c r="K169"/>
  <c r="M536"/>
  <c r="AN535"/>
  <c r="K390"/>
  <c r="AB500" a="1"/>
  <c r="M276"/>
  <c r="Y236" a="1"/>
  <c r="K87"/>
  <c r="M547"/>
  <c r="K234"/>
  <c r="K179"/>
  <c r="M494"/>
  <c r="L204"/>
  <c r="AB587" a="1"/>
  <c r="L510"/>
  <c r="L58"/>
  <c r="K537"/>
  <c r="L15"/>
  <c r="L238"/>
  <c r="K71"/>
  <c r="K86"/>
  <c r="L166"/>
  <c r="L430"/>
  <c r="L536"/>
  <c r="K437"/>
  <c r="AB22" a="1"/>
  <c r="Y240" a="1"/>
  <c r="AB58" a="1"/>
  <c r="X523" a="1"/>
  <c r="X139" a="1"/>
  <c r="M205"/>
  <c r="L77"/>
  <c r="AB310" a="1"/>
  <c r="AB106" a="1"/>
  <c r="AN145"/>
  <c r="L115"/>
  <c r="K91"/>
  <c r="X488" a="1"/>
  <c r="L187"/>
  <c r="M423"/>
  <c r="M449"/>
  <c r="X143" a="1"/>
  <c r="Y523" a="1"/>
  <c r="AB312" a="1"/>
  <c r="Y50" a="1"/>
  <c r="L128"/>
  <c r="Y529" a="1"/>
  <c r="AB484" a="1"/>
  <c r="X427" a="1"/>
  <c r="X85" a="1"/>
  <c r="AB21" a="1"/>
  <c r="X231" a="1"/>
  <c r="K46"/>
  <c r="L56"/>
  <c r="M497"/>
  <c r="Y93" a="1"/>
  <c r="L211"/>
  <c r="Y531" a="1"/>
  <c r="Y294" a="1"/>
  <c r="K594"/>
  <c r="M461"/>
  <c r="L306"/>
  <c r="X51" a="1"/>
  <c r="Y528" a="1"/>
  <c r="Y28" a="1"/>
  <c r="M534"/>
  <c r="L101"/>
  <c r="AB286" a="1"/>
  <c r="AB104" a="1"/>
  <c r="L188"/>
  <c r="X461" a="1"/>
  <c r="L98"/>
  <c r="Y591" a="1"/>
  <c r="AB95" a="1"/>
  <c r="L186"/>
  <c r="L117"/>
  <c r="L494"/>
  <c r="M452"/>
  <c r="X549" a="1"/>
  <c r="AN313"/>
  <c r="K218"/>
  <c r="L64"/>
  <c r="K64"/>
  <c r="L437"/>
  <c r="L46"/>
  <c r="K511"/>
  <c r="L500"/>
  <c r="Y63" a="1"/>
  <c r="AB539" a="1"/>
  <c r="L391"/>
  <c r="X521" a="1"/>
  <c r="M487"/>
  <c r="AN323"/>
  <c r="X539" a="1"/>
  <c r="K21"/>
  <c r="X16" a="1"/>
  <c r="L141"/>
  <c r="L100"/>
  <c r="L528"/>
  <c r="L74"/>
  <c r="K183"/>
  <c r="AB39" a="1"/>
  <c r="L484"/>
  <c r="AB88" a="1"/>
  <c r="X62" a="1"/>
  <c r="AB136" a="1"/>
  <c r="K503"/>
  <c r="L229"/>
  <c r="M477"/>
  <c r="AN412"/>
  <c r="K502"/>
  <c r="L382"/>
  <c r="K458"/>
  <c r="L239"/>
  <c r="M329"/>
  <c r="Y82" a="1"/>
  <c r="X459" a="1"/>
  <c r="AB244" a="1"/>
  <c r="X78" a="1"/>
  <c r="AB527" a="1"/>
  <c r="Y484" a="1"/>
  <c r="L89"/>
  <c r="M554"/>
  <c r="X46" a="1"/>
  <c r="L107"/>
  <c r="Y108" a="1"/>
  <c r="K125"/>
  <c r="L78"/>
  <c r="AB64" a="1"/>
  <c r="X445" a="1"/>
  <c r="L185"/>
  <c r="M530"/>
  <c r="M250"/>
  <c r="K397"/>
  <c r="K104"/>
  <c r="X437" a="1"/>
  <c r="Y39" a="1"/>
  <c r="Y527" a="1"/>
  <c r="X507" a="1"/>
  <c r="AB588" a="1"/>
  <c r="X80" a="1"/>
  <c r="K120"/>
  <c r="Y521" a="1"/>
  <c r="AB494" a="1"/>
  <c r="AB593" a="1"/>
  <c r="AB523" a="1"/>
  <c r="K510"/>
  <c r="X519" a="1"/>
  <c r="X137" a="1"/>
  <c r="Y471" a="1"/>
  <c r="Y69" a="1"/>
  <c r="L177"/>
  <c r="X87" a="1"/>
  <c r="AN388"/>
  <c r="Y146" a="1"/>
  <c r="Y419" a="1"/>
  <c r="AB138" a="1"/>
  <c r="AB453" a="1"/>
  <c r="Y64" a="1"/>
  <c r="L123"/>
  <c r="Y43" a="1"/>
  <c r="K135"/>
  <c r="K281"/>
  <c r="Y437" a="1"/>
  <c r="X536" a="1"/>
  <c r="K118"/>
  <c r="AB291" a="1"/>
  <c r="M586"/>
  <c r="L59"/>
  <c r="AB229" a="1"/>
  <c r="AB43" a="1"/>
  <c r="AB228" a="1"/>
  <c r="K522"/>
  <c r="L69"/>
  <c r="AN355"/>
  <c r="AN555"/>
  <c r="L81"/>
  <c r="L50"/>
  <c r="K79"/>
  <c r="AB427" a="1"/>
  <c r="AN334"/>
  <c r="K237"/>
  <c r="K18"/>
  <c r="L49"/>
  <c r="AB591" a="1"/>
  <c r="X40" a="1"/>
  <c r="Y92" a="1"/>
  <c r="K260"/>
  <c r="K187"/>
  <c r="Y79" a="1"/>
  <c r="L130"/>
  <c r="AB89" a="1"/>
  <c r="AN167"/>
  <c r="K57"/>
  <c r="K188"/>
  <c r="K192"/>
  <c r="AB592" a="1"/>
  <c r="AB231" a="1"/>
  <c r="K203"/>
  <c r="Y494" a="1"/>
  <c r="L589"/>
  <c r="Y441" a="1"/>
  <c r="AB471" a="1"/>
  <c r="AB445" a="1"/>
  <c r="Y290" a="1"/>
  <c r="K480"/>
  <c r="K128"/>
  <c r="AN418"/>
  <c r="Y593" a="1"/>
  <c r="X146" a="1"/>
  <c r="M567"/>
  <c r="K56"/>
  <c r="Y483" a="1"/>
  <c r="L92"/>
  <c r="Y539" a="1"/>
  <c r="AB514" a="1"/>
  <c r="AN516"/>
  <c r="X64" a="1"/>
  <c r="K211"/>
  <c r="L72"/>
  <c r="L298"/>
  <c r="Y289" a="1"/>
  <c r="Y461" a="1"/>
  <c r="L224"/>
  <c r="X53" a="1"/>
  <c r="K73"/>
  <c r="AB69" a="1"/>
  <c r="X60" a="1"/>
  <c r="Y15" a="1"/>
  <c r="K349"/>
  <c r="K138"/>
  <c r="L189"/>
  <c r="X73" a="1"/>
  <c r="K43"/>
  <c r="AN175"/>
  <c r="L172"/>
  <c r="X72" a="1"/>
  <c r="L256"/>
  <c r="L291"/>
  <c r="K523"/>
  <c r="M308"/>
  <c r="L180"/>
  <c r="K39"/>
  <c r="Y228" a="1"/>
  <c r="M117"/>
  <c r="K47"/>
  <c r="AN5"/>
  <c r="K404"/>
  <c r="AN328"/>
  <c r="L94"/>
  <c r="K76"/>
  <c r="M592"/>
  <c r="L167"/>
  <c r="Y510" a="1"/>
  <c r="AB529" a="1"/>
  <c r="K144"/>
  <c r="K59"/>
  <c r="AB51" a="1"/>
  <c r="M532"/>
  <c r="Y439" a="1"/>
  <c r="L135"/>
  <c r="AN330"/>
  <c r="Y435" a="1"/>
  <c r="X237" a="1"/>
  <c r="L138"/>
  <c r="Y86" a="1"/>
  <c r="X92" a="1"/>
  <c r="X238" a="1"/>
  <c r="Y537" a="1"/>
  <c r="L42"/>
  <c r="AB549" a="1"/>
  <c r="AB239" a="1"/>
  <c r="Y490" a="1"/>
  <c r="AB85" a="1"/>
  <c r="M123"/>
  <c r="M513"/>
  <c r="AN413"/>
  <c r="L547"/>
  <c r="AN191"/>
  <c r="K93"/>
  <c r="K219"/>
  <c r="L245"/>
  <c r="AN331"/>
  <c r="K235"/>
  <c r="K529"/>
  <c r="L63"/>
  <c r="AN325"/>
  <c r="AN379"/>
  <c r="AB425" a="1"/>
  <c r="M446"/>
  <c r="AN417"/>
  <c r="AB146" a="1"/>
  <c r="L218"/>
  <c r="K485"/>
  <c r="Y231" a="1"/>
  <c r="X295" a="1"/>
  <c r="K129"/>
  <c r="L477"/>
  <c r="Y425" a="1"/>
  <c r="K294"/>
  <c r="AB513" a="1"/>
  <c r="X129" a="1"/>
  <c r="AB53" a="1"/>
  <c r="Y88" a="1"/>
  <c r="L129"/>
  <c r="K130"/>
  <c r="K171"/>
  <c r="L55"/>
  <c r="Y72" a="1"/>
  <c r="K74"/>
  <c r="K62"/>
  <c r="K124"/>
  <c r="Y147" a="1"/>
  <c r="K241"/>
  <c r="L277"/>
  <c r="K393"/>
  <c r="L109"/>
  <c r="L365"/>
  <c r="L594"/>
  <c r="K42"/>
  <c r="X467" a="1"/>
  <c r="L545"/>
  <c r="X104" a="1"/>
  <c r="M553"/>
  <c r="K168"/>
  <c r="L114"/>
  <c r="X513" a="1"/>
  <c r="L39"/>
  <c r="Y40" a="1"/>
  <c r="X496" a="1"/>
  <c r="L237"/>
  <c r="Y498" a="1"/>
  <c r="X289" a="1"/>
  <c r="AB480" a="1"/>
  <c r="L120"/>
  <c r="X36" a="1"/>
  <c r="AN389"/>
  <c r="L526"/>
  <c r="L60"/>
  <c r="CV28" a="1"/>
  <c r="L192"/>
  <c r="K186"/>
  <c r="X529" a="1"/>
  <c r="X428" a="1"/>
  <c r="L38"/>
  <c r="K69"/>
  <c r="M573"/>
  <c r="X38" a="1"/>
  <c r="Y540" a="1"/>
  <c r="AB237" a="1"/>
  <c r="K312"/>
  <c r="L446"/>
  <c r="X419" a="1"/>
  <c r="Y244" a="1"/>
  <c r="K182"/>
  <c r="M304"/>
  <c r="AB483" a="1"/>
  <c r="Y110" a="1"/>
  <c r="K106"/>
  <c r="L48"/>
  <c r="AB496" a="1"/>
  <c r="X286" a="1"/>
  <c r="M216"/>
  <c r="Y314" a="1"/>
  <c r="L90"/>
  <c r="K92"/>
  <c r="M259"/>
  <c r="AB528" a="1"/>
  <c r="L19"/>
  <c r="AN409"/>
  <c r="AB488" a="1"/>
  <c r="K202"/>
  <c r="K285"/>
  <c r="AB449" a="1"/>
  <c r="L550"/>
  <c r="X310" a="1"/>
  <c r="X426" a="1"/>
  <c r="AB459" a="1"/>
  <c r="AB28" a="1"/>
  <c r="K36"/>
  <c r="AB507" a="1"/>
  <c r="M258"/>
  <c r="AB441" a="1"/>
  <c r="X141" a="1"/>
  <c r="Y91" a="1"/>
  <c r="M373"/>
  <c r="L267"/>
  <c r="K80"/>
  <c r="L388"/>
  <c r="L103"/>
  <c r="X303" a="1"/>
  <c r="AB45" a="1"/>
  <c r="X543" a="1"/>
  <c r="AB16" a="1"/>
  <c r="X511" a="1"/>
  <c r="AN573"/>
  <c r="AB476" a="1"/>
  <c r="L106"/>
  <c r="M505"/>
  <c r="K20"/>
  <c r="L190"/>
  <c r="M545"/>
  <c r="M583"/>
  <c r="AB455" a="1"/>
  <c r="Y21" a="1"/>
  <c r="AB519" a="1"/>
  <c r="X86" a="1"/>
  <c r="AB50" a="1"/>
  <c r="K589"/>
  <c r="X144" a="1"/>
  <c r="K347"/>
  <c r="Y592" a="1"/>
  <c r="M500"/>
  <c r="AB135" a="1"/>
  <c r="L577"/>
  <c r="X422" a="1"/>
  <c r="K267"/>
  <c r="M550"/>
  <c r="L276"/>
  <c r="AN247"/>
  <c r="AB91" a="1"/>
  <c r="L57"/>
  <c r="X527" a="1"/>
  <c r="X69" a="1"/>
  <c r="K105"/>
  <c r="L353"/>
  <c r="K38"/>
  <c r="X88" a="1"/>
  <c r="Y144" a="1"/>
  <c r="K222"/>
  <c r="Y513" a="1"/>
  <c r="AB139" a="1"/>
  <c r="L235"/>
  <c r="Y45" a="1"/>
  <c r="X241" a="1"/>
  <c r="K145"/>
  <c r="AN332"/>
  <c r="Y445" a="1"/>
  <c r="M111"/>
  <c r="X482" a="1"/>
  <c r="Y496" a="1"/>
  <c r="K549"/>
  <c r="L534"/>
  <c r="L184"/>
  <c r="Y53" a="1"/>
  <c r="L183"/>
  <c r="Y497" a="1"/>
  <c r="M557"/>
  <c r="L144"/>
  <c r="K97"/>
  <c r="K236"/>
  <c r="AN414"/>
  <c r="X290" a="1"/>
  <c r="Y514" a="1"/>
  <c r="K173"/>
  <c r="X240" a="1"/>
  <c r="K224"/>
  <c r="L45"/>
  <c r="AB439" a="1"/>
  <c r="M552"/>
  <c r="AB419" a="1"/>
  <c r="L97"/>
  <c r="X508" a="1"/>
  <c r="M273"/>
  <c r="X140" a="1"/>
  <c r="AN577"/>
  <c r="L236"/>
  <c r="X79" a="1"/>
  <c r="AN363"/>
  <c r="L171"/>
  <c r="M121"/>
  <c r="X244" a="1"/>
  <c r="K146"/>
  <c r="M375"/>
  <c r="L93"/>
  <c r="X138" a="1"/>
  <c r="K478"/>
  <c r="X50" a="1"/>
  <c r="Y36" a="1"/>
  <c r="X441" a="1"/>
  <c r="L394"/>
  <c r="Y554" a="1"/>
  <c r="K60"/>
  <c r="X291" a="1"/>
  <c r="K277"/>
  <c r="Y500" a="1"/>
  <c r="AB509" a="1"/>
  <c r="L61"/>
  <c r="AB72" a="1"/>
  <c r="AB467" a="1"/>
  <c r="K55"/>
  <c r="L240"/>
  <c r="X236" a="1"/>
  <c r="AN356"/>
  <c r="L87"/>
  <c r="L508"/>
  <c r="M527"/>
  <c r="L142"/>
  <c r="K245"/>
  <c r="AN408"/>
  <c r="AB79" a="1"/>
  <c r="L208"/>
  <c r="Y238" a="1"/>
  <c r="K399"/>
  <c r="L110"/>
  <c r="AB314" a="1"/>
  <c r="AB137" a="1"/>
  <c r="AN415"/>
  <c r="AB87" a="1"/>
  <c r="K295"/>
  <c r="AN399"/>
  <c r="AB510" a="1"/>
  <c r="K107"/>
  <c r="K68"/>
  <c r="AB294" a="1"/>
  <c r="L242"/>
  <c r="AN377"/>
  <c r="K166"/>
  <c r="M269"/>
  <c r="M490"/>
  <c r="Y58" a="1"/>
  <c r="L269"/>
  <c r="K65"/>
  <c r="L274"/>
  <c r="Y78" a="1"/>
  <c r="M298"/>
  <c r="K54"/>
  <c r="K16"/>
  <c r="L583"/>
  <c r="X43" a="1"/>
  <c r="M109"/>
  <c r="L102"/>
  <c r="L205"/>
  <c r="X471" a="1"/>
  <c r="X94" a="1"/>
  <c r="Y488" a="1"/>
  <c r="Y553" a="1"/>
  <c r="L449"/>
  <c r="L168"/>
  <c r="K17"/>
  <c r="L323"/>
  <c r="L44"/>
  <c r="K246"/>
  <c r="K231"/>
  <c r="K181"/>
  <c r="L179"/>
  <c r="AB492" a="1"/>
  <c r="K262"/>
  <c r="Y320" a="1"/>
  <c r="K243"/>
  <c r="K37"/>
  <c r="L247"/>
  <c r="L481"/>
  <c r="X509" a="1"/>
  <c r="K94"/>
  <c r="L136"/>
  <c r="L66"/>
  <c r="K113"/>
  <c r="AB437" a="1"/>
  <c r="AN407"/>
  <c r="Y141" a="1"/>
  <c r="Y427" a="1"/>
  <c r="M353"/>
  <c r="L104"/>
  <c r="AB489" a="1"/>
  <c r="AB540" a="1"/>
  <c r="K303"/>
  <c r="Y95" a="1"/>
  <c r="AB525" a="1"/>
  <c r="K427"/>
  <c r="K90"/>
  <c r="Y447" a="1"/>
  <c r="K103"/>
  <c r="X306" a="1"/>
  <c r="X21" a="1"/>
  <c r="X76" a="1"/>
  <c r="AB524" a="1"/>
  <c r="AB552" a="1"/>
  <c r="Y422" a="1"/>
  <c r="K569"/>
  <c r="X589" a="1"/>
  <c r="AB240" a="1"/>
  <c r="K177"/>
  <c r="Y135" a="1"/>
  <c r="K204"/>
  <c r="X483" a="1"/>
  <c r="L355"/>
  <c r="AB236" a="1"/>
  <c r="X586" a="1"/>
  <c r="L527"/>
  <c r="AN410"/>
  <c r="L65"/>
  <c r="K81"/>
  <c r="X510" a="1"/>
  <c r="M299"/>
  <c r="L122"/>
  <c r="Y586" a="1"/>
  <c r="L505"/>
  <c r="X502" a="1"/>
  <c r="AN187"/>
  <c r="L88"/>
  <c r="Y241" a="1"/>
  <c r="L233"/>
  <c r="K110"/>
  <c r="L567"/>
  <c r="L552"/>
  <c r="L18"/>
  <c r="L121"/>
  <c r="Y16" a="1"/>
  <c r="L308"/>
  <c r="AB461" a="1"/>
  <c r="X553" a="1"/>
  <c r="AB70" a="1"/>
  <c r="Y423" a="1"/>
  <c r="M481"/>
  <c r="Y480" a="1"/>
  <c r="AB423" a="1"/>
  <c r="K167"/>
  <c r="X497" a="1"/>
  <c r="K284"/>
  <c r="AN398"/>
  <c r="L145"/>
  <c r="AB485" a="1"/>
  <c r="Y20" a="1"/>
  <c r="L467"/>
  <c r="Y74" a="1"/>
  <c r="AN517"/>
  <c r="L132"/>
  <c r="AN378"/>
  <c r="L176"/>
  <c r="L41"/>
  <c r="L124"/>
  <c r="K230"/>
  <c r="L178"/>
  <c r="L357"/>
  <c r="K263"/>
  <c r="L170"/>
  <c r="L75"/>
  <c r="L116"/>
  <c r="K82"/>
  <c r="K207"/>
  <c r="L228"/>
  <c r="K63"/>
  <c r="X485" a="1"/>
  <c r="K249"/>
  <c r="K319"/>
  <c r="X499" a="1"/>
  <c r="X491" a="1"/>
  <c r="L139"/>
  <c r="K127"/>
  <c r="L404"/>
  <c r="K254"/>
  <c r="K108"/>
  <c r="L209"/>
  <c r="L112"/>
  <c r="K255"/>
  <c r="K495"/>
  <c r="L286"/>
  <c r="L244"/>
  <c r="L381"/>
  <c r="K238"/>
  <c r="L67"/>
  <c r="K164"/>
  <c r="L489"/>
  <c r="K479"/>
  <c r="X22" l="1"/>
  <c r="AA336"/>
  <c r="Z336"/>
  <c r="Y335" a="1"/>
  <c r="Y335" s="1"/>
  <c r="X335" a="1"/>
  <c r="X335" s="1"/>
  <c r="AW335"/>
  <c r="AB335" a="1"/>
  <c r="AB335" s="1"/>
  <c r="AC335" s="1" a="1"/>
  <c r="AC335" s="1"/>
  <c r="AD335" s="1"/>
  <c r="AK335" s="1"/>
  <c r="CR335" a="1"/>
  <c r="CR335" s="1"/>
  <c r="DK335" s="1"/>
  <c r="CS335" a="1"/>
  <c r="CS335" s="1"/>
  <c r="DL335" s="1"/>
  <c r="ED335"/>
  <c r="DZ335" s="1"/>
  <c r="X336" a="1"/>
  <c r="X336" s="1"/>
  <c r="Y336" a="1"/>
  <c r="Y336" s="1"/>
  <c r="CR336" a="1"/>
  <c r="CR336" s="1"/>
  <c r="DK336" s="1"/>
  <c r="ED336"/>
  <c r="DZ336" s="1"/>
  <c r="AW336"/>
  <c r="AB336" a="1"/>
  <c r="AB336" s="1"/>
  <c r="AC336" s="1" a="1"/>
  <c r="AC336" s="1"/>
  <c r="AD336" s="1"/>
  <c r="AK336" s="1"/>
  <c r="CS336" a="1"/>
  <c r="CS336" s="1"/>
  <c r="DL336" s="1"/>
  <c r="M336"/>
  <c r="T336" s="1" a="1"/>
  <c r="T336" s="1"/>
  <c r="L336"/>
  <c r="N336"/>
  <c r="K336"/>
  <c r="X338" a="1"/>
  <c r="X338" s="1"/>
  <c r="Y338" a="1"/>
  <c r="Y338" s="1"/>
  <c r="AC338" a="1"/>
  <c r="AC338" s="1"/>
  <c r="AD338" s="1"/>
  <c r="AK338" s="1"/>
  <c r="AB338" a="1"/>
  <c r="AB338" s="1"/>
  <c r="ED338"/>
  <c r="DZ338" s="1"/>
  <c r="CS338" a="1"/>
  <c r="CS338" s="1"/>
  <c r="DL338" s="1"/>
  <c r="CR338" a="1"/>
  <c r="CR338" s="1"/>
  <c r="DK338" s="1"/>
  <c r="AW338"/>
  <c r="AA339"/>
  <c r="X339" a="1"/>
  <c r="X339" s="1"/>
  <c r="Y339" a="1"/>
  <c r="Y339" s="1"/>
  <c r="ED339"/>
  <c r="DZ339" s="1"/>
  <c r="AB339" a="1"/>
  <c r="AB339" s="1"/>
  <c r="AC339" s="1" a="1"/>
  <c r="AC339" s="1"/>
  <c r="AD339" s="1"/>
  <c r="AK339" s="1"/>
  <c r="CR339" a="1"/>
  <c r="CR339" s="1"/>
  <c r="DK339" s="1"/>
  <c r="AW339"/>
  <c r="CS339" a="1"/>
  <c r="CS339" s="1"/>
  <c r="DL339" s="1"/>
  <c r="AA342"/>
  <c r="X114" a="1"/>
  <c r="X466" a="1"/>
  <c r="Y185" a="1"/>
  <c r="Y392" a="1"/>
  <c r="CS20" a="1"/>
  <c r="CS20" s="1"/>
  <c r="DL20" s="1"/>
  <c r="K34"/>
  <c r="CS209" a="1"/>
  <c r="CS209" s="1"/>
  <c r="DL209" s="1"/>
  <c r="Y209" a="1"/>
  <c r="Y209" s="1"/>
  <c r="CR208" a="1"/>
  <c r="CR208" s="1"/>
  <c r="DK208" s="1"/>
  <c r="Y208" a="1"/>
  <c r="Y208" s="1"/>
  <c r="AB220" a="1"/>
  <c r="AB220" s="1"/>
  <c r="AC220" s="1" a="1"/>
  <c r="AC220" s="1"/>
  <c r="AD220" s="1"/>
  <c r="AK220" s="1"/>
  <c r="ED254"/>
  <c r="DZ254" s="1"/>
  <c r="X254" a="1"/>
  <c r="X254" s="1"/>
  <c r="AW252"/>
  <c r="CR272" a="1"/>
  <c r="CR272" s="1"/>
  <c r="DK272" s="1"/>
  <c r="AA491"/>
  <c r="CS392" a="1"/>
  <c r="CS392" s="1"/>
  <c r="DL392" s="1"/>
  <c r="CS545" a="1"/>
  <c r="CS545" s="1"/>
  <c r="DL545" s="1"/>
  <c r="ED309"/>
  <c r="DZ309" s="1"/>
  <c r="CR306" a="1"/>
  <c r="CR306" s="1"/>
  <c r="DK306" s="1"/>
  <c r="CR485" a="1"/>
  <c r="CR485" s="1"/>
  <c r="DK485" s="1"/>
  <c r="ED423"/>
  <c r="DZ423" s="1"/>
  <c r="CR491" a="1"/>
  <c r="CR491" s="1"/>
  <c r="DK491" s="1"/>
  <c r="ED465"/>
  <c r="DZ465" s="1"/>
  <c r="CR589" a="1"/>
  <c r="CR589" s="1"/>
  <c r="DK589" s="1"/>
  <c r="ED442"/>
  <c r="DZ442" s="1"/>
  <c r="Y442" a="1"/>
  <c r="Y442" s="1"/>
  <c r="CR499" a="1"/>
  <c r="CR499" s="1"/>
  <c r="DK499" s="1"/>
  <c r="CS547" a="1"/>
  <c r="CS547" s="1"/>
  <c r="DL547" s="1"/>
  <c r="AW515"/>
  <c r="ED466"/>
  <c r="DZ466" s="1"/>
  <c r="AA525"/>
  <c r="AW360"/>
  <c r="L460"/>
  <c r="L315"/>
  <c r="M339"/>
  <c r="T339" s="1" a="1"/>
  <c r="T339" s="1"/>
  <c r="Z339" s="1"/>
  <c r="K339"/>
  <c r="N339"/>
  <c r="L339"/>
  <c r="L338"/>
  <c r="M338"/>
  <c r="T338" s="1" a="1"/>
  <c r="T338" s="1"/>
  <c r="K338"/>
  <c r="N338"/>
  <c r="Y342" a="1"/>
  <c r="Y342" s="1"/>
  <c r="X342" a="1"/>
  <c r="X342" s="1"/>
  <c r="AB342" a="1"/>
  <c r="AB342" s="1"/>
  <c r="AC342" s="1" a="1"/>
  <c r="AC342" s="1"/>
  <c r="AD342" s="1"/>
  <c r="AK342" s="1"/>
  <c r="CS342" a="1"/>
  <c r="CS342" s="1"/>
  <c r="DL342" s="1"/>
  <c r="ED342"/>
  <c r="DZ342" s="1"/>
  <c r="AW342"/>
  <c r="CR342" a="1"/>
  <c r="CR342" s="1"/>
  <c r="DK342" s="1"/>
  <c r="L341"/>
  <c r="K341"/>
  <c r="M341"/>
  <c r="T341" s="1" a="1"/>
  <c r="T341" s="1"/>
  <c r="AA338"/>
  <c r="Z338"/>
  <c r="AB188" a="1"/>
  <c r="Y188" a="1"/>
  <c r="AB466" a="1"/>
  <c r="X309" a="1"/>
  <c r="X309" s="1"/>
  <c r="Y309" a="1"/>
  <c r="Y114" a="1"/>
  <c r="AB185" a="1"/>
  <c r="X565" a="1"/>
  <c r="X565" s="1"/>
  <c r="AB565" a="1"/>
  <c r="ED20"/>
  <c r="DZ20" s="1"/>
  <c r="L34"/>
  <c r="ED114"/>
  <c r="DZ114" s="1"/>
  <c r="CR209" a="1"/>
  <c r="CR209" s="1"/>
  <c r="DK209" s="1"/>
  <c r="AB209" a="1"/>
  <c r="AB209" s="1"/>
  <c r="AC209" s="1" a="1"/>
  <c r="AC209" s="1"/>
  <c r="AD209" s="1"/>
  <c r="AK209" s="1"/>
  <c r="CS208" a="1"/>
  <c r="CS208" s="1"/>
  <c r="DL208" s="1"/>
  <c r="AB208" a="1"/>
  <c r="AB208" s="1"/>
  <c r="AC208" s="1" a="1"/>
  <c r="AC208" s="1"/>
  <c r="AD208" s="1"/>
  <c r="AK208" s="1"/>
  <c r="ED220"/>
  <c r="DZ220" s="1"/>
  <c r="X220" a="1"/>
  <c r="X220" s="1"/>
  <c r="CR254" a="1"/>
  <c r="CR254" s="1"/>
  <c r="DK254" s="1"/>
  <c r="Y254" a="1"/>
  <c r="Y254" s="1"/>
  <c r="ED252"/>
  <c r="DZ252" s="1"/>
  <c r="X252" a="1"/>
  <c r="X252" s="1"/>
  <c r="AB272" a="1"/>
  <c r="AB272" s="1"/>
  <c r="AC272" s="1" a="1"/>
  <c r="AC272" s="1"/>
  <c r="AD272" s="1"/>
  <c r="AK272" s="1"/>
  <c r="X272" a="1"/>
  <c r="X272" s="1"/>
  <c r="CR392" a="1"/>
  <c r="CR392" s="1"/>
  <c r="DK392" s="1"/>
  <c r="CS463" a="1"/>
  <c r="CS463" s="1"/>
  <c r="DL463" s="1"/>
  <c r="CR545" a="1"/>
  <c r="CR545" s="1"/>
  <c r="DK545" s="1"/>
  <c r="ED485"/>
  <c r="DZ485" s="1"/>
  <c r="ED491"/>
  <c r="DZ491" s="1"/>
  <c r="AA547"/>
  <c r="AA515"/>
  <c r="CS565" a="1"/>
  <c r="CS565" s="1"/>
  <c r="DL565" s="1"/>
  <c r="AW442"/>
  <c r="N414"/>
  <c r="ED499"/>
  <c r="DZ499" s="1"/>
  <c r="CS525" a="1"/>
  <c r="CS525" s="1"/>
  <c r="DL525" s="1"/>
  <c r="CR547" a="1"/>
  <c r="CR547" s="1"/>
  <c r="DK547" s="1"/>
  <c r="CS515" a="1"/>
  <c r="CS515" s="1"/>
  <c r="DL515" s="1"/>
  <c r="X515" a="1"/>
  <c r="X515" s="1"/>
  <c r="AB360" a="1"/>
  <c r="AB360" s="1"/>
  <c r="AC360" s="1" a="1"/>
  <c r="AC360" s="1"/>
  <c r="AD360" s="1"/>
  <c r="AK360" s="1"/>
  <c r="X360" a="1"/>
  <c r="X360" s="1"/>
  <c r="Z466"/>
  <c r="AW466" s="1"/>
  <c r="K315"/>
  <c r="AA463"/>
  <c r="AA460"/>
  <c r="L342"/>
  <c r="K342"/>
  <c r="M342"/>
  <c r="T342" s="1" a="1"/>
  <c r="T342" s="1"/>
  <c r="Z342" s="1"/>
  <c r="K335"/>
  <c r="L335"/>
  <c r="M335"/>
  <c r="T335" s="1" a="1"/>
  <c r="T335" s="1"/>
  <c r="Z335" s="1"/>
  <c r="Z341"/>
  <c r="AA341"/>
  <c r="AA335"/>
  <c r="X341" a="1"/>
  <c r="X341" s="1"/>
  <c r="Y341" a="1"/>
  <c r="Y341" s="1"/>
  <c r="CR341" a="1"/>
  <c r="CR341" s="1"/>
  <c r="DK341" s="1"/>
  <c r="AC341" a="1"/>
  <c r="AC341" s="1"/>
  <c r="AD341" s="1"/>
  <c r="AK341" s="1"/>
  <c r="AB341" a="1"/>
  <c r="AB341" s="1"/>
  <c r="ED341"/>
  <c r="DZ341" s="1"/>
  <c r="AW341"/>
  <c r="CS341" a="1"/>
  <c r="CS341" s="1"/>
  <c r="DL341" s="1"/>
  <c r="AB309" a="1"/>
  <c r="AB114" a="1"/>
  <c r="AB114" s="1"/>
  <c r="AC114" s="1" a="1"/>
  <c r="AC114" s="1"/>
  <c r="AB392" a="1"/>
  <c r="ED209"/>
  <c r="DZ209" s="1"/>
  <c r="ED208"/>
  <c r="DZ208" s="1"/>
  <c r="CR220" a="1"/>
  <c r="CR220" s="1"/>
  <c r="DK220" s="1"/>
  <c r="AB254" a="1"/>
  <c r="AB254" s="1"/>
  <c r="AC254" s="1" a="1"/>
  <c r="AC254" s="1"/>
  <c r="AD254" s="1"/>
  <c r="AK254" s="1"/>
  <c r="CR252" a="1"/>
  <c r="CR252" s="1"/>
  <c r="DK252" s="1"/>
  <c r="ED272"/>
  <c r="DZ272" s="1"/>
  <c r="ED545"/>
  <c r="DZ545" s="1"/>
  <c r="CS442" a="1"/>
  <c r="CS442" s="1"/>
  <c r="DL442" s="1"/>
  <c r="CR515" a="1"/>
  <c r="CR515" s="1"/>
  <c r="DK515" s="1"/>
  <c r="N315"/>
  <c r="E307"/>
  <c r="CR360" a="1"/>
  <c r="CR360" s="1"/>
  <c r="DK360" s="1"/>
  <c r="L414"/>
  <c r="AW574"/>
  <c r="K472"/>
  <c r="M472"/>
  <c r="AA485"/>
  <c r="AA188"/>
  <c r="AA421"/>
  <c r="AA174"/>
  <c r="AA433"/>
  <c r="X235"/>
  <c r="AB174"/>
  <c r="AC174" s="1" a="1"/>
  <c r="AC174" s="1"/>
  <c r="AD174" s="1"/>
  <c r="AK174" s="1"/>
  <c r="Y108"/>
  <c r="X188"/>
  <c r="X144"/>
  <c r="AB136"/>
  <c r="AC136" s="1" a="1"/>
  <c r="AC136" s="1"/>
  <c r="AD136" s="1"/>
  <c r="AK136" s="1"/>
  <c r="Y135"/>
  <c r="AB22"/>
  <c r="AC22" s="1" a="1"/>
  <c r="AC22" s="1"/>
  <c r="CS178" a="1"/>
  <c r="CS178" s="1"/>
  <c r="DL178" s="1"/>
  <c r="X349" a="1"/>
  <c r="AB349" a="1"/>
  <c r="AB349" s="1"/>
  <c r="AC349" s="1" a="1"/>
  <c r="AC349" s="1"/>
  <c r="AD349" s="1"/>
  <c r="AK349" s="1"/>
  <c r="CS46" a="1"/>
  <c r="CS46" s="1"/>
  <c r="DL46" s="1"/>
  <c r="AW107"/>
  <c r="AA239"/>
  <c r="AB187" a="1"/>
  <c r="AB187" s="1"/>
  <c r="AC187" s="1" a="1"/>
  <c r="AC187" s="1"/>
  <c r="AD187" s="1"/>
  <c r="AK187" s="1"/>
  <c r="CS239" a="1"/>
  <c r="CS239" s="1"/>
  <c r="DL239" s="1"/>
  <c r="CR280" a="1"/>
  <c r="CR280" s="1"/>
  <c r="DK280" s="1"/>
  <c r="X280" a="1"/>
  <c r="X280" s="1"/>
  <c r="CR433" a="1"/>
  <c r="CR433" s="1"/>
  <c r="DK433" s="1"/>
  <c r="CR470" a="1"/>
  <c r="CR470" s="1"/>
  <c r="DK470" s="1"/>
  <c r="ED345"/>
  <c r="DZ345" s="1"/>
  <c r="AB345" a="1"/>
  <c r="AB345" s="1"/>
  <c r="AC345" s="1" a="1"/>
  <c r="AC345" s="1"/>
  <c r="Y391" a="1"/>
  <c r="AB391" a="1"/>
  <c r="AB391" s="1"/>
  <c r="AC391" s="1" a="1"/>
  <c r="AC391" s="1"/>
  <c r="AD391" s="1"/>
  <c r="AK391" s="1"/>
  <c r="CS94" a="1"/>
  <c r="CS94" s="1"/>
  <c r="DL94" s="1"/>
  <c r="ED187"/>
  <c r="DZ187" s="1"/>
  <c r="ED78"/>
  <c r="DZ78" s="1"/>
  <c r="CS62" a="1"/>
  <c r="CS62" s="1"/>
  <c r="DL62" s="1"/>
  <c r="CR62" a="1"/>
  <c r="CR62" s="1"/>
  <c r="DK62" s="1"/>
  <c r="CS34" a="1"/>
  <c r="CS34" s="1"/>
  <c r="DL34" s="1"/>
  <c r="CS78" a="1"/>
  <c r="CS78" s="1"/>
  <c r="DL78" s="1"/>
  <c r="AB107" a="1"/>
  <c r="AB107" s="1"/>
  <c r="AC107" s="1" a="1"/>
  <c r="AC107" s="1"/>
  <c r="AD107" s="1"/>
  <c r="AK107" s="1"/>
  <c r="AA112"/>
  <c r="AA178"/>
  <c r="ED178"/>
  <c r="DZ178" s="1"/>
  <c r="CS213" a="1"/>
  <c r="CS213" s="1"/>
  <c r="DL213" s="1"/>
  <c r="AB224" a="1"/>
  <c r="AB224" s="1"/>
  <c r="AC224" s="1" a="1"/>
  <c r="AC224" s="1"/>
  <c r="AD224" s="1"/>
  <c r="AK224" s="1"/>
  <c r="Y224" a="1"/>
  <c r="Y224" s="1"/>
  <c r="CR253" a="1"/>
  <c r="CR253" s="1"/>
  <c r="DK253" s="1"/>
  <c r="Y253" a="1"/>
  <c r="Y253" s="1"/>
  <c r="ED280"/>
  <c r="DZ280" s="1"/>
  <c r="Y280" a="1"/>
  <c r="Y280" s="1"/>
  <c r="AB268" a="1"/>
  <c r="AB268" s="1"/>
  <c r="AC268" s="1" a="1"/>
  <c r="AC268" s="1"/>
  <c r="AD268" s="1"/>
  <c r="AK268" s="1"/>
  <c r="N350"/>
  <c r="AU350" s="1"/>
  <c r="ED349"/>
  <c r="DZ349" s="1"/>
  <c r="AW398"/>
  <c r="AA345"/>
  <c r="CR391" a="1"/>
  <c r="CR391" s="1"/>
  <c r="DK391" s="1"/>
  <c r="AW412"/>
  <c r="ED470"/>
  <c r="DZ470" s="1"/>
  <c r="AW345"/>
  <c r="CS319" a="1"/>
  <c r="CS319" s="1"/>
  <c r="DL319" s="1"/>
  <c r="ED319"/>
  <c r="DZ319" s="1"/>
  <c r="Z360"/>
  <c r="Z460"/>
  <c r="AW460" s="1"/>
  <c r="CR579" a="1"/>
  <c r="CR579" s="1"/>
  <c r="DK579" s="1"/>
  <c r="K582"/>
  <c r="L582"/>
  <c r="M582"/>
  <c r="T582" s="1" a="1"/>
  <c r="T582" s="1"/>
  <c r="K572"/>
  <c r="L572"/>
  <c r="M572"/>
  <c r="L471"/>
  <c r="K471"/>
  <c r="K560"/>
  <c r="M560"/>
  <c r="L560"/>
  <c r="CS177" a="1"/>
  <c r="CS177" s="1"/>
  <c r="DL177" s="1"/>
  <c r="CS129" a="1"/>
  <c r="CS129" s="1"/>
  <c r="DL129" s="1"/>
  <c r="AW187"/>
  <c r="ED107"/>
  <c r="DZ107" s="1"/>
  <c r="ED253"/>
  <c r="DZ253" s="1"/>
  <c r="X253" a="1"/>
  <c r="X253" s="1"/>
  <c r="CR268" a="1"/>
  <c r="CR268" s="1"/>
  <c r="DK268" s="1"/>
  <c r="AW268"/>
  <c r="N401"/>
  <c r="AU401" s="1"/>
  <c r="CR349" a="1"/>
  <c r="CR349" s="1"/>
  <c r="DK349" s="1"/>
  <c r="ED460"/>
  <c r="DZ460" s="1"/>
  <c r="N582"/>
  <c r="Y193" a="1"/>
  <c r="Z34"/>
  <c r="CR177" a="1"/>
  <c r="CR177" s="1"/>
  <c r="DK177" s="1"/>
  <c r="AA72"/>
  <c r="CR129" a="1"/>
  <c r="CR129" s="1"/>
  <c r="DK129" s="1"/>
  <c r="Y187" a="1"/>
  <c r="Y187" s="1"/>
  <c r="AA144"/>
  <c r="ED34"/>
  <c r="DZ34" s="1"/>
  <c r="CR107" a="1"/>
  <c r="CR107" s="1"/>
  <c r="DK107" s="1"/>
  <c r="ED174"/>
  <c r="DZ174" s="1"/>
  <c r="CR178" a="1"/>
  <c r="CR178" s="1"/>
  <c r="DK178" s="1"/>
  <c r="ED213"/>
  <c r="DZ213" s="1"/>
  <c r="CS224" a="1"/>
  <c r="CS224" s="1"/>
  <c r="DL224" s="1"/>
  <c r="CS253" a="1"/>
  <c r="CS253" s="1"/>
  <c r="DL253" s="1"/>
  <c r="AB280" a="1"/>
  <c r="AB280" s="1"/>
  <c r="AC280" s="1" a="1"/>
  <c r="AC280" s="1"/>
  <c r="AD280" s="1"/>
  <c r="AK280" s="1"/>
  <c r="ED268"/>
  <c r="DZ268" s="1"/>
  <c r="N447"/>
  <c r="AR447" s="1"/>
  <c r="CT447" s="1" a="1"/>
  <c r="CT447" s="1"/>
  <c r="DM447" s="1"/>
  <c r="CS398" a="1"/>
  <c r="CS398" s="1"/>
  <c r="DL398" s="1"/>
  <c r="CS460" a="1"/>
  <c r="CS460" s="1"/>
  <c r="DL460" s="1"/>
  <c r="CS412" a="1"/>
  <c r="CS412" s="1"/>
  <c r="DL412" s="1"/>
  <c r="CS345" a="1"/>
  <c r="CS345" s="1"/>
  <c r="DL345" s="1"/>
  <c r="L442"/>
  <c r="M442"/>
  <c r="N442" s="1"/>
  <c r="CS579" a="1"/>
  <c r="CS579" s="1"/>
  <c r="DL579" s="1"/>
  <c r="CS366" a="1"/>
  <c r="CS366" s="1"/>
  <c r="DL366" s="1"/>
  <c r="CR574" a="1"/>
  <c r="CR574" s="1"/>
  <c r="DK574" s="1"/>
  <c r="AA539"/>
  <c r="Y171" a="1"/>
  <c r="Y171" s="1"/>
  <c r="CS204" a="1"/>
  <c r="CS204" s="1"/>
  <c r="DL204" s="1"/>
  <c r="CS508" a="1"/>
  <c r="CS508" s="1"/>
  <c r="DL508" s="1"/>
  <c r="CS324" a="1"/>
  <c r="CS324" s="1"/>
  <c r="DL324" s="1"/>
  <c r="CS474" a="1"/>
  <c r="CS474" s="1"/>
  <c r="DL474" s="1"/>
  <c r="N418"/>
  <c r="AR418" s="1"/>
  <c r="CS409" a="1"/>
  <c r="CS409" s="1"/>
  <c r="DL409" s="1"/>
  <c r="X358" a="1"/>
  <c r="X358" s="1"/>
  <c r="K372"/>
  <c r="M372" s="1"/>
  <c r="T372" s="1" a="1"/>
  <c r="T372" s="1"/>
  <c r="Z372" s="1"/>
  <c r="AW372" s="1"/>
  <c r="ED560"/>
  <c r="DZ560" s="1"/>
  <c r="X381" a="1"/>
  <c r="L25"/>
  <c r="X171" a="1"/>
  <c r="X171" s="1"/>
  <c r="ED533"/>
  <c r="DZ533" s="1"/>
  <c r="AA533"/>
  <c r="ED477"/>
  <c r="DZ477" s="1"/>
  <c r="CS580" a="1"/>
  <c r="CS580" s="1"/>
  <c r="DL580" s="1"/>
  <c r="CR225" a="1"/>
  <c r="CR225" s="1"/>
  <c r="DK225" s="1"/>
  <c r="ED381"/>
  <c r="DZ381" s="1"/>
  <c r="AB378" a="1"/>
  <c r="AB378" s="1"/>
  <c r="AC378" s="1" a="1"/>
  <c r="AC378" s="1"/>
  <c r="AD378" s="1"/>
  <c r="AK378" s="1"/>
  <c r="AB363" a="1"/>
  <c r="AB363" s="1"/>
  <c r="AC363" s="1" a="1"/>
  <c r="AC363" s="1"/>
  <c r="AD363" s="1"/>
  <c r="AK363" s="1"/>
  <c r="N289"/>
  <c r="AU289" s="1"/>
  <c r="K432"/>
  <c r="ED580"/>
  <c r="DZ580" s="1"/>
  <c r="AA67"/>
  <c r="AA316"/>
  <c r="AA89"/>
  <c r="X82"/>
  <c r="Y229"/>
  <c r="AB64"/>
  <c r="AC64" s="1" a="1"/>
  <c r="AC64" s="1"/>
  <c r="AD64" s="1"/>
  <c r="AK64" s="1"/>
  <c r="X194" a="1"/>
  <c r="L31"/>
  <c r="ED228"/>
  <c r="DZ228" s="1"/>
  <c r="ED171"/>
  <c r="DZ171" s="1"/>
  <c r="CS61" a="1"/>
  <c r="CS61" s="1"/>
  <c r="DL61" s="1"/>
  <c r="CR61" a="1"/>
  <c r="CR61" s="1"/>
  <c r="DK61" s="1"/>
  <c r="AW204"/>
  <c r="Y204" a="1"/>
  <c r="Y204" s="1"/>
  <c r="ED225"/>
  <c r="DZ225" s="1"/>
  <c r="ED279"/>
  <c r="DZ279" s="1"/>
  <c r="CS282" a="1"/>
  <c r="CS282" s="1"/>
  <c r="DL282" s="1"/>
  <c r="CS289" a="1"/>
  <c r="CS289" s="1"/>
  <c r="DL289" s="1"/>
  <c r="ED288"/>
  <c r="DZ288" s="1"/>
  <c r="AA474"/>
  <c r="CR474" a="1"/>
  <c r="CR474" s="1"/>
  <c r="DK474" s="1"/>
  <c r="ED504"/>
  <c r="DZ504" s="1"/>
  <c r="CR472" a="1"/>
  <c r="CR472" s="1"/>
  <c r="DK472" s="1"/>
  <c r="CR469" a="1"/>
  <c r="CR469" s="1"/>
  <c r="DK469" s="1"/>
  <c r="CR378" a="1"/>
  <c r="CR378" s="1"/>
  <c r="DK378" s="1"/>
  <c r="AW581"/>
  <c r="CS457" a="1"/>
  <c r="CS457" s="1"/>
  <c r="DL457" s="1"/>
  <c r="ED451"/>
  <c r="DZ451" s="1"/>
  <c r="CR353" a="1"/>
  <c r="CR353" s="1"/>
  <c r="DK353" s="1"/>
  <c r="CR287" a="1"/>
  <c r="CR287" s="1"/>
  <c r="DK287" s="1"/>
  <c r="Y363" a="1"/>
  <c r="Y363" s="1"/>
  <c r="CR409" a="1"/>
  <c r="CR409" s="1"/>
  <c r="DK409" s="1"/>
  <c r="Y409" a="1"/>
  <c r="Y409" s="1"/>
  <c r="Z324"/>
  <c r="E324" s="1"/>
  <c r="Y358" a="1"/>
  <c r="Y358" s="1"/>
  <c r="M358"/>
  <c r="T358" s="1" a="1"/>
  <c r="T358" s="1"/>
  <c r="Z358" s="1"/>
  <c r="L426"/>
  <c r="M421"/>
  <c r="T421" s="1" a="1"/>
  <c r="T421" s="1"/>
  <c r="Z421" s="1"/>
  <c r="AW560"/>
  <c r="Y568" a="1"/>
  <c r="Y568" s="1"/>
  <c r="CS562" a="1"/>
  <c r="CS562" s="1"/>
  <c r="DL562" s="1"/>
  <c r="X562" a="1"/>
  <c r="X562" s="1"/>
  <c r="AW580"/>
  <c r="Z568"/>
  <c r="Z570"/>
  <c r="AA96"/>
  <c r="AA65"/>
  <c r="X353" a="1"/>
  <c r="X353" s="1"/>
  <c r="CS171" a="1"/>
  <c r="CS171" s="1"/>
  <c r="DL171" s="1"/>
  <c r="CS228" a="1"/>
  <c r="CS228" s="1"/>
  <c r="DL228" s="1"/>
  <c r="CS194" a="1"/>
  <c r="CS194" s="1"/>
  <c r="DL194" s="1"/>
  <c r="AB204" a="1"/>
  <c r="AB204" s="1"/>
  <c r="AC204" s="1" a="1"/>
  <c r="AC204" s="1"/>
  <c r="AD204" s="1"/>
  <c r="AK204" s="1"/>
  <c r="ED204"/>
  <c r="DZ204" s="1"/>
  <c r="CS41" a="1"/>
  <c r="CS41" s="1"/>
  <c r="DL41" s="1"/>
  <c r="CR282" a="1"/>
  <c r="CR282" s="1"/>
  <c r="DK282" s="1"/>
  <c r="CS381" a="1"/>
  <c r="CS381" s="1"/>
  <c r="DL381" s="1"/>
  <c r="CS501" a="1"/>
  <c r="CS501" s="1"/>
  <c r="DL501" s="1"/>
  <c r="AB546" a="1"/>
  <c r="AB546" s="1"/>
  <c r="AC546" s="1" a="1"/>
  <c r="AC546" s="1"/>
  <c r="AD546" s="1"/>
  <c r="AK546" s="1"/>
  <c r="CS477" a="1"/>
  <c r="CS477" s="1"/>
  <c r="DL477" s="1"/>
  <c r="X324" a="1"/>
  <c r="X324" s="1"/>
  <c r="ED378"/>
  <c r="DZ378" s="1"/>
  <c r="N432"/>
  <c r="AY432" s="1"/>
  <c r="AZ432" s="1" a="1"/>
  <c r="AZ432" s="1"/>
  <c r="ED457"/>
  <c r="DZ457" s="1"/>
  <c r="AW302"/>
  <c r="CR363" a="1"/>
  <c r="CR363" s="1"/>
  <c r="DK363" s="1"/>
  <c r="ED409"/>
  <c r="DZ409" s="1"/>
  <c r="AB409" a="1"/>
  <c r="AB409" s="1"/>
  <c r="AC409" s="1" a="1"/>
  <c r="AC409" s="1"/>
  <c r="AD409" s="1"/>
  <c r="AK409" s="1"/>
  <c r="ED358"/>
  <c r="DZ358" s="1"/>
  <c r="L432"/>
  <c r="CS560" a="1"/>
  <c r="CS560" s="1"/>
  <c r="DL560" s="1"/>
  <c r="CR568" a="1"/>
  <c r="CR568" s="1"/>
  <c r="DK568" s="1"/>
  <c r="CR562" a="1"/>
  <c r="CR562" s="1"/>
  <c r="DK562" s="1"/>
  <c r="Y562" a="1"/>
  <c r="Y562" s="1"/>
  <c r="AB580" a="1"/>
  <c r="AB580" s="1"/>
  <c r="AC580" s="1" a="1"/>
  <c r="AC580" s="1"/>
  <c r="AD580" s="1"/>
  <c r="AK580" s="1"/>
  <c r="X580" a="1"/>
  <c r="X580" s="1"/>
  <c r="Y194" a="1"/>
  <c r="Y194" s="1"/>
  <c r="M465"/>
  <c r="T465" s="1" a="1"/>
  <c r="T465" s="1"/>
  <c r="Z465" s="1"/>
  <c r="AW465" s="1"/>
  <c r="Y381" a="1"/>
  <c r="Y381" s="1"/>
  <c r="Y353" a="1"/>
  <c r="AB381" a="1"/>
  <c r="AB381" s="1"/>
  <c r="AC381" s="1" a="1"/>
  <c r="AC381" s="1"/>
  <c r="AD381" s="1"/>
  <c r="AK381" s="1"/>
  <c r="AB171" a="1"/>
  <c r="AB171" s="1"/>
  <c r="AC171" s="1" a="1"/>
  <c r="AC171" s="1"/>
  <c r="AD171" s="1"/>
  <c r="AK171" s="1"/>
  <c r="CR171" a="1"/>
  <c r="CR171" s="1"/>
  <c r="DK171" s="1"/>
  <c r="CS227" a="1"/>
  <c r="CS227" s="1"/>
  <c r="DL227" s="1"/>
  <c r="CS225" a="1"/>
  <c r="CS225" s="1"/>
  <c r="DL225" s="1"/>
  <c r="X279" a="1"/>
  <c r="X279" s="1"/>
  <c r="AB282" a="1"/>
  <c r="AB282" s="1"/>
  <c r="AC282" s="1" a="1"/>
  <c r="AC282" s="1"/>
  <c r="AD282" s="1"/>
  <c r="AK282" s="1"/>
  <c r="CR275" a="1"/>
  <c r="CR275" s="1"/>
  <c r="DK275" s="1"/>
  <c r="CR546" a="1"/>
  <c r="CR546" s="1"/>
  <c r="DK546" s="1"/>
  <c r="AW324"/>
  <c r="N466"/>
  <c r="AY466" s="1"/>
  <c r="AZ466" s="1" a="1"/>
  <c r="AZ466" s="1"/>
  <c r="ED298"/>
  <c r="DZ298" s="1"/>
  <c r="Y378" a="1"/>
  <c r="Y378" s="1"/>
  <c r="ED542"/>
  <c r="DZ542" s="1"/>
  <c r="ED363"/>
  <c r="DZ363" s="1"/>
  <c r="AW358"/>
  <c r="M426"/>
  <c r="T426" s="1" a="1"/>
  <c r="T426" s="1"/>
  <c r="Z426" s="1"/>
  <c r="K421"/>
  <c r="AB568" a="1"/>
  <c r="AB568" s="1"/>
  <c r="AC568" s="1" a="1"/>
  <c r="AC568" s="1"/>
  <c r="AD568" s="1"/>
  <c r="AK568" s="1"/>
  <c r="ED562"/>
  <c r="DZ562" s="1"/>
  <c r="CR580" a="1"/>
  <c r="CR580" s="1"/>
  <c r="DK580" s="1"/>
  <c r="AA148"/>
  <c r="L469"/>
  <c r="AB385" a="1"/>
  <c r="AB385" s="1"/>
  <c r="AC385" s="1" a="1"/>
  <c r="AC385" s="1"/>
  <c r="AD385" s="1"/>
  <c r="AK385" s="1"/>
  <c r="X385" a="1"/>
  <c r="X385" s="1"/>
  <c r="AB371" a="1"/>
  <c r="AB371" s="1"/>
  <c r="AC371" s="1" a="1"/>
  <c r="AC371" s="1"/>
  <c r="AD371" s="1"/>
  <c r="AK371" s="1"/>
  <c r="CR100" a="1"/>
  <c r="CR100" s="1"/>
  <c r="DK100" s="1"/>
  <c r="ED100"/>
  <c r="DZ100" s="1"/>
  <c r="ED165"/>
  <c r="DZ165" s="1"/>
  <c r="ED248"/>
  <c r="DZ248" s="1"/>
  <c r="ED122"/>
  <c r="DZ122" s="1"/>
  <c r="ED65"/>
  <c r="DZ65" s="1"/>
  <c r="AW223"/>
  <c r="X223" a="1"/>
  <c r="X223" s="1"/>
  <c r="AW257"/>
  <c r="CS277" a="1"/>
  <c r="CS277" s="1"/>
  <c r="DL277" s="1"/>
  <c r="CR536" a="1"/>
  <c r="CR536" s="1"/>
  <c r="DK536" s="1"/>
  <c r="ED352"/>
  <c r="DZ352" s="1"/>
  <c r="CR330" a="1"/>
  <c r="CR330" s="1"/>
  <c r="DK330" s="1"/>
  <c r="CR327" a="1"/>
  <c r="CR327" s="1"/>
  <c r="DK327" s="1"/>
  <c r="X327" a="1"/>
  <c r="X327" s="1"/>
  <c r="CR502" a="1"/>
  <c r="CR502" s="1"/>
  <c r="DK502" s="1"/>
  <c r="Y346" a="1"/>
  <c r="Y346" s="1"/>
  <c r="CS389" a="1"/>
  <c r="CS389" s="1"/>
  <c r="DL389" s="1"/>
  <c r="CS394" a="1"/>
  <c r="CS394" s="1"/>
  <c r="DL394" s="1"/>
  <c r="CR438" a="1"/>
  <c r="CR438" s="1"/>
  <c r="DK438" s="1"/>
  <c r="CS371" a="1"/>
  <c r="CS371" s="1"/>
  <c r="DL371" s="1"/>
  <c r="AB407" a="1"/>
  <c r="AB407" s="1"/>
  <c r="AC407" s="1" a="1"/>
  <c r="AC407" s="1"/>
  <c r="AD407" s="1"/>
  <c r="AK407" s="1"/>
  <c r="CR366" a="1"/>
  <c r="CR366" s="1"/>
  <c r="DK366" s="1"/>
  <c r="ED365"/>
  <c r="DZ365" s="1"/>
  <c r="ED367"/>
  <c r="DZ367" s="1"/>
  <c r="AB429" a="1"/>
  <c r="AB429" s="1"/>
  <c r="AC429" s="1" a="1"/>
  <c r="AC429" s="1"/>
  <c r="AD429" s="1"/>
  <c r="AK429" s="1"/>
  <c r="AB575" a="1"/>
  <c r="AB575" s="1"/>
  <c r="AC575" s="1" a="1"/>
  <c r="AC575" s="1"/>
  <c r="AD575" s="1"/>
  <c r="AK575" s="1"/>
  <c r="CS559" a="1"/>
  <c r="CS559" s="1"/>
  <c r="DL559" s="1"/>
  <c r="X559" a="1"/>
  <c r="X559" s="1"/>
  <c r="ED574"/>
  <c r="DZ574" s="1"/>
  <c r="ED572"/>
  <c r="DZ572" s="1"/>
  <c r="AA502"/>
  <c r="T468" a="1"/>
  <c r="T468" s="1"/>
  <c r="Z468" s="1"/>
  <c r="AW468" s="1"/>
  <c r="AA477"/>
  <c r="AA56"/>
  <c r="AA54"/>
  <c r="X43"/>
  <c r="Y144"/>
  <c r="X229"/>
  <c r="AB190"/>
  <c r="AC190" s="1" a="1"/>
  <c r="AC190" s="1"/>
  <c r="AD190" s="1"/>
  <c r="AK190" s="1"/>
  <c r="AB75"/>
  <c r="AC75" s="1" a="1"/>
  <c r="AC75" s="1"/>
  <c r="AD75" s="1"/>
  <c r="AK75" s="1"/>
  <c r="X168"/>
  <c r="X241"/>
  <c r="X129"/>
  <c r="Y169"/>
  <c r="X78"/>
  <c r="AB104"/>
  <c r="AC104" s="1" a="1"/>
  <c r="AC104" s="1"/>
  <c r="AD104" s="1"/>
  <c r="AK104" s="1"/>
  <c r="X137"/>
  <c r="X91"/>
  <c r="AB31"/>
  <c r="AC31" s="1" a="1"/>
  <c r="AC31" s="1"/>
  <c r="AD31" s="1"/>
  <c r="AK31" s="1"/>
  <c r="X186"/>
  <c r="AB80"/>
  <c r="AC80" s="1" a="1"/>
  <c r="AC80" s="1"/>
  <c r="AD80" s="1"/>
  <c r="AK80" s="1"/>
  <c r="AB82"/>
  <c r="AC82" s="1" a="1"/>
  <c r="AC82" s="1"/>
  <c r="AD82" s="1"/>
  <c r="AK82" s="1"/>
  <c r="X418" a="1"/>
  <c r="X418" s="1"/>
  <c r="Y418" a="1"/>
  <c r="Y418" s="1"/>
  <c r="CR541" a="1"/>
  <c r="CR541" s="1"/>
  <c r="DK541" s="1"/>
  <c r="Y218" a="1"/>
  <c r="Y218" s="1"/>
  <c r="AB218" a="1"/>
  <c r="AB218" s="1"/>
  <c r="AC218" s="1" a="1"/>
  <c r="AC218" s="1"/>
  <c r="AD218" s="1"/>
  <c r="AK218" s="1"/>
  <c r="CR99" a="1"/>
  <c r="CR99" s="1"/>
  <c r="DK99" s="1"/>
  <c r="AA99"/>
  <c r="X258" a="1"/>
  <c r="X258" s="1"/>
  <c r="Y258" a="1"/>
  <c r="Y258" s="1"/>
  <c r="AW585"/>
  <c r="CS585" a="1"/>
  <c r="CS585" s="1"/>
  <c r="DL585" s="1"/>
  <c r="ED176"/>
  <c r="DZ176" s="1"/>
  <c r="CR176" a="1"/>
  <c r="CR176" s="1"/>
  <c r="DK176" s="1"/>
  <c r="ED42"/>
  <c r="DZ42" s="1"/>
  <c r="CR103" a="1"/>
  <c r="CR103" s="1"/>
  <c r="DK103" s="1"/>
  <c r="CS103" a="1"/>
  <c r="CS103" s="1"/>
  <c r="DL103" s="1"/>
  <c r="Y570" a="1"/>
  <c r="Y570" s="1"/>
  <c r="CR570" a="1"/>
  <c r="CR570" s="1"/>
  <c r="DK570" s="1"/>
  <c r="ED534"/>
  <c r="DZ534" s="1"/>
  <c r="Y534" a="1"/>
  <c r="Y534" s="1"/>
  <c r="AB534" a="1"/>
  <c r="AB534" s="1"/>
  <c r="AC534" s="1" a="1"/>
  <c r="AC534" s="1"/>
  <c r="AD534" s="1"/>
  <c r="AK534" s="1"/>
  <c r="CR431" a="1"/>
  <c r="CR431" s="1"/>
  <c r="DK431" s="1"/>
  <c r="ED495"/>
  <c r="DZ495" s="1"/>
  <c r="CS495" a="1"/>
  <c r="CS495" s="1"/>
  <c r="DL495" s="1"/>
  <c r="ED18"/>
  <c r="DZ18" s="1"/>
  <c r="CR18" a="1"/>
  <c r="CR18" s="1"/>
  <c r="DK18" s="1"/>
  <c r="CS548" a="1"/>
  <c r="CS548" s="1"/>
  <c r="DL548" s="1"/>
  <c r="CR59" a="1"/>
  <c r="CR59" s="1"/>
  <c r="DK59" s="1"/>
  <c r="AA59"/>
  <c r="CR530" a="1"/>
  <c r="CR530" s="1"/>
  <c r="DK530" s="1"/>
  <c r="ED530"/>
  <c r="DZ530" s="1"/>
  <c r="ED520"/>
  <c r="DZ520" s="1"/>
  <c r="CS520" a="1"/>
  <c r="CS520" s="1"/>
  <c r="DL520" s="1"/>
  <c r="ED308"/>
  <c r="DZ308" s="1"/>
  <c r="CR73" a="1"/>
  <c r="CR73" s="1"/>
  <c r="DK73" s="1"/>
  <c r="ED386"/>
  <c r="DZ386" s="1"/>
  <c r="X386" a="1"/>
  <c r="X386" s="1"/>
  <c r="AB386" a="1"/>
  <c r="AB386" s="1"/>
  <c r="AC386" s="1" a="1"/>
  <c r="AC386" s="1"/>
  <c r="AD386" s="1"/>
  <c r="AK386" s="1"/>
  <c r="ED448"/>
  <c r="DZ448" s="1"/>
  <c r="CR492" a="1"/>
  <c r="CR492" s="1"/>
  <c r="DK492" s="1"/>
  <c r="CR242" a="1"/>
  <c r="CR242" s="1"/>
  <c r="DK242" s="1"/>
  <c r="AA242"/>
  <c r="X215" a="1"/>
  <c r="X215" s="1"/>
  <c r="CS215" a="1"/>
  <c r="CS215" s="1"/>
  <c r="DL215" s="1"/>
  <c r="ED406"/>
  <c r="DZ406" s="1"/>
  <c r="X406" a="1"/>
  <c r="X406" s="1"/>
  <c r="AB406" a="1"/>
  <c r="AB406" s="1"/>
  <c r="AC406" s="1" a="1"/>
  <c r="AC406" s="1"/>
  <c r="AD406" s="1"/>
  <c r="AK406" s="1"/>
  <c r="AW126"/>
  <c r="AB126" a="1"/>
  <c r="AB126" s="1"/>
  <c r="AC126" s="1" a="1"/>
  <c r="AC126" s="1"/>
  <c r="AD126" s="1"/>
  <c r="AK126" s="1"/>
  <c r="ED126"/>
  <c r="DZ126" s="1"/>
  <c r="Y126" a="1"/>
  <c r="Y126" s="1"/>
  <c r="AW332"/>
  <c r="X332" a="1"/>
  <c r="X332" s="1"/>
  <c r="Y117" a="1"/>
  <c r="Y117" s="1"/>
  <c r="CR117" a="1"/>
  <c r="CR117" s="1"/>
  <c r="DK117" s="1"/>
  <c r="X117" a="1"/>
  <c r="X117" s="1"/>
  <c r="AW117"/>
  <c r="CS117" a="1"/>
  <c r="CS117" s="1"/>
  <c r="DL117" s="1"/>
  <c r="CR486" a="1"/>
  <c r="CR486" s="1"/>
  <c r="DK486" s="1"/>
  <c r="ED486"/>
  <c r="DZ486" s="1"/>
  <c r="CS25" a="1"/>
  <c r="CS25" s="1"/>
  <c r="DL25" s="1"/>
  <c r="CR25" a="1"/>
  <c r="CR25" s="1"/>
  <c r="DK25" s="1"/>
  <c r="AA25"/>
  <c r="CS347" a="1"/>
  <c r="CS347" s="1"/>
  <c r="DL347" s="1"/>
  <c r="X347" a="1"/>
  <c r="X347" s="1"/>
  <c r="CR347" a="1"/>
  <c r="CR347" s="1"/>
  <c r="DK347" s="1"/>
  <c r="AB347" a="1"/>
  <c r="AB347" s="1"/>
  <c r="AC347" s="1" a="1"/>
  <c r="AC347" s="1"/>
  <c r="AD347" s="1"/>
  <c r="AK347" s="1"/>
  <c r="Y347" a="1"/>
  <c r="Y347" s="1"/>
  <c r="CR47" a="1"/>
  <c r="CR47" s="1"/>
  <c r="DK47" s="1"/>
  <c r="ED47"/>
  <c r="DZ47" s="1"/>
  <c r="ED473"/>
  <c r="DZ473" s="1"/>
  <c r="Y473" a="1"/>
  <c r="Y473" s="1"/>
  <c r="AB473" a="1"/>
  <c r="AB473" s="1"/>
  <c r="AC473" s="1" a="1"/>
  <c r="AC473" s="1"/>
  <c r="AD473" s="1"/>
  <c r="AK473" s="1"/>
  <c r="ED440"/>
  <c r="DZ440" s="1"/>
  <c r="K6"/>
  <c r="L6"/>
  <c r="CS60" a="1"/>
  <c r="CS60" s="1"/>
  <c r="DL60" s="1"/>
  <c r="ED60"/>
  <c r="DZ60" s="1"/>
  <c r="N580"/>
  <c r="AV580" s="1"/>
  <c r="T580" a="1"/>
  <c r="T580" s="1"/>
  <c r="Z580" s="1"/>
  <c r="T472" a="1"/>
  <c r="T472" s="1"/>
  <c r="Z472" s="1"/>
  <c r="AW472" s="1"/>
  <c r="N472"/>
  <c r="AV472" s="1"/>
  <c r="X126" a="1"/>
  <c r="X126" s="1"/>
  <c r="CR126" a="1"/>
  <c r="CR126" s="1"/>
  <c r="DK126" s="1"/>
  <c r="ED117"/>
  <c r="DZ117" s="1"/>
  <c r="X473" a="1"/>
  <c r="X473" s="1"/>
  <c r="ED242"/>
  <c r="DZ242" s="1"/>
  <c r="M6"/>
  <c r="T6" s="1" a="1"/>
  <c r="T6" s="1"/>
  <c r="Z6" s="1"/>
  <c r="CS126" a="1"/>
  <c r="CS126" s="1"/>
  <c r="DL126" s="1"/>
  <c r="AB117" a="1"/>
  <c r="AB117" s="1"/>
  <c r="AC117" s="1" a="1"/>
  <c r="AC117" s="1"/>
  <c r="AD117" s="1"/>
  <c r="AK117" s="1"/>
  <c r="AW388"/>
  <c r="AB248" a="1"/>
  <c r="AB248" s="1"/>
  <c r="AC248" s="1" a="1"/>
  <c r="AC248" s="1"/>
  <c r="AD248" s="1"/>
  <c r="AK248" s="1"/>
  <c r="AB352" a="1"/>
  <c r="AB352" s="1"/>
  <c r="AC352" s="1" a="1"/>
  <c r="AC352" s="1"/>
  <c r="AD352" s="1"/>
  <c r="AK352" s="1"/>
  <c r="Y352" a="1"/>
  <c r="Y352" s="1"/>
  <c r="AB394" a="1"/>
  <c r="AB394" s="1"/>
  <c r="AC394" s="1" a="1"/>
  <c r="AC394" s="1"/>
  <c r="AD394" s="1"/>
  <c r="AK394" s="1"/>
  <c r="ED110"/>
  <c r="DZ110" s="1"/>
  <c r="CR122" a="1"/>
  <c r="CR122" s="1"/>
  <c r="DK122" s="1"/>
  <c r="CS165" a="1"/>
  <c r="CS165" s="1"/>
  <c r="DL165" s="1"/>
  <c r="CR240" a="1"/>
  <c r="CR240" s="1"/>
  <c r="DK240" s="1"/>
  <c r="ED101"/>
  <c r="DZ101" s="1"/>
  <c r="CS87" a="1"/>
  <c r="CS87" s="1"/>
  <c r="DL87" s="1"/>
  <c r="AB223" a="1"/>
  <c r="AB223" s="1"/>
  <c r="AC223" s="1" a="1"/>
  <c r="AC223" s="1"/>
  <c r="AD223" s="1"/>
  <c r="AK223" s="1"/>
  <c r="ED257"/>
  <c r="DZ257" s="1"/>
  <c r="ED277"/>
  <c r="DZ277" s="1"/>
  <c r="CS330" a="1"/>
  <c r="CS330" s="1"/>
  <c r="DL330" s="1"/>
  <c r="N450"/>
  <c r="AY450" s="1"/>
  <c r="AZ450" s="1" a="1"/>
  <c r="AZ450" s="1"/>
  <c r="CR407" a="1"/>
  <c r="CR407" s="1"/>
  <c r="DK407" s="1"/>
  <c r="AA438"/>
  <c r="ED366"/>
  <c r="DZ366" s="1"/>
  <c r="CS367" a="1"/>
  <c r="CS367" s="1"/>
  <c r="DL367" s="1"/>
  <c r="CS429" a="1"/>
  <c r="CS429" s="1"/>
  <c r="DL429" s="1"/>
  <c r="M327"/>
  <c r="T327" s="1" a="1"/>
  <c r="T327" s="1"/>
  <c r="Z327" s="1"/>
  <c r="ED575"/>
  <c r="DZ575" s="1"/>
  <c r="ED566"/>
  <c r="DZ566" s="1"/>
  <c r="CR559" a="1"/>
  <c r="CR559" s="1"/>
  <c r="DK559" s="1"/>
  <c r="AB574" a="1"/>
  <c r="AB574" s="1"/>
  <c r="AC574" s="1" a="1"/>
  <c r="AC574" s="1"/>
  <c r="AD574" s="1"/>
  <c r="AK574" s="1"/>
  <c r="CS572" a="1"/>
  <c r="CS572" s="1"/>
  <c r="DL572" s="1"/>
  <c r="AA100"/>
  <c r="AA289"/>
  <c r="AA185"/>
  <c r="CS180" a="1"/>
  <c r="CS180" s="1"/>
  <c r="DL180" s="1"/>
  <c r="CR493" a="1"/>
  <c r="CR493" s="1"/>
  <c r="DK493" s="1"/>
  <c r="CR506" a="1"/>
  <c r="CR506" s="1"/>
  <c r="DK506" s="1"/>
  <c r="Z346"/>
  <c r="ED131"/>
  <c r="DZ131" s="1"/>
  <c r="CR246" a="1"/>
  <c r="CR246" s="1"/>
  <c r="DK246" s="1"/>
  <c r="AA131"/>
  <c r="AB266" a="1"/>
  <c r="AB266" s="1"/>
  <c r="AC266" s="1" a="1"/>
  <c r="AC266" s="1"/>
  <c r="AD266" s="1"/>
  <c r="AK266" s="1"/>
  <c r="N333"/>
  <c r="AU333" s="1"/>
  <c r="ED430"/>
  <c r="DZ430" s="1"/>
  <c r="Y582" a="1"/>
  <c r="Y582" s="1"/>
  <c r="AA320"/>
  <c r="AA532"/>
  <c r="X402" a="1"/>
  <c r="X402" s="1"/>
  <c r="CS57" a="1"/>
  <c r="CS57" s="1"/>
  <c r="DL57" s="1"/>
  <c r="AW221"/>
  <c r="X278" a="1"/>
  <c r="X278" s="1"/>
  <c r="Y273" a="1"/>
  <c r="Y273" s="1"/>
  <c r="Y355" a="1"/>
  <c r="Y355" s="1"/>
  <c r="AW333"/>
  <c r="CR301" a="1"/>
  <c r="CR301" s="1"/>
  <c r="DK301" s="1"/>
  <c r="AA299"/>
  <c r="CR454" a="1"/>
  <c r="CR454" s="1"/>
  <c r="DK454" s="1"/>
  <c r="ED468"/>
  <c r="DZ468" s="1"/>
  <c r="CS582" a="1"/>
  <c r="CS582" s="1"/>
  <c r="DL582" s="1"/>
  <c r="T574" a="1"/>
  <c r="T574" s="1"/>
  <c r="Z574" s="1"/>
  <c r="CS19" a="1"/>
  <c r="CS19" s="1"/>
  <c r="DL19" s="1"/>
  <c r="CR193" a="1"/>
  <c r="CR193" s="1"/>
  <c r="DK193" s="1"/>
  <c r="AB221" a="1"/>
  <c r="AB221" s="1"/>
  <c r="AC221" s="1" a="1"/>
  <c r="AC221" s="1"/>
  <c r="AD221" s="1"/>
  <c r="AK221" s="1"/>
  <c r="AA181"/>
  <c r="AB261" a="1"/>
  <c r="AB261" s="1"/>
  <c r="AC261" s="1" a="1"/>
  <c r="AC261" s="1"/>
  <c r="AD261" s="1"/>
  <c r="AK261" s="1"/>
  <c r="ED278"/>
  <c r="DZ278" s="1"/>
  <c r="AW273"/>
  <c r="CR355" a="1"/>
  <c r="CR355" s="1"/>
  <c r="DK355" s="1"/>
  <c r="CS456" a="1"/>
  <c r="CS456" s="1"/>
  <c r="DL456" s="1"/>
  <c r="ED512"/>
  <c r="DZ512" s="1"/>
  <c r="N535"/>
  <c r="AR535" s="1"/>
  <c r="Z405"/>
  <c r="AW405" s="1"/>
  <c r="Y402" a="1"/>
  <c r="Y402" s="1"/>
  <c r="ED185"/>
  <c r="DZ185" s="1"/>
  <c r="CR192" a="1"/>
  <c r="CR192" s="1"/>
  <c r="DK192" s="1"/>
  <c r="ED245"/>
  <c r="DZ245" s="1"/>
  <c r="CS245" a="1"/>
  <c r="CS245" s="1"/>
  <c r="DL245" s="1"/>
  <c r="CR263" a="1"/>
  <c r="CR263" s="1"/>
  <c r="DK263" s="1"/>
  <c r="ED274"/>
  <c r="DZ274" s="1"/>
  <c r="Y356" a="1"/>
  <c r="Y356" s="1"/>
  <c r="AW417"/>
  <c r="CS505" a="1"/>
  <c r="CS505" s="1"/>
  <c r="DL505" s="1"/>
  <c r="CR374" a="1"/>
  <c r="CR374" s="1"/>
  <c r="DK374" s="1"/>
  <c r="CS402" a="1"/>
  <c r="CS402" s="1"/>
  <c r="DL402" s="1"/>
  <c r="CS370" a="1"/>
  <c r="CS370" s="1"/>
  <c r="DL370" s="1"/>
  <c r="AA301"/>
  <c r="AA47"/>
  <c r="CS73" a="1"/>
  <c r="CS73" s="1"/>
  <c r="DL73" s="1"/>
  <c r="AB215" a="1"/>
  <c r="AB215" s="1"/>
  <c r="AC215" s="1" a="1"/>
  <c r="AC215" s="1"/>
  <c r="AD215" s="1"/>
  <c r="AK215" s="1"/>
  <c r="AA215"/>
  <c r="AA221"/>
  <c r="CS258" a="1"/>
  <c r="CS258" s="1"/>
  <c r="DL258" s="1"/>
  <c r="AA274"/>
  <c r="AA302"/>
  <c r="CS448" a="1"/>
  <c r="CS448" s="1"/>
  <c r="DL448" s="1"/>
  <c r="CS473" a="1"/>
  <c r="CS473" s="1"/>
  <c r="DL473" s="1"/>
  <c r="AA407"/>
  <c r="AB397" a="1"/>
  <c r="AB397" s="1"/>
  <c r="AC397" s="1" a="1"/>
  <c r="AC397" s="1"/>
  <c r="AD397" s="1"/>
  <c r="AK397" s="1"/>
  <c r="CR585" a="1"/>
  <c r="CR585" s="1"/>
  <c r="DK585" s="1"/>
  <c r="CR520" a="1"/>
  <c r="CR520" s="1"/>
  <c r="DK520" s="1"/>
  <c r="AA385"/>
  <c r="CS492" a="1"/>
  <c r="CS492" s="1"/>
  <c r="DL492" s="1"/>
  <c r="CS518" a="1"/>
  <c r="CS518" s="1"/>
  <c r="DL518" s="1"/>
  <c r="CS308" a="1"/>
  <c r="CS308" s="1"/>
  <c r="DL308" s="1"/>
  <c r="CS440" a="1"/>
  <c r="CS440" s="1"/>
  <c r="DL440" s="1"/>
  <c r="ED347"/>
  <c r="DZ347" s="1"/>
  <c r="AA377"/>
  <c r="AA406"/>
  <c r="CS332" a="1"/>
  <c r="CS332" s="1"/>
  <c r="DL332" s="1"/>
  <c r="CR369" a="1"/>
  <c r="CR369" s="1"/>
  <c r="DK369" s="1"/>
  <c r="K517"/>
  <c r="CS47" a="1"/>
  <c r="CS47" s="1"/>
  <c r="DL47" s="1"/>
  <c r="K5"/>
  <c r="CR215" a="1"/>
  <c r="CR215" s="1"/>
  <c r="DK215" s="1"/>
  <c r="CS218" a="1"/>
  <c r="CS218" s="1"/>
  <c r="DL218" s="1"/>
  <c r="AW258"/>
  <c r="AA380"/>
  <c r="CR448" a="1"/>
  <c r="CR448" s="1"/>
  <c r="DK448" s="1"/>
  <c r="CR473" a="1"/>
  <c r="CR473" s="1"/>
  <c r="DK473" s="1"/>
  <c r="N433"/>
  <c r="AV433" s="1"/>
  <c r="AW397"/>
  <c r="X585" a="1"/>
  <c r="X585" s="1"/>
  <c r="CS530" a="1"/>
  <c r="CS530" s="1"/>
  <c r="DL530" s="1"/>
  <c r="CS320" a="1"/>
  <c r="CS320" s="1"/>
  <c r="DL320" s="1"/>
  <c r="CS486" a="1"/>
  <c r="CS486" s="1"/>
  <c r="DL486" s="1"/>
  <c r="AA486"/>
  <c r="CR308" a="1"/>
  <c r="CR308" s="1"/>
  <c r="DK308" s="1"/>
  <c r="CR440" a="1"/>
  <c r="CR440" s="1"/>
  <c r="DK440" s="1"/>
  <c r="N409"/>
  <c r="AV409" s="1"/>
  <c r="AB377" a="1"/>
  <c r="AB377" s="1"/>
  <c r="AC377" s="1" a="1"/>
  <c r="AC377" s="1"/>
  <c r="AD377" s="1"/>
  <c r="AK377" s="1"/>
  <c r="AA440"/>
  <c r="AB311" a="1"/>
  <c r="AB311" s="1"/>
  <c r="AC311" s="1" a="1"/>
  <c r="AC311" s="1"/>
  <c r="AD311" s="1"/>
  <c r="AK311" s="1"/>
  <c r="AA448"/>
  <c r="Y380" a="1"/>
  <c r="Y380" s="1"/>
  <c r="CS176" a="1"/>
  <c r="CS176" s="1"/>
  <c r="DL176" s="1"/>
  <c r="AA73"/>
  <c r="ED37"/>
  <c r="DZ37" s="1"/>
  <c r="Y215" a="1"/>
  <c r="Y215" s="1"/>
  <c r="CR218" a="1"/>
  <c r="CR218" s="1"/>
  <c r="DK218" s="1"/>
  <c r="AB258" a="1"/>
  <c r="AB258" s="1"/>
  <c r="AC258" s="1" a="1"/>
  <c r="AC258" s="1"/>
  <c r="AD258" s="1"/>
  <c r="AK258" s="1"/>
  <c r="ED397"/>
  <c r="DZ397" s="1"/>
  <c r="Y585" a="1"/>
  <c r="Y585" s="1"/>
  <c r="N317"/>
  <c r="AY317" s="1"/>
  <c r="AZ317" s="1" a="1"/>
  <c r="AZ317" s="1"/>
  <c r="CR532" a="1"/>
  <c r="CR532" s="1"/>
  <c r="DK532" s="1"/>
  <c r="ED431"/>
  <c r="DZ431" s="1"/>
  <c r="ED458"/>
  <c r="DZ458" s="1"/>
  <c r="CR538" a="1"/>
  <c r="CR538" s="1"/>
  <c r="DK538" s="1"/>
  <c r="AB329" a="1"/>
  <c r="AB329" s="1"/>
  <c r="AC329" s="1" a="1"/>
  <c r="AC329" s="1"/>
  <c r="AD329" s="1"/>
  <c r="AK329" s="1"/>
  <c r="L317"/>
  <c r="L409"/>
  <c r="CS564" a="1"/>
  <c r="CS564" s="1"/>
  <c r="DL564" s="1"/>
  <c r="Y563" a="1"/>
  <c r="Y563" s="1"/>
  <c r="CR518" a="1"/>
  <c r="CR518" s="1"/>
  <c r="DK518" s="1"/>
  <c r="AA311"/>
  <c r="ED377"/>
  <c r="DZ377" s="1"/>
  <c r="CR329" a="1"/>
  <c r="CR329" s="1"/>
  <c r="DK329" s="1"/>
  <c r="AW305"/>
  <c r="AB418" a="1"/>
  <c r="AB418" s="1"/>
  <c r="AC418" s="1" a="1"/>
  <c r="AC418" s="1"/>
  <c r="AD418" s="1"/>
  <c r="AK418" s="1"/>
  <c r="CS386" a="1"/>
  <c r="CS386" s="1"/>
  <c r="DL386" s="1"/>
  <c r="CR332" a="1"/>
  <c r="CR332" s="1"/>
  <c r="DK332" s="1"/>
  <c r="Y332" a="1"/>
  <c r="Y332" s="1"/>
  <c r="CR311" a="1"/>
  <c r="CR311" s="1"/>
  <c r="DK311" s="1"/>
  <c r="ED369"/>
  <c r="DZ369" s="1"/>
  <c r="X369" a="1"/>
  <c r="X369" s="1"/>
  <c r="AA365"/>
  <c r="Y578" a="1"/>
  <c r="Y578" s="1"/>
  <c r="AB570" a="1"/>
  <c r="AB570" s="1"/>
  <c r="AC570" s="1" a="1"/>
  <c r="AC570" s="1"/>
  <c r="AD570" s="1"/>
  <c r="AK570" s="1"/>
  <c r="AW563"/>
  <c r="AA590"/>
  <c r="AA551"/>
  <c r="AA60"/>
  <c r="AA170"/>
  <c r="AA478"/>
  <c r="AA304"/>
  <c r="AA541"/>
  <c r="X518" a="1"/>
  <c r="X518" s="1"/>
  <c r="AA397"/>
  <c r="AB458" a="1"/>
  <c r="AB458" s="1"/>
  <c r="AC458" s="1" a="1"/>
  <c r="AC458" s="1"/>
  <c r="AD458" s="1"/>
  <c r="AK458" s="1"/>
  <c r="CS541" a="1"/>
  <c r="CS541" s="1"/>
  <c r="DL541" s="1"/>
  <c r="CS380" a="1"/>
  <c r="CS380" s="1"/>
  <c r="DL380" s="1"/>
  <c r="CR418" a="1"/>
  <c r="CR418" s="1"/>
  <c r="DK418" s="1"/>
  <c r="CR386" a="1"/>
  <c r="CR386" s="1"/>
  <c r="DK386" s="1"/>
  <c r="ED332"/>
  <c r="DZ332" s="1"/>
  <c r="AB332" a="1"/>
  <c r="AB332" s="1"/>
  <c r="AC332" s="1" a="1"/>
  <c r="AC332" s="1"/>
  <c r="AD332" s="1"/>
  <c r="AK332" s="1"/>
  <c r="ED311"/>
  <c r="DZ311" s="1"/>
  <c r="AA518"/>
  <c r="CS406" a="1"/>
  <c r="CS406" s="1"/>
  <c r="DL406" s="1"/>
  <c r="Z518"/>
  <c r="Z420"/>
  <c r="AW420" s="1"/>
  <c r="AW369"/>
  <c r="Y369" a="1"/>
  <c r="Y369" s="1"/>
  <c r="L462"/>
  <c r="AA563"/>
  <c r="ED578"/>
  <c r="DZ578" s="1"/>
  <c r="AW564"/>
  <c r="ED563"/>
  <c r="DZ563" s="1"/>
  <c r="AA492"/>
  <c r="Y518" a="1"/>
  <c r="Y518" s="1"/>
  <c r="N395"/>
  <c r="AU395" s="1"/>
  <c r="AW458"/>
  <c r="CR380" a="1"/>
  <c r="CR380" s="1"/>
  <c r="DK380" s="1"/>
  <c r="ED418"/>
  <c r="DZ418" s="1"/>
  <c r="Y311" a="1"/>
  <c r="Y311" s="1"/>
  <c r="Z350"/>
  <c r="AB369" a="1"/>
  <c r="AB369" s="1"/>
  <c r="AC369" s="1" a="1"/>
  <c r="AC369" s="1"/>
  <c r="AD369" s="1"/>
  <c r="AK369" s="1"/>
  <c r="K317"/>
  <c r="M462"/>
  <c r="N462" s="1"/>
  <c r="AV462" s="1"/>
  <c r="CR578" a="1"/>
  <c r="CR578" s="1"/>
  <c r="DK578" s="1"/>
  <c r="CS570" a="1"/>
  <c r="CS570" s="1"/>
  <c r="DL570" s="1"/>
  <c r="AA582"/>
  <c r="CR564" a="1"/>
  <c r="CR564" s="1"/>
  <c r="DK564" s="1"/>
  <c r="X563" a="1"/>
  <c r="X563" s="1"/>
  <c r="Z582"/>
  <c r="X106"/>
  <c r="AB92"/>
  <c r="AC92" s="1" a="1"/>
  <c r="AC92" s="1"/>
  <c r="AD92" s="1"/>
  <c r="AK92" s="1"/>
  <c r="Y31"/>
  <c r="AB88"/>
  <c r="AC88" s="1" a="1"/>
  <c r="AC88" s="1"/>
  <c r="AD88" s="1"/>
  <c r="AK88" s="1"/>
  <c r="Y92"/>
  <c r="X92"/>
  <c r="AB229"/>
  <c r="AC229" s="1" a="1"/>
  <c r="AC229" s="1"/>
  <c r="Y114"/>
  <c r="X403" a="1"/>
  <c r="X403" s="1"/>
  <c r="AB384" a="1"/>
  <c r="AB384" s="1"/>
  <c r="AC384" s="1" a="1"/>
  <c r="AC384" s="1"/>
  <c r="AD384" s="1"/>
  <c r="AK384" s="1"/>
  <c r="AB374" a="1"/>
  <c r="AB374" s="1"/>
  <c r="AC374" s="1" a="1"/>
  <c r="AC374" s="1"/>
  <c r="AD374" s="1"/>
  <c r="AK374" s="1"/>
  <c r="CR17" a="1"/>
  <c r="CR17" s="1"/>
  <c r="DK17" s="1"/>
  <c r="CR181" a="1"/>
  <c r="CR181" s="1"/>
  <c r="DK181" s="1"/>
  <c r="CS185" a="1"/>
  <c r="CS185" s="1"/>
  <c r="DL185" s="1"/>
  <c r="ED181"/>
  <c r="DZ181" s="1"/>
  <c r="CS246" a="1"/>
  <c r="CS246" s="1"/>
  <c r="DL246" s="1"/>
  <c r="ED48"/>
  <c r="DZ48" s="1"/>
  <c r="CR170" a="1"/>
  <c r="CR170" s="1"/>
  <c r="DK170" s="1"/>
  <c r="CR233" a="1"/>
  <c r="CR233" s="1"/>
  <c r="DK233" s="1"/>
  <c r="ED233"/>
  <c r="DZ233" s="1"/>
  <c r="AA233"/>
  <c r="AA61"/>
  <c r="CR57" a="1"/>
  <c r="CR57" s="1"/>
  <c r="DK57" s="1"/>
  <c r="AA227"/>
  <c r="ED221"/>
  <c r="DZ221" s="1"/>
  <c r="ED263"/>
  <c r="DZ263" s="1"/>
  <c r="X263" a="1"/>
  <c r="X263" s="1"/>
  <c r="X260" a="1"/>
  <c r="X260" s="1"/>
  <c r="AA266"/>
  <c r="Y274" a="1"/>
  <c r="Y274" s="1"/>
  <c r="AW278"/>
  <c r="Y278" a="1"/>
  <c r="Y278" s="1"/>
  <c r="AB273" a="1"/>
  <c r="AB273" s="1"/>
  <c r="AC273" s="1" a="1"/>
  <c r="AC273" s="1"/>
  <c r="AD273" s="1"/>
  <c r="AK273" s="1"/>
  <c r="CS273" a="1"/>
  <c r="CS273" s="1"/>
  <c r="DL273" s="1"/>
  <c r="CR481" a="1"/>
  <c r="CR481" s="1"/>
  <c r="DK481" s="1"/>
  <c r="AA504"/>
  <c r="ED355"/>
  <c r="DZ355" s="1"/>
  <c r="AB355" a="1"/>
  <c r="AB355" s="1"/>
  <c r="AC355" s="1" a="1"/>
  <c r="AC355" s="1"/>
  <c r="AD355" s="1"/>
  <c r="AK355" s="1"/>
  <c r="Y285" a="1"/>
  <c r="Y285" s="1"/>
  <c r="CR487" a="1"/>
  <c r="CR487" s="1"/>
  <c r="DK487" s="1"/>
  <c r="AA458"/>
  <c r="CS384" a="1"/>
  <c r="CS384" s="1"/>
  <c r="DL384" s="1"/>
  <c r="CS356" a="1"/>
  <c r="CS356" s="1"/>
  <c r="DL356" s="1"/>
  <c r="CR304" a="1"/>
  <c r="CR304" s="1"/>
  <c r="DK304" s="1"/>
  <c r="CR478" a="1"/>
  <c r="CR478" s="1"/>
  <c r="DK478" s="1"/>
  <c r="AA381"/>
  <c r="CS333" a="1"/>
  <c r="CS333" s="1"/>
  <c r="DL333" s="1"/>
  <c r="X333" a="1"/>
  <c r="X333" s="1"/>
  <c r="CS417" a="1"/>
  <c r="CS417" s="1"/>
  <c r="DL417" s="1"/>
  <c r="AA490"/>
  <c r="N346"/>
  <c r="AY346" s="1"/>
  <c r="AZ346" s="1" a="1"/>
  <c r="AZ346" s="1"/>
  <c r="CR456" a="1"/>
  <c r="CR456" s="1"/>
  <c r="DK456" s="1"/>
  <c r="ED301"/>
  <c r="DZ301" s="1"/>
  <c r="ED493"/>
  <c r="DZ493" s="1"/>
  <c r="CS490" a="1"/>
  <c r="CS490" s="1"/>
  <c r="DL490" s="1"/>
  <c r="ED374"/>
  <c r="DZ374" s="1"/>
  <c r="AA333"/>
  <c r="AA384"/>
  <c r="CS350" a="1"/>
  <c r="CS350" s="1"/>
  <c r="DL350" s="1"/>
  <c r="CR402" a="1"/>
  <c r="CR402" s="1"/>
  <c r="DK402" s="1"/>
  <c r="T321" a="1"/>
  <c r="T321" s="1"/>
  <c r="Z321" s="1"/>
  <c r="ED370"/>
  <c r="DZ370" s="1"/>
  <c r="L392"/>
  <c r="CR582" a="1"/>
  <c r="CR582" s="1"/>
  <c r="DK582" s="1"/>
  <c r="ED582"/>
  <c r="DZ582" s="1"/>
  <c r="AA97"/>
  <c r="AA469"/>
  <c r="AA147"/>
  <c r="AA192"/>
  <c r="AA528"/>
  <c r="AA101"/>
  <c r="AA526"/>
  <c r="X405" a="1"/>
  <c r="X405" s="1"/>
  <c r="X374" a="1"/>
  <c r="X374" s="1"/>
  <c r="AB402" a="1"/>
  <c r="AB402" s="1"/>
  <c r="AC402" s="1" a="1"/>
  <c r="AC402" s="1"/>
  <c r="AD402" s="1"/>
  <c r="AK402" s="1"/>
  <c r="AB405" a="1"/>
  <c r="AB405" s="1"/>
  <c r="AC405" s="1" a="1"/>
  <c r="AC405" s="1"/>
  <c r="AD405" s="1"/>
  <c r="AK405" s="1"/>
  <c r="Y374" a="1"/>
  <c r="Y374" s="1"/>
  <c r="X350" a="1"/>
  <c r="X350" s="1"/>
  <c r="CS17" a="1"/>
  <c r="CS17" s="1"/>
  <c r="DL17" s="1"/>
  <c r="AA110"/>
  <c r="CS193" a="1"/>
  <c r="CS193" s="1"/>
  <c r="DL193" s="1"/>
  <c r="CS48" a="1"/>
  <c r="CS48" s="1"/>
  <c r="DL48" s="1"/>
  <c r="ED97"/>
  <c r="DZ97" s="1"/>
  <c r="CS192" a="1"/>
  <c r="CS192" s="1"/>
  <c r="DL192" s="1"/>
  <c r="CS97" a="1"/>
  <c r="CS97" s="1"/>
  <c r="DL97" s="1"/>
  <c r="AA180"/>
  <c r="CS221" a="1"/>
  <c r="CS221" s="1"/>
  <c r="DL221" s="1"/>
  <c r="X221" a="1"/>
  <c r="X221" s="1"/>
  <c r="CR261" a="1"/>
  <c r="CR261" s="1"/>
  <c r="DK261" s="1"/>
  <c r="AW263"/>
  <c r="Y263" a="1"/>
  <c r="Y263" s="1"/>
  <c r="AW260"/>
  <c r="CS266" a="1"/>
  <c r="CS266" s="1"/>
  <c r="DL266" s="1"/>
  <c r="CS274" a="1"/>
  <c r="CS274" s="1"/>
  <c r="DL274" s="1"/>
  <c r="AB278" a="1"/>
  <c r="AB278" s="1"/>
  <c r="AC278" s="1" a="1"/>
  <c r="AC278" s="1"/>
  <c r="AD278" s="1"/>
  <c r="AK278" s="1"/>
  <c r="CS278" a="1"/>
  <c r="CS278" s="1"/>
  <c r="DL278" s="1"/>
  <c r="CR273" a="1"/>
  <c r="CR273" s="1"/>
  <c r="DK273" s="1"/>
  <c r="ED481"/>
  <c r="DZ481" s="1"/>
  <c r="CS526" a="1"/>
  <c r="CS526" s="1"/>
  <c r="DL526" s="1"/>
  <c r="AW355"/>
  <c r="AW285"/>
  <c r="CS551" a="1"/>
  <c r="CS551" s="1"/>
  <c r="DL551" s="1"/>
  <c r="ED487"/>
  <c r="DZ487" s="1"/>
  <c r="AA481"/>
  <c r="AA394"/>
  <c r="CR356" a="1"/>
  <c r="CR356" s="1"/>
  <c r="DK356" s="1"/>
  <c r="ED304"/>
  <c r="DZ304" s="1"/>
  <c r="ED478"/>
  <c r="DZ478" s="1"/>
  <c r="CR333" a="1"/>
  <c r="CR333" s="1"/>
  <c r="DK333" s="1"/>
  <c r="Y333" a="1"/>
  <c r="Y333" s="1"/>
  <c r="CS430" a="1"/>
  <c r="CS430" s="1"/>
  <c r="DL430" s="1"/>
  <c r="AA456"/>
  <c r="AA402"/>
  <c r="AA386"/>
  <c r="CS344" a="1"/>
  <c r="CS344" s="1"/>
  <c r="DL344" s="1"/>
  <c r="AA346"/>
  <c r="CR490" a="1"/>
  <c r="CR490" s="1"/>
  <c r="DK490" s="1"/>
  <c r="AA430"/>
  <c r="CR350" a="1"/>
  <c r="CR350" s="1"/>
  <c r="DK350" s="1"/>
  <c r="CS468" a="1"/>
  <c r="CS468" s="1"/>
  <c r="DL468" s="1"/>
  <c r="CR299" a="1"/>
  <c r="CR299" s="1"/>
  <c r="DK299" s="1"/>
  <c r="N438"/>
  <c r="AU438" s="1"/>
  <c r="AA506"/>
  <c r="T439" a="1"/>
  <c r="T439" s="1"/>
  <c r="Z439" s="1"/>
  <c r="AW439" s="1"/>
  <c r="N354"/>
  <c r="AU354" s="1"/>
  <c r="AW370"/>
  <c r="M366"/>
  <c r="T366" s="1" a="1"/>
  <c r="T366" s="1"/>
  <c r="Z366" s="1"/>
  <c r="L370"/>
  <c r="AW582"/>
  <c r="M370"/>
  <c r="T370" s="1" a="1"/>
  <c r="T370" s="1"/>
  <c r="Z370" s="1"/>
  <c r="Z564"/>
  <c r="Z147"/>
  <c r="AW147" s="1"/>
  <c r="AA493"/>
  <c r="AA193"/>
  <c r="AA503"/>
  <c r="AA305"/>
  <c r="AA165"/>
  <c r="AB350" a="1"/>
  <c r="AB350" s="1"/>
  <c r="AC350" s="1" a="1"/>
  <c r="AC350" s="1"/>
  <c r="AD350" s="1"/>
  <c r="AK350" s="1"/>
  <c r="Y350" a="1"/>
  <c r="Y350" s="1"/>
  <c r="AA103"/>
  <c r="AA228"/>
  <c r="CR44" a="1"/>
  <c r="CR44" s="1"/>
  <c r="DK44" s="1"/>
  <c r="ED44"/>
  <c r="DZ44" s="1"/>
  <c r="AA48"/>
  <c r="AA122"/>
  <c r="AA87"/>
  <c r="CR221" a="1"/>
  <c r="CR221" s="1"/>
  <c r="DK221" s="1"/>
  <c r="CS261" a="1"/>
  <c r="CS261" s="1"/>
  <c r="DL261" s="1"/>
  <c r="AB263" a="1"/>
  <c r="AB263" s="1"/>
  <c r="AC263" s="1" a="1"/>
  <c r="AC263" s="1"/>
  <c r="AD263" s="1"/>
  <c r="AK263" s="1"/>
  <c r="AB260" a="1"/>
  <c r="AB260" s="1"/>
  <c r="AC260" s="1" a="1"/>
  <c r="AC260" s="1"/>
  <c r="AD260" s="1"/>
  <c r="AK260" s="1"/>
  <c r="CR266" a="1"/>
  <c r="CR266" s="1"/>
  <c r="DK266" s="1"/>
  <c r="AB274" a="1"/>
  <c r="AB274" s="1"/>
  <c r="AC274" s="1" a="1"/>
  <c r="AC274" s="1"/>
  <c r="AD274" s="1"/>
  <c r="AK274" s="1"/>
  <c r="ED273"/>
  <c r="DZ273" s="1"/>
  <c r="CR526" a="1"/>
  <c r="CR526" s="1"/>
  <c r="DK526" s="1"/>
  <c r="CS355" a="1"/>
  <c r="CS355" s="1"/>
  <c r="DL355" s="1"/>
  <c r="CS285" a="1"/>
  <c r="CS285" s="1"/>
  <c r="DL285" s="1"/>
  <c r="CS403" a="1"/>
  <c r="CS403" s="1"/>
  <c r="DL403" s="1"/>
  <c r="X356" a="1"/>
  <c r="X356" s="1"/>
  <c r="ED333"/>
  <c r="DZ333" s="1"/>
  <c r="AA468"/>
  <c r="N392"/>
  <c r="AV392" s="1"/>
  <c r="X417" a="1"/>
  <c r="X417" s="1"/>
  <c r="ED450"/>
  <c r="DZ450" s="1"/>
  <c r="CS405" a="1"/>
  <c r="CS405" s="1"/>
  <c r="DL405" s="1"/>
  <c r="ED299"/>
  <c r="DZ299" s="1"/>
  <c r="CS506" a="1"/>
  <c r="CS506" s="1"/>
  <c r="DL506" s="1"/>
  <c r="T376" a="1"/>
  <c r="T376" s="1"/>
  <c r="Z376" s="1"/>
  <c r="AW376" s="1"/>
  <c r="Z386"/>
  <c r="AW386" s="1"/>
  <c r="Y370" a="1"/>
  <c r="Y370" s="1"/>
  <c r="L366"/>
  <c r="AB582" a="1"/>
  <c r="AB582" s="1"/>
  <c r="AC582" s="1" a="1"/>
  <c r="AC582" s="1"/>
  <c r="AD582" s="1"/>
  <c r="AK582" s="1"/>
  <c r="AA143"/>
  <c r="AA176"/>
  <c r="X75"/>
  <c r="Y174"/>
  <c r="T583" a="1"/>
  <c r="T583" s="1"/>
  <c r="Z583" s="1"/>
  <c r="N583"/>
  <c r="AU583" s="1"/>
  <c r="X66"/>
  <c r="X38"/>
  <c r="X173"/>
  <c r="Y75"/>
  <c r="Y95"/>
  <c r="AB106"/>
  <c r="AC106" s="1" a="1"/>
  <c r="AC106" s="1"/>
  <c r="AB49"/>
  <c r="AC49" s="1" a="1"/>
  <c r="AC49" s="1"/>
  <c r="Y43"/>
  <c r="AB173"/>
  <c r="AC173" s="1" a="1"/>
  <c r="AC173" s="1"/>
  <c r="AD173" s="1"/>
  <c r="AK173" s="1"/>
  <c r="X189"/>
  <c r="AB43"/>
  <c r="AC43" s="1" a="1"/>
  <c r="AC43" s="1"/>
  <c r="AD43" s="1"/>
  <c r="AK43" s="1"/>
  <c r="Y138"/>
  <c r="N571"/>
  <c r="AU571" s="1"/>
  <c r="T571" a="1"/>
  <c r="T571" s="1"/>
  <c r="Z571" s="1"/>
  <c r="Y241"/>
  <c r="Y82"/>
  <c r="AB182"/>
  <c r="AC182" s="1" a="1"/>
  <c r="AC182" s="1"/>
  <c r="AD182" s="1"/>
  <c r="AK182" s="1"/>
  <c r="Y112"/>
  <c r="Y143"/>
  <c r="T579" a="1"/>
  <c r="T579" s="1"/>
  <c r="Z579" s="1"/>
  <c r="N579"/>
  <c r="AV579" s="1"/>
  <c r="X146"/>
  <c r="T567" a="1"/>
  <c r="T567" s="1"/>
  <c r="Z567" s="1"/>
  <c r="N567"/>
  <c r="AX567" s="1" a="1"/>
  <c r="AX567" s="1"/>
  <c r="M300"/>
  <c r="T300" s="1" a="1"/>
  <c r="T300" s="1"/>
  <c r="Z300" s="1"/>
  <c r="K300"/>
  <c r="L300"/>
  <c r="K402"/>
  <c r="M402" s="1"/>
  <c r="L402"/>
  <c r="CS59" a="1"/>
  <c r="CS59" s="1"/>
  <c r="DL59" s="1"/>
  <c r="M558"/>
  <c r="T558" s="1" a="1"/>
  <c r="T558" s="1"/>
  <c r="Z558" s="1"/>
  <c r="K558"/>
  <c r="L558"/>
  <c r="K436"/>
  <c r="L436"/>
  <c r="M436"/>
  <c r="CR243" a="1"/>
  <c r="CR243" s="1"/>
  <c r="DK243" s="1"/>
  <c r="ED70"/>
  <c r="DZ70" s="1"/>
  <c r="L417"/>
  <c r="K417"/>
  <c r="M417" s="1"/>
  <c r="T417" s="1" a="1"/>
  <c r="T417" s="1"/>
  <c r="Z417" s="1"/>
  <c r="ED172"/>
  <c r="DZ172" s="1"/>
  <c r="L147"/>
  <c r="CS54" a="1"/>
  <c r="CS54" s="1"/>
  <c r="DL54" s="1"/>
  <c r="CR195" a="1"/>
  <c r="CR195" s="1"/>
  <c r="DK195" s="1"/>
  <c r="CR96" a="1"/>
  <c r="CR96" s="1"/>
  <c r="DK96" s="1"/>
  <c r="CS99" a="1"/>
  <c r="CS99" s="1"/>
  <c r="DL99" s="1"/>
  <c r="K311"/>
  <c r="L311"/>
  <c r="M311"/>
  <c r="CS147" a="1"/>
  <c r="CS147" s="1"/>
  <c r="DL147" s="1"/>
  <c r="K578"/>
  <c r="L578"/>
  <c r="M578"/>
  <c r="T578" s="1" a="1"/>
  <c r="T578" s="1"/>
  <c r="Z578" s="1"/>
  <c r="L368"/>
  <c r="M368"/>
  <c r="K368"/>
  <c r="CR71" a="1"/>
  <c r="CR71" s="1"/>
  <c r="DK71" s="1"/>
  <c r="ED164"/>
  <c r="DZ164" s="1"/>
  <c r="K515"/>
  <c r="M515"/>
  <c r="L515"/>
  <c r="L441"/>
  <c r="K441"/>
  <c r="M441" s="1"/>
  <c r="T441" s="1" a="1"/>
  <c r="T441" s="1"/>
  <c r="Z441" s="1"/>
  <c r="AW441" s="1"/>
  <c r="CS170" a="1"/>
  <c r="CS170" s="1"/>
  <c r="DL170" s="1"/>
  <c r="L576"/>
  <c r="K576"/>
  <c r="M576"/>
  <c r="K457"/>
  <c r="M457" s="1"/>
  <c r="L457"/>
  <c r="K345"/>
  <c r="L345"/>
  <c r="M345"/>
  <c r="L302"/>
  <c r="K302"/>
  <c r="CR89" a="1"/>
  <c r="CR89" s="1"/>
  <c r="DK89" s="1"/>
  <c r="M330"/>
  <c r="K330"/>
  <c r="L330"/>
  <c r="ED73"/>
  <c r="DZ73" s="1"/>
  <c r="CR37" a="1"/>
  <c r="CR37" s="1"/>
  <c r="DK37" s="1"/>
  <c r="K380"/>
  <c r="M380" s="1"/>
  <c r="L380"/>
  <c r="CR60" a="1"/>
  <c r="CR60" s="1"/>
  <c r="DK60" s="1"/>
  <c r="K356"/>
  <c r="M356" s="1"/>
  <c r="L356"/>
  <c r="ED52"/>
  <c r="DZ52" s="1"/>
  <c r="AA66"/>
  <c r="CR70" a="1"/>
  <c r="CR70" s="1"/>
  <c r="DK70" s="1"/>
  <c r="ED179"/>
  <c r="DZ179" s="1"/>
  <c r="CR55" a="1"/>
  <c r="CR55" s="1"/>
  <c r="DK55" s="1"/>
  <c r="CS172" a="1"/>
  <c r="CS172" s="1"/>
  <c r="DL172" s="1"/>
  <c r="ED45"/>
  <c r="DZ45" s="1"/>
  <c r="ED93"/>
  <c r="DZ93" s="1"/>
  <c r="AA45"/>
  <c r="CS130" a="1"/>
  <c r="CS130" s="1"/>
  <c r="DL130" s="1"/>
  <c r="CR227" a="1"/>
  <c r="CR227" s="1"/>
  <c r="DK227" s="1"/>
  <c r="AA278"/>
  <c r="ED275"/>
  <c r="DZ275" s="1"/>
  <c r="X275" a="1"/>
  <c r="X275" s="1"/>
  <c r="AA352"/>
  <c r="CR316" a="1"/>
  <c r="CR316" s="1"/>
  <c r="DK316" s="1"/>
  <c r="ED546"/>
  <c r="DZ546" s="1"/>
  <c r="ED548"/>
  <c r="DZ548" s="1"/>
  <c r="AA538"/>
  <c r="AA451"/>
  <c r="AA426"/>
  <c r="ED404"/>
  <c r="DZ404" s="1"/>
  <c r="CS388" a="1"/>
  <c r="CS388" s="1"/>
  <c r="DL388" s="1"/>
  <c r="X388" a="1"/>
  <c r="X388" s="1"/>
  <c r="CS590" a="1"/>
  <c r="CS590" s="1"/>
  <c r="DL590" s="1"/>
  <c r="CR495" a="1"/>
  <c r="CR495" s="1"/>
  <c r="DK495" s="1"/>
  <c r="ED469"/>
  <c r="DZ469" s="1"/>
  <c r="CR394" a="1"/>
  <c r="CR394" s="1"/>
  <c r="DK394" s="1"/>
  <c r="X581" a="1"/>
  <c r="X581" s="1"/>
  <c r="AW377"/>
  <c r="ED438"/>
  <c r="DZ438" s="1"/>
  <c r="ED287"/>
  <c r="DZ287" s="1"/>
  <c r="AB287" a="1"/>
  <c r="AB287" s="1"/>
  <c r="AC287" s="1" a="1"/>
  <c r="AC287" s="1"/>
  <c r="ED329"/>
  <c r="DZ329" s="1"/>
  <c r="Y329" a="1"/>
  <c r="Y329" s="1"/>
  <c r="CS305" a="1"/>
  <c r="CS305" s="1"/>
  <c r="DL305" s="1"/>
  <c r="AA288"/>
  <c r="AA308"/>
  <c r="T313" a="1"/>
  <c r="T313" s="1"/>
  <c r="Z313" s="1"/>
  <c r="AW367"/>
  <c r="L517"/>
  <c r="AW566"/>
  <c r="AA559"/>
  <c r="Z562"/>
  <c r="AA580"/>
  <c r="X394" a="1"/>
  <c r="X394" s="1"/>
  <c r="X384" a="1"/>
  <c r="X384" s="1"/>
  <c r="X404" a="1"/>
  <c r="X404" s="1"/>
  <c r="Y406" a="1"/>
  <c r="Y406" s="1"/>
  <c r="Y394" a="1"/>
  <c r="Y394" s="1"/>
  <c r="AB403" a="1"/>
  <c r="AB403" s="1"/>
  <c r="AC403" s="1" a="1"/>
  <c r="AC403" s="1"/>
  <c r="AD403" s="1"/>
  <c r="AK403" s="1"/>
  <c r="Y404" a="1"/>
  <c r="Y404" s="1"/>
  <c r="AB380" a="1"/>
  <c r="AB380" s="1"/>
  <c r="AC380" s="1" a="1"/>
  <c r="AC380" s="1"/>
  <c r="AD380" s="1"/>
  <c r="AK380" s="1"/>
  <c r="AB353" a="1"/>
  <c r="AB353" s="1"/>
  <c r="AC353" s="1" a="1"/>
  <c r="AC353" s="1"/>
  <c r="AD353" s="1"/>
  <c r="AK353" s="1"/>
  <c r="AA15"/>
  <c r="CS18" a="1"/>
  <c r="CS18" s="1"/>
  <c r="DL18" s="1"/>
  <c r="ED19"/>
  <c r="DZ19" s="1"/>
  <c r="AA19"/>
  <c r="ED66"/>
  <c r="DZ66" s="1"/>
  <c r="AA126"/>
  <c r="CS42" a="1"/>
  <c r="CS42" s="1"/>
  <c r="DL42" s="1"/>
  <c r="ED195"/>
  <c r="DZ195" s="1"/>
  <c r="AA146"/>
  <c r="CR54" a="1"/>
  <c r="CR54" s="1"/>
  <c r="DK54" s="1"/>
  <c r="AA44"/>
  <c r="AA42"/>
  <c r="AA52"/>
  <c r="AA179"/>
  <c r="CR90" a="1"/>
  <c r="CR90" s="1"/>
  <c r="DK90" s="1"/>
  <c r="AW179"/>
  <c r="AA90"/>
  <c r="AB179" a="1"/>
  <c r="AB179" s="1"/>
  <c r="AC179" s="1" a="1"/>
  <c r="AC179" s="1"/>
  <c r="AD179" s="1"/>
  <c r="AK179" s="1"/>
  <c r="AA70"/>
  <c r="AA138"/>
  <c r="ED90"/>
  <c r="DZ90" s="1"/>
  <c r="AA117"/>
  <c r="AA37"/>
  <c r="AA164"/>
  <c r="ED267"/>
  <c r="DZ267" s="1"/>
  <c r="CS96" a="1"/>
  <c r="CS96" s="1"/>
  <c r="DL96" s="1"/>
  <c r="ED81"/>
  <c r="DZ81" s="1"/>
  <c r="ED59"/>
  <c r="DZ59" s="1"/>
  <c r="CS164" a="1"/>
  <c r="CS164" s="1"/>
  <c r="DL164" s="1"/>
  <c r="ED41"/>
  <c r="DZ41" s="1"/>
  <c r="CR164" a="1"/>
  <c r="CR164" s="1"/>
  <c r="DK164" s="1"/>
  <c r="AA71"/>
  <c r="M5"/>
  <c r="T5" s="1" a="1"/>
  <c r="T5" s="1"/>
  <c r="Z5" s="1"/>
  <c r="AA204"/>
  <c r="CR194" a="1"/>
  <c r="CR194" s="1"/>
  <c r="DK194" s="1"/>
  <c r="CS219" a="1"/>
  <c r="CS219" s="1"/>
  <c r="DL219" s="1"/>
  <c r="ED215"/>
  <c r="DZ215" s="1"/>
  <c r="ED218"/>
  <c r="DZ218" s="1"/>
  <c r="X218" a="1"/>
  <c r="X218" s="1"/>
  <c r="ED71"/>
  <c r="DZ71" s="1"/>
  <c r="AB225" a="1"/>
  <c r="AB225" s="1"/>
  <c r="AC225" s="1" a="1"/>
  <c r="AC225" s="1"/>
  <c r="AD225" s="1"/>
  <c r="AK225" s="1"/>
  <c r="X225" a="1"/>
  <c r="X225" s="1"/>
  <c r="AA261"/>
  <c r="ED261"/>
  <c r="DZ261" s="1"/>
  <c r="X261" a="1"/>
  <c r="X261" s="1"/>
  <c r="CS260" a="1"/>
  <c r="CS260" s="1"/>
  <c r="DL260" s="1"/>
  <c r="Y260" a="1"/>
  <c r="Y260" s="1"/>
  <c r="AW266"/>
  <c r="X266" a="1"/>
  <c r="X266" s="1"/>
  <c r="CR258" a="1"/>
  <c r="CR258" s="1"/>
  <c r="DK258" s="1"/>
  <c r="AA263"/>
  <c r="AW279"/>
  <c r="Y279" a="1"/>
  <c r="Y279" s="1"/>
  <c r="AA277"/>
  <c r="ED282"/>
  <c r="DZ282" s="1"/>
  <c r="X282" a="1"/>
  <c r="X282" s="1"/>
  <c r="CR274" a="1"/>
  <c r="CR274" s="1"/>
  <c r="DK274" s="1"/>
  <c r="AW275"/>
  <c r="Y275" a="1"/>
  <c r="Y275" s="1"/>
  <c r="AA542"/>
  <c r="N517"/>
  <c r="AY517" s="1"/>
  <c r="AZ517" s="1" a="1"/>
  <c r="AZ517" s="1"/>
  <c r="ED526"/>
  <c r="DZ526" s="1"/>
  <c r="AA520"/>
  <c r="CR285" a="1"/>
  <c r="CR285" s="1"/>
  <c r="DK285" s="1"/>
  <c r="AB285" a="1"/>
  <c r="AB285" s="1"/>
  <c r="AC285" s="1" a="1"/>
  <c r="AC285" s="1"/>
  <c r="AD285" s="1"/>
  <c r="AK285" s="1"/>
  <c r="CR508" a="1"/>
  <c r="CR508" s="1"/>
  <c r="DK508" s="1"/>
  <c r="CR551" a="1"/>
  <c r="CR551" s="1"/>
  <c r="DK551" s="1"/>
  <c r="CS503" a="1"/>
  <c r="CS503" s="1"/>
  <c r="DL503" s="1"/>
  <c r="CR403" a="1"/>
  <c r="CR403" s="1"/>
  <c r="DK403" s="1"/>
  <c r="AA473"/>
  <c r="CR384" a="1"/>
  <c r="CR384" s="1"/>
  <c r="DK384" s="1"/>
  <c r="ED356"/>
  <c r="DZ356" s="1"/>
  <c r="AB356" a="1"/>
  <c r="AB356" s="1"/>
  <c r="AC356" s="1" a="1"/>
  <c r="AC356" s="1"/>
  <c r="AD356" s="1"/>
  <c r="AK356" s="1"/>
  <c r="ED289"/>
  <c r="DZ289" s="1"/>
  <c r="CS397" a="1"/>
  <c r="CS397" s="1"/>
  <c r="DL397" s="1"/>
  <c r="X397" a="1"/>
  <c r="X397" s="1"/>
  <c r="ED316"/>
  <c r="DZ316" s="1"/>
  <c r="ED585"/>
  <c r="DZ585" s="1"/>
  <c r="AB585" a="1"/>
  <c r="AB585" s="1"/>
  <c r="AC585" s="1" a="1"/>
  <c r="AC585" s="1"/>
  <c r="AD585" s="1"/>
  <c r="AK585" s="1"/>
  <c r="CS533" a="1"/>
  <c r="CS533" s="1"/>
  <c r="DL533" s="1"/>
  <c r="ED501"/>
  <c r="DZ501" s="1"/>
  <c r="AA495"/>
  <c r="AW546"/>
  <c r="AA508"/>
  <c r="CR320" a="1"/>
  <c r="CR320" s="1"/>
  <c r="DK320" s="1"/>
  <c r="CS288" a="1"/>
  <c r="CS288" s="1"/>
  <c r="DL288" s="1"/>
  <c r="AA501"/>
  <c r="CR388" a="1"/>
  <c r="CR388" s="1"/>
  <c r="DK388" s="1"/>
  <c r="Y388" a="1"/>
  <c r="Y388" s="1"/>
  <c r="AA287"/>
  <c r="CR417" a="1"/>
  <c r="CR417" s="1"/>
  <c r="DK417" s="1"/>
  <c r="Y417" a="1"/>
  <c r="Y417" s="1"/>
  <c r="CR324" a="1"/>
  <c r="CR324" s="1"/>
  <c r="DK324" s="1"/>
  <c r="AB324" a="1"/>
  <c r="AB324" s="1"/>
  <c r="AC324" s="1" a="1"/>
  <c r="AC324" s="1"/>
  <c r="AA472"/>
  <c r="ED492"/>
  <c r="DZ492" s="1"/>
  <c r="AA581"/>
  <c r="CR505" a="1"/>
  <c r="CR505" s="1"/>
  <c r="DK505" s="1"/>
  <c r="CR534" a="1"/>
  <c r="CR534" s="1"/>
  <c r="DK534" s="1"/>
  <c r="ED518"/>
  <c r="DZ518" s="1"/>
  <c r="AB518" a="1"/>
  <c r="AB518" s="1"/>
  <c r="AC518" s="1" a="1"/>
  <c r="AC518" s="1"/>
  <c r="AA512"/>
  <c r="CS431" a="1"/>
  <c r="CS431" s="1"/>
  <c r="DL431" s="1"/>
  <c r="CR590" a="1"/>
  <c r="CR590" s="1"/>
  <c r="DK590" s="1"/>
  <c r="AA428"/>
  <c r="AA371"/>
  <c r="ED472"/>
  <c r="DZ472" s="1"/>
  <c r="CR317" a="1"/>
  <c r="CR317" s="1"/>
  <c r="DK317" s="1"/>
  <c r="Y317" a="1"/>
  <c r="Y317" s="1"/>
  <c r="CR298" a="1"/>
  <c r="CR298" s="1"/>
  <c r="DK298" s="1"/>
  <c r="CS450" a="1"/>
  <c r="CS450" s="1"/>
  <c r="DL450" s="1"/>
  <c r="AA431"/>
  <c r="CR405" a="1"/>
  <c r="CR405" s="1"/>
  <c r="DK405" s="1"/>
  <c r="CR344" a="1"/>
  <c r="CR344" s="1"/>
  <c r="DK344" s="1"/>
  <c r="CS458" a="1"/>
  <c r="CS458" s="1"/>
  <c r="DL458" s="1"/>
  <c r="X458" a="1"/>
  <c r="X458" s="1"/>
  <c r="AA388"/>
  <c r="AW378"/>
  <c r="CS542" a="1"/>
  <c r="CS542" s="1"/>
  <c r="DL542" s="1"/>
  <c r="ED541"/>
  <c r="DZ541" s="1"/>
  <c r="AA487"/>
  <c r="CR581" a="1"/>
  <c r="CR581" s="1"/>
  <c r="DK581" s="1"/>
  <c r="Y581" a="1"/>
  <c r="Y581" s="1"/>
  <c r="AA420"/>
  <c r="ED380"/>
  <c r="DZ380" s="1"/>
  <c r="ED454"/>
  <c r="DZ454" s="1"/>
  <c r="CS377" a="1"/>
  <c r="CS377" s="1"/>
  <c r="DL377" s="1"/>
  <c r="X377" a="1"/>
  <c r="X377" s="1"/>
  <c r="CR302" a="1"/>
  <c r="CR302" s="1"/>
  <c r="DK302" s="1"/>
  <c r="Y302" a="1"/>
  <c r="Y302" s="1"/>
  <c r="CS451" a="1"/>
  <c r="CS451" s="1"/>
  <c r="DL451" s="1"/>
  <c r="AA317"/>
  <c r="AA298"/>
  <c r="AW287"/>
  <c r="CR584" a="1"/>
  <c r="CR584" s="1"/>
  <c r="DK584" s="1"/>
  <c r="AW329"/>
  <c r="AW363"/>
  <c r="CR305" a="1"/>
  <c r="CR305" s="1"/>
  <c r="DK305" s="1"/>
  <c r="Y305" a="1"/>
  <c r="Y305" s="1"/>
  <c r="AA403"/>
  <c r="AA450"/>
  <c r="AW418"/>
  <c r="AW311"/>
  <c r="AA554"/>
  <c r="CS512" a="1"/>
  <c r="CS512" s="1"/>
  <c r="DL512" s="1"/>
  <c r="AA454"/>
  <c r="CR420" a="1"/>
  <c r="CR420" s="1"/>
  <c r="DK420" s="1"/>
  <c r="CR406" a="1"/>
  <c r="CR406" s="1"/>
  <c r="DK406" s="1"/>
  <c r="Z333"/>
  <c r="Z317"/>
  <c r="Z450"/>
  <c r="AW450" s="1"/>
  <c r="Z352"/>
  <c r="AW352" s="1"/>
  <c r="AB358" a="1"/>
  <c r="AB358" s="1"/>
  <c r="AC358" s="1" a="1"/>
  <c r="AC358" s="1"/>
  <c r="AD358" s="1"/>
  <c r="AK358" s="1"/>
  <c r="CS358" a="1"/>
  <c r="CS358" s="1"/>
  <c r="DL358" s="1"/>
  <c r="AA358"/>
  <c r="AB370" a="1"/>
  <c r="AB370" s="1"/>
  <c r="AC370" s="1" a="1"/>
  <c r="AC370" s="1"/>
  <c r="AD370" s="1"/>
  <c r="AK370" s="1"/>
  <c r="AA369"/>
  <c r="AB367" a="1"/>
  <c r="AB367" s="1"/>
  <c r="AC367" s="1" a="1"/>
  <c r="AC367" s="1"/>
  <c r="AD367" s="1"/>
  <c r="AK367" s="1"/>
  <c r="X367" a="1"/>
  <c r="X367" s="1"/>
  <c r="L358"/>
  <c r="M287"/>
  <c r="T287" s="1" a="1"/>
  <c r="T287" s="1"/>
  <c r="Z287" s="1"/>
  <c r="AB560" a="1"/>
  <c r="AB560" s="1"/>
  <c r="AC560" s="1" a="1"/>
  <c r="AC560" s="1"/>
  <c r="AD560" s="1"/>
  <c r="AK560" s="1"/>
  <c r="X560" a="1"/>
  <c r="X560" s="1"/>
  <c r="ED568"/>
  <c r="DZ568" s="1"/>
  <c r="CS568" a="1"/>
  <c r="CS568" s="1"/>
  <c r="DL568" s="1"/>
  <c r="AA566"/>
  <c r="CS578" a="1"/>
  <c r="CS578" s="1"/>
  <c r="DL578" s="1"/>
  <c r="AW578"/>
  <c r="CR566" a="1"/>
  <c r="CR566" s="1"/>
  <c r="DK566" s="1"/>
  <c r="X566" a="1"/>
  <c r="X566" s="1"/>
  <c r="ED570"/>
  <c r="DZ570" s="1"/>
  <c r="X570" a="1"/>
  <c r="X570" s="1"/>
  <c r="ED564"/>
  <c r="DZ564" s="1"/>
  <c r="X564" a="1"/>
  <c r="X564" s="1"/>
  <c r="AB563" a="1"/>
  <c r="AB563" s="1"/>
  <c r="AC563" s="1" a="1"/>
  <c r="AC563" s="1"/>
  <c r="AD563" s="1"/>
  <c r="AK563" s="1"/>
  <c r="CR563" a="1"/>
  <c r="CR563" s="1"/>
  <c r="DK563" s="1"/>
  <c r="CS65" a="1"/>
  <c r="CS65" s="1"/>
  <c r="DL65" s="1"/>
  <c r="K456"/>
  <c r="L456"/>
  <c r="M456"/>
  <c r="CS67" a="1"/>
  <c r="CS67" s="1"/>
  <c r="DL67" s="1"/>
  <c r="K556"/>
  <c r="L556"/>
  <c r="M556"/>
  <c r="L566"/>
  <c r="M566"/>
  <c r="K566"/>
  <c r="K406"/>
  <c r="M406" s="1"/>
  <c r="L406"/>
  <c r="CR180" a="1"/>
  <c r="CR180" s="1"/>
  <c r="DK180" s="1"/>
  <c r="L309"/>
  <c r="K309"/>
  <c r="M309"/>
  <c r="CR131" a="1"/>
  <c r="CR131" s="1"/>
  <c r="DK131" s="1"/>
  <c r="CR66" a="1"/>
  <c r="CR66" s="1"/>
  <c r="DK66" s="1"/>
  <c r="CR52" a="1"/>
  <c r="CR52" s="1"/>
  <c r="DK52" s="1"/>
  <c r="AA38"/>
  <c r="CR179" a="1"/>
  <c r="CR179" s="1"/>
  <c r="DK179" s="1"/>
  <c r="CS267" a="1"/>
  <c r="CS267" s="1"/>
  <c r="DL267" s="1"/>
  <c r="CS45" a="1"/>
  <c r="CS45" s="1"/>
  <c r="DL45" s="1"/>
  <c r="ED243"/>
  <c r="DZ243" s="1"/>
  <c r="AA219"/>
  <c r="CR289" a="1"/>
  <c r="CR289" s="1"/>
  <c r="DK289" s="1"/>
  <c r="CR501" a="1"/>
  <c r="CR501" s="1"/>
  <c r="DK501" s="1"/>
  <c r="Y546" a="1"/>
  <c r="Y546" s="1"/>
  <c r="CS534" a="1"/>
  <c r="CS534" s="1"/>
  <c r="DL534" s="1"/>
  <c r="CS317" a="1"/>
  <c r="CS317" s="1"/>
  <c r="DL317" s="1"/>
  <c r="X317" a="1"/>
  <c r="X317" s="1"/>
  <c r="ED538"/>
  <c r="DZ538" s="1"/>
  <c r="CS581" a="1"/>
  <c r="CS581" s="1"/>
  <c r="DL581" s="1"/>
  <c r="CS302" a="1"/>
  <c r="CS302" s="1"/>
  <c r="DL302" s="1"/>
  <c r="X302" a="1"/>
  <c r="X302" s="1"/>
  <c r="ED353"/>
  <c r="DZ353" s="1"/>
  <c r="CS584" a="1"/>
  <c r="CS584" s="1"/>
  <c r="DL584" s="1"/>
  <c r="AA584"/>
  <c r="X305" a="1"/>
  <c r="X305" s="1"/>
  <c r="CS420" a="1"/>
  <c r="CS420" s="1"/>
  <c r="DL420" s="1"/>
  <c r="Z438"/>
  <c r="AW438" s="1"/>
  <c r="M469"/>
  <c r="N469" s="1"/>
  <c r="AV469" s="1"/>
  <c r="Y384" a="1"/>
  <c r="Y384" s="1"/>
  <c r="AB404" a="1"/>
  <c r="AB404" s="1"/>
  <c r="AC404" s="1" a="1"/>
  <c r="AC404" s="1"/>
  <c r="AD404" s="1"/>
  <c r="AK404" s="1"/>
  <c r="Y403" a="1"/>
  <c r="Y403" s="1"/>
  <c r="Y405" a="1"/>
  <c r="Y405" s="1"/>
  <c r="Z148"/>
  <c r="AW148" s="1"/>
  <c r="ED38"/>
  <c r="DZ38" s="1"/>
  <c r="CS38" a="1"/>
  <c r="CS38" s="1"/>
  <c r="DL38" s="1"/>
  <c r="CS66" a="1"/>
  <c r="CS66" s="1"/>
  <c r="DL66" s="1"/>
  <c r="ED103"/>
  <c r="DZ103" s="1"/>
  <c r="AA195"/>
  <c r="CR42" a="1"/>
  <c r="CR42" s="1"/>
  <c r="DK42" s="1"/>
  <c r="AA246"/>
  <c r="ED96"/>
  <c r="DZ96" s="1"/>
  <c r="AA11"/>
  <c r="CS179" a="1"/>
  <c r="CS179" s="1"/>
  <c r="DL179" s="1"/>
  <c r="AA267"/>
  <c r="ED55"/>
  <c r="DZ55" s="1"/>
  <c r="ED99"/>
  <c r="DZ99" s="1"/>
  <c r="AA57"/>
  <c r="CR81" a="1"/>
  <c r="CR81" s="1"/>
  <c r="DK81" s="1"/>
  <c r="AA41"/>
  <c r="AA243"/>
  <c r="AA130"/>
  <c r="AA245"/>
  <c r="AA81"/>
  <c r="AA55"/>
  <c r="CS93" a="1"/>
  <c r="CS93" s="1"/>
  <c r="DL93" s="1"/>
  <c r="AA93"/>
  <c r="ED130"/>
  <c r="DZ130" s="1"/>
  <c r="CS243" a="1"/>
  <c r="CS243" s="1"/>
  <c r="DL243" s="1"/>
  <c r="AW215"/>
  <c r="AW218"/>
  <c r="AW225"/>
  <c r="AW261"/>
  <c r="ED260"/>
  <c r="DZ260" s="1"/>
  <c r="ED266"/>
  <c r="DZ266" s="1"/>
  <c r="ED258"/>
  <c r="DZ258" s="1"/>
  <c r="AB279" a="1"/>
  <c r="AB279" s="1"/>
  <c r="AC279" s="1" a="1"/>
  <c r="AC279" s="1"/>
  <c r="AD279" s="1"/>
  <c r="AK279" s="1"/>
  <c r="AW282"/>
  <c r="AW274"/>
  <c r="AB275" a="1"/>
  <c r="AB275" s="1"/>
  <c r="AC275" s="1" a="1"/>
  <c r="AC275" s="1"/>
  <c r="AD275" s="1"/>
  <c r="AK275" s="1"/>
  <c r="ED285"/>
  <c r="DZ285" s="1"/>
  <c r="AA548"/>
  <c r="CR503" a="1"/>
  <c r="CR503" s="1"/>
  <c r="DK503" s="1"/>
  <c r="CR397" a="1"/>
  <c r="CR397" s="1"/>
  <c r="DK397" s="1"/>
  <c r="AA344"/>
  <c r="CS546" a="1"/>
  <c r="CS546" s="1"/>
  <c r="DL546" s="1"/>
  <c r="ED320"/>
  <c r="DZ320" s="1"/>
  <c r="ED388"/>
  <c r="DZ388" s="1"/>
  <c r="ED417"/>
  <c r="DZ417" s="1"/>
  <c r="ED324"/>
  <c r="DZ324" s="1"/>
  <c r="CS532" a="1"/>
  <c r="CS532" s="1"/>
  <c r="DL532" s="1"/>
  <c r="ED505"/>
  <c r="DZ505" s="1"/>
  <c r="ED317"/>
  <c r="DZ317" s="1"/>
  <c r="AA329"/>
  <c r="CR458" a="1"/>
  <c r="CR458" s="1"/>
  <c r="DK458" s="1"/>
  <c r="N398"/>
  <c r="AV398" s="1"/>
  <c r="CS378" a="1"/>
  <c r="CS378" s="1"/>
  <c r="DL378" s="1"/>
  <c r="ED581"/>
  <c r="DZ581" s="1"/>
  <c r="CR377" a="1"/>
  <c r="CR377" s="1"/>
  <c r="DK377" s="1"/>
  <c r="ED302"/>
  <c r="DZ302" s="1"/>
  <c r="CS287" a="1"/>
  <c r="CS287" s="1"/>
  <c r="DL287" s="1"/>
  <c r="CS329" a="1"/>
  <c r="CS329" s="1"/>
  <c r="DL329" s="1"/>
  <c r="CS363" a="1"/>
  <c r="CS363" s="1"/>
  <c r="DL363" s="1"/>
  <c r="ED305"/>
  <c r="DZ305" s="1"/>
  <c r="CS418" a="1"/>
  <c r="CS418" s="1"/>
  <c r="DL418" s="1"/>
  <c r="CS311" a="1"/>
  <c r="CS311" s="1"/>
  <c r="DL311" s="1"/>
  <c r="Z451"/>
  <c r="AW451" s="1"/>
  <c r="Z289"/>
  <c r="AW289" s="1"/>
  <c r="Z374"/>
  <c r="AW374" s="1"/>
  <c r="CR370" a="1"/>
  <c r="CR370" s="1"/>
  <c r="DK370" s="1"/>
  <c r="CR367" a="1"/>
  <c r="CR367" s="1"/>
  <c r="DK367" s="1"/>
  <c r="Z302"/>
  <c r="L465"/>
  <c r="L398"/>
  <c r="K389"/>
  <c r="M389" s="1"/>
  <c r="T389" s="1" a="1"/>
  <c r="T389" s="1"/>
  <c r="Z389" s="1"/>
  <c r="K287"/>
  <c r="CR560" a="1"/>
  <c r="CR560" s="1"/>
  <c r="DK560" s="1"/>
  <c r="AW568"/>
  <c r="AB578" a="1"/>
  <c r="AB578" s="1"/>
  <c r="AC578" s="1" a="1"/>
  <c r="AC578" s="1"/>
  <c r="AD578" s="1"/>
  <c r="AK578" s="1"/>
  <c r="AB566" a="1"/>
  <c r="AB566" s="1"/>
  <c r="AC566" s="1" a="1"/>
  <c r="AC566" s="1"/>
  <c r="AD566" s="1"/>
  <c r="AK566" s="1"/>
  <c r="AW570"/>
  <c r="AB564" a="1"/>
  <c r="AB564" s="1"/>
  <c r="AC564" s="1" a="1"/>
  <c r="AC564" s="1"/>
  <c r="AD564" s="1"/>
  <c r="AK564" s="1"/>
  <c r="AR568"/>
  <c r="CT568" s="1" a="1"/>
  <c r="CT568" s="1"/>
  <c r="DM568" s="1"/>
  <c r="AT568"/>
  <c r="AV568"/>
  <c r="AU568"/>
  <c r="AX568" a="1"/>
  <c r="AX568" s="1"/>
  <c r="AY568"/>
  <c r="AZ568" s="1" a="1"/>
  <c r="AZ568" s="1"/>
  <c r="BD568"/>
  <c r="BC568"/>
  <c r="BD560"/>
  <c r="BC560"/>
  <c r="AR574"/>
  <c r="CT574" s="1" a="1"/>
  <c r="CT574" s="1"/>
  <c r="DM574" s="1"/>
  <c r="AY574"/>
  <c r="AZ574" s="1" a="1"/>
  <c r="AZ574" s="1"/>
  <c r="AT574"/>
  <c r="AV574"/>
  <c r="AU574"/>
  <c r="AX574" a="1"/>
  <c r="AX574" s="1"/>
  <c r="BD574"/>
  <c r="BC574"/>
  <c r="BC572"/>
  <c r="BD572"/>
  <c r="AY562"/>
  <c r="AZ562" s="1" a="1"/>
  <c r="AZ562" s="1"/>
  <c r="AT562"/>
  <c r="AR562"/>
  <c r="CT562" s="1" a="1"/>
  <c r="CT562" s="1"/>
  <c r="DM562" s="1"/>
  <c r="AU562"/>
  <c r="AX562" a="1"/>
  <c r="AX562" s="1"/>
  <c r="AV562"/>
  <c r="BC562"/>
  <c r="BD562"/>
  <c r="AU570"/>
  <c r="AR570"/>
  <c r="CT570" s="1" a="1"/>
  <c r="CT570" s="1"/>
  <c r="DM570" s="1"/>
  <c r="AT570"/>
  <c r="AV570"/>
  <c r="AX570" a="1"/>
  <c r="AX570" s="1"/>
  <c r="AY570"/>
  <c r="AZ570" s="1" a="1"/>
  <c r="AZ570" s="1"/>
  <c r="BD570"/>
  <c r="BC570"/>
  <c r="AX582" a="1"/>
  <c r="AX582" s="1"/>
  <c r="AY582"/>
  <c r="AZ582" s="1" a="1"/>
  <c r="AZ582" s="1"/>
  <c r="AV582"/>
  <c r="AU582"/>
  <c r="AR582"/>
  <c r="CT582" s="1" a="1"/>
  <c r="CT582" s="1"/>
  <c r="DM582" s="1"/>
  <c r="AT582"/>
  <c r="BC582"/>
  <c r="BD582"/>
  <c r="AR564"/>
  <c r="CT564" s="1" a="1"/>
  <c r="CT564" s="1"/>
  <c r="DM564" s="1"/>
  <c r="AV564"/>
  <c r="AY564"/>
  <c r="AZ564" s="1" a="1"/>
  <c r="AZ564" s="1"/>
  <c r="AX564" a="1"/>
  <c r="AX564" s="1"/>
  <c r="AT564"/>
  <c r="AU564"/>
  <c r="BD564"/>
  <c r="BC564"/>
  <c r="N460"/>
  <c r="AY460" s="1"/>
  <c r="AZ460" s="1" a="1"/>
  <c r="AZ460" s="1"/>
  <c r="N534"/>
  <c r="AY534" s="1"/>
  <c r="T442" a="1"/>
  <c r="T442" s="1"/>
  <c r="Z442" s="1"/>
  <c r="Y88"/>
  <c r="X36"/>
  <c r="Y186"/>
  <c r="AB185"/>
  <c r="AC185" s="1" a="1"/>
  <c r="AC185" s="1"/>
  <c r="AD185" s="1"/>
  <c r="AK185" s="1"/>
  <c r="X118"/>
  <c r="X190"/>
  <c r="AB186"/>
  <c r="AC186" s="1" a="1"/>
  <c r="AC186" s="1"/>
  <c r="AD186" s="1"/>
  <c r="AK186" s="1"/>
  <c r="X50"/>
  <c r="Y236"/>
  <c r="X194"/>
  <c r="AB87"/>
  <c r="AC87" s="1" a="1"/>
  <c r="AC87" s="1"/>
  <c r="AD87" s="1"/>
  <c r="AK87" s="1"/>
  <c r="Y69"/>
  <c r="Y53"/>
  <c r="Y172"/>
  <c r="Y36"/>
  <c r="AB101"/>
  <c r="AC101" s="1" a="1"/>
  <c r="AC101" s="1"/>
  <c r="AD101" s="1"/>
  <c r="AK101" s="1"/>
  <c r="X31"/>
  <c r="Y122"/>
  <c r="AB50"/>
  <c r="AC50" s="1" a="1"/>
  <c r="AC50" s="1"/>
  <c r="AD50" s="1"/>
  <c r="AK50" s="1"/>
  <c r="X104"/>
  <c r="X53"/>
  <c r="Y87"/>
  <c r="Y133"/>
  <c r="AB53"/>
  <c r="AC53" s="1" a="1"/>
  <c r="AC53" s="1"/>
  <c r="AD53" s="1"/>
  <c r="AK53" s="1"/>
  <c r="AB36"/>
  <c r="AC36" s="1" a="1"/>
  <c r="AC36" s="1"/>
  <c r="AD36" s="1"/>
  <c r="AK36" s="1"/>
  <c r="Y190"/>
  <c r="Y147"/>
  <c r="X87"/>
  <c r="AB122"/>
  <c r="AC122" s="1" a="1"/>
  <c r="AC122" s="1"/>
  <c r="AD122" s="1"/>
  <c r="AK122" s="1"/>
  <c r="X172"/>
  <c r="T454" a="1"/>
  <c r="T454" s="1"/>
  <c r="Z454" s="1"/>
  <c r="AW454" s="1"/>
  <c r="N360"/>
  <c r="AX360" s="1" a="1"/>
  <c r="AX360" s="1"/>
  <c r="N302"/>
  <c r="AV302" s="1"/>
  <c r="T534" a="1"/>
  <c r="T534" s="1"/>
  <c r="Z534" s="1"/>
  <c r="AW534" s="1"/>
  <c r="T477" a="1"/>
  <c r="T477" s="1"/>
  <c r="Z477" s="1"/>
  <c r="AW477" s="1"/>
  <c r="N477"/>
  <c r="AV477" s="1"/>
  <c r="T378" a="1"/>
  <c r="T378" s="1"/>
  <c r="Z378" s="1"/>
  <c r="T448" a="1"/>
  <c r="T448" s="1"/>
  <c r="Z448" s="1"/>
  <c r="AW448" s="1"/>
  <c r="N419"/>
  <c r="AU419" s="1"/>
  <c r="X114"/>
  <c r="X143"/>
  <c r="Y93"/>
  <c r="N557"/>
  <c r="AU557" s="1"/>
  <c r="T205" a="1"/>
  <c r="T205" s="1"/>
  <c r="Z205" s="1"/>
  <c r="N205"/>
  <c r="AT205" s="1"/>
  <c r="Y120"/>
  <c r="AB244"/>
  <c r="AC244" s="1" a="1"/>
  <c r="AC244" s="1"/>
  <c r="AD244" s="1"/>
  <c r="AK244" s="1"/>
  <c r="Y64"/>
  <c r="N452"/>
  <c r="AU452" s="1"/>
  <c r="T452" a="1"/>
  <c r="T452" s="1"/>
  <c r="Z452" s="1"/>
  <c r="AW452" s="1"/>
  <c r="Y45"/>
  <c r="T461" a="1"/>
  <c r="T461" s="1"/>
  <c r="Z461" s="1"/>
  <c r="AW461" s="1"/>
  <c r="N461"/>
  <c r="AV461" s="1"/>
  <c r="T449" a="1"/>
  <c r="T449" s="1"/>
  <c r="Z449" s="1"/>
  <c r="AW449" s="1"/>
  <c r="N449"/>
  <c r="AY449" s="1"/>
  <c r="N459"/>
  <c r="AR459" s="1"/>
  <c r="CT459" s="1" a="1"/>
  <c r="CT459" s="1"/>
  <c r="DM459" s="1"/>
  <c r="T459" a="1"/>
  <c r="T459" s="1"/>
  <c r="Z459" s="1"/>
  <c r="AW459" s="1"/>
  <c r="T481" a="1"/>
  <c r="T481" s="1"/>
  <c r="Z481" s="1"/>
  <c r="AW481" s="1"/>
  <c r="N481"/>
  <c r="AY481" s="1"/>
  <c r="T491" a="1"/>
  <c r="T491" s="1"/>
  <c r="Z491" s="1"/>
  <c r="AW491" s="1"/>
  <c r="N491"/>
  <c r="AV491" s="1"/>
  <c r="N256"/>
  <c r="AT256" s="1"/>
  <c r="T256" a="1"/>
  <c r="T256" s="1"/>
  <c r="Z256" s="1"/>
  <c r="N565"/>
  <c r="AY565" s="1"/>
  <c r="T513" a="1"/>
  <c r="T513" s="1"/>
  <c r="Z513" s="1"/>
  <c r="AW513" s="1"/>
  <c r="N513"/>
  <c r="AR513" s="1"/>
  <c r="CT513" s="1" a="1"/>
  <c r="CT513" s="1"/>
  <c r="DM513" s="1"/>
  <c r="N577"/>
  <c r="AR577" s="1"/>
  <c r="N586"/>
  <c r="AU586" s="1"/>
  <c r="T586" a="1"/>
  <c r="T586" s="1"/>
  <c r="Z586" s="1"/>
  <c r="AW586" s="1"/>
  <c r="AB70"/>
  <c r="AC70" s="1" a="1"/>
  <c r="AC70" s="1"/>
  <c r="AB231"/>
  <c r="AC231" s="1" a="1"/>
  <c r="AC231" s="1"/>
  <c r="AD231" s="1"/>
  <c r="AK231" s="1"/>
  <c r="AB238"/>
  <c r="AC238" s="1" a="1"/>
  <c r="AC238" s="1"/>
  <c r="AD238" s="1"/>
  <c r="AK238" s="1"/>
  <c r="N430"/>
  <c r="AU430" s="1"/>
  <c r="T430" a="1"/>
  <c r="T430" s="1"/>
  <c r="Z430" s="1"/>
  <c r="AW430" s="1"/>
  <c r="T585" a="1"/>
  <c r="T585" s="1"/>
  <c r="Z585" s="1"/>
  <c r="N585"/>
  <c r="AU585" s="1"/>
  <c r="T500" a="1"/>
  <c r="T500" s="1"/>
  <c r="Z500" s="1"/>
  <c r="AW500" s="1"/>
  <c r="N500"/>
  <c r="AU500" s="1"/>
  <c r="N387"/>
  <c r="AR387" s="1"/>
  <c r="CT387" s="1" a="1"/>
  <c r="CT387" s="1"/>
  <c r="DM387" s="1"/>
  <c r="T387" a="1"/>
  <c r="T387" s="1"/>
  <c r="Z387" s="1"/>
  <c r="X61"/>
  <c r="Y83"/>
  <c r="Y141"/>
  <c r="Y238"/>
  <c r="Y63"/>
  <c r="X141"/>
  <c r="Y85"/>
  <c r="AB100"/>
  <c r="AC100" s="1" a="1"/>
  <c r="AC100" s="1"/>
  <c r="AD100" s="1"/>
  <c r="AK100" s="1"/>
  <c r="Y76"/>
  <c r="T423" a="1"/>
  <c r="T423" s="1"/>
  <c r="Z423" s="1"/>
  <c r="AW423" s="1"/>
  <c r="N423"/>
  <c r="AY423" s="1"/>
  <c r="N304"/>
  <c r="AV304" s="1"/>
  <c r="T554" a="1"/>
  <c r="T554" s="1"/>
  <c r="Z554" s="1"/>
  <c r="AW554" s="1"/>
  <c r="N554"/>
  <c r="AR554" s="1"/>
  <c r="CT554" s="1" a="1"/>
  <c r="CT554" s="1"/>
  <c r="DM554" s="1"/>
  <c r="T542" a="1"/>
  <c r="T542" s="1"/>
  <c r="Z542" s="1"/>
  <c r="AW542" s="1"/>
  <c r="N542"/>
  <c r="AU542" s="1"/>
  <c r="N291"/>
  <c r="AY291" s="1"/>
  <c r="AZ291" s="1" a="1"/>
  <c r="AZ291" s="1"/>
  <c r="N573"/>
  <c r="AR573" s="1"/>
  <c r="N391"/>
  <c r="AR391" s="1"/>
  <c r="CT391" s="1" a="1"/>
  <c r="CT391" s="1"/>
  <c r="DM391" s="1"/>
  <c r="T391" a="1"/>
  <c r="T391" s="1"/>
  <c r="Z391" s="1"/>
  <c r="AW391" s="1"/>
  <c r="N508"/>
  <c r="AY508" s="1"/>
  <c r="T508" a="1"/>
  <c r="T508" s="1"/>
  <c r="Z508" s="1"/>
  <c r="AW508" s="1"/>
  <c r="T396" a="1"/>
  <c r="T396" s="1"/>
  <c r="Z396" s="1"/>
  <c r="AW396" s="1"/>
  <c r="N396"/>
  <c r="AU396" s="1"/>
  <c r="T446" a="1"/>
  <c r="T446" s="1"/>
  <c r="Z446" s="1"/>
  <c r="N446"/>
  <c r="AV446" s="1"/>
  <c r="T487" a="1"/>
  <c r="T487" s="1"/>
  <c r="Z487" s="1"/>
  <c r="AW487" s="1"/>
  <c r="N487"/>
  <c r="AY487" s="1"/>
  <c r="T259" a="1"/>
  <c r="T259" s="1"/>
  <c r="Z259" s="1"/>
  <c r="N259"/>
  <c r="AX259" s="1" a="1"/>
  <c r="AX259" s="1"/>
  <c r="T394" a="1"/>
  <c r="T394" s="1"/>
  <c r="Z394" s="1"/>
  <c r="AW394" s="1"/>
  <c r="N394"/>
  <c r="AV394" s="1"/>
  <c r="N355"/>
  <c r="AY355" s="1"/>
  <c r="T355" a="1"/>
  <c r="T355" s="1"/>
  <c r="Z355" s="1"/>
  <c r="N532"/>
  <c r="AY532" s="1"/>
  <c r="T532" a="1"/>
  <c r="T532" s="1"/>
  <c r="Z532" s="1"/>
  <c r="AW532" s="1"/>
  <c r="T301" a="1"/>
  <c r="T301" s="1"/>
  <c r="Z301" s="1"/>
  <c r="AW301" s="1"/>
  <c r="N301"/>
  <c r="AV301" s="1"/>
  <c r="N306"/>
  <c r="AU306" s="1"/>
  <c r="AB79"/>
  <c r="AC79" s="1" a="1"/>
  <c r="AC79" s="1"/>
  <c r="AD79" s="1"/>
  <c r="AK79" s="1"/>
  <c r="X46"/>
  <c r="Y231"/>
  <c r="AB52"/>
  <c r="AC52" s="1" a="1"/>
  <c r="AC52" s="1"/>
  <c r="AD52" s="1"/>
  <c r="AK52" s="1"/>
  <c r="AB143"/>
  <c r="AC143" s="1" a="1"/>
  <c r="AC143" s="1"/>
  <c r="Y46"/>
  <c r="AB40"/>
  <c r="AC40" s="1" a="1"/>
  <c r="AC40" s="1"/>
  <c r="AD40" s="1"/>
  <c r="AK40" s="1"/>
  <c r="X52"/>
  <c r="T536" a="1"/>
  <c r="T536" s="1"/>
  <c r="Z536" s="1"/>
  <c r="AW536" s="1"/>
  <c r="N536"/>
  <c r="AY536" s="1"/>
  <c r="N273"/>
  <c r="AV273" s="1"/>
  <c r="T273" a="1"/>
  <c r="T273" s="1"/>
  <c r="Z273" s="1"/>
  <c r="N258"/>
  <c r="AY258" s="1"/>
  <c r="T258" a="1"/>
  <c r="T258" s="1"/>
  <c r="Z258" s="1"/>
  <c r="N261"/>
  <c r="AR261" s="1"/>
  <c r="CT261" s="1" a="1"/>
  <c r="CT261" s="1"/>
  <c r="DM261" s="1"/>
  <c r="T261" a="1"/>
  <c r="T261" s="1"/>
  <c r="Z261" s="1"/>
  <c r="N298"/>
  <c r="AR298" s="1"/>
  <c r="T592" a="1"/>
  <c r="T592" s="1"/>
  <c r="Z592" s="1"/>
  <c r="AW592" s="1"/>
  <c r="N592"/>
  <c r="AU592" s="1"/>
  <c r="N299"/>
  <c r="AR299" s="1"/>
  <c r="CT299" s="1" a="1"/>
  <c r="CT299" s="1"/>
  <c r="DM299" s="1"/>
  <c r="T373" a="1"/>
  <c r="T373" s="1"/>
  <c r="Z373" s="1"/>
  <c r="AW373" s="1"/>
  <c r="N373"/>
  <c r="AV373" s="1"/>
  <c r="T494" a="1"/>
  <c r="T494" s="1"/>
  <c r="Z494" s="1"/>
  <c r="AW494" s="1"/>
  <c r="N494"/>
  <c r="AY494" s="1"/>
  <c r="T308" a="1"/>
  <c r="T308" s="1"/>
  <c r="Z308" s="1"/>
  <c r="AW308" s="1"/>
  <c r="N308"/>
  <c r="AU308" s="1"/>
  <c r="T471" a="1"/>
  <c r="T471" s="1"/>
  <c r="Z471" s="1"/>
  <c r="AW471" s="1"/>
  <c r="N471"/>
  <c r="AV471" s="1"/>
  <c r="T400" a="1"/>
  <c r="T400" s="1"/>
  <c r="Z400" s="1"/>
  <c r="AW400" s="1"/>
  <c r="N400"/>
  <c r="AU400" s="1"/>
  <c r="N283"/>
  <c r="AT283" s="1"/>
  <c r="T283" a="1"/>
  <c r="T283" s="1"/>
  <c r="Z283" s="1"/>
  <c r="T528" a="1"/>
  <c r="T528" s="1"/>
  <c r="Z528" s="1"/>
  <c r="AW528" s="1"/>
  <c r="N528"/>
  <c r="AU528" s="1"/>
  <c r="T550" a="1"/>
  <c r="T550" s="1"/>
  <c r="Z550" s="1"/>
  <c r="AW550" s="1"/>
  <c r="N550"/>
  <c r="AR550" s="1"/>
  <c r="CT550" s="1" a="1"/>
  <c r="CT550" s="1"/>
  <c r="DM550" s="1"/>
  <c r="T375" a="1"/>
  <c r="T375" s="1"/>
  <c r="Z375" s="1"/>
  <c r="AW375" s="1"/>
  <c r="N375"/>
  <c r="AV375" s="1"/>
  <c r="T269" a="1"/>
  <c r="T269" s="1"/>
  <c r="Z269" s="1"/>
  <c r="N269"/>
  <c r="AV269" s="1"/>
  <c r="T505" a="1"/>
  <c r="T505" s="1"/>
  <c r="Z505" s="1"/>
  <c r="AW505" s="1"/>
  <c r="N505"/>
  <c r="AV505" s="1"/>
  <c r="T527" a="1"/>
  <c r="T527" s="1"/>
  <c r="Z527" s="1"/>
  <c r="AW527" s="1"/>
  <c r="N527"/>
  <c r="AY527" s="1"/>
  <c r="X238"/>
  <c r="AB237"/>
  <c r="AC237" s="1" a="1"/>
  <c r="AC237" s="1"/>
  <c r="AD237" s="1"/>
  <c r="AK237" s="1"/>
  <c r="AB63"/>
  <c r="AC63" s="1" a="1"/>
  <c r="AC63" s="1"/>
  <c r="AD63" s="1"/>
  <c r="AK63" s="1"/>
  <c r="AB45"/>
  <c r="AC45" s="1" a="1"/>
  <c r="AC45" s="1"/>
  <c r="AD45" s="1"/>
  <c r="AK45" s="1"/>
  <c r="X231"/>
  <c r="X116"/>
  <c r="AB116"/>
  <c r="AC116" s="1" a="1"/>
  <c r="AC116" s="1"/>
  <c r="AD116" s="1"/>
  <c r="AK116" s="1"/>
  <c r="X83"/>
  <c r="AB85"/>
  <c r="AC85" s="1" a="1"/>
  <c r="AC85" s="1"/>
  <c r="AD85" s="1"/>
  <c r="AK85" s="1"/>
  <c r="N548"/>
  <c r="AV548" s="1"/>
  <c r="T548" a="1"/>
  <c r="T548" s="1"/>
  <c r="Z548" s="1"/>
  <c r="AW548" s="1"/>
  <c r="T353" a="1"/>
  <c r="T353" s="1"/>
  <c r="Z353" s="1"/>
  <c r="N353"/>
  <c r="AU353" s="1"/>
  <c r="N329"/>
  <c r="AY329" s="1"/>
  <c r="T329" a="1"/>
  <c r="T329" s="1"/>
  <c r="Z329" s="1"/>
  <c r="N526"/>
  <c r="AV526" s="1"/>
  <c r="T526" a="1"/>
  <c r="T526" s="1"/>
  <c r="Z526" s="1"/>
  <c r="AW526" s="1"/>
  <c r="T274" a="1"/>
  <c r="T274" s="1"/>
  <c r="Z274" s="1"/>
  <c r="N274"/>
  <c r="AT274" s="1"/>
  <c r="T216" a="1"/>
  <c r="T216" s="1"/>
  <c r="Z216" s="1"/>
  <c r="N216"/>
  <c r="AY216" s="1"/>
  <c r="N538"/>
  <c r="AR538" s="1"/>
  <c r="CT538" s="1" a="1"/>
  <c r="CT538" s="1"/>
  <c r="DM538" s="1"/>
  <c r="T538" a="1"/>
  <c r="T538" s="1"/>
  <c r="Z538" s="1"/>
  <c r="AW538" s="1"/>
  <c r="T490" a="1"/>
  <c r="T490" s="1"/>
  <c r="Z490" s="1"/>
  <c r="AW490" s="1"/>
  <c r="N490"/>
  <c r="AR490" s="1"/>
  <c r="CT490" s="1" a="1"/>
  <c r="CT490" s="1"/>
  <c r="DM490" s="1"/>
  <c r="N497"/>
  <c r="AR497" s="1"/>
  <c r="CT497" s="1" a="1"/>
  <c r="CT497" s="1"/>
  <c r="DM497" s="1"/>
  <c r="T497" a="1"/>
  <c r="T497" s="1"/>
  <c r="Z497" s="1"/>
  <c r="AW497" s="1"/>
  <c r="T463" a="1"/>
  <c r="T463" s="1"/>
  <c r="Z463" s="1"/>
  <c r="AW463" s="1"/>
  <c r="N463"/>
  <c r="AV463" s="1"/>
  <c r="N545"/>
  <c r="AV545" s="1"/>
  <c r="N530"/>
  <c r="AV530" s="1"/>
  <c r="T530" a="1"/>
  <c r="T530" s="1"/>
  <c r="Z530" s="1"/>
  <c r="AW530" s="1"/>
  <c r="N552"/>
  <c r="AV552" s="1"/>
  <c r="T552" a="1"/>
  <c r="T552" s="1"/>
  <c r="Z552" s="1"/>
  <c r="AW552" s="1"/>
  <c r="T483" a="1"/>
  <c r="T483" s="1"/>
  <c r="Z483" s="1"/>
  <c r="AW483" s="1"/>
  <c r="N483"/>
  <c r="AR483" s="1"/>
  <c r="CT483" s="1" a="1"/>
  <c r="CT483" s="1"/>
  <c r="DM483" s="1"/>
  <c r="T276" a="1"/>
  <c r="T276" s="1"/>
  <c r="Z276" s="1"/>
  <c r="N276"/>
  <c r="AX276" s="1" a="1"/>
  <c r="AX276" s="1"/>
  <c r="T250" a="1"/>
  <c r="T250" s="1"/>
  <c r="Z250" s="1"/>
  <c r="N250"/>
  <c r="AV250" s="1"/>
  <c r="T547" a="1"/>
  <c r="T547" s="1"/>
  <c r="Z547" s="1"/>
  <c r="AW547" s="1"/>
  <c r="N547"/>
  <c r="AV547" s="1"/>
  <c r="N553"/>
  <c r="AR553" s="1"/>
  <c r="CT553" s="1" a="1"/>
  <c r="CT553" s="1"/>
  <c r="DM553" s="1"/>
  <c r="T553" a="1"/>
  <c r="T553" s="1"/>
  <c r="Z553" s="1"/>
  <c r="AW553" s="1"/>
  <c r="N422"/>
  <c r="AY422" s="1"/>
  <c r="AZ422" s="1" a="1"/>
  <c r="AZ422" s="1"/>
  <c r="T422" a="1"/>
  <c r="T422" s="1"/>
  <c r="Z422" s="1"/>
  <c r="AW422" s="1"/>
  <c r="AR362"/>
  <c r="CT362" s="1" a="1"/>
  <c r="CT362" s="1"/>
  <c r="DM362" s="1"/>
  <c r="AV362"/>
  <c r="AY362"/>
  <c r="AZ362" s="1" a="1"/>
  <c r="AZ362" s="1"/>
  <c r="AU362"/>
  <c r="AT362"/>
  <c r="AX362" a="1"/>
  <c r="AX362" s="1"/>
  <c r="E362" s="1"/>
  <c r="BD362"/>
  <c r="BC362"/>
  <c r="AW425"/>
  <c r="AY321"/>
  <c r="AZ321" s="1" a="1"/>
  <c r="AZ321" s="1"/>
  <c r="AX321" a="1"/>
  <c r="AX321" s="1"/>
  <c r="AR321"/>
  <c r="CT321" s="1" a="1"/>
  <c r="CT321" s="1"/>
  <c r="DM321" s="1"/>
  <c r="AT321"/>
  <c r="AU321"/>
  <c r="AV321"/>
  <c r="BD321"/>
  <c r="BC321"/>
  <c r="AB392"/>
  <c r="AC392" s="1" a="1"/>
  <c r="AC392" s="1"/>
  <c r="AD392" s="1"/>
  <c r="AK392" s="1"/>
  <c r="X594"/>
  <c r="Y510"/>
  <c r="Y494"/>
  <c r="Y519"/>
  <c r="AB497"/>
  <c r="AC497" s="1" a="1"/>
  <c r="AC497" s="1"/>
  <c r="AD497" s="1"/>
  <c r="AK497" s="1"/>
  <c r="Y476"/>
  <c r="AB400"/>
  <c r="AC400" s="1" a="1"/>
  <c r="AC400" s="1"/>
  <c r="AD400" s="1"/>
  <c r="AK400" s="1"/>
  <c r="X306"/>
  <c r="X289"/>
  <c r="X461"/>
  <c r="X428"/>
  <c r="Y425"/>
  <c r="X381"/>
  <c r="AB286"/>
  <c r="AC286" s="1" a="1"/>
  <c r="AC286" s="1"/>
  <c r="AD286" s="1"/>
  <c r="AK286" s="1"/>
  <c r="Y549"/>
  <c r="AB485"/>
  <c r="AC485" s="1" a="1"/>
  <c r="AC485" s="1"/>
  <c r="AD485" s="1"/>
  <c r="AK485" s="1"/>
  <c r="AB423"/>
  <c r="AC423" s="1" a="1"/>
  <c r="AC423" s="1"/>
  <c r="AD423" s="1"/>
  <c r="AK423" s="1"/>
  <c r="X375"/>
  <c r="AB488"/>
  <c r="AC488" s="1" a="1"/>
  <c r="AC488" s="1"/>
  <c r="AD488" s="1"/>
  <c r="AK488" s="1"/>
  <c r="AB591"/>
  <c r="AC591" s="1" a="1"/>
  <c r="AC591" s="1"/>
  <c r="AD591" s="1"/>
  <c r="AK591" s="1"/>
  <c r="Y588"/>
  <c r="Y539"/>
  <c r="Y523"/>
  <c r="Y507"/>
  <c r="Y452"/>
  <c r="X436"/>
  <c r="AB372"/>
  <c r="AC372" s="1" a="1"/>
  <c r="AC372" s="1"/>
  <c r="AD372" s="1"/>
  <c r="AK372" s="1"/>
  <c r="Y480"/>
  <c r="AB401"/>
  <c r="AC401" s="1" a="1"/>
  <c r="AC401" s="1"/>
  <c r="AD401" s="1"/>
  <c r="AK401" s="1"/>
  <c r="AB310"/>
  <c r="AC310" s="1" a="1"/>
  <c r="AC310" s="1"/>
  <c r="AD310" s="1"/>
  <c r="AK310" s="1"/>
  <c r="AB290"/>
  <c r="AC290" s="1" a="1"/>
  <c r="AC290" s="1"/>
  <c r="AD290" s="1"/>
  <c r="AK290" s="1"/>
  <c r="AB462"/>
  <c r="AC462" s="1" a="1"/>
  <c r="AC462" s="1"/>
  <c r="AD462" s="1"/>
  <c r="AK462" s="1"/>
  <c r="X552"/>
  <c r="Y589"/>
  <c r="X295"/>
  <c r="AB586"/>
  <c r="AC586" s="1" a="1"/>
  <c r="AC586" s="1"/>
  <c r="AD586" s="1"/>
  <c r="AK586" s="1"/>
  <c r="AB550"/>
  <c r="AC550" s="1" a="1"/>
  <c r="AC550" s="1"/>
  <c r="AD550" s="1"/>
  <c r="AK550" s="1"/>
  <c r="AB502"/>
  <c r="AC502" s="1" a="1"/>
  <c r="AC502" s="1"/>
  <c r="AD502" s="1"/>
  <c r="AK502" s="1"/>
  <c r="Y348"/>
  <c r="AB592"/>
  <c r="AC592" s="1" a="1"/>
  <c r="AC592" s="1"/>
  <c r="AD592" s="1"/>
  <c r="AK592" s="1"/>
  <c r="AB565"/>
  <c r="AC565" s="1" a="1"/>
  <c r="AC565" s="1"/>
  <c r="AD565" s="1"/>
  <c r="AK565" s="1"/>
  <c r="X543"/>
  <c r="X527"/>
  <c r="X511"/>
  <c r="X467"/>
  <c r="X424"/>
  <c r="Y421"/>
  <c r="X376"/>
  <c r="X314"/>
  <c r="X453"/>
  <c r="X437"/>
  <c r="Y419"/>
  <c r="X373"/>
  <c r="Y455"/>
  <c r="X349"/>
  <c r="Y303"/>
  <c r="Y557"/>
  <c r="X554"/>
  <c r="Y531"/>
  <c r="Y475"/>
  <c r="AB427"/>
  <c r="AC427" s="1" a="1"/>
  <c r="AC427" s="1"/>
  <c r="AD427" s="1"/>
  <c r="AK427" s="1"/>
  <c r="AB393"/>
  <c r="AC393" s="1" a="1"/>
  <c r="AC393" s="1"/>
  <c r="AD393" s="1"/>
  <c r="AK393" s="1"/>
  <c r="X380"/>
  <c r="AB422"/>
  <c r="AC422" s="1" a="1"/>
  <c r="AC422" s="1"/>
  <c r="AD422" s="1"/>
  <c r="AK422" s="1"/>
  <c r="AB438"/>
  <c r="AC438" s="1" a="1"/>
  <c r="AC438" s="1"/>
  <c r="AD438" s="1"/>
  <c r="AK438" s="1"/>
  <c r="X382"/>
  <c r="Y509"/>
  <c r="Y496"/>
  <c r="Y484"/>
  <c r="X522"/>
  <c r="Y483"/>
  <c r="Y466"/>
  <c r="X364"/>
  <c r="X291"/>
  <c r="X459"/>
  <c r="X391"/>
  <c r="Y439"/>
  <c r="AB444"/>
  <c r="AC444" s="1" a="1"/>
  <c r="AC444" s="1"/>
  <c r="AD444" s="1"/>
  <c r="AK444" s="1"/>
  <c r="X351"/>
  <c r="AB441"/>
  <c r="AC441" s="1" a="1"/>
  <c r="AC441" s="1"/>
  <c r="AD441" s="1"/>
  <c r="AK441" s="1"/>
  <c r="Y435"/>
  <c r="X470"/>
  <c r="X294"/>
  <c r="T424"/>
  <c r="Z424" s="1"/>
  <c r="T398"/>
  <c r="Z398" s="1"/>
  <c r="T413"/>
  <c r="Z413" s="1"/>
  <c r="Y536"/>
  <c r="Y529"/>
  <c r="Y513"/>
  <c r="X392"/>
  <c r="Y540"/>
  <c r="Y561"/>
  <c r="AB510"/>
  <c r="AC510" s="1" a="1"/>
  <c r="AC510" s="1"/>
  <c r="AD510" s="1"/>
  <c r="AK510" s="1"/>
  <c r="AB494"/>
  <c r="AC494" s="1" a="1"/>
  <c r="AC494" s="1"/>
  <c r="AD494" s="1"/>
  <c r="AK494" s="1"/>
  <c r="AB553"/>
  <c r="AC553" s="1" a="1"/>
  <c r="AC553" s="1"/>
  <c r="AD553" s="1"/>
  <c r="AK553" s="1"/>
  <c r="Y500"/>
  <c r="AB519"/>
  <c r="AC519" s="1" a="1"/>
  <c r="AC519" s="1"/>
  <c r="AD519" s="1"/>
  <c r="AK519" s="1"/>
  <c r="Y497"/>
  <c r="Y312"/>
  <c r="AB476"/>
  <c r="AC476" s="1" a="1"/>
  <c r="AC476" s="1"/>
  <c r="AD476" s="1"/>
  <c r="AK476" s="1"/>
  <c r="AB448"/>
  <c r="AC448" s="1" a="1"/>
  <c r="AC448" s="1"/>
  <c r="AD448" s="1"/>
  <c r="AK448" s="1"/>
  <c r="X400"/>
  <c r="X352"/>
  <c r="Y445"/>
  <c r="AB425"/>
  <c r="AC425" s="1" a="1"/>
  <c r="AC425" s="1"/>
  <c r="AD425" s="1"/>
  <c r="AK425" s="1"/>
  <c r="X286"/>
  <c r="AB549"/>
  <c r="AC549" s="1" a="1"/>
  <c r="AC549" s="1"/>
  <c r="AD549" s="1"/>
  <c r="AK549" s="1"/>
  <c r="Y395"/>
  <c r="Y514"/>
  <c r="Y498"/>
  <c r="Y482"/>
  <c r="Y383"/>
  <c r="Y320"/>
  <c r="X488"/>
  <c r="X591"/>
  <c r="X588"/>
  <c r="AB539"/>
  <c r="AC539" s="1" a="1"/>
  <c r="AC539" s="1"/>
  <c r="AD539" s="1"/>
  <c r="AK539" s="1"/>
  <c r="AB523"/>
  <c r="AC523" s="1" a="1"/>
  <c r="AC523" s="1"/>
  <c r="AD523" s="1"/>
  <c r="AK523" s="1"/>
  <c r="AB507"/>
  <c r="AC507" s="1" a="1"/>
  <c r="AC507" s="1"/>
  <c r="AD507" s="1"/>
  <c r="AK507" s="1"/>
  <c r="X452"/>
  <c r="X372"/>
  <c r="AB480"/>
  <c r="AC480" s="1" a="1"/>
  <c r="AC480" s="1"/>
  <c r="AD480" s="1"/>
  <c r="AK480" s="1"/>
  <c r="Y449"/>
  <c r="Y443"/>
  <c r="X401"/>
  <c r="X310"/>
  <c r="Y290"/>
  <c r="X462"/>
  <c r="Y537"/>
  <c r="Y521"/>
  <c r="Y489"/>
  <c r="X586"/>
  <c r="X550"/>
  <c r="X502"/>
  <c r="X348"/>
  <c r="Y524"/>
  <c r="Y592"/>
  <c r="X472"/>
  <c r="AB421"/>
  <c r="AC421" s="1" a="1"/>
  <c r="AC421" s="1"/>
  <c r="AD421" s="1"/>
  <c r="AK421" s="1"/>
  <c r="AB419"/>
  <c r="AC419" s="1" a="1"/>
  <c r="AC419" s="1"/>
  <c r="AD419" s="1"/>
  <c r="AK419" s="1"/>
  <c r="Y471"/>
  <c r="AB455"/>
  <c r="AC455" s="1" a="1"/>
  <c r="AC455" s="1"/>
  <c r="AD455" s="1"/>
  <c r="AK455" s="1"/>
  <c r="AB303"/>
  <c r="AC303" s="1" a="1"/>
  <c r="AC303" s="1"/>
  <c r="AD303" s="1"/>
  <c r="AK303" s="1"/>
  <c r="X557"/>
  <c r="Y490"/>
  <c r="AB531"/>
  <c r="AC531" s="1" a="1"/>
  <c r="AC531" s="1"/>
  <c r="AD531" s="1"/>
  <c r="AK531" s="1"/>
  <c r="X499"/>
  <c r="AB475"/>
  <c r="AC475" s="1" a="1"/>
  <c r="AC475" s="1"/>
  <c r="AD475" s="1"/>
  <c r="AK475" s="1"/>
  <c r="X427"/>
  <c r="X393"/>
  <c r="X422"/>
  <c r="AB432"/>
  <c r="AC432" s="1" a="1"/>
  <c r="AC432" s="1"/>
  <c r="AD432" s="1"/>
  <c r="AK432" s="1"/>
  <c r="Y371"/>
  <c r="AB525"/>
  <c r="AC525" s="1" a="1"/>
  <c r="AC525" s="1"/>
  <c r="AD525" s="1"/>
  <c r="AK525" s="1"/>
  <c r="AB509"/>
  <c r="AC509" s="1" a="1"/>
  <c r="AC509" s="1"/>
  <c r="AD509" s="1"/>
  <c r="AK509" s="1"/>
  <c r="AB496"/>
  <c r="AC496" s="1" a="1"/>
  <c r="AC496" s="1"/>
  <c r="AD496" s="1"/>
  <c r="AK496" s="1"/>
  <c r="AB484"/>
  <c r="AC484" s="1" a="1"/>
  <c r="AC484" s="1"/>
  <c r="AD484" s="1"/>
  <c r="AK484" s="1"/>
  <c r="Y587"/>
  <c r="AB483"/>
  <c r="AC483" s="1" a="1"/>
  <c r="AC483" s="1"/>
  <c r="AD483" s="1"/>
  <c r="AK483" s="1"/>
  <c r="Y396"/>
  <c r="Y390"/>
  <c r="X466"/>
  <c r="Y593"/>
  <c r="Y447"/>
  <c r="AB439"/>
  <c r="AC439" s="1" a="1"/>
  <c r="AC439" s="1"/>
  <c r="AD439" s="1"/>
  <c r="AK439" s="1"/>
  <c r="X444"/>
  <c r="X441"/>
  <c r="X435"/>
  <c r="T409"/>
  <c r="Z409" s="1"/>
  <c r="T414"/>
  <c r="Z414" s="1"/>
  <c r="AB529"/>
  <c r="AC529" s="1" a="1"/>
  <c r="AC529" s="1"/>
  <c r="AD529" s="1"/>
  <c r="AK529" s="1"/>
  <c r="AB513"/>
  <c r="AC513" s="1" a="1"/>
  <c r="AC513" s="1"/>
  <c r="AD513" s="1"/>
  <c r="AK513" s="1"/>
  <c r="AB540"/>
  <c r="AC540" s="1" a="1"/>
  <c r="AC540" s="1"/>
  <c r="AD540" s="1"/>
  <c r="AK540" s="1"/>
  <c r="Y594"/>
  <c r="AB561"/>
  <c r="AC561" s="1" a="1"/>
  <c r="AC561" s="1"/>
  <c r="AD561" s="1"/>
  <c r="AK561" s="1"/>
  <c r="X510"/>
  <c r="X494"/>
  <c r="Y553"/>
  <c r="Y528"/>
  <c r="AB500"/>
  <c r="AC500" s="1" a="1"/>
  <c r="AC500" s="1"/>
  <c r="AD500" s="1"/>
  <c r="AK500" s="1"/>
  <c r="X519"/>
  <c r="X497"/>
  <c r="AB312"/>
  <c r="AC312" s="1" a="1"/>
  <c r="AC312" s="1"/>
  <c r="AD312" s="1"/>
  <c r="AK312" s="1"/>
  <c r="X476"/>
  <c r="Y309"/>
  <c r="Y289"/>
  <c r="Y461"/>
  <c r="AB445"/>
  <c r="AC445" s="1" a="1"/>
  <c r="AC445" s="1"/>
  <c r="AD445" s="1"/>
  <c r="AK445" s="1"/>
  <c r="X549"/>
  <c r="X501"/>
  <c r="X485"/>
  <c r="AB395"/>
  <c r="AC395" s="1" a="1"/>
  <c r="AC395" s="1"/>
  <c r="AD395" s="1"/>
  <c r="AK395" s="1"/>
  <c r="AB375"/>
  <c r="AC375" s="1" a="1"/>
  <c r="AC375" s="1"/>
  <c r="AD375" s="1"/>
  <c r="AK375" s="1"/>
  <c r="AB514"/>
  <c r="AC514" s="1" a="1"/>
  <c r="AC514" s="1"/>
  <c r="AD514" s="1"/>
  <c r="AK514" s="1"/>
  <c r="AB498"/>
  <c r="AC498" s="1" a="1"/>
  <c r="AC498" s="1"/>
  <c r="AD498" s="1"/>
  <c r="AK498" s="1"/>
  <c r="AB482"/>
  <c r="AC482" s="1" a="1"/>
  <c r="AC482" s="1"/>
  <c r="AD482" s="1"/>
  <c r="AK482" s="1"/>
  <c r="AB383"/>
  <c r="AC383" s="1" a="1"/>
  <c r="AC383" s="1"/>
  <c r="AD383" s="1"/>
  <c r="AK383" s="1"/>
  <c r="X539"/>
  <c r="X523"/>
  <c r="X507"/>
  <c r="X491"/>
  <c r="AB436"/>
  <c r="AC436" s="1" a="1"/>
  <c r="AC436" s="1"/>
  <c r="AD436" s="1"/>
  <c r="AK436" s="1"/>
  <c r="X480"/>
  <c r="AB449"/>
  <c r="AC449" s="1" a="1"/>
  <c r="AC449" s="1"/>
  <c r="AD449" s="1"/>
  <c r="AK449" s="1"/>
  <c r="AB443"/>
  <c r="AC443" s="1" a="1"/>
  <c r="AC443" s="1"/>
  <c r="AD443" s="1"/>
  <c r="AK443" s="1"/>
  <c r="X290"/>
  <c r="Y552"/>
  <c r="X589"/>
  <c r="AB537"/>
  <c r="AC537" s="1" a="1"/>
  <c r="AC537" s="1"/>
  <c r="AD537" s="1"/>
  <c r="AK537" s="1"/>
  <c r="AB521"/>
  <c r="AC521" s="1" a="1"/>
  <c r="AC521" s="1"/>
  <c r="AD521" s="1"/>
  <c r="AK521" s="1"/>
  <c r="AB489"/>
  <c r="AC489" s="1" a="1"/>
  <c r="AC489" s="1"/>
  <c r="AD489" s="1"/>
  <c r="AK489" s="1"/>
  <c r="Y295"/>
  <c r="AB524"/>
  <c r="AC524" s="1" a="1"/>
  <c r="AC524" s="1"/>
  <c r="AD524" s="1"/>
  <c r="AK524" s="1"/>
  <c r="Y543"/>
  <c r="Y527"/>
  <c r="Y511"/>
  <c r="Y495"/>
  <c r="Y467"/>
  <c r="Y424"/>
  <c r="X421"/>
  <c r="Y376"/>
  <c r="Y314"/>
  <c r="AB453"/>
  <c r="AC453" s="1" a="1"/>
  <c r="AC453" s="1"/>
  <c r="AD453" s="1"/>
  <c r="AK453" s="1"/>
  <c r="Y437"/>
  <c r="X419"/>
  <c r="Y373"/>
  <c r="AB471"/>
  <c r="AC471" s="1" a="1"/>
  <c r="AC471" s="1"/>
  <c r="AD471" s="1"/>
  <c r="AK471" s="1"/>
  <c r="X455"/>
  <c r="Y349"/>
  <c r="X303"/>
  <c r="Y554"/>
  <c r="X531"/>
  <c r="X475"/>
  <c r="Y432"/>
  <c r="X426"/>
  <c r="Y382"/>
  <c r="Y353"/>
  <c r="X509"/>
  <c r="X496"/>
  <c r="X484"/>
  <c r="AB587"/>
  <c r="AC587" s="1" a="1"/>
  <c r="AC587" s="1"/>
  <c r="AD587" s="1"/>
  <c r="AK587" s="1"/>
  <c r="Y522"/>
  <c r="X483"/>
  <c r="AB396"/>
  <c r="AC396" s="1" a="1"/>
  <c r="AC396" s="1"/>
  <c r="AD396" s="1"/>
  <c r="AK396" s="1"/>
  <c r="AB390"/>
  <c r="AC390" s="1" a="1"/>
  <c r="AC390" s="1"/>
  <c r="AD390" s="1"/>
  <c r="AK390" s="1"/>
  <c r="Y364"/>
  <c r="AB291"/>
  <c r="AC291" s="1" a="1"/>
  <c r="AC291" s="1"/>
  <c r="AD291" s="1"/>
  <c r="AK291" s="1"/>
  <c r="AB593"/>
  <c r="AC593" s="1" a="1"/>
  <c r="AC593" s="1"/>
  <c r="AD593" s="1"/>
  <c r="AK593" s="1"/>
  <c r="AB459"/>
  <c r="AC459" s="1" a="1"/>
  <c r="AC459" s="1"/>
  <c r="AD459" s="1"/>
  <c r="AK459" s="1"/>
  <c r="Y391"/>
  <c r="X447"/>
  <c r="X439"/>
  <c r="AB351"/>
  <c r="AC351" s="1" a="1"/>
  <c r="AC351" s="1"/>
  <c r="AD351" s="1"/>
  <c r="AK351" s="1"/>
  <c r="Y470"/>
  <c r="Y294"/>
  <c r="X536"/>
  <c r="X529"/>
  <c r="X513"/>
  <c r="Y392"/>
  <c r="X540"/>
  <c r="X561"/>
  <c r="X553"/>
  <c r="AB528"/>
  <c r="AC528" s="1" a="1"/>
  <c r="AC528" s="1"/>
  <c r="AD528" s="1"/>
  <c r="AK528" s="1"/>
  <c r="X508"/>
  <c r="X500"/>
  <c r="X312"/>
  <c r="Y400"/>
  <c r="AB309"/>
  <c r="AC309" s="1" a="1"/>
  <c r="AC309" s="1"/>
  <c r="AD309" s="1"/>
  <c r="AK309" s="1"/>
  <c r="AB461"/>
  <c r="AC461" s="1" a="1"/>
  <c r="AC461" s="1"/>
  <c r="AD461" s="1"/>
  <c r="AK461" s="1"/>
  <c r="X445"/>
  <c r="AB428"/>
  <c r="AC428" s="1" a="1"/>
  <c r="AC428" s="1"/>
  <c r="AD428" s="1"/>
  <c r="AK428" s="1"/>
  <c r="X425"/>
  <c r="Y286"/>
  <c r="X395"/>
  <c r="Y423"/>
  <c r="Y375"/>
  <c r="X514"/>
  <c r="X498"/>
  <c r="X482"/>
  <c r="X383"/>
  <c r="Y488"/>
  <c r="Y591"/>
  <c r="AB588"/>
  <c r="AC588" s="1" a="1"/>
  <c r="AC588" s="1"/>
  <c r="AD588" s="1"/>
  <c r="AK588" s="1"/>
  <c r="AB452"/>
  <c r="AC452" s="1" a="1"/>
  <c r="AC452" s="1"/>
  <c r="AD452" s="1"/>
  <c r="AK452" s="1"/>
  <c r="Y436"/>
  <c r="Y385"/>
  <c r="Y372"/>
  <c r="X449"/>
  <c r="X443"/>
  <c r="Y401"/>
  <c r="Y310"/>
  <c r="Y462"/>
  <c r="AB552"/>
  <c r="AC552" s="1" a="1"/>
  <c r="AC552" s="1"/>
  <c r="AD552" s="1"/>
  <c r="AK552" s="1"/>
  <c r="AB492"/>
  <c r="AC492" s="1" a="1"/>
  <c r="AC492" s="1"/>
  <c r="AD492" s="1"/>
  <c r="AK492" s="1"/>
  <c r="X537"/>
  <c r="X521"/>
  <c r="X489"/>
  <c r="AB295"/>
  <c r="AC295" s="1" a="1"/>
  <c r="AC295" s="1"/>
  <c r="AD295" s="1"/>
  <c r="AK295" s="1"/>
  <c r="Y586"/>
  <c r="Y550"/>
  <c r="AB348"/>
  <c r="AC348" s="1" a="1"/>
  <c r="AC348" s="1"/>
  <c r="AD348" s="1"/>
  <c r="AK348" s="1"/>
  <c r="X524"/>
  <c r="Y565"/>
  <c r="AB543"/>
  <c r="AC543" s="1" a="1"/>
  <c r="AC543" s="1"/>
  <c r="AD543" s="1"/>
  <c r="AK543" s="1"/>
  <c r="AB527"/>
  <c r="AC527" s="1" a="1"/>
  <c r="AC527" s="1"/>
  <c r="AD527" s="1"/>
  <c r="AK527" s="1"/>
  <c r="AB511"/>
  <c r="AC511" s="1" a="1"/>
  <c r="AC511" s="1"/>
  <c r="AD511" s="1"/>
  <c r="AK511" s="1"/>
  <c r="AB467"/>
  <c r="AC467" s="1" a="1"/>
  <c r="AC467" s="1"/>
  <c r="AD467" s="1"/>
  <c r="AK467" s="1"/>
  <c r="AB424"/>
  <c r="AC424" s="1" a="1"/>
  <c r="AC424" s="1"/>
  <c r="AD424" s="1"/>
  <c r="AK424" s="1"/>
  <c r="AB376"/>
  <c r="AC376" s="1" a="1"/>
  <c r="AC376" s="1"/>
  <c r="AD376" s="1"/>
  <c r="AK376" s="1"/>
  <c r="AB314"/>
  <c r="AC314" s="1" a="1"/>
  <c r="AC314" s="1"/>
  <c r="AD314" s="1"/>
  <c r="AK314" s="1"/>
  <c r="Y453"/>
  <c r="AB437"/>
  <c r="AC437" s="1" a="1"/>
  <c r="AC437" s="1"/>
  <c r="AD437" s="1"/>
  <c r="AK437" s="1"/>
  <c r="AB373"/>
  <c r="AC373" s="1" a="1"/>
  <c r="AC373" s="1"/>
  <c r="AD373" s="1"/>
  <c r="AK373" s="1"/>
  <c r="X471"/>
  <c r="AB557"/>
  <c r="AC557" s="1" a="1"/>
  <c r="AC557" s="1"/>
  <c r="AD557" s="1"/>
  <c r="AK557" s="1"/>
  <c r="AB554"/>
  <c r="AC554" s="1" a="1"/>
  <c r="AC554" s="1"/>
  <c r="AD554" s="1"/>
  <c r="AK554" s="1"/>
  <c r="Y427"/>
  <c r="Y393"/>
  <c r="Y422"/>
  <c r="X432"/>
  <c r="X371"/>
  <c r="AB382"/>
  <c r="AC382" s="1" a="1"/>
  <c r="AC382" s="1"/>
  <c r="AD382" s="1"/>
  <c r="AK382" s="1"/>
  <c r="X587"/>
  <c r="AB522"/>
  <c r="AC522" s="1" a="1"/>
  <c r="AC522" s="1"/>
  <c r="AD522" s="1"/>
  <c r="AK522" s="1"/>
  <c r="X460"/>
  <c r="X396"/>
  <c r="X390"/>
  <c r="AB466"/>
  <c r="AC466" s="1" a="1"/>
  <c r="AC466" s="1"/>
  <c r="AD466" s="1"/>
  <c r="AK466" s="1"/>
  <c r="Y386"/>
  <c r="AB364"/>
  <c r="AC364" s="1" a="1"/>
  <c r="AC364" s="1"/>
  <c r="AD364" s="1"/>
  <c r="AK364" s="1"/>
  <c r="Y291"/>
  <c r="X593"/>
  <c r="Y459"/>
  <c r="AB447"/>
  <c r="AC447" s="1" a="1"/>
  <c r="AC447" s="1"/>
  <c r="AD447" s="1"/>
  <c r="AK447" s="1"/>
  <c r="Y444"/>
  <c r="Y351"/>
  <c r="Y441"/>
  <c r="AB435"/>
  <c r="AC435" s="1" a="1"/>
  <c r="AC435" s="1"/>
  <c r="AD435" s="1"/>
  <c r="AK435" s="1"/>
  <c r="AB294"/>
  <c r="AC294" s="1" a="1"/>
  <c r="AC294" s="1"/>
  <c r="AD294" s="1"/>
  <c r="AK294" s="1"/>
  <c r="T418"/>
  <c r="Z418" s="1"/>
  <c r="T410"/>
  <c r="Z410" s="1"/>
  <c r="AW392"/>
  <c r="AW393"/>
  <c r="AW383"/>
  <c r="AW364"/>
  <c r="AW371"/>
  <c r="AW403"/>
  <c r="AR350"/>
  <c r="CT350" s="1" a="1"/>
  <c r="CT350" s="1"/>
  <c r="DM350" s="1"/>
  <c r="AT350"/>
  <c r="AR334"/>
  <c r="AV334"/>
  <c r="AY334"/>
  <c r="AZ334" s="1" a="1"/>
  <c r="AZ334" s="1"/>
  <c r="AU334"/>
  <c r="BD334"/>
  <c r="BC334"/>
  <c r="AT334"/>
  <c r="AX334" a="1"/>
  <c r="AX334" s="1"/>
  <c r="CT334" a="1"/>
  <c r="CT334" s="1"/>
  <c r="DM334" s="1"/>
  <c r="AR313"/>
  <c r="AV313"/>
  <c r="AY313"/>
  <c r="AZ313" s="1" a="1"/>
  <c r="AZ313" s="1"/>
  <c r="AU313"/>
  <c r="AT313"/>
  <c r="AX313" a="1"/>
  <c r="AX313" s="1"/>
  <c r="BD313"/>
  <c r="BC313"/>
  <c r="CT313" a="1"/>
  <c r="CT313" s="1"/>
  <c r="DM313" s="1"/>
  <c r="AR401"/>
  <c r="CT401" s="1" a="1"/>
  <c r="CT401" s="1"/>
  <c r="DM401" s="1"/>
  <c r="AT401"/>
  <c r="AR424"/>
  <c r="AV424"/>
  <c r="AY424"/>
  <c r="AZ424" s="1" a="1"/>
  <c r="AZ424" s="1"/>
  <c r="AU424"/>
  <c r="AT424"/>
  <c r="AX424" a="1"/>
  <c r="AX424" s="1"/>
  <c r="BD424"/>
  <c r="BC424"/>
  <c r="CT424" a="1"/>
  <c r="CT424" s="1"/>
  <c r="DM424" s="1"/>
  <c r="AR444"/>
  <c r="AV444"/>
  <c r="AY444"/>
  <c r="AZ444" s="1" a="1"/>
  <c r="AZ444" s="1"/>
  <c r="AU444"/>
  <c r="AT444"/>
  <c r="AX444" a="1"/>
  <c r="AX444" s="1"/>
  <c r="E444" s="1"/>
  <c r="BD444"/>
  <c r="BC444"/>
  <c r="CT444" a="1"/>
  <c r="CT444" s="1"/>
  <c r="DM444" s="1"/>
  <c r="AR325"/>
  <c r="AV325"/>
  <c r="AY325"/>
  <c r="AZ325" s="1" a="1"/>
  <c r="AZ325" s="1"/>
  <c r="AU325"/>
  <c r="AT325"/>
  <c r="AX325" a="1"/>
  <c r="AX325" s="1"/>
  <c r="BD325"/>
  <c r="BC325"/>
  <c r="BF325" s="1"/>
  <c r="CT325" a="1"/>
  <c r="CT325" s="1"/>
  <c r="DM325" s="1"/>
  <c r="AR348"/>
  <c r="CT348" s="1" a="1"/>
  <c r="CT348" s="1"/>
  <c r="DM348" s="1"/>
  <c r="AV348"/>
  <c r="AY348"/>
  <c r="AZ348" s="1" a="1"/>
  <c r="AU348"/>
  <c r="AT348"/>
  <c r="AX348" a="1"/>
  <c r="AX348" s="1"/>
  <c r="E348" s="1"/>
  <c r="AR414"/>
  <c r="AV414"/>
  <c r="AY414"/>
  <c r="AZ414" s="1" a="1"/>
  <c r="AZ414" s="1"/>
  <c r="AU414"/>
  <c r="AT414"/>
  <c r="BD414"/>
  <c r="AX414" a="1"/>
  <c r="AX414" s="1"/>
  <c r="BC414"/>
  <c r="CT414" a="1"/>
  <c r="CT414" s="1"/>
  <c r="DM414" s="1"/>
  <c r="AR386"/>
  <c r="CT386" s="1" a="1"/>
  <c r="CT386" s="1"/>
  <c r="DM386" s="1"/>
  <c r="AV386"/>
  <c r="AY386"/>
  <c r="AZ386" s="1" a="1"/>
  <c r="AU386"/>
  <c r="AT386"/>
  <c r="AX386" a="1"/>
  <c r="AX386" s="1"/>
  <c r="AR364"/>
  <c r="CT364" s="1" a="1"/>
  <c r="CT364" s="1"/>
  <c r="DM364" s="1"/>
  <c r="AV364"/>
  <c r="AY364"/>
  <c r="AZ364" s="1" a="1"/>
  <c r="AU364"/>
  <c r="AX364" a="1"/>
  <c r="AX364" s="1"/>
  <c r="E364" s="1"/>
  <c r="AT364"/>
  <c r="AR413"/>
  <c r="CT413" s="1" a="1"/>
  <c r="CT413" s="1"/>
  <c r="DM413" s="1"/>
  <c r="AV413"/>
  <c r="AY413"/>
  <c r="AZ413" s="1" a="1"/>
  <c r="AZ413" s="1"/>
  <c r="AU413"/>
  <c r="AT413"/>
  <c r="AX413" a="1"/>
  <c r="AX413" s="1"/>
  <c r="BD413"/>
  <c r="BC413"/>
  <c r="AR374"/>
  <c r="CT374" s="1" a="1"/>
  <c r="CT374" s="1"/>
  <c r="DM374" s="1"/>
  <c r="AV374"/>
  <c r="AY374"/>
  <c r="AZ374" s="1" a="1"/>
  <c r="AU374"/>
  <c r="AT374"/>
  <c r="AX374" a="1"/>
  <c r="AX374" s="1"/>
  <c r="AW453"/>
  <c r="AW419"/>
  <c r="AW353"/>
  <c r="AR516"/>
  <c r="AV516"/>
  <c r="AY516"/>
  <c r="AZ516" s="1" a="1"/>
  <c r="AZ516" s="1"/>
  <c r="AU516"/>
  <c r="AT516"/>
  <c r="BD516"/>
  <c r="BC516"/>
  <c r="AX516" a="1"/>
  <c r="AX516" s="1"/>
  <c r="CT516" a="1"/>
  <c r="CT516" s="1"/>
  <c r="DM516" s="1"/>
  <c r="AR451"/>
  <c r="CT451" s="1" a="1"/>
  <c r="CT451" s="1"/>
  <c r="DM451" s="1"/>
  <c r="AV451"/>
  <c r="AY451"/>
  <c r="AZ451" s="1" a="1"/>
  <c r="AU451"/>
  <c r="AX451" a="1"/>
  <c r="AX451" s="1"/>
  <c r="AT451"/>
  <c r="AR331"/>
  <c r="AV331"/>
  <c r="AY331"/>
  <c r="AZ331" s="1" a="1"/>
  <c r="AZ331" s="1"/>
  <c r="AU331"/>
  <c r="BD331"/>
  <c r="AT331"/>
  <c r="AX331" a="1"/>
  <c r="AX331" s="1"/>
  <c r="BC331"/>
  <c r="CT331" a="1"/>
  <c r="CT331" s="1"/>
  <c r="DM331" s="1"/>
  <c r="AR376"/>
  <c r="CT376" s="1" a="1"/>
  <c r="CT376" s="1"/>
  <c r="DM376" s="1"/>
  <c r="AV376"/>
  <c r="AY376"/>
  <c r="AZ376" s="1" a="1"/>
  <c r="AU376"/>
  <c r="AT376"/>
  <c r="AX376" a="1"/>
  <c r="AX376" s="1"/>
  <c r="AR405"/>
  <c r="CT405" s="1" a="1"/>
  <c r="CT405" s="1"/>
  <c r="DM405" s="1"/>
  <c r="AV405"/>
  <c r="AY405"/>
  <c r="AZ405" s="1" a="1"/>
  <c r="AU405"/>
  <c r="AT405"/>
  <c r="AX405" a="1"/>
  <c r="AX405" s="1"/>
  <c r="AR420"/>
  <c r="AV420"/>
  <c r="AY420"/>
  <c r="AZ420" s="1" a="1"/>
  <c r="AZ420" s="1"/>
  <c r="AU420"/>
  <c r="AX420" a="1"/>
  <c r="AX420" s="1"/>
  <c r="BC420"/>
  <c r="AT420"/>
  <c r="BD420"/>
  <c r="CT420" a="1"/>
  <c r="CT420" s="1"/>
  <c r="DM420" s="1"/>
  <c r="AR328"/>
  <c r="AV328"/>
  <c r="AY328"/>
  <c r="AZ328" s="1" a="1"/>
  <c r="AZ328" s="1"/>
  <c r="AU328"/>
  <c r="AT328"/>
  <c r="AX328" a="1"/>
  <c r="AX328" s="1"/>
  <c r="BD328"/>
  <c r="BF328" s="1"/>
  <c r="BC328"/>
  <c r="CT328" a="1"/>
  <c r="CT328" s="1"/>
  <c r="DM328" s="1"/>
  <c r="BC432"/>
  <c r="AR454"/>
  <c r="AV454"/>
  <c r="AY454"/>
  <c r="AZ454" s="1" a="1"/>
  <c r="AZ454" s="1"/>
  <c r="AU454"/>
  <c r="AT454"/>
  <c r="AX454" a="1"/>
  <c r="AX454" s="1"/>
  <c r="BD454"/>
  <c r="BC454"/>
  <c r="CT454" a="1"/>
  <c r="CT454" s="1"/>
  <c r="DM454" s="1"/>
  <c r="AR435"/>
  <c r="CT435" s="1" a="1"/>
  <c r="CT435" s="1"/>
  <c r="DM435" s="1"/>
  <c r="AV435"/>
  <c r="AY435"/>
  <c r="AZ435" s="1" a="1"/>
  <c r="AU435"/>
  <c r="AT435"/>
  <c r="AX435" a="1"/>
  <c r="AX435" s="1"/>
  <c r="E435" s="1"/>
  <c r="AR448"/>
  <c r="CT448" s="1" a="1"/>
  <c r="CT448" s="1"/>
  <c r="DM448" s="1"/>
  <c r="AV448"/>
  <c r="AY448"/>
  <c r="AZ448" s="1" a="1"/>
  <c r="AZ448" s="1"/>
  <c r="AU448"/>
  <c r="AX448" a="1"/>
  <c r="AX448" s="1"/>
  <c r="AT448"/>
  <c r="BD448"/>
  <c r="BC448"/>
  <c r="AR445"/>
  <c r="CT445" s="1" a="1"/>
  <c r="CT445" s="1"/>
  <c r="DM445" s="1"/>
  <c r="AV445"/>
  <c r="AY445"/>
  <c r="AZ445" s="1" a="1"/>
  <c r="AU445"/>
  <c r="AT445"/>
  <c r="AX445" a="1"/>
  <c r="AX445" s="1"/>
  <c r="E445" s="1"/>
  <c r="AW402"/>
  <c r="AW444"/>
  <c r="AW435"/>
  <c r="AR468"/>
  <c r="CT468" s="1" a="1"/>
  <c r="CT468" s="1"/>
  <c r="DM468" s="1"/>
  <c r="AV468"/>
  <c r="AY468"/>
  <c r="AZ468" s="1" a="1"/>
  <c r="AZ468" s="1"/>
  <c r="AU468"/>
  <c r="AT468"/>
  <c r="AX468" a="1"/>
  <c r="AX468" s="1"/>
  <c r="BD468"/>
  <c r="BC468"/>
  <c r="AR383"/>
  <c r="CT383" s="1" a="1"/>
  <c r="CT383" s="1"/>
  <c r="DM383" s="1"/>
  <c r="AV383"/>
  <c r="AY383"/>
  <c r="AZ383" s="1" a="1"/>
  <c r="AU383"/>
  <c r="AT383"/>
  <c r="AX383" a="1"/>
  <c r="AX383" s="1"/>
  <c r="E383" s="1"/>
  <c r="AR324"/>
  <c r="AV324"/>
  <c r="AY324"/>
  <c r="AZ324" s="1" a="1"/>
  <c r="AZ324" s="1"/>
  <c r="AU324"/>
  <c r="AT324"/>
  <c r="AX324" a="1"/>
  <c r="AX324" s="1"/>
  <c r="BD324"/>
  <c r="BC324"/>
  <c r="CT324" a="1"/>
  <c r="CT324" s="1"/>
  <c r="DM324" s="1"/>
  <c r="AR307"/>
  <c r="AV307"/>
  <c r="AY307"/>
  <c r="AZ307" s="1" a="1"/>
  <c r="AZ307" s="1"/>
  <c r="AU307"/>
  <c r="AT307"/>
  <c r="AX307" a="1"/>
  <c r="AX307" s="1"/>
  <c r="BD307"/>
  <c r="BC307"/>
  <c r="CT307" a="1"/>
  <c r="CT307" s="1"/>
  <c r="DM307" s="1"/>
  <c r="AV447"/>
  <c r="AT447"/>
  <c r="AR442"/>
  <c r="AV442"/>
  <c r="AY442"/>
  <c r="AZ442" s="1" a="1"/>
  <c r="AZ442" s="1"/>
  <c r="AU442"/>
  <c r="AT442"/>
  <c r="AX442" a="1"/>
  <c r="AX442" s="1"/>
  <c r="BD442"/>
  <c r="BC442"/>
  <c r="CT442" a="1"/>
  <c r="CT442" s="1"/>
  <c r="DM442" s="1"/>
  <c r="AR378"/>
  <c r="AV378"/>
  <c r="AY378"/>
  <c r="AZ378" s="1" a="1"/>
  <c r="AZ378" s="1"/>
  <c r="AU378"/>
  <c r="AT378"/>
  <c r="AX378" a="1"/>
  <c r="AX378" s="1"/>
  <c r="BD378"/>
  <c r="BC378"/>
  <c r="CT378" a="1"/>
  <c r="CT378" s="1"/>
  <c r="DM378" s="1"/>
  <c r="AR410"/>
  <c r="AV410"/>
  <c r="AY410"/>
  <c r="AZ410" s="1" a="1"/>
  <c r="AZ410" s="1"/>
  <c r="AU410"/>
  <c r="AT410"/>
  <c r="AX410" a="1"/>
  <c r="AX410" s="1"/>
  <c r="BD410"/>
  <c r="BC410"/>
  <c r="CT410" a="1"/>
  <c r="CT410" s="1"/>
  <c r="DM410" s="1"/>
  <c r="AW433"/>
  <c r="AW350"/>
  <c r="AW447"/>
  <c r="AW406"/>
  <c r="AR518"/>
  <c r="AV518"/>
  <c r="AY518"/>
  <c r="AZ518" s="1" a="1"/>
  <c r="AZ518" s="1"/>
  <c r="AU518"/>
  <c r="AT518"/>
  <c r="AX518" a="1"/>
  <c r="AX518" s="1"/>
  <c r="BD518"/>
  <c r="BC518"/>
  <c r="CT518" a="1"/>
  <c r="CT518" s="1"/>
  <c r="DM518" s="1"/>
  <c r="AR439"/>
  <c r="CT439" s="1" a="1"/>
  <c r="CT439" s="1"/>
  <c r="DM439" s="1"/>
  <c r="AV439"/>
  <c r="AY439"/>
  <c r="AZ439" s="1" a="1"/>
  <c r="AU439"/>
  <c r="AX439" a="1"/>
  <c r="AX439" s="1"/>
  <c r="AT439"/>
  <c r="AR453"/>
  <c r="CT453" s="1" a="1"/>
  <c r="CT453" s="1"/>
  <c r="DM453" s="1"/>
  <c r="AV453"/>
  <c r="AY453"/>
  <c r="AZ453" s="1" a="1"/>
  <c r="AU453"/>
  <c r="AT453"/>
  <c r="AX453" a="1"/>
  <c r="AX453" s="1"/>
  <c r="E453" s="1"/>
  <c r="AR352"/>
  <c r="CT352" s="1" a="1"/>
  <c r="CT352" s="1"/>
  <c r="DM352" s="1"/>
  <c r="AV352"/>
  <c r="AY352"/>
  <c r="AZ352" s="1" a="1"/>
  <c r="AU352"/>
  <c r="AT352"/>
  <c r="AX352" a="1"/>
  <c r="AX352" s="1"/>
  <c r="AR425"/>
  <c r="AV425"/>
  <c r="AY425"/>
  <c r="AZ425" s="1" a="1"/>
  <c r="AZ425" s="1"/>
  <c r="AU425"/>
  <c r="AT425"/>
  <c r="AX425" a="1"/>
  <c r="AX425" s="1"/>
  <c r="E425" s="1"/>
  <c r="BD425"/>
  <c r="BC425"/>
  <c r="CT425" a="1"/>
  <c r="CT425" s="1"/>
  <c r="DM425" s="1"/>
  <c r="AR315"/>
  <c r="AV315"/>
  <c r="AY315"/>
  <c r="AZ315" s="1" a="1"/>
  <c r="AZ315" s="1"/>
  <c r="AU315"/>
  <c r="AT315"/>
  <c r="AX315" a="1"/>
  <c r="AX315" s="1"/>
  <c r="E315" s="1"/>
  <c r="BD315"/>
  <c r="BC315"/>
  <c r="CT315" a="1"/>
  <c r="CT315" s="1"/>
  <c r="DM315" s="1"/>
  <c r="AW390"/>
  <c r="Y211"/>
  <c r="AB211"/>
  <c r="AC211" s="1" a="1"/>
  <c r="AC211" s="1"/>
  <c r="AD211" s="1"/>
  <c r="AK211" s="1"/>
  <c r="Y227"/>
  <c r="X211"/>
  <c r="AR22"/>
  <c r="CT22" s="1" a="1"/>
  <c r="CT22" s="1"/>
  <c r="DM22" s="1"/>
  <c r="Y132"/>
  <c r="X132"/>
  <c r="AB108"/>
  <c r="AC108" s="1" a="1"/>
  <c r="AC108" s="1"/>
  <c r="AD108" s="1"/>
  <c r="AK108" s="1"/>
  <c r="AB169"/>
  <c r="AC169" s="1" a="1"/>
  <c r="AC169" s="1"/>
  <c r="AD169" s="1"/>
  <c r="AK169" s="1"/>
  <c r="Y78"/>
  <c r="X140"/>
  <c r="X108"/>
  <c r="X120"/>
  <c r="X69"/>
  <c r="Y104"/>
  <c r="AB77"/>
  <c r="AC77" s="1" a="1"/>
  <c r="AC77" s="1"/>
  <c r="Y237"/>
  <c r="AB120"/>
  <c r="AC120" s="1" a="1"/>
  <c r="AC120" s="1"/>
  <c r="AD120" s="1"/>
  <c r="AK120" s="1"/>
  <c r="AB146"/>
  <c r="AC146" s="1" a="1"/>
  <c r="AC146" s="1"/>
  <c r="AD146" s="1"/>
  <c r="AK146" s="1"/>
  <c r="Y91"/>
  <c r="X182"/>
  <c r="AB137"/>
  <c r="AC137" s="1" a="1"/>
  <c r="AC137" s="1"/>
  <c r="AB89"/>
  <c r="AC89" s="1" a="1"/>
  <c r="AC89" s="1"/>
  <c r="X73"/>
  <c r="X63"/>
  <c r="AB135"/>
  <c r="AC135" s="1" a="1"/>
  <c r="AC135" s="1"/>
  <c r="AB132"/>
  <c r="AC132" s="1" a="1"/>
  <c r="AC132" s="1"/>
  <c r="AD132" s="1"/>
  <c r="AK132" s="1"/>
  <c r="X237"/>
  <c r="Y140"/>
  <c r="X64"/>
  <c r="AB236"/>
  <c r="AC236" s="1" a="1"/>
  <c r="AC236" s="1"/>
  <c r="AD236" s="1"/>
  <c r="AK236" s="1"/>
  <c r="Y168"/>
  <c r="Y182"/>
  <c r="X85"/>
  <c r="Y50"/>
  <c r="X88"/>
  <c r="X236"/>
  <c r="X110"/>
  <c r="X169"/>
  <c r="AB91"/>
  <c r="AC91" s="1" a="1"/>
  <c r="AC91" s="1"/>
  <c r="AD91" s="1"/>
  <c r="AK91" s="1"/>
  <c r="AB267"/>
  <c r="AC267" s="1" a="1"/>
  <c r="AC267" s="1"/>
  <c r="AD267" s="1"/>
  <c r="AK267" s="1"/>
  <c r="AA200"/>
  <c r="X200" a="1"/>
  <c r="X200" s="1"/>
  <c r="Y200" a="1"/>
  <c r="Y200" s="1"/>
  <c r="CR200" a="1"/>
  <c r="CR200" s="1"/>
  <c r="DK200" s="1"/>
  <c r="ED200"/>
  <c r="DZ200" s="1"/>
  <c r="CS200" a="1"/>
  <c r="CS200" s="1"/>
  <c r="DL200" s="1"/>
  <c r="AB200" a="1"/>
  <c r="AB200" s="1"/>
  <c r="AC200" s="1" a="1"/>
  <c r="AC200" s="1"/>
  <c r="AD200" s="1"/>
  <c r="AK200" s="1"/>
  <c r="AW200"/>
  <c r="Y196" a="1"/>
  <c r="Y196" s="1"/>
  <c r="X196" a="1"/>
  <c r="X196" s="1"/>
  <c r="ED196"/>
  <c r="DZ196" s="1"/>
  <c r="CS196" a="1"/>
  <c r="CS196" s="1"/>
  <c r="DL196" s="1"/>
  <c r="CR196" a="1"/>
  <c r="CR196" s="1"/>
  <c r="DK196" s="1"/>
  <c r="AB196" a="1"/>
  <c r="AB196" s="1"/>
  <c r="AC196" s="1" a="1"/>
  <c r="AC196" s="1"/>
  <c r="AD196" s="1"/>
  <c r="AK196" s="1"/>
  <c r="AW196"/>
  <c r="Y198" a="1"/>
  <c r="Y198" s="1"/>
  <c r="X198" a="1"/>
  <c r="X198" s="1"/>
  <c r="CS198" a="1"/>
  <c r="CS198" s="1"/>
  <c r="DL198" s="1"/>
  <c r="CR198" a="1"/>
  <c r="CR198" s="1"/>
  <c r="DK198" s="1"/>
  <c r="AB198" a="1"/>
  <c r="AB198" s="1"/>
  <c r="AC198" s="1" a="1"/>
  <c r="AC198" s="1"/>
  <c r="AD198" s="1"/>
  <c r="AK198" s="1"/>
  <c r="AW198"/>
  <c r="ED198"/>
  <c r="DZ198" s="1"/>
  <c r="AA198"/>
  <c r="AA196"/>
  <c r="T134" a="1"/>
  <c r="T134" s="1"/>
  <c r="Z134" s="1"/>
  <c r="AA201"/>
  <c r="AA197"/>
  <c r="Y197" a="1"/>
  <c r="Y197" s="1"/>
  <c r="X197" a="1"/>
  <c r="X197" s="1"/>
  <c r="AW197"/>
  <c r="CR197" a="1"/>
  <c r="CR197" s="1"/>
  <c r="DK197" s="1"/>
  <c r="AB197" a="1"/>
  <c r="AB197" s="1"/>
  <c r="AC197" s="1" a="1"/>
  <c r="AC197" s="1"/>
  <c r="AD197" s="1"/>
  <c r="AK197" s="1"/>
  <c r="CS197" a="1"/>
  <c r="CS197" s="1"/>
  <c r="DL197" s="1"/>
  <c r="ED197"/>
  <c r="DZ197" s="1"/>
  <c r="X199" a="1"/>
  <c r="X199" s="1"/>
  <c r="Y199" a="1"/>
  <c r="Y199" s="1"/>
  <c r="CS199" a="1"/>
  <c r="CS199" s="1"/>
  <c r="DL199" s="1"/>
  <c r="AW199"/>
  <c r="ED199"/>
  <c r="DZ199" s="1"/>
  <c r="CR199" a="1"/>
  <c r="CR199" s="1"/>
  <c r="DK199" s="1"/>
  <c r="AB199" a="1"/>
  <c r="AB199" s="1"/>
  <c r="AC199" s="1" a="1"/>
  <c r="AC199" s="1"/>
  <c r="AD199" s="1"/>
  <c r="AK199" s="1"/>
  <c r="Y201" a="1"/>
  <c r="Y201" s="1"/>
  <c r="X201" a="1"/>
  <c r="X201" s="1"/>
  <c r="CS201" a="1"/>
  <c r="CS201" s="1"/>
  <c r="DL201" s="1"/>
  <c r="ED201"/>
  <c r="DZ201" s="1"/>
  <c r="AW201"/>
  <c r="CR201" a="1"/>
  <c r="CR201" s="1"/>
  <c r="DK201" s="1"/>
  <c r="AB201" a="1"/>
  <c r="AB201" s="1"/>
  <c r="AC201" s="1" a="1"/>
  <c r="AC201" s="1"/>
  <c r="AD201" s="1"/>
  <c r="AK201" s="1"/>
  <c r="AA199"/>
  <c r="AX22" a="1"/>
  <c r="AX22" s="1"/>
  <c r="AV22"/>
  <c r="AU22"/>
  <c r="BL22" s="1"/>
  <c r="T22" a="1"/>
  <c r="T22" s="1"/>
  <c r="Z22" s="1"/>
  <c r="AW22" s="1"/>
  <c r="AT22"/>
  <c r="CV40" a="1"/>
  <c r="CV40" s="1"/>
  <c r="DO40" s="1"/>
  <c r="CV181" a="1"/>
  <c r="CV181" s="1"/>
  <c r="DO181" s="1"/>
  <c r="X60"/>
  <c r="AB98"/>
  <c r="AC98" s="1" a="1"/>
  <c r="AC98" s="1"/>
  <c r="AD98" s="1"/>
  <c r="AK98" s="1"/>
  <c r="Y189"/>
  <c r="AB234"/>
  <c r="AC234" s="1" a="1"/>
  <c r="AC234" s="1"/>
  <c r="AD234" s="1"/>
  <c r="AK234" s="1"/>
  <c r="AB69"/>
  <c r="AC69" s="1" a="1"/>
  <c r="AC69" s="1"/>
  <c r="X95"/>
  <c r="AB188"/>
  <c r="AC188" s="1" a="1"/>
  <c r="AC188" s="1"/>
  <c r="AD188" s="1"/>
  <c r="AK188" s="1"/>
  <c r="X139"/>
  <c r="X76"/>
  <c r="X165"/>
  <c r="T121" a="1"/>
  <c r="T121" s="1"/>
  <c r="Z121" s="1"/>
  <c r="N121"/>
  <c r="AT121" s="1"/>
  <c r="CV96" a="1"/>
  <c r="CV96" s="1"/>
  <c r="DO96" s="1"/>
  <c r="CV183" a="1"/>
  <c r="CV183" s="1"/>
  <c r="DO183" s="1"/>
  <c r="CV175" a="1"/>
  <c r="CV175" s="1"/>
  <c r="DO175" s="1"/>
  <c r="CV75" a="1"/>
  <c r="CV75" s="1"/>
  <c r="DO75" s="1"/>
  <c r="X248"/>
  <c r="Y267"/>
  <c r="X128"/>
  <c r="AB138"/>
  <c r="AC138" s="1" a="1"/>
  <c r="AC138" s="1"/>
  <c r="AD138" s="1"/>
  <c r="AK138" s="1"/>
  <c r="Y98"/>
  <c r="AB76"/>
  <c r="AC76" s="1" a="1"/>
  <c r="AC76" s="1"/>
  <c r="AD76" s="1"/>
  <c r="AK76" s="1"/>
  <c r="T123" a="1"/>
  <c r="T123" s="1"/>
  <c r="Z123" s="1"/>
  <c r="N123"/>
  <c r="AR123" s="1"/>
  <c r="N111"/>
  <c r="AV111" s="1"/>
  <c r="T111" a="1"/>
  <c r="T111" s="1"/>
  <c r="Z111" s="1"/>
  <c r="CV184" a="1"/>
  <c r="CV184" s="1"/>
  <c r="DO184" s="1"/>
  <c r="CV195" a="1"/>
  <c r="CV195" s="1"/>
  <c r="DO195" s="1"/>
  <c r="Y193"/>
  <c r="Y39"/>
  <c r="AB68"/>
  <c r="AC68" s="1" a="1"/>
  <c r="AC68" s="1"/>
  <c r="AD68" s="1"/>
  <c r="AK68" s="1"/>
  <c r="AB118"/>
  <c r="AC118" s="1" a="1"/>
  <c r="AC118" s="1"/>
  <c r="AD118" s="1"/>
  <c r="AK118" s="1"/>
  <c r="AB240"/>
  <c r="AC240" s="1" a="1"/>
  <c r="AC240" s="1"/>
  <c r="AD240" s="1"/>
  <c r="AK240" s="1"/>
  <c r="Y176"/>
  <c r="AB86"/>
  <c r="AC86" s="1" a="1"/>
  <c r="AC86" s="1"/>
  <c r="AD86" s="1"/>
  <c r="AK86" s="1"/>
  <c r="X240"/>
  <c r="X138"/>
  <c r="Y51"/>
  <c r="Y188"/>
  <c r="AB166"/>
  <c r="AC166" s="1" a="1"/>
  <c r="AC166" s="1"/>
  <c r="AD166" s="1"/>
  <c r="AK166" s="1"/>
  <c r="Y234"/>
  <c r="Y128"/>
  <c r="AB95"/>
  <c r="AC95" s="1" a="1"/>
  <c r="AC95" s="1"/>
  <c r="AD95" s="1"/>
  <c r="AK95" s="1"/>
  <c r="AB184"/>
  <c r="AC184" s="1" a="1"/>
  <c r="AC184" s="1"/>
  <c r="AD184" s="1"/>
  <c r="AK184" s="1"/>
  <c r="CV189" a="1"/>
  <c r="CV189" s="1"/>
  <c r="DO189" s="1"/>
  <c r="CV242" a="1"/>
  <c r="CV242" s="1"/>
  <c r="DO242" s="1"/>
  <c r="AB51"/>
  <c r="AC51" s="1" a="1"/>
  <c r="AC51" s="1"/>
  <c r="AD51" s="1"/>
  <c r="AK51" s="1"/>
  <c r="Y72"/>
  <c r="AB72"/>
  <c r="AC72" s="1" a="1"/>
  <c r="AC72" s="1"/>
  <c r="AD72" s="1"/>
  <c r="AK72" s="1"/>
  <c r="X79"/>
  <c r="Y244"/>
  <c r="X39"/>
  <c r="X72"/>
  <c r="T109" a="1"/>
  <c r="T109" s="1"/>
  <c r="Z109" s="1"/>
  <c r="N109"/>
  <c r="AY109" s="1"/>
  <c r="CV67" a="1"/>
  <c r="CV67" s="1"/>
  <c r="DO67" s="1"/>
  <c r="AB139"/>
  <c r="AC139" s="1" a="1"/>
  <c r="AC139" s="1"/>
  <c r="AD139" s="1"/>
  <c r="AK139" s="1"/>
  <c r="X51"/>
  <c r="Y34"/>
  <c r="AB239"/>
  <c r="AC239" s="1" a="1"/>
  <c r="AC239" s="1"/>
  <c r="AD239" s="1"/>
  <c r="AK239" s="1"/>
  <c r="Y184"/>
  <c r="Y118"/>
  <c r="X244"/>
  <c r="X62"/>
  <c r="CV229" a="1"/>
  <c r="CV229" s="1"/>
  <c r="DO229" s="1"/>
  <c r="CV244" a="1"/>
  <c r="CV244" s="1"/>
  <c r="DO244" s="1"/>
  <c r="CV167" a="1"/>
  <c r="CV167" s="1"/>
  <c r="DO167" s="1"/>
  <c r="CV100" a="1"/>
  <c r="CV100" s="1"/>
  <c r="DO100" s="1"/>
  <c r="CV84" a="1"/>
  <c r="CV84" s="1"/>
  <c r="DO84" s="1"/>
  <c r="CV43" a="1"/>
  <c r="CV43" s="1"/>
  <c r="DO43" s="1"/>
  <c r="CV108" a="1"/>
  <c r="CV108" s="1"/>
  <c r="DO108" s="1"/>
  <c r="CV99" a="1"/>
  <c r="CV99" s="1"/>
  <c r="DO99" s="1"/>
  <c r="X86"/>
  <c r="Y86"/>
  <c r="AB62"/>
  <c r="AC62" s="1" a="1"/>
  <c r="AC62" s="1"/>
  <c r="AD62" s="1"/>
  <c r="AK62" s="1"/>
  <c r="AB34"/>
  <c r="AC34" s="1" a="1"/>
  <c r="AC34" s="1"/>
  <c r="AD34" s="1"/>
  <c r="AK34" s="1"/>
  <c r="Y166"/>
  <c r="Y248"/>
  <c r="AB128"/>
  <c r="AC128" s="1" a="1"/>
  <c r="AC128" s="1"/>
  <c r="AD128" s="1"/>
  <c r="AK128" s="1"/>
  <c r="Y79"/>
  <c r="Y240"/>
  <c r="X68"/>
  <c r="AB189"/>
  <c r="AC189" s="1" a="1"/>
  <c r="AC189" s="1"/>
  <c r="AD189" s="1"/>
  <c r="AK189" s="1"/>
  <c r="X184"/>
  <c r="X234"/>
  <c r="X98"/>
  <c r="AB39"/>
  <c r="AC39" s="1" a="1"/>
  <c r="AC39" s="1"/>
  <c r="AD39" s="1"/>
  <c r="AK39" s="1"/>
  <c r="Y101"/>
  <c r="T117" a="1"/>
  <c r="T117" s="1"/>
  <c r="Z117" s="1"/>
  <c r="N117"/>
  <c r="AX117" s="1" a="1"/>
  <c r="AX117" s="1"/>
  <c r="AA155"/>
  <c r="X154" a="1"/>
  <c r="X154" s="1"/>
  <c r="Y154" a="1"/>
  <c r="Y154" s="1"/>
  <c r="CS154" a="1"/>
  <c r="CS154" s="1"/>
  <c r="DL154" s="1"/>
  <c r="ED154"/>
  <c r="DZ154" s="1"/>
  <c r="AB154" a="1"/>
  <c r="AB154" s="1"/>
  <c r="AC154" s="1" a="1"/>
  <c r="AC154" s="1"/>
  <c r="AD154" s="1"/>
  <c r="AK154" s="1"/>
  <c r="AW154"/>
  <c r="CR154" a="1"/>
  <c r="CR154" s="1"/>
  <c r="DK154" s="1"/>
  <c r="AA163"/>
  <c r="AA149"/>
  <c r="AA153"/>
  <c r="AA162"/>
  <c r="K149"/>
  <c r="M149"/>
  <c r="T149" s="1" a="1"/>
  <c r="T149" s="1"/>
  <c r="Z149" s="1"/>
  <c r="L149"/>
  <c r="AA151"/>
  <c r="AA161"/>
  <c r="AA154"/>
  <c r="X161" a="1"/>
  <c r="X161" s="1"/>
  <c r="Y161" a="1"/>
  <c r="Y161" s="1"/>
  <c r="CR161" a="1"/>
  <c r="CR161" s="1"/>
  <c r="DK161" s="1"/>
  <c r="AW161"/>
  <c r="AB161" a="1"/>
  <c r="AB161" s="1"/>
  <c r="AC161" s="1" a="1"/>
  <c r="AC161" s="1"/>
  <c r="AD161" s="1"/>
  <c r="AK161" s="1"/>
  <c r="CS161" a="1"/>
  <c r="CS161" s="1"/>
  <c r="DL161" s="1"/>
  <c r="ED161"/>
  <c r="DZ161" s="1"/>
  <c r="AA156"/>
  <c r="X158" a="1"/>
  <c r="X158" s="1"/>
  <c r="Y158" a="1"/>
  <c r="Y158" s="1"/>
  <c r="AB158" a="1"/>
  <c r="AB158" s="1"/>
  <c r="AC158" s="1" a="1"/>
  <c r="AC158" s="1"/>
  <c r="AD158" s="1"/>
  <c r="AK158" s="1"/>
  <c r="ED158"/>
  <c r="DZ158" s="1"/>
  <c r="CR158" a="1"/>
  <c r="CR158" s="1"/>
  <c r="DK158" s="1"/>
  <c r="AW158"/>
  <c r="CS158" a="1"/>
  <c r="CS158" s="1"/>
  <c r="DL158" s="1"/>
  <c r="X159" a="1"/>
  <c r="X159" s="1"/>
  <c r="Y159" a="1"/>
  <c r="Y159" s="1"/>
  <c r="ED159"/>
  <c r="DZ159" s="1"/>
  <c r="AW159"/>
  <c r="CR159" a="1"/>
  <c r="CR159" s="1"/>
  <c r="DK159" s="1"/>
  <c r="CS159" a="1"/>
  <c r="CS159" s="1"/>
  <c r="DL159" s="1"/>
  <c r="AB159" a="1"/>
  <c r="AB159" s="1"/>
  <c r="AC159" s="1" a="1"/>
  <c r="AC159" s="1"/>
  <c r="AD159" s="1"/>
  <c r="AK159" s="1"/>
  <c r="Y155" a="1"/>
  <c r="Y155" s="1"/>
  <c r="X155" a="1"/>
  <c r="X155" s="1"/>
  <c r="ED155"/>
  <c r="DZ155" s="1"/>
  <c r="AW155"/>
  <c r="CR155" a="1"/>
  <c r="CR155" s="1"/>
  <c r="DK155" s="1"/>
  <c r="AB155" a="1"/>
  <c r="AB155" s="1"/>
  <c r="AC155" s="1" a="1"/>
  <c r="AC155" s="1"/>
  <c r="AD155" s="1"/>
  <c r="AK155" s="1"/>
  <c r="CS155" a="1"/>
  <c r="CS155" s="1"/>
  <c r="DL155" s="1"/>
  <c r="Y156" a="1"/>
  <c r="Y156" s="1"/>
  <c r="X156" a="1"/>
  <c r="X156" s="1"/>
  <c r="ED156"/>
  <c r="DZ156" s="1"/>
  <c r="CR156" a="1"/>
  <c r="CR156" s="1"/>
  <c r="DK156" s="1"/>
  <c r="AB156" a="1"/>
  <c r="AB156" s="1"/>
  <c r="AC156" s="1" a="1"/>
  <c r="AC156" s="1"/>
  <c r="AD156" s="1"/>
  <c r="AK156" s="1"/>
  <c r="CS156" a="1"/>
  <c r="CS156" s="1"/>
  <c r="DL156" s="1"/>
  <c r="AW156"/>
  <c r="AA158"/>
  <c r="L163"/>
  <c r="M163"/>
  <c r="T163" s="1" a="1"/>
  <c r="T163" s="1"/>
  <c r="Z163" s="1"/>
  <c r="K163"/>
  <c r="X163" a="1"/>
  <c r="X163" s="1"/>
  <c r="Y163" a="1"/>
  <c r="Y163" s="1"/>
  <c r="CS163" a="1"/>
  <c r="CS163" s="1"/>
  <c r="DL163" s="1"/>
  <c r="ED163"/>
  <c r="DZ163" s="1"/>
  <c r="AW163"/>
  <c r="CR163" a="1"/>
  <c r="CR163" s="1"/>
  <c r="DK163" s="1"/>
  <c r="AB163" a="1"/>
  <c r="AB163" s="1"/>
  <c r="AC163" s="1" a="1"/>
  <c r="AC163" s="1"/>
  <c r="AD163" s="1"/>
  <c r="AK163" s="1"/>
  <c r="Y162" a="1"/>
  <c r="Y162" s="1"/>
  <c r="X162" a="1"/>
  <c r="X162" s="1"/>
  <c r="CR162" a="1"/>
  <c r="CR162" s="1"/>
  <c r="DK162" s="1"/>
  <c r="AB162" a="1"/>
  <c r="AB162" s="1"/>
  <c r="AC162" s="1" a="1"/>
  <c r="AC162" s="1"/>
  <c r="AD162" s="1"/>
  <c r="AK162" s="1"/>
  <c r="AW162"/>
  <c r="CS162" a="1"/>
  <c r="CS162" s="1"/>
  <c r="DL162" s="1"/>
  <c r="ED162"/>
  <c r="DZ162" s="1"/>
  <c r="AA152"/>
  <c r="X153" a="1"/>
  <c r="X153" s="1"/>
  <c r="Y153" a="1"/>
  <c r="Y153" s="1"/>
  <c r="ED153"/>
  <c r="DZ153" s="1"/>
  <c r="CS153" a="1"/>
  <c r="CS153" s="1"/>
  <c r="DL153" s="1"/>
  <c r="CR153" a="1"/>
  <c r="CR153" s="1"/>
  <c r="DK153" s="1"/>
  <c r="AW153"/>
  <c r="AB153" a="1"/>
  <c r="AB153" s="1"/>
  <c r="AC153" s="1" a="1"/>
  <c r="AC153" s="1"/>
  <c r="AD153" s="1"/>
  <c r="AK153" s="1"/>
  <c r="AA157"/>
  <c r="X152" a="1"/>
  <c r="X152" s="1"/>
  <c r="Y152" a="1"/>
  <c r="Y152" s="1"/>
  <c r="AW152"/>
  <c r="CR152" a="1"/>
  <c r="CR152" s="1"/>
  <c r="DK152" s="1"/>
  <c r="AB152" a="1"/>
  <c r="AB152" s="1"/>
  <c r="AC152" s="1" a="1"/>
  <c r="AC152" s="1"/>
  <c r="AD152" s="1"/>
  <c r="AK152" s="1"/>
  <c r="CS152" a="1"/>
  <c r="CS152" s="1"/>
  <c r="DL152" s="1"/>
  <c r="ED152"/>
  <c r="DZ152" s="1"/>
  <c r="X160" a="1"/>
  <c r="X160" s="1"/>
  <c r="Y160" a="1"/>
  <c r="Y160" s="1"/>
  <c r="AW160"/>
  <c r="AB160" a="1"/>
  <c r="AB160" s="1"/>
  <c r="AC160" s="1" a="1"/>
  <c r="AC160" s="1"/>
  <c r="AD160" s="1"/>
  <c r="AK160" s="1"/>
  <c r="CS160" a="1"/>
  <c r="CS160" s="1"/>
  <c r="DL160" s="1"/>
  <c r="ED160"/>
  <c r="DZ160" s="1"/>
  <c r="CR160" a="1"/>
  <c r="CR160" s="1"/>
  <c r="DK160" s="1"/>
  <c r="AA160"/>
  <c r="M162"/>
  <c r="T162" s="1" a="1"/>
  <c r="T162" s="1"/>
  <c r="Z162" s="1"/>
  <c r="K162"/>
  <c r="L162"/>
  <c r="AA159"/>
  <c r="Y151" a="1"/>
  <c r="Y151" s="1"/>
  <c r="X151" a="1"/>
  <c r="X151" s="1"/>
  <c r="CS151" a="1"/>
  <c r="CS151" s="1"/>
  <c r="DL151" s="1"/>
  <c r="ED151"/>
  <c r="DZ151" s="1"/>
  <c r="AW151"/>
  <c r="CR151" a="1"/>
  <c r="CR151" s="1"/>
  <c r="DK151" s="1"/>
  <c r="AB151" a="1"/>
  <c r="AB151" s="1"/>
  <c r="AC151" s="1" a="1"/>
  <c r="AC151" s="1"/>
  <c r="AD151" s="1"/>
  <c r="AK151" s="1"/>
  <c r="Y149" a="1"/>
  <c r="Y149" s="1"/>
  <c r="X149" a="1"/>
  <c r="X149" s="1"/>
  <c r="CS149" a="1"/>
  <c r="CS149" s="1"/>
  <c r="DL149" s="1"/>
  <c r="CR149" a="1"/>
  <c r="CR149" s="1"/>
  <c r="DK149" s="1"/>
  <c r="AB149" a="1"/>
  <c r="AB149" s="1"/>
  <c r="AC149" s="1" a="1"/>
  <c r="AC149" s="1"/>
  <c r="AD149" s="1"/>
  <c r="AK149" s="1"/>
  <c r="ED149"/>
  <c r="DZ149" s="1"/>
  <c r="AW149"/>
  <c r="AA150"/>
  <c r="Y150" a="1"/>
  <c r="Y150" s="1"/>
  <c r="X150" a="1"/>
  <c r="X150" s="1"/>
  <c r="ED150"/>
  <c r="DZ150" s="1"/>
  <c r="CS150" a="1"/>
  <c r="CS150" s="1"/>
  <c r="DL150" s="1"/>
  <c r="AW150"/>
  <c r="CR150" a="1"/>
  <c r="CR150" s="1"/>
  <c r="DK150" s="1"/>
  <c r="AB150" a="1"/>
  <c r="AB150" s="1"/>
  <c r="AC150" s="1" a="1"/>
  <c r="AC150" s="1"/>
  <c r="AD150" s="1"/>
  <c r="AK150" s="1"/>
  <c r="X157" a="1"/>
  <c r="X157" s="1"/>
  <c r="Y157" a="1"/>
  <c r="Y157" s="1"/>
  <c r="AW157"/>
  <c r="CR157" a="1"/>
  <c r="CR157" s="1"/>
  <c r="DK157" s="1"/>
  <c r="AB157" a="1"/>
  <c r="AB157" s="1"/>
  <c r="AC157" s="1" a="1"/>
  <c r="AC157" s="1"/>
  <c r="AD157" s="1"/>
  <c r="AK157" s="1"/>
  <c r="CS157" a="1"/>
  <c r="CS157" s="1"/>
  <c r="DL157" s="1"/>
  <c r="ED157"/>
  <c r="DZ157" s="1"/>
  <c r="AX134" a="1"/>
  <c r="AX134" s="1"/>
  <c r="AY134"/>
  <c r="AZ134" s="1" a="1"/>
  <c r="AZ134" s="1"/>
  <c r="AR134"/>
  <c r="CT134" s="1" a="1"/>
  <c r="CT134" s="1"/>
  <c r="DM134" s="1"/>
  <c r="AT134"/>
  <c r="AU134"/>
  <c r="AV134"/>
  <c r="BC134"/>
  <c r="BE134" s="1"/>
  <c r="BD134"/>
  <c r="BI134"/>
  <c r="BM134" s="1"/>
  <c r="C113"/>
  <c r="C114" s="1"/>
  <c r="AD191"/>
  <c r="AK191" s="1"/>
  <c r="AD183"/>
  <c r="AK183" s="1"/>
  <c r="BD5"/>
  <c r="BC5"/>
  <c r="N28"/>
  <c r="AR28" s="1"/>
  <c r="N31"/>
  <c r="AU31" s="1"/>
  <c r="N34"/>
  <c r="AV34" s="1"/>
  <c r="N147"/>
  <c r="AU147" s="1"/>
  <c r="N148"/>
  <c r="AR148" s="1"/>
  <c r="Y28"/>
  <c r="X80"/>
  <c r="AB228"/>
  <c r="AC228" s="1" a="1"/>
  <c r="AC228" s="1"/>
  <c r="AD228" s="1"/>
  <c r="AK228" s="1"/>
  <c r="Y146"/>
  <c r="Y38"/>
  <c r="Y40"/>
  <c r="Y74"/>
  <c r="Y185"/>
  <c r="Y177"/>
  <c r="AB58"/>
  <c r="AC58" s="1" a="1"/>
  <c r="AC58" s="1"/>
  <c r="AD58" s="1"/>
  <c r="AK58" s="1"/>
  <c r="AB28"/>
  <c r="AC28" s="1" a="1"/>
  <c r="AC28" s="1"/>
  <c r="AD28" s="1"/>
  <c r="AK28" s="1"/>
  <c r="AB38"/>
  <c r="AC38" s="1" a="1"/>
  <c r="AC38" s="1"/>
  <c r="AD38" s="1"/>
  <c r="AK38" s="1"/>
  <c r="X94"/>
  <c r="Y228"/>
  <c r="AB74"/>
  <c r="AC74" s="1" a="1"/>
  <c r="AC74" s="1"/>
  <c r="AD74" s="1"/>
  <c r="AK74" s="1"/>
  <c r="X28"/>
  <c r="Y58"/>
  <c r="Y110"/>
  <c r="Y80"/>
  <c r="X40"/>
  <c r="Y103"/>
  <c r="CV36"/>
  <c r="DO36" s="1"/>
  <c r="CV38"/>
  <c r="DO38" s="1"/>
  <c r="CV39"/>
  <c r="DO39" s="1"/>
  <c r="CV46"/>
  <c r="DO46" s="1"/>
  <c r="CV47"/>
  <c r="DO47" s="1"/>
  <c r="CV51"/>
  <c r="DO51" s="1"/>
  <c r="CV55"/>
  <c r="DO55" s="1"/>
  <c r="CV56"/>
  <c r="DO56" s="1"/>
  <c r="CV59"/>
  <c r="DO59" s="1"/>
  <c r="CV63"/>
  <c r="DO63" s="1"/>
  <c r="CV68"/>
  <c r="DO68" s="1"/>
  <c r="CV71"/>
  <c r="DO71" s="1"/>
  <c r="CV79"/>
  <c r="DO79" s="1"/>
  <c r="CV80"/>
  <c r="DO80" s="1"/>
  <c r="CV83"/>
  <c r="DO83" s="1"/>
  <c r="CV87"/>
  <c r="DO87" s="1"/>
  <c r="CV91"/>
  <c r="DO91" s="1"/>
  <c r="CV95"/>
  <c r="DO95" s="1"/>
  <c r="CV116"/>
  <c r="DO116" s="1"/>
  <c r="CV118"/>
  <c r="DO118" s="1"/>
  <c r="CV124"/>
  <c r="DO124" s="1"/>
  <c r="CV130"/>
  <c r="DO130" s="1"/>
  <c r="CV165"/>
  <c r="DO165" s="1"/>
  <c r="CV169"/>
  <c r="DO169" s="1"/>
  <c r="CV173"/>
  <c r="DO173" s="1"/>
  <c r="CV176"/>
  <c r="DO176" s="1"/>
  <c r="CV177"/>
  <c r="DO177" s="1"/>
  <c r="CV185"/>
  <c r="DO185" s="1"/>
  <c r="CV191"/>
  <c r="DO191" s="1"/>
  <c r="CV193"/>
  <c r="DO193" s="1"/>
  <c r="CV231"/>
  <c r="DO231" s="1"/>
  <c r="CV234"/>
  <c r="DO234" s="1"/>
  <c r="CV236"/>
  <c r="DO236" s="1"/>
  <c r="CV239"/>
  <c r="DO239" s="1"/>
  <c r="CV240"/>
  <c r="DO240" s="1"/>
  <c r="CV248"/>
  <c r="DO248" s="1"/>
  <c r="CV135"/>
  <c r="DO135" s="1"/>
  <c r="CV136"/>
  <c r="DO136" s="1"/>
  <c r="CV137"/>
  <c r="DO137" s="1"/>
  <c r="CV138"/>
  <c r="DO138" s="1"/>
  <c r="CV139"/>
  <c r="DO139" s="1"/>
  <c r="CV140"/>
  <c r="DO140" s="1"/>
  <c r="CV141"/>
  <c r="DO141" s="1"/>
  <c r="CV142"/>
  <c r="DO142" s="1"/>
  <c r="CV143"/>
  <c r="DO143" s="1"/>
  <c r="CV144"/>
  <c r="DO144" s="1"/>
  <c r="CV145"/>
  <c r="DO145" s="1"/>
  <c r="CV146"/>
  <c r="DO146" s="1"/>
  <c r="CV147"/>
  <c r="DO147" s="1"/>
  <c r="CV148"/>
  <c r="DO148" s="1"/>
  <c r="CV28"/>
  <c r="DO28" s="1"/>
  <c r="CV31"/>
  <c r="DO31" s="1"/>
  <c r="CV34"/>
  <c r="DO34" s="1"/>
  <c r="BC28"/>
  <c r="BD28"/>
  <c r="AW28"/>
  <c r="BC31"/>
  <c r="BD31"/>
  <c r="AW31"/>
  <c r="BC34"/>
  <c r="BD34"/>
  <c r="AW34"/>
  <c r="BE22"/>
  <c r="BF22"/>
  <c r="BG22"/>
  <c r="CX23" a="1"/>
  <c r="CX23" s="1"/>
  <c r="DQ23" s="1"/>
  <c r="EE23"/>
  <c r="EB23" s="1"/>
  <c r="BK23"/>
  <c r="BL23"/>
  <c r="BO23"/>
  <c r="AM23"/>
  <c r="BE23"/>
  <c r="BF23"/>
  <c r="BG23"/>
  <c r="AB26"/>
  <c r="AC26" s="1" a="1"/>
  <c r="AC26" s="1"/>
  <c r="AD26" s="1"/>
  <c r="AK26" s="1"/>
  <c r="Y26"/>
  <c r="X26"/>
  <c r="CU11"/>
  <c r="DN11" s="1" a="1"/>
  <c r="DN11" s="1"/>
  <c r="Y15"/>
  <c r="AB16"/>
  <c r="AC16" s="1" a="1"/>
  <c r="AC16" s="1"/>
  <c r="AD16" s="1"/>
  <c r="AK16" s="1"/>
  <c r="Y16"/>
  <c r="X16"/>
  <c r="Y20"/>
  <c r="AB21"/>
  <c r="AC21" s="1" a="1"/>
  <c r="AC21" s="1"/>
  <c r="AD21" s="1"/>
  <c r="AK21" s="1"/>
  <c r="Y21"/>
  <c r="X21"/>
  <c r="AB24"/>
  <c r="AC24" s="1" a="1"/>
  <c r="AC24" s="1"/>
  <c r="AD24" s="1"/>
  <c r="AK24" s="1"/>
  <c r="Y24"/>
  <c r="X24"/>
  <c r="T29" i="24"/>
  <c r="T30"/>
  <c r="T65"/>
  <c r="T63"/>
  <c r="EK2" i="3"/>
  <c r="BE10"/>
  <c r="N11"/>
  <c r="AY11" s="1"/>
  <c r="T12" a="1"/>
  <c r="T12" s="1"/>
  <c r="Z12" s="1"/>
  <c r="N12"/>
  <c r="AY12" s="1"/>
  <c r="BF10"/>
  <c r="T11" a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V26" i="3" a="1"/>
  <c r="M26"/>
  <c r="M24"/>
  <c r="M25"/>
  <c r="CV129" a="1"/>
  <c r="CV37" a="1"/>
  <c r="CV106" a="1"/>
  <c r="CV102" a="1"/>
  <c r="CV85" a="1"/>
  <c r="CV170" a="1"/>
  <c r="CV188" a="1"/>
  <c r="CV194" a="1"/>
  <c r="CV77" a="1"/>
  <c r="CV66" a="1"/>
  <c r="CV164" a="1"/>
  <c r="CV65" a="1"/>
  <c r="CV97" a="1"/>
  <c r="CV171" a="1"/>
  <c r="CV237" a="1"/>
  <c r="CV72" a="1"/>
  <c r="CV94" a="1"/>
  <c r="CV58" a="1"/>
  <c r="CV180" a="1"/>
  <c r="CV179" a="1"/>
  <c r="CV52" a="1"/>
  <c r="CV86" a="1"/>
  <c r="CV182" a="1"/>
  <c r="CV228" a="1"/>
  <c r="CV74" a="1"/>
  <c r="CV178" a="1"/>
  <c r="CV70" a="1"/>
  <c r="CV53" a="1"/>
  <c r="CV103" a="1"/>
  <c r="CV60" a="1"/>
  <c r="CV133" a="1"/>
  <c r="CV45" a="1"/>
  <c r="CV267" a="1"/>
  <c r="CV186" a="1"/>
  <c r="CV50" a="1"/>
  <c r="CV122" a="1"/>
  <c r="CV243" a="1"/>
  <c r="CV166" a="1"/>
  <c r="CV57" a="1"/>
  <c r="CV89" a="1"/>
  <c r="CV132" a="1"/>
  <c r="CV131" a="1"/>
  <c r="CV245" a="1"/>
  <c r="CV78" a="1"/>
  <c r="CV92" a="1"/>
  <c r="CV69" a="1"/>
  <c r="CV48" a="1"/>
  <c r="CV233" a="1"/>
  <c r="CV172" a="1"/>
  <c r="CV61" a="1"/>
  <c r="CV128" a="1"/>
  <c r="CV112" a="1"/>
  <c r="CV44" a="1"/>
  <c r="CV41" a="1"/>
  <c r="CV104" a="1"/>
  <c r="CV114" a="1"/>
  <c r="CV54" a="1"/>
  <c r="CV101" a="1"/>
  <c r="CV190" a="1"/>
  <c r="CV42" a="1"/>
  <c r="CV235" a="1"/>
  <c r="CV93" a="1"/>
  <c r="CV88" a="1"/>
  <c r="CV246" a="1"/>
  <c r="CV90" a="1"/>
  <c r="CV238" a="1"/>
  <c r="CV76" a="1"/>
  <c r="CV126" a="1"/>
  <c r="CV98" a="1"/>
  <c r="CV202" a="1"/>
  <c r="CV49" a="1"/>
  <c r="CV81" a="1"/>
  <c r="CV120" a="1"/>
  <c r="CV187" a="1"/>
  <c r="CV64" a="1"/>
  <c r="CV174" a="1"/>
  <c r="CV62" a="1"/>
  <c r="CV192" a="1"/>
  <c r="CV241" a="1"/>
  <c r="CV247" a="1"/>
  <c r="CV168" a="1"/>
  <c r="CV82" a="1"/>
  <c r="CV73" a="1"/>
  <c r="CV110" a="1"/>
  <c r="T577" a="1"/>
  <c r="T557" a="1"/>
  <c r="T573" a="1"/>
  <c r="T565" a="1"/>
  <c r="X534" a="1"/>
  <c r="Y44" a="1"/>
  <c r="X44" a="1"/>
  <c r="AB44" a="1"/>
  <c r="Y192" a="1"/>
  <c r="X195" a="1"/>
  <c r="AB192" a="1"/>
  <c r="X193" a="1"/>
  <c r="AB194" a="1"/>
  <c r="X192" a="1"/>
  <c r="AB193" a="1"/>
  <c r="AB195" a="1"/>
  <c r="Y195" a="1"/>
  <c r="T306" a="1"/>
  <c r="T299" a="1"/>
  <c r="X178" a="1"/>
  <c r="Y178" a="1"/>
  <c r="X177" a="1"/>
  <c r="Y102" a="1"/>
  <c r="AB180" a="1"/>
  <c r="AB61" a="1"/>
  <c r="X438" a="1"/>
  <c r="Y454" a="1"/>
  <c r="AB454" a="1"/>
  <c r="AB456" a="1"/>
  <c r="AB219" a="1"/>
  <c r="X180" a="1"/>
  <c r="Y165" a="1"/>
  <c r="X440" a="1"/>
  <c r="Y100" a="1"/>
  <c r="Y477" a="1"/>
  <c r="X233" a="1"/>
  <c r="Y97" a="1"/>
  <c r="X185" a="1"/>
  <c r="AB472" a="1"/>
  <c r="AB164" a="1"/>
  <c r="X450" a="1"/>
  <c r="Y61" a="1"/>
  <c r="X456" a="1"/>
  <c r="X448" a="1"/>
  <c r="X468" a="1"/>
  <c r="X122" a="1"/>
  <c r="AB172" a="1"/>
  <c r="AB102" a="1"/>
  <c r="X454" a="1"/>
  <c r="X100" a="1"/>
  <c r="AB468" a="1"/>
  <c r="X170" a="1"/>
  <c r="X164" a="1"/>
  <c r="AB178" a="1"/>
  <c r="X174" a="1"/>
  <c r="AB177" a="1"/>
  <c r="X166" a="1"/>
  <c r="Y440" a="1"/>
  <c r="X219" a="1"/>
  <c r="X96" a="1"/>
  <c r="X181" a="1"/>
  <c r="Y472" a="1"/>
  <c r="AB440" a="1"/>
  <c r="X267" a="1"/>
  <c r="Y96" a="1"/>
  <c r="X176" a="1"/>
  <c r="Y456" a="1"/>
  <c r="Y233" a="1"/>
  <c r="Y164" a="1"/>
  <c r="X97" a="1"/>
  <c r="AB97" a="1"/>
  <c r="AB470" a="1"/>
  <c r="Y170" a="1"/>
  <c r="X102" a="1"/>
  <c r="AB83" a="1"/>
  <c r="Y460" a="1"/>
  <c r="X34" a="1"/>
  <c r="X101" a="1"/>
  <c r="Y468" a="1"/>
  <c r="AB450" a="1"/>
  <c r="X477" a="1"/>
  <c r="AB165" a="1"/>
  <c r="AB170" a="1"/>
  <c r="AB233" a="1"/>
  <c r="Y450" a="1"/>
  <c r="AB96" a="1"/>
  <c r="AB477" a="1"/>
  <c r="Y448" a="1"/>
  <c r="Y438" a="1"/>
  <c r="Y180" a="1"/>
  <c r="Y219" a="1"/>
  <c r="Y52" a="1"/>
  <c r="Y181" a="1"/>
  <c r="AB176" a="1"/>
  <c r="AB460" a="1"/>
  <c r="AB181" a="1"/>
  <c r="L230"/>
  <c r="Y142" a="1"/>
  <c r="AB20" a="1"/>
  <c r="L207"/>
  <c r="Y545" a="1"/>
  <c r="Y547" a="1"/>
  <c r="AB463" a="1"/>
  <c r="Y306" a="1"/>
  <c r="AN515"/>
  <c r="Y525" a="1"/>
  <c r="X545" a="1"/>
  <c r="M277"/>
  <c r="AB94" a="1"/>
  <c r="K351"/>
  <c r="X592" a="1"/>
  <c r="K217"/>
  <c r="Y430" a="1"/>
  <c r="L160"/>
  <c r="AN552"/>
  <c r="AN473"/>
  <c r="X18" a="1"/>
  <c r="K488"/>
  <c r="AB504" a="1"/>
  <c r="K512"/>
  <c r="M219"/>
  <c r="AB548" a="1"/>
  <c r="M108"/>
  <c r="Y41" a="1"/>
  <c r="AB320" a="1"/>
  <c r="L509"/>
  <c r="K290"/>
  <c r="X54" a="1"/>
  <c r="X451" a="1"/>
  <c r="L590"/>
  <c r="AB486" a="1"/>
  <c r="X530" a="1"/>
  <c r="AN39"/>
  <c r="Y506" a="1"/>
  <c r="X243" a="1"/>
  <c r="M427"/>
  <c r="K382"/>
  <c r="AN43"/>
  <c r="K178"/>
  <c r="AN28"/>
  <c r="M145"/>
  <c r="AB246" a="1"/>
  <c r="L153"/>
  <c r="K470"/>
  <c r="M60"/>
  <c r="K429"/>
  <c r="AN376"/>
  <c r="M594"/>
  <c r="M473"/>
  <c r="K384"/>
  <c r="AN395"/>
  <c r="L495"/>
  <c r="AB532" a="1"/>
  <c r="L493"/>
  <c r="M42"/>
  <c r="M236"/>
  <c r="AN507"/>
  <c r="X299" a="1"/>
  <c r="AN422"/>
  <c r="AB490" a="1"/>
  <c r="CY34" a="1"/>
  <c r="K385"/>
  <c r="M72"/>
  <c r="AN314"/>
  <c r="L266"/>
  <c r="K415"/>
  <c r="K271"/>
  <c r="Y136" a="1"/>
  <c r="Y502" a="1"/>
  <c r="M267"/>
  <c r="AN79"/>
  <c r="L151"/>
  <c r="M80"/>
  <c r="M397"/>
  <c r="AN140"/>
  <c r="AN488"/>
  <c r="AN391"/>
  <c r="L119"/>
  <c r="M142"/>
  <c r="M55"/>
  <c r="Y530" a="1"/>
  <c r="AN349"/>
  <c r="L158"/>
  <c r="AB18" a="1"/>
  <c r="AN184"/>
  <c r="M204"/>
  <c r="X433" a="1"/>
  <c r="AB129" a="1"/>
  <c r="K575"/>
  <c r="AB46" a="1"/>
  <c r="AN396"/>
  <c r="K310"/>
  <c r="M98"/>
  <c r="M95"/>
  <c r="AN168"/>
  <c r="AN444"/>
  <c r="M171"/>
  <c r="K266"/>
  <c r="L507"/>
  <c r="K431"/>
  <c r="AN381"/>
  <c r="K199"/>
  <c r="Y65" a="1"/>
  <c r="Y299" a="1"/>
  <c r="AB520" a="1"/>
  <c r="X57" a="1"/>
  <c r="AN480"/>
  <c r="AB17" a="1"/>
  <c r="M125"/>
  <c r="K226"/>
  <c r="L181"/>
  <c r="L415"/>
  <c r="AN80"/>
  <c r="M73"/>
  <c r="K499"/>
  <c r="AN348"/>
  <c r="M284"/>
  <c r="K212"/>
  <c r="X431" a="1"/>
  <c r="AN550"/>
  <c r="M294"/>
  <c r="L51"/>
  <c r="K428"/>
  <c r="T304" a="1"/>
  <c r="M81"/>
  <c r="X316" a="1"/>
  <c r="AN346"/>
  <c r="K381"/>
  <c r="L411"/>
  <c r="X512" a="1"/>
  <c r="K196"/>
  <c r="M183"/>
  <c r="L21"/>
  <c r="K377"/>
  <c r="K507"/>
  <c r="AB60" a="1"/>
  <c r="Y73" a="1"/>
  <c r="K44"/>
  <c r="AN403"/>
  <c r="M122"/>
  <c r="M107"/>
  <c r="M49"/>
  <c r="M51"/>
  <c r="K268"/>
  <c r="Y18" a="1"/>
  <c r="K584"/>
  <c r="M52"/>
  <c r="X301" a="1"/>
  <c r="AN405"/>
  <c r="AN51"/>
  <c r="L152"/>
  <c r="L201"/>
  <c r="M312"/>
  <c r="M16"/>
  <c r="K587"/>
  <c r="AN236"/>
  <c r="M146"/>
  <c r="Y538" a="1"/>
  <c r="X504" a="1"/>
  <c r="M83"/>
  <c r="M102"/>
  <c r="M248"/>
  <c r="AN482"/>
  <c r="AN38"/>
  <c r="L544"/>
  <c r="L150"/>
  <c r="M437"/>
  <c r="L37"/>
  <c r="Y433" a="1"/>
  <c r="K440"/>
  <c r="X532" a="1"/>
  <c r="AN384"/>
  <c r="AN234"/>
  <c r="AN146"/>
  <c r="L232"/>
  <c r="L561"/>
  <c r="AB90" a="1"/>
  <c r="M131"/>
  <c r="X17" a="1"/>
  <c r="L280"/>
  <c r="X25" a="1"/>
  <c r="Y457" a="1"/>
  <c r="M57"/>
  <c r="X505" a="1"/>
  <c r="AN329"/>
  <c r="M193"/>
  <c r="Y542" a="1"/>
  <c r="L200"/>
  <c r="M231"/>
  <c r="AN317"/>
  <c r="L196"/>
  <c r="AZ527" a="1"/>
  <c r="K150"/>
  <c r="AN305"/>
  <c r="AN108"/>
  <c r="AN432"/>
  <c r="AN437"/>
  <c r="M319"/>
  <c r="AN443"/>
  <c r="L443"/>
  <c r="M188"/>
  <c r="AN36"/>
  <c r="M243"/>
  <c r="AN539"/>
  <c r="X130" a="1"/>
  <c r="X41" a="1"/>
  <c r="AN16"/>
  <c r="L159"/>
  <c r="M379"/>
  <c r="AN514"/>
  <c r="AB506" a="1"/>
  <c r="M399"/>
  <c r="AB430" a="1"/>
  <c r="AN452"/>
  <c r="L226"/>
  <c r="AN244"/>
  <c r="M181"/>
  <c r="L157"/>
  <c r="L531"/>
  <c r="AN347"/>
  <c r="M479"/>
  <c r="K157"/>
  <c r="AN49"/>
  <c r="L541"/>
  <c r="M143"/>
  <c r="L279"/>
  <c r="M167"/>
  <c r="L367"/>
  <c r="X112" a="1"/>
  <c r="L555"/>
  <c r="M591"/>
  <c r="X227" a="1"/>
  <c r="L95"/>
  <c r="X59" a="1"/>
  <c r="AN88"/>
  <c r="L473"/>
  <c r="Y316" a="1"/>
  <c r="K525"/>
  <c r="M90"/>
  <c r="M19"/>
  <c r="Y25" a="1"/>
  <c r="AB289" a="1"/>
  <c r="K53"/>
  <c r="AN581"/>
  <c r="K153"/>
  <c r="L40"/>
  <c r="AZ423" a="1"/>
  <c r="L86"/>
  <c r="AN241"/>
  <c r="L412"/>
  <c r="X548" a="1"/>
  <c r="K305"/>
  <c r="AB47" a="1"/>
  <c r="AN74"/>
  <c r="AN353"/>
  <c r="Y533" a="1"/>
  <c r="L429"/>
  <c r="Y47" a="1"/>
  <c r="AN87"/>
  <c r="K15"/>
  <c r="X148" a="1"/>
  <c r="L326"/>
  <c r="X246" a="1"/>
  <c r="CV5" a="1"/>
  <c r="M242"/>
  <c r="X538" a="1"/>
  <c r="AZ329" a="1"/>
  <c r="M393"/>
  <c r="K316"/>
  <c r="L206"/>
  <c r="AN118"/>
  <c r="M529"/>
  <c r="AN182"/>
  <c r="M59"/>
  <c r="M43"/>
  <c r="M495"/>
  <c r="AN522"/>
  <c r="K158"/>
  <c r="K474"/>
  <c r="AN591"/>
  <c r="X81" a="1"/>
  <c r="M365"/>
  <c r="K96"/>
  <c r="L385"/>
  <c r="L85"/>
  <c r="X245" a="1"/>
  <c r="L288"/>
  <c r="Y504" a="1"/>
  <c r="X288" a="1"/>
  <c r="AN561"/>
  <c r="AB536" a="1"/>
  <c r="M138"/>
  <c r="K551"/>
  <c r="AN390"/>
  <c r="AN459"/>
  <c r="M514"/>
  <c r="K407"/>
  <c r="M63"/>
  <c r="AN128"/>
  <c r="X474" a="1"/>
  <c r="AN402"/>
  <c r="AN593"/>
  <c r="L164"/>
  <c r="Y62" a="1"/>
  <c r="AB81" a="1"/>
  <c r="K361"/>
  <c r="Y532" a="1"/>
  <c r="AN471"/>
  <c r="T291" a="1"/>
  <c r="L539"/>
  <c r="AN371"/>
  <c r="X487" a="1"/>
  <c r="X19" a="1"/>
  <c r="L498"/>
  <c r="M245"/>
  <c r="AN586"/>
  <c r="Y11" a="1"/>
  <c r="L543"/>
  <c r="L434"/>
  <c r="M135"/>
  <c r="AN24"/>
  <c r="AN352"/>
  <c r="M38"/>
  <c r="Y245" a="1"/>
  <c r="L440"/>
  <c r="K161"/>
  <c r="AB110" a="1"/>
  <c r="M237"/>
  <c r="AN139"/>
  <c r="Y54" a="1"/>
  <c r="X20" a="1"/>
  <c r="Y499" a="1"/>
  <c r="L127"/>
  <c r="X547" a="1"/>
  <c r="L249"/>
  <c r="AB499" a="1"/>
  <c r="Y465" a="1"/>
  <c r="AN345"/>
  <c r="K367"/>
  <c r="K172"/>
  <c r="L584"/>
  <c r="L559"/>
  <c r="K189"/>
  <c r="M492"/>
  <c r="X131" a="1"/>
  <c r="AB67" a="1"/>
  <c r="M234"/>
  <c r="M238"/>
  <c r="X490" a="1"/>
  <c r="X344" a="1"/>
  <c r="K156"/>
  <c r="K67"/>
  <c r="L587"/>
  <c r="Y492" a="1"/>
  <c r="AN406"/>
  <c r="AN543"/>
  <c r="M64"/>
  <c r="X65" a="1"/>
  <c r="M501"/>
  <c r="M270"/>
  <c r="M105"/>
  <c r="L305"/>
  <c r="AN509"/>
  <c r="AB508" a="1"/>
  <c r="Y584" a="1"/>
  <c r="K41"/>
  <c r="Y246" a="1"/>
  <c r="AN496"/>
  <c r="L408"/>
  <c r="AN475"/>
  <c r="L349"/>
  <c r="L255"/>
  <c r="M94"/>
  <c r="L506"/>
  <c r="AN383"/>
  <c r="M246"/>
  <c r="M485"/>
  <c r="M114"/>
  <c r="X228" a="1"/>
  <c r="AN489"/>
  <c r="X542" a="1"/>
  <c r="M230"/>
  <c r="L154"/>
  <c r="M411"/>
  <c r="AN427"/>
  <c r="M89"/>
  <c r="AN21"/>
  <c r="L79"/>
  <c r="AN373"/>
  <c r="CZ22" a="1"/>
  <c r="Y431" a="1"/>
  <c r="K320"/>
  <c r="K66"/>
  <c r="AN425"/>
  <c r="X495" a="1"/>
  <c r="Y66" a="1"/>
  <c r="M99"/>
  <c r="M295"/>
  <c r="L486"/>
  <c r="K408"/>
  <c r="X136" a="1"/>
  <c r="K482"/>
  <c r="AN453"/>
  <c r="X320" a="1"/>
  <c r="M549"/>
  <c r="AB493" a="1"/>
  <c r="AB542" a="1"/>
  <c r="AN179"/>
  <c r="AN386"/>
  <c r="L474"/>
  <c r="K257"/>
  <c r="AN114"/>
  <c r="M76"/>
  <c r="AN231"/>
  <c r="M39"/>
  <c r="Y493" a="1"/>
  <c r="M113"/>
  <c r="AN303"/>
  <c r="M86"/>
  <c r="L332"/>
  <c r="M522"/>
  <c r="L214"/>
  <c r="Y94" a="1"/>
  <c r="L351"/>
  <c r="L43"/>
  <c r="X239" a="1"/>
  <c r="Y57" a="1"/>
  <c r="AN462"/>
  <c r="Y242" a="1"/>
  <c r="M208"/>
  <c r="AN449"/>
  <c r="AB243" a="1"/>
  <c r="X308" a="1"/>
  <c r="K498"/>
  <c r="M124"/>
  <c r="M229"/>
  <c r="AB71" a="1"/>
  <c r="K467"/>
  <c r="AB73" a="1"/>
  <c r="X103" a="1"/>
  <c r="Y301" a="1"/>
  <c r="K154"/>
  <c r="T298" a="1"/>
  <c r="L265"/>
  <c r="AN138"/>
  <c r="AN237"/>
  <c r="M18"/>
  <c r="M46"/>
  <c r="M323"/>
  <c r="L359"/>
  <c r="Y420" a="1"/>
  <c r="AN211"/>
  <c r="L475"/>
  <c r="AN76"/>
  <c r="M79"/>
  <c r="AB299" a="1"/>
  <c r="AN133"/>
  <c r="L70"/>
  <c r="AN95"/>
  <c r="Y451" a="1"/>
  <c r="Y308" a="1"/>
  <c r="AN169"/>
  <c r="K533"/>
  <c r="L363"/>
  <c r="X37" a="1"/>
  <c r="AN286"/>
  <c r="AZ508" a="1"/>
  <c r="AN484"/>
  <c r="M255"/>
  <c r="K159"/>
  <c r="M262"/>
  <c r="AN394"/>
  <c r="M141"/>
  <c r="K544"/>
  <c r="AN116"/>
  <c r="AB11" a="1"/>
  <c r="L551"/>
  <c r="M179"/>
  <c r="AB584" a="1"/>
  <c r="L521"/>
  <c r="K593"/>
  <c r="Y17" a="1"/>
  <c r="X135" a="1"/>
  <c r="L540"/>
  <c r="M48"/>
  <c r="L520"/>
  <c r="L223"/>
  <c r="K561"/>
  <c r="L241"/>
  <c r="M241"/>
  <c r="M504"/>
  <c r="K359"/>
  <c r="AN518"/>
  <c r="X55" a="1"/>
  <c r="K265"/>
  <c r="M56"/>
  <c r="AN393"/>
  <c r="L361"/>
  <c r="M228"/>
  <c r="AB48" a="1"/>
  <c r="AN554"/>
  <c r="M502"/>
  <c r="M285"/>
  <c r="K581"/>
  <c r="AB433" a="1"/>
  <c r="AB112" a="1"/>
  <c r="L522"/>
  <c r="AN82"/>
  <c r="AN333"/>
  <c r="M194"/>
  <c r="M233"/>
  <c r="K275"/>
  <c r="AN92"/>
  <c r="CY22" a="1"/>
  <c r="AN513"/>
  <c r="K170"/>
  <c r="AN519"/>
  <c r="AN75"/>
  <c r="X42" a="1"/>
  <c r="AN63"/>
  <c r="M50"/>
  <c r="AN587"/>
  <c r="AB37" a="1"/>
  <c r="Y59" a="1"/>
  <c r="X533" a="1"/>
  <c r="Y67" a="1"/>
  <c r="X503" a="1"/>
  <c r="M71"/>
  <c r="M69"/>
  <c r="K540"/>
  <c r="L191"/>
  <c r="AN64"/>
  <c r="AN380"/>
  <c r="M185"/>
  <c r="AB148" a="1"/>
  <c r="L251"/>
  <c r="AB538" a="1"/>
  <c r="AN311"/>
  <c r="X486" a="1"/>
  <c r="K201"/>
  <c r="X89" a="1"/>
  <c r="AB474" a="1"/>
  <c r="AB505" a="1"/>
  <c r="M54"/>
  <c r="M222"/>
  <c r="M195"/>
  <c r="AN324"/>
  <c r="X584" a="1"/>
  <c r="M115"/>
  <c r="K126"/>
  <c r="K314"/>
  <c r="AB526" a="1"/>
  <c r="AN439"/>
  <c r="K119"/>
  <c r="M92"/>
  <c r="AN137"/>
  <c r="L262"/>
  <c r="K326"/>
  <c r="M180"/>
  <c r="AN69"/>
  <c r="AN400"/>
  <c r="M120"/>
  <c r="L264"/>
  <c r="M464"/>
  <c r="K282"/>
  <c r="X492" a="1"/>
  <c r="AN461"/>
  <c r="L263"/>
  <c r="AN238"/>
  <c r="M62"/>
  <c r="AZ494" a="1"/>
  <c r="Y71" a="1"/>
  <c r="L84"/>
  <c r="L254"/>
  <c r="AB589" a="1"/>
  <c r="K139"/>
  <c r="Y485" a="1"/>
  <c r="M249"/>
  <c r="L347"/>
  <c r="X242" a="1"/>
  <c r="AN466"/>
  <c r="X478" a="1"/>
  <c r="X304" a="1"/>
  <c r="L197"/>
  <c r="AN86"/>
  <c r="T545" a="1"/>
  <c r="K200"/>
  <c r="AN310"/>
  <c r="AN392"/>
  <c r="M130"/>
  <c r="AB301" a="1"/>
  <c r="K371"/>
  <c r="AB99" a="1"/>
  <c r="Y508" a="1"/>
  <c r="AN421"/>
  <c r="Y520" a="1"/>
  <c r="L533"/>
  <c r="M186"/>
  <c r="AN68"/>
  <c r="Y89" a="1"/>
  <c r="AZ481" a="1"/>
  <c r="AB42" a="1"/>
  <c r="AZ532" a="1"/>
  <c r="M203"/>
  <c r="M68"/>
  <c r="Y37" a="1"/>
  <c r="Y344" a="1"/>
  <c r="K543"/>
  <c r="M106"/>
  <c r="Y55" a="1"/>
  <c r="AB103" a="1"/>
  <c r="Y501" a="1"/>
  <c r="Y288" a="1"/>
  <c r="L512"/>
  <c r="M137"/>
  <c r="X93" a="1"/>
  <c r="X420" a="1"/>
  <c r="M166"/>
  <c r="L215"/>
  <c r="AN235"/>
  <c r="AN294"/>
  <c r="L282"/>
  <c r="AZ109" a="1"/>
  <c r="M254"/>
  <c r="L221"/>
  <c r="M85"/>
  <c r="AN540"/>
  <c r="K555"/>
  <c r="M88"/>
  <c r="AB93" a="1"/>
  <c r="AN290"/>
  <c r="M349"/>
  <c r="AN190"/>
  <c r="X147" a="1"/>
  <c r="M45"/>
  <c r="Y469" a="1"/>
  <c r="M93"/>
  <c r="K280"/>
  <c r="Y131" a="1"/>
  <c r="M202"/>
  <c r="L581"/>
  <c r="L314"/>
  <c r="AN445"/>
  <c r="M458"/>
  <c r="Y590" a="1"/>
  <c r="AB426" a="1"/>
  <c r="Y70" a="1"/>
  <c r="M403"/>
  <c r="AB545" a="1"/>
  <c r="AB142" a="1"/>
  <c r="X463" a="1"/>
  <c r="AB547" a="1"/>
  <c r="Y463" a="1"/>
  <c r="Y491" a="1"/>
  <c r="X525" a="1"/>
  <c r="K112"/>
  <c r="X142" a="1"/>
  <c r="Y487" a="1"/>
  <c r="M523"/>
  <c r="K214"/>
  <c r="K176"/>
  <c r="K288"/>
  <c r="K509"/>
  <c r="AB59" a="1"/>
  <c r="M484"/>
  <c r="AN531"/>
  <c r="K197"/>
  <c r="Y478" a="1"/>
  <c r="Y60" a="1"/>
  <c r="AB469" a="1"/>
  <c r="L428"/>
  <c r="AN72"/>
  <c r="Y42" a="1"/>
  <c r="AN500"/>
  <c r="M511"/>
  <c r="AN537"/>
  <c r="L268"/>
  <c r="AN524"/>
  <c r="X528" a="1"/>
  <c r="Y56" a="1"/>
  <c r="AN302"/>
  <c r="Y503" a="1"/>
  <c r="AN476"/>
  <c r="M478"/>
  <c r="M182"/>
  <c r="M281"/>
  <c r="M173"/>
  <c r="M140"/>
  <c r="X541" a="1"/>
  <c r="Y90" a="1"/>
  <c r="Y148" a="1"/>
  <c r="AN511"/>
  <c r="K160"/>
  <c r="L546"/>
  <c r="AN188"/>
  <c r="K152"/>
  <c r="M65"/>
  <c r="K247"/>
  <c r="Y243" a="1"/>
  <c r="AN557"/>
  <c r="AN382"/>
  <c r="M192"/>
  <c r="M184"/>
  <c r="AN31"/>
  <c r="AN85"/>
  <c r="L225"/>
  <c r="K486"/>
  <c r="M537"/>
  <c r="M169"/>
  <c r="L431"/>
  <c r="M165"/>
  <c r="M388"/>
  <c r="K84"/>
  <c r="M303"/>
  <c r="L271"/>
  <c r="M207"/>
  <c r="L537"/>
  <c r="M144"/>
  <c r="K198"/>
  <c r="K78"/>
  <c r="AN295"/>
  <c r="M97"/>
  <c r="K416"/>
  <c r="AB533" a="1"/>
  <c r="X48" a="1"/>
  <c r="L499"/>
  <c r="M133"/>
  <c r="AN287"/>
  <c r="AN350"/>
  <c r="K264"/>
  <c r="M260"/>
  <c r="K475"/>
  <c r="AN98"/>
  <c r="AN510"/>
  <c r="AN22"/>
  <c r="L316"/>
  <c r="K221"/>
  <c r="K559"/>
  <c r="AB15" a="1"/>
  <c r="K476"/>
  <c r="M110"/>
  <c r="K520"/>
  <c r="AB344" a="1"/>
  <c r="L156"/>
  <c r="AN483"/>
  <c r="L213"/>
  <c r="L377"/>
  <c r="AN229"/>
  <c r="AN104"/>
  <c r="AN372"/>
  <c r="K223"/>
  <c r="K412"/>
  <c r="AB431" a="1"/>
  <c r="M128"/>
  <c r="X551" a="1"/>
  <c r="M174"/>
  <c r="AB590" a="1"/>
  <c r="X90" a="1"/>
  <c r="Y81" a="1"/>
  <c r="K357"/>
  <c r="M127"/>
  <c r="L479"/>
  <c r="K240"/>
  <c r="AN467"/>
  <c r="K278"/>
  <c r="M211"/>
  <c r="M390"/>
  <c r="L155"/>
  <c r="L161"/>
  <c r="AN240"/>
  <c r="Y551" a="1"/>
  <c r="M118"/>
  <c r="X590" a="1"/>
  <c r="AN291"/>
  <c r="L310"/>
  <c r="AB503" a="1"/>
  <c r="AN364"/>
  <c r="AN436"/>
  <c r="K489"/>
  <c r="AN498"/>
  <c r="M519"/>
  <c r="M47"/>
  <c r="M175"/>
  <c r="M164"/>
  <c r="M218"/>
  <c r="M496"/>
  <c r="K455"/>
  <c r="AN588"/>
  <c r="M168"/>
  <c r="AN401"/>
  <c r="K210"/>
  <c r="M20"/>
  <c r="K225"/>
  <c r="AN497"/>
  <c r="AN143"/>
  <c r="L371"/>
  <c r="AN132"/>
  <c r="M589"/>
  <c r="Y304" a="1"/>
  <c r="K539"/>
  <c r="K524"/>
  <c r="K232"/>
  <c r="M569"/>
  <c r="K546"/>
  <c r="AB594" a="1"/>
  <c r="AN248"/>
  <c r="X99" a="1"/>
  <c r="AB487" a="1"/>
  <c r="K191"/>
  <c r="K344"/>
  <c r="K363"/>
  <c r="AB288" a="1"/>
  <c r="L482"/>
  <c r="M224"/>
  <c r="Y130" a="1"/>
  <c r="AN26"/>
  <c r="Y548" a="1"/>
  <c r="X47" a="1"/>
  <c r="AN189"/>
  <c r="AN435"/>
  <c r="M503"/>
  <c r="L593"/>
  <c r="L175"/>
  <c r="L563"/>
  <c r="AB144" a="1"/>
  <c r="Y129" a="1"/>
  <c r="AB131" a="1"/>
  <c r="AB54" a="1"/>
  <c r="AB478" a="1"/>
  <c r="L270"/>
  <c r="M40"/>
  <c r="AB501" a="1"/>
  <c r="AN351"/>
  <c r="AN173"/>
  <c r="AB308" a="1"/>
  <c r="M253"/>
  <c r="AN529"/>
  <c r="L199"/>
  <c r="K279"/>
  <c r="Y48" a="1"/>
  <c r="Y426" a="1"/>
  <c r="X469" a="1"/>
  <c r="AB130" a="1"/>
  <c r="K206"/>
  <c r="M70"/>
  <c r="X457" a="1"/>
  <c r="AN549"/>
  <c r="M187"/>
  <c r="K434"/>
  <c r="AB66" a="1"/>
  <c r="L220"/>
  <c r="AN455"/>
  <c r="AB541" a="1"/>
  <c r="AB57" a="1"/>
  <c r="X493" a="1"/>
  <c r="M263"/>
  <c r="X481" a="1"/>
  <c r="M37"/>
  <c r="X11" a="1"/>
  <c r="AB530" a="1"/>
  <c r="AN494"/>
  <c r="X506" a="1"/>
  <c r="M510"/>
  <c r="AN374"/>
  <c r="L344"/>
  <c r="AB451" a="1"/>
  <c r="M77"/>
  <c r="X70" a="1"/>
  <c r="Y541" a="1"/>
  <c r="K220"/>
  <c r="K369"/>
  <c r="AZ534" a="1"/>
  <c r="AB481" a="1"/>
  <c r="L210"/>
  <c r="AN53"/>
  <c r="AB298" a="1"/>
  <c r="K541"/>
  <c r="M74"/>
  <c r="X430" a="1"/>
  <c r="K493"/>
  <c r="Y505" a="1"/>
  <c r="AB512" a="1"/>
  <c r="M404"/>
  <c r="AN523"/>
  <c r="L588"/>
  <c r="M91"/>
  <c r="K521"/>
  <c r="L108"/>
  <c r="M100"/>
  <c r="M190"/>
  <c r="L416"/>
  <c r="M129"/>
  <c r="AN40"/>
  <c r="Y19" a="1"/>
  <c r="M103"/>
  <c r="X45" a="1"/>
  <c r="AB465" a="1"/>
  <c r="X423" a="1"/>
  <c r="AB306" a="1"/>
  <c r="K286"/>
  <c r="AB491" a="1"/>
  <c r="K244"/>
  <c r="X465" a="1"/>
  <c r="L575"/>
  <c r="Y526" a="1"/>
  <c r="L165"/>
  <c r="X526" a="1"/>
  <c r="AZ536" a="1"/>
  <c r="L470"/>
  <c r="L369"/>
  <c r="M21"/>
  <c r="L496"/>
  <c r="K251"/>
  <c r="K590"/>
  <c r="K58"/>
  <c r="AN441"/>
  <c r="M87"/>
  <c r="M239"/>
  <c r="M136"/>
  <c r="AB65" a="1"/>
  <c r="AB316" a="1"/>
  <c r="AB56" a="1"/>
  <c r="Y99" a="1"/>
  <c r="AN327"/>
  <c r="AB420" a="1"/>
  <c r="AB78" a="1"/>
  <c r="L194"/>
  <c r="AN375"/>
  <c r="M177"/>
  <c r="L227"/>
  <c r="L525"/>
  <c r="AB245" a="1"/>
  <c r="AB242" a="1"/>
  <c r="K332"/>
  <c r="AN312"/>
  <c r="L488"/>
  <c r="K209"/>
  <c r="AB495" a="1"/>
  <c r="K563"/>
  <c r="AN58"/>
  <c r="AN447"/>
  <c r="L455"/>
  <c r="AN309"/>
  <c r="AN424"/>
  <c r="L246"/>
  <c r="AN565"/>
  <c r="L501"/>
  <c r="K443"/>
  <c r="Y298" a="1"/>
  <c r="AB457" a="1"/>
  <c r="L198"/>
  <c r="X298" a="1"/>
  <c r="K61"/>
  <c r="K506"/>
  <c r="AN521"/>
  <c r="AN141"/>
  <c r="L257"/>
  <c r="AB41" a="1"/>
  <c r="X67" a="1"/>
  <c r="M82"/>
  <c r="M252"/>
  <c r="X520" a="1"/>
  <c r="AB25" a="1"/>
  <c r="AN527"/>
  <c r="Y481" a="1"/>
  <c r="K116"/>
  <c r="Y428" a="1"/>
  <c r="L384"/>
  <c r="AB147" a="1"/>
  <c r="X56" a="1"/>
  <c r="K588"/>
  <c r="K215"/>
  <c r="L222"/>
  <c r="AZ449" a="1"/>
  <c r="K213"/>
  <c r="AN419"/>
  <c r="K272"/>
  <c r="L17"/>
  <c r="AB19" a="1"/>
  <c r="K531"/>
  <c r="X71" a="1"/>
  <c r="AN186"/>
  <c r="AN385"/>
  <c r="AB304" a="1"/>
  <c r="K132"/>
  <c r="M17"/>
  <c r="K155"/>
  <c r="L71"/>
  <c r="L272"/>
  <c r="CV6" a="1"/>
  <c r="AN91"/>
  <c r="K75"/>
  <c r="Y512" a="1"/>
  <c r="AN120"/>
  <c r="M347"/>
  <c r="Y239" a="1"/>
  <c r="X15" a="1"/>
  <c r="AB227" a="1"/>
  <c r="AN553"/>
  <c r="AN77"/>
  <c r="M101"/>
  <c r="L290"/>
  <c r="M480"/>
  <c r="AN106"/>
  <c r="AB551" a="1"/>
  <c r="AB55" a="1"/>
  <c r="Y486" a="1"/>
  <c r="M36"/>
  <c r="M104"/>
  <c r="AN404"/>
  <c r="AN50"/>
  <c r="M235"/>
  <c r="Y474" a="1"/>
  <c r="K227"/>
  <c r="L407"/>
  <c r="K151"/>
  <c r="L320"/>
  <c r="AZ355" a="1"/>
  <c r="AZ565" a="1"/>
  <c r="AZ487" a="1"/>
  <c r="AZ258" a="1"/>
  <c r="AZ216" a="1"/>
  <c r="X465" l="1"/>
  <c r="AB491"/>
  <c r="AC491" s="1" a="1"/>
  <c r="AC491" s="1"/>
  <c r="AD491" s="1"/>
  <c r="AK491" s="1"/>
  <c r="AB306"/>
  <c r="AC306" s="1" a="1"/>
  <c r="AC306" s="1"/>
  <c r="AD306" s="1"/>
  <c r="AK306" s="1"/>
  <c r="X423"/>
  <c r="AB465"/>
  <c r="AC465" s="1" a="1"/>
  <c r="AC465" s="1"/>
  <c r="AD465" s="1"/>
  <c r="AK465" s="1"/>
  <c r="Y487"/>
  <c r="X142"/>
  <c r="X525"/>
  <c r="Y491"/>
  <c r="Y463"/>
  <c r="AB547"/>
  <c r="AC547" s="1" a="1"/>
  <c r="AC547" s="1"/>
  <c r="AD547" s="1"/>
  <c r="AK547" s="1"/>
  <c r="X463"/>
  <c r="AB142"/>
  <c r="AC142" s="1" a="1"/>
  <c r="AC142" s="1"/>
  <c r="AD142" s="1"/>
  <c r="AK142" s="1"/>
  <c r="AB545"/>
  <c r="AC545" s="1" a="1"/>
  <c r="AC545" s="1"/>
  <c r="AD545" s="1"/>
  <c r="AK545" s="1"/>
  <c r="T403" a="1"/>
  <c r="T403" s="1"/>
  <c r="Z403" s="1"/>
  <c r="N403"/>
  <c r="AR403" s="1"/>
  <c r="CT403" s="1" a="1"/>
  <c r="CT403" s="1"/>
  <c r="DM403" s="1"/>
  <c r="Y485"/>
  <c r="AB589"/>
  <c r="AC589" s="1" a="1"/>
  <c r="AC589" s="1"/>
  <c r="Y465"/>
  <c r="AB499"/>
  <c r="AC499" s="1" a="1"/>
  <c r="AC499" s="1"/>
  <c r="AD499" s="1"/>
  <c r="AK499" s="1"/>
  <c r="X547"/>
  <c r="Y499"/>
  <c r="X20"/>
  <c r="N393"/>
  <c r="AU393" s="1"/>
  <c r="T393" a="1"/>
  <c r="T393" s="1"/>
  <c r="Z393" s="1"/>
  <c r="X545"/>
  <c r="Y525"/>
  <c r="Y306"/>
  <c r="AB463"/>
  <c r="AC463" s="1" a="1"/>
  <c r="AC463" s="1"/>
  <c r="AD463" s="1"/>
  <c r="AK463" s="1"/>
  <c r="Y547"/>
  <c r="Y545"/>
  <c r="AB20"/>
  <c r="AC20" s="1" a="1"/>
  <c r="AC20" s="1"/>
  <c r="AD20" s="1"/>
  <c r="AK20" s="1"/>
  <c r="Y142"/>
  <c r="E339"/>
  <c r="AX338" a="1"/>
  <c r="AX338" s="1"/>
  <c r="AT338"/>
  <c r="AU338"/>
  <c r="AR338"/>
  <c r="CT338" s="1" a="1"/>
  <c r="CT338" s="1"/>
  <c r="DM338" s="1"/>
  <c r="AV338"/>
  <c r="AY338"/>
  <c r="AZ338" s="1" a="1"/>
  <c r="AZ338" s="1"/>
  <c r="BD338"/>
  <c r="BC338"/>
  <c r="E313"/>
  <c r="E346"/>
  <c r="AY447"/>
  <c r="AZ447" s="1" a="1"/>
  <c r="AV418"/>
  <c r="AU466"/>
  <c r="AX401" a="1"/>
  <c r="AX401" s="1"/>
  <c r="E401" s="1"/>
  <c r="AV401"/>
  <c r="AX350" a="1"/>
  <c r="AX350" s="1"/>
  <c r="AV350"/>
  <c r="E317"/>
  <c r="N335"/>
  <c r="N342"/>
  <c r="E336"/>
  <c r="CT339" a="1"/>
  <c r="CT339" s="1"/>
  <c r="DM339" s="1"/>
  <c r="AR339"/>
  <c r="AX339" a="1"/>
  <c r="AX339" s="1"/>
  <c r="AU339"/>
  <c r="AT339"/>
  <c r="AV339"/>
  <c r="AY339"/>
  <c r="AZ339" s="1" a="1"/>
  <c r="AZ339" s="1"/>
  <c r="BD339"/>
  <c r="BC339"/>
  <c r="AR336"/>
  <c r="CT336" s="1" a="1"/>
  <c r="CT336" s="1"/>
  <c r="DM336" s="1"/>
  <c r="AT336"/>
  <c r="AU336"/>
  <c r="AV336"/>
  <c r="AX336" a="1"/>
  <c r="AX336" s="1"/>
  <c r="AY336"/>
  <c r="AZ336" s="1" a="1"/>
  <c r="AZ336" s="1"/>
  <c r="BD336"/>
  <c r="BC336"/>
  <c r="AU447"/>
  <c r="BD418"/>
  <c r="AY401"/>
  <c r="AZ401" s="1" a="1"/>
  <c r="AY350"/>
  <c r="AZ350" s="1" a="1"/>
  <c r="AZ350" s="1"/>
  <c r="E518"/>
  <c r="AY289"/>
  <c r="AZ289" s="1" a="1"/>
  <c r="AX447" a="1"/>
  <c r="AX447" s="1"/>
  <c r="E447" s="1"/>
  <c r="E338"/>
  <c r="N341"/>
  <c r="AB460"/>
  <c r="AC460" s="1" a="1"/>
  <c r="AC460" s="1"/>
  <c r="AD460" s="1"/>
  <c r="AK460" s="1"/>
  <c r="AB512"/>
  <c r="AC512" s="1" a="1"/>
  <c r="AC512" s="1"/>
  <c r="AD512" s="1"/>
  <c r="AK512" s="1"/>
  <c r="X112"/>
  <c r="Y505"/>
  <c r="N464"/>
  <c r="AV464" s="1"/>
  <c r="T464" a="1"/>
  <c r="T464" s="1"/>
  <c r="Z464" s="1"/>
  <c r="X34"/>
  <c r="Y129"/>
  <c r="Y239"/>
  <c r="X532"/>
  <c r="Y460"/>
  <c r="AB144"/>
  <c r="AC144" s="1" a="1"/>
  <c r="AC144" s="1"/>
  <c r="AB112"/>
  <c r="AC112" s="1" a="1"/>
  <c r="AC112" s="1"/>
  <c r="AD112" s="1"/>
  <c r="AK112" s="1"/>
  <c r="Y433"/>
  <c r="AB433"/>
  <c r="AC433" s="1" a="1"/>
  <c r="AC433" s="1"/>
  <c r="AD433" s="1"/>
  <c r="AK433" s="1"/>
  <c r="T347" a="1"/>
  <c r="T347" s="1"/>
  <c r="Z347" s="1"/>
  <c r="AW347" s="1"/>
  <c r="N347"/>
  <c r="AY347" s="1"/>
  <c r="N437"/>
  <c r="AU437" s="1"/>
  <c r="T437" a="1"/>
  <c r="T437" s="1"/>
  <c r="Z437" s="1"/>
  <c r="AW437" s="1"/>
  <c r="N285"/>
  <c r="AR285" s="1"/>
  <c r="CT285" s="1" a="1"/>
  <c r="CT285" s="1"/>
  <c r="DM285" s="1"/>
  <c r="T285" a="1"/>
  <c r="T285" s="1"/>
  <c r="Z285" s="1"/>
  <c r="N503"/>
  <c r="AV503" s="1"/>
  <c r="T503" a="1"/>
  <c r="T503" s="1"/>
  <c r="Z503" s="1"/>
  <c r="AW503" s="1"/>
  <c r="X102"/>
  <c r="Y170"/>
  <c r="X135"/>
  <c r="Y17"/>
  <c r="Y304"/>
  <c r="Y62"/>
  <c r="AB470"/>
  <c r="AC470" s="1" a="1"/>
  <c r="AC470" s="1"/>
  <c r="N589"/>
  <c r="AR589" s="1"/>
  <c r="CT589" s="1" a="1"/>
  <c r="CT589" s="1"/>
  <c r="DM589" s="1"/>
  <c r="T589" a="1"/>
  <c r="T589" s="1"/>
  <c r="Z589" s="1"/>
  <c r="AW589" s="1"/>
  <c r="Y57"/>
  <c r="X166"/>
  <c r="X239"/>
  <c r="AB15"/>
  <c r="AC15" s="1" a="1"/>
  <c r="AC15" s="1"/>
  <c r="AD15" s="1"/>
  <c r="AK15" s="1"/>
  <c r="AB78"/>
  <c r="AC78" s="1" a="1"/>
  <c r="AC78" s="1"/>
  <c r="AB46"/>
  <c r="AC46" s="1" a="1"/>
  <c r="AC46" s="1"/>
  <c r="AB129"/>
  <c r="AC129" s="1" a="1"/>
  <c r="AC129" s="1"/>
  <c r="Y94"/>
  <c r="AB177"/>
  <c r="AC177" s="1" a="1"/>
  <c r="AC177" s="1"/>
  <c r="AD177" s="1"/>
  <c r="AK177" s="1"/>
  <c r="X174"/>
  <c r="X433"/>
  <c r="AB178"/>
  <c r="AC178" s="1" a="1"/>
  <c r="AC178" s="1"/>
  <c r="AD178" s="1"/>
  <c r="AK178" s="1"/>
  <c r="N204"/>
  <c r="AR204" s="1"/>
  <c r="T204" a="1"/>
  <c r="T204" s="1"/>
  <c r="Z204" s="1"/>
  <c r="T522" a="1"/>
  <c r="T522" s="1"/>
  <c r="Z522" s="1"/>
  <c r="AW522" s="1"/>
  <c r="N522"/>
  <c r="AV522" s="1"/>
  <c r="AB102"/>
  <c r="AC102" s="1" a="1"/>
  <c r="AC102" s="1"/>
  <c r="AD102" s="1"/>
  <c r="AK102" s="1"/>
  <c r="Y136"/>
  <c r="X136"/>
  <c r="T207" a="1"/>
  <c r="T207" s="1"/>
  <c r="Z207" s="1"/>
  <c r="N207"/>
  <c r="AX207" s="1" a="1"/>
  <c r="AX207" s="1"/>
  <c r="T492" a="1"/>
  <c r="T492" s="1"/>
  <c r="Z492" s="1"/>
  <c r="AW492" s="1"/>
  <c r="N492"/>
  <c r="AV492" s="1"/>
  <c r="Y102"/>
  <c r="X592"/>
  <c r="X177"/>
  <c r="Y178"/>
  <c r="Y481"/>
  <c r="AB94"/>
  <c r="AC94" s="1" a="1"/>
  <c r="AC94" s="1"/>
  <c r="AD94" s="1"/>
  <c r="AK94" s="1"/>
  <c r="X178"/>
  <c r="N523"/>
  <c r="AV523" s="1"/>
  <c r="T523" a="1"/>
  <c r="T523" s="1"/>
  <c r="Z523" s="1"/>
  <c r="AW523" s="1"/>
  <c r="T249" a="1"/>
  <c r="T249" s="1"/>
  <c r="Z249" s="1"/>
  <c r="N249"/>
  <c r="AU249" s="1"/>
  <c r="T277" a="1"/>
  <c r="T277" s="1"/>
  <c r="Z277" s="1"/>
  <c r="N277"/>
  <c r="AY277" s="1"/>
  <c r="E360"/>
  <c r="T560" a="1"/>
  <c r="T560" s="1"/>
  <c r="Z560" s="1"/>
  <c r="N560"/>
  <c r="N572"/>
  <c r="T572" a="1"/>
  <c r="T572" s="1"/>
  <c r="Z572" s="1"/>
  <c r="AD22"/>
  <c r="AK22" s="1"/>
  <c r="E570"/>
  <c r="AD345"/>
  <c r="AK345" s="1"/>
  <c r="AT289"/>
  <c r="BC418"/>
  <c r="BE418" s="1"/>
  <c r="AY418"/>
  <c r="AZ418" s="1" a="1"/>
  <c r="AZ418" s="1"/>
  <c r="AT466"/>
  <c r="AY409"/>
  <c r="AZ409" s="1" a="1"/>
  <c r="AZ409" s="1"/>
  <c r="AX580" a="1"/>
  <c r="AX580" s="1"/>
  <c r="E580" s="1"/>
  <c r="AX289" a="1"/>
  <c r="AX289" s="1"/>
  <c r="AR289"/>
  <c r="CT289" s="1" a="1"/>
  <c r="CT289" s="1"/>
  <c r="DM289" s="1"/>
  <c r="AU418"/>
  <c r="EE418" s="1"/>
  <c r="EB418" s="1"/>
  <c r="AU432"/>
  <c r="BK432" s="1"/>
  <c r="AX466" a="1"/>
  <c r="AX466" s="1"/>
  <c r="E466" s="1"/>
  <c r="AR466"/>
  <c r="CT466" s="1" a="1"/>
  <c r="CT466" s="1"/>
  <c r="DM466" s="1"/>
  <c r="AV289"/>
  <c r="CX289" s="1" a="1"/>
  <c r="AX418" a="1"/>
  <c r="AX418" s="1"/>
  <c r="E418" s="1"/>
  <c r="BC466"/>
  <c r="AV466"/>
  <c r="EE466" s="1"/>
  <c r="EB466" s="1"/>
  <c r="AB532"/>
  <c r="AC532" s="1" a="1"/>
  <c r="AC532" s="1"/>
  <c r="AD532" s="1"/>
  <c r="AK532" s="1"/>
  <c r="Y532"/>
  <c r="Y90"/>
  <c r="X176"/>
  <c r="X15"/>
  <c r="AV538"/>
  <c r="N465"/>
  <c r="AY465" s="1"/>
  <c r="AZ465" s="1" a="1"/>
  <c r="CT418" a="1"/>
  <c r="CT418" s="1"/>
  <c r="DM418" s="1"/>
  <c r="AT418"/>
  <c r="BD466"/>
  <c r="BE466" s="1"/>
  <c r="AW421"/>
  <c r="N372"/>
  <c r="AY372" s="1"/>
  <c r="AZ372" s="1" a="1"/>
  <c r="AZ372" s="1"/>
  <c r="AR580"/>
  <c r="CT580" s="1" a="1"/>
  <c r="CT580" s="1"/>
  <c r="DM580" s="1"/>
  <c r="Y469"/>
  <c r="AB477"/>
  <c r="AC477" s="1" a="1"/>
  <c r="AC477" s="1"/>
  <c r="AD477" s="1"/>
  <c r="AK477" s="1"/>
  <c r="Y316"/>
  <c r="X316"/>
  <c r="AB590"/>
  <c r="AC590" s="1" a="1"/>
  <c r="AC590" s="1"/>
  <c r="AD590" s="1"/>
  <c r="AK590" s="1"/>
  <c r="N358"/>
  <c r="AT358" s="1"/>
  <c r="AR317"/>
  <c r="CT317" s="1" a="1"/>
  <c r="CT317" s="1"/>
  <c r="DM317" s="1"/>
  <c r="BC398"/>
  <c r="E568"/>
  <c r="AY472"/>
  <c r="AZ472" s="1" a="1"/>
  <c r="AZ472" s="1"/>
  <c r="AB451"/>
  <c r="AC451" s="1" a="1"/>
  <c r="AC451" s="1"/>
  <c r="AD451" s="1"/>
  <c r="AK451" s="1"/>
  <c r="X477"/>
  <c r="AB289"/>
  <c r="AC289" s="1" a="1"/>
  <c r="AC289" s="1"/>
  <c r="AB288"/>
  <c r="AC288" s="1" a="1"/>
  <c r="AC288" s="1"/>
  <c r="AD288" s="1"/>
  <c r="AK288" s="1"/>
  <c r="X503"/>
  <c r="X533"/>
  <c r="AB533"/>
  <c r="AC533" s="1" a="1"/>
  <c r="AC533" s="1"/>
  <c r="AD533" s="1"/>
  <c r="AK533" s="1"/>
  <c r="Y298"/>
  <c r="AB503"/>
  <c r="AC503" s="1" a="1"/>
  <c r="AC503" s="1"/>
  <c r="AD503" s="1"/>
  <c r="AK503" s="1"/>
  <c r="T254" a="1"/>
  <c r="T254" s="1"/>
  <c r="Z254" s="1"/>
  <c r="N254"/>
  <c r="AR254" s="1"/>
  <c r="CT254" s="1" a="1"/>
  <c r="CT254" s="1"/>
  <c r="DM254" s="1"/>
  <c r="Y61"/>
  <c r="AB542"/>
  <c r="AC542" s="1" a="1"/>
  <c r="AC542" s="1"/>
  <c r="AD542" s="1"/>
  <c r="AK542" s="1"/>
  <c r="AB227"/>
  <c r="AC227" s="1" a="1"/>
  <c r="AC227" s="1"/>
  <c r="AD227" s="1"/>
  <c r="AK227" s="1"/>
  <c r="AB316"/>
  <c r="AC316" s="1" a="1"/>
  <c r="AC316" s="1"/>
  <c r="AB66"/>
  <c r="AC66" s="1" a="1"/>
  <c r="AC66" s="1"/>
  <c r="AD66" s="1"/>
  <c r="AK66" s="1"/>
  <c r="AB420"/>
  <c r="AC420" s="1" a="1"/>
  <c r="AC420" s="1"/>
  <c r="AD420" s="1"/>
  <c r="AK420" s="1"/>
  <c r="X228"/>
  <c r="Y474"/>
  <c r="AB504"/>
  <c r="AC504" s="1" a="1"/>
  <c r="AC504" s="1"/>
  <c r="AD504" s="1"/>
  <c r="AK504" s="1"/>
  <c r="X298"/>
  <c r="X474"/>
  <c r="AB474"/>
  <c r="AC474" s="1" a="1"/>
  <c r="AC474" s="1"/>
  <c r="AD474" s="1"/>
  <c r="AK474" s="1"/>
  <c r="Y590"/>
  <c r="AB472"/>
  <c r="AC472" s="1" a="1"/>
  <c r="AC472" s="1"/>
  <c r="AD472" s="1"/>
  <c r="AK472" s="1"/>
  <c r="Y451"/>
  <c r="N379"/>
  <c r="AR379" s="1"/>
  <c r="CT379" s="1" a="1"/>
  <c r="CT379" s="1"/>
  <c r="DM379" s="1"/>
  <c r="T379" a="1"/>
  <c r="T379" s="1"/>
  <c r="Z379" s="1"/>
  <c r="AB61"/>
  <c r="AC61" s="1" a="1"/>
  <c r="AC61" s="1"/>
  <c r="AD61" s="1"/>
  <c r="AK61" s="1"/>
  <c r="Y477"/>
  <c r="X504"/>
  <c r="AB501"/>
  <c r="AC501" s="1" a="1"/>
  <c r="AC501" s="1"/>
  <c r="AD501" s="1"/>
  <c r="AK501" s="1"/>
  <c r="Y501"/>
  <c r="BD317"/>
  <c r="AX432" a="1"/>
  <c r="AX432" s="1"/>
  <c r="E432" s="1"/>
  <c r="AR432"/>
  <c r="CT432" s="1" a="1"/>
  <c r="CT432" s="1"/>
  <c r="DM432" s="1"/>
  <c r="AR333"/>
  <c r="CT333" s="1" a="1"/>
  <c r="CT333" s="1"/>
  <c r="DM333" s="1"/>
  <c r="N426"/>
  <c r="AV426" s="1"/>
  <c r="AV535"/>
  <c r="AT432"/>
  <c r="AV432"/>
  <c r="CX432" s="1" a="1"/>
  <c r="CX432" s="1"/>
  <c r="DQ432" s="1"/>
  <c r="AX333" a="1"/>
  <c r="AX333" s="1"/>
  <c r="E333" s="1"/>
  <c r="N421"/>
  <c r="AV421" s="1"/>
  <c r="N441"/>
  <c r="AY441" s="1"/>
  <c r="AZ441" s="1" a="1"/>
  <c r="AZ441" s="1"/>
  <c r="AY535"/>
  <c r="AZ535" s="1" a="1"/>
  <c r="AZ535" s="1"/>
  <c r="BD432"/>
  <c r="AT450"/>
  <c r="E289"/>
  <c r="BC472"/>
  <c r="AU433"/>
  <c r="BK433" s="1"/>
  <c r="AR450"/>
  <c r="CT450" s="1" a="1"/>
  <c r="CT450" s="1"/>
  <c r="DM450" s="1"/>
  <c r="BD421"/>
  <c r="AU398"/>
  <c r="BL398" s="1"/>
  <c r="BD580"/>
  <c r="AU580"/>
  <c r="BL580" s="1"/>
  <c r="AY421"/>
  <c r="AZ421" s="1" a="1"/>
  <c r="AZ421" s="1"/>
  <c r="AY398"/>
  <c r="AZ398" s="1" a="1"/>
  <c r="AZ398" s="1"/>
  <c r="AT409"/>
  <c r="AY580"/>
  <c r="AZ580" s="1" a="1"/>
  <c r="AZ580" s="1"/>
  <c r="AT580"/>
  <c r="AT308"/>
  <c r="BD398"/>
  <c r="AW426"/>
  <c r="BC580"/>
  <c r="BF580" s="1"/>
  <c r="BC450"/>
  <c r="AV450"/>
  <c r="AU472"/>
  <c r="BL472" s="1"/>
  <c r="AU346"/>
  <c r="AT433"/>
  <c r="BC354"/>
  <c r="AU450"/>
  <c r="BK450" s="1"/>
  <c r="AT472"/>
  <c r="BC346"/>
  <c r="AR433"/>
  <c r="CT433" s="1" a="1"/>
  <c r="CT433" s="1"/>
  <c r="DM433" s="1"/>
  <c r="AX450" a="1"/>
  <c r="AX450" s="1"/>
  <c r="E450" s="1"/>
  <c r="BD472"/>
  <c r="AR472"/>
  <c r="CT472" s="1" a="1"/>
  <c r="CT472" s="1"/>
  <c r="DM472" s="1"/>
  <c r="AY433"/>
  <c r="AZ433" s="1" a="1"/>
  <c r="AZ433" s="1"/>
  <c r="AV573"/>
  <c r="AX379" a="1"/>
  <c r="AX379" s="1"/>
  <c r="AU317"/>
  <c r="BK317" s="1"/>
  <c r="BC535"/>
  <c r="AV333"/>
  <c r="CX333" s="1" a="1"/>
  <c r="CX333" s="1"/>
  <c r="DQ333" s="1"/>
  <c r="N6"/>
  <c r="AV6" s="1"/>
  <c r="AT592"/>
  <c r="AX395" a="1"/>
  <c r="AX395" s="1"/>
  <c r="E395" s="1"/>
  <c r="AX317" a="1"/>
  <c r="AX317" s="1"/>
  <c r="AT535"/>
  <c r="AY492"/>
  <c r="AT333"/>
  <c r="E321"/>
  <c r="AY583"/>
  <c r="Y426"/>
  <c r="Y430"/>
  <c r="AB594"/>
  <c r="AC594" s="1" a="1"/>
  <c r="AC594" s="1"/>
  <c r="X17"/>
  <c r="AB426"/>
  <c r="AC426" s="1" a="1"/>
  <c r="AC426" s="1"/>
  <c r="AD426" s="1"/>
  <c r="AK426" s="1"/>
  <c r="X122"/>
  <c r="AB304"/>
  <c r="AC304" s="1" a="1"/>
  <c r="AC304" s="1"/>
  <c r="AD304" s="1"/>
  <c r="AK304" s="1"/>
  <c r="X487"/>
  <c r="Y308"/>
  <c r="AB538"/>
  <c r="AC538" s="1" a="1"/>
  <c r="AC538" s="1"/>
  <c r="AD538" s="1"/>
  <c r="AK538" s="1"/>
  <c r="Y47"/>
  <c r="Y25"/>
  <c r="AB530"/>
  <c r="AC530" s="1" a="1"/>
  <c r="AC530" s="1"/>
  <c r="AD530" s="1"/>
  <c r="AK530" s="1"/>
  <c r="Y11"/>
  <c r="X42"/>
  <c r="AB99"/>
  <c r="AC99" s="1" a="1"/>
  <c r="AC99" s="1"/>
  <c r="AD99" s="1"/>
  <c r="AK99" s="1"/>
  <c r="T390" a="1"/>
  <c r="T390" s="1"/>
  <c r="Z390" s="1"/>
  <c r="N390"/>
  <c r="AV390" s="1"/>
  <c r="T529" a="1"/>
  <c r="T529" s="1"/>
  <c r="Z529" s="1"/>
  <c r="AW529" s="1"/>
  <c r="N529"/>
  <c r="AR529" s="1"/>
  <c r="CT529" s="1" a="1"/>
  <c r="CT529" s="1"/>
  <c r="DM529" s="1"/>
  <c r="AB536"/>
  <c r="AC536" s="1" a="1"/>
  <c r="AC536" s="1"/>
  <c r="X101"/>
  <c r="X181"/>
  <c r="AB83"/>
  <c r="AC83" s="1" a="1"/>
  <c r="AC83" s="1"/>
  <c r="X512"/>
  <c r="AB219"/>
  <c r="AC219" s="1" a="1"/>
  <c r="AC219" s="1"/>
  <c r="AD219" s="1"/>
  <c r="AK219" s="1"/>
  <c r="Y478"/>
  <c r="X584"/>
  <c r="X538"/>
  <c r="AB18"/>
  <c r="AC18" s="1" a="1"/>
  <c r="AC18" s="1"/>
  <c r="AD18" s="1"/>
  <c r="AK18" s="1"/>
  <c r="AB37"/>
  <c r="AC37" s="1" a="1"/>
  <c r="AC37" s="1"/>
  <c r="AD37" s="1"/>
  <c r="AK37" s="1"/>
  <c r="Y440"/>
  <c r="AB25"/>
  <c r="AC25" s="1" a="1"/>
  <c r="AC25" s="1"/>
  <c r="AD25" s="1"/>
  <c r="AK25" s="1"/>
  <c r="X486"/>
  <c r="AB73"/>
  <c r="AC73" s="1" a="1"/>
  <c r="AC73" s="1"/>
  <c r="AD73" s="1"/>
  <c r="AK73" s="1"/>
  <c r="Y520"/>
  <c r="Y530"/>
  <c r="AB11"/>
  <c r="AC11" s="1" a="1"/>
  <c r="AC11" s="1"/>
  <c r="AD11" s="1"/>
  <c r="AK11" s="1"/>
  <c r="Y42"/>
  <c r="N365"/>
  <c r="AT365" s="1"/>
  <c r="T365" a="1"/>
  <c r="T365" s="1"/>
  <c r="Z365" s="1"/>
  <c r="X528"/>
  <c r="Y100"/>
  <c r="Y19"/>
  <c r="X438"/>
  <c r="X100"/>
  <c r="AB301"/>
  <c r="AC301" s="1" a="1"/>
  <c r="AC301" s="1"/>
  <c r="AD301" s="1"/>
  <c r="AK301" s="1"/>
  <c r="X185"/>
  <c r="Y37"/>
  <c r="Y492"/>
  <c r="Y538"/>
  <c r="Y60"/>
  <c r="CV6"/>
  <c r="DO6" s="1"/>
  <c r="Y448"/>
  <c r="AB308"/>
  <c r="AC308" s="1" a="1"/>
  <c r="AC308" s="1"/>
  <c r="AD308" s="1"/>
  <c r="AK308" s="1"/>
  <c r="AB520"/>
  <c r="AC520" s="1" a="1"/>
  <c r="AC520" s="1"/>
  <c r="AD520" s="1"/>
  <c r="AK520" s="1"/>
  <c r="X59"/>
  <c r="X548"/>
  <c r="N514"/>
  <c r="AU514" s="1"/>
  <c r="BK514" s="1"/>
  <c r="T514" a="1"/>
  <c r="T514" s="1"/>
  <c r="Z514" s="1"/>
  <c r="AW514" s="1"/>
  <c r="Y502"/>
  <c r="AB93"/>
  <c r="AC93" s="1" a="1"/>
  <c r="AC93" s="1"/>
  <c r="AD93" s="1"/>
  <c r="AK93" s="1"/>
  <c r="AB48"/>
  <c r="AC48" s="1" a="1"/>
  <c r="AC48" s="1"/>
  <c r="AD48" s="1"/>
  <c r="AK48" s="1"/>
  <c r="AB110"/>
  <c r="AC110" s="1" a="1"/>
  <c r="AC110" s="1"/>
  <c r="AB454"/>
  <c r="AC454" s="1" a="1"/>
  <c r="AC454" s="1"/>
  <c r="AD454" s="1"/>
  <c r="AK454" s="1"/>
  <c r="Y428"/>
  <c r="X430"/>
  <c r="Y54"/>
  <c r="AB486"/>
  <c r="AC486" s="1" a="1"/>
  <c r="AC486" s="1"/>
  <c r="AD486" s="1"/>
  <c r="AK486" s="1"/>
  <c r="AB440"/>
  <c r="AC440" s="1" a="1"/>
  <c r="AC440" s="1"/>
  <c r="AD440" s="1"/>
  <c r="AK440" s="1"/>
  <c r="X440"/>
  <c r="X25"/>
  <c r="Y486"/>
  <c r="X492"/>
  <c r="X448"/>
  <c r="X308"/>
  <c r="X520"/>
  <c r="X530"/>
  <c r="AB548"/>
  <c r="AC548" s="1" a="1"/>
  <c r="AC548" s="1"/>
  <c r="AD548" s="1"/>
  <c r="AK548" s="1"/>
  <c r="AB495"/>
  <c r="AC495" s="1" a="1"/>
  <c r="AC495" s="1"/>
  <c r="AD495" s="1"/>
  <c r="AK495" s="1"/>
  <c r="X431"/>
  <c r="AB103"/>
  <c r="AC103" s="1" a="1"/>
  <c r="AC103" s="1"/>
  <c r="AD103" s="1"/>
  <c r="AK103" s="1"/>
  <c r="Y541"/>
  <c r="N480"/>
  <c r="AR480" s="1"/>
  <c r="CT480" s="1" a="1"/>
  <c r="CT480" s="1"/>
  <c r="DM480" s="1"/>
  <c r="T480" a="1"/>
  <c r="T480" s="1"/>
  <c r="Z480" s="1"/>
  <c r="AW480" s="1"/>
  <c r="N327"/>
  <c r="E352"/>
  <c r="AV298"/>
  <c r="BC317"/>
  <c r="AV317"/>
  <c r="BD535"/>
  <c r="AU535"/>
  <c r="BD333"/>
  <c r="AY333"/>
  <c r="AZ333" s="1" a="1"/>
  <c r="AZ333" s="1"/>
  <c r="AT398"/>
  <c r="AR398"/>
  <c r="AR308"/>
  <c r="CT308" s="1" a="1"/>
  <c r="CT308" s="1"/>
  <c r="DM308" s="1"/>
  <c r="E439"/>
  <c r="BC298"/>
  <c r="AT317"/>
  <c r="E468"/>
  <c r="CT535" a="1"/>
  <c r="CT535" s="1"/>
  <c r="DM535" s="1"/>
  <c r="AX535" a="1"/>
  <c r="AX535" s="1"/>
  <c r="E535" s="1"/>
  <c r="BD450"/>
  <c r="E376"/>
  <c r="AX472" a="1"/>
  <c r="AX472" s="1"/>
  <c r="E472" s="1"/>
  <c r="BC333"/>
  <c r="AX398" a="1"/>
  <c r="AX398" s="1"/>
  <c r="AV285"/>
  <c r="AX433" a="1"/>
  <c r="AX433" s="1"/>
  <c r="E433" s="1"/>
  <c r="N366"/>
  <c r="AR366" s="1"/>
  <c r="CT366" s="1" a="1"/>
  <c r="CT366" s="1"/>
  <c r="DM366" s="1"/>
  <c r="E564"/>
  <c r="AX583" a="1"/>
  <c r="AX583" s="1"/>
  <c r="E583" s="1"/>
  <c r="AY392"/>
  <c r="AZ392" s="1" a="1"/>
  <c r="AZ392" s="1"/>
  <c r="AU481"/>
  <c r="BK481" s="1"/>
  <c r="BD409"/>
  <c r="AU409"/>
  <c r="CX409" s="1" a="1"/>
  <c r="CX409" s="1"/>
  <c r="DQ409" s="1"/>
  <c r="AT346"/>
  <c r="AR346"/>
  <c r="CT346" s="1" a="1"/>
  <c r="CT346" s="1"/>
  <c r="DM346" s="1"/>
  <c r="E350"/>
  <c r="T469" a="1"/>
  <c r="T469" s="1"/>
  <c r="Z469" s="1"/>
  <c r="AW469" s="1"/>
  <c r="E574"/>
  <c r="AU449"/>
  <c r="BK449" s="1"/>
  <c r="E442"/>
  <c r="AX409" a="1"/>
  <c r="AX409" s="1"/>
  <c r="E409" s="1"/>
  <c r="AR409"/>
  <c r="CT409" s="1" a="1"/>
  <c r="CT409" s="1"/>
  <c r="DM409" s="1"/>
  <c r="AX346" a="1"/>
  <c r="AX346" s="1"/>
  <c r="AV346"/>
  <c r="AV513"/>
  <c r="E448"/>
  <c r="AX497" a="1"/>
  <c r="AX497" s="1"/>
  <c r="E497" s="1"/>
  <c r="BC409"/>
  <c r="BF409" s="1"/>
  <c r="BD346"/>
  <c r="AX571" a="1"/>
  <c r="AX571" s="1"/>
  <c r="E571" s="1"/>
  <c r="AV277"/>
  <c r="AX308" a="1"/>
  <c r="AX308" s="1"/>
  <c r="E308" s="1"/>
  <c r="AV308"/>
  <c r="AT391"/>
  <c r="E582"/>
  <c r="AY308"/>
  <c r="AR438"/>
  <c r="CT438" s="1" a="1"/>
  <c r="CT438" s="1"/>
  <c r="DM438" s="1"/>
  <c r="E405"/>
  <c r="E420"/>
  <c r="BD438"/>
  <c r="AV483"/>
  <c r="CV5"/>
  <c r="DO5" s="1"/>
  <c r="BC438"/>
  <c r="AV438"/>
  <c r="AY462"/>
  <c r="AZ462" s="1" a="1"/>
  <c r="AZ462" s="1"/>
  <c r="BD298"/>
  <c r="AY298"/>
  <c r="AZ298" s="1" a="1"/>
  <c r="AZ298" s="1"/>
  <c r="AT298"/>
  <c r="E454"/>
  <c r="AU392"/>
  <c r="AR579"/>
  <c r="CT579" s="1" a="1"/>
  <c r="CT579" s="1"/>
  <c r="DM579" s="1"/>
  <c r="AT438"/>
  <c r="AY438"/>
  <c r="AZ438" s="1" a="1"/>
  <c r="AZ438" s="1"/>
  <c r="AT462"/>
  <c r="AU298"/>
  <c r="BK298" s="1"/>
  <c r="AX298" a="1"/>
  <c r="AX298" s="1"/>
  <c r="AT392"/>
  <c r="AR392"/>
  <c r="CT392" s="1" a="1"/>
  <c r="CT392" s="1"/>
  <c r="DM392" s="1"/>
  <c r="AR500"/>
  <c r="CT500" s="1" a="1"/>
  <c r="CT500" s="1"/>
  <c r="DM500" s="1"/>
  <c r="AT579"/>
  <c r="N578"/>
  <c r="AX578" s="1" a="1"/>
  <c r="AX578" s="1"/>
  <c r="E578" s="1"/>
  <c r="AX438" a="1"/>
  <c r="AX438" s="1"/>
  <c r="E438" s="1"/>
  <c r="AR395"/>
  <c r="CT395" s="1" a="1"/>
  <c r="CT395" s="1"/>
  <c r="DM395" s="1"/>
  <c r="CT298" a="1"/>
  <c r="CT298" s="1"/>
  <c r="DM298" s="1"/>
  <c r="AU460"/>
  <c r="BL460" s="1"/>
  <c r="AX392" a="1"/>
  <c r="AX392" s="1"/>
  <c r="E392" s="1"/>
  <c r="E374"/>
  <c r="AT500"/>
  <c r="AX579" a="1"/>
  <c r="AX579" s="1"/>
  <c r="E579" s="1"/>
  <c r="BD462"/>
  <c r="AU462"/>
  <c r="BK462" s="1"/>
  <c r="AT395"/>
  <c r="AV395"/>
  <c r="CX395" s="1" a="1"/>
  <c r="AX538" a="1"/>
  <c r="AX538" s="1"/>
  <c r="E538" s="1"/>
  <c r="AU492"/>
  <c r="BK492" s="1"/>
  <c r="AY302"/>
  <c r="AZ302" s="1" a="1"/>
  <c r="AZ302" s="1"/>
  <c r="AR571"/>
  <c r="CT571" s="1" a="1"/>
  <c r="CT571" s="1"/>
  <c r="DM571" s="1"/>
  <c r="AV571"/>
  <c r="AT517"/>
  <c r="AV403"/>
  <c r="AX462" a="1"/>
  <c r="AX462" s="1"/>
  <c r="AR462"/>
  <c r="AY395"/>
  <c r="AZ395" s="1" a="1"/>
  <c r="AZ395" s="1"/>
  <c r="AT492"/>
  <c r="AR492"/>
  <c r="CT492" s="1" a="1"/>
  <c r="CT492" s="1"/>
  <c r="DM492" s="1"/>
  <c r="BD302"/>
  <c r="AY571"/>
  <c r="AT571"/>
  <c r="AV567"/>
  <c r="T462" a="1"/>
  <c r="T462" s="1"/>
  <c r="Z462" s="1"/>
  <c r="AW462" s="1"/>
  <c r="AR592"/>
  <c r="CT592" s="1" a="1"/>
  <c r="CT592" s="1"/>
  <c r="DM592" s="1"/>
  <c r="BC462"/>
  <c r="AX492" a="1"/>
  <c r="AX492" s="1"/>
  <c r="E492" s="1"/>
  <c r="AY548"/>
  <c r="E386"/>
  <c r="AV354"/>
  <c r="CX354" s="1" a="1"/>
  <c r="CX354" s="1"/>
  <c r="DQ354" s="1"/>
  <c r="AR567"/>
  <c r="CT567" s="1" a="1"/>
  <c r="CT567" s="1"/>
  <c r="DM567" s="1"/>
  <c r="N417"/>
  <c r="AR417" s="1"/>
  <c r="CT417" s="1" a="1"/>
  <c r="CT417" s="1"/>
  <c r="DM417" s="1"/>
  <c r="AB181"/>
  <c r="AC181" s="1" a="1"/>
  <c r="AC181" s="1"/>
  <c r="AD181" s="1"/>
  <c r="AK181" s="1"/>
  <c r="AB19"/>
  <c r="AC19" s="1" a="1"/>
  <c r="AC19" s="1"/>
  <c r="AD19" s="1"/>
  <c r="AK19" s="1"/>
  <c r="AB57"/>
  <c r="AC57" s="1" a="1"/>
  <c r="AC57" s="1"/>
  <c r="AD57" s="1"/>
  <c r="AK57" s="1"/>
  <c r="AB551"/>
  <c r="AC551" s="1" a="1"/>
  <c r="AC551" s="1"/>
  <c r="AD551" s="1"/>
  <c r="AK551" s="1"/>
  <c r="X192"/>
  <c r="Y456"/>
  <c r="X493"/>
  <c r="X551"/>
  <c r="N519"/>
  <c r="T519" a="1"/>
  <c r="T519" s="1"/>
  <c r="Z519" s="1"/>
  <c r="AW519" s="1"/>
  <c r="AB97"/>
  <c r="AC97" s="1" a="1"/>
  <c r="AC97" s="1"/>
  <c r="AD97" s="1"/>
  <c r="AK97" s="1"/>
  <c r="X170"/>
  <c r="X19"/>
  <c r="X193"/>
  <c r="AB192"/>
  <c r="AC192" s="1" a="1"/>
  <c r="AC192" s="1"/>
  <c r="AD192" s="1"/>
  <c r="AK192" s="1"/>
  <c r="X344"/>
  <c r="Y181"/>
  <c r="AB487"/>
  <c r="AC487" s="1" a="1"/>
  <c r="AC487" s="1"/>
  <c r="AB17"/>
  <c r="AC17" s="1" a="1"/>
  <c r="AC17" s="1"/>
  <c r="AB430"/>
  <c r="AC430" s="1" a="1"/>
  <c r="AC430" s="1"/>
  <c r="AB478"/>
  <c r="AC478" s="1" a="1"/>
  <c r="AC478" s="1"/>
  <c r="AD478" s="1"/>
  <c r="AK478" s="1"/>
  <c r="X246"/>
  <c r="X456"/>
  <c r="AB450"/>
  <c r="AC450" s="1" a="1"/>
  <c r="AC450" s="1"/>
  <c r="AD450" s="1"/>
  <c r="AK450" s="1"/>
  <c r="X57"/>
  <c r="Y454"/>
  <c r="Y192"/>
  <c r="AB481"/>
  <c r="AC481" s="1" a="1"/>
  <c r="AC481" s="1"/>
  <c r="AD481" s="1"/>
  <c r="AK481" s="1"/>
  <c r="Y97"/>
  <c r="AB193"/>
  <c r="AC193" s="1" a="1"/>
  <c r="AC193" s="1"/>
  <c r="AD193" s="1"/>
  <c r="AK193" s="1"/>
  <c r="X468"/>
  <c r="AB493"/>
  <c r="AC493" s="1" a="1"/>
  <c r="AC493" s="1"/>
  <c r="AD493" s="1"/>
  <c r="AK493" s="1"/>
  <c r="X304"/>
  <c r="X478"/>
  <c r="X233"/>
  <c r="Y468"/>
  <c r="AB456"/>
  <c r="AC456" s="1" a="1"/>
  <c r="AC456" s="1"/>
  <c r="AD456" s="1"/>
  <c r="AK456" s="1"/>
  <c r="AB344"/>
  <c r="AC344" s="1" a="1"/>
  <c r="AC344" s="1"/>
  <c r="AD344" s="1"/>
  <c r="AK344" s="1"/>
  <c r="AB468"/>
  <c r="AC468" s="1" a="1"/>
  <c r="AC468" s="1"/>
  <c r="AD468" s="1"/>
  <c r="AK468" s="1"/>
  <c r="AB506"/>
  <c r="AC506" s="1" a="1"/>
  <c r="AC506" s="1"/>
  <c r="AD506" s="1"/>
  <c r="AK506" s="1"/>
  <c r="Y48"/>
  <c r="X506"/>
  <c r="N113"/>
  <c r="AT113" s="1"/>
  <c r="T113" a="1"/>
  <c r="T113" s="1"/>
  <c r="Z113" s="1"/>
  <c r="Y493"/>
  <c r="X454"/>
  <c r="Y246"/>
  <c r="Y233"/>
  <c r="AB246"/>
  <c r="AC246" s="1" a="1"/>
  <c r="AC246" s="1"/>
  <c r="AD246" s="1"/>
  <c r="AK246" s="1"/>
  <c r="AB299"/>
  <c r="AC299" s="1" a="1"/>
  <c r="AC299" s="1"/>
  <c r="AD299" s="1"/>
  <c r="AK299" s="1"/>
  <c r="X526"/>
  <c r="X481"/>
  <c r="X97"/>
  <c r="AB233"/>
  <c r="AC233" s="1" a="1"/>
  <c r="AC233" s="1"/>
  <c r="AD233" s="1"/>
  <c r="AK233" s="1"/>
  <c r="AB490"/>
  <c r="AC490" s="1" a="1"/>
  <c r="AC490" s="1"/>
  <c r="AD490" s="1"/>
  <c r="AK490" s="1"/>
  <c r="X301"/>
  <c r="X48"/>
  <c r="Y301"/>
  <c r="X490"/>
  <c r="AB505"/>
  <c r="AC505" s="1" a="1"/>
  <c r="AC505" s="1"/>
  <c r="AD505" s="1"/>
  <c r="AK505" s="1"/>
  <c r="N281"/>
  <c r="AT281" s="1"/>
  <c r="T281" a="1"/>
  <c r="T281" s="1"/>
  <c r="Z281" s="1"/>
  <c r="T312" a="1"/>
  <c r="T312" s="1"/>
  <c r="Z312" s="1"/>
  <c r="AW312" s="1"/>
  <c r="N312"/>
  <c r="AV312" s="1"/>
  <c r="N287"/>
  <c r="AU287" s="1"/>
  <c r="BC517"/>
  <c r="AY469"/>
  <c r="AZ469" s="1" a="1"/>
  <c r="AZ469" s="1"/>
  <c r="AY471"/>
  <c r="AZ471" s="1" a="1"/>
  <c r="AZ471" s="1"/>
  <c r="BD354"/>
  <c r="AX354" a="1"/>
  <c r="AX354" s="1"/>
  <c r="E354" s="1"/>
  <c r="AV583"/>
  <c r="AT583"/>
  <c r="BF568"/>
  <c r="E567"/>
  <c r="AD229"/>
  <c r="AK229" s="1"/>
  <c r="AY461"/>
  <c r="AR517"/>
  <c r="CT517" s="1" a="1"/>
  <c r="CT517" s="1"/>
  <c r="DM517" s="1"/>
  <c r="AY354"/>
  <c r="AZ354" s="1" a="1"/>
  <c r="AZ354" s="1"/>
  <c r="AT354"/>
  <c r="AR583"/>
  <c r="CT583" s="1" a="1"/>
  <c r="CT583" s="1"/>
  <c r="DM583" s="1"/>
  <c r="BF582"/>
  <c r="N370"/>
  <c r="AU517"/>
  <c r="BL517" s="1"/>
  <c r="AV497"/>
  <c r="AR354"/>
  <c r="CT354" s="1" a="1"/>
  <c r="CT354" s="1"/>
  <c r="DM354" s="1"/>
  <c r="X219"/>
  <c r="Y41"/>
  <c r="Y508"/>
  <c r="AB54"/>
  <c r="AC54" s="1" a="1"/>
  <c r="AC54" s="1"/>
  <c r="AD54" s="1"/>
  <c r="AK54" s="1"/>
  <c r="X320"/>
  <c r="X420"/>
  <c r="X457"/>
  <c r="AB194"/>
  <c r="AC194" s="1" a="1"/>
  <c r="AC194" s="1"/>
  <c r="AB431"/>
  <c r="AC431" s="1" a="1"/>
  <c r="AC431" s="1"/>
  <c r="AD431" s="1"/>
  <c r="AK431" s="1"/>
  <c r="X99"/>
  <c r="N495"/>
  <c r="AX495" s="1" a="1"/>
  <c r="AX495" s="1"/>
  <c r="T495" a="1"/>
  <c r="T495" s="1"/>
  <c r="Z495" s="1"/>
  <c r="AW495" s="1"/>
  <c r="Y344"/>
  <c r="X131"/>
  <c r="Y180"/>
  <c r="AB56"/>
  <c r="AC56" s="1" a="1"/>
  <c r="AC56" s="1"/>
  <c r="AD56" s="1"/>
  <c r="AK56" s="1"/>
  <c r="Y65"/>
  <c r="X147"/>
  <c r="X541"/>
  <c r="Y219"/>
  <c r="Y130"/>
  <c r="Y52"/>
  <c r="AB526"/>
  <c r="AC526" s="1" a="1"/>
  <c r="AC526" s="1"/>
  <c r="AD526" s="1"/>
  <c r="AK526" s="1"/>
  <c r="X71"/>
  <c r="Y431"/>
  <c r="AB584"/>
  <c r="AC584" s="1" a="1"/>
  <c r="AC584" s="1"/>
  <c r="AD584" s="1"/>
  <c r="AK584" s="1"/>
  <c r="AB60"/>
  <c r="AC60" s="1" a="1"/>
  <c r="AC60" s="1"/>
  <c r="Y73"/>
  <c r="X245"/>
  <c r="AB164"/>
  <c r="AC164" s="1" a="1"/>
  <c r="AC164" s="1"/>
  <c r="AD164" s="1"/>
  <c r="AK164" s="1"/>
  <c r="X242"/>
  <c r="AB148"/>
  <c r="AC148" s="1" a="1"/>
  <c r="AC148" s="1"/>
  <c r="AD148" s="1"/>
  <c r="AK148" s="1"/>
  <c r="Y96"/>
  <c r="X195"/>
  <c r="Y81"/>
  <c r="AB172"/>
  <c r="AC172" s="1" a="1"/>
  <c r="AC172" s="1"/>
  <c r="AB55"/>
  <c r="AC55" s="1" a="1"/>
  <c r="AC55" s="1"/>
  <c r="AD55" s="1"/>
  <c r="AK55" s="1"/>
  <c r="AB243"/>
  <c r="AC243" s="1" a="1"/>
  <c r="AC243" s="1"/>
  <c r="AD243" s="1"/>
  <c r="AK243" s="1"/>
  <c r="T224" a="1"/>
  <c r="T224" s="1"/>
  <c r="Z224" s="1"/>
  <c r="N224"/>
  <c r="AT224" s="1"/>
  <c r="T303" a="1"/>
  <c r="T303" s="1"/>
  <c r="Z303" s="1"/>
  <c r="AW303" s="1"/>
  <c r="N303"/>
  <c r="AR303" s="1"/>
  <c r="CT303" s="1" a="1"/>
  <c r="CT303" s="1"/>
  <c r="DM303" s="1"/>
  <c r="N591"/>
  <c r="AV591" s="1"/>
  <c r="T591" a="1"/>
  <c r="T591" s="1"/>
  <c r="Z591" s="1"/>
  <c r="AW591" s="1"/>
  <c r="T349" a="1"/>
  <c r="T349" s="1"/>
  <c r="Z349" s="1"/>
  <c r="AW349" s="1"/>
  <c r="N349"/>
  <c r="AU349" s="1"/>
  <c r="BL349" s="1"/>
  <c r="N218"/>
  <c r="AR218" s="1"/>
  <c r="T218" a="1"/>
  <c r="T218" s="1"/>
  <c r="Z218" s="1"/>
  <c r="N473"/>
  <c r="AU473" s="1"/>
  <c r="BL473" s="1"/>
  <c r="T473" a="1"/>
  <c r="T473" s="1"/>
  <c r="Z473" s="1"/>
  <c r="Y512"/>
  <c r="Y299"/>
  <c r="AB130"/>
  <c r="AC130" s="1" a="1"/>
  <c r="AC130" s="1"/>
  <c r="AD130" s="1"/>
  <c r="AK130" s="1"/>
  <c r="Y551"/>
  <c r="Y195"/>
  <c r="X11"/>
  <c r="AB195"/>
  <c r="AC195" s="1" a="1"/>
  <c r="AC195" s="1"/>
  <c r="AD195" s="1"/>
  <c r="AK195" s="1"/>
  <c r="AB44"/>
  <c r="AC44" s="1" a="1"/>
  <c r="AC44" s="1"/>
  <c r="AD44" s="1"/>
  <c r="AK44" s="1"/>
  <c r="AB90"/>
  <c r="AC90" s="1" a="1"/>
  <c r="AC90" s="1"/>
  <c r="AD90" s="1"/>
  <c r="AK90" s="1"/>
  <c r="Y44"/>
  <c r="AB131"/>
  <c r="AC131" s="1" a="1"/>
  <c r="AC131" s="1"/>
  <c r="AD131" s="1"/>
  <c r="AK131" s="1"/>
  <c r="AB67"/>
  <c r="AC67" s="1" a="1"/>
  <c r="AC67" s="1"/>
  <c r="AD67" s="1"/>
  <c r="AK67" s="1"/>
  <c r="X56"/>
  <c r="AB457"/>
  <c r="AC457" s="1" a="1"/>
  <c r="AC457" s="1"/>
  <c r="AD457" s="1"/>
  <c r="AK457" s="1"/>
  <c r="X18"/>
  <c r="X45"/>
  <c r="AB320"/>
  <c r="AC320" s="1" a="1"/>
  <c r="AC320" s="1"/>
  <c r="AD320" s="1"/>
  <c r="AK320" s="1"/>
  <c r="N255"/>
  <c r="T255" a="1"/>
  <c r="T255" s="1"/>
  <c r="Z255" s="1"/>
  <c r="Y504"/>
  <c r="Y66"/>
  <c r="X90"/>
  <c r="X41"/>
  <c r="X542"/>
  <c r="X54"/>
  <c r="Y59"/>
  <c r="Y533"/>
  <c r="X37"/>
  <c r="X47"/>
  <c r="Y89"/>
  <c r="Y165"/>
  <c r="AB245"/>
  <c r="AC245" s="1" a="1"/>
  <c r="AC245" s="1"/>
  <c r="AD245" s="1"/>
  <c r="AK245" s="1"/>
  <c r="X164"/>
  <c r="AB242"/>
  <c r="AC242" s="1" a="1"/>
  <c r="AC242" s="1"/>
  <c r="AD242" s="1"/>
  <c r="AK242" s="1"/>
  <c r="Y99"/>
  <c r="X96"/>
  <c r="Y55"/>
  <c r="T458" a="1"/>
  <c r="T458" s="1"/>
  <c r="Z458" s="1"/>
  <c r="N458"/>
  <c r="AU458" s="1"/>
  <c r="BK458" s="1"/>
  <c r="N484"/>
  <c r="AV484" s="1"/>
  <c r="T484" a="1"/>
  <c r="T484" s="1"/>
  <c r="Z484" s="1"/>
  <c r="AW484" s="1"/>
  <c r="T479" a="1"/>
  <c r="T479" s="1"/>
  <c r="Z479" s="1"/>
  <c r="N479"/>
  <c r="AR479" s="1"/>
  <c r="T569" a="1"/>
  <c r="T569" s="1"/>
  <c r="Z569" s="1"/>
  <c r="N569"/>
  <c r="AV569" s="1"/>
  <c r="X93"/>
  <c r="Y526"/>
  <c r="T263" a="1"/>
  <c r="T263" s="1"/>
  <c r="Z263" s="1"/>
  <c r="N263"/>
  <c r="AU263" s="1"/>
  <c r="BK263" s="1"/>
  <c r="AB541"/>
  <c r="AC541" s="1" a="1"/>
  <c r="AC541" s="1"/>
  <c r="AD541" s="1"/>
  <c r="AK541" s="1"/>
  <c r="Y584"/>
  <c r="Y472"/>
  <c r="Y420"/>
  <c r="N323"/>
  <c r="AT323" s="1"/>
  <c r="T323" a="1"/>
  <c r="T323" s="1"/>
  <c r="Z323" s="1"/>
  <c r="Y542"/>
  <c r="Y131"/>
  <c r="X180"/>
  <c r="Y67"/>
  <c r="Y56"/>
  <c r="X65"/>
  <c r="X450"/>
  <c r="N388"/>
  <c r="AR388" s="1"/>
  <c r="CT388" s="1" a="1"/>
  <c r="CT388" s="1"/>
  <c r="DM388" s="1"/>
  <c r="T388" a="1"/>
  <c r="T388" s="1"/>
  <c r="Z388" s="1"/>
  <c r="X44"/>
  <c r="AB298"/>
  <c r="AC298" s="1" a="1"/>
  <c r="AC298" s="1"/>
  <c r="X267"/>
  <c r="X103"/>
  <c r="Y506"/>
  <c r="X451"/>
  <c r="AB71"/>
  <c r="AC71" s="1" a="1"/>
  <c r="AC71" s="1"/>
  <c r="AD71" s="1"/>
  <c r="AK71" s="1"/>
  <c r="Y503"/>
  <c r="X227"/>
  <c r="X495"/>
  <c r="AB47"/>
  <c r="AC47" s="1" a="1"/>
  <c r="AC47" s="1"/>
  <c r="AD47" s="1"/>
  <c r="AK47" s="1"/>
  <c r="AB165"/>
  <c r="AC165" s="1" a="1"/>
  <c r="AC165" s="1"/>
  <c r="AD165" s="1"/>
  <c r="AK165" s="1"/>
  <c r="Y245"/>
  <c r="AB170"/>
  <c r="AC170" s="1" a="1"/>
  <c r="AC170" s="1"/>
  <c r="Y164"/>
  <c r="Y242"/>
  <c r="X148"/>
  <c r="X55"/>
  <c r="X70"/>
  <c r="X243"/>
  <c r="T502" a="1"/>
  <c r="T502" s="1"/>
  <c r="Z502" s="1"/>
  <c r="AW502" s="1"/>
  <c r="N502"/>
  <c r="AV502" s="1"/>
  <c r="N284"/>
  <c r="AY284" s="1"/>
  <c r="T284" a="1"/>
  <c r="T284" s="1"/>
  <c r="Z284" s="1"/>
  <c r="N262"/>
  <c r="AU262" s="1"/>
  <c r="BL262" s="1"/>
  <c r="T262" a="1"/>
  <c r="T262" s="1"/>
  <c r="Z262" s="1"/>
  <c r="AB176"/>
  <c r="AC176" s="1" a="1"/>
  <c r="AC176" s="1"/>
  <c r="X288"/>
  <c r="X299"/>
  <c r="Y548"/>
  <c r="Y450"/>
  <c r="X130"/>
  <c r="AB81"/>
  <c r="AC81" s="1" a="1"/>
  <c r="AC81" s="1"/>
  <c r="AD81" s="1"/>
  <c r="AK81" s="1"/>
  <c r="AB508"/>
  <c r="AC508" s="1" a="1"/>
  <c r="AC508" s="1"/>
  <c r="AD508" s="1"/>
  <c r="AK508" s="1"/>
  <c r="AB42"/>
  <c r="AC42" s="1" a="1"/>
  <c r="AC42" s="1"/>
  <c r="N496"/>
  <c r="AV496" s="1"/>
  <c r="T496" a="1"/>
  <c r="T496" s="1"/>
  <c r="Z496" s="1"/>
  <c r="AW496" s="1"/>
  <c r="AB180"/>
  <c r="AC180" s="1" a="1"/>
  <c r="AC180" s="1"/>
  <c r="AD180" s="1"/>
  <c r="AK180" s="1"/>
  <c r="X67"/>
  <c r="AB65"/>
  <c r="AC65" s="1" a="1"/>
  <c r="AC65" s="1"/>
  <c r="AD65" s="1"/>
  <c r="AK65" s="1"/>
  <c r="X469"/>
  <c r="Y457"/>
  <c r="AB41"/>
  <c r="AC41" s="1" a="1"/>
  <c r="AC41" s="1"/>
  <c r="AD41" s="1"/>
  <c r="AK41" s="1"/>
  <c r="T411" a="1"/>
  <c r="T411" s="1"/>
  <c r="Z411" s="1"/>
  <c r="N411"/>
  <c r="AV411" s="1"/>
  <c r="X534"/>
  <c r="Y438"/>
  <c r="X590"/>
  <c r="Y288"/>
  <c r="Y148"/>
  <c r="AB469"/>
  <c r="AC469" s="1" a="1"/>
  <c r="AC469" s="1"/>
  <c r="AD469" s="1"/>
  <c r="AK469" s="1"/>
  <c r="Y70"/>
  <c r="Y18"/>
  <c r="X505"/>
  <c r="X89"/>
  <c r="Y71"/>
  <c r="AB147"/>
  <c r="AC147" s="1" a="1"/>
  <c r="AC147" s="1"/>
  <c r="AD147" s="1"/>
  <c r="AK147" s="1"/>
  <c r="AB96"/>
  <c r="AC96" s="1" a="1"/>
  <c r="AC96" s="1"/>
  <c r="AD96" s="1"/>
  <c r="AK96" s="1"/>
  <c r="X81"/>
  <c r="Y243"/>
  <c r="AB59"/>
  <c r="AC59" s="1" a="1"/>
  <c r="AC59" s="1"/>
  <c r="AD59" s="1"/>
  <c r="AK59" s="1"/>
  <c r="N219"/>
  <c r="AR219" s="1"/>
  <c r="T219" a="1"/>
  <c r="T219" s="1"/>
  <c r="Z219" s="1"/>
  <c r="AW219" s="1"/>
  <c r="T270" a="1"/>
  <c r="T270" s="1"/>
  <c r="Z270" s="1"/>
  <c r="N270"/>
  <c r="AR270" s="1"/>
  <c r="CT270" s="1" a="1"/>
  <c r="CT270" s="1"/>
  <c r="DM270" s="1"/>
  <c r="T504" a="1"/>
  <c r="T504" s="1"/>
  <c r="Z504" s="1"/>
  <c r="AW504" s="1"/>
  <c r="N504"/>
  <c r="AU504" s="1"/>
  <c r="BK504" s="1"/>
  <c r="T537" a="1"/>
  <c r="T537" s="1"/>
  <c r="Z537" s="1"/>
  <c r="AW537" s="1"/>
  <c r="N537"/>
  <c r="AU537" s="1"/>
  <c r="BL537" s="1"/>
  <c r="T222" a="1"/>
  <c r="T222" s="1"/>
  <c r="Z222" s="1"/>
  <c r="N222"/>
  <c r="AV222" s="1"/>
  <c r="T406" a="1"/>
  <c r="T406" s="1"/>
  <c r="Z406" s="1"/>
  <c r="N406"/>
  <c r="T556" a="1"/>
  <c r="T556" s="1"/>
  <c r="Z556" s="1"/>
  <c r="N556"/>
  <c r="N330"/>
  <c r="T330" a="1"/>
  <c r="T330" s="1"/>
  <c r="Z330" s="1"/>
  <c r="T345" a="1"/>
  <c r="T345" s="1"/>
  <c r="Z345" s="1"/>
  <c r="N345"/>
  <c r="T515" a="1"/>
  <c r="T515" s="1"/>
  <c r="Z515" s="1"/>
  <c r="E515" s="1"/>
  <c r="N515"/>
  <c r="T402" a="1"/>
  <c r="T402" s="1"/>
  <c r="Z402" s="1"/>
  <c r="N402"/>
  <c r="BC460"/>
  <c r="AY567"/>
  <c r="AT567"/>
  <c r="AY579"/>
  <c r="T309" a="1"/>
  <c r="T309" s="1"/>
  <c r="Z309" s="1"/>
  <c r="N309"/>
  <c r="N566"/>
  <c r="T566" a="1"/>
  <c r="T566" s="1"/>
  <c r="Z566" s="1"/>
  <c r="T457" a="1"/>
  <c r="T457" s="1"/>
  <c r="Z457" s="1"/>
  <c r="AW457" s="1"/>
  <c r="N457"/>
  <c r="T368" a="1"/>
  <c r="T368" s="1"/>
  <c r="Z368" s="1"/>
  <c r="N368"/>
  <c r="AD49"/>
  <c r="AK49" s="1"/>
  <c r="AD129"/>
  <c r="AK129" s="1"/>
  <c r="AY205"/>
  <c r="AU276"/>
  <c r="BL276" s="1"/>
  <c r="AX517" a="1"/>
  <c r="AX517" s="1"/>
  <c r="E517" s="1"/>
  <c r="AV517"/>
  <c r="AY522"/>
  <c r="E451"/>
  <c r="AY526"/>
  <c r="AV360"/>
  <c r="BF564"/>
  <c r="AU567"/>
  <c r="E562"/>
  <c r="AU579"/>
  <c r="BK579" s="1"/>
  <c r="N558"/>
  <c r="T456" a="1"/>
  <c r="T456" s="1"/>
  <c r="Z456" s="1"/>
  <c r="AW456" s="1"/>
  <c r="N456"/>
  <c r="AD287"/>
  <c r="AK287" s="1"/>
  <c r="T356" a="1"/>
  <c r="T356" s="1"/>
  <c r="Z356" s="1"/>
  <c r="N356"/>
  <c r="N576"/>
  <c r="T576" a="1"/>
  <c r="T576" s="1"/>
  <c r="Z576" s="1"/>
  <c r="N311"/>
  <c r="T311" a="1"/>
  <c r="T311" s="1"/>
  <c r="Z311" s="1"/>
  <c r="T436" a="1"/>
  <c r="T436" s="1"/>
  <c r="Z436" s="1"/>
  <c r="AW436" s="1"/>
  <c r="N436"/>
  <c r="AD106"/>
  <c r="AK106" s="1"/>
  <c r="AD518"/>
  <c r="AK518" s="1"/>
  <c r="AD324"/>
  <c r="AK324" s="1"/>
  <c r="N380"/>
  <c r="T380" a="1"/>
  <c r="T380" s="1"/>
  <c r="Z380" s="1"/>
  <c r="AW380" s="1"/>
  <c r="BF574"/>
  <c r="N5"/>
  <c r="AV5" s="1"/>
  <c r="AU534"/>
  <c r="BL534" s="1"/>
  <c r="BD517"/>
  <c r="AR360"/>
  <c r="CT360" s="1" a="1"/>
  <c r="CT360" s="1"/>
  <c r="DM360" s="1"/>
  <c r="N300"/>
  <c r="N389"/>
  <c r="AZ565"/>
  <c r="AX205" a="1"/>
  <c r="AX205" s="1"/>
  <c r="E205" s="1"/>
  <c r="AT460"/>
  <c r="AR460"/>
  <c r="CT460" s="1" a="1"/>
  <c r="CT460" s="1"/>
  <c r="DM460" s="1"/>
  <c r="AU522"/>
  <c r="BL522" s="1"/>
  <c r="AU360"/>
  <c r="BL360" s="1"/>
  <c r="AT360"/>
  <c r="BE562"/>
  <c r="BE560"/>
  <c r="AV205"/>
  <c r="AR205"/>
  <c r="AY394"/>
  <c r="AX460" a="1"/>
  <c r="AX460" s="1"/>
  <c r="E460" s="1"/>
  <c r="AV460"/>
  <c r="AT522"/>
  <c r="AR522"/>
  <c r="CT522" s="1" a="1"/>
  <c r="CT522" s="1"/>
  <c r="DM522" s="1"/>
  <c r="BC360"/>
  <c r="AY360"/>
  <c r="AZ360" s="1" a="1"/>
  <c r="AZ360" s="1"/>
  <c r="BF570"/>
  <c r="AU205"/>
  <c r="BL205" s="1"/>
  <c r="AY477"/>
  <c r="AX514" a="1"/>
  <c r="AX514" s="1"/>
  <c r="AR528"/>
  <c r="CT528" s="1" a="1"/>
  <c r="CT528" s="1"/>
  <c r="DM528" s="1"/>
  <c r="BD460"/>
  <c r="AX522" a="1"/>
  <c r="AX522" s="1"/>
  <c r="E522" s="1"/>
  <c r="AU565"/>
  <c r="BL565" s="1"/>
  <c r="BD360"/>
  <c r="BE580"/>
  <c r="BK571"/>
  <c r="BL571"/>
  <c r="BK580"/>
  <c r="BK568"/>
  <c r="BL568"/>
  <c r="EE568"/>
  <c r="EB568" s="1"/>
  <c r="BF572"/>
  <c r="BK564"/>
  <c r="BL564"/>
  <c r="EE564"/>
  <c r="EB564" s="1"/>
  <c r="EE570"/>
  <c r="EB570" s="1"/>
  <c r="CX570" a="1"/>
  <c r="CX570" s="1"/>
  <c r="DQ570" s="1"/>
  <c r="BK570"/>
  <c r="BL570"/>
  <c r="CX574" a="1"/>
  <c r="CX574" s="1"/>
  <c r="DQ574" s="1"/>
  <c r="EE574"/>
  <c r="EB574" s="1"/>
  <c r="BK574"/>
  <c r="BL574"/>
  <c r="AY503"/>
  <c r="AY497"/>
  <c r="AX483" a="1"/>
  <c r="AX483" s="1"/>
  <c r="E483" s="1"/>
  <c r="BE568"/>
  <c r="BE582"/>
  <c r="BE570"/>
  <c r="BE564"/>
  <c r="BE572"/>
  <c r="BE574"/>
  <c r="BK583"/>
  <c r="BL583"/>
  <c r="CX582" a="1"/>
  <c r="CX582" s="1"/>
  <c r="DQ582" s="1"/>
  <c r="BK582"/>
  <c r="BL582"/>
  <c r="EE582"/>
  <c r="EB582" s="1"/>
  <c r="AU497"/>
  <c r="BK497" s="1"/>
  <c r="BF562"/>
  <c r="BF560"/>
  <c r="CX562" a="1"/>
  <c r="CX562" s="1"/>
  <c r="DQ562" s="1"/>
  <c r="BK562"/>
  <c r="BL562"/>
  <c r="EE562"/>
  <c r="EB562" s="1"/>
  <c r="AR256"/>
  <c r="CT256" s="1" a="1"/>
  <c r="CT256" s="1"/>
  <c r="DM256" s="1"/>
  <c r="AT497"/>
  <c r="AU254"/>
  <c r="BK254" s="1"/>
  <c r="AW473"/>
  <c r="AU536"/>
  <c r="BK536" s="1"/>
  <c r="AV589"/>
  <c r="AR306"/>
  <c r="CT306" s="1" a="1"/>
  <c r="CT306" s="1"/>
  <c r="DM306" s="1"/>
  <c r="AY283"/>
  <c r="AV391"/>
  <c r="AT589"/>
  <c r="AZ534"/>
  <c r="BC534" s="1"/>
  <c r="AX277" a="1"/>
  <c r="AX277" s="1"/>
  <c r="E277" s="1"/>
  <c r="AU532"/>
  <c r="BK532" s="1"/>
  <c r="AT534"/>
  <c r="AR534"/>
  <c r="CT534" s="1" a="1"/>
  <c r="CT534" s="1"/>
  <c r="DM534" s="1"/>
  <c r="AY391"/>
  <c r="AY589"/>
  <c r="AT306"/>
  <c r="AR419"/>
  <c r="CT419" s="1" a="1"/>
  <c r="CT419" s="1"/>
  <c r="DM419" s="1"/>
  <c r="AY547"/>
  <c r="AU355"/>
  <c r="BL355" s="1"/>
  <c r="E259"/>
  <c r="AR277"/>
  <c r="CT277" s="1" a="1"/>
  <c r="CT277" s="1"/>
  <c r="DM277" s="1"/>
  <c r="AX534" a="1"/>
  <c r="AX534" s="1"/>
  <c r="E534" s="1"/>
  <c r="AV534"/>
  <c r="AU391"/>
  <c r="BL391" s="1"/>
  <c r="AU589"/>
  <c r="BK589" s="1"/>
  <c r="AR585"/>
  <c r="CT585" s="1" a="1"/>
  <c r="CT585" s="1"/>
  <c r="DM585" s="1"/>
  <c r="AT419"/>
  <c r="AR430"/>
  <c r="CT430" s="1" a="1"/>
  <c r="CT430" s="1"/>
  <c r="DM430" s="1"/>
  <c r="AY254"/>
  <c r="AU283"/>
  <c r="BK283" s="1"/>
  <c r="AR542"/>
  <c r="CT542" s="1" a="1"/>
  <c r="CT542" s="1"/>
  <c r="DM542" s="1"/>
  <c r="AX391" a="1"/>
  <c r="AX391" s="1"/>
  <c r="E391" s="1"/>
  <c r="AX589" a="1"/>
  <c r="AX589" s="1"/>
  <c r="E589" s="1"/>
  <c r="AY530"/>
  <c r="AT585"/>
  <c r="AU329"/>
  <c r="BL329" s="1"/>
  <c r="AT542"/>
  <c r="AV550"/>
  <c r="AV387"/>
  <c r="AT250"/>
  <c r="AV459"/>
  <c r="AU372"/>
  <c r="BK372" s="1"/>
  <c r="AU422"/>
  <c r="BK422" s="1"/>
  <c r="AV553"/>
  <c r="AX459" a="1"/>
  <c r="AX459" s="1"/>
  <c r="E459" s="1"/>
  <c r="AU465"/>
  <c r="BK465" s="1"/>
  <c r="AU423"/>
  <c r="BL423" s="1"/>
  <c r="AY250"/>
  <c r="AY256"/>
  <c r="AV276"/>
  <c r="AR276"/>
  <c r="CT276" s="1" a="1"/>
  <c r="CT276" s="1"/>
  <c r="DM276" s="1"/>
  <c r="AX542" a="1"/>
  <c r="AX542" s="1"/>
  <c r="E542" s="1"/>
  <c r="AV542"/>
  <c r="AX550" a="1"/>
  <c r="AX550" s="1"/>
  <c r="E550" s="1"/>
  <c r="BC422"/>
  <c r="AT553"/>
  <c r="AY459"/>
  <c r="AZ459" s="1" a="1"/>
  <c r="AZ459" s="1"/>
  <c r="AX387" a="1"/>
  <c r="AX387" s="1"/>
  <c r="E387" s="1"/>
  <c r="AV490"/>
  <c r="AT372"/>
  <c r="AU250"/>
  <c r="BL250" s="1"/>
  <c r="AR250"/>
  <c r="CT250" s="1" a="1"/>
  <c r="CT250" s="1"/>
  <c r="DM250" s="1"/>
  <c r="AX256" a="1"/>
  <c r="AX256" s="1"/>
  <c r="E256" s="1"/>
  <c r="AV256"/>
  <c r="AY276"/>
  <c r="AT276"/>
  <c r="AT400"/>
  <c r="AY542"/>
  <c r="AR437"/>
  <c r="CT437" s="1" a="1"/>
  <c r="CT437" s="1"/>
  <c r="DM437" s="1"/>
  <c r="AU459"/>
  <c r="BK459" s="1"/>
  <c r="AX490" a="1"/>
  <c r="AX490" s="1"/>
  <c r="E490" s="1"/>
  <c r="AV372"/>
  <c r="AX250" a="1"/>
  <c r="AX250" s="1"/>
  <c r="E250" s="1"/>
  <c r="AR258"/>
  <c r="CT258" s="1" a="1"/>
  <c r="CT258" s="1"/>
  <c r="DM258" s="1"/>
  <c r="AU256"/>
  <c r="BK256" s="1"/>
  <c r="AT269"/>
  <c r="AT437"/>
  <c r="AY505"/>
  <c r="AT459"/>
  <c r="N127"/>
  <c r="AU127" s="1"/>
  <c r="BL127" s="1"/>
  <c r="T127" a="1"/>
  <c r="T127" s="1"/>
  <c r="Z127" s="1"/>
  <c r="N404"/>
  <c r="AX404" s="1" a="1"/>
  <c r="AX404" s="1"/>
  <c r="T404" a="1"/>
  <c r="T404" s="1"/>
  <c r="Z404" s="1"/>
  <c r="AW404" s="1"/>
  <c r="T549" a="1"/>
  <c r="T549" s="1"/>
  <c r="Z549" s="1"/>
  <c r="AW549" s="1"/>
  <c r="N549"/>
  <c r="T107" a="1"/>
  <c r="T107" s="1"/>
  <c r="Z107" s="1"/>
  <c r="N107"/>
  <c r="AV107" s="1"/>
  <c r="N427"/>
  <c r="AT427" s="1"/>
  <c r="T427" a="1"/>
  <c r="T427" s="1"/>
  <c r="Z427" s="1"/>
  <c r="AW427" s="1"/>
  <c r="T501" a="1"/>
  <c r="T501" s="1"/>
  <c r="Z501" s="1"/>
  <c r="AW501" s="1"/>
  <c r="N501"/>
  <c r="AU501" s="1"/>
  <c r="BL501" s="1"/>
  <c r="T211" a="1"/>
  <c r="T211" s="1"/>
  <c r="Z211" s="1"/>
  <c r="N211"/>
  <c r="AY211" s="1"/>
  <c r="T203" a="1"/>
  <c r="T203" s="1"/>
  <c r="Z203" s="1"/>
  <c r="N203"/>
  <c r="AU203" s="1"/>
  <c r="BL203" s="1"/>
  <c r="N510"/>
  <c r="T510" a="1"/>
  <c r="T510" s="1"/>
  <c r="Z510" s="1"/>
  <c r="AW510" s="1"/>
  <c r="N399"/>
  <c r="AV399" s="1"/>
  <c r="T399" a="1"/>
  <c r="T399" s="1"/>
  <c r="Z399" s="1"/>
  <c r="T485" a="1"/>
  <c r="T485" s="1"/>
  <c r="Z485" s="1"/>
  <c r="AW485" s="1"/>
  <c r="N485"/>
  <c r="AR485" s="1"/>
  <c r="CT485" s="1" a="1"/>
  <c r="CT485" s="1"/>
  <c r="DM485" s="1"/>
  <c r="N260"/>
  <c r="AT260" s="1"/>
  <c r="T260" a="1"/>
  <c r="T260" s="1"/>
  <c r="Z260" s="1"/>
  <c r="N594"/>
  <c r="AX594" s="1" a="1"/>
  <c r="AX594" s="1"/>
  <c r="T594" a="1"/>
  <c r="T594" s="1"/>
  <c r="Z594" s="1"/>
  <c r="AW594" s="1"/>
  <c r="T252" a="1"/>
  <c r="T252" s="1"/>
  <c r="Z252" s="1"/>
  <c r="N252"/>
  <c r="N295"/>
  <c r="N253"/>
  <c r="AT253" s="1"/>
  <c r="T253" a="1"/>
  <c r="T253" s="1"/>
  <c r="Z253" s="1"/>
  <c r="AV216"/>
  <c r="AU259"/>
  <c r="BK259" s="1"/>
  <c r="AX573" a="1"/>
  <c r="AX573" s="1"/>
  <c r="AU464"/>
  <c r="BL464" s="1"/>
  <c r="AX403" a="1"/>
  <c r="AX403" s="1"/>
  <c r="E403" s="1"/>
  <c r="AU527"/>
  <c r="BL527" s="1"/>
  <c r="AU487"/>
  <c r="BK487" s="1"/>
  <c r="AY387"/>
  <c r="AR565"/>
  <c r="CT565" s="1" a="1"/>
  <c r="CT565" s="1"/>
  <c r="DM565" s="1"/>
  <c r="AV299"/>
  <c r="AY552"/>
  <c r="AV204"/>
  <c r="AR216"/>
  <c r="AV274"/>
  <c r="AR396"/>
  <c r="CT396" s="1" a="1"/>
  <c r="CT396" s="1"/>
  <c r="DM396" s="1"/>
  <c r="AV577"/>
  <c r="AR557"/>
  <c r="CT557" s="1" a="1"/>
  <c r="CT557" s="1"/>
  <c r="DM557" s="1"/>
  <c r="AU387"/>
  <c r="BL387" s="1"/>
  <c r="AT565"/>
  <c r="AV565"/>
  <c r="AX299" a="1"/>
  <c r="AX299" s="1"/>
  <c r="AR393"/>
  <c r="CT393" s="1" a="1"/>
  <c r="CT393" s="1"/>
  <c r="DM393" s="1"/>
  <c r="AX204" a="1"/>
  <c r="AX204" s="1"/>
  <c r="AV258"/>
  <c r="AY375"/>
  <c r="AT396"/>
  <c r="AX577" a="1"/>
  <c r="AX577" s="1"/>
  <c r="AT557"/>
  <c r="AT387"/>
  <c r="AX565" a="1"/>
  <c r="AX565" s="1"/>
  <c r="AT393"/>
  <c r="AX216" a="1"/>
  <c r="AX216" s="1"/>
  <c r="E216" s="1"/>
  <c r="AT258"/>
  <c r="AU269"/>
  <c r="BK269" s="1"/>
  <c r="AX269" a="1"/>
  <c r="AX269" s="1"/>
  <c r="E269" s="1"/>
  <c r="AY274"/>
  <c r="AY550"/>
  <c r="AR586"/>
  <c r="CT586" s="1" a="1"/>
  <c r="CT586" s="1"/>
  <c r="DM586" s="1"/>
  <c r="AT513"/>
  <c r="AY403"/>
  <c r="AU505"/>
  <c r="BK505" s="1"/>
  <c r="AY523"/>
  <c r="AU530"/>
  <c r="BK530" s="1"/>
  <c r="AU503"/>
  <c r="BK503" s="1"/>
  <c r="AT430"/>
  <c r="AY299"/>
  <c r="BD304"/>
  <c r="BC302"/>
  <c r="AU302"/>
  <c r="CX302" s="1" a="1"/>
  <c r="CX302" s="1"/>
  <c r="DQ302" s="1"/>
  <c r="AY483"/>
  <c r="AT465"/>
  <c r="AR465"/>
  <c r="CT465" s="1" a="1"/>
  <c r="CT465" s="1"/>
  <c r="DM465" s="1"/>
  <c r="AU216"/>
  <c r="AU258"/>
  <c r="BL258" s="1"/>
  <c r="AR269"/>
  <c r="CT269" s="1" a="1"/>
  <c r="CT269" s="1"/>
  <c r="DM269" s="1"/>
  <c r="AY269"/>
  <c r="AU274"/>
  <c r="BK274" s="1"/>
  <c r="AR274"/>
  <c r="CT274" s="1" a="1"/>
  <c r="CT274" s="1"/>
  <c r="DM274" s="1"/>
  <c r="AU550"/>
  <c r="BK550" s="1"/>
  <c r="AT586"/>
  <c r="AU403"/>
  <c r="BK403" s="1"/>
  <c r="AT505"/>
  <c r="AR505"/>
  <c r="CT505" s="1" a="1"/>
  <c r="CT505" s="1"/>
  <c r="DM505" s="1"/>
  <c r="AT530"/>
  <c r="AR530"/>
  <c r="CT530" s="1" a="1"/>
  <c r="CT530" s="1"/>
  <c r="DM530" s="1"/>
  <c r="AT503"/>
  <c r="AR503"/>
  <c r="CT503" s="1" a="1"/>
  <c r="CT503" s="1"/>
  <c r="DM503" s="1"/>
  <c r="AV554"/>
  <c r="AY491"/>
  <c r="AU299"/>
  <c r="BK299" s="1"/>
  <c r="AT302"/>
  <c r="AR302"/>
  <c r="CT302" s="1" a="1"/>
  <c r="CT302" s="1"/>
  <c r="DM302" s="1"/>
  <c r="AU483"/>
  <c r="AX465" a="1"/>
  <c r="AX465" s="1"/>
  <c r="E465" s="1"/>
  <c r="AT216"/>
  <c r="AV249"/>
  <c r="AX258" a="1"/>
  <c r="AX258" s="1"/>
  <c r="E258" s="1"/>
  <c r="AX274" a="1"/>
  <c r="AX274" s="1"/>
  <c r="E274" s="1"/>
  <c r="AT550"/>
  <c r="AT403"/>
  <c r="AY446"/>
  <c r="AX505" a="1"/>
  <c r="AX505" s="1"/>
  <c r="E505" s="1"/>
  <c r="AX530" a="1"/>
  <c r="AX530" s="1"/>
  <c r="E530" s="1"/>
  <c r="AX503" a="1"/>
  <c r="AX503" s="1"/>
  <c r="E503" s="1"/>
  <c r="AX554" a="1"/>
  <c r="AX554" s="1"/>
  <c r="E554" s="1"/>
  <c r="AT299"/>
  <c r="AX302" a="1"/>
  <c r="AX302" s="1"/>
  <c r="E302" s="1"/>
  <c r="AT483"/>
  <c r="AV259"/>
  <c r="AY259"/>
  <c r="AT273"/>
  <c r="AU394"/>
  <c r="AU461"/>
  <c r="BL461" s="1"/>
  <c r="AU375"/>
  <c r="BL375" s="1"/>
  <c r="AU494"/>
  <c r="AU477"/>
  <c r="BK477" s="1"/>
  <c r="AX396" a="1"/>
  <c r="AX396" s="1"/>
  <c r="E396" s="1"/>
  <c r="AV396"/>
  <c r="AT449"/>
  <c r="AR449"/>
  <c r="CT449" s="1" a="1"/>
  <c r="CT449" s="1"/>
  <c r="DM449" s="1"/>
  <c r="AT422"/>
  <c r="AR422"/>
  <c r="CT422" s="1" a="1"/>
  <c r="CT422" s="1"/>
  <c r="DM422" s="1"/>
  <c r="AX437" a="1"/>
  <c r="AX437" s="1"/>
  <c r="E437" s="1"/>
  <c r="AV437"/>
  <c r="AU469"/>
  <c r="BK469" s="1"/>
  <c r="AT527"/>
  <c r="AR527"/>
  <c r="CT527" s="1" a="1"/>
  <c r="CT527" s="1"/>
  <c r="DM527" s="1"/>
  <c r="AY553"/>
  <c r="AT528"/>
  <c r="AX585" a="1"/>
  <c r="AX585" s="1"/>
  <c r="E585" s="1"/>
  <c r="AV585"/>
  <c r="AT487"/>
  <c r="AR487"/>
  <c r="CT487" s="1" a="1"/>
  <c r="CT487" s="1"/>
  <c r="DM487" s="1"/>
  <c r="AT481"/>
  <c r="AR481"/>
  <c r="CT481" s="1" a="1"/>
  <c r="CT481" s="1"/>
  <c r="DM481" s="1"/>
  <c r="AY301"/>
  <c r="AR353"/>
  <c r="CT353" s="1" a="1"/>
  <c r="CT353" s="1"/>
  <c r="DM353" s="1"/>
  <c r="AX500" a="1"/>
  <c r="AX500" s="1"/>
  <c r="E500" s="1"/>
  <c r="AV500"/>
  <c r="AT259"/>
  <c r="AR259"/>
  <c r="CT259" s="1" a="1"/>
  <c r="CT259" s="1"/>
  <c r="DM259" s="1"/>
  <c r="AT394"/>
  <c r="AR394"/>
  <c r="CT394" s="1" a="1"/>
  <c r="CT394" s="1"/>
  <c r="DM394" s="1"/>
  <c r="AU291"/>
  <c r="BK291" s="1"/>
  <c r="AX461" a="1"/>
  <c r="AX461" s="1"/>
  <c r="E461" s="1"/>
  <c r="AR461"/>
  <c r="CT461" s="1" a="1"/>
  <c r="CT461" s="1"/>
  <c r="DM461" s="1"/>
  <c r="AX375" a="1"/>
  <c r="AX375" s="1"/>
  <c r="E375" s="1"/>
  <c r="AR375"/>
  <c r="CT375" s="1" a="1"/>
  <c r="CT375" s="1"/>
  <c r="DM375" s="1"/>
  <c r="AT477"/>
  <c r="AR477"/>
  <c r="CT477" s="1" a="1"/>
  <c r="CT477" s="1"/>
  <c r="DM477" s="1"/>
  <c r="AY396"/>
  <c r="AX449" a="1"/>
  <c r="AX449" s="1"/>
  <c r="E449" s="1"/>
  <c r="AV449"/>
  <c r="AX422" a="1"/>
  <c r="AX422" s="1"/>
  <c r="E422" s="1"/>
  <c r="AV422"/>
  <c r="AY373"/>
  <c r="AY437"/>
  <c r="AT469"/>
  <c r="AR469"/>
  <c r="CT469" s="1" a="1"/>
  <c r="CT469" s="1"/>
  <c r="DM469" s="1"/>
  <c r="AX527" a="1"/>
  <c r="AX527" s="1"/>
  <c r="E527" s="1"/>
  <c r="AV527"/>
  <c r="AU553"/>
  <c r="BL553" s="1"/>
  <c r="AY585"/>
  <c r="AX487" a="1"/>
  <c r="AX487" s="1"/>
  <c r="E487" s="1"/>
  <c r="AV487"/>
  <c r="AX481" a="1"/>
  <c r="AX481" s="1"/>
  <c r="E481" s="1"/>
  <c r="AV481"/>
  <c r="AT353"/>
  <c r="AY500"/>
  <c r="AV366"/>
  <c r="AX394" a="1"/>
  <c r="AX394" s="1"/>
  <c r="E394" s="1"/>
  <c r="AR400"/>
  <c r="CT400" s="1" a="1"/>
  <c r="CT400" s="1"/>
  <c r="DM400" s="1"/>
  <c r="BC291"/>
  <c r="AT461"/>
  <c r="AT375"/>
  <c r="AX477" a="1"/>
  <c r="AX477" s="1"/>
  <c r="E477" s="1"/>
  <c r="AY463"/>
  <c r="AZ463" s="1" a="1"/>
  <c r="AZ463" s="1"/>
  <c r="BD422"/>
  <c r="AX469" a="1"/>
  <c r="AX469" s="1"/>
  <c r="AU347"/>
  <c r="BL347" s="1"/>
  <c r="AX553" a="1"/>
  <c r="AX553" s="1"/>
  <c r="E553" s="1"/>
  <c r="AT254"/>
  <c r="AY573"/>
  <c r="AT536"/>
  <c r="AR536"/>
  <c r="CT536" s="1" a="1"/>
  <c r="CT536" s="1"/>
  <c r="DM536" s="1"/>
  <c r="AT532"/>
  <c r="AR532"/>
  <c r="CT532" s="1" a="1"/>
  <c r="CT532" s="1"/>
  <c r="DM532" s="1"/>
  <c r="AX592" a="1"/>
  <c r="AX592" s="1"/>
  <c r="E592" s="1"/>
  <c r="AV592"/>
  <c r="AX557" a="1"/>
  <c r="AX557" s="1"/>
  <c r="AV557"/>
  <c r="AR452"/>
  <c r="CT452" s="1" a="1"/>
  <c r="CT452" s="1"/>
  <c r="DM452" s="1"/>
  <c r="AX306" a="1"/>
  <c r="AX306" s="1"/>
  <c r="AV306"/>
  <c r="AX329" a="1"/>
  <c r="AX329" s="1"/>
  <c r="E329" s="1"/>
  <c r="AR329"/>
  <c r="CT329" s="1" a="1"/>
  <c r="CT329" s="1"/>
  <c r="DM329" s="1"/>
  <c r="AX419" a="1"/>
  <c r="AX419" s="1"/>
  <c r="E419" s="1"/>
  <c r="AV419"/>
  <c r="AY490"/>
  <c r="AU471"/>
  <c r="BK471" s="1"/>
  <c r="AX393" a="1"/>
  <c r="AX393" s="1"/>
  <c r="AV393"/>
  <c r="AU552"/>
  <c r="BK552" s="1"/>
  <c r="AT423"/>
  <c r="AR423"/>
  <c r="CT423" s="1" a="1"/>
  <c r="CT423" s="1"/>
  <c r="DM423" s="1"/>
  <c r="AT355"/>
  <c r="AR355"/>
  <c r="CT355" s="1" a="1"/>
  <c r="CT355" s="1"/>
  <c r="DM355" s="1"/>
  <c r="AX254" a="1"/>
  <c r="AX254" s="1"/>
  <c r="AU573"/>
  <c r="BL573" s="1"/>
  <c r="AX536" a="1"/>
  <c r="AX536" s="1"/>
  <c r="E536" s="1"/>
  <c r="AV536"/>
  <c r="AX532" a="1"/>
  <c r="AX532" s="1"/>
  <c r="E532" s="1"/>
  <c r="AV532"/>
  <c r="AY592"/>
  <c r="AY557"/>
  <c r="AT452"/>
  <c r="AY306"/>
  <c r="AT329"/>
  <c r="AV329"/>
  <c r="BD419"/>
  <c r="AY419"/>
  <c r="AZ419" s="1" a="1"/>
  <c r="AZ419" s="1"/>
  <c r="AU490"/>
  <c r="BK490" s="1"/>
  <c r="AT471"/>
  <c r="AR471"/>
  <c r="CT471" s="1" a="1"/>
  <c r="CT471" s="1"/>
  <c r="DM471" s="1"/>
  <c r="AY545"/>
  <c r="AZ545" s="1" a="1"/>
  <c r="AZ545" s="1"/>
  <c r="AY393"/>
  <c r="AX552" a="1"/>
  <c r="AX552" s="1"/>
  <c r="E552" s="1"/>
  <c r="AR552"/>
  <c r="CT552" s="1" a="1"/>
  <c r="CT552" s="1"/>
  <c r="DM552" s="1"/>
  <c r="AX423" a="1"/>
  <c r="AX423" s="1"/>
  <c r="E423" s="1"/>
  <c r="AV423"/>
  <c r="AX355" a="1"/>
  <c r="AX355" s="1"/>
  <c r="E355" s="1"/>
  <c r="AV355"/>
  <c r="CT573" a="1"/>
  <c r="CT573" s="1"/>
  <c r="DM573" s="1"/>
  <c r="AT573"/>
  <c r="AU508"/>
  <c r="BK508" s="1"/>
  <c r="BC419"/>
  <c r="AT490"/>
  <c r="AX471" a="1"/>
  <c r="AX471" s="1"/>
  <c r="E471" s="1"/>
  <c r="AT545"/>
  <c r="AT552"/>
  <c r="T319" a="1"/>
  <c r="T319" s="1"/>
  <c r="Z319" s="1"/>
  <c r="N319"/>
  <c r="T294" a="1"/>
  <c r="T294" s="1"/>
  <c r="Z294" s="1"/>
  <c r="AW294" s="1"/>
  <c r="N294"/>
  <c r="N478"/>
  <c r="T478" a="1"/>
  <c r="T478" s="1"/>
  <c r="Z478" s="1"/>
  <c r="AW478" s="1"/>
  <c r="N230"/>
  <c r="T230" a="1"/>
  <c r="T230" s="1"/>
  <c r="Z230" s="1"/>
  <c r="T511" a="1"/>
  <c r="T511" s="1"/>
  <c r="Z511" s="1"/>
  <c r="AW511" s="1"/>
  <c r="N511"/>
  <c r="N208"/>
  <c r="T208" a="1"/>
  <c r="T208" s="1"/>
  <c r="Z208" s="1"/>
  <c r="N397"/>
  <c r="AR397" s="1"/>
  <c r="CT397" s="1" a="1"/>
  <c r="CT397" s="1"/>
  <c r="DM397" s="1"/>
  <c r="T397" a="1"/>
  <c r="T397" s="1"/>
  <c r="Z397" s="1"/>
  <c r="AX249" a="1"/>
  <c r="AX249" s="1"/>
  <c r="E249" s="1"/>
  <c r="AY273"/>
  <c r="AX400" a="1"/>
  <c r="AX400" s="1"/>
  <c r="E400" s="1"/>
  <c r="AV400"/>
  <c r="AT494"/>
  <c r="AR494"/>
  <c r="CT494" s="1" a="1"/>
  <c r="CT494" s="1"/>
  <c r="DM494" s="1"/>
  <c r="AX586" a="1"/>
  <c r="AX586" s="1"/>
  <c r="E586" s="1"/>
  <c r="AV586"/>
  <c r="AU463"/>
  <c r="BL463" s="1"/>
  <c r="AY513"/>
  <c r="AU446"/>
  <c r="BK446" s="1"/>
  <c r="AU373"/>
  <c r="BK373" s="1"/>
  <c r="AT347"/>
  <c r="AU523"/>
  <c r="AX528" a="1"/>
  <c r="AX528" s="1"/>
  <c r="E528" s="1"/>
  <c r="AV528"/>
  <c r="AX430" a="1"/>
  <c r="AX430" s="1"/>
  <c r="E430" s="1"/>
  <c r="AV430"/>
  <c r="AY554"/>
  <c r="AU301"/>
  <c r="BL301" s="1"/>
  <c r="AU491"/>
  <c r="BL491" s="1"/>
  <c r="AX353" a="1"/>
  <c r="AX353" s="1"/>
  <c r="E353" s="1"/>
  <c r="AV353"/>
  <c r="AX285" a="1"/>
  <c r="AX285" s="1"/>
  <c r="E285" s="1"/>
  <c r="AU547"/>
  <c r="AU261"/>
  <c r="BL261" s="1"/>
  <c r="AR249"/>
  <c r="CT249" s="1" a="1"/>
  <c r="CT249" s="1"/>
  <c r="DM249" s="1"/>
  <c r="AT249"/>
  <c r="AY400"/>
  <c r="AX494" a="1"/>
  <c r="AX494" s="1"/>
  <c r="E494" s="1"/>
  <c r="AV494"/>
  <c r="AY586"/>
  <c r="AT463"/>
  <c r="AR463"/>
  <c r="CT463" s="1" a="1"/>
  <c r="CT463" s="1"/>
  <c r="DM463" s="1"/>
  <c r="AU513"/>
  <c r="BK513" s="1"/>
  <c r="AT446"/>
  <c r="AR446"/>
  <c r="CT446" s="1" a="1"/>
  <c r="CT446" s="1"/>
  <c r="DM446" s="1"/>
  <c r="AT373"/>
  <c r="AR373"/>
  <c r="CT373" s="1" a="1"/>
  <c r="CT373" s="1"/>
  <c r="DM373" s="1"/>
  <c r="AX347" a="1"/>
  <c r="AX347" s="1"/>
  <c r="E347" s="1"/>
  <c r="AT523"/>
  <c r="AR523"/>
  <c r="CT523" s="1" a="1"/>
  <c r="CT523" s="1"/>
  <c r="DM523" s="1"/>
  <c r="AY528"/>
  <c r="AY430"/>
  <c r="AU554"/>
  <c r="AT301"/>
  <c r="AR301"/>
  <c r="CT301" s="1" a="1"/>
  <c r="CT301" s="1"/>
  <c r="DM301" s="1"/>
  <c r="AT491"/>
  <c r="AR491"/>
  <c r="CT491" s="1" a="1"/>
  <c r="CT491" s="1"/>
  <c r="DM491" s="1"/>
  <c r="AY353"/>
  <c r="AT547"/>
  <c r="AR547"/>
  <c r="CT547" s="1" a="1"/>
  <c r="CT547" s="1"/>
  <c r="DM547" s="1"/>
  <c r="AY249"/>
  <c r="AX463" a="1"/>
  <c r="AX463" s="1"/>
  <c r="E463" s="1"/>
  <c r="AX513" a="1"/>
  <c r="AX513" s="1"/>
  <c r="E513" s="1"/>
  <c r="AX446" a="1"/>
  <c r="AX446" s="1"/>
  <c r="E446" s="1"/>
  <c r="AX373" a="1"/>
  <c r="AX373" s="1"/>
  <c r="E373" s="1"/>
  <c r="AX523" a="1"/>
  <c r="AX523" s="1"/>
  <c r="E523" s="1"/>
  <c r="AT554"/>
  <c r="AX301" a="1"/>
  <c r="AX301" s="1"/>
  <c r="E301" s="1"/>
  <c r="AX491" a="1"/>
  <c r="AX491" s="1"/>
  <c r="E491" s="1"/>
  <c r="AY304"/>
  <c r="AZ304" s="1" a="1"/>
  <c r="AZ304" s="1"/>
  <c r="AX547" a="1"/>
  <c r="AX547" s="1"/>
  <c r="E547" s="1"/>
  <c r="T299"/>
  <c r="Z299" s="1"/>
  <c r="AW299" s="1"/>
  <c r="T298"/>
  <c r="Z298" s="1"/>
  <c r="E298" s="1"/>
  <c r="T545"/>
  <c r="Z545" s="1"/>
  <c r="AW545" s="1"/>
  <c r="N125"/>
  <c r="AU125" s="1"/>
  <c r="BK125" s="1"/>
  <c r="T125" a="1"/>
  <c r="T125" s="1"/>
  <c r="Z125" s="1"/>
  <c r="T291"/>
  <c r="Z291" s="1"/>
  <c r="AW291" s="1"/>
  <c r="T304"/>
  <c r="Z304" s="1"/>
  <c r="AW304" s="1"/>
  <c r="T557"/>
  <c r="Z557" s="1"/>
  <c r="T306"/>
  <c r="Z306" s="1"/>
  <c r="AW306" s="1"/>
  <c r="T573"/>
  <c r="Z573" s="1"/>
  <c r="N105"/>
  <c r="AT105" s="1"/>
  <c r="T105" a="1"/>
  <c r="T105" s="1"/>
  <c r="Z105" s="1"/>
  <c r="T577"/>
  <c r="Z577" s="1"/>
  <c r="T565"/>
  <c r="Z565" s="1"/>
  <c r="AD70"/>
  <c r="AK70" s="1"/>
  <c r="AY204"/>
  <c r="AV261"/>
  <c r="E276"/>
  <c r="AU273"/>
  <c r="BL273" s="1"/>
  <c r="AV283"/>
  <c r="AT291"/>
  <c r="AR291"/>
  <c r="CT291" s="1" a="1"/>
  <c r="CT291" s="1"/>
  <c r="DM291" s="1"/>
  <c r="AY577"/>
  <c r="AT508"/>
  <c r="AR508"/>
  <c r="CT508" s="1" a="1"/>
  <c r="CT508" s="1"/>
  <c r="DM508" s="1"/>
  <c r="AX452" a="1"/>
  <c r="AX452" s="1"/>
  <c r="E452" s="1"/>
  <c r="AV452"/>
  <c r="AY538"/>
  <c r="AU548"/>
  <c r="BK548" s="1"/>
  <c r="AT526"/>
  <c r="BC304"/>
  <c r="AU304"/>
  <c r="BL304" s="1"/>
  <c r="BD545"/>
  <c r="AU545"/>
  <c r="CX545" s="1" a="1"/>
  <c r="CX545" s="1"/>
  <c r="DQ545" s="1"/>
  <c r="AY285"/>
  <c r="AD143"/>
  <c r="AK143" s="1"/>
  <c r="AD114"/>
  <c r="AK114" s="1"/>
  <c r="AX261" a="1"/>
  <c r="AX261" s="1"/>
  <c r="E261" s="1"/>
  <c r="AT261"/>
  <c r="AX273" a="1"/>
  <c r="AX273" s="1"/>
  <c r="E273" s="1"/>
  <c r="AR283"/>
  <c r="CT283" s="1" a="1"/>
  <c r="CT283" s="1"/>
  <c r="DM283" s="1"/>
  <c r="AX291" a="1"/>
  <c r="AX291" s="1"/>
  <c r="AV291"/>
  <c r="AU577"/>
  <c r="BK577" s="1"/>
  <c r="AX508" a="1"/>
  <c r="AX508" s="1"/>
  <c r="E508" s="1"/>
  <c r="AV508"/>
  <c r="AY452"/>
  <c r="AU538"/>
  <c r="AT548"/>
  <c r="AR548"/>
  <c r="CT548" s="1" a="1"/>
  <c r="CT548" s="1"/>
  <c r="DM548" s="1"/>
  <c r="AX526" a="1"/>
  <c r="AX526" s="1"/>
  <c r="E526" s="1"/>
  <c r="AR526"/>
  <c r="CT526" s="1" a="1"/>
  <c r="CT526" s="1"/>
  <c r="DM526" s="1"/>
  <c r="AT304"/>
  <c r="AR304"/>
  <c r="CT304" s="1" a="1"/>
  <c r="CT304" s="1"/>
  <c r="DM304" s="1"/>
  <c r="AX545" a="1"/>
  <c r="AX545" s="1"/>
  <c r="AR545"/>
  <c r="CT545" s="1" a="1"/>
  <c r="CT545" s="1"/>
  <c r="DM545" s="1"/>
  <c r="AU285"/>
  <c r="E207"/>
  <c r="AY261"/>
  <c r="AR273"/>
  <c r="CT273" s="1" a="1"/>
  <c r="CT273" s="1"/>
  <c r="DM273" s="1"/>
  <c r="AX283" a="1"/>
  <c r="AX283" s="1"/>
  <c r="E283" s="1"/>
  <c r="BD291"/>
  <c r="CT577" a="1"/>
  <c r="CT577" s="1"/>
  <c r="DM577" s="1"/>
  <c r="AT577"/>
  <c r="AT538"/>
  <c r="AX548" a="1"/>
  <c r="AX548" s="1"/>
  <c r="E548" s="1"/>
  <c r="AU526"/>
  <c r="AX304" a="1"/>
  <c r="AX304" s="1"/>
  <c r="BC545"/>
  <c r="AT285"/>
  <c r="E410"/>
  <c r="E414"/>
  <c r="E413"/>
  <c r="BE362"/>
  <c r="CX362" a="1"/>
  <c r="CX362" s="1"/>
  <c r="DQ362" s="1"/>
  <c r="BK362"/>
  <c r="BL362"/>
  <c r="EE362"/>
  <c r="EB362" s="1"/>
  <c r="BF362"/>
  <c r="BE313"/>
  <c r="AZ355"/>
  <c r="BE413"/>
  <c r="BK354"/>
  <c r="BL354"/>
  <c r="AZ329"/>
  <c r="BE414"/>
  <c r="BF313"/>
  <c r="BF321"/>
  <c r="CX321" a="1"/>
  <c r="CX321" s="1"/>
  <c r="DQ321" s="1"/>
  <c r="EE321"/>
  <c r="EB321" s="1"/>
  <c r="BL321"/>
  <c r="BK321"/>
  <c r="BE516"/>
  <c r="BF334"/>
  <c r="BE321"/>
  <c r="BE325"/>
  <c r="BG325" s="1"/>
  <c r="BF413"/>
  <c r="BI325"/>
  <c r="BM325" s="1"/>
  <c r="BF516"/>
  <c r="BE328"/>
  <c r="BG328" s="1"/>
  <c r="BI328" s="1"/>
  <c r="BM328" s="1"/>
  <c r="AM328" s="1"/>
  <c r="BE444"/>
  <c r="BE334"/>
  <c r="BH325"/>
  <c r="AZ439"/>
  <c r="AZ449"/>
  <c r="AZ527"/>
  <c r="AZ532"/>
  <c r="AZ494"/>
  <c r="AZ289"/>
  <c r="AZ447"/>
  <c r="AZ383"/>
  <c r="AZ536"/>
  <c r="AZ352"/>
  <c r="AZ453"/>
  <c r="AZ487"/>
  <c r="AZ435"/>
  <c r="AZ481"/>
  <c r="AZ465"/>
  <c r="AZ445"/>
  <c r="AZ423"/>
  <c r="AZ508"/>
  <c r="AZ405"/>
  <c r="AZ386"/>
  <c r="AZ348"/>
  <c r="AZ401"/>
  <c r="AZ374"/>
  <c r="AZ364"/>
  <c r="AZ376"/>
  <c r="AZ451"/>
  <c r="BL352"/>
  <c r="BK352"/>
  <c r="EE352"/>
  <c r="EB352" s="1"/>
  <c r="BL396"/>
  <c r="BK396"/>
  <c r="BK453"/>
  <c r="BL453"/>
  <c r="EE453"/>
  <c r="EB453" s="1"/>
  <c r="BL289"/>
  <c r="BK289"/>
  <c r="BE442"/>
  <c r="BF442"/>
  <c r="BL442"/>
  <c r="BK442"/>
  <c r="EE442"/>
  <c r="EB442" s="1"/>
  <c r="BK528"/>
  <c r="BL528"/>
  <c r="BL439"/>
  <c r="BK439"/>
  <c r="EE439"/>
  <c r="EB439" s="1"/>
  <c r="BK592"/>
  <c r="BL592"/>
  <c r="BL395"/>
  <c r="BK395"/>
  <c r="BF448"/>
  <c r="BE448"/>
  <c r="BL448"/>
  <c r="BK448"/>
  <c r="CX448" a="1"/>
  <c r="CX448" s="1"/>
  <c r="DQ448" s="1"/>
  <c r="EE448"/>
  <c r="EB448" s="1"/>
  <c r="BF518"/>
  <c r="BE518"/>
  <c r="BL542"/>
  <c r="BK542"/>
  <c r="BL518"/>
  <c r="BK518"/>
  <c r="CX518" a="1"/>
  <c r="CX518" s="1"/>
  <c r="DQ518" s="1"/>
  <c r="EE518"/>
  <c r="EB518" s="1"/>
  <c r="BE410"/>
  <c r="BF410"/>
  <c r="BL410"/>
  <c r="BK410"/>
  <c r="CX410" a="1"/>
  <c r="CX410" s="1"/>
  <c r="DQ410" s="1"/>
  <c r="EE410"/>
  <c r="EB410" s="1"/>
  <c r="BF418"/>
  <c r="BE315"/>
  <c r="BF315"/>
  <c r="BL315"/>
  <c r="BK315"/>
  <c r="CX315" a="1"/>
  <c r="CX315" s="1"/>
  <c r="DQ315" s="1"/>
  <c r="EE315"/>
  <c r="EB315" s="1"/>
  <c r="BE425"/>
  <c r="BF425"/>
  <c r="BL425"/>
  <c r="BK425"/>
  <c r="CX425" a="1"/>
  <c r="CX425" s="1"/>
  <c r="DQ425" s="1"/>
  <c r="EE425"/>
  <c r="EB425" s="1"/>
  <c r="AM325"/>
  <c r="BO325"/>
  <c r="BL400"/>
  <c r="BK400"/>
  <c r="BK308"/>
  <c r="BL308"/>
  <c r="BL586"/>
  <c r="BK586"/>
  <c r="BL438"/>
  <c r="BK438"/>
  <c r="BL452"/>
  <c r="BK452"/>
  <c r="BE331"/>
  <c r="BF331"/>
  <c r="BE307"/>
  <c r="BF307"/>
  <c r="BL307"/>
  <c r="BK307"/>
  <c r="CX307" a="1"/>
  <c r="CX307" s="1"/>
  <c r="DQ307" s="1"/>
  <c r="EE307"/>
  <c r="EB307" s="1"/>
  <c r="BK383"/>
  <c r="BL383"/>
  <c r="EE383"/>
  <c r="EB383" s="1"/>
  <c r="BL430"/>
  <c r="BK430"/>
  <c r="BF444"/>
  <c r="BE378"/>
  <c r="BF378"/>
  <c r="BK378"/>
  <c r="BL378"/>
  <c r="CX378" a="1"/>
  <c r="CX378" s="1"/>
  <c r="DQ378" s="1"/>
  <c r="EE378"/>
  <c r="EB378" s="1"/>
  <c r="BL447"/>
  <c r="BK447"/>
  <c r="EE447"/>
  <c r="EB447" s="1"/>
  <c r="BE324"/>
  <c r="BF324"/>
  <c r="BL324"/>
  <c r="BK324"/>
  <c r="CX324" a="1"/>
  <c r="CX324" s="1"/>
  <c r="DQ324" s="1"/>
  <c r="EE324"/>
  <c r="EB324" s="1"/>
  <c r="BL557"/>
  <c r="BK557"/>
  <c r="BL585"/>
  <c r="BK585"/>
  <c r="BL435"/>
  <c r="BK435"/>
  <c r="EE435"/>
  <c r="EB435" s="1"/>
  <c r="BF466"/>
  <c r="BL466"/>
  <c r="BK466"/>
  <c r="CX466" a="1"/>
  <c r="CX466" s="1"/>
  <c r="DQ466" s="1"/>
  <c r="BL376"/>
  <c r="BK376"/>
  <c r="EE376"/>
  <c r="EB376" s="1"/>
  <c r="BL437"/>
  <c r="BK437"/>
  <c r="BL468"/>
  <c r="BK468"/>
  <c r="CX468" a="1"/>
  <c r="CX468" s="1"/>
  <c r="DQ468" s="1"/>
  <c r="EE468"/>
  <c r="EB468" s="1"/>
  <c r="BL514"/>
  <c r="BK445"/>
  <c r="BL445"/>
  <c r="EE445"/>
  <c r="EB445" s="1"/>
  <c r="BL454"/>
  <c r="BK454"/>
  <c r="CX454" a="1"/>
  <c r="CX454" s="1"/>
  <c r="DQ454" s="1"/>
  <c r="EE454"/>
  <c r="EB454" s="1"/>
  <c r="BL306"/>
  <c r="BK306"/>
  <c r="BL419"/>
  <c r="BK419"/>
  <c r="BE432"/>
  <c r="BI432" s="1"/>
  <c r="BM432" s="1"/>
  <c r="BF432"/>
  <c r="BL432"/>
  <c r="BL328"/>
  <c r="BK328"/>
  <c r="CX328" a="1"/>
  <c r="CX328" s="1"/>
  <c r="DQ328" s="1"/>
  <c r="EE328"/>
  <c r="EB328" s="1"/>
  <c r="BK420"/>
  <c r="BL420"/>
  <c r="CX420" a="1"/>
  <c r="CX420" s="1"/>
  <c r="DQ420" s="1"/>
  <c r="EE420"/>
  <c r="EB420" s="1"/>
  <c r="BL451"/>
  <c r="BK451"/>
  <c r="EE451"/>
  <c r="EB451" s="1"/>
  <c r="BL393"/>
  <c r="BK393"/>
  <c r="BK413"/>
  <c r="BL413"/>
  <c r="CX413" a="1"/>
  <c r="CX413" s="1"/>
  <c r="DQ413" s="1"/>
  <c r="EE413"/>
  <c r="EB413" s="1"/>
  <c r="BL334"/>
  <c r="BK334"/>
  <c r="CX334" a="1"/>
  <c r="CX334" s="1"/>
  <c r="DQ334" s="1"/>
  <c r="EE334"/>
  <c r="EB334" s="1"/>
  <c r="BK350"/>
  <c r="BL350"/>
  <c r="EE350"/>
  <c r="EB350" s="1"/>
  <c r="E398"/>
  <c r="BK405"/>
  <c r="BL405"/>
  <c r="EE405"/>
  <c r="EB405" s="1"/>
  <c r="BK333"/>
  <c r="BL333"/>
  <c r="BL386"/>
  <c r="BK386"/>
  <c r="EE386"/>
  <c r="EB386" s="1"/>
  <c r="BK353"/>
  <c r="BL353"/>
  <c r="BK348"/>
  <c r="BL348"/>
  <c r="EE348"/>
  <c r="EB348" s="1"/>
  <c r="BL325"/>
  <c r="BK325"/>
  <c r="CX325" a="1"/>
  <c r="CX325" s="1"/>
  <c r="DQ325" s="1"/>
  <c r="EE325"/>
  <c r="EB325" s="1"/>
  <c r="BL444"/>
  <c r="BK444"/>
  <c r="CX444" a="1"/>
  <c r="CX444" s="1"/>
  <c r="DQ444" s="1"/>
  <c r="EE444"/>
  <c r="EB444" s="1"/>
  <c r="BL401"/>
  <c r="BK401"/>
  <c r="EE401"/>
  <c r="EB401" s="1"/>
  <c r="BL313"/>
  <c r="BK313"/>
  <c r="CX313" a="1"/>
  <c r="CX313" s="1"/>
  <c r="DQ313" s="1"/>
  <c r="EE313"/>
  <c r="EB313" s="1"/>
  <c r="E424"/>
  <c r="AW424"/>
  <c r="E378"/>
  <c r="BL331"/>
  <c r="BK331"/>
  <c r="CX331" a="1"/>
  <c r="CX331" s="1"/>
  <c r="DQ331" s="1"/>
  <c r="EE331"/>
  <c r="EB331" s="1"/>
  <c r="BK516"/>
  <c r="BL516"/>
  <c r="CX516" a="1"/>
  <c r="CX516" s="1"/>
  <c r="DQ516" s="1"/>
  <c r="EE516"/>
  <c r="EB516" s="1"/>
  <c r="BL374"/>
  <c r="BK374"/>
  <c r="EE374"/>
  <c r="EB374" s="1"/>
  <c r="BL364"/>
  <c r="BK364"/>
  <c r="EE364"/>
  <c r="EB364" s="1"/>
  <c r="BL414"/>
  <c r="BK414"/>
  <c r="CX414" a="1"/>
  <c r="CX414" s="1"/>
  <c r="DQ414" s="1"/>
  <c r="EE414"/>
  <c r="EB414" s="1"/>
  <c r="BL346"/>
  <c r="BL424"/>
  <c r="BK424"/>
  <c r="CX424" a="1"/>
  <c r="CX424" s="1"/>
  <c r="DQ424" s="1"/>
  <c r="EE424"/>
  <c r="EB424" s="1"/>
  <c r="BK500"/>
  <c r="BL500"/>
  <c r="BF414"/>
  <c r="AZ258"/>
  <c r="BK249"/>
  <c r="BL249"/>
  <c r="AZ216"/>
  <c r="AT28"/>
  <c r="AR109"/>
  <c r="AU123"/>
  <c r="BL123" s="1"/>
  <c r="BK22"/>
  <c r="AU109"/>
  <c r="BL109" s="1"/>
  <c r="AY123"/>
  <c r="AT109"/>
  <c r="AT123"/>
  <c r="AV109"/>
  <c r="AV121"/>
  <c r="EE22"/>
  <c r="EB22" s="1"/>
  <c r="EC22" s="1"/>
  <c r="EP22" s="1"/>
  <c r="E134"/>
  <c r="T115" a="1"/>
  <c r="T115" s="1"/>
  <c r="Z115" s="1"/>
  <c r="N115"/>
  <c r="AU115" s="1"/>
  <c r="BL115" s="1"/>
  <c r="AD137"/>
  <c r="AK137" s="1"/>
  <c r="AD89"/>
  <c r="AK89" s="1"/>
  <c r="AD135"/>
  <c r="AK135" s="1"/>
  <c r="AD77"/>
  <c r="AK77" s="1"/>
  <c r="AR117"/>
  <c r="AV123"/>
  <c r="AX109" a="1"/>
  <c r="AX109" s="1"/>
  <c r="E109" s="1"/>
  <c r="N163"/>
  <c r="AV163" s="1"/>
  <c r="AY117"/>
  <c r="AX123" a="1"/>
  <c r="AX123" s="1"/>
  <c r="E123" s="1"/>
  <c r="CY22"/>
  <c r="DR22" s="1"/>
  <c r="CZ22"/>
  <c r="DS22" s="1"/>
  <c r="AY121"/>
  <c r="AU121"/>
  <c r="BL121" s="1"/>
  <c r="N162"/>
  <c r="AT162" s="1"/>
  <c r="AY28"/>
  <c r="AZ28" s="1" a="1"/>
  <c r="AZ28" s="1"/>
  <c r="E22"/>
  <c r="AR121"/>
  <c r="AR111"/>
  <c r="AX121" a="1"/>
  <c r="AX121" s="1"/>
  <c r="E121" s="1"/>
  <c r="AX111" a="1"/>
  <c r="AX111" s="1"/>
  <c r="E111" s="1"/>
  <c r="E117"/>
  <c r="T140" a="1"/>
  <c r="T140" s="1"/>
  <c r="Z140" s="1"/>
  <c r="AW140" s="1"/>
  <c r="N140"/>
  <c r="AT140" s="1"/>
  <c r="T138" a="1"/>
  <c r="T138" s="1"/>
  <c r="Z138" s="1"/>
  <c r="AW138" s="1"/>
  <c r="N138"/>
  <c r="AT138" s="1"/>
  <c r="T137" a="1"/>
  <c r="T137" s="1"/>
  <c r="Z137" s="1"/>
  <c r="AW137" s="1"/>
  <c r="N137"/>
  <c r="AV137" s="1"/>
  <c r="T142" a="1"/>
  <c r="T142" s="1"/>
  <c r="Z142" s="1"/>
  <c r="AW142" s="1"/>
  <c r="N142"/>
  <c r="AV142" s="1"/>
  <c r="T145" a="1"/>
  <c r="T145" s="1"/>
  <c r="Z145" s="1"/>
  <c r="AW145" s="1"/>
  <c r="N145"/>
  <c r="AT145" s="1"/>
  <c r="T135" a="1"/>
  <c r="T135" s="1"/>
  <c r="Z135" s="1"/>
  <c r="AW135" s="1"/>
  <c r="N135"/>
  <c r="AT135" s="1"/>
  <c r="T146" a="1"/>
  <c r="T146" s="1"/>
  <c r="Z146" s="1"/>
  <c r="AW146" s="1"/>
  <c r="N146"/>
  <c r="AT146" s="1"/>
  <c r="T144" a="1"/>
  <c r="T144" s="1"/>
  <c r="Z144" s="1"/>
  <c r="AW144" s="1"/>
  <c r="N144"/>
  <c r="AR144" s="1"/>
  <c r="T143" a="1"/>
  <c r="T143" s="1"/>
  <c r="Z143" s="1"/>
  <c r="AW143" s="1"/>
  <c r="N143"/>
  <c r="AR143" s="1"/>
  <c r="T141" a="1"/>
  <c r="T141" s="1"/>
  <c r="Z141" s="1"/>
  <c r="AW141" s="1"/>
  <c r="N141"/>
  <c r="AR141" s="1"/>
  <c r="T136" a="1"/>
  <c r="T136" s="1"/>
  <c r="Z136" s="1"/>
  <c r="AW136" s="1"/>
  <c r="N136"/>
  <c r="AT136" s="1"/>
  <c r="AD69"/>
  <c r="AK69" s="1"/>
  <c r="BC163"/>
  <c r="BE163" s="1"/>
  <c r="BD163"/>
  <c r="BI162"/>
  <c r="AT117"/>
  <c r="AY111"/>
  <c r="AT111"/>
  <c r="BC162"/>
  <c r="AT148"/>
  <c r="AU117"/>
  <c r="BL117" s="1"/>
  <c r="AU111"/>
  <c r="N149"/>
  <c r="BI163"/>
  <c r="BI149"/>
  <c r="BM149" s="1"/>
  <c r="AY148"/>
  <c r="AZ148" s="1" a="1"/>
  <c r="AZ148" s="1"/>
  <c r="AV117"/>
  <c r="EE134"/>
  <c r="EB134" s="1"/>
  <c r="BK134"/>
  <c r="BL134"/>
  <c r="AM134"/>
  <c r="BO134" s="1"/>
  <c r="BF134"/>
  <c r="AZ109"/>
  <c r="C115"/>
  <c r="C116" s="1"/>
  <c r="BC148"/>
  <c r="AU28"/>
  <c r="BD148"/>
  <c r="AV148"/>
  <c r="ED148" s="1"/>
  <c r="DZ148" s="1"/>
  <c r="AV28"/>
  <c r="AU148"/>
  <c r="CT148" a="1"/>
  <c r="CT148" s="1"/>
  <c r="DM148" s="1"/>
  <c r="AX148" a="1"/>
  <c r="AX148" s="1"/>
  <c r="E148" s="1"/>
  <c r="CT28" a="1"/>
  <c r="CT28" s="1"/>
  <c r="DM28" s="1"/>
  <c r="AX28" a="1"/>
  <c r="AX28" s="1"/>
  <c r="E28" s="1"/>
  <c r="AV147"/>
  <c r="AR34"/>
  <c r="CT34" s="1" a="1"/>
  <c r="CT34" s="1"/>
  <c r="DM34" s="1"/>
  <c r="AV31"/>
  <c r="AX147" a="1"/>
  <c r="AX147" s="1"/>
  <c r="E147" s="1"/>
  <c r="BD147"/>
  <c r="AR147"/>
  <c r="CT147" s="1" a="1"/>
  <c r="CT147" s="1"/>
  <c r="DM147" s="1"/>
  <c r="AY147"/>
  <c r="AZ147" s="1" a="1"/>
  <c r="AZ147" s="1"/>
  <c r="AT147"/>
  <c r="BF5"/>
  <c r="BE5"/>
  <c r="BG5" s="1"/>
  <c r="BH5" s="1"/>
  <c r="AX34" a="1"/>
  <c r="AX34" s="1"/>
  <c r="E34" s="1"/>
  <c r="BC147"/>
  <c r="AY34"/>
  <c r="AZ34" s="1" a="1"/>
  <c r="AZ34" s="1"/>
  <c r="AT34"/>
  <c r="AU34"/>
  <c r="BK34" s="1"/>
  <c r="CV110"/>
  <c r="DO110" s="1"/>
  <c r="CV73"/>
  <c r="DO73" s="1"/>
  <c r="CV82"/>
  <c r="DO82" s="1"/>
  <c r="CV168"/>
  <c r="DO168" s="1"/>
  <c r="CV247"/>
  <c r="DO247" s="1"/>
  <c r="CV241"/>
  <c r="DO241" s="1"/>
  <c r="CV192"/>
  <c r="DO192" s="1"/>
  <c r="CV62"/>
  <c r="DO62" s="1"/>
  <c r="CV174"/>
  <c r="DO174" s="1"/>
  <c r="CV64"/>
  <c r="DO64" s="1"/>
  <c r="CV187"/>
  <c r="DO187" s="1"/>
  <c r="CV120"/>
  <c r="DO120" s="1"/>
  <c r="CV81"/>
  <c r="DO81" s="1"/>
  <c r="CV49"/>
  <c r="DO49" s="1"/>
  <c r="CV202"/>
  <c r="DO202" s="1"/>
  <c r="CV98"/>
  <c r="DO98" s="1"/>
  <c r="CV126"/>
  <c r="DO126" s="1"/>
  <c r="CV76"/>
  <c r="DO76" s="1"/>
  <c r="CV238"/>
  <c r="DO238" s="1"/>
  <c r="CV90"/>
  <c r="DO90" s="1"/>
  <c r="CV246"/>
  <c r="DO246" s="1"/>
  <c r="CV88"/>
  <c r="DO88" s="1"/>
  <c r="CV93"/>
  <c r="DO93" s="1"/>
  <c r="CV235"/>
  <c r="DO235" s="1"/>
  <c r="CV42"/>
  <c r="DO42" s="1"/>
  <c r="CV190"/>
  <c r="DO190" s="1"/>
  <c r="CV101"/>
  <c r="DO101" s="1"/>
  <c r="CV54"/>
  <c r="DO54" s="1"/>
  <c r="CV114"/>
  <c r="DO114" s="1"/>
  <c r="CV104"/>
  <c r="DO104" s="1"/>
  <c r="CV41"/>
  <c r="DO41" s="1"/>
  <c r="CV44"/>
  <c r="DO44" s="1"/>
  <c r="CV112"/>
  <c r="DO112" s="1"/>
  <c r="CV128"/>
  <c r="DO128" s="1"/>
  <c r="CV61"/>
  <c r="DO61" s="1"/>
  <c r="CV172"/>
  <c r="DO172" s="1"/>
  <c r="CV233"/>
  <c r="DO233" s="1"/>
  <c r="CV48"/>
  <c r="DO48" s="1"/>
  <c r="CV69"/>
  <c r="DO69" s="1"/>
  <c r="CV92"/>
  <c r="DO92" s="1"/>
  <c r="CV78"/>
  <c r="DO78" s="1"/>
  <c r="CV245"/>
  <c r="DO245" s="1"/>
  <c r="CV131"/>
  <c r="DO131" s="1"/>
  <c r="CV132"/>
  <c r="DO132" s="1"/>
  <c r="CV89"/>
  <c r="DO89" s="1"/>
  <c r="CV57"/>
  <c r="DO57" s="1"/>
  <c r="CV166"/>
  <c r="DO166" s="1"/>
  <c r="CV243"/>
  <c r="DO243" s="1"/>
  <c r="CV122"/>
  <c r="DO122" s="1"/>
  <c r="CV50"/>
  <c r="DO50" s="1"/>
  <c r="CV186"/>
  <c r="DO186" s="1"/>
  <c r="CV267"/>
  <c r="DO267" s="1"/>
  <c r="CV45"/>
  <c r="DO45" s="1"/>
  <c r="CV133"/>
  <c r="DO133" s="1"/>
  <c r="CV60"/>
  <c r="DO60" s="1"/>
  <c r="CV103"/>
  <c r="DO103" s="1"/>
  <c r="CV53"/>
  <c r="DO53" s="1"/>
  <c r="CV70"/>
  <c r="DO70" s="1"/>
  <c r="CV178"/>
  <c r="DO178" s="1"/>
  <c r="CV74"/>
  <c r="DO74" s="1"/>
  <c r="CV228"/>
  <c r="DO228" s="1"/>
  <c r="CV182"/>
  <c r="DO182" s="1"/>
  <c r="CV86"/>
  <c r="DO86" s="1"/>
  <c r="CV52"/>
  <c r="DO52" s="1"/>
  <c r="CV179"/>
  <c r="DO179" s="1"/>
  <c r="CV180"/>
  <c r="DO180" s="1"/>
  <c r="CV58"/>
  <c r="DO58" s="1"/>
  <c r="CV94"/>
  <c r="DO94" s="1"/>
  <c r="CV72"/>
  <c r="DO72" s="1"/>
  <c r="CV237"/>
  <c r="DO237" s="1"/>
  <c r="CV171"/>
  <c r="DO171" s="1"/>
  <c r="CV97"/>
  <c r="DO97" s="1"/>
  <c r="CV65"/>
  <c r="DO65" s="1"/>
  <c r="CV164"/>
  <c r="DO164" s="1"/>
  <c r="CV66"/>
  <c r="DO66" s="1"/>
  <c r="CV77"/>
  <c r="DO77" s="1"/>
  <c r="CV194"/>
  <c r="DO194" s="1"/>
  <c r="CV188"/>
  <c r="DO188" s="1"/>
  <c r="CV170"/>
  <c r="DO170" s="1"/>
  <c r="CV85"/>
  <c r="DO85" s="1"/>
  <c r="CV102"/>
  <c r="DO102" s="1"/>
  <c r="CV106"/>
  <c r="DO106" s="1"/>
  <c r="CV37"/>
  <c r="DO37" s="1"/>
  <c r="CV129"/>
  <c r="DO129" s="1"/>
  <c r="AX31" a="1"/>
  <c r="AX31" s="1"/>
  <c r="E31" s="1"/>
  <c r="AR31"/>
  <c r="CT31" s="1" a="1"/>
  <c r="CT31" s="1"/>
  <c r="DM31" s="1"/>
  <c r="AY31"/>
  <c r="AZ31" s="1" a="1"/>
  <c r="AZ31" s="1"/>
  <c r="AT31"/>
  <c r="CY34"/>
  <c r="DR34" s="1"/>
  <c r="T267" a="1"/>
  <c r="T267" s="1"/>
  <c r="Z267" s="1"/>
  <c r="N267"/>
  <c r="T248" a="1"/>
  <c r="T248" s="1"/>
  <c r="Z248" s="1"/>
  <c r="N248"/>
  <c r="T246" a="1"/>
  <c r="T246" s="1"/>
  <c r="Z246" s="1"/>
  <c r="N246"/>
  <c r="T245" a="1"/>
  <c r="T245" s="1"/>
  <c r="Z245" s="1"/>
  <c r="N245"/>
  <c r="T243" a="1"/>
  <c r="T243" s="1"/>
  <c r="Z243" s="1"/>
  <c r="N243"/>
  <c r="T242" a="1"/>
  <c r="T242" s="1"/>
  <c r="Z242" s="1"/>
  <c r="N242"/>
  <c r="T241" a="1"/>
  <c r="T241" s="1"/>
  <c r="Z241" s="1"/>
  <c r="N241"/>
  <c r="T239" a="1"/>
  <c r="T239" s="1"/>
  <c r="Z239" s="1"/>
  <c r="N239"/>
  <c r="T238" a="1"/>
  <c r="T238" s="1"/>
  <c r="Z238" s="1"/>
  <c r="N238"/>
  <c r="N237"/>
  <c r="N236"/>
  <c r="N235"/>
  <c r="N234"/>
  <c r="N233"/>
  <c r="N231"/>
  <c r="N229"/>
  <c r="N228"/>
  <c r="T202" a="1"/>
  <c r="T202" s="1"/>
  <c r="Z202" s="1"/>
  <c r="N202"/>
  <c r="N195"/>
  <c r="N194"/>
  <c r="N193"/>
  <c r="N192"/>
  <c r="N190"/>
  <c r="N188"/>
  <c r="N187"/>
  <c r="N186"/>
  <c r="N185"/>
  <c r="N184"/>
  <c r="N183"/>
  <c r="N182"/>
  <c r="N181"/>
  <c r="N180"/>
  <c r="N179"/>
  <c r="N177"/>
  <c r="N175"/>
  <c r="N174"/>
  <c r="N173"/>
  <c r="N171"/>
  <c r="N169"/>
  <c r="N168"/>
  <c r="N167"/>
  <c r="N166"/>
  <c r="N165"/>
  <c r="N164"/>
  <c r="N133"/>
  <c r="N131"/>
  <c r="T130" a="1"/>
  <c r="T130" s="1"/>
  <c r="Z130" s="1"/>
  <c r="N130"/>
  <c r="T129" a="1"/>
  <c r="T129" s="1"/>
  <c r="Z129" s="1"/>
  <c r="N129"/>
  <c r="T128" a="1"/>
  <c r="T128" s="1"/>
  <c r="Z128" s="1"/>
  <c r="N128"/>
  <c r="T124" a="1"/>
  <c r="T124" s="1"/>
  <c r="Z124" s="1"/>
  <c r="N124"/>
  <c r="T122" a="1"/>
  <c r="T122" s="1"/>
  <c r="Z122" s="1"/>
  <c r="N122"/>
  <c r="T120" a="1"/>
  <c r="T120" s="1"/>
  <c r="Z120" s="1"/>
  <c r="N120"/>
  <c r="T118" a="1"/>
  <c r="T118" s="1"/>
  <c r="Z118" s="1"/>
  <c r="N118"/>
  <c r="T114" a="1"/>
  <c r="T114" s="1"/>
  <c r="Z114" s="1"/>
  <c r="N114"/>
  <c r="T110" a="1"/>
  <c r="T110" s="1"/>
  <c r="Z110" s="1"/>
  <c r="N110"/>
  <c r="T108" a="1"/>
  <c r="T108" s="1"/>
  <c r="Z108" s="1"/>
  <c r="N108"/>
  <c r="T106" a="1"/>
  <c r="T106" s="1"/>
  <c r="Z106" s="1"/>
  <c r="N106"/>
  <c r="T104" a="1"/>
  <c r="T104" s="1"/>
  <c r="Z104" s="1"/>
  <c r="N104"/>
  <c r="T103" a="1"/>
  <c r="T103" s="1"/>
  <c r="Z103" s="1"/>
  <c r="N103"/>
  <c r="N102"/>
  <c r="N101"/>
  <c r="N100"/>
  <c r="T99" a="1"/>
  <c r="T99" s="1"/>
  <c r="Z99" s="1"/>
  <c r="N99"/>
  <c r="N98"/>
  <c r="N97"/>
  <c r="T95" a="1"/>
  <c r="T95" s="1"/>
  <c r="Z95" s="1"/>
  <c r="N95"/>
  <c r="N94"/>
  <c r="N93"/>
  <c r="T92" a="1"/>
  <c r="T92" s="1"/>
  <c r="Z92" s="1"/>
  <c r="N92"/>
  <c r="T91" a="1"/>
  <c r="T91" s="1"/>
  <c r="Z91" s="1"/>
  <c r="N91"/>
  <c r="T90" a="1"/>
  <c r="T90" s="1"/>
  <c r="Z90" s="1"/>
  <c r="N90"/>
  <c r="T89" a="1"/>
  <c r="T89" s="1"/>
  <c r="Z89" s="1"/>
  <c r="N89"/>
  <c r="T88" a="1"/>
  <c r="T88" s="1"/>
  <c r="Z88" s="1"/>
  <c r="N88"/>
  <c r="T87" a="1"/>
  <c r="T87" s="1"/>
  <c r="Z87" s="1"/>
  <c r="N87"/>
  <c r="T86" a="1"/>
  <c r="T86" s="1"/>
  <c r="Z86" s="1"/>
  <c r="N86"/>
  <c r="T85" a="1"/>
  <c r="T85" s="1"/>
  <c r="Z85" s="1"/>
  <c r="N85"/>
  <c r="T83" a="1"/>
  <c r="T83" s="1"/>
  <c r="Z83" s="1"/>
  <c r="N83"/>
  <c r="T82" a="1"/>
  <c r="T82" s="1"/>
  <c r="Z82" s="1"/>
  <c r="N82"/>
  <c r="T81" a="1"/>
  <c r="T81" s="1"/>
  <c r="Z81" s="1"/>
  <c r="N81"/>
  <c r="T80" a="1"/>
  <c r="T80" s="1"/>
  <c r="Z80" s="1"/>
  <c r="N80"/>
  <c r="T79" a="1"/>
  <c r="T79" s="1"/>
  <c r="Z79" s="1"/>
  <c r="N79"/>
  <c r="T77" a="1"/>
  <c r="T77" s="1"/>
  <c r="Z77" s="1"/>
  <c r="N77"/>
  <c r="T76" a="1"/>
  <c r="T76" s="1"/>
  <c r="Z76" s="1"/>
  <c r="N76"/>
  <c r="T74" a="1"/>
  <c r="T74" s="1"/>
  <c r="Z74" s="1"/>
  <c r="N74"/>
  <c r="T73" a="1"/>
  <c r="T73" s="1"/>
  <c r="Z73" s="1"/>
  <c r="N73"/>
  <c r="T72" a="1"/>
  <c r="T72" s="1"/>
  <c r="Z72" s="1"/>
  <c r="N72"/>
  <c r="T71" a="1"/>
  <c r="T71" s="1"/>
  <c r="Z71" s="1"/>
  <c r="N71"/>
  <c r="T70" a="1"/>
  <c r="T70" s="1"/>
  <c r="Z70" s="1"/>
  <c r="N70"/>
  <c r="T69" a="1"/>
  <c r="T69" s="1"/>
  <c r="Z69" s="1"/>
  <c r="N69"/>
  <c r="T68" a="1"/>
  <c r="T68" s="1"/>
  <c r="Z68" s="1"/>
  <c r="N68"/>
  <c r="T65" a="1"/>
  <c r="T65" s="1"/>
  <c r="Z65" s="1"/>
  <c r="N65"/>
  <c r="T64" a="1"/>
  <c r="T64" s="1"/>
  <c r="Z64" s="1"/>
  <c r="N64"/>
  <c r="T63" a="1"/>
  <c r="T63" s="1"/>
  <c r="Z63" s="1"/>
  <c r="N63"/>
  <c r="T62" a="1"/>
  <c r="T62" s="1"/>
  <c r="Z62" s="1"/>
  <c r="N62"/>
  <c r="T60" a="1"/>
  <c r="T60" s="1"/>
  <c r="Z60" s="1"/>
  <c r="N60"/>
  <c r="T59" a="1"/>
  <c r="T59" s="1"/>
  <c r="Z59" s="1"/>
  <c r="N59"/>
  <c r="T57" a="1"/>
  <c r="T57" s="1"/>
  <c r="Z57" s="1"/>
  <c r="N57"/>
  <c r="T56" a="1"/>
  <c r="T56" s="1"/>
  <c r="Z56" s="1"/>
  <c r="N56"/>
  <c r="T55" a="1"/>
  <c r="T55" s="1"/>
  <c r="Z55" s="1"/>
  <c r="N55"/>
  <c r="T54" a="1"/>
  <c r="T54" s="1"/>
  <c r="Z54" s="1"/>
  <c r="N54"/>
  <c r="T52" a="1"/>
  <c r="T52" s="1"/>
  <c r="Z52" s="1"/>
  <c r="N52"/>
  <c r="T51" a="1"/>
  <c r="T51" s="1"/>
  <c r="Z51" s="1"/>
  <c r="N51"/>
  <c r="T50" a="1"/>
  <c r="T50" s="1"/>
  <c r="Z50" s="1"/>
  <c r="N50"/>
  <c r="T49" a="1"/>
  <c r="T49" s="1"/>
  <c r="Z49" s="1"/>
  <c r="N49"/>
  <c r="T48" a="1"/>
  <c r="T48" s="1"/>
  <c r="Z48" s="1"/>
  <c r="N48"/>
  <c r="T47" a="1"/>
  <c r="T47" s="1"/>
  <c r="Z47" s="1"/>
  <c r="N47"/>
  <c r="T46" a="1"/>
  <c r="T46" s="1"/>
  <c r="Z46" s="1"/>
  <c r="N46"/>
  <c r="T45" a="1"/>
  <c r="T45" s="1"/>
  <c r="Z45" s="1"/>
  <c r="N45"/>
  <c r="T43" a="1"/>
  <c r="T43" s="1"/>
  <c r="Z43" s="1"/>
  <c r="N43"/>
  <c r="T42" a="1"/>
  <c r="T42" s="1"/>
  <c r="Z42" s="1"/>
  <c r="N42"/>
  <c r="T40" a="1"/>
  <c r="T40" s="1"/>
  <c r="Z40" s="1"/>
  <c r="N40"/>
  <c r="T39" a="1"/>
  <c r="T39" s="1"/>
  <c r="Z39" s="1"/>
  <c r="N39"/>
  <c r="T38" a="1"/>
  <c r="T38" s="1"/>
  <c r="Z38" s="1"/>
  <c r="N38"/>
  <c r="T37" a="1"/>
  <c r="T37" s="1"/>
  <c r="Z37" s="1"/>
  <c r="N37"/>
  <c r="T36" a="1"/>
  <c r="T36" s="1"/>
  <c r="Z36" s="1"/>
  <c r="N36"/>
  <c r="BE34"/>
  <c r="BF34"/>
  <c r="BG34"/>
  <c r="BH34"/>
  <c r="BI34"/>
  <c r="BM34" s="1"/>
  <c r="BE31"/>
  <c r="BF31"/>
  <c r="BG31"/>
  <c r="BH31"/>
  <c r="BI31"/>
  <c r="BM31" s="1"/>
  <c r="BK31"/>
  <c r="BL31"/>
  <c r="BE28"/>
  <c r="BF28"/>
  <c r="BG28"/>
  <c r="BH28"/>
  <c r="BI28"/>
  <c r="BM28" s="1"/>
  <c r="T19" a="1"/>
  <c r="T19" s="1"/>
  <c r="Z19" s="1"/>
  <c r="AW19" s="1"/>
  <c r="N19"/>
  <c r="T18" a="1"/>
  <c r="T18" s="1"/>
  <c r="Z18" s="1"/>
  <c r="N18"/>
  <c r="T17" a="1"/>
  <c r="T17" s="1"/>
  <c r="Z17" s="1"/>
  <c r="AW17" s="1"/>
  <c r="N17"/>
  <c r="CV26"/>
  <c r="DO26" s="1"/>
  <c r="BH22"/>
  <c r="BI22"/>
  <c r="BM22" s="1"/>
  <c r="BH23"/>
  <c r="EC23"/>
  <c r="EP23" s="1"/>
  <c r="EA23"/>
  <c r="N26"/>
  <c r="AY26" s="1"/>
  <c r="N25"/>
  <c r="AY25" s="1"/>
  <c r="T24" a="1"/>
  <c r="T24" s="1"/>
  <c r="Z24" s="1"/>
  <c r="AW24" s="1"/>
  <c r="N24"/>
  <c r="AY24" s="1"/>
  <c r="T21" a="1"/>
  <c r="T21" s="1"/>
  <c r="Z21" s="1"/>
  <c r="AW21" s="1"/>
  <c r="N21"/>
  <c r="AY21" s="1"/>
  <c r="T20" a="1"/>
  <c r="T20" s="1"/>
  <c r="Z20" s="1"/>
  <c r="AW20" s="1"/>
  <c r="N20"/>
  <c r="AY20" s="1"/>
  <c r="T16" a="1"/>
  <c r="T16" s="1"/>
  <c r="Z16" s="1"/>
  <c r="AW16" s="1"/>
  <c r="N16"/>
  <c r="AY16" s="1"/>
  <c r="BZ63" i="24"/>
  <c r="BH63"/>
  <c r="BZ65"/>
  <c r="BH65"/>
  <c r="BH30"/>
  <c r="BH29"/>
  <c r="T11" i="3"/>
  <c r="Z11" s="1"/>
  <c r="AW11" s="1"/>
  <c r="AR12"/>
  <c r="AT12"/>
  <c r="AU12"/>
  <c r="AV12"/>
  <c r="AX12" a="1"/>
  <c r="AX12" s="1"/>
  <c r="E12"/>
  <c r="AW12"/>
  <c r="AR11"/>
  <c r="AT11"/>
  <c r="AU11"/>
  <c r="AV11"/>
  <c r="AX11" a="1"/>
  <c r="AX11" s="1"/>
  <c r="BG10"/>
  <c r="BH10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2" i="3" a="1"/>
  <c r="AF10"/>
  <c r="AI10"/>
  <c r="T26" a="1"/>
  <c r="T25" a="1"/>
  <c r="I13"/>
  <c r="CR135" a="1"/>
  <c r="CS135" a="1"/>
  <c r="T183" a="1"/>
  <c r="T175" a="1"/>
  <c r="T171" a="1"/>
  <c r="T187" a="1"/>
  <c r="T167" a="1"/>
  <c r="T179" a="1"/>
  <c r="CX352" a="1"/>
  <c r="CX453" a="1"/>
  <c r="CX447" a="1"/>
  <c r="CX350" a="1"/>
  <c r="CX439" a="1"/>
  <c r="CX435" a="1"/>
  <c r="CX445" a="1"/>
  <c r="CX451" a="1"/>
  <c r="CX386" a="1"/>
  <c r="CX348" a="1"/>
  <c r="CX401" a="1"/>
  <c r="CX374" a="1"/>
  <c r="CX364" a="1"/>
  <c r="CX383" a="1"/>
  <c r="CX376" a="1"/>
  <c r="CX405" a="1"/>
  <c r="T236" a="1"/>
  <c r="T237" a="1"/>
  <c r="T195" a="1"/>
  <c r="T193" a="1"/>
  <c r="T194" a="1"/>
  <c r="T192" a="1"/>
  <c r="M286"/>
  <c r="AN491"/>
  <c r="AN485"/>
  <c r="M584"/>
  <c r="M214"/>
  <c r="AN100"/>
  <c r="M305"/>
  <c r="M381"/>
  <c r="AW45" i="24"/>
  <c r="T180" i="3" a="1"/>
  <c r="AN472"/>
  <c r="M467"/>
  <c r="AK57" i="24"/>
  <c r="M434" i="3"/>
  <c r="CB23" i="24"/>
  <c r="BS4"/>
  <c r="CS137" i="3" a="1"/>
  <c r="M412"/>
  <c r="M271"/>
  <c r="AW42" i="24"/>
  <c r="M525" i="3"/>
  <c r="CB18" i="24"/>
  <c r="M314" i="3"/>
  <c r="AN96"/>
  <c r="CB29" i="24"/>
  <c r="M384" i="3"/>
  <c r="AN478"/>
  <c r="AN192"/>
  <c r="T174" a="1"/>
  <c r="CB49" i="24"/>
  <c r="M369" i="3"/>
  <c r="C37" i="25"/>
  <c r="M555" i="3"/>
  <c r="M407"/>
  <c r="AZ553" a="1"/>
  <c r="CB53" i="24"/>
  <c r="AN457" i="3"/>
  <c r="AN103"/>
  <c r="C39" i="25"/>
  <c r="M488" i="3"/>
  <c r="M191"/>
  <c r="AW51" i="24"/>
  <c r="C17" i="25"/>
  <c r="CB37" i="24"/>
  <c r="CB36"/>
  <c r="AZ403" i="3" a="1"/>
  <c r="CX571" a="1"/>
  <c r="AN502"/>
  <c r="AZ542" a="1"/>
  <c r="M443"/>
  <c r="AN526"/>
  <c r="AN448"/>
  <c r="AN11"/>
  <c r="T229" a="1"/>
  <c r="M506"/>
  <c r="T228" a="1"/>
  <c r="CR139" a="1"/>
  <c r="AN99"/>
  <c r="CB28" i="24"/>
  <c r="AZ299" i="3" a="1"/>
  <c r="AW67" i="24"/>
  <c r="M41" i="3"/>
  <c r="AN67"/>
  <c r="M474"/>
  <c r="AZ254" a="1"/>
  <c r="AZ491" a="1"/>
  <c r="AP57" i="24"/>
  <c r="AW26"/>
  <c r="M280" i="3"/>
  <c r="M160"/>
  <c r="M489"/>
  <c r="T101" a="1"/>
  <c r="AW24" i="24"/>
  <c r="T164" i="3" a="1"/>
  <c r="AX34" i="24"/>
  <c r="M455" i="3"/>
  <c r="C27" i="25"/>
  <c r="AN486" i="3"/>
  <c r="CY11" a="1"/>
  <c r="AN487"/>
  <c r="CB52" i="24"/>
  <c r="AZ477" i="3" a="1"/>
  <c r="AZ273" a="1"/>
  <c r="AN34"/>
  <c r="M563"/>
  <c r="AN94"/>
  <c r="M367"/>
  <c r="M282"/>
  <c r="AN298"/>
  <c r="CY31" a="1"/>
  <c r="CX494" a="1"/>
  <c r="CZ11" a="1"/>
  <c r="AN506"/>
  <c r="AN164"/>
  <c r="CX523" a="1"/>
  <c r="AW46" i="24"/>
  <c r="T184" i="3" a="1"/>
  <c r="CB58" i="24"/>
  <c r="T235" i="3" a="1"/>
  <c r="CB42" i="24"/>
  <c r="M223" i="3"/>
  <c r="AZ274" a="1"/>
  <c r="M524"/>
  <c r="AN136"/>
  <c r="AN195"/>
  <c r="C21" i="25"/>
  <c r="AN110" i="3"/>
  <c r="M226"/>
  <c r="AN71"/>
  <c r="CX568" a="1"/>
  <c r="AN242"/>
  <c r="M58"/>
  <c r="M213"/>
  <c r="AN185"/>
  <c r="T173" a="1"/>
  <c r="AW38" i="24"/>
  <c r="M152" i="3"/>
  <c r="AN44"/>
  <c r="CB38" i="24"/>
  <c r="AN450" i="3"/>
  <c r="M197"/>
  <c r="CR11" a="1"/>
  <c r="AN19"/>
  <c r="M247"/>
  <c r="AN54"/>
  <c r="T177" a="1"/>
  <c r="AZ205" a="1"/>
  <c r="BK4" i="24"/>
  <c r="AW23"/>
  <c r="BT4"/>
  <c r="AN55" i="3"/>
  <c r="M320"/>
  <c r="AN17"/>
  <c r="AZ393" a="1"/>
  <c r="M440"/>
  <c r="M476"/>
  <c r="M116"/>
  <c r="AZ276" a="1"/>
  <c r="AZ353" a="1"/>
  <c r="CX249" a="1"/>
  <c r="AZ571" a="1"/>
  <c r="CT216" a="1"/>
  <c r="M575"/>
  <c r="T168" a="1"/>
  <c r="M588"/>
  <c r="M543"/>
  <c r="M521"/>
  <c r="M67"/>
  <c r="AZ522" a="1"/>
  <c r="CB65" i="24"/>
  <c r="AW14"/>
  <c r="M332" i="3"/>
  <c r="T4" i="24"/>
  <c r="AW17"/>
  <c r="CZ291" i="3" a="1"/>
  <c r="CB68" i="24"/>
  <c r="M232" i="3"/>
  <c r="BQ4" i="24"/>
  <c r="AN45" i="3"/>
  <c r="BH4" i="24"/>
  <c r="AZ592" i="3" a="1"/>
  <c r="M151"/>
  <c r="CX481" a="1"/>
  <c r="CB43" i="24"/>
  <c r="CX528" i="3" a="1"/>
  <c r="M540"/>
  <c r="AN320"/>
  <c r="M96"/>
  <c r="CX580" a="1"/>
  <c r="M361"/>
  <c r="AZ492" a="1"/>
  <c r="AZ526" a="1"/>
  <c r="AN460"/>
  <c r="AW50" i="24"/>
  <c r="T295" i="3" a="1"/>
  <c r="M272"/>
  <c r="AN170"/>
  <c r="M153"/>
  <c r="CB27" i="24"/>
  <c r="T231" i="3" a="1"/>
  <c r="M15"/>
  <c r="M539"/>
  <c r="AW53" i="24"/>
  <c r="C29" i="25"/>
  <c r="M310" i="3"/>
  <c r="T98" a="1"/>
  <c r="AN12"/>
  <c r="CB45" i="24"/>
  <c r="M227" i="3"/>
  <c r="AN56" i="24"/>
  <c r="M220" i="3"/>
  <c r="CN2"/>
  <c r="CX308" a="1"/>
  <c r="AZ373" a="1"/>
  <c r="AZ250" a="1"/>
  <c r="AZ285" a="1"/>
  <c r="AN525"/>
  <c r="AN463"/>
  <c r="AN20"/>
  <c r="AN545"/>
  <c r="AN129"/>
  <c r="M176"/>
  <c r="I2"/>
  <c r="M279"/>
  <c r="M533"/>
  <c r="AK56" i="24"/>
  <c r="AN520" i="3"/>
  <c r="M156"/>
  <c r="M385"/>
  <c r="M493"/>
  <c r="C9" i="25"/>
  <c r="M408" i="3"/>
  <c r="CB64" i="24"/>
  <c r="M240" i="3"/>
  <c r="AN83"/>
  <c r="CB16" i="24"/>
  <c r="CB39"/>
  <c r="M544" i="3"/>
  <c r="AN233"/>
  <c r="AN73"/>
  <c r="AN541"/>
  <c r="AN456"/>
  <c r="CX306" a="1"/>
  <c r="AN122"/>
  <c r="AN131"/>
  <c r="CB54" i="24"/>
  <c r="AZ538" i="3" a="1"/>
  <c r="AZ461" a="1"/>
  <c r="T190" a="1"/>
  <c r="M201"/>
  <c r="CX586" a="1"/>
  <c r="AN428"/>
  <c r="AN542"/>
  <c r="M371"/>
  <c r="M268"/>
  <c r="AN15"/>
  <c r="AN426"/>
  <c r="CB50" i="24"/>
  <c r="T133" i="3" a="1"/>
  <c r="M265"/>
  <c r="M278"/>
  <c r="M119"/>
  <c r="CX400" a="1"/>
  <c r="CZ28" a="1"/>
  <c r="AN594"/>
  <c r="C11" i="25"/>
  <c r="AN97" i="3"/>
  <c r="AN37"/>
  <c r="AZ249" a="1"/>
  <c r="CS139" a="1"/>
  <c r="C25" i="25"/>
  <c r="AZ211" i="3" a="1"/>
  <c r="AN219"/>
  <c r="CB51" i="24"/>
  <c r="CB33"/>
  <c r="AW16"/>
  <c r="CB62"/>
  <c r="AN538" i="3"/>
  <c r="CX394" a="1"/>
  <c r="C43" i="25"/>
  <c r="M509" i="3"/>
  <c r="AN492"/>
  <c r="CS11" a="1"/>
  <c r="AW40" i="24"/>
  <c r="M498" i="3"/>
  <c r="M155"/>
  <c r="AN243"/>
  <c r="M75"/>
  <c r="AN590"/>
  <c r="AZ548" a="1"/>
  <c r="C33" i="25"/>
  <c r="M61" i="3"/>
  <c r="AN495"/>
  <c r="M257"/>
  <c r="AN551"/>
  <c r="AZ301" a="1"/>
  <c r="AN112"/>
  <c r="AN102"/>
  <c r="M559"/>
  <c r="M172"/>
  <c r="AN469"/>
  <c r="AW54" i="24"/>
  <c r="M499" i="3"/>
  <c r="M377"/>
  <c r="AN316"/>
  <c r="AN477"/>
  <c r="CR147" a="1"/>
  <c r="AN505"/>
  <c r="M157"/>
  <c r="AN454"/>
  <c r="AN504"/>
  <c r="CX513" a="1"/>
  <c r="T166" a="1"/>
  <c r="I9"/>
  <c r="M590"/>
  <c r="T100" a="1"/>
  <c r="AZ550" a="1"/>
  <c r="AN78"/>
  <c r="AN433"/>
  <c r="AN178"/>
  <c r="CB32" i="24"/>
  <c r="AW52"/>
  <c r="AN148" i="3"/>
  <c r="AW28" i="24"/>
  <c r="CB30"/>
  <c r="AW66"/>
  <c r="M126" i="3"/>
  <c r="AW49" i="24"/>
  <c r="AY34"/>
  <c r="CB61"/>
  <c r="AN512" i="3"/>
  <c r="CB60" i="24"/>
  <c r="M512" i="3"/>
  <c r="CB46" i="24"/>
  <c r="AN89" i="3"/>
  <c r="C35" i="25"/>
  <c r="AN47" i="3"/>
  <c r="CX442" a="1"/>
  <c r="T97" a="1"/>
  <c r="M212"/>
  <c r="AN25"/>
  <c r="AN41"/>
  <c r="M546"/>
  <c r="M150"/>
  <c r="AN481"/>
  <c r="CB63" i="24"/>
  <c r="AN534" i="3"/>
  <c r="M178"/>
  <c r="M154"/>
  <c r="CX500" a="1"/>
  <c r="AZ269" a="1"/>
  <c r="M593"/>
  <c r="M217"/>
  <c r="AZ503" a="1"/>
  <c r="AZ490" a="1"/>
  <c r="CX28" a="1"/>
  <c r="AZ308" a="1"/>
  <c r="AN142"/>
  <c r="M139"/>
  <c r="AN547"/>
  <c r="AN306"/>
  <c r="AN81"/>
  <c r="AK55" i="24"/>
  <c r="M290" i="3"/>
  <c r="I14"/>
  <c r="AN90"/>
  <c r="M416"/>
  <c r="M429"/>
  <c r="AW32" i="24"/>
  <c r="T186" i="3" a="1"/>
  <c r="CX430" a="1"/>
  <c r="M132"/>
  <c r="AN93"/>
  <c r="AN474"/>
  <c r="CR142" a="1"/>
  <c r="AN246"/>
  <c r="T102" a="1"/>
  <c r="AW62" i="24"/>
  <c r="M475" i="3"/>
  <c r="AW35" i="24"/>
  <c r="AZ523" i="3" a="1"/>
  <c r="AZ579" a="1"/>
  <c r="CB40" i="24"/>
  <c r="AN101" i="3"/>
  <c r="I8"/>
  <c r="M507"/>
  <c r="M189"/>
  <c r="AW31" i="24"/>
  <c r="AN57" i="3"/>
  <c r="CB59" i="24"/>
  <c r="AZ589" i="3" a="1"/>
  <c r="AZ554" a="1"/>
  <c r="AZ552" a="1"/>
  <c r="AN61"/>
  <c r="AN289"/>
  <c r="M428"/>
  <c r="CT205" a="1"/>
  <c r="AZ396" a="1"/>
  <c r="AW68" i="24"/>
  <c r="CB14"/>
  <c r="M415" i="3"/>
  <c r="M158"/>
  <c r="AN493"/>
  <c r="AW27" i="24"/>
  <c r="AZ256" i="3" a="1"/>
  <c r="M581"/>
  <c r="M221"/>
  <c r="AZ306" a="1"/>
  <c r="CX547" a="1"/>
  <c r="AN589"/>
  <c r="M244"/>
  <c r="AN423"/>
  <c r="M112"/>
  <c r="AN499"/>
  <c r="CV15" a="1"/>
  <c r="AN470"/>
  <c r="AN177"/>
  <c r="AW60" i="24"/>
  <c r="AN508" i="3"/>
  <c r="CX22" a="1"/>
  <c r="AN18"/>
  <c r="AN147"/>
  <c r="M482"/>
  <c r="M431"/>
  <c r="AN438"/>
  <c r="M196"/>
  <c r="AP55" i="24"/>
  <c r="M561" i="3"/>
  <c r="AN344"/>
  <c r="AP56" i="24"/>
  <c r="M264" i="3"/>
  <c r="AZ483" a="1"/>
  <c r="T181" a="1"/>
  <c r="CB71" i="24"/>
  <c r="AN70" i="3"/>
  <c r="AW36" i="24"/>
  <c r="AN440" i="3"/>
  <c r="CX393" a="1"/>
  <c r="AN165"/>
  <c r="AN228"/>
  <c r="AW64" i="24"/>
  <c r="AN193" i="3"/>
  <c r="CY28" a="1"/>
  <c r="CX31" a="1"/>
  <c r="AN172"/>
  <c r="CB13" i="24"/>
  <c r="T233" i="3" a="1"/>
  <c r="T93" a="1"/>
  <c r="AN308"/>
  <c r="AW22" i="24"/>
  <c r="CR137" i="3" a="1"/>
  <c r="M551"/>
  <c r="M170"/>
  <c r="AN503"/>
  <c r="AN65"/>
  <c r="M470"/>
  <c r="CY291" a="1"/>
  <c r="AN181"/>
  <c r="CB17" i="24"/>
  <c r="I7" i="3"/>
  <c r="AN490"/>
  <c r="CS142" a="1"/>
  <c r="M78"/>
  <c r="M486"/>
  <c r="C31" i="25"/>
  <c r="M587" i="3"/>
  <c r="M215"/>
  <c r="AW39" i="24"/>
  <c r="CX353" i="3" a="1"/>
  <c r="AN468"/>
  <c r="AN528"/>
  <c r="AZ261" a="1"/>
  <c r="CZ31" a="1"/>
  <c r="M357"/>
  <c r="AW18" i="24"/>
  <c r="AN48" i="3"/>
  <c r="AZ585" a="1"/>
  <c r="CT111" a="1"/>
  <c r="M266"/>
  <c r="T94" a="1"/>
  <c r="CR148" a="1"/>
  <c r="AW61" i="24"/>
  <c r="T165" i="3" a="1"/>
  <c r="AN56"/>
  <c r="M198"/>
  <c r="AZ557" a="1"/>
  <c r="M161"/>
  <c r="AZ400" a="1"/>
  <c r="AW19" i="24"/>
  <c r="CX216" i="3" a="1"/>
  <c r="M344"/>
  <c r="AW20" i="24"/>
  <c r="AN66" i="3"/>
  <c r="AZ583" a="1"/>
  <c r="CT121" a="1"/>
  <c r="AN239"/>
  <c r="M351"/>
  <c r="AW13" i="24"/>
  <c r="AN301" i="3"/>
  <c r="CT123" a="1"/>
  <c r="AN267"/>
  <c r="AN57" i="24"/>
  <c r="AN299" i="3"/>
  <c r="AN536"/>
  <c r="AW37" i="24"/>
  <c r="BC34"/>
  <c r="AW43"/>
  <c r="M225" i="3"/>
  <c r="AN530"/>
  <c r="M199"/>
  <c r="AN176"/>
  <c r="M251"/>
  <c r="AN46"/>
  <c r="AN166"/>
  <c r="M288"/>
  <c r="M363"/>
  <c r="AW59" i="24"/>
  <c r="AN584" i="3"/>
  <c r="M200"/>
  <c r="AW25" i="24"/>
  <c r="M541" i="3"/>
  <c r="T131" a="1"/>
  <c r="T185" a="1"/>
  <c r="M159"/>
  <c r="M84"/>
  <c r="T169" a="1"/>
  <c r="AN60"/>
  <c r="AN245"/>
  <c r="C23" i="25"/>
  <c r="T182" i="3" a="1"/>
  <c r="AN430"/>
  <c r="AN55" i="24"/>
  <c r="CX526" i="3" a="1"/>
  <c r="M210"/>
  <c r="M520"/>
  <c r="AZ452" a="1"/>
  <c r="T188" a="1"/>
  <c r="D4" i="24"/>
  <c r="AN180" i="3"/>
  <c r="M44"/>
  <c r="C7" i="25"/>
  <c r="AN130" i="3"/>
  <c r="M326"/>
  <c r="AZ446" a="1"/>
  <c r="AN135"/>
  <c r="AN174"/>
  <c r="AZ277" a="1"/>
  <c r="AZ573" a="1"/>
  <c r="AZ123" a="1"/>
  <c r="AZ513" a="1"/>
  <c r="AZ375" a="1"/>
  <c r="AZ430" a="1"/>
  <c r="AN465"/>
  <c r="AN144"/>
  <c r="AN548"/>
  <c r="AN304"/>
  <c r="C41" i="25"/>
  <c r="AN59" i="3"/>
  <c r="M359"/>
  <c r="AW33" i="24"/>
  <c r="AN533" i="3"/>
  <c r="AN227"/>
  <c r="AW44" i="24"/>
  <c r="AN532" i="3"/>
  <c r="AN52"/>
  <c r="M382"/>
  <c r="M206"/>
  <c r="AN288"/>
  <c r="T234" a="1"/>
  <c r="AN420"/>
  <c r="M53"/>
  <c r="AW71" i="24"/>
  <c r="CX134" i="3" a="1"/>
  <c r="AN42"/>
  <c r="CX437" a="1"/>
  <c r="AZ394" a="1"/>
  <c r="M275"/>
  <c r="M66"/>
  <c r="AN431"/>
  <c r="AN501"/>
  <c r="CB44" i="24"/>
  <c r="CX564" i="3" a="1"/>
  <c r="AN62"/>
  <c r="C19" i="25"/>
  <c r="AW58" i="24"/>
  <c r="M209" i="3"/>
  <c r="CS148" a="1"/>
  <c r="AN592"/>
  <c r="AW21" i="24"/>
  <c r="M531" i="3"/>
  <c r="I4"/>
  <c r="AN451"/>
  <c r="I3"/>
  <c r="AN194"/>
  <c r="CX542" a="1"/>
  <c r="I10"/>
  <c r="M316"/>
  <c r="CT109" a="1"/>
  <c r="AZ284" a="1"/>
  <c r="AZ259" a="1"/>
  <c r="CX396" a="1"/>
  <c r="AZ586" a="1"/>
  <c r="CX567" a="1"/>
  <c r="AZ437" a="1"/>
  <c r="AZ500" a="1"/>
  <c r="AZ528" a="1"/>
  <c r="AZ204" a="1"/>
  <c r="AZ111" a="1"/>
  <c r="CX483" a="1"/>
  <c r="CX583" a="1"/>
  <c r="AZ347" a="1"/>
  <c r="AZ567" a="1"/>
  <c r="AZ497" a="1"/>
  <c r="AZ283" a="1"/>
  <c r="AZ391" a="1"/>
  <c r="AZ547" a="1"/>
  <c r="AZ530" a="1"/>
  <c r="AZ505" a="1"/>
  <c r="AZ387" a="1"/>
  <c r="AZ577" a="1"/>
  <c r="CT117" a="1"/>
  <c r="AZ117" a="1"/>
  <c r="AZ121" a="1"/>
  <c r="CV15" l="1"/>
  <c r="DO15" s="1"/>
  <c r="N112"/>
  <c r="T112" a="1"/>
  <c r="T112" s="1"/>
  <c r="Z112" s="1"/>
  <c r="N244"/>
  <c r="T244" a="1"/>
  <c r="T244" s="1"/>
  <c r="Z244" s="1"/>
  <c r="AW244" s="1"/>
  <c r="N139"/>
  <c r="AV139" s="1"/>
  <c r="T139" a="1"/>
  <c r="T139" s="1"/>
  <c r="Z139" s="1"/>
  <c r="AW139" s="1"/>
  <c r="T286" a="1"/>
  <c r="T286" s="1"/>
  <c r="Z286" s="1"/>
  <c r="AW286" s="1"/>
  <c r="N286"/>
  <c r="AU286" s="1"/>
  <c r="BK286" s="1"/>
  <c r="CX336" a="1"/>
  <c r="CX336" s="1"/>
  <c r="DQ336" s="1"/>
  <c r="BL336"/>
  <c r="EE336"/>
  <c r="EB336" s="1"/>
  <c r="BK336"/>
  <c r="BE339"/>
  <c r="BF339"/>
  <c r="BG339"/>
  <c r="BH339" s="1"/>
  <c r="AD589"/>
  <c r="AK589" s="1"/>
  <c r="AT204"/>
  <c r="AV347"/>
  <c r="AR347"/>
  <c r="CT347" s="1" a="1"/>
  <c r="CT347" s="1"/>
  <c r="DM347" s="1"/>
  <c r="E393"/>
  <c r="AY207"/>
  <c r="CX339" a="1"/>
  <c r="CX339" s="1"/>
  <c r="DQ339" s="1"/>
  <c r="BK339"/>
  <c r="EE339"/>
  <c r="EB339" s="1"/>
  <c r="BL339"/>
  <c r="EE338"/>
  <c r="EB338" s="1"/>
  <c r="CX338" a="1"/>
  <c r="CX338" s="1"/>
  <c r="DQ338" s="1"/>
  <c r="BL338"/>
  <c r="BK338"/>
  <c r="BF336"/>
  <c r="BE336"/>
  <c r="AU335"/>
  <c r="AY335"/>
  <c r="AZ335" s="1" a="1"/>
  <c r="AZ335" s="1"/>
  <c r="CT335" a="1"/>
  <c r="CT335" s="1"/>
  <c r="DM335" s="1"/>
  <c r="AT335"/>
  <c r="AR335"/>
  <c r="AV335"/>
  <c r="AX335" a="1"/>
  <c r="AX335" s="1"/>
  <c r="E335" s="1"/>
  <c r="BD335"/>
  <c r="BC335"/>
  <c r="BE338"/>
  <c r="BG338" s="1"/>
  <c r="BI338" s="1"/>
  <c r="BM338" s="1"/>
  <c r="BF338"/>
  <c r="E330"/>
  <c r="BK418"/>
  <c r="AV207"/>
  <c r="AR207"/>
  <c r="AU207"/>
  <c r="BL207" s="1"/>
  <c r="AR341"/>
  <c r="CT341" s="1" a="1"/>
  <c r="CT341" s="1"/>
  <c r="DM341" s="1"/>
  <c r="AV341"/>
  <c r="AU341"/>
  <c r="AY341"/>
  <c r="AZ341" s="1" a="1"/>
  <c r="AZ341" s="1"/>
  <c r="AT341"/>
  <c r="AX341" a="1"/>
  <c r="AX341" s="1"/>
  <c r="E341" s="1"/>
  <c r="BC341"/>
  <c r="BD341"/>
  <c r="AX342" a="1"/>
  <c r="AX342" s="1"/>
  <c r="E342" s="1"/>
  <c r="AR342"/>
  <c r="AT342"/>
  <c r="CT342" a="1"/>
  <c r="CT342" s="1"/>
  <c r="DM342" s="1"/>
  <c r="AU342"/>
  <c r="AY342"/>
  <c r="AZ342" s="1" a="1"/>
  <c r="AZ342" s="1"/>
  <c r="AV342"/>
  <c r="BC342"/>
  <c r="BD342"/>
  <c r="EE289"/>
  <c r="EB289" s="1"/>
  <c r="AU204"/>
  <c r="BK204" s="1"/>
  <c r="AT207"/>
  <c r="AT464"/>
  <c r="AZ277"/>
  <c r="BC277" s="1"/>
  <c r="BI277" s="1"/>
  <c r="BM277" s="1"/>
  <c r="N316"/>
  <c r="T316" a="1"/>
  <c r="T316" s="1"/>
  <c r="Z316" s="1"/>
  <c r="AW316" s="1"/>
  <c r="T116" a="1"/>
  <c r="T116" s="1"/>
  <c r="Z116" s="1"/>
  <c r="N116"/>
  <c r="AV116" s="1"/>
  <c r="N217"/>
  <c r="AV217" s="1"/>
  <c r="T217" a="1"/>
  <c r="T217" s="1"/>
  <c r="Z217" s="1"/>
  <c r="T221" a="1"/>
  <c r="T221" s="1"/>
  <c r="Z221" s="1"/>
  <c r="N221"/>
  <c r="T476" a="1"/>
  <c r="T476" s="1"/>
  <c r="Z476" s="1"/>
  <c r="AW476" s="1"/>
  <c r="N476"/>
  <c r="T593" a="1"/>
  <c r="T593" s="1"/>
  <c r="Z593" s="1"/>
  <c r="AW593" s="1"/>
  <c r="N593"/>
  <c r="N581"/>
  <c r="T581" a="1"/>
  <c r="T581" s="1"/>
  <c r="Z581" s="1"/>
  <c r="T440" a="1"/>
  <c r="T440" s="1"/>
  <c r="Z440" s="1"/>
  <c r="AW440" s="1"/>
  <c r="N440"/>
  <c r="N288"/>
  <c r="T288" a="1"/>
  <c r="T288" s="1"/>
  <c r="Z288" s="1"/>
  <c r="AW288" s="1"/>
  <c r="T539" a="1"/>
  <c r="T539" s="1"/>
  <c r="Z539" s="1"/>
  <c r="AW539" s="1"/>
  <c r="N539"/>
  <c r="T524" a="1"/>
  <c r="T524" s="1"/>
  <c r="Z524" s="1"/>
  <c r="AW524" s="1"/>
  <c r="N524"/>
  <c r="AY524" s="1"/>
  <c r="N367"/>
  <c r="T367" a="1"/>
  <c r="T367" s="1"/>
  <c r="Z367" s="1"/>
  <c r="N172"/>
  <c r="AR172" s="1"/>
  <c r="T351" a="1"/>
  <c r="T351" s="1"/>
  <c r="Z351" s="1"/>
  <c r="AW351" s="1"/>
  <c r="N351"/>
  <c r="N189"/>
  <c r="N559"/>
  <c r="T559" a="1"/>
  <c r="T559" s="1"/>
  <c r="Z559" s="1"/>
  <c r="N563"/>
  <c r="T563" a="1"/>
  <c r="T563" s="1"/>
  <c r="Z563" s="1"/>
  <c r="AZ347"/>
  <c r="BD347" s="1"/>
  <c r="T214" a="1"/>
  <c r="T214" s="1"/>
  <c r="Z214" s="1"/>
  <c r="N214"/>
  <c r="N176"/>
  <c r="N575"/>
  <c r="T575" a="1"/>
  <c r="T575" s="1"/>
  <c r="Z575" s="1"/>
  <c r="N584"/>
  <c r="AU572"/>
  <c r="AX572" a="1"/>
  <c r="AX572" s="1"/>
  <c r="E572" s="1"/>
  <c r="AV572"/>
  <c r="AT572"/>
  <c r="AR572"/>
  <c r="CT572" s="1" a="1"/>
  <c r="CT572" s="1"/>
  <c r="DM572" s="1"/>
  <c r="AY572"/>
  <c r="AZ572" s="1" a="1"/>
  <c r="AZ572" s="1"/>
  <c r="AD78"/>
  <c r="AK78" s="1"/>
  <c r="AD46"/>
  <c r="AK46" s="1"/>
  <c r="E204"/>
  <c r="AX372" a="1"/>
  <c r="AX372" s="1"/>
  <c r="E372" s="1"/>
  <c r="AR372"/>
  <c r="CT372" s="1" a="1"/>
  <c r="CT372" s="1"/>
  <c r="DM372" s="1"/>
  <c r="AU277"/>
  <c r="BL277" s="1"/>
  <c r="BC421"/>
  <c r="BF421" s="1"/>
  <c r="EE535"/>
  <c r="EB535" s="1"/>
  <c r="EC535" s="1"/>
  <c r="BF535"/>
  <c r="AU560"/>
  <c r="AX560" a="1"/>
  <c r="AX560" s="1"/>
  <c r="E560" s="1"/>
  <c r="AV560"/>
  <c r="AT560"/>
  <c r="AR560"/>
  <c r="CT560" s="1" a="1"/>
  <c r="CT560" s="1"/>
  <c r="DM560" s="1"/>
  <c r="AY560"/>
  <c r="AZ560" s="1" a="1"/>
  <c r="AZ560" s="1"/>
  <c r="AD470"/>
  <c r="AK470" s="1"/>
  <c r="AD144"/>
  <c r="AK144" s="1"/>
  <c r="AU421"/>
  <c r="CX421" s="1" a="1"/>
  <c r="CX421" s="1"/>
  <c r="DQ421" s="1"/>
  <c r="BL317"/>
  <c r="AX464" a="1"/>
  <c r="AX464" s="1"/>
  <c r="E464" s="1"/>
  <c r="AR464"/>
  <c r="CT464" s="1" a="1"/>
  <c r="CT464" s="1"/>
  <c r="DM464" s="1"/>
  <c r="AT277"/>
  <c r="AY464"/>
  <c r="CX317" a="1"/>
  <c r="CX317" s="1"/>
  <c r="DQ317" s="1"/>
  <c r="E379"/>
  <c r="BE420"/>
  <c r="CX418" a="1"/>
  <c r="CX418" s="1"/>
  <c r="DQ418" s="1"/>
  <c r="E254"/>
  <c r="BL433"/>
  <c r="BK398"/>
  <c r="BL418"/>
  <c r="AR441"/>
  <c r="CT441" s="1" a="1"/>
  <c r="CT441" s="1"/>
  <c r="DM441" s="1"/>
  <c r="CX433" a="1"/>
  <c r="CX433" s="1"/>
  <c r="DQ433" s="1"/>
  <c r="BF420"/>
  <c r="AR365"/>
  <c r="CT365" s="1" a="1"/>
  <c r="CT365" s="1"/>
  <c r="DM365" s="1"/>
  <c r="AX441" a="1"/>
  <c r="AX441" s="1"/>
  <c r="E441" s="1"/>
  <c r="N15"/>
  <c r="AR15" s="1"/>
  <c r="T15" a="1"/>
  <c r="T15" s="1"/>
  <c r="Z15" s="1"/>
  <c r="AW15" s="1"/>
  <c r="AV465"/>
  <c r="CX442"/>
  <c r="DQ442" s="1"/>
  <c r="EE538"/>
  <c r="EB538" s="1"/>
  <c r="EA538" s="1"/>
  <c r="AY388"/>
  <c r="BD358"/>
  <c r="AY358"/>
  <c r="AZ358" s="1" a="1"/>
  <c r="AZ358" s="1"/>
  <c r="AT379"/>
  <c r="AU379"/>
  <c r="BL379" s="1"/>
  <c r="AY379"/>
  <c r="AV379"/>
  <c r="AR358"/>
  <c r="CT358" s="1" a="1"/>
  <c r="CT358" s="1"/>
  <c r="DM358" s="1"/>
  <c r="BC358"/>
  <c r="BE358" s="1"/>
  <c r="AU358"/>
  <c r="BK358" s="1"/>
  <c r="AV358"/>
  <c r="AX358" a="1"/>
  <c r="AX358" s="1"/>
  <c r="E358" s="1"/>
  <c r="AV254"/>
  <c r="EE254" s="1"/>
  <c r="EB254" s="1"/>
  <c r="EA254" s="1"/>
  <c r="BF398"/>
  <c r="BG398" s="1"/>
  <c r="BH398" s="1"/>
  <c r="AZ299"/>
  <c r="BD299" s="1"/>
  <c r="BD426"/>
  <c r="AT426"/>
  <c r="AX426" a="1"/>
  <c r="AX426" s="1"/>
  <c r="E426" s="1"/>
  <c r="BE317"/>
  <c r="BE398"/>
  <c r="AR426"/>
  <c r="CT426" s="1" a="1"/>
  <c r="CT426" s="1"/>
  <c r="DM426" s="1"/>
  <c r="AU426"/>
  <c r="BK426" s="1"/>
  <c r="BC426"/>
  <c r="AY426"/>
  <c r="AZ426" s="1" a="1"/>
  <c r="AZ426" s="1"/>
  <c r="AT218"/>
  <c r="AV514"/>
  <c r="AU366"/>
  <c r="EE366" s="1"/>
  <c r="EB366" s="1"/>
  <c r="EA366" s="1"/>
  <c r="AX476" a="1"/>
  <c r="AX476" s="1"/>
  <c r="AT504"/>
  <c r="EE462"/>
  <c r="EB462" s="1"/>
  <c r="EA462" s="1"/>
  <c r="AV441"/>
  <c r="AT441"/>
  <c r="AX421" a="1"/>
  <c r="AX421" s="1"/>
  <c r="E421" s="1"/>
  <c r="AR421"/>
  <c r="CT421" s="1" a="1"/>
  <c r="CT421" s="1"/>
  <c r="DM421" s="1"/>
  <c r="AU441"/>
  <c r="N247"/>
  <c r="AV247" s="1"/>
  <c r="T247" a="1"/>
  <c r="T247" s="1"/>
  <c r="Z247" s="1"/>
  <c r="AW247" s="1"/>
  <c r="N78"/>
  <c r="AR78" s="1"/>
  <c r="T78" a="1"/>
  <c r="T78" s="1"/>
  <c r="Z78" s="1"/>
  <c r="AW78" s="1"/>
  <c r="N61"/>
  <c r="AV61" s="1"/>
  <c r="T61" a="1"/>
  <c r="T61" s="1"/>
  <c r="Z61" s="1"/>
  <c r="AW61" s="1"/>
  <c r="T66" a="1"/>
  <c r="T66" s="1"/>
  <c r="Z66" s="1"/>
  <c r="AW66" s="1"/>
  <c r="N66"/>
  <c r="AR66" s="1"/>
  <c r="N467"/>
  <c r="AY467" s="1"/>
  <c r="T467" a="1"/>
  <c r="T467" s="1"/>
  <c r="Z467" s="1"/>
  <c r="AW467" s="1"/>
  <c r="N53"/>
  <c r="AR53" s="1"/>
  <c r="T53" a="1"/>
  <c r="T53" s="1"/>
  <c r="Z53" s="1"/>
  <c r="AW53" s="1"/>
  <c r="T240" a="1"/>
  <c r="T240" s="1"/>
  <c r="Z240" s="1"/>
  <c r="AW240" s="1"/>
  <c r="N240"/>
  <c r="AR240" s="1"/>
  <c r="T382" a="1"/>
  <c r="T382" s="1"/>
  <c r="Z382" s="1"/>
  <c r="AW382" s="1"/>
  <c r="N382"/>
  <c r="AV382" s="1"/>
  <c r="AD316"/>
  <c r="AK316" s="1"/>
  <c r="BL263"/>
  <c r="EE433"/>
  <c r="EB433" s="1"/>
  <c r="EC433" s="1"/>
  <c r="EE432"/>
  <c r="EB432" s="1"/>
  <c r="EC432" s="1"/>
  <c r="AT421"/>
  <c r="AD289"/>
  <c r="AK289" s="1"/>
  <c r="CX564"/>
  <c r="DQ564" s="1"/>
  <c r="CX568"/>
  <c r="DQ568" s="1"/>
  <c r="CX580"/>
  <c r="DQ580" s="1"/>
  <c r="BE472"/>
  <c r="BL458"/>
  <c r="CX398" a="1"/>
  <c r="CX398" s="1"/>
  <c r="DQ398" s="1"/>
  <c r="BK535"/>
  <c r="AU224"/>
  <c r="BL224" s="1"/>
  <c r="AX524" a="1"/>
  <c r="AX524" s="1"/>
  <c r="BC366"/>
  <c r="AX366" a="1"/>
  <c r="AX366" s="1"/>
  <c r="E366" s="1"/>
  <c r="E557"/>
  <c r="AX284" a="1"/>
  <c r="AX284" s="1"/>
  <c r="E284" s="1"/>
  <c r="AR569"/>
  <c r="CT569" s="1" a="1"/>
  <c r="CT569" s="1"/>
  <c r="DM569" s="1"/>
  <c r="EE580"/>
  <c r="EB580" s="1"/>
  <c r="EC580" s="1"/>
  <c r="AU578"/>
  <c r="BL578" s="1"/>
  <c r="EE472"/>
  <c r="EB472" s="1"/>
  <c r="EC472" s="1"/>
  <c r="BK460"/>
  <c r="BK473"/>
  <c r="EE317"/>
  <c r="EB317" s="1"/>
  <c r="EA317" s="1"/>
  <c r="CX450" a="1"/>
  <c r="CX450" s="1"/>
  <c r="DQ450" s="1"/>
  <c r="EE346"/>
  <c r="EB346" s="1"/>
  <c r="EC346" s="1"/>
  <c r="BF346"/>
  <c r="AU6"/>
  <c r="BK6" s="1"/>
  <c r="BK472"/>
  <c r="AV529"/>
  <c r="AX6" a="1"/>
  <c r="AX6" s="1"/>
  <c r="E6" s="1"/>
  <c r="BK346"/>
  <c r="CX472" a="1"/>
  <c r="CX472" s="1"/>
  <c r="DQ472" s="1"/>
  <c r="BL450"/>
  <c r="BL449"/>
  <c r="BF317"/>
  <c r="AY366"/>
  <c r="AZ366" s="1" a="1"/>
  <c r="AZ366" s="1"/>
  <c r="BE535"/>
  <c r="BG535" s="1"/>
  <c r="BI535" s="1"/>
  <c r="BM535" s="1"/>
  <c r="AY6"/>
  <c r="AZ6" s="1" a="1"/>
  <c r="AZ6" s="1"/>
  <c r="AV224"/>
  <c r="AV501"/>
  <c r="EE592"/>
  <c r="EB592" s="1"/>
  <c r="EC592" s="1"/>
  <c r="AT219"/>
  <c r="AY390"/>
  <c r="AT578"/>
  <c r="CX346" a="1"/>
  <c r="CX346" s="1"/>
  <c r="DQ346" s="1"/>
  <c r="BE421"/>
  <c r="EE398"/>
  <c r="EB398" s="1"/>
  <c r="EC398" s="1"/>
  <c r="BE346"/>
  <c r="EE450"/>
  <c r="EB450" s="1"/>
  <c r="EC450" s="1"/>
  <c r="CX298" a="1"/>
  <c r="CX298" s="1"/>
  <c r="DQ298" s="1"/>
  <c r="AV113"/>
  <c r="BF472"/>
  <c r="BL298"/>
  <c r="EE285"/>
  <c r="EB285" s="1"/>
  <c r="EA285" s="1"/>
  <c r="AT524"/>
  <c r="AV219"/>
  <c r="AX323" a="1"/>
  <c r="AX323" s="1"/>
  <c r="E323" s="1"/>
  <c r="E514"/>
  <c r="E495"/>
  <c r="AY480"/>
  <c r="AU390"/>
  <c r="BK390" s="1"/>
  <c r="AT458"/>
  <c r="BK147"/>
  <c r="AT107"/>
  <c r="CX462" a="1"/>
  <c r="CX462" s="1"/>
  <c r="DQ462" s="1"/>
  <c r="EE308"/>
  <c r="EB308" s="1"/>
  <c r="EC308" s="1"/>
  <c r="E469"/>
  <c r="AT284"/>
  <c r="AT501"/>
  <c r="AX480" a="1"/>
  <c r="AX480" s="1"/>
  <c r="E480" s="1"/>
  <c r="AR323"/>
  <c r="CT323" s="1" a="1"/>
  <c r="CT323" s="1"/>
  <c r="DM323" s="1"/>
  <c r="EE438"/>
  <c r="EB438" s="1"/>
  <c r="EA438" s="1"/>
  <c r="AZ583"/>
  <c r="BC583" s="1"/>
  <c r="BI583" s="1"/>
  <c r="BM583" s="1"/>
  <c r="CT123"/>
  <c r="DM123" s="1"/>
  <c r="CT205"/>
  <c r="DM205" s="1"/>
  <c r="CT109"/>
  <c r="DM109" s="1"/>
  <c r="AZ492"/>
  <c r="BC492" s="1"/>
  <c r="CT111"/>
  <c r="DM111" s="1"/>
  <c r="CT117"/>
  <c r="DM117" s="1"/>
  <c r="CT216"/>
  <c r="DM216" s="1"/>
  <c r="CT121"/>
  <c r="DM121" s="1"/>
  <c r="AU524"/>
  <c r="BE333"/>
  <c r="BE454"/>
  <c r="AV218"/>
  <c r="AU222"/>
  <c r="BK222" s="1"/>
  <c r="AT6"/>
  <c r="BL421"/>
  <c r="EE333"/>
  <c r="EB333" s="1"/>
  <c r="EA333" s="1"/>
  <c r="BE468"/>
  <c r="BI468" s="1"/>
  <c r="BM468" s="1"/>
  <c r="AM468" s="1"/>
  <c r="BO468" s="1"/>
  <c r="BL462"/>
  <c r="CX535" a="1"/>
  <c r="CX535" s="1"/>
  <c r="DQ535" s="1"/>
  <c r="BF454"/>
  <c r="AY312"/>
  <c r="AX224" a="1"/>
  <c r="AX224" s="1"/>
  <c r="E224" s="1"/>
  <c r="AT529"/>
  <c r="AU529"/>
  <c r="BL529" s="1"/>
  <c r="AY529"/>
  <c r="AX529" a="1"/>
  <c r="AX529" s="1"/>
  <c r="E529" s="1"/>
  <c r="AT417"/>
  <c r="BL535"/>
  <c r="AV524"/>
  <c r="AR524"/>
  <c r="CT524" s="1" a="1"/>
  <c r="CT524" s="1"/>
  <c r="DM524" s="1"/>
  <c r="AR6"/>
  <c r="CT6" s="1" a="1"/>
  <c r="CT6" s="1"/>
  <c r="DM6" s="1"/>
  <c r="AY113"/>
  <c r="AY224"/>
  <c r="AX312" a="1"/>
  <c r="AX312" s="1"/>
  <c r="E312" s="1"/>
  <c r="AX417" a="1"/>
  <c r="AX417" s="1"/>
  <c r="E417" s="1"/>
  <c r="AR578"/>
  <c r="CT578" s="1" a="1"/>
  <c r="CT578" s="1"/>
  <c r="DM578" s="1"/>
  <c r="T160" a="1"/>
  <c r="T160" s="1"/>
  <c r="Z160" s="1"/>
  <c r="N160"/>
  <c r="AT160" s="1"/>
  <c r="T428" a="1"/>
  <c r="T428" s="1"/>
  <c r="Z428" s="1"/>
  <c r="AW428" s="1"/>
  <c r="N428"/>
  <c r="AV428" s="1"/>
  <c r="T158" a="1"/>
  <c r="T158" s="1"/>
  <c r="Z158" s="1"/>
  <c r="N158"/>
  <c r="AT158" s="1"/>
  <c r="N215"/>
  <c r="AR215" s="1"/>
  <c r="T215" a="1"/>
  <c r="T215" s="1"/>
  <c r="Z215" s="1"/>
  <c r="T154" a="1"/>
  <c r="T154" s="1"/>
  <c r="Z154" s="1"/>
  <c r="N154"/>
  <c r="AY154" s="1"/>
  <c r="T156" a="1"/>
  <c r="T156" s="1"/>
  <c r="Z156" s="1"/>
  <c r="N156"/>
  <c r="AY156" s="1"/>
  <c r="N84"/>
  <c r="AR84" s="1"/>
  <c r="T152" a="1"/>
  <c r="T152" s="1"/>
  <c r="Z152" s="1"/>
  <c r="N152"/>
  <c r="AY152" s="1"/>
  <c r="T155" a="1"/>
  <c r="T155" s="1"/>
  <c r="Z155" s="1"/>
  <c r="N155"/>
  <c r="AV155" s="1"/>
  <c r="T191" a="1"/>
  <c r="T191" s="1"/>
  <c r="Z191" s="1"/>
  <c r="N191"/>
  <c r="AV191" s="1"/>
  <c r="N540"/>
  <c r="T540" a="1"/>
  <c r="T540" s="1"/>
  <c r="Z540" s="1"/>
  <c r="AW540" s="1"/>
  <c r="N178"/>
  <c r="AR178" s="1"/>
  <c r="T161" a="1"/>
  <c r="T161" s="1"/>
  <c r="Z161" s="1"/>
  <c r="N161"/>
  <c r="AY161" s="1"/>
  <c r="T157" a="1"/>
  <c r="T157" s="1"/>
  <c r="Z157" s="1"/>
  <c r="N157"/>
  <c r="AR157" s="1"/>
  <c r="N210"/>
  <c r="AY210" s="1"/>
  <c r="T210" a="1"/>
  <c r="T210" s="1"/>
  <c r="Z210" s="1"/>
  <c r="N41"/>
  <c r="AR41" s="1"/>
  <c r="T41" a="1"/>
  <c r="T41" s="1"/>
  <c r="Z41" s="1"/>
  <c r="AW41" s="1"/>
  <c r="T159" a="1"/>
  <c r="T159" s="1"/>
  <c r="Z159" s="1"/>
  <c r="N159"/>
  <c r="AX159" s="1" a="1"/>
  <c r="AX159" s="1"/>
  <c r="N381"/>
  <c r="AR381" s="1"/>
  <c r="CT381" s="1" a="1"/>
  <c r="CT381" s="1"/>
  <c r="DM381" s="1"/>
  <c r="T381" a="1"/>
  <c r="T381" s="1"/>
  <c r="Z381" s="1"/>
  <c r="AW381" s="1"/>
  <c r="T151" a="1"/>
  <c r="T151" s="1"/>
  <c r="Z151" s="1"/>
  <c r="N151"/>
  <c r="AY151" s="1"/>
  <c r="T153" a="1"/>
  <c r="T153" s="1"/>
  <c r="Z153" s="1"/>
  <c r="N153"/>
  <c r="AU153" s="1"/>
  <c r="T150" a="1"/>
  <c r="T150" s="1"/>
  <c r="Z150" s="1"/>
  <c r="N150"/>
  <c r="AX150" s="1" a="1"/>
  <c r="AX150" s="1"/>
  <c r="AD110"/>
  <c r="AK110" s="1"/>
  <c r="AV327"/>
  <c r="AX327" a="1"/>
  <c r="AX327" s="1"/>
  <c r="E327" s="1"/>
  <c r="AR327"/>
  <c r="CT327" s="1" a="1"/>
  <c r="CT327" s="1"/>
  <c r="DM327" s="1"/>
  <c r="AT327"/>
  <c r="AU327"/>
  <c r="BC327"/>
  <c r="AY327"/>
  <c r="AZ327" s="1" a="1"/>
  <c r="AZ327" s="1"/>
  <c r="BD327"/>
  <c r="AD83"/>
  <c r="AK83" s="1"/>
  <c r="AD536"/>
  <c r="AK536" s="1"/>
  <c r="AD594"/>
  <c r="AK594" s="1"/>
  <c r="BL504"/>
  <c r="BF333"/>
  <c r="AT222"/>
  <c r="EE585"/>
  <c r="EB585" s="1"/>
  <c r="EC585" s="1"/>
  <c r="EE460"/>
  <c r="EB460" s="1"/>
  <c r="EA460" s="1"/>
  <c r="EE403"/>
  <c r="EB403" s="1"/>
  <c r="EC403" s="1"/>
  <c r="EE409"/>
  <c r="EB409" s="1"/>
  <c r="EA409" s="1"/>
  <c r="BK355"/>
  <c r="CX438" a="1"/>
  <c r="CX438" s="1"/>
  <c r="DQ438" s="1"/>
  <c r="AX365" a="1"/>
  <c r="AX365" s="1"/>
  <c r="E365" s="1"/>
  <c r="AV365"/>
  <c r="AU365"/>
  <c r="BK365" s="1"/>
  <c r="AY476"/>
  <c r="AV476"/>
  <c r="AT390"/>
  <c r="AR476"/>
  <c r="CT476" s="1" a="1"/>
  <c r="CT476" s="1"/>
  <c r="DM476" s="1"/>
  <c r="AX388" a="1"/>
  <c r="AX388" s="1"/>
  <c r="E388" s="1"/>
  <c r="AR262"/>
  <c r="CT262" s="1" a="1"/>
  <c r="CT262" s="1"/>
  <c r="DM262" s="1"/>
  <c r="CT398" a="1"/>
  <c r="CT398" s="1"/>
  <c r="DM398" s="1"/>
  <c r="BK329"/>
  <c r="AR263"/>
  <c r="CT263" s="1" a="1"/>
  <c r="CT263" s="1"/>
  <c r="DM263" s="1"/>
  <c r="AY365"/>
  <c r="AT480"/>
  <c r="AU480"/>
  <c r="BK480" s="1"/>
  <c r="AY514"/>
  <c r="AY495"/>
  <c r="AT514"/>
  <c r="AV495"/>
  <c r="AY222"/>
  <c r="AX390" a="1"/>
  <c r="AX390" s="1"/>
  <c r="E390" s="1"/>
  <c r="AR390"/>
  <c r="CT390" s="1" a="1"/>
  <c r="CT390" s="1"/>
  <c r="DM390" s="1"/>
  <c r="AT388"/>
  <c r="AV480"/>
  <c r="BD366"/>
  <c r="AT366"/>
  <c r="AR514"/>
  <c r="CT514" s="1" a="1"/>
  <c r="CT514" s="1"/>
  <c r="DM514" s="1"/>
  <c r="BL579"/>
  <c r="AR113"/>
  <c r="BK277"/>
  <c r="BF468"/>
  <c r="BL286"/>
  <c r="AY504"/>
  <c r="AX504" a="1"/>
  <c r="AX504" s="1"/>
  <c r="E504" s="1"/>
  <c r="CT479" a="1"/>
  <c r="CT479" s="1"/>
  <c r="DM479" s="1"/>
  <c r="AU479"/>
  <c r="BK479" s="1"/>
  <c r="AR222"/>
  <c r="AX222" a="1"/>
  <c r="AX222" s="1"/>
  <c r="E222" s="1"/>
  <c r="AV388"/>
  <c r="AX262" a="1"/>
  <c r="AX262" s="1"/>
  <c r="E262" s="1"/>
  <c r="AY262"/>
  <c r="AT479"/>
  <c r="AX113" a="1"/>
  <c r="AX113" s="1"/>
  <c r="E113" s="1"/>
  <c r="AU113"/>
  <c r="BL113" s="1"/>
  <c r="AX5" a="1"/>
  <c r="AX5" s="1"/>
  <c r="E5" s="1"/>
  <c r="EE497"/>
  <c r="EB497" s="1"/>
  <c r="EA497" s="1"/>
  <c r="EE492"/>
  <c r="EB492" s="1"/>
  <c r="EC492" s="1"/>
  <c r="AV286"/>
  <c r="AV504"/>
  <c r="AX479" a="1"/>
  <c r="AX479" s="1"/>
  <c r="E479" s="1"/>
  <c r="EE500"/>
  <c r="EB500" s="1"/>
  <c r="EA500" s="1"/>
  <c r="AR286"/>
  <c r="CT286" s="1" a="1"/>
  <c r="CT286" s="1"/>
  <c r="DM286" s="1"/>
  <c r="AU388"/>
  <c r="BL388" s="1"/>
  <c r="EE542"/>
  <c r="EB542" s="1"/>
  <c r="EC542" s="1"/>
  <c r="AV262"/>
  <c r="AR504"/>
  <c r="CT504" s="1" a="1"/>
  <c r="CT504" s="1"/>
  <c r="DM504" s="1"/>
  <c r="EE567"/>
  <c r="EB567" s="1"/>
  <c r="EA567" s="1"/>
  <c r="BL147"/>
  <c r="BE409"/>
  <c r="AV263"/>
  <c r="AT312"/>
  <c r="BF302"/>
  <c r="AY569"/>
  <c r="BD417"/>
  <c r="AV417"/>
  <c r="EE571"/>
  <c r="EB571" s="1"/>
  <c r="EA571" s="1"/>
  <c r="BF462"/>
  <c r="BK276"/>
  <c r="BL409"/>
  <c r="E545"/>
  <c r="BK522"/>
  <c r="BL481"/>
  <c r="AY270"/>
  <c r="AV270"/>
  <c r="AR312"/>
  <c r="CT312" s="1" a="1"/>
  <c r="CT312" s="1"/>
  <c r="DM312" s="1"/>
  <c r="AT502"/>
  <c r="AX502" a="1"/>
  <c r="AX502" s="1"/>
  <c r="E502" s="1"/>
  <c r="AX458" a="1"/>
  <c r="AX458" s="1"/>
  <c r="E458" s="1"/>
  <c r="AX219" a="1"/>
  <c r="AX219" s="1"/>
  <c r="E219" s="1"/>
  <c r="AV323"/>
  <c r="BG580"/>
  <c r="BH580" s="1"/>
  <c r="BK567"/>
  <c r="CT462" a="1"/>
  <c r="CT462" s="1"/>
  <c r="DM462" s="1"/>
  <c r="BF438"/>
  <c r="BK409"/>
  <c r="AY263"/>
  <c r="EE589"/>
  <c r="EB589" s="1"/>
  <c r="EA589" s="1"/>
  <c r="AR224"/>
  <c r="AX263" a="1"/>
  <c r="AX263" s="1"/>
  <c r="E263" s="1"/>
  <c r="AU312"/>
  <c r="BK312" s="1"/>
  <c r="EE483"/>
  <c r="EB483" s="1"/>
  <c r="EA483" s="1"/>
  <c r="AT569"/>
  <c r="AT473"/>
  <c r="AR473"/>
  <c r="CT473" s="1" a="1"/>
  <c r="CT473" s="1"/>
  <c r="DM473" s="1"/>
  <c r="AY591"/>
  <c r="BC287"/>
  <c r="AZ308"/>
  <c r="BD308" s="1"/>
  <c r="BG568"/>
  <c r="BI568" s="1"/>
  <c r="BM568" s="1"/>
  <c r="BK127"/>
  <c r="AU5"/>
  <c r="BL5" s="1"/>
  <c r="EE298"/>
  <c r="EB298" s="1"/>
  <c r="EA298" s="1"/>
  <c r="BL492"/>
  <c r="BE438"/>
  <c r="AX591" a="1"/>
  <c r="AX591" s="1"/>
  <c r="E591" s="1"/>
  <c r="AT591"/>
  <c r="AT270"/>
  <c r="AY537"/>
  <c r="AV458"/>
  <c r="AV473"/>
  <c r="AX473" a="1"/>
  <c r="AX473" s="1"/>
  <c r="E473" s="1"/>
  <c r="AY218"/>
  <c r="AR458"/>
  <c r="CT458" s="1" a="1"/>
  <c r="CT458" s="1"/>
  <c r="DM458" s="1"/>
  <c r="EE583"/>
  <c r="EB583" s="1"/>
  <c r="EA583" s="1"/>
  <c r="BD578"/>
  <c r="BF360"/>
  <c r="BE354"/>
  <c r="EE392"/>
  <c r="EB392" s="1"/>
  <c r="EC392" s="1"/>
  <c r="BL283"/>
  <c r="BK537"/>
  <c r="BK463"/>
  <c r="AR591"/>
  <c r="CT591" s="1" a="1"/>
  <c r="CT591" s="1"/>
  <c r="DM591" s="1"/>
  <c r="AU591"/>
  <c r="AT263"/>
  <c r="AY458"/>
  <c r="AT537"/>
  <c r="AR537"/>
  <c r="CT537" s="1" a="1"/>
  <c r="CT537" s="1"/>
  <c r="DM537" s="1"/>
  <c r="AX569" a="1"/>
  <c r="AX569" s="1"/>
  <c r="E569" s="1"/>
  <c r="AY473"/>
  <c r="AU569"/>
  <c r="AU218"/>
  <c r="BL218" s="1"/>
  <c r="AX218" a="1"/>
  <c r="AX218" s="1"/>
  <c r="E218" s="1"/>
  <c r="BC578"/>
  <c r="AV578"/>
  <c r="AY578"/>
  <c r="AZ578" s="1" a="1"/>
  <c r="AZ578" s="1"/>
  <c r="BL392"/>
  <c r="BL465"/>
  <c r="CX460" a="1"/>
  <c r="CX460" s="1"/>
  <c r="DQ460" s="1"/>
  <c r="EE391"/>
  <c r="EB391" s="1"/>
  <c r="EA391" s="1"/>
  <c r="BG574"/>
  <c r="BH574" s="1"/>
  <c r="BE360"/>
  <c r="BK205"/>
  <c r="BK392"/>
  <c r="BL422"/>
  <c r="E577"/>
  <c r="E462"/>
  <c r="CX392" a="1"/>
  <c r="CX392" s="1"/>
  <c r="DQ392" s="1"/>
  <c r="AR127"/>
  <c r="BL483"/>
  <c r="EE395"/>
  <c r="EB395" s="1"/>
  <c r="EC395" s="1"/>
  <c r="CX422" a="1"/>
  <c r="CX422" s="1"/>
  <c r="DQ422" s="1"/>
  <c r="BG564"/>
  <c r="BH564" s="1"/>
  <c r="CX360" a="1"/>
  <c r="CX360" s="1"/>
  <c r="DQ360" s="1"/>
  <c r="AZ571"/>
  <c r="BC571" s="1"/>
  <c r="BI571" s="1"/>
  <c r="BM571" s="1"/>
  <c r="AZ548"/>
  <c r="BC548" s="1"/>
  <c r="BL287"/>
  <c r="BK287"/>
  <c r="BE462"/>
  <c r="AV281"/>
  <c r="AX281" a="1"/>
  <c r="AX281" s="1"/>
  <c r="E281" s="1"/>
  <c r="EE534"/>
  <c r="EB534" s="1"/>
  <c r="EA534" s="1"/>
  <c r="AT287"/>
  <c r="BF517"/>
  <c r="EE354"/>
  <c r="EB354" s="1"/>
  <c r="EA354" s="1"/>
  <c r="BF354"/>
  <c r="AY281"/>
  <c r="AR281"/>
  <c r="CT281" s="1" a="1"/>
  <c r="CT281" s="1"/>
  <c r="DM281" s="1"/>
  <c r="EE565"/>
  <c r="EB565" s="1"/>
  <c r="EA565" s="1"/>
  <c r="CX517" a="1"/>
  <c r="CX517" s="1"/>
  <c r="DQ517" s="1"/>
  <c r="AY417"/>
  <c r="AZ417" s="1" a="1"/>
  <c r="AZ417" s="1"/>
  <c r="BC417"/>
  <c r="AU417"/>
  <c r="AU281"/>
  <c r="BK281" s="1"/>
  <c r="AX349" a="1"/>
  <c r="AX349" s="1"/>
  <c r="E349" s="1"/>
  <c r="T67" a="1"/>
  <c r="T67" s="1"/>
  <c r="Z67" s="1"/>
  <c r="AW67" s="1"/>
  <c r="N67"/>
  <c r="AT67" s="1"/>
  <c r="T75" a="1"/>
  <c r="T75" s="1"/>
  <c r="Z75" s="1"/>
  <c r="AW75" s="1"/>
  <c r="N75"/>
  <c r="AR75" s="1"/>
  <c r="N357"/>
  <c r="AV357" s="1"/>
  <c r="T357" a="1"/>
  <c r="T357" s="1"/>
  <c r="Z357" s="1"/>
  <c r="N209"/>
  <c r="AU209" s="1"/>
  <c r="T209" a="1"/>
  <c r="T209" s="1"/>
  <c r="Z209" s="1"/>
  <c r="N170"/>
  <c r="AV170" s="1"/>
  <c r="AZ461"/>
  <c r="BD461" s="1"/>
  <c r="N96"/>
  <c r="AT96" s="1"/>
  <c r="N132"/>
  <c r="AR132" s="1"/>
  <c r="T132" a="1"/>
  <c r="T132" s="1"/>
  <c r="Z132" s="1"/>
  <c r="AW132" s="1"/>
  <c r="AD487"/>
  <c r="AK487" s="1"/>
  <c r="BL148"/>
  <c r="BK203"/>
  <c r="BK565"/>
  <c r="BF450"/>
  <c r="BE450"/>
  <c r="BI450" s="1"/>
  <c r="BM450" s="1"/>
  <c r="AM450" s="1"/>
  <c r="BO450" s="1"/>
  <c r="BK517"/>
  <c r="AU303"/>
  <c r="BL303" s="1"/>
  <c r="E573"/>
  <c r="AY349"/>
  <c r="AV349"/>
  <c r="AT496"/>
  <c r="AU496"/>
  <c r="BG582"/>
  <c r="BH582" s="1"/>
  <c r="AD17"/>
  <c r="AK17" s="1"/>
  <c r="BL256"/>
  <c r="BE517"/>
  <c r="AT303"/>
  <c r="AT484"/>
  <c r="AY484"/>
  <c r="AR496"/>
  <c r="CT496" s="1" a="1"/>
  <c r="CT496" s="1"/>
  <c r="DM496" s="1"/>
  <c r="BF460"/>
  <c r="AV370"/>
  <c r="AT370"/>
  <c r="AX370" a="1"/>
  <c r="AX370" s="1"/>
  <c r="E370" s="1"/>
  <c r="BD370"/>
  <c r="AR370"/>
  <c r="CT370" s="1" a="1"/>
  <c r="CT370" s="1"/>
  <c r="DM370" s="1"/>
  <c r="AY370"/>
  <c r="AZ370" s="1" a="1"/>
  <c r="AZ370" s="1"/>
  <c r="BC370"/>
  <c r="AU370"/>
  <c r="AR287"/>
  <c r="CT287" s="1" a="1"/>
  <c r="CT287" s="1"/>
  <c r="DM287" s="1"/>
  <c r="AY287"/>
  <c r="AZ287" s="1" a="1"/>
  <c r="AZ287" s="1"/>
  <c r="AV287"/>
  <c r="BD287"/>
  <c r="AX287" a="1"/>
  <c r="AX287" s="1"/>
  <c r="E287" s="1"/>
  <c r="AD430"/>
  <c r="AK430" s="1"/>
  <c r="AV519"/>
  <c r="AX519" a="1"/>
  <c r="AX519" s="1"/>
  <c r="E519" s="1"/>
  <c r="AR519"/>
  <c r="CT519" s="1" a="1"/>
  <c r="CT519" s="1"/>
  <c r="DM519" s="1"/>
  <c r="AT519"/>
  <c r="AY519"/>
  <c r="AU519"/>
  <c r="AU484"/>
  <c r="BL484" s="1"/>
  <c r="AX496" a="1"/>
  <c r="AX496" s="1"/>
  <c r="E496" s="1"/>
  <c r="AY496"/>
  <c r="EE517"/>
  <c r="EB517" s="1"/>
  <c r="EC517" s="1"/>
  <c r="AZ522"/>
  <c r="BD522" s="1"/>
  <c r="T385" a="1"/>
  <c r="T385" s="1"/>
  <c r="Z385" s="1"/>
  <c r="AW385" s="1"/>
  <c r="N385"/>
  <c r="T408" a="1"/>
  <c r="T408" s="1"/>
  <c r="Z408" s="1"/>
  <c r="N408"/>
  <c r="N363"/>
  <c r="T363" a="1"/>
  <c r="T363" s="1"/>
  <c r="Z363" s="1"/>
  <c r="T282" a="1"/>
  <c r="T282" s="1"/>
  <c r="Z282" s="1"/>
  <c r="N282"/>
  <c r="N344"/>
  <c r="T344" a="1"/>
  <c r="T344" s="1"/>
  <c r="Z344" s="1"/>
  <c r="T486" a="1"/>
  <c r="T486" s="1"/>
  <c r="Z486" s="1"/>
  <c r="AW486" s="1"/>
  <c r="N486"/>
  <c r="N371"/>
  <c r="T371" a="1"/>
  <c r="T371" s="1"/>
  <c r="Z371" s="1"/>
  <c r="N369"/>
  <c r="T369" a="1"/>
  <c r="T369" s="1"/>
  <c r="Z369" s="1"/>
  <c r="N251"/>
  <c r="T251" a="1"/>
  <c r="T251" s="1"/>
  <c r="Z251" s="1"/>
  <c r="T257" a="1"/>
  <c r="T257" s="1"/>
  <c r="Z257" s="1"/>
  <c r="N257"/>
  <c r="N429"/>
  <c r="T429" a="1"/>
  <c r="T429" s="1"/>
  <c r="Z429" s="1"/>
  <c r="N443"/>
  <c r="T443" a="1"/>
  <c r="T443" s="1"/>
  <c r="Z443" s="1"/>
  <c r="AW443" s="1"/>
  <c r="T212" a="1"/>
  <c r="T212" s="1"/>
  <c r="Z212" s="1"/>
  <c r="N212"/>
  <c r="AY212" s="1"/>
  <c r="N498"/>
  <c r="T498" a="1"/>
  <c r="T498" s="1"/>
  <c r="Z498" s="1"/>
  <c r="AW498" s="1"/>
  <c r="T271" a="1"/>
  <c r="T271" s="1"/>
  <c r="Z271" s="1"/>
  <c r="N271"/>
  <c r="T272" a="1"/>
  <c r="T272" s="1"/>
  <c r="Z272" s="1"/>
  <c r="N272"/>
  <c r="N119"/>
  <c r="T119" a="1"/>
  <c r="T119" s="1"/>
  <c r="Z119" s="1"/>
  <c r="N475"/>
  <c r="T475" a="1"/>
  <c r="T475" s="1"/>
  <c r="Z475" s="1"/>
  <c r="AW475" s="1"/>
  <c r="T326" a="1"/>
  <c r="T326" s="1"/>
  <c r="Z326" s="1"/>
  <c r="N326"/>
  <c r="N377"/>
  <c r="T377" a="1"/>
  <c r="T377" s="1"/>
  <c r="Z377" s="1"/>
  <c r="N206"/>
  <c r="T206" a="1"/>
  <c r="T206" s="1"/>
  <c r="Z206" s="1"/>
  <c r="N525"/>
  <c r="T525" a="1"/>
  <c r="T525" s="1"/>
  <c r="Z525" s="1"/>
  <c r="AW525" s="1"/>
  <c r="T268" a="1"/>
  <c r="T268" s="1"/>
  <c r="Z268" s="1"/>
  <c r="N268"/>
  <c r="T544" a="1"/>
  <c r="T544" s="1"/>
  <c r="Z544" s="1"/>
  <c r="N544"/>
  <c r="AZ205"/>
  <c r="BC205" s="1"/>
  <c r="BI205" s="1"/>
  <c r="BM205" s="1"/>
  <c r="T431" a="1"/>
  <c r="T431" s="1"/>
  <c r="Z431" s="1"/>
  <c r="AW431" s="1"/>
  <c r="N431"/>
  <c r="T310" a="1"/>
  <c r="T310" s="1"/>
  <c r="Z310" s="1"/>
  <c r="AW310" s="1"/>
  <c r="N310"/>
  <c r="T407" a="1"/>
  <c r="T407" s="1"/>
  <c r="Z407" s="1"/>
  <c r="N407"/>
  <c r="T290" a="1"/>
  <c r="T290" s="1"/>
  <c r="Z290" s="1"/>
  <c r="AW290" s="1"/>
  <c r="N290"/>
  <c r="T361" a="1"/>
  <c r="T361" s="1"/>
  <c r="Z361" s="1"/>
  <c r="N361"/>
  <c r="T533" a="1"/>
  <c r="T533" s="1"/>
  <c r="Z533" s="1"/>
  <c r="AW533" s="1"/>
  <c r="N533"/>
  <c r="N551"/>
  <c r="T551" a="1"/>
  <c r="T551" s="1"/>
  <c r="Z551" s="1"/>
  <c r="AW551" s="1"/>
  <c r="N280"/>
  <c r="T280" a="1"/>
  <c r="T280" s="1"/>
  <c r="Z280" s="1"/>
  <c r="N546"/>
  <c r="T546" a="1"/>
  <c r="T546" s="1"/>
  <c r="Z546" s="1"/>
  <c r="T509" a="1"/>
  <c r="T509" s="1"/>
  <c r="Z509" s="1"/>
  <c r="AW509" s="1"/>
  <c r="N509"/>
  <c r="T543" a="1"/>
  <c r="T543" s="1"/>
  <c r="Z543" s="1"/>
  <c r="AW543" s="1"/>
  <c r="N543"/>
  <c r="N332"/>
  <c r="T332" a="1"/>
  <c r="T332" s="1"/>
  <c r="Z332" s="1"/>
  <c r="N220"/>
  <c r="T220" a="1"/>
  <c r="T220" s="1"/>
  <c r="Z220" s="1"/>
  <c r="T226" a="1"/>
  <c r="T226" s="1"/>
  <c r="Z226" s="1"/>
  <c r="N226"/>
  <c r="N520"/>
  <c r="T520" a="1"/>
  <c r="T520" s="1"/>
  <c r="Z520" s="1"/>
  <c r="N416"/>
  <c r="T416" a="1"/>
  <c r="T416" s="1"/>
  <c r="Z416" s="1"/>
  <c r="N227"/>
  <c r="N489"/>
  <c r="AV489" s="1"/>
  <c r="T489" a="1"/>
  <c r="T489" s="1"/>
  <c r="Z489" s="1"/>
  <c r="AW489" s="1"/>
  <c r="AZ567"/>
  <c r="BC567" s="1"/>
  <c r="BI567" s="1"/>
  <c r="BM567" s="1"/>
  <c r="N499"/>
  <c r="T499" a="1"/>
  <c r="T499" s="1"/>
  <c r="Z499" s="1"/>
  <c r="AW499" s="1"/>
  <c r="N506"/>
  <c r="T506" a="1"/>
  <c r="T506" s="1"/>
  <c r="Z506" s="1"/>
  <c r="AW506" s="1"/>
  <c r="T213" a="1"/>
  <c r="T213" s="1"/>
  <c r="Z213" s="1"/>
  <c r="N213"/>
  <c r="N470"/>
  <c r="T470" a="1"/>
  <c r="T470" s="1"/>
  <c r="Z470" s="1"/>
  <c r="T507" a="1"/>
  <c r="T507" s="1"/>
  <c r="Z507" s="1"/>
  <c r="AW507" s="1"/>
  <c r="N507"/>
  <c r="N275"/>
  <c r="AY275" s="1"/>
  <c r="T275" a="1"/>
  <c r="T275" s="1"/>
  <c r="Z275" s="1"/>
  <c r="T587" a="1"/>
  <c r="T587" s="1"/>
  <c r="Z587" s="1"/>
  <c r="N587"/>
  <c r="T279" a="1"/>
  <c r="T279" s="1"/>
  <c r="Z279" s="1"/>
  <c r="N279"/>
  <c r="T482" a="1"/>
  <c r="T482" s="1"/>
  <c r="Z482" s="1"/>
  <c r="N482"/>
  <c r="N588"/>
  <c r="T588" a="1"/>
  <c r="T588" s="1"/>
  <c r="Z588" s="1"/>
  <c r="AW588" s="1"/>
  <c r="T561" a="1"/>
  <c r="T561" s="1"/>
  <c r="Z561" s="1"/>
  <c r="N561"/>
  <c r="T590" a="1"/>
  <c r="T590" s="1"/>
  <c r="Z590" s="1"/>
  <c r="AW590" s="1"/>
  <c r="N590"/>
  <c r="T232" a="1"/>
  <c r="T232" s="1"/>
  <c r="Z232" s="1"/>
  <c r="N232"/>
  <c r="T278" a="1"/>
  <c r="T278" s="1"/>
  <c r="Z278" s="1"/>
  <c r="N278"/>
  <c r="AY278" s="1"/>
  <c r="T266" a="1"/>
  <c r="T266" s="1"/>
  <c r="Z266" s="1"/>
  <c r="N266"/>
  <c r="AZ526"/>
  <c r="BC526" s="1"/>
  <c r="AZ579"/>
  <c r="BD579" s="1"/>
  <c r="N493"/>
  <c r="T493" a="1"/>
  <c r="T493" s="1"/>
  <c r="Z493" s="1"/>
  <c r="AW493" s="1"/>
  <c r="N223"/>
  <c r="T223" a="1"/>
  <c r="T223" s="1"/>
  <c r="Z223" s="1"/>
  <c r="N305"/>
  <c r="N555"/>
  <c r="T555" a="1"/>
  <c r="T555" s="1"/>
  <c r="Z555" s="1"/>
  <c r="N320"/>
  <c r="T320" a="1"/>
  <c r="T320" s="1"/>
  <c r="Z320" s="1"/>
  <c r="AW320" s="1"/>
  <c r="T359" a="1"/>
  <c r="T359" s="1"/>
  <c r="Z359" s="1"/>
  <c r="N359"/>
  <c r="T531" a="1"/>
  <c r="T531" s="1"/>
  <c r="Z531" s="1"/>
  <c r="AW531" s="1"/>
  <c r="N531"/>
  <c r="N265"/>
  <c r="T265" a="1"/>
  <c r="T265" s="1"/>
  <c r="Z265" s="1"/>
  <c r="N126"/>
  <c r="AR126" s="1"/>
  <c r="T126" a="1"/>
  <c r="T126" s="1"/>
  <c r="Z126" s="1"/>
  <c r="N455"/>
  <c r="T455" a="1"/>
  <c r="T455" s="1"/>
  <c r="Z455" s="1"/>
  <c r="AW455" s="1"/>
  <c r="N512"/>
  <c r="T512" a="1"/>
  <c r="T512" s="1"/>
  <c r="Z512" s="1"/>
  <c r="AW512" s="1"/>
  <c r="N474"/>
  <c r="T474" a="1"/>
  <c r="T474" s="1"/>
  <c r="Z474" s="1"/>
  <c r="AW474" s="1"/>
  <c r="T384" a="1"/>
  <c r="T384" s="1"/>
  <c r="Z384" s="1"/>
  <c r="N384"/>
  <c r="N521"/>
  <c r="T521" a="1"/>
  <c r="T521" s="1"/>
  <c r="Z521" s="1"/>
  <c r="AW521" s="1"/>
  <c r="N314"/>
  <c r="T314" a="1"/>
  <c r="T314" s="1"/>
  <c r="Z314" s="1"/>
  <c r="AW314" s="1"/>
  <c r="T412" a="1"/>
  <c r="T412" s="1"/>
  <c r="Z412" s="1"/>
  <c r="N412"/>
  <c r="N434"/>
  <c r="T434" a="1"/>
  <c r="T434" s="1"/>
  <c r="Z434" s="1"/>
  <c r="N225"/>
  <c r="T225" a="1"/>
  <c r="T225" s="1"/>
  <c r="Z225" s="1"/>
  <c r="T541" a="1"/>
  <c r="T541" s="1"/>
  <c r="Z541" s="1"/>
  <c r="AW541" s="1"/>
  <c r="N541"/>
  <c r="T488" a="1"/>
  <c r="T488" s="1"/>
  <c r="Z488" s="1"/>
  <c r="N488"/>
  <c r="T264" a="1"/>
  <c r="T264" s="1"/>
  <c r="Z264" s="1"/>
  <c r="N264"/>
  <c r="T44" a="1"/>
  <c r="T44" s="1"/>
  <c r="Z44" s="1"/>
  <c r="N44"/>
  <c r="AV44" s="1"/>
  <c r="T58" a="1"/>
  <c r="T58" s="1"/>
  <c r="Z58" s="1"/>
  <c r="AW58" s="1"/>
  <c r="N58"/>
  <c r="AV58" s="1"/>
  <c r="T415" a="1"/>
  <c r="T415" s="1"/>
  <c r="Z415" s="1"/>
  <c r="N415"/>
  <c r="AR300"/>
  <c r="CT300" s="1" a="1"/>
  <c r="CT300" s="1"/>
  <c r="DM300" s="1"/>
  <c r="AT300"/>
  <c r="AU300"/>
  <c r="BC300"/>
  <c r="AV300"/>
  <c r="AY300"/>
  <c r="AZ300" s="1" a="1"/>
  <c r="AZ300" s="1"/>
  <c r="BD300"/>
  <c r="AX300" a="1"/>
  <c r="AX300" s="1"/>
  <c r="E300" s="1"/>
  <c r="AU576"/>
  <c r="BD576"/>
  <c r="AV576"/>
  <c r="AX576" a="1"/>
  <c r="AX576" s="1"/>
  <c r="E576" s="1"/>
  <c r="AY576"/>
  <c r="AZ576" s="1" a="1"/>
  <c r="AZ576" s="1"/>
  <c r="BC576"/>
  <c r="AR576"/>
  <c r="CT576" s="1" a="1"/>
  <c r="CT576" s="1"/>
  <c r="DM576" s="1"/>
  <c r="AT576"/>
  <c r="AV456"/>
  <c r="BD456"/>
  <c r="AR456"/>
  <c r="CT456" s="1" a="1"/>
  <c r="CT456" s="1"/>
  <c r="DM456" s="1"/>
  <c r="AT456"/>
  <c r="AX456" a="1"/>
  <c r="AX456" s="1"/>
  <c r="E456" s="1"/>
  <c r="AU456"/>
  <c r="BC456"/>
  <c r="AY456"/>
  <c r="AZ456" s="1" a="1"/>
  <c r="AZ456" s="1"/>
  <c r="AW309"/>
  <c r="AU402"/>
  <c r="AY402"/>
  <c r="AZ402" s="1" a="1"/>
  <c r="AZ402" s="1"/>
  <c r="AR402"/>
  <c r="CT402" s="1" a="1"/>
  <c r="CT402" s="1"/>
  <c r="DM402" s="1"/>
  <c r="AT402"/>
  <c r="AV402"/>
  <c r="AX402" a="1"/>
  <c r="AX402" s="1"/>
  <c r="E402" s="1"/>
  <c r="AR345"/>
  <c r="CT345" s="1" a="1"/>
  <c r="CT345" s="1"/>
  <c r="DM345" s="1"/>
  <c r="AT345"/>
  <c r="AU345"/>
  <c r="BC345"/>
  <c r="AY345"/>
  <c r="AZ345" s="1" a="1"/>
  <c r="AZ345" s="1"/>
  <c r="BD345"/>
  <c r="AV345"/>
  <c r="AX345" a="1"/>
  <c r="AX345" s="1"/>
  <c r="E345" s="1"/>
  <c r="AX556" a="1"/>
  <c r="AX556" s="1"/>
  <c r="E556" s="1"/>
  <c r="BD556"/>
  <c r="AU556"/>
  <c r="AR556"/>
  <c r="CT556" s="1" a="1"/>
  <c r="CT556" s="1"/>
  <c r="DM556" s="1"/>
  <c r="AV556"/>
  <c r="BC556"/>
  <c r="AT556"/>
  <c r="AY556"/>
  <c r="AZ556" s="1" a="1"/>
  <c r="AZ556" s="1"/>
  <c r="AU411"/>
  <c r="AT411"/>
  <c r="BL548"/>
  <c r="AR389"/>
  <c r="CT389" s="1" a="1"/>
  <c r="CT389" s="1"/>
  <c r="DM389" s="1"/>
  <c r="AX389" a="1"/>
  <c r="AX389" s="1"/>
  <c r="E389" s="1"/>
  <c r="AT389"/>
  <c r="BC389"/>
  <c r="AY389"/>
  <c r="AZ389" s="1" a="1"/>
  <c r="AZ389" s="1"/>
  <c r="AU389"/>
  <c r="AV389"/>
  <c r="BD389"/>
  <c r="AV436"/>
  <c r="AX436" a="1"/>
  <c r="AX436" s="1"/>
  <c r="E436" s="1"/>
  <c r="AR436"/>
  <c r="CT436" s="1" a="1"/>
  <c r="CT436" s="1"/>
  <c r="DM436" s="1"/>
  <c r="AT436"/>
  <c r="AU436"/>
  <c r="BC436"/>
  <c r="AY436"/>
  <c r="AZ436" s="1" a="1"/>
  <c r="AZ436" s="1"/>
  <c r="BD436"/>
  <c r="AY457"/>
  <c r="AZ457" s="1" a="1"/>
  <c r="AZ457" s="1"/>
  <c r="AV457"/>
  <c r="AX457" a="1"/>
  <c r="AX457" s="1"/>
  <c r="E457" s="1"/>
  <c r="AR457"/>
  <c r="CT457" s="1" a="1"/>
  <c r="CT457" s="1"/>
  <c r="DM457" s="1"/>
  <c r="AT457"/>
  <c r="AU457"/>
  <c r="AY309"/>
  <c r="AZ309" s="1" a="1"/>
  <c r="AZ309" s="1"/>
  <c r="BD309"/>
  <c r="AV309"/>
  <c r="AX309" a="1"/>
  <c r="AX309" s="1"/>
  <c r="E309" s="1"/>
  <c r="BC309"/>
  <c r="AR309"/>
  <c r="CT309" s="1" a="1"/>
  <c r="CT309" s="1"/>
  <c r="DM309" s="1"/>
  <c r="AT309"/>
  <c r="AU309"/>
  <c r="AR284"/>
  <c r="CT284" s="1" a="1"/>
  <c r="CT284" s="1"/>
  <c r="DM284" s="1"/>
  <c r="AV284"/>
  <c r="AR255"/>
  <c r="CT255" s="1" a="1"/>
  <c r="CT255" s="1"/>
  <c r="DM255" s="1"/>
  <c r="AT255"/>
  <c r="AU255"/>
  <c r="AV255"/>
  <c r="AX255" a="1"/>
  <c r="AX255" s="1"/>
  <c r="E255" s="1"/>
  <c r="AY255"/>
  <c r="AR311"/>
  <c r="CT311" s="1" a="1"/>
  <c r="CT311" s="1"/>
  <c r="DM311" s="1"/>
  <c r="AX311" a="1"/>
  <c r="AX311" s="1"/>
  <c r="E311" s="1"/>
  <c r="AU311"/>
  <c r="BC311"/>
  <c r="AY311"/>
  <c r="AZ311" s="1" a="1"/>
  <c r="AZ311" s="1"/>
  <c r="BD311"/>
  <c r="AT311"/>
  <c r="AV311"/>
  <c r="AX558" a="1"/>
  <c r="AX558" s="1"/>
  <c r="E558" s="1"/>
  <c r="AU558"/>
  <c r="AV558"/>
  <c r="BD558"/>
  <c r="AT558"/>
  <c r="BC558"/>
  <c r="AY558"/>
  <c r="AZ558" s="1" a="1"/>
  <c r="AZ558" s="1"/>
  <c r="AR558"/>
  <c r="CT558" s="1" a="1"/>
  <c r="CT558" s="1"/>
  <c r="DM558" s="1"/>
  <c r="AT566"/>
  <c r="AV566"/>
  <c r="AX566" a="1"/>
  <c r="AX566" s="1"/>
  <c r="E566" s="1"/>
  <c r="BC566"/>
  <c r="AR566"/>
  <c r="CT566" s="1" a="1"/>
  <c r="CT566" s="1"/>
  <c r="DM566" s="1"/>
  <c r="BD566"/>
  <c r="AU566"/>
  <c r="AY566"/>
  <c r="AZ566" s="1" a="1"/>
  <c r="AZ566" s="1"/>
  <c r="AY515"/>
  <c r="AZ515" s="1" a="1"/>
  <c r="AZ515" s="1"/>
  <c r="AX515" a="1"/>
  <c r="AX515" s="1"/>
  <c r="AV515"/>
  <c r="AT515"/>
  <c r="AR515"/>
  <c r="CT515" s="1" a="1"/>
  <c r="CT515" s="1"/>
  <c r="DM515" s="1"/>
  <c r="BD515"/>
  <c r="AU515"/>
  <c r="BC515"/>
  <c r="AU406"/>
  <c r="AY406"/>
  <c r="AZ406" s="1" a="1"/>
  <c r="AZ406" s="1"/>
  <c r="AR406"/>
  <c r="CT406" s="1" a="1"/>
  <c r="CT406" s="1"/>
  <c r="DM406" s="1"/>
  <c r="AT406"/>
  <c r="AV406"/>
  <c r="AX406" a="1"/>
  <c r="AX406" s="1"/>
  <c r="E406" s="1"/>
  <c r="AY219"/>
  <c r="AU219"/>
  <c r="AD170"/>
  <c r="AK170" s="1"/>
  <c r="AD60"/>
  <c r="AK60" s="1"/>
  <c r="BL567"/>
  <c r="AY5"/>
  <c r="AZ5" s="1" a="1"/>
  <c r="AZ5" s="1"/>
  <c r="BK262"/>
  <c r="BK258"/>
  <c r="BK483"/>
  <c r="BK349"/>
  <c r="BK527"/>
  <c r="BK391"/>
  <c r="BK534"/>
  <c r="AV303"/>
  <c r="AX537" a="1"/>
  <c r="AX537" s="1"/>
  <c r="E537" s="1"/>
  <c r="AX270" a="1"/>
  <c r="AX270" s="1"/>
  <c r="E270" s="1"/>
  <c r="AU270"/>
  <c r="BK270" s="1"/>
  <c r="AR502"/>
  <c r="CT502" s="1" a="1"/>
  <c r="CT502" s="1"/>
  <c r="DM502" s="1"/>
  <c r="AY479"/>
  <c r="AX484" a="1"/>
  <c r="AX484" s="1"/>
  <c r="E484" s="1"/>
  <c r="AR484"/>
  <c r="CT484" s="1" a="1"/>
  <c r="CT484" s="1"/>
  <c r="DM484" s="1"/>
  <c r="AT286"/>
  <c r="AT262"/>
  <c r="AY502"/>
  <c r="AV479"/>
  <c r="EE579"/>
  <c r="EB579" s="1"/>
  <c r="EC579" s="1"/>
  <c r="AT349"/>
  <c r="BG560"/>
  <c r="BI560" s="1"/>
  <c r="BD565"/>
  <c r="AY380"/>
  <c r="AZ380" s="1" a="1"/>
  <c r="AZ380" s="1"/>
  <c r="AV380"/>
  <c r="AT380"/>
  <c r="AR380"/>
  <c r="CT380" s="1" a="1"/>
  <c r="CT380" s="1"/>
  <c r="DM380" s="1"/>
  <c r="AX380" a="1"/>
  <c r="AX380" s="1"/>
  <c r="E380" s="1"/>
  <c r="AU380"/>
  <c r="AR330"/>
  <c r="CT330" s="1" a="1"/>
  <c r="CT330" s="1"/>
  <c r="DM330" s="1"/>
  <c r="AX330" a="1"/>
  <c r="AX330" s="1"/>
  <c r="AU330"/>
  <c r="BD330"/>
  <c r="AY330"/>
  <c r="AZ330" s="1" a="1"/>
  <c r="AZ330" s="1"/>
  <c r="AT330"/>
  <c r="AV330"/>
  <c r="BC330"/>
  <c r="AD42"/>
  <c r="AK42" s="1"/>
  <c r="AD298"/>
  <c r="AK298" s="1"/>
  <c r="AD172"/>
  <c r="AK172" s="1"/>
  <c r="AR356"/>
  <c r="CT356" s="1" a="1"/>
  <c r="CT356" s="1"/>
  <c r="DM356" s="1"/>
  <c r="AT356"/>
  <c r="AU356"/>
  <c r="BC356"/>
  <c r="AY356"/>
  <c r="AZ356" s="1" a="1"/>
  <c r="AZ356" s="1"/>
  <c r="BD356"/>
  <c r="AV356"/>
  <c r="AX356" a="1"/>
  <c r="AX356" s="1"/>
  <c r="E356" s="1"/>
  <c r="AU368"/>
  <c r="AY368"/>
  <c r="AZ368" s="1" a="1"/>
  <c r="AZ368" s="1"/>
  <c r="AT368"/>
  <c r="AX368" a="1"/>
  <c r="AX368" s="1"/>
  <c r="E368" s="1"/>
  <c r="AR368"/>
  <c r="CT368" s="1" a="1"/>
  <c r="CT368" s="1"/>
  <c r="DM368" s="1"/>
  <c r="BC368"/>
  <c r="AV368"/>
  <c r="BD368"/>
  <c r="AD176"/>
  <c r="AK176" s="1"/>
  <c r="AY323"/>
  <c r="AU323"/>
  <c r="AU495"/>
  <c r="AT495"/>
  <c r="AR495"/>
  <c r="CT495" s="1" a="1"/>
  <c r="CT495" s="1"/>
  <c r="DM495" s="1"/>
  <c r="AD194"/>
  <c r="AK194" s="1"/>
  <c r="AY411"/>
  <c r="AW211"/>
  <c r="AT5"/>
  <c r="BL259"/>
  <c r="BK423"/>
  <c r="AR5"/>
  <c r="CT5" s="1" a="1"/>
  <c r="CT5" s="1"/>
  <c r="DM5" s="1"/>
  <c r="EE452"/>
  <c r="EB452" s="1"/>
  <c r="EC452" s="1"/>
  <c r="AY303"/>
  <c r="AX303" a="1"/>
  <c r="AX303" s="1"/>
  <c r="E303" s="1"/>
  <c r="AV537"/>
  <c r="AR253"/>
  <c r="CT253" s="1" a="1"/>
  <c r="CT253" s="1"/>
  <c r="DM253" s="1"/>
  <c r="EE306"/>
  <c r="EB306" s="1"/>
  <c r="EC306" s="1"/>
  <c r="BE422"/>
  <c r="AU284"/>
  <c r="BK284" s="1"/>
  <c r="AU502"/>
  <c r="BD534"/>
  <c r="BE534" s="1"/>
  <c r="AX411" a="1"/>
  <c r="AX411" s="1"/>
  <c r="E411" s="1"/>
  <c r="AR411"/>
  <c r="CT411" s="1" a="1"/>
  <c r="CT411" s="1"/>
  <c r="DM411" s="1"/>
  <c r="AR349"/>
  <c r="AZ557"/>
  <c r="BD557" s="1"/>
  <c r="AZ394"/>
  <c r="BD394" s="1"/>
  <c r="AZ573"/>
  <c r="CX567"/>
  <c r="DQ567" s="1"/>
  <c r="CX571"/>
  <c r="DQ571" s="1"/>
  <c r="AZ477"/>
  <c r="BD477" s="1"/>
  <c r="CX583"/>
  <c r="DQ583" s="1"/>
  <c r="AZ577"/>
  <c r="BL254"/>
  <c r="BL372"/>
  <c r="EE302"/>
  <c r="EB302" s="1"/>
  <c r="EC302" s="1"/>
  <c r="EE522"/>
  <c r="EB522" s="1"/>
  <c r="EA522" s="1"/>
  <c r="BL532"/>
  <c r="BK360"/>
  <c r="AV260"/>
  <c r="CX372" a="1"/>
  <c r="CX372" s="1"/>
  <c r="DQ372" s="1"/>
  <c r="BG572"/>
  <c r="BH572" s="1"/>
  <c r="BL497"/>
  <c r="BE460"/>
  <c r="BL505"/>
  <c r="BL536"/>
  <c r="EE360"/>
  <c r="EB360" s="1"/>
  <c r="EA360" s="1"/>
  <c r="EE586"/>
  <c r="EB586" s="1"/>
  <c r="EC586" s="1"/>
  <c r="AV404"/>
  <c r="E565"/>
  <c r="BC565"/>
  <c r="EE205"/>
  <c r="EB205" s="1"/>
  <c r="EA205" s="1"/>
  <c r="EE528"/>
  <c r="EB528" s="1"/>
  <c r="EA528" s="1"/>
  <c r="EE536"/>
  <c r="EB536" s="1"/>
  <c r="EC536" s="1"/>
  <c r="EE419"/>
  <c r="EB419" s="1"/>
  <c r="EC419" s="1"/>
  <c r="AR501"/>
  <c r="CT501" s="1" a="1"/>
  <c r="CT501" s="1"/>
  <c r="DM501" s="1"/>
  <c r="EE216"/>
  <c r="EB216" s="1"/>
  <c r="EA216" s="1"/>
  <c r="AZ497"/>
  <c r="BD497" s="1"/>
  <c r="AZ503"/>
  <c r="BC503" s="1"/>
  <c r="EC562"/>
  <c r="EA562"/>
  <c r="EC570"/>
  <c r="EA570"/>
  <c r="BL477"/>
  <c r="EE550"/>
  <c r="EB550" s="1"/>
  <c r="EC550" s="1"/>
  <c r="AV211"/>
  <c r="EC574"/>
  <c r="EA574"/>
  <c r="EC564"/>
  <c r="EA564"/>
  <c r="EC568"/>
  <c r="EA568"/>
  <c r="AW298"/>
  <c r="BE298" s="1"/>
  <c r="AT211"/>
  <c r="AV253"/>
  <c r="E594"/>
  <c r="EE481"/>
  <c r="EB481" s="1"/>
  <c r="EC481" s="1"/>
  <c r="EC582"/>
  <c r="EA582"/>
  <c r="BL508"/>
  <c r="EE437"/>
  <c r="EB437" s="1"/>
  <c r="EA437" s="1"/>
  <c r="BG570"/>
  <c r="BG562"/>
  <c r="BH562" s="1"/>
  <c r="AZ283"/>
  <c r="BC283" s="1"/>
  <c r="BI283" s="1"/>
  <c r="BM283" s="1"/>
  <c r="EE530"/>
  <c r="EB530" s="1"/>
  <c r="EC530" s="1"/>
  <c r="AZ391"/>
  <c r="BD391" s="1"/>
  <c r="AZ530"/>
  <c r="BD530" s="1"/>
  <c r="AZ254"/>
  <c r="BC254" s="1"/>
  <c r="BI254" s="1"/>
  <c r="BM254" s="1"/>
  <c r="AZ547"/>
  <c r="BC547" s="1"/>
  <c r="AZ589"/>
  <c r="BD589" s="1"/>
  <c r="BL530"/>
  <c r="BK501"/>
  <c r="EE430"/>
  <c r="EB430" s="1"/>
  <c r="EC430" s="1"/>
  <c r="AY127"/>
  <c r="AU107"/>
  <c r="BK107" s="1"/>
  <c r="AV127"/>
  <c r="AX127" a="1"/>
  <c r="AX127" s="1"/>
  <c r="E127" s="1"/>
  <c r="BK216"/>
  <c r="EE277"/>
  <c r="EB277" s="1"/>
  <c r="EC277" s="1"/>
  <c r="EE465"/>
  <c r="EB465" s="1"/>
  <c r="EC465" s="1"/>
  <c r="BL299"/>
  <c r="BL459"/>
  <c r="BK347"/>
  <c r="BL589"/>
  <c r="EE422"/>
  <c r="EB422" s="1"/>
  <c r="EA422" s="1"/>
  <c r="AY501"/>
  <c r="AR203"/>
  <c r="EE400"/>
  <c r="EB400" s="1"/>
  <c r="EC400" s="1"/>
  <c r="AT203"/>
  <c r="EE557"/>
  <c r="EB557" s="1"/>
  <c r="EC557" s="1"/>
  <c r="EE449"/>
  <c r="EB449" s="1"/>
  <c r="EA449" s="1"/>
  <c r="BF422"/>
  <c r="CX459" a="1"/>
  <c r="CX459" s="1"/>
  <c r="DQ459" s="1"/>
  <c r="CX465" a="1"/>
  <c r="CX465" s="1"/>
  <c r="DQ465" s="1"/>
  <c r="AR107"/>
  <c r="AY203"/>
  <c r="EE393"/>
  <c r="EB393" s="1"/>
  <c r="EA393" s="1"/>
  <c r="AT127"/>
  <c r="AY107"/>
  <c r="AX107" a="1"/>
  <c r="AX107" s="1"/>
  <c r="E107" s="1"/>
  <c r="BL269"/>
  <c r="AX501" a="1"/>
  <c r="AX501" s="1"/>
  <c r="E501" s="1"/>
  <c r="EE423"/>
  <c r="EB423" s="1"/>
  <c r="EC423" s="1"/>
  <c r="EE532"/>
  <c r="EB532" s="1"/>
  <c r="EA532" s="1"/>
  <c r="AX203" a="1"/>
  <c r="AX203" s="1"/>
  <c r="E203" s="1"/>
  <c r="AV203"/>
  <c r="EE387"/>
  <c r="EB387" s="1"/>
  <c r="EA387" s="1"/>
  <c r="E404"/>
  <c r="CX471" a="1"/>
  <c r="CX471" s="1"/>
  <c r="DQ471" s="1"/>
  <c r="EE258"/>
  <c r="EB258" s="1"/>
  <c r="EA258" s="1"/>
  <c r="EE276"/>
  <c r="EB276" s="1"/>
  <c r="EA276" s="1"/>
  <c r="EE459"/>
  <c r="EB459" s="1"/>
  <c r="EC459" s="1"/>
  <c r="BK553"/>
  <c r="EE527"/>
  <c r="EB527" s="1"/>
  <c r="EC527" s="1"/>
  <c r="AR211"/>
  <c r="AU211"/>
  <c r="BK211" s="1"/>
  <c r="AX485" a="1"/>
  <c r="AX485" s="1"/>
  <c r="E485" s="1"/>
  <c r="AX253" a="1"/>
  <c r="AX253" s="1"/>
  <c r="E253" s="1"/>
  <c r="EE274"/>
  <c r="EB274" s="1"/>
  <c r="EA274" s="1"/>
  <c r="BL471"/>
  <c r="EE469"/>
  <c r="EB469" s="1"/>
  <c r="EA469" s="1"/>
  <c r="BL503"/>
  <c r="BK573"/>
  <c r="EE355"/>
  <c r="EB355" s="1"/>
  <c r="EC355" s="1"/>
  <c r="AV485"/>
  <c r="AT485"/>
  <c r="EE372"/>
  <c r="EB372" s="1"/>
  <c r="EC372" s="1"/>
  <c r="AX211" a="1"/>
  <c r="AX211" s="1"/>
  <c r="E211" s="1"/>
  <c r="AZ276"/>
  <c r="BD276" s="1"/>
  <c r="AZ256"/>
  <c r="BD256" s="1"/>
  <c r="AZ505"/>
  <c r="BD505" s="1"/>
  <c r="AZ542"/>
  <c r="BD542" s="1"/>
  <c r="AZ250"/>
  <c r="BD250" s="1"/>
  <c r="EE256"/>
  <c r="EB256" s="1"/>
  <c r="EA256" s="1"/>
  <c r="EE250"/>
  <c r="EB250" s="1"/>
  <c r="EA250" s="1"/>
  <c r="BK302"/>
  <c r="EE513"/>
  <c r="EB513" s="1"/>
  <c r="EC513" s="1"/>
  <c r="AU399"/>
  <c r="EE299"/>
  <c r="EB299" s="1"/>
  <c r="EA299" s="1"/>
  <c r="AR105"/>
  <c r="AV105"/>
  <c r="BK250"/>
  <c r="EE269"/>
  <c r="EB269" s="1"/>
  <c r="EC269" s="1"/>
  <c r="CX419" a="1"/>
  <c r="CX419" s="1"/>
  <c r="DQ419" s="1"/>
  <c r="BL302"/>
  <c r="BL487"/>
  <c r="E299"/>
  <c r="AT399"/>
  <c r="AX399" a="1"/>
  <c r="AX399" s="1"/>
  <c r="E399" s="1"/>
  <c r="AY404"/>
  <c r="AY260"/>
  <c r="AR399"/>
  <c r="CT399" s="1" a="1"/>
  <c r="CT399" s="1"/>
  <c r="DM399" s="1"/>
  <c r="AR260"/>
  <c r="CT260" s="1" a="1"/>
  <c r="CT260" s="1"/>
  <c r="DM260" s="1"/>
  <c r="AY399"/>
  <c r="T295"/>
  <c r="Z295" s="1"/>
  <c r="AW295" s="1"/>
  <c r="AZ211"/>
  <c r="BC211" s="1"/>
  <c r="AZ552"/>
  <c r="BD552" s="1"/>
  <c r="AZ387"/>
  <c r="BD387" s="1"/>
  <c r="AZ375"/>
  <c r="BC375" s="1"/>
  <c r="AU295"/>
  <c r="BC295"/>
  <c r="AY295"/>
  <c r="AZ295" s="1" a="1"/>
  <c r="AZ295" s="1"/>
  <c r="BD295"/>
  <c r="AR295"/>
  <c r="AV295"/>
  <c r="AX295" a="1"/>
  <c r="AX295" s="1"/>
  <c r="AT295"/>
  <c r="CT295" a="1"/>
  <c r="CT295" s="1"/>
  <c r="DM295" s="1"/>
  <c r="AU594"/>
  <c r="AT594"/>
  <c r="AR594"/>
  <c r="CT594" s="1" a="1"/>
  <c r="CT594" s="1"/>
  <c r="DM594" s="1"/>
  <c r="AR510"/>
  <c r="CT510" s="1" a="1"/>
  <c r="CT510" s="1"/>
  <c r="DM510" s="1"/>
  <c r="AX510" a="1"/>
  <c r="AX510" s="1"/>
  <c r="E510" s="1"/>
  <c r="AV510"/>
  <c r="AR427"/>
  <c r="CT427" s="1" a="1"/>
  <c r="CT427" s="1"/>
  <c r="DM427" s="1"/>
  <c r="AX427" a="1"/>
  <c r="AX427" s="1"/>
  <c r="E427" s="1"/>
  <c r="AY485"/>
  <c r="AU485"/>
  <c r="AV549"/>
  <c r="AX549" a="1"/>
  <c r="AX549" s="1"/>
  <c r="E549" s="1"/>
  <c r="AR549"/>
  <c r="CT549" s="1" a="1"/>
  <c r="CT549" s="1"/>
  <c r="DM549" s="1"/>
  <c r="AT549"/>
  <c r="AY549"/>
  <c r="AU549"/>
  <c r="BK387"/>
  <c r="EE503"/>
  <c r="EB503" s="1"/>
  <c r="EA503" s="1"/>
  <c r="BK464"/>
  <c r="AY427"/>
  <c r="AV594"/>
  <c r="AY253"/>
  <c r="AU253"/>
  <c r="AX260" a="1"/>
  <c r="AX260" s="1"/>
  <c r="E260" s="1"/>
  <c r="AU260"/>
  <c r="AU404"/>
  <c r="AT404"/>
  <c r="AR404"/>
  <c r="CT404" s="1" a="1"/>
  <c r="CT404" s="1"/>
  <c r="DM404" s="1"/>
  <c r="AW565"/>
  <c r="EE375"/>
  <c r="EB375" s="1"/>
  <c r="EC375" s="1"/>
  <c r="BL523"/>
  <c r="EE505"/>
  <c r="EB505" s="1"/>
  <c r="EC505" s="1"/>
  <c r="EE526"/>
  <c r="EB526" s="1"/>
  <c r="EC526" s="1"/>
  <c r="AV427"/>
  <c r="AU510"/>
  <c r="BK510" s="1"/>
  <c r="AY594"/>
  <c r="AY510"/>
  <c r="EE487"/>
  <c r="EB487" s="1"/>
  <c r="EA487" s="1"/>
  <c r="AR252"/>
  <c r="CT252" s="1" a="1"/>
  <c r="CT252" s="1"/>
  <c r="DM252" s="1"/>
  <c r="AX252" a="1"/>
  <c r="AX252" s="1"/>
  <c r="E252" s="1"/>
  <c r="AU252"/>
  <c r="AT252"/>
  <c r="AY252"/>
  <c r="AV252"/>
  <c r="AV125"/>
  <c r="AU427"/>
  <c r="BK427" s="1"/>
  <c r="AT510"/>
  <c r="EE396"/>
  <c r="EB396" s="1"/>
  <c r="EA396" s="1"/>
  <c r="EE494"/>
  <c r="EB494" s="1"/>
  <c r="EC494" s="1"/>
  <c r="AZ523"/>
  <c r="BD523" s="1"/>
  <c r="AZ491"/>
  <c r="BD491" s="1"/>
  <c r="AZ403"/>
  <c r="BC403" s="1"/>
  <c r="AZ446"/>
  <c r="AZ550"/>
  <c r="BD550" s="1"/>
  <c r="AZ274"/>
  <c r="BC274" s="1"/>
  <c r="BI274" s="1"/>
  <c r="BM274" s="1"/>
  <c r="AZ269"/>
  <c r="BC269" s="1"/>
  <c r="BI269" s="1"/>
  <c r="BM269" s="1"/>
  <c r="AZ483"/>
  <c r="BD483" s="1"/>
  <c r="BL216"/>
  <c r="AW557"/>
  <c r="BE302"/>
  <c r="BL494"/>
  <c r="BE291"/>
  <c r="BI291" s="1"/>
  <c r="BM291" s="1"/>
  <c r="BL274"/>
  <c r="BL291"/>
  <c r="EE477"/>
  <c r="EB477" s="1"/>
  <c r="EC477" s="1"/>
  <c r="BL490"/>
  <c r="BL403"/>
  <c r="BL550"/>
  <c r="EE207"/>
  <c r="EB207" s="1"/>
  <c r="EA207" s="1"/>
  <c r="BK207"/>
  <c r="BK461"/>
  <c r="EE554"/>
  <c r="EB554" s="1"/>
  <c r="EC554" s="1"/>
  <c r="EE261"/>
  <c r="EB261" s="1"/>
  <c r="EA261" s="1"/>
  <c r="EE394"/>
  <c r="EB394" s="1"/>
  <c r="EA394" s="1"/>
  <c r="AZ284"/>
  <c r="BD284" s="1"/>
  <c r="AZ437"/>
  <c r="BC437" s="1"/>
  <c r="AZ301"/>
  <c r="BD301" s="1"/>
  <c r="AZ553"/>
  <c r="BC553" s="1"/>
  <c r="AZ373"/>
  <c r="BD373" s="1"/>
  <c r="AZ500"/>
  <c r="BD500" s="1"/>
  <c r="AZ585"/>
  <c r="BD585" s="1"/>
  <c r="AZ396"/>
  <c r="BC396" s="1"/>
  <c r="AZ259"/>
  <c r="BD259" s="1"/>
  <c r="BL526"/>
  <c r="EE461"/>
  <c r="EB461" s="1"/>
  <c r="EC461" s="1"/>
  <c r="BL394"/>
  <c r="BE545"/>
  <c r="EE259"/>
  <c r="EB259" s="1"/>
  <c r="EA259" s="1"/>
  <c r="BK273"/>
  <c r="BL552"/>
  <c r="EE553"/>
  <c r="EB553" s="1"/>
  <c r="EC553" s="1"/>
  <c r="BL469"/>
  <c r="BK494"/>
  <c r="BK375"/>
  <c r="EE573"/>
  <c r="EB573" s="1"/>
  <c r="EC573" s="1"/>
  <c r="EE373"/>
  <c r="EB373" s="1"/>
  <c r="EC373" s="1"/>
  <c r="EE490"/>
  <c r="EB490" s="1"/>
  <c r="EC490" s="1"/>
  <c r="BL513"/>
  <c r="BK394"/>
  <c r="AV397"/>
  <c r="AT397"/>
  <c r="EE547"/>
  <c r="EB547" s="1"/>
  <c r="EC547" s="1"/>
  <c r="EE491"/>
  <c r="EB491" s="1"/>
  <c r="EA491" s="1"/>
  <c r="EE523"/>
  <c r="EB523" s="1"/>
  <c r="EA523" s="1"/>
  <c r="BE419"/>
  <c r="EE446"/>
  <c r="EB446" s="1"/>
  <c r="EC446" s="1"/>
  <c r="AX397" a="1"/>
  <c r="AX397" s="1"/>
  <c r="E397" s="1"/>
  <c r="EE353"/>
  <c r="EB353" s="1"/>
  <c r="EA353" s="1"/>
  <c r="CX469" a="1"/>
  <c r="CX469" s="1"/>
  <c r="DQ469" s="1"/>
  <c r="EE471"/>
  <c r="EB471" s="1"/>
  <c r="EC471" s="1"/>
  <c r="AZ306"/>
  <c r="BD306" s="1"/>
  <c r="AZ393"/>
  <c r="BD393" s="1"/>
  <c r="AZ592"/>
  <c r="BC592" s="1"/>
  <c r="AZ490"/>
  <c r="BC490" s="1"/>
  <c r="CX463" a="1"/>
  <c r="CX463" s="1"/>
  <c r="DQ463" s="1"/>
  <c r="BK261"/>
  <c r="BK526"/>
  <c r="BL547"/>
  <c r="BK491"/>
  <c r="EE347"/>
  <c r="EB347" s="1"/>
  <c r="EC347" s="1"/>
  <c r="BK523"/>
  <c r="EE577"/>
  <c r="EB577" s="1"/>
  <c r="EC577" s="1"/>
  <c r="EE283"/>
  <c r="EB283" s="1"/>
  <c r="EC283" s="1"/>
  <c r="AX146" a="1"/>
  <c r="AX146" s="1"/>
  <c r="E146" s="1"/>
  <c r="EE552"/>
  <c r="EB552" s="1"/>
  <c r="EC552" s="1"/>
  <c r="E291"/>
  <c r="BK547"/>
  <c r="BF419"/>
  <c r="BL577"/>
  <c r="BF304"/>
  <c r="EE301"/>
  <c r="EB301" s="1"/>
  <c r="EC301" s="1"/>
  <c r="EE545"/>
  <c r="EB545" s="1"/>
  <c r="EC545" s="1"/>
  <c r="EE329"/>
  <c r="EB329" s="1"/>
  <c r="EA329" s="1"/>
  <c r="AZ430"/>
  <c r="BC430" s="1"/>
  <c r="AZ528"/>
  <c r="BC528" s="1"/>
  <c r="AZ586"/>
  <c r="BD586" s="1"/>
  <c r="AZ400"/>
  <c r="BD400" s="1"/>
  <c r="CX22"/>
  <c r="DQ22" s="1"/>
  <c r="AZ513"/>
  <c r="BD513" s="1"/>
  <c r="AZ249"/>
  <c r="BD249" s="1"/>
  <c r="AZ353"/>
  <c r="BC353" s="1"/>
  <c r="AZ554"/>
  <c r="BC554" s="1"/>
  <c r="AZ273"/>
  <c r="BD273" s="1"/>
  <c r="AR511"/>
  <c r="CT511" s="1" a="1"/>
  <c r="CT511" s="1"/>
  <c r="DM511" s="1"/>
  <c r="AT511"/>
  <c r="AU511"/>
  <c r="AV511"/>
  <c r="AY511"/>
  <c r="AX511" a="1"/>
  <c r="AX511" s="1"/>
  <c r="E511" s="1"/>
  <c r="AV208"/>
  <c r="AR208"/>
  <c r="AT208"/>
  <c r="AY208"/>
  <c r="AX208" a="1"/>
  <c r="AX208" s="1"/>
  <c r="E208" s="1"/>
  <c r="AU208"/>
  <c r="AX230" a="1"/>
  <c r="AX230" s="1"/>
  <c r="E230" s="1"/>
  <c r="AV230"/>
  <c r="AT230"/>
  <c r="AU230"/>
  <c r="AR230"/>
  <c r="CT230" s="1" a="1"/>
  <c r="CT230" s="1"/>
  <c r="DM230" s="1"/>
  <c r="AY230"/>
  <c r="AU319"/>
  <c r="AR319"/>
  <c r="CT319" s="1" a="1"/>
  <c r="CT319" s="1"/>
  <c r="DM319" s="1"/>
  <c r="AT319"/>
  <c r="AY319"/>
  <c r="AX319" a="1"/>
  <c r="AX319" s="1"/>
  <c r="E319" s="1"/>
  <c r="AV319"/>
  <c r="AV294"/>
  <c r="AR294"/>
  <c r="CT294" s="1" a="1"/>
  <c r="CT294" s="1"/>
  <c r="DM294" s="1"/>
  <c r="AX294" a="1"/>
  <c r="AX294" s="1"/>
  <c r="E294" s="1"/>
  <c r="AU294"/>
  <c r="AT294"/>
  <c r="AY294"/>
  <c r="BK301"/>
  <c r="BK545"/>
  <c r="BL285"/>
  <c r="BL554"/>
  <c r="BL125"/>
  <c r="AR125"/>
  <c r="AT125"/>
  <c r="E304"/>
  <c r="BL545"/>
  <c r="BK285"/>
  <c r="BK554"/>
  <c r="BL373"/>
  <c r="BL446"/>
  <c r="EE291"/>
  <c r="EB291" s="1"/>
  <c r="EA291" s="1"/>
  <c r="EE304"/>
  <c r="EB304" s="1"/>
  <c r="EC304" s="1"/>
  <c r="AY397"/>
  <c r="AU397"/>
  <c r="AV478"/>
  <c r="AT478"/>
  <c r="AR478"/>
  <c r="CT478" s="1" a="1"/>
  <c r="CT478" s="1"/>
  <c r="DM478" s="1"/>
  <c r="AX478" a="1"/>
  <c r="AX478" s="1"/>
  <c r="E478" s="1"/>
  <c r="AU478"/>
  <c r="AY478"/>
  <c r="AY125"/>
  <c r="AX125" a="1"/>
  <c r="AX125" s="1"/>
  <c r="E125" s="1"/>
  <c r="AY105"/>
  <c r="AX105" a="1"/>
  <c r="AX105" s="1"/>
  <c r="E105" s="1"/>
  <c r="AU105"/>
  <c r="BL105" s="1"/>
  <c r="EE249"/>
  <c r="EB249" s="1"/>
  <c r="EA249" s="1"/>
  <c r="EE548"/>
  <c r="EB548" s="1"/>
  <c r="EC548" s="1"/>
  <c r="EE463"/>
  <c r="EB463" s="1"/>
  <c r="EC463" s="1"/>
  <c r="AZ204"/>
  <c r="BC204" s="1"/>
  <c r="BI204" s="1"/>
  <c r="BM204" s="1"/>
  <c r="AZ452"/>
  <c r="AZ285"/>
  <c r="BD285" s="1"/>
  <c r="AZ261"/>
  <c r="BD261" s="1"/>
  <c r="AZ538"/>
  <c r="BC538" s="1"/>
  <c r="CY291"/>
  <c r="DR291" s="1"/>
  <c r="CZ291"/>
  <c r="DS291" s="1"/>
  <c r="EE273"/>
  <c r="EB273" s="1"/>
  <c r="EC273" s="1"/>
  <c r="BK304"/>
  <c r="BL538"/>
  <c r="CX291" a="1"/>
  <c r="CX291" s="1"/>
  <c r="DQ291" s="1"/>
  <c r="EE508"/>
  <c r="EB508" s="1"/>
  <c r="EC508" s="1"/>
  <c r="E306"/>
  <c r="BK538"/>
  <c r="BG313"/>
  <c r="BH313" s="1"/>
  <c r="BG362"/>
  <c r="BH362" s="1"/>
  <c r="EC362"/>
  <c r="EA362"/>
  <c r="BG413"/>
  <c r="BI413" s="1"/>
  <c r="BM413" s="1"/>
  <c r="BO413" s="1"/>
  <c r="BG516"/>
  <c r="BH516" s="1"/>
  <c r="BG321"/>
  <c r="BG409"/>
  <c r="BI409" s="1"/>
  <c r="BM409" s="1"/>
  <c r="BO409" s="1"/>
  <c r="BC355"/>
  <c r="BD355"/>
  <c r="BG448"/>
  <c r="BH448" s="1"/>
  <c r="BC329"/>
  <c r="BD329"/>
  <c r="BG410"/>
  <c r="BH410" s="1"/>
  <c r="BG378"/>
  <c r="BH378" s="1"/>
  <c r="BG331"/>
  <c r="BI331" s="1"/>
  <c r="BM331" s="1"/>
  <c r="BO331" s="1"/>
  <c r="EC321"/>
  <c r="EA321"/>
  <c r="BG442"/>
  <c r="BH442" s="1"/>
  <c r="BG420"/>
  <c r="BI420" s="1"/>
  <c r="BM420" s="1"/>
  <c r="AM420" s="1"/>
  <c r="BO420" s="1"/>
  <c r="BG334"/>
  <c r="BH334" s="1"/>
  <c r="BG432"/>
  <c r="BH432" s="1"/>
  <c r="BG307"/>
  <c r="BI307" s="1"/>
  <c r="BM307" s="1"/>
  <c r="BO307" s="1"/>
  <c r="BG425"/>
  <c r="BH425" s="1"/>
  <c r="BH328"/>
  <c r="BO328"/>
  <c r="CX547"/>
  <c r="DQ547" s="1"/>
  <c r="CX483"/>
  <c r="DQ483" s="1"/>
  <c r="CX405"/>
  <c r="DQ405" s="1"/>
  <c r="CX430"/>
  <c r="DQ430" s="1"/>
  <c r="CX308"/>
  <c r="DQ308" s="1"/>
  <c r="CX542"/>
  <c r="DQ542" s="1"/>
  <c r="CX437"/>
  <c r="DQ437" s="1"/>
  <c r="CX376"/>
  <c r="DQ376" s="1"/>
  <c r="CX481"/>
  <c r="DQ481" s="1"/>
  <c r="CX383"/>
  <c r="DQ383" s="1"/>
  <c r="CX400"/>
  <c r="DQ400" s="1"/>
  <c r="CX528"/>
  <c r="DQ528" s="1"/>
  <c r="CX500"/>
  <c r="DQ500" s="1"/>
  <c r="CX364"/>
  <c r="DQ364" s="1"/>
  <c r="CX526"/>
  <c r="DQ526" s="1"/>
  <c r="CX374"/>
  <c r="DQ374" s="1"/>
  <c r="CX401"/>
  <c r="DQ401" s="1"/>
  <c r="CX348"/>
  <c r="DQ348" s="1"/>
  <c r="CX353"/>
  <c r="DQ353" s="1"/>
  <c r="CX386"/>
  <c r="DQ386" s="1"/>
  <c r="CX451"/>
  <c r="DQ451" s="1"/>
  <c r="CX306"/>
  <c r="DQ306" s="1"/>
  <c r="CX445"/>
  <c r="DQ445" s="1"/>
  <c r="CX435"/>
  <c r="DQ435" s="1"/>
  <c r="CX439"/>
  <c r="DQ439" s="1"/>
  <c r="CX513"/>
  <c r="DQ513" s="1"/>
  <c r="CX289"/>
  <c r="DQ289" s="1"/>
  <c r="CX350"/>
  <c r="DQ350" s="1"/>
  <c r="CX393"/>
  <c r="DQ393" s="1"/>
  <c r="CX447"/>
  <c r="DQ447" s="1"/>
  <c r="CX586"/>
  <c r="DQ586" s="1"/>
  <c r="CX494"/>
  <c r="DQ494" s="1"/>
  <c r="CX523"/>
  <c r="DQ523" s="1"/>
  <c r="CX395"/>
  <c r="DQ395" s="1"/>
  <c r="CX453"/>
  <c r="DQ453" s="1"/>
  <c r="CX396"/>
  <c r="DQ396" s="1"/>
  <c r="CX352"/>
  <c r="DQ352" s="1"/>
  <c r="CX394"/>
  <c r="DQ394" s="1"/>
  <c r="AM432"/>
  <c r="BO432" s="1"/>
  <c r="EA350"/>
  <c r="EC350"/>
  <c r="EA334"/>
  <c r="EC334"/>
  <c r="EA420"/>
  <c r="EC420"/>
  <c r="EA328"/>
  <c r="EC328"/>
  <c r="EA447"/>
  <c r="EC447"/>
  <c r="EA378"/>
  <c r="EC378"/>
  <c r="EA307"/>
  <c r="EC307"/>
  <c r="EA425"/>
  <c r="EC425"/>
  <c r="EA315"/>
  <c r="EC315"/>
  <c r="EA453"/>
  <c r="EC453"/>
  <c r="EA352"/>
  <c r="EC352"/>
  <c r="BD380"/>
  <c r="BC380"/>
  <c r="BC376"/>
  <c r="BD376"/>
  <c r="BC374"/>
  <c r="BD374"/>
  <c r="BC401"/>
  <c r="BD401"/>
  <c r="BD457"/>
  <c r="BC457"/>
  <c r="BC372"/>
  <c r="BD372"/>
  <c r="BC406"/>
  <c r="BD406"/>
  <c r="BC423"/>
  <c r="BD423"/>
  <c r="BC481"/>
  <c r="BD481"/>
  <c r="BC435"/>
  <c r="BD435"/>
  <c r="BD536"/>
  <c r="BC536"/>
  <c r="BD289"/>
  <c r="BC289"/>
  <c r="BC463"/>
  <c r="BD463"/>
  <c r="BD471"/>
  <c r="BC471"/>
  <c r="BC527"/>
  <c r="BD527"/>
  <c r="BG466"/>
  <c r="BH466" s="1"/>
  <c r="BI444"/>
  <c r="BM444" s="1"/>
  <c r="EA424"/>
  <c r="EC424"/>
  <c r="EA405"/>
  <c r="EC405"/>
  <c r="EA468"/>
  <c r="EC468"/>
  <c r="EC538"/>
  <c r="EA418"/>
  <c r="EC418"/>
  <c r="EA535"/>
  <c r="EA448"/>
  <c r="EC448"/>
  <c r="BC392"/>
  <c r="BD392"/>
  <c r="BC433"/>
  <c r="BD433"/>
  <c r="BC395"/>
  <c r="BD395"/>
  <c r="BD402"/>
  <c r="BC402"/>
  <c r="BD352"/>
  <c r="BC352"/>
  <c r="BC447"/>
  <c r="BD447"/>
  <c r="BC449"/>
  <c r="BD449"/>
  <c r="EA413"/>
  <c r="EC413"/>
  <c r="EA376"/>
  <c r="EC376"/>
  <c r="EA466"/>
  <c r="EC466"/>
  <c r="EA383"/>
  <c r="EC383"/>
  <c r="EA442"/>
  <c r="EC442"/>
  <c r="BC441"/>
  <c r="BD441"/>
  <c r="BC364"/>
  <c r="BD364"/>
  <c r="BC348"/>
  <c r="BD348"/>
  <c r="BD405"/>
  <c r="BC405"/>
  <c r="BC445"/>
  <c r="BD445"/>
  <c r="BD465"/>
  <c r="BC465"/>
  <c r="BC459"/>
  <c r="BD459"/>
  <c r="BC469"/>
  <c r="BD469"/>
  <c r="BG414"/>
  <c r="BI414" s="1"/>
  <c r="BM414" s="1"/>
  <c r="BG518"/>
  <c r="BI518" s="1"/>
  <c r="BM518" s="1"/>
  <c r="BG315"/>
  <c r="BH315" s="1"/>
  <c r="BF291"/>
  <c r="BE304"/>
  <c r="BG418"/>
  <c r="BF545"/>
  <c r="EA414"/>
  <c r="EC414"/>
  <c r="EA364"/>
  <c r="EC364"/>
  <c r="EA374"/>
  <c r="EC374"/>
  <c r="EA516"/>
  <c r="EC516"/>
  <c r="EA331"/>
  <c r="EC331"/>
  <c r="BE424"/>
  <c r="BF424"/>
  <c r="EA313"/>
  <c r="EC313"/>
  <c r="EA401"/>
  <c r="EC401"/>
  <c r="EA444"/>
  <c r="EC444"/>
  <c r="EA325"/>
  <c r="EC325"/>
  <c r="EA348"/>
  <c r="EC348"/>
  <c r="EA386"/>
  <c r="EC386"/>
  <c r="EA451"/>
  <c r="EC451"/>
  <c r="EA454"/>
  <c r="EC454"/>
  <c r="EA445"/>
  <c r="EC445"/>
  <c r="EA435"/>
  <c r="EC435"/>
  <c r="EA324"/>
  <c r="EC324"/>
  <c r="EA410"/>
  <c r="EC410"/>
  <c r="EA518"/>
  <c r="EC518"/>
  <c r="EA439"/>
  <c r="EC439"/>
  <c r="EA289"/>
  <c r="EC289"/>
  <c r="BD451"/>
  <c r="BC451"/>
  <c r="BC386"/>
  <c r="BD386"/>
  <c r="BD508"/>
  <c r="BC508"/>
  <c r="BC350"/>
  <c r="BD350"/>
  <c r="BC487"/>
  <c r="BD487"/>
  <c r="BD453"/>
  <c r="BC453"/>
  <c r="BC383"/>
  <c r="BD383"/>
  <c r="BC494"/>
  <c r="BD494"/>
  <c r="BD532"/>
  <c r="BC532"/>
  <c r="BD439"/>
  <c r="BC439"/>
  <c r="BI466"/>
  <c r="BM466" s="1"/>
  <c r="BG324"/>
  <c r="BH324" s="1"/>
  <c r="BG444"/>
  <c r="BH444" s="1"/>
  <c r="CX249"/>
  <c r="DQ249" s="1"/>
  <c r="BK123"/>
  <c r="BD258"/>
  <c r="BC258"/>
  <c r="BI258" s="1"/>
  <c r="BM258" s="1"/>
  <c r="EE123"/>
  <c r="EB123" s="1"/>
  <c r="EC123" s="1"/>
  <c r="AR139"/>
  <c r="AY163"/>
  <c r="AZ163" s="1" a="1"/>
  <c r="AZ163" s="1"/>
  <c r="AU139"/>
  <c r="BK139" s="1"/>
  <c r="AR163"/>
  <c r="CT163" s="1" a="1"/>
  <c r="CT163" s="1"/>
  <c r="DM163" s="1"/>
  <c r="CX216"/>
  <c r="DQ216" s="1"/>
  <c r="BD216"/>
  <c r="BC216"/>
  <c r="BI216" s="1"/>
  <c r="BM216" s="1"/>
  <c r="BK115"/>
  <c r="EE109"/>
  <c r="EB109" s="1"/>
  <c r="EA109" s="1"/>
  <c r="AU163"/>
  <c r="BK163" s="1"/>
  <c r="BM163" s="1"/>
  <c r="AX163" a="1"/>
  <c r="AX163" s="1"/>
  <c r="E163" s="1"/>
  <c r="AT163"/>
  <c r="AR138"/>
  <c r="AV115"/>
  <c r="AR115"/>
  <c r="AX115" a="1"/>
  <c r="AX115" s="1"/>
  <c r="E115" s="1"/>
  <c r="BK109"/>
  <c r="AT115"/>
  <c r="AY115"/>
  <c r="EE111"/>
  <c r="EB111" s="1"/>
  <c r="EA111" s="1"/>
  <c r="AY138"/>
  <c r="AV138"/>
  <c r="AX138" a="1"/>
  <c r="AX138" s="1"/>
  <c r="E138" s="1"/>
  <c r="AU138"/>
  <c r="BK138" s="1"/>
  <c r="AZ123"/>
  <c r="BD123" s="1"/>
  <c r="BK111"/>
  <c r="T228"/>
  <c r="Z228" s="1"/>
  <c r="AW228" s="1"/>
  <c r="EA22"/>
  <c r="AU162"/>
  <c r="BK162" s="1"/>
  <c r="BM162" s="1"/>
  <c r="T196" a="1"/>
  <c r="T196" s="1"/>
  <c r="Z196" s="1"/>
  <c r="N196"/>
  <c r="AU196" s="1"/>
  <c r="T199" a="1"/>
  <c r="T199" s="1"/>
  <c r="Z199" s="1"/>
  <c r="N199"/>
  <c r="T197" a="1"/>
  <c r="T197" s="1"/>
  <c r="Z197" s="1"/>
  <c r="N197"/>
  <c r="T198" a="1"/>
  <c r="T198" s="1"/>
  <c r="Z198" s="1"/>
  <c r="N198"/>
  <c r="AR198" s="1"/>
  <c r="T201" a="1"/>
  <c r="T201" s="1"/>
  <c r="Z201" s="1"/>
  <c r="N201"/>
  <c r="T200" a="1"/>
  <c r="T200" s="1"/>
  <c r="Z200" s="1"/>
  <c r="N200"/>
  <c r="AV200" s="1"/>
  <c r="T193"/>
  <c r="Z193" s="1"/>
  <c r="AW193" s="1"/>
  <c r="T192"/>
  <c r="Z192" s="1"/>
  <c r="AW192" s="1"/>
  <c r="T194"/>
  <c r="Z194" s="1"/>
  <c r="AW194" s="1"/>
  <c r="T195"/>
  <c r="Z195" s="1"/>
  <c r="AW195" s="1"/>
  <c r="AY142"/>
  <c r="AX135" a="1"/>
  <c r="AX135" s="1"/>
  <c r="E135" s="1"/>
  <c r="AY144"/>
  <c r="EE121"/>
  <c r="EB121" s="1"/>
  <c r="EA121" s="1"/>
  <c r="AZ117"/>
  <c r="BD117" s="1"/>
  <c r="AY162"/>
  <c r="AZ162" s="1" a="1"/>
  <c r="AZ162" s="1"/>
  <c r="AR162"/>
  <c r="CT162" s="1" a="1"/>
  <c r="CT162" s="1"/>
  <c r="DM162" s="1"/>
  <c r="AX145" a="1"/>
  <c r="AX145" s="1"/>
  <c r="E145" s="1"/>
  <c r="AV145"/>
  <c r="ED145" s="1"/>
  <c r="DZ145" s="1"/>
  <c r="AX162" a="1"/>
  <c r="AX162" s="1"/>
  <c r="E162" s="1"/>
  <c r="AV162"/>
  <c r="AY145"/>
  <c r="AU146"/>
  <c r="BL146" s="1"/>
  <c r="AY143"/>
  <c r="AT143"/>
  <c r="BD162"/>
  <c r="BE162" s="1"/>
  <c r="EE117"/>
  <c r="EB117" s="1"/>
  <c r="EC117" s="1"/>
  <c r="BK117"/>
  <c r="BL111"/>
  <c r="AU141"/>
  <c r="BL141" s="1"/>
  <c r="AV144"/>
  <c r="ED144" s="1"/>
  <c r="DZ144" s="1"/>
  <c r="AZ121"/>
  <c r="BC121" s="1"/>
  <c r="BI121" s="1"/>
  <c r="BM121" s="1"/>
  <c r="AT137"/>
  <c r="AX137" a="1"/>
  <c r="AX137" s="1"/>
  <c r="E137" s="1"/>
  <c r="AX141" a="1"/>
  <c r="AX141" s="1"/>
  <c r="E141" s="1"/>
  <c r="AU137"/>
  <c r="BK137" s="1"/>
  <c r="AY135"/>
  <c r="AT141"/>
  <c r="AU135"/>
  <c r="BL135" s="1"/>
  <c r="AX142" a="1"/>
  <c r="AX142" s="1"/>
  <c r="E142" s="1"/>
  <c r="AX144" a="1"/>
  <c r="AX144" s="1"/>
  <c r="E144" s="1"/>
  <c r="BK121"/>
  <c r="AV135"/>
  <c r="ED135" s="1"/>
  <c r="DZ135" s="1"/>
  <c r="AZ111"/>
  <c r="BD111" s="1"/>
  <c r="CR139"/>
  <c r="DK139" s="1"/>
  <c r="CS139"/>
  <c r="DL139" s="1"/>
  <c r="CS137"/>
  <c r="DL137" s="1"/>
  <c r="CR137"/>
  <c r="DK137" s="1"/>
  <c r="CS142"/>
  <c r="DL142" s="1"/>
  <c r="CR142"/>
  <c r="DK142" s="1"/>
  <c r="AY149"/>
  <c r="AZ149" s="1" a="1"/>
  <c r="AZ149" s="1"/>
  <c r="AU149"/>
  <c r="AX149" a="1"/>
  <c r="AX149" s="1"/>
  <c r="E149" s="1"/>
  <c r="AT149"/>
  <c r="AR149"/>
  <c r="CT149" s="1" a="1"/>
  <c r="CT149" s="1"/>
  <c r="DM149" s="1"/>
  <c r="AV149"/>
  <c r="BC149"/>
  <c r="BD149"/>
  <c r="AV136"/>
  <c r="AX136" a="1"/>
  <c r="AX136" s="1"/>
  <c r="E136" s="1"/>
  <c r="AR136"/>
  <c r="AU140"/>
  <c r="AV140"/>
  <c r="AT144"/>
  <c r="AU144"/>
  <c r="AT150"/>
  <c r="AM149"/>
  <c r="ED139"/>
  <c r="DZ139" s="1"/>
  <c r="AR145"/>
  <c r="AY146"/>
  <c r="AR146"/>
  <c r="AV146"/>
  <c r="AY139"/>
  <c r="BF162"/>
  <c r="ED137"/>
  <c r="DZ137" s="1"/>
  <c r="AX143" a="1"/>
  <c r="AX143" s="1"/>
  <c r="E143" s="1"/>
  <c r="AV143"/>
  <c r="AU143"/>
  <c r="BL143" s="1"/>
  <c r="AU145"/>
  <c r="BL145" s="1"/>
  <c r="AU136"/>
  <c r="BK136" s="1"/>
  <c r="AX140" a="1"/>
  <c r="AX140" s="1"/>
  <c r="E140" s="1"/>
  <c r="BF163"/>
  <c r="ED142"/>
  <c r="DZ142" s="1"/>
  <c r="AV141"/>
  <c r="AY137"/>
  <c r="AU142"/>
  <c r="BK142" s="1"/>
  <c r="AT142"/>
  <c r="AR142"/>
  <c r="AR135"/>
  <c r="AX139" a="1"/>
  <c r="AX139" s="1"/>
  <c r="E139" s="1"/>
  <c r="AY141"/>
  <c r="AR137"/>
  <c r="AT139"/>
  <c r="AR140"/>
  <c r="AY140"/>
  <c r="AY136"/>
  <c r="CX134"/>
  <c r="DQ134" s="1"/>
  <c r="BE148"/>
  <c r="BH134"/>
  <c r="EA134"/>
  <c r="EC134"/>
  <c r="BG134"/>
  <c r="BF148"/>
  <c r="BG148" s="1"/>
  <c r="BH148" s="1"/>
  <c r="EE148"/>
  <c r="EB148" s="1"/>
  <c r="EC148" s="1"/>
  <c r="BE147"/>
  <c r="BI147" s="1"/>
  <c r="C117"/>
  <c r="C118" s="1"/>
  <c r="EE28"/>
  <c r="EB28" s="1"/>
  <c r="EC28" s="1"/>
  <c r="BK28"/>
  <c r="BD109"/>
  <c r="BC109"/>
  <c r="BI109" s="1"/>
  <c r="BM109" s="1"/>
  <c r="CZ28"/>
  <c r="DS28" s="1"/>
  <c r="CY28"/>
  <c r="DR28" s="1"/>
  <c r="CR148"/>
  <c r="DK148" s="1"/>
  <c r="CS148"/>
  <c r="DL148" s="1"/>
  <c r="BK148"/>
  <c r="BL28"/>
  <c r="BL34"/>
  <c r="EE34"/>
  <c r="EB34" s="1"/>
  <c r="EC34" s="1"/>
  <c r="T93"/>
  <c r="Z93" s="1"/>
  <c r="AW93" s="1"/>
  <c r="T94"/>
  <c r="Z94" s="1"/>
  <c r="AW94" s="1"/>
  <c r="CR147"/>
  <c r="DK147" s="1"/>
  <c r="ED147"/>
  <c r="DZ147" s="1"/>
  <c r="EE31"/>
  <c r="EB31" s="1"/>
  <c r="EA31" s="1"/>
  <c r="CY31"/>
  <c r="DR31" s="1"/>
  <c r="CZ31"/>
  <c r="DS31" s="1"/>
  <c r="BF147"/>
  <c r="CS135"/>
  <c r="DL135" s="1"/>
  <c r="CR135"/>
  <c r="DK135" s="1"/>
  <c r="BI5"/>
  <c r="BM5" s="1"/>
  <c r="EE147"/>
  <c r="E11"/>
  <c r="CR11"/>
  <c r="DK11" s="1"/>
  <c r="CS11"/>
  <c r="DL11" s="1"/>
  <c r="ED11"/>
  <c r="DZ11" s="1"/>
  <c r="CX28"/>
  <c r="DQ28" s="1"/>
  <c r="CX31"/>
  <c r="DQ31" s="1"/>
  <c r="T97"/>
  <c r="Z97" s="1"/>
  <c r="T98"/>
  <c r="Z98" s="1"/>
  <c r="T100"/>
  <c r="Z100" s="1"/>
  <c r="T101"/>
  <c r="Z101" s="1"/>
  <c r="T102"/>
  <c r="Z102" s="1"/>
  <c r="T131"/>
  <c r="Z131" s="1"/>
  <c r="T133"/>
  <c r="Z133" s="1"/>
  <c r="T164"/>
  <c r="Z164" s="1"/>
  <c r="T165"/>
  <c r="Z165" s="1"/>
  <c r="T166"/>
  <c r="Z166" s="1"/>
  <c r="T167"/>
  <c r="Z167" s="1"/>
  <c r="T168"/>
  <c r="Z168" s="1"/>
  <c r="T169"/>
  <c r="Z169" s="1"/>
  <c r="T171"/>
  <c r="Z171" s="1"/>
  <c r="T173"/>
  <c r="Z173" s="1"/>
  <c r="T174"/>
  <c r="Z174" s="1"/>
  <c r="T175"/>
  <c r="Z175" s="1"/>
  <c r="T177"/>
  <c r="Z177" s="1"/>
  <c r="T179"/>
  <c r="Z179" s="1"/>
  <c r="T180"/>
  <c r="Z180" s="1"/>
  <c r="T181"/>
  <c r="Z181" s="1"/>
  <c r="T182"/>
  <c r="Z182" s="1"/>
  <c r="T183"/>
  <c r="Z183" s="1"/>
  <c r="T184"/>
  <c r="Z184" s="1"/>
  <c r="T185"/>
  <c r="Z185" s="1"/>
  <c r="T186"/>
  <c r="Z186" s="1"/>
  <c r="T187"/>
  <c r="Z187" s="1"/>
  <c r="T188"/>
  <c r="Z188" s="1"/>
  <c r="T190"/>
  <c r="Z190" s="1"/>
  <c r="T229"/>
  <c r="Z229" s="1"/>
  <c r="T231"/>
  <c r="Z231" s="1"/>
  <c r="T233"/>
  <c r="Z233" s="1"/>
  <c r="T234"/>
  <c r="Z234" s="1"/>
  <c r="T235"/>
  <c r="Z235" s="1"/>
  <c r="T236"/>
  <c r="Z236" s="1"/>
  <c r="T237"/>
  <c r="Z237" s="1"/>
  <c r="AM28"/>
  <c r="BO28" s="1"/>
  <c r="AM31"/>
  <c r="BO31" s="1"/>
  <c r="AM34"/>
  <c r="BO34" s="1"/>
  <c r="AR36"/>
  <c r="AT36"/>
  <c r="AU36"/>
  <c r="AV36"/>
  <c r="AX36" a="1"/>
  <c r="AX36" s="1"/>
  <c r="E36" s="1"/>
  <c r="AY36"/>
  <c r="AW36"/>
  <c r="AR37"/>
  <c r="AT37"/>
  <c r="AU37"/>
  <c r="AV37"/>
  <c r="AX37" a="1"/>
  <c r="AX37" s="1"/>
  <c r="E37" s="1"/>
  <c r="AY37"/>
  <c r="AW37"/>
  <c r="AR38"/>
  <c r="AT38"/>
  <c r="AU38"/>
  <c r="AV38"/>
  <c r="AX38" a="1"/>
  <c r="AX38" s="1"/>
  <c r="E38" s="1"/>
  <c r="AY38"/>
  <c r="AW38"/>
  <c r="AR39"/>
  <c r="AT39"/>
  <c r="AU39"/>
  <c r="AV39"/>
  <c r="AX39" a="1"/>
  <c r="AX39" s="1"/>
  <c r="E39" s="1"/>
  <c r="AY39"/>
  <c r="AW39"/>
  <c r="AR40"/>
  <c r="AT40"/>
  <c r="AU40"/>
  <c r="AV40"/>
  <c r="AX40" a="1"/>
  <c r="AX40" s="1"/>
  <c r="E40" s="1"/>
  <c r="AY40"/>
  <c r="AW40"/>
  <c r="AR42"/>
  <c r="AT42"/>
  <c r="AU42"/>
  <c r="AV42"/>
  <c r="AX42" a="1"/>
  <c r="AX42" s="1"/>
  <c r="E42" s="1"/>
  <c r="AY42"/>
  <c r="AW42"/>
  <c r="AR43"/>
  <c r="AT43"/>
  <c r="AU43"/>
  <c r="AV43"/>
  <c r="AX43" a="1"/>
  <c r="AX43" s="1"/>
  <c r="E43" s="1"/>
  <c r="AY43"/>
  <c r="AW43"/>
  <c r="AW44"/>
  <c r="AR45"/>
  <c r="AT45"/>
  <c r="AU45"/>
  <c r="AV45"/>
  <c r="AX45" a="1"/>
  <c r="AX45" s="1"/>
  <c r="E45" s="1"/>
  <c r="AY45"/>
  <c r="AW45"/>
  <c r="AR46"/>
  <c r="AT46"/>
  <c r="AU46"/>
  <c r="AV46"/>
  <c r="AX46" a="1"/>
  <c r="AX46" s="1"/>
  <c r="E46" s="1"/>
  <c r="AY46"/>
  <c r="AW46"/>
  <c r="AR47"/>
  <c r="AT47"/>
  <c r="AU47"/>
  <c r="AV47"/>
  <c r="AX47" a="1"/>
  <c r="AX47" s="1"/>
  <c r="E47" s="1"/>
  <c r="AY47"/>
  <c r="AW47"/>
  <c r="AR48"/>
  <c r="AT48"/>
  <c r="AU48"/>
  <c r="AV48"/>
  <c r="AX48" a="1"/>
  <c r="AX48" s="1"/>
  <c r="E48" s="1"/>
  <c r="AY48"/>
  <c r="AW48"/>
  <c r="AR49"/>
  <c r="AT49"/>
  <c r="AU49"/>
  <c r="AV49"/>
  <c r="AX49" a="1"/>
  <c r="AX49" s="1"/>
  <c r="E49" s="1"/>
  <c r="AY49"/>
  <c r="AW49"/>
  <c r="AR50"/>
  <c r="AT50"/>
  <c r="AU50"/>
  <c r="AV50"/>
  <c r="AX50" a="1"/>
  <c r="AX50" s="1"/>
  <c r="E50" s="1"/>
  <c r="AY50"/>
  <c r="AW50"/>
  <c r="AR51"/>
  <c r="AT51"/>
  <c r="AU51"/>
  <c r="AV51"/>
  <c r="AX51" a="1"/>
  <c r="AX51" s="1"/>
  <c r="E51" s="1"/>
  <c r="AY51"/>
  <c r="AW51"/>
  <c r="AR52"/>
  <c r="AT52"/>
  <c r="AU52"/>
  <c r="AV52"/>
  <c r="AX52" a="1"/>
  <c r="AX52" s="1"/>
  <c r="E52" s="1"/>
  <c r="AY52"/>
  <c r="AW52"/>
  <c r="AR54"/>
  <c r="AT54"/>
  <c r="AU54"/>
  <c r="AV54"/>
  <c r="AX54" a="1"/>
  <c r="AX54" s="1"/>
  <c r="E54" s="1"/>
  <c r="AY54"/>
  <c r="AW54"/>
  <c r="AR55"/>
  <c r="AT55"/>
  <c r="AU55"/>
  <c r="AV55"/>
  <c r="AX55" a="1"/>
  <c r="AX55" s="1"/>
  <c r="E55" s="1"/>
  <c r="AY55"/>
  <c r="AW55"/>
  <c r="AR56"/>
  <c r="AT56"/>
  <c r="AU56"/>
  <c r="AV56"/>
  <c r="AX56" a="1"/>
  <c r="AX56" s="1"/>
  <c r="E56" s="1"/>
  <c r="AY56"/>
  <c r="AW56"/>
  <c r="AR57"/>
  <c r="AT57"/>
  <c r="AU57"/>
  <c r="AV57"/>
  <c r="AX57" a="1"/>
  <c r="AX57" s="1"/>
  <c r="E57" s="1"/>
  <c r="AY57"/>
  <c r="AW57"/>
  <c r="AR58"/>
  <c r="AR59"/>
  <c r="AT59"/>
  <c r="AU59"/>
  <c r="AV59"/>
  <c r="AX59" a="1"/>
  <c r="AX59" s="1"/>
  <c r="E59" s="1"/>
  <c r="AY59"/>
  <c r="AW59"/>
  <c r="AR60"/>
  <c r="AT60"/>
  <c r="AU60"/>
  <c r="AV60"/>
  <c r="AX60" a="1"/>
  <c r="AX60" s="1"/>
  <c r="E60" s="1"/>
  <c r="AY60"/>
  <c r="AW60"/>
  <c r="AR62"/>
  <c r="AT62"/>
  <c r="AU62"/>
  <c r="AV62"/>
  <c r="AX62" a="1"/>
  <c r="AX62" s="1"/>
  <c r="E62" s="1"/>
  <c r="AY62"/>
  <c r="AW62"/>
  <c r="AR63"/>
  <c r="AT63"/>
  <c r="AU63"/>
  <c r="AV63"/>
  <c r="AX63" a="1"/>
  <c r="AX63" s="1"/>
  <c r="E63" s="1"/>
  <c r="AY63"/>
  <c r="AW63"/>
  <c r="AR64"/>
  <c r="AT64"/>
  <c r="AU64"/>
  <c r="AV64"/>
  <c r="AX64" a="1"/>
  <c r="AX64" s="1"/>
  <c r="E64" s="1"/>
  <c r="AY64"/>
  <c r="AW64"/>
  <c r="AR65"/>
  <c r="AT65"/>
  <c r="AU65"/>
  <c r="AV65"/>
  <c r="AX65" a="1"/>
  <c r="AX65" s="1"/>
  <c r="E65" s="1"/>
  <c r="AY65"/>
  <c r="AW65"/>
  <c r="AR68"/>
  <c r="AT68"/>
  <c r="AU68"/>
  <c r="AV68"/>
  <c r="AX68" a="1"/>
  <c r="AX68" s="1"/>
  <c r="E68" s="1"/>
  <c r="AY68"/>
  <c r="AW68"/>
  <c r="AR69"/>
  <c r="AT69"/>
  <c r="AU69"/>
  <c r="AV69"/>
  <c r="AX69" a="1"/>
  <c r="AX69" s="1"/>
  <c r="E69" s="1"/>
  <c r="AY69"/>
  <c r="AW69"/>
  <c r="AR70"/>
  <c r="AT70"/>
  <c r="AU70"/>
  <c r="AV70"/>
  <c r="AX70" a="1"/>
  <c r="AX70" s="1"/>
  <c r="E70" s="1"/>
  <c r="AY70"/>
  <c r="AW70"/>
  <c r="AR71"/>
  <c r="AT71"/>
  <c r="AU71"/>
  <c r="AV71"/>
  <c r="AX71" a="1"/>
  <c r="AX71" s="1"/>
  <c r="E71" s="1"/>
  <c r="AY71"/>
  <c r="AW71"/>
  <c r="AR72"/>
  <c r="AT72"/>
  <c r="AU72"/>
  <c r="AV72"/>
  <c r="AX72" a="1"/>
  <c r="AX72" s="1"/>
  <c r="E72" s="1"/>
  <c r="AY72"/>
  <c r="AW72"/>
  <c r="AR73"/>
  <c r="AT73"/>
  <c r="AU73"/>
  <c r="AV73"/>
  <c r="AX73" a="1"/>
  <c r="AX73" s="1"/>
  <c r="E73" s="1"/>
  <c r="AY73"/>
  <c r="AW73"/>
  <c r="AR74"/>
  <c r="AT74"/>
  <c r="AU74"/>
  <c r="AV74"/>
  <c r="AX74" a="1"/>
  <c r="AX74" s="1"/>
  <c r="E74" s="1"/>
  <c r="AY74"/>
  <c r="AW74"/>
  <c r="AR76"/>
  <c r="AT76"/>
  <c r="AU76"/>
  <c r="AV76"/>
  <c r="AX76" a="1"/>
  <c r="AX76" s="1"/>
  <c r="E76" s="1"/>
  <c r="AY76"/>
  <c r="AW76"/>
  <c r="AR77"/>
  <c r="AT77"/>
  <c r="AU77"/>
  <c r="AV77"/>
  <c r="AX77" a="1"/>
  <c r="AX77" s="1"/>
  <c r="E77" s="1"/>
  <c r="AY77"/>
  <c r="AW77"/>
  <c r="AR79"/>
  <c r="AT79"/>
  <c r="AU79"/>
  <c r="AV79"/>
  <c r="AX79" a="1"/>
  <c r="AX79" s="1"/>
  <c r="E79" s="1"/>
  <c r="AY79"/>
  <c r="AW79"/>
  <c r="AR80"/>
  <c r="AT80"/>
  <c r="AU80"/>
  <c r="AV80"/>
  <c r="AX80" a="1"/>
  <c r="AX80" s="1"/>
  <c r="E80" s="1"/>
  <c r="AY80"/>
  <c r="AW80"/>
  <c r="AR81"/>
  <c r="AT81"/>
  <c r="AU81"/>
  <c r="AV81"/>
  <c r="AX81" a="1"/>
  <c r="AX81" s="1"/>
  <c r="E81" s="1"/>
  <c r="AY81"/>
  <c r="AW81"/>
  <c r="AR82"/>
  <c r="AT82"/>
  <c r="AU82"/>
  <c r="AV82"/>
  <c r="AX82" a="1"/>
  <c r="AX82" s="1"/>
  <c r="E82" s="1"/>
  <c r="AY82"/>
  <c r="AW82"/>
  <c r="AR83"/>
  <c r="AT83"/>
  <c r="AU83"/>
  <c r="AV83"/>
  <c r="AX83" a="1"/>
  <c r="AX83" s="1"/>
  <c r="E83" s="1"/>
  <c r="AY83"/>
  <c r="AW83"/>
  <c r="BC84"/>
  <c r="AR85"/>
  <c r="AT85"/>
  <c r="AU85"/>
  <c r="AV85"/>
  <c r="AX85" a="1"/>
  <c r="AX85" s="1"/>
  <c r="E85" s="1"/>
  <c r="AY85"/>
  <c r="AW85"/>
  <c r="AR86"/>
  <c r="AT86"/>
  <c r="AU86"/>
  <c r="AV86"/>
  <c r="AX86" a="1"/>
  <c r="AX86" s="1"/>
  <c r="E86" s="1"/>
  <c r="AY86"/>
  <c r="AW86"/>
  <c r="AR87"/>
  <c r="AT87"/>
  <c r="AU87"/>
  <c r="AV87"/>
  <c r="AX87" a="1"/>
  <c r="AX87" s="1"/>
  <c r="E87" s="1"/>
  <c r="AY87"/>
  <c r="AW87"/>
  <c r="AR88"/>
  <c r="AT88"/>
  <c r="AU88"/>
  <c r="AV88"/>
  <c r="AX88" a="1"/>
  <c r="AX88" s="1"/>
  <c r="E88" s="1"/>
  <c r="AY88"/>
  <c r="AW88"/>
  <c r="AR89"/>
  <c r="AT89"/>
  <c r="AU89"/>
  <c r="AV89"/>
  <c r="AX89" a="1"/>
  <c r="AX89" s="1"/>
  <c r="E89" s="1"/>
  <c r="AY89"/>
  <c r="AW89"/>
  <c r="AR90"/>
  <c r="AT90"/>
  <c r="AU90"/>
  <c r="AV90"/>
  <c r="AX90" a="1"/>
  <c r="AX90" s="1"/>
  <c r="E90" s="1"/>
  <c r="AY90"/>
  <c r="AW90"/>
  <c r="AR91"/>
  <c r="AT91"/>
  <c r="AU91"/>
  <c r="AV91"/>
  <c r="AX91" a="1"/>
  <c r="AX91" s="1"/>
  <c r="E91" s="1"/>
  <c r="AY91"/>
  <c r="AW91"/>
  <c r="AR92"/>
  <c r="AT92"/>
  <c r="AU92"/>
  <c r="AV92"/>
  <c r="AX92" a="1"/>
  <c r="AX92" s="1"/>
  <c r="E92" s="1"/>
  <c r="AY92"/>
  <c r="AW92"/>
  <c r="AR93"/>
  <c r="AT93"/>
  <c r="AU93"/>
  <c r="AV93"/>
  <c r="AX93" a="1"/>
  <c r="AX93" s="1"/>
  <c r="AY93"/>
  <c r="AR94"/>
  <c r="AT94"/>
  <c r="AU94"/>
  <c r="AV94"/>
  <c r="AX94" a="1"/>
  <c r="AX94" s="1"/>
  <c r="AY94"/>
  <c r="AR95"/>
  <c r="AT95"/>
  <c r="AU95"/>
  <c r="AV95"/>
  <c r="AX95" a="1"/>
  <c r="AX95" s="1"/>
  <c r="E95" s="1"/>
  <c r="AY95"/>
  <c r="AW95"/>
  <c r="BC96"/>
  <c r="BD96"/>
  <c r="AR97"/>
  <c r="AT97"/>
  <c r="AU97"/>
  <c r="AV97"/>
  <c r="AX97" a="1"/>
  <c r="AX97" s="1"/>
  <c r="AY97"/>
  <c r="AZ97" s="1" a="1"/>
  <c r="AZ97" s="1"/>
  <c r="BC97"/>
  <c r="BD97"/>
  <c r="CT97" a="1"/>
  <c r="CT97" s="1"/>
  <c r="DM97" s="1"/>
  <c r="AR98"/>
  <c r="CT98" s="1" a="1"/>
  <c r="CT98" s="1"/>
  <c r="DM98" s="1"/>
  <c r="AT98"/>
  <c r="AU98"/>
  <c r="AV98"/>
  <c r="AX98" a="1"/>
  <c r="AX98" s="1"/>
  <c r="AY98"/>
  <c r="AZ98" s="1" a="1"/>
  <c r="AZ98" s="1"/>
  <c r="BC98"/>
  <c r="BD98"/>
  <c r="AR99"/>
  <c r="AT99"/>
  <c r="AU99"/>
  <c r="AV99"/>
  <c r="AX99" a="1"/>
  <c r="AX99" s="1"/>
  <c r="E99" s="1"/>
  <c r="AY99"/>
  <c r="AW99"/>
  <c r="AR100"/>
  <c r="AT100"/>
  <c r="AU100"/>
  <c r="AV100"/>
  <c r="AX100" a="1"/>
  <c r="AX100" s="1"/>
  <c r="AY100"/>
  <c r="AZ100" s="1" a="1"/>
  <c r="AZ100" s="1"/>
  <c r="BC100"/>
  <c r="BD100"/>
  <c r="CT100" a="1"/>
  <c r="CT100" s="1"/>
  <c r="DM100" s="1"/>
  <c r="AR101"/>
  <c r="CT101" s="1" a="1"/>
  <c r="CT101" s="1"/>
  <c r="DM101" s="1"/>
  <c r="AT101"/>
  <c r="AU101"/>
  <c r="AV101"/>
  <c r="AX101" a="1"/>
  <c r="AX101" s="1"/>
  <c r="AY101"/>
  <c r="AZ101" s="1" a="1"/>
  <c r="AZ101" s="1"/>
  <c r="BC101"/>
  <c r="BD101"/>
  <c r="AR102"/>
  <c r="AT102"/>
  <c r="AU102"/>
  <c r="AV102"/>
  <c r="AX102" a="1"/>
  <c r="AX102" s="1"/>
  <c r="AY102"/>
  <c r="AZ102" s="1" a="1"/>
  <c r="AZ102" s="1"/>
  <c r="BC102"/>
  <c r="BD102"/>
  <c r="CT102" a="1"/>
  <c r="CT102" s="1"/>
  <c r="DM102" s="1"/>
  <c r="AR103"/>
  <c r="AT103"/>
  <c r="AU103"/>
  <c r="AV103"/>
  <c r="AX103" a="1"/>
  <c r="AX103" s="1"/>
  <c r="E103" s="1"/>
  <c r="AY103"/>
  <c r="AW103"/>
  <c r="AR104"/>
  <c r="AT104"/>
  <c r="AU104"/>
  <c r="AV104"/>
  <c r="AX104" a="1"/>
  <c r="AX104" s="1"/>
  <c r="E104" s="1"/>
  <c r="AY104"/>
  <c r="AW104"/>
  <c r="AR106"/>
  <c r="AT106"/>
  <c r="AU106"/>
  <c r="AV106"/>
  <c r="AX106" a="1"/>
  <c r="AX106" s="1"/>
  <c r="E106" s="1"/>
  <c r="AY106"/>
  <c r="AW106"/>
  <c r="AR108"/>
  <c r="AT108"/>
  <c r="AU108"/>
  <c r="AV108"/>
  <c r="AX108" a="1"/>
  <c r="AX108" s="1"/>
  <c r="E108" s="1"/>
  <c r="AY108"/>
  <c r="AW108"/>
  <c r="AR110"/>
  <c r="AT110"/>
  <c r="AU110"/>
  <c r="AV110"/>
  <c r="AX110" a="1"/>
  <c r="AX110" s="1"/>
  <c r="E110" s="1"/>
  <c r="AY110"/>
  <c r="AW110"/>
  <c r="AR112"/>
  <c r="AT112"/>
  <c r="AU112"/>
  <c r="AV112"/>
  <c r="AX112" a="1"/>
  <c r="AX112" s="1"/>
  <c r="E112" s="1"/>
  <c r="AY112"/>
  <c r="AW112"/>
  <c r="AR114"/>
  <c r="AT114"/>
  <c r="AU114"/>
  <c r="AV114"/>
  <c r="AX114" a="1"/>
  <c r="AX114" s="1"/>
  <c r="E114" s="1"/>
  <c r="AY114"/>
  <c r="AW114"/>
  <c r="AR116"/>
  <c r="AT116"/>
  <c r="AX116" a="1"/>
  <c r="AX116" s="1"/>
  <c r="E116" s="1"/>
  <c r="AY116"/>
  <c r="AW116"/>
  <c r="AR118"/>
  <c r="AT118"/>
  <c r="AU118"/>
  <c r="AV118"/>
  <c r="AX118" a="1"/>
  <c r="AX118" s="1"/>
  <c r="E118" s="1"/>
  <c r="AY118"/>
  <c r="AW118"/>
  <c r="AR120"/>
  <c r="AT120"/>
  <c r="AU120"/>
  <c r="AV120"/>
  <c r="AX120" a="1"/>
  <c r="AX120" s="1"/>
  <c r="E120" s="1"/>
  <c r="AY120"/>
  <c r="AW120"/>
  <c r="AR122"/>
  <c r="AT122"/>
  <c r="AU122"/>
  <c r="AV122"/>
  <c r="AX122" a="1"/>
  <c r="AX122" s="1"/>
  <c r="E122" s="1"/>
  <c r="AY122"/>
  <c r="AW122"/>
  <c r="AR124"/>
  <c r="AT124"/>
  <c r="AU124"/>
  <c r="AV124"/>
  <c r="AX124" a="1"/>
  <c r="AX124" s="1"/>
  <c r="E124" s="1"/>
  <c r="AY124"/>
  <c r="AR128"/>
  <c r="AT128"/>
  <c r="AU128"/>
  <c r="AV128"/>
  <c r="AX128" a="1"/>
  <c r="AX128" s="1"/>
  <c r="E128" s="1"/>
  <c r="AY128"/>
  <c r="AW128"/>
  <c r="AR129"/>
  <c r="AT129"/>
  <c r="AU129"/>
  <c r="AV129"/>
  <c r="AX129" a="1"/>
  <c r="AX129" s="1"/>
  <c r="E129" s="1"/>
  <c r="AY129"/>
  <c r="AW129"/>
  <c r="AR130"/>
  <c r="AT130"/>
  <c r="AU130"/>
  <c r="AV130"/>
  <c r="AX130" a="1"/>
  <c r="AX130" s="1"/>
  <c r="E130" s="1"/>
  <c r="AY130"/>
  <c r="AW130"/>
  <c r="AR131"/>
  <c r="AT131"/>
  <c r="AU131"/>
  <c r="AV131"/>
  <c r="AX131" a="1"/>
  <c r="AX131" s="1"/>
  <c r="AY131"/>
  <c r="AZ131" s="1" a="1"/>
  <c r="AZ131" s="1"/>
  <c r="BC131"/>
  <c r="BD131"/>
  <c r="CT131" a="1"/>
  <c r="CT131" s="1"/>
  <c r="DM131" s="1"/>
  <c r="AR133"/>
  <c r="AT133"/>
  <c r="AU133"/>
  <c r="AV133"/>
  <c r="AX133" a="1"/>
  <c r="AX133" s="1"/>
  <c r="AY133"/>
  <c r="AZ133" s="1" a="1"/>
  <c r="AZ133" s="1"/>
  <c r="BC133"/>
  <c r="BD133"/>
  <c r="CT133" a="1"/>
  <c r="CT133" s="1"/>
  <c r="DM133" s="1"/>
  <c r="AR164"/>
  <c r="AT164"/>
  <c r="AU164"/>
  <c r="AV164"/>
  <c r="AX164" a="1"/>
  <c r="AX164" s="1"/>
  <c r="AY164"/>
  <c r="AZ164" s="1" a="1"/>
  <c r="AZ164" s="1"/>
  <c r="BC164"/>
  <c r="BD164"/>
  <c r="CT164" a="1"/>
  <c r="CT164" s="1"/>
  <c r="DM164" s="1"/>
  <c r="AR165"/>
  <c r="AT165"/>
  <c r="AU165"/>
  <c r="AV165"/>
  <c r="AX165" a="1"/>
  <c r="AX165" s="1"/>
  <c r="AY165"/>
  <c r="AZ165" s="1" a="1"/>
  <c r="AZ165" s="1"/>
  <c r="BC165"/>
  <c r="BD165"/>
  <c r="CT165" a="1"/>
  <c r="CT165" s="1"/>
  <c r="DM165" s="1"/>
  <c r="AR166"/>
  <c r="AT166"/>
  <c r="AU166"/>
  <c r="AV166"/>
  <c r="AX166" a="1"/>
  <c r="AX166" s="1"/>
  <c r="AY166"/>
  <c r="AZ166" s="1" a="1"/>
  <c r="AZ166" s="1"/>
  <c r="BC166"/>
  <c r="BD166"/>
  <c r="CT166" a="1"/>
  <c r="CT166" s="1"/>
  <c r="DM166" s="1"/>
  <c r="AR167"/>
  <c r="AT167"/>
  <c r="AU167"/>
  <c r="AV167"/>
  <c r="AX167" a="1"/>
  <c r="AX167" s="1"/>
  <c r="AY167"/>
  <c r="AR168"/>
  <c r="CT168" s="1" a="1"/>
  <c r="CT168" s="1"/>
  <c r="DM168" s="1"/>
  <c r="AT168"/>
  <c r="AU168"/>
  <c r="AV168"/>
  <c r="AX168" a="1"/>
  <c r="AX168" s="1"/>
  <c r="AY168"/>
  <c r="AZ168" s="1" a="1"/>
  <c r="AZ168" s="1"/>
  <c r="BC168"/>
  <c r="BD168"/>
  <c r="AR169"/>
  <c r="AT169"/>
  <c r="AU169"/>
  <c r="AV169"/>
  <c r="AX169" a="1"/>
  <c r="AX169" s="1"/>
  <c r="AY169"/>
  <c r="AZ169" s="1" a="1"/>
  <c r="AZ169" s="1"/>
  <c r="BC169"/>
  <c r="BD169"/>
  <c r="CT169" a="1"/>
  <c r="CT169" s="1"/>
  <c r="DM169" s="1"/>
  <c r="BC170"/>
  <c r="BD170"/>
  <c r="AR171"/>
  <c r="AT171"/>
  <c r="AU171"/>
  <c r="AV171"/>
  <c r="AX171" a="1"/>
  <c r="AX171" s="1"/>
  <c r="AY171"/>
  <c r="AT172"/>
  <c r="AY172"/>
  <c r="AZ172" s="1" a="1"/>
  <c r="AZ172" s="1"/>
  <c r="BC172"/>
  <c r="BD172"/>
  <c r="AR173"/>
  <c r="AT173"/>
  <c r="AU173"/>
  <c r="AV173"/>
  <c r="AX173" a="1"/>
  <c r="AX173" s="1"/>
  <c r="AY173"/>
  <c r="AZ173" s="1" a="1"/>
  <c r="AZ173" s="1"/>
  <c r="BC173"/>
  <c r="BD173"/>
  <c r="CT173" a="1"/>
  <c r="CT173" s="1"/>
  <c r="DM173" s="1"/>
  <c r="AR174"/>
  <c r="AT174"/>
  <c r="AU174"/>
  <c r="AV174"/>
  <c r="AX174" a="1"/>
  <c r="AX174" s="1"/>
  <c r="AY174"/>
  <c r="AZ174" s="1" a="1"/>
  <c r="AZ174" s="1"/>
  <c r="BC174"/>
  <c r="BD174"/>
  <c r="CT174" a="1"/>
  <c r="CT174" s="1"/>
  <c r="DM174" s="1"/>
  <c r="AR175"/>
  <c r="AT175"/>
  <c r="AU175"/>
  <c r="AV175"/>
  <c r="AX175" a="1"/>
  <c r="AX175" s="1"/>
  <c r="AY175"/>
  <c r="AR176"/>
  <c r="AT176"/>
  <c r="AU176"/>
  <c r="AV176"/>
  <c r="AX176" a="1"/>
  <c r="AX176" s="1"/>
  <c r="AY176"/>
  <c r="AZ176" s="1" a="1"/>
  <c r="AZ176" s="1"/>
  <c r="BC176"/>
  <c r="BD176"/>
  <c r="CT176" a="1"/>
  <c r="CT176" s="1"/>
  <c r="DM176" s="1"/>
  <c r="AR177"/>
  <c r="AT177"/>
  <c r="AU177"/>
  <c r="AV177"/>
  <c r="AX177" a="1"/>
  <c r="AX177" s="1"/>
  <c r="AY177"/>
  <c r="AZ177" s="1" a="1"/>
  <c r="AZ177" s="1"/>
  <c r="BC177"/>
  <c r="BD177"/>
  <c r="CT177" a="1"/>
  <c r="CT177" s="1"/>
  <c r="DM177" s="1"/>
  <c r="BC178"/>
  <c r="BD178"/>
  <c r="AR179"/>
  <c r="AT179"/>
  <c r="AU179"/>
  <c r="AV179"/>
  <c r="AX179" a="1"/>
  <c r="AX179" s="1"/>
  <c r="AY179"/>
  <c r="AR180"/>
  <c r="AT180"/>
  <c r="AU180"/>
  <c r="AV180"/>
  <c r="AX180" a="1"/>
  <c r="AX180" s="1"/>
  <c r="AY180"/>
  <c r="AZ180" s="1" a="1"/>
  <c r="AZ180" s="1"/>
  <c r="BC180"/>
  <c r="BD180"/>
  <c r="CT180" a="1"/>
  <c r="CT180" s="1"/>
  <c r="DM180" s="1"/>
  <c r="AR181"/>
  <c r="AT181"/>
  <c r="AU181"/>
  <c r="AV181"/>
  <c r="AX181" a="1"/>
  <c r="AX181" s="1"/>
  <c r="AY181"/>
  <c r="AZ181" s="1" a="1"/>
  <c r="AZ181" s="1"/>
  <c r="BC181"/>
  <c r="BD181"/>
  <c r="CT181" a="1"/>
  <c r="CT181" s="1"/>
  <c r="DM181" s="1"/>
  <c r="AR182"/>
  <c r="AT182"/>
  <c r="AU182"/>
  <c r="AV182"/>
  <c r="AX182" a="1"/>
  <c r="AX182" s="1"/>
  <c r="AY182"/>
  <c r="AZ182" s="1" a="1"/>
  <c r="AZ182" s="1"/>
  <c r="BC182"/>
  <c r="BD182"/>
  <c r="CT182" a="1"/>
  <c r="CT182" s="1"/>
  <c r="DM182" s="1"/>
  <c r="AR183"/>
  <c r="AT183"/>
  <c r="AU183"/>
  <c r="AV183"/>
  <c r="AX183" a="1"/>
  <c r="AX183" s="1"/>
  <c r="AY183"/>
  <c r="AR184"/>
  <c r="AT184"/>
  <c r="AU184"/>
  <c r="AV184"/>
  <c r="AX184" a="1"/>
  <c r="AX184" s="1"/>
  <c r="AY184"/>
  <c r="AZ184" s="1" a="1"/>
  <c r="AZ184" s="1"/>
  <c r="BC184"/>
  <c r="BD184"/>
  <c r="CT184" a="1"/>
  <c r="CT184" s="1"/>
  <c r="DM184" s="1"/>
  <c r="AR185"/>
  <c r="AT185"/>
  <c r="AU185"/>
  <c r="AV185"/>
  <c r="AX185" a="1"/>
  <c r="AX185" s="1"/>
  <c r="AY185"/>
  <c r="AZ185" s="1" a="1"/>
  <c r="AZ185" s="1"/>
  <c r="BC185"/>
  <c r="BD185"/>
  <c r="CT185" a="1"/>
  <c r="CT185" s="1"/>
  <c r="DM185" s="1"/>
  <c r="AR186"/>
  <c r="AT186"/>
  <c r="AU186"/>
  <c r="AV186"/>
  <c r="AX186" a="1"/>
  <c r="AX186" s="1"/>
  <c r="AY186"/>
  <c r="AZ186" s="1" a="1"/>
  <c r="AZ186" s="1"/>
  <c r="BC186"/>
  <c r="BD186"/>
  <c r="CT186" a="1"/>
  <c r="CT186" s="1"/>
  <c r="DM186" s="1"/>
  <c r="AR187"/>
  <c r="AT187"/>
  <c r="AU187"/>
  <c r="AV187"/>
  <c r="AX187" a="1"/>
  <c r="AX187" s="1"/>
  <c r="AY187"/>
  <c r="AR188"/>
  <c r="AT188"/>
  <c r="AU188"/>
  <c r="AV188"/>
  <c r="AX188" a="1"/>
  <c r="AX188" s="1"/>
  <c r="AY188"/>
  <c r="AZ188" s="1" a="1"/>
  <c r="AZ188" s="1"/>
  <c r="BC188"/>
  <c r="BD188"/>
  <c r="CT188" a="1"/>
  <c r="CT188" s="1"/>
  <c r="DM188" s="1"/>
  <c r="AR189"/>
  <c r="AT189"/>
  <c r="AU189"/>
  <c r="AV189"/>
  <c r="AX189" a="1"/>
  <c r="AX189" s="1"/>
  <c r="AY189"/>
  <c r="AZ189" s="1" a="1"/>
  <c r="AZ189" s="1"/>
  <c r="BC189"/>
  <c r="BD189"/>
  <c r="CT189" a="1"/>
  <c r="CT189" s="1"/>
  <c r="DM189" s="1"/>
  <c r="AR190"/>
  <c r="AT190"/>
  <c r="AU190"/>
  <c r="AV190"/>
  <c r="AX190" a="1"/>
  <c r="AX190" s="1"/>
  <c r="AY190"/>
  <c r="AZ190" s="1" a="1"/>
  <c r="AZ190" s="1"/>
  <c r="BC190"/>
  <c r="BD190"/>
  <c r="CT190" a="1"/>
  <c r="CT190" s="1"/>
  <c r="DM190" s="1"/>
  <c r="AR192"/>
  <c r="AT192"/>
  <c r="AU192"/>
  <c r="AV192"/>
  <c r="AX192" a="1"/>
  <c r="AX192" s="1"/>
  <c r="AY192"/>
  <c r="AR193"/>
  <c r="AT193"/>
  <c r="AU193"/>
  <c r="AV193"/>
  <c r="AX193" a="1"/>
  <c r="AX193" s="1"/>
  <c r="AY193"/>
  <c r="AR194"/>
  <c r="AT194"/>
  <c r="AU194"/>
  <c r="AV194"/>
  <c r="AX194" a="1"/>
  <c r="AX194" s="1"/>
  <c r="AY194"/>
  <c r="AR195"/>
  <c r="AT195"/>
  <c r="AU195"/>
  <c r="AV195"/>
  <c r="AX195" a="1"/>
  <c r="AX195" s="1"/>
  <c r="AY195"/>
  <c r="AR202"/>
  <c r="AT202"/>
  <c r="AU202"/>
  <c r="AV202"/>
  <c r="AX202" a="1"/>
  <c r="AX202" s="1"/>
  <c r="E202" s="1"/>
  <c r="AY202"/>
  <c r="AW202"/>
  <c r="AR228"/>
  <c r="CT228" s="1" a="1"/>
  <c r="AT228"/>
  <c r="AU228"/>
  <c r="AV228"/>
  <c r="AX228" a="1"/>
  <c r="AX228" s="1"/>
  <c r="AY228"/>
  <c r="AZ228" s="1" a="1"/>
  <c r="AR229"/>
  <c r="AT229"/>
  <c r="AU229"/>
  <c r="AV229"/>
  <c r="AX229" a="1"/>
  <c r="AX229" s="1"/>
  <c r="AY229"/>
  <c r="AZ229" s="1" a="1"/>
  <c r="AZ229" s="1"/>
  <c r="BC229"/>
  <c r="BD229"/>
  <c r="CT229" a="1"/>
  <c r="CT229" s="1"/>
  <c r="DM229" s="1"/>
  <c r="AR231"/>
  <c r="AT231"/>
  <c r="AU231"/>
  <c r="AV231"/>
  <c r="AX231" a="1"/>
  <c r="AX231" s="1"/>
  <c r="AY231"/>
  <c r="AZ231" s="1" a="1"/>
  <c r="AZ231" s="1"/>
  <c r="BC231"/>
  <c r="BD231"/>
  <c r="CT231" a="1"/>
  <c r="CT231" s="1"/>
  <c r="DM231" s="1"/>
  <c r="AR233"/>
  <c r="AT233"/>
  <c r="AU233"/>
  <c r="AV233"/>
  <c r="AX233" a="1"/>
  <c r="AX233" s="1"/>
  <c r="AY233"/>
  <c r="AZ233" s="1" a="1"/>
  <c r="AZ233" s="1"/>
  <c r="BC233"/>
  <c r="BD233"/>
  <c r="CT233" a="1"/>
  <c r="CT233" s="1"/>
  <c r="DM233" s="1"/>
  <c r="AR234"/>
  <c r="AT234"/>
  <c r="AU234"/>
  <c r="AV234"/>
  <c r="AX234" a="1"/>
  <c r="AX234" s="1"/>
  <c r="AY234"/>
  <c r="AZ234" s="1" a="1"/>
  <c r="AZ234" s="1"/>
  <c r="BC234"/>
  <c r="BD234"/>
  <c r="CT234" a="1"/>
  <c r="CT234" s="1"/>
  <c r="DM234" s="1"/>
  <c r="AR235"/>
  <c r="AT235"/>
  <c r="AU235"/>
  <c r="AV235"/>
  <c r="AX235" a="1"/>
  <c r="AX235" s="1"/>
  <c r="AY235"/>
  <c r="AZ235" s="1" a="1"/>
  <c r="AZ235" s="1"/>
  <c r="BC235"/>
  <c r="BD235"/>
  <c r="CT235" a="1"/>
  <c r="CT235" s="1"/>
  <c r="DM235" s="1"/>
  <c r="AR236"/>
  <c r="AT236"/>
  <c r="AU236"/>
  <c r="AV236"/>
  <c r="AX236" a="1"/>
  <c r="AX236" s="1"/>
  <c r="AY236"/>
  <c r="BC236"/>
  <c r="BD236"/>
  <c r="AR237"/>
  <c r="AT237"/>
  <c r="AU237"/>
  <c r="AV237"/>
  <c r="AX237" a="1"/>
  <c r="AX237" s="1"/>
  <c r="AY237"/>
  <c r="BC237"/>
  <c r="BD237"/>
  <c r="AR238"/>
  <c r="AT238"/>
  <c r="AU238"/>
  <c r="AV238"/>
  <c r="AX238" a="1"/>
  <c r="AX238" s="1"/>
  <c r="E238" s="1"/>
  <c r="AY238"/>
  <c r="AW238"/>
  <c r="AR239"/>
  <c r="AT239"/>
  <c r="AU239"/>
  <c r="AV239"/>
  <c r="AX239" a="1"/>
  <c r="AX239" s="1"/>
  <c r="E239" s="1"/>
  <c r="AY239"/>
  <c r="AW239"/>
  <c r="AR241"/>
  <c r="AT241"/>
  <c r="AU241"/>
  <c r="AV241"/>
  <c r="AX241" a="1"/>
  <c r="AX241" s="1"/>
  <c r="E241" s="1"/>
  <c r="AY241"/>
  <c r="AW241"/>
  <c r="AR242"/>
  <c r="AT242"/>
  <c r="AU242"/>
  <c r="AV242"/>
  <c r="AX242" a="1"/>
  <c r="AX242" s="1"/>
  <c r="E242" s="1"/>
  <c r="AY242"/>
  <c r="AW242"/>
  <c r="AR243"/>
  <c r="AT243"/>
  <c r="AU243"/>
  <c r="AV243"/>
  <c r="AX243" a="1"/>
  <c r="AX243" s="1"/>
  <c r="E243" s="1"/>
  <c r="AY243"/>
  <c r="AW243"/>
  <c r="AR244"/>
  <c r="AT244"/>
  <c r="AU244"/>
  <c r="AV244"/>
  <c r="AX244" a="1"/>
  <c r="AX244" s="1"/>
  <c r="E244" s="1"/>
  <c r="AY244"/>
  <c r="AR245"/>
  <c r="AT245"/>
  <c r="AU245"/>
  <c r="AV245"/>
  <c r="AX245" a="1"/>
  <c r="AX245" s="1"/>
  <c r="E245" s="1"/>
  <c r="AY245"/>
  <c r="AW245"/>
  <c r="AR246"/>
  <c r="AT246"/>
  <c r="AU246"/>
  <c r="AV246"/>
  <c r="AX246" a="1"/>
  <c r="AX246" s="1"/>
  <c r="E246" s="1"/>
  <c r="AY246"/>
  <c r="AW246"/>
  <c r="AR248"/>
  <c r="AT248"/>
  <c r="AU248"/>
  <c r="AV248"/>
  <c r="AX248" a="1"/>
  <c r="AX248" s="1"/>
  <c r="E248" s="1"/>
  <c r="AY248"/>
  <c r="AW248"/>
  <c r="AR267"/>
  <c r="CT267" s="1" a="1"/>
  <c r="AT267"/>
  <c r="AU267"/>
  <c r="AV267"/>
  <c r="AX267" a="1"/>
  <c r="AX267" s="1"/>
  <c r="E267" s="1"/>
  <c r="AY267"/>
  <c r="AW267"/>
  <c r="CY11"/>
  <c r="DR11" s="1"/>
  <c r="CZ11"/>
  <c r="DS11" s="1"/>
  <c r="AY17"/>
  <c r="AR17"/>
  <c r="AT17"/>
  <c r="AU17"/>
  <c r="AV17"/>
  <c r="AX17" a="1"/>
  <c r="AX17" s="1"/>
  <c r="E17" s="1"/>
  <c r="AY18"/>
  <c r="AR18"/>
  <c r="AT18"/>
  <c r="AU18"/>
  <c r="AV18"/>
  <c r="AX18" a="1"/>
  <c r="AX18" s="1"/>
  <c r="E18" s="1"/>
  <c r="AW18"/>
  <c r="AY19"/>
  <c r="AR19"/>
  <c r="AT19"/>
  <c r="AU19"/>
  <c r="AV19"/>
  <c r="AX19" a="1"/>
  <c r="AX19" s="1"/>
  <c r="E19" s="1"/>
  <c r="AM22"/>
  <c r="BO22" s="1"/>
  <c r="T26"/>
  <c r="Z26" s="1"/>
  <c r="AR26"/>
  <c r="AT26"/>
  <c r="AU26"/>
  <c r="AV26"/>
  <c r="AX26" a="1"/>
  <c r="AX26" s="1"/>
  <c r="AZ26" a="1"/>
  <c r="AZ26" s="1"/>
  <c r="BC26"/>
  <c r="BD26"/>
  <c r="CT26" a="1"/>
  <c r="CT26" s="1"/>
  <c r="DM26" s="1"/>
  <c r="T25"/>
  <c r="Z25" s="1"/>
  <c r="AR16"/>
  <c r="AT16"/>
  <c r="AU16"/>
  <c r="AV16"/>
  <c r="AX16" a="1"/>
  <c r="AX16" s="1"/>
  <c r="E16" s="1"/>
  <c r="AR20"/>
  <c r="AT20"/>
  <c r="AU20"/>
  <c r="AV20"/>
  <c r="AX20" a="1"/>
  <c r="AX20" s="1"/>
  <c r="E20" s="1"/>
  <c r="AR21"/>
  <c r="AT21"/>
  <c r="AU21"/>
  <c r="AV21"/>
  <c r="AX21" a="1"/>
  <c r="AX21" s="1"/>
  <c r="E21" s="1"/>
  <c r="AR24"/>
  <c r="AT24"/>
  <c r="AU24"/>
  <c r="AV24"/>
  <c r="AX24" a="1"/>
  <c r="AX24" s="1"/>
  <c r="E24" s="1"/>
  <c r="AR25"/>
  <c r="AT25"/>
  <c r="AU25"/>
  <c r="AV25"/>
  <c r="AX25" a="1"/>
  <c r="AX25" s="1"/>
  <c r="AZ25" a="1"/>
  <c r="AZ25" s="1"/>
  <c r="BC25"/>
  <c r="BD25"/>
  <c r="CT25" a="1"/>
  <c r="CT25" s="1"/>
  <c r="DM25" s="1"/>
  <c r="BB42" i="24"/>
  <c r="BC42" s="1"/>
  <c r="T42" s="1"/>
  <c r="BB64"/>
  <c r="BC64" s="1"/>
  <c r="T64" s="1"/>
  <c r="BB28"/>
  <c r="BB52"/>
  <c r="BC52" s="1"/>
  <c r="T52" s="1"/>
  <c r="BB53"/>
  <c r="BB27"/>
  <c r="BB51"/>
  <c r="BC51" s="1"/>
  <c r="T51" s="1"/>
  <c r="BB19"/>
  <c r="BB33"/>
  <c r="BB20"/>
  <c r="BB50"/>
  <c r="BC50" s="1"/>
  <c r="T50" s="1"/>
  <c r="BB40"/>
  <c r="BC40" s="1"/>
  <c r="T40" s="1"/>
  <c r="BB49"/>
  <c r="BC49" s="1"/>
  <c r="T49" s="1"/>
  <c r="BB24"/>
  <c r="BB71"/>
  <c r="BC71" s="1"/>
  <c r="T71" s="1"/>
  <c r="BB32"/>
  <c r="BB58"/>
  <c r="BB31"/>
  <c r="BB22"/>
  <c r="BB37"/>
  <c r="BB66"/>
  <c r="BC66" s="1"/>
  <c r="T66" s="1"/>
  <c r="BB18"/>
  <c r="BB26"/>
  <c r="BB21"/>
  <c r="BB54"/>
  <c r="BB60"/>
  <c r="BB62"/>
  <c r="BC62" s="1"/>
  <c r="T62" s="1"/>
  <c r="BB45"/>
  <c r="BC45" s="1"/>
  <c r="T45" s="1"/>
  <c r="BB17"/>
  <c r="BC17" s="1"/>
  <c r="T17" s="1"/>
  <c r="BB59"/>
  <c r="BB67"/>
  <c r="BC67" s="1"/>
  <c r="T67" s="1"/>
  <c r="BB39"/>
  <c r="BB44"/>
  <c r="BC44" s="1"/>
  <c r="T44" s="1"/>
  <c r="BB61"/>
  <c r="BB16"/>
  <c r="BC16" s="1"/>
  <c r="T16" s="1"/>
  <c r="BB23"/>
  <c r="BB46"/>
  <c r="BC46" s="1"/>
  <c r="T46" s="1"/>
  <c r="BB35"/>
  <c r="BB43"/>
  <c r="BC43" s="1"/>
  <c r="T43" s="1"/>
  <c r="BB68"/>
  <c r="BC68" s="1"/>
  <c r="T68" s="1"/>
  <c r="BB25"/>
  <c r="BB36"/>
  <c r="BB38"/>
  <c r="BB13"/>
  <c r="BB14"/>
  <c r="DG2" i="3"/>
  <c r="BB57" i="24"/>
  <c r="BL57"/>
  <c r="BB56"/>
  <c r="BL56"/>
  <c r="BL55"/>
  <c r="BB55"/>
  <c r="T34"/>
  <c r="EE11" i="3"/>
  <c r="EE12"/>
  <c r="EB12" s="1"/>
  <c r="AZ12"/>
  <c r="BK11"/>
  <c r="BL11"/>
  <c r="BK12"/>
  <c r="BL12"/>
  <c r="BR65" i="24"/>
  <c r="BS65"/>
  <c r="BQ63"/>
  <c r="CT12" i="3" a="1"/>
  <c r="CX12" a="1"/>
  <c r="CT24" a="1"/>
  <c r="CT11" a="1"/>
  <c r="CR15" a="1"/>
  <c r="CS15" a="1"/>
  <c r="CX589" a="1"/>
  <c r="CX273" a="1"/>
  <c r="AZ275" a="1"/>
  <c r="CX452" a="1"/>
  <c r="AZ76" a="1"/>
  <c r="AZ49" a="1"/>
  <c r="CX592" a="1"/>
  <c r="CR138" a="1"/>
  <c r="AZ458" a="1"/>
  <c r="CS140" a="1"/>
  <c r="AZ260" a="1"/>
  <c r="CX111" a="1"/>
  <c r="CR145" a="1"/>
  <c r="CX11" a="1"/>
  <c r="AZ203" a="1"/>
  <c r="AZ139" a="1"/>
  <c r="AZ45" a="1"/>
  <c r="CT211" a="1"/>
  <c r="CX552" a="1"/>
  <c r="CX473" a="1"/>
  <c r="CT241" a="1"/>
  <c r="AZ85" a="1"/>
  <c r="AZ262" a="1"/>
  <c r="AZ18" a="1"/>
  <c r="CT218" a="1"/>
  <c r="AZ144" a="1"/>
  <c r="CT110" a="1"/>
  <c r="CS145" a="1"/>
  <c r="CX501" a="1"/>
  <c r="T96" a="1"/>
  <c r="CZ25" a="1"/>
  <c r="AZ281" a="1"/>
  <c r="AZ303" a="1"/>
  <c r="CT90" a="1"/>
  <c r="AZ43" a="1"/>
  <c r="AZ71" a="1"/>
  <c r="AZ323" a="1"/>
  <c r="CT219" a="1"/>
  <c r="AZ294" a="1"/>
  <c r="CX387" a="1"/>
  <c r="CT80" a="1"/>
  <c r="AZ379" a="1"/>
  <c r="CX505" a="1"/>
  <c r="AZ312" a="1"/>
  <c r="CS146" a="1"/>
  <c r="AZ399" a="1"/>
  <c r="CT93" a="1"/>
  <c r="CT116" a="1"/>
  <c r="CT69" a="1"/>
  <c r="CR136" a="1"/>
  <c r="CT106" a="1"/>
  <c r="CT70" a="1"/>
  <c r="CT105" a="1"/>
  <c r="CR140" a="1"/>
  <c r="CT192" a="1"/>
  <c r="CX403" a="1"/>
  <c r="CT135" a="1"/>
  <c r="AZ54" a="1"/>
  <c r="AZ120" a="1"/>
  <c r="AZ349" a="1"/>
  <c r="AZ208" a="1"/>
  <c r="AZ143" a="1"/>
  <c r="AZ37" a="1"/>
  <c r="AZ57" a="1"/>
  <c r="AZ70" a="1"/>
  <c r="AZ90" a="1"/>
  <c r="AZ129" a="1"/>
  <c r="AZ473" a="1"/>
  <c r="AZ511" a="1"/>
  <c r="CT129" a="1"/>
  <c r="CT193" a="1"/>
  <c r="CT145" a="1"/>
  <c r="CT50" a="1"/>
  <c r="CT68" a="1"/>
  <c r="AZ83" a="1"/>
  <c r="AZ93" a="1"/>
  <c r="AZ246" a="1"/>
  <c r="T176" a="1"/>
  <c r="CX550" a="1"/>
  <c r="CX259" a="1"/>
  <c r="CT248" a="1"/>
  <c r="AZ42" a="1"/>
  <c r="AZ243" a="1"/>
  <c r="CX579" a="1"/>
  <c r="CX449" a="1"/>
  <c r="CX446" a="1"/>
  <c r="AZ112" a="1"/>
  <c r="T305" a="1"/>
  <c r="AZ104" a="1"/>
  <c r="CY295" a="1"/>
  <c r="CT194" a="1"/>
  <c r="AZ427" a="1"/>
  <c r="AZ236" a="1"/>
  <c r="AZ81" a="1"/>
  <c r="AZ56" a="1"/>
  <c r="CX492" a="1"/>
  <c r="AZ193" a="1"/>
  <c r="CX283" a="1"/>
  <c r="CX461" a="1"/>
  <c r="AZ161" a="1"/>
  <c r="CR143" a="1"/>
  <c r="AZ467" a="1"/>
  <c r="CX115" a="1"/>
  <c r="CT144" a="1"/>
  <c r="AZ529" a="1"/>
  <c r="T178" a="1"/>
  <c r="CX147" a="1"/>
  <c r="CX522" a="1"/>
  <c r="T170" a="1"/>
  <c r="AZ94" a="1"/>
  <c r="CX554" a="1"/>
  <c r="CT146" a="1"/>
  <c r="CX277" a="1"/>
  <c r="CX458" a="1"/>
  <c r="AZ244" a="1"/>
  <c r="AZ108" a="1"/>
  <c r="AZ36" a="1"/>
  <c r="CX497" a="1"/>
  <c r="CX548" a="1"/>
  <c r="CT39" a="1"/>
  <c r="AZ17" a="1"/>
  <c r="CT52" a="1"/>
  <c r="CX569" a="1"/>
  <c r="AZ253" a="1"/>
  <c r="CT37" a="1"/>
  <c r="AZ135" a="1"/>
  <c r="CT128" a="1"/>
  <c r="AZ390" a="1"/>
  <c r="AZ549" a="1"/>
  <c r="AZ115" a="1"/>
  <c r="CT56" a="1"/>
  <c r="AZ64" a="1"/>
  <c r="CT89" a="1"/>
  <c r="CT108" a="1"/>
  <c r="AZ210" a="1"/>
  <c r="CX399" a="1"/>
  <c r="AZ179" a="1"/>
  <c r="CT237" a="1"/>
  <c r="AZ47" a="1"/>
  <c r="CT62" a="1"/>
  <c r="CT92" a="1"/>
  <c r="CR144" a="1"/>
  <c r="AZ496" a="1"/>
  <c r="AZ388" a="1"/>
  <c r="AZ48" a="1"/>
  <c r="AZ175" a="1"/>
  <c r="CT120" a="1"/>
  <c r="AZ124" a="1"/>
  <c r="CX565" a="1"/>
  <c r="AZ156" a="1"/>
  <c r="AZ110" a="1"/>
  <c r="CT243" a="1"/>
  <c r="CX299" a="1"/>
  <c r="CX375" a="1"/>
  <c r="CX269" a="1"/>
  <c r="CX373" a="1"/>
  <c r="CX527" a="1"/>
  <c r="AZ195" a="1"/>
  <c r="CX262" a="1"/>
  <c r="CR146" a="1"/>
  <c r="CX577" a="1"/>
  <c r="CT242" a="1"/>
  <c r="AZ404" a="1"/>
  <c r="CT203" a="1"/>
  <c r="CX537" a="1"/>
  <c r="AZ107" a="1"/>
  <c r="AZ136" a="1"/>
  <c r="CT63" a="1"/>
  <c r="CT187" a="1"/>
  <c r="AZ140" a="1"/>
  <c r="CX349" a="1"/>
  <c r="CT55" a="1"/>
  <c r="AZ242" a="1"/>
  <c r="CX34" a="1"/>
  <c r="CS136" a="1"/>
  <c r="AZ212" a="1"/>
  <c r="CS144" a="1"/>
  <c r="CT130" a="1"/>
  <c r="CT86" a="1"/>
  <c r="AZ39" a="1"/>
  <c r="AZ252" a="1"/>
  <c r="AZ118" a="1"/>
  <c r="CT208" a="1"/>
  <c r="AZ502" a="1"/>
  <c r="CT72" a="1"/>
  <c r="CT43" a="1"/>
  <c r="AZ218" a="1"/>
  <c r="CX503" a="1"/>
  <c r="CX391" a="1"/>
  <c r="CX530" a="1"/>
  <c r="CX254" a="1"/>
  <c r="AZ77" a="1"/>
  <c r="CT141" a="1"/>
  <c r="AZ187" a="1"/>
  <c r="CX585" a="1"/>
  <c r="CR141" a="1"/>
  <c r="AZ569" a="1"/>
  <c r="T172" a="1"/>
  <c r="AZ263" a="1"/>
  <c r="CT202" a="1"/>
  <c r="CX285" a="1"/>
  <c r="CT118" a="1"/>
  <c r="AZ125" a="1"/>
  <c r="CT51" a="1"/>
  <c r="AZ171" a="1"/>
  <c r="AZ479" a="1"/>
  <c r="AZ130" a="1"/>
  <c r="AZ267" a="1"/>
  <c r="AZ46" a="1"/>
  <c r="CT167" a="1"/>
  <c r="AZ224" a="1"/>
  <c r="AZ51" a="1"/>
  <c r="CT88" a="1"/>
  <c r="CT204" a="1"/>
  <c r="CT42" a="1"/>
  <c r="CX205" a="1"/>
  <c r="CX355" a="1"/>
  <c r="CY25" a="1"/>
  <c r="AZ151" a="1"/>
  <c r="CZ295" a="1"/>
  <c r="AZ464" a="1"/>
  <c r="CX532" a="1"/>
  <c r="CX107" a="1"/>
  <c r="CX281" a="1"/>
  <c r="AZ397" a="1"/>
  <c r="CX573" a="1"/>
  <c r="CT40" a="1"/>
  <c r="CT113" a="1"/>
  <c r="CX508" a="1"/>
  <c r="CX123" a="1"/>
  <c r="AZ237" a="1"/>
  <c r="CT20" a="1"/>
  <c r="CT36" a="1"/>
  <c r="CT17" a="1"/>
  <c r="CT122" a="1"/>
  <c r="CT136" a="1"/>
  <c r="AZ79" a="1"/>
  <c r="CT245" a="1"/>
  <c r="CX557" a="1"/>
  <c r="AZ99" a="1"/>
  <c r="CX553" a="1"/>
  <c r="CT246" a="1"/>
  <c r="CX274" a="1"/>
  <c r="CX258" a="1"/>
  <c r="CT59" a="1"/>
  <c r="CX276" a="1"/>
  <c r="CT57" a="1"/>
  <c r="AZ63" a="1"/>
  <c r="CX491" a="1"/>
  <c r="CX477" a="1"/>
  <c r="CX256" a="1"/>
  <c r="AZ91" a="1"/>
  <c r="AZ127" a="1"/>
  <c r="CT115" a="1"/>
  <c r="AZ103" a="1"/>
  <c r="AZ167" a="1"/>
  <c r="CT46" a="1"/>
  <c r="AZ89" a="1"/>
  <c r="AZ207" a="1"/>
  <c r="AZ411" a="1"/>
  <c r="AZ478" a="1"/>
  <c r="AZ50" a="1"/>
  <c r="CX109" a="1"/>
  <c r="AZ80" a="1"/>
  <c r="AZ145" a="1"/>
  <c r="AZ504" a="1"/>
  <c r="CT85" a="1"/>
  <c r="CT99" a="1"/>
  <c r="AZ73" a="1"/>
  <c r="CT82" a="1"/>
  <c r="CT73" a="1"/>
  <c r="CT48" a="1"/>
  <c r="AZ154" a="1"/>
  <c r="AZ514" a="1"/>
  <c r="CT138" a="1"/>
  <c r="CX591" a="1"/>
  <c r="CT64" a="1"/>
  <c r="AZ116" a="1"/>
  <c r="CX261" a="1"/>
  <c r="AZ501" a="1"/>
  <c r="CT103" a="1"/>
  <c r="CX148" a="1"/>
  <c r="CX423" a="1"/>
  <c r="CT107" a="1"/>
  <c r="AZ59" a="1"/>
  <c r="CT95" a="1"/>
  <c r="AZ141" a="1"/>
  <c r="CT195" a="1"/>
  <c r="CT87" a="1"/>
  <c r="AZ40" a="1"/>
  <c r="AZ95" a="1"/>
  <c r="CX329" a="1"/>
  <c r="CX304" a="1"/>
  <c r="CT47" a="1"/>
  <c r="AZ113" a="1"/>
  <c r="AZ219" a="1"/>
  <c r="CX464" a="1"/>
  <c r="CX534" a="1"/>
  <c r="CX487" a="1"/>
  <c r="CT83" a="1"/>
  <c r="CS143" a="1"/>
  <c r="AZ319" a="1"/>
  <c r="AZ519" a="1"/>
  <c r="CT114" a="1"/>
  <c r="AZ87" a="1"/>
  <c r="T584" a="1"/>
  <c r="CX536" a="1"/>
  <c r="CX250" a="1"/>
  <c r="AZ60" a="1"/>
  <c r="AZ476" a="1"/>
  <c r="CT222" a="1"/>
  <c r="AZ137" a="1"/>
  <c r="T189" a="1"/>
  <c r="AZ230" a="1"/>
  <c r="CX224" a="1"/>
  <c r="AZ52" a="1"/>
  <c r="AZ86" a="1"/>
  <c r="AZ152" a="1"/>
  <c r="CT236" a="1"/>
  <c r="CT77" a="1"/>
  <c r="CX490" a="1"/>
  <c r="AZ38" a="1"/>
  <c r="AZ128" a="1"/>
  <c r="AZ142" a="1"/>
  <c r="CS141" a="1"/>
  <c r="CX514" a="1"/>
  <c r="AZ65" a="1"/>
  <c r="T84" a="1"/>
  <c r="AZ74" a="1"/>
  <c r="CT142" a="1"/>
  <c r="AZ480" a="1"/>
  <c r="AZ524" a="1"/>
  <c r="T227" a="1"/>
  <c r="CS138" a="1"/>
  <c r="CX121" a="1"/>
  <c r="AZ270" a="1"/>
  <c r="CX538" a="1"/>
  <c r="AZ594" a="1"/>
  <c r="CT143" a="1"/>
  <c r="CT74" a="1"/>
  <c r="AZ122" a="1"/>
  <c r="CX117" a="1"/>
  <c r="CX524" a="1"/>
  <c r="AZ55" a="1"/>
  <c r="CX301" a="1"/>
  <c r="CT137" a="1"/>
  <c r="CT79" a="1"/>
  <c r="CT21" a="1"/>
  <c r="CT127" a="1"/>
  <c r="CT239" a="1"/>
  <c r="AZ69" a="1"/>
  <c r="CT19" a="1"/>
  <c r="AZ222" a="1"/>
  <c r="CX263" a="1"/>
  <c r="CT224" a="1"/>
  <c r="CT179" a="1"/>
  <c r="AZ192" a="1"/>
  <c r="AZ194" a="1"/>
  <c r="AZ202" a="1"/>
  <c r="AZ241" a="1"/>
  <c r="CT244" a="1"/>
  <c r="AZ245" a="1"/>
  <c r="CT18" a="1"/>
  <c r="CT16" a="1"/>
  <c r="AZ365" a="1"/>
  <c r="CT125" a="1"/>
  <c r="AZ146" a="1"/>
  <c r="CT45" a="1"/>
  <c r="CT54" a="1"/>
  <c r="AZ62" a="1"/>
  <c r="CT65" a="1"/>
  <c r="AZ72" a="1"/>
  <c r="CT81" a="1"/>
  <c r="CT94" a="1"/>
  <c r="CT112" a="1"/>
  <c r="CT124" a="1"/>
  <c r="CT238" a="1"/>
  <c r="CX347" a="1"/>
  <c r="CT207" a="1"/>
  <c r="AZ591" a="1"/>
  <c r="AZ537" a="1"/>
  <c r="AZ485" a="1"/>
  <c r="AZ510" a="1"/>
  <c r="CX125" a="1"/>
  <c r="AZ138" a="1"/>
  <c r="CT140" a="1"/>
  <c r="CT49" a="1"/>
  <c r="CT60" a="1"/>
  <c r="CT71" a="1"/>
  <c r="AZ82" a="1"/>
  <c r="CT91" a="1"/>
  <c r="AZ106" a="1"/>
  <c r="AZ114" a="1"/>
  <c r="CT183" a="1"/>
  <c r="AZ19" a="1"/>
  <c r="CX207" a="1"/>
  <c r="AZ484" a="1"/>
  <c r="AZ278" a="1"/>
  <c r="CT171" a="1"/>
  <c r="CT175" a="1"/>
  <c r="AZ183" a="1"/>
  <c r="AZ238" a="1"/>
  <c r="AZ495" a="1"/>
  <c r="AZ255" a="1"/>
  <c r="AZ105" a="1"/>
  <c r="CT139" a="1"/>
  <c r="CT38" a="1"/>
  <c r="CT58" a="1"/>
  <c r="AZ68" a="1"/>
  <c r="CT76" a="1"/>
  <c r="AZ88" a="1"/>
  <c r="AZ92" a="1"/>
  <c r="CT104" a="1"/>
  <c r="AZ239" a="1"/>
  <c r="AZ248" a="1"/>
  <c r="CT207" l="1"/>
  <c r="DM207" s="1"/>
  <c r="AZ207"/>
  <c r="BC207" s="1"/>
  <c r="BI207" s="1"/>
  <c r="BM207" s="1"/>
  <c r="CT204"/>
  <c r="DM204" s="1"/>
  <c r="BO338"/>
  <c r="AM338"/>
  <c r="BI336"/>
  <c r="BM336" s="1"/>
  <c r="CX342" a="1"/>
  <c r="CX342" s="1"/>
  <c r="DQ342" s="1"/>
  <c r="BK342"/>
  <c r="EE342"/>
  <c r="EB342" s="1"/>
  <c r="BL342"/>
  <c r="EC338"/>
  <c r="EA338"/>
  <c r="AU172"/>
  <c r="EE172" s="1"/>
  <c r="EB172" s="1"/>
  <c r="BC347"/>
  <c r="BL204"/>
  <c r="AY286"/>
  <c r="AX217" a="1"/>
  <c r="AX217" s="1"/>
  <c r="E217" s="1"/>
  <c r="E476"/>
  <c r="BG336"/>
  <c r="BI339"/>
  <c r="BM339" s="1"/>
  <c r="BL341"/>
  <c r="BK341"/>
  <c r="CX341" a="1"/>
  <c r="CX341" s="1"/>
  <c r="DQ341" s="1"/>
  <c r="EE341"/>
  <c r="EB341" s="1"/>
  <c r="BF335"/>
  <c r="BE335"/>
  <c r="CX335" a="1"/>
  <c r="CX335" s="1"/>
  <c r="DQ335" s="1"/>
  <c r="BL335"/>
  <c r="BK335"/>
  <c r="EE335"/>
  <c r="EB335" s="1"/>
  <c r="AV172"/>
  <c r="BI448"/>
  <c r="BM448" s="1"/>
  <c r="AM448" s="1"/>
  <c r="BO448" s="1"/>
  <c r="BH336"/>
  <c r="BE342"/>
  <c r="BF342"/>
  <c r="BG341"/>
  <c r="BH341" s="1"/>
  <c r="BF341"/>
  <c r="BE341"/>
  <c r="BI341" s="1"/>
  <c r="BM341" s="1"/>
  <c r="EA339"/>
  <c r="EC339"/>
  <c r="EC336"/>
  <c r="EA336"/>
  <c r="CT172" a="1"/>
  <c r="CT172" s="1"/>
  <c r="DM172" s="1"/>
  <c r="AX172" a="1"/>
  <c r="AX172" s="1"/>
  <c r="EE204"/>
  <c r="EB204" s="1"/>
  <c r="EC204" s="1"/>
  <c r="EP204" s="1"/>
  <c r="AX286" a="1"/>
  <c r="AX286" s="1"/>
  <c r="E286" s="1"/>
  <c r="AX382" a="1"/>
  <c r="AX382" s="1"/>
  <c r="BH338"/>
  <c r="CX508"/>
  <c r="DQ508" s="1"/>
  <c r="T189"/>
  <c r="Z189" s="1"/>
  <c r="T172"/>
  <c r="Z172" s="1"/>
  <c r="AZ464"/>
  <c r="BD464" s="1"/>
  <c r="T584"/>
  <c r="Z584" s="1"/>
  <c r="AZ524"/>
  <c r="BD524" s="1"/>
  <c r="CX589"/>
  <c r="DQ589" s="1"/>
  <c r="T176"/>
  <c r="Z176" s="1"/>
  <c r="E176" s="1"/>
  <c r="EE572"/>
  <c r="EB572" s="1"/>
  <c r="BK572"/>
  <c r="BL572"/>
  <c r="AT575"/>
  <c r="AY575"/>
  <c r="AV575"/>
  <c r="AR575"/>
  <c r="CT575" s="1" a="1"/>
  <c r="CT575" s="1"/>
  <c r="DM575" s="1"/>
  <c r="AX575" a="1"/>
  <c r="AX575" s="1"/>
  <c r="E575" s="1"/>
  <c r="AU575"/>
  <c r="AR351"/>
  <c r="CT351" s="1" a="1"/>
  <c r="CT351" s="1"/>
  <c r="DM351" s="1"/>
  <c r="AY351"/>
  <c r="AV351"/>
  <c r="AX351" a="1"/>
  <c r="AX351" s="1"/>
  <c r="E351" s="1"/>
  <c r="AT351"/>
  <c r="AU351"/>
  <c r="AU539"/>
  <c r="AT539"/>
  <c r="AR539"/>
  <c r="CT539" s="1" a="1"/>
  <c r="CT539" s="1"/>
  <c r="DM539" s="1"/>
  <c r="AX539" a="1"/>
  <c r="AX539" s="1"/>
  <c r="E539" s="1"/>
  <c r="AV539"/>
  <c r="AY539"/>
  <c r="AV440"/>
  <c r="AX440" a="1"/>
  <c r="AX440" s="1"/>
  <c r="E440" s="1"/>
  <c r="AY440"/>
  <c r="AU440"/>
  <c r="AT440"/>
  <c r="AR440"/>
  <c r="CT440" s="1" a="1"/>
  <c r="CT440" s="1"/>
  <c r="DM440" s="1"/>
  <c r="AR593"/>
  <c r="CT593" s="1" a="1"/>
  <c r="CT593" s="1"/>
  <c r="DM593" s="1"/>
  <c r="AV593"/>
  <c r="AY593"/>
  <c r="AU593"/>
  <c r="AX593" a="1"/>
  <c r="AX593" s="1"/>
  <c r="E593" s="1"/>
  <c r="AT593"/>
  <c r="AX221" a="1"/>
  <c r="AX221" s="1"/>
  <c r="AT221"/>
  <c r="AY221"/>
  <c r="AV221"/>
  <c r="AR221"/>
  <c r="AU221"/>
  <c r="AU214"/>
  <c r="AY214"/>
  <c r="AR214"/>
  <c r="AX214" a="1"/>
  <c r="AX214" s="1"/>
  <c r="E214" s="1"/>
  <c r="AT214"/>
  <c r="AV214"/>
  <c r="AR563"/>
  <c r="CT563" s="1" a="1"/>
  <c r="CT563" s="1"/>
  <c r="DM563" s="1"/>
  <c r="AU563"/>
  <c r="AY563"/>
  <c r="AX563" a="1"/>
  <c r="AX563" s="1"/>
  <c r="E563" s="1"/>
  <c r="AV563"/>
  <c r="AT563"/>
  <c r="AR288"/>
  <c r="CT288" s="1" a="1"/>
  <c r="CT288" s="1"/>
  <c r="DM288" s="1"/>
  <c r="AT288"/>
  <c r="AY288"/>
  <c r="AU288"/>
  <c r="AX288" a="1"/>
  <c r="AX288" s="1"/>
  <c r="E288" s="1"/>
  <c r="AV288"/>
  <c r="AU581"/>
  <c r="AT581"/>
  <c r="AX581" a="1"/>
  <c r="AX581" s="1"/>
  <c r="E581" s="1"/>
  <c r="AR581"/>
  <c r="CT581" s="1" a="1"/>
  <c r="CT581" s="1"/>
  <c r="DM581" s="1"/>
  <c r="AV581"/>
  <c r="AY581"/>
  <c r="AR316"/>
  <c r="CT316" s="1" a="1"/>
  <c r="CT316" s="1"/>
  <c r="DM316" s="1"/>
  <c r="AV316"/>
  <c r="AY316"/>
  <c r="AU316"/>
  <c r="AT316"/>
  <c r="AX316" a="1"/>
  <c r="AX316" s="1"/>
  <c r="E316" s="1"/>
  <c r="AU476"/>
  <c r="AT476"/>
  <c r="AT15"/>
  <c r="AU116"/>
  <c r="BK116" s="1"/>
  <c r="AV240"/>
  <c r="BD277"/>
  <c r="BE277" s="1"/>
  <c r="EE464"/>
  <c r="EB464" s="1"/>
  <c r="EC464" s="1"/>
  <c r="AU217"/>
  <c r="AR217"/>
  <c r="BL560"/>
  <c r="BK560"/>
  <c r="BM560" s="1"/>
  <c r="AM560" s="1"/>
  <c r="BO560" s="1"/>
  <c r="EE560"/>
  <c r="EB560" s="1"/>
  <c r="AR584"/>
  <c r="CT584" s="1" a="1"/>
  <c r="CT584" s="1"/>
  <c r="DM584" s="1"/>
  <c r="AV584"/>
  <c r="AY584"/>
  <c r="AZ584" s="1" a="1"/>
  <c r="AZ584" s="1"/>
  <c r="AX584" a="1"/>
  <c r="AX584" s="1"/>
  <c r="AT584"/>
  <c r="BD584"/>
  <c r="BC584"/>
  <c r="AU584"/>
  <c r="AV559"/>
  <c r="AX559" a="1"/>
  <c r="AX559" s="1"/>
  <c r="E559" s="1"/>
  <c r="AT559"/>
  <c r="AU559"/>
  <c r="AR559"/>
  <c r="CT559" s="1" a="1"/>
  <c r="CT559" s="1"/>
  <c r="DM559" s="1"/>
  <c r="AY559"/>
  <c r="AV367"/>
  <c r="AY367"/>
  <c r="AR367"/>
  <c r="CT367" s="1" a="1"/>
  <c r="CT367" s="1"/>
  <c r="DM367" s="1"/>
  <c r="AT367"/>
  <c r="AU367"/>
  <c r="AX367" a="1"/>
  <c r="AX367" s="1"/>
  <c r="E367" s="1"/>
  <c r="AT217"/>
  <c r="AY217"/>
  <c r="BK421"/>
  <c r="E524"/>
  <c r="E221"/>
  <c r="EA308"/>
  <c r="AT357"/>
  <c r="AX170" a="1"/>
  <c r="AX170" s="1"/>
  <c r="EE303"/>
  <c r="EB303" s="1"/>
  <c r="EC303" s="1"/>
  <c r="CX536"/>
  <c r="DQ536" s="1"/>
  <c r="CX464"/>
  <c r="DQ464" s="1"/>
  <c r="CX207"/>
  <c r="DQ207" s="1"/>
  <c r="CX490"/>
  <c r="DQ490" s="1"/>
  <c r="AU15"/>
  <c r="BK15" s="1"/>
  <c r="AX247" a="1"/>
  <c r="AX247" s="1"/>
  <c r="E247" s="1"/>
  <c r="AV15"/>
  <c r="AY15"/>
  <c r="CX366" a="1"/>
  <c r="CX366" s="1"/>
  <c r="DQ366" s="1"/>
  <c r="AX15" a="1"/>
  <c r="AX15" s="1"/>
  <c r="E15" s="1"/>
  <c r="AR61"/>
  <c r="EA450"/>
  <c r="EA346"/>
  <c r="BE426"/>
  <c r="AT78"/>
  <c r="AY53"/>
  <c r="AZ388"/>
  <c r="BD388" s="1"/>
  <c r="AU78"/>
  <c r="BF426"/>
  <c r="AT178"/>
  <c r="AY78"/>
  <c r="AT53"/>
  <c r="EC462"/>
  <c r="EP462" s="1"/>
  <c r="BF358"/>
  <c r="BK379"/>
  <c r="CX358" a="1"/>
  <c r="CX358" s="1"/>
  <c r="DQ358" s="1"/>
  <c r="EE379"/>
  <c r="EB379" s="1"/>
  <c r="EA379" s="1"/>
  <c r="AU53"/>
  <c r="BL53" s="1"/>
  <c r="EC460"/>
  <c r="EP460" s="1"/>
  <c r="EE358"/>
  <c r="EB358" s="1"/>
  <c r="EA358" s="1"/>
  <c r="BL358"/>
  <c r="AT215"/>
  <c r="EE421"/>
  <c r="EB421" s="1"/>
  <c r="EC421" s="1"/>
  <c r="EP421" s="1"/>
  <c r="CX274"/>
  <c r="DQ274" s="1"/>
  <c r="CX276"/>
  <c r="DQ276" s="1"/>
  <c r="CX269"/>
  <c r="DQ269" s="1"/>
  <c r="CX277"/>
  <c r="DQ277" s="1"/>
  <c r="AZ379"/>
  <c r="BD379" s="1"/>
  <c r="CX261"/>
  <c r="DQ261" s="1"/>
  <c r="AY240"/>
  <c r="AR154"/>
  <c r="EA585"/>
  <c r="BG317"/>
  <c r="BI317" s="1"/>
  <c r="BM317" s="1"/>
  <c r="AM317" s="1"/>
  <c r="AT240"/>
  <c r="AV78"/>
  <c r="EE78" s="1"/>
  <c r="EB78" s="1"/>
  <c r="AV53"/>
  <c r="EE53" s="1"/>
  <c r="EB53" s="1"/>
  <c r="EA433"/>
  <c r="EA481"/>
  <c r="BL366"/>
  <c r="AX357" a="1"/>
  <c r="AX357" s="1"/>
  <c r="E357" s="1"/>
  <c r="E382"/>
  <c r="BF366"/>
  <c r="AU240"/>
  <c r="BL240" s="1"/>
  <c r="AX78" a="1"/>
  <c r="AX78" s="1"/>
  <c r="E78" s="1"/>
  <c r="AU67"/>
  <c r="BL67" s="1"/>
  <c r="AX53" a="1"/>
  <c r="AX53" s="1"/>
  <c r="E53" s="1"/>
  <c r="BK303"/>
  <c r="BK366"/>
  <c r="EA472"/>
  <c r="AT66"/>
  <c r="AY66"/>
  <c r="BI355"/>
  <c r="BM355" s="1"/>
  <c r="AM355" s="1"/>
  <c r="BO355" s="1"/>
  <c r="EE479"/>
  <c r="EB479" s="1"/>
  <c r="EA479" s="1"/>
  <c r="CX299"/>
  <c r="DQ299" s="1"/>
  <c r="AX61" a="1"/>
  <c r="AX61" s="1"/>
  <c r="E61" s="1"/>
  <c r="BC299"/>
  <c r="BF299" s="1"/>
  <c r="EC483"/>
  <c r="EP483" s="1"/>
  <c r="EE569"/>
  <c r="EB569" s="1"/>
  <c r="EA569" s="1"/>
  <c r="CX426" a="1"/>
  <c r="CX426" s="1"/>
  <c r="DQ426" s="1"/>
  <c r="BL426"/>
  <c r="EE426"/>
  <c r="EB426" s="1"/>
  <c r="EC426" s="1"/>
  <c r="EP426" s="1"/>
  <c r="CX441" a="1"/>
  <c r="CX441" s="1"/>
  <c r="DQ441" s="1"/>
  <c r="CX514"/>
  <c r="DQ514" s="1"/>
  <c r="BK441"/>
  <c r="BL441"/>
  <c r="AX58" a="1"/>
  <c r="AX58" s="1"/>
  <c r="EA277"/>
  <c r="AT428"/>
  <c r="AR382"/>
  <c r="CT382" s="1" a="1"/>
  <c r="CT382" s="1"/>
  <c r="DM382" s="1"/>
  <c r="AU66"/>
  <c r="BL66" s="1"/>
  <c r="EC298"/>
  <c r="EP298" s="1"/>
  <c r="EC438"/>
  <c r="EP438" s="1"/>
  <c r="BL390"/>
  <c r="EC583"/>
  <c r="EP583" s="1"/>
  <c r="AR191"/>
  <c r="AV66"/>
  <c r="EA592"/>
  <c r="AU382"/>
  <c r="BK382" s="1"/>
  <c r="AT382"/>
  <c r="AR247"/>
  <c r="AX240" a="1"/>
  <c r="AX240" s="1"/>
  <c r="E240" s="1"/>
  <c r="AX66" a="1"/>
  <c r="AX66" s="1"/>
  <c r="E66" s="1"/>
  <c r="AX156" a="1"/>
  <c r="AX156" s="1"/>
  <c r="E156" s="1"/>
  <c r="AT159"/>
  <c r="AU151"/>
  <c r="BK151" s="1"/>
  <c r="EA580"/>
  <c r="EE514"/>
  <c r="EB514" s="1"/>
  <c r="EA514" s="1"/>
  <c r="AY382"/>
  <c r="EE441"/>
  <c r="EB441" s="1"/>
  <c r="EC441" s="1"/>
  <c r="EP441" s="1"/>
  <c r="CX304"/>
  <c r="DQ304" s="1"/>
  <c r="AZ467"/>
  <c r="BC467" s="1"/>
  <c r="BI467" s="1"/>
  <c r="BM467" s="1"/>
  <c r="CX492"/>
  <c r="DQ492" s="1"/>
  <c r="CX487"/>
  <c r="DQ487" s="1"/>
  <c r="CX530"/>
  <c r="DQ530" s="1"/>
  <c r="CX375"/>
  <c r="DQ375" s="1"/>
  <c r="CX250"/>
  <c r="DQ250" s="1"/>
  <c r="CX373"/>
  <c r="DQ373" s="1"/>
  <c r="CX522"/>
  <c r="DQ522" s="1"/>
  <c r="AY247"/>
  <c r="AT247"/>
  <c r="AY61"/>
  <c r="AT61"/>
  <c r="EC254"/>
  <c r="EP254" s="1"/>
  <c r="AV278"/>
  <c r="AR467"/>
  <c r="CT467" s="1" a="1"/>
  <c r="CT467" s="1"/>
  <c r="DM467" s="1"/>
  <c r="AX467" a="1"/>
  <c r="AX467" s="1"/>
  <c r="E467" s="1"/>
  <c r="AU247"/>
  <c r="BK247" s="1"/>
  <c r="AU61"/>
  <c r="BK61" s="1"/>
  <c r="EA432"/>
  <c r="AU467"/>
  <c r="BL467" s="1"/>
  <c r="AT467"/>
  <c r="AV467"/>
  <c r="BF417"/>
  <c r="BG333"/>
  <c r="BI333" s="1"/>
  <c r="BM333" s="1"/>
  <c r="BO333" s="1"/>
  <c r="BG346"/>
  <c r="BH346" s="1"/>
  <c r="EA536"/>
  <c r="BK224"/>
  <c r="AT41"/>
  <c r="AU150"/>
  <c r="BL150" s="1"/>
  <c r="AY160"/>
  <c r="BK578"/>
  <c r="BG438"/>
  <c r="BH438" s="1"/>
  <c r="CX6" a="1"/>
  <c r="CX6" s="1"/>
  <c r="DQ6" s="1"/>
  <c r="EC317"/>
  <c r="EP317" s="1"/>
  <c r="BG472"/>
  <c r="BH472" s="1"/>
  <c r="BG468"/>
  <c r="BH468" s="1"/>
  <c r="AX151" a="1"/>
  <c r="AX151" s="1"/>
  <c r="E151" s="1"/>
  <c r="EA395"/>
  <c r="E150"/>
  <c r="EE217"/>
  <c r="EB217" s="1"/>
  <c r="EA217" s="1"/>
  <c r="BC308"/>
  <c r="BF308" s="1"/>
  <c r="EE218"/>
  <c r="EB218" s="1"/>
  <c r="EA218" s="1"/>
  <c r="AY381"/>
  <c r="AV159"/>
  <c r="BG421"/>
  <c r="BH421" s="1"/>
  <c r="AY126"/>
  <c r="AU159"/>
  <c r="BL159" s="1"/>
  <c r="AT161"/>
  <c r="BC524"/>
  <c r="BI524" s="1"/>
  <c r="BM524" s="1"/>
  <c r="EE219"/>
  <c r="EB219" s="1"/>
  <c r="EC219" s="1"/>
  <c r="EP219" s="1"/>
  <c r="BE366"/>
  <c r="AX381" a="1"/>
  <c r="AX381" s="1"/>
  <c r="E381" s="1"/>
  <c r="AZ390"/>
  <c r="BC390" s="1"/>
  <c r="AR150"/>
  <c r="AU155"/>
  <c r="BL155" s="1"/>
  <c r="BD492"/>
  <c r="BE492" s="1"/>
  <c r="AY178"/>
  <c r="AZ178" s="1" a="1"/>
  <c r="AZ178" s="1"/>
  <c r="AU84"/>
  <c r="BL84" s="1"/>
  <c r="AV41"/>
  <c r="AY150"/>
  <c r="AU160"/>
  <c r="BL160" s="1"/>
  <c r="AU158"/>
  <c r="BK158" s="1"/>
  <c r="AY155"/>
  <c r="EC589"/>
  <c r="EP589" s="1"/>
  <c r="EA398"/>
  <c r="EE222"/>
  <c r="EB222" s="1"/>
  <c r="EA222" s="1"/>
  <c r="AT381"/>
  <c r="BG517"/>
  <c r="BI517" s="1"/>
  <c r="BM517" s="1"/>
  <c r="BO517" s="1"/>
  <c r="AU41"/>
  <c r="AX158" a="1"/>
  <c r="AX158" s="1"/>
  <c r="E158" s="1"/>
  <c r="BL6"/>
  <c r="EC285"/>
  <c r="EP285" s="1"/>
  <c r="AY84"/>
  <c r="AZ84" s="1" a="1"/>
  <c r="AZ84" s="1"/>
  <c r="AY41"/>
  <c r="AV150"/>
  <c r="AX154" a="1"/>
  <c r="AX154" s="1"/>
  <c r="E154" s="1"/>
  <c r="AR160"/>
  <c r="AR155"/>
  <c r="EE155" s="1"/>
  <c r="EB155" s="1"/>
  <c r="EC155" s="1"/>
  <c r="BL222"/>
  <c r="AV215"/>
  <c r="AX215" a="1"/>
  <c r="AX215" s="1"/>
  <c r="E215" s="1"/>
  <c r="EE473"/>
  <c r="EB473" s="1"/>
  <c r="EC473" s="1"/>
  <c r="EP473" s="1"/>
  <c r="AZ480"/>
  <c r="BC480" s="1"/>
  <c r="BI480" s="1"/>
  <c r="BM480" s="1"/>
  <c r="CT219"/>
  <c r="DM219" s="1"/>
  <c r="BM147"/>
  <c r="AM147" s="1"/>
  <c r="BO147" s="1"/>
  <c r="AU156"/>
  <c r="BL156" s="1"/>
  <c r="EE390"/>
  <c r="EB390" s="1"/>
  <c r="EC390" s="1"/>
  <c r="EP390" s="1"/>
  <c r="AY428"/>
  <c r="AR151"/>
  <c r="BK113"/>
  <c r="AX161" a="1"/>
  <c r="AX161" s="1"/>
  <c r="E161" s="1"/>
  <c r="BD528"/>
  <c r="BE528" s="1"/>
  <c r="BG454"/>
  <c r="BH454" s="1"/>
  <c r="BL217"/>
  <c r="BK529"/>
  <c r="AX428" a="1"/>
  <c r="AX428" s="1"/>
  <c r="E428" s="1"/>
  <c r="BK388"/>
  <c r="BE417"/>
  <c r="AR170"/>
  <c r="CT170" s="1" a="1"/>
  <c r="CT170" s="1"/>
  <c r="DM170" s="1"/>
  <c r="AT84"/>
  <c r="AX41" a="1"/>
  <c r="AX41" s="1"/>
  <c r="E41" s="1"/>
  <c r="EE6"/>
  <c r="EB6" s="1"/>
  <c r="EA6" s="1"/>
  <c r="AR153"/>
  <c r="AV154"/>
  <c r="AT152"/>
  <c r="AV158"/>
  <c r="AT151"/>
  <c r="AT155"/>
  <c r="BD396"/>
  <c r="BI396" s="1"/>
  <c r="BM396" s="1"/>
  <c r="EC333"/>
  <c r="EP333" s="1"/>
  <c r="EC469"/>
  <c r="EP469" s="1"/>
  <c r="AX278" a="1"/>
  <c r="AX278" s="1"/>
  <c r="E278" s="1"/>
  <c r="BL480"/>
  <c r="BK217"/>
  <c r="EE529"/>
  <c r="EB529" s="1"/>
  <c r="EC529" s="1"/>
  <c r="EP529" s="1"/>
  <c r="AR428"/>
  <c r="CT428" s="1" a="1"/>
  <c r="CT428" s="1"/>
  <c r="DM428" s="1"/>
  <c r="EE578"/>
  <c r="EB578" s="1"/>
  <c r="EC578" s="1"/>
  <c r="EP578" s="1"/>
  <c r="EE365"/>
  <c r="EB365" s="1"/>
  <c r="EC365" s="1"/>
  <c r="EP365" s="1"/>
  <c r="CT105"/>
  <c r="DM105" s="1"/>
  <c r="CT135"/>
  <c r="DM135" s="1"/>
  <c r="CT125"/>
  <c r="DM125" s="1"/>
  <c r="CT107"/>
  <c r="DM107" s="1"/>
  <c r="CT115"/>
  <c r="DM115" s="1"/>
  <c r="CT211"/>
  <c r="DM211" s="1"/>
  <c r="CT203"/>
  <c r="DM203" s="1"/>
  <c r="CT113"/>
  <c r="DM113" s="1"/>
  <c r="AZ224"/>
  <c r="BC224" s="1"/>
  <c r="BI224" s="1"/>
  <c r="BM224" s="1"/>
  <c r="AM224" s="1"/>
  <c r="BO224" s="1"/>
  <c r="AZ113"/>
  <c r="BC113" s="1"/>
  <c r="BI113" s="1"/>
  <c r="BM113" s="1"/>
  <c r="AM113" s="1"/>
  <c r="BO113" s="1"/>
  <c r="CT218"/>
  <c r="DM218" s="1"/>
  <c r="CT208"/>
  <c r="DM208" s="1"/>
  <c r="CT127"/>
  <c r="DM127" s="1"/>
  <c r="CT224"/>
  <c r="DM224" s="1"/>
  <c r="CT222"/>
  <c r="DM222" s="1"/>
  <c r="AZ529"/>
  <c r="BD529" s="1"/>
  <c r="AZ312"/>
  <c r="BD312" s="1"/>
  <c r="CX524"/>
  <c r="DQ524" s="1"/>
  <c r="BC256"/>
  <c r="BI256" s="1"/>
  <c r="BM256" s="1"/>
  <c r="AM256" s="1"/>
  <c r="BO256" s="1"/>
  <c r="AY215"/>
  <c r="AT156"/>
  <c r="BC461"/>
  <c r="BE461" s="1"/>
  <c r="BD583"/>
  <c r="BE583" s="1"/>
  <c r="BL524"/>
  <c r="BK524"/>
  <c r="AU178"/>
  <c r="BK178" s="1"/>
  <c r="EE524"/>
  <c r="EB524" s="1"/>
  <c r="EC524" s="1"/>
  <c r="EP524" s="1"/>
  <c r="BF534"/>
  <c r="BG534" s="1"/>
  <c r="AX191" a="1"/>
  <c r="AX191" s="1"/>
  <c r="E191" s="1"/>
  <c r="AV178"/>
  <c r="AT153"/>
  <c r="AV156"/>
  <c r="EC497"/>
  <c r="EP497" s="1"/>
  <c r="EC500"/>
  <c r="EP500" s="1"/>
  <c r="AU428"/>
  <c r="BL428" s="1"/>
  <c r="AV210"/>
  <c r="CT178" a="1"/>
  <c r="CT178" s="1"/>
  <c r="DM178" s="1"/>
  <c r="AX178" a="1"/>
  <c r="AX178" s="1"/>
  <c r="AT132"/>
  <c r="BO6"/>
  <c r="AR156"/>
  <c r="AY159"/>
  <c r="EC391"/>
  <c r="EP391" s="1"/>
  <c r="EA372"/>
  <c r="EC409"/>
  <c r="EP409" s="1"/>
  <c r="EA403"/>
  <c r="EC534"/>
  <c r="EP534" s="1"/>
  <c r="EC523"/>
  <c r="EP523" s="1"/>
  <c r="EA347"/>
  <c r="AU489"/>
  <c r="BK489" s="1"/>
  <c r="EE480"/>
  <c r="EB480" s="1"/>
  <c r="EC480" s="1"/>
  <c r="EP480" s="1"/>
  <c r="BG422"/>
  <c r="BI422" s="1"/>
  <c r="BM422" s="1"/>
  <c r="AM422" s="1"/>
  <c r="BO422" s="1"/>
  <c r="EE323"/>
  <c r="EB323" s="1"/>
  <c r="EA323" s="1"/>
  <c r="AU210"/>
  <c r="BK210" s="1"/>
  <c r="AX210" a="1"/>
  <c r="AX210" s="1"/>
  <c r="E210" s="1"/>
  <c r="EE504"/>
  <c r="EB504" s="1"/>
  <c r="EC504" s="1"/>
  <c r="EP504" s="1"/>
  <c r="AZ154"/>
  <c r="BD154" s="1"/>
  <c r="AZ152"/>
  <c r="BC152" s="1"/>
  <c r="AZ156"/>
  <c r="AZ514"/>
  <c r="BD514" s="1"/>
  <c r="CX329"/>
  <c r="DQ329" s="1"/>
  <c r="CX117"/>
  <c r="DQ117" s="1"/>
  <c r="T178"/>
  <c r="Z178" s="1"/>
  <c r="AW178" s="1"/>
  <c r="BE178" s="1"/>
  <c r="AZ222"/>
  <c r="BC222" s="1"/>
  <c r="BI222" s="1"/>
  <c r="BM222" s="1"/>
  <c r="AM222" s="1"/>
  <c r="BO222" s="1"/>
  <c r="AZ495"/>
  <c r="BC495" s="1"/>
  <c r="BI495" s="1"/>
  <c r="BM495" s="1"/>
  <c r="AZ365"/>
  <c r="BC365" s="1"/>
  <c r="CX403"/>
  <c r="DQ403" s="1"/>
  <c r="CX391"/>
  <c r="DQ391" s="1"/>
  <c r="AZ476"/>
  <c r="BC476" s="1"/>
  <c r="BI476" s="1"/>
  <c r="BM476" s="1"/>
  <c r="CX592"/>
  <c r="DQ592" s="1"/>
  <c r="CX565"/>
  <c r="DQ565" s="1"/>
  <c r="AZ210"/>
  <c r="BC210" s="1"/>
  <c r="BI210" s="1"/>
  <c r="BM210" s="1"/>
  <c r="AM210" s="1"/>
  <c r="AZ161"/>
  <c r="BC161" s="1"/>
  <c r="CX532"/>
  <c r="DQ532" s="1"/>
  <c r="CX585"/>
  <c r="DQ585" s="1"/>
  <c r="CX259"/>
  <c r="DQ259" s="1"/>
  <c r="AZ151"/>
  <c r="BC151" s="1"/>
  <c r="T84"/>
  <c r="Z84" s="1"/>
  <c r="E84" s="1"/>
  <c r="CX449"/>
  <c r="DQ449" s="1"/>
  <c r="CX497"/>
  <c r="DQ497" s="1"/>
  <c r="CX205"/>
  <c r="DQ205" s="1"/>
  <c r="BL365"/>
  <c r="AV540"/>
  <c r="AT540"/>
  <c r="AY540"/>
  <c r="AX540" a="1"/>
  <c r="AX540" s="1"/>
  <c r="E540" s="1"/>
  <c r="CX327" a="1"/>
  <c r="CX327" s="1"/>
  <c r="DQ327" s="1"/>
  <c r="BK327"/>
  <c r="BL327"/>
  <c r="EE327"/>
  <c r="EB327" s="1"/>
  <c r="AU161"/>
  <c r="BF327"/>
  <c r="BE327"/>
  <c r="AU381"/>
  <c r="AV381"/>
  <c r="AY191"/>
  <c r="AT191"/>
  <c r="AX152" a="1"/>
  <c r="AX152" s="1"/>
  <c r="E152" s="1"/>
  <c r="AR152"/>
  <c r="AY157"/>
  <c r="AV157"/>
  <c r="BG358"/>
  <c r="BH358" s="1"/>
  <c r="BI580"/>
  <c r="BM580" s="1"/>
  <c r="AU191"/>
  <c r="AY132"/>
  <c r="BD84"/>
  <c r="BF84" s="1"/>
  <c r="AV84"/>
  <c r="AX153" a="1"/>
  <c r="AX153" s="1"/>
  <c r="E153" s="1"/>
  <c r="AV153"/>
  <c r="AT154"/>
  <c r="AX160" a="1"/>
  <c r="AX160" s="1"/>
  <c r="E160" s="1"/>
  <c r="AV160"/>
  <c r="AU152"/>
  <c r="BK152" s="1"/>
  <c r="AV152"/>
  <c r="AR158"/>
  <c r="AY158"/>
  <c r="AX157" a="1"/>
  <c r="AX157" s="1"/>
  <c r="E157" s="1"/>
  <c r="AU157"/>
  <c r="CX5" a="1"/>
  <c r="CX5" s="1"/>
  <c r="DQ5" s="1"/>
  <c r="EC422"/>
  <c r="EP422" s="1"/>
  <c r="EC565"/>
  <c r="EP565" s="1"/>
  <c r="EA542"/>
  <c r="AR209"/>
  <c r="EC567"/>
  <c r="EP567" s="1"/>
  <c r="AR210"/>
  <c r="AU540"/>
  <c r="BK540" s="1"/>
  <c r="AR540"/>
  <c r="CT540" s="1" a="1"/>
  <c r="CT540" s="1"/>
  <c r="DM540" s="1"/>
  <c r="EE388"/>
  <c r="EB388" s="1"/>
  <c r="EC388" s="1"/>
  <c r="EP388" s="1"/>
  <c r="E159"/>
  <c r="CT84" a="1"/>
  <c r="CT84" s="1"/>
  <c r="DM84" s="1"/>
  <c r="AX84" a="1"/>
  <c r="AX84" s="1"/>
  <c r="AY153"/>
  <c r="AU154"/>
  <c r="BL154" s="1"/>
  <c r="AV151"/>
  <c r="AX155" a="1"/>
  <c r="AX155" s="1"/>
  <c r="E155" s="1"/>
  <c r="AR159"/>
  <c r="AT157"/>
  <c r="AV161"/>
  <c r="AR161"/>
  <c r="BD548"/>
  <c r="BE548" s="1"/>
  <c r="BF298"/>
  <c r="BG298" s="1"/>
  <c r="BI298" s="1"/>
  <c r="BM298" s="1"/>
  <c r="BC585"/>
  <c r="BI585" s="1"/>
  <c r="BM585" s="1"/>
  <c r="AM585" s="1"/>
  <c r="BO585" s="1"/>
  <c r="EC528"/>
  <c r="EP528" s="1"/>
  <c r="EA459"/>
  <c r="EA494"/>
  <c r="EA579"/>
  <c r="AU215"/>
  <c r="BK215" s="1"/>
  <c r="AT210"/>
  <c r="BG462"/>
  <c r="BH462" s="1"/>
  <c r="EE263"/>
  <c r="EB263" s="1"/>
  <c r="EC263" s="1"/>
  <c r="EP263" s="1"/>
  <c r="EE286"/>
  <c r="EB286" s="1"/>
  <c r="EC286" s="1"/>
  <c r="EP286" s="1"/>
  <c r="AZ504"/>
  <c r="BC504" s="1"/>
  <c r="BI504" s="1"/>
  <c r="BM504" s="1"/>
  <c r="AZ262"/>
  <c r="BC262" s="1"/>
  <c r="BI262" s="1"/>
  <c r="BM262" s="1"/>
  <c r="AM262" s="1"/>
  <c r="BO262" s="1"/>
  <c r="CX262"/>
  <c r="DQ262" s="1"/>
  <c r="AT170"/>
  <c r="BC394"/>
  <c r="BE394" s="1"/>
  <c r="EA355"/>
  <c r="EA492"/>
  <c r="BD571"/>
  <c r="BF571" s="1"/>
  <c r="BE287"/>
  <c r="CX578" a="1"/>
  <c r="CX578" s="1"/>
  <c r="DQ578" s="1"/>
  <c r="AU170"/>
  <c r="AX67" a="1"/>
  <c r="AX67" s="1"/>
  <c r="E67" s="1"/>
  <c r="AR67"/>
  <c r="EE113"/>
  <c r="EB113" s="1"/>
  <c r="EC113" s="1"/>
  <c r="EP113" s="1"/>
  <c r="EC276"/>
  <c r="EP276" s="1"/>
  <c r="EC353"/>
  <c r="EP353" s="1"/>
  <c r="EC437"/>
  <c r="EP437" s="1"/>
  <c r="BC464"/>
  <c r="BI464" s="1"/>
  <c r="BM464" s="1"/>
  <c r="AM464" s="1"/>
  <c r="BO464" s="1"/>
  <c r="BK218"/>
  <c r="EE537"/>
  <c r="EB537" s="1"/>
  <c r="EA537" s="1"/>
  <c r="AU357"/>
  <c r="BL357" s="1"/>
  <c r="AY170"/>
  <c r="AZ170" s="1" a="1"/>
  <c r="AZ170" s="1"/>
  <c r="AV67"/>
  <c r="AY357"/>
  <c r="AR357"/>
  <c r="CT357" s="1" a="1"/>
  <c r="CT357" s="1"/>
  <c r="DM357" s="1"/>
  <c r="AY67"/>
  <c r="AX44" a="1"/>
  <c r="AX44" s="1"/>
  <c r="E44" s="1"/>
  <c r="BK5"/>
  <c r="EC259"/>
  <c r="EP259" s="1"/>
  <c r="BD283"/>
  <c r="BF283" s="1"/>
  <c r="EA550"/>
  <c r="EE312"/>
  <c r="EB312" s="1"/>
  <c r="EA312" s="1"/>
  <c r="BL479"/>
  <c r="EE262"/>
  <c r="EB262" s="1"/>
  <c r="EA262" s="1"/>
  <c r="BL312"/>
  <c r="BH560"/>
  <c r="BG354"/>
  <c r="BH354" s="1"/>
  <c r="BG360"/>
  <c r="BH360" s="1"/>
  <c r="AZ270"/>
  <c r="BC270" s="1"/>
  <c r="BI270" s="1"/>
  <c r="BM270" s="1"/>
  <c r="AZ569"/>
  <c r="BD569" s="1"/>
  <c r="AZ263"/>
  <c r="BC263" s="1"/>
  <c r="BI263" s="1"/>
  <c r="BM263" s="1"/>
  <c r="AM263" s="1"/>
  <c r="BO263" s="1"/>
  <c r="CX263"/>
  <c r="DQ263" s="1"/>
  <c r="AZ591"/>
  <c r="BI564"/>
  <c r="BM564" s="1"/>
  <c r="AT126"/>
  <c r="AU96"/>
  <c r="BK96" s="1"/>
  <c r="E58"/>
  <c r="EA306"/>
  <c r="EA392"/>
  <c r="EC522"/>
  <c r="EP522" s="1"/>
  <c r="AR212"/>
  <c r="AU278"/>
  <c r="BL278" s="1"/>
  <c r="EE224"/>
  <c r="EB224" s="1"/>
  <c r="EA224" s="1"/>
  <c r="AU126"/>
  <c r="BL126" s="1"/>
  <c r="AT75"/>
  <c r="AX212" a="1"/>
  <c r="AX212" s="1"/>
  <c r="E212" s="1"/>
  <c r="AR278"/>
  <c r="CT278" s="1" a="1"/>
  <c r="CT278" s="1"/>
  <c r="DM278" s="1"/>
  <c r="BG302"/>
  <c r="BH302" s="1"/>
  <c r="AU212"/>
  <c r="BK212" s="1"/>
  <c r="EC571"/>
  <c r="EP571" s="1"/>
  <c r="AV126"/>
  <c r="AY75"/>
  <c r="EC354"/>
  <c r="EP354" s="1"/>
  <c r="AT212"/>
  <c r="AT278"/>
  <c r="AY209"/>
  <c r="AV212"/>
  <c r="BC579"/>
  <c r="BI579" s="1"/>
  <c r="BM579" s="1"/>
  <c r="AM579" s="1"/>
  <c r="BO579" s="1"/>
  <c r="EE458"/>
  <c r="EB458" s="1"/>
  <c r="AZ218"/>
  <c r="BC218" s="1"/>
  <c r="BI218" s="1"/>
  <c r="BM218" s="1"/>
  <c r="CX473"/>
  <c r="DQ473" s="1"/>
  <c r="AZ537"/>
  <c r="BD537" s="1"/>
  <c r="CX591"/>
  <c r="DQ591" s="1"/>
  <c r="AZ458"/>
  <c r="BD458" s="1"/>
  <c r="AZ473"/>
  <c r="BC473" s="1"/>
  <c r="AM568"/>
  <c r="BO568" s="1"/>
  <c r="BH570"/>
  <c r="BI570"/>
  <c r="BM570" s="1"/>
  <c r="BL591"/>
  <c r="AM121"/>
  <c r="BO121" s="1"/>
  <c r="AM258"/>
  <c r="BO258" s="1"/>
  <c r="AM204"/>
  <c r="BO204" s="1"/>
  <c r="AM274"/>
  <c r="BO274" s="1"/>
  <c r="AM254"/>
  <c r="BO254" s="1"/>
  <c r="AM571"/>
  <c r="BO571" s="1"/>
  <c r="AU132"/>
  <c r="BL132" s="1"/>
  <c r="AY58"/>
  <c r="AT58"/>
  <c r="BC250"/>
  <c r="BI250" s="1"/>
  <c r="BM250" s="1"/>
  <c r="AR489"/>
  <c r="CT489" s="1" a="1"/>
  <c r="CT489" s="1"/>
  <c r="DM489" s="1"/>
  <c r="EE591"/>
  <c r="EB591" s="1"/>
  <c r="EC591" s="1"/>
  <c r="EP591" s="1"/>
  <c r="BH568"/>
  <c r="BI562"/>
  <c r="BM562" s="1"/>
  <c r="AM207"/>
  <c r="BO207" s="1"/>
  <c r="BF578"/>
  <c r="BE578"/>
  <c r="BL569"/>
  <c r="BK569"/>
  <c r="BO109"/>
  <c r="AM109"/>
  <c r="AM216"/>
  <c r="BO216" s="1"/>
  <c r="BH321"/>
  <c r="BI321"/>
  <c r="BM321" s="1"/>
  <c r="AM583"/>
  <c r="BO583" s="1"/>
  <c r="AM567"/>
  <c r="BO567" s="1"/>
  <c r="BO205"/>
  <c r="AM205"/>
  <c r="AV132"/>
  <c r="AU58"/>
  <c r="BK58" s="1"/>
  <c r="AY489"/>
  <c r="BK591"/>
  <c r="EE484"/>
  <c r="EB484" s="1"/>
  <c r="EC484" s="1"/>
  <c r="EP484" s="1"/>
  <c r="BI574"/>
  <c r="BM574" s="1"/>
  <c r="BI362"/>
  <c r="BM362" s="1"/>
  <c r="AM277"/>
  <c r="BO277" s="1"/>
  <c r="AM269"/>
  <c r="BO269" s="1"/>
  <c r="AM283"/>
  <c r="BO283" s="1"/>
  <c r="BI572"/>
  <c r="BM572" s="1"/>
  <c r="AX132" a="1"/>
  <c r="AX132" s="1"/>
  <c r="E132" s="1"/>
  <c r="EC205"/>
  <c r="EP205" s="1"/>
  <c r="EC532"/>
  <c r="EP532" s="1"/>
  <c r="BC522"/>
  <c r="BF522" s="1"/>
  <c r="AX489" a="1"/>
  <c r="AX489" s="1"/>
  <c r="E489" s="1"/>
  <c r="EE496"/>
  <c r="EB496" s="1"/>
  <c r="EC496" s="1"/>
  <c r="EP496" s="1"/>
  <c r="BI442"/>
  <c r="BM442" s="1"/>
  <c r="BI582"/>
  <c r="BM582" s="1"/>
  <c r="AV96"/>
  <c r="AU75"/>
  <c r="BL75" s="1"/>
  <c r="EC250"/>
  <c r="EP250" s="1"/>
  <c r="EA419"/>
  <c r="BC497"/>
  <c r="BF497" s="1"/>
  <c r="EA302"/>
  <c r="AV209"/>
  <c r="EE127"/>
  <c r="EB127" s="1"/>
  <c r="EA127" s="1"/>
  <c r="AX96" a="1"/>
  <c r="AX96" s="1"/>
  <c r="AR96"/>
  <c r="CT96" s="1" a="1"/>
  <c r="CT96" s="1"/>
  <c r="DM96" s="1"/>
  <c r="AV75"/>
  <c r="EA530"/>
  <c r="BD526"/>
  <c r="BF526" s="1"/>
  <c r="EA452"/>
  <c r="EC360"/>
  <c r="EP360" s="1"/>
  <c r="AX209" a="1"/>
  <c r="AX209" s="1"/>
  <c r="E209" s="1"/>
  <c r="AY96"/>
  <c r="AZ96" s="1" a="1"/>
  <c r="AZ96" s="1"/>
  <c r="AX75" a="1"/>
  <c r="AX75" s="1"/>
  <c r="E75" s="1"/>
  <c r="BD205"/>
  <c r="BE205" s="1"/>
  <c r="BD211"/>
  <c r="BF211" s="1"/>
  <c r="AT209"/>
  <c r="BG460"/>
  <c r="BH460" s="1"/>
  <c r="AZ281"/>
  <c r="BD281" s="1"/>
  <c r="CX281"/>
  <c r="DQ281" s="1"/>
  <c r="BL281"/>
  <c r="BC500"/>
  <c r="BF500" s="1"/>
  <c r="EE281"/>
  <c r="EB281" s="1"/>
  <c r="EA281" s="1"/>
  <c r="BG450"/>
  <c r="BH450" s="1"/>
  <c r="AT275"/>
  <c r="BC477"/>
  <c r="BF477" s="1"/>
  <c r="EA273"/>
  <c r="BI462"/>
  <c r="BM462" s="1"/>
  <c r="AM462" s="1"/>
  <c r="BO462" s="1"/>
  <c r="BD503"/>
  <c r="BF503" s="1"/>
  <c r="AX275" a="1"/>
  <c r="AX275" s="1"/>
  <c r="E275" s="1"/>
  <c r="AU275"/>
  <c r="BL275" s="1"/>
  <c r="BF287"/>
  <c r="CX417" a="1"/>
  <c r="CX417" s="1"/>
  <c r="DQ417" s="1"/>
  <c r="BK417"/>
  <c r="BL417"/>
  <c r="EE417"/>
  <c r="EB417" s="1"/>
  <c r="EE253"/>
  <c r="EB253" s="1"/>
  <c r="EA253" s="1"/>
  <c r="EE203"/>
  <c r="EB203" s="1"/>
  <c r="EA203" s="1"/>
  <c r="BK484"/>
  <c r="CX256"/>
  <c r="DQ256" s="1"/>
  <c r="CX501"/>
  <c r="DQ501" s="1"/>
  <c r="T96"/>
  <c r="Z96" s="1"/>
  <c r="AW96" s="1"/>
  <c r="BE96" s="1"/>
  <c r="T170"/>
  <c r="Z170" s="1"/>
  <c r="AW170" s="1"/>
  <c r="BE170" s="1"/>
  <c r="AZ519"/>
  <c r="CX254"/>
  <c r="DQ254" s="1"/>
  <c r="AZ484"/>
  <c r="CX349"/>
  <c r="DQ349" s="1"/>
  <c r="AZ349"/>
  <c r="BC349" s="1"/>
  <c r="CX534"/>
  <c r="DQ534" s="1"/>
  <c r="AZ496"/>
  <c r="CX491"/>
  <c r="DQ491" s="1"/>
  <c r="CX553"/>
  <c r="DQ553" s="1"/>
  <c r="EE287"/>
  <c r="EB287" s="1"/>
  <c r="CX287" a="1"/>
  <c r="CX287" s="1"/>
  <c r="DQ287" s="1"/>
  <c r="BE370"/>
  <c r="BF370"/>
  <c r="BL519"/>
  <c r="EE519"/>
  <c r="EB519" s="1"/>
  <c r="BK519"/>
  <c r="BK370"/>
  <c r="CX370" a="1"/>
  <c r="CX370" s="1"/>
  <c r="DQ370" s="1"/>
  <c r="EE370"/>
  <c r="EB370" s="1"/>
  <c r="BL370"/>
  <c r="AY44"/>
  <c r="AR44"/>
  <c r="EC216"/>
  <c r="EP216" s="1"/>
  <c r="EC449"/>
  <c r="EP449" s="1"/>
  <c r="EA517"/>
  <c r="BE565"/>
  <c r="BE295"/>
  <c r="BI295" s="1"/>
  <c r="BM295" s="1"/>
  <c r="BD567"/>
  <c r="BF567" s="1"/>
  <c r="BL496"/>
  <c r="BK496"/>
  <c r="AT44"/>
  <c r="E187"/>
  <c r="E183"/>
  <c r="E179"/>
  <c r="E175"/>
  <c r="E171"/>
  <c r="E167"/>
  <c r="BD207"/>
  <c r="BE207" s="1"/>
  <c r="EC274"/>
  <c r="EP274" s="1"/>
  <c r="BD553"/>
  <c r="BF553" s="1"/>
  <c r="EC503"/>
  <c r="EP503" s="1"/>
  <c r="BE566"/>
  <c r="BL209"/>
  <c r="BK209"/>
  <c r="AU44"/>
  <c r="BK44" s="1"/>
  <c r="EE5"/>
  <c r="EB5" s="1"/>
  <c r="EC5" s="1"/>
  <c r="EP5" s="1"/>
  <c r="EA586"/>
  <c r="EE284"/>
  <c r="EB284" s="1"/>
  <c r="EC284" s="1"/>
  <c r="EP284" s="1"/>
  <c r="CX537"/>
  <c r="DQ537" s="1"/>
  <c r="AZ303"/>
  <c r="BD303" s="1"/>
  <c r="CX552"/>
  <c r="DQ552" s="1"/>
  <c r="CX355"/>
  <c r="DQ355" s="1"/>
  <c r="CX503"/>
  <c r="DQ503" s="1"/>
  <c r="CX550"/>
  <c r="DQ550" s="1"/>
  <c r="AZ411"/>
  <c r="AZ502"/>
  <c r="T227"/>
  <c r="Z227" s="1"/>
  <c r="CX505"/>
  <c r="DQ505" s="1"/>
  <c r="CX347"/>
  <c r="DQ347" s="1"/>
  <c r="CX387"/>
  <c r="DQ387" s="1"/>
  <c r="AZ323"/>
  <c r="AZ255"/>
  <c r="T305"/>
  <c r="Z305" s="1"/>
  <c r="CX258"/>
  <c r="DQ258" s="1"/>
  <c r="CX548"/>
  <c r="DQ548" s="1"/>
  <c r="CX527"/>
  <c r="DQ527" s="1"/>
  <c r="CX458"/>
  <c r="DQ458" s="1"/>
  <c r="CX579"/>
  <c r="DQ579" s="1"/>
  <c r="AZ219"/>
  <c r="CX477"/>
  <c r="DQ477" s="1"/>
  <c r="CX423"/>
  <c r="DQ423" s="1"/>
  <c r="CX461"/>
  <c r="DQ461" s="1"/>
  <c r="AZ479"/>
  <c r="BC479" s="1"/>
  <c r="BI479" s="1"/>
  <c r="BM479" s="1"/>
  <c r="AZ212"/>
  <c r="BC212" s="1"/>
  <c r="BI212" s="1"/>
  <c r="BM212" s="1"/>
  <c r="CT349" a="1"/>
  <c r="CT349" s="1"/>
  <c r="DM349" s="1"/>
  <c r="EE349"/>
  <c r="EB349" s="1"/>
  <c r="BL284"/>
  <c r="BF356"/>
  <c r="BE356"/>
  <c r="BE330"/>
  <c r="BF330"/>
  <c r="BL270"/>
  <c r="BK406"/>
  <c r="EE406"/>
  <c r="EB406" s="1"/>
  <c r="CX406" a="1"/>
  <c r="CX406" s="1"/>
  <c r="DQ406" s="1"/>
  <c r="BL406"/>
  <c r="BF558"/>
  <c r="BK558"/>
  <c r="BL558"/>
  <c r="EE558"/>
  <c r="EB558" s="1"/>
  <c r="CX558" a="1"/>
  <c r="CX558" s="1"/>
  <c r="DQ558" s="1"/>
  <c r="BK457"/>
  <c r="BL457"/>
  <c r="CX457" a="1"/>
  <c r="CX457" s="1"/>
  <c r="DQ457" s="1"/>
  <c r="EE457"/>
  <c r="EB457" s="1"/>
  <c r="BE436"/>
  <c r="BF436"/>
  <c r="BK411"/>
  <c r="BL411"/>
  <c r="BE576"/>
  <c r="BF576"/>
  <c r="CX300" a="1"/>
  <c r="CX300" s="1"/>
  <c r="DQ300" s="1"/>
  <c r="BK300"/>
  <c r="BL300"/>
  <c r="EE300"/>
  <c r="EB300" s="1"/>
  <c r="AU415"/>
  <c r="AR415"/>
  <c r="CT415" s="1" a="1"/>
  <c r="CT415" s="1"/>
  <c r="DM415" s="1"/>
  <c r="AY415"/>
  <c r="AV415"/>
  <c r="AT415"/>
  <c r="AX415" a="1"/>
  <c r="AX415" s="1"/>
  <c r="E415" s="1"/>
  <c r="AR488"/>
  <c r="CT488" s="1" a="1"/>
  <c r="CT488" s="1"/>
  <c r="DM488" s="1"/>
  <c r="AV488"/>
  <c r="AX488" a="1"/>
  <c r="AX488" s="1"/>
  <c r="E488" s="1"/>
  <c r="AY488"/>
  <c r="AU488"/>
  <c r="AT488"/>
  <c r="AY412"/>
  <c r="AU412"/>
  <c r="AT412"/>
  <c r="AV412"/>
  <c r="AR412"/>
  <c r="CT412" s="1" a="1"/>
  <c r="CT412" s="1"/>
  <c r="DM412" s="1"/>
  <c r="AX412" a="1"/>
  <c r="AX412" s="1"/>
  <c r="E412" s="1"/>
  <c r="AV359"/>
  <c r="AU359"/>
  <c r="AX359" a="1"/>
  <c r="AX359" s="1"/>
  <c r="E359" s="1"/>
  <c r="AT359"/>
  <c r="AY359"/>
  <c r="AR359"/>
  <c r="CT359" s="1" a="1"/>
  <c r="CT359" s="1"/>
  <c r="DM359" s="1"/>
  <c r="AY590"/>
  <c r="AU590"/>
  <c r="AR590"/>
  <c r="CT590" s="1" a="1"/>
  <c r="CT590" s="1"/>
  <c r="DM590" s="1"/>
  <c r="AV590"/>
  <c r="AT590"/>
  <c r="AX590" a="1"/>
  <c r="AX590" s="1"/>
  <c r="E590" s="1"/>
  <c r="AV279"/>
  <c r="AR279"/>
  <c r="CT279" s="1" a="1"/>
  <c r="CT279" s="1"/>
  <c r="DM279" s="1"/>
  <c r="AU279"/>
  <c r="AY279"/>
  <c r="AX279" a="1"/>
  <c r="AX279" s="1"/>
  <c r="E279" s="1"/>
  <c r="AT279"/>
  <c r="AR499"/>
  <c r="CT499" s="1" a="1"/>
  <c r="CT499" s="1"/>
  <c r="DM499" s="1"/>
  <c r="AV499"/>
  <c r="AX499" a="1"/>
  <c r="AX499" s="1"/>
  <c r="E499" s="1"/>
  <c r="AY499"/>
  <c r="AU499"/>
  <c r="AT499"/>
  <c r="AW520"/>
  <c r="AU543"/>
  <c r="AV543"/>
  <c r="AX543" a="1"/>
  <c r="AX543" s="1"/>
  <c r="E543" s="1"/>
  <c r="AT543"/>
  <c r="AR543"/>
  <c r="CT543" s="1" a="1"/>
  <c r="CT543" s="1"/>
  <c r="DM543" s="1"/>
  <c r="AY543"/>
  <c r="AV361"/>
  <c r="AT361"/>
  <c r="AY361"/>
  <c r="AX361" a="1"/>
  <c r="AX361" s="1"/>
  <c r="E361" s="1"/>
  <c r="AR361"/>
  <c r="CT361" s="1" a="1"/>
  <c r="CT361" s="1"/>
  <c r="DM361" s="1"/>
  <c r="AU361"/>
  <c r="AY407"/>
  <c r="AV407"/>
  <c r="AX407" a="1"/>
  <c r="AX407" s="1"/>
  <c r="E407" s="1"/>
  <c r="AR407"/>
  <c r="CT407" s="1" a="1"/>
  <c r="CT407" s="1"/>
  <c r="DM407" s="1"/>
  <c r="AU407"/>
  <c r="AT407"/>
  <c r="AR431"/>
  <c r="CT431" s="1" a="1"/>
  <c r="CT431" s="1"/>
  <c r="DM431" s="1"/>
  <c r="AU431"/>
  <c r="AV431"/>
  <c r="AX431" a="1"/>
  <c r="AX431" s="1"/>
  <c r="E431" s="1"/>
  <c r="AT431"/>
  <c r="AY431"/>
  <c r="AY525"/>
  <c r="AX525" a="1"/>
  <c r="AX525" s="1"/>
  <c r="E525" s="1"/>
  <c r="AR525"/>
  <c r="CT525" s="1" a="1"/>
  <c r="CT525" s="1"/>
  <c r="DM525" s="1"/>
  <c r="AU525"/>
  <c r="AT525"/>
  <c r="AV525"/>
  <c r="AY377"/>
  <c r="AR377"/>
  <c r="CT377" s="1" a="1"/>
  <c r="CT377" s="1"/>
  <c r="DM377" s="1"/>
  <c r="AV377"/>
  <c r="AU377"/>
  <c r="AX377" a="1"/>
  <c r="AX377" s="1"/>
  <c r="E377" s="1"/>
  <c r="AT377"/>
  <c r="AU475"/>
  <c r="AT475"/>
  <c r="AX475" a="1"/>
  <c r="AX475" s="1"/>
  <c r="E475" s="1"/>
  <c r="AY475"/>
  <c r="AR475"/>
  <c r="CT475" s="1" a="1"/>
  <c r="CT475" s="1"/>
  <c r="DM475" s="1"/>
  <c r="AV475"/>
  <c r="AV498"/>
  <c r="AT498"/>
  <c r="AY498"/>
  <c r="AU498"/>
  <c r="AR498"/>
  <c r="CT498" s="1" a="1"/>
  <c r="CT498" s="1"/>
  <c r="DM498" s="1"/>
  <c r="AX498" a="1"/>
  <c r="AX498" s="1"/>
  <c r="E498" s="1"/>
  <c r="AY443"/>
  <c r="AU443"/>
  <c r="AV443"/>
  <c r="AR443"/>
  <c r="CT443" s="1" a="1"/>
  <c r="CT443" s="1"/>
  <c r="DM443" s="1"/>
  <c r="AX443" a="1"/>
  <c r="AX443" s="1"/>
  <c r="E443" s="1"/>
  <c r="AT443"/>
  <c r="AU369"/>
  <c r="AV369"/>
  <c r="AT369"/>
  <c r="AX369" a="1"/>
  <c r="AX369" s="1"/>
  <c r="E369" s="1"/>
  <c r="AY369"/>
  <c r="AR369"/>
  <c r="CT369" s="1" a="1"/>
  <c r="CT369" s="1"/>
  <c r="DM369" s="1"/>
  <c r="AU486"/>
  <c r="AR486"/>
  <c r="CT486" s="1" a="1"/>
  <c r="CT486" s="1"/>
  <c r="DM486" s="1"/>
  <c r="AV486"/>
  <c r="AT486"/>
  <c r="AX486" a="1"/>
  <c r="AX486" s="1"/>
  <c r="E486" s="1"/>
  <c r="AY486"/>
  <c r="AT282"/>
  <c r="AV282"/>
  <c r="AY282"/>
  <c r="AR282"/>
  <c r="CT282" s="1" a="1"/>
  <c r="CT282" s="1"/>
  <c r="DM282" s="1"/>
  <c r="AU282"/>
  <c r="AX282" a="1"/>
  <c r="AX282" s="1"/>
  <c r="E282" s="1"/>
  <c r="AR408"/>
  <c r="CT408" s="1" a="1"/>
  <c r="CT408" s="1"/>
  <c r="DM408" s="1"/>
  <c r="AY408"/>
  <c r="AV408"/>
  <c r="AX408" a="1"/>
  <c r="AX408" s="1"/>
  <c r="E408" s="1"/>
  <c r="AU408"/>
  <c r="AT408"/>
  <c r="BD274"/>
  <c r="BE274" s="1"/>
  <c r="BC261"/>
  <c r="EC491"/>
  <c r="EP491" s="1"/>
  <c r="EE368"/>
  <c r="EB368" s="1"/>
  <c r="CX368" a="1"/>
  <c r="CX368" s="1"/>
  <c r="DQ368" s="1"/>
  <c r="BL368"/>
  <c r="BK368"/>
  <c r="CX566" a="1"/>
  <c r="CX566" s="1"/>
  <c r="DQ566" s="1"/>
  <c r="BK566"/>
  <c r="EE566"/>
  <c r="EB566" s="1"/>
  <c r="BL566"/>
  <c r="CX311" a="1"/>
  <c r="CX311" s="1"/>
  <c r="DQ311" s="1"/>
  <c r="BL311"/>
  <c r="BK311"/>
  <c r="EE311"/>
  <c r="EB311" s="1"/>
  <c r="BL309"/>
  <c r="EE309"/>
  <c r="EB309" s="1"/>
  <c r="CX309" a="1"/>
  <c r="CX309" s="1"/>
  <c r="DQ309" s="1"/>
  <c r="BK309"/>
  <c r="BF309"/>
  <c r="BE309"/>
  <c r="BE389"/>
  <c r="BF389"/>
  <c r="BE556"/>
  <c r="BF556"/>
  <c r="CX456" a="1"/>
  <c r="CX456" s="1"/>
  <c r="DQ456" s="1"/>
  <c r="BK456"/>
  <c r="BL456"/>
  <c r="EE456"/>
  <c r="EB456" s="1"/>
  <c r="BF300"/>
  <c r="BE300"/>
  <c r="AY434"/>
  <c r="AU434"/>
  <c r="AX434" a="1"/>
  <c r="AX434" s="1"/>
  <c r="E434" s="1"/>
  <c r="AR434"/>
  <c r="CT434" s="1" a="1"/>
  <c r="CT434" s="1"/>
  <c r="DM434" s="1"/>
  <c r="AT434"/>
  <c r="AV434"/>
  <c r="AY314"/>
  <c r="AR314"/>
  <c r="CT314" s="1" a="1"/>
  <c r="CT314" s="1"/>
  <c r="DM314" s="1"/>
  <c r="AV314"/>
  <c r="AU314"/>
  <c r="AX314" a="1"/>
  <c r="AX314" s="1"/>
  <c r="E314" s="1"/>
  <c r="AT314"/>
  <c r="AW384"/>
  <c r="AV512"/>
  <c r="AT512"/>
  <c r="AX512" a="1"/>
  <c r="AX512" s="1"/>
  <c r="E512" s="1"/>
  <c r="AU512"/>
  <c r="AY512"/>
  <c r="AR512"/>
  <c r="CT512" s="1" a="1"/>
  <c r="CT512" s="1"/>
  <c r="DM512" s="1"/>
  <c r="AY320"/>
  <c r="AT320"/>
  <c r="AU320"/>
  <c r="AV320"/>
  <c r="AR320"/>
  <c r="CT320" s="1" a="1"/>
  <c r="CT320" s="1"/>
  <c r="DM320" s="1"/>
  <c r="AX320" a="1"/>
  <c r="AX320" s="1"/>
  <c r="E320" s="1"/>
  <c r="AV493"/>
  <c r="AY493"/>
  <c r="AT493"/>
  <c r="AX493" a="1"/>
  <c r="AX493" s="1"/>
  <c r="E493" s="1"/>
  <c r="AU493"/>
  <c r="AR493"/>
  <c r="CT493" s="1" a="1"/>
  <c r="CT493" s="1"/>
  <c r="DM493" s="1"/>
  <c r="AW482"/>
  <c r="AW587"/>
  <c r="AY507"/>
  <c r="AU507"/>
  <c r="AV507"/>
  <c r="AR507"/>
  <c r="CT507" s="1" a="1"/>
  <c r="CT507" s="1"/>
  <c r="DM507" s="1"/>
  <c r="AX507" a="1"/>
  <c r="AX507" s="1"/>
  <c r="E507" s="1"/>
  <c r="AT507"/>
  <c r="AV213"/>
  <c r="AU213"/>
  <c r="AT213"/>
  <c r="AX213" a="1"/>
  <c r="AX213" s="1"/>
  <c r="E213" s="1"/>
  <c r="AY213"/>
  <c r="AR213"/>
  <c r="AU416"/>
  <c r="AR416"/>
  <c r="CT416" s="1" a="1"/>
  <c r="CT416" s="1"/>
  <c r="DM416" s="1"/>
  <c r="AX416" a="1"/>
  <c r="AX416" s="1"/>
  <c r="E416" s="1"/>
  <c r="AY416"/>
  <c r="AT416"/>
  <c r="AV416"/>
  <c r="AV332"/>
  <c r="AY332"/>
  <c r="AU332"/>
  <c r="AR332"/>
  <c r="CT332" s="1" a="1"/>
  <c r="CT332" s="1"/>
  <c r="DM332" s="1"/>
  <c r="AT332"/>
  <c r="AX332" a="1"/>
  <c r="AX332" s="1"/>
  <c r="E332" s="1"/>
  <c r="AT280"/>
  <c r="AV280"/>
  <c r="AY280"/>
  <c r="AU280"/>
  <c r="AX280" a="1"/>
  <c r="AX280" s="1"/>
  <c r="E280" s="1"/>
  <c r="AR280"/>
  <c r="CT280" s="1" a="1"/>
  <c r="CT280" s="1"/>
  <c r="DM280" s="1"/>
  <c r="AV544"/>
  <c r="AY544"/>
  <c r="AU544"/>
  <c r="AR544"/>
  <c r="CT544" s="1" a="1"/>
  <c r="CT544" s="1"/>
  <c r="DM544" s="1"/>
  <c r="AT544"/>
  <c r="AX544" a="1"/>
  <c r="AX544" s="1"/>
  <c r="E544" s="1"/>
  <c r="AX272" a="1"/>
  <c r="AX272" s="1"/>
  <c r="E272" s="1"/>
  <c r="AT272"/>
  <c r="AU272"/>
  <c r="AV272"/>
  <c r="AY272"/>
  <c r="AR272"/>
  <c r="CT272" s="1" a="1"/>
  <c r="CT272" s="1"/>
  <c r="DM272" s="1"/>
  <c r="AT257"/>
  <c r="AV257"/>
  <c r="AX257" a="1"/>
  <c r="AX257" s="1"/>
  <c r="E257" s="1"/>
  <c r="AU257"/>
  <c r="AR257"/>
  <c r="CT257" s="1" a="1"/>
  <c r="CT257" s="1"/>
  <c r="DM257" s="1"/>
  <c r="AY257"/>
  <c r="AU344"/>
  <c r="AR344"/>
  <c r="CT344" s="1" a="1"/>
  <c r="CT344" s="1"/>
  <c r="DM344" s="1"/>
  <c r="AV344"/>
  <c r="AT344"/>
  <c r="AX344" a="1"/>
  <c r="AX344" s="1"/>
  <c r="E344" s="1"/>
  <c r="AY344"/>
  <c r="AY363"/>
  <c r="AU363"/>
  <c r="AR363"/>
  <c r="CT363" s="1" a="1"/>
  <c r="CT363" s="1"/>
  <c r="DM363" s="1"/>
  <c r="AV363"/>
  <c r="AT363"/>
  <c r="AX363" a="1"/>
  <c r="AX363" s="1"/>
  <c r="E363" s="1"/>
  <c r="BK502"/>
  <c r="BL502"/>
  <c r="BK323"/>
  <c r="BL323"/>
  <c r="BL515"/>
  <c r="BK515"/>
  <c r="EE515"/>
  <c r="EB515" s="1"/>
  <c r="CX515" a="1"/>
  <c r="CX515" s="1"/>
  <c r="DQ515" s="1"/>
  <c r="BF566"/>
  <c r="BF311"/>
  <c r="BE311"/>
  <c r="BL255"/>
  <c r="BK255"/>
  <c r="EE255"/>
  <c r="EB255" s="1"/>
  <c r="BK556"/>
  <c r="EE556"/>
  <c r="EB556" s="1"/>
  <c r="BL556"/>
  <c r="EE345"/>
  <c r="EB345" s="1"/>
  <c r="CX345" a="1"/>
  <c r="CX345" s="1"/>
  <c r="DQ345" s="1"/>
  <c r="BK345"/>
  <c r="BL345"/>
  <c r="BL402"/>
  <c r="CX402" a="1"/>
  <c r="CX402" s="1"/>
  <c r="DQ402" s="1"/>
  <c r="EE402"/>
  <c r="EB402" s="1"/>
  <c r="BK402"/>
  <c r="BE456"/>
  <c r="BF456"/>
  <c r="AT264"/>
  <c r="AR264"/>
  <c r="CT264" s="1" a="1"/>
  <c r="CT264" s="1"/>
  <c r="DM264" s="1"/>
  <c r="AV264"/>
  <c r="AY264"/>
  <c r="AU264"/>
  <c r="AX264" a="1"/>
  <c r="AX264" s="1"/>
  <c r="E264" s="1"/>
  <c r="AY541"/>
  <c r="AU541"/>
  <c r="AV541"/>
  <c r="AR541"/>
  <c r="CT541" s="1" a="1"/>
  <c r="CT541" s="1"/>
  <c r="DM541" s="1"/>
  <c r="AX541" a="1"/>
  <c r="AX541" s="1"/>
  <c r="E541" s="1"/>
  <c r="AT541"/>
  <c r="AV384"/>
  <c r="AY384"/>
  <c r="AR384"/>
  <c r="CT384" s="1" a="1"/>
  <c r="CT384" s="1"/>
  <c r="DM384" s="1"/>
  <c r="AT384"/>
  <c r="AX384" a="1"/>
  <c r="AX384" s="1"/>
  <c r="E384" s="1"/>
  <c r="AU384"/>
  <c r="AU531"/>
  <c r="AV531"/>
  <c r="AT531"/>
  <c r="AX531" a="1"/>
  <c r="AX531" s="1"/>
  <c r="E531" s="1"/>
  <c r="AY531"/>
  <c r="AR531"/>
  <c r="CT531" s="1" a="1"/>
  <c r="CT531" s="1"/>
  <c r="DM531" s="1"/>
  <c r="AV305"/>
  <c r="AY305"/>
  <c r="AZ305" s="1" a="1"/>
  <c r="AZ305" s="1"/>
  <c r="AX305" a="1"/>
  <c r="AX305" s="1"/>
  <c r="AU305"/>
  <c r="AR305"/>
  <c r="CT305" s="1" a="1"/>
  <c r="CT305" s="1"/>
  <c r="DM305" s="1"/>
  <c r="BD305"/>
  <c r="BC305"/>
  <c r="AT305"/>
  <c r="AU266"/>
  <c r="AX266" a="1"/>
  <c r="AX266" s="1"/>
  <c r="E266" s="1"/>
  <c r="AR266"/>
  <c r="CT266" s="1" a="1"/>
  <c r="CT266" s="1"/>
  <c r="DM266" s="1"/>
  <c r="AV266"/>
  <c r="AT266"/>
  <c r="AY266"/>
  <c r="AT232"/>
  <c r="AY232"/>
  <c r="AU232"/>
  <c r="AX232" a="1"/>
  <c r="AX232" s="1"/>
  <c r="E232" s="1"/>
  <c r="AR232"/>
  <c r="CT232" s="1" a="1"/>
  <c r="CT232" s="1"/>
  <c r="DM232" s="1"/>
  <c r="AV232"/>
  <c r="AY561"/>
  <c r="AV561"/>
  <c r="AR561"/>
  <c r="CT561" s="1" a="1"/>
  <c r="CT561" s="1"/>
  <c r="DM561" s="1"/>
  <c r="AT561"/>
  <c r="AU561"/>
  <c r="AX561" a="1"/>
  <c r="AX561" s="1"/>
  <c r="E561" s="1"/>
  <c r="AU482"/>
  <c r="AT482"/>
  <c r="AR482"/>
  <c r="CT482" s="1" a="1"/>
  <c r="CT482" s="1"/>
  <c r="DM482" s="1"/>
  <c r="AX482" a="1"/>
  <c r="AX482" s="1"/>
  <c r="E482" s="1"/>
  <c r="AV482"/>
  <c r="AY482"/>
  <c r="AU587"/>
  <c r="AX587" a="1"/>
  <c r="AX587" s="1"/>
  <c r="E587" s="1"/>
  <c r="AY587"/>
  <c r="AT587"/>
  <c r="AR587"/>
  <c r="CT587" s="1" a="1"/>
  <c r="CT587" s="1"/>
  <c r="DM587" s="1"/>
  <c r="AV587"/>
  <c r="AV275"/>
  <c r="AR275"/>
  <c r="CT275" s="1" a="1"/>
  <c r="CT275" s="1"/>
  <c r="DM275" s="1"/>
  <c r="AY470"/>
  <c r="AV470"/>
  <c r="AX470" a="1"/>
  <c r="AX470" s="1"/>
  <c r="E470" s="1"/>
  <c r="AU470"/>
  <c r="AR470"/>
  <c r="CT470" s="1" a="1"/>
  <c r="CT470" s="1"/>
  <c r="DM470" s="1"/>
  <c r="AT470"/>
  <c r="AU506"/>
  <c r="AX506" a="1"/>
  <c r="AX506" s="1"/>
  <c r="E506" s="1"/>
  <c r="AY506"/>
  <c r="AT506"/>
  <c r="AR506"/>
  <c r="CT506" s="1" a="1"/>
  <c r="CT506" s="1"/>
  <c r="DM506" s="1"/>
  <c r="AV506"/>
  <c r="AT226"/>
  <c r="AV226"/>
  <c r="AY226"/>
  <c r="AX226" a="1"/>
  <c r="AX226" s="1"/>
  <c r="E226" s="1"/>
  <c r="AR226"/>
  <c r="AU226"/>
  <c r="AR509"/>
  <c r="CT509" s="1" a="1"/>
  <c r="CT509" s="1"/>
  <c r="DM509" s="1"/>
  <c r="AY509"/>
  <c r="AU509"/>
  <c r="AV509"/>
  <c r="AX509" a="1"/>
  <c r="AX509" s="1"/>
  <c r="E509" s="1"/>
  <c r="AT509"/>
  <c r="AR533"/>
  <c r="CT533" s="1" a="1"/>
  <c r="CT533" s="1"/>
  <c r="DM533" s="1"/>
  <c r="AV533"/>
  <c r="AT533"/>
  <c r="AU533"/>
  <c r="AX533" a="1"/>
  <c r="AX533" s="1"/>
  <c r="E533" s="1"/>
  <c r="AY533"/>
  <c r="AV290"/>
  <c r="AY290"/>
  <c r="AT290"/>
  <c r="AU290"/>
  <c r="AX290" a="1"/>
  <c r="AX290" s="1"/>
  <c r="E290" s="1"/>
  <c r="AR290"/>
  <c r="CT290" s="1" a="1"/>
  <c r="CT290" s="1"/>
  <c r="DM290" s="1"/>
  <c r="AV310"/>
  <c r="AY310"/>
  <c r="AT310"/>
  <c r="AX310" a="1"/>
  <c r="AX310" s="1"/>
  <c r="E310" s="1"/>
  <c r="AU310"/>
  <c r="AR310"/>
  <c r="CT310" s="1" a="1"/>
  <c r="CT310" s="1"/>
  <c r="DM310" s="1"/>
  <c r="AU206"/>
  <c r="AX206" a="1"/>
  <c r="AX206" s="1"/>
  <c r="E206" s="1"/>
  <c r="AR206"/>
  <c r="AT206"/>
  <c r="AY206"/>
  <c r="AV206"/>
  <c r="AY119"/>
  <c r="AX119" a="1"/>
  <c r="AX119" s="1"/>
  <c r="E119" s="1"/>
  <c r="AR119"/>
  <c r="AT119"/>
  <c r="AU119"/>
  <c r="AV119"/>
  <c r="AU429"/>
  <c r="AX429" a="1"/>
  <c r="AX429" s="1"/>
  <c r="E429" s="1"/>
  <c r="AV429"/>
  <c r="AR429"/>
  <c r="CT429" s="1" a="1"/>
  <c r="CT429" s="1"/>
  <c r="DM429" s="1"/>
  <c r="AY429"/>
  <c r="AT429"/>
  <c r="AY251"/>
  <c r="AT251"/>
  <c r="AV251"/>
  <c r="AU251"/>
  <c r="AX251" a="1"/>
  <c r="AX251" s="1"/>
  <c r="E251" s="1"/>
  <c r="AR251"/>
  <c r="CT251" s="1" a="1"/>
  <c r="CT251" s="1"/>
  <c r="DM251" s="1"/>
  <c r="AR371"/>
  <c r="CT371" s="1" a="1"/>
  <c r="CT371" s="1"/>
  <c r="DM371" s="1"/>
  <c r="AV371"/>
  <c r="AY371"/>
  <c r="AX371" a="1"/>
  <c r="AX371" s="1"/>
  <c r="E371" s="1"/>
  <c r="AT371"/>
  <c r="AU371"/>
  <c r="AW344"/>
  <c r="AV385"/>
  <c r="AU385"/>
  <c r="AT385"/>
  <c r="AY385"/>
  <c r="AR385"/>
  <c r="CT385" s="1" a="1"/>
  <c r="CT385" s="1"/>
  <c r="DM385" s="1"/>
  <c r="AX385" a="1"/>
  <c r="AX385" s="1"/>
  <c r="E385" s="1"/>
  <c r="AX126" a="1"/>
  <c r="AX126" s="1"/>
  <c r="E126" s="1"/>
  <c r="EC487"/>
  <c r="EP487" s="1"/>
  <c r="BC550"/>
  <c r="BF550" s="1"/>
  <c r="EC299"/>
  <c r="EP299" s="1"/>
  <c r="BD353"/>
  <c r="BF353" s="1"/>
  <c r="BC523"/>
  <c r="BF523" s="1"/>
  <c r="EA461"/>
  <c r="EA373"/>
  <c r="EC291"/>
  <c r="EP291" s="1"/>
  <c r="EA557"/>
  <c r="AT489"/>
  <c r="AW561"/>
  <c r="EE502"/>
  <c r="EB502" s="1"/>
  <c r="EE270"/>
  <c r="EB270" s="1"/>
  <c r="EA270" s="1"/>
  <c r="BF565"/>
  <c r="BE558"/>
  <c r="BL495"/>
  <c r="BK495"/>
  <c r="BF368"/>
  <c r="BE368"/>
  <c r="BK356"/>
  <c r="BL356"/>
  <c r="EE356"/>
  <c r="EB356" s="1"/>
  <c r="CX356" a="1"/>
  <c r="CX356" s="1"/>
  <c r="DQ356" s="1"/>
  <c r="BK330"/>
  <c r="BL330"/>
  <c r="EE330"/>
  <c r="EB330" s="1"/>
  <c r="CX330" a="1"/>
  <c r="CX330" s="1"/>
  <c r="DQ330" s="1"/>
  <c r="EE380"/>
  <c r="EB380" s="1"/>
  <c r="BK380"/>
  <c r="BL380"/>
  <c r="CX380" a="1"/>
  <c r="CX380" s="1"/>
  <c r="DQ380" s="1"/>
  <c r="BK219"/>
  <c r="BL219"/>
  <c r="BF515"/>
  <c r="BE515"/>
  <c r="CX436" a="1"/>
  <c r="CX436" s="1"/>
  <c r="DQ436" s="1"/>
  <c r="BK436"/>
  <c r="BL436"/>
  <c r="EE436"/>
  <c r="EB436" s="1"/>
  <c r="BK389"/>
  <c r="BL389"/>
  <c r="EE389"/>
  <c r="EB389" s="1"/>
  <c r="CX389" a="1"/>
  <c r="CX389" s="1"/>
  <c r="DQ389" s="1"/>
  <c r="BF345"/>
  <c r="BE345"/>
  <c r="BK576"/>
  <c r="EE576"/>
  <c r="EB576" s="1"/>
  <c r="BL576"/>
  <c r="AW488"/>
  <c r="AU225"/>
  <c r="AV225"/>
  <c r="AX225" a="1"/>
  <c r="AX225" s="1"/>
  <c r="E225" s="1"/>
  <c r="AT225"/>
  <c r="AR225"/>
  <c r="AY225"/>
  <c r="AV521"/>
  <c r="AY521"/>
  <c r="AR521"/>
  <c r="CT521" s="1" a="1"/>
  <c r="CT521" s="1"/>
  <c r="DM521" s="1"/>
  <c r="AT521"/>
  <c r="AU521"/>
  <c r="AX521" a="1"/>
  <c r="AX521" s="1"/>
  <c r="E521" s="1"/>
  <c r="AR474"/>
  <c r="CT474" s="1" a="1"/>
  <c r="CT474" s="1"/>
  <c r="DM474" s="1"/>
  <c r="AT474"/>
  <c r="AU474"/>
  <c r="AV474"/>
  <c r="AX474" a="1"/>
  <c r="AX474" s="1"/>
  <c r="E474" s="1"/>
  <c r="AY474"/>
  <c r="AV455"/>
  <c r="AY455"/>
  <c r="AR455"/>
  <c r="CT455" s="1" a="1"/>
  <c r="CT455" s="1"/>
  <c r="DM455" s="1"/>
  <c r="AX455" a="1"/>
  <c r="AX455" s="1"/>
  <c r="E455" s="1"/>
  <c r="AU455"/>
  <c r="AT455"/>
  <c r="AR265"/>
  <c r="CT265" s="1" a="1"/>
  <c r="CT265" s="1"/>
  <c r="DM265" s="1"/>
  <c r="AU265"/>
  <c r="AT265"/>
  <c r="AX265" a="1"/>
  <c r="AX265" s="1"/>
  <c r="E265" s="1"/>
  <c r="AV265"/>
  <c r="AY265"/>
  <c r="AU555"/>
  <c r="AY555"/>
  <c r="AR555"/>
  <c r="CT555" s="1" a="1"/>
  <c r="CT555" s="1"/>
  <c r="DM555" s="1"/>
  <c r="AV555"/>
  <c r="AX555" a="1"/>
  <c r="AX555" s="1"/>
  <c r="E555" s="1"/>
  <c r="AT555"/>
  <c r="AV223"/>
  <c r="AX223" a="1"/>
  <c r="AX223" s="1"/>
  <c r="E223" s="1"/>
  <c r="AU223"/>
  <c r="AR223"/>
  <c r="AT223"/>
  <c r="AY223"/>
  <c r="AR588"/>
  <c r="CT588" s="1" a="1"/>
  <c r="CT588" s="1"/>
  <c r="DM588" s="1"/>
  <c r="AX588" a="1"/>
  <c r="AX588" s="1"/>
  <c r="E588" s="1"/>
  <c r="AU588"/>
  <c r="AV588"/>
  <c r="AY588"/>
  <c r="AT588"/>
  <c r="AW470"/>
  <c r="AV227"/>
  <c r="AX227" a="1"/>
  <c r="AX227" s="1"/>
  <c r="BD227"/>
  <c r="AY227"/>
  <c r="AZ227" s="1" a="1"/>
  <c r="AZ227" s="1"/>
  <c r="AU227"/>
  <c r="AT227"/>
  <c r="BC227"/>
  <c r="AR227"/>
  <c r="CT227" s="1" a="1"/>
  <c r="CT227" s="1"/>
  <c r="DM227" s="1"/>
  <c r="AR520"/>
  <c r="CT520" s="1" a="1"/>
  <c r="CT520" s="1"/>
  <c r="DM520" s="1"/>
  <c r="AX520" a="1"/>
  <c r="AX520" s="1"/>
  <c r="E520" s="1"/>
  <c r="AV520"/>
  <c r="AY520"/>
  <c r="AU520"/>
  <c r="AT520"/>
  <c r="AT220"/>
  <c r="AU220"/>
  <c r="AR220"/>
  <c r="AX220" a="1"/>
  <c r="AX220" s="1"/>
  <c r="E220" s="1"/>
  <c r="AV220"/>
  <c r="AY220"/>
  <c r="AU546"/>
  <c r="AR546"/>
  <c r="CT546" s="1" a="1"/>
  <c r="CT546" s="1"/>
  <c r="DM546" s="1"/>
  <c r="AT546"/>
  <c r="AV546"/>
  <c r="AY546"/>
  <c r="AX546" a="1"/>
  <c r="AX546" s="1"/>
  <c r="E546" s="1"/>
  <c r="AT551"/>
  <c r="AU551"/>
  <c r="AX551" a="1"/>
  <c r="AX551" s="1"/>
  <c r="E551" s="1"/>
  <c r="AR551"/>
  <c r="CT551" s="1" a="1"/>
  <c r="CT551" s="1"/>
  <c r="DM551" s="1"/>
  <c r="AV551"/>
  <c r="AY551"/>
  <c r="AT268"/>
  <c r="AY268"/>
  <c r="AR268"/>
  <c r="CT268" s="1" a="1"/>
  <c r="CT268" s="1"/>
  <c r="DM268" s="1"/>
  <c r="AX268" a="1"/>
  <c r="AX268" s="1"/>
  <c r="E268" s="1"/>
  <c r="AU268"/>
  <c r="AV268"/>
  <c r="AV326"/>
  <c r="AT326"/>
  <c r="AR326"/>
  <c r="CT326" s="1" a="1"/>
  <c r="CT326" s="1"/>
  <c r="DM326" s="1"/>
  <c r="AX326" a="1"/>
  <c r="AX326" s="1"/>
  <c r="E326" s="1"/>
  <c r="AY326"/>
  <c r="AU326"/>
  <c r="AR271"/>
  <c r="CT271" s="1" a="1"/>
  <c r="CT271" s="1"/>
  <c r="DM271" s="1"/>
  <c r="AU271"/>
  <c r="AT271"/>
  <c r="AY271"/>
  <c r="AV271"/>
  <c r="AX271" a="1"/>
  <c r="AX271" s="1"/>
  <c r="E271" s="1"/>
  <c r="EE411"/>
  <c r="EB411" s="1"/>
  <c r="EE495"/>
  <c r="EB495" s="1"/>
  <c r="CX569"/>
  <c r="DQ569" s="1"/>
  <c r="CX577"/>
  <c r="DQ577" s="1"/>
  <c r="CX573"/>
  <c r="DQ573" s="1"/>
  <c r="CX557"/>
  <c r="DQ557" s="1"/>
  <c r="BD573"/>
  <c r="BC573"/>
  <c r="BC557"/>
  <c r="BE557" s="1"/>
  <c r="BC273"/>
  <c r="BI273" s="1"/>
  <c r="BM273" s="1"/>
  <c r="BC276"/>
  <c r="BF276" s="1"/>
  <c r="BC259"/>
  <c r="BD490"/>
  <c r="BF490" s="1"/>
  <c r="EC387"/>
  <c r="EP387" s="1"/>
  <c r="EA301"/>
  <c r="EA526"/>
  <c r="BC391"/>
  <c r="BF391" s="1"/>
  <c r="BD375"/>
  <c r="BF375" s="1"/>
  <c r="BC393"/>
  <c r="BF393" s="1"/>
  <c r="EA400"/>
  <c r="EA304"/>
  <c r="BC552"/>
  <c r="BI552" s="1"/>
  <c r="BM552" s="1"/>
  <c r="EC366"/>
  <c r="EP366" s="1"/>
  <c r="BL211"/>
  <c r="EE501"/>
  <c r="EB501" s="1"/>
  <c r="EC501" s="1"/>
  <c r="EP501" s="1"/>
  <c r="BC577"/>
  <c r="BD577"/>
  <c r="EC394"/>
  <c r="EP394" s="1"/>
  <c r="EC261"/>
  <c r="EP261" s="1"/>
  <c r="EA513"/>
  <c r="EC329"/>
  <c r="EP329" s="1"/>
  <c r="BF295"/>
  <c r="EP580"/>
  <c r="EP579"/>
  <c r="EP564"/>
  <c r="EP562"/>
  <c r="EA283"/>
  <c r="BC285"/>
  <c r="BF285" s="1"/>
  <c r="BD547"/>
  <c r="BE547" s="1"/>
  <c r="EA465"/>
  <c r="EE107"/>
  <c r="EB107" s="1"/>
  <c r="EA107" s="1"/>
  <c r="EA269"/>
  <c r="EA554"/>
  <c r="EA477"/>
  <c r="EC393"/>
  <c r="EP393" s="1"/>
  <c r="BD269"/>
  <c r="BE269" s="1"/>
  <c r="BD430"/>
  <c r="BE430" s="1"/>
  <c r="BC530"/>
  <c r="BI530" s="1"/>
  <c r="BM530" s="1"/>
  <c r="EA527"/>
  <c r="EP568"/>
  <c r="EP574"/>
  <c r="EP570"/>
  <c r="EP582"/>
  <c r="E295"/>
  <c r="BC589"/>
  <c r="BF589" s="1"/>
  <c r="BC306"/>
  <c r="BE306" s="1"/>
  <c r="EA375"/>
  <c r="EE485"/>
  <c r="EB485" s="1"/>
  <c r="EC485" s="1"/>
  <c r="EP485" s="1"/>
  <c r="AZ203"/>
  <c r="AZ501"/>
  <c r="BC501" s="1"/>
  <c r="BI501" s="1"/>
  <c r="BM501" s="1"/>
  <c r="AZ107"/>
  <c r="BC107" s="1"/>
  <c r="BI107" s="1"/>
  <c r="BM107" s="1"/>
  <c r="AZ127"/>
  <c r="BD127" s="1"/>
  <c r="EC249"/>
  <c r="EP249" s="1"/>
  <c r="BD538"/>
  <c r="BE538" s="1"/>
  <c r="BC373"/>
  <c r="BF373" s="1"/>
  <c r="BC513"/>
  <c r="BF513" s="1"/>
  <c r="BD437"/>
  <c r="BF437" s="1"/>
  <c r="EA573"/>
  <c r="EC396"/>
  <c r="EP396" s="1"/>
  <c r="EC258"/>
  <c r="EP258" s="1"/>
  <c r="BD254"/>
  <c r="BF254" s="1"/>
  <c r="BG291"/>
  <c r="BH291" s="1"/>
  <c r="EA505"/>
  <c r="BC483"/>
  <c r="BE483" s="1"/>
  <c r="EA430"/>
  <c r="EA446"/>
  <c r="EA423"/>
  <c r="EE105"/>
  <c r="EB105" s="1"/>
  <c r="EA105" s="1"/>
  <c r="BL107"/>
  <c r="BC249"/>
  <c r="BC491"/>
  <c r="BF491" s="1"/>
  <c r="BG419"/>
  <c r="BI419" s="1"/>
  <c r="BM419" s="1"/>
  <c r="AM419" s="1"/>
  <c r="BO419" s="1"/>
  <c r="BL510"/>
  <c r="EE211"/>
  <c r="EB211" s="1"/>
  <c r="AZ399"/>
  <c r="BC399" s="1"/>
  <c r="CX399"/>
  <c r="DQ399" s="1"/>
  <c r="AZ404"/>
  <c r="AZ260"/>
  <c r="BK399"/>
  <c r="EC207"/>
  <c r="EP207" s="1"/>
  <c r="EC256"/>
  <c r="EP256" s="1"/>
  <c r="BC542"/>
  <c r="BI542" s="1"/>
  <c r="BM542" s="1"/>
  <c r="BC505"/>
  <c r="BF505" s="1"/>
  <c r="EA548"/>
  <c r="BD592"/>
  <c r="BE592" s="1"/>
  <c r="BD403"/>
  <c r="BF403" s="1"/>
  <c r="EE399"/>
  <c r="EB399" s="1"/>
  <c r="BC586"/>
  <c r="BI586" s="1"/>
  <c r="BM586" s="1"/>
  <c r="EA552"/>
  <c r="EA553"/>
  <c r="EA547"/>
  <c r="EA303"/>
  <c r="EE260"/>
  <c r="EB260" s="1"/>
  <c r="BL399"/>
  <c r="CX125"/>
  <c r="DQ125" s="1"/>
  <c r="CX107"/>
  <c r="DQ107" s="1"/>
  <c r="AZ253"/>
  <c r="AZ427"/>
  <c r="AZ275"/>
  <c r="AZ252"/>
  <c r="AZ594"/>
  <c r="BD594" s="1"/>
  <c r="AZ485"/>
  <c r="CY295"/>
  <c r="DR295" s="1"/>
  <c r="CZ295"/>
  <c r="DS295" s="1"/>
  <c r="AZ510"/>
  <c r="CX273"/>
  <c r="DQ273" s="1"/>
  <c r="AZ549"/>
  <c r="EE510"/>
  <c r="EB510" s="1"/>
  <c r="BK404"/>
  <c r="BL404"/>
  <c r="EE404"/>
  <c r="EB404" s="1"/>
  <c r="BL549"/>
  <c r="EE549"/>
  <c r="EB549" s="1"/>
  <c r="BK549"/>
  <c r="CX295" a="1"/>
  <c r="CX295" s="1"/>
  <c r="DQ295" s="1"/>
  <c r="BK295"/>
  <c r="BL295"/>
  <c r="EE295"/>
  <c r="EB295" s="1"/>
  <c r="BL253"/>
  <c r="BK253"/>
  <c r="BL594"/>
  <c r="BK594"/>
  <c r="EE594"/>
  <c r="EB594" s="1"/>
  <c r="BL485"/>
  <c r="BK485"/>
  <c r="EE252"/>
  <c r="EB252" s="1"/>
  <c r="BK252"/>
  <c r="BL252"/>
  <c r="BK260"/>
  <c r="BL260"/>
  <c r="BC387"/>
  <c r="EE427"/>
  <c r="EB427" s="1"/>
  <c r="EC427" s="1"/>
  <c r="EP427" s="1"/>
  <c r="BL427"/>
  <c r="EA490"/>
  <c r="BD554"/>
  <c r="BF554" s="1"/>
  <c r="BC301"/>
  <c r="BF301" s="1"/>
  <c r="BK105"/>
  <c r="BC284"/>
  <c r="EA471"/>
  <c r="BD446"/>
  <c r="BC446"/>
  <c r="BI446" s="1"/>
  <c r="BM446" s="1"/>
  <c r="EE125"/>
  <c r="EB125" s="1"/>
  <c r="EA125" s="1"/>
  <c r="BC400"/>
  <c r="BE400" s="1"/>
  <c r="BD204"/>
  <c r="BF204" s="1"/>
  <c r="EA577"/>
  <c r="EA545"/>
  <c r="EA463"/>
  <c r="AZ105"/>
  <c r="BD105" s="1"/>
  <c r="CX285"/>
  <c r="DQ285" s="1"/>
  <c r="AZ230"/>
  <c r="AZ397"/>
  <c r="CX554"/>
  <c r="DQ554" s="1"/>
  <c r="AZ294"/>
  <c r="AZ208"/>
  <c r="CX446"/>
  <c r="DQ446" s="1"/>
  <c r="AZ125"/>
  <c r="BD125" s="1"/>
  <c r="CX301"/>
  <c r="DQ301" s="1"/>
  <c r="CX123"/>
  <c r="DQ123" s="1"/>
  <c r="CX283"/>
  <c r="DQ283" s="1"/>
  <c r="AZ319"/>
  <c r="AZ278"/>
  <c r="AZ478"/>
  <c r="AZ511"/>
  <c r="BK511"/>
  <c r="EE511"/>
  <c r="EB511" s="1"/>
  <c r="BL511"/>
  <c r="BK478"/>
  <c r="BL478"/>
  <c r="EE478"/>
  <c r="EB478" s="1"/>
  <c r="BL397"/>
  <c r="EE397"/>
  <c r="EB397" s="1"/>
  <c r="BK397"/>
  <c r="BL230"/>
  <c r="BK230"/>
  <c r="EE230"/>
  <c r="EB230" s="1"/>
  <c r="EE294"/>
  <c r="EB294" s="1"/>
  <c r="BL294"/>
  <c r="BK294"/>
  <c r="EE319"/>
  <c r="EB319" s="1"/>
  <c r="BL319"/>
  <c r="BK319"/>
  <c r="EE208"/>
  <c r="EB208" s="1"/>
  <c r="BL208"/>
  <c r="BK208"/>
  <c r="CX452"/>
  <c r="DQ452" s="1"/>
  <c r="CX224"/>
  <c r="DQ224" s="1"/>
  <c r="CX538"/>
  <c r="DQ538" s="1"/>
  <c r="CX121"/>
  <c r="DQ121" s="1"/>
  <c r="CX109"/>
  <c r="DQ109" s="1"/>
  <c r="EA508"/>
  <c r="BC452"/>
  <c r="BD452"/>
  <c r="BI313"/>
  <c r="BM313" s="1"/>
  <c r="BO313" s="1"/>
  <c r="AM409"/>
  <c r="EP362"/>
  <c r="AM413"/>
  <c r="BH413"/>
  <c r="BI516"/>
  <c r="BM516" s="1"/>
  <c r="BO516" s="1"/>
  <c r="BI398"/>
  <c r="BM398" s="1"/>
  <c r="BO398" s="1"/>
  <c r="BH409"/>
  <c r="BI378"/>
  <c r="BM378" s="1"/>
  <c r="AM378" s="1"/>
  <c r="BE355"/>
  <c r="BF355"/>
  <c r="AM307"/>
  <c r="BI425"/>
  <c r="BM425" s="1"/>
  <c r="AM425" s="1"/>
  <c r="BO425" s="1"/>
  <c r="BI410"/>
  <c r="BM410" s="1"/>
  <c r="BO410" s="1"/>
  <c r="BO535"/>
  <c r="AM535"/>
  <c r="BH535"/>
  <c r="BH307"/>
  <c r="BF329"/>
  <c r="BE329"/>
  <c r="EP321"/>
  <c r="AM331"/>
  <c r="BH331"/>
  <c r="BI324"/>
  <c r="BM324" s="1"/>
  <c r="BO324" s="1"/>
  <c r="BH420"/>
  <c r="BI334"/>
  <c r="BM334" s="1"/>
  <c r="AM414"/>
  <c r="BO414"/>
  <c r="BI553"/>
  <c r="BM553" s="1"/>
  <c r="EP419"/>
  <c r="EP545"/>
  <c r="EP325"/>
  <c r="EP516"/>
  <c r="AM518"/>
  <c r="BO518"/>
  <c r="BI347"/>
  <c r="BM347" s="1"/>
  <c r="BE347"/>
  <c r="BF347"/>
  <c r="BE395"/>
  <c r="BF395"/>
  <c r="BE433"/>
  <c r="BI433" s="1"/>
  <c r="BM433" s="1"/>
  <c r="BF433"/>
  <c r="EP464"/>
  <c r="EP430"/>
  <c r="EP530"/>
  <c r="BI536"/>
  <c r="BM536" s="1"/>
  <c r="BE536"/>
  <c r="BF536"/>
  <c r="EP352"/>
  <c r="EP395"/>
  <c r="EP452"/>
  <c r="EP378"/>
  <c r="EP398"/>
  <c r="EP423"/>
  <c r="AM466"/>
  <c r="BO466" s="1"/>
  <c r="BE439"/>
  <c r="BI439" s="1"/>
  <c r="BM439" s="1"/>
  <c r="BF439"/>
  <c r="BI532"/>
  <c r="BM532" s="1"/>
  <c r="BE532"/>
  <c r="BF532"/>
  <c r="BE453"/>
  <c r="BI453" s="1"/>
  <c r="BM453" s="1"/>
  <c r="BF453"/>
  <c r="BI548"/>
  <c r="BM548" s="1"/>
  <c r="EP289"/>
  <c r="BE465"/>
  <c r="BI465" s="1"/>
  <c r="BM465" s="1"/>
  <c r="BF465"/>
  <c r="BI528"/>
  <c r="BM528" s="1"/>
  <c r="EP403"/>
  <c r="EP505"/>
  <c r="EP459"/>
  <c r="EP466"/>
  <c r="EP413"/>
  <c r="EP304"/>
  <c r="BE352"/>
  <c r="BF352"/>
  <c r="BE402"/>
  <c r="BF402"/>
  <c r="BI592"/>
  <c r="BM592" s="1"/>
  <c r="BE463"/>
  <c r="BI463" s="1"/>
  <c r="BM463" s="1"/>
  <c r="BF463"/>
  <c r="BE435"/>
  <c r="BI435" s="1"/>
  <c r="BM435" s="1"/>
  <c r="BF435"/>
  <c r="BE372"/>
  <c r="BF372"/>
  <c r="BE376"/>
  <c r="BF376"/>
  <c r="BI315"/>
  <c r="BM315" s="1"/>
  <c r="BH518"/>
  <c r="BH414"/>
  <c r="BE350"/>
  <c r="BF350"/>
  <c r="BE386"/>
  <c r="BF386"/>
  <c r="EP410"/>
  <c r="EP450"/>
  <c r="EP313"/>
  <c r="EP355"/>
  <c r="EP364"/>
  <c r="EP346"/>
  <c r="BI418"/>
  <c r="BM418" s="1"/>
  <c r="BH418"/>
  <c r="BE364"/>
  <c r="BF364"/>
  <c r="BE447"/>
  <c r="BI447" s="1"/>
  <c r="BM447" s="1"/>
  <c r="BF447"/>
  <c r="EP448"/>
  <c r="EP418"/>
  <c r="EP538"/>
  <c r="BI526"/>
  <c r="BM526" s="1"/>
  <c r="EP461"/>
  <c r="EP373"/>
  <c r="EP494"/>
  <c r="EP303"/>
  <c r="EP334"/>
  <c r="BE494"/>
  <c r="BF494"/>
  <c r="BI494"/>
  <c r="BM494" s="1"/>
  <c r="BE383"/>
  <c r="BF383"/>
  <c r="BI487"/>
  <c r="BM487" s="1"/>
  <c r="BE487"/>
  <c r="BF487"/>
  <c r="EP518"/>
  <c r="EP517"/>
  <c r="EP554"/>
  <c r="EP435"/>
  <c r="EP445"/>
  <c r="EP306"/>
  <c r="EP372"/>
  <c r="EP386"/>
  <c r="EP348"/>
  <c r="EP444"/>
  <c r="EP433"/>
  <c r="EP301"/>
  <c r="EP472"/>
  <c r="EP331"/>
  <c r="EP374"/>
  <c r="EP552"/>
  <c r="BE469"/>
  <c r="BI469" s="1"/>
  <c r="BM469" s="1"/>
  <c r="BF469"/>
  <c r="BE459"/>
  <c r="BI459" s="1"/>
  <c r="BM459" s="1"/>
  <c r="BF459"/>
  <c r="BE348"/>
  <c r="BF348"/>
  <c r="BE441"/>
  <c r="BI441" s="1"/>
  <c r="BM441" s="1"/>
  <c r="BF441"/>
  <c r="BI449"/>
  <c r="BM449" s="1"/>
  <c r="BE449"/>
  <c r="BF449"/>
  <c r="BI437"/>
  <c r="BM437" s="1"/>
  <c r="BE392"/>
  <c r="BF392"/>
  <c r="EP490"/>
  <c r="EP573"/>
  <c r="EP308"/>
  <c r="EP585"/>
  <c r="EP432"/>
  <c r="EP405"/>
  <c r="EP424"/>
  <c r="AM444"/>
  <c r="BO444" s="1"/>
  <c r="BE471"/>
  <c r="BI471" s="1"/>
  <c r="BM471" s="1"/>
  <c r="BF471"/>
  <c r="BI554"/>
  <c r="BM554" s="1"/>
  <c r="BF457"/>
  <c r="BE457"/>
  <c r="BI457" s="1"/>
  <c r="BM457" s="1"/>
  <c r="BE380"/>
  <c r="BF380"/>
  <c r="EP536"/>
  <c r="EP453"/>
  <c r="EP446"/>
  <c r="EP508"/>
  <c r="EP492"/>
  <c r="EP425"/>
  <c r="EP375"/>
  <c r="EP586"/>
  <c r="EP307"/>
  <c r="EP527"/>
  <c r="EP447"/>
  <c r="EP347"/>
  <c r="EP302"/>
  <c r="EP328"/>
  <c r="EP465"/>
  <c r="EP350"/>
  <c r="AM291"/>
  <c r="BO291" s="1"/>
  <c r="EP324"/>
  <c r="EP454"/>
  <c r="EP451"/>
  <c r="EP401"/>
  <c r="EP392"/>
  <c r="EP526"/>
  <c r="EP414"/>
  <c r="BI538"/>
  <c r="BM538" s="1"/>
  <c r="BI430"/>
  <c r="BM430" s="1"/>
  <c r="BE445"/>
  <c r="BI445" s="1"/>
  <c r="BM445" s="1"/>
  <c r="BF445"/>
  <c r="BI547"/>
  <c r="BM547" s="1"/>
  <c r="EP542"/>
  <c r="EP535"/>
  <c r="EP468"/>
  <c r="EP547"/>
  <c r="BF289"/>
  <c r="BE289"/>
  <c r="BI289" s="1"/>
  <c r="BM289" s="1"/>
  <c r="EP550"/>
  <c r="EP592"/>
  <c r="EP315"/>
  <c r="EP557"/>
  <c r="EP420"/>
  <c r="BI508"/>
  <c r="BM508" s="1"/>
  <c r="BF508"/>
  <c r="BE508"/>
  <c r="BI490"/>
  <c r="BM490" s="1"/>
  <c r="BF451"/>
  <c r="BE451"/>
  <c r="BI451" s="1"/>
  <c r="BM451" s="1"/>
  <c r="EP513"/>
  <c r="EP439"/>
  <c r="BG424"/>
  <c r="BH424" s="1"/>
  <c r="BG304"/>
  <c r="BH304" s="1"/>
  <c r="BI503"/>
  <c r="BM503" s="1"/>
  <c r="BE405"/>
  <c r="BF405"/>
  <c r="EP577"/>
  <c r="EP442"/>
  <c r="EP477"/>
  <c r="EP463"/>
  <c r="EP400"/>
  <c r="EP383"/>
  <c r="EP553"/>
  <c r="EP481"/>
  <c r="EP376"/>
  <c r="EP548"/>
  <c r="EP471"/>
  <c r="BI492"/>
  <c r="BM492" s="1"/>
  <c r="BE527"/>
  <c r="BF527"/>
  <c r="BI527"/>
  <c r="BM527" s="1"/>
  <c r="BI481"/>
  <c r="BM481" s="1"/>
  <c r="BF481"/>
  <c r="BE481"/>
  <c r="BI423"/>
  <c r="BM423" s="1"/>
  <c r="BE423"/>
  <c r="BF423"/>
  <c r="BE406"/>
  <c r="BF406"/>
  <c r="BE401"/>
  <c r="BF401"/>
  <c r="BE374"/>
  <c r="BF374"/>
  <c r="BG545"/>
  <c r="BI545" s="1"/>
  <c r="BM545" s="1"/>
  <c r="EA123"/>
  <c r="EE138"/>
  <c r="EC109"/>
  <c r="EP109" s="1"/>
  <c r="BF258"/>
  <c r="BF277"/>
  <c r="BE258"/>
  <c r="EP273"/>
  <c r="EP277"/>
  <c r="AY200"/>
  <c r="EP283"/>
  <c r="EP269"/>
  <c r="AT200"/>
  <c r="AV198"/>
  <c r="AU198"/>
  <c r="BL139"/>
  <c r="EE139"/>
  <c r="EB139" s="1"/>
  <c r="EC139" s="1"/>
  <c r="EP139" s="1"/>
  <c r="CT139"/>
  <c r="DM139" s="1"/>
  <c r="AU200"/>
  <c r="BL200" s="1"/>
  <c r="AX198" a="1"/>
  <c r="AX198" s="1"/>
  <c r="E198" s="1"/>
  <c r="BL162"/>
  <c r="AR200"/>
  <c r="AY198"/>
  <c r="BL163"/>
  <c r="E228"/>
  <c r="BO149"/>
  <c r="E194"/>
  <c r="EE163"/>
  <c r="EB163" s="1"/>
  <c r="EA163" s="1"/>
  <c r="AR196"/>
  <c r="CX115"/>
  <c r="DQ115" s="1"/>
  <c r="EE115"/>
  <c r="EB115" s="1"/>
  <c r="EC111"/>
  <c r="EP111" s="1"/>
  <c r="AT198"/>
  <c r="BE216"/>
  <c r="BF216"/>
  <c r="AV196"/>
  <c r="AZ115"/>
  <c r="BL138"/>
  <c r="BC123"/>
  <c r="CR138"/>
  <c r="DK138" s="1"/>
  <c r="CT138"/>
  <c r="DM138" s="1"/>
  <c r="CS138"/>
  <c r="DL138" s="1"/>
  <c r="AZ138"/>
  <c r="BD138" s="1"/>
  <c r="ED138"/>
  <c r="DZ138" s="1"/>
  <c r="BD121"/>
  <c r="BE121" s="1"/>
  <c r="CT236"/>
  <c r="DM236" s="1"/>
  <c r="CT237"/>
  <c r="DM237" s="1"/>
  <c r="AZ236"/>
  <c r="AZ237"/>
  <c r="BC111"/>
  <c r="BK143"/>
  <c r="AX196" a="1"/>
  <c r="AX196" s="1"/>
  <c r="E196" s="1"/>
  <c r="AY196"/>
  <c r="AT196"/>
  <c r="E195"/>
  <c r="BK141"/>
  <c r="EE144"/>
  <c r="EB144" s="1"/>
  <c r="EA144" s="1"/>
  <c r="AX200" a="1"/>
  <c r="AX200" s="1"/>
  <c r="E200" s="1"/>
  <c r="AX201" a="1"/>
  <c r="AX201" s="1"/>
  <c r="AT201"/>
  <c r="AR201"/>
  <c r="AY201"/>
  <c r="AU201"/>
  <c r="AV201"/>
  <c r="AU197"/>
  <c r="AX197" a="1"/>
  <c r="AX197" s="1"/>
  <c r="E197" s="1"/>
  <c r="AT197"/>
  <c r="AV197"/>
  <c r="AR197"/>
  <c r="AY197"/>
  <c r="E201"/>
  <c r="BC117"/>
  <c r="EE146"/>
  <c r="AY199"/>
  <c r="AR199"/>
  <c r="AU199"/>
  <c r="AT199"/>
  <c r="AV199"/>
  <c r="AX199" a="1"/>
  <c r="AX199" s="1"/>
  <c r="E199" s="1"/>
  <c r="E192"/>
  <c r="EE162"/>
  <c r="EB162" s="1"/>
  <c r="EC162" s="1"/>
  <c r="AZ142"/>
  <c r="CT187"/>
  <c r="DM187" s="1"/>
  <c r="CT183"/>
  <c r="DM183" s="1"/>
  <c r="CT179"/>
  <c r="DM179" s="1"/>
  <c r="CT175"/>
  <c r="DM175" s="1"/>
  <c r="CT171"/>
  <c r="DM171" s="1"/>
  <c r="CT167"/>
  <c r="DM167" s="1"/>
  <c r="AZ187"/>
  <c r="AZ183"/>
  <c r="AZ179"/>
  <c r="AZ175"/>
  <c r="BD175" s="1"/>
  <c r="AZ171"/>
  <c r="AZ167"/>
  <c r="BD167" s="1"/>
  <c r="CX147"/>
  <c r="DQ147" s="1"/>
  <c r="CX148"/>
  <c r="DQ148" s="1"/>
  <c r="CX34"/>
  <c r="DQ34" s="1"/>
  <c r="AZ144"/>
  <c r="BD144" s="1"/>
  <c r="CX111"/>
  <c r="DQ111" s="1"/>
  <c r="AM163"/>
  <c r="BO163" s="1"/>
  <c r="AM162"/>
  <c r="BO162" s="1"/>
  <c r="E193"/>
  <c r="BL142"/>
  <c r="EC121"/>
  <c r="EP121" s="1"/>
  <c r="EE143"/>
  <c r="BL196"/>
  <c r="BK196"/>
  <c r="E93"/>
  <c r="EE142"/>
  <c r="EB142" s="1"/>
  <c r="EA142" s="1"/>
  <c r="CS145"/>
  <c r="DL145" s="1"/>
  <c r="CR145"/>
  <c r="DK145" s="1"/>
  <c r="AZ143"/>
  <c r="BD143" s="1"/>
  <c r="AZ145"/>
  <c r="BC145" s="1"/>
  <c r="BG162"/>
  <c r="EA117"/>
  <c r="EC31"/>
  <c r="EP31" s="1"/>
  <c r="BK146"/>
  <c r="CT144"/>
  <c r="DM144" s="1"/>
  <c r="CS144"/>
  <c r="DL144" s="1"/>
  <c r="CR144"/>
  <c r="DK144" s="1"/>
  <c r="BL137"/>
  <c r="EE137"/>
  <c r="EB137" s="1"/>
  <c r="EC137" s="1"/>
  <c r="EP137" s="1"/>
  <c r="EE135"/>
  <c r="EB135" s="1"/>
  <c r="EA135" s="1"/>
  <c r="ED143"/>
  <c r="DZ143" s="1"/>
  <c r="BK135"/>
  <c r="AZ135"/>
  <c r="BG163"/>
  <c r="BH163" s="1"/>
  <c r="AZ140"/>
  <c r="AZ139"/>
  <c r="AZ146"/>
  <c r="CS141"/>
  <c r="DL141" s="1"/>
  <c r="CT141"/>
  <c r="DM141" s="1"/>
  <c r="CR141"/>
  <c r="DK141" s="1"/>
  <c r="CR140"/>
  <c r="DK140" s="1"/>
  <c r="CS140"/>
  <c r="DL140" s="1"/>
  <c r="CS136"/>
  <c r="DL136" s="1"/>
  <c r="CR136"/>
  <c r="DK136" s="1"/>
  <c r="AZ136"/>
  <c r="CT142"/>
  <c r="DM142" s="1"/>
  <c r="AZ137"/>
  <c r="CT146"/>
  <c r="DM146" s="1"/>
  <c r="CR143"/>
  <c r="DK143" s="1"/>
  <c r="CS143"/>
  <c r="DL143" s="1"/>
  <c r="AZ141"/>
  <c r="CT136"/>
  <c r="DM136" s="1"/>
  <c r="CR146"/>
  <c r="DK146" s="1"/>
  <c r="CS146"/>
  <c r="DL146" s="1"/>
  <c r="CT140"/>
  <c r="DM140" s="1"/>
  <c r="CT137"/>
  <c r="DM137" s="1"/>
  <c r="CT143"/>
  <c r="DM143" s="1"/>
  <c r="CT145"/>
  <c r="DM145" s="1"/>
  <c r="BH162"/>
  <c r="BK153"/>
  <c r="BL153"/>
  <c r="ED140"/>
  <c r="DZ140" s="1"/>
  <c r="ED136"/>
  <c r="DZ136" s="1"/>
  <c r="BK149"/>
  <c r="EE149"/>
  <c r="EB149" s="1"/>
  <c r="BL149"/>
  <c r="BL144"/>
  <c r="BK144"/>
  <c r="EE136"/>
  <c r="BL136"/>
  <c r="ED146"/>
  <c r="DZ146" s="1"/>
  <c r="BK140"/>
  <c r="BL140"/>
  <c r="BE149"/>
  <c r="BF149"/>
  <c r="BK145"/>
  <c r="EE145"/>
  <c r="EB145" s="1"/>
  <c r="ED141"/>
  <c r="DZ141" s="1"/>
  <c r="EE141"/>
  <c r="EE140"/>
  <c r="BG147"/>
  <c r="BH147" s="1"/>
  <c r="EP134"/>
  <c r="EB147"/>
  <c r="EC147" s="1"/>
  <c r="EP147" s="1"/>
  <c r="EA34"/>
  <c r="EA28"/>
  <c r="BI148"/>
  <c r="BM148" s="1"/>
  <c r="AM148" s="1"/>
  <c r="BO148" s="1"/>
  <c r="C119"/>
  <c r="C120" s="1"/>
  <c r="EP117"/>
  <c r="BF109"/>
  <c r="BE109"/>
  <c r="EP123"/>
  <c r="E94"/>
  <c r="EA148"/>
  <c r="AM5"/>
  <c r="BO5"/>
  <c r="EB11"/>
  <c r="EC11" s="1"/>
  <c r="CZ25"/>
  <c r="DS25" s="1"/>
  <c r="CT267"/>
  <c r="DM267" s="1"/>
  <c r="AZ267"/>
  <c r="CT248"/>
  <c r="DM248" s="1"/>
  <c r="AZ248"/>
  <c r="CT246"/>
  <c r="DM246" s="1"/>
  <c r="AZ246"/>
  <c r="CT245"/>
  <c r="DM245" s="1"/>
  <c r="AZ245"/>
  <c r="CT244"/>
  <c r="DM244" s="1"/>
  <c r="AZ244"/>
  <c r="CT243"/>
  <c r="DM243" s="1"/>
  <c r="AZ243"/>
  <c r="CT242"/>
  <c r="DM242" s="1"/>
  <c r="AZ242"/>
  <c r="CT241"/>
  <c r="DM241" s="1"/>
  <c r="AZ241"/>
  <c r="CT239"/>
  <c r="DM239" s="1"/>
  <c r="AZ239"/>
  <c r="CT238"/>
  <c r="DM238" s="1"/>
  <c r="AZ238"/>
  <c r="CT228"/>
  <c r="DM228" s="1"/>
  <c r="AZ228"/>
  <c r="CT202"/>
  <c r="DM202" s="1"/>
  <c r="AZ202"/>
  <c r="CT195"/>
  <c r="DM195" s="1"/>
  <c r="AZ195"/>
  <c r="CT194"/>
  <c r="DM194" s="1"/>
  <c r="AZ194"/>
  <c r="CT193"/>
  <c r="DM193" s="1"/>
  <c r="AZ193"/>
  <c r="CT192"/>
  <c r="DM192" s="1"/>
  <c r="AZ192"/>
  <c r="CT130"/>
  <c r="DM130" s="1"/>
  <c r="AZ130"/>
  <c r="CT129"/>
  <c r="DM129" s="1"/>
  <c r="AZ129"/>
  <c r="CT128"/>
  <c r="DM128" s="1"/>
  <c r="AZ128"/>
  <c r="CT124"/>
  <c r="DM124" s="1"/>
  <c r="AZ124"/>
  <c r="CT122"/>
  <c r="DM122" s="1"/>
  <c r="AZ122"/>
  <c r="CT120"/>
  <c r="DM120" s="1"/>
  <c r="AZ120"/>
  <c r="CT118"/>
  <c r="DM118" s="1"/>
  <c r="AZ118"/>
  <c r="CT116"/>
  <c r="DM116" s="1"/>
  <c r="AZ116"/>
  <c r="CT114"/>
  <c r="DM114" s="1"/>
  <c r="AZ114"/>
  <c r="CT112"/>
  <c r="DM112" s="1"/>
  <c r="AZ112"/>
  <c r="CT110"/>
  <c r="DM110" s="1"/>
  <c r="AZ110"/>
  <c r="CT108"/>
  <c r="DM108" s="1"/>
  <c r="AZ108"/>
  <c r="CT106"/>
  <c r="DM106" s="1"/>
  <c r="AZ106"/>
  <c r="CT104"/>
  <c r="DM104" s="1"/>
  <c r="AZ104"/>
  <c r="CT103"/>
  <c r="DM103" s="1"/>
  <c r="AZ103"/>
  <c r="CT99"/>
  <c r="DM99" s="1"/>
  <c r="AZ99"/>
  <c r="CT95"/>
  <c r="DM95" s="1"/>
  <c r="AZ95"/>
  <c r="CT94"/>
  <c r="DM94" s="1"/>
  <c r="AZ94"/>
  <c r="CT93"/>
  <c r="DM93" s="1"/>
  <c r="AZ93"/>
  <c r="CT92"/>
  <c r="DM92" s="1"/>
  <c r="AZ92"/>
  <c r="CT91"/>
  <c r="DM91" s="1"/>
  <c r="AZ91"/>
  <c r="CT90"/>
  <c r="DM90" s="1"/>
  <c r="AZ90"/>
  <c r="CT89"/>
  <c r="DM89" s="1"/>
  <c r="AZ89"/>
  <c r="CT88"/>
  <c r="DM88" s="1"/>
  <c r="AZ88"/>
  <c r="CT87"/>
  <c r="DM87" s="1"/>
  <c r="AZ87"/>
  <c r="CT86"/>
  <c r="DM86" s="1"/>
  <c r="AZ86"/>
  <c r="CT85"/>
  <c r="DM85" s="1"/>
  <c r="AZ85"/>
  <c r="CT83"/>
  <c r="DM83" s="1"/>
  <c r="AZ83"/>
  <c r="CT82"/>
  <c r="DM82" s="1"/>
  <c r="AZ82"/>
  <c r="CT81"/>
  <c r="DM81" s="1"/>
  <c r="AZ81"/>
  <c r="CT80"/>
  <c r="DM80" s="1"/>
  <c r="AZ80"/>
  <c r="CT79"/>
  <c r="DM79" s="1"/>
  <c r="AZ79"/>
  <c r="CT77"/>
  <c r="DM77" s="1"/>
  <c r="AZ77"/>
  <c r="CT76"/>
  <c r="DM76" s="1"/>
  <c r="AZ76"/>
  <c r="CT74"/>
  <c r="DM74" s="1"/>
  <c r="AZ74"/>
  <c r="CT73"/>
  <c r="DM73" s="1"/>
  <c r="AZ73"/>
  <c r="CT72"/>
  <c r="DM72" s="1"/>
  <c r="AZ72"/>
  <c r="CT71"/>
  <c r="DM71" s="1"/>
  <c r="AZ71"/>
  <c r="CT70"/>
  <c r="DM70" s="1"/>
  <c r="AZ70"/>
  <c r="CT69"/>
  <c r="DM69" s="1"/>
  <c r="AZ69"/>
  <c r="CT68"/>
  <c r="DM68" s="1"/>
  <c r="AZ68"/>
  <c r="CT65"/>
  <c r="DM65" s="1"/>
  <c r="AZ65"/>
  <c r="CT64"/>
  <c r="DM64" s="1"/>
  <c r="AZ64"/>
  <c r="CT63"/>
  <c r="DM63" s="1"/>
  <c r="AZ63"/>
  <c r="CT62"/>
  <c r="DM62" s="1"/>
  <c r="AZ62"/>
  <c r="CT60"/>
  <c r="DM60" s="1"/>
  <c r="AZ60"/>
  <c r="CT59"/>
  <c r="DM59" s="1"/>
  <c r="AZ59"/>
  <c r="CT58"/>
  <c r="DM58" s="1"/>
  <c r="CT57"/>
  <c r="DM57" s="1"/>
  <c r="AZ57"/>
  <c r="CT56"/>
  <c r="DM56" s="1"/>
  <c r="AZ56"/>
  <c r="CT55"/>
  <c r="DM55" s="1"/>
  <c r="AZ55"/>
  <c r="CT54"/>
  <c r="DM54" s="1"/>
  <c r="AZ54"/>
  <c r="CT52"/>
  <c r="DM52" s="1"/>
  <c r="AZ52"/>
  <c r="CT51"/>
  <c r="DM51" s="1"/>
  <c r="AZ51"/>
  <c r="CT50"/>
  <c r="DM50" s="1"/>
  <c r="AZ50"/>
  <c r="CT49"/>
  <c r="DM49" s="1"/>
  <c r="AZ49"/>
  <c r="CT48"/>
  <c r="DM48" s="1"/>
  <c r="AZ48"/>
  <c r="CT47"/>
  <c r="DM47" s="1"/>
  <c r="AZ47"/>
  <c r="CT46"/>
  <c r="DM46" s="1"/>
  <c r="AZ46"/>
  <c r="CT45"/>
  <c r="DM45" s="1"/>
  <c r="AZ45"/>
  <c r="CT43"/>
  <c r="DM43" s="1"/>
  <c r="AZ43"/>
  <c r="CT42"/>
  <c r="DM42" s="1"/>
  <c r="AZ42"/>
  <c r="CT40"/>
  <c r="DM40" s="1"/>
  <c r="AZ40"/>
  <c r="CT39"/>
  <c r="DM39" s="1"/>
  <c r="AZ39"/>
  <c r="CT38"/>
  <c r="DM38" s="1"/>
  <c r="AZ38"/>
  <c r="CT37"/>
  <c r="DM37" s="1"/>
  <c r="AZ37"/>
  <c r="CT36"/>
  <c r="DM36" s="1"/>
  <c r="AZ36"/>
  <c r="BK267"/>
  <c r="BL267"/>
  <c r="EE267"/>
  <c r="EB267" s="1"/>
  <c r="BK248"/>
  <c r="BL248"/>
  <c r="EE248"/>
  <c r="EB248" s="1"/>
  <c r="BK246"/>
  <c r="BL246"/>
  <c r="EE246"/>
  <c r="EB246" s="1"/>
  <c r="BK245"/>
  <c r="BL245"/>
  <c r="EE245"/>
  <c r="EB245" s="1"/>
  <c r="BK244"/>
  <c r="BL244"/>
  <c r="EE244"/>
  <c r="EB244" s="1"/>
  <c r="BK243"/>
  <c r="BL243"/>
  <c r="EE243"/>
  <c r="EB243" s="1"/>
  <c r="BK242"/>
  <c r="BL242"/>
  <c r="EE242"/>
  <c r="EB242" s="1"/>
  <c r="BK241"/>
  <c r="BL241"/>
  <c r="EE241"/>
  <c r="EB241" s="1"/>
  <c r="BK239"/>
  <c r="BL239"/>
  <c r="EE239"/>
  <c r="EB239" s="1"/>
  <c r="BK238"/>
  <c r="BL238"/>
  <c r="EE238"/>
  <c r="EB238" s="1"/>
  <c r="BK237"/>
  <c r="BL237"/>
  <c r="EE237"/>
  <c r="EB237" s="1"/>
  <c r="BK236"/>
  <c r="BL236"/>
  <c r="EE236"/>
  <c r="EB236" s="1"/>
  <c r="BK235"/>
  <c r="BL235"/>
  <c r="EE235"/>
  <c r="EB235" s="1"/>
  <c r="BK234"/>
  <c r="BL234"/>
  <c r="EE234"/>
  <c r="EB234" s="1"/>
  <c r="BK233"/>
  <c r="BL233"/>
  <c r="EE233"/>
  <c r="EB233" s="1"/>
  <c r="BK231"/>
  <c r="BL231"/>
  <c r="EE231"/>
  <c r="EB231" s="1"/>
  <c r="BK229"/>
  <c r="BL229"/>
  <c r="EE229"/>
  <c r="EB229" s="1"/>
  <c r="BK228"/>
  <c r="BL228"/>
  <c r="EE228"/>
  <c r="EB228" s="1"/>
  <c r="BK202"/>
  <c r="BL202"/>
  <c r="EE202"/>
  <c r="EB202" s="1"/>
  <c r="BK195"/>
  <c r="BL195"/>
  <c r="EE195"/>
  <c r="EB195" s="1"/>
  <c r="BK194"/>
  <c r="BL194"/>
  <c r="EE194"/>
  <c r="EB194" s="1"/>
  <c r="BK193"/>
  <c r="BL193"/>
  <c r="EE193"/>
  <c r="EB193" s="1"/>
  <c r="BK192"/>
  <c r="BL192"/>
  <c r="EE192"/>
  <c r="EB192" s="1"/>
  <c r="BK190"/>
  <c r="BL190"/>
  <c r="EE190"/>
  <c r="EB190" s="1"/>
  <c r="BK189"/>
  <c r="BL189"/>
  <c r="EE189"/>
  <c r="EB189" s="1"/>
  <c r="BK188"/>
  <c r="BL188"/>
  <c r="EE188"/>
  <c r="EB188" s="1"/>
  <c r="BK187"/>
  <c r="BL187"/>
  <c r="EE187"/>
  <c r="EB187" s="1"/>
  <c r="BK186"/>
  <c r="BL186"/>
  <c r="EE186"/>
  <c r="EB186" s="1"/>
  <c r="BK185"/>
  <c r="BL185"/>
  <c r="EE185"/>
  <c r="EB185" s="1"/>
  <c r="BK184"/>
  <c r="BL184"/>
  <c r="EE184"/>
  <c r="EB184" s="1"/>
  <c r="BK183"/>
  <c r="BL183"/>
  <c r="EE183"/>
  <c r="EB183" s="1"/>
  <c r="BK182"/>
  <c r="BL182"/>
  <c r="EE182"/>
  <c r="EB182" s="1"/>
  <c r="BK181"/>
  <c r="BL181"/>
  <c r="EE181"/>
  <c r="EB181" s="1"/>
  <c r="BK180"/>
  <c r="BL180"/>
  <c r="EE180"/>
  <c r="EB180" s="1"/>
  <c r="BK179"/>
  <c r="BL179"/>
  <c r="EE179"/>
  <c r="EB179" s="1"/>
  <c r="BK177"/>
  <c r="BL177"/>
  <c r="EE177"/>
  <c r="EB177" s="1"/>
  <c r="BK176"/>
  <c r="BL176"/>
  <c r="EE176"/>
  <c r="EB176" s="1"/>
  <c r="BK175"/>
  <c r="BL175"/>
  <c r="EE175"/>
  <c r="EB175" s="1"/>
  <c r="BK174"/>
  <c r="BL174"/>
  <c r="EE174"/>
  <c r="EB174" s="1"/>
  <c r="BK173"/>
  <c r="BL173"/>
  <c r="EE173"/>
  <c r="EB173" s="1"/>
  <c r="BK172"/>
  <c r="BK171"/>
  <c r="BL171"/>
  <c r="EE171"/>
  <c r="EB171" s="1"/>
  <c r="BK169"/>
  <c r="BL169"/>
  <c r="EE169"/>
  <c r="EB169" s="1"/>
  <c r="BK168"/>
  <c r="BL168"/>
  <c r="EE168"/>
  <c r="EB168" s="1"/>
  <c r="BK167"/>
  <c r="BL167"/>
  <c r="EE167"/>
  <c r="EB167" s="1"/>
  <c r="BK166"/>
  <c r="BL166"/>
  <c r="EE166"/>
  <c r="EB166" s="1"/>
  <c r="BK165"/>
  <c r="BL165"/>
  <c r="EE165"/>
  <c r="EB165" s="1"/>
  <c r="BK164"/>
  <c r="BL164"/>
  <c r="EE164"/>
  <c r="EB164" s="1"/>
  <c r="BK133"/>
  <c r="BL133"/>
  <c r="EE133"/>
  <c r="EB133" s="1"/>
  <c r="BK131"/>
  <c r="BL131"/>
  <c r="EE131"/>
  <c r="EB131" s="1"/>
  <c r="BK130"/>
  <c r="BL130"/>
  <c r="EE130"/>
  <c r="EB130" s="1"/>
  <c r="BK129"/>
  <c r="BL129"/>
  <c r="EE129"/>
  <c r="EB129" s="1"/>
  <c r="BK128"/>
  <c r="BL128"/>
  <c r="EE128"/>
  <c r="EB128" s="1"/>
  <c r="BK124"/>
  <c r="BL124"/>
  <c r="EE124"/>
  <c r="EB124" s="1"/>
  <c r="BK122"/>
  <c r="BL122"/>
  <c r="EE122"/>
  <c r="EB122" s="1"/>
  <c r="BK120"/>
  <c r="BL120"/>
  <c r="EE120"/>
  <c r="EB120" s="1"/>
  <c r="BK118"/>
  <c r="BL118"/>
  <c r="EE118"/>
  <c r="EB118" s="1"/>
  <c r="BL116"/>
  <c r="BK114"/>
  <c r="BL114"/>
  <c r="EE114"/>
  <c r="EB114" s="1"/>
  <c r="BK112"/>
  <c r="BL112"/>
  <c r="EE112"/>
  <c r="EB112" s="1"/>
  <c r="BK110"/>
  <c r="BL110"/>
  <c r="EE110"/>
  <c r="EB110" s="1"/>
  <c r="BK108"/>
  <c r="BL108"/>
  <c r="EE108"/>
  <c r="EB108" s="1"/>
  <c r="BK106"/>
  <c r="BL106"/>
  <c r="EE106"/>
  <c r="EB106" s="1"/>
  <c r="BK104"/>
  <c r="BL104"/>
  <c r="EE104"/>
  <c r="EB104" s="1"/>
  <c r="BK103"/>
  <c r="BL103"/>
  <c r="EE103"/>
  <c r="EB103" s="1"/>
  <c r="BK102"/>
  <c r="BL102"/>
  <c r="EE102"/>
  <c r="EB102" s="1"/>
  <c r="BK101"/>
  <c r="BL101"/>
  <c r="EE101"/>
  <c r="EB101" s="1"/>
  <c r="BK100"/>
  <c r="BL100"/>
  <c r="EE100"/>
  <c r="EB100" s="1"/>
  <c r="BK99"/>
  <c r="BL99"/>
  <c r="EE99"/>
  <c r="EB99" s="1"/>
  <c r="BK98"/>
  <c r="BL98"/>
  <c r="EE98"/>
  <c r="EB98" s="1"/>
  <c r="BK97"/>
  <c r="BL97"/>
  <c r="EE97"/>
  <c r="EB97" s="1"/>
  <c r="BK95"/>
  <c r="BL95"/>
  <c r="EE95"/>
  <c r="EB95" s="1"/>
  <c r="BK94"/>
  <c r="BL94"/>
  <c r="EE94"/>
  <c r="EB94" s="1"/>
  <c r="BK93"/>
  <c r="BL93"/>
  <c r="EE93"/>
  <c r="EB93" s="1"/>
  <c r="BK92"/>
  <c r="BL92"/>
  <c r="EE92"/>
  <c r="EB92" s="1"/>
  <c r="BK91"/>
  <c r="BL91"/>
  <c r="EE91"/>
  <c r="EB91" s="1"/>
  <c r="BK90"/>
  <c r="BL90"/>
  <c r="EE90"/>
  <c r="EB90" s="1"/>
  <c r="BK89"/>
  <c r="BL89"/>
  <c r="EE89"/>
  <c r="EB89" s="1"/>
  <c r="BK88"/>
  <c r="BL88"/>
  <c r="EE88"/>
  <c r="EB88" s="1"/>
  <c r="BK87"/>
  <c r="BL87"/>
  <c r="EE87"/>
  <c r="EB87" s="1"/>
  <c r="BK86"/>
  <c r="BL86"/>
  <c r="EE86"/>
  <c r="EB86" s="1"/>
  <c r="BK85"/>
  <c r="BL85"/>
  <c r="EE85"/>
  <c r="EB85" s="1"/>
  <c r="BK83"/>
  <c r="BL83"/>
  <c r="EE83"/>
  <c r="EB83" s="1"/>
  <c r="BK82"/>
  <c r="BL82"/>
  <c r="EE82"/>
  <c r="EB82" s="1"/>
  <c r="BK81"/>
  <c r="BL81"/>
  <c r="EE81"/>
  <c r="EB81" s="1"/>
  <c r="BK80"/>
  <c r="BL80"/>
  <c r="EE80"/>
  <c r="EB80" s="1"/>
  <c r="BK79"/>
  <c r="BL79"/>
  <c r="EE79"/>
  <c r="EB79" s="1"/>
  <c r="BK78"/>
  <c r="BL78"/>
  <c r="BK77"/>
  <c r="BL77"/>
  <c r="EE77"/>
  <c r="EB77" s="1"/>
  <c r="BK76"/>
  <c r="BL76"/>
  <c r="EE76"/>
  <c r="EB76" s="1"/>
  <c r="BK75"/>
  <c r="BK74"/>
  <c r="BL74"/>
  <c r="EE74"/>
  <c r="EB74" s="1"/>
  <c r="BK73"/>
  <c r="BL73"/>
  <c r="EE73"/>
  <c r="EB73" s="1"/>
  <c r="BK72"/>
  <c r="BL72"/>
  <c r="EE72"/>
  <c r="EB72" s="1"/>
  <c r="BK71"/>
  <c r="BL71"/>
  <c r="EE71"/>
  <c r="EB71" s="1"/>
  <c r="BK70"/>
  <c r="BL70"/>
  <c r="EE70"/>
  <c r="EB70" s="1"/>
  <c r="BK69"/>
  <c r="BL69"/>
  <c r="EE69"/>
  <c r="EB69" s="1"/>
  <c r="BK68"/>
  <c r="BL68"/>
  <c r="EE68"/>
  <c r="EB68" s="1"/>
  <c r="EE66"/>
  <c r="EB66" s="1"/>
  <c r="BK65"/>
  <c r="BL65"/>
  <c r="EE65"/>
  <c r="EB65" s="1"/>
  <c r="BK64"/>
  <c r="BL64"/>
  <c r="EE64"/>
  <c r="EB64" s="1"/>
  <c r="BK63"/>
  <c r="BL63"/>
  <c r="EE63"/>
  <c r="EB63" s="1"/>
  <c r="BK62"/>
  <c r="BL62"/>
  <c r="EE62"/>
  <c r="EB62" s="1"/>
  <c r="BK60"/>
  <c r="BL60"/>
  <c r="EE60"/>
  <c r="EB60" s="1"/>
  <c r="BK59"/>
  <c r="BL59"/>
  <c r="EE59"/>
  <c r="EB59" s="1"/>
  <c r="BK57"/>
  <c r="BL57"/>
  <c r="EE57"/>
  <c r="EB57" s="1"/>
  <c r="BK56"/>
  <c r="BL56"/>
  <c r="EE56"/>
  <c r="EB56" s="1"/>
  <c r="BK55"/>
  <c r="BL55"/>
  <c r="EE55"/>
  <c r="EB55" s="1"/>
  <c r="BK54"/>
  <c r="BL54"/>
  <c r="EE54"/>
  <c r="EB54" s="1"/>
  <c r="BK52"/>
  <c r="BL52"/>
  <c r="EE52"/>
  <c r="EB52" s="1"/>
  <c r="BK51"/>
  <c r="BL51"/>
  <c r="EE51"/>
  <c r="EB51" s="1"/>
  <c r="BK50"/>
  <c r="BL50"/>
  <c r="EE50"/>
  <c r="EB50" s="1"/>
  <c r="BK49"/>
  <c r="BL49"/>
  <c r="EE49"/>
  <c r="EB49" s="1"/>
  <c r="BK48"/>
  <c r="BL48"/>
  <c r="EE48"/>
  <c r="EB48" s="1"/>
  <c r="BK47"/>
  <c r="BL47"/>
  <c r="EE47"/>
  <c r="EB47" s="1"/>
  <c r="BK46"/>
  <c r="BL46"/>
  <c r="EE46"/>
  <c r="EB46" s="1"/>
  <c r="BK45"/>
  <c r="BL45"/>
  <c r="EE45"/>
  <c r="EB45" s="1"/>
  <c r="BK43"/>
  <c r="BL43"/>
  <c r="EE43"/>
  <c r="EB43" s="1"/>
  <c r="BK42"/>
  <c r="BL42"/>
  <c r="EE42"/>
  <c r="EB42" s="1"/>
  <c r="BK40"/>
  <c r="BL40"/>
  <c r="EE40"/>
  <c r="EB40" s="1"/>
  <c r="BK39"/>
  <c r="BL39"/>
  <c r="EE39"/>
  <c r="EB39" s="1"/>
  <c r="BK38"/>
  <c r="BL38"/>
  <c r="EE38"/>
  <c r="EB38" s="1"/>
  <c r="BK37"/>
  <c r="BL37"/>
  <c r="EE37"/>
  <c r="EB37" s="1"/>
  <c r="BK36"/>
  <c r="BL36"/>
  <c r="EE36"/>
  <c r="EB36" s="1"/>
  <c r="EP148"/>
  <c r="EP34"/>
  <c r="EP28"/>
  <c r="E237"/>
  <c r="AW237"/>
  <c r="BE237" s="1"/>
  <c r="E236"/>
  <c r="AW236"/>
  <c r="BE236" s="1"/>
  <c r="E235"/>
  <c r="AW235"/>
  <c r="BE235" s="1"/>
  <c r="E234"/>
  <c r="AW234"/>
  <c r="BE234" s="1"/>
  <c r="E233"/>
  <c r="AW233"/>
  <c r="BE233" s="1"/>
  <c r="E231"/>
  <c r="AW231"/>
  <c r="BE231" s="1"/>
  <c r="E229"/>
  <c r="AW229"/>
  <c r="BE229" s="1"/>
  <c r="E190"/>
  <c r="AW190"/>
  <c r="BE190" s="1"/>
  <c r="E189"/>
  <c r="AW189"/>
  <c r="BE189" s="1"/>
  <c r="E188"/>
  <c r="AW188"/>
  <c r="BE188" s="1"/>
  <c r="E186"/>
  <c r="AW186"/>
  <c r="BE186" s="1"/>
  <c r="E185"/>
  <c r="AW185"/>
  <c r="BE185" s="1"/>
  <c r="E184"/>
  <c r="AW184"/>
  <c r="BE184" s="1"/>
  <c r="E182"/>
  <c r="AW182"/>
  <c r="BE182" s="1"/>
  <c r="E181"/>
  <c r="AW181"/>
  <c r="BE181" s="1"/>
  <c r="E180"/>
  <c r="AW180"/>
  <c r="BE180" s="1"/>
  <c r="E177"/>
  <c r="AW177"/>
  <c r="BE177" s="1"/>
  <c r="AW176"/>
  <c r="BE176" s="1"/>
  <c r="E174"/>
  <c r="AW174"/>
  <c r="BE174" s="1"/>
  <c r="E173"/>
  <c r="AW173"/>
  <c r="BE173" s="1"/>
  <c r="E172"/>
  <c r="AW172"/>
  <c r="BE172" s="1"/>
  <c r="E169"/>
  <c r="AW169"/>
  <c r="BE169" s="1"/>
  <c r="E168"/>
  <c r="AW168"/>
  <c r="BE168" s="1"/>
  <c r="E166"/>
  <c r="AW166"/>
  <c r="BE166" s="1"/>
  <c r="E165"/>
  <c r="AW165"/>
  <c r="BE165" s="1"/>
  <c r="E164"/>
  <c r="AW164"/>
  <c r="BE164" s="1"/>
  <c r="E133"/>
  <c r="AW133"/>
  <c r="BE133" s="1"/>
  <c r="E131"/>
  <c r="AW131"/>
  <c r="BE131" s="1"/>
  <c r="E102"/>
  <c r="AW102"/>
  <c r="BE102" s="1"/>
  <c r="E101"/>
  <c r="AW101"/>
  <c r="BE101" s="1"/>
  <c r="E100"/>
  <c r="AW100"/>
  <c r="BE100" s="1"/>
  <c r="E98"/>
  <c r="AW98"/>
  <c r="BE98" s="1"/>
  <c r="E97"/>
  <c r="AW97"/>
  <c r="BE97" s="1"/>
  <c r="CY25"/>
  <c r="DR25" s="1"/>
  <c r="CT19"/>
  <c r="DM19" s="1"/>
  <c r="AZ19"/>
  <c r="CT18"/>
  <c r="DM18" s="1"/>
  <c r="AZ18"/>
  <c r="CT17"/>
  <c r="DM17" s="1"/>
  <c r="AZ17"/>
  <c r="CS15"/>
  <c r="DL15" s="1"/>
  <c r="CR15"/>
  <c r="DK15" s="1"/>
  <c r="BK19"/>
  <c r="BL19"/>
  <c r="EE19"/>
  <c r="EB19" s="1"/>
  <c r="BK18"/>
  <c r="BL18"/>
  <c r="EE18"/>
  <c r="EB18" s="1"/>
  <c r="BK17"/>
  <c r="BL17"/>
  <c r="EE17"/>
  <c r="EB17" s="1"/>
  <c r="ED15"/>
  <c r="DZ15" s="1"/>
  <c r="BK26"/>
  <c r="BL26"/>
  <c r="CX26" a="1"/>
  <c r="CX26" s="1"/>
  <c r="DQ26" s="1"/>
  <c r="EE26"/>
  <c r="EB26" s="1"/>
  <c r="E26"/>
  <c r="AW26"/>
  <c r="BE26" s="1"/>
  <c r="CT24"/>
  <c r="DM24" s="1"/>
  <c r="CT21"/>
  <c r="DM21" s="1"/>
  <c r="CT20"/>
  <c r="DM20" s="1"/>
  <c r="CT16"/>
  <c r="DM16" s="1"/>
  <c r="BK25"/>
  <c r="BL25"/>
  <c r="EE25"/>
  <c r="EB25" s="1"/>
  <c r="BK24"/>
  <c r="BL24"/>
  <c r="EE24"/>
  <c r="EB24" s="1"/>
  <c r="BK21"/>
  <c r="BL21"/>
  <c r="EE21"/>
  <c r="EB21" s="1"/>
  <c r="BK20"/>
  <c r="BL20"/>
  <c r="EE20"/>
  <c r="EB20" s="1"/>
  <c r="BK16"/>
  <c r="BL16"/>
  <c r="EE16"/>
  <c r="EB16" s="1"/>
  <c r="E25"/>
  <c r="AW25"/>
  <c r="BE25" s="1"/>
  <c r="CT12"/>
  <c r="DM12" s="1"/>
  <c r="CT11"/>
  <c r="DM11" s="1"/>
  <c r="EA12"/>
  <c r="EC12"/>
  <c r="CX12"/>
  <c r="DQ12" s="1"/>
  <c r="CX11"/>
  <c r="DQ11" s="1"/>
  <c r="BC12"/>
  <c r="BD12"/>
  <c r="BR63" i="24"/>
  <c r="BS63"/>
  <c r="U65"/>
  <c r="BT65"/>
  <c r="B65"/>
  <c r="CW9" i="3" a="1"/>
  <c r="CX164" a="1"/>
  <c r="CX228" a="1"/>
  <c r="CX231" a="1"/>
  <c r="CX233" a="1"/>
  <c r="AZ286" a="1"/>
  <c r="CT214" a="1"/>
  <c r="CX62" a="1"/>
  <c r="CX53" a="1"/>
  <c r="CX118" a="1"/>
  <c r="CX138" a="1"/>
  <c r="CX141" a="1"/>
  <c r="AZ126" a="1"/>
  <c r="CX153" a="1"/>
  <c r="CX187" a="1"/>
  <c r="AZ443" a="1"/>
  <c r="CX97" a="1"/>
  <c r="CX397" a="1"/>
  <c r="CX40" a="1"/>
  <c r="AZ498" a="1"/>
  <c r="CX365" a="1"/>
  <c r="CX511" a="1"/>
  <c r="AZ488" a="1"/>
  <c r="AZ266" a="1"/>
  <c r="CX91" a="1"/>
  <c r="CT226" a="1"/>
  <c r="CX192" a="1"/>
  <c r="AZ363" a="1"/>
  <c r="CX188" a="1"/>
  <c r="CX195" a="1"/>
  <c r="CX165" a="1"/>
  <c r="CX37" a="1"/>
  <c r="CX255" a="1"/>
  <c r="CX135" a="1"/>
  <c r="AZ214" a="1"/>
  <c r="CX217" a="1"/>
  <c r="CX556" a="1"/>
  <c r="AZ132" a="1"/>
  <c r="CT240" a="1"/>
  <c r="AZ470" a="1"/>
  <c r="CT66" a="1"/>
  <c r="AZ533" a="1"/>
  <c r="CX25" a="1"/>
  <c r="AZ434" a="1"/>
  <c r="AZ160" a="1"/>
  <c r="CX467" a="1"/>
  <c r="CT197" a="1"/>
  <c r="CX168" a="1"/>
  <c r="CX55" a="1"/>
  <c r="AZ381" a="1"/>
  <c r="AZ482" a="1"/>
  <c r="CX65" a="1"/>
  <c r="CX142" a="1"/>
  <c r="CX388" a="1"/>
  <c r="CX68" a="1"/>
  <c r="CX411" a="1"/>
  <c r="AZ408" a="1"/>
  <c r="CX248" a="1"/>
  <c r="AZ512" a="1"/>
  <c r="AZ581" a="1"/>
  <c r="CX73" a="1"/>
  <c r="AZ200" a="1"/>
  <c r="CW10" a="1"/>
  <c r="CX427" a="1"/>
  <c r="CX43" a="1"/>
  <c r="CX143" a="1"/>
  <c r="AZ525" a="1"/>
  <c r="CX163" a="1"/>
  <c r="CX155" a="1"/>
  <c r="CX166" a="1"/>
  <c r="CX99" a="1"/>
  <c r="CX173" a="1"/>
  <c r="CX496" a="1"/>
  <c r="CX245" a="1"/>
  <c r="AZ290" a="1"/>
  <c r="AZ316" a="1"/>
  <c r="CX61" a="1"/>
  <c r="CX270" a="1"/>
  <c r="CX244" a="1"/>
  <c r="CT206" a="1"/>
  <c r="CX136" a="1"/>
  <c r="CX137" a="1"/>
  <c r="CX484" a="1"/>
  <c r="CX229" a="1"/>
  <c r="AZ150" a="1"/>
  <c r="CT156" a="1"/>
  <c r="AZ326" a="1"/>
  <c r="AZ357" a="1"/>
  <c r="AZ416" a="1"/>
  <c r="AZ385" a="1"/>
  <c r="AZ58" a="1"/>
  <c r="CT201" a="1"/>
  <c r="CX80" a="1"/>
  <c r="CX86" a="1"/>
  <c r="CX218" a="1"/>
  <c r="CT61" a="1"/>
  <c r="AZ588" a="1"/>
  <c r="CX77" a="1"/>
  <c r="CX241" a="1"/>
  <c r="AZ555" a="1"/>
  <c r="AZ563" a="1"/>
  <c r="AZ280" a="1"/>
  <c r="AZ455" a="1"/>
  <c r="AZ158" a="1"/>
  <c r="AZ78" a="1"/>
  <c r="CT78" a="1"/>
  <c r="CX182" a="1"/>
  <c r="AZ474" a="1"/>
  <c r="U8" a="1"/>
  <c r="CX485" a="1"/>
  <c r="AZ282" a="1"/>
  <c r="CT161" a="1"/>
  <c r="CX120" a="1"/>
  <c r="CX78" a="1"/>
  <c r="AZ367" a="1"/>
  <c r="CX162" a="1"/>
  <c r="AZ507" a="1"/>
  <c r="AZ251" a="1"/>
  <c r="AZ159" a="1"/>
  <c r="CT196" a="1"/>
  <c r="AZ198" a="1"/>
  <c r="AZ351" a="1"/>
  <c r="CX59" a="1"/>
  <c r="CT41" a="1"/>
  <c r="CX222" a="1"/>
  <c r="CX357" a="1"/>
  <c r="AZ213" a="1"/>
  <c r="CX236" a="1"/>
  <c r="CX177" a="1"/>
  <c r="CX131" a="1"/>
  <c r="CX478" a="1"/>
  <c r="CX112" a="1"/>
  <c r="CX108" a="1"/>
  <c r="CX76" a="1"/>
  <c r="CX246" a="1"/>
  <c r="CX144" a="1"/>
  <c r="CX260" a="1"/>
  <c r="CX133" a="1"/>
  <c r="CX181" a="1"/>
  <c r="AZ369" a="1"/>
  <c r="CX146" a="1"/>
  <c r="CX237" a="1"/>
  <c r="CX208" a="1"/>
  <c r="CX70" a="1"/>
  <c r="CX504" a="1"/>
  <c r="CX48" a="1"/>
  <c r="CT153" a="1"/>
  <c r="CX202" a="1"/>
  <c r="CX549" a="1"/>
  <c r="AZ225" a="1"/>
  <c r="AZ593" a="1"/>
  <c r="CX390" a="1"/>
  <c r="CT15" a="1"/>
  <c r="CX101" a="1"/>
  <c r="CX243" a="1"/>
  <c r="AZ561" a="1"/>
  <c r="CX47" a="1"/>
  <c r="CX98" a="1"/>
  <c r="CX127" a="1"/>
  <c r="CX167" a="1"/>
  <c r="AZ15" a="1"/>
  <c r="AZ382" a="1"/>
  <c r="AZ384" a="1"/>
  <c r="CX576" a="1"/>
  <c r="CX18" a="1"/>
  <c r="AZ506" a="1"/>
  <c r="CX529" a="1"/>
  <c r="AZ279" a="1"/>
  <c r="CX124" a="1"/>
  <c r="CX235" a="1"/>
  <c r="CX94" a="1"/>
  <c r="CX502" a="1"/>
  <c r="AZ539" a="1"/>
  <c r="CX89" a="1"/>
  <c r="AZ155" a="1"/>
  <c r="CX58" a="1"/>
  <c r="CX184" a="1"/>
  <c r="CX64" a="1"/>
  <c r="CX479" a="1"/>
  <c r="CX39" a="1"/>
  <c r="CX145" a="1"/>
  <c r="AZ191" a="1"/>
  <c r="CX519" a="1"/>
  <c r="CX234" a="1"/>
  <c r="CX60" a="1"/>
  <c r="AZ320" a="1"/>
  <c r="AZ499" a="1"/>
  <c r="CX267" a="1"/>
  <c r="CX17" a="1"/>
  <c r="CX149" a="1"/>
  <c r="AZ310" a="1"/>
  <c r="AZ288" a="1"/>
  <c r="CX183" a="1"/>
  <c r="CT247" a="1"/>
  <c r="CX85" a="1"/>
  <c r="CX230" a="1"/>
  <c r="CX69" a="1"/>
  <c r="AZ361" a="1"/>
  <c r="CX253" a="1"/>
  <c r="CX159" a="1"/>
  <c r="AZ521" a="1"/>
  <c r="CX191" a="1"/>
  <c r="CT213" a="1"/>
  <c r="AZ119" a="1"/>
  <c r="CT152" a="1"/>
  <c r="CT220" a="1"/>
  <c r="CX572" a="1"/>
  <c r="CX190" a="1"/>
  <c r="CX72" a="1"/>
  <c r="CX71" a="1"/>
  <c r="CX170" a="1"/>
  <c r="CX319" a="1"/>
  <c r="CX95" a="1"/>
  <c r="CX46" a="1"/>
  <c r="CX169" a="1"/>
  <c r="V8" a="1"/>
  <c r="CT155" a="1"/>
  <c r="CX128" a="1"/>
  <c r="CX79" a="1"/>
  <c r="CT212" a="1"/>
  <c r="CX106" a="1"/>
  <c r="CX179" a="1"/>
  <c r="AZ332" a="1"/>
  <c r="AZ53" a="1"/>
  <c r="CX194" a="1"/>
  <c r="CT75" a="1"/>
  <c r="CX174" a="1"/>
  <c r="CT67" a="1"/>
  <c r="CX113" a="1"/>
  <c r="AZ217" a="1"/>
  <c r="CT150" a="1"/>
  <c r="CX404" a="1"/>
  <c r="CT157" a="1"/>
  <c r="CX140" a="1"/>
  <c r="CX495" a="1"/>
  <c r="CT53" a="1"/>
  <c r="CT159" a="1"/>
  <c r="CT209" a="1"/>
  <c r="AZ157" a="1"/>
  <c r="CX49" a="1"/>
  <c r="CX284" a="1"/>
  <c r="AZ575" a="1"/>
  <c r="CX63" a="1"/>
  <c r="CX180" a="1"/>
  <c r="CT198" a="1"/>
  <c r="CX303" a="1"/>
  <c r="CX88" a="1"/>
  <c r="CX510" a="1"/>
  <c r="CX102" a="1"/>
  <c r="AZ232" a="1"/>
  <c r="CX90" a="1"/>
  <c r="AZ509" a="1"/>
  <c r="CX45" a="1"/>
  <c r="CT158" a="1"/>
  <c r="CT221" a="1"/>
  <c r="CX139" a="1"/>
  <c r="CX186" a="1"/>
  <c r="AZ371" a="1"/>
  <c r="CX104" a="1"/>
  <c r="CT223" a="1"/>
  <c r="CT210" a="1"/>
  <c r="AZ486" a="1"/>
  <c r="AZ257" a="1"/>
  <c r="AZ223" a="1"/>
  <c r="CX204" a="1"/>
  <c r="CT217" a="1"/>
  <c r="CX239" a="1"/>
  <c r="CX66" a="1"/>
  <c r="AZ268" a="1"/>
  <c r="W8" a="1"/>
  <c r="CX219" a="1"/>
  <c r="AZ201" a="1"/>
  <c r="AZ215" a="1"/>
  <c r="CX185" a="1"/>
  <c r="AZ412" a="1"/>
  <c r="AZ543" a="1"/>
  <c r="AZ153" a="1"/>
  <c r="AZ531" a="1"/>
  <c r="AZ559" a="1"/>
  <c r="CX54" a="1"/>
  <c r="CT215" a="1"/>
  <c r="CX100" a="1"/>
  <c r="AZ541" a="1"/>
  <c r="CX110" a="1"/>
  <c r="S8" a="1"/>
  <c r="AZ546" a="1"/>
  <c r="CX36" a="1"/>
  <c r="AZ61" a="1"/>
  <c r="CX560" a="1"/>
  <c r="CX93" a="1"/>
  <c r="AZ407" a="1"/>
  <c r="AZ41" a="1"/>
  <c r="CX15" a="1"/>
  <c r="CT132" a="1"/>
  <c r="CT160" a="1"/>
  <c r="CX75" a="1"/>
  <c r="CT191" a="1"/>
  <c r="CX42" a="1"/>
  <c r="CX19" a="1"/>
  <c r="CX56" a="1"/>
  <c r="AZ475" a="1"/>
  <c r="CX196" a="1"/>
  <c r="AZ544" a="1"/>
  <c r="AZ265" a="1"/>
  <c r="CX286" a="1"/>
  <c r="CX114" a="1"/>
  <c r="CX74" a="1"/>
  <c r="CX312" a="1"/>
  <c r="CX52" a="1"/>
  <c r="AZ377" a="1"/>
  <c r="CX176" a="1"/>
  <c r="CX83" a="1"/>
  <c r="CX129" a="1"/>
  <c r="CX81" a="1"/>
  <c r="CX203" a="1"/>
  <c r="AZ264" a="1"/>
  <c r="CT44" a="1"/>
  <c r="CX175" a="1"/>
  <c r="CX130" a="1"/>
  <c r="CX51" a="1"/>
  <c r="CX294" a="1"/>
  <c r="CX382" a="1"/>
  <c r="AZ272" a="1"/>
  <c r="CX92" a="1"/>
  <c r="CX242" a="1"/>
  <c r="CX122" a="1"/>
  <c r="AZ196" a="1"/>
  <c r="AZ240" a="1"/>
  <c r="CT199" a="1"/>
  <c r="CT151" a="1"/>
  <c r="CX189" a="1"/>
  <c r="CX193" a="1"/>
  <c r="CX82" a="1"/>
  <c r="CX171" a="1"/>
  <c r="CX379" a="1"/>
  <c r="CX323" a="1"/>
  <c r="AZ197" a="1"/>
  <c r="CX50" a="1"/>
  <c r="CX103" a="1"/>
  <c r="CX594" a="1"/>
  <c r="CX87" a="1"/>
  <c r="CX252" a="1"/>
  <c r="CX38" a="1"/>
  <c r="AZ226" a="1"/>
  <c r="AZ199" a="1"/>
  <c r="CT154" a="1"/>
  <c r="CX57" a="1"/>
  <c r="CX238" a="1"/>
  <c r="CX211" a="1"/>
  <c r="J8" a="1"/>
  <c r="CX105" a="1"/>
  <c r="AZ221" a="1"/>
  <c r="CT126" a="1"/>
  <c r="CX480" a="1"/>
  <c r="AZ431" a="1"/>
  <c r="AZ540" a="1"/>
  <c r="AZ590" a="1"/>
  <c r="AZ440" a="1"/>
  <c r="AZ415" a="1"/>
  <c r="AZ359" a="1"/>
  <c r="AZ314" a="1"/>
  <c r="AZ493" a="1"/>
  <c r="AZ344" a="1"/>
  <c r="AZ587" a="1"/>
  <c r="AZ206" a="1"/>
  <c r="CT119" a="1"/>
  <c r="AZ429" a="1"/>
  <c r="AZ67" a="1"/>
  <c r="AZ489" a="1"/>
  <c r="AZ66" a="1"/>
  <c r="AZ247" a="1"/>
  <c r="CX41" a="1"/>
  <c r="CT225" a="1"/>
  <c r="AZ520" a="1"/>
  <c r="AZ220" a="1"/>
  <c r="AZ551" a="1"/>
  <c r="AZ271" a="1"/>
  <c r="AZ75" a="1"/>
  <c r="AZ44" a="1"/>
  <c r="AZ428" a="1"/>
  <c r="CX154" a="1"/>
  <c r="CX152" a="1"/>
  <c r="CX151" a="1"/>
  <c r="AZ209" a="1"/>
  <c r="CX286" l="1"/>
  <c r="DQ286" s="1"/>
  <c r="CX204"/>
  <c r="DQ204" s="1"/>
  <c r="AZ286"/>
  <c r="BD286" s="1"/>
  <c r="BO341"/>
  <c r="AM341"/>
  <c r="EP339"/>
  <c r="EA335"/>
  <c r="EC335"/>
  <c r="BO336"/>
  <c r="AM336"/>
  <c r="BL172"/>
  <c r="BI460"/>
  <c r="BM460" s="1"/>
  <c r="AM460" s="1"/>
  <c r="BO460" s="1"/>
  <c r="BG335"/>
  <c r="BI335" s="1"/>
  <c r="BM335" s="1"/>
  <c r="BI454"/>
  <c r="BM454" s="1"/>
  <c r="AM454" s="1"/>
  <c r="BO454" s="1"/>
  <c r="EC341"/>
  <c r="EA341"/>
  <c r="BO339"/>
  <c r="AM339"/>
  <c r="EA342"/>
  <c r="EC342"/>
  <c r="EP336"/>
  <c r="EP338"/>
  <c r="BL15"/>
  <c r="EA204"/>
  <c r="E305"/>
  <c r="BG342"/>
  <c r="BH342" s="1"/>
  <c r="EE15"/>
  <c r="BK132"/>
  <c r="BF461"/>
  <c r="EA464"/>
  <c r="BI472"/>
  <c r="BM472" s="1"/>
  <c r="AM472" s="1"/>
  <c r="BO472" s="1"/>
  <c r="AZ367"/>
  <c r="AZ316"/>
  <c r="AZ288"/>
  <c r="CT221"/>
  <c r="DM221" s="1"/>
  <c r="AZ221"/>
  <c r="AZ440"/>
  <c r="CX560"/>
  <c r="DQ560" s="1"/>
  <c r="AZ581"/>
  <c r="AZ539"/>
  <c r="AZ575"/>
  <c r="AZ217"/>
  <c r="BD217" s="1"/>
  <c r="AZ559"/>
  <c r="CX217"/>
  <c r="DQ217" s="1"/>
  <c r="CX390"/>
  <c r="DQ390" s="1"/>
  <c r="CX113"/>
  <c r="DQ113" s="1"/>
  <c r="AZ563"/>
  <c r="AZ214"/>
  <c r="AZ593"/>
  <c r="CT217"/>
  <c r="DM217" s="1"/>
  <c r="CT214"/>
  <c r="DM214" s="1"/>
  <c r="AZ351"/>
  <c r="CX572"/>
  <c r="DQ572" s="1"/>
  <c r="BK559"/>
  <c r="BL559"/>
  <c r="EE559"/>
  <c r="EB559" s="1"/>
  <c r="CX584" a="1"/>
  <c r="CX584" s="1"/>
  <c r="DQ584" s="1"/>
  <c r="EE584"/>
  <c r="EB584" s="1"/>
  <c r="BL584"/>
  <c r="BK584"/>
  <c r="BL476"/>
  <c r="BK476"/>
  <c r="BL581"/>
  <c r="BK581"/>
  <c r="EE581"/>
  <c r="EB581" s="1"/>
  <c r="BL539"/>
  <c r="BK539"/>
  <c r="EE539"/>
  <c r="EB539" s="1"/>
  <c r="EC572"/>
  <c r="EP572" s="1"/>
  <c r="EA572"/>
  <c r="AW584"/>
  <c r="E584"/>
  <c r="BK316"/>
  <c r="BL316"/>
  <c r="EE316"/>
  <c r="EB316" s="1"/>
  <c r="BK288"/>
  <c r="EE288"/>
  <c r="EB288" s="1"/>
  <c r="BL288"/>
  <c r="BL563"/>
  <c r="BK563"/>
  <c r="EE563"/>
  <c r="EB563" s="1"/>
  <c r="BK214"/>
  <c r="BL214"/>
  <c r="EE214"/>
  <c r="EB214" s="1"/>
  <c r="BK440"/>
  <c r="BL440"/>
  <c r="EE440"/>
  <c r="EB440" s="1"/>
  <c r="BK575"/>
  <c r="BL575"/>
  <c r="EE575"/>
  <c r="EB575" s="1"/>
  <c r="EE116"/>
  <c r="EB116" s="1"/>
  <c r="BK367"/>
  <c r="BL367"/>
  <c r="EE367"/>
  <c r="EB367" s="1"/>
  <c r="BE584"/>
  <c r="BF584"/>
  <c r="BI584" s="1"/>
  <c r="BM584" s="1"/>
  <c r="AM584" s="1"/>
  <c r="BO584" s="1"/>
  <c r="EA560"/>
  <c r="EC560"/>
  <c r="EP560" s="1"/>
  <c r="EE221"/>
  <c r="EB221" s="1"/>
  <c r="BL221"/>
  <c r="BK221"/>
  <c r="BK593"/>
  <c r="BL593"/>
  <c r="EE593"/>
  <c r="EB593" s="1"/>
  <c r="BK351"/>
  <c r="BL351"/>
  <c r="EE351"/>
  <c r="EB351" s="1"/>
  <c r="EE476"/>
  <c r="EB476" s="1"/>
  <c r="EC476" s="1"/>
  <c r="EP476" s="1"/>
  <c r="EE240"/>
  <c r="EB240" s="1"/>
  <c r="EC240" s="1"/>
  <c r="EC379"/>
  <c r="EP379" s="1"/>
  <c r="BL96"/>
  <c r="AZ15"/>
  <c r="BD15" s="1"/>
  <c r="CX163"/>
  <c r="DQ163" s="1"/>
  <c r="CT15"/>
  <c r="DM15" s="1"/>
  <c r="BK467"/>
  <c r="BK66"/>
  <c r="AM333"/>
  <c r="EC569"/>
  <c r="EP569" s="1"/>
  <c r="BG426"/>
  <c r="BI426" s="1"/>
  <c r="BM426" s="1"/>
  <c r="AM426" s="1"/>
  <c r="BO426" s="1"/>
  <c r="BH333"/>
  <c r="EC358"/>
  <c r="EP358" s="1"/>
  <c r="BC388"/>
  <c r="BF388" s="1"/>
  <c r="EC514"/>
  <c r="EP514" s="1"/>
  <c r="BG366"/>
  <c r="BH366" s="1"/>
  <c r="BK53"/>
  <c r="BL61"/>
  <c r="BK155"/>
  <c r="EE61"/>
  <c r="EB61" s="1"/>
  <c r="EC61" s="1"/>
  <c r="BK67"/>
  <c r="BK240"/>
  <c r="BK159"/>
  <c r="AZ53"/>
  <c r="BD53" s="1"/>
  <c r="BK84"/>
  <c r="EA219"/>
  <c r="BL158"/>
  <c r="AZ78"/>
  <c r="BD78" s="1"/>
  <c r="BK150"/>
  <c r="BI308"/>
  <c r="BM308" s="1"/>
  <c r="AM308" s="1"/>
  <c r="BO308" s="1"/>
  <c r="BE299"/>
  <c r="BI299" s="1"/>
  <c r="BM299" s="1"/>
  <c r="AM299" s="1"/>
  <c r="BO299" s="1"/>
  <c r="BH317"/>
  <c r="BO317"/>
  <c r="EA421"/>
  <c r="CT240"/>
  <c r="DM240" s="1"/>
  <c r="CX379"/>
  <c r="DQ379" s="1"/>
  <c r="CT53"/>
  <c r="DM53" s="1"/>
  <c r="CX222"/>
  <c r="DQ222" s="1"/>
  <c r="CX105"/>
  <c r="DQ105" s="1"/>
  <c r="CX312"/>
  <c r="DQ312" s="1"/>
  <c r="CT78"/>
  <c r="DM78" s="1"/>
  <c r="AZ240"/>
  <c r="BC240" s="1"/>
  <c r="EC218"/>
  <c r="EP218" s="1"/>
  <c r="BL44"/>
  <c r="BL247"/>
  <c r="BC379"/>
  <c r="BF379" s="1"/>
  <c r="BL151"/>
  <c r="BI346"/>
  <c r="BM346" s="1"/>
  <c r="BO346" s="1"/>
  <c r="EC479"/>
  <c r="EP479" s="1"/>
  <c r="BK154"/>
  <c r="BE204"/>
  <c r="BG204" s="1"/>
  <c r="BH204" s="1"/>
  <c r="AZ66"/>
  <c r="BD66" s="1"/>
  <c r="BL382"/>
  <c r="EE382"/>
  <c r="EB382" s="1"/>
  <c r="EC382" s="1"/>
  <c r="EP382" s="1"/>
  <c r="CX529"/>
  <c r="DQ529" s="1"/>
  <c r="BI391"/>
  <c r="BM391" s="1"/>
  <c r="AM391" s="1"/>
  <c r="BO391" s="1"/>
  <c r="EA426"/>
  <c r="EE41"/>
  <c r="EB41" s="1"/>
  <c r="EA41" s="1"/>
  <c r="EE150"/>
  <c r="EB150" s="1"/>
  <c r="EC150" s="1"/>
  <c r="AZ382"/>
  <c r="BC382" s="1"/>
  <c r="CT247"/>
  <c r="DM247" s="1"/>
  <c r="CT66"/>
  <c r="DM66" s="1"/>
  <c r="EC323"/>
  <c r="EP323" s="1"/>
  <c r="EE467"/>
  <c r="EB467" s="1"/>
  <c r="BD390"/>
  <c r="BE390" s="1"/>
  <c r="EE191"/>
  <c r="EB191" s="1"/>
  <c r="EC191" s="1"/>
  <c r="BD467"/>
  <c r="BF492"/>
  <c r="BG492" s="1"/>
  <c r="BH492" s="1"/>
  <c r="BE524"/>
  <c r="EE247"/>
  <c r="EB247" s="1"/>
  <c r="EC247" s="1"/>
  <c r="BF524"/>
  <c r="BH422"/>
  <c r="EA365"/>
  <c r="BF579"/>
  <c r="EA441"/>
  <c r="AZ247"/>
  <c r="BD247" s="1"/>
  <c r="CX218"/>
  <c r="DQ218" s="1"/>
  <c r="AZ61"/>
  <c r="BC61" s="1"/>
  <c r="CX480"/>
  <c r="DQ480" s="1"/>
  <c r="CT61"/>
  <c r="DM61" s="1"/>
  <c r="BC514"/>
  <c r="BF514" s="1"/>
  <c r="BC312"/>
  <c r="BF312" s="1"/>
  <c r="EE170"/>
  <c r="EB170" s="1"/>
  <c r="EC170" s="1"/>
  <c r="BG417"/>
  <c r="BI417" s="1"/>
  <c r="BM417" s="1"/>
  <c r="BO417" s="1"/>
  <c r="BI497"/>
  <c r="BM497" s="1"/>
  <c r="AM497" s="1"/>
  <c r="BO497" s="1"/>
  <c r="EE153"/>
  <c r="EB153" s="1"/>
  <c r="EC153" s="1"/>
  <c r="EE154"/>
  <c r="EB154" s="1"/>
  <c r="EA154" s="1"/>
  <c r="CX576"/>
  <c r="DQ576" s="1"/>
  <c r="CX556"/>
  <c r="DQ556" s="1"/>
  <c r="AZ160"/>
  <c r="BC160" s="1"/>
  <c r="BK156"/>
  <c r="BE497"/>
  <c r="BG497" s="1"/>
  <c r="BH497" s="1"/>
  <c r="BH517"/>
  <c r="BE579"/>
  <c r="BI589"/>
  <c r="BM589" s="1"/>
  <c r="AM589" s="1"/>
  <c r="BO589" s="1"/>
  <c r="AM517"/>
  <c r="BI438"/>
  <c r="BM438" s="1"/>
  <c r="AM438" s="1"/>
  <c r="EE209"/>
  <c r="EB209" s="1"/>
  <c r="EC209" s="1"/>
  <c r="EP209" s="1"/>
  <c r="EE159"/>
  <c r="EB159" s="1"/>
  <c r="EA159" s="1"/>
  <c r="EE156"/>
  <c r="EB156" s="1"/>
  <c r="EC156" s="1"/>
  <c r="EC217"/>
  <c r="EP217" s="1"/>
  <c r="BD113"/>
  <c r="BF113" s="1"/>
  <c r="AZ126"/>
  <c r="BD126" s="1"/>
  <c r="AZ381"/>
  <c r="BC381" s="1"/>
  <c r="BL215"/>
  <c r="EE84"/>
  <c r="EB84" s="1"/>
  <c r="EC84" s="1"/>
  <c r="BK170"/>
  <c r="BL152"/>
  <c r="EA113"/>
  <c r="BE308"/>
  <c r="BG308" s="1"/>
  <c r="BH308" s="1"/>
  <c r="BF464"/>
  <c r="BC217"/>
  <c r="BI217" s="1"/>
  <c r="BM217" s="1"/>
  <c r="BC286"/>
  <c r="BE286" s="1"/>
  <c r="BC529"/>
  <c r="BI529" s="1"/>
  <c r="BM529" s="1"/>
  <c r="AM529" s="1"/>
  <c r="BO529" s="1"/>
  <c r="EE215"/>
  <c r="EB215" s="1"/>
  <c r="EC215" s="1"/>
  <c r="EP215" s="1"/>
  <c r="BL170"/>
  <c r="EC6"/>
  <c r="EP6" s="1"/>
  <c r="BE523"/>
  <c r="BG523" s="1"/>
  <c r="BH523" s="1"/>
  <c r="BI421"/>
  <c r="BM421" s="1"/>
  <c r="AM421" s="1"/>
  <c r="BO421" s="1"/>
  <c r="BD365"/>
  <c r="BF365" s="1"/>
  <c r="EE357"/>
  <c r="EB357" s="1"/>
  <c r="EC357" s="1"/>
  <c r="EP357" s="1"/>
  <c r="EA504"/>
  <c r="BI354"/>
  <c r="BM354" s="1"/>
  <c r="AM354" s="1"/>
  <c r="EA578"/>
  <c r="EE178"/>
  <c r="EB178" s="1"/>
  <c r="EC178" s="1"/>
  <c r="CT155"/>
  <c r="DM155" s="1"/>
  <c r="AZ41"/>
  <c r="BD41" s="1"/>
  <c r="AZ155"/>
  <c r="BD155" s="1"/>
  <c r="CT41"/>
  <c r="DM41" s="1"/>
  <c r="CX155"/>
  <c r="DQ155" s="1"/>
  <c r="CT150"/>
  <c r="DM150" s="1"/>
  <c r="CT215"/>
  <c r="DM215" s="1"/>
  <c r="AZ150"/>
  <c r="BD150" s="1"/>
  <c r="BL58"/>
  <c r="BK160"/>
  <c r="BL489"/>
  <c r="EE158"/>
  <c r="EB158" s="1"/>
  <c r="EC158" s="1"/>
  <c r="BE211"/>
  <c r="BG211" s="1"/>
  <c r="BI211" s="1"/>
  <c r="BM211" s="1"/>
  <c r="AM211" s="1"/>
  <c r="BO211" s="1"/>
  <c r="BE283"/>
  <c r="BG283" s="1"/>
  <c r="BH283" s="1"/>
  <c r="BI461"/>
  <c r="BM461" s="1"/>
  <c r="BF528"/>
  <c r="BG528" s="1"/>
  <c r="BH528" s="1"/>
  <c r="BF548"/>
  <c r="BG548" s="1"/>
  <c r="BH548" s="1"/>
  <c r="EA484"/>
  <c r="EA473"/>
  <c r="EE428"/>
  <c r="EB428" s="1"/>
  <c r="EC428" s="1"/>
  <c r="EP428" s="1"/>
  <c r="EA529"/>
  <c r="EC222"/>
  <c r="EP222" s="1"/>
  <c r="BK41"/>
  <c r="BL178"/>
  <c r="EA263"/>
  <c r="BC569"/>
  <c r="BF569" s="1"/>
  <c r="EE210"/>
  <c r="EB210" s="1"/>
  <c r="EC210" s="1"/>
  <c r="EP210" s="1"/>
  <c r="E178"/>
  <c r="BL41"/>
  <c r="EE58"/>
  <c r="EB58" s="1"/>
  <c r="EC58" s="1"/>
  <c r="CX84" a="1"/>
  <c r="CX84" s="1"/>
  <c r="DQ84" s="1"/>
  <c r="BE84"/>
  <c r="BG84" s="1"/>
  <c r="BI84" s="1"/>
  <c r="BM84" s="1"/>
  <c r="BE464"/>
  <c r="EC312"/>
  <c r="EP312" s="1"/>
  <c r="EA388"/>
  <c r="EA480"/>
  <c r="EA286"/>
  <c r="BK357"/>
  <c r="BK428"/>
  <c r="EE151"/>
  <c r="EB151" s="1"/>
  <c r="EC151" s="1"/>
  <c r="EP151" s="1"/>
  <c r="EE160"/>
  <c r="EB160" s="1"/>
  <c r="EC160" s="1"/>
  <c r="AZ428"/>
  <c r="BC428" s="1"/>
  <c r="CT154"/>
  <c r="DM154" s="1"/>
  <c r="BF256"/>
  <c r="BE503"/>
  <c r="BG503" s="1"/>
  <c r="BH503" s="1"/>
  <c r="BE396"/>
  <c r="BD479"/>
  <c r="BE479" s="1"/>
  <c r="EC224"/>
  <c r="EP224" s="1"/>
  <c r="BD495"/>
  <c r="BF495" s="1"/>
  <c r="BI358"/>
  <c r="BM358" s="1"/>
  <c r="BG327"/>
  <c r="BI327" s="1"/>
  <c r="BM327" s="1"/>
  <c r="BK191"/>
  <c r="BL191"/>
  <c r="BC143"/>
  <c r="BI143" s="1"/>
  <c r="BM143" s="1"/>
  <c r="AM143" s="1"/>
  <c r="BO143" s="1"/>
  <c r="BE250"/>
  <c r="BF396"/>
  <c r="BF547"/>
  <c r="BG547" s="1"/>
  <c r="BH547" s="1"/>
  <c r="BD224"/>
  <c r="BF224" s="1"/>
  <c r="BD480"/>
  <c r="BF480" s="1"/>
  <c r="EA390"/>
  <c r="BF583"/>
  <c r="BG583" s="1"/>
  <c r="BH583" s="1"/>
  <c r="EE381"/>
  <c r="EB381" s="1"/>
  <c r="EA381" s="1"/>
  <c r="BE256"/>
  <c r="BF250"/>
  <c r="BF585"/>
  <c r="BF400"/>
  <c r="BG400" s="1"/>
  <c r="BH400" s="1"/>
  <c r="BI394"/>
  <c r="BM394" s="1"/>
  <c r="AM394" s="1"/>
  <c r="BO394" s="1"/>
  <c r="EA524"/>
  <c r="BD476"/>
  <c r="BE476" s="1"/>
  <c r="BO210"/>
  <c r="CT220"/>
  <c r="DM220" s="1"/>
  <c r="CT206"/>
  <c r="DM206" s="1"/>
  <c r="CT226"/>
  <c r="DM226" s="1"/>
  <c r="CT126"/>
  <c r="DM126" s="1"/>
  <c r="CT212"/>
  <c r="DM212" s="1"/>
  <c r="CT159"/>
  <c r="DM159" s="1"/>
  <c r="CT157"/>
  <c r="DM157" s="1"/>
  <c r="CT199"/>
  <c r="DM199" s="1"/>
  <c r="CT151"/>
  <c r="DM151" s="1"/>
  <c r="AZ159"/>
  <c r="BC159" s="1"/>
  <c r="AZ215"/>
  <c r="CT223"/>
  <c r="DM223" s="1"/>
  <c r="CT119"/>
  <c r="DM119" s="1"/>
  <c r="CT158"/>
  <c r="DM158" s="1"/>
  <c r="CT153"/>
  <c r="DM153" s="1"/>
  <c r="CT197"/>
  <c r="DM197" s="1"/>
  <c r="CT201"/>
  <c r="DM201" s="1"/>
  <c r="CT196"/>
  <c r="DM196" s="1"/>
  <c r="CT198"/>
  <c r="DM198" s="1"/>
  <c r="CT225"/>
  <c r="DM225" s="1"/>
  <c r="CT213"/>
  <c r="DM213" s="1"/>
  <c r="CT161"/>
  <c r="DM161" s="1"/>
  <c r="CT210"/>
  <c r="DM210" s="1"/>
  <c r="CT209"/>
  <c r="DM209" s="1"/>
  <c r="CT160"/>
  <c r="DM160" s="1"/>
  <c r="CT152"/>
  <c r="DM152" s="1"/>
  <c r="CT156"/>
  <c r="DM156" s="1"/>
  <c r="BI534"/>
  <c r="BM534" s="1"/>
  <c r="AM534" s="1"/>
  <c r="BO534" s="1"/>
  <c r="BH534"/>
  <c r="BD183"/>
  <c r="BC183"/>
  <c r="BD179"/>
  <c r="BC179"/>
  <c r="EE152"/>
  <c r="EB152" s="1"/>
  <c r="EC152" s="1"/>
  <c r="BD145"/>
  <c r="BE145" s="1"/>
  <c r="BI375"/>
  <c r="BM375" s="1"/>
  <c r="AM375" s="1"/>
  <c r="BO375" s="1"/>
  <c r="BE526"/>
  <c r="BG526" s="1"/>
  <c r="BH526" s="1"/>
  <c r="BE477"/>
  <c r="BI477" s="1"/>
  <c r="BM477" s="1"/>
  <c r="AM477" s="1"/>
  <c r="BO477" s="1"/>
  <c r="BC175"/>
  <c r="BC171"/>
  <c r="BD171"/>
  <c r="BD187"/>
  <c r="BC187"/>
  <c r="BC138"/>
  <c r="BF138" s="1"/>
  <c r="BF207"/>
  <c r="BG207" s="1"/>
  <c r="BH207" s="1"/>
  <c r="BE273"/>
  <c r="BD222"/>
  <c r="BE222" s="1"/>
  <c r="BL210"/>
  <c r="EA496"/>
  <c r="BD210"/>
  <c r="BD151"/>
  <c r="BF151" s="1"/>
  <c r="BD152"/>
  <c r="BI152" s="1"/>
  <c r="BM152" s="1"/>
  <c r="AM152" s="1"/>
  <c r="BO152" s="1"/>
  <c r="BC167"/>
  <c r="AZ153"/>
  <c r="CX303"/>
  <c r="DQ303" s="1"/>
  <c r="AZ132"/>
  <c r="BD132" s="1"/>
  <c r="CX504"/>
  <c r="DQ504" s="1"/>
  <c r="CX382"/>
  <c r="DQ382" s="1"/>
  <c r="AZ158"/>
  <c r="AZ191"/>
  <c r="CT191"/>
  <c r="DM191" s="1"/>
  <c r="CX484"/>
  <c r="DQ484" s="1"/>
  <c r="AZ540"/>
  <c r="CX211"/>
  <c r="DQ211" s="1"/>
  <c r="AZ157"/>
  <c r="CX388"/>
  <c r="DQ388" s="1"/>
  <c r="CX365"/>
  <c r="DQ365" s="1"/>
  <c r="BL161"/>
  <c r="BK161"/>
  <c r="BK381"/>
  <c r="BL381"/>
  <c r="E96"/>
  <c r="EE44"/>
  <c r="EB44" s="1"/>
  <c r="EA44" s="1"/>
  <c r="EE126"/>
  <c r="EB126" s="1"/>
  <c r="EA126" s="1"/>
  <c r="EE161"/>
  <c r="EB161" s="1"/>
  <c r="EC161" s="1"/>
  <c r="EP161" s="1"/>
  <c r="BE490"/>
  <c r="BG490" s="1"/>
  <c r="BH490" s="1"/>
  <c r="BE586"/>
  <c r="AM580"/>
  <c r="BO580" s="1"/>
  <c r="BD161"/>
  <c r="BI161" s="1"/>
  <c r="BC154"/>
  <c r="BK157"/>
  <c r="BD156"/>
  <c r="BC156"/>
  <c r="EE157"/>
  <c r="EB157" s="1"/>
  <c r="EA157" s="1"/>
  <c r="BL157"/>
  <c r="BF269"/>
  <c r="BG269" s="1"/>
  <c r="BH269" s="1"/>
  <c r="BE585"/>
  <c r="BI400"/>
  <c r="BM400" s="1"/>
  <c r="AM400" s="1"/>
  <c r="BO400" s="1"/>
  <c r="EE265"/>
  <c r="EB265" s="1"/>
  <c r="EC265" s="1"/>
  <c r="EP265" s="1"/>
  <c r="BI360"/>
  <c r="BM360" s="1"/>
  <c r="AM360" s="1"/>
  <c r="BL540"/>
  <c r="EE540"/>
  <c r="EB540" s="1"/>
  <c r="EC327"/>
  <c r="EP327" s="1"/>
  <c r="EA327"/>
  <c r="EE67"/>
  <c r="EB67" s="1"/>
  <c r="EA67" s="1"/>
  <c r="AZ357"/>
  <c r="BC357" s="1"/>
  <c r="CT67"/>
  <c r="DM67" s="1"/>
  <c r="AZ67"/>
  <c r="BD67" s="1"/>
  <c r="AM564"/>
  <c r="BO564" s="1"/>
  <c r="EE278"/>
  <c r="EB278" s="1"/>
  <c r="EA278" s="1"/>
  <c r="BD142"/>
  <c r="BC142"/>
  <c r="EE132"/>
  <c r="EB132" s="1"/>
  <c r="EC132" s="1"/>
  <c r="BC144"/>
  <c r="BF144" s="1"/>
  <c r="BF273"/>
  <c r="BE589"/>
  <c r="BG589" s="1"/>
  <c r="BH589" s="1"/>
  <c r="BE403"/>
  <c r="BG403" s="1"/>
  <c r="BH403" s="1"/>
  <c r="BI522"/>
  <c r="BM522" s="1"/>
  <c r="AM522" s="1"/>
  <c r="BO522" s="1"/>
  <c r="BF394"/>
  <c r="BG394" s="1"/>
  <c r="BH394" s="1"/>
  <c r="EA591"/>
  <c r="BD473"/>
  <c r="BF473" s="1"/>
  <c r="BD504"/>
  <c r="BF504" s="1"/>
  <c r="BK275"/>
  <c r="BD263"/>
  <c r="BF263" s="1"/>
  <c r="EC262"/>
  <c r="EP262" s="1"/>
  <c r="BE571"/>
  <c r="BG571" s="1"/>
  <c r="BH571" s="1"/>
  <c r="BG287"/>
  <c r="BI287" s="1"/>
  <c r="BM287" s="1"/>
  <c r="BO287" s="1"/>
  <c r="E170"/>
  <c r="BK126"/>
  <c r="BF205"/>
  <c r="BG205" s="1"/>
  <c r="BH205" s="1"/>
  <c r="BI403"/>
  <c r="BM403" s="1"/>
  <c r="AM403" s="1"/>
  <c r="BO403" s="1"/>
  <c r="EE212"/>
  <c r="EB212" s="1"/>
  <c r="EC212" s="1"/>
  <c r="EP212" s="1"/>
  <c r="EC281"/>
  <c r="EP281" s="1"/>
  <c r="BC537"/>
  <c r="BE537" s="1"/>
  <c r="EC537"/>
  <c r="EP537" s="1"/>
  <c r="BG330"/>
  <c r="BI330" s="1"/>
  <c r="BM330" s="1"/>
  <c r="AM330" s="1"/>
  <c r="BD262"/>
  <c r="BF262" s="1"/>
  <c r="AM270"/>
  <c r="BO270" s="1"/>
  <c r="AZ209"/>
  <c r="BD209" s="1"/>
  <c r="AZ75"/>
  <c r="BC75" s="1"/>
  <c r="EA458"/>
  <c r="EC458"/>
  <c r="EP458" s="1"/>
  <c r="BL212"/>
  <c r="BE553"/>
  <c r="BG553" s="1"/>
  <c r="BH553" s="1"/>
  <c r="BI302"/>
  <c r="BM302" s="1"/>
  <c r="BO302" s="1"/>
  <c r="BK278"/>
  <c r="BD270"/>
  <c r="BF270" s="1"/>
  <c r="EC253"/>
  <c r="EP253" s="1"/>
  <c r="BC591"/>
  <c r="BD591"/>
  <c r="BI483"/>
  <c r="BM483" s="1"/>
  <c r="AM483" s="1"/>
  <c r="BO483" s="1"/>
  <c r="BG368"/>
  <c r="BH368" s="1"/>
  <c r="BG565"/>
  <c r="BG370"/>
  <c r="BH370" s="1"/>
  <c r="AZ489"/>
  <c r="BC489" s="1"/>
  <c r="CT132"/>
  <c r="DM132" s="1"/>
  <c r="AZ58"/>
  <c r="BC58" s="1"/>
  <c r="AM446"/>
  <c r="BO446" s="1"/>
  <c r="BF284"/>
  <c r="BI284"/>
  <c r="BM284" s="1"/>
  <c r="BE259"/>
  <c r="BI259"/>
  <c r="BM259" s="1"/>
  <c r="AM212"/>
  <c r="BO212" s="1"/>
  <c r="AM442"/>
  <c r="BO442" s="1"/>
  <c r="BO574"/>
  <c r="AM574"/>
  <c r="AM218"/>
  <c r="BO218" s="1"/>
  <c r="BE117"/>
  <c r="BI117"/>
  <c r="BM117" s="1"/>
  <c r="AM479"/>
  <c r="BO479" s="1"/>
  <c r="AM273"/>
  <c r="BO273" s="1"/>
  <c r="BE261"/>
  <c r="BI261"/>
  <c r="BM261" s="1"/>
  <c r="AM582"/>
  <c r="BO582"/>
  <c r="AM362"/>
  <c r="BO362"/>
  <c r="AM321"/>
  <c r="BO321"/>
  <c r="BI353"/>
  <c r="BM353" s="1"/>
  <c r="AM353" s="1"/>
  <c r="BO353" s="1"/>
  <c r="BE522"/>
  <c r="BG522" s="1"/>
  <c r="BH522" s="1"/>
  <c r="BI393"/>
  <c r="BM393" s="1"/>
  <c r="AM393" s="1"/>
  <c r="BO393" s="1"/>
  <c r="BI373"/>
  <c r="BM373" s="1"/>
  <c r="AM373" s="1"/>
  <c r="BO373" s="1"/>
  <c r="BC458"/>
  <c r="BF458" s="1"/>
  <c r="BD218"/>
  <c r="BF218" s="1"/>
  <c r="BG566"/>
  <c r="BH566" s="1"/>
  <c r="BF111"/>
  <c r="BI111"/>
  <c r="BM111" s="1"/>
  <c r="BE123"/>
  <c r="BI123"/>
  <c r="BM123" s="1"/>
  <c r="BE249"/>
  <c r="BI249"/>
  <c r="BM249" s="1"/>
  <c r="AM562"/>
  <c r="BO562"/>
  <c r="BO570"/>
  <c r="AM570"/>
  <c r="BE491"/>
  <c r="BG491" s="1"/>
  <c r="BH491" s="1"/>
  <c r="BE393"/>
  <c r="BG393" s="1"/>
  <c r="BH393" s="1"/>
  <c r="EA5"/>
  <c r="EA284"/>
  <c r="BC281"/>
  <c r="BF281" s="1"/>
  <c r="EE96"/>
  <c r="EB96" s="1"/>
  <c r="EA96" s="1"/>
  <c r="BF387"/>
  <c r="BI387"/>
  <c r="BM387" s="1"/>
  <c r="AM107"/>
  <c r="BO107" s="1"/>
  <c r="BE285"/>
  <c r="BG285" s="1"/>
  <c r="BH285" s="1"/>
  <c r="BI285"/>
  <c r="BM285" s="1"/>
  <c r="BE276"/>
  <c r="BG276" s="1"/>
  <c r="BH276" s="1"/>
  <c r="BI276"/>
  <c r="BM276" s="1"/>
  <c r="AM572"/>
  <c r="BO572" s="1"/>
  <c r="AM250"/>
  <c r="BO250" s="1"/>
  <c r="BE530"/>
  <c r="EE489"/>
  <c r="EB489" s="1"/>
  <c r="EC489" s="1"/>
  <c r="EP489" s="1"/>
  <c r="BG578"/>
  <c r="BI578" s="1"/>
  <c r="BM578" s="1"/>
  <c r="CT75"/>
  <c r="DM75" s="1"/>
  <c r="BI500"/>
  <c r="BM500" s="1"/>
  <c r="AM500" s="1"/>
  <c r="BO500" s="1"/>
  <c r="BE567"/>
  <c r="BG567" s="1"/>
  <c r="BH567" s="1"/>
  <c r="BG576"/>
  <c r="BH576" s="1"/>
  <c r="BG356"/>
  <c r="BH356" s="1"/>
  <c r="EC127"/>
  <c r="EP127" s="1"/>
  <c r="BE500"/>
  <c r="BG500" s="1"/>
  <c r="BH500" s="1"/>
  <c r="BD212"/>
  <c r="BE212" s="1"/>
  <c r="BG558"/>
  <c r="BH558" s="1"/>
  <c r="EE75"/>
  <c r="EB75" s="1"/>
  <c r="EC75" s="1"/>
  <c r="BF274"/>
  <c r="BG274" s="1"/>
  <c r="BH274" s="1"/>
  <c r="BI550"/>
  <c r="BM550" s="1"/>
  <c r="AM550" s="1"/>
  <c r="BO550" s="1"/>
  <c r="EC203"/>
  <c r="EP203" s="1"/>
  <c r="EC417"/>
  <c r="EP417" s="1"/>
  <c r="EA417"/>
  <c r="BE550"/>
  <c r="BG550" s="1"/>
  <c r="BH550" s="1"/>
  <c r="BE353"/>
  <c r="BG353" s="1"/>
  <c r="BH353" s="1"/>
  <c r="BG295"/>
  <c r="BH295" s="1"/>
  <c r="AM313"/>
  <c r="BD349"/>
  <c r="EE482"/>
  <c r="EB482" s="1"/>
  <c r="EC482" s="1"/>
  <c r="EP482" s="1"/>
  <c r="BG311"/>
  <c r="BI311" s="1"/>
  <c r="BM311" s="1"/>
  <c r="AM311" s="1"/>
  <c r="CX496"/>
  <c r="DQ496" s="1"/>
  <c r="CX479"/>
  <c r="DQ479" s="1"/>
  <c r="AZ44"/>
  <c r="BC44" s="1"/>
  <c r="CX519"/>
  <c r="DQ519" s="1"/>
  <c r="EA370"/>
  <c r="EC370"/>
  <c r="EP370" s="1"/>
  <c r="EC519"/>
  <c r="EP519" s="1"/>
  <c r="EA519"/>
  <c r="BC519"/>
  <c r="BD519"/>
  <c r="BF261"/>
  <c r="EE275"/>
  <c r="EB275" s="1"/>
  <c r="EC275" s="1"/>
  <c r="EP275" s="1"/>
  <c r="EE506"/>
  <c r="EB506" s="1"/>
  <c r="EA506" s="1"/>
  <c r="EA287"/>
  <c r="EC287"/>
  <c r="EP287" s="1"/>
  <c r="BC125"/>
  <c r="BC303"/>
  <c r="BI303" s="1"/>
  <c r="BM303" s="1"/>
  <c r="AM303" s="1"/>
  <c r="BO303" s="1"/>
  <c r="BG300"/>
  <c r="BI300" s="1"/>
  <c r="BM300" s="1"/>
  <c r="EE475"/>
  <c r="EB475" s="1"/>
  <c r="EA475" s="1"/>
  <c r="BC496"/>
  <c r="BD496"/>
  <c r="BD484"/>
  <c r="BC484"/>
  <c r="BE388"/>
  <c r="BG388" s="1"/>
  <c r="BI388" s="1"/>
  <c r="BM388" s="1"/>
  <c r="BG515"/>
  <c r="BG556"/>
  <c r="BH556" s="1"/>
  <c r="AZ546"/>
  <c r="AZ588"/>
  <c r="AZ555"/>
  <c r="AZ455"/>
  <c r="AZ521"/>
  <c r="CX427"/>
  <c r="DQ427" s="1"/>
  <c r="AZ429"/>
  <c r="AZ206"/>
  <c r="AZ226"/>
  <c r="AZ587"/>
  <c r="AZ561"/>
  <c r="CX255"/>
  <c r="DQ255" s="1"/>
  <c r="AZ363"/>
  <c r="AZ280"/>
  <c r="AZ213"/>
  <c r="AZ512"/>
  <c r="AZ314"/>
  <c r="AZ525"/>
  <c r="AZ407"/>
  <c r="AZ361"/>
  <c r="AZ590"/>
  <c r="AZ412"/>
  <c r="CX270"/>
  <c r="DQ270" s="1"/>
  <c r="AZ268"/>
  <c r="CT44"/>
  <c r="DM44" s="1"/>
  <c r="AZ290"/>
  <c r="AZ509"/>
  <c r="AZ482"/>
  <c r="AZ266"/>
  <c r="AZ384"/>
  <c r="AZ257"/>
  <c r="AZ544"/>
  <c r="AZ332"/>
  <c r="AZ416"/>
  <c r="AZ493"/>
  <c r="AZ282"/>
  <c r="AZ443"/>
  <c r="AZ498"/>
  <c r="AZ543"/>
  <c r="AZ279"/>
  <c r="AZ488"/>
  <c r="AZ326"/>
  <c r="AZ265"/>
  <c r="AZ474"/>
  <c r="AZ225"/>
  <c r="CX219"/>
  <c r="DQ219" s="1"/>
  <c r="CX357"/>
  <c r="DQ357" s="1"/>
  <c r="CX495"/>
  <c r="DQ495" s="1"/>
  <c r="CX203"/>
  <c r="DQ203" s="1"/>
  <c r="CX127"/>
  <c r="DQ127" s="1"/>
  <c r="AZ371"/>
  <c r="AZ251"/>
  <c r="AZ119"/>
  <c r="AZ506"/>
  <c r="AZ470"/>
  <c r="AZ531"/>
  <c r="AZ541"/>
  <c r="CX323"/>
  <c r="DQ323" s="1"/>
  <c r="AZ272"/>
  <c r="AZ507"/>
  <c r="AZ320"/>
  <c r="AZ434"/>
  <c r="AZ408"/>
  <c r="AZ486"/>
  <c r="AZ377"/>
  <c r="AZ359"/>
  <c r="AZ415"/>
  <c r="AZ271"/>
  <c r="AZ551"/>
  <c r="AZ220"/>
  <c r="AZ520"/>
  <c r="AZ223"/>
  <c r="CX467"/>
  <c r="DQ467" s="1"/>
  <c r="CX141"/>
  <c r="DQ141" s="1"/>
  <c r="AZ385"/>
  <c r="AZ310"/>
  <c r="AZ533"/>
  <c r="AZ232"/>
  <c r="AZ264"/>
  <c r="CX502"/>
  <c r="DQ502" s="1"/>
  <c r="AZ344"/>
  <c r="AZ369"/>
  <c r="AZ475"/>
  <c r="AZ431"/>
  <c r="AZ499"/>
  <c r="CX411"/>
  <c r="DQ411" s="1"/>
  <c r="CX284"/>
  <c r="DQ284" s="1"/>
  <c r="EA495"/>
  <c r="EC495"/>
  <c r="EP495" s="1"/>
  <c r="BL268"/>
  <c r="EE268"/>
  <c r="EB268" s="1"/>
  <c r="BK268"/>
  <c r="BK546"/>
  <c r="BL546"/>
  <c r="BK520"/>
  <c r="EE520"/>
  <c r="EB520" s="1"/>
  <c r="BL520"/>
  <c r="BL227"/>
  <c r="BK227"/>
  <c r="CX227" a="1"/>
  <c r="CX227" s="1"/>
  <c r="DQ227" s="1"/>
  <c r="EE227"/>
  <c r="EB227" s="1"/>
  <c r="EE223"/>
  <c r="EB223" s="1"/>
  <c r="BL223"/>
  <c r="BK223"/>
  <c r="EA576"/>
  <c r="EC576"/>
  <c r="EP576" s="1"/>
  <c r="EC436"/>
  <c r="EP436" s="1"/>
  <c r="EA436"/>
  <c r="EA330"/>
  <c r="EC330"/>
  <c r="EP330" s="1"/>
  <c r="EC356"/>
  <c r="EP356" s="1"/>
  <c r="EA356"/>
  <c r="BK429"/>
  <c r="BL429"/>
  <c r="EE429"/>
  <c r="EB429" s="1"/>
  <c r="BK206"/>
  <c r="BL206"/>
  <c r="EE206"/>
  <c r="EB206" s="1"/>
  <c r="BL506"/>
  <c r="BK506"/>
  <c r="BK482"/>
  <c r="BL482"/>
  <c r="BK232"/>
  <c r="BL232"/>
  <c r="EE232"/>
  <c r="EB232" s="1"/>
  <c r="BL266"/>
  <c r="BK266"/>
  <c r="BK264"/>
  <c r="EE264"/>
  <c r="EB264" s="1"/>
  <c r="BL264"/>
  <c r="EA402"/>
  <c r="EC402"/>
  <c r="EP402" s="1"/>
  <c r="EC556"/>
  <c r="EP556" s="1"/>
  <c r="EA556"/>
  <c r="EC515"/>
  <c r="EP515" s="1"/>
  <c r="EA515"/>
  <c r="BK272"/>
  <c r="BL272"/>
  <c r="EE272"/>
  <c r="EB272" s="1"/>
  <c r="BK493"/>
  <c r="EE493"/>
  <c r="EB493" s="1"/>
  <c r="BL493"/>
  <c r="EE320"/>
  <c r="EB320" s="1"/>
  <c r="BL320"/>
  <c r="BK320"/>
  <c r="EC311"/>
  <c r="EP311" s="1"/>
  <c r="EA311"/>
  <c r="BK475"/>
  <c r="BL475"/>
  <c r="BK407"/>
  <c r="BL407"/>
  <c r="EE407"/>
  <c r="EB407" s="1"/>
  <c r="BL543"/>
  <c r="BK543"/>
  <c r="EE543"/>
  <c r="EB543" s="1"/>
  <c r="BK499"/>
  <c r="EE499"/>
  <c r="EB499" s="1"/>
  <c r="BL499"/>
  <c r="BK279"/>
  <c r="EE279"/>
  <c r="EB279" s="1"/>
  <c r="BL279"/>
  <c r="BL415"/>
  <c r="BK415"/>
  <c r="EC457"/>
  <c r="EP457" s="1"/>
  <c r="EA457"/>
  <c r="EA406"/>
  <c r="EC406"/>
  <c r="EP406" s="1"/>
  <c r="BD411"/>
  <c r="BC411"/>
  <c r="EE198"/>
  <c r="EB198" s="1"/>
  <c r="EA198" s="1"/>
  <c r="BF259"/>
  <c r="BF430"/>
  <c r="BG430" s="1"/>
  <c r="BH430" s="1"/>
  <c r="BI523"/>
  <c r="BM523" s="1"/>
  <c r="AM523" s="1"/>
  <c r="BO523" s="1"/>
  <c r="BF586"/>
  <c r="BF306"/>
  <c r="BG306" s="1"/>
  <c r="BH306" s="1"/>
  <c r="BE387"/>
  <c r="BK271"/>
  <c r="EE271"/>
  <c r="EB271" s="1"/>
  <c r="BL271"/>
  <c r="BL225"/>
  <c r="BK225"/>
  <c r="EE225"/>
  <c r="EB225" s="1"/>
  <c r="BK385"/>
  <c r="BL385"/>
  <c r="EE385"/>
  <c r="EB385" s="1"/>
  <c r="EE371"/>
  <c r="EB371" s="1"/>
  <c r="BK371"/>
  <c r="BL371"/>
  <c r="BL251"/>
  <c r="BK251"/>
  <c r="EE251"/>
  <c r="EB251" s="1"/>
  <c r="BK533"/>
  <c r="EE533"/>
  <c r="EB533" s="1"/>
  <c r="BL533"/>
  <c r="BK470"/>
  <c r="BL470"/>
  <c r="EE470"/>
  <c r="EB470" s="1"/>
  <c r="BL384"/>
  <c r="BK384"/>
  <c r="EE384"/>
  <c r="EB384" s="1"/>
  <c r="EA255"/>
  <c r="EC255"/>
  <c r="EP255" s="1"/>
  <c r="BK363"/>
  <c r="EE363"/>
  <c r="EB363" s="1"/>
  <c r="BL363"/>
  <c r="BL280"/>
  <c r="BK280"/>
  <c r="EE280"/>
  <c r="EB280" s="1"/>
  <c r="EE213"/>
  <c r="EB213" s="1"/>
  <c r="BL213"/>
  <c r="BK213"/>
  <c r="EC368"/>
  <c r="EP368" s="1"/>
  <c r="EA368"/>
  <c r="BL408"/>
  <c r="BK408"/>
  <c r="EE408"/>
  <c r="EB408" s="1"/>
  <c r="BK486"/>
  <c r="BL486"/>
  <c r="BK377"/>
  <c r="BL377"/>
  <c r="EE377"/>
  <c r="EB377" s="1"/>
  <c r="BL590"/>
  <c r="BK590"/>
  <c r="EE590"/>
  <c r="EB590" s="1"/>
  <c r="BK412"/>
  <c r="EE412"/>
  <c r="EB412" s="1"/>
  <c r="BL412"/>
  <c r="BI436"/>
  <c r="BM436" s="1"/>
  <c r="AM436" s="1"/>
  <c r="BO436" s="1"/>
  <c r="BG436"/>
  <c r="BH436" s="1"/>
  <c r="EC349"/>
  <c r="EP349" s="1"/>
  <c r="EA349"/>
  <c r="BD323"/>
  <c r="BC323"/>
  <c r="BD502"/>
  <c r="BC502"/>
  <c r="EC411"/>
  <c r="EP411" s="1"/>
  <c r="EA411"/>
  <c r="BL588"/>
  <c r="BK588"/>
  <c r="EE588"/>
  <c r="EB588" s="1"/>
  <c r="BK265"/>
  <c r="BL265"/>
  <c r="EA380"/>
  <c r="EC380"/>
  <c r="EP380" s="1"/>
  <c r="EA502"/>
  <c r="EC502"/>
  <c r="EP502" s="1"/>
  <c r="EE119"/>
  <c r="EB119" s="1"/>
  <c r="BL119"/>
  <c r="BK119"/>
  <c r="BK310"/>
  <c r="BL310"/>
  <c r="EE310"/>
  <c r="EB310" s="1"/>
  <c r="BK509"/>
  <c r="BL509"/>
  <c r="EE509"/>
  <c r="EB509" s="1"/>
  <c r="EE587"/>
  <c r="EB587" s="1"/>
  <c r="BK587"/>
  <c r="BL587"/>
  <c r="BK561"/>
  <c r="BL561"/>
  <c r="EE561"/>
  <c r="EB561" s="1"/>
  <c r="BF305"/>
  <c r="BE305"/>
  <c r="BK531"/>
  <c r="BL531"/>
  <c r="EE531"/>
  <c r="EB531" s="1"/>
  <c r="BI456"/>
  <c r="BM456" s="1"/>
  <c r="AM456" s="1"/>
  <c r="BO456" s="1"/>
  <c r="BG456"/>
  <c r="BH456" s="1"/>
  <c r="EA345"/>
  <c r="EC345"/>
  <c r="EP345" s="1"/>
  <c r="BK344"/>
  <c r="BL344"/>
  <c r="EE344"/>
  <c r="EB344" s="1"/>
  <c r="EE544"/>
  <c r="EB544" s="1"/>
  <c r="BK544"/>
  <c r="BL544"/>
  <c r="BK332"/>
  <c r="EE332"/>
  <c r="EB332" s="1"/>
  <c r="BL332"/>
  <c r="BL416"/>
  <c r="BK416"/>
  <c r="EC309"/>
  <c r="EP309" s="1"/>
  <c r="EA309"/>
  <c r="BK443"/>
  <c r="BL443"/>
  <c r="EE443"/>
  <c r="EB443" s="1"/>
  <c r="BK498"/>
  <c r="EE498"/>
  <c r="EB498" s="1"/>
  <c r="BL498"/>
  <c r="BK488"/>
  <c r="EE488"/>
  <c r="EB488" s="1"/>
  <c r="BL488"/>
  <c r="BD255"/>
  <c r="BC255"/>
  <c r="BI255" s="1"/>
  <c r="BM255" s="1"/>
  <c r="BF538"/>
  <c r="BG538" s="1"/>
  <c r="BH538" s="1"/>
  <c r="BI505"/>
  <c r="BM505" s="1"/>
  <c r="AM505" s="1"/>
  <c r="BO505" s="1"/>
  <c r="BF530"/>
  <c r="EC270"/>
  <c r="EP270" s="1"/>
  <c r="BG345"/>
  <c r="BG309"/>
  <c r="BI309" s="1"/>
  <c r="BM309" s="1"/>
  <c r="BK326"/>
  <c r="EE326"/>
  <c r="EB326" s="1"/>
  <c r="BL326"/>
  <c r="BK551"/>
  <c r="BL551"/>
  <c r="EE551"/>
  <c r="EB551" s="1"/>
  <c r="BL220"/>
  <c r="BK220"/>
  <c r="EE220"/>
  <c r="EB220" s="1"/>
  <c r="EE555"/>
  <c r="EB555" s="1"/>
  <c r="BK555"/>
  <c r="BL555"/>
  <c r="BL455"/>
  <c r="BK455"/>
  <c r="EE455"/>
  <c r="EB455" s="1"/>
  <c r="BK474"/>
  <c r="EE474"/>
  <c r="EB474" s="1"/>
  <c r="BL474"/>
  <c r="BK521"/>
  <c r="BL521"/>
  <c r="EE521"/>
  <c r="EB521" s="1"/>
  <c r="EA389"/>
  <c r="EC389"/>
  <c r="EP389" s="1"/>
  <c r="BL290"/>
  <c r="EE290"/>
  <c r="EB290" s="1"/>
  <c r="BK290"/>
  <c r="BK226"/>
  <c r="BL226"/>
  <c r="EE226"/>
  <c r="EB226" s="1"/>
  <c r="CX305" a="1"/>
  <c r="CX305" s="1"/>
  <c r="DQ305" s="1"/>
  <c r="EE305"/>
  <c r="EB305" s="1"/>
  <c r="BL305"/>
  <c r="BK305"/>
  <c r="BK541"/>
  <c r="BL541"/>
  <c r="EE541"/>
  <c r="EB541" s="1"/>
  <c r="BK257"/>
  <c r="BL257"/>
  <c r="EE257"/>
  <c r="EB257" s="1"/>
  <c r="BL507"/>
  <c r="BK507"/>
  <c r="EE507"/>
  <c r="EB507" s="1"/>
  <c r="BL512"/>
  <c r="BK512"/>
  <c r="EE512"/>
  <c r="EB512" s="1"/>
  <c r="BL314"/>
  <c r="BK314"/>
  <c r="EE314"/>
  <c r="EB314" s="1"/>
  <c r="BK434"/>
  <c r="BL434"/>
  <c r="EE434"/>
  <c r="EB434" s="1"/>
  <c r="EC456"/>
  <c r="EP456" s="1"/>
  <c r="EA456"/>
  <c r="EA566"/>
  <c r="EC566"/>
  <c r="EP566" s="1"/>
  <c r="BK282"/>
  <c r="BL282"/>
  <c r="EE282"/>
  <c r="EB282" s="1"/>
  <c r="BL369"/>
  <c r="BK369"/>
  <c r="EE369"/>
  <c r="EB369" s="1"/>
  <c r="BL525"/>
  <c r="EE525"/>
  <c r="EB525" s="1"/>
  <c r="BK525"/>
  <c r="BL431"/>
  <c r="BK431"/>
  <c r="EE431"/>
  <c r="EB431" s="1"/>
  <c r="BL361"/>
  <c r="BK361"/>
  <c r="EE361"/>
  <c r="EB361" s="1"/>
  <c r="BL359"/>
  <c r="BK359"/>
  <c r="EE359"/>
  <c r="EB359" s="1"/>
  <c r="EC300"/>
  <c r="EP300" s="1"/>
  <c r="EA300"/>
  <c r="EA558"/>
  <c r="EC558"/>
  <c r="EP558" s="1"/>
  <c r="BD219"/>
  <c r="BC219"/>
  <c r="AW227"/>
  <c r="BE227" s="1"/>
  <c r="E227"/>
  <c r="BE552"/>
  <c r="BE505"/>
  <c r="BG505" s="1"/>
  <c r="BH505" s="1"/>
  <c r="BE284"/>
  <c r="BC594"/>
  <c r="BE594" s="1"/>
  <c r="EE546"/>
  <c r="EB546" s="1"/>
  <c r="EE266"/>
  <c r="EB266" s="1"/>
  <c r="EE416"/>
  <c r="EB416" s="1"/>
  <c r="BG389"/>
  <c r="EE486"/>
  <c r="EB486" s="1"/>
  <c r="EE415"/>
  <c r="EB415" s="1"/>
  <c r="BF573"/>
  <c r="BE573"/>
  <c r="BF542"/>
  <c r="BF557"/>
  <c r="BG557" s="1"/>
  <c r="BH557" s="1"/>
  <c r="BF552"/>
  <c r="BF592"/>
  <c r="BG592" s="1"/>
  <c r="BH592" s="1"/>
  <c r="BF577"/>
  <c r="BE577"/>
  <c r="BE513"/>
  <c r="BG513" s="1"/>
  <c r="BH513" s="1"/>
  <c r="BE375"/>
  <c r="BG375" s="1"/>
  <c r="BH375" s="1"/>
  <c r="BI491"/>
  <c r="BM491" s="1"/>
  <c r="AM491" s="1"/>
  <c r="BO491" s="1"/>
  <c r="BE391"/>
  <c r="BG391" s="1"/>
  <c r="BH391" s="1"/>
  <c r="BE373"/>
  <c r="BG373" s="1"/>
  <c r="BH373" s="1"/>
  <c r="BH419"/>
  <c r="BD501"/>
  <c r="BE501" s="1"/>
  <c r="BD107"/>
  <c r="BF107" s="1"/>
  <c r="BF249"/>
  <c r="BI513"/>
  <c r="BM513" s="1"/>
  <c r="AM513" s="1"/>
  <c r="BO513" s="1"/>
  <c r="EA501"/>
  <c r="BE254"/>
  <c r="BG254" s="1"/>
  <c r="BH254" s="1"/>
  <c r="BE437"/>
  <c r="BG437" s="1"/>
  <c r="BH437" s="1"/>
  <c r="EC107"/>
  <c r="EP107" s="1"/>
  <c r="EA485"/>
  <c r="BC127"/>
  <c r="BE542"/>
  <c r="BI557"/>
  <c r="BM557" s="1"/>
  <c r="CX253"/>
  <c r="DQ253" s="1"/>
  <c r="CX485"/>
  <c r="DQ485" s="1"/>
  <c r="CX594"/>
  <c r="DQ594" s="1"/>
  <c r="BD203"/>
  <c r="BC203"/>
  <c r="BI203" s="1"/>
  <c r="BM203" s="1"/>
  <c r="EC105"/>
  <c r="EP105" s="1"/>
  <c r="BF483"/>
  <c r="BG483" s="1"/>
  <c r="BH483" s="1"/>
  <c r="BD399"/>
  <c r="BF399" s="1"/>
  <c r="EC125"/>
  <c r="EP125" s="1"/>
  <c r="BI301"/>
  <c r="BM301" s="1"/>
  <c r="AM301" s="1"/>
  <c r="BO301" s="1"/>
  <c r="EA211"/>
  <c r="EC211"/>
  <c r="EP211" s="1"/>
  <c r="EA260"/>
  <c r="EC260"/>
  <c r="EP260" s="1"/>
  <c r="EC399"/>
  <c r="EP399" s="1"/>
  <c r="EA399"/>
  <c r="BC260"/>
  <c r="BI260" s="1"/>
  <c r="BM260" s="1"/>
  <c r="BD260"/>
  <c r="BC404"/>
  <c r="BD404"/>
  <c r="CX260"/>
  <c r="DQ260" s="1"/>
  <c r="CX404"/>
  <c r="DQ404" s="1"/>
  <c r="CX252"/>
  <c r="DQ252" s="1"/>
  <c r="CX159"/>
  <c r="DQ159" s="1"/>
  <c r="CX549"/>
  <c r="DQ549" s="1"/>
  <c r="CX510"/>
  <c r="DQ510" s="1"/>
  <c r="EA252"/>
  <c r="EC252"/>
  <c r="EP252" s="1"/>
  <c r="BC427"/>
  <c r="BD427"/>
  <c r="EC549"/>
  <c r="EP549" s="1"/>
  <c r="EA549"/>
  <c r="BC549"/>
  <c r="BD549"/>
  <c r="BD510"/>
  <c r="BC510"/>
  <c r="BD275"/>
  <c r="BC275"/>
  <c r="BI275" s="1"/>
  <c r="BM275" s="1"/>
  <c r="EC594"/>
  <c r="EP594" s="1"/>
  <c r="EA594"/>
  <c r="EC510"/>
  <c r="EP510" s="1"/>
  <c r="EA510"/>
  <c r="BC485"/>
  <c r="BD485"/>
  <c r="BD252"/>
  <c r="BC252"/>
  <c r="BI252" s="1"/>
  <c r="BM252" s="1"/>
  <c r="BE554"/>
  <c r="BG554" s="1"/>
  <c r="BH554" s="1"/>
  <c r="BE301"/>
  <c r="BG301" s="1"/>
  <c r="BH301" s="1"/>
  <c r="EA427"/>
  <c r="EA295"/>
  <c r="EC295"/>
  <c r="EP295" s="1"/>
  <c r="EA404"/>
  <c r="EC404"/>
  <c r="EP404" s="1"/>
  <c r="BC253"/>
  <c r="BI253" s="1"/>
  <c r="BM253" s="1"/>
  <c r="BD253"/>
  <c r="EE196"/>
  <c r="EB196" s="1"/>
  <c r="EA196" s="1"/>
  <c r="AM398"/>
  <c r="BF446"/>
  <c r="BE446"/>
  <c r="CX294"/>
  <c r="DQ294" s="1"/>
  <c r="CX208"/>
  <c r="DQ208" s="1"/>
  <c r="CX319"/>
  <c r="DQ319" s="1"/>
  <c r="CX137"/>
  <c r="DQ137" s="1"/>
  <c r="CX511"/>
  <c r="DQ511" s="1"/>
  <c r="CX143"/>
  <c r="DQ143" s="1"/>
  <c r="CX230"/>
  <c r="DQ230" s="1"/>
  <c r="CX397"/>
  <c r="DQ397" s="1"/>
  <c r="CX478"/>
  <c r="DQ478" s="1"/>
  <c r="EA397"/>
  <c r="EC397"/>
  <c r="EP397" s="1"/>
  <c r="BC294"/>
  <c r="BD294"/>
  <c r="BD230"/>
  <c r="BC230"/>
  <c r="BI230" s="1"/>
  <c r="BM230" s="1"/>
  <c r="EA230"/>
  <c r="EC230"/>
  <c r="EP230" s="1"/>
  <c r="EA478"/>
  <c r="EC478"/>
  <c r="EP478" s="1"/>
  <c r="BD511"/>
  <c r="BC511"/>
  <c r="BC208"/>
  <c r="BI208" s="1"/>
  <c r="BM208" s="1"/>
  <c r="BD208"/>
  <c r="BC105"/>
  <c r="EA511"/>
  <c r="EC511"/>
  <c r="EP511" s="1"/>
  <c r="BD478"/>
  <c r="BC478"/>
  <c r="BD278"/>
  <c r="BC278"/>
  <c r="BI278" s="1"/>
  <c r="BM278" s="1"/>
  <c r="EC208"/>
  <c r="EP208" s="1"/>
  <c r="EA208"/>
  <c r="EA319"/>
  <c r="EC319"/>
  <c r="EP319" s="1"/>
  <c r="EC294"/>
  <c r="EP294" s="1"/>
  <c r="EA294"/>
  <c r="BC319"/>
  <c r="BI319" s="1"/>
  <c r="BM319" s="1"/>
  <c r="BD319"/>
  <c r="BD397"/>
  <c r="BC397"/>
  <c r="CX139"/>
  <c r="DQ139" s="1"/>
  <c r="CX142"/>
  <c r="DQ142" s="1"/>
  <c r="CX146"/>
  <c r="DQ146" s="1"/>
  <c r="CX145"/>
  <c r="DQ145" s="1"/>
  <c r="CX138"/>
  <c r="DQ138" s="1"/>
  <c r="CX135"/>
  <c r="DQ135" s="1"/>
  <c r="BF452"/>
  <c r="BE452"/>
  <c r="BI452" s="1"/>
  <c r="BM452" s="1"/>
  <c r="AM452" s="1"/>
  <c r="BO452" s="1"/>
  <c r="BI424"/>
  <c r="BM424" s="1"/>
  <c r="AM424" s="1"/>
  <c r="BO424" s="1"/>
  <c r="AM516"/>
  <c r="AM410"/>
  <c r="BO378"/>
  <c r="BG355"/>
  <c r="BH355" s="1"/>
  <c r="BG374"/>
  <c r="BH374" s="1"/>
  <c r="BG401"/>
  <c r="BH401" s="1"/>
  <c r="AM324"/>
  <c r="BL198"/>
  <c r="BG350"/>
  <c r="BH350" s="1"/>
  <c r="BK198"/>
  <c r="BG258"/>
  <c r="BH258" s="1"/>
  <c r="BG449"/>
  <c r="BH449" s="1"/>
  <c r="BG433"/>
  <c r="BH433" s="1"/>
  <c r="BG508"/>
  <c r="BH508" s="1"/>
  <c r="BG406"/>
  <c r="BH406" s="1"/>
  <c r="BG329"/>
  <c r="BH329" s="1"/>
  <c r="BG457"/>
  <c r="BH457" s="1"/>
  <c r="BG441"/>
  <c r="BH441" s="1"/>
  <c r="BG459"/>
  <c r="BH459" s="1"/>
  <c r="BG364"/>
  <c r="BG386"/>
  <c r="BH386" s="1"/>
  <c r="BG372"/>
  <c r="BH372" s="1"/>
  <c r="BG463"/>
  <c r="BH463" s="1"/>
  <c r="BG402"/>
  <c r="BG383"/>
  <c r="BH383" s="1"/>
  <c r="BG465"/>
  <c r="BH465" s="1"/>
  <c r="BG439"/>
  <c r="BH439" s="1"/>
  <c r="BO334"/>
  <c r="AM334"/>
  <c r="BG423"/>
  <c r="BH423" s="1"/>
  <c r="BH298"/>
  <c r="BG481"/>
  <c r="BH481" s="1"/>
  <c r="BG471"/>
  <c r="BH471" s="1"/>
  <c r="BG487"/>
  <c r="BH487" s="1"/>
  <c r="BG494"/>
  <c r="BH494" s="1"/>
  <c r="BG447"/>
  <c r="BH447" s="1"/>
  <c r="BG376"/>
  <c r="BH376" s="1"/>
  <c r="BG352"/>
  <c r="BG461"/>
  <c r="BH461" s="1"/>
  <c r="AM298"/>
  <c r="BO298" s="1"/>
  <c r="AM545"/>
  <c r="BO545" s="1"/>
  <c r="AM430"/>
  <c r="BO430" s="1"/>
  <c r="AM435"/>
  <c r="BO435" s="1"/>
  <c r="AM463"/>
  <c r="BO463" s="1"/>
  <c r="AM295"/>
  <c r="BO295" s="1"/>
  <c r="AM490"/>
  <c r="BO490" s="1"/>
  <c r="AM289"/>
  <c r="BO289" s="1"/>
  <c r="AM437"/>
  <c r="BO437" s="1"/>
  <c r="AM524"/>
  <c r="BO524" s="1"/>
  <c r="AM449"/>
  <c r="BO449" s="1"/>
  <c r="AM542"/>
  <c r="BO542" s="1"/>
  <c r="AM592"/>
  <c r="BO592" s="1"/>
  <c r="AM465"/>
  <c r="BO465" s="1"/>
  <c r="BH545"/>
  <c r="BG277"/>
  <c r="BH277" s="1"/>
  <c r="BG289"/>
  <c r="BH289" s="1"/>
  <c r="BG445"/>
  <c r="BH445" s="1"/>
  <c r="BG469"/>
  <c r="BH469" s="1"/>
  <c r="BG532"/>
  <c r="BH532" s="1"/>
  <c r="AM527"/>
  <c r="BO527" s="1"/>
  <c r="AM547"/>
  <c r="BO547" s="1"/>
  <c r="AM457"/>
  <c r="BO457" s="1"/>
  <c r="AM471"/>
  <c r="BO471" s="1"/>
  <c r="AM441"/>
  <c r="BO441" s="1"/>
  <c r="AM526"/>
  <c r="BO526" s="1"/>
  <c r="AM447"/>
  <c r="BO447" s="1"/>
  <c r="AM480"/>
  <c r="BO480" s="1"/>
  <c r="AM453"/>
  <c r="BO453" s="1"/>
  <c r="AM439"/>
  <c r="BO439" s="1"/>
  <c r="AM536"/>
  <c r="BO536" s="1"/>
  <c r="AM423"/>
  <c r="BO423" s="1"/>
  <c r="AM492"/>
  <c r="BO492" s="1"/>
  <c r="AM508"/>
  <c r="BO508" s="1"/>
  <c r="AM552"/>
  <c r="BO552" s="1"/>
  <c r="AM501"/>
  <c r="BO501" s="1"/>
  <c r="AM459"/>
  <c r="BO459" s="1"/>
  <c r="AM469"/>
  <c r="BO469" s="1"/>
  <c r="AM467"/>
  <c r="BO467" s="1"/>
  <c r="AM586"/>
  <c r="BO586" s="1"/>
  <c r="AM418"/>
  <c r="BO418"/>
  <c r="AM530"/>
  <c r="BO530" s="1"/>
  <c r="AM548"/>
  <c r="BO548" s="1"/>
  <c r="AM433"/>
  <c r="BO433" s="1"/>
  <c r="BG527"/>
  <c r="BH527" s="1"/>
  <c r="BI304"/>
  <c r="BM304" s="1"/>
  <c r="BG451"/>
  <c r="BH451" s="1"/>
  <c r="BG380"/>
  <c r="BH380" s="1"/>
  <c r="BG392"/>
  <c r="BH392" s="1"/>
  <c r="BG348"/>
  <c r="BH348" s="1"/>
  <c r="BG435"/>
  <c r="BH435" s="1"/>
  <c r="BG395"/>
  <c r="BH395" s="1"/>
  <c r="BG347"/>
  <c r="BH347" s="1"/>
  <c r="AM396"/>
  <c r="BO396" s="1"/>
  <c r="AM554"/>
  <c r="BO554" s="1"/>
  <c r="AM481"/>
  <c r="BO481" s="1"/>
  <c r="AM503"/>
  <c r="BO503" s="1"/>
  <c r="AM476"/>
  <c r="BO476" s="1"/>
  <c r="AM451"/>
  <c r="BO451" s="1"/>
  <c r="AM504"/>
  <c r="BO504" s="1"/>
  <c r="AM445"/>
  <c r="BO445" s="1"/>
  <c r="AM538"/>
  <c r="BO538" s="1"/>
  <c r="AM487"/>
  <c r="BO487" s="1"/>
  <c r="AM494"/>
  <c r="BO494" s="1"/>
  <c r="AM495"/>
  <c r="BO495" s="1"/>
  <c r="BO315"/>
  <c r="AM315"/>
  <c r="AM461"/>
  <c r="BO461" s="1"/>
  <c r="AM528"/>
  <c r="BO528" s="1"/>
  <c r="AM532"/>
  <c r="BO532" s="1"/>
  <c r="AM347"/>
  <c r="BO347" s="1"/>
  <c r="AM553"/>
  <c r="BO553" s="1"/>
  <c r="BG405"/>
  <c r="BH405" s="1"/>
  <c r="BG453"/>
  <c r="BH453" s="1"/>
  <c r="BG536"/>
  <c r="BH536" s="1"/>
  <c r="AZ200"/>
  <c r="BD200" s="1"/>
  <c r="BF121"/>
  <c r="BG121" s="1"/>
  <c r="BH121" s="1"/>
  <c r="BK200"/>
  <c r="EE200"/>
  <c r="EB200" s="1"/>
  <c r="EC200" s="1"/>
  <c r="AZ198"/>
  <c r="BC198" s="1"/>
  <c r="BI198" s="1"/>
  <c r="BM198" s="1"/>
  <c r="BF117"/>
  <c r="BF123"/>
  <c r="EA162"/>
  <c r="EC163"/>
  <c r="EP163" s="1"/>
  <c r="BG216"/>
  <c r="BH216" s="1"/>
  <c r="EB138"/>
  <c r="EA138" s="1"/>
  <c r="EA155"/>
  <c r="EC135"/>
  <c r="EP135" s="1"/>
  <c r="EC115"/>
  <c r="EP115" s="1"/>
  <c r="EA115"/>
  <c r="BE111"/>
  <c r="EC142"/>
  <c r="EP142" s="1"/>
  <c r="BD115"/>
  <c r="BC115"/>
  <c r="BI115" s="1"/>
  <c r="BM115" s="1"/>
  <c r="AZ196"/>
  <c r="BC196" s="1"/>
  <c r="BI196" s="1"/>
  <c r="BM196" s="1"/>
  <c r="CX196"/>
  <c r="DQ196" s="1"/>
  <c r="AZ197"/>
  <c r="AZ201"/>
  <c r="AZ199"/>
  <c r="EB143"/>
  <c r="EA143" s="1"/>
  <c r="BK199"/>
  <c r="EE199"/>
  <c r="EB199" s="1"/>
  <c r="BL199"/>
  <c r="BK197"/>
  <c r="BL197"/>
  <c r="EE197"/>
  <c r="EB197" s="1"/>
  <c r="BK201"/>
  <c r="BL201"/>
  <c r="EE201"/>
  <c r="EB201" s="1"/>
  <c r="CX171"/>
  <c r="DQ171" s="1"/>
  <c r="CX179"/>
  <c r="DQ179" s="1"/>
  <c r="CX187"/>
  <c r="DQ187" s="1"/>
  <c r="CX149"/>
  <c r="DQ149" s="1"/>
  <c r="CX162"/>
  <c r="DQ162" s="1"/>
  <c r="CX152"/>
  <c r="DQ152" s="1"/>
  <c r="CX154"/>
  <c r="DQ154" s="1"/>
  <c r="CX167"/>
  <c r="DQ167" s="1"/>
  <c r="CX175"/>
  <c r="DQ175" s="1"/>
  <c r="CX183"/>
  <c r="DQ183" s="1"/>
  <c r="CX191"/>
  <c r="DQ191" s="1"/>
  <c r="CX153"/>
  <c r="DQ153" s="1"/>
  <c r="CX151"/>
  <c r="DQ151" s="1"/>
  <c r="EA139"/>
  <c r="EA137"/>
  <c r="BG109"/>
  <c r="BH109" s="1"/>
  <c r="BG149"/>
  <c r="BH149" s="1"/>
  <c r="EB141"/>
  <c r="EC141" s="1"/>
  <c r="EP141" s="1"/>
  <c r="BD135"/>
  <c r="BC135"/>
  <c r="EC144"/>
  <c r="EP144" s="1"/>
  <c r="CX144"/>
  <c r="DQ144" s="1"/>
  <c r="CX140"/>
  <c r="DQ140" s="1"/>
  <c r="CX136"/>
  <c r="DQ136" s="1"/>
  <c r="BD141"/>
  <c r="BC141"/>
  <c r="BC136"/>
  <c r="BD136"/>
  <c r="BD139"/>
  <c r="BC139"/>
  <c r="BD146"/>
  <c r="BC146"/>
  <c r="EB146"/>
  <c r="BC137"/>
  <c r="BD137"/>
  <c r="EA147"/>
  <c r="EB136"/>
  <c r="EP162"/>
  <c r="EA149"/>
  <c r="EC149"/>
  <c r="EP155"/>
  <c r="BD140"/>
  <c r="BC140"/>
  <c r="EB140"/>
  <c r="C121"/>
  <c r="C122" s="1"/>
  <c r="EA11"/>
  <c r="EC145"/>
  <c r="EP145" s="1"/>
  <c r="EA145"/>
  <c r="EB15"/>
  <c r="EC15" s="1"/>
  <c r="EP15" s="1"/>
  <c r="CX25"/>
  <c r="DQ25" s="1"/>
  <c r="CX97"/>
  <c r="DQ97" s="1"/>
  <c r="CX98"/>
  <c r="DQ98" s="1"/>
  <c r="CX100"/>
  <c r="DQ100" s="1"/>
  <c r="CX101"/>
  <c r="DQ101" s="1"/>
  <c r="CX102"/>
  <c r="DQ102" s="1"/>
  <c r="CX131"/>
  <c r="DQ131" s="1"/>
  <c r="CX133"/>
  <c r="DQ133" s="1"/>
  <c r="CX164"/>
  <c r="DQ164" s="1"/>
  <c r="CX165"/>
  <c r="DQ165" s="1"/>
  <c r="CX166"/>
  <c r="DQ166" s="1"/>
  <c r="CX168"/>
  <c r="DQ168" s="1"/>
  <c r="CX169"/>
  <c r="DQ169" s="1"/>
  <c r="CX170"/>
  <c r="DQ170" s="1"/>
  <c r="CX173"/>
  <c r="DQ173" s="1"/>
  <c r="CX174"/>
  <c r="DQ174" s="1"/>
  <c r="CX176"/>
  <c r="DQ176" s="1"/>
  <c r="CX177"/>
  <c r="DQ177" s="1"/>
  <c r="CX180"/>
  <c r="DQ180" s="1"/>
  <c r="CX181"/>
  <c r="DQ181" s="1"/>
  <c r="CX182"/>
  <c r="DQ182" s="1"/>
  <c r="CX184"/>
  <c r="DQ184" s="1"/>
  <c r="CX185"/>
  <c r="DQ185" s="1"/>
  <c r="CX186"/>
  <c r="DQ186" s="1"/>
  <c r="CX188"/>
  <c r="DQ188" s="1"/>
  <c r="CX189"/>
  <c r="DQ189" s="1"/>
  <c r="CX190"/>
  <c r="DQ190" s="1"/>
  <c r="CX229"/>
  <c r="DQ229" s="1"/>
  <c r="CX231"/>
  <c r="DQ231" s="1"/>
  <c r="CX233"/>
  <c r="DQ233" s="1"/>
  <c r="CX234"/>
  <c r="DQ234" s="1"/>
  <c r="CX235"/>
  <c r="DQ235" s="1"/>
  <c r="CX236"/>
  <c r="DQ236" s="1"/>
  <c r="CX237"/>
  <c r="DQ237" s="1"/>
  <c r="BC17"/>
  <c r="BD17"/>
  <c r="BC18"/>
  <c r="BD18"/>
  <c r="BC19"/>
  <c r="BD19"/>
  <c r="CX36"/>
  <c r="DQ36" s="1"/>
  <c r="CX37"/>
  <c r="DQ37" s="1"/>
  <c r="CX38"/>
  <c r="DQ38" s="1"/>
  <c r="CX39"/>
  <c r="DQ39" s="1"/>
  <c r="CX40"/>
  <c r="DQ40" s="1"/>
  <c r="CX41"/>
  <c r="DQ41" s="1"/>
  <c r="CX42"/>
  <c r="DQ42" s="1"/>
  <c r="CX43"/>
  <c r="DQ43" s="1"/>
  <c r="CX45"/>
  <c r="DQ45" s="1"/>
  <c r="CX46"/>
  <c r="DQ46" s="1"/>
  <c r="CX47"/>
  <c r="DQ47" s="1"/>
  <c r="CX48"/>
  <c r="DQ48" s="1"/>
  <c r="CX49"/>
  <c r="DQ49" s="1"/>
  <c r="CX50"/>
  <c r="DQ50" s="1"/>
  <c r="CX51"/>
  <c r="DQ51" s="1"/>
  <c r="CX52"/>
  <c r="DQ52" s="1"/>
  <c r="CX53"/>
  <c r="DQ53" s="1"/>
  <c r="CX54"/>
  <c r="DQ54" s="1"/>
  <c r="CX55"/>
  <c r="DQ55" s="1"/>
  <c r="CX56"/>
  <c r="DQ56" s="1"/>
  <c r="CX57"/>
  <c r="DQ57" s="1"/>
  <c r="CX58"/>
  <c r="DQ58" s="1"/>
  <c r="CX59"/>
  <c r="DQ59" s="1"/>
  <c r="CX60"/>
  <c r="DQ60" s="1"/>
  <c r="CX61"/>
  <c r="DQ61" s="1"/>
  <c r="CX62"/>
  <c r="DQ62" s="1"/>
  <c r="CX63"/>
  <c r="DQ63" s="1"/>
  <c r="CX64"/>
  <c r="DQ64" s="1"/>
  <c r="CX65"/>
  <c r="DQ65" s="1"/>
  <c r="CX66"/>
  <c r="DQ66" s="1"/>
  <c r="CX68"/>
  <c r="DQ68" s="1"/>
  <c r="CX69"/>
  <c r="DQ69" s="1"/>
  <c r="CX70"/>
  <c r="DQ70" s="1"/>
  <c r="CX71"/>
  <c r="DQ71" s="1"/>
  <c r="CX72"/>
  <c r="DQ72" s="1"/>
  <c r="CX73"/>
  <c r="DQ73" s="1"/>
  <c r="CX74"/>
  <c r="DQ74" s="1"/>
  <c r="CX75"/>
  <c r="DQ75" s="1"/>
  <c r="CX76"/>
  <c r="DQ76" s="1"/>
  <c r="CX77"/>
  <c r="DQ77" s="1"/>
  <c r="CX78"/>
  <c r="DQ78" s="1"/>
  <c r="CX79"/>
  <c r="DQ79" s="1"/>
  <c r="CX80"/>
  <c r="DQ80" s="1"/>
  <c r="CX81"/>
  <c r="DQ81" s="1"/>
  <c r="CX82"/>
  <c r="DQ82" s="1"/>
  <c r="CX83"/>
  <c r="DQ83" s="1"/>
  <c r="CX85"/>
  <c r="DQ85" s="1"/>
  <c r="CX86"/>
  <c r="DQ86" s="1"/>
  <c r="CX87"/>
  <c r="DQ87" s="1"/>
  <c r="CX88"/>
  <c r="DQ88" s="1"/>
  <c r="CX89"/>
  <c r="DQ89" s="1"/>
  <c r="CX90"/>
  <c r="DQ90" s="1"/>
  <c r="CX91"/>
  <c r="DQ91" s="1"/>
  <c r="CX92"/>
  <c r="DQ92" s="1"/>
  <c r="CX93"/>
  <c r="DQ93" s="1"/>
  <c r="CX94"/>
  <c r="DQ94" s="1"/>
  <c r="CX95"/>
  <c r="DQ95" s="1"/>
  <c r="CX99"/>
  <c r="DQ99" s="1"/>
  <c r="CX103"/>
  <c r="DQ103" s="1"/>
  <c r="CX104"/>
  <c r="DQ104" s="1"/>
  <c r="CX106"/>
  <c r="DQ106" s="1"/>
  <c r="CX108"/>
  <c r="DQ108" s="1"/>
  <c r="CX110"/>
  <c r="DQ110" s="1"/>
  <c r="CX112"/>
  <c r="DQ112" s="1"/>
  <c r="CX114"/>
  <c r="DQ114" s="1"/>
  <c r="CX118"/>
  <c r="DQ118" s="1"/>
  <c r="CX120"/>
  <c r="DQ120" s="1"/>
  <c r="CX122"/>
  <c r="DQ122" s="1"/>
  <c r="CX124"/>
  <c r="DQ124" s="1"/>
  <c r="CX128"/>
  <c r="DQ128" s="1"/>
  <c r="CX129"/>
  <c r="DQ129" s="1"/>
  <c r="CX130"/>
  <c r="DQ130" s="1"/>
  <c r="CX192"/>
  <c r="DQ192" s="1"/>
  <c r="CX193"/>
  <c r="DQ193" s="1"/>
  <c r="CX194"/>
  <c r="DQ194" s="1"/>
  <c r="CX195"/>
  <c r="DQ195" s="1"/>
  <c r="CX202"/>
  <c r="DQ202" s="1"/>
  <c r="CX228"/>
  <c r="DQ228" s="1"/>
  <c r="CX238"/>
  <c r="DQ238" s="1"/>
  <c r="CX239"/>
  <c r="DQ239" s="1"/>
  <c r="CX241"/>
  <c r="DQ241" s="1"/>
  <c r="CX242"/>
  <c r="DQ242" s="1"/>
  <c r="CX243"/>
  <c r="DQ243" s="1"/>
  <c r="CX244"/>
  <c r="DQ244" s="1"/>
  <c r="CX245"/>
  <c r="DQ245" s="1"/>
  <c r="CX246"/>
  <c r="DQ246" s="1"/>
  <c r="CX248"/>
  <c r="DQ248" s="1"/>
  <c r="CX267"/>
  <c r="DQ267" s="1"/>
  <c r="BI96"/>
  <c r="BM96" s="1"/>
  <c r="BI97"/>
  <c r="BM97" s="1"/>
  <c r="BI98"/>
  <c r="BM98" s="1"/>
  <c r="BI100"/>
  <c r="BM100" s="1"/>
  <c r="BI101"/>
  <c r="BM101" s="1"/>
  <c r="BI102"/>
  <c r="BM102" s="1"/>
  <c r="BI189"/>
  <c r="BM189" s="1"/>
  <c r="BI235"/>
  <c r="BM235" s="1"/>
  <c r="EA36"/>
  <c r="EC36"/>
  <c r="EA37"/>
  <c r="EC37"/>
  <c r="EA38"/>
  <c r="EC38"/>
  <c r="EA39"/>
  <c r="EC39"/>
  <c r="EA40"/>
  <c r="EC40"/>
  <c r="EC41"/>
  <c r="EA42"/>
  <c r="EC42"/>
  <c r="EA43"/>
  <c r="EC43"/>
  <c r="EA45"/>
  <c r="EC45"/>
  <c r="EA46"/>
  <c r="EC46"/>
  <c r="EA47"/>
  <c r="EC47"/>
  <c r="EA48"/>
  <c r="EC48"/>
  <c r="EA49"/>
  <c r="EC49"/>
  <c r="EA50"/>
  <c r="EC50"/>
  <c r="EA51"/>
  <c r="EC51"/>
  <c r="EA52"/>
  <c r="EC52"/>
  <c r="EA53"/>
  <c r="EC53"/>
  <c r="EA54"/>
  <c r="EC54"/>
  <c r="EA55"/>
  <c r="EC55"/>
  <c r="EA56"/>
  <c r="EC56"/>
  <c r="EA57"/>
  <c r="EC57"/>
  <c r="EA59"/>
  <c r="EC59"/>
  <c r="EA60"/>
  <c r="EC60"/>
  <c r="EA62"/>
  <c r="EC62"/>
  <c r="EA63"/>
  <c r="EC63"/>
  <c r="EA64"/>
  <c r="EC64"/>
  <c r="EA65"/>
  <c r="EC65"/>
  <c r="EA66"/>
  <c r="EC66"/>
  <c r="EA68"/>
  <c r="EC68"/>
  <c r="EA69"/>
  <c r="EC69"/>
  <c r="EA70"/>
  <c r="EC70"/>
  <c r="EA71"/>
  <c r="EC71"/>
  <c r="EA72"/>
  <c r="EC72"/>
  <c r="EA73"/>
  <c r="EC73"/>
  <c r="EA74"/>
  <c r="EC74"/>
  <c r="EA76"/>
  <c r="EC76"/>
  <c r="EA77"/>
  <c r="EC77"/>
  <c r="EA78"/>
  <c r="EC78"/>
  <c r="EA79"/>
  <c r="EC79"/>
  <c r="EA80"/>
  <c r="EC80"/>
  <c r="EA81"/>
  <c r="EC81"/>
  <c r="EA82"/>
  <c r="EC82"/>
  <c r="EA83"/>
  <c r="EC83"/>
  <c r="EA85"/>
  <c r="EC85"/>
  <c r="EA86"/>
  <c r="EC86"/>
  <c r="EA87"/>
  <c r="EC87"/>
  <c r="EA88"/>
  <c r="EC88"/>
  <c r="EA89"/>
  <c r="EC89"/>
  <c r="EA90"/>
  <c r="EC90"/>
  <c r="EA91"/>
  <c r="EC91"/>
  <c r="EA92"/>
  <c r="EC92"/>
  <c r="EA93"/>
  <c r="EC93"/>
  <c r="EA94"/>
  <c r="EC94"/>
  <c r="EA95"/>
  <c r="EC95"/>
  <c r="EA97"/>
  <c r="EC97"/>
  <c r="EA98"/>
  <c r="EC98"/>
  <c r="EA99"/>
  <c r="EC99"/>
  <c r="EA100"/>
  <c r="EC100"/>
  <c r="EA101"/>
  <c r="EC101"/>
  <c r="EA102"/>
  <c r="EC102"/>
  <c r="EA103"/>
  <c r="EC103"/>
  <c r="EA104"/>
  <c r="EC104"/>
  <c r="EA106"/>
  <c r="EC106"/>
  <c r="EA108"/>
  <c r="EC108"/>
  <c r="EA110"/>
  <c r="EC110"/>
  <c r="EA112"/>
  <c r="EC112"/>
  <c r="EA114"/>
  <c r="EC114"/>
  <c r="EA116"/>
  <c r="EC116"/>
  <c r="EA118"/>
  <c r="EC118"/>
  <c r="EA120"/>
  <c r="EC120"/>
  <c r="EA122"/>
  <c r="EC122"/>
  <c r="EA124"/>
  <c r="EC124"/>
  <c r="EA128"/>
  <c r="EC128"/>
  <c r="EA129"/>
  <c r="EC129"/>
  <c r="EA130"/>
  <c r="EC130"/>
  <c r="EA131"/>
  <c r="EC131"/>
  <c r="EA133"/>
  <c r="EC133"/>
  <c r="EA164"/>
  <c r="EC164"/>
  <c r="EA165"/>
  <c r="EC165"/>
  <c r="EA166"/>
  <c r="EC166"/>
  <c r="EA167"/>
  <c r="EC167"/>
  <c r="EA168"/>
  <c r="EC168"/>
  <c r="EA169"/>
  <c r="EC169"/>
  <c r="EA171"/>
  <c r="EC171"/>
  <c r="EA172"/>
  <c r="EC172"/>
  <c r="EA173"/>
  <c r="EC173"/>
  <c r="EA174"/>
  <c r="EC174"/>
  <c r="EA175"/>
  <c r="EC175"/>
  <c r="EA176"/>
  <c r="EC176"/>
  <c r="EA177"/>
  <c r="EC177"/>
  <c r="EA178"/>
  <c r="EA179"/>
  <c r="EC179"/>
  <c r="EA180"/>
  <c r="EC180"/>
  <c r="EA181"/>
  <c r="EC181"/>
  <c r="EA182"/>
  <c r="EC182"/>
  <c r="EA183"/>
  <c r="EC183"/>
  <c r="EA184"/>
  <c r="EC184"/>
  <c r="EA185"/>
  <c r="EC185"/>
  <c r="EA186"/>
  <c r="EC186"/>
  <c r="EA187"/>
  <c r="EC187"/>
  <c r="EA188"/>
  <c r="EC188"/>
  <c r="EA189"/>
  <c r="EC189"/>
  <c r="EA190"/>
  <c r="EC190"/>
  <c r="EA192"/>
  <c r="EC192"/>
  <c r="EA193"/>
  <c r="EC193"/>
  <c r="EA194"/>
  <c r="EC194"/>
  <c r="EA195"/>
  <c r="EC195"/>
  <c r="EA202"/>
  <c r="EC202"/>
  <c r="EA228"/>
  <c r="EC228"/>
  <c r="EA229"/>
  <c r="EC229"/>
  <c r="EA231"/>
  <c r="EC231"/>
  <c r="EA233"/>
  <c r="EC233"/>
  <c r="EA234"/>
  <c r="EC234"/>
  <c r="EA235"/>
  <c r="EC235"/>
  <c r="EA236"/>
  <c r="EC236"/>
  <c r="EA237"/>
  <c r="EC237"/>
  <c r="EA238"/>
  <c r="EC238"/>
  <c r="EA239"/>
  <c r="EC239"/>
  <c r="EA241"/>
  <c r="EC241"/>
  <c r="EA242"/>
  <c r="EC242"/>
  <c r="EA243"/>
  <c r="EC243"/>
  <c r="EA244"/>
  <c r="EC244"/>
  <c r="EA245"/>
  <c r="EC245"/>
  <c r="EA246"/>
  <c r="EC246"/>
  <c r="EA247"/>
  <c r="EA248"/>
  <c r="EC248"/>
  <c r="EA267"/>
  <c r="EC267"/>
  <c r="BC36"/>
  <c r="BD36"/>
  <c r="BC37"/>
  <c r="BD37"/>
  <c r="BC38"/>
  <c r="BD38"/>
  <c r="BC39"/>
  <c r="BD39"/>
  <c r="BC40"/>
  <c r="BD40"/>
  <c r="BC42"/>
  <c r="BD42"/>
  <c r="BC43"/>
  <c r="BD43"/>
  <c r="BC45"/>
  <c r="BD45"/>
  <c r="BC46"/>
  <c r="BD46"/>
  <c r="BC47"/>
  <c r="BD47"/>
  <c r="BC48"/>
  <c r="BD48"/>
  <c r="BC49"/>
  <c r="BD49"/>
  <c r="BC50"/>
  <c r="BD50"/>
  <c r="BC51"/>
  <c r="BD51"/>
  <c r="BC52"/>
  <c r="BD52"/>
  <c r="BC54"/>
  <c r="BD54"/>
  <c r="BC55"/>
  <c r="BD55"/>
  <c r="BC56"/>
  <c r="BD56"/>
  <c r="BC57"/>
  <c r="BD57"/>
  <c r="BC59"/>
  <c r="BD59"/>
  <c r="BC60"/>
  <c r="BD60"/>
  <c r="BC62"/>
  <c r="BD62"/>
  <c r="BC63"/>
  <c r="BD63"/>
  <c r="BC64"/>
  <c r="BD64"/>
  <c r="BC65"/>
  <c r="BD65"/>
  <c r="BC68"/>
  <c r="BD68"/>
  <c r="BC69"/>
  <c r="BD69"/>
  <c r="BC70"/>
  <c r="BD70"/>
  <c r="BC71"/>
  <c r="BD71"/>
  <c r="BC72"/>
  <c r="BD72"/>
  <c r="BC73"/>
  <c r="BD73"/>
  <c r="BC74"/>
  <c r="BD74"/>
  <c r="BC76"/>
  <c r="BD76"/>
  <c r="BC77"/>
  <c r="BD77"/>
  <c r="BC79"/>
  <c r="BD79"/>
  <c r="BC80"/>
  <c r="BD80"/>
  <c r="BC81"/>
  <c r="BD81"/>
  <c r="BC82"/>
  <c r="BD82"/>
  <c r="BC83"/>
  <c r="BD83"/>
  <c r="BC85"/>
  <c r="BD85"/>
  <c r="BC86"/>
  <c r="BD86"/>
  <c r="BC87"/>
  <c r="BD87"/>
  <c r="BC88"/>
  <c r="BD88"/>
  <c r="BC89"/>
  <c r="BD89"/>
  <c r="BC90"/>
  <c r="BD90"/>
  <c r="BC91"/>
  <c r="BD91"/>
  <c r="BC92"/>
  <c r="BD92"/>
  <c r="BC93"/>
  <c r="BD93"/>
  <c r="BC94"/>
  <c r="BD94"/>
  <c r="BC95"/>
  <c r="BD95"/>
  <c r="BC99"/>
  <c r="BD99"/>
  <c r="BC103"/>
  <c r="BD103"/>
  <c r="BC104"/>
  <c r="BD104"/>
  <c r="BC106"/>
  <c r="BD106"/>
  <c r="BC108"/>
  <c r="BD108"/>
  <c r="BC110"/>
  <c r="BD110"/>
  <c r="BC112"/>
  <c r="BD112"/>
  <c r="BC114"/>
  <c r="BD114"/>
  <c r="BC116"/>
  <c r="BD116"/>
  <c r="BC118"/>
  <c r="BD118"/>
  <c r="BC120"/>
  <c r="BD120"/>
  <c r="BC122"/>
  <c r="BD122"/>
  <c r="BC124"/>
  <c r="BI124" s="1"/>
  <c r="BM124" s="1"/>
  <c r="BD124"/>
  <c r="BC128"/>
  <c r="BD128"/>
  <c r="BC129"/>
  <c r="BD129"/>
  <c r="BC130"/>
  <c r="BD130"/>
  <c r="BC192"/>
  <c r="BD192"/>
  <c r="BC193"/>
  <c r="BD193"/>
  <c r="BC194"/>
  <c r="BD194"/>
  <c r="BC195"/>
  <c r="BD195"/>
  <c r="BC202"/>
  <c r="BD202"/>
  <c r="BC228"/>
  <c r="BD228"/>
  <c r="BC238"/>
  <c r="BD238"/>
  <c r="BC239"/>
  <c r="BD239"/>
  <c r="BC241"/>
  <c r="BD241"/>
  <c r="BC242"/>
  <c r="BD242"/>
  <c r="BC243"/>
  <c r="BD243"/>
  <c r="BC244"/>
  <c r="BD244"/>
  <c r="BC245"/>
  <c r="BD245"/>
  <c r="BC246"/>
  <c r="BD246"/>
  <c r="BC248"/>
  <c r="BD248"/>
  <c r="BC267"/>
  <c r="BD267"/>
  <c r="BF96"/>
  <c r="BG96" s="1"/>
  <c r="BF97"/>
  <c r="BG97" s="1"/>
  <c r="BF98"/>
  <c r="BG98" s="1"/>
  <c r="BF100"/>
  <c r="BG100" s="1"/>
  <c r="BF101"/>
  <c r="BG101" s="1"/>
  <c r="BF102"/>
  <c r="BG102" s="1"/>
  <c r="BF131"/>
  <c r="BG131" s="1"/>
  <c r="BF133"/>
  <c r="BG133" s="1"/>
  <c r="BF164"/>
  <c r="BG164" s="1"/>
  <c r="BF165"/>
  <c r="BG165" s="1"/>
  <c r="BF166"/>
  <c r="BG166" s="1"/>
  <c r="BF168"/>
  <c r="BG168" s="1"/>
  <c r="BF169"/>
  <c r="BG169" s="1"/>
  <c r="BF170"/>
  <c r="BG170" s="1"/>
  <c r="BF172"/>
  <c r="BG172" s="1"/>
  <c r="BF173"/>
  <c r="BG173" s="1"/>
  <c r="BF174"/>
  <c r="BG174" s="1"/>
  <c r="BF176"/>
  <c r="BG176" s="1"/>
  <c r="BF177"/>
  <c r="BG177" s="1"/>
  <c r="BF178"/>
  <c r="BG178" s="1"/>
  <c r="BF180"/>
  <c r="BG180" s="1"/>
  <c r="BF181"/>
  <c r="BG181" s="1"/>
  <c r="BF182"/>
  <c r="BG182" s="1"/>
  <c r="BF184"/>
  <c r="BG184" s="1"/>
  <c r="BF185"/>
  <c r="BG185" s="1"/>
  <c r="BF186"/>
  <c r="BG186" s="1"/>
  <c r="BF188"/>
  <c r="BG188" s="1"/>
  <c r="BF189"/>
  <c r="BG189" s="1"/>
  <c r="BF190"/>
  <c r="BG190" s="1"/>
  <c r="BF229"/>
  <c r="BG229" s="1"/>
  <c r="BF231"/>
  <c r="BG231" s="1"/>
  <c r="BF233"/>
  <c r="BG233" s="1"/>
  <c r="BF234"/>
  <c r="BG234" s="1"/>
  <c r="BF235"/>
  <c r="BG235" s="1"/>
  <c r="BF236"/>
  <c r="BG236" s="1"/>
  <c r="BF237"/>
  <c r="BG237" s="1"/>
  <c r="CX15"/>
  <c r="DQ15" s="1"/>
  <c r="CX17"/>
  <c r="DQ17" s="1"/>
  <c r="CX18"/>
  <c r="DQ18" s="1"/>
  <c r="CX19"/>
  <c r="DQ19" s="1"/>
  <c r="EA17"/>
  <c r="EC17"/>
  <c r="EP17" s="1"/>
  <c r="EA18"/>
  <c r="EC18"/>
  <c r="EP18" s="1"/>
  <c r="EA19"/>
  <c r="EC19"/>
  <c r="EP19" s="1"/>
  <c r="BI26"/>
  <c r="BM26" s="1"/>
  <c r="EA26"/>
  <c r="EC26"/>
  <c r="EP26" s="1"/>
  <c r="BF26"/>
  <c r="BG26" s="1"/>
  <c r="BI25"/>
  <c r="BM25" s="1"/>
  <c r="EA16"/>
  <c r="EC16"/>
  <c r="EP16" s="1"/>
  <c r="EA20"/>
  <c r="EC20"/>
  <c r="EP20" s="1"/>
  <c r="EA21"/>
  <c r="EC21"/>
  <c r="EP21" s="1"/>
  <c r="EA24"/>
  <c r="EC24"/>
  <c r="EP24" s="1"/>
  <c r="EA25"/>
  <c r="EC25"/>
  <c r="EP25" s="1"/>
  <c r="BF25"/>
  <c r="BG25" s="1"/>
  <c r="CW10"/>
  <c r="DP10" s="1"/>
  <c r="CW9"/>
  <c r="DP9" s="1"/>
  <c r="W8"/>
  <c r="CS8" s="1" a="1"/>
  <c r="CS8" s="1"/>
  <c r="DL8" s="1"/>
  <c r="V8"/>
  <c r="CU8" s="1" a="1"/>
  <c r="CU8" s="1"/>
  <c r="DN8" s="1" a="1"/>
  <c r="DN8" s="1"/>
  <c r="U8"/>
  <c r="S8"/>
  <c r="J8"/>
  <c r="EP11"/>
  <c r="EP12"/>
  <c r="BE12"/>
  <c r="BF12"/>
  <c r="BG12"/>
  <c r="BH12"/>
  <c r="BT63" i="24"/>
  <c r="B63"/>
  <c r="U63"/>
  <c r="CO23" i="3" a="1"/>
  <c r="CV9" a="1"/>
  <c r="CV13" a="1"/>
  <c r="CX132" a="1"/>
  <c r="CX539" a="1"/>
  <c r="CX221" a="1"/>
  <c r="CX290" a="1"/>
  <c r="CX434" a="1"/>
  <c r="CX119" a="1"/>
  <c r="CX257" a="1"/>
  <c r="CX210" a="1"/>
  <c r="CX320" a="1"/>
  <c r="CX197" a="1"/>
  <c r="CX226" a="1"/>
  <c r="CX590" a="1"/>
  <c r="CX443" a="1"/>
  <c r="CX161" a="1"/>
  <c r="CX279" a="1"/>
  <c r="CX474" a="1"/>
  <c r="CX266" a="1"/>
  <c r="CX512" a="1"/>
  <c r="CX416" a="1"/>
  <c r="CX288" a="1"/>
  <c r="CX369" a="1"/>
  <c r="CX156" a="1"/>
  <c r="CX544" a="1"/>
  <c r="CX429" a="1"/>
  <c r="CX310" a="1"/>
  <c r="CX96" a="1"/>
  <c r="CX209" a="1"/>
  <c r="CX280" a="1"/>
  <c r="CX160" a="1"/>
  <c r="CX359" a="1"/>
  <c r="CX489" a="1"/>
  <c r="CX126" a="1"/>
  <c r="CX525" a="1"/>
  <c r="CX363" a="1"/>
  <c r="CX555" a="1"/>
  <c r="CX332" a="1"/>
  <c r="CX200" a="1"/>
  <c r="CX247" a="1"/>
  <c r="CX540" a="1"/>
  <c r="CX476" a="1"/>
  <c r="CX367" a="1"/>
  <c r="CX541" a="1"/>
  <c r="CX521" a="1"/>
  <c r="CX499" a="1"/>
  <c r="CX546" a="1"/>
  <c r="CX220" a="1"/>
  <c r="CX587" a="1"/>
  <c r="CX265" a="1"/>
  <c r="CX371" a="1"/>
  <c r="CX498" a="1"/>
  <c r="CX212" a="1"/>
  <c r="CX407" a="1"/>
  <c r="CX225" a="1"/>
  <c r="CX268" a="1"/>
  <c r="CX67" a="1"/>
  <c r="CX213" a="1"/>
  <c r="CX377" a="1"/>
  <c r="CX581" a="1"/>
  <c r="CX593" a="1"/>
  <c r="CX475" a="1"/>
  <c r="CX588" a="1"/>
  <c r="CX157" a="1"/>
  <c r="CX431" a="1"/>
  <c r="CX531" a="1"/>
  <c r="CT200" a="1"/>
  <c r="CX408" a="1"/>
  <c r="CX440" a="1"/>
  <c r="CX278" a="1"/>
  <c r="CX385" a="1"/>
  <c r="CX275" a="1"/>
  <c r="CX509" a="1"/>
  <c r="CX482" a="1"/>
  <c r="CX199" a="1"/>
  <c r="CX507" a="1"/>
  <c r="CX116" a="1"/>
  <c r="CX455" a="1"/>
  <c r="CX198" a="1"/>
  <c r="CX316" a="1"/>
  <c r="CX486" a="1"/>
  <c r="CX384" a="1"/>
  <c r="CX575" a="1"/>
  <c r="CX206" a="1"/>
  <c r="CX271" a="1"/>
  <c r="CX543" a="1"/>
  <c r="CX232" a="1"/>
  <c r="CX561" a="1"/>
  <c r="CX506" a="1"/>
  <c r="CX351" a="1"/>
  <c r="CX264" a="1"/>
  <c r="CX314" a="1"/>
  <c r="CX493" a="1"/>
  <c r="CX551" a="1"/>
  <c r="CX272" a="1"/>
  <c r="CX223" a="1"/>
  <c r="CX251" a="1"/>
  <c r="CX326" a="1"/>
  <c r="CX44" a="1"/>
  <c r="CX381" a="1"/>
  <c r="CX240" a="1"/>
  <c r="CX178" a="1"/>
  <c r="CX488" a="1"/>
  <c r="CX520" a="1"/>
  <c r="CX361" a="1"/>
  <c r="CX533" a="1"/>
  <c r="CX344" a="1"/>
  <c r="CX158" a="1"/>
  <c r="CX415" a="1"/>
  <c r="CX150" a="1"/>
  <c r="CX172" a="1"/>
  <c r="CX214" a="1"/>
  <c r="CX215" a="1"/>
  <c r="CX470" a="1"/>
  <c r="CX282" a="1"/>
  <c r="CX201" a="1"/>
  <c r="CX559" a="1"/>
  <c r="CX563" a="1"/>
  <c r="CX412" a="1"/>
  <c r="CX428" a="1"/>
  <c r="K8"/>
  <c r="CX172" l="1"/>
  <c r="DQ172" s="1"/>
  <c r="CX150"/>
  <c r="DQ150" s="1"/>
  <c r="CX178"/>
  <c r="DQ178" s="1"/>
  <c r="CX240"/>
  <c r="DQ240" s="1"/>
  <c r="CX540"/>
  <c r="DQ540" s="1"/>
  <c r="CX247"/>
  <c r="DQ247" s="1"/>
  <c r="CX132"/>
  <c r="DQ132" s="1"/>
  <c r="BO335"/>
  <c r="AM335"/>
  <c r="AM346"/>
  <c r="BI342"/>
  <c r="BM342" s="1"/>
  <c r="EP341"/>
  <c r="EP335"/>
  <c r="BC66"/>
  <c r="BH335"/>
  <c r="EP342"/>
  <c r="BG464"/>
  <c r="BH464" s="1"/>
  <c r="BI366"/>
  <c r="BM366" s="1"/>
  <c r="BO366" s="1"/>
  <c r="CX593"/>
  <c r="DQ593" s="1"/>
  <c r="CX575"/>
  <c r="DQ575" s="1"/>
  <c r="CX563"/>
  <c r="DQ563" s="1"/>
  <c r="CX288"/>
  <c r="DQ288" s="1"/>
  <c r="CX581"/>
  <c r="DQ581" s="1"/>
  <c r="CX67"/>
  <c r="DQ67" s="1"/>
  <c r="CX316"/>
  <c r="DQ316" s="1"/>
  <c r="CX559"/>
  <c r="DQ559" s="1"/>
  <c r="CX116"/>
  <c r="DQ116" s="1"/>
  <c r="CX278"/>
  <c r="DQ278" s="1"/>
  <c r="CX351"/>
  <c r="DQ351" s="1"/>
  <c r="CX221"/>
  <c r="DQ221" s="1"/>
  <c r="CX367"/>
  <c r="DQ367" s="1"/>
  <c r="CX440"/>
  <c r="DQ440" s="1"/>
  <c r="CX214"/>
  <c r="DQ214" s="1"/>
  <c r="CX539"/>
  <c r="DQ539" s="1"/>
  <c r="CX476"/>
  <c r="DQ476" s="1"/>
  <c r="EA221"/>
  <c r="EC221"/>
  <c r="EP221" s="1"/>
  <c r="EC440"/>
  <c r="EP440" s="1"/>
  <c r="EA440"/>
  <c r="EC563"/>
  <c r="EP563" s="1"/>
  <c r="EA563"/>
  <c r="EA581"/>
  <c r="EC581"/>
  <c r="EP581" s="1"/>
  <c r="BC539"/>
  <c r="BD539"/>
  <c r="BD367"/>
  <c r="BC367"/>
  <c r="EA593"/>
  <c r="EC593"/>
  <c r="EP593" s="1"/>
  <c r="EA559"/>
  <c r="EC559"/>
  <c r="EP559" s="1"/>
  <c r="BC575"/>
  <c r="BD575"/>
  <c r="BC440"/>
  <c r="BD440"/>
  <c r="EA351"/>
  <c r="EC351"/>
  <c r="EP351" s="1"/>
  <c r="EA367"/>
  <c r="EC367"/>
  <c r="EP367" s="1"/>
  <c r="BD288"/>
  <c r="BC288"/>
  <c r="BG477"/>
  <c r="BH477" s="1"/>
  <c r="EA476"/>
  <c r="EA575"/>
  <c r="EC575"/>
  <c r="EP575" s="1"/>
  <c r="EC214"/>
  <c r="EP214" s="1"/>
  <c r="EA214"/>
  <c r="EA539"/>
  <c r="EC539"/>
  <c r="EP539" s="1"/>
  <c r="BC351"/>
  <c r="BD351"/>
  <c r="BC214"/>
  <c r="BD214"/>
  <c r="BD221"/>
  <c r="BC221"/>
  <c r="BD593"/>
  <c r="BC593"/>
  <c r="BC316"/>
  <c r="BD316"/>
  <c r="EC288"/>
  <c r="EP288" s="1"/>
  <c r="EA288"/>
  <c r="EC316"/>
  <c r="EP316" s="1"/>
  <c r="EA316"/>
  <c r="EA584"/>
  <c r="EC584"/>
  <c r="EP584" s="1"/>
  <c r="BD563"/>
  <c r="BC563"/>
  <c r="BD559"/>
  <c r="BC559"/>
  <c r="BD581"/>
  <c r="BC581"/>
  <c r="BD240"/>
  <c r="BE240" s="1"/>
  <c r="BC15"/>
  <c r="BE15" s="1"/>
  <c r="BG584"/>
  <c r="BH584" s="1"/>
  <c r="EA240"/>
  <c r="CX160"/>
  <c r="DQ160" s="1"/>
  <c r="BC53"/>
  <c r="BE53" s="1"/>
  <c r="EA61"/>
  <c r="BH426"/>
  <c r="BD61"/>
  <c r="BF61" s="1"/>
  <c r="EA150"/>
  <c r="BI312"/>
  <c r="BM312" s="1"/>
  <c r="AM312" s="1"/>
  <c r="BO312" s="1"/>
  <c r="BG299"/>
  <c r="BH299" s="1"/>
  <c r="BC78"/>
  <c r="BI78" s="1"/>
  <c r="BM78" s="1"/>
  <c r="CX126"/>
  <c r="DQ126" s="1"/>
  <c r="CX158"/>
  <c r="DQ158" s="1"/>
  <c r="CX215"/>
  <c r="DQ215" s="1"/>
  <c r="CX428"/>
  <c r="DQ428" s="1"/>
  <c r="CX96"/>
  <c r="DQ96" s="1"/>
  <c r="BE113"/>
  <c r="BG113" s="1"/>
  <c r="BH113" s="1"/>
  <c r="EA153"/>
  <c r="BG117"/>
  <c r="BH117" s="1"/>
  <c r="EA209"/>
  <c r="BE379"/>
  <c r="BG379" s="1"/>
  <c r="BI379" s="1"/>
  <c r="BM379" s="1"/>
  <c r="AM379" s="1"/>
  <c r="BO379" s="1"/>
  <c r="BE312"/>
  <c r="BG312" s="1"/>
  <c r="BH312" s="1"/>
  <c r="BE495"/>
  <c r="BG495" s="1"/>
  <c r="BH495" s="1"/>
  <c r="BE270"/>
  <c r="BG270" s="1"/>
  <c r="BH270" s="1"/>
  <c r="BF217"/>
  <c r="BI390"/>
  <c r="BM390" s="1"/>
  <c r="AM390" s="1"/>
  <c r="BO390" s="1"/>
  <c r="BD160"/>
  <c r="BE160" s="1"/>
  <c r="BG579"/>
  <c r="BH579" s="1"/>
  <c r="EC67"/>
  <c r="EP67" s="1"/>
  <c r="BE473"/>
  <c r="BG473" s="1"/>
  <c r="BI473" s="1"/>
  <c r="BM473" s="1"/>
  <c r="AM473" s="1"/>
  <c r="BO473" s="1"/>
  <c r="EC154"/>
  <c r="EP154" s="1"/>
  <c r="EA382"/>
  <c r="BE262"/>
  <c r="BG262" s="1"/>
  <c r="BH262" s="1"/>
  <c r="EA158"/>
  <c r="EA210"/>
  <c r="EA191"/>
  <c r="EA152"/>
  <c r="BO438"/>
  <c r="EA212"/>
  <c r="BF286"/>
  <c r="BG286" s="1"/>
  <c r="BH286" s="1"/>
  <c r="EA357"/>
  <c r="BC150"/>
  <c r="BI514"/>
  <c r="BM514" s="1"/>
  <c r="AM514" s="1"/>
  <c r="BO514" s="1"/>
  <c r="BE514"/>
  <c r="BG514" s="1"/>
  <c r="BH514" s="1"/>
  <c r="BI286"/>
  <c r="BM286" s="1"/>
  <c r="AM286" s="1"/>
  <c r="BO286" s="1"/>
  <c r="BG524"/>
  <c r="BH524" s="1"/>
  <c r="EA156"/>
  <c r="BE365"/>
  <c r="BG365" s="1"/>
  <c r="BH365" s="1"/>
  <c r="BD381"/>
  <c r="BE381" s="1"/>
  <c r="BE569"/>
  <c r="BE217"/>
  <c r="BF390"/>
  <c r="BG390" s="1"/>
  <c r="BH390" s="1"/>
  <c r="BH417"/>
  <c r="EC467"/>
  <c r="EP467" s="1"/>
  <c r="EA467"/>
  <c r="BD382"/>
  <c r="BE382" s="1"/>
  <c r="BE138"/>
  <c r="BG138" s="1"/>
  <c r="BH138" s="1"/>
  <c r="BF479"/>
  <c r="BG479" s="1"/>
  <c r="BH479" s="1"/>
  <c r="EA215"/>
  <c r="BF467"/>
  <c r="BE467"/>
  <c r="BH311"/>
  <c r="CX489"/>
  <c r="DQ489" s="1"/>
  <c r="CX156"/>
  <c r="DQ156" s="1"/>
  <c r="CX210"/>
  <c r="DQ210" s="1"/>
  <c r="CX212"/>
  <c r="DQ212" s="1"/>
  <c r="BC247"/>
  <c r="BI247" s="1"/>
  <c r="BM247" s="1"/>
  <c r="EA170"/>
  <c r="EA58"/>
  <c r="BI537"/>
  <c r="BM537" s="1"/>
  <c r="AM537" s="1"/>
  <c r="BO537" s="1"/>
  <c r="BF222"/>
  <c r="BG222" s="1"/>
  <c r="BH222" s="1"/>
  <c r="BI365"/>
  <c r="BM365" s="1"/>
  <c r="AM365" s="1"/>
  <c r="BO365" s="1"/>
  <c r="BF476"/>
  <c r="BG476" s="1"/>
  <c r="BH476" s="1"/>
  <c r="BF145"/>
  <c r="BG145" s="1"/>
  <c r="BH145" s="1"/>
  <c r="BG256"/>
  <c r="BH256" s="1"/>
  <c r="BI145"/>
  <c r="BM145" s="1"/>
  <c r="AM145" s="1"/>
  <c r="BO145" s="1"/>
  <c r="EC159"/>
  <c r="EP159" s="1"/>
  <c r="BF529"/>
  <c r="BH330"/>
  <c r="BO330"/>
  <c r="BD58"/>
  <c r="BF58" s="1"/>
  <c r="EA84"/>
  <c r="BF537"/>
  <c r="BG537" s="1"/>
  <c r="BH537" s="1"/>
  <c r="BE504"/>
  <c r="BG504" s="1"/>
  <c r="BH504" s="1"/>
  <c r="EA428"/>
  <c r="BI160"/>
  <c r="BM160" s="1"/>
  <c r="AM160" s="1"/>
  <c r="BO160" s="1"/>
  <c r="BE529"/>
  <c r="BG585"/>
  <c r="BH585" s="1"/>
  <c r="BE151"/>
  <c r="BG151" s="1"/>
  <c r="BH151" s="1"/>
  <c r="BC41"/>
  <c r="BI41" s="1"/>
  <c r="BM41" s="1"/>
  <c r="EA160"/>
  <c r="AM417"/>
  <c r="BG273"/>
  <c r="BH273" s="1"/>
  <c r="BG396"/>
  <c r="BH396" s="1"/>
  <c r="BE480"/>
  <c r="BG480" s="1"/>
  <c r="BH480" s="1"/>
  <c r="BH327"/>
  <c r="BC132"/>
  <c r="BI132" s="1"/>
  <c r="BM132" s="1"/>
  <c r="BC126"/>
  <c r="BI126" s="1"/>
  <c r="BM126" s="1"/>
  <c r="AM126" s="1"/>
  <c r="BO126" s="1"/>
  <c r="BC67"/>
  <c r="BF67" s="1"/>
  <c r="BO354"/>
  <c r="BG250"/>
  <c r="BH250" s="1"/>
  <c r="EC381"/>
  <c r="EP381" s="1"/>
  <c r="BC155"/>
  <c r="BE155" s="1"/>
  <c r="BE143"/>
  <c r="BI144"/>
  <c r="BM144" s="1"/>
  <c r="AM144" s="1"/>
  <c r="BO144" s="1"/>
  <c r="EA151"/>
  <c r="BE224"/>
  <c r="BG224" s="1"/>
  <c r="BH224" s="1"/>
  <c r="BF143"/>
  <c r="BI151"/>
  <c r="BM151" s="1"/>
  <c r="AM151" s="1"/>
  <c r="BO151" s="1"/>
  <c r="BO327"/>
  <c r="AM327"/>
  <c r="EC44"/>
  <c r="EP44" s="1"/>
  <c r="BD428"/>
  <c r="BE428" s="1"/>
  <c r="AM358"/>
  <c r="BO358"/>
  <c r="EC126"/>
  <c r="EP126" s="1"/>
  <c r="CT200"/>
  <c r="DM200" s="1"/>
  <c r="BE167"/>
  <c r="BI167"/>
  <c r="BM167" s="1"/>
  <c r="BF167"/>
  <c r="BE175"/>
  <c r="BI175"/>
  <c r="BM175" s="1"/>
  <c r="BF175"/>
  <c r="BF210"/>
  <c r="BE210"/>
  <c r="BF171"/>
  <c r="BE171"/>
  <c r="BI171"/>
  <c r="BM171" s="1"/>
  <c r="BF183"/>
  <c r="BE183"/>
  <c r="BI183"/>
  <c r="BM183" s="1"/>
  <c r="BD215"/>
  <c r="BC215"/>
  <c r="BD159"/>
  <c r="BF159" s="1"/>
  <c r="BF187"/>
  <c r="BE187"/>
  <c r="BI187"/>
  <c r="BM187" s="1"/>
  <c r="BF179"/>
  <c r="BI179"/>
  <c r="BM179" s="1"/>
  <c r="BE179"/>
  <c r="BD191"/>
  <c r="BC191"/>
  <c r="BE152"/>
  <c r="BF152"/>
  <c r="BD75"/>
  <c r="BF75" s="1"/>
  <c r="EA161"/>
  <c r="CX157"/>
  <c r="DQ157" s="1"/>
  <c r="CX161"/>
  <c r="DQ161" s="1"/>
  <c r="CX275"/>
  <c r="DQ275" s="1"/>
  <c r="CX381"/>
  <c r="DQ381" s="1"/>
  <c r="CX209"/>
  <c r="DQ209" s="1"/>
  <c r="BI156"/>
  <c r="BM156" s="1"/>
  <c r="AM156" s="1"/>
  <c r="BO156" s="1"/>
  <c r="BF156"/>
  <c r="BE156"/>
  <c r="BD153"/>
  <c r="BC153"/>
  <c r="EC540"/>
  <c r="EP540" s="1"/>
  <c r="EA540"/>
  <c r="BI154"/>
  <c r="BM154" s="1"/>
  <c r="AM154" s="1"/>
  <c r="BO154" s="1"/>
  <c r="BF154"/>
  <c r="BE154"/>
  <c r="BC540"/>
  <c r="BD540"/>
  <c r="BC158"/>
  <c r="BD158"/>
  <c r="BD157"/>
  <c r="BC157"/>
  <c r="BE161"/>
  <c r="EA265"/>
  <c r="BM161"/>
  <c r="AM161" s="1"/>
  <c r="BO161" s="1"/>
  <c r="EC96"/>
  <c r="EP96" s="1"/>
  <c r="EC196"/>
  <c r="EP196" s="1"/>
  <c r="EC157"/>
  <c r="EP157" s="1"/>
  <c r="EA489"/>
  <c r="BC209"/>
  <c r="BI209" s="1"/>
  <c r="BM209" s="1"/>
  <c r="AM209" s="1"/>
  <c r="BO209" s="1"/>
  <c r="EC475"/>
  <c r="EP475" s="1"/>
  <c r="EC506"/>
  <c r="EP506" s="1"/>
  <c r="AM287"/>
  <c r="BO360"/>
  <c r="BF161"/>
  <c r="BG161" s="1"/>
  <c r="BH161" s="1"/>
  <c r="BD44"/>
  <c r="BE44" s="1"/>
  <c r="BE144"/>
  <c r="BG144" s="1"/>
  <c r="BH144" s="1"/>
  <c r="BG123"/>
  <c r="BH123" s="1"/>
  <c r="BI404"/>
  <c r="BM404" s="1"/>
  <c r="AM404" s="1"/>
  <c r="BO404" s="1"/>
  <c r="BG586"/>
  <c r="BH586" s="1"/>
  <c r="EA482"/>
  <c r="BG259"/>
  <c r="BH259" s="1"/>
  <c r="BI405"/>
  <c r="BM405" s="1"/>
  <c r="AM405" s="1"/>
  <c r="BO405" s="1"/>
  <c r="BH287"/>
  <c r="BG530"/>
  <c r="BH530" s="1"/>
  <c r="EA132"/>
  <c r="EC278"/>
  <c r="EP278" s="1"/>
  <c r="BD357"/>
  <c r="BE357" s="1"/>
  <c r="BI368"/>
  <c r="BM368" s="1"/>
  <c r="BO368" s="1"/>
  <c r="BE263"/>
  <c r="BG263" s="1"/>
  <c r="BH263" s="1"/>
  <c r="BG284"/>
  <c r="BH284" s="1"/>
  <c r="BE142"/>
  <c r="BI142" s="1"/>
  <c r="BM142" s="1"/>
  <c r="AM142" s="1"/>
  <c r="BO142" s="1"/>
  <c r="BF142"/>
  <c r="BI397"/>
  <c r="BM397" s="1"/>
  <c r="AM397" s="1"/>
  <c r="BO397" s="1"/>
  <c r="BI370"/>
  <c r="BM370" s="1"/>
  <c r="AM370" s="1"/>
  <c r="BF591"/>
  <c r="BE591"/>
  <c r="BI591"/>
  <c r="BM591" s="1"/>
  <c r="AM591" s="1"/>
  <c r="BO591" s="1"/>
  <c r="BG552"/>
  <c r="BH552" s="1"/>
  <c r="BG249"/>
  <c r="BH249" s="1"/>
  <c r="BI401"/>
  <c r="BM401" s="1"/>
  <c r="AM401" s="1"/>
  <c r="BO401" s="1"/>
  <c r="BG387"/>
  <c r="BH387" s="1"/>
  <c r="BI565"/>
  <c r="BM565" s="1"/>
  <c r="AM565" s="1"/>
  <c r="BO565" s="1"/>
  <c r="BH565"/>
  <c r="AM302"/>
  <c r="BI406"/>
  <c r="BM406" s="1"/>
  <c r="AM406" s="1"/>
  <c r="BO406" s="1"/>
  <c r="AM578"/>
  <c r="BO578"/>
  <c r="AM115"/>
  <c r="BO115" s="1"/>
  <c r="AM230"/>
  <c r="BO230" s="1"/>
  <c r="BE125"/>
  <c r="BI125"/>
  <c r="BM125" s="1"/>
  <c r="AM124"/>
  <c r="BO124" s="1"/>
  <c r="AM196"/>
  <c r="BO196" s="1"/>
  <c r="AM198"/>
  <c r="BO198" s="1"/>
  <c r="BH402"/>
  <c r="BI402"/>
  <c r="BM402" s="1"/>
  <c r="AM402" s="1"/>
  <c r="BO402" s="1"/>
  <c r="BH364"/>
  <c r="BI364"/>
  <c r="BM364" s="1"/>
  <c r="AM364" s="1"/>
  <c r="BO364" s="1"/>
  <c r="BE105"/>
  <c r="BI105"/>
  <c r="BM105" s="1"/>
  <c r="AM208"/>
  <c r="BO208" s="1"/>
  <c r="AM253"/>
  <c r="BO253" s="1"/>
  <c r="AM203"/>
  <c r="BO203" s="1"/>
  <c r="BE127"/>
  <c r="BI127"/>
  <c r="BM127" s="1"/>
  <c r="AM285"/>
  <c r="BO285" s="1"/>
  <c r="AM387"/>
  <c r="BO387" s="1"/>
  <c r="AM249"/>
  <c r="BO249" s="1"/>
  <c r="AM111"/>
  <c r="BO111" s="1"/>
  <c r="AM261"/>
  <c r="BO261" s="1"/>
  <c r="AM217"/>
  <c r="BO217" s="1"/>
  <c r="AM284"/>
  <c r="BO284" s="1"/>
  <c r="BE218"/>
  <c r="BG218" s="1"/>
  <c r="BH218" s="1"/>
  <c r="BI556"/>
  <c r="BM556" s="1"/>
  <c r="BG111"/>
  <c r="BH111" s="1"/>
  <c r="BI411"/>
  <c r="BM411" s="1"/>
  <c r="BF212"/>
  <c r="BG212" s="1"/>
  <c r="BH212" s="1"/>
  <c r="BG261"/>
  <c r="BH261" s="1"/>
  <c r="BI566"/>
  <c r="BM566" s="1"/>
  <c r="BI348"/>
  <c r="BM348" s="1"/>
  <c r="AM348" s="1"/>
  <c r="BO348" s="1"/>
  <c r="BI395"/>
  <c r="BM395" s="1"/>
  <c r="AM395" s="1"/>
  <c r="BO395" s="1"/>
  <c r="BI392"/>
  <c r="BM392" s="1"/>
  <c r="AM392" s="1"/>
  <c r="BO392" s="1"/>
  <c r="AM275"/>
  <c r="BO275" s="1"/>
  <c r="BF349"/>
  <c r="BI349"/>
  <c r="BM349" s="1"/>
  <c r="AM349" s="1"/>
  <c r="BO349" s="1"/>
  <c r="BH352"/>
  <c r="BI352"/>
  <c r="BM352" s="1"/>
  <c r="AM352" s="1"/>
  <c r="BO352" s="1"/>
  <c r="AM319"/>
  <c r="BO319" s="1"/>
  <c r="AM252"/>
  <c r="BO252" s="1"/>
  <c r="AM260"/>
  <c r="BO260" s="1"/>
  <c r="BF381"/>
  <c r="BG381" s="1"/>
  <c r="BH381" s="1"/>
  <c r="BI381"/>
  <c r="BM381" s="1"/>
  <c r="AM381" s="1"/>
  <c r="BO381" s="1"/>
  <c r="BD489"/>
  <c r="BE489" s="1"/>
  <c r="BO311"/>
  <c r="BI356"/>
  <c r="BM356" s="1"/>
  <c r="BI380"/>
  <c r="BM380" s="1"/>
  <c r="AM380" s="1"/>
  <c r="BO380" s="1"/>
  <c r="BI386"/>
  <c r="BM386" s="1"/>
  <c r="AM386" s="1"/>
  <c r="BO386" s="1"/>
  <c r="BI558"/>
  <c r="BM558" s="1"/>
  <c r="BI372"/>
  <c r="BM372" s="1"/>
  <c r="AM372" s="1"/>
  <c r="BO372" s="1"/>
  <c r="AM255"/>
  <c r="BO255" s="1"/>
  <c r="BE281"/>
  <c r="BG281" s="1"/>
  <c r="BH281" s="1"/>
  <c r="BI281"/>
  <c r="BM281" s="1"/>
  <c r="AM278"/>
  <c r="BO278" s="1"/>
  <c r="AM276"/>
  <c r="BO276" s="1"/>
  <c r="AM123"/>
  <c r="BO123" s="1"/>
  <c r="BE458"/>
  <c r="BG458" s="1"/>
  <c r="BH458" s="1"/>
  <c r="BI458"/>
  <c r="BM458" s="1"/>
  <c r="AM117"/>
  <c r="BO117" s="1"/>
  <c r="AM259"/>
  <c r="BO259" s="1"/>
  <c r="BH578"/>
  <c r="BE349"/>
  <c r="BI350"/>
  <c r="BM350" s="1"/>
  <c r="AM350" s="1"/>
  <c r="BO350" s="1"/>
  <c r="BI376"/>
  <c r="BM376" s="1"/>
  <c r="AM376" s="1"/>
  <c r="BO376" s="1"/>
  <c r="BI374"/>
  <c r="BM374" s="1"/>
  <c r="AM374" s="1"/>
  <c r="BO374" s="1"/>
  <c r="BI576"/>
  <c r="BM576" s="1"/>
  <c r="BI383"/>
  <c r="BM383" s="1"/>
  <c r="AM383" s="1"/>
  <c r="BO383" s="1"/>
  <c r="EA75"/>
  <c r="EA275"/>
  <c r="BH300"/>
  <c r="CX44"/>
  <c r="DQ44" s="1"/>
  <c r="BE303"/>
  <c r="BF303"/>
  <c r="BF105"/>
  <c r="BG542"/>
  <c r="BH542" s="1"/>
  <c r="BF501"/>
  <c r="BG501" s="1"/>
  <c r="BH501" s="1"/>
  <c r="BF227"/>
  <c r="BG227" s="1"/>
  <c r="BH227" s="1"/>
  <c r="BG569"/>
  <c r="BI569" s="1"/>
  <c r="BM569" s="1"/>
  <c r="BO300"/>
  <c r="AM300"/>
  <c r="BI519"/>
  <c r="BM519" s="1"/>
  <c r="AM519" s="1"/>
  <c r="BO519" s="1"/>
  <c r="BF519"/>
  <c r="BE519"/>
  <c r="EC198"/>
  <c r="EP198" s="1"/>
  <c r="BF496"/>
  <c r="BE496"/>
  <c r="BI496"/>
  <c r="BM496" s="1"/>
  <c r="AM496" s="1"/>
  <c r="BO496" s="1"/>
  <c r="BI515"/>
  <c r="BM515" s="1"/>
  <c r="BH515"/>
  <c r="BF484"/>
  <c r="BI484"/>
  <c r="BM484" s="1"/>
  <c r="AM484" s="1"/>
  <c r="BO484" s="1"/>
  <c r="BE484"/>
  <c r="BF125"/>
  <c r="CX361"/>
  <c r="DQ361" s="1"/>
  <c r="CX314"/>
  <c r="DQ314" s="1"/>
  <c r="CX226"/>
  <c r="DQ226" s="1"/>
  <c r="CX290"/>
  <c r="DQ290" s="1"/>
  <c r="CX220"/>
  <c r="DQ220" s="1"/>
  <c r="CX551"/>
  <c r="DQ551" s="1"/>
  <c r="CX416"/>
  <c r="DQ416" s="1"/>
  <c r="CX332"/>
  <c r="DQ332" s="1"/>
  <c r="CX544"/>
  <c r="DQ544" s="1"/>
  <c r="CX119"/>
  <c r="DQ119" s="1"/>
  <c r="CX412"/>
  <c r="DQ412" s="1"/>
  <c r="CX213"/>
  <c r="DQ213" s="1"/>
  <c r="CX384"/>
  <c r="DQ384" s="1"/>
  <c r="CX415"/>
  <c r="DQ415" s="1"/>
  <c r="CX493"/>
  <c r="DQ493" s="1"/>
  <c r="CX506"/>
  <c r="DQ506" s="1"/>
  <c r="CX206"/>
  <c r="DQ206" s="1"/>
  <c r="CX429"/>
  <c r="DQ429" s="1"/>
  <c r="CX268"/>
  <c r="DQ268" s="1"/>
  <c r="CX359"/>
  <c r="DQ359" s="1"/>
  <c r="CX431"/>
  <c r="DQ431" s="1"/>
  <c r="CX474"/>
  <c r="DQ474" s="1"/>
  <c r="CX555"/>
  <c r="DQ555" s="1"/>
  <c r="CX488"/>
  <c r="DQ488" s="1"/>
  <c r="CX498"/>
  <c r="DQ498" s="1"/>
  <c r="CX531"/>
  <c r="DQ531" s="1"/>
  <c r="CX587"/>
  <c r="DQ587" s="1"/>
  <c r="CX486"/>
  <c r="DQ486" s="1"/>
  <c r="CX279"/>
  <c r="DQ279" s="1"/>
  <c r="CX407"/>
  <c r="DQ407" s="1"/>
  <c r="CX482"/>
  <c r="DQ482" s="1"/>
  <c r="CX326"/>
  <c r="DQ326" s="1"/>
  <c r="CX443"/>
  <c r="DQ443" s="1"/>
  <c r="CX561"/>
  <c r="DQ561" s="1"/>
  <c r="CX509"/>
  <c r="DQ509" s="1"/>
  <c r="CX310"/>
  <c r="DQ310" s="1"/>
  <c r="CX408"/>
  <c r="DQ408" s="1"/>
  <c r="CX280"/>
  <c r="DQ280" s="1"/>
  <c r="CX363"/>
  <c r="DQ363" s="1"/>
  <c r="CX470"/>
  <c r="DQ470" s="1"/>
  <c r="CX251"/>
  <c r="DQ251" s="1"/>
  <c r="CX371"/>
  <c r="DQ371" s="1"/>
  <c r="CX385"/>
  <c r="DQ385" s="1"/>
  <c r="CX271"/>
  <c r="DQ271" s="1"/>
  <c r="CX499"/>
  <c r="DQ499" s="1"/>
  <c r="CX475"/>
  <c r="DQ475" s="1"/>
  <c r="CX264"/>
  <c r="DQ264" s="1"/>
  <c r="CX525"/>
  <c r="DQ525" s="1"/>
  <c r="CX369"/>
  <c r="DQ369" s="1"/>
  <c r="CX282"/>
  <c r="DQ282" s="1"/>
  <c r="CX434"/>
  <c r="DQ434" s="1"/>
  <c r="CX512"/>
  <c r="DQ512" s="1"/>
  <c r="CX507"/>
  <c r="DQ507" s="1"/>
  <c r="CX257"/>
  <c r="DQ257" s="1"/>
  <c r="CX541"/>
  <c r="DQ541" s="1"/>
  <c r="CX521"/>
  <c r="DQ521" s="1"/>
  <c r="CX455"/>
  <c r="DQ455" s="1"/>
  <c r="CX344"/>
  <c r="DQ344" s="1"/>
  <c r="CX265"/>
  <c r="DQ265" s="1"/>
  <c r="CX588"/>
  <c r="DQ588" s="1"/>
  <c r="CX590"/>
  <c r="DQ590" s="1"/>
  <c r="CX377"/>
  <c r="DQ377" s="1"/>
  <c r="CX533"/>
  <c r="DQ533" s="1"/>
  <c r="CX225"/>
  <c r="DQ225" s="1"/>
  <c r="CX543"/>
  <c r="DQ543" s="1"/>
  <c r="CX320"/>
  <c r="DQ320" s="1"/>
  <c r="CX272"/>
  <c r="DQ272" s="1"/>
  <c r="CX266"/>
  <c r="DQ266" s="1"/>
  <c r="CX232"/>
  <c r="DQ232" s="1"/>
  <c r="CX223"/>
  <c r="DQ223" s="1"/>
  <c r="CX520"/>
  <c r="DQ520" s="1"/>
  <c r="CX546"/>
  <c r="DQ546" s="1"/>
  <c r="BI389"/>
  <c r="BM389" s="1"/>
  <c r="BH389"/>
  <c r="EC359"/>
  <c r="EP359" s="1"/>
  <c r="EA359"/>
  <c r="EC431"/>
  <c r="EP431" s="1"/>
  <c r="EA431"/>
  <c r="EC525"/>
  <c r="EP525" s="1"/>
  <c r="EA525"/>
  <c r="EC326"/>
  <c r="EP326" s="1"/>
  <c r="EA326"/>
  <c r="BI345"/>
  <c r="BM345" s="1"/>
  <c r="BH345"/>
  <c r="EC561"/>
  <c r="EP561" s="1"/>
  <c r="EA561"/>
  <c r="EA509"/>
  <c r="EC509"/>
  <c r="EP509" s="1"/>
  <c r="EA310"/>
  <c r="EC310"/>
  <c r="EP310" s="1"/>
  <c r="EA408"/>
  <c r="EC408"/>
  <c r="EP408" s="1"/>
  <c r="EC280"/>
  <c r="EP280" s="1"/>
  <c r="EA280"/>
  <c r="EC251"/>
  <c r="EP251" s="1"/>
  <c r="EA251"/>
  <c r="EC385"/>
  <c r="EP385" s="1"/>
  <c r="EA385"/>
  <c r="EA225"/>
  <c r="EC225"/>
  <c r="EP225" s="1"/>
  <c r="EA271"/>
  <c r="EC271"/>
  <c r="EP271" s="1"/>
  <c r="BF411"/>
  <c r="BE411"/>
  <c r="EA320"/>
  <c r="EC320"/>
  <c r="EP320" s="1"/>
  <c r="EC520"/>
  <c r="EP520" s="1"/>
  <c r="EA520"/>
  <c r="BC431"/>
  <c r="BD431"/>
  <c r="BC344"/>
  <c r="BD344"/>
  <c r="BC533"/>
  <c r="BD533"/>
  <c r="BD551"/>
  <c r="BC551"/>
  <c r="BD415"/>
  <c r="BC415"/>
  <c r="BD408"/>
  <c r="BC408"/>
  <c r="BC272"/>
  <c r="BI272" s="1"/>
  <c r="BM272" s="1"/>
  <c r="BD272"/>
  <c r="BD470"/>
  <c r="BC470"/>
  <c r="BD371"/>
  <c r="BC371"/>
  <c r="BD265"/>
  <c r="BC265"/>
  <c r="BI265" s="1"/>
  <c r="BM265" s="1"/>
  <c r="BC543"/>
  <c r="BD543"/>
  <c r="BC493"/>
  <c r="BD493"/>
  <c r="BD257"/>
  <c r="BC257"/>
  <c r="BI257" s="1"/>
  <c r="BM257" s="1"/>
  <c r="BC482"/>
  <c r="BD482"/>
  <c r="BC268"/>
  <c r="BI268" s="1"/>
  <c r="BM268" s="1"/>
  <c r="BD268"/>
  <c r="BD361"/>
  <c r="BC361"/>
  <c r="BC512"/>
  <c r="BD512"/>
  <c r="BC226"/>
  <c r="BI226" s="1"/>
  <c r="BM226" s="1"/>
  <c r="BD226"/>
  <c r="BC521"/>
  <c r="BD521"/>
  <c r="BD546"/>
  <c r="BC546"/>
  <c r="BI546" s="1"/>
  <c r="BM546" s="1"/>
  <c r="BF127"/>
  <c r="BF594"/>
  <c r="BG594" s="1"/>
  <c r="BH594" s="1"/>
  <c r="BG573"/>
  <c r="BI573" s="1"/>
  <c r="BM573" s="1"/>
  <c r="BH309"/>
  <c r="EC486"/>
  <c r="EP486" s="1"/>
  <c r="EA486"/>
  <c r="EA546"/>
  <c r="EC546"/>
  <c r="EP546" s="1"/>
  <c r="BE219"/>
  <c r="BF219"/>
  <c r="BI219"/>
  <c r="BM219" s="1"/>
  <c r="AM219" s="1"/>
  <c r="BO219" s="1"/>
  <c r="EC361"/>
  <c r="EP361" s="1"/>
  <c r="EA361"/>
  <c r="EC369"/>
  <c r="EP369" s="1"/>
  <c r="EA369"/>
  <c r="EA282"/>
  <c r="EC282"/>
  <c r="EP282" s="1"/>
  <c r="EC434"/>
  <c r="EP434" s="1"/>
  <c r="EA434"/>
  <c r="EA314"/>
  <c r="EC314"/>
  <c r="EP314" s="1"/>
  <c r="EA512"/>
  <c r="EC512"/>
  <c r="EP512" s="1"/>
  <c r="EA507"/>
  <c r="EC507"/>
  <c r="EP507" s="1"/>
  <c r="EA257"/>
  <c r="EC257"/>
  <c r="EP257" s="1"/>
  <c r="EC541"/>
  <c r="EP541" s="1"/>
  <c r="EA541"/>
  <c r="EA226"/>
  <c r="EC226"/>
  <c r="EP226" s="1"/>
  <c r="EC521"/>
  <c r="EP521" s="1"/>
  <c r="EA521"/>
  <c r="EC455"/>
  <c r="EP455" s="1"/>
  <c r="EA455"/>
  <c r="EC220"/>
  <c r="EP220" s="1"/>
  <c r="EA220"/>
  <c r="EA551"/>
  <c r="EC551"/>
  <c r="EP551" s="1"/>
  <c r="BO309"/>
  <c r="AM309"/>
  <c r="BF255"/>
  <c r="BE255"/>
  <c r="EC332"/>
  <c r="EP332" s="1"/>
  <c r="EA332"/>
  <c r="EA119"/>
  <c r="EC119"/>
  <c r="EP119" s="1"/>
  <c r="EC588"/>
  <c r="EP588" s="1"/>
  <c r="EA588"/>
  <c r="BI502"/>
  <c r="BM502" s="1"/>
  <c r="AM502" s="1"/>
  <c r="BO502" s="1"/>
  <c r="BE502"/>
  <c r="BF502"/>
  <c r="EC590"/>
  <c r="EP590" s="1"/>
  <c r="EA590"/>
  <c r="EC377"/>
  <c r="EP377" s="1"/>
  <c r="EA377"/>
  <c r="EC213"/>
  <c r="EP213" s="1"/>
  <c r="EA213"/>
  <c r="EA470"/>
  <c r="EC470"/>
  <c r="EP470" s="1"/>
  <c r="EA371"/>
  <c r="EC371"/>
  <c r="EP371" s="1"/>
  <c r="EA499"/>
  <c r="EC499"/>
  <c r="EP499" s="1"/>
  <c r="EC493"/>
  <c r="EP493" s="1"/>
  <c r="EA493"/>
  <c r="EA232"/>
  <c r="EC232"/>
  <c r="EP232" s="1"/>
  <c r="EC206"/>
  <c r="EP206" s="1"/>
  <c r="EA206"/>
  <c r="EA429"/>
  <c r="EC429"/>
  <c r="EP429" s="1"/>
  <c r="EC227"/>
  <c r="EP227" s="1"/>
  <c r="EA227"/>
  <c r="EC268"/>
  <c r="EP268" s="1"/>
  <c r="EA268"/>
  <c r="BD499"/>
  <c r="BC499"/>
  <c r="BD232"/>
  <c r="BC232"/>
  <c r="BI232" s="1"/>
  <c r="BM232" s="1"/>
  <c r="BD220"/>
  <c r="BC220"/>
  <c r="BI220" s="1"/>
  <c r="BM220" s="1"/>
  <c r="BD486"/>
  <c r="BC486"/>
  <c r="BD507"/>
  <c r="BC507"/>
  <c r="BC531"/>
  <c r="BD531"/>
  <c r="BD251"/>
  <c r="BC251"/>
  <c r="BI251" s="1"/>
  <c r="BM251" s="1"/>
  <c r="BC474"/>
  <c r="BD474"/>
  <c r="BC279"/>
  <c r="BI279" s="1"/>
  <c r="BM279" s="1"/>
  <c r="BD279"/>
  <c r="BD282"/>
  <c r="BC282"/>
  <c r="BI282" s="1"/>
  <c r="BM282" s="1"/>
  <c r="BD544"/>
  <c r="BC544"/>
  <c r="BD266"/>
  <c r="BC266"/>
  <c r="BI266" s="1"/>
  <c r="BM266" s="1"/>
  <c r="BC590"/>
  <c r="BD590"/>
  <c r="BC314"/>
  <c r="BD314"/>
  <c r="BD363"/>
  <c r="BC363"/>
  <c r="BD588"/>
  <c r="BC588"/>
  <c r="BE107"/>
  <c r="BG107" s="1"/>
  <c r="BH107" s="1"/>
  <c r="EC415"/>
  <c r="EP415" s="1"/>
  <c r="EA415"/>
  <c r="EA266"/>
  <c r="EC266"/>
  <c r="EP266" s="1"/>
  <c r="EA555"/>
  <c r="EC555"/>
  <c r="EP555" s="1"/>
  <c r="EC488"/>
  <c r="EP488" s="1"/>
  <c r="EA488"/>
  <c r="EA498"/>
  <c r="EC498"/>
  <c r="EP498" s="1"/>
  <c r="EC344"/>
  <c r="EP344" s="1"/>
  <c r="EA344"/>
  <c r="EC531"/>
  <c r="EP531" s="1"/>
  <c r="EA531"/>
  <c r="BG305"/>
  <c r="BH305" s="1"/>
  <c r="EA587"/>
  <c r="EC587"/>
  <c r="EP587" s="1"/>
  <c r="EC384"/>
  <c r="EP384" s="1"/>
  <c r="EA384"/>
  <c r="EC533"/>
  <c r="EP533" s="1"/>
  <c r="EA533"/>
  <c r="EC279"/>
  <c r="EP279" s="1"/>
  <c r="EA279"/>
  <c r="EC543"/>
  <c r="EP543" s="1"/>
  <c r="EA543"/>
  <c r="EC272"/>
  <c r="EP272" s="1"/>
  <c r="EA272"/>
  <c r="EC223"/>
  <c r="EP223" s="1"/>
  <c r="EA223"/>
  <c r="BD369"/>
  <c r="BC369"/>
  <c r="BD264"/>
  <c r="BC264"/>
  <c r="BI264" s="1"/>
  <c r="BM264" s="1"/>
  <c r="BC385"/>
  <c r="BD385"/>
  <c r="BD520"/>
  <c r="BC520"/>
  <c r="BD377"/>
  <c r="BC377"/>
  <c r="BC320"/>
  <c r="BD320"/>
  <c r="BD541"/>
  <c r="BC541"/>
  <c r="BD119"/>
  <c r="BC119"/>
  <c r="BI119" s="1"/>
  <c r="BM119" s="1"/>
  <c r="BD225"/>
  <c r="BC225"/>
  <c r="BI225" s="1"/>
  <c r="BM225" s="1"/>
  <c r="BD488"/>
  <c r="BC488"/>
  <c r="BD443"/>
  <c r="BC443"/>
  <c r="BD332"/>
  <c r="BC332"/>
  <c r="BD384"/>
  <c r="BC384"/>
  <c r="BC290"/>
  <c r="BD290"/>
  <c r="BD412"/>
  <c r="BC412"/>
  <c r="BD525"/>
  <c r="BC525"/>
  <c r="BC280"/>
  <c r="BI280" s="1"/>
  <c r="BM280" s="1"/>
  <c r="BD280"/>
  <c r="BD587"/>
  <c r="BC587"/>
  <c r="BC429"/>
  <c r="BI429" s="1"/>
  <c r="BM429" s="1"/>
  <c r="BD429"/>
  <c r="BD555"/>
  <c r="BC555"/>
  <c r="AM557"/>
  <c r="BO557" s="1"/>
  <c r="BI594"/>
  <c r="BM594" s="1"/>
  <c r="AM594" s="1"/>
  <c r="BO594" s="1"/>
  <c r="EA416"/>
  <c r="EC416"/>
  <c r="EP416" s="1"/>
  <c r="BI428"/>
  <c r="BM428" s="1"/>
  <c r="AM428" s="1"/>
  <c r="BO428" s="1"/>
  <c r="EC305"/>
  <c r="EP305" s="1"/>
  <c r="EA305"/>
  <c r="EC290"/>
  <c r="EP290" s="1"/>
  <c r="EA290"/>
  <c r="EA474"/>
  <c r="EC474"/>
  <c r="EP474" s="1"/>
  <c r="EA443"/>
  <c r="EC443"/>
  <c r="EP443" s="1"/>
  <c r="EC544"/>
  <c r="EP544" s="1"/>
  <c r="EA544"/>
  <c r="BF323"/>
  <c r="BE323"/>
  <c r="EC412"/>
  <c r="EP412" s="1"/>
  <c r="EA412"/>
  <c r="EC363"/>
  <c r="EP363" s="1"/>
  <c r="EA363"/>
  <c r="EC407"/>
  <c r="EP407" s="1"/>
  <c r="EA407"/>
  <c r="EA264"/>
  <c r="EC264"/>
  <c r="EP264" s="1"/>
  <c r="BC475"/>
  <c r="BD475"/>
  <c r="BD310"/>
  <c r="BC310"/>
  <c r="BC223"/>
  <c r="BI223" s="1"/>
  <c r="BM223" s="1"/>
  <c r="BD223"/>
  <c r="BD271"/>
  <c r="BC271"/>
  <c r="BI271" s="1"/>
  <c r="BM271" s="1"/>
  <c r="BD359"/>
  <c r="BC359"/>
  <c r="BD434"/>
  <c r="BC434"/>
  <c r="BI434" s="1"/>
  <c r="BM434" s="1"/>
  <c r="BD506"/>
  <c r="BC506"/>
  <c r="BD326"/>
  <c r="BC326"/>
  <c r="BI326" s="1"/>
  <c r="BM326" s="1"/>
  <c r="BC498"/>
  <c r="BD498"/>
  <c r="BD416"/>
  <c r="BC416"/>
  <c r="BC509"/>
  <c r="BD509"/>
  <c r="BD407"/>
  <c r="BC407"/>
  <c r="BD213"/>
  <c r="BC213"/>
  <c r="BI213" s="1"/>
  <c r="BM213" s="1"/>
  <c r="BC561"/>
  <c r="BD561"/>
  <c r="BD206"/>
  <c r="BC206"/>
  <c r="BI206" s="1"/>
  <c r="BM206" s="1"/>
  <c r="BC455"/>
  <c r="BD455"/>
  <c r="BG577"/>
  <c r="BI577" s="1"/>
  <c r="BM577" s="1"/>
  <c r="BE399"/>
  <c r="BG399" s="1"/>
  <c r="BI399" s="1"/>
  <c r="BM399" s="1"/>
  <c r="CX200"/>
  <c r="DQ200" s="1"/>
  <c r="BF260"/>
  <c r="BE260"/>
  <c r="BE203"/>
  <c r="BF203"/>
  <c r="BE404"/>
  <c r="BF404"/>
  <c r="BE253"/>
  <c r="BF253"/>
  <c r="BE252"/>
  <c r="BF252"/>
  <c r="BI485"/>
  <c r="BM485" s="1"/>
  <c r="AM485" s="1"/>
  <c r="BO485" s="1"/>
  <c r="BF485"/>
  <c r="BE485"/>
  <c r="BE275"/>
  <c r="BF275"/>
  <c r="BF510"/>
  <c r="BE510"/>
  <c r="BI510"/>
  <c r="BM510" s="1"/>
  <c r="AM510" s="1"/>
  <c r="BO510" s="1"/>
  <c r="BI549"/>
  <c r="BM549" s="1"/>
  <c r="AM549" s="1"/>
  <c r="BO549" s="1"/>
  <c r="BE549"/>
  <c r="BF549"/>
  <c r="BE427"/>
  <c r="BI427"/>
  <c r="BM427" s="1"/>
  <c r="AM427" s="1"/>
  <c r="BO427" s="1"/>
  <c r="BF427"/>
  <c r="BG446"/>
  <c r="BH446" s="1"/>
  <c r="BG452"/>
  <c r="BH452" s="1"/>
  <c r="CX198"/>
  <c r="DQ198" s="1"/>
  <c r="BE294"/>
  <c r="BF294"/>
  <c r="BI294"/>
  <c r="BM294" s="1"/>
  <c r="AM294" s="1"/>
  <c r="BO294" s="1"/>
  <c r="BE397"/>
  <c r="BF397"/>
  <c r="BF478"/>
  <c r="BE478"/>
  <c r="BI478"/>
  <c r="BM478" s="1"/>
  <c r="AM478" s="1"/>
  <c r="BO478" s="1"/>
  <c r="BF319"/>
  <c r="BE319"/>
  <c r="BF208"/>
  <c r="BE208"/>
  <c r="BI489"/>
  <c r="BM489" s="1"/>
  <c r="AM489" s="1"/>
  <c r="BO489" s="1"/>
  <c r="BF278"/>
  <c r="BE278"/>
  <c r="BE511"/>
  <c r="BF511"/>
  <c r="BI511"/>
  <c r="BM511" s="1"/>
  <c r="AM511" s="1"/>
  <c r="BO511" s="1"/>
  <c r="BE230"/>
  <c r="BF230"/>
  <c r="EA200"/>
  <c r="BH388"/>
  <c r="AM388"/>
  <c r="BO388" s="1"/>
  <c r="BI329"/>
  <c r="BM329" s="1"/>
  <c r="BI306"/>
  <c r="BM306" s="1"/>
  <c r="AM304"/>
  <c r="BO304" s="1"/>
  <c r="BC200"/>
  <c r="EC138"/>
  <c r="EP138" s="1"/>
  <c r="BH211"/>
  <c r="BD198"/>
  <c r="BF198" s="1"/>
  <c r="BE115"/>
  <c r="BF115"/>
  <c r="EC143"/>
  <c r="EP143" s="1"/>
  <c r="BD196"/>
  <c r="BF196" s="1"/>
  <c r="CX201"/>
  <c r="DQ201" s="1"/>
  <c r="CX197"/>
  <c r="DQ197" s="1"/>
  <c r="CX199"/>
  <c r="DQ199" s="1"/>
  <c r="BC201"/>
  <c r="BI201" s="1"/>
  <c r="BM201" s="1"/>
  <c r="BD201"/>
  <c r="BD199"/>
  <c r="BC199"/>
  <c r="BI199" s="1"/>
  <c r="BM199" s="1"/>
  <c r="BC197"/>
  <c r="BI197" s="1"/>
  <c r="BM197" s="1"/>
  <c r="BD197"/>
  <c r="EA201"/>
  <c r="EC201"/>
  <c r="EP201" s="1"/>
  <c r="EA197"/>
  <c r="EC197"/>
  <c r="EP197" s="1"/>
  <c r="EA199"/>
  <c r="EC199"/>
  <c r="EP199" s="1"/>
  <c r="EP200"/>
  <c r="EA141"/>
  <c r="BF135"/>
  <c r="BE135"/>
  <c r="BI135"/>
  <c r="BM135" s="1"/>
  <c r="AM135" s="1"/>
  <c r="BO135" s="1"/>
  <c r="EA136"/>
  <c r="EC136"/>
  <c r="EP136" s="1"/>
  <c r="EP150"/>
  <c r="EP156"/>
  <c r="EC146"/>
  <c r="EP146" s="1"/>
  <c r="EA146"/>
  <c r="BF139"/>
  <c r="BE139"/>
  <c r="BI139" s="1"/>
  <c r="BM139" s="1"/>
  <c r="AM139" s="1"/>
  <c r="BO139" s="1"/>
  <c r="BE141"/>
  <c r="BI141" s="1"/>
  <c r="BM141" s="1"/>
  <c r="AM141" s="1"/>
  <c r="BO141" s="1"/>
  <c r="BF141"/>
  <c r="EP158"/>
  <c r="EP149"/>
  <c r="BE146"/>
  <c r="BI146" s="1"/>
  <c r="BM146" s="1"/>
  <c r="AM146" s="1"/>
  <c r="BO146" s="1"/>
  <c r="BF146"/>
  <c r="EP160"/>
  <c r="EA140"/>
  <c r="EC140"/>
  <c r="EP140" s="1"/>
  <c r="BE137"/>
  <c r="BI137" s="1"/>
  <c r="BM137" s="1"/>
  <c r="AM137" s="1"/>
  <c r="BO137" s="1"/>
  <c r="BF137"/>
  <c r="EP153"/>
  <c r="BF136"/>
  <c r="BE136"/>
  <c r="BI136" s="1"/>
  <c r="BM136" s="1"/>
  <c r="AM136" s="1"/>
  <c r="BO136" s="1"/>
  <c r="BF140"/>
  <c r="BE140"/>
  <c r="BI140" s="1"/>
  <c r="BM140" s="1"/>
  <c r="AM140" s="1"/>
  <c r="BO140" s="1"/>
  <c r="EP152"/>
  <c r="BI138"/>
  <c r="BM138" s="1"/>
  <c r="AM138" s="1"/>
  <c r="BO138" s="1"/>
  <c r="C123"/>
  <c r="C124" s="1"/>
  <c r="BH84"/>
  <c r="EA15"/>
  <c r="AM84"/>
  <c r="BO84"/>
  <c r="ED8"/>
  <c r="DZ8" s="1"/>
  <c r="CR8" a="1"/>
  <c r="CR8" s="1"/>
  <c r="DK8" s="1"/>
  <c r="AA8"/>
  <c r="BE19"/>
  <c r="BF19"/>
  <c r="BI19"/>
  <c r="BM19" s="1"/>
  <c r="BE18"/>
  <c r="BF18"/>
  <c r="BI18"/>
  <c r="BM18" s="1"/>
  <c r="AL18" s="1"/>
  <c r="BE17"/>
  <c r="BF17"/>
  <c r="BI17"/>
  <c r="BM17" s="1"/>
  <c r="BF15"/>
  <c r="BI15"/>
  <c r="BM15" s="1"/>
  <c r="BE267"/>
  <c r="BF267"/>
  <c r="BI267"/>
  <c r="BM267" s="1"/>
  <c r="BE248"/>
  <c r="BF248"/>
  <c r="BI248"/>
  <c r="BM248" s="1"/>
  <c r="BE247"/>
  <c r="BE246"/>
  <c r="BF246"/>
  <c r="BI246"/>
  <c r="BM246" s="1"/>
  <c r="BE245"/>
  <c r="BF245"/>
  <c r="BI245"/>
  <c r="BM245" s="1"/>
  <c r="BE244"/>
  <c r="BF244"/>
  <c r="BI244"/>
  <c r="BM244" s="1"/>
  <c r="BE243"/>
  <c r="BF243"/>
  <c r="BI243"/>
  <c r="BM243" s="1"/>
  <c r="BE242"/>
  <c r="BF242"/>
  <c r="BI242"/>
  <c r="BM242" s="1"/>
  <c r="BE241"/>
  <c r="BF241"/>
  <c r="BI241"/>
  <c r="BM241" s="1"/>
  <c r="BF240"/>
  <c r="BI240"/>
  <c r="BM240" s="1"/>
  <c r="BE239"/>
  <c r="BF239"/>
  <c r="BI239"/>
  <c r="BM239" s="1"/>
  <c r="BE238"/>
  <c r="BF238"/>
  <c r="BI238"/>
  <c r="BM238" s="1"/>
  <c r="BE228"/>
  <c r="BF228"/>
  <c r="BE202"/>
  <c r="BF202"/>
  <c r="BI202"/>
  <c r="BM202" s="1"/>
  <c r="BE195"/>
  <c r="BF195"/>
  <c r="BI195"/>
  <c r="BM195" s="1"/>
  <c r="BE194"/>
  <c r="BF194"/>
  <c r="BI194"/>
  <c r="BM194" s="1"/>
  <c r="BE193"/>
  <c r="BF193"/>
  <c r="BI193"/>
  <c r="BM193" s="1"/>
  <c r="BE192"/>
  <c r="BF192"/>
  <c r="BI192"/>
  <c r="BM192" s="1"/>
  <c r="BE130"/>
  <c r="BF130"/>
  <c r="BI130"/>
  <c r="BM130" s="1"/>
  <c r="BE129"/>
  <c r="BF129"/>
  <c r="BI129"/>
  <c r="BM129" s="1"/>
  <c r="BE128"/>
  <c r="BF128"/>
  <c r="BI128"/>
  <c r="BM128" s="1"/>
  <c r="BE124"/>
  <c r="BF124"/>
  <c r="BE122"/>
  <c r="BF122"/>
  <c r="BI122"/>
  <c r="BM122" s="1"/>
  <c r="BE120"/>
  <c r="BF120"/>
  <c r="BI120"/>
  <c r="BM120" s="1"/>
  <c r="BE118"/>
  <c r="BF118"/>
  <c r="BI118"/>
  <c r="BM118" s="1"/>
  <c r="BE116"/>
  <c r="BF116"/>
  <c r="BI116"/>
  <c r="BM116" s="1"/>
  <c r="BE114"/>
  <c r="BF114"/>
  <c r="BI114"/>
  <c r="BM114" s="1"/>
  <c r="BE112"/>
  <c r="BF112"/>
  <c r="BI112"/>
  <c r="BM112" s="1"/>
  <c r="BE110"/>
  <c r="BF110"/>
  <c r="BI110"/>
  <c r="BM110" s="1"/>
  <c r="BE108"/>
  <c r="BF108"/>
  <c r="BI108"/>
  <c r="BM108" s="1"/>
  <c r="BE106"/>
  <c r="BF106"/>
  <c r="BI106"/>
  <c r="BM106" s="1"/>
  <c r="BE104"/>
  <c r="BF104"/>
  <c r="BI104"/>
  <c r="BM104" s="1"/>
  <c r="BE103"/>
  <c r="BF103"/>
  <c r="BI103"/>
  <c r="BM103" s="1"/>
  <c r="BE99"/>
  <c r="BF99"/>
  <c r="BI99"/>
  <c r="BM99" s="1"/>
  <c r="BE95"/>
  <c r="BF95"/>
  <c r="BI95"/>
  <c r="BM95" s="1"/>
  <c r="BE94"/>
  <c r="BF94"/>
  <c r="BI94"/>
  <c r="BM94" s="1"/>
  <c r="BE93"/>
  <c r="BF93"/>
  <c r="BI93"/>
  <c r="BM93" s="1"/>
  <c r="BE92"/>
  <c r="BF92"/>
  <c r="BI92"/>
  <c r="BM92" s="1"/>
  <c r="BE91"/>
  <c r="BF91"/>
  <c r="BI91"/>
  <c r="BM91" s="1"/>
  <c r="BE90"/>
  <c r="BF90"/>
  <c r="BI90"/>
  <c r="BM90" s="1"/>
  <c r="BE89"/>
  <c r="BF89"/>
  <c r="BI89"/>
  <c r="BM89" s="1"/>
  <c r="BE88"/>
  <c r="BF88"/>
  <c r="BI88"/>
  <c r="BM88" s="1"/>
  <c r="BE87"/>
  <c r="BF87"/>
  <c r="BI87"/>
  <c r="BM87" s="1"/>
  <c r="BE86"/>
  <c r="BF86"/>
  <c r="BI86"/>
  <c r="BM86" s="1"/>
  <c r="BE85"/>
  <c r="BF85"/>
  <c r="BI85"/>
  <c r="BM85" s="1"/>
  <c r="BE83"/>
  <c r="BF83"/>
  <c r="BI83"/>
  <c r="BM83" s="1"/>
  <c r="BE82"/>
  <c r="BF82"/>
  <c r="BI82"/>
  <c r="BM82" s="1"/>
  <c r="BE81"/>
  <c r="BF81"/>
  <c r="BI81"/>
  <c r="BM81" s="1"/>
  <c r="BE80"/>
  <c r="BF80"/>
  <c r="BI80"/>
  <c r="BM80" s="1"/>
  <c r="BE79"/>
  <c r="BF79"/>
  <c r="BI79"/>
  <c r="BM79" s="1"/>
  <c r="BE77"/>
  <c r="BF77"/>
  <c r="BI77"/>
  <c r="BM77" s="1"/>
  <c r="BE76"/>
  <c r="BF76"/>
  <c r="BI76"/>
  <c r="BM76" s="1"/>
  <c r="BI75"/>
  <c r="BM75" s="1"/>
  <c r="BE74"/>
  <c r="BF74"/>
  <c r="BI74"/>
  <c r="BM74" s="1"/>
  <c r="BE73"/>
  <c r="BF73"/>
  <c r="BI73"/>
  <c r="BM73" s="1"/>
  <c r="BE72"/>
  <c r="BF72"/>
  <c r="BI72"/>
  <c r="BM72" s="1"/>
  <c r="BE71"/>
  <c r="BF71"/>
  <c r="BI71"/>
  <c r="BM71" s="1"/>
  <c r="BE70"/>
  <c r="BF70"/>
  <c r="BI70"/>
  <c r="BM70" s="1"/>
  <c r="BE69"/>
  <c r="BF69"/>
  <c r="BI69"/>
  <c r="BM69" s="1"/>
  <c r="BE68"/>
  <c r="BF68"/>
  <c r="BI68"/>
  <c r="BM68" s="1"/>
  <c r="BE66"/>
  <c r="BF66"/>
  <c r="BI66"/>
  <c r="BM66" s="1"/>
  <c r="BE65"/>
  <c r="BF65"/>
  <c r="BI65"/>
  <c r="BM65" s="1"/>
  <c r="BE64"/>
  <c r="BF64"/>
  <c r="BI64"/>
  <c r="BM64" s="1"/>
  <c r="BE63"/>
  <c r="BF63"/>
  <c r="BI63"/>
  <c r="BM63" s="1"/>
  <c r="BE62"/>
  <c r="BF62"/>
  <c r="BI62"/>
  <c r="BM62" s="1"/>
  <c r="BI61"/>
  <c r="BM61" s="1"/>
  <c r="BE60"/>
  <c r="BF60"/>
  <c r="BI60"/>
  <c r="BM60" s="1"/>
  <c r="BE59"/>
  <c r="BF59"/>
  <c r="BI59"/>
  <c r="BM59" s="1"/>
  <c r="BI58"/>
  <c r="BM58" s="1"/>
  <c r="BE57"/>
  <c r="BF57"/>
  <c r="BI57"/>
  <c r="BM57" s="1"/>
  <c r="BE56"/>
  <c r="BF56"/>
  <c r="BI56"/>
  <c r="BM56" s="1"/>
  <c r="BE55"/>
  <c r="BF55"/>
  <c r="BI55"/>
  <c r="BM55" s="1"/>
  <c r="BE54"/>
  <c r="BF54"/>
  <c r="BI54"/>
  <c r="BM54" s="1"/>
  <c r="BF53"/>
  <c r="BI53"/>
  <c r="BM53" s="1"/>
  <c r="BE52"/>
  <c r="BF52"/>
  <c r="BI52"/>
  <c r="BM52" s="1"/>
  <c r="BE51"/>
  <c r="BF51"/>
  <c r="BI51"/>
  <c r="BM51" s="1"/>
  <c r="BE50"/>
  <c r="BF50"/>
  <c r="BI50"/>
  <c r="BM50" s="1"/>
  <c r="BE49"/>
  <c r="BF49"/>
  <c r="BI49"/>
  <c r="BM49" s="1"/>
  <c r="BE48"/>
  <c r="BF48"/>
  <c r="BI48"/>
  <c r="BM48" s="1"/>
  <c r="BE47"/>
  <c r="BF47"/>
  <c r="BI47"/>
  <c r="BM47" s="1"/>
  <c r="BE46"/>
  <c r="BF46"/>
  <c r="BI46"/>
  <c r="BM46" s="1"/>
  <c r="BE45"/>
  <c r="BF45"/>
  <c r="BI45"/>
  <c r="BM45" s="1"/>
  <c r="BI44"/>
  <c r="BM44" s="1"/>
  <c r="BE43"/>
  <c r="BF43"/>
  <c r="BI43"/>
  <c r="BM43" s="1"/>
  <c r="BE42"/>
  <c r="BF42"/>
  <c r="BI42"/>
  <c r="BM42" s="1"/>
  <c r="BE40"/>
  <c r="BF40"/>
  <c r="BI40"/>
  <c r="BM40" s="1"/>
  <c r="BE39"/>
  <c r="BF39"/>
  <c r="BI39"/>
  <c r="BM39" s="1"/>
  <c r="BE38"/>
  <c r="BF38"/>
  <c r="BI38"/>
  <c r="BM38" s="1"/>
  <c r="BE37"/>
  <c r="BF37"/>
  <c r="BI37"/>
  <c r="BM37" s="1"/>
  <c r="BE36"/>
  <c r="BF36"/>
  <c r="BI36"/>
  <c r="BM36" s="1"/>
  <c r="EP267"/>
  <c r="EP248"/>
  <c r="EP247"/>
  <c r="EP246"/>
  <c r="EP245"/>
  <c r="EP244"/>
  <c r="EP243"/>
  <c r="EP242"/>
  <c r="EP241"/>
  <c r="EP240"/>
  <c r="EP239"/>
  <c r="EP238"/>
  <c r="EP237"/>
  <c r="EP236"/>
  <c r="EP235"/>
  <c r="EP234"/>
  <c r="EP233"/>
  <c r="EP231"/>
  <c r="EP229"/>
  <c r="EP228"/>
  <c r="EP202"/>
  <c r="EP195"/>
  <c r="EP194"/>
  <c r="EP193"/>
  <c r="EP192"/>
  <c r="EP191"/>
  <c r="EP190"/>
  <c r="EP189"/>
  <c r="EP188"/>
  <c r="EP187"/>
  <c r="EP186"/>
  <c r="EP185"/>
  <c r="EP184"/>
  <c r="EP183"/>
  <c r="EP182"/>
  <c r="EP181"/>
  <c r="EP180"/>
  <c r="EP179"/>
  <c r="EP178"/>
  <c r="EP177"/>
  <c r="EP176"/>
  <c r="EP175"/>
  <c r="EP174"/>
  <c r="EP173"/>
  <c r="EP172"/>
  <c r="EP171"/>
  <c r="EP170"/>
  <c r="EP169"/>
  <c r="EP168"/>
  <c r="EP167"/>
  <c r="EP166"/>
  <c r="EP165"/>
  <c r="EP164"/>
  <c r="EP133"/>
  <c r="EP132"/>
  <c r="EP131"/>
  <c r="EP130"/>
  <c r="EP129"/>
  <c r="EP128"/>
  <c r="EP124"/>
  <c r="EP122"/>
  <c r="EP120"/>
  <c r="EP118"/>
  <c r="EP116"/>
  <c r="EP114"/>
  <c r="EP112"/>
  <c r="EP110"/>
  <c r="EP108"/>
  <c r="EP106"/>
  <c r="EP104"/>
  <c r="EP103"/>
  <c r="EP102"/>
  <c r="EP101"/>
  <c r="EP100"/>
  <c r="EP99"/>
  <c r="EP98"/>
  <c r="EP97"/>
  <c r="EP95"/>
  <c r="EP94"/>
  <c r="EP93"/>
  <c r="EP92"/>
  <c r="EP91"/>
  <c r="EP90"/>
  <c r="EP89"/>
  <c r="EP88"/>
  <c r="EP87"/>
  <c r="EP86"/>
  <c r="EP85"/>
  <c r="EP84"/>
  <c r="EP83"/>
  <c r="EP82"/>
  <c r="EP81"/>
  <c r="EP80"/>
  <c r="EP79"/>
  <c r="EP78"/>
  <c r="EP77"/>
  <c r="EP76"/>
  <c r="EP75"/>
  <c r="EP74"/>
  <c r="EP73"/>
  <c r="EP72"/>
  <c r="EP71"/>
  <c r="EP70"/>
  <c r="EP69"/>
  <c r="EP68"/>
  <c r="EP66"/>
  <c r="EP65"/>
  <c r="EP64"/>
  <c r="EP63"/>
  <c r="EP62"/>
  <c r="EP61"/>
  <c r="EP60"/>
  <c r="EP59"/>
  <c r="EP58"/>
  <c r="EP57"/>
  <c r="EP56"/>
  <c r="EP55"/>
  <c r="EP54"/>
  <c r="EP53"/>
  <c r="EP52"/>
  <c r="EP51"/>
  <c r="EP50"/>
  <c r="EP49"/>
  <c r="EP48"/>
  <c r="EP47"/>
  <c r="EP46"/>
  <c r="EP45"/>
  <c r="EP43"/>
  <c r="EP42"/>
  <c r="EP41"/>
  <c r="EP40"/>
  <c r="EP39"/>
  <c r="EP38"/>
  <c r="EP37"/>
  <c r="EP36"/>
  <c r="AM235"/>
  <c r="BO235" s="1"/>
  <c r="AM189"/>
  <c r="BO189" s="1"/>
  <c r="AM102"/>
  <c r="BO102" s="1"/>
  <c r="AM101"/>
  <c r="BO101" s="1"/>
  <c r="AM100"/>
  <c r="BO100" s="1"/>
  <c r="AM98"/>
  <c r="BO98" s="1"/>
  <c r="AM97"/>
  <c r="BO97" s="1"/>
  <c r="AM96"/>
  <c r="BO96" s="1"/>
  <c r="BI237"/>
  <c r="BM237" s="1"/>
  <c r="BH237"/>
  <c r="BI236"/>
  <c r="BM236" s="1"/>
  <c r="BH236"/>
  <c r="BH235"/>
  <c r="BI234"/>
  <c r="BM234" s="1"/>
  <c r="BH234"/>
  <c r="BI233"/>
  <c r="BM233" s="1"/>
  <c r="BH233"/>
  <c r="BI231"/>
  <c r="BM231" s="1"/>
  <c r="BH231"/>
  <c r="BI229"/>
  <c r="BM229" s="1"/>
  <c r="BH229"/>
  <c r="BI190"/>
  <c r="BM190" s="1"/>
  <c r="BH190"/>
  <c r="BH189"/>
  <c r="BI188"/>
  <c r="BM188" s="1"/>
  <c r="BH188"/>
  <c r="BI186"/>
  <c r="BM186" s="1"/>
  <c r="BH186"/>
  <c r="BI185"/>
  <c r="BM185" s="1"/>
  <c r="BH185"/>
  <c r="BI184"/>
  <c r="BM184" s="1"/>
  <c r="BH184"/>
  <c r="BI182"/>
  <c r="BM182" s="1"/>
  <c r="BH182"/>
  <c r="BI181"/>
  <c r="BM181" s="1"/>
  <c r="BH181"/>
  <c r="BI180"/>
  <c r="BM180" s="1"/>
  <c r="BH180"/>
  <c r="BI178"/>
  <c r="BM178" s="1"/>
  <c r="BH178"/>
  <c r="BI177"/>
  <c r="BM177" s="1"/>
  <c r="BH177"/>
  <c r="BI176"/>
  <c r="BM176" s="1"/>
  <c r="BH176"/>
  <c r="BI174"/>
  <c r="BM174" s="1"/>
  <c r="BH174"/>
  <c r="BI173"/>
  <c r="BM173" s="1"/>
  <c r="BH173"/>
  <c r="BI172"/>
  <c r="BM172" s="1"/>
  <c r="BH172"/>
  <c r="BI170"/>
  <c r="BM170" s="1"/>
  <c r="BH170"/>
  <c r="BI169"/>
  <c r="BM169" s="1"/>
  <c r="BH169"/>
  <c r="BI168"/>
  <c r="BM168" s="1"/>
  <c r="BH168"/>
  <c r="BI166"/>
  <c r="BM166" s="1"/>
  <c r="BH166"/>
  <c r="BI165"/>
  <c r="BM165" s="1"/>
  <c r="BH165"/>
  <c r="BI164"/>
  <c r="BM164" s="1"/>
  <c r="BH164"/>
  <c r="BI133"/>
  <c r="BM133" s="1"/>
  <c r="BH133"/>
  <c r="BI131"/>
  <c r="BM131" s="1"/>
  <c r="BH131"/>
  <c r="BH102"/>
  <c r="BH101"/>
  <c r="BH100"/>
  <c r="BH98"/>
  <c r="BH97"/>
  <c r="BH96"/>
  <c r="CO23"/>
  <c r="DH23" s="1"/>
  <c r="AM26"/>
  <c r="BO26"/>
  <c r="BH26"/>
  <c r="AM25"/>
  <c r="BO25" s="1"/>
  <c r="BH25"/>
  <c r="CV13"/>
  <c r="DO13" s="1"/>
  <c r="CV9"/>
  <c r="DO9" s="1"/>
  <c r="CY10" a="1"/>
  <c r="CZ10" a="1"/>
  <c r="AB8" a="1"/>
  <c r="X8" a="1"/>
  <c r="Y8" a="1"/>
  <c r="M8"/>
  <c r="L8"/>
  <c r="BE316" l="1"/>
  <c r="BF351"/>
  <c r="BE440"/>
  <c r="BI440" s="1"/>
  <c r="BM440" s="1"/>
  <c r="AM440" s="1"/>
  <c r="BO440" s="1"/>
  <c r="BO342"/>
  <c r="AM342"/>
  <c r="AM366"/>
  <c r="BE581"/>
  <c r="BG581" s="1"/>
  <c r="BF581"/>
  <c r="BI563"/>
  <c r="BM563" s="1"/>
  <c r="AM563" s="1"/>
  <c r="BO563" s="1"/>
  <c r="BE563"/>
  <c r="BF563"/>
  <c r="BI221"/>
  <c r="BM221" s="1"/>
  <c r="AM221" s="1"/>
  <c r="BO221" s="1"/>
  <c r="BF221"/>
  <c r="BE221"/>
  <c r="BF367"/>
  <c r="BI367"/>
  <c r="BM367" s="1"/>
  <c r="AM367" s="1"/>
  <c r="BO367" s="1"/>
  <c r="BE367"/>
  <c r="BI214"/>
  <c r="BM214" s="1"/>
  <c r="AM214" s="1"/>
  <c r="BO214" s="1"/>
  <c r="BE214"/>
  <c r="BI575"/>
  <c r="BM575" s="1"/>
  <c r="AM575" s="1"/>
  <c r="BO575" s="1"/>
  <c r="BF575"/>
  <c r="BI539"/>
  <c r="BM539" s="1"/>
  <c r="AM539" s="1"/>
  <c r="BO539" s="1"/>
  <c r="BE539"/>
  <c r="BI559"/>
  <c r="BM559" s="1"/>
  <c r="AM559" s="1"/>
  <c r="BO559" s="1"/>
  <c r="BF559"/>
  <c r="BE559"/>
  <c r="BF593"/>
  <c r="BI593"/>
  <c r="BM593" s="1"/>
  <c r="AM593" s="1"/>
  <c r="BO593" s="1"/>
  <c r="BE593"/>
  <c r="BG593" s="1"/>
  <c r="BH593" s="1"/>
  <c r="BE288"/>
  <c r="BI288"/>
  <c r="BM288" s="1"/>
  <c r="AM288" s="1"/>
  <c r="BO288" s="1"/>
  <c r="BF288"/>
  <c r="BI316"/>
  <c r="BM316" s="1"/>
  <c r="AM316" s="1"/>
  <c r="BO316" s="1"/>
  <c r="BF316"/>
  <c r="BE351"/>
  <c r="BG351" s="1"/>
  <c r="BH351" s="1"/>
  <c r="BI351"/>
  <c r="BM351" s="1"/>
  <c r="AM351" s="1"/>
  <c r="BO351" s="1"/>
  <c r="BG221"/>
  <c r="BH221" s="1"/>
  <c r="BF214"/>
  <c r="BE575"/>
  <c r="BF539"/>
  <c r="BG563"/>
  <c r="BH563" s="1"/>
  <c r="BF440"/>
  <c r="BG440" s="1"/>
  <c r="BH440" s="1"/>
  <c r="BE61"/>
  <c r="BG61" s="1"/>
  <c r="BH61" s="1"/>
  <c r="BE78"/>
  <c r="BF78"/>
  <c r="BG217"/>
  <c r="BH217" s="1"/>
  <c r="BH379"/>
  <c r="BE159"/>
  <c r="BF160"/>
  <c r="BG160" s="1"/>
  <c r="BH160" s="1"/>
  <c r="BI67"/>
  <c r="BM67" s="1"/>
  <c r="BO67" s="1"/>
  <c r="BG529"/>
  <c r="BH529" s="1"/>
  <c r="BI382"/>
  <c r="BM382" s="1"/>
  <c r="AM382" s="1"/>
  <c r="BO382" s="1"/>
  <c r="BI150"/>
  <c r="BM150" s="1"/>
  <c r="AM150" s="1"/>
  <c r="BO150" s="1"/>
  <c r="BF150"/>
  <c r="BE150"/>
  <c r="BI159"/>
  <c r="BM159" s="1"/>
  <c r="AM159" s="1"/>
  <c r="BO159" s="1"/>
  <c r="BF428"/>
  <c r="BG428" s="1"/>
  <c r="BH428" s="1"/>
  <c r="BG467"/>
  <c r="BH467" s="1"/>
  <c r="BF382"/>
  <c r="BG382" s="1"/>
  <c r="BH382" s="1"/>
  <c r="BE58"/>
  <c r="BG58" s="1"/>
  <c r="BH58" s="1"/>
  <c r="BE132"/>
  <c r="BF247"/>
  <c r="BG247" s="1"/>
  <c r="BH247" s="1"/>
  <c r="BF155"/>
  <c r="BE67"/>
  <c r="BG67" s="1"/>
  <c r="BH67" s="1"/>
  <c r="BG175"/>
  <c r="BH175" s="1"/>
  <c r="BF132"/>
  <c r="BI357"/>
  <c r="BM357" s="1"/>
  <c r="AM357" s="1"/>
  <c r="BO357" s="1"/>
  <c r="BG484"/>
  <c r="BH484" s="1"/>
  <c r="BF357"/>
  <c r="BG357" s="1"/>
  <c r="BH357" s="1"/>
  <c r="BE41"/>
  <c r="AM368"/>
  <c r="BF41"/>
  <c r="BE126"/>
  <c r="BG143"/>
  <c r="BH143" s="1"/>
  <c r="BF126"/>
  <c r="BE157"/>
  <c r="BG105"/>
  <c r="BH105" s="1"/>
  <c r="BG183"/>
  <c r="BH183" s="1"/>
  <c r="BI155"/>
  <c r="BM155" s="1"/>
  <c r="AM155" s="1"/>
  <c r="BO155" s="1"/>
  <c r="BG171"/>
  <c r="BH171" s="1"/>
  <c r="BF44"/>
  <c r="BG44" s="1"/>
  <c r="BH44" s="1"/>
  <c r="BO370"/>
  <c r="BG156"/>
  <c r="BH156" s="1"/>
  <c r="BG159"/>
  <c r="BH159" s="1"/>
  <c r="BG210"/>
  <c r="BH210" s="1"/>
  <c r="BG142"/>
  <c r="BH142" s="1"/>
  <c r="BG179"/>
  <c r="BH179" s="1"/>
  <c r="BG187"/>
  <c r="BH187" s="1"/>
  <c r="BG167"/>
  <c r="BH167" s="1"/>
  <c r="BE215"/>
  <c r="BI215"/>
  <c r="BM215" s="1"/>
  <c r="AM215" s="1"/>
  <c r="BO215" s="1"/>
  <c r="BF215"/>
  <c r="AM171"/>
  <c r="BO171" s="1"/>
  <c r="AM179"/>
  <c r="BO179" s="1"/>
  <c r="AM183"/>
  <c r="BO183" s="1"/>
  <c r="BF191"/>
  <c r="BE191"/>
  <c r="BI191"/>
  <c r="BM191" s="1"/>
  <c r="BF489"/>
  <c r="BG489" s="1"/>
  <c r="BH489" s="1"/>
  <c r="BE75"/>
  <c r="BG75" s="1"/>
  <c r="BH75" s="1"/>
  <c r="AM187"/>
  <c r="BO187" s="1"/>
  <c r="AM175"/>
  <c r="BO175" s="1"/>
  <c r="AM167"/>
  <c r="BO167" s="1"/>
  <c r="BI227"/>
  <c r="BM227" s="1"/>
  <c r="AM227" s="1"/>
  <c r="BO227" s="1"/>
  <c r="BG152"/>
  <c r="BH152" s="1"/>
  <c r="BI157"/>
  <c r="BM157" s="1"/>
  <c r="AM157" s="1"/>
  <c r="BO157" s="1"/>
  <c r="BF157"/>
  <c r="BF540"/>
  <c r="BE540"/>
  <c r="BI540"/>
  <c r="BM540" s="1"/>
  <c r="AM540" s="1"/>
  <c r="BO540" s="1"/>
  <c r="BG155"/>
  <c r="BH155" s="1"/>
  <c r="BI158"/>
  <c r="BM158" s="1"/>
  <c r="AM158" s="1"/>
  <c r="BO158" s="1"/>
  <c r="BE158"/>
  <c r="BF158"/>
  <c r="BI153"/>
  <c r="BM153" s="1"/>
  <c r="AM153" s="1"/>
  <c r="BO153" s="1"/>
  <c r="BE153"/>
  <c r="BF153"/>
  <c r="BG154"/>
  <c r="BH154" s="1"/>
  <c r="BE209"/>
  <c r="BF509"/>
  <c r="BI359"/>
  <c r="BM359" s="1"/>
  <c r="AM359" s="1"/>
  <c r="BO359" s="1"/>
  <c r="BG125"/>
  <c r="BH125" s="1"/>
  <c r="BF209"/>
  <c r="BI412"/>
  <c r="BM412" s="1"/>
  <c r="AM412" s="1"/>
  <c r="BO412" s="1"/>
  <c r="BI384"/>
  <c r="BM384" s="1"/>
  <c r="AM384" s="1"/>
  <c r="BO384" s="1"/>
  <c r="BI377"/>
  <c r="BM377" s="1"/>
  <c r="AM377" s="1"/>
  <c r="BO377" s="1"/>
  <c r="BI369"/>
  <c r="BM369" s="1"/>
  <c r="AM369" s="1"/>
  <c r="BO369" s="1"/>
  <c r="BI361"/>
  <c r="BM361" s="1"/>
  <c r="AM361" s="1"/>
  <c r="BO361" s="1"/>
  <c r="BG135"/>
  <c r="BH135" s="1"/>
  <c r="BI371"/>
  <c r="BM371" s="1"/>
  <c r="AM371" s="1"/>
  <c r="BO371" s="1"/>
  <c r="BG303"/>
  <c r="BH303" s="1"/>
  <c r="BG591"/>
  <c r="BH591" s="1"/>
  <c r="BI408"/>
  <c r="BM408" s="1"/>
  <c r="AM408" s="1"/>
  <c r="BO408" s="1"/>
  <c r="BG496"/>
  <c r="BH496" s="1"/>
  <c r="BG349"/>
  <c r="BH349" s="1"/>
  <c r="BG127"/>
  <c r="BH127" s="1"/>
  <c r="AM266"/>
  <c r="BO266" s="1"/>
  <c r="BO197"/>
  <c r="AM197"/>
  <c r="AM201"/>
  <c r="BO201" s="1"/>
  <c r="AM326"/>
  <c r="BO326" s="1"/>
  <c r="AM434"/>
  <c r="BO434" s="1"/>
  <c r="AM271"/>
  <c r="BO271" s="1"/>
  <c r="AM279"/>
  <c r="BO279" s="1"/>
  <c r="AM226"/>
  <c r="BO226" s="1"/>
  <c r="BI407"/>
  <c r="BM407" s="1"/>
  <c r="BI416"/>
  <c r="BM416" s="1"/>
  <c r="AM232"/>
  <c r="BO232" s="1"/>
  <c r="AM281"/>
  <c r="BO281" s="1"/>
  <c r="BE200"/>
  <c r="BI200"/>
  <c r="BM200" s="1"/>
  <c r="AM223"/>
  <c r="BO223" s="1"/>
  <c r="BO119"/>
  <c r="AM119"/>
  <c r="AM264"/>
  <c r="BO264" s="1"/>
  <c r="AM251"/>
  <c r="BO251" s="1"/>
  <c r="AM220"/>
  <c r="BO220" s="1"/>
  <c r="AM546"/>
  <c r="BO546" s="1"/>
  <c r="AM265"/>
  <c r="BO265" s="1"/>
  <c r="AM576"/>
  <c r="BO576" s="1"/>
  <c r="AM458"/>
  <c r="BO458" s="1"/>
  <c r="AM556"/>
  <c r="BO556" s="1"/>
  <c r="AM127"/>
  <c r="BO127" s="1"/>
  <c r="AM105"/>
  <c r="BO105" s="1"/>
  <c r="AM125"/>
  <c r="BO125" s="1"/>
  <c r="BI363"/>
  <c r="BM363" s="1"/>
  <c r="BO199"/>
  <c r="AM199"/>
  <c r="AM225"/>
  <c r="BO225" s="1"/>
  <c r="AM282"/>
  <c r="BO282" s="1"/>
  <c r="AM257"/>
  <c r="BO257" s="1"/>
  <c r="BO356"/>
  <c r="AM356"/>
  <c r="AM206"/>
  <c r="BO206" s="1"/>
  <c r="AM213"/>
  <c r="BO213" s="1"/>
  <c r="AM429"/>
  <c r="BO429" s="1"/>
  <c r="AM280"/>
  <c r="BO280" s="1"/>
  <c r="AM268"/>
  <c r="BO268" s="1"/>
  <c r="AM272"/>
  <c r="BO272" s="1"/>
  <c r="BO558"/>
  <c r="AM558"/>
  <c r="AM566"/>
  <c r="BO566"/>
  <c r="AM411"/>
  <c r="BO411" s="1"/>
  <c r="BI385"/>
  <c r="BM385" s="1"/>
  <c r="AM385" s="1"/>
  <c r="BO385" s="1"/>
  <c r="BG255"/>
  <c r="BH255" s="1"/>
  <c r="BE226"/>
  <c r="BG411"/>
  <c r="BH411" s="1"/>
  <c r="BG323"/>
  <c r="BH323" s="1"/>
  <c r="BG502"/>
  <c r="BH502" s="1"/>
  <c r="BG219"/>
  <c r="BH219" s="1"/>
  <c r="BO515"/>
  <c r="AM515"/>
  <c r="BH569"/>
  <c r="BG519"/>
  <c r="BH519" s="1"/>
  <c r="BG511"/>
  <c r="BH511" s="1"/>
  <c r="BG275"/>
  <c r="BH275" s="1"/>
  <c r="BI305"/>
  <c r="BM305" s="1"/>
  <c r="AM305" s="1"/>
  <c r="AM569"/>
  <c r="BO569" s="1"/>
  <c r="BI323"/>
  <c r="BM323" s="1"/>
  <c r="AM323" s="1"/>
  <c r="BO323" s="1"/>
  <c r="BF206"/>
  <c r="BE206"/>
  <c r="BE213"/>
  <c r="BF213"/>
  <c r="BF506"/>
  <c r="BI506"/>
  <c r="BM506" s="1"/>
  <c r="AM506" s="1"/>
  <c r="BO506" s="1"/>
  <c r="BE506"/>
  <c r="BF359"/>
  <c r="BE359"/>
  <c r="BF412"/>
  <c r="BE412"/>
  <c r="BE384"/>
  <c r="BF384"/>
  <c r="BE443"/>
  <c r="BI443"/>
  <c r="BM443" s="1"/>
  <c r="AM443" s="1"/>
  <c r="BO443" s="1"/>
  <c r="BF443"/>
  <c r="BE225"/>
  <c r="BF225"/>
  <c r="BE541"/>
  <c r="BI541"/>
  <c r="BM541" s="1"/>
  <c r="AM541" s="1"/>
  <c r="BO541" s="1"/>
  <c r="BF541"/>
  <c r="BE377"/>
  <c r="BF377"/>
  <c r="BE369"/>
  <c r="BF369"/>
  <c r="BF590"/>
  <c r="BI590"/>
  <c r="BM590" s="1"/>
  <c r="AM590" s="1"/>
  <c r="BO590" s="1"/>
  <c r="BE590"/>
  <c r="BE279"/>
  <c r="BF546"/>
  <c r="BE546"/>
  <c r="BE361"/>
  <c r="BF361"/>
  <c r="BE265"/>
  <c r="BF265"/>
  <c r="BF470"/>
  <c r="BE470"/>
  <c r="BI470"/>
  <c r="BM470" s="1"/>
  <c r="AM470" s="1"/>
  <c r="BO470" s="1"/>
  <c r="BE408"/>
  <c r="BF408"/>
  <c r="BF551"/>
  <c r="BI551"/>
  <c r="BM551" s="1"/>
  <c r="AM551" s="1"/>
  <c r="BO551" s="1"/>
  <c r="BE551"/>
  <c r="BH573"/>
  <c r="BI455"/>
  <c r="BM455" s="1"/>
  <c r="AM455" s="1"/>
  <c r="BO455" s="1"/>
  <c r="BF455"/>
  <c r="BE561"/>
  <c r="BF561"/>
  <c r="BI290"/>
  <c r="BM290" s="1"/>
  <c r="AM290" s="1"/>
  <c r="BO290" s="1"/>
  <c r="BE290"/>
  <c r="BF320"/>
  <c r="BI320"/>
  <c r="BM320" s="1"/>
  <c r="AM320" s="1"/>
  <c r="BO320" s="1"/>
  <c r="BE320"/>
  <c r="BF363"/>
  <c r="BE363"/>
  <c r="BE544"/>
  <c r="BF544"/>
  <c r="BF251"/>
  <c r="BE251"/>
  <c r="BI507"/>
  <c r="BM507" s="1"/>
  <c r="AM507" s="1"/>
  <c r="BO507" s="1"/>
  <c r="BE507"/>
  <c r="BF507"/>
  <c r="BF220"/>
  <c r="BE220"/>
  <c r="BF499"/>
  <c r="BE499"/>
  <c r="BI499"/>
  <c r="BM499" s="1"/>
  <c r="AM499" s="1"/>
  <c r="BO499" s="1"/>
  <c r="BI521"/>
  <c r="BM521" s="1"/>
  <c r="AM521" s="1"/>
  <c r="BO521" s="1"/>
  <c r="BF521"/>
  <c r="BE521"/>
  <c r="BI512"/>
  <c r="BM512" s="1"/>
  <c r="AM512" s="1"/>
  <c r="BO512" s="1"/>
  <c r="BE512"/>
  <c r="BF512"/>
  <c r="BF268"/>
  <c r="BE268"/>
  <c r="BI543"/>
  <c r="BM543" s="1"/>
  <c r="AM543" s="1"/>
  <c r="BO543" s="1"/>
  <c r="BF543"/>
  <c r="BF272"/>
  <c r="BI533"/>
  <c r="BM533" s="1"/>
  <c r="AM533" s="1"/>
  <c r="BO533" s="1"/>
  <c r="BF533"/>
  <c r="BF431"/>
  <c r="BI431"/>
  <c r="BM431" s="1"/>
  <c r="AM431" s="1"/>
  <c r="BO431" s="1"/>
  <c r="BE431"/>
  <c r="AM389"/>
  <c r="BO389"/>
  <c r="BE407"/>
  <c r="BF407"/>
  <c r="BF416"/>
  <c r="BE416"/>
  <c r="BF326"/>
  <c r="BE326"/>
  <c r="BF434"/>
  <c r="BE434"/>
  <c r="BE271"/>
  <c r="BF271"/>
  <c r="BE310"/>
  <c r="BI310"/>
  <c r="BM310" s="1"/>
  <c r="AM310" s="1"/>
  <c r="BO310" s="1"/>
  <c r="BF310"/>
  <c r="BE555"/>
  <c r="BF555"/>
  <c r="BF587"/>
  <c r="BI587"/>
  <c r="BM587" s="1"/>
  <c r="AM587" s="1"/>
  <c r="BO587" s="1"/>
  <c r="BE587"/>
  <c r="BE525"/>
  <c r="BI525"/>
  <c r="BM525" s="1"/>
  <c r="AM525" s="1"/>
  <c r="BO525" s="1"/>
  <c r="BF525"/>
  <c r="BE332"/>
  <c r="BF332"/>
  <c r="BI488"/>
  <c r="BM488" s="1"/>
  <c r="AM488" s="1"/>
  <c r="BO488" s="1"/>
  <c r="BF488"/>
  <c r="BE488"/>
  <c r="BF119"/>
  <c r="BE119"/>
  <c r="BI520"/>
  <c r="BM520" s="1"/>
  <c r="AM520" s="1"/>
  <c r="BO520" s="1"/>
  <c r="BF520"/>
  <c r="BE520"/>
  <c r="BF264"/>
  <c r="BE264"/>
  <c r="BE314"/>
  <c r="BF314"/>
  <c r="BI314"/>
  <c r="BM314" s="1"/>
  <c r="AM314" s="1"/>
  <c r="BO314" s="1"/>
  <c r="BI474"/>
  <c r="BM474" s="1"/>
  <c r="AM474" s="1"/>
  <c r="BO474" s="1"/>
  <c r="BF474"/>
  <c r="BF531"/>
  <c r="BI531"/>
  <c r="BM531" s="1"/>
  <c r="AM531" s="1"/>
  <c r="BO531" s="1"/>
  <c r="BE531"/>
  <c r="BE257"/>
  <c r="BF257"/>
  <c r="BF371"/>
  <c r="BE371"/>
  <c r="BF415"/>
  <c r="BE415"/>
  <c r="BI509"/>
  <c r="BM509" s="1"/>
  <c r="AM509" s="1"/>
  <c r="BO509" s="1"/>
  <c r="BE509"/>
  <c r="BE498"/>
  <c r="BI498"/>
  <c r="BM498" s="1"/>
  <c r="AM498" s="1"/>
  <c r="BO498" s="1"/>
  <c r="BF498"/>
  <c r="BF223"/>
  <c r="BE223"/>
  <c r="BF475"/>
  <c r="BE475"/>
  <c r="BI475"/>
  <c r="BM475" s="1"/>
  <c r="AM475" s="1"/>
  <c r="BO475" s="1"/>
  <c r="BE429"/>
  <c r="BF429"/>
  <c r="BF280"/>
  <c r="BE280"/>
  <c r="BE385"/>
  <c r="BF385"/>
  <c r="BF588"/>
  <c r="BE588"/>
  <c r="BI588"/>
  <c r="BM588" s="1"/>
  <c r="AM588" s="1"/>
  <c r="BO588" s="1"/>
  <c r="BF266"/>
  <c r="BE266"/>
  <c r="BE282"/>
  <c r="BF282"/>
  <c r="BF486"/>
  <c r="BI486"/>
  <c r="BM486" s="1"/>
  <c r="AM486" s="1"/>
  <c r="BO486" s="1"/>
  <c r="BE486"/>
  <c r="BE232"/>
  <c r="BF232"/>
  <c r="BE482"/>
  <c r="BI482"/>
  <c r="BM482" s="1"/>
  <c r="AM482" s="1"/>
  <c r="BO482" s="1"/>
  <c r="BF482"/>
  <c r="BE493"/>
  <c r="BF493"/>
  <c r="BI493"/>
  <c r="BM493" s="1"/>
  <c r="AM493" s="1"/>
  <c r="BO493" s="1"/>
  <c r="BE344"/>
  <c r="BI344"/>
  <c r="BM344" s="1"/>
  <c r="AM344" s="1"/>
  <c r="BO344" s="1"/>
  <c r="BF344"/>
  <c r="BO345"/>
  <c r="AM345"/>
  <c r="BH399"/>
  <c r="BF279"/>
  <c r="BG279" s="1"/>
  <c r="BH279" s="1"/>
  <c r="BG427"/>
  <c r="BH427" s="1"/>
  <c r="BG203"/>
  <c r="BH203" s="1"/>
  <c r="AM573"/>
  <c r="BO573" s="1"/>
  <c r="BE455"/>
  <c r="BF290"/>
  <c r="BE543"/>
  <c r="BE272"/>
  <c r="BE533"/>
  <c r="AM399"/>
  <c r="BO399" s="1"/>
  <c r="BE474"/>
  <c r="BG474" s="1"/>
  <c r="BH474" s="1"/>
  <c r="BF226"/>
  <c r="AM577"/>
  <c r="BO577" s="1"/>
  <c r="BI581"/>
  <c r="BM581" s="1"/>
  <c r="BH577"/>
  <c r="BG253"/>
  <c r="BH253" s="1"/>
  <c r="BG404"/>
  <c r="BH404" s="1"/>
  <c r="BG260"/>
  <c r="BH260" s="1"/>
  <c r="BG549"/>
  <c r="BH549" s="1"/>
  <c r="BG485"/>
  <c r="BH485" s="1"/>
  <c r="BH473"/>
  <c r="BG510"/>
  <c r="BH510" s="1"/>
  <c r="BG252"/>
  <c r="BH252" s="1"/>
  <c r="BG230"/>
  <c r="BH230" s="1"/>
  <c r="BG294"/>
  <c r="BH294" s="1"/>
  <c r="BG278"/>
  <c r="BH278" s="1"/>
  <c r="BG319"/>
  <c r="BH319" s="1"/>
  <c r="BG478"/>
  <c r="BH478" s="1"/>
  <c r="BG208"/>
  <c r="BH208" s="1"/>
  <c r="BG397"/>
  <c r="BH397" s="1"/>
  <c r="AB8"/>
  <c r="AC8" s="1" a="1"/>
  <c r="AC8" s="1"/>
  <c r="AD8" s="1"/>
  <c r="AK8" s="1"/>
  <c r="AM329"/>
  <c r="BO329" s="1"/>
  <c r="AM306"/>
  <c r="BO306" s="1"/>
  <c r="BE198"/>
  <c r="BG198" s="1"/>
  <c r="BH198" s="1"/>
  <c r="BF200"/>
  <c r="BG115"/>
  <c r="BH115" s="1"/>
  <c r="BE196"/>
  <c r="BG196" s="1"/>
  <c r="BH196" s="1"/>
  <c r="BI228"/>
  <c r="BM228" s="1"/>
  <c r="AM228" s="1"/>
  <c r="BO228" s="1"/>
  <c r="BE197"/>
  <c r="BF201"/>
  <c r="BE201"/>
  <c r="BF197"/>
  <c r="BE199"/>
  <c r="BF199"/>
  <c r="BG141"/>
  <c r="BH141" s="1"/>
  <c r="BG140"/>
  <c r="BH140" s="1"/>
  <c r="BG136"/>
  <c r="BH136" s="1"/>
  <c r="BG146"/>
  <c r="BH146" s="1"/>
  <c r="BG139"/>
  <c r="BH139" s="1"/>
  <c r="BG137"/>
  <c r="BH137" s="1"/>
  <c r="C125"/>
  <c r="C126" s="1"/>
  <c r="BG37"/>
  <c r="BH37" s="1"/>
  <c r="BG49"/>
  <c r="BH49" s="1"/>
  <c r="BG53"/>
  <c r="BH53" s="1"/>
  <c r="BG65"/>
  <c r="BH65" s="1"/>
  <c r="BG239"/>
  <c r="BH239" s="1"/>
  <c r="BG19"/>
  <c r="BH19" s="1"/>
  <c r="BG81"/>
  <c r="BH81" s="1"/>
  <c r="BG118"/>
  <c r="BH118" s="1"/>
  <c r="BG129"/>
  <c r="BH129" s="1"/>
  <c r="BG242"/>
  <c r="BH242" s="1"/>
  <c r="BG36"/>
  <c r="BH36" s="1"/>
  <c r="BG68"/>
  <c r="BH68" s="1"/>
  <c r="BG69"/>
  <c r="BH69" s="1"/>
  <c r="BG72"/>
  <c r="BH72" s="1"/>
  <c r="BG54"/>
  <c r="BH54" s="1"/>
  <c r="BG70"/>
  <c r="BH70" s="1"/>
  <c r="BG52"/>
  <c r="BH52" s="1"/>
  <c r="BG73"/>
  <c r="BH73" s="1"/>
  <c r="BG77"/>
  <c r="BH77" s="1"/>
  <c r="BG82"/>
  <c r="BH82" s="1"/>
  <c r="BG42"/>
  <c r="BH42" s="1"/>
  <c r="BG45"/>
  <c r="BH45" s="1"/>
  <c r="BG50"/>
  <c r="BH50" s="1"/>
  <c r="BG85"/>
  <c r="BH85" s="1"/>
  <c r="BG86"/>
  <c r="BH86" s="1"/>
  <c r="BG90"/>
  <c r="BH90" s="1"/>
  <c r="BG94"/>
  <c r="BH94" s="1"/>
  <c r="BG103"/>
  <c r="BH103" s="1"/>
  <c r="BG108"/>
  <c r="BH108" s="1"/>
  <c r="BG110"/>
  <c r="BH110" s="1"/>
  <c r="BG57"/>
  <c r="BH57" s="1"/>
  <c r="BG93"/>
  <c r="BH93" s="1"/>
  <c r="BG112"/>
  <c r="BH112" s="1"/>
  <c r="BG38"/>
  <c r="BH38" s="1"/>
  <c r="BG66"/>
  <c r="BH66" s="1"/>
  <c r="BG76"/>
  <c r="BH76" s="1"/>
  <c r="BG87"/>
  <c r="BH87" s="1"/>
  <c r="BG91"/>
  <c r="BH91" s="1"/>
  <c r="BG95"/>
  <c r="BH95" s="1"/>
  <c r="BG128"/>
  <c r="BH128" s="1"/>
  <c r="BG193"/>
  <c r="BH193" s="1"/>
  <c r="BG202"/>
  <c r="BH202" s="1"/>
  <c r="BG238"/>
  <c r="BH238" s="1"/>
  <c r="BG243"/>
  <c r="BH243" s="1"/>
  <c r="BG40"/>
  <c r="BH40" s="1"/>
  <c r="BG104"/>
  <c r="BH104" s="1"/>
  <c r="BG192"/>
  <c r="BH192" s="1"/>
  <c r="BG194"/>
  <c r="BH194" s="1"/>
  <c r="BG246"/>
  <c r="BH246" s="1"/>
  <c r="BG248"/>
  <c r="BH248" s="1"/>
  <c r="BG46"/>
  <c r="BH46" s="1"/>
  <c r="BG62"/>
  <c r="BH62" s="1"/>
  <c r="BG130"/>
  <c r="BH130" s="1"/>
  <c r="BG244"/>
  <c r="BH244" s="1"/>
  <c r="BG48"/>
  <c r="BH48" s="1"/>
  <c r="BG64"/>
  <c r="BH64" s="1"/>
  <c r="BG74"/>
  <c r="BH74" s="1"/>
  <c r="BG80"/>
  <c r="BH80" s="1"/>
  <c r="BG89"/>
  <c r="BH89" s="1"/>
  <c r="BG116"/>
  <c r="BH116" s="1"/>
  <c r="BG120"/>
  <c r="BH120" s="1"/>
  <c r="BG240"/>
  <c r="BH240" s="1"/>
  <c r="BG15"/>
  <c r="BH15" s="1"/>
  <c r="Y8"/>
  <c r="X8"/>
  <c r="BG56"/>
  <c r="BH56" s="1"/>
  <c r="BG60"/>
  <c r="BH60" s="1"/>
  <c r="BG18"/>
  <c r="BH18" s="1"/>
  <c r="BG39"/>
  <c r="BH39" s="1"/>
  <c r="BG43"/>
  <c r="BH43" s="1"/>
  <c r="BG47"/>
  <c r="BH47" s="1"/>
  <c r="BG51"/>
  <c r="BH51" s="1"/>
  <c r="BG55"/>
  <c r="BH55" s="1"/>
  <c r="BG59"/>
  <c r="BH59" s="1"/>
  <c r="BG63"/>
  <c r="BH63" s="1"/>
  <c r="BG71"/>
  <c r="BH71" s="1"/>
  <c r="BG79"/>
  <c r="BH79" s="1"/>
  <c r="BG83"/>
  <c r="BH83" s="1"/>
  <c r="BG88"/>
  <c r="BH88" s="1"/>
  <c r="BG92"/>
  <c r="BH92" s="1"/>
  <c r="BG99"/>
  <c r="BH99" s="1"/>
  <c r="BG106"/>
  <c r="BH106" s="1"/>
  <c r="BG114"/>
  <c r="BH114" s="1"/>
  <c r="BG122"/>
  <c r="BH122" s="1"/>
  <c r="BG124"/>
  <c r="BH124" s="1"/>
  <c r="BG195"/>
  <c r="BH195" s="1"/>
  <c r="BG228"/>
  <c r="BH228" s="1"/>
  <c r="BG241"/>
  <c r="BH241" s="1"/>
  <c r="BG245"/>
  <c r="BH245" s="1"/>
  <c r="BG267"/>
  <c r="BH267" s="1"/>
  <c r="BG17"/>
  <c r="BH17" s="1"/>
  <c r="AM15"/>
  <c r="BO15" s="1"/>
  <c r="AM17"/>
  <c r="BO17"/>
  <c r="AM18"/>
  <c r="BO18"/>
  <c r="AM19"/>
  <c r="BO19"/>
  <c r="AM131"/>
  <c r="BO131" s="1"/>
  <c r="AM133"/>
  <c r="BO133" s="1"/>
  <c r="AM164"/>
  <c r="BO164" s="1"/>
  <c r="AM165"/>
  <c r="BO165" s="1"/>
  <c r="AM166"/>
  <c r="BO166" s="1"/>
  <c r="AM168"/>
  <c r="BO168" s="1"/>
  <c r="AM169"/>
  <c r="BO169" s="1"/>
  <c r="AM170"/>
  <c r="BO170" s="1"/>
  <c r="AM172"/>
  <c r="BO172" s="1"/>
  <c r="AM173"/>
  <c r="BO173" s="1"/>
  <c r="AM174"/>
  <c r="BO174" s="1"/>
  <c r="AM176"/>
  <c r="BO176" s="1"/>
  <c r="AM177"/>
  <c r="BO177" s="1"/>
  <c r="AM178"/>
  <c r="BO178" s="1"/>
  <c r="AM180"/>
  <c r="BO180" s="1"/>
  <c r="AM181"/>
  <c r="BO181" s="1"/>
  <c r="AM182"/>
  <c r="BO182" s="1"/>
  <c r="AM184"/>
  <c r="BO184" s="1"/>
  <c r="AM185"/>
  <c r="BO185" s="1"/>
  <c r="AM186"/>
  <c r="BO186" s="1"/>
  <c r="AM188"/>
  <c r="BO188" s="1"/>
  <c r="AM190"/>
  <c r="BO190" s="1"/>
  <c r="AM229"/>
  <c r="BO229" s="1"/>
  <c r="AM231"/>
  <c r="BO231" s="1"/>
  <c r="AM233"/>
  <c r="BO233" s="1"/>
  <c r="AM234"/>
  <c r="BO234" s="1"/>
  <c r="AM236"/>
  <c r="BO236" s="1"/>
  <c r="AM237"/>
  <c r="BO237" s="1"/>
  <c r="AM36"/>
  <c r="BO36"/>
  <c r="AM37"/>
  <c r="BO37"/>
  <c r="AM38"/>
  <c r="BO38"/>
  <c r="AM39"/>
  <c r="BO39"/>
  <c r="AM40"/>
  <c r="BO40"/>
  <c r="AM41"/>
  <c r="BO41"/>
  <c r="AM42"/>
  <c r="BO42"/>
  <c r="AM43"/>
  <c r="BO43" s="1"/>
  <c r="AM44"/>
  <c r="BO44" s="1"/>
  <c r="AM45"/>
  <c r="BO45" s="1"/>
  <c r="AM46"/>
  <c r="BO46" s="1"/>
  <c r="AM47"/>
  <c r="BO47"/>
  <c r="AM48"/>
  <c r="BO48" s="1"/>
  <c r="AM49"/>
  <c r="BO49"/>
  <c r="AM50"/>
  <c r="BO50" s="1"/>
  <c r="AM51"/>
  <c r="BO51" s="1"/>
  <c r="AM52"/>
  <c r="BO52"/>
  <c r="AM53"/>
  <c r="BO53"/>
  <c r="AM54"/>
  <c r="BO54"/>
  <c r="AM55"/>
  <c r="BO55"/>
  <c r="AM56"/>
  <c r="BO56"/>
  <c r="AM57"/>
  <c r="BO57"/>
  <c r="AM58"/>
  <c r="BO58"/>
  <c r="AM59"/>
  <c r="BO59"/>
  <c r="AM60"/>
  <c r="BO60"/>
  <c r="AM61"/>
  <c r="BO61"/>
  <c r="AM62"/>
  <c r="BO62"/>
  <c r="AM63"/>
  <c r="BO63"/>
  <c r="AM64"/>
  <c r="BO64"/>
  <c r="AM65"/>
  <c r="BO65"/>
  <c r="AM66"/>
  <c r="BO66"/>
  <c r="AM67"/>
  <c r="AM68"/>
  <c r="BO68"/>
  <c r="AM69"/>
  <c r="BO69"/>
  <c r="AM70"/>
  <c r="BO70"/>
  <c r="AM71"/>
  <c r="BO71"/>
  <c r="AM72"/>
  <c r="BO72"/>
  <c r="AM73"/>
  <c r="BO73"/>
  <c r="AM74"/>
  <c r="BO74"/>
  <c r="AM75"/>
  <c r="BO75"/>
  <c r="AM76"/>
  <c r="BO76"/>
  <c r="AM77"/>
  <c r="BO77"/>
  <c r="AM78"/>
  <c r="BO78"/>
  <c r="AM79"/>
  <c r="BO79"/>
  <c r="AM80"/>
  <c r="BO80"/>
  <c r="AM81"/>
  <c r="BO81"/>
  <c r="AM82"/>
  <c r="BO82" s="1"/>
  <c r="AM83"/>
  <c r="BO83" s="1"/>
  <c r="AM85"/>
  <c r="BO85"/>
  <c r="AM86"/>
  <c r="BO86"/>
  <c r="AM87"/>
  <c r="BO87"/>
  <c r="AM88"/>
  <c r="BO88"/>
  <c r="AM89"/>
  <c r="BO89"/>
  <c r="AM90"/>
  <c r="BO90" s="1"/>
  <c r="AM91"/>
  <c r="BO91"/>
  <c r="AM92"/>
  <c r="BO92"/>
  <c r="AM93"/>
  <c r="BO93" s="1"/>
  <c r="AM94"/>
  <c r="BO94" s="1"/>
  <c r="AM95"/>
  <c r="BO95"/>
  <c r="AM99"/>
  <c r="BO99"/>
  <c r="AM103"/>
  <c r="BO103" s="1"/>
  <c r="AM104"/>
  <c r="BO104" s="1"/>
  <c r="AM106"/>
  <c r="BO106" s="1"/>
  <c r="AM108"/>
  <c r="BO108" s="1"/>
  <c r="AM110"/>
  <c r="BO110" s="1"/>
  <c r="AM112"/>
  <c r="BO112" s="1"/>
  <c r="AM114"/>
  <c r="BO114" s="1"/>
  <c r="AM116"/>
  <c r="BO116" s="1"/>
  <c r="AM118"/>
  <c r="BO118" s="1"/>
  <c r="AM120"/>
  <c r="BO120" s="1"/>
  <c r="AM122"/>
  <c r="BO122" s="1"/>
  <c r="AM128"/>
  <c r="BO128" s="1"/>
  <c r="AM129"/>
  <c r="BO129" s="1"/>
  <c r="AM130"/>
  <c r="BO130" s="1"/>
  <c r="AM132"/>
  <c r="BO132" s="1"/>
  <c r="AM192"/>
  <c r="BO192" s="1"/>
  <c r="AM193"/>
  <c r="BO193" s="1"/>
  <c r="AM194"/>
  <c r="BO194" s="1"/>
  <c r="AM195"/>
  <c r="BO195" s="1"/>
  <c r="AM202"/>
  <c r="BO202" s="1"/>
  <c r="AM238"/>
  <c r="BO238"/>
  <c r="AM239"/>
  <c r="BO239"/>
  <c r="AM240"/>
  <c r="BO240"/>
  <c r="AM241"/>
  <c r="BO241"/>
  <c r="AM242"/>
  <c r="BO242"/>
  <c r="AM243"/>
  <c r="BO243"/>
  <c r="AM244"/>
  <c r="BO244" s="1"/>
  <c r="AM245"/>
  <c r="BO245"/>
  <c r="AM246"/>
  <c r="BO246" s="1"/>
  <c r="AM247"/>
  <c r="BO247"/>
  <c r="AM248"/>
  <c r="BO248" s="1"/>
  <c r="AM267"/>
  <c r="BO267" s="1"/>
  <c r="T8" a="1"/>
  <c r="T8" s="1"/>
  <c r="Z8" s="1"/>
  <c r="N8"/>
  <c r="CZ10"/>
  <c r="DS10" s="1"/>
  <c r="CY10"/>
  <c r="DR10" s="1"/>
  <c r="AM12"/>
  <c r="BO12" s="1"/>
  <c r="DR16" i="24"/>
  <c r="BG316" i="3" l="1"/>
  <c r="BH316" s="1"/>
  <c r="BG559"/>
  <c r="BH559" s="1"/>
  <c r="BG575"/>
  <c r="BH575" s="1"/>
  <c r="BG539"/>
  <c r="BH539" s="1"/>
  <c r="BG214"/>
  <c r="BH214" s="1"/>
  <c r="BH581"/>
  <c r="BG367"/>
  <c r="BH367" s="1"/>
  <c r="BG78"/>
  <c r="BH78" s="1"/>
  <c r="BG288"/>
  <c r="BH288" s="1"/>
  <c r="BG150"/>
  <c r="BH150" s="1"/>
  <c r="BG126"/>
  <c r="BH126" s="1"/>
  <c r="BG157"/>
  <c r="BH157" s="1"/>
  <c r="BG158"/>
  <c r="BH158" s="1"/>
  <c r="BG191"/>
  <c r="BH191" s="1"/>
  <c r="BG41"/>
  <c r="BH41" s="1"/>
  <c r="BG132"/>
  <c r="BH132" s="1"/>
  <c r="BG153"/>
  <c r="BH153" s="1"/>
  <c r="BG509"/>
  <c r="BH509" s="1"/>
  <c r="BG200"/>
  <c r="BH200" s="1"/>
  <c r="BG209"/>
  <c r="BH209" s="1"/>
  <c r="BG215"/>
  <c r="BH215" s="1"/>
  <c r="AM191"/>
  <c r="BO191" s="1"/>
  <c r="BG540"/>
  <c r="BH540" s="1"/>
  <c r="BG226"/>
  <c r="BH226" s="1"/>
  <c r="BG384"/>
  <c r="BH384" s="1"/>
  <c r="BG272"/>
  <c r="BH272" s="1"/>
  <c r="BG455"/>
  <c r="BH455" s="1"/>
  <c r="BG415"/>
  <c r="BI415" s="1"/>
  <c r="BM415" s="1"/>
  <c r="AM415" s="1"/>
  <c r="BO305"/>
  <c r="BG213"/>
  <c r="BH213" s="1"/>
  <c r="BG264"/>
  <c r="BH264" s="1"/>
  <c r="AM363"/>
  <c r="BO363" s="1"/>
  <c r="AM200"/>
  <c r="BO200" s="1"/>
  <c r="AM407"/>
  <c r="BO407" s="1"/>
  <c r="BG543"/>
  <c r="BH543" s="1"/>
  <c r="BG344"/>
  <c r="BH344" s="1"/>
  <c r="BG429"/>
  <c r="BH429" s="1"/>
  <c r="BG498"/>
  <c r="BH498" s="1"/>
  <c r="BG407"/>
  <c r="BH407" s="1"/>
  <c r="BG431"/>
  <c r="BH431" s="1"/>
  <c r="AM416"/>
  <c r="BO416" s="1"/>
  <c r="BG525"/>
  <c r="BH525" s="1"/>
  <c r="BG361"/>
  <c r="BH361" s="1"/>
  <c r="BG377"/>
  <c r="BH377" s="1"/>
  <c r="BG493"/>
  <c r="BH493" s="1"/>
  <c r="BG486"/>
  <c r="BH486" s="1"/>
  <c r="BG257"/>
  <c r="BH257" s="1"/>
  <c r="BG520"/>
  <c r="BH520" s="1"/>
  <c r="BG220"/>
  <c r="BH220" s="1"/>
  <c r="BG320"/>
  <c r="BH320" s="1"/>
  <c r="BG470"/>
  <c r="BH470" s="1"/>
  <c r="BG443"/>
  <c r="BH443" s="1"/>
  <c r="BG371"/>
  <c r="BH371" s="1"/>
  <c r="BG499"/>
  <c r="BH499" s="1"/>
  <c r="BG363"/>
  <c r="BH363" s="1"/>
  <c r="BG265"/>
  <c r="BH265" s="1"/>
  <c r="BG506"/>
  <c r="BH506" s="1"/>
  <c r="BG533"/>
  <c r="BH533" s="1"/>
  <c r="BG119"/>
  <c r="BH119" s="1"/>
  <c r="BG512"/>
  <c r="BH512" s="1"/>
  <c r="BG546"/>
  <c r="BH546" s="1"/>
  <c r="BG531"/>
  <c r="BH531" s="1"/>
  <c r="BG310"/>
  <c r="BH310" s="1"/>
  <c r="BG271"/>
  <c r="BH271" s="1"/>
  <c r="BG326"/>
  <c r="BH326" s="1"/>
  <c r="BG521"/>
  <c r="BH521" s="1"/>
  <c r="BG551"/>
  <c r="BH551" s="1"/>
  <c r="BG225"/>
  <c r="BH225" s="1"/>
  <c r="BG232"/>
  <c r="BH232" s="1"/>
  <c r="BG314"/>
  <c r="BH314" s="1"/>
  <c r="BG266"/>
  <c r="BH266" s="1"/>
  <c r="BG359"/>
  <c r="BH359" s="1"/>
  <c r="BG206"/>
  <c r="BH206" s="1"/>
  <c r="BG482"/>
  <c r="BH482" s="1"/>
  <c r="BG282"/>
  <c r="BH282" s="1"/>
  <c r="BG588"/>
  <c r="BH588" s="1"/>
  <c r="BG280"/>
  <c r="BH280" s="1"/>
  <c r="BG223"/>
  <c r="BH223" s="1"/>
  <c r="BG507"/>
  <c r="BH507" s="1"/>
  <c r="BG541"/>
  <c r="BH541" s="1"/>
  <c r="BG385"/>
  <c r="BH385" s="1"/>
  <c r="BG475"/>
  <c r="BH475" s="1"/>
  <c r="BG332"/>
  <c r="BI332" s="1"/>
  <c r="BM332" s="1"/>
  <c r="BG587"/>
  <c r="BH587" s="1"/>
  <c r="BG434"/>
  <c r="BH434" s="1"/>
  <c r="BG416"/>
  <c r="BH416" s="1"/>
  <c r="BG268"/>
  <c r="BH268" s="1"/>
  <c r="BG251"/>
  <c r="BH251" s="1"/>
  <c r="BG408"/>
  <c r="BH408" s="1"/>
  <c r="BG590"/>
  <c r="BH590" s="1"/>
  <c r="BG369"/>
  <c r="BH369" s="1"/>
  <c r="BG412"/>
  <c r="BH412" s="1"/>
  <c r="BI555"/>
  <c r="BM555" s="1"/>
  <c r="BG488"/>
  <c r="BH488" s="1"/>
  <c r="BG544"/>
  <c r="BI544" s="1"/>
  <c r="BM544" s="1"/>
  <c r="BH415"/>
  <c r="BG555"/>
  <c r="BH555" s="1"/>
  <c r="BG290"/>
  <c r="BH290" s="1"/>
  <c r="BG561"/>
  <c r="BI561" s="1"/>
  <c r="BM561" s="1"/>
  <c r="AM581"/>
  <c r="BO581" s="1"/>
  <c r="BG199"/>
  <c r="BH199" s="1"/>
  <c r="BG197"/>
  <c r="BH197" s="1"/>
  <c r="BG201"/>
  <c r="BH201" s="1"/>
  <c r="C127"/>
  <c r="C128" s="1"/>
  <c r="C129" s="1"/>
  <c r="C130" s="1"/>
  <c r="C131" s="1"/>
  <c r="C132" s="1"/>
  <c r="C133" s="1"/>
  <c r="AY8"/>
  <c r="AR8"/>
  <c r="AT8"/>
  <c r="AU8"/>
  <c r="AV8"/>
  <c r="AX8" a="1"/>
  <c r="AX8" s="1"/>
  <c r="E8" s="1"/>
  <c r="AW8"/>
  <c r="DF16" i="24"/>
  <c r="CV16"/>
  <c r="CX24" i="3" a="1"/>
  <c r="J13" a="1"/>
  <c r="S13" a="1"/>
  <c r="U13" a="1"/>
  <c r="V13" a="1"/>
  <c r="W13" a="1"/>
  <c r="BH46" i="24" a="1"/>
  <c r="BW15"/>
  <c r="BW48"/>
  <c r="U10" i="3" a="1"/>
  <c r="AY22" i="24"/>
  <c r="Q83" i="1"/>
  <c r="Q69"/>
  <c r="Q58"/>
  <c r="AX38" i="24"/>
  <c r="Q59" i="1"/>
  <c r="BF16" i="24"/>
  <c r="Q90" i="1"/>
  <c r="Q61"/>
  <c r="AX68" i="24"/>
  <c r="Q31" i="1"/>
  <c r="AX59" i="24"/>
  <c r="BW53"/>
  <c r="AY68"/>
  <c r="Q60" i="1"/>
  <c r="Q137"/>
  <c r="BC37" i="24"/>
  <c r="Q124" i="1"/>
  <c r="J4" i="3" a="1"/>
  <c r="BW68" i="24"/>
  <c r="Q121" i="1"/>
  <c r="Q10"/>
  <c r="Q109"/>
  <c r="J2" i="3" a="1"/>
  <c r="Q74" i="1"/>
  <c r="BW58" i="24"/>
  <c r="BF46"/>
  <c r="BC32"/>
  <c r="BH71" a="1"/>
  <c r="AY66"/>
  <c r="BC35"/>
  <c r="AX67"/>
  <c r="CX20" i="3" a="1"/>
  <c r="Q78" i="1"/>
  <c r="BH51" i="24" a="1"/>
  <c r="BW45"/>
  <c r="Q80" i="1"/>
  <c r="BW37" i="24"/>
  <c r="BW41"/>
  <c r="BW27"/>
  <c r="BW19"/>
  <c r="AY18"/>
  <c r="Q117" i="1"/>
  <c r="Q108"/>
  <c r="BW43" i="24"/>
  <c r="BF71"/>
  <c r="AY62"/>
  <c r="AX17"/>
  <c r="U4" i="3" a="1"/>
  <c r="BW42" i="24"/>
  <c r="BC21"/>
  <c r="Q104" i="1"/>
  <c r="BW47" i="24"/>
  <c r="Q114" i="1"/>
  <c r="V10" i="3" a="1"/>
  <c r="Q48" i="1"/>
  <c r="AX35" i="24"/>
  <c r="Q97" i="1"/>
  <c r="AY64" i="24"/>
  <c r="DO63"/>
  <c r="BW71"/>
  <c r="Q92" i="1"/>
  <c r="AX16" i="24"/>
  <c r="Q127" i="1"/>
  <c r="Q28"/>
  <c r="AX21" i="24"/>
  <c r="AX27"/>
  <c r="AY54"/>
  <c r="Q126" i="1"/>
  <c r="J10" i="3" a="1"/>
  <c r="AY38" i="24"/>
  <c r="BC36"/>
  <c r="V7" i="3" a="1"/>
  <c r="BW36" i="24"/>
  <c r="BC18"/>
  <c r="Q110" i="1"/>
  <c r="Q34"/>
  <c r="AX19" i="24"/>
  <c r="Q99" i="1"/>
  <c r="Q86"/>
  <c r="AY52" i="24"/>
  <c r="AX53"/>
  <c r="Q111" i="1"/>
  <c r="BW46" i="24"/>
  <c r="AY53"/>
  <c r="BF64"/>
  <c r="W7" i="3" a="1"/>
  <c r="BW60" i="24"/>
  <c r="S7" i="3" a="1"/>
  <c r="AX24" i="24"/>
  <c r="Q91" i="1"/>
  <c r="AY60" i="24"/>
  <c r="BC39"/>
  <c r="BW54"/>
  <c r="AX66"/>
  <c r="Q130" i="1"/>
  <c r="AX39" i="24"/>
  <c r="AY39"/>
  <c r="BC28"/>
  <c r="AY43"/>
  <c r="J3" i="3" a="1"/>
  <c r="Q128" i="1"/>
  <c r="BW13" i="24"/>
  <c r="BC14"/>
  <c r="V4" i="3" a="1"/>
  <c r="Q68" i="1"/>
  <c r="AX51" i="24"/>
  <c r="Q57" i="1"/>
  <c r="AY36" i="24"/>
  <c r="AX46"/>
  <c r="BW16"/>
  <c r="Q24" i="1"/>
  <c r="Q77"/>
  <c r="Q51"/>
  <c r="BW56" i="24"/>
  <c r="U14" i="3" a="1"/>
  <c r="BW28" i="24"/>
  <c r="AY35"/>
  <c r="Q49" i="1"/>
  <c r="BF17" i="24"/>
  <c r="AY71"/>
  <c r="Q13" i="1"/>
  <c r="Q72"/>
  <c r="AY67" i="24"/>
  <c r="W2" i="3" a="1"/>
  <c r="Q6" i="1"/>
  <c r="BC23" i="24"/>
  <c r="Q32" i="1"/>
  <c r="Q39"/>
  <c r="BW22" i="24"/>
  <c r="Q103" i="1"/>
  <c r="Q118"/>
  <c r="Q95"/>
  <c r="Q15"/>
  <c r="Q102"/>
  <c r="AY23" i="24"/>
  <c r="AY20"/>
  <c r="Q101" i="1"/>
  <c r="BW62" i="24"/>
  <c r="V9" i="3" a="1"/>
  <c r="Q46" i="1"/>
  <c r="AY16" i="24"/>
  <c r="AY14"/>
  <c r="AY45"/>
  <c r="AY44"/>
  <c r="V3" i="3" a="1"/>
  <c r="BW51" i="24"/>
  <c r="Q139" i="1"/>
  <c r="Q131"/>
  <c r="Q19"/>
  <c r="AX26" i="24"/>
  <c r="DO65"/>
  <c r="AX18"/>
  <c r="BW59"/>
  <c r="U2" i="3" a="1"/>
  <c r="AX58" i="24"/>
  <c r="BC27"/>
  <c r="Q42" i="1"/>
  <c r="CX21" i="3" a="1"/>
  <c r="AX28" i="24"/>
  <c r="W10" i="3" a="1"/>
  <c r="Q96" i="1"/>
  <c r="AX14" i="24"/>
  <c r="Q107" i="1"/>
  <c r="W3" i="3" a="1"/>
  <c r="AY46" i="24"/>
  <c r="Q100" i="1"/>
  <c r="BC26" i="24"/>
  <c r="Q55" i="1"/>
  <c r="AX44" i="24"/>
  <c r="BW50"/>
  <c r="BW25"/>
  <c r="AX25"/>
  <c r="Q136" i="1"/>
  <c r="Q7"/>
  <c r="BC38" i="24"/>
  <c r="AX40"/>
  <c r="AX31"/>
  <c r="Q37" i="1"/>
  <c r="AY37" i="24"/>
  <c r="Q56" i="1"/>
  <c r="Q112"/>
  <c r="U9" i="3" a="1"/>
  <c r="Q66" i="1"/>
  <c r="AX52" i="24"/>
  <c r="S10" i="3" a="1"/>
  <c r="BW40" i="24"/>
  <c r="AY49"/>
  <c r="Q87" i="1"/>
  <c r="AX54" i="24"/>
  <c r="AY59"/>
  <c r="Q63" i="1"/>
  <c r="BC22" i="24"/>
  <c r="Q85" i="1"/>
  <c r="BW61" i="24"/>
  <c r="AX45"/>
  <c r="AY24"/>
  <c r="Q75" i="1"/>
  <c r="AY42" i="24"/>
  <c r="Q14" i="1"/>
  <c r="S3" i="3" a="1"/>
  <c r="BW33" i="24"/>
  <c r="BW24"/>
  <c r="AY17"/>
  <c r="V2" i="3" a="1"/>
  <c r="S2" a="1"/>
  <c r="Q21" i="1"/>
  <c r="AX42" i="24"/>
  <c r="Q27" i="1"/>
  <c r="Q122"/>
  <c r="Q84"/>
  <c r="Q70"/>
  <c r="BH45" i="24" a="1"/>
  <c r="Q129" i="1"/>
  <c r="Q81"/>
  <c r="AX49" i="24"/>
  <c r="BW21"/>
  <c r="BW70"/>
  <c r="BW57"/>
  <c r="BC20"/>
  <c r="U3" i="3" a="1"/>
  <c r="Q67" i="1"/>
  <c r="Q98"/>
  <c r="V14" i="3" a="1"/>
  <c r="AY28" i="24"/>
  <c r="BW17"/>
  <c r="BW55"/>
  <c r="Q123" i="1"/>
  <c r="AY40" i="24"/>
  <c r="Q43" i="1"/>
  <c r="DO64" i="24"/>
  <c r="BW44"/>
  <c r="AY33"/>
  <c r="Q132" i="1"/>
  <c r="AX36" i="24"/>
  <c r="AX64"/>
  <c r="Q140" i="1"/>
  <c r="AX32" i="24"/>
  <c r="BH43" a="1"/>
  <c r="BC19"/>
  <c r="Q71" i="1"/>
  <c r="CX16" i="3" a="1"/>
  <c r="Q134" i="1"/>
  <c r="AX22" i="24"/>
  <c r="AY31"/>
  <c r="Q52" i="1"/>
  <c r="AX71" i="24"/>
  <c r="Q36" i="1"/>
  <c r="Q20"/>
  <c r="BH64" i="24" a="1"/>
  <c r="Q54" i="1"/>
  <c r="BW67" i="24"/>
  <c r="Q133" i="1"/>
  <c r="BF62" i="24"/>
  <c r="BH62" a="1"/>
  <c r="Q64" i="1"/>
  <c r="AX62" i="24"/>
  <c r="AX60"/>
  <c r="AY26"/>
  <c r="W9" i="3" a="1"/>
  <c r="BW20" i="24"/>
  <c r="BH50" a="1"/>
  <c r="Q26" i="1"/>
  <c r="BW31" i="24"/>
  <c r="Q113" i="1"/>
  <c r="Q38"/>
  <c r="S14" i="3" a="1"/>
  <c r="J14" a="1"/>
  <c r="Q44" i="1"/>
  <c r="Q115"/>
  <c r="BW14" i="24"/>
  <c r="AX43"/>
  <c r="Q22" i="1"/>
  <c r="Q40"/>
  <c r="Q47"/>
  <c r="Q23"/>
  <c r="BH68" i="24" a="1"/>
  <c r="Q12" i="1"/>
  <c r="Q106"/>
  <c r="BC33" i="24"/>
  <c r="Q41" i="1"/>
  <c r="AX61" i="24"/>
  <c r="BC13"/>
  <c r="Q116" i="1"/>
  <c r="U7" i="3" a="1"/>
  <c r="BC25" i="24"/>
  <c r="Q11" i="1"/>
  <c r="AY61" i="24"/>
  <c r="BC24"/>
  <c r="Q138" i="1"/>
  <c r="BW32" i="24"/>
  <c r="BW64"/>
  <c r="Q88" i="1"/>
  <c r="W14" i="3" a="1"/>
  <c r="Q89" i="1"/>
  <c r="AY50" i="24"/>
  <c r="AY51"/>
  <c r="Q120" i="1"/>
  <c r="Q73"/>
  <c r="Q30"/>
  <c r="Q25"/>
  <c r="Q82"/>
  <c r="AY25" i="24"/>
  <c r="Q50" i="1"/>
  <c r="Q76"/>
  <c r="BW49" i="24"/>
  <c r="BH42" a="1"/>
  <c r="Q125" i="1"/>
  <c r="BW52" i="24"/>
  <c r="S4" i="3" a="1"/>
  <c r="AY13" i="24"/>
  <c r="BH49" a="1"/>
  <c r="Q94" i="1"/>
  <c r="J9" i="3" a="1"/>
  <c r="Q16" i="1"/>
  <c r="BW39" i="24"/>
  <c r="Q29" i="1"/>
  <c r="BW18" i="24"/>
  <c r="BW38"/>
  <c r="BW23"/>
  <c r="Q33" i="1"/>
  <c r="BW66" i="24"/>
  <c r="BH40" a="1"/>
  <c r="Q135" i="1"/>
  <c r="AX13" i="24"/>
  <c r="AX50"/>
  <c r="CT8" i="3" a="1"/>
  <c r="W4" a="1"/>
  <c r="J7" a="1"/>
  <c r="AY21" i="24"/>
  <c r="Q62" i="1"/>
  <c r="Q18"/>
  <c r="S9" i="3" a="1"/>
  <c r="Q4" i="1"/>
  <c r="Q8"/>
  <c r="AY27" i="24"/>
  <c r="Q53" i="1"/>
  <c r="AX37" i="24"/>
  <c r="BF68"/>
  <c r="Q17" i="1"/>
  <c r="Q79"/>
  <c r="AX23" i="24"/>
  <c r="Q35" i="1"/>
  <c r="Q45"/>
  <c r="Q65"/>
  <c r="AY58" i="24"/>
  <c r="DO62"/>
  <c r="BH44" a="1"/>
  <c r="AN8" i="3"/>
  <c r="BH52" i="24" a="1"/>
  <c r="BC31"/>
  <c r="Q5" i="1"/>
  <c r="BW69" i="24"/>
  <c r="AY32"/>
  <c r="AY19"/>
  <c r="Q105" i="1"/>
  <c r="AX33" i="24"/>
  <c r="Q93" i="1"/>
  <c r="Q119"/>
  <c r="Q9"/>
  <c r="BW26" i="24"/>
  <c r="AX20"/>
  <c r="AZ8" i="3" a="1"/>
  <c r="BO415" l="1"/>
  <c r="BO332"/>
  <c r="AM332"/>
  <c r="BH332"/>
  <c r="AM555"/>
  <c r="BO555" s="1"/>
  <c r="AM561"/>
  <c r="BO561" s="1"/>
  <c r="AM544"/>
  <c r="BO544" s="1"/>
  <c r="BH561"/>
  <c r="BH544"/>
  <c r="C134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T8"/>
  <c r="DM8" s="1"/>
  <c r="AZ8"/>
  <c r="EE8"/>
  <c r="EB8" s="1"/>
  <c r="BK8"/>
  <c r="BL8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4" i="3"/>
  <c r="CR14" s="1" a="1"/>
  <c r="CR14" s="1"/>
  <c r="DK14" s="1"/>
  <c r="V14"/>
  <c r="CU14" s="1" a="1"/>
  <c r="CU14" s="1"/>
  <c r="DN14" s="1" a="1"/>
  <c r="DN14" s="1"/>
  <c r="U14"/>
  <c r="S14"/>
  <c r="J14"/>
  <c r="W13"/>
  <c r="Y13" s="1" a="1"/>
  <c r="V13"/>
  <c r="CU13" s="1" a="1"/>
  <c r="CU13" s="1"/>
  <c r="DN13" s="1" a="1"/>
  <c r="DN13" s="1"/>
  <c r="U13"/>
  <c r="S13"/>
  <c r="AA13" s="1"/>
  <c r="J13"/>
  <c r="W10"/>
  <c r="V10"/>
  <c r="CU10" s="1" a="1"/>
  <c r="U10"/>
  <c r="S10"/>
  <c r="J10"/>
  <c r="K10" s="1"/>
  <c r="W9"/>
  <c r="Y9" s="1" a="1"/>
  <c r="V9"/>
  <c r="CU9" s="1" a="1"/>
  <c r="U9"/>
  <c r="S9"/>
  <c r="J9"/>
  <c r="K9" s="1"/>
  <c r="W7"/>
  <c r="ED7" s="1"/>
  <c r="DZ7" s="1"/>
  <c r="V7"/>
  <c r="CU7" s="1" a="1"/>
  <c r="U7"/>
  <c r="S7"/>
  <c r="J7"/>
  <c r="K7" s="1"/>
  <c r="W4"/>
  <c r="ED4" s="1"/>
  <c r="DZ4" s="1"/>
  <c r="V4"/>
  <c r="CU4" s="1" a="1"/>
  <c r="U4"/>
  <c r="S4"/>
  <c r="J4"/>
  <c r="L4" s="1"/>
  <c r="W3"/>
  <c r="V3"/>
  <c r="CU3" s="1" a="1"/>
  <c r="CU3" s="1"/>
  <c r="DN3" s="1" a="1"/>
  <c r="DN3" s="1"/>
  <c r="U3"/>
  <c r="S3"/>
  <c r="J3"/>
  <c r="L3" s="1"/>
  <c r="W2"/>
  <c r="S2"/>
  <c r="U2"/>
  <c r="V2"/>
  <c r="CU2" s="1" a="1"/>
  <c r="CU2" s="1"/>
  <c r="DN2" s="1" a="1"/>
  <c r="DN2" s="1"/>
  <c r="J2"/>
  <c r="L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R59" s="1"/>
  <c r="BQ52"/>
  <c r="BR52" s="1"/>
  <c r="BQ47"/>
  <c r="BS47" s="1"/>
  <c r="BQ42"/>
  <c r="BR42" s="1"/>
  <c r="BQ43"/>
  <c r="BS43" s="1"/>
  <c r="BQ51"/>
  <c r="BR51" s="1"/>
  <c r="BQ41"/>
  <c r="BS41" s="1"/>
  <c r="BQ40"/>
  <c r="BR40" s="1"/>
  <c r="BQ61"/>
  <c r="BR61" s="1"/>
  <c r="BQ45"/>
  <c r="BR45" s="1"/>
  <c r="BQ48"/>
  <c r="BS48" s="1"/>
  <c r="BQ70"/>
  <c r="BR70" s="1"/>
  <c r="BQ44"/>
  <c r="BR44" s="1"/>
  <c r="BQ53"/>
  <c r="BR53" s="1"/>
  <c r="BQ58"/>
  <c r="BS58" s="1"/>
  <c r="BQ50"/>
  <c r="BR50" s="1"/>
  <c r="BQ49"/>
  <c r="BS49" s="1"/>
  <c r="BQ60"/>
  <c r="BR60" s="1"/>
  <c r="BQ54"/>
  <c r="BS54" s="1"/>
  <c r="BQ69"/>
  <c r="BR69" s="1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16" i="3"/>
  <c r="DQ16" s="1"/>
  <c r="CX20"/>
  <c r="DQ20" s="1"/>
  <c r="CX21"/>
  <c r="DQ21" s="1"/>
  <c r="CX24"/>
  <c r="DQ24" s="1"/>
  <c r="BR49" i="24"/>
  <c r="M13" i="3"/>
  <c r="T13" s="1" a="1"/>
  <c r="T13" s="1"/>
  <c r="Z13" s="1"/>
  <c r="K13"/>
  <c r="L13"/>
  <c r="N13"/>
  <c r="CS13" a="1"/>
  <c r="CS13" s="1"/>
  <c r="DL13" s="1"/>
  <c r="ED13"/>
  <c r="DZ13" s="1"/>
  <c r="CR13" a="1"/>
  <c r="CR13" s="1"/>
  <c r="DK13" s="1"/>
  <c r="E13"/>
  <c r="AW13"/>
  <c r="DO30" i="24"/>
  <c r="DO29"/>
  <c r="CO26" i="3" a="1"/>
  <c r="AB13" a="1"/>
  <c r="BF23" i="24"/>
  <c r="BH13" a="1"/>
  <c r="CB21"/>
  <c r="BF27"/>
  <c r="CV10" i="3" a="1"/>
  <c r="BF13" i="24"/>
  <c r="BF14"/>
  <c r="BH27" a="1"/>
  <c r="BF28"/>
  <c r="BH38" a="1"/>
  <c r="BF32"/>
  <c r="BH32" a="1"/>
  <c r="BF33"/>
  <c r="BH37" a="1"/>
  <c r="BH39" a="1"/>
  <c r="BF24"/>
  <c r="BH33" a="1"/>
  <c r="CV7" i="3" a="1"/>
  <c r="BH23" i="24" a="1"/>
  <c r="Y3" i="3" a="1"/>
  <c r="BH24" i="24" a="1"/>
  <c r="CX8" i="3" a="1"/>
  <c r="BH36" i="24" a="1"/>
  <c r="CB24"/>
  <c r="BH28" a="1"/>
  <c r="BH14" a="1"/>
  <c r="L14" i="3"/>
  <c r="AB9" l="1" a="1"/>
  <c r="AB9" s="1"/>
  <c r="AC9" s="1" a="1"/>
  <c r="AC9" s="1"/>
  <c r="AD9" s="1"/>
  <c r="AK9" s="1"/>
  <c r="AA9"/>
  <c r="AB4" a="1"/>
  <c r="AB4" s="1"/>
  <c r="AC4" s="1" a="1"/>
  <c r="AC4" s="1"/>
  <c r="AD4" s="1"/>
  <c r="AK4" s="1"/>
  <c r="C149"/>
  <c r="CS4" a="1"/>
  <c r="CS4" s="1"/>
  <c r="DL4" s="1"/>
  <c r="CR4" a="1"/>
  <c r="CR4" s="1"/>
  <c r="DK4" s="1"/>
  <c r="X13" a="1"/>
  <c r="X13" s="1"/>
  <c r="BS61" i="24"/>
  <c r="BT61" s="1"/>
  <c r="Y4" i="3" a="1"/>
  <c r="Y4" s="1"/>
  <c r="BR43" i="24"/>
  <c r="X7" i="3" a="1"/>
  <c r="X7" s="1"/>
  <c r="K4"/>
  <c r="M7"/>
  <c r="T7" s="1" a="1"/>
  <c r="T7" s="1"/>
  <c r="Z7" s="1"/>
  <c r="E7" s="1"/>
  <c r="BS44" i="24"/>
  <c r="B44" s="1"/>
  <c r="ED14" i="3"/>
  <c r="DZ14" s="1"/>
  <c r="L7"/>
  <c r="BS59" i="24"/>
  <c r="U59" s="1"/>
  <c r="L9" i="3"/>
  <c r="ED9"/>
  <c r="DZ9" s="1"/>
  <c r="BS70" i="24"/>
  <c r="AA10" i="3"/>
  <c r="Y7" a="1"/>
  <c r="Y7" s="1"/>
  <c r="X4" a="1"/>
  <c r="X4" s="1"/>
  <c r="CS14" a="1"/>
  <c r="CS14" s="1"/>
  <c r="DL14" s="1"/>
  <c r="CR7" a="1"/>
  <c r="CR7" s="1"/>
  <c r="DK7" s="1"/>
  <c r="BS50" i="24"/>
  <c r="BT50" s="1"/>
  <c r="CV10" i="3"/>
  <c r="DO10" s="1"/>
  <c r="CV7"/>
  <c r="DO7" s="1"/>
  <c r="M2"/>
  <c r="T2" s="1" a="1"/>
  <c r="T2" s="1"/>
  <c r="Z2" s="1"/>
  <c r="AW2" s="1"/>
  <c r="BS40" i="24"/>
  <c r="BT40" s="1"/>
  <c r="K2" i="3"/>
  <c r="BR47" i="24"/>
  <c r="CS7" i="3" a="1"/>
  <c r="CS7" s="1"/>
  <c r="DL7" s="1"/>
  <c r="BS51" i="24"/>
  <c r="U51" s="1"/>
  <c r="BR48"/>
  <c r="BR58"/>
  <c r="BR54"/>
  <c r="BR68"/>
  <c r="BS52"/>
  <c r="B52" s="1"/>
  <c r="BS60"/>
  <c r="B60" s="1"/>
  <c r="L10" i="3"/>
  <c r="BS53" i="24"/>
  <c r="U53" s="1"/>
  <c r="AA2" i="3"/>
  <c r="ED2"/>
  <c r="DZ2" s="1"/>
  <c r="BS42" i="24"/>
  <c r="B42" s="1"/>
  <c r="BR41"/>
  <c r="BS45"/>
  <c r="B45" s="1"/>
  <c r="BS69"/>
  <c r="U69" s="1"/>
  <c r="M10" i="3"/>
  <c r="T10" s="1" a="1"/>
  <c r="T10" s="1"/>
  <c r="Z10" s="1"/>
  <c r="AW10" s="1"/>
  <c r="X9" a="1"/>
  <c r="X9" s="1"/>
  <c r="K3"/>
  <c r="BR46" i="24"/>
  <c r="CR2" i="3" a="1"/>
  <c r="CR2" s="1"/>
  <c r="DK2" s="1"/>
  <c r="AB7" a="1"/>
  <c r="AB7" s="1"/>
  <c r="AC7" s="1" a="1"/>
  <c r="AC7" s="1"/>
  <c r="AD7" s="1"/>
  <c r="AK7" s="1"/>
  <c r="AA3"/>
  <c r="AA4"/>
  <c r="AA7"/>
  <c r="AA14"/>
  <c r="Y3"/>
  <c r="CX8"/>
  <c r="DQ8" s="1"/>
  <c r="EA8"/>
  <c r="EC8"/>
  <c r="BC8"/>
  <c r="BD8"/>
  <c r="BQ64" i="24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7"/>
  <c r="DN7" s="1" a="1"/>
  <c r="DN7" s="1"/>
  <c r="CU9"/>
  <c r="DN9" s="1" a="1"/>
  <c r="DN9" s="1"/>
  <c r="CU10"/>
  <c r="DN10" s="1" a="1"/>
  <c r="DN10" s="1"/>
  <c r="CS2" a="1"/>
  <c r="CS2" s="1"/>
  <c r="DL2" s="1"/>
  <c r="CS9" a="1"/>
  <c r="CS9" s="1"/>
  <c r="DL9" s="1"/>
  <c r="CR9" a="1"/>
  <c r="CR9" s="1"/>
  <c r="DK9" s="1"/>
  <c r="AB13"/>
  <c r="AC13" s="1" a="1"/>
  <c r="AC13" s="1"/>
  <c r="AD13" s="1"/>
  <c r="AK13" s="1"/>
  <c r="Y13"/>
  <c r="Y9"/>
  <c r="CO26"/>
  <c r="DH26" s="1"/>
  <c r="B46" i="24"/>
  <c r="BT46"/>
  <c r="U46"/>
  <c r="U68"/>
  <c r="BT68"/>
  <c r="B68"/>
  <c r="AY13" i="3"/>
  <c r="AR13"/>
  <c r="AT13"/>
  <c r="AU13"/>
  <c r="AV13"/>
  <c r="AX13" a="1"/>
  <c r="AX13" s="1"/>
  <c r="CT13" a="1"/>
  <c r="CT13" s="1"/>
  <c r="DM13" s="1"/>
  <c r="AW7"/>
  <c r="BT47" i="24"/>
  <c r="B47"/>
  <c r="U47"/>
  <c r="BT43"/>
  <c r="B43"/>
  <c r="U43"/>
  <c r="B41"/>
  <c r="BT41"/>
  <c r="U41"/>
  <c r="U48"/>
  <c r="B48"/>
  <c r="BT48"/>
  <c r="U58"/>
  <c r="BT58"/>
  <c r="B58"/>
  <c r="BT49"/>
  <c r="B49"/>
  <c r="U49"/>
  <c r="U54"/>
  <c r="BT54"/>
  <c r="B54"/>
  <c r="CS29"/>
  <c r="DC29"/>
  <c r="CS30"/>
  <c r="DC30"/>
  <c r="CO24" i="3" a="1"/>
  <c r="CO12" a="1"/>
  <c r="CO13" a="1"/>
  <c r="M9"/>
  <c r="M4"/>
  <c r="M3"/>
  <c r="CO328" a="1"/>
  <c r="CO331" a="1"/>
  <c r="CO325" a="1"/>
  <c r="CO334" a="1"/>
  <c r="CO341" a="1"/>
  <c r="AB2" a="1"/>
  <c r="CO339" a="1"/>
  <c r="CO342" a="1"/>
  <c r="CO326" a="1"/>
  <c r="X2" a="1"/>
  <c r="Y2" a="1"/>
  <c r="CO338" a="1"/>
  <c r="CO336" a="1"/>
  <c r="CO335" a="1"/>
  <c r="CO335" l="1"/>
  <c r="DH335" s="1"/>
  <c r="CO336"/>
  <c r="DH336" s="1"/>
  <c r="CO338"/>
  <c r="DH338" s="1"/>
  <c r="Y2"/>
  <c r="X2"/>
  <c r="CO326"/>
  <c r="DH326" s="1"/>
  <c r="CO342"/>
  <c r="DH342" s="1"/>
  <c r="CO339"/>
  <c r="DH339" s="1"/>
  <c r="AB2"/>
  <c r="AC2" s="1" a="1"/>
  <c r="AC2" s="1"/>
  <c r="AD2" s="1"/>
  <c r="AK2" s="1"/>
  <c r="CO341"/>
  <c r="DH341" s="1"/>
  <c r="CO334"/>
  <c r="DH334" s="1"/>
  <c r="CO325"/>
  <c r="DH325" s="1"/>
  <c r="CO331"/>
  <c r="DH331" s="1"/>
  <c r="CO328"/>
  <c r="DH328" s="1"/>
  <c r="B53" i="24"/>
  <c r="B61"/>
  <c r="B59"/>
  <c r="N7" i="3"/>
  <c r="AT7" s="1"/>
  <c r="U61" i="24"/>
  <c r="N2" i="3"/>
  <c r="AT2" s="1"/>
  <c r="B50" i="24"/>
  <c r="U50"/>
  <c r="BT59"/>
  <c r="C150" i="3"/>
  <c r="U44" i="24"/>
  <c r="BT44"/>
  <c r="U60"/>
  <c r="U40"/>
  <c r="U52"/>
  <c r="BT70"/>
  <c r="B70"/>
  <c r="U70"/>
  <c r="U45"/>
  <c r="B40"/>
  <c r="BT60"/>
  <c r="BT53"/>
  <c r="BT51"/>
  <c r="BT52"/>
  <c r="U42"/>
  <c r="B51"/>
  <c r="BT42"/>
  <c r="BT69"/>
  <c r="B69"/>
  <c r="N10" i="3"/>
  <c r="AY10" s="1"/>
  <c r="AZ10" s="1" a="1"/>
  <c r="AZ10" s="1"/>
  <c r="BT45" i="24"/>
  <c r="BR64"/>
  <c r="BS64" s="1"/>
  <c r="BE8" i="3"/>
  <c r="BF8"/>
  <c r="EP8"/>
  <c r="CO13"/>
  <c r="DH13" s="1"/>
  <c r="CO12"/>
  <c r="DH12" s="1"/>
  <c r="CO24"/>
  <c r="DH24" s="1"/>
  <c r="U62" i="24"/>
  <c r="BT62"/>
  <c r="B62" s="1"/>
  <c r="N3" i="3"/>
  <c r="N4"/>
  <c r="N9"/>
  <c r="EE13"/>
  <c r="EB13" s="1"/>
  <c r="BK13"/>
  <c r="BL13"/>
  <c r="T3" a="1"/>
  <c r="T4" a="1"/>
  <c r="T9" a="1"/>
  <c r="CX13" a="1"/>
  <c r="CO467" a="1"/>
  <c r="AN4"/>
  <c r="CO555" a="1"/>
  <c r="CO392" a="1"/>
  <c r="CO514" a="1"/>
  <c r="CO125" a="1"/>
  <c r="CO494" a="1"/>
  <c r="CO311" a="1"/>
  <c r="CO50" a="1"/>
  <c r="CO513" a="1"/>
  <c r="CO205" a="1"/>
  <c r="CO526" a="1"/>
  <c r="CO307" a="1"/>
  <c r="CO43" a="1"/>
  <c r="CO127" a="1"/>
  <c r="CO366" a="1"/>
  <c r="CO276" a="1"/>
  <c r="CO252" a="1"/>
  <c r="CO398" a="1"/>
  <c r="CO188" a="1"/>
  <c r="CO45" a="1"/>
  <c r="CO462" a="1"/>
  <c r="CO3" a="1"/>
  <c r="CO61" a="1"/>
  <c r="CO153" a="1"/>
  <c r="CO6" a="1"/>
  <c r="CO486" a="1"/>
  <c r="CO287" a="1"/>
  <c r="CO291" a="1"/>
  <c r="CO175" a="1"/>
  <c r="CO492" a="1"/>
  <c r="CO544" a="1"/>
  <c r="CO269" a="1"/>
  <c r="CO95" a="1"/>
  <c r="CO361" a="1"/>
  <c r="CO517" a="1"/>
  <c r="CO316" a="1"/>
  <c r="CO395" a="1"/>
  <c r="CO112" a="1"/>
  <c r="CO589" a="1"/>
  <c r="CO100" a="1"/>
  <c r="CO299" a="1"/>
  <c r="CO138" a="1"/>
  <c r="CO163" a="1"/>
  <c r="CO96" a="1"/>
  <c r="CO186" a="1"/>
  <c r="CO376" a="1"/>
  <c r="CO358" a="1"/>
  <c r="CO477" a="1"/>
  <c r="CO418" a="1"/>
  <c r="CB22" i="24"/>
  <c r="CO586" i="3" a="1"/>
  <c r="CO558" a="1"/>
  <c r="CO590" a="1"/>
  <c r="CO538" a="1"/>
  <c r="CO199" a="1"/>
  <c r="CO142" a="1"/>
  <c r="CO232" a="1"/>
  <c r="CO58" a="1"/>
  <c r="CO288" a="1"/>
  <c r="CO428" a="1"/>
  <c r="CO396" a="1"/>
  <c r="CO242" a="1"/>
  <c r="CO399" a="1"/>
  <c r="CO413" a="1"/>
  <c r="CO423" a="1"/>
  <c r="CO170" a="1"/>
  <c r="CO419" a="1"/>
  <c r="CO370" a="1"/>
  <c r="CO124" a="1"/>
  <c r="CO535" a="1"/>
  <c r="CO495" a="1"/>
  <c r="CO111" a="1"/>
  <c r="CO281" a="1"/>
  <c r="CO327" a="1"/>
  <c r="CO5" a="1"/>
  <c r="CO180" a="1"/>
  <c r="CO565" a="1"/>
  <c r="CO166" a="1"/>
  <c r="DO71" i="24"/>
  <c r="CO574" i="3" a="1"/>
  <c r="CO244" a="1"/>
  <c r="CO537" a="1"/>
  <c r="CO160" a="1"/>
  <c r="CO348" a="1"/>
  <c r="CO86" a="1"/>
  <c r="CO461" a="1"/>
  <c r="CO511" a="1"/>
  <c r="AB14" a="1"/>
  <c r="CO47" a="1"/>
  <c r="CO68" a="1"/>
  <c r="CO474" a="1"/>
  <c r="CO524" a="1"/>
  <c r="CO290" a="1"/>
  <c r="CO497" a="1"/>
  <c r="CO177" a="1"/>
  <c r="CO577" a="1"/>
  <c r="CO207" a="1"/>
  <c r="CO2" a="1"/>
  <c r="CO443" a="1"/>
  <c r="CO94" a="1"/>
  <c r="CB31" i="24"/>
  <c r="CO523" i="3" a="1"/>
  <c r="CO51" a="1"/>
  <c r="CO209" a="1"/>
  <c r="CO556" a="1"/>
  <c r="CO367" a="1"/>
  <c r="CO445" a="1"/>
  <c r="CO553" a="1"/>
  <c r="CO404" a="1"/>
  <c r="CO475" a="1"/>
  <c r="CO359" a="1"/>
  <c r="CO525" a="1"/>
  <c r="CO309" a="1"/>
  <c r="CO543" a="1"/>
  <c r="CO520" a="1"/>
  <c r="BF31" i="24"/>
  <c r="CO121" i="3" a="1"/>
  <c r="CO226" a="1"/>
  <c r="CO119" a="1"/>
  <c r="CO406" a="1"/>
  <c r="CO580" a="1"/>
  <c r="CO285" a="1"/>
  <c r="CO123" a="1"/>
  <c r="CO74" a="1"/>
  <c r="CO473" a="1"/>
  <c r="CO347" a="1"/>
  <c r="CO251" a="1"/>
  <c r="CO148" a="1"/>
  <c r="CO120" a="1"/>
  <c r="CO584" a="1"/>
  <c r="CO493" a="1"/>
  <c r="CO412" a="1"/>
  <c r="CO270" a="1"/>
  <c r="CO219" a="1"/>
  <c r="CO237" a="1"/>
  <c r="CO591" a="1"/>
  <c r="CO329" a="1"/>
  <c r="CO147" a="1"/>
  <c r="CO146" a="1"/>
  <c r="CO76" a="1"/>
  <c r="CO208" a="1"/>
  <c r="CO92" a="1"/>
  <c r="CO49" a="1"/>
  <c r="CO507" a="1"/>
  <c r="CO181" a="1"/>
  <c r="CO78" a="1"/>
  <c r="CO378" a="1"/>
  <c r="CO135" a="1"/>
  <c r="CO223" a="1"/>
  <c r="CO212" a="1"/>
  <c r="CO426" a="1"/>
  <c r="CO194" a="1"/>
  <c r="CO446" a="1"/>
  <c r="Y10" a="1"/>
  <c r="CO463" a="1"/>
  <c r="CO265" a="1"/>
  <c r="CO441" a="1"/>
  <c r="CO210" a="1"/>
  <c r="CO576" a="1"/>
  <c r="CO97" a="1"/>
  <c r="CO101" a="1"/>
  <c r="CO302" a="1"/>
  <c r="CO582" a="1"/>
  <c r="CO31" a="1"/>
  <c r="CO25" a="1"/>
  <c r="CO220" a="1"/>
  <c r="CO391" a="1"/>
  <c r="CO66" a="1"/>
  <c r="CO518" a="1"/>
  <c r="CO195" a="1"/>
  <c r="CO429" a="1"/>
  <c r="CO239" a="1"/>
  <c r="CO79" a="1"/>
  <c r="CO571" a="1"/>
  <c r="BH31" i="24" a="1"/>
  <c r="CO280" i="3" a="1"/>
  <c r="CO159" a="1"/>
  <c r="CO283" a="1"/>
  <c r="CO103" a="1"/>
  <c r="CO542" a="1"/>
  <c r="CO88" a="1"/>
  <c r="CO431" a="1"/>
  <c r="CO130" a="1"/>
  <c r="CO478" a="1"/>
  <c r="CO110" a="1"/>
  <c r="CO156" a="1"/>
  <c r="CO197" a="1"/>
  <c r="CO314" a="1"/>
  <c r="CO452" a="1"/>
  <c r="CO133" a="1"/>
  <c r="CO229" a="1"/>
  <c r="CO479" a="1"/>
  <c r="CO345" a="1"/>
  <c r="CO320" a="1"/>
  <c r="CO99" a="1"/>
  <c r="CO221" a="1"/>
  <c r="CO150" a="1"/>
  <c r="CO408" a="1"/>
  <c r="CO547" a="1"/>
  <c r="CO381" a="1"/>
  <c r="CO254" a="1"/>
  <c r="CO449" a="1"/>
  <c r="CO250" a="1"/>
  <c r="CO85" a="1"/>
  <c r="CO253" a="1"/>
  <c r="CO93" a="1"/>
  <c r="CO521" a="1"/>
  <c r="CO289" a="1"/>
  <c r="CO321" a="1"/>
  <c r="CO11" a="1"/>
  <c r="CO568" a="1"/>
  <c r="CO131" a="1"/>
  <c r="CO557" a="1"/>
  <c r="CO173" a="1"/>
  <c r="CO18" a="1"/>
  <c r="CO499" a="1"/>
  <c r="CO519" a="1"/>
  <c r="CO594" a="1"/>
  <c r="CO383" a="1"/>
  <c r="CO369" a="1"/>
  <c r="CO344" a="1"/>
  <c r="CO349" a="1"/>
  <c r="CO451" a="1"/>
  <c r="CO432" a="1"/>
  <c r="CO136" a="1"/>
  <c r="CO284" a="1"/>
  <c r="CO149" a="1"/>
  <c r="CO569" a="1"/>
  <c r="X3" a="1"/>
  <c r="CO505" a="1"/>
  <c r="K14"/>
  <c r="CO365" a="1"/>
  <c r="CO70" a="1"/>
  <c r="CO466" a="1"/>
  <c r="CO72" a="1"/>
  <c r="CO19" a="1"/>
  <c r="CO330" a="1"/>
  <c r="CO176" a="1"/>
  <c r="CO216" a="1"/>
  <c r="CO530" a="1"/>
  <c r="CO227" a="1"/>
  <c r="CO83" a="1"/>
  <c r="CO570" a="1"/>
  <c r="CO102" a="1"/>
  <c r="CO81" a="1"/>
  <c r="CO549" a="1"/>
  <c r="CO417" a="1"/>
  <c r="CO87" a="1"/>
  <c r="CO143" a="1"/>
  <c r="CO470" a="1"/>
  <c r="CO34" a="1"/>
  <c r="AB10" a="1"/>
  <c r="CO567" a="1"/>
  <c r="CO388" a="1"/>
  <c r="CO215" a="1"/>
  <c r="CO315" a="1"/>
  <c r="CO75" a="1"/>
  <c r="CO22" a="1"/>
  <c r="CO262" a="1"/>
  <c r="CO539" a="1"/>
  <c r="CO8" a="1"/>
  <c r="CO141" a="1"/>
  <c r="CO64" a="1"/>
  <c r="CO115" a="1"/>
  <c r="CO278" a="1"/>
  <c r="CO57" a="1"/>
  <c r="CO63" a="1"/>
  <c r="CO48" a="1"/>
  <c r="CO202" a="1"/>
  <c r="CO183" a="1"/>
  <c r="CO319" a="1"/>
  <c r="X10" a="1"/>
  <c r="CO460" a="1"/>
  <c r="CO165" a="1"/>
  <c r="CO439" a="1"/>
  <c r="CO427" a="1"/>
  <c r="CO546" a="1"/>
  <c r="CO382" a="1"/>
  <c r="CO90" a="1"/>
  <c r="CO504" a="1"/>
  <c r="CO40" a="1"/>
  <c r="CO65" a="1"/>
  <c r="CO411" a="1"/>
  <c r="CO386" a="1"/>
  <c r="CO161" a="1"/>
  <c r="CO200" a="1"/>
  <c r="CO393" a="1"/>
  <c r="CO117" a="1"/>
  <c r="CO583" a="1"/>
  <c r="CO372" a="1"/>
  <c r="CO442" a="1"/>
  <c r="CO405" a="1"/>
  <c r="CO551" a="1"/>
  <c r="CO447" a="1"/>
  <c r="CO488" a="1"/>
  <c r="CO424" a="1"/>
  <c r="CO476" a="1"/>
  <c r="CO184" a="1"/>
  <c r="CO255" a="1"/>
  <c r="CO211" a="1"/>
  <c r="CO4" a="1"/>
  <c r="CO28" a="1"/>
  <c r="AB3" a="1"/>
  <c r="CO346" a="1"/>
  <c r="CO536" a="1"/>
  <c r="CO531" a="1"/>
  <c r="CO132" a="1"/>
  <c r="CO259" a="1"/>
  <c r="CO528" a="1"/>
  <c r="CO189" a="1"/>
  <c r="CO162" a="1"/>
  <c r="CO416" a="1"/>
  <c r="CO313" a="1"/>
  <c r="CO225" a="1"/>
  <c r="CO389" a="1"/>
  <c r="CO440" a="1"/>
  <c r="CO490" a="1"/>
  <c r="CO267" a="1"/>
  <c r="CO108" a="1"/>
  <c r="CB34" i="24"/>
  <c r="CO261" i="3" a="1"/>
  <c r="CO248" a="1"/>
  <c r="CO559" a="1"/>
  <c r="CO126" a="1"/>
  <c r="CO351" a="1"/>
  <c r="CO273" a="1"/>
  <c r="CO15" a="1"/>
  <c r="CO465" a="1"/>
  <c r="CO179" a="1"/>
  <c r="CO91" a="1"/>
  <c r="CO217" a="1"/>
  <c r="CO491" a="1"/>
  <c r="CO71" a="1"/>
  <c r="CO129" a="1"/>
  <c r="CO515" a="1"/>
  <c r="CO218" a="1"/>
  <c r="CO414" a="1"/>
  <c r="CO116" a="1"/>
  <c r="CO436" a="1"/>
  <c r="CO264" a="1"/>
  <c r="CO246" a="1"/>
  <c r="CO455" a="1"/>
  <c r="CO37" a="1"/>
  <c r="CO214" a="1"/>
  <c r="CO550" a="1"/>
  <c r="CO54" a="1"/>
  <c r="CO39" a="1"/>
  <c r="CO53" a="1"/>
  <c r="CO323" a="1"/>
  <c r="CO152" a="1"/>
  <c r="CO231" a="1"/>
  <c r="CO385" a="1"/>
  <c r="CO59" a="1"/>
  <c r="CO379" a="1"/>
  <c r="CO384" a="1"/>
  <c r="CO182" a="1"/>
  <c r="CO578" a="1"/>
  <c r="CO588" a="1"/>
  <c r="CO174" a="1"/>
  <c r="CO457" a="1"/>
  <c r="CO213" a="1"/>
  <c r="CO279" a="1"/>
  <c r="CO222" a="1"/>
  <c r="CO233" a="1"/>
  <c r="CO529" a="1"/>
  <c r="CO510" a="1"/>
  <c r="CO139" a="1"/>
  <c r="CO295" a="1"/>
  <c r="CO500" a="1"/>
  <c r="CO415" a="1"/>
  <c r="CO377" a="1"/>
  <c r="CO454" a="1"/>
  <c r="AN13"/>
  <c r="CO82" a="1"/>
  <c r="CO52" a="1"/>
  <c r="AN7"/>
  <c r="CO204" a="1"/>
  <c r="CO301" a="1"/>
  <c r="CO224" a="1"/>
  <c r="CO128" a="1"/>
  <c r="CO522" a="1"/>
  <c r="CO532" a="1"/>
  <c r="CO456" a="1"/>
  <c r="CO274" a="1"/>
  <c r="CO191" a="1"/>
  <c r="CO77" a="1"/>
  <c r="CO201" a="1"/>
  <c r="CO575" a="1"/>
  <c r="CO364" a="1"/>
  <c r="CO374" a="1"/>
  <c r="CO585" a="1"/>
  <c r="CO483" a="1"/>
  <c r="CO572" a="1"/>
  <c r="CO593" a="1"/>
  <c r="CO482" a="1"/>
  <c r="CO468" a="1"/>
  <c r="CO397" a="1"/>
  <c r="CO534" a="1"/>
  <c r="CO306" a="1"/>
  <c r="CO114" a="1"/>
  <c r="CO56" a="1"/>
  <c r="CO98" a="1"/>
  <c r="CO268" a="1"/>
  <c r="CO438" a="1"/>
  <c r="CO145" a="1"/>
  <c r="CO9" a="1"/>
  <c r="CO109" a="1"/>
  <c r="CO137" a="1"/>
  <c r="CO294" a="1"/>
  <c r="CO402" a="1"/>
  <c r="CO317" a="1"/>
  <c r="CO193" a="1"/>
  <c r="CO105" a="1"/>
  <c r="AN9"/>
  <c r="CO198" a="1"/>
  <c r="CO305" a="1"/>
  <c r="CO506" a="1"/>
  <c r="CO430" a="1"/>
  <c r="CO303" a="1"/>
  <c r="CO464" a="1"/>
  <c r="CB20" i="24"/>
  <c r="CO394" i="3" a="1"/>
  <c r="CO230" a="1"/>
  <c r="CO516" a="1"/>
  <c r="CO256" a="1"/>
  <c r="BH22" i="24" a="1"/>
  <c r="CO257" i="3" a="1"/>
  <c r="CO554" a="1"/>
  <c r="CO545" a="1"/>
  <c r="CO450" a="1"/>
  <c r="CO151" a="1"/>
  <c r="CO380" a="1"/>
  <c r="CO360" a="1"/>
  <c r="CO502" a="1"/>
  <c r="CO487" a="1"/>
  <c r="CO272" a="1"/>
  <c r="CO352" a="1"/>
  <c r="CO206" a="1"/>
  <c r="AN2"/>
  <c r="CO245" a="1"/>
  <c r="CO171" a="1"/>
  <c r="CO332" a="1"/>
  <c r="CO433" a="1"/>
  <c r="CO453" a="1"/>
  <c r="CO17" a="1"/>
  <c r="CO304" a="1"/>
  <c r="CO410" a="1"/>
  <c r="CO458" a="1"/>
  <c r="CO501" a="1"/>
  <c r="CO496" a="1"/>
  <c r="CO243" a="1"/>
  <c r="CO42" a="1"/>
  <c r="CO444" a="1"/>
  <c r="CO80" a="1"/>
  <c r="CO249" a="1"/>
  <c r="CO353" a="1"/>
  <c r="CO140" a="1"/>
  <c r="CO282" a="1"/>
  <c r="X14" a="1"/>
  <c r="CO422" a="1"/>
  <c r="CO266" a="1"/>
  <c r="CO134" a="1"/>
  <c r="CO144" a="1"/>
  <c r="CB25" i="24"/>
  <c r="CO437" i="3" a="1"/>
  <c r="CO46" a="1"/>
  <c r="CO363" a="1"/>
  <c r="CV4" a="1"/>
  <c r="CO41" a="1"/>
  <c r="CO62" a="1"/>
  <c r="CB26" i="24"/>
  <c r="CO592" i="3" a="1"/>
  <c r="CO548" a="1"/>
  <c r="CO312" a="1"/>
  <c r="CO157" a="1"/>
  <c r="CO60" a="1"/>
  <c r="CO89" a="1"/>
  <c r="CO350" a="1"/>
  <c r="CO469" a="1"/>
  <c r="CO275" a="1"/>
  <c r="CO172" a="1"/>
  <c r="CO164" a="1"/>
  <c r="CO167" a="1"/>
  <c r="CO38" a="1"/>
  <c r="CO409" a="1"/>
  <c r="CO481" a="1"/>
  <c r="CO107" a="1"/>
  <c r="CO168" a="1"/>
  <c r="CO236" a="1"/>
  <c r="CO298" a="1"/>
  <c r="CO371" a="1"/>
  <c r="CO420" a="1"/>
  <c r="CO541" a="1"/>
  <c r="CV14" a="1"/>
  <c r="CO425" a="1"/>
  <c r="CO459" a="1"/>
  <c r="CO485" a="1"/>
  <c r="CO10" a="1"/>
  <c r="CO421" a="1"/>
  <c r="CO196" a="1"/>
  <c r="CO324" a="1"/>
  <c r="CO509" a="1"/>
  <c r="CO203" a="1"/>
  <c r="CO258" a="1"/>
  <c r="CO560" a="1"/>
  <c r="CO235" a="1"/>
  <c r="CO158" a="1"/>
  <c r="CO228" a="1"/>
  <c r="CO106" a="1"/>
  <c r="CO36" a="1"/>
  <c r="CO238" a="1"/>
  <c r="CO308" a="1"/>
  <c r="CO561" a="1"/>
  <c r="CO14" a="1"/>
  <c r="BF22" i="24"/>
  <c r="CO155" i="3" a="1"/>
  <c r="CO581" a="1"/>
  <c r="CO435" a="1"/>
  <c r="CO472" a="1"/>
  <c r="CO357" a="1"/>
  <c r="CO113" a="1"/>
  <c r="CO277" a="1"/>
  <c r="CO84" a="1"/>
  <c r="CO552" a="1"/>
  <c r="CO512" a="1"/>
  <c r="CO563" a="1"/>
  <c r="CO44" a="1"/>
  <c r="CO390" a="1"/>
  <c r="CO192" a="1"/>
  <c r="CO354" a="1"/>
  <c r="CO300" a="1"/>
  <c r="CO310" a="1"/>
  <c r="CO373" a="1"/>
  <c r="CO247" a="1"/>
  <c r="CO55" a="1"/>
  <c r="CO69" a="1"/>
  <c r="CO566" a="1"/>
  <c r="CO540" a="1"/>
  <c r="CO67" a="1"/>
  <c r="CO498" a="1"/>
  <c r="CO185" a="1"/>
  <c r="CO587" a="1"/>
  <c r="CO368" a="1"/>
  <c r="CO190" a="1"/>
  <c r="DC12"/>
  <c r="CO187" a="1"/>
  <c r="CO286" a="1"/>
  <c r="CO579" a="1"/>
  <c r="Y14" a="1"/>
  <c r="CO241" a="1"/>
  <c r="CO169" a="1"/>
  <c r="CO362" a="1"/>
  <c r="CO401" a="1"/>
  <c r="CO7" a="1"/>
  <c r="CO118" a="1"/>
  <c r="CO263" a="1"/>
  <c r="CO573" a="1"/>
  <c r="CO434" a="1"/>
  <c r="CO489" a="1"/>
  <c r="CO240" a="1"/>
  <c r="CO533" a="1"/>
  <c r="CO21" a="1"/>
  <c r="CO356" a="1"/>
  <c r="CO471" a="1"/>
  <c r="CO16" a="1"/>
  <c r="CO73" a="1"/>
  <c r="CO508" a="1"/>
  <c r="CO154" a="1"/>
  <c r="CO104" a="1"/>
  <c r="CO403" a="1"/>
  <c r="CO407" a="1"/>
  <c r="CO562" a="1"/>
  <c r="CO122" a="1"/>
  <c r="CO480" a="1"/>
  <c r="BF21" i="24"/>
  <c r="CO355" i="3" a="1"/>
  <c r="CO375" a="1"/>
  <c r="CO448" a="1"/>
  <c r="CO178" a="1"/>
  <c r="CO20" a="1"/>
  <c r="CO484" a="1"/>
  <c r="CO260" a="1"/>
  <c r="CO333" a="1"/>
  <c r="BH21" i="24" a="1"/>
  <c r="CO234" i="3" a="1"/>
  <c r="CO400" a="1"/>
  <c r="CO527" a="1"/>
  <c r="CO564" a="1"/>
  <c r="CB19" i="24"/>
  <c r="CO503" i="3" a="1"/>
  <c r="CO271" a="1"/>
  <c r="CO387" a="1"/>
  <c r="CO69" l="1"/>
  <c r="DH69" s="1"/>
  <c r="CO566"/>
  <c r="DH566" s="1"/>
  <c r="CO100"/>
  <c r="DH100" s="1"/>
  <c r="CO280"/>
  <c r="DH280" s="1"/>
  <c r="CO516"/>
  <c r="DH516" s="1"/>
  <c r="CO465"/>
  <c r="DH465" s="1"/>
  <c r="CO452"/>
  <c r="DH452" s="1"/>
  <c r="CO235"/>
  <c r="DH235" s="1"/>
  <c r="CO420"/>
  <c r="DH420" s="1"/>
  <c r="CO570"/>
  <c r="DH570" s="1"/>
  <c r="CO534"/>
  <c r="DH534" s="1"/>
  <c r="CO315"/>
  <c r="DH315" s="1"/>
  <c r="CO171"/>
  <c r="DH171" s="1"/>
  <c r="CO379"/>
  <c r="DH379" s="1"/>
  <c r="CO46"/>
  <c r="DH46" s="1"/>
  <c r="CO45"/>
  <c r="DH45" s="1"/>
  <c r="CO141"/>
  <c r="DH141" s="1"/>
  <c r="CO208"/>
  <c r="DH208" s="1"/>
  <c r="CO204"/>
  <c r="DH204" s="1"/>
  <c r="AB14"/>
  <c r="AC14" s="1" a="1"/>
  <c r="AC14" s="1"/>
  <c r="AD14" s="1"/>
  <c r="AK14" s="1"/>
  <c r="CO579"/>
  <c r="DH579" s="1"/>
  <c r="CO526"/>
  <c r="DH526" s="1"/>
  <c r="CO493"/>
  <c r="DH493" s="1"/>
  <c r="CO484"/>
  <c r="DH484" s="1"/>
  <c r="BZ21" i="24"/>
  <c r="CO88" i="3"/>
  <c r="DH88" s="1"/>
  <c r="CO67"/>
  <c r="DH67" s="1"/>
  <c r="CO147"/>
  <c r="DH147" s="1"/>
  <c r="CO14"/>
  <c r="DH14" s="1"/>
  <c r="CO152"/>
  <c r="DH152" s="1"/>
  <c r="CO510"/>
  <c r="DH510" s="1"/>
  <c r="CO18"/>
  <c r="DH18" s="1"/>
  <c r="CO320"/>
  <c r="DH320" s="1"/>
  <c r="CO332"/>
  <c r="DH332" s="1"/>
  <c r="CO72"/>
  <c r="DH72" s="1"/>
  <c r="CO411"/>
  <c r="DH411" s="1"/>
  <c r="CO361"/>
  <c r="DH361" s="1"/>
  <c r="CO454"/>
  <c r="DH454" s="1"/>
  <c r="CO142"/>
  <c r="DH142" s="1"/>
  <c r="CO578"/>
  <c r="DH578" s="1"/>
  <c r="CO523"/>
  <c r="DH523" s="1"/>
  <c r="CO387"/>
  <c r="DH387" s="1"/>
  <c r="CO50"/>
  <c r="DH50" s="1"/>
  <c r="CO496"/>
  <c r="DH496" s="1"/>
  <c r="CO7"/>
  <c r="DH7" s="1"/>
  <c r="CS71" i="24"/>
  <c r="DC71"/>
  <c r="DB71" s="1"/>
  <c r="CE71" s="1"/>
  <c r="CO180" i="3"/>
  <c r="DH180" s="1"/>
  <c r="CO294"/>
  <c r="DH294" s="1"/>
  <c r="CO78"/>
  <c r="DH78" s="1"/>
  <c r="CO260"/>
  <c r="DH260" s="1"/>
  <c r="CO475"/>
  <c r="DH475" s="1"/>
  <c r="CO89"/>
  <c r="DH89" s="1"/>
  <c r="X3"/>
  <c r="CO299"/>
  <c r="DH299" s="1"/>
  <c r="CO273"/>
  <c r="DH273" s="1"/>
  <c r="BZ31" i="24"/>
  <c r="CO476" i="3"/>
  <c r="DH476" s="1"/>
  <c r="CO399"/>
  <c r="DH399" s="1"/>
  <c r="CO250"/>
  <c r="DH250" s="1"/>
  <c r="CO71"/>
  <c r="DH71" s="1"/>
  <c r="CO522"/>
  <c r="DH522" s="1"/>
  <c r="CO316"/>
  <c r="DH316" s="1"/>
  <c r="CO319"/>
  <c r="DH319" s="1"/>
  <c r="CO463"/>
  <c r="DH463" s="1"/>
  <c r="CO353"/>
  <c r="DH353" s="1"/>
  <c r="CO6"/>
  <c r="DH6" s="1"/>
  <c r="CO545"/>
  <c r="DH545" s="1"/>
  <c r="CO415"/>
  <c r="DH415" s="1"/>
  <c r="CO230"/>
  <c r="DH230" s="1"/>
  <c r="CO232"/>
  <c r="DH232" s="1"/>
  <c r="CO357"/>
  <c r="DH357" s="1"/>
  <c r="CO186"/>
  <c r="DH186" s="1"/>
  <c r="CO371"/>
  <c r="DH371" s="1"/>
  <c r="CO290"/>
  <c r="DH290" s="1"/>
  <c r="CO397"/>
  <c r="DH397" s="1"/>
  <c r="CO44"/>
  <c r="DH44" s="1"/>
  <c r="CO586"/>
  <c r="DH586" s="1"/>
  <c r="CO209"/>
  <c r="DH209" s="1"/>
  <c r="CO437"/>
  <c r="DH437" s="1"/>
  <c r="CO188"/>
  <c r="DH188" s="1"/>
  <c r="CO246"/>
  <c r="DH246" s="1"/>
  <c r="CO352"/>
  <c r="DH352" s="1"/>
  <c r="CO536"/>
  <c r="DH536" s="1"/>
  <c r="CO511"/>
  <c r="DH511" s="1"/>
  <c r="CO59"/>
  <c r="DH59" s="1"/>
  <c r="CO93"/>
  <c r="DH93" s="1"/>
  <c r="CO34"/>
  <c r="DH34" s="1"/>
  <c r="CO162"/>
  <c r="DH162" s="1"/>
  <c r="CO542"/>
  <c r="DH542" s="1"/>
  <c r="CO218"/>
  <c r="DH218" s="1"/>
  <c r="CO214"/>
  <c r="DH214" s="1"/>
  <c r="CO518"/>
  <c r="DH518" s="1"/>
  <c r="CO74"/>
  <c r="DH74" s="1"/>
  <c r="CO197"/>
  <c r="DH197" s="1"/>
  <c r="CO79"/>
  <c r="DH79" s="1"/>
  <c r="CO173"/>
  <c r="DH173" s="1"/>
  <c r="CO222"/>
  <c r="DH222" s="1"/>
  <c r="CO165"/>
  <c r="DH165" s="1"/>
  <c r="CO384"/>
  <c r="DH384" s="1"/>
  <c r="CO65"/>
  <c r="DH65" s="1"/>
  <c r="CO95"/>
  <c r="DH95" s="1"/>
  <c r="CO369"/>
  <c r="DH369" s="1"/>
  <c r="CO456"/>
  <c r="DH456" s="1"/>
  <c r="CO530"/>
  <c r="DH530" s="1"/>
  <c r="CO324"/>
  <c r="DH324" s="1"/>
  <c r="CO311"/>
  <c r="DH311" s="1"/>
  <c r="CO229"/>
  <c r="DH229" s="1"/>
  <c r="CO549"/>
  <c r="DH549" s="1"/>
  <c r="CO117"/>
  <c r="DH117" s="1"/>
  <c r="CO5"/>
  <c r="DH5" s="1"/>
  <c r="CO137"/>
  <c r="DH137" s="1"/>
  <c r="CO55"/>
  <c r="DH55" s="1"/>
  <c r="CO140"/>
  <c r="DH140" s="1"/>
  <c r="CO421"/>
  <c r="DH421" s="1"/>
  <c r="CO60"/>
  <c r="DH60" s="1"/>
  <c r="CO569"/>
  <c r="DH569" s="1"/>
  <c r="CO277"/>
  <c r="DH277" s="1"/>
  <c r="CO17"/>
  <c r="DH17" s="1"/>
  <c r="CO560"/>
  <c r="DH560" s="1"/>
  <c r="CO424"/>
  <c r="DH424" s="1"/>
  <c r="CO119"/>
  <c r="DH119" s="1"/>
  <c r="CO449"/>
  <c r="DH449" s="1"/>
  <c r="CO428"/>
  <c r="DH428" s="1"/>
  <c r="CO108"/>
  <c r="DH108" s="1"/>
  <c r="CO354"/>
  <c r="DH354" s="1"/>
  <c r="CO183"/>
  <c r="DH183" s="1"/>
  <c r="CO190"/>
  <c r="DH190" s="1"/>
  <c r="CO170"/>
  <c r="DH170" s="1"/>
  <c r="CO114"/>
  <c r="DH114" s="1"/>
  <c r="CO448"/>
  <c r="DH448" s="1"/>
  <c r="CO104"/>
  <c r="DH104" s="1"/>
  <c r="CO394"/>
  <c r="DH394" s="1"/>
  <c r="CO584"/>
  <c r="DH584" s="1"/>
  <c r="CO502"/>
  <c r="DH502" s="1"/>
  <c r="CO298"/>
  <c r="DH298" s="1"/>
  <c r="CO164"/>
  <c r="DH164" s="1"/>
  <c r="CO468"/>
  <c r="DH468" s="1"/>
  <c r="CO329"/>
  <c r="DH329" s="1"/>
  <c r="CO245"/>
  <c r="DH245" s="1"/>
  <c r="CO25"/>
  <c r="DH25" s="1"/>
  <c r="CO398"/>
  <c r="DH398" s="1"/>
  <c r="CO271"/>
  <c r="DH271" s="1"/>
  <c r="CV4"/>
  <c r="DO4" s="1"/>
  <c r="CO589"/>
  <c r="DH589" s="1"/>
  <c r="CO461"/>
  <c r="DH461" s="1"/>
  <c r="CO97"/>
  <c r="DH97" s="1"/>
  <c r="CO22"/>
  <c r="DH22" s="1"/>
  <c r="CO351"/>
  <c r="DH351" s="1"/>
  <c r="CO20"/>
  <c r="DH20" s="1"/>
  <c r="CO82"/>
  <c r="DH82" s="1"/>
  <c r="CO130"/>
  <c r="DH130" s="1"/>
  <c r="CO194"/>
  <c r="DH194" s="1"/>
  <c r="CO491"/>
  <c r="DH491" s="1"/>
  <c r="CO561"/>
  <c r="DH561" s="1"/>
  <c r="CO441"/>
  <c r="DH441" s="1"/>
  <c r="CO471"/>
  <c r="DH471" s="1"/>
  <c r="CO557"/>
  <c r="DH557" s="1"/>
  <c r="CO181"/>
  <c r="DH181" s="1"/>
  <c r="CO407"/>
  <c r="DH407" s="1"/>
  <c r="CO404"/>
  <c r="DH404" s="1"/>
  <c r="CO40"/>
  <c r="DH40" s="1"/>
  <c r="CO269"/>
  <c r="DH269" s="1"/>
  <c r="CO527"/>
  <c r="DH527" s="1"/>
  <c r="CO457"/>
  <c r="DH457" s="1"/>
  <c r="CO520"/>
  <c r="DH520" s="1"/>
  <c r="CO94"/>
  <c r="DH94" s="1"/>
  <c r="CO225"/>
  <c r="DH225" s="1"/>
  <c r="CO494"/>
  <c r="DH494" s="1"/>
  <c r="CO215"/>
  <c r="DH215" s="1"/>
  <c r="CO220"/>
  <c r="DH220" s="1"/>
  <c r="CO479"/>
  <c r="DH479" s="1"/>
  <c r="CO327"/>
  <c r="DH327" s="1"/>
  <c r="CO109"/>
  <c r="DH109" s="1"/>
  <c r="CO8"/>
  <c r="DH8" s="1"/>
  <c r="CO498"/>
  <c r="DH498" s="1"/>
  <c r="CO346"/>
  <c r="DH346" s="1"/>
  <c r="CO157"/>
  <c r="DH157" s="1"/>
  <c r="CO149"/>
  <c r="DH149" s="1"/>
  <c r="CO153"/>
  <c r="DH153" s="1"/>
  <c r="CO472"/>
  <c r="DH472" s="1"/>
  <c r="CO31"/>
  <c r="DH31" s="1"/>
  <c r="CO488"/>
  <c r="DH488" s="1"/>
  <c r="CO571"/>
  <c r="DH571" s="1"/>
  <c r="CO254"/>
  <c r="DH254" s="1"/>
  <c r="CO563"/>
  <c r="DH563" s="1"/>
  <c r="BH21" i="24"/>
  <c r="CO524" i="3"/>
  <c r="DH524" s="1"/>
  <c r="CO202"/>
  <c r="DH202" s="1"/>
  <c r="CO39"/>
  <c r="DH39" s="1"/>
  <c r="CO264"/>
  <c r="DH264" s="1"/>
  <c r="CO19"/>
  <c r="DH19" s="1"/>
  <c r="CO466"/>
  <c r="DH466" s="1"/>
  <c r="CO154"/>
  <c r="DH154" s="1"/>
  <c r="CO358"/>
  <c r="DH358" s="1"/>
  <c r="CO199"/>
  <c r="DH199" s="1"/>
  <c r="CO189"/>
  <c r="DH189" s="1"/>
  <c r="CO236"/>
  <c r="DH236" s="1"/>
  <c r="CO482"/>
  <c r="DH482" s="1"/>
  <c r="CO501"/>
  <c r="DH501" s="1"/>
  <c r="CO123"/>
  <c r="DH123" s="1"/>
  <c r="CO42"/>
  <c r="DH42" s="1"/>
  <c r="CO144"/>
  <c r="DH144" s="1"/>
  <c r="CO252"/>
  <c r="DH252" s="1"/>
  <c r="CO247"/>
  <c r="DH247" s="1"/>
  <c r="AB10"/>
  <c r="AC10" s="1" a="1"/>
  <c r="AC10" s="1"/>
  <c r="AD10" s="1"/>
  <c r="AK10" s="1"/>
  <c r="CO10"/>
  <c r="DH10" s="1"/>
  <c r="CO86"/>
  <c r="DH86" s="1"/>
  <c r="CO385"/>
  <c r="DH385" s="1"/>
  <c r="CO383"/>
  <c r="DH383" s="1"/>
  <c r="CO400"/>
  <c r="DH400" s="1"/>
  <c r="CO96"/>
  <c r="DH96" s="1"/>
  <c r="CO480"/>
  <c r="DH480" s="1"/>
  <c r="CO255"/>
  <c r="DH255" s="1"/>
  <c r="CO540"/>
  <c r="DH540" s="1"/>
  <c r="CO191"/>
  <c r="DH191" s="1"/>
  <c r="CO393"/>
  <c r="DH393" s="1"/>
  <c r="CO356"/>
  <c r="DH356" s="1"/>
  <c r="CO131"/>
  <c r="DH131" s="1"/>
  <c r="CO249"/>
  <c r="DH249" s="1"/>
  <c r="CO205"/>
  <c r="DH205" s="1"/>
  <c r="CO554"/>
  <c r="DH554" s="1"/>
  <c r="CO504"/>
  <c r="DH504" s="1"/>
  <c r="CO544"/>
  <c r="DH544" s="1"/>
  <c r="CO228"/>
  <c r="DH228" s="1"/>
  <c r="CO120"/>
  <c r="DH120" s="1"/>
  <c r="CO258"/>
  <c r="DH258" s="1"/>
  <c r="CO443"/>
  <c r="DH443" s="1"/>
  <c r="CO174"/>
  <c r="DH174" s="1"/>
  <c r="CO125"/>
  <c r="DH125" s="1"/>
  <c r="CO573"/>
  <c r="DH573" s="1"/>
  <c r="CO267"/>
  <c r="DH267" s="1"/>
  <c r="CO76"/>
  <c r="DH76" s="1"/>
  <c r="CO281"/>
  <c r="DH281" s="1"/>
  <c r="CO9"/>
  <c r="DH9" s="1"/>
  <c r="CO575"/>
  <c r="DH575" s="1"/>
  <c r="CO166"/>
  <c r="DH166" s="1"/>
  <c r="CO431"/>
  <c r="DH431" s="1"/>
  <c r="CO312"/>
  <c r="DH312" s="1"/>
  <c r="CO284"/>
  <c r="DH284" s="1"/>
  <c r="CO105"/>
  <c r="DH105" s="1"/>
  <c r="CO470"/>
  <c r="DH470" s="1"/>
  <c r="CO216"/>
  <c r="DH216" s="1"/>
  <c r="CO447"/>
  <c r="DH447" s="1"/>
  <c r="CO378"/>
  <c r="DH378" s="1"/>
  <c r="CO381"/>
  <c r="DH381" s="1"/>
  <c r="CO591"/>
  <c r="DH591" s="1"/>
  <c r="CO81"/>
  <c r="DH81" s="1"/>
  <c r="CO172"/>
  <c r="DH172" s="1"/>
  <c r="CO48"/>
  <c r="DH48" s="1"/>
  <c r="CO368"/>
  <c r="DH368" s="1"/>
  <c r="CO507"/>
  <c r="DH507" s="1"/>
  <c r="CO359"/>
  <c r="DH359" s="1"/>
  <c r="CO302"/>
  <c r="DH302" s="1"/>
  <c r="CO500"/>
  <c r="DH500" s="1"/>
  <c r="CO464"/>
  <c r="DH464" s="1"/>
  <c r="CO110"/>
  <c r="DH110" s="1"/>
  <c r="CO126"/>
  <c r="DH126" s="1"/>
  <c r="CO301"/>
  <c r="DH301" s="1"/>
  <c r="CO168"/>
  <c r="DH168" s="1"/>
  <c r="CO256"/>
  <c r="DH256" s="1"/>
  <c r="CO593"/>
  <c r="DH593" s="1"/>
  <c r="CO217"/>
  <c r="DH217" s="1"/>
  <c r="CO308"/>
  <c r="DH308" s="1"/>
  <c r="CO412"/>
  <c r="DH412" s="1"/>
  <c r="CO134"/>
  <c r="DH134" s="1"/>
  <c r="CO276"/>
  <c r="DH276" s="1"/>
  <c r="CO240"/>
  <c r="DH240" s="1"/>
  <c r="CO515"/>
  <c r="DH515" s="1"/>
  <c r="CO553"/>
  <c r="DH553" s="1"/>
  <c r="CO348"/>
  <c r="DH348" s="1"/>
  <c r="CO286"/>
  <c r="DH286" s="1"/>
  <c r="CO541"/>
  <c r="DH541" s="1"/>
  <c r="CO453"/>
  <c r="DH453" s="1"/>
  <c r="CO543"/>
  <c r="DH543" s="1"/>
  <c r="CO103"/>
  <c r="DH103" s="1"/>
  <c r="CO323"/>
  <c r="DH323" s="1"/>
  <c r="CO426"/>
  <c r="DH426" s="1"/>
  <c r="CO288"/>
  <c r="DH288" s="1"/>
  <c r="CO156"/>
  <c r="DH156" s="1"/>
  <c r="CO253"/>
  <c r="DH253" s="1"/>
  <c r="CO529"/>
  <c r="DH529" s="1"/>
  <c r="CO568"/>
  <c r="DH568" s="1"/>
  <c r="CO436"/>
  <c r="DH436" s="1"/>
  <c r="CO159"/>
  <c r="DH159" s="1"/>
  <c r="CO112"/>
  <c r="DH112" s="1"/>
  <c r="CO90"/>
  <c r="DH90" s="1"/>
  <c r="CO492"/>
  <c r="DH492" s="1"/>
  <c r="CO473"/>
  <c r="DH473" s="1"/>
  <c r="CO435"/>
  <c r="DH435" s="1"/>
  <c r="CO360"/>
  <c r="DH360" s="1"/>
  <c r="CO2"/>
  <c r="DH2" s="1"/>
  <c r="CO460"/>
  <c r="DH460" s="1"/>
  <c r="CO514"/>
  <c r="DH514" s="1"/>
  <c r="CO512"/>
  <c r="DH512" s="1"/>
  <c r="CO285"/>
  <c r="DH285" s="1"/>
  <c r="CO83"/>
  <c r="DH83" s="1"/>
  <c r="CO111"/>
  <c r="DH111" s="1"/>
  <c r="CO145"/>
  <c r="DH145" s="1"/>
  <c r="CO423"/>
  <c r="DH423" s="1"/>
  <c r="CO450"/>
  <c r="DH450" s="1"/>
  <c r="AB3"/>
  <c r="AC3" s="1" a="1"/>
  <c r="AC3" s="1"/>
  <c r="AD3" s="1"/>
  <c r="AK3" s="1"/>
  <c r="CO548"/>
  <c r="DH548" s="1"/>
  <c r="CO136"/>
  <c r="DH136" s="1"/>
  <c r="CO279"/>
  <c r="DH279" s="1"/>
  <c r="CO118"/>
  <c r="DH118" s="1"/>
  <c r="CO528"/>
  <c r="DH528" s="1"/>
  <c r="CO551"/>
  <c r="DH551" s="1"/>
  <c r="CO429"/>
  <c r="DH429" s="1"/>
  <c r="CO547"/>
  <c r="DH547" s="1"/>
  <c r="CO388"/>
  <c r="DH388" s="1"/>
  <c r="CO61"/>
  <c r="DH61" s="1"/>
  <c r="CO63"/>
  <c r="DH63" s="1"/>
  <c r="CO587"/>
  <c r="DH587" s="1"/>
  <c r="CO373"/>
  <c r="DH373" s="1"/>
  <c r="CO15"/>
  <c r="DH15" s="1"/>
  <c r="CO70"/>
  <c r="DH70" s="1"/>
  <c r="CO508"/>
  <c r="DH508" s="1"/>
  <c r="CO303"/>
  <c r="DH303" s="1"/>
  <c r="CO101"/>
  <c r="DH101" s="1"/>
  <c r="CO314"/>
  <c r="DH314" s="1"/>
  <c r="CO169"/>
  <c r="DH169" s="1"/>
  <c r="CO107"/>
  <c r="DH107" s="1"/>
  <c r="CO474"/>
  <c r="DH474" s="1"/>
  <c r="CO572"/>
  <c r="DH572" s="1"/>
  <c r="CO564"/>
  <c r="DH564" s="1"/>
  <c r="CO490"/>
  <c r="DH490" s="1"/>
  <c r="CO226"/>
  <c r="DH226" s="1"/>
  <c r="CO266"/>
  <c r="DH266" s="1"/>
  <c r="CO366"/>
  <c r="DH366" s="1"/>
  <c r="CO539"/>
  <c r="DH539" s="1"/>
  <c r="CO306"/>
  <c r="DH306" s="1"/>
  <c r="CO485"/>
  <c r="DH485" s="1"/>
  <c r="CO160"/>
  <c r="DH160" s="1"/>
  <c r="CO576"/>
  <c r="DH576" s="1"/>
  <c r="CO52"/>
  <c r="DH52" s="1"/>
  <c r="CO148"/>
  <c r="DH148" s="1"/>
  <c r="CO203"/>
  <c r="DH203" s="1"/>
  <c r="CO122"/>
  <c r="DH122" s="1"/>
  <c r="CO192"/>
  <c r="DH192" s="1"/>
  <c r="CO37"/>
  <c r="DH37" s="1"/>
  <c r="CO237"/>
  <c r="DH237" s="1"/>
  <c r="CO588"/>
  <c r="DH588" s="1"/>
  <c r="CO594"/>
  <c r="DH594" s="1"/>
  <c r="CO239"/>
  <c r="DH239" s="1"/>
  <c r="CO11"/>
  <c r="DH11" s="1"/>
  <c r="CO345"/>
  <c r="DH345" s="1"/>
  <c r="CO558"/>
  <c r="DH558" s="1"/>
  <c r="CO257"/>
  <c r="DH257" s="1"/>
  <c r="CO382"/>
  <c r="DH382" s="1"/>
  <c r="CO175"/>
  <c r="DH175" s="1"/>
  <c r="CO363"/>
  <c r="DH363" s="1"/>
  <c r="CO538"/>
  <c r="DH538" s="1"/>
  <c r="CO163"/>
  <c r="DH163" s="1"/>
  <c r="CO207"/>
  <c r="DH207" s="1"/>
  <c r="CO200"/>
  <c r="DH200" s="1"/>
  <c r="CO392"/>
  <c r="DH392" s="1"/>
  <c r="CO458"/>
  <c r="DH458" s="1"/>
  <c r="CO238"/>
  <c r="DH238" s="1"/>
  <c r="CO272"/>
  <c r="DH272" s="1"/>
  <c r="CO495"/>
  <c r="DH495" s="1"/>
  <c r="CO438"/>
  <c r="DH438" s="1"/>
  <c r="CO49"/>
  <c r="DH49" s="1"/>
  <c r="CO455"/>
  <c r="DH455" s="1"/>
  <c r="CO592"/>
  <c r="DH592" s="1"/>
  <c r="CO432"/>
  <c r="DH432" s="1"/>
  <c r="CO531"/>
  <c r="DH531" s="1"/>
  <c r="CO559"/>
  <c r="DH559" s="1"/>
  <c r="CO478"/>
  <c r="DH478" s="1"/>
  <c r="CO405"/>
  <c r="DH405" s="1"/>
  <c r="CO242"/>
  <c r="DH242" s="1"/>
  <c r="CO408"/>
  <c r="DH408" s="1"/>
  <c r="CO91"/>
  <c r="DH91" s="1"/>
  <c r="CO333"/>
  <c r="DH333" s="1"/>
  <c r="CO517"/>
  <c r="DH517" s="1"/>
  <c r="CO57"/>
  <c r="DH57" s="1"/>
  <c r="CO54"/>
  <c r="DH54" s="1"/>
  <c r="CO80"/>
  <c r="DH80" s="1"/>
  <c r="CO304"/>
  <c r="DH304" s="1"/>
  <c r="CO445"/>
  <c r="DH445" s="1"/>
  <c r="CO295"/>
  <c r="DH295" s="1"/>
  <c r="CO430"/>
  <c r="DH430" s="1"/>
  <c r="CO193"/>
  <c r="DH193" s="1"/>
  <c r="CO143"/>
  <c r="DH143" s="1"/>
  <c r="CO176"/>
  <c r="DH176" s="1"/>
  <c r="CO481"/>
  <c r="DH481" s="1"/>
  <c r="CO51"/>
  <c r="DH51" s="1"/>
  <c r="CO483"/>
  <c r="DH483" s="1"/>
  <c r="CO213"/>
  <c r="DH213" s="1"/>
  <c r="CO418"/>
  <c r="DH418" s="1"/>
  <c r="CO275"/>
  <c r="DH275" s="1"/>
  <c r="CO422"/>
  <c r="DH422" s="1"/>
  <c r="CO127"/>
  <c r="DH127" s="1"/>
  <c r="CO116"/>
  <c r="DH116" s="1"/>
  <c r="CO446"/>
  <c r="DH446" s="1"/>
  <c r="CO28"/>
  <c r="DH28" s="1"/>
  <c r="CO537"/>
  <c r="DH537" s="1"/>
  <c r="CO231"/>
  <c r="DH231" s="1"/>
  <c r="CO313"/>
  <c r="DH313" s="1"/>
  <c r="CO581"/>
  <c r="DH581" s="1"/>
  <c r="CO309"/>
  <c r="DH309" s="1"/>
  <c r="CO417"/>
  <c r="DH417" s="1"/>
  <c r="CO212"/>
  <c r="DH212" s="1"/>
  <c r="CO552"/>
  <c r="DH552" s="1"/>
  <c r="CO580"/>
  <c r="DH580" s="1"/>
  <c r="CO16"/>
  <c r="DH16" s="1"/>
  <c r="CO21"/>
  <c r="DH21" s="1"/>
  <c r="CO321"/>
  <c r="DH321" s="1"/>
  <c r="CO310"/>
  <c r="DH310" s="1"/>
  <c r="CO77"/>
  <c r="DH77" s="1"/>
  <c r="CO459"/>
  <c r="DH459" s="1"/>
  <c r="CO546"/>
  <c r="DH546" s="1"/>
  <c r="CO291"/>
  <c r="DH291" s="1"/>
  <c r="CO419"/>
  <c r="DH419" s="1"/>
  <c r="CO532"/>
  <c r="DH532" s="1"/>
  <c r="CO380"/>
  <c r="DH380" s="1"/>
  <c r="CO577"/>
  <c r="DH577" s="1"/>
  <c r="CO265"/>
  <c r="DH265" s="1"/>
  <c r="CO555"/>
  <c r="DH555" s="1"/>
  <c r="CO133"/>
  <c r="DH133" s="1"/>
  <c r="CO102"/>
  <c r="DH102" s="1"/>
  <c r="CO241"/>
  <c r="DH241" s="1"/>
  <c r="CO535"/>
  <c r="DH535" s="1"/>
  <c r="CO268"/>
  <c r="DH268" s="1"/>
  <c r="CO195"/>
  <c r="DH195" s="1"/>
  <c r="CO377"/>
  <c r="DH377" s="1"/>
  <c r="Y14"/>
  <c r="CO451"/>
  <c r="DH451" s="1"/>
  <c r="CO113"/>
  <c r="DH113" s="1"/>
  <c r="CO433"/>
  <c r="DH433" s="1"/>
  <c r="CO259"/>
  <c r="DH259" s="1"/>
  <c r="CO442"/>
  <c r="DH442" s="1"/>
  <c r="CO362"/>
  <c r="DH362" s="1"/>
  <c r="CO150"/>
  <c r="DH150" s="1"/>
  <c r="CO58"/>
  <c r="DH58" s="1"/>
  <c r="CO440"/>
  <c r="DH440" s="1"/>
  <c r="CO505"/>
  <c r="DH505" s="1"/>
  <c r="CO278"/>
  <c r="DH278" s="1"/>
  <c r="Y10"/>
  <c r="CO503"/>
  <c r="DH503" s="1"/>
  <c r="CO513"/>
  <c r="DH513" s="1"/>
  <c r="CO375"/>
  <c r="DH375" s="1"/>
  <c r="BH31" i="24"/>
  <c r="CO506" i="3"/>
  <c r="DH506" s="1"/>
  <c r="CO75"/>
  <c r="DH75" s="1"/>
  <c r="CO251"/>
  <c r="DH251" s="1"/>
  <c r="CO182"/>
  <c r="DH182" s="1"/>
  <c r="CO409"/>
  <c r="DH409" s="1"/>
  <c r="CO3"/>
  <c r="DH3" s="1"/>
  <c r="CO585"/>
  <c r="DH585" s="1"/>
  <c r="CO219"/>
  <c r="DH219" s="1"/>
  <c r="CO206"/>
  <c r="DH206" s="1"/>
  <c r="CO565"/>
  <c r="DH565" s="1"/>
  <c r="X14"/>
  <c r="CO43"/>
  <c r="DH43" s="1"/>
  <c r="CO413"/>
  <c r="DH413" s="1"/>
  <c r="CO68"/>
  <c r="DH68" s="1"/>
  <c r="CO395"/>
  <c r="DH395" s="1"/>
  <c r="CO244"/>
  <c r="DH244" s="1"/>
  <c r="CO210"/>
  <c r="DH210" s="1"/>
  <c r="CO158"/>
  <c r="DH158" s="1"/>
  <c r="CO391"/>
  <c r="DH391" s="1"/>
  <c r="CO509"/>
  <c r="DH509" s="1"/>
  <c r="CO562"/>
  <c r="DH562" s="1"/>
  <c r="CO196"/>
  <c r="DH196" s="1"/>
  <c r="CO223"/>
  <c r="DH223" s="1"/>
  <c r="CO567"/>
  <c r="DH567" s="1"/>
  <c r="CO36"/>
  <c r="DH36" s="1"/>
  <c r="CO146"/>
  <c r="DH146" s="1"/>
  <c r="CO233"/>
  <c r="DH233" s="1"/>
  <c r="CO289"/>
  <c r="DH289" s="1"/>
  <c r="CO92"/>
  <c r="DH92" s="1"/>
  <c r="CO184"/>
  <c r="DH184" s="1"/>
  <c r="CO367"/>
  <c r="DH367" s="1"/>
  <c r="CO427"/>
  <c r="DH427" s="1"/>
  <c r="CO287"/>
  <c r="DH287" s="1"/>
  <c r="CO519"/>
  <c r="DH519" s="1"/>
  <c r="CO248"/>
  <c r="DH248" s="1"/>
  <c r="CO138"/>
  <c r="DH138" s="1"/>
  <c r="CO177"/>
  <c r="DH177" s="1"/>
  <c r="CO263"/>
  <c r="DH263" s="1"/>
  <c r="CO179"/>
  <c r="DH179" s="1"/>
  <c r="CO128"/>
  <c r="DH128" s="1"/>
  <c r="CO161"/>
  <c r="DH161" s="1"/>
  <c r="CO124"/>
  <c r="DH124" s="1"/>
  <c r="CO98"/>
  <c r="DH98" s="1"/>
  <c r="CO262"/>
  <c r="DH262" s="1"/>
  <c r="CO85"/>
  <c r="DH85" s="1"/>
  <c r="CO4"/>
  <c r="DH4" s="1"/>
  <c r="CO62"/>
  <c r="DH62" s="1"/>
  <c r="CO349"/>
  <c r="DH349" s="1"/>
  <c r="CO376"/>
  <c r="DH376" s="1"/>
  <c r="CO155"/>
  <c r="DH155" s="1"/>
  <c r="CO178"/>
  <c r="DH178" s="1"/>
  <c r="CO372"/>
  <c r="DH372" s="1"/>
  <c r="CO129"/>
  <c r="DH129" s="1"/>
  <c r="CO221"/>
  <c r="DH221" s="1"/>
  <c r="CO84"/>
  <c r="DH84" s="1"/>
  <c r="CO401"/>
  <c r="DH401" s="1"/>
  <c r="CO317"/>
  <c r="DH317" s="1"/>
  <c r="CO115"/>
  <c r="DH115" s="1"/>
  <c r="CO185"/>
  <c r="DH185" s="1"/>
  <c r="CO414"/>
  <c r="DH414" s="1"/>
  <c r="CO469"/>
  <c r="DH469" s="1"/>
  <c r="CO425"/>
  <c r="DH425" s="1"/>
  <c r="CO73"/>
  <c r="DH73" s="1"/>
  <c r="CO305"/>
  <c r="DH305" s="1"/>
  <c r="CO224"/>
  <c r="DH224" s="1"/>
  <c r="CO590"/>
  <c r="DH590" s="1"/>
  <c r="CO330"/>
  <c r="DH330" s="1"/>
  <c r="CO38"/>
  <c r="DH38" s="1"/>
  <c r="CO243"/>
  <c r="DH243" s="1"/>
  <c r="CO374"/>
  <c r="DH374" s="1"/>
  <c r="CO410"/>
  <c r="DH410" s="1"/>
  <c r="CO406"/>
  <c r="DH406" s="1"/>
  <c r="CO53"/>
  <c r="DH53" s="1"/>
  <c r="CO282"/>
  <c r="DH282" s="1"/>
  <c r="CO307"/>
  <c r="DH307" s="1"/>
  <c r="CO300"/>
  <c r="DH300" s="1"/>
  <c r="X10"/>
  <c r="CO365"/>
  <c r="DH365" s="1"/>
  <c r="CO574"/>
  <c r="DH574" s="1"/>
  <c r="CO187"/>
  <c r="DH187" s="1"/>
  <c r="CO403"/>
  <c r="DH403" s="1"/>
  <c r="CO234"/>
  <c r="DH234" s="1"/>
  <c r="CO525"/>
  <c r="DH525" s="1"/>
  <c r="CO283"/>
  <c r="DH283" s="1"/>
  <c r="CO121"/>
  <c r="DH121" s="1"/>
  <c r="CO135"/>
  <c r="DH135" s="1"/>
  <c r="CO274"/>
  <c r="DH274" s="1"/>
  <c r="CO477"/>
  <c r="DH477" s="1"/>
  <c r="CO390"/>
  <c r="DH390" s="1"/>
  <c r="CO533"/>
  <c r="DH533" s="1"/>
  <c r="CO521"/>
  <c r="DH521" s="1"/>
  <c r="CO444"/>
  <c r="DH444" s="1"/>
  <c r="CO462"/>
  <c r="DH462" s="1"/>
  <c r="CO355"/>
  <c r="DH355" s="1"/>
  <c r="CO439"/>
  <c r="DH439" s="1"/>
  <c r="CO486"/>
  <c r="DH486" s="1"/>
  <c r="CO47"/>
  <c r="DH47" s="1"/>
  <c r="CO347"/>
  <c r="DH347" s="1"/>
  <c r="CO151"/>
  <c r="DH151" s="1"/>
  <c r="CO497"/>
  <c r="DH497" s="1"/>
  <c r="CO227"/>
  <c r="DH227" s="1"/>
  <c r="CO467"/>
  <c r="DH467" s="1"/>
  <c r="CO66"/>
  <c r="DH66" s="1"/>
  <c r="CO389"/>
  <c r="DH389" s="1"/>
  <c r="CO434"/>
  <c r="DH434" s="1"/>
  <c r="CO370"/>
  <c r="DH370" s="1"/>
  <c r="CO56"/>
  <c r="DH56" s="1"/>
  <c r="CO201"/>
  <c r="DH201" s="1"/>
  <c r="CO499"/>
  <c r="DH499" s="1"/>
  <c r="CO556"/>
  <c r="DH556" s="1"/>
  <c r="CO41"/>
  <c r="DH41" s="1"/>
  <c r="CO344"/>
  <c r="DH344" s="1"/>
  <c r="CO386"/>
  <c r="DH386" s="1"/>
  <c r="CO87"/>
  <c r="DH87" s="1"/>
  <c r="CO132"/>
  <c r="DH132" s="1"/>
  <c r="CO583"/>
  <c r="DH583" s="1"/>
  <c r="CO416"/>
  <c r="DH416" s="1"/>
  <c r="CO99"/>
  <c r="DH99" s="1"/>
  <c r="CO270"/>
  <c r="DH270" s="1"/>
  <c r="CO106"/>
  <c r="DH106" s="1"/>
  <c r="CO396"/>
  <c r="DH396" s="1"/>
  <c r="CO64"/>
  <c r="DH64" s="1"/>
  <c r="CO550"/>
  <c r="DH550" s="1"/>
  <c r="CO489"/>
  <c r="DH489" s="1"/>
  <c r="CO402"/>
  <c r="DH402" s="1"/>
  <c r="CO211"/>
  <c r="DH211" s="1"/>
  <c r="CO139"/>
  <c r="DH139" s="1"/>
  <c r="CO198"/>
  <c r="DH198" s="1"/>
  <c r="CO350"/>
  <c r="DH350" s="1"/>
  <c r="CO261"/>
  <c r="DH261" s="1"/>
  <c r="CO582"/>
  <c r="DH582" s="1"/>
  <c r="CO167"/>
  <c r="DH167" s="1"/>
  <c r="CO487"/>
  <c r="DH487" s="1"/>
  <c r="CO364"/>
  <c r="DH364" s="1"/>
  <c r="BZ22" i="24"/>
  <c r="BH22"/>
  <c r="AV7" i="3"/>
  <c r="AY2"/>
  <c r="AZ2" s="1" a="1"/>
  <c r="AZ2" s="1"/>
  <c r="AY7"/>
  <c r="AU7"/>
  <c r="BL7" s="1"/>
  <c r="AV2"/>
  <c r="AR7"/>
  <c r="CT7" s="1" a="1"/>
  <c r="CT7" s="1"/>
  <c r="DM7" s="1"/>
  <c r="AX7" a="1"/>
  <c r="AX7" s="1"/>
  <c r="AR2"/>
  <c r="CT2" s="1" a="1"/>
  <c r="CT2" s="1"/>
  <c r="DM2" s="1"/>
  <c r="BD2"/>
  <c r="AX2" a="1"/>
  <c r="AX2" s="1"/>
  <c r="BC2"/>
  <c r="AU2"/>
  <c r="BK2" s="1"/>
  <c r="CV14"/>
  <c r="DO14" s="1"/>
  <c r="C151"/>
  <c r="BQ71" i="24"/>
  <c r="BR71" s="1"/>
  <c r="BS71" s="1"/>
  <c r="BG8" i="3"/>
  <c r="BH8" s="1"/>
  <c r="AR10"/>
  <c r="CT10" s="1" a="1"/>
  <c r="CT10" s="1"/>
  <c r="DM10" s="1"/>
  <c r="AT10"/>
  <c r="AX10" a="1"/>
  <c r="AX10" s="1"/>
  <c r="E10" s="1"/>
  <c r="AU10"/>
  <c r="AV10"/>
  <c r="BI8"/>
  <c r="BM8" s="1"/>
  <c r="AM8" s="1"/>
  <c r="BO8" s="1"/>
  <c r="U64" i="24"/>
  <c r="BT64"/>
  <c r="B64" s="1"/>
  <c r="BC4" i="3"/>
  <c r="BD4"/>
  <c r="BC3"/>
  <c r="BD3"/>
  <c r="DD12"/>
  <c r="DE12" s="1"/>
  <c r="DF12" s="1"/>
  <c r="CX13"/>
  <c r="DQ13" s="1"/>
  <c r="T9"/>
  <c r="Z9" s="1"/>
  <c r="T4"/>
  <c r="Z4" s="1"/>
  <c r="T3"/>
  <c r="Z3" s="1"/>
  <c r="AW3" s="1"/>
  <c r="EA13"/>
  <c r="EC13"/>
  <c r="EP13" s="1"/>
  <c r="AY9"/>
  <c r="AR9"/>
  <c r="CT9" s="1" a="1"/>
  <c r="AT9"/>
  <c r="AU9"/>
  <c r="AV9"/>
  <c r="AX9" a="1"/>
  <c r="AX9" s="1"/>
  <c r="AY4"/>
  <c r="AZ4" s="1" a="1"/>
  <c r="AZ4" s="1"/>
  <c r="AR4"/>
  <c r="CT4" s="1" a="1"/>
  <c r="CT4" s="1"/>
  <c r="DM4" s="1"/>
  <c r="AT4"/>
  <c r="AU4"/>
  <c r="AV4"/>
  <c r="AX4" a="1"/>
  <c r="AX4" s="1"/>
  <c r="AY3"/>
  <c r="AZ3" s="1" a="1"/>
  <c r="AZ3" s="1"/>
  <c r="AR3"/>
  <c r="CT3" s="1" a="1"/>
  <c r="CT3" s="1"/>
  <c r="DM3" s="1"/>
  <c r="AT3"/>
  <c r="AU3"/>
  <c r="AV3"/>
  <c r="AX3" a="1"/>
  <c r="AX3" s="1"/>
  <c r="CR3" a="1"/>
  <c r="CS3" a="1"/>
  <c r="BH26" i="24" a="1"/>
  <c r="DC8" i="3"/>
  <c r="BF34" i="24"/>
  <c r="BF25"/>
  <c r="DC11" i="3"/>
  <c r="BF26" i="24"/>
  <c r="AN14" i="3"/>
  <c r="CR10" a="1"/>
  <c r="CB35" i="24"/>
  <c r="CX10" i="3" a="1"/>
  <c r="DC13"/>
  <c r="BH25" i="24" a="1"/>
  <c r="AN10" i="3"/>
  <c r="M14"/>
  <c r="BH20" i="24" s="1" a="1"/>
  <c r="BH34" a="1"/>
  <c r="CS10" i="3" a="1"/>
  <c r="AN3"/>
  <c r="BH35" i="24" s="1" a="1"/>
  <c r="DD11" i="3" l="1"/>
  <c r="DE11" s="1"/>
  <c r="DF11" s="1"/>
  <c r="BJ11" s="1"/>
  <c r="BN11" s="1"/>
  <c r="N14"/>
  <c r="AV14" s="1"/>
  <c r="T14" a="1"/>
  <c r="T14" s="1"/>
  <c r="Z14" s="1"/>
  <c r="AW14" s="1"/>
  <c r="DD8"/>
  <c r="DE8" s="1"/>
  <c r="DF8" s="1"/>
  <c r="EM8" s="1"/>
  <c r="EO8" s="1"/>
  <c r="BH25" i="24"/>
  <c r="BZ25"/>
  <c r="BH34"/>
  <c r="BZ34"/>
  <c r="BZ26"/>
  <c r="BH26"/>
  <c r="BK7" i="3"/>
  <c r="BH20" i="24"/>
  <c r="CX7" i="3" a="1"/>
  <c r="CX7" s="1"/>
  <c r="DQ7" s="1"/>
  <c r="EE7"/>
  <c r="EB7" s="1"/>
  <c r="EC7" s="1"/>
  <c r="EP7" s="1"/>
  <c r="BH35" i="24"/>
  <c r="BE2" i="3"/>
  <c r="EQ8"/>
  <c r="BF2"/>
  <c r="EE2"/>
  <c r="EB2" s="1"/>
  <c r="EC2" s="1"/>
  <c r="EP2" s="1"/>
  <c r="BL2"/>
  <c r="CX2" a="1"/>
  <c r="CX2" s="1"/>
  <c r="DQ2" s="1"/>
  <c r="EJ2" s="1"/>
  <c r="C152"/>
  <c r="CS10"/>
  <c r="DL10" s="1"/>
  <c r="CR10"/>
  <c r="DK10" s="1"/>
  <c r="CX10"/>
  <c r="DQ10" s="1"/>
  <c r="ED10"/>
  <c r="DZ10" s="1"/>
  <c r="EE10"/>
  <c r="BL10"/>
  <c r="BK10"/>
  <c r="BM10" s="1"/>
  <c r="AM10" s="1"/>
  <c r="BO10" s="1"/>
  <c r="E3"/>
  <c r="BE3"/>
  <c r="BG3" s="1"/>
  <c r="BH3" s="1"/>
  <c r="BF3"/>
  <c r="BI3"/>
  <c r="BM3" s="1"/>
  <c r="CS3"/>
  <c r="DL3" s="1"/>
  <c r="CR3"/>
  <c r="DK3" s="1"/>
  <c r="ED3"/>
  <c r="DZ3" s="1"/>
  <c r="EM12"/>
  <c r="EQ12"/>
  <c r="BJ12"/>
  <c r="BN12" s="1"/>
  <c r="B12"/>
  <c r="CT9"/>
  <c r="DM9" s="1"/>
  <c r="DD13"/>
  <c r="DE13" s="1"/>
  <c r="DF13" s="1"/>
  <c r="EE3"/>
  <c r="BK3"/>
  <c r="BL3"/>
  <c r="CX3" a="1"/>
  <c r="CX3" s="1"/>
  <c r="DQ3" s="1"/>
  <c r="EE4"/>
  <c r="EB4" s="1"/>
  <c r="BK4"/>
  <c r="BL4"/>
  <c r="EE9"/>
  <c r="EB9" s="1"/>
  <c r="BK9"/>
  <c r="BL9"/>
  <c r="U71" i="24"/>
  <c r="BT71"/>
  <c r="B71" s="1"/>
  <c r="E4" i="3"/>
  <c r="AW4"/>
  <c r="BE4" s="1"/>
  <c r="AW9"/>
  <c r="E9"/>
  <c r="AL13"/>
  <c r="AZ13" a="1"/>
  <c r="AZ7" a="1"/>
  <c r="CX9" a="1"/>
  <c r="CX4" a="1"/>
  <c r="DC2"/>
  <c r="DC3"/>
  <c r="BH19" i="24" a="1"/>
  <c r="BF20"/>
  <c r="DC10" i="3"/>
  <c r="BF19" i="24"/>
  <c r="BF35"/>
  <c r="DC7" i="3"/>
  <c r="BH17" i="24" a="1"/>
  <c r="BZ35" l="1"/>
  <c r="BZ20"/>
  <c r="AX14" i="3" a="1"/>
  <c r="AX14" s="1"/>
  <c r="E14" s="1"/>
  <c r="AU14"/>
  <c r="BK14" s="1"/>
  <c r="EN8"/>
  <c r="BJ8"/>
  <c r="BN8" s="1"/>
  <c r="B8"/>
  <c r="B11"/>
  <c r="BH19" i="24"/>
  <c r="BZ19"/>
  <c r="AR14" i="3"/>
  <c r="EM11"/>
  <c r="EO11" s="1"/>
  <c r="EQ11"/>
  <c r="AT14"/>
  <c r="AY14"/>
  <c r="DD7"/>
  <c r="DE7" s="1"/>
  <c r="DF7" s="1"/>
  <c r="B7" s="1"/>
  <c r="EA7"/>
  <c r="BG2"/>
  <c r="BI2" s="1"/>
  <c r="BM2" s="1"/>
  <c r="AM2" s="1"/>
  <c r="BO2" s="1"/>
  <c r="EA2"/>
  <c r="C153"/>
  <c r="EB10"/>
  <c r="EA10" s="1"/>
  <c r="DD10"/>
  <c r="DE10" s="1"/>
  <c r="DF10" s="1"/>
  <c r="EQ10" s="1"/>
  <c r="EB3"/>
  <c r="EA3" s="1"/>
  <c r="AM3"/>
  <c r="BO3"/>
  <c r="BF4"/>
  <c r="BG4" s="1"/>
  <c r="BI4" s="1"/>
  <c r="BM4" s="1"/>
  <c r="AM4" s="1"/>
  <c r="BO4" s="1"/>
  <c r="EN12"/>
  <c r="EO12"/>
  <c r="CX9"/>
  <c r="DQ9" s="1"/>
  <c r="CX4"/>
  <c r="DQ4" s="1"/>
  <c r="DD3"/>
  <c r="DE3" s="1"/>
  <c r="DF3" s="1"/>
  <c r="EA9"/>
  <c r="EC9"/>
  <c r="EP9" s="1"/>
  <c r="EA4"/>
  <c r="EC4"/>
  <c r="EM13"/>
  <c r="EQ13"/>
  <c r="BJ13"/>
  <c r="B13"/>
  <c r="AZ7"/>
  <c r="AZ13"/>
  <c r="BH17" i="24"/>
  <c r="DD2" i="3"/>
  <c r="DE2" s="1"/>
  <c r="DF2" s="1"/>
  <c r="BH18" i="24" a="1"/>
  <c r="BH16" a="1"/>
  <c r="AZ14" i="3" a="1"/>
  <c r="DC9"/>
  <c r="DC4"/>
  <c r="CT14" a="1"/>
  <c r="BL14" l="1"/>
  <c r="EE14"/>
  <c r="EB14" s="1"/>
  <c r="EC14" s="1"/>
  <c r="EP14" s="1"/>
  <c r="EN11"/>
  <c r="EM7"/>
  <c r="EO7" s="1"/>
  <c r="AZ14"/>
  <c r="BC14" s="1"/>
  <c r="CT14"/>
  <c r="DM14" s="1"/>
  <c r="EQ7"/>
  <c r="BJ7"/>
  <c r="BH2"/>
  <c r="BH18" i="24"/>
  <c r="C154" i="3"/>
  <c r="EC10"/>
  <c r="EP10" s="1"/>
  <c r="BJ10"/>
  <c r="BN10" s="1"/>
  <c r="B10"/>
  <c r="EC3"/>
  <c r="EM3" s="1"/>
  <c r="BH4"/>
  <c r="DD4"/>
  <c r="DE4" s="1"/>
  <c r="DF4" s="1"/>
  <c r="EM4" s="1"/>
  <c r="DD9"/>
  <c r="DE9" s="1"/>
  <c r="DF9" s="1"/>
  <c r="EN13"/>
  <c r="EO13"/>
  <c r="EP4"/>
  <c r="EQ3"/>
  <c r="BJ3"/>
  <c r="BN3" s="1"/>
  <c r="B3"/>
  <c r="EQ2"/>
  <c r="EM2"/>
  <c r="BJ2"/>
  <c r="BN2" s="1"/>
  <c r="B2"/>
  <c r="BC13"/>
  <c r="BD13"/>
  <c r="BC7"/>
  <c r="BD7"/>
  <c r="BH16" i="24"/>
  <c r="CX14" i="3" a="1"/>
  <c r="CX14" l="1"/>
  <c r="DQ14" s="1"/>
  <c r="BD14"/>
  <c r="BF14" s="1"/>
  <c r="EA14"/>
  <c r="EN7"/>
  <c r="C155"/>
  <c r="EM10"/>
  <c r="EP3"/>
  <c r="EN4"/>
  <c r="EO4"/>
  <c r="EN3"/>
  <c r="EO3"/>
  <c r="EM9"/>
  <c r="EQ9"/>
  <c r="BJ9"/>
  <c r="B9"/>
  <c r="EQ4"/>
  <c r="BJ4"/>
  <c r="BN4" s="1"/>
  <c r="B4"/>
  <c r="BE7"/>
  <c r="BF7"/>
  <c r="BE13"/>
  <c r="BF13"/>
  <c r="BG13"/>
  <c r="BH13"/>
  <c r="BE14"/>
  <c r="BI14" s="1"/>
  <c r="EO2"/>
  <c r="EN2"/>
  <c r="DQ16" i="24"/>
  <c r="DC14" i="3"/>
  <c r="DD14" l="1"/>
  <c r="DE14" s="1"/>
  <c r="DF14" s="1"/>
  <c r="B14" s="1"/>
  <c r="C156"/>
  <c r="EN10"/>
  <c r="EO10"/>
  <c r="BG7"/>
  <c r="BH7" s="1"/>
  <c r="BG14"/>
  <c r="BH14" s="1"/>
  <c r="EN9"/>
  <c r="EO9"/>
  <c r="BI13"/>
  <c r="BM14"/>
  <c r="DE16" i="24"/>
  <c r="CU16"/>
  <c r="DP16"/>
  <c r="EQ14" i="3" l="1"/>
  <c r="EM14"/>
  <c r="BJ14"/>
  <c r="BN14" s="1"/>
  <c r="C157"/>
  <c r="BI7"/>
  <c r="BM7" s="1"/>
  <c r="BO7" s="1"/>
  <c r="BM13"/>
  <c r="BN13"/>
  <c r="AM14"/>
  <c r="BO14"/>
  <c r="CT16" i="24"/>
  <c r="DD16"/>
  <c r="DB16" s="1"/>
  <c r="CE16" s="1"/>
  <c r="EN14" i="3" l="1"/>
  <c r="EO14"/>
  <c r="C158"/>
  <c r="AM7"/>
  <c r="BQ16" i="24"/>
  <c r="BS16" s="1"/>
  <c r="BN7" i="3"/>
  <c r="AM13"/>
  <c r="BO13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19"/>
  <c r="DO21"/>
  <c r="DO18"/>
  <c r="DO39"/>
  <c r="DO36"/>
  <c r="DO34"/>
  <c r="DO20"/>
  <c r="DO38"/>
  <c r="DO31"/>
  <c r="DO23"/>
  <c r="DO25"/>
  <c r="DO37"/>
  <c r="DO27"/>
  <c r="DO14"/>
  <c r="DO22"/>
  <c r="DO32"/>
  <c r="DO13"/>
  <c r="DO26"/>
  <c r="DO24"/>
  <c r="DO28"/>
  <c r="DO33"/>
  <c r="DO35"/>
  <c r="C159" i="3" l="1"/>
  <c r="BR16" i="24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CS39"/>
  <c r="DC39"/>
  <c r="DB39" s="1"/>
  <c r="CE39" s="1"/>
  <c r="CU22"/>
  <c r="DE22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DB33" s="1"/>
  <c r="CE33" s="1"/>
  <c r="CU19"/>
  <c r="DE19"/>
  <c r="CS38"/>
  <c r="DC38"/>
  <c r="DB38" s="1"/>
  <c r="CE38" s="1"/>
  <c r="CU27"/>
  <c r="DE27"/>
  <c r="DB27" s="1"/>
  <c r="CE27" s="1"/>
  <c r="CU20"/>
  <c r="DE20"/>
  <c r="CU36"/>
  <c r="DE36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CU28"/>
  <c r="DE28"/>
  <c r="CS17"/>
  <c r="DC17"/>
  <c r="DB17" s="1"/>
  <c r="CE17" s="1"/>
  <c r="CS13"/>
  <c r="DC13"/>
  <c r="DB13" s="1"/>
  <c r="CE13" s="1"/>
  <c r="U16"/>
  <c r="B16"/>
  <c r="BT16"/>
  <c r="DB28" l="1"/>
  <c r="CE28" s="1"/>
  <c r="BQ28" s="1"/>
  <c r="BR28" s="1"/>
  <c r="BS28" s="1"/>
  <c r="DB36"/>
  <c r="CE36" s="1"/>
  <c r="BQ36" s="1"/>
  <c r="BR36" s="1"/>
  <c r="BS36" s="1"/>
  <c r="DB19"/>
  <c r="CE19" s="1"/>
  <c r="DB22"/>
  <c r="CE22" s="1"/>
  <c r="DB21"/>
  <c r="CE21" s="1"/>
  <c r="BQ21" s="1"/>
  <c r="BR21" s="1"/>
  <c r="BS21" s="1"/>
  <c r="C160" i="3"/>
  <c r="DB31" i="24"/>
  <c r="CE31" s="1"/>
  <c r="BQ31" s="1"/>
  <c r="BR31" s="1"/>
  <c r="BS31" s="1"/>
  <c r="BQ17"/>
  <c r="BR17" s="1"/>
  <c r="BQ18"/>
  <c r="BR18" s="1"/>
  <c r="BQ14"/>
  <c r="BR14" s="1"/>
  <c r="BS14" s="1"/>
  <c r="BQ38"/>
  <c r="BR38" s="1"/>
  <c r="DB24"/>
  <c r="CE24" s="1"/>
  <c r="BQ24" s="1"/>
  <c r="BR24" s="1"/>
  <c r="BS24" s="1"/>
  <c r="BQ33"/>
  <c r="BR33" s="1"/>
  <c r="BS33" s="1"/>
  <c r="BQ19"/>
  <c r="BR19" s="1"/>
  <c r="BS19" s="1"/>
  <c r="BQ34"/>
  <c r="BR34" s="1"/>
  <c r="BS34" s="1"/>
  <c r="DB25"/>
  <c r="CE25" s="1"/>
  <c r="BQ25" s="1"/>
  <c r="BR25" s="1"/>
  <c r="BS25" s="1"/>
  <c r="BQ27"/>
  <c r="BR27" s="1"/>
  <c r="BS27" s="1"/>
  <c r="BQ35"/>
  <c r="BR35" s="1"/>
  <c r="BS35" s="1"/>
  <c r="BQ22"/>
  <c r="BR22" s="1"/>
  <c r="BS22" s="1"/>
  <c r="BQ13"/>
  <c r="BS13" s="1"/>
  <c r="DB20"/>
  <c r="CE20" s="1"/>
  <c r="BQ20" s="1"/>
  <c r="BR20" s="1"/>
  <c r="BS20" s="1"/>
  <c r="DB32"/>
  <c r="CE32" s="1"/>
  <c r="BQ32" s="1"/>
  <c r="BR32" s="1"/>
  <c r="BS32" s="1"/>
  <c r="DB23"/>
  <c r="CE23" s="1"/>
  <c r="BQ23" s="1"/>
  <c r="BR23" s="1"/>
  <c r="BS23" s="1"/>
  <c r="BQ37"/>
  <c r="BR37" s="1"/>
  <c r="DB26"/>
  <c r="CE26" s="1"/>
  <c r="BQ26" s="1"/>
  <c r="BR26" s="1"/>
  <c r="BS26" s="1"/>
  <c r="BQ39"/>
  <c r="BR39" s="1"/>
  <c r="BR30"/>
  <c r="BS30" s="1"/>
  <c r="BR29"/>
  <c r="BS29" s="1"/>
  <c r="C161" i="3" l="1"/>
  <c r="BS38" i="24"/>
  <c r="U38" s="1"/>
  <c r="BS17"/>
  <c r="BT17" s="1"/>
  <c r="BS18"/>
  <c r="U18" s="1"/>
  <c r="BS37"/>
  <c r="BT37" s="1"/>
  <c r="BR13"/>
  <c r="BS39"/>
  <c r="B39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14"/>
  <c r="BT14"/>
  <c r="B14" s="1"/>
  <c r="BT13"/>
  <c r="B13" s="1"/>
  <c r="U13"/>
  <c r="DO15"/>
  <c r="C162" i="3" l="1"/>
  <c r="B38" i="24"/>
  <c r="U17"/>
  <c r="DC15"/>
  <c r="DB15" s="1"/>
  <c r="CE15" s="1"/>
  <c r="CS15"/>
  <c r="BT38"/>
  <c r="B17"/>
  <c r="BT39"/>
  <c r="B18"/>
  <c r="BT18"/>
  <c r="B37"/>
  <c r="U37"/>
  <c r="U39"/>
  <c r="BQ15" l="1"/>
  <c r="C163" i="3"/>
  <c r="DC24"/>
  <c r="BQ5" i="24"/>
  <c r="DC20" i="3"/>
  <c r="DC25"/>
  <c r="DC17"/>
  <c r="DC18"/>
  <c r="DC16"/>
  <c r="DC15"/>
  <c r="DC21"/>
  <c r="DC26"/>
  <c r="DC19"/>
  <c r="V2" i="24" l="1"/>
  <c r="AV44" s="1"/>
  <c r="BQ9"/>
  <c r="BQ11"/>
  <c r="BQ7"/>
  <c r="BR7"/>
  <c r="W2" s="1"/>
  <c r="BS15"/>
  <c r="BR15"/>
  <c r="C164" i="3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AV39" i="24"/>
  <c r="DD26" i="3"/>
  <c r="DE26" s="1"/>
  <c r="DF26" s="1"/>
  <c r="DD25"/>
  <c r="DE25" s="1"/>
  <c r="DF25" s="1"/>
  <c r="DD24"/>
  <c r="DE24" s="1"/>
  <c r="DF24" s="1"/>
  <c r="DD21"/>
  <c r="DE21" s="1"/>
  <c r="DF21" s="1"/>
  <c r="DD20"/>
  <c r="DE20" s="1"/>
  <c r="DF20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AV68" i="24" l="1"/>
  <c r="AV66"/>
  <c r="AV38"/>
  <c r="AV71"/>
  <c r="AV16"/>
  <c r="AV54"/>
  <c r="AV24"/>
  <c r="AV37"/>
  <c r="AV59"/>
  <c r="AV60"/>
  <c r="BT15"/>
  <c r="B15" s="1"/>
  <c r="U15"/>
  <c r="AV32"/>
  <c r="AV67"/>
  <c r="AV61"/>
  <c r="AV20"/>
  <c r="AV62"/>
  <c r="AV53"/>
  <c r="AV46"/>
  <c r="AV52"/>
  <c r="AV33"/>
  <c r="AV43"/>
  <c r="AV28"/>
  <c r="AV64"/>
  <c r="AV42"/>
  <c r="AV50"/>
  <c r="AV45"/>
  <c r="AV25"/>
  <c r="AV27"/>
  <c r="AV26"/>
  <c r="AV34"/>
  <c r="AV17"/>
  <c r="AV23"/>
  <c r="AV36"/>
  <c r="AV19"/>
  <c r="AV58"/>
  <c r="C196" i="3"/>
  <c r="C197" s="1"/>
  <c r="C198" s="1"/>
  <c r="C199" s="1"/>
  <c r="C200" s="1"/>
  <c r="C201" s="1"/>
  <c r="C202" s="1"/>
  <c r="AV51" i="24"/>
  <c r="AV21"/>
  <c r="AV35"/>
  <c r="AV30"/>
  <c r="AV22"/>
  <c r="AV29"/>
  <c r="AV18"/>
  <c r="AV49"/>
  <c r="AV63"/>
  <c r="AV65"/>
  <c r="AV31"/>
  <c r="BJ15" i="3"/>
  <c r="BN15" s="1"/>
  <c r="B15"/>
  <c r="EQ15"/>
  <c r="EM15"/>
  <c r="BJ16"/>
  <c r="B16"/>
  <c r="EQ16"/>
  <c r="EM16"/>
  <c r="BJ17"/>
  <c r="BN17" s="1"/>
  <c r="B17"/>
  <c r="EQ17"/>
  <c r="EM17"/>
  <c r="BJ18"/>
  <c r="BN18" s="1"/>
  <c r="B18"/>
  <c r="EQ18"/>
  <c r="EM18"/>
  <c r="BJ19"/>
  <c r="BN19" s="1"/>
  <c r="B19"/>
  <c r="EQ19"/>
  <c r="EM19"/>
  <c r="BJ20"/>
  <c r="B20"/>
  <c r="EQ20"/>
  <c r="EM20"/>
  <c r="BJ21"/>
  <c r="B21"/>
  <c r="EQ21"/>
  <c r="EM21"/>
  <c r="BJ24"/>
  <c r="B24"/>
  <c r="EQ24"/>
  <c r="EM24"/>
  <c r="BJ25"/>
  <c r="BN25" s="1"/>
  <c r="B25"/>
  <c r="EQ25"/>
  <c r="EM25"/>
  <c r="BJ26"/>
  <c r="BN26" s="1"/>
  <c r="B26"/>
  <c r="EQ26"/>
  <c r="EM26"/>
  <c r="C203" l="1"/>
  <c r="C204" s="1"/>
  <c r="C205" s="1"/>
  <c r="C206" s="1"/>
  <c r="C207" s="1"/>
  <c r="C208" s="1"/>
  <c r="C209" s="1"/>
  <c r="C210" s="1"/>
  <c r="C211" s="1"/>
  <c r="EO26"/>
  <c r="EN26"/>
  <c r="EO25"/>
  <c r="EN25"/>
  <c r="EO24"/>
  <c r="EN24"/>
  <c r="EO21"/>
  <c r="EN21"/>
  <c r="EO20"/>
  <c r="EN20"/>
  <c r="EO19"/>
  <c r="EN19"/>
  <c r="EO18"/>
  <c r="EN18"/>
  <c r="EO17"/>
  <c r="EN17"/>
  <c r="EO16"/>
  <c r="EN16"/>
  <c r="EO15"/>
  <c r="EN15"/>
  <c r="C212" l="1"/>
  <c r="C213" s="1"/>
  <c r="C214" s="1"/>
  <c r="C215" s="1"/>
  <c r="C216" s="1"/>
  <c r="C217" s="1"/>
  <c r="C218" s="1"/>
  <c r="C219" s="1"/>
  <c r="AZ11" a="1"/>
  <c r="AZ24" a="1"/>
  <c r="AZ9" a="1"/>
  <c r="DC23"/>
  <c r="AZ16" a="1"/>
  <c r="AZ21" a="1"/>
  <c r="DC22"/>
  <c r="AZ20" a="1"/>
  <c r="C220" l="1"/>
  <c r="C221" s="1"/>
  <c r="C222" s="1"/>
  <c r="C223" s="1"/>
  <c r="C224" s="1"/>
  <c r="C225" s="1"/>
  <c r="C226" s="1"/>
  <c r="C227" s="1"/>
  <c r="C228" s="1"/>
  <c r="C229" s="1"/>
  <c r="DD22"/>
  <c r="DE22" s="1"/>
  <c r="DF22" s="1"/>
  <c r="DD23"/>
  <c r="DE23" s="1"/>
  <c r="DF23" s="1"/>
  <c r="AZ9"/>
  <c r="AZ24"/>
  <c r="AZ21"/>
  <c r="AZ20"/>
  <c r="AZ16"/>
  <c r="AZ11"/>
  <c r="C231" l="1"/>
  <c r="C230"/>
  <c r="BC11"/>
  <c r="BD11"/>
  <c r="BD16"/>
  <c r="BC16"/>
  <c r="BD20"/>
  <c r="BC20"/>
  <c r="BD21"/>
  <c r="BC21"/>
  <c r="BD24"/>
  <c r="BC24"/>
  <c r="BD9"/>
  <c r="BC9"/>
  <c r="EQ23"/>
  <c r="BJ23"/>
  <c r="BN23" s="1"/>
  <c r="B23"/>
  <c r="EM23"/>
  <c r="EQ22"/>
  <c r="BJ22"/>
  <c r="BN22" s="1"/>
  <c r="B22"/>
  <c r="EM22"/>
  <c r="C233" l="1"/>
  <c r="C234" s="1"/>
  <c r="C235" s="1"/>
  <c r="C236" s="1"/>
  <c r="C237" s="1"/>
  <c r="C238" s="1"/>
  <c r="C239" s="1"/>
  <c r="C240" s="1"/>
  <c r="C241" s="1"/>
  <c r="C242" s="1"/>
  <c r="C243" s="1"/>
  <c r="C244" s="1"/>
  <c r="C245" s="1"/>
  <c r="C246" s="1"/>
  <c r="C247" s="1"/>
  <c r="C248" s="1"/>
  <c r="C232"/>
  <c r="EN22"/>
  <c r="EO22"/>
  <c r="EN23"/>
  <c r="EO23"/>
  <c r="BE9"/>
  <c r="BF9"/>
  <c r="BI24"/>
  <c r="BE24"/>
  <c r="BF24"/>
  <c r="BG24"/>
  <c r="BH24"/>
  <c r="BI21"/>
  <c r="BE21"/>
  <c r="BF21"/>
  <c r="BI20"/>
  <c r="BE20"/>
  <c r="BF20"/>
  <c r="BI16"/>
  <c r="BE16"/>
  <c r="BF16"/>
  <c r="BE11"/>
  <c r="BF11"/>
  <c r="BG11"/>
  <c r="BI11"/>
  <c r="BM11" s="1"/>
  <c r="BH11"/>
  <c r="BG21" l="1"/>
  <c r="BH21" s="1"/>
  <c r="BG9"/>
  <c r="BH9" s="1"/>
  <c r="C249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BG20"/>
  <c r="BH20" s="1"/>
  <c r="BG16"/>
  <c r="BH16" s="1"/>
  <c r="BM16"/>
  <c r="AL16" s="1"/>
  <c r="AM16" s="1"/>
  <c r="BN16"/>
  <c r="AL11"/>
  <c r="AM11" s="1"/>
  <c r="BM20"/>
  <c r="BN20"/>
  <c r="BM21"/>
  <c r="BN21"/>
  <c r="BN24"/>
  <c r="BM24"/>
  <c r="AL24" s="1"/>
  <c r="AM24" s="1"/>
  <c r="BO24" s="1"/>
  <c r="AL9"/>
  <c r="BI9" l="1"/>
  <c r="BM9" s="1"/>
  <c r="BO9" s="1"/>
  <c r="C268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BO16"/>
  <c r="BO11"/>
  <c r="AL21"/>
  <c r="AM21" s="1"/>
  <c r="BO21"/>
  <c r="AL20"/>
  <c r="AM20" s="1"/>
  <c r="DC104"/>
  <c r="DC65"/>
  <c r="DC73"/>
  <c r="DC139"/>
  <c r="DC35"/>
  <c r="DC191"/>
  <c r="DC202"/>
  <c r="DC102"/>
  <c r="DC112"/>
  <c r="DC32"/>
  <c r="DC267"/>
  <c r="DC136"/>
  <c r="DC42"/>
  <c r="DC187"/>
  <c r="DC176"/>
  <c r="DC68"/>
  <c r="DC167"/>
  <c r="DC186"/>
  <c r="DC108"/>
  <c r="DC39"/>
  <c r="DC175"/>
  <c r="DC190"/>
  <c r="DC145"/>
  <c r="DC54"/>
  <c r="DC143"/>
  <c r="DC74"/>
  <c r="DC140"/>
  <c r="DC135"/>
  <c r="DC238"/>
  <c r="DC40"/>
  <c r="DC52"/>
  <c r="DC142"/>
  <c r="DC124"/>
  <c r="DC75"/>
  <c r="DC63"/>
  <c r="DC99"/>
  <c r="DC174"/>
  <c r="DC80"/>
  <c r="DC106"/>
  <c r="DC185"/>
  <c r="DC133"/>
  <c r="DC126"/>
  <c r="DC195"/>
  <c r="DC56"/>
  <c r="DC70"/>
  <c r="DC172"/>
  <c r="DC147"/>
  <c r="DC48"/>
  <c r="DC239"/>
  <c r="DC49"/>
  <c r="DC71"/>
  <c r="DC244"/>
  <c r="DC188"/>
  <c r="DC236"/>
  <c r="DC45"/>
  <c r="DC120"/>
  <c r="DC62"/>
  <c r="DC179"/>
  <c r="DC237"/>
  <c r="DC101"/>
  <c r="DC34"/>
  <c r="DC118"/>
  <c r="DC41"/>
  <c r="DC37"/>
  <c r="DC87"/>
  <c r="DC84"/>
  <c r="DC27"/>
  <c r="DC241"/>
  <c r="DC53"/>
  <c r="DC81"/>
  <c r="DC168"/>
  <c r="DC64"/>
  <c r="DC166"/>
  <c r="DC229"/>
  <c r="DC246"/>
  <c r="DC46"/>
  <c r="DC164"/>
  <c r="DC193"/>
  <c r="DC183"/>
  <c r="DC30"/>
  <c r="DC182"/>
  <c r="DC171"/>
  <c r="DC114"/>
  <c r="DC44"/>
  <c r="DC245"/>
  <c r="DC228"/>
  <c r="DC181"/>
  <c r="DC90"/>
  <c r="DC29"/>
  <c r="DC50"/>
  <c r="DC66"/>
  <c r="DC76"/>
  <c r="DC192"/>
  <c r="DC235"/>
  <c r="DC98"/>
  <c r="DC59"/>
  <c r="DC144"/>
  <c r="DC165"/>
  <c r="DC141"/>
  <c r="DC248"/>
  <c r="DC129"/>
  <c r="DC128"/>
  <c r="DC60"/>
  <c r="DC122"/>
  <c r="DC95"/>
  <c r="DC28"/>
  <c r="DC240"/>
  <c r="DC72"/>
  <c r="DC36"/>
  <c r="DC178"/>
  <c r="DC33"/>
  <c r="DC110"/>
  <c r="DC131"/>
  <c r="DC86"/>
  <c r="DC31"/>
  <c r="DC234"/>
  <c r="DC92"/>
  <c r="DC47"/>
  <c r="DC116"/>
  <c r="DC103"/>
  <c r="DC233"/>
  <c r="DC146"/>
  <c r="DC137"/>
  <c r="DC82"/>
  <c r="DC55"/>
  <c r="DC138"/>
  <c r="DC177"/>
  <c r="DC88"/>
  <c r="DC61"/>
  <c r="DC97"/>
  <c r="DC184"/>
  <c r="DC79"/>
  <c r="DC194"/>
  <c r="DC132"/>
  <c r="DC38"/>
  <c r="DC96"/>
  <c r="DC67"/>
  <c r="DC94"/>
  <c r="DC247"/>
  <c r="DC169"/>
  <c r="DC173"/>
  <c r="DC85"/>
  <c r="DC100"/>
  <c r="DC69"/>
  <c r="DC189"/>
  <c r="DC231"/>
  <c r="DC57"/>
  <c r="DC243"/>
  <c r="DC180"/>
  <c r="DC130"/>
  <c r="DC89"/>
  <c r="DC77"/>
  <c r="DC78"/>
  <c r="DC170"/>
  <c r="DC58"/>
  <c r="DC242"/>
  <c r="DC51"/>
  <c r="DC93"/>
  <c r="DC43"/>
  <c r="DC91"/>
  <c r="DC83"/>
  <c r="DC148"/>
  <c r="AM9" l="1"/>
  <c r="BN9"/>
  <c r="C318"/>
  <c r="C319" s="1"/>
  <c r="C320" s="1"/>
  <c r="BO20"/>
  <c r="DD27"/>
  <c r="DE27" s="1"/>
  <c r="DF27" s="1"/>
  <c r="DD33"/>
  <c r="DE33" s="1"/>
  <c r="DF33" s="1"/>
  <c r="DD267"/>
  <c r="DE267" s="1"/>
  <c r="DF267" s="1"/>
  <c r="DD248"/>
  <c r="DE248" s="1"/>
  <c r="DF248" s="1"/>
  <c r="DD247"/>
  <c r="DE247" s="1"/>
  <c r="DF247" s="1"/>
  <c r="DD246"/>
  <c r="DE246" s="1"/>
  <c r="DF246" s="1"/>
  <c r="DD245"/>
  <c r="DE245" s="1"/>
  <c r="DF245" s="1"/>
  <c r="DD244"/>
  <c r="DE244" s="1"/>
  <c r="DF244" s="1"/>
  <c r="DD243"/>
  <c r="DE243" s="1"/>
  <c r="DF243" s="1"/>
  <c r="DD242"/>
  <c r="DE242" s="1"/>
  <c r="DF242" s="1"/>
  <c r="DD241"/>
  <c r="DE241" s="1"/>
  <c r="DF241" s="1"/>
  <c r="DD240"/>
  <c r="DE240" s="1"/>
  <c r="DF240" s="1"/>
  <c r="DD239"/>
  <c r="DE239" s="1"/>
  <c r="DF239" s="1"/>
  <c r="DD238"/>
  <c r="DE238" s="1"/>
  <c r="DF238" s="1"/>
  <c r="DD237"/>
  <c r="DE237" s="1"/>
  <c r="DF237" s="1"/>
  <c r="DD236"/>
  <c r="DE236" s="1"/>
  <c r="DF236" s="1"/>
  <c r="DD235"/>
  <c r="DE235" s="1"/>
  <c r="DF235" s="1"/>
  <c r="DD234"/>
  <c r="DE234" s="1"/>
  <c r="DF234" s="1"/>
  <c r="DD233"/>
  <c r="DE233" s="1"/>
  <c r="DF233" s="1"/>
  <c r="DD231"/>
  <c r="DE231" s="1"/>
  <c r="DF231" s="1"/>
  <c r="DD229"/>
  <c r="DE229" s="1"/>
  <c r="DF229" s="1"/>
  <c r="DD228"/>
  <c r="DE228" s="1"/>
  <c r="DF228" s="1"/>
  <c r="DD202"/>
  <c r="DE202" s="1"/>
  <c r="DF202" s="1"/>
  <c r="DD195"/>
  <c r="DE195" s="1"/>
  <c r="DF195" s="1"/>
  <c r="DD194"/>
  <c r="DE194" s="1"/>
  <c r="DF194" s="1"/>
  <c r="DD193"/>
  <c r="DE193" s="1"/>
  <c r="DF193" s="1"/>
  <c r="DD192"/>
  <c r="DE192" s="1"/>
  <c r="DF192" s="1"/>
  <c r="DD191"/>
  <c r="DE191" s="1"/>
  <c r="DF191" s="1"/>
  <c r="DD190"/>
  <c r="DE190" s="1"/>
  <c r="DF190" s="1"/>
  <c r="DD189"/>
  <c r="DE189" s="1"/>
  <c r="DF189" s="1"/>
  <c r="DD188"/>
  <c r="DE188" s="1"/>
  <c r="DF188" s="1"/>
  <c r="DD187"/>
  <c r="DE187" s="1"/>
  <c r="DF187" s="1"/>
  <c r="DD186"/>
  <c r="DE186" s="1"/>
  <c r="DF186" s="1"/>
  <c r="DD185"/>
  <c r="DE185" s="1"/>
  <c r="DF185" s="1"/>
  <c r="DD184"/>
  <c r="DE184" s="1"/>
  <c r="DF184" s="1"/>
  <c r="DD183"/>
  <c r="DE183" s="1"/>
  <c r="DF183" s="1"/>
  <c r="DD182"/>
  <c r="DE182" s="1"/>
  <c r="DF182" s="1"/>
  <c r="DD181"/>
  <c r="DE181" s="1"/>
  <c r="DF181" s="1"/>
  <c r="DD180"/>
  <c r="DE180" s="1"/>
  <c r="DF180" s="1"/>
  <c r="DD179"/>
  <c r="DE179" s="1"/>
  <c r="DF179" s="1"/>
  <c r="DD178"/>
  <c r="DE178" s="1"/>
  <c r="DF178" s="1"/>
  <c r="DD177"/>
  <c r="DE177" s="1"/>
  <c r="DF177" s="1"/>
  <c r="DD176"/>
  <c r="DE176" s="1"/>
  <c r="DF176" s="1"/>
  <c r="DD175"/>
  <c r="DE175" s="1"/>
  <c r="DF175" s="1"/>
  <c r="DD174"/>
  <c r="DE174" s="1"/>
  <c r="DF174" s="1"/>
  <c r="DD173"/>
  <c r="DE173" s="1"/>
  <c r="DF173" s="1"/>
  <c r="DD172"/>
  <c r="DE172" s="1"/>
  <c r="DF172" s="1"/>
  <c r="DD171"/>
  <c r="DE171" s="1"/>
  <c r="DF171" s="1"/>
  <c r="DD170"/>
  <c r="DE170" s="1"/>
  <c r="DF170" s="1"/>
  <c r="DD169"/>
  <c r="DE169" s="1"/>
  <c r="DF169" s="1"/>
  <c r="DD168"/>
  <c r="DE168" s="1"/>
  <c r="DF168" s="1"/>
  <c r="DD167"/>
  <c r="DE167" s="1"/>
  <c r="DF167" s="1"/>
  <c r="DD166"/>
  <c r="DE166" s="1"/>
  <c r="DF166" s="1"/>
  <c r="DD165"/>
  <c r="DE165" s="1"/>
  <c r="DF165" s="1"/>
  <c r="DD164"/>
  <c r="DE164" s="1"/>
  <c r="DF164" s="1"/>
  <c r="DD148"/>
  <c r="DE148" s="1"/>
  <c r="DF148" s="1"/>
  <c r="DD147"/>
  <c r="DE147" s="1"/>
  <c r="DF147" s="1"/>
  <c r="DD146"/>
  <c r="DE146" s="1"/>
  <c r="DF146" s="1"/>
  <c r="DD145"/>
  <c r="DE145" s="1"/>
  <c r="DF145" s="1"/>
  <c r="DD144"/>
  <c r="DE144" s="1"/>
  <c r="DF144" s="1"/>
  <c r="DD143"/>
  <c r="DE143" s="1"/>
  <c r="DF143" s="1"/>
  <c r="DD142"/>
  <c r="DE142" s="1"/>
  <c r="DF142" s="1"/>
  <c r="DD141"/>
  <c r="DE141" s="1"/>
  <c r="DF141" s="1"/>
  <c r="DD140"/>
  <c r="DE140" s="1"/>
  <c r="DF140" s="1"/>
  <c r="DD139"/>
  <c r="DE139" s="1"/>
  <c r="DF139" s="1"/>
  <c r="DD138"/>
  <c r="DE138" s="1"/>
  <c r="DF138" s="1"/>
  <c r="DD137"/>
  <c r="DE137" s="1"/>
  <c r="DF137" s="1"/>
  <c r="DD136"/>
  <c r="DE136" s="1"/>
  <c r="DF136" s="1"/>
  <c r="DD135"/>
  <c r="DE135" s="1"/>
  <c r="DF135" s="1"/>
  <c r="DD133"/>
  <c r="DE133" s="1"/>
  <c r="DF133" s="1"/>
  <c r="DD132"/>
  <c r="DE132" s="1"/>
  <c r="DF132" s="1"/>
  <c r="DD131"/>
  <c r="DE131" s="1"/>
  <c r="DF131" s="1"/>
  <c r="DD130"/>
  <c r="DE130" s="1"/>
  <c r="DF130" s="1"/>
  <c r="DD129"/>
  <c r="DE129" s="1"/>
  <c r="DF129" s="1"/>
  <c r="DD128"/>
  <c r="DE128" s="1"/>
  <c r="DF128" s="1"/>
  <c r="DD126"/>
  <c r="DE126" s="1"/>
  <c r="DF126" s="1"/>
  <c r="DD124"/>
  <c r="DE124" s="1"/>
  <c r="DF124" s="1"/>
  <c r="DD122"/>
  <c r="DE122" s="1"/>
  <c r="DF122" s="1"/>
  <c r="DD120"/>
  <c r="DE120" s="1"/>
  <c r="DF120" s="1"/>
  <c r="DD118"/>
  <c r="DE118" s="1"/>
  <c r="DF118" s="1"/>
  <c r="DD116"/>
  <c r="DE116" s="1"/>
  <c r="DF116" s="1"/>
  <c r="DD114"/>
  <c r="DE114" s="1"/>
  <c r="DF114" s="1"/>
  <c r="DD112"/>
  <c r="DE112" s="1"/>
  <c r="DF112" s="1"/>
  <c r="DD110"/>
  <c r="DE110" s="1"/>
  <c r="DF110" s="1"/>
  <c r="DD108"/>
  <c r="DE108" s="1"/>
  <c r="DF108" s="1"/>
  <c r="DD106"/>
  <c r="DE106" s="1"/>
  <c r="DF106" s="1"/>
  <c r="DD104"/>
  <c r="DE104" s="1"/>
  <c r="DF104" s="1"/>
  <c r="DD103"/>
  <c r="DE103" s="1"/>
  <c r="DF103" s="1"/>
  <c r="DD102"/>
  <c r="DE102" s="1"/>
  <c r="DF102" s="1"/>
  <c r="DD101"/>
  <c r="DE101" s="1"/>
  <c r="DF101" s="1"/>
  <c r="DD100"/>
  <c r="DE100" s="1"/>
  <c r="DF100" s="1"/>
  <c r="DD99"/>
  <c r="DE99" s="1"/>
  <c r="DF99" s="1"/>
  <c r="DD98"/>
  <c r="DE98" s="1"/>
  <c r="DF98" s="1"/>
  <c r="DD97"/>
  <c r="DE97" s="1"/>
  <c r="DF97" s="1"/>
  <c r="DD96"/>
  <c r="DE96" s="1"/>
  <c r="DF96" s="1"/>
  <c r="DD95"/>
  <c r="DE95" s="1"/>
  <c r="DF95" s="1"/>
  <c r="DD94"/>
  <c r="DE94" s="1"/>
  <c r="DF94" s="1"/>
  <c r="DD93"/>
  <c r="DE93" s="1"/>
  <c r="DF93" s="1"/>
  <c r="DD92"/>
  <c r="DE92" s="1"/>
  <c r="DF92" s="1"/>
  <c r="DD91"/>
  <c r="DE91" s="1"/>
  <c r="DF91" s="1"/>
  <c r="DD90"/>
  <c r="DE90" s="1"/>
  <c r="DF90" s="1"/>
  <c r="DD89"/>
  <c r="DE89" s="1"/>
  <c r="DF89" s="1"/>
  <c r="DD88"/>
  <c r="DE88" s="1"/>
  <c r="DF88" s="1"/>
  <c r="DD87"/>
  <c r="DE87" s="1"/>
  <c r="DF87" s="1"/>
  <c r="DD86"/>
  <c r="DE86" s="1"/>
  <c r="DF86" s="1"/>
  <c r="DD85"/>
  <c r="DE85" s="1"/>
  <c r="DF85" s="1"/>
  <c r="DD84"/>
  <c r="DE84" s="1"/>
  <c r="DF84" s="1"/>
  <c r="DD83"/>
  <c r="DE83" s="1"/>
  <c r="DF83" s="1"/>
  <c r="DD82"/>
  <c r="DE82" s="1"/>
  <c r="DF82" s="1"/>
  <c r="DD81"/>
  <c r="DE81" s="1"/>
  <c r="DF81" s="1"/>
  <c r="DD80"/>
  <c r="DE80" s="1"/>
  <c r="DF80" s="1"/>
  <c r="DD79"/>
  <c r="DE79" s="1"/>
  <c r="DF79" s="1"/>
  <c r="DD78"/>
  <c r="DE78" s="1"/>
  <c r="DF78" s="1"/>
  <c r="DD77"/>
  <c r="DE77" s="1"/>
  <c r="DF77" s="1"/>
  <c r="DD76"/>
  <c r="DE76" s="1"/>
  <c r="DF76" s="1"/>
  <c r="DD75"/>
  <c r="DE75" s="1"/>
  <c r="DF75" s="1"/>
  <c r="DD74"/>
  <c r="DE74" s="1"/>
  <c r="DF74" s="1"/>
  <c r="DD73"/>
  <c r="DE73" s="1"/>
  <c r="DF73" s="1"/>
  <c r="DD72"/>
  <c r="DE72" s="1"/>
  <c r="DF72" s="1"/>
  <c r="DD71"/>
  <c r="DE71" s="1"/>
  <c r="DF71" s="1"/>
  <c r="DD70"/>
  <c r="DE70" s="1"/>
  <c r="DF70" s="1"/>
  <c r="DD69"/>
  <c r="DE69" s="1"/>
  <c r="DF69" s="1"/>
  <c r="DD68"/>
  <c r="DE68" s="1"/>
  <c r="DF68" s="1"/>
  <c r="DD67"/>
  <c r="DE67" s="1"/>
  <c r="DF67" s="1"/>
  <c r="DD66"/>
  <c r="DE66" s="1"/>
  <c r="DF66" s="1"/>
  <c r="DD65"/>
  <c r="DE65" s="1"/>
  <c r="DF65" s="1"/>
  <c r="DD64"/>
  <c r="DE64" s="1"/>
  <c r="DF64" s="1"/>
  <c r="DD63"/>
  <c r="DE63" s="1"/>
  <c r="DF63" s="1"/>
  <c r="DD62"/>
  <c r="DE62" s="1"/>
  <c r="DF62" s="1"/>
  <c r="DD61"/>
  <c r="DE61" s="1"/>
  <c r="DF61" s="1"/>
  <c r="DD60"/>
  <c r="DE60" s="1"/>
  <c r="DF60" s="1"/>
  <c r="DD59"/>
  <c r="DE59" s="1"/>
  <c r="DF59" s="1"/>
  <c r="DD58"/>
  <c r="DE58" s="1"/>
  <c r="DF58" s="1"/>
  <c r="DD57"/>
  <c r="DE57" s="1"/>
  <c r="DF57" s="1"/>
  <c r="DD56"/>
  <c r="DE56" s="1"/>
  <c r="DF56" s="1"/>
  <c r="DD55"/>
  <c r="DE55" s="1"/>
  <c r="DF55" s="1"/>
  <c r="DD54"/>
  <c r="DE54" s="1"/>
  <c r="DF54" s="1"/>
  <c r="DD53"/>
  <c r="DE53" s="1"/>
  <c r="DF53" s="1"/>
  <c r="DD52"/>
  <c r="DE52" s="1"/>
  <c r="DF52" s="1"/>
  <c r="DD51"/>
  <c r="DE51" s="1"/>
  <c r="DF51" s="1"/>
  <c r="DD50"/>
  <c r="DE50" s="1"/>
  <c r="DF50" s="1"/>
  <c r="DD49"/>
  <c r="DE49" s="1"/>
  <c r="DF49" s="1"/>
  <c r="DD48"/>
  <c r="DE48" s="1"/>
  <c r="DF48" s="1"/>
  <c r="DD47"/>
  <c r="DE47" s="1"/>
  <c r="DF47" s="1"/>
  <c r="DD46"/>
  <c r="DE46" s="1"/>
  <c r="DF46" s="1"/>
  <c r="DD45"/>
  <c r="DE45" s="1"/>
  <c r="DF45" s="1"/>
  <c r="DD44"/>
  <c r="DE44" s="1"/>
  <c r="DF44" s="1"/>
  <c r="DD43"/>
  <c r="DE43" s="1"/>
  <c r="DF43" s="1"/>
  <c r="DD42"/>
  <c r="DE42" s="1"/>
  <c r="DF42" s="1"/>
  <c r="DD41"/>
  <c r="DE41" s="1"/>
  <c r="DF41" s="1"/>
  <c r="DD40"/>
  <c r="DE40" s="1"/>
  <c r="DF40" s="1"/>
  <c r="DD39"/>
  <c r="DE39" s="1"/>
  <c r="DF39" s="1"/>
  <c r="DD38"/>
  <c r="DE38" s="1"/>
  <c r="DF38" s="1"/>
  <c r="DD37"/>
  <c r="DE37" s="1"/>
  <c r="DF37" s="1"/>
  <c r="DD36"/>
  <c r="DE36" s="1"/>
  <c r="DF36" s="1"/>
  <c r="DD30"/>
  <c r="DE30" s="1"/>
  <c r="DF30" s="1"/>
  <c r="DD35"/>
  <c r="DE35" s="1"/>
  <c r="DF35" s="1"/>
  <c r="DD34"/>
  <c r="DE34" s="1"/>
  <c r="DF34" s="1"/>
  <c r="DD32"/>
  <c r="DE32" s="1"/>
  <c r="DF32" s="1"/>
  <c r="DD31"/>
  <c r="DE31" s="1"/>
  <c r="DF31" s="1"/>
  <c r="DD29"/>
  <c r="DE29" s="1"/>
  <c r="DF29" s="1"/>
  <c r="DD28"/>
  <c r="DE28" s="1"/>
  <c r="DF28" s="1"/>
  <c r="C321" l="1"/>
  <c r="C322" s="1"/>
  <c r="C323" s="1"/>
  <c r="C324" s="1"/>
  <c r="C325" s="1"/>
  <c r="EQ37"/>
  <c r="B37"/>
  <c r="EM37"/>
  <c r="BJ37"/>
  <c r="BN37" s="1"/>
  <c r="EQ49"/>
  <c r="B49"/>
  <c r="EM49"/>
  <c r="BJ49"/>
  <c r="BN49" s="1"/>
  <c r="EQ61"/>
  <c r="B61"/>
  <c r="EM61"/>
  <c r="BJ61"/>
  <c r="BN61" s="1"/>
  <c r="EQ73"/>
  <c r="B73"/>
  <c r="EM73"/>
  <c r="BJ73"/>
  <c r="BN73" s="1"/>
  <c r="EQ85"/>
  <c r="B85"/>
  <c r="EM85"/>
  <c r="BJ85"/>
  <c r="BN85" s="1"/>
  <c r="EQ97"/>
  <c r="B97"/>
  <c r="EM97"/>
  <c r="BJ97"/>
  <c r="BN97" s="1"/>
  <c r="EQ112"/>
  <c r="B112"/>
  <c r="EM112"/>
  <c r="BJ112"/>
  <c r="BN112" s="1"/>
  <c r="EQ132"/>
  <c r="B132"/>
  <c r="EM132"/>
  <c r="BJ132"/>
  <c r="BN132" s="1"/>
  <c r="EQ141"/>
  <c r="B141"/>
  <c r="BJ141"/>
  <c r="BN141" s="1"/>
  <c r="EM141"/>
  <c r="EQ164"/>
  <c r="B164"/>
  <c r="EM164"/>
  <c r="BJ164"/>
  <c r="BN164" s="1"/>
  <c r="EQ176"/>
  <c r="B176"/>
  <c r="BJ176"/>
  <c r="BN176" s="1"/>
  <c r="EM176"/>
  <c r="EQ184"/>
  <c r="B184"/>
  <c r="BJ184"/>
  <c r="BN184" s="1"/>
  <c r="EM184"/>
  <c r="EQ202"/>
  <c r="B202"/>
  <c r="EM202"/>
  <c r="BJ202"/>
  <c r="BN202" s="1"/>
  <c r="EQ239"/>
  <c r="B239"/>
  <c r="BJ239"/>
  <c r="BN239" s="1"/>
  <c r="EM239"/>
  <c r="B29"/>
  <c r="BJ29"/>
  <c r="EM29"/>
  <c r="EQ29"/>
  <c r="B35"/>
  <c r="BJ35"/>
  <c r="EM35"/>
  <c r="EQ35"/>
  <c r="EQ36"/>
  <c r="B36"/>
  <c r="BJ36"/>
  <c r="BN36" s="1"/>
  <c r="EM36"/>
  <c r="EQ40"/>
  <c r="B40"/>
  <c r="BJ40"/>
  <c r="BN40" s="1"/>
  <c r="EM40"/>
  <c r="EQ44"/>
  <c r="B44"/>
  <c r="BJ44"/>
  <c r="BN44" s="1"/>
  <c r="EM44"/>
  <c r="EQ48"/>
  <c r="B48"/>
  <c r="BJ48"/>
  <c r="BN48" s="1"/>
  <c r="EM48"/>
  <c r="EQ52"/>
  <c r="B52"/>
  <c r="BJ52"/>
  <c r="BN52" s="1"/>
  <c r="EM52"/>
  <c r="EQ56"/>
  <c r="B56"/>
  <c r="BJ56"/>
  <c r="BN56" s="1"/>
  <c r="EM56"/>
  <c r="EQ60"/>
  <c r="B60"/>
  <c r="BJ60"/>
  <c r="BN60" s="1"/>
  <c r="EM60"/>
  <c r="EQ64"/>
  <c r="B64"/>
  <c r="BJ64"/>
  <c r="BN64" s="1"/>
  <c r="EM64"/>
  <c r="EQ68"/>
  <c r="B68"/>
  <c r="BJ68"/>
  <c r="BN68" s="1"/>
  <c r="EM68"/>
  <c r="EQ72"/>
  <c r="B72"/>
  <c r="BJ72"/>
  <c r="BN72" s="1"/>
  <c r="EM72"/>
  <c r="EQ76"/>
  <c r="B76"/>
  <c r="BJ76"/>
  <c r="BN76" s="1"/>
  <c r="EM76"/>
  <c r="EQ80"/>
  <c r="B80"/>
  <c r="BJ80"/>
  <c r="BN80" s="1"/>
  <c r="EM80"/>
  <c r="EQ84"/>
  <c r="B84"/>
  <c r="BJ84"/>
  <c r="BN84" s="1"/>
  <c r="EM84"/>
  <c r="EQ88"/>
  <c r="B88"/>
  <c r="BJ88"/>
  <c r="BN88" s="1"/>
  <c r="EM88"/>
  <c r="EQ92"/>
  <c r="B92"/>
  <c r="BJ92"/>
  <c r="BN92" s="1"/>
  <c r="EM92"/>
  <c r="EQ96"/>
  <c r="B96"/>
  <c r="BJ96"/>
  <c r="BN96" s="1"/>
  <c r="EM96"/>
  <c r="EQ100"/>
  <c r="B100"/>
  <c r="BJ100"/>
  <c r="BN100" s="1"/>
  <c r="EM100"/>
  <c r="EQ103"/>
  <c r="B103"/>
  <c r="BJ103"/>
  <c r="BN103" s="1"/>
  <c r="EM103"/>
  <c r="EQ110"/>
  <c r="B110"/>
  <c r="BJ110"/>
  <c r="BN110" s="1"/>
  <c r="EM110"/>
  <c r="EQ118"/>
  <c r="B118"/>
  <c r="BJ118"/>
  <c r="BN118" s="1"/>
  <c r="EM118"/>
  <c r="EQ126"/>
  <c r="B126"/>
  <c r="BJ126"/>
  <c r="BN126" s="1"/>
  <c r="EM126"/>
  <c r="EQ131"/>
  <c r="B131"/>
  <c r="BJ131"/>
  <c r="BN131" s="1"/>
  <c r="EM131"/>
  <c r="EQ136"/>
  <c r="B136"/>
  <c r="EM136"/>
  <c r="BJ136"/>
  <c r="BN136" s="1"/>
  <c r="EQ140"/>
  <c r="B140"/>
  <c r="EM140"/>
  <c r="BJ140"/>
  <c r="BN140" s="1"/>
  <c r="EQ144"/>
  <c r="B144"/>
  <c r="EM144"/>
  <c r="BJ144"/>
  <c r="BN144" s="1"/>
  <c r="EQ148"/>
  <c r="B148"/>
  <c r="EM148"/>
  <c r="BJ148"/>
  <c r="BN148" s="1"/>
  <c r="EQ167"/>
  <c r="B167"/>
  <c r="EM167"/>
  <c r="BJ167"/>
  <c r="BN167" s="1"/>
  <c r="EQ171"/>
  <c r="B171"/>
  <c r="EM171"/>
  <c r="BJ171"/>
  <c r="BN171" s="1"/>
  <c r="EQ175"/>
  <c r="B175"/>
  <c r="EM175"/>
  <c r="BJ175"/>
  <c r="BN175" s="1"/>
  <c r="EQ179"/>
  <c r="B179"/>
  <c r="EM179"/>
  <c r="BJ179"/>
  <c r="BN179" s="1"/>
  <c r="EQ183"/>
  <c r="B183"/>
  <c r="EM183"/>
  <c r="BJ183"/>
  <c r="BN183" s="1"/>
  <c r="EQ187"/>
  <c r="B187"/>
  <c r="EM187"/>
  <c r="BJ187"/>
  <c r="BN187" s="1"/>
  <c r="EQ191"/>
  <c r="B191"/>
  <c r="EM191"/>
  <c r="BJ191"/>
  <c r="BN191" s="1"/>
  <c r="EQ195"/>
  <c r="B195"/>
  <c r="EM195"/>
  <c r="BJ195"/>
  <c r="BN195" s="1"/>
  <c r="EQ228"/>
  <c r="B228"/>
  <c r="EM228"/>
  <c r="BJ228"/>
  <c r="BN228" s="1"/>
  <c r="EQ234"/>
  <c r="B234"/>
  <c r="EM234"/>
  <c r="BJ234"/>
  <c r="BN234" s="1"/>
  <c r="EQ238"/>
  <c r="B238"/>
  <c r="EM238"/>
  <c r="BJ238"/>
  <c r="BN238" s="1"/>
  <c r="EQ242"/>
  <c r="B242"/>
  <c r="EM242"/>
  <c r="BJ242"/>
  <c r="BN242" s="1"/>
  <c r="EQ246"/>
  <c r="B246"/>
  <c r="EM246"/>
  <c r="BJ246"/>
  <c r="BN246" s="1"/>
  <c r="BJ31"/>
  <c r="BN31" s="1"/>
  <c r="EQ31"/>
  <c r="B31"/>
  <c r="EM31"/>
  <c r="EQ41"/>
  <c r="B41"/>
  <c r="EM41"/>
  <c r="BJ41"/>
  <c r="BN41" s="1"/>
  <c r="EQ57"/>
  <c r="B57"/>
  <c r="EM57"/>
  <c r="BJ57"/>
  <c r="BN57" s="1"/>
  <c r="EQ65"/>
  <c r="B65"/>
  <c r="EM65"/>
  <c r="BJ65"/>
  <c r="BN65" s="1"/>
  <c r="EQ81"/>
  <c r="B81"/>
  <c r="EM81"/>
  <c r="BJ81"/>
  <c r="BN81" s="1"/>
  <c r="EQ93"/>
  <c r="B93"/>
  <c r="EM93"/>
  <c r="BJ93"/>
  <c r="BN93" s="1"/>
  <c r="EQ104"/>
  <c r="B104"/>
  <c r="EM104"/>
  <c r="BJ104"/>
  <c r="BN104" s="1"/>
  <c r="EQ128"/>
  <c r="B128"/>
  <c r="EM128"/>
  <c r="BJ128"/>
  <c r="BN128" s="1"/>
  <c r="EQ145"/>
  <c r="B145"/>
  <c r="EM145"/>
  <c r="BJ145"/>
  <c r="BN145" s="1"/>
  <c r="EQ172"/>
  <c r="B172"/>
  <c r="EM172"/>
  <c r="BJ172"/>
  <c r="BN172" s="1"/>
  <c r="EQ188"/>
  <c r="B188"/>
  <c r="EM188"/>
  <c r="BJ188"/>
  <c r="BN188" s="1"/>
  <c r="EQ229"/>
  <c r="B229"/>
  <c r="BJ229"/>
  <c r="BN229" s="1"/>
  <c r="EM229"/>
  <c r="EQ243"/>
  <c r="B243"/>
  <c r="BJ243"/>
  <c r="BN243" s="1"/>
  <c r="EM243"/>
  <c r="BJ34"/>
  <c r="BN34" s="1"/>
  <c r="EQ34"/>
  <c r="B34"/>
  <c r="EM34"/>
  <c r="EQ39"/>
  <c r="B39"/>
  <c r="BJ39"/>
  <c r="BN39" s="1"/>
  <c r="EM39"/>
  <c r="EQ47"/>
  <c r="B47"/>
  <c r="BJ47"/>
  <c r="BN47" s="1"/>
  <c r="EM47"/>
  <c r="EQ51"/>
  <c r="B51"/>
  <c r="BJ51"/>
  <c r="BN51" s="1"/>
  <c r="EM51"/>
  <c r="EQ55"/>
  <c r="B55"/>
  <c r="BJ55"/>
  <c r="BN55" s="1"/>
  <c r="EM55"/>
  <c r="EQ59"/>
  <c r="B59"/>
  <c r="BJ59"/>
  <c r="BN59" s="1"/>
  <c r="EM59"/>
  <c r="EQ63"/>
  <c r="B63"/>
  <c r="BJ63"/>
  <c r="BN63" s="1"/>
  <c r="EM63"/>
  <c r="EQ67"/>
  <c r="B67"/>
  <c r="BJ67"/>
  <c r="BN67" s="1"/>
  <c r="EM67"/>
  <c r="EQ71"/>
  <c r="B71"/>
  <c r="BJ71"/>
  <c r="BN71" s="1"/>
  <c r="EM71"/>
  <c r="EQ75"/>
  <c r="B75"/>
  <c r="BJ75"/>
  <c r="BN75" s="1"/>
  <c r="EM75"/>
  <c r="EQ79"/>
  <c r="B79"/>
  <c r="BJ79"/>
  <c r="BN79" s="1"/>
  <c r="EM79"/>
  <c r="EQ83"/>
  <c r="B83"/>
  <c r="BJ83"/>
  <c r="BN83" s="1"/>
  <c r="EM83"/>
  <c r="EQ87"/>
  <c r="B87"/>
  <c r="BJ87"/>
  <c r="BN87" s="1"/>
  <c r="EM87"/>
  <c r="EQ91"/>
  <c r="B91"/>
  <c r="BJ91"/>
  <c r="BN91" s="1"/>
  <c r="EM91"/>
  <c r="EQ95"/>
  <c r="B95"/>
  <c r="BJ95"/>
  <c r="BN95" s="1"/>
  <c r="EM95"/>
  <c r="EQ99"/>
  <c r="B99"/>
  <c r="BJ99"/>
  <c r="BN99" s="1"/>
  <c r="EM99"/>
  <c r="EQ108"/>
  <c r="B108"/>
  <c r="BJ108"/>
  <c r="BN108" s="1"/>
  <c r="EM108"/>
  <c r="EQ116"/>
  <c r="B116"/>
  <c r="BJ116"/>
  <c r="BN116" s="1"/>
  <c r="EM116"/>
  <c r="EQ124"/>
  <c r="B124"/>
  <c r="BJ124"/>
  <c r="BN124" s="1"/>
  <c r="EM124"/>
  <c r="EQ130"/>
  <c r="B130"/>
  <c r="BJ130"/>
  <c r="BN130" s="1"/>
  <c r="EM130"/>
  <c r="EQ135"/>
  <c r="B135"/>
  <c r="EM135"/>
  <c r="BJ135"/>
  <c r="BN135" s="1"/>
  <c r="EQ139"/>
  <c r="B139"/>
  <c r="EM139"/>
  <c r="BJ139"/>
  <c r="BN139" s="1"/>
  <c r="EQ143"/>
  <c r="B143"/>
  <c r="EM143"/>
  <c r="BJ143"/>
  <c r="BN143" s="1"/>
  <c r="EQ147"/>
  <c r="B147"/>
  <c r="EM147"/>
  <c r="BJ147"/>
  <c r="BN147" s="1"/>
  <c r="EQ166"/>
  <c r="B166"/>
  <c r="EM166"/>
  <c r="BJ166"/>
  <c r="BN166" s="1"/>
  <c r="EQ170"/>
  <c r="B170"/>
  <c r="EM170"/>
  <c r="BJ170"/>
  <c r="BN170" s="1"/>
  <c r="EQ174"/>
  <c r="B174"/>
  <c r="EM174"/>
  <c r="BJ174"/>
  <c r="BN174" s="1"/>
  <c r="EQ178"/>
  <c r="B178"/>
  <c r="EM178"/>
  <c r="BJ178"/>
  <c r="BN178" s="1"/>
  <c r="EQ182"/>
  <c r="B182"/>
  <c r="EM182"/>
  <c r="BJ182"/>
  <c r="BN182" s="1"/>
  <c r="EQ186"/>
  <c r="B186"/>
  <c r="EM186"/>
  <c r="BJ186"/>
  <c r="BN186" s="1"/>
  <c r="EQ190"/>
  <c r="B190"/>
  <c r="EM190"/>
  <c r="BJ190"/>
  <c r="BN190" s="1"/>
  <c r="EQ194"/>
  <c r="B194"/>
  <c r="EM194"/>
  <c r="BJ194"/>
  <c r="BN194" s="1"/>
  <c r="EQ233"/>
  <c r="B233"/>
  <c r="EM233"/>
  <c r="BJ233"/>
  <c r="BN233" s="1"/>
  <c r="EQ237"/>
  <c r="B237"/>
  <c r="EM237"/>
  <c r="BJ237"/>
  <c r="BN237" s="1"/>
  <c r="EQ241"/>
  <c r="B241"/>
  <c r="EM241"/>
  <c r="BJ241"/>
  <c r="BN241" s="1"/>
  <c r="EQ245"/>
  <c r="B245"/>
  <c r="EM245"/>
  <c r="BJ245"/>
  <c r="BN245" s="1"/>
  <c r="EQ267"/>
  <c r="B267"/>
  <c r="EM267"/>
  <c r="BJ267"/>
  <c r="BN267" s="1"/>
  <c r="EM33"/>
  <c r="EQ33"/>
  <c r="B33"/>
  <c r="BJ33"/>
  <c r="EQ45"/>
  <c r="B45"/>
  <c r="EM45"/>
  <c r="BJ45"/>
  <c r="BN45" s="1"/>
  <c r="EQ53"/>
  <c r="B53"/>
  <c r="EM53"/>
  <c r="BJ53"/>
  <c r="BN53" s="1"/>
  <c r="EQ69"/>
  <c r="B69"/>
  <c r="EM69"/>
  <c r="BJ69"/>
  <c r="BN69" s="1"/>
  <c r="EQ77"/>
  <c r="B77"/>
  <c r="EM77"/>
  <c r="BJ77"/>
  <c r="BN77" s="1"/>
  <c r="EQ89"/>
  <c r="B89"/>
  <c r="EM89"/>
  <c r="BJ89"/>
  <c r="BN89" s="1"/>
  <c r="EQ101"/>
  <c r="B101"/>
  <c r="EM101"/>
  <c r="BJ101"/>
  <c r="BN101" s="1"/>
  <c r="EQ120"/>
  <c r="B120"/>
  <c r="EM120"/>
  <c r="BJ120"/>
  <c r="BN120" s="1"/>
  <c r="EQ137"/>
  <c r="B137"/>
  <c r="EM137"/>
  <c r="BJ137"/>
  <c r="BN137" s="1"/>
  <c r="EQ168"/>
  <c r="B168"/>
  <c r="BJ168"/>
  <c r="BN168" s="1"/>
  <c r="EM168"/>
  <c r="EQ180"/>
  <c r="B180"/>
  <c r="EM180"/>
  <c r="BJ180"/>
  <c r="BN180" s="1"/>
  <c r="EQ192"/>
  <c r="B192"/>
  <c r="BJ192"/>
  <c r="BN192" s="1"/>
  <c r="EM192"/>
  <c r="EQ235"/>
  <c r="B235"/>
  <c r="EM235"/>
  <c r="BJ235"/>
  <c r="BN235" s="1"/>
  <c r="EQ247"/>
  <c r="B247"/>
  <c r="BJ247"/>
  <c r="BN247" s="1"/>
  <c r="EM247"/>
  <c r="BJ28"/>
  <c r="BN28" s="1"/>
  <c r="EM28"/>
  <c r="EQ28"/>
  <c r="B28"/>
  <c r="EM30"/>
  <c r="EQ30"/>
  <c r="BJ30"/>
  <c r="B30"/>
  <c r="EQ43"/>
  <c r="B43"/>
  <c r="BJ43"/>
  <c r="BN43" s="1"/>
  <c r="EM43"/>
  <c r="B32"/>
  <c r="BJ32"/>
  <c r="EM32"/>
  <c r="EQ32"/>
  <c r="EQ38"/>
  <c r="B38"/>
  <c r="EM38"/>
  <c r="BJ38"/>
  <c r="BN38" s="1"/>
  <c r="EQ42"/>
  <c r="B42"/>
  <c r="EM42"/>
  <c r="BJ42"/>
  <c r="BN42" s="1"/>
  <c r="EQ46"/>
  <c r="B46"/>
  <c r="EM46"/>
  <c r="BJ46"/>
  <c r="BN46" s="1"/>
  <c r="EQ50"/>
  <c r="B50"/>
  <c r="EM50"/>
  <c r="BJ50"/>
  <c r="BN50" s="1"/>
  <c r="EQ54"/>
  <c r="B54"/>
  <c r="EM54"/>
  <c r="BJ54"/>
  <c r="BN54" s="1"/>
  <c r="EQ58"/>
  <c r="B58"/>
  <c r="EM58"/>
  <c r="BJ58"/>
  <c r="BN58" s="1"/>
  <c r="EQ62"/>
  <c r="B62"/>
  <c r="EM62"/>
  <c r="BJ62"/>
  <c r="BN62" s="1"/>
  <c r="EQ66"/>
  <c r="B66"/>
  <c r="EM66"/>
  <c r="BJ66"/>
  <c r="BN66" s="1"/>
  <c r="EQ70"/>
  <c r="B70"/>
  <c r="EM70"/>
  <c r="BJ70"/>
  <c r="BN70" s="1"/>
  <c r="EQ74"/>
  <c r="B74"/>
  <c r="EM74"/>
  <c r="BJ74"/>
  <c r="BN74" s="1"/>
  <c r="EQ78"/>
  <c r="B78"/>
  <c r="EM78"/>
  <c r="BJ78"/>
  <c r="BN78" s="1"/>
  <c r="EQ82"/>
  <c r="B82"/>
  <c r="EM82"/>
  <c r="BJ82"/>
  <c r="BN82" s="1"/>
  <c r="EQ86"/>
  <c r="B86"/>
  <c r="EM86"/>
  <c r="BJ86"/>
  <c r="BN86" s="1"/>
  <c r="EQ90"/>
  <c r="B90"/>
  <c r="EM90"/>
  <c r="BJ90"/>
  <c r="BN90" s="1"/>
  <c r="EQ94"/>
  <c r="B94"/>
  <c r="EM94"/>
  <c r="BJ94"/>
  <c r="BN94" s="1"/>
  <c r="EQ98"/>
  <c r="B98"/>
  <c r="EM98"/>
  <c r="BJ98"/>
  <c r="BN98" s="1"/>
  <c r="EQ102"/>
  <c r="B102"/>
  <c r="EM102"/>
  <c r="BJ102"/>
  <c r="BN102" s="1"/>
  <c r="EQ106"/>
  <c r="B106"/>
  <c r="EM106"/>
  <c r="BJ106"/>
  <c r="BN106" s="1"/>
  <c r="EQ114"/>
  <c r="B114"/>
  <c r="EM114"/>
  <c r="BJ114"/>
  <c r="BN114" s="1"/>
  <c r="EQ122"/>
  <c r="B122"/>
  <c r="EM122"/>
  <c r="BJ122"/>
  <c r="BN122" s="1"/>
  <c r="EQ129"/>
  <c r="B129"/>
  <c r="EM129"/>
  <c r="BJ129"/>
  <c r="BN129" s="1"/>
  <c r="EQ133"/>
  <c r="B133"/>
  <c r="EM133"/>
  <c r="BJ133"/>
  <c r="BN133" s="1"/>
  <c r="EQ138"/>
  <c r="B138"/>
  <c r="BJ138"/>
  <c r="BN138" s="1"/>
  <c r="EM138"/>
  <c r="EQ142"/>
  <c r="B142"/>
  <c r="BJ142"/>
  <c r="BN142" s="1"/>
  <c r="EM142"/>
  <c r="EQ146"/>
  <c r="B146"/>
  <c r="BJ146"/>
  <c r="BN146" s="1"/>
  <c r="EM146"/>
  <c r="EQ165"/>
  <c r="B165"/>
  <c r="BJ165"/>
  <c r="BN165" s="1"/>
  <c r="EM165"/>
  <c r="EQ169"/>
  <c r="B169"/>
  <c r="BJ169"/>
  <c r="BN169" s="1"/>
  <c r="EM169"/>
  <c r="EQ173"/>
  <c r="B173"/>
  <c r="BJ173"/>
  <c r="BN173" s="1"/>
  <c r="EM173"/>
  <c r="EQ177"/>
  <c r="B177"/>
  <c r="BJ177"/>
  <c r="BN177" s="1"/>
  <c r="EM177"/>
  <c r="EQ181"/>
  <c r="B181"/>
  <c r="BJ181"/>
  <c r="BN181" s="1"/>
  <c r="EM181"/>
  <c r="EQ185"/>
  <c r="B185"/>
  <c r="BJ185"/>
  <c r="BN185" s="1"/>
  <c r="EM185"/>
  <c r="EQ189"/>
  <c r="B189"/>
  <c r="BJ189"/>
  <c r="BN189" s="1"/>
  <c r="EM189"/>
  <c r="EQ193"/>
  <c r="B193"/>
  <c r="BJ193"/>
  <c r="BN193" s="1"/>
  <c r="EM193"/>
  <c r="EQ231"/>
  <c r="B231"/>
  <c r="BJ231"/>
  <c r="BN231" s="1"/>
  <c r="EM231"/>
  <c r="EQ236"/>
  <c r="B236"/>
  <c r="BJ236"/>
  <c r="BN236" s="1"/>
  <c r="EM236"/>
  <c r="EQ240"/>
  <c r="B240"/>
  <c r="BJ240"/>
  <c r="BN240" s="1"/>
  <c r="EM240"/>
  <c r="EQ244"/>
  <c r="B244"/>
  <c r="BJ244"/>
  <c r="BN244" s="1"/>
  <c r="EM244"/>
  <c r="EQ248"/>
  <c r="B248"/>
  <c r="BJ248"/>
  <c r="BN248" s="1"/>
  <c r="EM248"/>
  <c r="EM27"/>
  <c r="EQ27"/>
  <c r="B27"/>
  <c r="BJ27"/>
  <c r="C326" l="1"/>
  <c r="C327" s="1"/>
  <c r="C328" s="1"/>
  <c r="C329" s="1"/>
  <c r="C330" s="1"/>
  <c r="C331" s="1"/>
  <c r="C332" s="1"/>
  <c r="C333" s="1"/>
  <c r="C334" s="1"/>
  <c r="EN28"/>
  <c r="EO28"/>
  <c r="EN129"/>
  <c r="EO129"/>
  <c r="EN114"/>
  <c r="EO114"/>
  <c r="EN106"/>
  <c r="EO106"/>
  <c r="EN98"/>
  <c r="EO98"/>
  <c r="EN90"/>
  <c r="EO90"/>
  <c r="EN82"/>
  <c r="EO82"/>
  <c r="EN74"/>
  <c r="EO74"/>
  <c r="EN62"/>
  <c r="EO62"/>
  <c r="EN58"/>
  <c r="EO58"/>
  <c r="EN50"/>
  <c r="EO50"/>
  <c r="EN42"/>
  <c r="EO42"/>
  <c r="EN235"/>
  <c r="EO235"/>
  <c r="EO120"/>
  <c r="EN120"/>
  <c r="EO77"/>
  <c r="EN77"/>
  <c r="EN133"/>
  <c r="EO133"/>
  <c r="EN122"/>
  <c r="EO122"/>
  <c r="EN102"/>
  <c r="EO102"/>
  <c r="EN94"/>
  <c r="EO94"/>
  <c r="EN86"/>
  <c r="EO86"/>
  <c r="EN78"/>
  <c r="EO78"/>
  <c r="EN70"/>
  <c r="EO70"/>
  <c r="EN66"/>
  <c r="EO66"/>
  <c r="EN54"/>
  <c r="EO54"/>
  <c r="EN46"/>
  <c r="EO46"/>
  <c r="EN38"/>
  <c r="EO38"/>
  <c r="EN32"/>
  <c r="EO32"/>
  <c r="EN180"/>
  <c r="EO180"/>
  <c r="EN137"/>
  <c r="EO137"/>
  <c r="EO101"/>
  <c r="EN101"/>
  <c r="EO89"/>
  <c r="EN89"/>
  <c r="EO69"/>
  <c r="EN69"/>
  <c r="EO53"/>
  <c r="EN53"/>
  <c r="EO45"/>
  <c r="EN45"/>
  <c r="EO267"/>
  <c r="EN267"/>
  <c r="EO241"/>
  <c r="EN241"/>
  <c r="EO233"/>
  <c r="EN233"/>
  <c r="EO190"/>
  <c r="EN190"/>
  <c r="EO182"/>
  <c r="EN182"/>
  <c r="EO174"/>
  <c r="EN174"/>
  <c r="EO147"/>
  <c r="EN147"/>
  <c r="EO139"/>
  <c r="EN139"/>
  <c r="EN188"/>
  <c r="EO188"/>
  <c r="EO128"/>
  <c r="EN128"/>
  <c r="EO93"/>
  <c r="EN93"/>
  <c r="EO65"/>
  <c r="EN65"/>
  <c r="EO41"/>
  <c r="EN41"/>
  <c r="EN242"/>
  <c r="EO242"/>
  <c r="EN234"/>
  <c r="EO234"/>
  <c r="EN191"/>
  <c r="EO191"/>
  <c r="EN179"/>
  <c r="EO179"/>
  <c r="EN171"/>
  <c r="EO171"/>
  <c r="EN144"/>
  <c r="EO144"/>
  <c r="EN29"/>
  <c r="EO29"/>
  <c r="EN202"/>
  <c r="EO202"/>
  <c r="EN164"/>
  <c r="EO164"/>
  <c r="EO132"/>
  <c r="EN132"/>
  <c r="EO112"/>
  <c r="EN112"/>
  <c r="EO97"/>
  <c r="EN97"/>
  <c r="EO85"/>
  <c r="EN85"/>
  <c r="EO73"/>
  <c r="EN73"/>
  <c r="EO61"/>
  <c r="EN61"/>
  <c r="EO49"/>
  <c r="EN49"/>
  <c r="EO37"/>
  <c r="EN37"/>
  <c r="EN248"/>
  <c r="EO248"/>
  <c r="EN244"/>
  <c r="EO244"/>
  <c r="EN240"/>
  <c r="EO240"/>
  <c r="EN236"/>
  <c r="EO236"/>
  <c r="EN231"/>
  <c r="EO231"/>
  <c r="EN193"/>
  <c r="EO193"/>
  <c r="EN189"/>
  <c r="EO189"/>
  <c r="EN185"/>
  <c r="EO185"/>
  <c r="EN181"/>
  <c r="EO181"/>
  <c r="EN177"/>
  <c r="EO177"/>
  <c r="EN173"/>
  <c r="EO173"/>
  <c r="EN169"/>
  <c r="EO169"/>
  <c r="EN165"/>
  <c r="EO165"/>
  <c r="EN146"/>
  <c r="EO146"/>
  <c r="EN142"/>
  <c r="EO142"/>
  <c r="EN138"/>
  <c r="EO138"/>
  <c r="EN43"/>
  <c r="EO43"/>
  <c r="EN247"/>
  <c r="EO247"/>
  <c r="EN192"/>
  <c r="EO192"/>
  <c r="EN168"/>
  <c r="EO168"/>
  <c r="EN130"/>
  <c r="EO130"/>
  <c r="EN124"/>
  <c r="EO124"/>
  <c r="EN116"/>
  <c r="EO116"/>
  <c r="EN108"/>
  <c r="EO108"/>
  <c r="EN99"/>
  <c r="EO99"/>
  <c r="EN95"/>
  <c r="EO95"/>
  <c r="EN91"/>
  <c r="EO91"/>
  <c r="EN87"/>
  <c r="EO87"/>
  <c r="EN83"/>
  <c r="EO83"/>
  <c r="EN79"/>
  <c r="EO79"/>
  <c r="EN75"/>
  <c r="EO75"/>
  <c r="EN71"/>
  <c r="EO71"/>
  <c r="EN67"/>
  <c r="EO67"/>
  <c r="EN63"/>
  <c r="EO63"/>
  <c r="EN59"/>
  <c r="EO59"/>
  <c r="EN55"/>
  <c r="EO55"/>
  <c r="EN51"/>
  <c r="EO51"/>
  <c r="EN47"/>
  <c r="EO47"/>
  <c r="EN39"/>
  <c r="EO39"/>
  <c r="EN34"/>
  <c r="EO34"/>
  <c r="EN243"/>
  <c r="EO243"/>
  <c r="EN229"/>
  <c r="EO229"/>
  <c r="EN31"/>
  <c r="EO31"/>
  <c r="EN131"/>
  <c r="EO131"/>
  <c r="EN126"/>
  <c r="EO126"/>
  <c r="EN118"/>
  <c r="EO118"/>
  <c r="EN110"/>
  <c r="EO110"/>
  <c r="EN103"/>
  <c r="EO103"/>
  <c r="EN100"/>
  <c r="EO100"/>
  <c r="EN96"/>
  <c r="EO96"/>
  <c r="EN92"/>
  <c r="EO92"/>
  <c r="EN88"/>
  <c r="EO88"/>
  <c r="EN84"/>
  <c r="EO84"/>
  <c r="EN80"/>
  <c r="EO80"/>
  <c r="EN76"/>
  <c r="EO76"/>
  <c r="EN72"/>
  <c r="EO72"/>
  <c r="EN68"/>
  <c r="EO68"/>
  <c r="EN64"/>
  <c r="EO64"/>
  <c r="EN60"/>
  <c r="EO60"/>
  <c r="EN56"/>
  <c r="EO56"/>
  <c r="EN52"/>
  <c r="EO52"/>
  <c r="EN48"/>
  <c r="EO48"/>
  <c r="EN44"/>
  <c r="EO44"/>
  <c r="EN40"/>
  <c r="EO40"/>
  <c r="EN36"/>
  <c r="EO36"/>
  <c r="EN239"/>
  <c r="EO239"/>
  <c r="EN184"/>
  <c r="EO184"/>
  <c r="EN176"/>
  <c r="EO176"/>
  <c r="EN141"/>
  <c r="EO141"/>
  <c r="EO245"/>
  <c r="EN245"/>
  <c r="EO237"/>
  <c r="EN237"/>
  <c r="EO194"/>
  <c r="EN194"/>
  <c r="EO186"/>
  <c r="EN186"/>
  <c r="EO178"/>
  <c r="EN178"/>
  <c r="EO170"/>
  <c r="EN170"/>
  <c r="EO166"/>
  <c r="EN166"/>
  <c r="EO143"/>
  <c r="EN143"/>
  <c r="EO135"/>
  <c r="EN135"/>
  <c r="EN172"/>
  <c r="EO172"/>
  <c r="EN145"/>
  <c r="EO145"/>
  <c r="EO104"/>
  <c r="EN104"/>
  <c r="EO81"/>
  <c r="EN81"/>
  <c r="EO57"/>
  <c r="EN57"/>
  <c r="EN246"/>
  <c r="EO246"/>
  <c r="EN238"/>
  <c r="EO238"/>
  <c r="EN228"/>
  <c r="EO228"/>
  <c r="EN195"/>
  <c r="EO195"/>
  <c r="EN187"/>
  <c r="EO187"/>
  <c r="EN183"/>
  <c r="EO183"/>
  <c r="EN175"/>
  <c r="EO175"/>
  <c r="EN167"/>
  <c r="EO167"/>
  <c r="EN148"/>
  <c r="EO148"/>
  <c r="EN140"/>
  <c r="EO140"/>
  <c r="EN136"/>
  <c r="EO136"/>
  <c r="EN35"/>
  <c r="EO35"/>
  <c r="EN27"/>
  <c r="EO27"/>
  <c r="EN30"/>
  <c r="EO30"/>
  <c r="EN33"/>
  <c r="EO33"/>
  <c r="DC5"/>
  <c r="C344" l="1"/>
  <c r="C345" s="1"/>
  <c r="C346" s="1"/>
  <c r="C347" s="1"/>
  <c r="C348" s="1"/>
  <c r="C349" s="1"/>
  <c r="C350" s="1"/>
  <c r="C351" s="1"/>
  <c r="C352" s="1"/>
  <c r="C353" s="1"/>
  <c r="C335"/>
  <c r="C336" s="1"/>
  <c r="C337" s="1"/>
  <c r="C338" s="1"/>
  <c r="C339" s="1"/>
  <c r="C340" s="1"/>
  <c r="C341" s="1"/>
  <c r="C342" s="1"/>
  <c r="C343" s="1"/>
  <c r="C354"/>
  <c r="C355" s="1"/>
  <c r="C356" s="1"/>
  <c r="DD5"/>
  <c r="DE5" s="1"/>
  <c r="DF5" s="1"/>
  <c r="EM5" s="1"/>
  <c r="C357" l="1"/>
  <c r="C358" s="1"/>
  <c r="C359" s="1"/>
  <c r="C360" s="1"/>
  <c r="C361" s="1"/>
  <c r="C362" s="1"/>
  <c r="C363" s="1"/>
  <c r="C364" s="1"/>
  <c r="B5"/>
  <c r="BJ5"/>
  <c r="BN5" s="1"/>
  <c r="EQ5"/>
  <c r="EO5"/>
  <c r="EN5"/>
  <c r="DC6"/>
  <c r="C365" l="1"/>
  <c r="C366" s="1"/>
  <c r="C367" s="1"/>
  <c r="C368" s="1"/>
  <c r="C369" s="1"/>
  <c r="C370" s="1"/>
  <c r="C371" s="1"/>
  <c r="C372" s="1"/>
  <c r="C373" s="1"/>
  <c r="C374" s="1"/>
  <c r="C375" s="1"/>
  <c r="C376" s="1"/>
  <c r="C377" s="1"/>
  <c r="C378" s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DD6"/>
  <c r="DE6" s="1"/>
  <c r="DF6" s="1"/>
  <c r="B6" s="1"/>
  <c r="C429" l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BJ6"/>
  <c r="BN6" s="1"/>
  <c r="EQ6"/>
  <c r="EM6"/>
  <c r="EN6" s="1"/>
  <c r="DC105"/>
  <c r="C556" l="1"/>
  <c r="C557" s="1"/>
  <c r="EO6"/>
  <c r="DD105"/>
  <c r="DE105" s="1"/>
  <c r="DF105" s="1"/>
  <c r="C558" l="1"/>
  <c r="C559" s="1"/>
  <c r="C560" s="1"/>
  <c r="C561" s="1"/>
  <c r="EM105"/>
  <c r="EQ105"/>
  <c r="B105"/>
  <c r="BJ105"/>
  <c r="BN105" s="1"/>
  <c r="C562" l="1"/>
  <c r="C563" s="1"/>
  <c r="C564" s="1"/>
  <c r="C565" s="1"/>
  <c r="EN105"/>
  <c r="EO105"/>
  <c r="DC127"/>
  <c r="DC125"/>
  <c r="C566" l="1"/>
  <c r="C567" s="1"/>
  <c r="C568" s="1"/>
  <c r="C569" s="1"/>
  <c r="DD127"/>
  <c r="DE127" s="1"/>
  <c r="DF127" s="1"/>
  <c r="BJ127" s="1"/>
  <c r="BN127" s="1"/>
  <c r="DD125"/>
  <c r="DE125" s="1"/>
  <c r="DF125" s="1"/>
  <c r="DC123"/>
  <c r="C570" l="1"/>
  <c r="C571" s="1"/>
  <c r="C572" s="1"/>
  <c r="C573" s="1"/>
  <c r="EQ127"/>
  <c r="B127"/>
  <c r="BJ125"/>
  <c r="BN125" s="1"/>
  <c r="EQ125"/>
  <c r="B125"/>
  <c r="DD123"/>
  <c r="DE123" s="1"/>
  <c r="DF123" s="1"/>
  <c r="DC121"/>
  <c r="C577" l="1"/>
  <c r="C574"/>
  <c r="C575" s="1"/>
  <c r="C576" s="1"/>
  <c r="BJ123"/>
  <c r="BN123" s="1"/>
  <c r="EQ123"/>
  <c r="B123"/>
  <c r="DD121"/>
  <c r="DE121" s="1"/>
  <c r="DF121" s="1"/>
  <c r="DC119"/>
  <c r="C581" l="1"/>
  <c r="C578"/>
  <c r="C579" s="1"/>
  <c r="C580" s="1"/>
  <c r="BJ121"/>
  <c r="BN121" s="1"/>
  <c r="EQ121"/>
  <c r="B121"/>
  <c r="DD119"/>
  <c r="DE119" s="1"/>
  <c r="DF119" s="1"/>
  <c r="DC117"/>
  <c r="C584" l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582"/>
  <c r="C583" s="1"/>
  <c r="EQ119"/>
  <c r="B119"/>
  <c r="BJ119"/>
  <c r="BN119" s="1"/>
  <c r="DD117"/>
  <c r="DE117" s="1"/>
  <c r="DF117" s="1"/>
  <c r="DC115"/>
  <c r="BJ117" l="1"/>
  <c r="BN117" s="1"/>
  <c r="EQ117"/>
  <c r="B117"/>
  <c r="DD115"/>
  <c r="DE115" s="1"/>
  <c r="DF115" s="1"/>
  <c r="DC113"/>
  <c r="BJ115" l="1"/>
  <c r="BN115" s="1"/>
  <c r="EQ115"/>
  <c r="B115"/>
  <c r="DD113"/>
  <c r="DE113" s="1"/>
  <c r="DF113" s="1"/>
  <c r="DC111"/>
  <c r="EQ113" l="1"/>
  <c r="B113"/>
  <c r="BJ113"/>
  <c r="BN113" s="1"/>
  <c r="DD111"/>
  <c r="DE111" s="1"/>
  <c r="DF111" s="1"/>
  <c r="DC109"/>
  <c r="BJ111" l="1"/>
  <c r="BN111" s="1"/>
  <c r="EQ111"/>
  <c r="B111"/>
  <c r="DD109"/>
  <c r="DE109" s="1"/>
  <c r="DF109" s="1"/>
  <c r="DC107"/>
  <c r="BJ109" l="1"/>
  <c r="BN109" s="1"/>
  <c r="EQ109"/>
  <c r="B109"/>
  <c r="DD107"/>
  <c r="DE107" s="1"/>
  <c r="DF107" s="1"/>
  <c r="EM121"/>
  <c r="EO121" s="1"/>
  <c r="EM115"/>
  <c r="EO115" s="1"/>
  <c r="EM123"/>
  <c r="EO123" s="1"/>
  <c r="EM125"/>
  <c r="EN125" s="1"/>
  <c r="EM111"/>
  <c r="EO111" s="1"/>
  <c r="EM119"/>
  <c r="EO119" s="1"/>
  <c r="EM109"/>
  <c r="EN109" s="1"/>
  <c r="EM117"/>
  <c r="EN117" s="1"/>
  <c r="EM113"/>
  <c r="EO113" s="1"/>
  <c r="EM127"/>
  <c r="EN127" s="1"/>
  <c r="EN123" l="1"/>
  <c r="EO109"/>
  <c r="EO117"/>
  <c r="EO125"/>
  <c r="BJ107"/>
  <c r="EQ107"/>
  <c r="EM107"/>
  <c r="B107"/>
  <c r="EO127"/>
  <c r="EN119"/>
  <c r="EN115"/>
  <c r="EN113"/>
  <c r="EN111"/>
  <c r="EN121"/>
  <c r="BN107" l="1"/>
  <c r="EN107"/>
  <c r="EO107"/>
  <c r="DC134"/>
  <c r="DD134" l="1"/>
  <c r="DE134" s="1"/>
  <c r="DF134" s="1"/>
  <c r="B134" s="1"/>
  <c r="BJ134" l="1"/>
  <c r="BN134" s="1"/>
  <c r="EQ134"/>
  <c r="EM134"/>
  <c r="EO134" s="1"/>
  <c r="EN134" l="1"/>
  <c r="DC161"/>
  <c r="DC149"/>
  <c r="DC160"/>
  <c r="DC150"/>
  <c r="DC158"/>
  <c r="DC151"/>
  <c r="DC154"/>
  <c r="DC153"/>
  <c r="DC159"/>
  <c r="DC157"/>
  <c r="DC156"/>
  <c r="DC152"/>
  <c r="DC163"/>
  <c r="DC162"/>
  <c r="DC155"/>
  <c r="DD161" l="1"/>
  <c r="DE161" s="1"/>
  <c r="DF161" s="1"/>
  <c r="DD150"/>
  <c r="DE150" s="1"/>
  <c r="DF150" s="1"/>
  <c r="DD152"/>
  <c r="DE152" s="1"/>
  <c r="DF152" s="1"/>
  <c r="DD153"/>
  <c r="DE153" s="1"/>
  <c r="DF153" s="1"/>
  <c r="DD159"/>
  <c r="DE159" s="1"/>
  <c r="DF159" s="1"/>
  <c r="DD158"/>
  <c r="DE158" s="1"/>
  <c r="DF158" s="1"/>
  <c r="DD162"/>
  <c r="DE162" s="1"/>
  <c r="DF162" s="1"/>
  <c r="DD155"/>
  <c r="DE155" s="1"/>
  <c r="DF155" s="1"/>
  <c r="DD157"/>
  <c r="DE157" s="1"/>
  <c r="DF157" s="1"/>
  <c r="DD151"/>
  <c r="DE151" s="1"/>
  <c r="DF151" s="1"/>
  <c r="DD149"/>
  <c r="DE149" s="1"/>
  <c r="DF149" s="1"/>
  <c r="DD163"/>
  <c r="DE163" s="1"/>
  <c r="DF163" s="1"/>
  <c r="DD156"/>
  <c r="DE156" s="1"/>
  <c r="DF156" s="1"/>
  <c r="DD154"/>
  <c r="DE154" s="1"/>
  <c r="DF154" s="1"/>
  <c r="DD160"/>
  <c r="DE160" s="1"/>
  <c r="DF160" s="1"/>
  <c r="EQ161" l="1"/>
  <c r="B161"/>
  <c r="BJ161"/>
  <c r="BN161" s="1"/>
  <c r="EM161"/>
  <c r="BJ156"/>
  <c r="BN156" s="1"/>
  <c r="EM156"/>
  <c r="B156"/>
  <c r="EQ156"/>
  <c r="BJ159"/>
  <c r="BN159" s="1"/>
  <c r="B159"/>
  <c r="EQ159"/>
  <c r="EM159"/>
  <c r="BJ154"/>
  <c r="BN154" s="1"/>
  <c r="EQ154"/>
  <c r="B154"/>
  <c r="EM154"/>
  <c r="B158"/>
  <c r="BJ158"/>
  <c r="BN158" s="1"/>
  <c r="EQ158"/>
  <c r="EM158"/>
  <c r="BJ149"/>
  <c r="B149"/>
  <c r="EM149"/>
  <c r="EQ149"/>
  <c r="BJ162"/>
  <c r="BN162" s="1"/>
  <c r="B162"/>
  <c r="EM162"/>
  <c r="EQ162"/>
  <c r="BJ152"/>
  <c r="BN152" s="1"/>
  <c r="EM152"/>
  <c r="EQ152"/>
  <c r="B152"/>
  <c r="B157"/>
  <c r="BJ157"/>
  <c r="BN157" s="1"/>
  <c r="EM157"/>
  <c r="EQ157"/>
  <c r="EM151"/>
  <c r="BJ151"/>
  <c r="BN151" s="1"/>
  <c r="EQ151"/>
  <c r="B151"/>
  <c r="EM150"/>
  <c r="EQ150"/>
  <c r="B150"/>
  <c r="BJ150"/>
  <c r="BN150" s="1"/>
  <c r="BJ160"/>
  <c r="BN160" s="1"/>
  <c r="B160"/>
  <c r="EM160"/>
  <c r="EQ160"/>
  <c r="BJ163"/>
  <c r="BN163" s="1"/>
  <c r="EQ163"/>
  <c r="B163"/>
  <c r="EM163"/>
  <c r="B155"/>
  <c r="EQ155"/>
  <c r="BJ155"/>
  <c r="BN155" s="1"/>
  <c r="EM155"/>
  <c r="EM153"/>
  <c r="EQ153"/>
  <c r="BJ153"/>
  <c r="BN153" s="1"/>
  <c r="B153"/>
  <c r="EO156" l="1"/>
  <c r="EN156"/>
  <c r="EN153"/>
  <c r="EO153"/>
  <c r="EN160"/>
  <c r="EO160"/>
  <c r="EN157"/>
  <c r="EO157"/>
  <c r="EO149"/>
  <c r="EN149"/>
  <c r="EO150"/>
  <c r="EN150"/>
  <c r="EO151"/>
  <c r="EN151"/>
  <c r="BN149"/>
  <c r="EN152"/>
  <c r="EO152"/>
  <c r="EO162"/>
  <c r="EN162"/>
  <c r="EN155"/>
  <c r="EO155"/>
  <c r="EO163"/>
  <c r="EN163"/>
  <c r="EO158"/>
  <c r="EN158"/>
  <c r="EN154"/>
  <c r="EO154"/>
  <c r="EO159"/>
  <c r="EN159"/>
  <c r="EN161"/>
  <c r="EO161"/>
  <c r="DC197"/>
  <c r="DC196"/>
  <c r="DD197" l="1"/>
  <c r="DE197" s="1"/>
  <c r="DF197" s="1"/>
  <c r="BJ197" s="1"/>
  <c r="DD196"/>
  <c r="DE196" s="1"/>
  <c r="DF196" s="1"/>
  <c r="DC199"/>
  <c r="EQ197" l="1"/>
  <c r="B197"/>
  <c r="B196"/>
  <c r="BJ196"/>
  <c r="EQ196"/>
  <c r="DD199"/>
  <c r="DE199" s="1"/>
  <c r="DF199" s="1"/>
  <c r="DC200"/>
  <c r="B199" l="1"/>
  <c r="EQ199"/>
  <c r="BJ199"/>
  <c r="DD200"/>
  <c r="DE200" s="1"/>
  <c r="DF200" s="1"/>
  <c r="DC201"/>
  <c r="B200" l="1"/>
  <c r="EQ200"/>
  <c r="BJ200"/>
  <c r="DD201"/>
  <c r="DE201" s="1"/>
  <c r="DF201" s="1"/>
  <c r="DC198"/>
  <c r="BJ201" l="1"/>
  <c r="BN201" s="1"/>
  <c r="B201"/>
  <c r="EQ201"/>
  <c r="DD198"/>
  <c r="DE198" s="1"/>
  <c r="DF198" s="1"/>
  <c r="BN197"/>
  <c r="BN200"/>
  <c r="BN196"/>
  <c r="BN199"/>
  <c r="EM199"/>
  <c r="EN199" s="1"/>
  <c r="EM201"/>
  <c r="EO201" s="1"/>
  <c r="EM197"/>
  <c r="EO197" s="1"/>
  <c r="EM196"/>
  <c r="EN196" s="1"/>
  <c r="EM200"/>
  <c r="EO200" s="1"/>
  <c r="EN200" l="1"/>
  <c r="EO199"/>
  <c r="EO196"/>
  <c r="EN201"/>
  <c r="B198"/>
  <c r="EM198"/>
  <c r="BJ198"/>
  <c r="BN198" s="1"/>
  <c r="EQ198"/>
  <c r="EN197"/>
  <c r="EN198" l="1"/>
  <c r="EO198"/>
  <c r="DC203"/>
  <c r="DC204"/>
  <c r="DD203" l="1"/>
  <c r="DE203" s="1"/>
  <c r="DF203" s="1"/>
  <c r="BJ203" s="1"/>
  <c r="BN203" s="1"/>
  <c r="DD204"/>
  <c r="DE204" s="1"/>
  <c r="DF204" s="1"/>
  <c r="DC205"/>
  <c r="EQ203" l="1"/>
  <c r="B203"/>
  <c r="EQ204"/>
  <c r="B204"/>
  <c r="BJ204"/>
  <c r="BN204" s="1"/>
  <c r="DD205"/>
  <c r="DE205" s="1"/>
  <c r="DF205" s="1"/>
  <c r="DC206"/>
  <c r="EQ205" l="1"/>
  <c r="B205"/>
  <c r="BJ205"/>
  <c r="BN205" s="1"/>
  <c r="DD206"/>
  <c r="DE206" s="1"/>
  <c r="DF206" s="1"/>
  <c r="DC207"/>
  <c r="EQ206" l="1"/>
  <c r="B206"/>
  <c r="BJ206"/>
  <c r="BN206" s="1"/>
  <c r="DD207"/>
  <c r="DE207" s="1"/>
  <c r="DF207" s="1"/>
  <c r="EQ207" l="1"/>
  <c r="B207"/>
  <c r="BJ207"/>
  <c r="BN207" s="1"/>
  <c r="EM207"/>
  <c r="EN207" s="1"/>
  <c r="EM204"/>
  <c r="EO204" s="1"/>
  <c r="EM205"/>
  <c r="EN205" s="1"/>
  <c r="EM203"/>
  <c r="EN203" s="1"/>
  <c r="EM206"/>
  <c r="EN206" s="1"/>
  <c r="EO206" l="1"/>
  <c r="EN204"/>
  <c r="EO207"/>
  <c r="EO203"/>
  <c r="EO205"/>
  <c r="DC209"/>
  <c r="DC208"/>
  <c r="DD208" l="1"/>
  <c r="DE208" s="1"/>
  <c r="DF208" s="1"/>
  <c r="BJ208" s="1"/>
  <c r="BN208" s="1"/>
  <c r="DD209"/>
  <c r="DE209" s="1"/>
  <c r="DF209" s="1"/>
  <c r="DC210"/>
  <c r="EQ208" l="1"/>
  <c r="B208"/>
  <c r="BJ209"/>
  <c r="BN209" s="1"/>
  <c r="EQ209"/>
  <c r="B209"/>
  <c r="DD210"/>
  <c r="DE210" s="1"/>
  <c r="DF210" s="1"/>
  <c r="DC211"/>
  <c r="BJ210" l="1"/>
  <c r="BN210" s="1"/>
  <c r="EQ210"/>
  <c r="B210"/>
  <c r="DD211"/>
  <c r="DE211" s="1"/>
  <c r="DF211" s="1"/>
  <c r="DC219"/>
  <c r="BJ211" l="1"/>
  <c r="BN211" s="1"/>
  <c r="EQ211"/>
  <c r="B211"/>
  <c r="DD219"/>
  <c r="DE219" s="1"/>
  <c r="DF219" s="1"/>
  <c r="DC227"/>
  <c r="BJ219" l="1"/>
  <c r="BN219" s="1"/>
  <c r="EQ219"/>
  <c r="B219"/>
  <c r="DD227"/>
  <c r="DE227" s="1"/>
  <c r="DF227" s="1"/>
  <c r="EM211"/>
  <c r="EN211" s="1"/>
  <c r="EM210"/>
  <c r="EO210" s="1"/>
  <c r="EM209"/>
  <c r="EO209" s="1"/>
  <c r="EM208"/>
  <c r="EN208" s="1"/>
  <c r="EM219"/>
  <c r="EO219" s="1"/>
  <c r="EO208" l="1"/>
  <c r="EO211"/>
  <c r="BJ227"/>
  <c r="BN227" s="1"/>
  <c r="EM227"/>
  <c r="EQ227"/>
  <c r="B227"/>
  <c r="EN209"/>
  <c r="EN219"/>
  <c r="EN210"/>
  <c r="EO227" l="1"/>
  <c r="EN227"/>
  <c r="DC212"/>
  <c r="DC213"/>
  <c r="DD212" l="1"/>
  <c r="DE212" s="1"/>
  <c r="DF212" s="1"/>
  <c r="BJ212" s="1"/>
  <c r="DD213"/>
  <c r="DE213" s="1"/>
  <c r="DF213" s="1"/>
  <c r="DC214"/>
  <c r="EQ212" l="1"/>
  <c r="B212"/>
  <c r="EQ213"/>
  <c r="B213"/>
  <c r="BJ213"/>
  <c r="BN213" s="1"/>
  <c r="BN212"/>
  <c r="DD214"/>
  <c r="DE214" s="1"/>
  <c r="DF214" s="1"/>
  <c r="DC215"/>
  <c r="EQ214" l="1"/>
  <c r="B214"/>
  <c r="BJ214"/>
  <c r="BN214" s="1"/>
  <c r="DD215"/>
  <c r="DE215"/>
  <c r="DF215" s="1"/>
  <c r="DC216"/>
  <c r="EQ215" l="1"/>
  <c r="B215"/>
  <c r="BJ215"/>
  <c r="BN215" s="1"/>
  <c r="DD216"/>
  <c r="DE216" s="1"/>
  <c r="DF216" s="1"/>
  <c r="DC217"/>
  <c r="EQ216" l="1"/>
  <c r="B216"/>
  <c r="BJ216"/>
  <c r="BN216" s="1"/>
  <c r="DD217"/>
  <c r="DE217" s="1"/>
  <c r="DF217" s="1"/>
  <c r="DC218"/>
  <c r="EQ217" l="1"/>
  <c r="B217"/>
  <c r="BJ217"/>
  <c r="BN217" s="1"/>
  <c r="DD218"/>
  <c r="DE218" s="1"/>
  <c r="DF218" s="1"/>
  <c r="EM213"/>
  <c r="EN213" s="1"/>
  <c r="EM214"/>
  <c r="EO214" s="1"/>
  <c r="EM217"/>
  <c r="EN217" s="1"/>
  <c r="EM216"/>
  <c r="EN216" s="1"/>
  <c r="EM212"/>
  <c r="EO212" s="1"/>
  <c r="EM215"/>
  <c r="EN215" s="1"/>
  <c r="EO216" l="1"/>
  <c r="EN214"/>
  <c r="EO213"/>
  <c r="EM218"/>
  <c r="EQ218"/>
  <c r="B218"/>
  <c r="BJ218"/>
  <c r="BN218" s="1"/>
  <c r="EO215"/>
  <c r="EO217"/>
  <c r="EN212"/>
  <c r="EN218" l="1"/>
  <c r="EO218"/>
  <c r="DC220"/>
  <c r="DC221"/>
  <c r="DD220" l="1"/>
  <c r="DE220" s="1"/>
  <c r="DF220" s="1"/>
  <c r="B220" s="1"/>
  <c r="DD221"/>
  <c r="DE221" s="1"/>
  <c r="DF221" s="1"/>
  <c r="DC222"/>
  <c r="BJ220" l="1"/>
  <c r="BN220" s="1"/>
  <c r="EM220"/>
  <c r="EQ220"/>
  <c r="EM221"/>
  <c r="EQ221"/>
  <c r="B221"/>
  <c r="BJ221"/>
  <c r="BN221" s="1"/>
  <c r="DD222"/>
  <c r="DE222" s="1"/>
  <c r="DF222" s="1"/>
  <c r="DC223"/>
  <c r="EM222" l="1"/>
  <c r="EQ222"/>
  <c r="B222"/>
  <c r="BJ222"/>
  <c r="BN222" s="1"/>
  <c r="DD223"/>
  <c r="DE223" s="1"/>
  <c r="DF223" s="1"/>
  <c r="DC224"/>
  <c r="EM223" l="1"/>
  <c r="EQ223"/>
  <c r="B223"/>
  <c r="BJ223"/>
  <c r="BN223" s="1"/>
  <c r="DD224"/>
  <c r="DE224" s="1"/>
  <c r="DF224" s="1"/>
  <c r="DC225"/>
  <c r="EM224" l="1"/>
  <c r="EQ224"/>
  <c r="B224"/>
  <c r="BJ224"/>
  <c r="BN224" s="1"/>
  <c r="DD225"/>
  <c r="DE225" s="1"/>
  <c r="DF225" s="1"/>
  <c r="DC226"/>
  <c r="EM225" l="1"/>
  <c r="EQ225"/>
  <c r="B225"/>
  <c r="BJ225"/>
  <c r="DD226"/>
  <c r="DE226" s="1"/>
  <c r="DF226" s="1"/>
  <c r="BN225"/>
  <c r="EM226" l="1"/>
  <c r="EO226" s="1"/>
  <c r="EQ226"/>
  <c r="B226"/>
  <c r="BJ226"/>
  <c r="BN226" s="1"/>
  <c r="EN225"/>
  <c r="EO225"/>
  <c r="EN224"/>
  <c r="EO224"/>
  <c r="EO223"/>
  <c r="EN223"/>
  <c r="EO222"/>
  <c r="EN222"/>
  <c r="EO221"/>
  <c r="EN221"/>
  <c r="EN220"/>
  <c r="EO220"/>
  <c r="EN226" l="1"/>
  <c r="DC230"/>
  <c r="DC232"/>
  <c r="DD232" l="1"/>
  <c r="DE232" s="1"/>
  <c r="DF232" s="1"/>
  <c r="BJ232" s="1"/>
  <c r="BN232" s="1"/>
  <c r="DD230"/>
  <c r="DE230" s="1"/>
  <c r="DF230" s="1"/>
  <c r="EM232" l="1"/>
  <c r="EO232" s="1"/>
  <c r="EQ232"/>
  <c r="B232"/>
  <c r="BJ230"/>
  <c r="EQ230"/>
  <c r="EM230"/>
  <c r="B230"/>
  <c r="EN232" l="1"/>
  <c r="BN230"/>
  <c r="EO230"/>
  <c r="EN230"/>
  <c r="DC250"/>
  <c r="DC249"/>
  <c r="DD249" l="1"/>
  <c r="DE249" s="1"/>
  <c r="DF249" s="1"/>
  <c r="BJ249" s="1"/>
  <c r="BN249" s="1"/>
  <c r="DD250"/>
  <c r="DE250" s="1"/>
  <c r="DF250" s="1"/>
  <c r="DC251"/>
  <c r="EQ249" l="1"/>
  <c r="B249"/>
  <c r="EQ250"/>
  <c r="B250"/>
  <c r="BJ250"/>
  <c r="BN250" s="1"/>
  <c r="DD251"/>
  <c r="DE251" s="1"/>
  <c r="DF251" s="1"/>
  <c r="DC252"/>
  <c r="EQ251" l="1"/>
  <c r="B251"/>
  <c r="BJ251"/>
  <c r="BN251" s="1"/>
  <c r="DD252"/>
  <c r="DE252" s="1"/>
  <c r="DF252" s="1"/>
  <c r="DC253"/>
  <c r="EQ252" l="1"/>
  <c r="B252"/>
  <c r="BJ252"/>
  <c r="BN252" s="1"/>
  <c r="DD253"/>
  <c r="DE253" s="1"/>
  <c r="DF253" s="1"/>
  <c r="DC254"/>
  <c r="EQ253" l="1"/>
  <c r="B253"/>
  <c r="BJ253"/>
  <c r="BN253" s="1"/>
  <c r="DD254"/>
  <c r="DE254" s="1"/>
  <c r="DF254" s="1"/>
  <c r="DC255"/>
  <c r="EQ254" l="1"/>
  <c r="B254"/>
  <c r="BJ254"/>
  <c r="BN254" s="1"/>
  <c r="DD255"/>
  <c r="DE255"/>
  <c r="DF255" s="1"/>
  <c r="DC256"/>
  <c r="EQ255" l="1"/>
  <c r="B255"/>
  <c r="BJ255"/>
  <c r="BN255" s="1"/>
  <c r="DD256"/>
  <c r="DE256"/>
  <c r="DF256" s="1"/>
  <c r="DC257"/>
  <c r="EQ256" l="1"/>
  <c r="B256"/>
  <c r="BJ256"/>
  <c r="BN256" s="1"/>
  <c r="DD257"/>
  <c r="DE257"/>
  <c r="DF257" s="1"/>
  <c r="DC258"/>
  <c r="EQ257" l="1"/>
  <c r="B257"/>
  <c r="BJ257"/>
  <c r="BN257" s="1"/>
  <c r="DD258"/>
  <c r="DE258" s="1"/>
  <c r="DF258" s="1"/>
  <c r="DC259"/>
  <c r="EQ258" l="1"/>
  <c r="B258"/>
  <c r="BJ258"/>
  <c r="BN258" s="1"/>
  <c r="DD259"/>
  <c r="DE259" s="1"/>
  <c r="DF259" s="1"/>
  <c r="DC260"/>
  <c r="EQ259" l="1"/>
  <c r="B259"/>
  <c r="BJ259"/>
  <c r="BN259" s="1"/>
  <c r="DD260"/>
  <c r="DE260" s="1"/>
  <c r="DF260" s="1"/>
  <c r="DC261"/>
  <c r="EQ260" l="1"/>
  <c r="B260"/>
  <c r="BJ260"/>
  <c r="BN260" s="1"/>
  <c r="DD261"/>
  <c r="DE261" s="1"/>
  <c r="DF261" s="1"/>
  <c r="DC262"/>
  <c r="EQ261" l="1"/>
  <c r="B261"/>
  <c r="BJ261"/>
  <c r="BN261" s="1"/>
  <c r="DD262"/>
  <c r="DE262" s="1"/>
  <c r="DF262" s="1"/>
  <c r="DC263"/>
  <c r="EQ262" l="1"/>
  <c r="B262"/>
  <c r="BJ262"/>
  <c r="BN262" s="1"/>
  <c r="DD263"/>
  <c r="DE263"/>
  <c r="DF263" s="1"/>
  <c r="DC264"/>
  <c r="EQ263" l="1"/>
  <c r="B263"/>
  <c r="BJ263"/>
  <c r="BN263" s="1"/>
  <c r="DD264"/>
  <c r="DE264" s="1"/>
  <c r="DF264" s="1"/>
  <c r="DC265"/>
  <c r="EQ264" l="1"/>
  <c r="B264"/>
  <c r="BJ264"/>
  <c r="BN264" s="1"/>
  <c r="DD265"/>
  <c r="DE265" s="1"/>
  <c r="DF265" s="1"/>
  <c r="DC266"/>
  <c r="EQ265" l="1"/>
  <c r="B265"/>
  <c r="BJ265"/>
  <c r="BN265" s="1"/>
  <c r="DD266"/>
  <c r="DE266" s="1"/>
  <c r="DF266" s="1"/>
  <c r="EM257"/>
  <c r="EN257" s="1"/>
  <c r="EM260"/>
  <c r="EO260" s="1"/>
  <c r="EM252"/>
  <c r="EN252" s="1"/>
  <c r="EM254"/>
  <c r="EO254" s="1"/>
  <c r="EM255"/>
  <c r="EN255" s="1"/>
  <c r="EM253"/>
  <c r="EO253" s="1"/>
  <c r="EM261"/>
  <c r="EN261" s="1"/>
  <c r="EM259"/>
  <c r="EO259" s="1"/>
  <c r="EM258"/>
  <c r="EO258" s="1"/>
  <c r="EM263"/>
  <c r="EO263" s="1"/>
  <c r="EM265"/>
  <c r="EN265" s="1"/>
  <c r="EM251"/>
  <c r="EN251" s="1"/>
  <c r="EM256"/>
  <c r="EO256" s="1"/>
  <c r="EM250"/>
  <c r="EO250" s="1"/>
  <c r="EM262"/>
  <c r="EN262" s="1"/>
  <c r="EM264"/>
  <c r="EN264" s="1"/>
  <c r="EM249"/>
  <c r="EN249" s="1"/>
  <c r="EN258" l="1"/>
  <c r="EN256"/>
  <c r="EO249"/>
  <c r="EN253"/>
  <c r="EO255"/>
  <c r="EN260"/>
  <c r="EO264"/>
  <c r="EN250"/>
  <c r="EO257"/>
  <c r="EN263"/>
  <c r="BJ266"/>
  <c r="BN266" s="1"/>
  <c r="EQ266"/>
  <c r="B266"/>
  <c r="EM266"/>
  <c r="EO251"/>
  <c r="EN259"/>
  <c r="EN254"/>
  <c r="EO252"/>
  <c r="EO262"/>
  <c r="EO265"/>
  <c r="EO261"/>
  <c r="EN266" l="1"/>
  <c r="EO266"/>
  <c r="DC268"/>
  <c r="DC269"/>
  <c r="DD268" l="1"/>
  <c r="DE268" s="1"/>
  <c r="DF268" s="1"/>
  <c r="BJ268" s="1"/>
  <c r="BN268" s="1"/>
  <c r="DD269"/>
  <c r="DE269" s="1"/>
  <c r="DF269" s="1"/>
  <c r="DC270"/>
  <c r="EQ268" l="1"/>
  <c r="B268"/>
  <c r="EQ269"/>
  <c r="B269"/>
  <c r="BJ269"/>
  <c r="BN269" s="1"/>
  <c r="DD270"/>
  <c r="DE270" s="1"/>
  <c r="DF270" s="1"/>
  <c r="DC271"/>
  <c r="EQ270" l="1"/>
  <c r="B270"/>
  <c r="BJ270"/>
  <c r="BN270" s="1"/>
  <c r="DD271"/>
  <c r="DE271" s="1"/>
  <c r="DF271" s="1"/>
  <c r="DC272"/>
  <c r="EQ271" l="1"/>
  <c r="B271"/>
  <c r="BJ271"/>
  <c r="BN271" s="1"/>
  <c r="DD272"/>
  <c r="DE272" s="1"/>
  <c r="DF272" s="1"/>
  <c r="DC273"/>
  <c r="EQ272" l="1"/>
  <c r="B272"/>
  <c r="BJ272"/>
  <c r="BN272" s="1"/>
  <c r="DD273"/>
  <c r="DE273" s="1"/>
  <c r="DF273" s="1"/>
  <c r="DC274"/>
  <c r="EQ273" l="1"/>
  <c r="B273"/>
  <c r="BJ273"/>
  <c r="BN273" s="1"/>
  <c r="DD274"/>
  <c r="DE274" s="1"/>
  <c r="DF274" s="1"/>
  <c r="DC275"/>
  <c r="EQ274" l="1"/>
  <c r="BJ274"/>
  <c r="BN274" s="1"/>
  <c r="B274"/>
  <c r="DD275"/>
  <c r="DE275" s="1"/>
  <c r="DF275" s="1"/>
  <c r="DC276"/>
  <c r="EQ275" l="1"/>
  <c r="B275"/>
  <c r="BJ275"/>
  <c r="BN275" s="1"/>
  <c r="DD276"/>
  <c r="DE276" s="1"/>
  <c r="DF276" s="1"/>
  <c r="DC277"/>
  <c r="EQ276" l="1"/>
  <c r="B276"/>
  <c r="BJ276"/>
  <c r="BN276" s="1"/>
  <c r="DD277"/>
  <c r="DE277" s="1"/>
  <c r="DF277" s="1"/>
  <c r="DC278"/>
  <c r="EQ277" l="1"/>
  <c r="B277"/>
  <c r="BJ277"/>
  <c r="BN277" s="1"/>
  <c r="DD278"/>
  <c r="DE278" s="1"/>
  <c r="DF278" s="1"/>
  <c r="DC279"/>
  <c r="EQ278" l="1"/>
  <c r="B278"/>
  <c r="BJ278"/>
  <c r="BN278" s="1"/>
  <c r="DD279"/>
  <c r="DE279" s="1"/>
  <c r="DF279" s="1"/>
  <c r="DC280"/>
  <c r="BJ279" l="1"/>
  <c r="BN279" s="1"/>
  <c r="EQ279"/>
  <c r="B279"/>
  <c r="DD280"/>
  <c r="DE280" s="1"/>
  <c r="DF280" s="1"/>
  <c r="DC281"/>
  <c r="EQ280" l="1"/>
  <c r="B280"/>
  <c r="BJ280"/>
  <c r="BN280" s="1"/>
  <c r="DD281"/>
  <c r="DE281" s="1"/>
  <c r="DF281" s="1"/>
  <c r="DC282"/>
  <c r="EQ281" l="1"/>
  <c r="B281"/>
  <c r="BJ281"/>
  <c r="BN281" s="1"/>
  <c r="DD282"/>
  <c r="DE282" s="1"/>
  <c r="DF282" s="1"/>
  <c r="DC283"/>
  <c r="EQ282" l="1"/>
  <c r="B282"/>
  <c r="BJ282"/>
  <c r="BN282" s="1"/>
  <c r="DD283"/>
  <c r="DE283" s="1"/>
  <c r="DF283" s="1"/>
  <c r="EQ283" l="1"/>
  <c r="B283"/>
  <c r="BJ283"/>
  <c r="BN283" s="1"/>
  <c r="EM268"/>
  <c r="EN268" s="1"/>
  <c r="EM273"/>
  <c r="EO273" s="1"/>
  <c r="EM279"/>
  <c r="EN279" s="1"/>
  <c r="EM283"/>
  <c r="EN283" s="1"/>
  <c r="EM282"/>
  <c r="EN282" s="1"/>
  <c r="EM274"/>
  <c r="EO274" s="1"/>
  <c r="EM275"/>
  <c r="EN275" s="1"/>
  <c r="EM277"/>
  <c r="EN277" s="1"/>
  <c r="EM272"/>
  <c r="EO272" s="1"/>
  <c r="EM280"/>
  <c r="EN280" s="1"/>
  <c r="EM281"/>
  <c r="EN281" s="1"/>
  <c r="EM269"/>
  <c r="EN269" s="1"/>
  <c r="EM271"/>
  <c r="EO271" s="1"/>
  <c r="EM278"/>
  <c r="EN278" s="1"/>
  <c r="EM276"/>
  <c r="EN276" s="1"/>
  <c r="EM270"/>
  <c r="EO270" s="1"/>
  <c r="EN270" l="1"/>
  <c r="EN272"/>
  <c r="EN274"/>
  <c r="EN271"/>
  <c r="EO269"/>
  <c r="EO282"/>
  <c r="EO268"/>
  <c r="EN273"/>
  <c r="EO276"/>
  <c r="EO277"/>
  <c r="EO281"/>
  <c r="EO283"/>
  <c r="EO280"/>
  <c r="EO275"/>
  <c r="EO279"/>
  <c r="EO278"/>
  <c r="DC284"/>
  <c r="DC285"/>
  <c r="DD284" l="1"/>
  <c r="DE284" s="1"/>
  <c r="DF284" s="1"/>
  <c r="BJ284" s="1"/>
  <c r="BN284" s="1"/>
  <c r="DD285"/>
  <c r="DE285" s="1"/>
  <c r="DF285" s="1"/>
  <c r="DC286"/>
  <c r="EQ284" l="1"/>
  <c r="B284"/>
  <c r="BJ285"/>
  <c r="BN285" s="1"/>
  <c r="EQ285"/>
  <c r="B285"/>
  <c r="DD286"/>
  <c r="DE286" s="1"/>
  <c r="DF286" s="1"/>
  <c r="DC287"/>
  <c r="BJ286" l="1"/>
  <c r="BN286" s="1"/>
  <c r="EQ286"/>
  <c r="B286"/>
  <c r="DD287"/>
  <c r="DE287" s="1"/>
  <c r="DF287" s="1"/>
  <c r="DC288"/>
  <c r="BJ287" l="1"/>
  <c r="BN287" s="1"/>
  <c r="EQ287"/>
  <c r="B287"/>
  <c r="DD288"/>
  <c r="DE288" s="1"/>
  <c r="DF288" s="1"/>
  <c r="DC289"/>
  <c r="BJ288" l="1"/>
  <c r="BN288" s="1"/>
  <c r="EQ288"/>
  <c r="B288"/>
  <c r="DD289"/>
  <c r="DE289" s="1"/>
  <c r="DF289" s="1"/>
  <c r="DC290"/>
  <c r="BJ289" l="1"/>
  <c r="BN289" s="1"/>
  <c r="EQ289"/>
  <c r="B289"/>
  <c r="DD290"/>
  <c r="DE290" s="1"/>
  <c r="DF290" s="1"/>
  <c r="DC291"/>
  <c r="BJ290" l="1"/>
  <c r="BN290" s="1"/>
  <c r="EQ290"/>
  <c r="B290"/>
  <c r="DD291"/>
  <c r="DE291" s="1"/>
  <c r="DF291" s="1"/>
  <c r="DC292"/>
  <c r="BJ291" l="1"/>
  <c r="BN291" s="1"/>
  <c r="EQ291"/>
  <c r="B291"/>
  <c r="DD292"/>
  <c r="DE292"/>
  <c r="DF292" s="1"/>
  <c r="DC293"/>
  <c r="BJ292" l="1"/>
  <c r="EQ292"/>
  <c r="B292"/>
  <c r="EM292"/>
  <c r="DD293"/>
  <c r="DE293" s="1"/>
  <c r="DF293" s="1"/>
  <c r="DC294"/>
  <c r="EQ293" l="1"/>
  <c r="EM293"/>
  <c r="B293"/>
  <c r="BJ293"/>
  <c r="EO292"/>
  <c r="EN292"/>
  <c r="DD294"/>
  <c r="DE294" s="1"/>
  <c r="DF294" s="1"/>
  <c r="DC295"/>
  <c r="BJ294" l="1"/>
  <c r="BN294" s="1"/>
  <c r="EQ294"/>
  <c r="B294"/>
  <c r="EN293"/>
  <c r="EO293"/>
  <c r="DD295"/>
  <c r="DE295" s="1"/>
  <c r="DF295" s="1"/>
  <c r="DC296"/>
  <c r="B295" l="1"/>
  <c r="BJ295"/>
  <c r="BN295" s="1"/>
  <c r="EQ295"/>
  <c r="DD296"/>
  <c r="DE296" s="1"/>
  <c r="DF296" s="1"/>
  <c r="DC297"/>
  <c r="BJ296" l="1"/>
  <c r="EQ296"/>
  <c r="EM296"/>
  <c r="B296"/>
  <c r="DD297"/>
  <c r="DE297" s="1"/>
  <c r="DF297" s="1"/>
  <c r="DC298"/>
  <c r="EQ297" l="1"/>
  <c r="EM297"/>
  <c r="B297"/>
  <c r="BJ297"/>
  <c r="EO296"/>
  <c r="EN296"/>
  <c r="DD298"/>
  <c r="DE298" s="1"/>
  <c r="DF298" s="1"/>
  <c r="DC299"/>
  <c r="BJ298" l="1"/>
  <c r="BN298" s="1"/>
  <c r="EQ298"/>
  <c r="B298"/>
  <c r="EN297"/>
  <c r="EO297"/>
  <c r="DD299"/>
  <c r="DE299" s="1"/>
  <c r="DF299" s="1"/>
  <c r="DC300"/>
  <c r="B299" l="1"/>
  <c r="BJ299"/>
  <c r="BN299" s="1"/>
  <c r="EQ299"/>
  <c r="DD300"/>
  <c r="DE300" s="1"/>
  <c r="DF300" s="1"/>
  <c r="DC301"/>
  <c r="BJ300" l="1"/>
  <c r="BN300" s="1"/>
  <c r="EQ300"/>
  <c r="B300"/>
  <c r="DD301"/>
  <c r="DE301"/>
  <c r="DF301" s="1"/>
  <c r="DC302"/>
  <c r="BJ301" l="1"/>
  <c r="BN301" s="1"/>
  <c r="EQ301"/>
  <c r="B301"/>
  <c r="DD302"/>
  <c r="DE302" s="1"/>
  <c r="DF302" s="1"/>
  <c r="DC303"/>
  <c r="BJ302" l="1"/>
  <c r="BN302" s="1"/>
  <c r="EQ302"/>
  <c r="B302"/>
  <c r="DD303"/>
  <c r="DE303" s="1"/>
  <c r="DF303" s="1"/>
  <c r="DC304"/>
  <c r="BJ303" l="1"/>
  <c r="BN303" s="1"/>
  <c r="EQ303"/>
  <c r="B303"/>
  <c r="DD304"/>
  <c r="DE304"/>
  <c r="DF304" s="1"/>
  <c r="DC305"/>
  <c r="BJ304" l="1"/>
  <c r="BN304" s="1"/>
  <c r="EQ304"/>
  <c r="B304"/>
  <c r="DD305"/>
  <c r="DE305" s="1"/>
  <c r="DF305" s="1"/>
  <c r="DC306"/>
  <c r="BJ305" l="1"/>
  <c r="BN305" s="1"/>
  <c r="EQ305"/>
  <c r="B305"/>
  <c r="DD306"/>
  <c r="DE306" s="1"/>
  <c r="DF306" s="1"/>
  <c r="DC307"/>
  <c r="BJ306" l="1"/>
  <c r="BN306" s="1"/>
  <c r="EQ306"/>
  <c r="B306"/>
  <c r="DD307"/>
  <c r="DE307" s="1"/>
  <c r="DF307" s="1"/>
  <c r="DC308"/>
  <c r="BJ307" l="1"/>
  <c r="BN307" s="1"/>
  <c r="EQ307"/>
  <c r="B307"/>
  <c r="DD308"/>
  <c r="DE308" s="1"/>
  <c r="DF308" s="1"/>
  <c r="DC309"/>
  <c r="BJ308" l="1"/>
  <c r="BN308" s="1"/>
  <c r="EQ308"/>
  <c r="B308"/>
  <c r="DD309"/>
  <c r="DE309" s="1"/>
  <c r="DF309" s="1"/>
  <c r="DC310"/>
  <c r="BJ309" l="1"/>
  <c r="BN309" s="1"/>
  <c r="EQ309"/>
  <c r="B309"/>
  <c r="DD310"/>
  <c r="DE310"/>
  <c r="DF310" s="1"/>
  <c r="DC311"/>
  <c r="BJ310" l="1"/>
  <c r="BN310" s="1"/>
  <c r="EQ310"/>
  <c r="B310"/>
  <c r="DD311"/>
  <c r="DE311"/>
  <c r="DF311" s="1"/>
  <c r="DC312"/>
  <c r="BJ311" l="1"/>
  <c r="BN311" s="1"/>
  <c r="EQ311"/>
  <c r="B311"/>
  <c r="DD312"/>
  <c r="DE312" s="1"/>
  <c r="DF312" s="1"/>
  <c r="DC313"/>
  <c r="BJ312" l="1"/>
  <c r="BN312" s="1"/>
  <c r="EQ312"/>
  <c r="B312"/>
  <c r="DD313"/>
  <c r="DE313"/>
  <c r="DF313" s="1"/>
  <c r="DC314"/>
  <c r="BJ313" l="1"/>
  <c r="BN313" s="1"/>
  <c r="EQ313"/>
  <c r="B313"/>
  <c r="DD314"/>
  <c r="DE314"/>
  <c r="DF314" s="1"/>
  <c r="DC315"/>
  <c r="BJ314" l="1"/>
  <c r="BN314" s="1"/>
  <c r="EQ314"/>
  <c r="B314"/>
  <c r="DD315"/>
  <c r="DE315" s="1"/>
  <c r="DF315" s="1"/>
  <c r="DC316"/>
  <c r="BJ315" l="1"/>
  <c r="BN315" s="1"/>
  <c r="EQ315"/>
  <c r="B315"/>
  <c r="DD316"/>
  <c r="DE316" s="1"/>
  <c r="DF316" s="1"/>
  <c r="DC317"/>
  <c r="BJ316" l="1"/>
  <c r="BN316" s="1"/>
  <c r="EQ316"/>
  <c r="B316"/>
  <c r="DD317"/>
  <c r="DE317" s="1"/>
  <c r="DF317" s="1"/>
  <c r="DC320"/>
  <c r="BJ317" l="1"/>
  <c r="BN317" s="1"/>
  <c r="EQ317"/>
  <c r="B317"/>
  <c r="DD320"/>
  <c r="DE320"/>
  <c r="DF320" s="1"/>
  <c r="DC323"/>
  <c r="BJ320" l="1"/>
  <c r="BN320" s="1"/>
  <c r="EQ320"/>
  <c r="B320"/>
  <c r="DD323"/>
  <c r="DE323" s="1"/>
  <c r="DF323" s="1"/>
  <c r="DC324"/>
  <c r="BJ323" l="1"/>
  <c r="BN323" s="1"/>
  <c r="EQ323"/>
  <c r="B323"/>
  <c r="DD324"/>
  <c r="DE324" s="1"/>
  <c r="DF324" s="1"/>
  <c r="DC325"/>
  <c r="BJ324" l="1"/>
  <c r="BN324" s="1"/>
  <c r="EQ324"/>
  <c r="B324"/>
  <c r="DD325"/>
  <c r="DE325" s="1"/>
  <c r="DF325" s="1"/>
  <c r="DC327"/>
  <c r="BJ325" l="1"/>
  <c r="BN325" s="1"/>
  <c r="EQ325"/>
  <c r="B325"/>
  <c r="DD327"/>
  <c r="DE327" s="1"/>
  <c r="DF327" s="1"/>
  <c r="DC328"/>
  <c r="BJ327" l="1"/>
  <c r="BN327" s="1"/>
  <c r="B327"/>
  <c r="EQ327"/>
  <c r="DD328"/>
  <c r="DE328" s="1"/>
  <c r="DF328" s="1"/>
  <c r="DC329"/>
  <c r="BJ328" l="1"/>
  <c r="BN328" s="1"/>
  <c r="EQ328"/>
  <c r="B328"/>
  <c r="DD329"/>
  <c r="DE329" s="1"/>
  <c r="DF329" s="1"/>
  <c r="DC330"/>
  <c r="BJ329" l="1"/>
  <c r="BN329" s="1"/>
  <c r="EQ329"/>
  <c r="B329"/>
  <c r="DD330"/>
  <c r="DE330" s="1"/>
  <c r="DF330" s="1"/>
  <c r="DC331"/>
  <c r="BJ330" l="1"/>
  <c r="BN330" s="1"/>
  <c r="EQ330"/>
  <c r="B330"/>
  <c r="DD331"/>
  <c r="DE331"/>
  <c r="DF331" s="1"/>
  <c r="DC332"/>
  <c r="BJ331" l="1"/>
  <c r="BN331" s="1"/>
  <c r="EQ331"/>
  <c r="B331"/>
  <c r="DD332"/>
  <c r="DE332" s="1"/>
  <c r="DF332" s="1"/>
  <c r="DC333"/>
  <c r="BJ332" l="1"/>
  <c r="BN332" s="1"/>
  <c r="EQ332"/>
  <c r="B332"/>
  <c r="DD333"/>
  <c r="DE333" s="1"/>
  <c r="DF333" s="1"/>
  <c r="DC334"/>
  <c r="BJ333" l="1"/>
  <c r="BN333" s="1"/>
  <c r="EQ333"/>
  <c r="B333"/>
  <c r="DD334"/>
  <c r="DE334" s="1"/>
  <c r="DF334" s="1"/>
  <c r="DC344"/>
  <c r="BJ334" l="1"/>
  <c r="BN334" s="1"/>
  <c r="EQ334"/>
  <c r="B334"/>
  <c r="DD344"/>
  <c r="DE344" s="1"/>
  <c r="DF344" s="1"/>
  <c r="DC345"/>
  <c r="BJ344" l="1"/>
  <c r="BN344" s="1"/>
  <c r="EQ344"/>
  <c r="B344"/>
  <c r="DD345"/>
  <c r="DE345" s="1"/>
  <c r="DF345" s="1"/>
  <c r="DC346"/>
  <c r="BJ345" l="1"/>
  <c r="BN345" s="1"/>
  <c r="EQ345"/>
  <c r="B345"/>
  <c r="DD346"/>
  <c r="DE346" s="1"/>
  <c r="DF346" s="1"/>
  <c r="DC347"/>
  <c r="BJ346" l="1"/>
  <c r="BN346" s="1"/>
  <c r="EQ346"/>
  <c r="B346"/>
  <c r="DD347"/>
  <c r="DE347" s="1"/>
  <c r="DF347" s="1"/>
  <c r="DC348"/>
  <c r="BJ347" l="1"/>
  <c r="BN347" s="1"/>
  <c r="EQ347"/>
  <c r="B347"/>
  <c r="DD348"/>
  <c r="DE348"/>
  <c r="DF348" s="1"/>
  <c r="DC349"/>
  <c r="BJ348" l="1"/>
  <c r="BN348" s="1"/>
  <c r="EQ348"/>
  <c r="B348"/>
  <c r="DD349"/>
  <c r="DE349" s="1"/>
  <c r="DF349" s="1"/>
  <c r="DC350"/>
  <c r="BJ349" l="1"/>
  <c r="BN349" s="1"/>
  <c r="EQ349"/>
  <c r="B349"/>
  <c r="DD350"/>
  <c r="DE350" s="1"/>
  <c r="DF350" s="1"/>
  <c r="DC351"/>
  <c r="BJ350" l="1"/>
  <c r="BN350" s="1"/>
  <c r="EQ350"/>
  <c r="B350"/>
  <c r="DD351"/>
  <c r="DE351" s="1"/>
  <c r="DF351" s="1"/>
  <c r="DC352"/>
  <c r="BJ351" l="1"/>
  <c r="BN351" s="1"/>
  <c r="EQ351"/>
  <c r="B351"/>
  <c r="DD352"/>
  <c r="DE352" s="1"/>
  <c r="DF352" s="1"/>
  <c r="DC353"/>
  <c r="BJ352" l="1"/>
  <c r="BN352" s="1"/>
  <c r="EQ352"/>
  <c r="B352"/>
  <c r="DD353"/>
  <c r="DE353"/>
  <c r="DF353" s="1"/>
  <c r="DC355"/>
  <c r="BJ353" l="1"/>
  <c r="BN353" s="1"/>
  <c r="EQ353"/>
  <c r="B353"/>
  <c r="DD355"/>
  <c r="DE355" s="1"/>
  <c r="DF355" s="1"/>
  <c r="DC356"/>
  <c r="BJ355" l="1"/>
  <c r="BN355" s="1"/>
  <c r="EQ355"/>
  <c r="B355"/>
  <c r="DD356"/>
  <c r="DE356" s="1"/>
  <c r="DF356" s="1"/>
  <c r="DC363"/>
  <c r="BJ356" l="1"/>
  <c r="BN356" s="1"/>
  <c r="EQ356"/>
  <c r="B356"/>
  <c r="DD363"/>
  <c r="DE363" s="1"/>
  <c r="DF363" s="1"/>
  <c r="DC364"/>
  <c r="BJ363" l="1"/>
  <c r="BN363" s="1"/>
  <c r="EQ363"/>
  <c r="B363"/>
  <c r="DD364"/>
  <c r="DE364" s="1"/>
  <c r="DF364" s="1"/>
  <c r="DC371"/>
  <c r="BJ364" l="1"/>
  <c r="BN364" s="1"/>
  <c r="EQ364"/>
  <c r="B364"/>
  <c r="DD371"/>
  <c r="DE371" s="1"/>
  <c r="DF371" s="1"/>
  <c r="DC372"/>
  <c r="BJ371" l="1"/>
  <c r="BN371" s="1"/>
  <c r="EQ371"/>
  <c r="B371"/>
  <c r="DD372"/>
  <c r="DE372" s="1"/>
  <c r="DF372" s="1"/>
  <c r="DC373"/>
  <c r="BJ372" l="1"/>
  <c r="BN372" s="1"/>
  <c r="EQ372"/>
  <c r="B372"/>
  <c r="DD373"/>
  <c r="DE373" s="1"/>
  <c r="DF373" s="1"/>
  <c r="DC374"/>
  <c r="BJ373" l="1"/>
  <c r="BN373" s="1"/>
  <c r="EQ373"/>
  <c r="B373"/>
  <c r="DD374"/>
  <c r="DE374"/>
  <c r="DF374" s="1"/>
  <c r="DC375"/>
  <c r="BJ374" l="1"/>
  <c r="BN374" s="1"/>
  <c r="EQ374"/>
  <c r="B374"/>
  <c r="DD375"/>
  <c r="DE375" s="1"/>
  <c r="DF375" s="1"/>
  <c r="DC376"/>
  <c r="BJ375" l="1"/>
  <c r="BN375" s="1"/>
  <c r="EQ375"/>
  <c r="B375"/>
  <c r="DD376"/>
  <c r="DE376" s="1"/>
  <c r="DF376" s="1"/>
  <c r="DC377"/>
  <c r="BJ376" l="1"/>
  <c r="BN376" s="1"/>
  <c r="EQ376"/>
  <c r="B376"/>
  <c r="DD377"/>
  <c r="DE377" s="1"/>
  <c r="DF377" s="1"/>
  <c r="DC378"/>
  <c r="BJ377" l="1"/>
  <c r="BN377" s="1"/>
  <c r="EQ377"/>
  <c r="B377"/>
  <c r="DD378"/>
  <c r="DE378" s="1"/>
  <c r="DF378" s="1"/>
  <c r="DC379"/>
  <c r="BJ378" l="1"/>
  <c r="BN378" s="1"/>
  <c r="EQ378"/>
  <c r="B378"/>
  <c r="DD379"/>
  <c r="DE379" s="1"/>
  <c r="DF379" s="1"/>
  <c r="DC380"/>
  <c r="BJ379" l="1"/>
  <c r="BN379" s="1"/>
  <c r="EQ379"/>
  <c r="B379"/>
  <c r="DD380"/>
  <c r="DE380" s="1"/>
  <c r="DF380" s="1"/>
  <c r="DC381"/>
  <c r="BJ380" l="1"/>
  <c r="BN380" s="1"/>
  <c r="EQ380"/>
  <c r="B380"/>
  <c r="DD381"/>
  <c r="DE381" s="1"/>
  <c r="DF381" s="1"/>
  <c r="DC382"/>
  <c r="BJ381" l="1"/>
  <c r="BN381" s="1"/>
  <c r="EQ381"/>
  <c r="B381"/>
  <c r="DD382"/>
  <c r="DE382" s="1"/>
  <c r="DF382" s="1"/>
  <c r="DC383"/>
  <c r="BJ382" l="1"/>
  <c r="BN382" s="1"/>
  <c r="EQ382"/>
  <c r="B382"/>
  <c r="DD383"/>
  <c r="DE383"/>
  <c r="DF383" s="1"/>
  <c r="DC384"/>
  <c r="BJ383" l="1"/>
  <c r="BN383" s="1"/>
  <c r="EQ383"/>
  <c r="B383"/>
  <c r="DD384"/>
  <c r="DE384" s="1"/>
  <c r="DF384" s="1"/>
  <c r="DC385"/>
  <c r="BJ384" l="1"/>
  <c r="BN384" s="1"/>
  <c r="EQ384"/>
  <c r="B384"/>
  <c r="DD385"/>
  <c r="DE385" s="1"/>
  <c r="DF385" s="1"/>
  <c r="DC386"/>
  <c r="BJ385" l="1"/>
  <c r="BN385" s="1"/>
  <c r="EQ385"/>
  <c r="B385"/>
  <c r="DD386"/>
  <c r="DE386"/>
  <c r="DF386" s="1"/>
  <c r="DC387"/>
  <c r="BJ386" l="1"/>
  <c r="BN386" s="1"/>
  <c r="EQ386"/>
  <c r="B386"/>
  <c r="DD387"/>
  <c r="DE387" s="1"/>
  <c r="DF387" s="1"/>
  <c r="DC388"/>
  <c r="BJ387" l="1"/>
  <c r="BN387" s="1"/>
  <c r="EQ387"/>
  <c r="B387"/>
  <c r="DD388"/>
  <c r="DE388" s="1"/>
  <c r="DF388" s="1"/>
  <c r="DC389"/>
  <c r="BJ388" l="1"/>
  <c r="BN388" s="1"/>
  <c r="EQ388"/>
  <c r="B388"/>
  <c r="DD389"/>
  <c r="DE389"/>
  <c r="DF389" s="1"/>
  <c r="DC390"/>
  <c r="BJ389" l="1"/>
  <c r="BN389" s="1"/>
  <c r="EQ389"/>
  <c r="B389"/>
  <c r="DD390"/>
  <c r="DE390" s="1"/>
  <c r="DF390" s="1"/>
  <c r="DC391"/>
  <c r="BJ390" l="1"/>
  <c r="BN390" s="1"/>
  <c r="EQ390"/>
  <c r="B390"/>
  <c r="DD391"/>
  <c r="DE391" s="1"/>
  <c r="DF391" s="1"/>
  <c r="DC392"/>
  <c r="BJ391" l="1"/>
  <c r="BN391" s="1"/>
  <c r="EQ391"/>
  <c r="B391"/>
  <c r="DD392"/>
  <c r="DE392" s="1"/>
  <c r="DF392" s="1"/>
  <c r="DC393"/>
  <c r="BJ392" l="1"/>
  <c r="BN392" s="1"/>
  <c r="EQ392"/>
  <c r="B392"/>
  <c r="DD393"/>
  <c r="DE393" s="1"/>
  <c r="DF393" s="1"/>
  <c r="DC394"/>
  <c r="BJ393" l="1"/>
  <c r="BN393" s="1"/>
  <c r="EQ393"/>
  <c r="B393"/>
  <c r="DD394"/>
  <c r="DE394"/>
  <c r="DF394" s="1"/>
  <c r="DC395"/>
  <c r="BJ394" l="1"/>
  <c r="BN394" s="1"/>
  <c r="EQ394"/>
  <c r="B394"/>
  <c r="DD395"/>
  <c r="DE395" s="1"/>
  <c r="DF395" s="1"/>
  <c r="DC396"/>
  <c r="BJ395" l="1"/>
  <c r="BN395" s="1"/>
  <c r="EQ395"/>
  <c r="B395"/>
  <c r="DD396"/>
  <c r="DE396" s="1"/>
  <c r="DF396" s="1"/>
  <c r="DC397"/>
  <c r="BJ396" l="1"/>
  <c r="BN396" s="1"/>
  <c r="EQ396"/>
  <c r="B396"/>
  <c r="DD397"/>
  <c r="DE397"/>
  <c r="DF397" s="1"/>
  <c r="DC398"/>
  <c r="BJ397" l="1"/>
  <c r="BN397" s="1"/>
  <c r="EQ397"/>
  <c r="B397"/>
  <c r="DD398"/>
  <c r="DE398" s="1"/>
  <c r="DF398" s="1"/>
  <c r="DC399"/>
  <c r="BJ398" l="1"/>
  <c r="BN398" s="1"/>
  <c r="EQ398"/>
  <c r="B398"/>
  <c r="DD399"/>
  <c r="DE399" s="1"/>
  <c r="DF399" s="1"/>
  <c r="DC400"/>
  <c r="BJ399" l="1"/>
  <c r="BN399" s="1"/>
  <c r="EQ399"/>
  <c r="B399"/>
  <c r="DD400"/>
  <c r="DE400" s="1"/>
  <c r="DF400" s="1"/>
  <c r="DC401"/>
  <c r="BJ400" l="1"/>
  <c r="BN400" s="1"/>
  <c r="EQ400"/>
  <c r="B400"/>
  <c r="DD401"/>
  <c r="DE401" s="1"/>
  <c r="DF401" s="1"/>
  <c r="DC402"/>
  <c r="BJ401" l="1"/>
  <c r="BN401" s="1"/>
  <c r="EQ401"/>
  <c r="B401"/>
  <c r="DD402"/>
  <c r="DE402" s="1"/>
  <c r="DF402" s="1"/>
  <c r="DC403"/>
  <c r="BJ402" l="1"/>
  <c r="BN402" s="1"/>
  <c r="EQ402"/>
  <c r="B402"/>
  <c r="DD403"/>
  <c r="DE403" s="1"/>
  <c r="DF403" s="1"/>
  <c r="DC404"/>
  <c r="BJ403" l="1"/>
  <c r="BN403" s="1"/>
  <c r="EQ403"/>
  <c r="B403"/>
  <c r="DD404"/>
  <c r="DE404" s="1"/>
  <c r="DF404" s="1"/>
  <c r="DC405"/>
  <c r="BJ404" l="1"/>
  <c r="BN404" s="1"/>
  <c r="EQ404"/>
  <c r="B404"/>
  <c r="DD405"/>
  <c r="DE405"/>
  <c r="DF405" s="1"/>
  <c r="DC406"/>
  <c r="BJ405" l="1"/>
  <c r="BN405" s="1"/>
  <c r="EQ405"/>
  <c r="B405"/>
  <c r="DD406"/>
  <c r="DE406" s="1"/>
  <c r="DF406" s="1"/>
  <c r="DC407"/>
  <c r="BJ406" l="1"/>
  <c r="BN406" s="1"/>
  <c r="EQ406"/>
  <c r="B406"/>
  <c r="DD407"/>
  <c r="DE407" s="1"/>
  <c r="DF407" s="1"/>
  <c r="DC408"/>
  <c r="BJ407" l="1"/>
  <c r="BN407" s="1"/>
  <c r="EQ407"/>
  <c r="B407"/>
  <c r="DD408"/>
  <c r="DE408" s="1"/>
  <c r="DF408" s="1"/>
  <c r="DC409"/>
  <c r="BJ408" l="1"/>
  <c r="BN408" s="1"/>
  <c r="EQ408"/>
  <c r="B408"/>
  <c r="DD409"/>
  <c r="DE409" s="1"/>
  <c r="DF409" s="1"/>
  <c r="DC410"/>
  <c r="BJ409" l="1"/>
  <c r="BN409" s="1"/>
  <c r="EQ409"/>
  <c r="B409"/>
  <c r="DD410"/>
  <c r="DE410"/>
  <c r="DF410" s="1"/>
  <c r="DC411"/>
  <c r="BJ410" l="1"/>
  <c r="BN410" s="1"/>
  <c r="EQ410"/>
  <c r="B410"/>
  <c r="DD411"/>
  <c r="DE411" s="1"/>
  <c r="DF411" s="1"/>
  <c r="DC412"/>
  <c r="BJ411" l="1"/>
  <c r="BN411" s="1"/>
  <c r="EQ411"/>
  <c r="B411"/>
  <c r="DD412"/>
  <c r="DE412" s="1"/>
  <c r="DF412" s="1"/>
  <c r="DC413"/>
  <c r="BJ412" l="1"/>
  <c r="BN412" s="1"/>
  <c r="EQ412"/>
  <c r="B412"/>
  <c r="DD413"/>
  <c r="DE413" s="1"/>
  <c r="DF413" s="1"/>
  <c r="DC414"/>
  <c r="BJ413" l="1"/>
  <c r="BN413" s="1"/>
  <c r="EQ413"/>
  <c r="B413"/>
  <c r="DD414"/>
  <c r="DE414" s="1"/>
  <c r="DF414" s="1"/>
  <c r="DC415"/>
  <c r="BJ414" l="1"/>
  <c r="BN414" s="1"/>
  <c r="EQ414"/>
  <c r="B414"/>
  <c r="DD415"/>
  <c r="DE415"/>
  <c r="DF415" s="1"/>
  <c r="DC416"/>
  <c r="BJ415" l="1"/>
  <c r="BN415" s="1"/>
  <c r="EQ415"/>
  <c r="B415"/>
  <c r="DD416"/>
  <c r="DE416" s="1"/>
  <c r="DF416" s="1"/>
  <c r="DC417"/>
  <c r="BJ416" l="1"/>
  <c r="BN416" s="1"/>
  <c r="EQ416"/>
  <c r="B416"/>
  <c r="DD417"/>
  <c r="DE417" s="1"/>
  <c r="DF417" s="1"/>
  <c r="DC418"/>
  <c r="BJ417" l="1"/>
  <c r="BN417" s="1"/>
  <c r="EQ417"/>
  <c r="B417"/>
  <c r="DD418"/>
  <c r="DE418" s="1"/>
  <c r="DF418" s="1"/>
  <c r="BJ418" l="1"/>
  <c r="BN418" s="1"/>
  <c r="EQ418"/>
  <c r="B418"/>
  <c r="DC419"/>
  <c r="DD419" l="1"/>
  <c r="DE419" s="1"/>
  <c r="DF419" s="1"/>
  <c r="DC420"/>
  <c r="BJ419" l="1"/>
  <c r="BN419" s="1"/>
  <c r="EQ419"/>
  <c r="B419"/>
  <c r="DD420"/>
  <c r="DE420" s="1"/>
  <c r="DF420" s="1"/>
  <c r="B420" l="1"/>
  <c r="BJ420"/>
  <c r="BN420" s="1"/>
  <c r="EQ420"/>
  <c r="DC421"/>
  <c r="DD421" l="1"/>
  <c r="DE421" s="1"/>
  <c r="DF421" s="1"/>
  <c r="DC422"/>
  <c r="EQ421" l="1"/>
  <c r="B421"/>
  <c r="BJ421"/>
  <c r="BN421" s="1"/>
  <c r="DD422"/>
  <c r="DE422" s="1"/>
  <c r="DF422" s="1"/>
  <c r="DC423"/>
  <c r="B422" l="1"/>
  <c r="BJ422"/>
  <c r="BN422" s="1"/>
  <c r="EQ422"/>
  <c r="DD423"/>
  <c r="DE423" s="1"/>
  <c r="DF423" s="1"/>
  <c r="DC424"/>
  <c r="BJ423" l="1"/>
  <c r="BN423" s="1"/>
  <c r="EQ423"/>
  <c r="B423"/>
  <c r="DD424"/>
  <c r="DE424" s="1"/>
  <c r="DF424" s="1"/>
  <c r="BJ424" l="1"/>
  <c r="BN424" s="1"/>
  <c r="EQ424"/>
  <c r="B424"/>
  <c r="DC425"/>
  <c r="DD425" l="1"/>
  <c r="DE425" s="1"/>
  <c r="DF425" s="1"/>
  <c r="DC426"/>
  <c r="EQ425" l="1"/>
  <c r="B425"/>
  <c r="BJ425"/>
  <c r="BN425" s="1"/>
  <c r="DD426"/>
  <c r="DE426" s="1"/>
  <c r="DF426" s="1"/>
  <c r="DC427"/>
  <c r="B426" l="1"/>
  <c r="BJ426"/>
  <c r="BN426" s="1"/>
  <c r="EQ426"/>
  <c r="DD427"/>
  <c r="DE427" s="1"/>
  <c r="DF427" s="1"/>
  <c r="DC428"/>
  <c r="BJ427" l="1"/>
  <c r="BN427" s="1"/>
  <c r="EQ427"/>
  <c r="B427"/>
  <c r="DD428"/>
  <c r="DE428"/>
  <c r="DF428" s="1"/>
  <c r="DC430"/>
  <c r="BJ428" l="1"/>
  <c r="BN428" s="1"/>
  <c r="EQ428"/>
  <c r="B428"/>
  <c r="DD430"/>
  <c r="DE430" s="1"/>
  <c r="DF430" s="1"/>
  <c r="DC431"/>
  <c r="BJ430" l="1"/>
  <c r="BN430" s="1"/>
  <c r="EQ430"/>
  <c r="B430"/>
  <c r="DD431"/>
  <c r="DE431" s="1"/>
  <c r="DF431" s="1"/>
  <c r="DC432"/>
  <c r="BJ431" l="1"/>
  <c r="BN431" s="1"/>
  <c r="EQ431"/>
  <c r="B431"/>
  <c r="DD432"/>
  <c r="DE432" s="1"/>
  <c r="DF432" s="1"/>
  <c r="DC433"/>
  <c r="BJ432" l="1"/>
  <c r="BN432" s="1"/>
  <c r="EQ432"/>
  <c r="B432"/>
  <c r="DD433"/>
  <c r="DE433"/>
  <c r="DF433" s="1"/>
  <c r="DC434"/>
  <c r="BJ433" l="1"/>
  <c r="BN433" s="1"/>
  <c r="EQ433"/>
  <c r="B433"/>
  <c r="DD434"/>
  <c r="DE434" s="1"/>
  <c r="DF434" s="1"/>
  <c r="DC435"/>
  <c r="BJ434" l="1"/>
  <c r="BN434" s="1"/>
  <c r="EQ434"/>
  <c r="B434"/>
  <c r="DD435"/>
  <c r="DE435" s="1"/>
  <c r="DF435" s="1"/>
  <c r="DC436"/>
  <c r="BJ435" l="1"/>
  <c r="BN435" s="1"/>
  <c r="EQ435"/>
  <c r="B435"/>
  <c r="DD436"/>
  <c r="DE436" s="1"/>
  <c r="DF436" s="1"/>
  <c r="DC437"/>
  <c r="BJ436" l="1"/>
  <c r="BN436" s="1"/>
  <c r="EQ436"/>
  <c r="B436"/>
  <c r="DD437"/>
  <c r="DE437"/>
  <c r="DF437" s="1"/>
  <c r="DC438"/>
  <c r="BJ437" l="1"/>
  <c r="BN437" s="1"/>
  <c r="EQ437"/>
  <c r="B437"/>
  <c r="DD438"/>
  <c r="DE438" s="1"/>
  <c r="DF438" s="1"/>
  <c r="DC439"/>
  <c r="BJ438" l="1"/>
  <c r="BN438" s="1"/>
  <c r="EQ438"/>
  <c r="B438"/>
  <c r="DD439"/>
  <c r="DE439" s="1"/>
  <c r="DF439" s="1"/>
  <c r="DC440"/>
  <c r="BJ439" l="1"/>
  <c r="BN439" s="1"/>
  <c r="EQ439"/>
  <c r="B439"/>
  <c r="DD440"/>
  <c r="DE440" s="1"/>
  <c r="DF440" s="1"/>
  <c r="DC441"/>
  <c r="BJ440" l="1"/>
  <c r="BN440" s="1"/>
  <c r="EQ440"/>
  <c r="B440"/>
  <c r="DD441"/>
  <c r="DE441"/>
  <c r="DF441" s="1"/>
  <c r="DC442"/>
  <c r="BJ441" l="1"/>
  <c r="BN441" s="1"/>
  <c r="EQ441"/>
  <c r="B441"/>
  <c r="DD442"/>
  <c r="DE442" s="1"/>
  <c r="DF442" s="1"/>
  <c r="DC443"/>
  <c r="BJ442" l="1"/>
  <c r="BN442" s="1"/>
  <c r="EQ442"/>
  <c r="B442"/>
  <c r="DD443"/>
  <c r="DE443" s="1"/>
  <c r="DF443" s="1"/>
  <c r="DC444"/>
  <c r="BJ443" l="1"/>
  <c r="BN443" s="1"/>
  <c r="EQ443"/>
  <c r="B443"/>
  <c r="DD444"/>
  <c r="DE444" s="1"/>
  <c r="DF444" s="1"/>
  <c r="DC445"/>
  <c r="BJ444" l="1"/>
  <c r="BN444" s="1"/>
  <c r="EQ444"/>
  <c r="B444"/>
  <c r="DD445"/>
  <c r="DE445" s="1"/>
  <c r="DF445" s="1"/>
  <c r="DC446"/>
  <c r="BJ445" l="1"/>
  <c r="BN445" s="1"/>
  <c r="EQ445"/>
  <c r="B445"/>
  <c r="DD446"/>
  <c r="DE446"/>
  <c r="DF446" s="1"/>
  <c r="DC447"/>
  <c r="BJ446" l="1"/>
  <c r="BN446" s="1"/>
  <c r="EQ446"/>
  <c r="B446"/>
  <c r="DD447"/>
  <c r="DE447" s="1"/>
  <c r="DF447" s="1"/>
  <c r="DC448"/>
  <c r="BJ447" l="1"/>
  <c r="BN447" s="1"/>
  <c r="EQ447"/>
  <c r="B447"/>
  <c r="DD448"/>
  <c r="DE448" s="1"/>
  <c r="DF448" s="1"/>
  <c r="DC449"/>
  <c r="BJ448" l="1"/>
  <c r="BN448" s="1"/>
  <c r="EQ448"/>
  <c r="B448"/>
  <c r="DD449"/>
  <c r="DE449" s="1"/>
  <c r="DF449" s="1"/>
  <c r="DC450"/>
  <c r="BJ449" l="1"/>
  <c r="BN449" s="1"/>
  <c r="EQ449"/>
  <c r="B449"/>
  <c r="DD450"/>
  <c r="DE450" s="1"/>
  <c r="DF450" s="1"/>
  <c r="DC451"/>
  <c r="BJ450" l="1"/>
  <c r="BN450" s="1"/>
  <c r="EQ450"/>
  <c r="B450"/>
  <c r="DD451"/>
  <c r="DE451" s="1"/>
  <c r="DF451" s="1"/>
  <c r="DC452"/>
  <c r="BJ451" l="1"/>
  <c r="BN451" s="1"/>
  <c r="EQ451"/>
  <c r="B451"/>
  <c r="DD452"/>
  <c r="DE452" s="1"/>
  <c r="DF452" s="1"/>
  <c r="DC453"/>
  <c r="BJ452" l="1"/>
  <c r="BN452" s="1"/>
  <c r="EQ452"/>
  <c r="B452"/>
  <c r="DD453"/>
  <c r="DE453" s="1"/>
  <c r="DF453" s="1"/>
  <c r="DC454"/>
  <c r="BJ453" l="1"/>
  <c r="BN453" s="1"/>
  <c r="EQ453"/>
  <c r="B453"/>
  <c r="DD454"/>
  <c r="DE454" s="1"/>
  <c r="DF454" s="1"/>
  <c r="DC455"/>
  <c r="BJ454" l="1"/>
  <c r="BN454" s="1"/>
  <c r="EQ454"/>
  <c r="B454"/>
  <c r="DD455"/>
  <c r="DE455" s="1"/>
  <c r="DF455" s="1"/>
  <c r="DC456"/>
  <c r="BJ455" l="1"/>
  <c r="BN455" s="1"/>
  <c r="EQ455"/>
  <c r="B455"/>
  <c r="DD456"/>
  <c r="DE456" s="1"/>
  <c r="DF456" s="1"/>
  <c r="DC457"/>
  <c r="BJ456" l="1"/>
  <c r="BN456" s="1"/>
  <c r="EQ456"/>
  <c r="B456"/>
  <c r="DD457"/>
  <c r="DE457" s="1"/>
  <c r="DF457" s="1"/>
  <c r="DC458"/>
  <c r="BJ457" l="1"/>
  <c r="BN457" s="1"/>
  <c r="EQ457"/>
  <c r="B457"/>
  <c r="DD458"/>
  <c r="DE458" s="1"/>
  <c r="DF458" s="1"/>
  <c r="DC459"/>
  <c r="BJ458" l="1"/>
  <c r="BN458" s="1"/>
  <c r="EQ458"/>
  <c r="B458"/>
  <c r="DD459"/>
  <c r="DE459" s="1"/>
  <c r="DF459" s="1"/>
  <c r="DC460"/>
  <c r="BJ459" l="1"/>
  <c r="BN459" s="1"/>
  <c r="EQ459"/>
  <c r="B459"/>
  <c r="DD460"/>
  <c r="DE460" s="1"/>
  <c r="DF460" s="1"/>
  <c r="DC461"/>
  <c r="BJ460" l="1"/>
  <c r="BN460" s="1"/>
  <c r="EQ460"/>
  <c r="B460"/>
  <c r="DD461"/>
  <c r="DE461" s="1"/>
  <c r="DF461" s="1"/>
  <c r="DC462"/>
  <c r="BJ461" l="1"/>
  <c r="BN461" s="1"/>
  <c r="EQ461"/>
  <c r="B461"/>
  <c r="DD462"/>
  <c r="DE462" s="1"/>
  <c r="DF462" s="1"/>
  <c r="DC463"/>
  <c r="BJ462" l="1"/>
  <c r="BN462" s="1"/>
  <c r="EQ462"/>
  <c r="B462"/>
  <c r="DD463"/>
  <c r="DE463" s="1"/>
  <c r="DF463" s="1"/>
  <c r="DC464"/>
  <c r="BJ463" l="1"/>
  <c r="BN463" s="1"/>
  <c r="EQ463"/>
  <c r="B463"/>
  <c r="DD464"/>
  <c r="DE464" s="1"/>
  <c r="DF464" s="1"/>
  <c r="DC465"/>
  <c r="BJ464" l="1"/>
  <c r="BN464" s="1"/>
  <c r="EQ464"/>
  <c r="B464"/>
  <c r="DD465"/>
  <c r="DE465" s="1"/>
  <c r="DF465" s="1"/>
  <c r="DC466"/>
  <c r="BJ465" l="1"/>
  <c r="BN465" s="1"/>
  <c r="EQ465"/>
  <c r="B465"/>
  <c r="DD466"/>
  <c r="DE466" s="1"/>
  <c r="DF466" s="1"/>
  <c r="DC467"/>
  <c r="BJ466" l="1"/>
  <c r="BN466" s="1"/>
  <c r="EQ466"/>
  <c r="B466"/>
  <c r="DD467"/>
  <c r="DE467" s="1"/>
  <c r="DF467" s="1"/>
  <c r="DC468"/>
  <c r="BJ467" l="1"/>
  <c r="BN467" s="1"/>
  <c r="EQ467"/>
  <c r="B467"/>
  <c r="DD468"/>
  <c r="DE468" s="1"/>
  <c r="DF468" s="1"/>
  <c r="DC469"/>
  <c r="BJ468" l="1"/>
  <c r="BN468" s="1"/>
  <c r="B468"/>
  <c r="EQ468"/>
  <c r="DD469"/>
  <c r="DE469" s="1"/>
  <c r="DF469" s="1"/>
  <c r="DC470"/>
  <c r="BJ469" l="1"/>
  <c r="BN469" s="1"/>
  <c r="EQ469"/>
  <c r="B469"/>
  <c r="DD470"/>
  <c r="DE470" s="1"/>
  <c r="DF470" s="1"/>
  <c r="DC471"/>
  <c r="BJ470" l="1"/>
  <c r="BN470" s="1"/>
  <c r="EQ470"/>
  <c r="B470"/>
  <c r="DD471"/>
  <c r="DE471" s="1"/>
  <c r="DF471" s="1"/>
  <c r="DC472"/>
  <c r="BJ471" l="1"/>
  <c r="BN471" s="1"/>
  <c r="EQ471"/>
  <c r="B471"/>
  <c r="DD472"/>
  <c r="DE472" s="1"/>
  <c r="DF472" s="1"/>
  <c r="BJ472" l="1"/>
  <c r="BN472" s="1"/>
  <c r="EQ472"/>
  <c r="B472"/>
  <c r="DC473"/>
  <c r="DD473" l="1"/>
  <c r="DE473" s="1"/>
  <c r="DF473" s="1"/>
  <c r="DC474"/>
  <c r="BJ473" l="1"/>
  <c r="BN473" s="1"/>
  <c r="EQ473"/>
  <c r="B473"/>
  <c r="DD474"/>
  <c r="DE474" s="1"/>
  <c r="DF474" s="1"/>
  <c r="DC475"/>
  <c r="BJ474" l="1"/>
  <c r="BN474" s="1"/>
  <c r="EQ474"/>
  <c r="B474"/>
  <c r="DD475"/>
  <c r="DE475" s="1"/>
  <c r="DF475" s="1"/>
  <c r="DC476"/>
  <c r="BJ475" l="1"/>
  <c r="BN475" s="1"/>
  <c r="EQ475"/>
  <c r="B475"/>
  <c r="DD476"/>
  <c r="DE476" s="1"/>
  <c r="DF476" s="1"/>
  <c r="DC477"/>
  <c r="BJ476" l="1"/>
  <c r="BN476" s="1"/>
  <c r="EQ476"/>
  <c r="B476"/>
  <c r="DD477"/>
  <c r="DE477" s="1"/>
  <c r="DF477" s="1"/>
  <c r="DC478"/>
  <c r="BJ477" l="1"/>
  <c r="BN477" s="1"/>
  <c r="EQ477"/>
  <c r="B477"/>
  <c r="DD478"/>
  <c r="DE478" s="1"/>
  <c r="DF478" s="1"/>
  <c r="DC479"/>
  <c r="BJ478" l="1"/>
  <c r="BN478" s="1"/>
  <c r="EQ478"/>
  <c r="B478"/>
  <c r="DD479"/>
  <c r="DE479" s="1"/>
  <c r="DF479" s="1"/>
  <c r="DC480"/>
  <c r="BJ479" l="1"/>
  <c r="BN479" s="1"/>
  <c r="EQ479"/>
  <c r="B479"/>
  <c r="DD480"/>
  <c r="DE480" s="1"/>
  <c r="DF480" s="1"/>
  <c r="BJ480" l="1"/>
  <c r="BN480" s="1"/>
  <c r="EQ480"/>
  <c r="B480"/>
  <c r="DC481"/>
  <c r="DD481" l="1"/>
  <c r="DE481" s="1"/>
  <c r="DF481" s="1"/>
  <c r="DC482"/>
  <c r="BJ481" l="1"/>
  <c r="BN481" s="1"/>
  <c r="EQ481"/>
  <c r="B481"/>
  <c r="DD482"/>
  <c r="DE482" s="1"/>
  <c r="DF482" s="1"/>
  <c r="DC483"/>
  <c r="BJ482" l="1"/>
  <c r="BN482" s="1"/>
  <c r="EQ482"/>
  <c r="B482"/>
  <c r="DD483"/>
  <c r="DE483" s="1"/>
  <c r="DF483" s="1"/>
  <c r="DC484"/>
  <c r="BJ483" l="1"/>
  <c r="BN483" s="1"/>
  <c r="EQ483"/>
  <c r="B483"/>
  <c r="DD484"/>
  <c r="DE484" s="1"/>
  <c r="DF484" s="1"/>
  <c r="DC485"/>
  <c r="BJ484" l="1"/>
  <c r="BN484" s="1"/>
  <c r="EQ484"/>
  <c r="B484"/>
  <c r="DD485"/>
  <c r="DE485" s="1"/>
  <c r="DF485" s="1"/>
  <c r="DC486"/>
  <c r="BJ485" l="1"/>
  <c r="BN485" s="1"/>
  <c r="EQ485"/>
  <c r="B485"/>
  <c r="DD486"/>
  <c r="DE486" s="1"/>
  <c r="DF486" s="1"/>
  <c r="DC487"/>
  <c r="BJ486" l="1"/>
  <c r="BN486" s="1"/>
  <c r="EQ486"/>
  <c r="B486"/>
  <c r="DD487"/>
  <c r="DE487" s="1"/>
  <c r="DF487" s="1"/>
  <c r="DC488"/>
  <c r="BJ487" l="1"/>
  <c r="BN487" s="1"/>
  <c r="EQ487"/>
  <c r="B487"/>
  <c r="DD488"/>
  <c r="DE488" s="1"/>
  <c r="DF488" s="1"/>
  <c r="DC489"/>
  <c r="BJ488" l="1"/>
  <c r="BN488" s="1"/>
  <c r="EQ488"/>
  <c r="B488"/>
  <c r="DD489"/>
  <c r="DE489" s="1"/>
  <c r="DF489" s="1"/>
  <c r="DC490"/>
  <c r="BJ489" l="1"/>
  <c r="BN489" s="1"/>
  <c r="EQ489"/>
  <c r="B489"/>
  <c r="DD490"/>
  <c r="DE490" s="1"/>
  <c r="DF490" s="1"/>
  <c r="DC491"/>
  <c r="BJ490" l="1"/>
  <c r="BN490" s="1"/>
  <c r="EQ490"/>
  <c r="B490"/>
  <c r="DD491"/>
  <c r="DE491" s="1"/>
  <c r="DF491" s="1"/>
  <c r="DC492"/>
  <c r="BJ491" l="1"/>
  <c r="BN491" s="1"/>
  <c r="EQ491"/>
  <c r="B491"/>
  <c r="DD492"/>
  <c r="DE492" s="1"/>
  <c r="DF492" s="1"/>
  <c r="DC493"/>
  <c r="BJ492" l="1"/>
  <c r="BN492" s="1"/>
  <c r="EQ492"/>
  <c r="B492"/>
  <c r="DD493"/>
  <c r="DE493" s="1"/>
  <c r="DF493" s="1"/>
  <c r="DC494"/>
  <c r="BJ493" l="1"/>
  <c r="BN493" s="1"/>
  <c r="EQ493"/>
  <c r="B493"/>
  <c r="DD494"/>
  <c r="DE494"/>
  <c r="DF494" s="1"/>
  <c r="DC495"/>
  <c r="BJ494" l="1"/>
  <c r="BN494" s="1"/>
  <c r="EQ494"/>
  <c r="B494"/>
  <c r="DD495"/>
  <c r="DE495" s="1"/>
  <c r="DF495" s="1"/>
  <c r="DC496"/>
  <c r="BJ495" l="1"/>
  <c r="BN495" s="1"/>
  <c r="EQ495"/>
  <c r="B495"/>
  <c r="DD496"/>
  <c r="DE496" s="1"/>
  <c r="DF496" s="1"/>
  <c r="DC497"/>
  <c r="BJ496" l="1"/>
  <c r="BN496" s="1"/>
  <c r="EQ496"/>
  <c r="B496"/>
  <c r="DD497"/>
  <c r="DE497" s="1"/>
  <c r="DF497" s="1"/>
  <c r="DC498"/>
  <c r="BJ497" l="1"/>
  <c r="BN497" s="1"/>
  <c r="EQ497"/>
  <c r="B497"/>
  <c r="DD498"/>
  <c r="DE498" s="1"/>
  <c r="DF498" s="1"/>
  <c r="DC499"/>
  <c r="BJ498" l="1"/>
  <c r="BN498" s="1"/>
  <c r="EQ498"/>
  <c r="B498"/>
  <c r="DD499"/>
  <c r="DE499"/>
  <c r="DF499" s="1"/>
  <c r="DC500"/>
  <c r="BJ499" l="1"/>
  <c r="BN499" s="1"/>
  <c r="EQ499"/>
  <c r="B499"/>
  <c r="DD500"/>
  <c r="DE500"/>
  <c r="DF500" s="1"/>
  <c r="DC501"/>
  <c r="BJ500" l="1"/>
  <c r="BN500" s="1"/>
  <c r="EQ500"/>
  <c r="B500"/>
  <c r="DD501"/>
  <c r="DE501" s="1"/>
  <c r="DF501" s="1"/>
  <c r="DC502"/>
  <c r="BJ501" l="1"/>
  <c r="BN501" s="1"/>
  <c r="EQ501"/>
  <c r="B501"/>
  <c r="DD502"/>
  <c r="DE502" s="1"/>
  <c r="DF502" s="1"/>
  <c r="DC503"/>
  <c r="BJ502" l="1"/>
  <c r="BN502" s="1"/>
  <c r="EQ502"/>
  <c r="B502"/>
  <c r="DD503"/>
  <c r="DE503"/>
  <c r="DF503" s="1"/>
  <c r="DC504"/>
  <c r="BJ503" l="1"/>
  <c r="BN503" s="1"/>
  <c r="EQ503"/>
  <c r="B503"/>
  <c r="DD504"/>
  <c r="DE504"/>
  <c r="DF504" s="1"/>
  <c r="DC505"/>
  <c r="BJ504" l="1"/>
  <c r="BN504" s="1"/>
  <c r="EQ504"/>
  <c r="B504"/>
  <c r="DD505"/>
  <c r="DE505" s="1"/>
  <c r="DF505" s="1"/>
  <c r="DC506"/>
  <c r="BJ505" l="1"/>
  <c r="BN505" s="1"/>
  <c r="EQ505"/>
  <c r="B505"/>
  <c r="DD506"/>
  <c r="DE506"/>
  <c r="DF506" s="1"/>
  <c r="DC507"/>
  <c r="BJ506" l="1"/>
  <c r="BN506" s="1"/>
  <c r="EQ506"/>
  <c r="B506"/>
  <c r="DD507"/>
  <c r="DE507" s="1"/>
  <c r="DF507" s="1"/>
  <c r="DC508"/>
  <c r="BJ507" l="1"/>
  <c r="BN507" s="1"/>
  <c r="EQ507"/>
  <c r="B507"/>
  <c r="DD508"/>
  <c r="DE508" s="1"/>
  <c r="DF508" s="1"/>
  <c r="DC509"/>
  <c r="BJ508" l="1"/>
  <c r="BN508" s="1"/>
  <c r="EQ508"/>
  <c r="B508"/>
  <c r="DD509"/>
  <c r="DE509" s="1"/>
  <c r="DF509" s="1"/>
  <c r="DC510"/>
  <c r="BJ509" l="1"/>
  <c r="BN509" s="1"/>
  <c r="EQ509"/>
  <c r="B509"/>
  <c r="DD510"/>
  <c r="DE510" s="1"/>
  <c r="DF510" s="1"/>
  <c r="DC511"/>
  <c r="BJ510" l="1"/>
  <c r="BN510" s="1"/>
  <c r="EQ510"/>
  <c r="B510"/>
  <c r="DD511"/>
  <c r="DE511" s="1"/>
  <c r="DF511" s="1"/>
  <c r="DC512"/>
  <c r="BJ511" l="1"/>
  <c r="BN511" s="1"/>
  <c r="EQ511"/>
  <c r="B511"/>
  <c r="DD512"/>
  <c r="DE512" s="1"/>
  <c r="DF512" s="1"/>
  <c r="DC513"/>
  <c r="BJ512" l="1"/>
  <c r="BN512" s="1"/>
  <c r="EQ512"/>
  <c r="B512"/>
  <c r="DD513"/>
  <c r="DE513" s="1"/>
  <c r="DF513" s="1"/>
  <c r="DC514"/>
  <c r="BJ513" l="1"/>
  <c r="BN513" s="1"/>
  <c r="EQ513"/>
  <c r="B513"/>
  <c r="DD514"/>
  <c r="DE514" s="1"/>
  <c r="DF514" s="1"/>
  <c r="DC515"/>
  <c r="BJ514" l="1"/>
  <c r="BN514" s="1"/>
  <c r="EQ514"/>
  <c r="B514"/>
  <c r="DD515"/>
  <c r="DE515" s="1"/>
  <c r="DF515" s="1"/>
  <c r="DC516"/>
  <c r="BJ515" l="1"/>
  <c r="BN515" s="1"/>
  <c r="EQ515"/>
  <c r="B515"/>
  <c r="DD516"/>
  <c r="DE516" s="1"/>
  <c r="DF516" s="1"/>
  <c r="DC517"/>
  <c r="BJ516" l="1"/>
  <c r="BN516" s="1"/>
  <c r="EQ516"/>
  <c r="B516"/>
  <c r="DD517"/>
  <c r="DE517" s="1"/>
  <c r="DF517" s="1"/>
  <c r="DC518"/>
  <c r="BJ517" l="1"/>
  <c r="BN517" s="1"/>
  <c r="EQ517"/>
  <c r="B517"/>
  <c r="DD518"/>
  <c r="DE518" s="1"/>
  <c r="DF518" s="1"/>
  <c r="DC519"/>
  <c r="BJ518" l="1"/>
  <c r="BN518" s="1"/>
  <c r="EQ518"/>
  <c r="B518"/>
  <c r="DD519"/>
  <c r="DE519"/>
  <c r="DF519" s="1"/>
  <c r="DC520"/>
  <c r="BJ519" l="1"/>
  <c r="BN519" s="1"/>
  <c r="EQ519"/>
  <c r="B519"/>
  <c r="DD520"/>
  <c r="DE520" s="1"/>
  <c r="DF520" s="1"/>
  <c r="DC521"/>
  <c r="BJ520" l="1"/>
  <c r="BN520" s="1"/>
  <c r="EQ520"/>
  <c r="B520"/>
  <c r="DD521"/>
  <c r="DE521" s="1"/>
  <c r="DF521" s="1"/>
  <c r="DC522"/>
  <c r="BJ521" l="1"/>
  <c r="BN521" s="1"/>
  <c r="EQ521"/>
  <c r="B521"/>
  <c r="DD522"/>
  <c r="DE522"/>
  <c r="DF522" s="1"/>
  <c r="DC523"/>
  <c r="BJ522" l="1"/>
  <c r="BN522" s="1"/>
  <c r="EQ522"/>
  <c r="B522"/>
  <c r="DD523"/>
  <c r="DE523" s="1"/>
  <c r="DF523" s="1"/>
  <c r="DC524"/>
  <c r="BJ523" l="1"/>
  <c r="BN523" s="1"/>
  <c r="EQ523"/>
  <c r="B523"/>
  <c r="DD524"/>
  <c r="DE524"/>
  <c r="DF524" s="1"/>
  <c r="DC525"/>
  <c r="BJ524" l="1"/>
  <c r="BN524" s="1"/>
  <c r="EQ524"/>
  <c r="B524"/>
  <c r="DD525"/>
  <c r="DE525" s="1"/>
  <c r="DF525" s="1"/>
  <c r="DC526"/>
  <c r="BJ525" l="1"/>
  <c r="BN525" s="1"/>
  <c r="EQ525"/>
  <c r="B525"/>
  <c r="DD526"/>
  <c r="DE526" s="1"/>
  <c r="DF526" s="1"/>
  <c r="DC527"/>
  <c r="BJ526" l="1"/>
  <c r="BN526" s="1"/>
  <c r="EQ526"/>
  <c r="B526"/>
  <c r="DD527"/>
  <c r="DE527" s="1"/>
  <c r="DF527" s="1"/>
  <c r="DC528"/>
  <c r="BJ527" l="1"/>
  <c r="BN527" s="1"/>
  <c r="EQ527"/>
  <c r="B527"/>
  <c r="DD528"/>
  <c r="DE528"/>
  <c r="DF528" s="1"/>
  <c r="DC529"/>
  <c r="BJ528" l="1"/>
  <c r="BN528" s="1"/>
  <c r="EQ528"/>
  <c r="B528"/>
  <c r="DD529"/>
  <c r="DE529" s="1"/>
  <c r="DF529" s="1"/>
  <c r="DC530"/>
  <c r="BJ529" l="1"/>
  <c r="BN529" s="1"/>
  <c r="EQ529"/>
  <c r="B529"/>
  <c r="DD530"/>
  <c r="DE530" s="1"/>
  <c r="DF530" s="1"/>
  <c r="DC531"/>
  <c r="BJ530" l="1"/>
  <c r="BN530" s="1"/>
  <c r="EQ530"/>
  <c r="B530"/>
  <c r="DD531"/>
  <c r="DE531" s="1"/>
  <c r="DF531" s="1"/>
  <c r="DC532"/>
  <c r="BJ531" l="1"/>
  <c r="BN531" s="1"/>
  <c r="EQ531"/>
  <c r="B531"/>
  <c r="DD532"/>
  <c r="DE532" s="1"/>
  <c r="DF532" s="1"/>
  <c r="DC533"/>
  <c r="BJ532" l="1"/>
  <c r="BN532" s="1"/>
  <c r="EQ532"/>
  <c r="B532"/>
  <c r="DD533"/>
  <c r="DE533"/>
  <c r="DF533" s="1"/>
  <c r="DC534"/>
  <c r="BJ533" l="1"/>
  <c r="BN533" s="1"/>
  <c r="EQ533"/>
  <c r="B533"/>
  <c r="DD534"/>
  <c r="DE534" s="1"/>
  <c r="DF534" s="1"/>
  <c r="DC535"/>
  <c r="BJ534" l="1"/>
  <c r="BN534" s="1"/>
  <c r="EQ534"/>
  <c r="B534"/>
  <c r="DD535"/>
  <c r="DE535"/>
  <c r="DF535" s="1"/>
  <c r="DC536"/>
  <c r="BJ535" l="1"/>
  <c r="BN535" s="1"/>
  <c r="EQ535"/>
  <c r="B535"/>
  <c r="DD536"/>
  <c r="DE536" s="1"/>
  <c r="DF536" s="1"/>
  <c r="DC537"/>
  <c r="BJ536" l="1"/>
  <c r="BN536" s="1"/>
  <c r="EQ536"/>
  <c r="B536"/>
  <c r="DD537"/>
  <c r="DE537" s="1"/>
  <c r="DF537" s="1"/>
  <c r="DC538"/>
  <c r="BJ537" l="1"/>
  <c r="BN537" s="1"/>
  <c r="EQ537"/>
  <c r="B537"/>
  <c r="DD538"/>
  <c r="DE538" s="1"/>
  <c r="DF538" s="1"/>
  <c r="DC539"/>
  <c r="BJ538" l="1"/>
  <c r="BN538" s="1"/>
  <c r="EQ538"/>
  <c r="B538"/>
  <c r="DD539"/>
  <c r="DE539" s="1"/>
  <c r="DF539" s="1"/>
  <c r="DC540"/>
  <c r="BJ539" l="1"/>
  <c r="BN539" s="1"/>
  <c r="EQ539"/>
  <c r="B539"/>
  <c r="DD540"/>
  <c r="DE540" s="1"/>
  <c r="DF540" s="1"/>
  <c r="DC541"/>
  <c r="BJ540" l="1"/>
  <c r="BN540" s="1"/>
  <c r="EQ540"/>
  <c r="B540"/>
  <c r="DD541"/>
  <c r="DE541" s="1"/>
  <c r="DF541" s="1"/>
  <c r="DC542"/>
  <c r="BJ541" l="1"/>
  <c r="BN541" s="1"/>
  <c r="EQ541"/>
  <c r="B541"/>
  <c r="DD542"/>
  <c r="DE542" s="1"/>
  <c r="DF542" s="1"/>
  <c r="DC543"/>
  <c r="BJ542" l="1"/>
  <c r="BN542" s="1"/>
  <c r="EQ542"/>
  <c r="B542"/>
  <c r="DD543"/>
  <c r="DE543" s="1"/>
  <c r="DF543" s="1"/>
  <c r="DC544"/>
  <c r="BJ543" l="1"/>
  <c r="BN543" s="1"/>
  <c r="EQ543"/>
  <c r="B543"/>
  <c r="DD544"/>
  <c r="DE544"/>
  <c r="DF544" s="1"/>
  <c r="DC545"/>
  <c r="BJ544" l="1"/>
  <c r="BN544" s="1"/>
  <c r="EQ544"/>
  <c r="B544"/>
  <c r="DD545"/>
  <c r="DE545"/>
  <c r="DF545" s="1"/>
  <c r="DC546"/>
  <c r="BJ545" l="1"/>
  <c r="BN545" s="1"/>
  <c r="EQ545"/>
  <c r="B545"/>
  <c r="DD546"/>
  <c r="DE546" s="1"/>
  <c r="DF546" s="1"/>
  <c r="DC547"/>
  <c r="BJ546" l="1"/>
  <c r="BN546" s="1"/>
  <c r="EQ546"/>
  <c r="B546"/>
  <c r="DD547"/>
  <c r="DE547" s="1"/>
  <c r="DF547" s="1"/>
  <c r="DC548"/>
  <c r="BJ547" l="1"/>
  <c r="BN547" s="1"/>
  <c r="EQ547"/>
  <c r="B547"/>
  <c r="DD548"/>
  <c r="DE548" s="1"/>
  <c r="DF548" s="1"/>
  <c r="DC549"/>
  <c r="BJ548" l="1"/>
  <c r="BN548" s="1"/>
  <c r="EQ548"/>
  <c r="B548"/>
  <c r="DD549"/>
  <c r="DE549" s="1"/>
  <c r="DF549" s="1"/>
  <c r="DC550"/>
  <c r="BJ549" l="1"/>
  <c r="BN549" s="1"/>
  <c r="EQ549"/>
  <c r="B549"/>
  <c r="DD550"/>
  <c r="DE550" s="1"/>
  <c r="DF550" s="1"/>
  <c r="DC551"/>
  <c r="BJ550" l="1"/>
  <c r="BN550" s="1"/>
  <c r="EQ550"/>
  <c r="B550"/>
  <c r="DD551"/>
  <c r="DE551" s="1"/>
  <c r="DF551" s="1"/>
  <c r="DC552"/>
  <c r="BJ551" l="1"/>
  <c r="BN551" s="1"/>
  <c r="EQ551"/>
  <c r="B551"/>
  <c r="DD552"/>
  <c r="DE552" s="1"/>
  <c r="DF552" s="1"/>
  <c r="DC553"/>
  <c r="BJ552" l="1"/>
  <c r="BN552" s="1"/>
  <c r="EQ552"/>
  <c r="B552"/>
  <c r="DD553"/>
  <c r="DE553" s="1"/>
  <c r="DF553" s="1"/>
  <c r="DC554"/>
  <c r="BJ553" l="1"/>
  <c r="BN553" s="1"/>
  <c r="EQ553"/>
  <c r="B553"/>
  <c r="DD554"/>
  <c r="DE554" s="1"/>
  <c r="DF554" s="1"/>
  <c r="DC555"/>
  <c r="BJ554" l="1"/>
  <c r="BN554" s="1"/>
  <c r="EQ554"/>
  <c r="B554"/>
  <c r="DD555"/>
  <c r="DE555" s="1"/>
  <c r="DF555" s="1"/>
  <c r="BJ555" l="1"/>
  <c r="BN555" s="1"/>
  <c r="EQ555"/>
  <c r="B555"/>
  <c r="DC557"/>
  <c r="DD557" l="1"/>
  <c r="DE557" s="1"/>
  <c r="DF557" s="1"/>
  <c r="DC561"/>
  <c r="BJ557" l="1"/>
  <c r="BN557" s="1"/>
  <c r="EQ557"/>
  <c r="B557"/>
  <c r="DD561"/>
  <c r="DE561"/>
  <c r="DF561" s="1"/>
  <c r="DC565"/>
  <c r="BJ561" l="1"/>
  <c r="BN561" s="1"/>
  <c r="EQ561"/>
  <c r="B561"/>
  <c r="DD565"/>
  <c r="DE565" s="1"/>
  <c r="DF565" s="1"/>
  <c r="DC569"/>
  <c r="BJ565" l="1"/>
  <c r="BN565" s="1"/>
  <c r="EQ565"/>
  <c r="B565"/>
  <c r="DD569"/>
  <c r="DE569" s="1"/>
  <c r="DF569" s="1"/>
  <c r="DC573"/>
  <c r="BJ569" l="1"/>
  <c r="BN569" s="1"/>
  <c r="EQ569"/>
  <c r="B569"/>
  <c r="DD573"/>
  <c r="DE573" s="1"/>
  <c r="DF573" s="1"/>
  <c r="DC577"/>
  <c r="BJ573" l="1"/>
  <c r="BN573" s="1"/>
  <c r="EQ573"/>
  <c r="B573"/>
  <c r="DD577"/>
  <c r="DE577" s="1"/>
  <c r="DF577" s="1"/>
  <c r="DC581"/>
  <c r="BJ577" l="1"/>
  <c r="BN577" s="1"/>
  <c r="EQ577"/>
  <c r="B577"/>
  <c r="DD581"/>
  <c r="DE581" s="1"/>
  <c r="DF581" s="1"/>
  <c r="DC584"/>
  <c r="BJ581" l="1"/>
  <c r="BN581" s="1"/>
  <c r="EQ581"/>
  <c r="B581"/>
  <c r="DD584"/>
  <c r="DE584" s="1"/>
  <c r="DF584" s="1"/>
  <c r="DC585"/>
  <c r="BJ584" l="1"/>
  <c r="BN584" s="1"/>
  <c r="EQ584"/>
  <c r="B584"/>
  <c r="DD585"/>
  <c r="DE585" s="1"/>
  <c r="DF585" s="1"/>
  <c r="DC586"/>
  <c r="BJ585" l="1"/>
  <c r="BN585" s="1"/>
  <c r="EQ585"/>
  <c r="B585"/>
  <c r="DD586"/>
  <c r="DE586" s="1"/>
  <c r="DF586" s="1"/>
  <c r="DC587"/>
  <c r="BJ586" l="1"/>
  <c r="BN586" s="1"/>
  <c r="EQ586"/>
  <c r="B586"/>
  <c r="DD587"/>
  <c r="DE587" s="1"/>
  <c r="DF587" s="1"/>
  <c r="DC588"/>
  <c r="BJ587" l="1"/>
  <c r="BN587" s="1"/>
  <c r="EQ587"/>
  <c r="B587"/>
  <c r="DD588"/>
  <c r="DE588" s="1"/>
  <c r="DF588" s="1"/>
  <c r="DC589"/>
  <c r="BJ588" l="1"/>
  <c r="BN588" s="1"/>
  <c r="EQ588"/>
  <c r="B588"/>
  <c r="DD589"/>
  <c r="DE589" s="1"/>
  <c r="DF589" s="1"/>
  <c r="DC590"/>
  <c r="BJ589" l="1"/>
  <c r="BN589" s="1"/>
  <c r="EQ589"/>
  <c r="B589"/>
  <c r="DD590"/>
  <c r="DE590" s="1"/>
  <c r="DF590" s="1"/>
  <c r="DC591"/>
  <c r="BJ590" l="1"/>
  <c r="BN590" s="1"/>
  <c r="EQ590"/>
  <c r="B590"/>
  <c r="DD591"/>
  <c r="DE591"/>
  <c r="DF591" s="1"/>
  <c r="DC592"/>
  <c r="BJ591" l="1"/>
  <c r="BN591" s="1"/>
  <c r="EQ591"/>
  <c r="B591"/>
  <c r="DD592"/>
  <c r="DE592" s="1"/>
  <c r="DF592" s="1"/>
  <c r="DC593"/>
  <c r="BJ592" l="1"/>
  <c r="BN592" s="1"/>
  <c r="EQ592"/>
  <c r="B592"/>
  <c r="DD593"/>
  <c r="DE593" s="1"/>
  <c r="DF593" s="1"/>
  <c r="DC594"/>
  <c r="BJ593" l="1"/>
  <c r="BN593" s="1"/>
  <c r="EQ593"/>
  <c r="B593"/>
  <c r="DD594"/>
  <c r="DE594" s="1"/>
  <c r="DF594" s="1"/>
  <c r="DC595"/>
  <c r="BJ594" l="1"/>
  <c r="BN594" s="1"/>
  <c r="EQ594"/>
  <c r="B594"/>
  <c r="DD595"/>
  <c r="DE595" s="1"/>
  <c r="DF595" s="1"/>
  <c r="DC596"/>
  <c r="BJ595" l="1"/>
  <c r="EQ595"/>
  <c r="EM595"/>
  <c r="B595"/>
  <c r="DD596"/>
  <c r="DE596" s="1"/>
  <c r="DF596" s="1"/>
  <c r="DC597"/>
  <c r="BJ596" l="1"/>
  <c r="EM596"/>
  <c r="EQ596"/>
  <c r="B596"/>
  <c r="EO595"/>
  <c r="EN595"/>
  <c r="DD597"/>
  <c r="DE597" s="1"/>
  <c r="DF597" s="1"/>
  <c r="DC598"/>
  <c r="B597" l="1"/>
  <c r="BJ597"/>
  <c r="EQ597"/>
  <c r="EM597"/>
  <c r="EN596"/>
  <c r="EO596"/>
  <c r="DD598"/>
  <c r="DE598" s="1"/>
  <c r="DF598" s="1"/>
  <c r="DC599"/>
  <c r="B598" l="1"/>
  <c r="BJ598"/>
  <c r="EQ598"/>
  <c r="EM598"/>
  <c r="EO597"/>
  <c r="EN597"/>
  <c r="DD599"/>
  <c r="DE599" s="1"/>
  <c r="DF599" s="1"/>
  <c r="DC600"/>
  <c r="B599" l="1"/>
  <c r="BJ599"/>
  <c r="EQ599"/>
  <c r="EM599"/>
  <c r="EO598"/>
  <c r="EN598"/>
  <c r="DD600"/>
  <c r="DE600" s="1"/>
  <c r="DF600" s="1"/>
  <c r="DC601"/>
  <c r="B600" l="1"/>
  <c r="BJ600"/>
  <c r="EQ600"/>
  <c r="EM600"/>
  <c r="EO599"/>
  <c r="EN599"/>
  <c r="DD601"/>
  <c r="DE601" s="1"/>
  <c r="DF601" s="1"/>
  <c r="DC602"/>
  <c r="B601" l="1"/>
  <c r="BJ601"/>
  <c r="EQ601"/>
  <c r="EM601"/>
  <c r="EO600"/>
  <c r="EN600"/>
  <c r="DD602"/>
  <c r="DE602" s="1"/>
  <c r="DF602" s="1"/>
  <c r="DC603"/>
  <c r="B602" l="1"/>
  <c r="BJ602"/>
  <c r="EQ602"/>
  <c r="EM602"/>
  <c r="EO601"/>
  <c r="EN601"/>
  <c r="DD603"/>
  <c r="DE603" s="1"/>
  <c r="DF603" s="1"/>
  <c r="DC604"/>
  <c r="B603" l="1"/>
  <c r="BJ603"/>
  <c r="EQ603"/>
  <c r="EM603"/>
  <c r="EO602"/>
  <c r="EN602"/>
  <c r="DD604"/>
  <c r="DE604" s="1"/>
  <c r="DF604" s="1"/>
  <c r="DC605"/>
  <c r="B604" l="1"/>
  <c r="BJ604"/>
  <c r="EQ604"/>
  <c r="EM604"/>
  <c r="EO603"/>
  <c r="EN603"/>
  <c r="DD605"/>
  <c r="DE605" s="1"/>
  <c r="DF605" s="1"/>
  <c r="DC606"/>
  <c r="B605" l="1"/>
  <c r="BJ605"/>
  <c r="EQ605"/>
  <c r="EM605"/>
  <c r="EO604"/>
  <c r="EN604"/>
  <c r="DD606"/>
  <c r="DE606" s="1"/>
  <c r="DF606" s="1"/>
  <c r="DC607"/>
  <c r="B606" l="1"/>
  <c r="BJ606"/>
  <c r="EQ606"/>
  <c r="EM606"/>
  <c r="EO605"/>
  <c r="EN605"/>
  <c r="DD607"/>
  <c r="DE607" s="1"/>
  <c r="DF607" s="1"/>
  <c r="DC608"/>
  <c r="B607" l="1"/>
  <c r="BJ607"/>
  <c r="EQ607"/>
  <c r="EM607"/>
  <c r="EO606"/>
  <c r="EN606"/>
  <c r="DD608"/>
  <c r="DE608" s="1"/>
  <c r="DF608" s="1"/>
  <c r="DC609"/>
  <c r="B608" l="1"/>
  <c r="BJ608"/>
  <c r="EQ608"/>
  <c r="EM608"/>
  <c r="EO607"/>
  <c r="EN607"/>
  <c r="DD609"/>
  <c r="DE609" s="1"/>
  <c r="DF609" s="1"/>
  <c r="DC610"/>
  <c r="B609" l="1"/>
  <c r="BJ609"/>
  <c r="EQ609"/>
  <c r="EM609"/>
  <c r="EO608"/>
  <c r="EN608"/>
  <c r="DD610"/>
  <c r="DE610" s="1"/>
  <c r="DF610" s="1"/>
  <c r="DC611"/>
  <c r="B610" l="1"/>
  <c r="BJ610"/>
  <c r="EQ610"/>
  <c r="EM610"/>
  <c r="EO609"/>
  <c r="EN609"/>
  <c r="DD611"/>
  <c r="DE611" s="1"/>
  <c r="DF611" s="1"/>
  <c r="DC612"/>
  <c r="B611" l="1"/>
  <c r="BJ611"/>
  <c r="EQ611"/>
  <c r="EM611"/>
  <c r="EO610"/>
  <c r="EN610"/>
  <c r="DD612"/>
  <c r="DE612" s="1"/>
  <c r="DF612" s="1"/>
  <c r="DC613"/>
  <c r="B612" l="1"/>
  <c r="BJ612"/>
  <c r="EQ612"/>
  <c r="EM612"/>
  <c r="EO611"/>
  <c r="EN611"/>
  <c r="DD613"/>
  <c r="DE613" s="1"/>
  <c r="DF613" s="1"/>
  <c r="DC614"/>
  <c r="B613" l="1"/>
  <c r="BJ613"/>
  <c r="EQ613"/>
  <c r="EM613"/>
  <c r="EO612"/>
  <c r="EN612"/>
  <c r="DD614"/>
  <c r="DE614" s="1"/>
  <c r="DF614" s="1"/>
  <c r="DC615"/>
  <c r="B614" l="1"/>
  <c r="BJ614"/>
  <c r="EQ614"/>
  <c r="EM614"/>
  <c r="EO613"/>
  <c r="EN613"/>
  <c r="DD615"/>
  <c r="DE615" s="1"/>
  <c r="DF615" s="1"/>
  <c r="DC616"/>
  <c r="B615" l="1"/>
  <c r="BJ615"/>
  <c r="EQ615"/>
  <c r="EM615"/>
  <c r="EO614"/>
  <c r="EN614"/>
  <c r="DD616"/>
  <c r="DE616" s="1"/>
  <c r="DF616" s="1"/>
  <c r="DC617"/>
  <c r="B616" l="1"/>
  <c r="BJ616"/>
  <c r="EQ616"/>
  <c r="EM616"/>
  <c r="EO615"/>
  <c r="EN615"/>
  <c r="DD617"/>
  <c r="DE617" s="1"/>
  <c r="DF617" s="1"/>
  <c r="DC618"/>
  <c r="B617" l="1"/>
  <c r="BJ617"/>
  <c r="EQ617"/>
  <c r="EM617"/>
  <c r="EO616"/>
  <c r="EN616"/>
  <c r="DD618"/>
  <c r="DE618" s="1"/>
  <c r="DF618" s="1"/>
  <c r="DC619"/>
  <c r="B618" l="1"/>
  <c r="BJ618"/>
  <c r="EQ618"/>
  <c r="EM618"/>
  <c r="EO617"/>
  <c r="EN617"/>
  <c r="DD619"/>
  <c r="DE619" s="1"/>
  <c r="DF619" s="1"/>
  <c r="DC620"/>
  <c r="B619" l="1"/>
  <c r="BJ619"/>
  <c r="EQ619"/>
  <c r="EM619"/>
  <c r="EO618"/>
  <c r="EN618"/>
  <c r="DD620"/>
  <c r="DE620" s="1"/>
  <c r="DF620" s="1"/>
  <c r="DC621"/>
  <c r="B620" l="1"/>
  <c r="BJ620"/>
  <c r="EQ620"/>
  <c r="EM620"/>
  <c r="EO619"/>
  <c r="EN619"/>
  <c r="DD621"/>
  <c r="DE621" s="1"/>
  <c r="DF621" s="1"/>
  <c r="DC622"/>
  <c r="B621" l="1"/>
  <c r="BJ621"/>
  <c r="EQ621"/>
  <c r="EM621"/>
  <c r="EO620"/>
  <c r="EN620"/>
  <c r="DD622"/>
  <c r="DE622" s="1"/>
  <c r="DF622" s="1"/>
  <c r="DC623"/>
  <c r="B622" l="1"/>
  <c r="BJ622"/>
  <c r="EQ622"/>
  <c r="EM622"/>
  <c r="EO621"/>
  <c r="EN621"/>
  <c r="DD623"/>
  <c r="DE623" s="1"/>
  <c r="DF623" s="1"/>
  <c r="DC624"/>
  <c r="B623" l="1"/>
  <c r="BJ623"/>
  <c r="EQ623"/>
  <c r="EM623"/>
  <c r="EO622"/>
  <c r="EN622"/>
  <c r="DD624"/>
  <c r="DE624" s="1"/>
  <c r="DF624" s="1"/>
  <c r="DC625"/>
  <c r="B624" l="1"/>
  <c r="BJ624"/>
  <c r="EQ624"/>
  <c r="EM624"/>
  <c r="EO623"/>
  <c r="EN623"/>
  <c r="DD625"/>
  <c r="DE625" s="1"/>
  <c r="DF625" s="1"/>
  <c r="DC626"/>
  <c r="B625" l="1"/>
  <c r="BJ625"/>
  <c r="EQ625"/>
  <c r="EM625"/>
  <c r="EO624"/>
  <c r="EN624"/>
  <c r="DD626"/>
  <c r="DE626" s="1"/>
  <c r="DF626" s="1"/>
  <c r="DC627"/>
  <c r="B626" l="1"/>
  <c r="BJ626"/>
  <c r="EQ626"/>
  <c r="EM626"/>
  <c r="EO625"/>
  <c r="EN625"/>
  <c r="DD627"/>
  <c r="DE627" s="1"/>
  <c r="DF627" s="1"/>
  <c r="DC628"/>
  <c r="B627" l="1"/>
  <c r="BJ627"/>
  <c r="EQ627"/>
  <c r="EM627"/>
  <c r="EO626"/>
  <c r="EN626"/>
  <c r="DD628"/>
  <c r="DE628" s="1"/>
  <c r="DF628" s="1"/>
  <c r="DC629"/>
  <c r="EQ628" l="1"/>
  <c r="B628"/>
  <c r="BJ628"/>
  <c r="EM628"/>
  <c r="EO627"/>
  <c r="EN627"/>
  <c r="DD629"/>
  <c r="DE629" s="1"/>
  <c r="DF629" s="1"/>
  <c r="DC630"/>
  <c r="B629" l="1"/>
  <c r="BJ629"/>
  <c r="EQ629"/>
  <c r="EM629"/>
  <c r="EO628"/>
  <c r="EN628"/>
  <c r="DD630"/>
  <c r="DE630" s="1"/>
  <c r="DF630" s="1"/>
  <c r="DC631"/>
  <c r="B630" l="1"/>
  <c r="BJ630"/>
  <c r="EQ630"/>
  <c r="EM630"/>
  <c r="EO629"/>
  <c r="EN629"/>
  <c r="DD631"/>
  <c r="DE631" s="1"/>
  <c r="DF631" s="1"/>
  <c r="DC632"/>
  <c r="B631" l="1"/>
  <c r="BJ631"/>
  <c r="EQ631"/>
  <c r="EM631"/>
  <c r="EO630"/>
  <c r="EN630"/>
  <c r="DD632"/>
  <c r="DE632" s="1"/>
  <c r="DF632" s="1"/>
  <c r="DC633"/>
  <c r="B632" l="1"/>
  <c r="BJ632"/>
  <c r="EQ632"/>
  <c r="EM632"/>
  <c r="EO631"/>
  <c r="EN631"/>
  <c r="DD633"/>
  <c r="DE633" s="1"/>
  <c r="DF633" s="1"/>
  <c r="DC634"/>
  <c r="B633" l="1"/>
  <c r="BJ633"/>
  <c r="EQ633"/>
  <c r="EM633"/>
  <c r="EO632"/>
  <c r="EN632"/>
  <c r="DD634"/>
  <c r="DE634" s="1"/>
  <c r="DF634" s="1"/>
  <c r="DC635"/>
  <c r="B634" l="1"/>
  <c r="BJ634"/>
  <c r="EQ634"/>
  <c r="EM634"/>
  <c r="EO633"/>
  <c r="EN633"/>
  <c r="DD635"/>
  <c r="DE635" s="1"/>
  <c r="DF635" s="1"/>
  <c r="DC636"/>
  <c r="EQ635" l="1"/>
  <c r="B635"/>
  <c r="BJ635"/>
  <c r="EM635"/>
  <c r="EO634"/>
  <c r="EN634"/>
  <c r="DD636"/>
  <c r="DE636" s="1"/>
  <c r="DF636" s="1"/>
  <c r="DC637"/>
  <c r="B636" l="1"/>
  <c r="BJ636"/>
  <c r="EQ636"/>
  <c r="EM636"/>
  <c r="EO635"/>
  <c r="EN635"/>
  <c r="DD637"/>
  <c r="DE637" s="1"/>
  <c r="DF637" s="1"/>
  <c r="DC638"/>
  <c r="EQ637" l="1"/>
  <c r="B637"/>
  <c r="BJ637"/>
  <c r="EM637"/>
  <c r="EO636"/>
  <c r="EN636"/>
  <c r="DD638"/>
  <c r="DE638" s="1"/>
  <c r="DF638" s="1"/>
  <c r="DC639"/>
  <c r="B638" l="1"/>
  <c r="BJ638"/>
  <c r="EQ638"/>
  <c r="EM638"/>
  <c r="EO637"/>
  <c r="EN637"/>
  <c r="DD639"/>
  <c r="DE639" s="1"/>
  <c r="DF639" s="1"/>
  <c r="DC640"/>
  <c r="B639" l="1"/>
  <c r="BJ639"/>
  <c r="EQ639"/>
  <c r="EM639"/>
  <c r="EO638"/>
  <c r="EN638"/>
  <c r="DD640"/>
  <c r="DE640" s="1"/>
  <c r="DF640" s="1"/>
  <c r="DC641"/>
  <c r="B640" l="1"/>
  <c r="BJ640"/>
  <c r="EQ640"/>
  <c r="EM640"/>
  <c r="EO639"/>
  <c r="EN639"/>
  <c r="DD641"/>
  <c r="DE641" s="1"/>
  <c r="DF641" s="1"/>
  <c r="DC642"/>
  <c r="B641" l="1"/>
  <c r="BJ641"/>
  <c r="EQ641"/>
  <c r="EM641"/>
  <c r="EO640"/>
  <c r="EN640"/>
  <c r="DD642"/>
  <c r="DE642" s="1"/>
  <c r="DF642" s="1"/>
  <c r="DC643"/>
  <c r="B642" l="1"/>
  <c r="BJ642"/>
  <c r="EQ642"/>
  <c r="EM642"/>
  <c r="EO641"/>
  <c r="EN641"/>
  <c r="DD643"/>
  <c r="DE643" s="1"/>
  <c r="DF643" s="1"/>
  <c r="DC644"/>
  <c r="B643" l="1"/>
  <c r="BJ643"/>
  <c r="EQ643"/>
  <c r="EM643"/>
  <c r="EO642"/>
  <c r="EN642"/>
  <c r="DD644"/>
  <c r="DE644" s="1"/>
  <c r="DF644" s="1"/>
  <c r="DC645"/>
  <c r="B644" l="1"/>
  <c r="BJ644"/>
  <c r="EQ644"/>
  <c r="EM644"/>
  <c r="EO643"/>
  <c r="EN643"/>
  <c r="DD645"/>
  <c r="DE645" s="1"/>
  <c r="DF645" s="1"/>
  <c r="DC646"/>
  <c r="B645" l="1"/>
  <c r="BJ645"/>
  <c r="EQ645"/>
  <c r="EM645"/>
  <c r="EO644"/>
  <c r="EN644"/>
  <c r="DD646"/>
  <c r="DE646" s="1"/>
  <c r="DF646" s="1"/>
  <c r="DC647"/>
  <c r="B646" l="1"/>
  <c r="BJ646"/>
  <c r="EQ646"/>
  <c r="EM646"/>
  <c r="EO645"/>
  <c r="EN645"/>
  <c r="DD647"/>
  <c r="DE647" s="1"/>
  <c r="DF647" s="1"/>
  <c r="DC648"/>
  <c r="B647" l="1"/>
  <c r="BJ647"/>
  <c r="EQ647"/>
  <c r="EM647"/>
  <c r="EO646"/>
  <c r="EN646"/>
  <c r="DD648"/>
  <c r="DE648" s="1"/>
  <c r="DF648" s="1"/>
  <c r="DC649"/>
  <c r="B648" l="1"/>
  <c r="BJ648"/>
  <c r="EQ648"/>
  <c r="EM648"/>
  <c r="EO647"/>
  <c r="EN647"/>
  <c r="DD649"/>
  <c r="DE649" s="1"/>
  <c r="DF649" s="1"/>
  <c r="DC650"/>
  <c r="B649" l="1"/>
  <c r="BJ649"/>
  <c r="EQ649"/>
  <c r="EM649"/>
  <c r="EO648"/>
  <c r="EN648"/>
  <c r="DD650"/>
  <c r="DE650" s="1"/>
  <c r="DF650" s="1"/>
  <c r="DC651"/>
  <c r="B650" l="1"/>
  <c r="BJ650"/>
  <c r="EQ650"/>
  <c r="EM650"/>
  <c r="EO649"/>
  <c r="EN649"/>
  <c r="DD651"/>
  <c r="DE651" s="1"/>
  <c r="DF651" s="1"/>
  <c r="DC652"/>
  <c r="EQ651" l="1"/>
  <c r="B651"/>
  <c r="BJ651"/>
  <c r="EM651"/>
  <c r="EO650"/>
  <c r="EN650"/>
  <c r="DD652"/>
  <c r="DE652" s="1"/>
  <c r="DF652" s="1"/>
  <c r="DC653"/>
  <c r="B652" l="1"/>
  <c r="BJ652"/>
  <c r="EQ652"/>
  <c r="EM652"/>
  <c r="EO651"/>
  <c r="EN651"/>
  <c r="DD653"/>
  <c r="DE653" s="1"/>
  <c r="DF653" s="1"/>
  <c r="DC654"/>
  <c r="B653" l="1"/>
  <c r="BJ653"/>
  <c r="EQ653"/>
  <c r="EM653"/>
  <c r="EO652"/>
  <c r="EN652"/>
  <c r="DD654"/>
  <c r="DE654" s="1"/>
  <c r="DF654" s="1"/>
  <c r="DC655"/>
  <c r="B654" l="1"/>
  <c r="BJ654"/>
  <c r="EQ654"/>
  <c r="EM654"/>
  <c r="EO653"/>
  <c r="EN653"/>
  <c r="DD655"/>
  <c r="DE655" s="1"/>
  <c r="DF655" s="1"/>
  <c r="DC656"/>
  <c r="B655" l="1"/>
  <c r="BJ655"/>
  <c r="EQ655"/>
  <c r="EM655"/>
  <c r="EO654"/>
  <c r="EN654"/>
  <c r="DD656"/>
  <c r="DE656" s="1"/>
  <c r="DF656" s="1"/>
  <c r="DC657"/>
  <c r="B656" l="1"/>
  <c r="BJ656"/>
  <c r="EQ656"/>
  <c r="EM656"/>
  <c r="EO655"/>
  <c r="EN655"/>
  <c r="DD657"/>
  <c r="DE657" s="1"/>
  <c r="DF657" s="1"/>
  <c r="DC658"/>
  <c r="EQ657" l="1"/>
  <c r="B657"/>
  <c r="BJ657"/>
  <c r="EM657"/>
  <c r="EO656"/>
  <c r="EN656"/>
  <c r="DD658"/>
  <c r="DE658" s="1"/>
  <c r="DF658" s="1"/>
  <c r="DC659"/>
  <c r="EQ658" l="1"/>
  <c r="B658"/>
  <c r="BJ658"/>
  <c r="EM658"/>
  <c r="EO657"/>
  <c r="EN657"/>
  <c r="DD659"/>
  <c r="DE659" s="1"/>
  <c r="DF659" s="1"/>
  <c r="DC660"/>
  <c r="B659" l="1"/>
  <c r="BJ659"/>
  <c r="EQ659"/>
  <c r="EM659"/>
  <c r="EO658"/>
  <c r="EN658"/>
  <c r="DD660"/>
  <c r="DE660" s="1"/>
  <c r="DF660" s="1"/>
  <c r="DC661"/>
  <c r="EQ660" l="1"/>
  <c r="B660"/>
  <c r="BJ660"/>
  <c r="EM660"/>
  <c r="EO659"/>
  <c r="EN659"/>
  <c r="DD661"/>
  <c r="DE661" s="1"/>
  <c r="DF661" s="1"/>
  <c r="DC662"/>
  <c r="B661" l="1"/>
  <c r="BJ661"/>
  <c r="EQ661"/>
  <c r="EM661"/>
  <c r="EO660"/>
  <c r="EN660"/>
  <c r="DD662"/>
  <c r="DE662" s="1"/>
  <c r="DF662" s="1"/>
  <c r="DC663"/>
  <c r="B662" l="1"/>
  <c r="BJ662"/>
  <c r="EQ662"/>
  <c r="EM662"/>
  <c r="EO661"/>
  <c r="EN661"/>
  <c r="DD663"/>
  <c r="DE663" s="1"/>
  <c r="DF663" s="1"/>
  <c r="DC664"/>
  <c r="B663" l="1"/>
  <c r="BJ663"/>
  <c r="EQ663"/>
  <c r="EM663"/>
  <c r="EO662"/>
  <c r="EN662"/>
  <c r="DD664"/>
  <c r="DE664" s="1"/>
  <c r="DF664" s="1"/>
  <c r="DC665"/>
  <c r="B664" l="1"/>
  <c r="BJ664"/>
  <c r="EQ664"/>
  <c r="EM664"/>
  <c r="EO663"/>
  <c r="EN663"/>
  <c r="DD665"/>
  <c r="DE665" s="1"/>
  <c r="DF665" s="1"/>
  <c r="DC666"/>
  <c r="B665" l="1"/>
  <c r="BJ665"/>
  <c r="EQ665"/>
  <c r="EM665"/>
  <c r="EO664"/>
  <c r="EN664"/>
  <c r="DD666"/>
  <c r="DE666" s="1"/>
  <c r="DF666" s="1"/>
  <c r="DC667"/>
  <c r="B666" l="1"/>
  <c r="BJ666"/>
  <c r="EQ666"/>
  <c r="EM666"/>
  <c r="EO665"/>
  <c r="EN665"/>
  <c r="DD667"/>
  <c r="DE667" s="1"/>
  <c r="DF667" s="1"/>
  <c r="DC668"/>
  <c r="B667" l="1"/>
  <c r="BJ667"/>
  <c r="EQ667"/>
  <c r="EM667"/>
  <c r="EO666"/>
  <c r="EN666"/>
  <c r="DD668"/>
  <c r="DE668" s="1"/>
  <c r="DF668" s="1"/>
  <c r="DC669"/>
  <c r="B668" l="1"/>
  <c r="BJ668"/>
  <c r="EQ668"/>
  <c r="EM668"/>
  <c r="EO667"/>
  <c r="EN667"/>
  <c r="DD669"/>
  <c r="DE669" s="1"/>
  <c r="DF669" s="1"/>
  <c r="DC670"/>
  <c r="B669" l="1"/>
  <c r="BJ669"/>
  <c r="EQ669"/>
  <c r="EM669"/>
  <c r="EO668"/>
  <c r="EN668"/>
  <c r="DD670"/>
  <c r="DE670" s="1"/>
  <c r="DF670" s="1"/>
  <c r="DC671"/>
  <c r="B670" l="1"/>
  <c r="BJ670"/>
  <c r="EQ670"/>
  <c r="EM670"/>
  <c r="EO669"/>
  <c r="EN669"/>
  <c r="DD671"/>
  <c r="DE671" s="1"/>
  <c r="DF671" s="1"/>
  <c r="DC672"/>
  <c r="B671" l="1"/>
  <c r="BJ671"/>
  <c r="EQ671"/>
  <c r="EM671"/>
  <c r="EO670"/>
  <c r="EN670"/>
  <c r="DD672"/>
  <c r="DE672" s="1"/>
  <c r="DF672" s="1"/>
  <c r="DC673"/>
  <c r="B672" l="1"/>
  <c r="BJ672"/>
  <c r="EQ672"/>
  <c r="EM672"/>
  <c r="EO671"/>
  <c r="EN671"/>
  <c r="DD673"/>
  <c r="DE673" s="1"/>
  <c r="DF673" s="1"/>
  <c r="DC674"/>
  <c r="B673" l="1"/>
  <c r="BJ673"/>
  <c r="EQ673"/>
  <c r="EM673"/>
  <c r="EO672"/>
  <c r="EN672"/>
  <c r="DD674"/>
  <c r="DE674" s="1"/>
  <c r="DF674" s="1"/>
  <c r="DC675"/>
  <c r="B674" l="1"/>
  <c r="BJ674"/>
  <c r="EQ674"/>
  <c r="EM674"/>
  <c r="EO673"/>
  <c r="EN673"/>
  <c r="DD675"/>
  <c r="DE675" s="1"/>
  <c r="DF675" s="1"/>
  <c r="DC676"/>
  <c r="EQ675" l="1"/>
  <c r="B675"/>
  <c r="BJ675"/>
  <c r="EM675"/>
  <c r="EO674"/>
  <c r="EN674"/>
  <c r="DD676"/>
  <c r="DE676" s="1"/>
  <c r="DF676" s="1"/>
  <c r="DC677"/>
  <c r="B676" l="1"/>
  <c r="BJ676"/>
  <c r="EQ676"/>
  <c r="EM676"/>
  <c r="EO675"/>
  <c r="EN675"/>
  <c r="DD677"/>
  <c r="DE677" s="1"/>
  <c r="DF677" s="1"/>
  <c r="DC678"/>
  <c r="B677" l="1"/>
  <c r="BJ677"/>
  <c r="EQ677"/>
  <c r="EM677"/>
  <c r="EO676"/>
  <c r="EN676"/>
  <c r="DD678"/>
  <c r="DE678" s="1"/>
  <c r="DF678" s="1"/>
  <c r="DC679"/>
  <c r="B678" l="1"/>
  <c r="BJ678"/>
  <c r="EQ678"/>
  <c r="EM678"/>
  <c r="EO677"/>
  <c r="EN677"/>
  <c r="DD679"/>
  <c r="DE679" s="1"/>
  <c r="DF679" s="1"/>
  <c r="DC680"/>
  <c r="B679" l="1"/>
  <c r="BJ679"/>
  <c r="EQ679"/>
  <c r="EM679"/>
  <c r="EO678"/>
  <c r="EN678"/>
  <c r="DD680"/>
  <c r="DE680" s="1"/>
  <c r="DF680" s="1"/>
  <c r="DC681"/>
  <c r="EQ680" l="1"/>
  <c r="B680"/>
  <c r="BJ680"/>
  <c r="EM680"/>
  <c r="EO679"/>
  <c r="EN679"/>
  <c r="DD681"/>
  <c r="DE681" s="1"/>
  <c r="DF681" s="1"/>
  <c r="DC682"/>
  <c r="B681" l="1"/>
  <c r="BJ681"/>
  <c r="EQ681"/>
  <c r="EM681"/>
  <c r="EO680"/>
  <c r="EN680"/>
  <c r="DD682"/>
  <c r="DE682" s="1"/>
  <c r="DF682" s="1"/>
  <c r="DC683"/>
  <c r="B682" l="1"/>
  <c r="BJ682"/>
  <c r="EQ682"/>
  <c r="EM682"/>
  <c r="EO681"/>
  <c r="EN681"/>
  <c r="DD683"/>
  <c r="DE683" s="1"/>
  <c r="DF683" s="1"/>
  <c r="DC684"/>
  <c r="EQ683" l="1"/>
  <c r="B683"/>
  <c r="BJ683"/>
  <c r="EM683"/>
  <c r="EO682"/>
  <c r="EN682"/>
  <c r="DD684"/>
  <c r="DE684" s="1"/>
  <c r="DF684" s="1"/>
  <c r="DC685"/>
  <c r="B684" l="1"/>
  <c r="BJ684"/>
  <c r="EQ684"/>
  <c r="EM684"/>
  <c r="EO683"/>
  <c r="EN683"/>
  <c r="DD685"/>
  <c r="DE685" s="1"/>
  <c r="DF685" s="1"/>
  <c r="DC686"/>
  <c r="B685" l="1"/>
  <c r="BJ685"/>
  <c r="EQ685"/>
  <c r="EM685"/>
  <c r="EO684"/>
  <c r="EN684"/>
  <c r="DD686"/>
  <c r="DE686" s="1"/>
  <c r="DF686" s="1"/>
  <c r="DC687"/>
  <c r="B686" l="1"/>
  <c r="BJ686"/>
  <c r="EQ686"/>
  <c r="EM686"/>
  <c r="EO685"/>
  <c r="EN685"/>
  <c r="DD687"/>
  <c r="DE687" s="1"/>
  <c r="DF687" s="1"/>
  <c r="DC688"/>
  <c r="B687" l="1"/>
  <c r="BJ687"/>
  <c r="EQ687"/>
  <c r="EM687"/>
  <c r="EO686"/>
  <c r="EN686"/>
  <c r="DD688"/>
  <c r="DE688" s="1"/>
  <c r="DF688" s="1"/>
  <c r="DC689"/>
  <c r="B688" l="1"/>
  <c r="BJ688"/>
  <c r="EQ688"/>
  <c r="EM688"/>
  <c r="EO687"/>
  <c r="EN687"/>
  <c r="DD689"/>
  <c r="DE689" s="1"/>
  <c r="DF689" s="1"/>
  <c r="DC690"/>
  <c r="B689" l="1"/>
  <c r="BJ689"/>
  <c r="EQ689"/>
  <c r="EM689"/>
  <c r="EO688"/>
  <c r="EN688"/>
  <c r="DD690"/>
  <c r="DE690" s="1"/>
  <c r="DF690" s="1"/>
  <c r="DC691"/>
  <c r="B690" l="1"/>
  <c r="BJ690"/>
  <c r="EQ690"/>
  <c r="EM690"/>
  <c r="EO689"/>
  <c r="EN689"/>
  <c r="DD691"/>
  <c r="DE691" s="1"/>
  <c r="DF691" s="1"/>
  <c r="DC692"/>
  <c r="B691" l="1"/>
  <c r="BJ691"/>
  <c r="EQ691"/>
  <c r="EM691"/>
  <c r="EO690"/>
  <c r="EN690"/>
  <c r="DD692"/>
  <c r="DE692" s="1"/>
  <c r="DF692" s="1"/>
  <c r="DC693"/>
  <c r="B692" l="1"/>
  <c r="BJ692"/>
  <c r="EQ692"/>
  <c r="EM692"/>
  <c r="EO691"/>
  <c r="EN691"/>
  <c r="DD693"/>
  <c r="DE693" s="1"/>
  <c r="DF693" s="1"/>
  <c r="DC694"/>
  <c r="B693" l="1"/>
  <c r="BJ693"/>
  <c r="EQ693"/>
  <c r="EM693"/>
  <c r="EO692"/>
  <c r="EN692"/>
  <c r="DD694"/>
  <c r="DE694" s="1"/>
  <c r="DF694" s="1"/>
  <c r="DC695"/>
  <c r="B694" l="1"/>
  <c r="BJ694"/>
  <c r="EQ694"/>
  <c r="EM694"/>
  <c r="EO693"/>
  <c r="EN693"/>
  <c r="DD695"/>
  <c r="DE695" s="1"/>
  <c r="DF695" s="1"/>
  <c r="DC696"/>
  <c r="B695" l="1"/>
  <c r="BJ695"/>
  <c r="EQ695"/>
  <c r="EM695"/>
  <c r="EO694"/>
  <c r="EN694"/>
  <c r="DD696"/>
  <c r="DE696" s="1"/>
  <c r="DF696" s="1"/>
  <c r="DC697"/>
  <c r="B696" l="1"/>
  <c r="BJ696"/>
  <c r="EQ696"/>
  <c r="EM696"/>
  <c r="EO695"/>
  <c r="EN695"/>
  <c r="DD697"/>
  <c r="DE697" s="1"/>
  <c r="DF697" s="1"/>
  <c r="DC698"/>
  <c r="B697" l="1"/>
  <c r="BJ697"/>
  <c r="EQ697"/>
  <c r="EM697"/>
  <c r="EO696"/>
  <c r="EN696"/>
  <c r="DD698"/>
  <c r="DE698" s="1"/>
  <c r="DF698" s="1"/>
  <c r="DC699"/>
  <c r="B698" l="1"/>
  <c r="BJ698"/>
  <c r="EQ698"/>
  <c r="EM698"/>
  <c r="EO697"/>
  <c r="EN697"/>
  <c r="DD699"/>
  <c r="DE699" s="1"/>
  <c r="DF699" s="1"/>
  <c r="DC700"/>
  <c r="B699" l="1"/>
  <c r="BJ699"/>
  <c r="EQ699"/>
  <c r="EM699"/>
  <c r="EO698"/>
  <c r="EN698"/>
  <c r="DD700"/>
  <c r="DE700" s="1"/>
  <c r="DF700" s="1"/>
  <c r="DC701"/>
  <c r="B700" l="1"/>
  <c r="BJ700"/>
  <c r="EQ700"/>
  <c r="EM700"/>
  <c r="EO699"/>
  <c r="EN699"/>
  <c r="DD701"/>
  <c r="DE701" s="1"/>
  <c r="DF701" s="1"/>
  <c r="DC702"/>
  <c r="B701" l="1"/>
  <c r="BJ701"/>
  <c r="EQ701"/>
  <c r="EM701"/>
  <c r="EO700"/>
  <c r="EN700"/>
  <c r="DD702"/>
  <c r="DE702" s="1"/>
  <c r="DF702" s="1"/>
  <c r="DC703"/>
  <c r="B702" l="1"/>
  <c r="BJ702"/>
  <c r="EQ702"/>
  <c r="EM702"/>
  <c r="EO701"/>
  <c r="EN701"/>
  <c r="DD703"/>
  <c r="DE703" s="1"/>
  <c r="DF703" s="1"/>
  <c r="DC704"/>
  <c r="B703" l="1"/>
  <c r="BJ703"/>
  <c r="EQ703"/>
  <c r="EM703"/>
  <c r="EO702"/>
  <c r="EN702"/>
  <c r="DD704"/>
  <c r="DE704" s="1"/>
  <c r="DF704" s="1"/>
  <c r="DC705"/>
  <c r="B704" l="1"/>
  <c r="BJ704"/>
  <c r="EQ704"/>
  <c r="EM704"/>
  <c r="EO703"/>
  <c r="EN703"/>
  <c r="DD705"/>
  <c r="DE705" s="1"/>
  <c r="DF705" s="1"/>
  <c r="DC706"/>
  <c r="EQ705" l="1"/>
  <c r="B705"/>
  <c r="BJ705"/>
  <c r="EM705"/>
  <c r="EO704"/>
  <c r="EN704"/>
  <c r="DD706"/>
  <c r="DE706" s="1"/>
  <c r="DF706" s="1"/>
  <c r="DC707"/>
  <c r="B706" l="1"/>
  <c r="BJ706"/>
  <c r="EQ706"/>
  <c r="EM706"/>
  <c r="EO705"/>
  <c r="EN705"/>
  <c r="DD707"/>
  <c r="DE707" s="1"/>
  <c r="DF707" s="1"/>
  <c r="DC708"/>
  <c r="B707" l="1"/>
  <c r="BJ707"/>
  <c r="EQ707"/>
  <c r="EM707"/>
  <c r="EO706"/>
  <c r="EN706"/>
  <c r="DD708"/>
  <c r="DE708" s="1"/>
  <c r="DF708" s="1"/>
  <c r="DC709"/>
  <c r="B708" l="1"/>
  <c r="BJ708"/>
  <c r="EQ708"/>
  <c r="EM708"/>
  <c r="EO707"/>
  <c r="EN707"/>
  <c r="DD709"/>
  <c r="DE709" s="1"/>
  <c r="DF709" s="1"/>
  <c r="DC710"/>
  <c r="B709" l="1"/>
  <c r="BJ709"/>
  <c r="EQ709"/>
  <c r="EM709"/>
  <c r="EO708"/>
  <c r="EN708"/>
  <c r="DD710"/>
  <c r="DE710" s="1"/>
  <c r="DF710" s="1"/>
  <c r="DC711"/>
  <c r="B710" l="1"/>
  <c r="BJ710"/>
  <c r="EQ710"/>
  <c r="EM710"/>
  <c r="EO709"/>
  <c r="EN709"/>
  <c r="DD711"/>
  <c r="DE711" s="1"/>
  <c r="DF711" s="1"/>
  <c r="DC712"/>
  <c r="B711" l="1"/>
  <c r="BJ711"/>
  <c r="EQ711"/>
  <c r="EM711"/>
  <c r="EO710"/>
  <c r="EN710"/>
  <c r="DD712"/>
  <c r="DE712" s="1"/>
  <c r="DF712" s="1"/>
  <c r="DC713"/>
  <c r="B712" l="1"/>
  <c r="BJ712"/>
  <c r="EQ712"/>
  <c r="EM712"/>
  <c r="EO711"/>
  <c r="EN711"/>
  <c r="DD713"/>
  <c r="DE713" s="1"/>
  <c r="DF713" s="1"/>
  <c r="DC714"/>
  <c r="B713" l="1"/>
  <c r="BJ713"/>
  <c r="EQ713"/>
  <c r="EM713"/>
  <c r="EO712"/>
  <c r="EN712"/>
  <c r="DD714"/>
  <c r="DE714" s="1"/>
  <c r="DF714" s="1"/>
  <c r="DC715"/>
  <c r="B714" l="1"/>
  <c r="BJ714"/>
  <c r="EQ714"/>
  <c r="EM714"/>
  <c r="EO713"/>
  <c r="EN713"/>
  <c r="DD715"/>
  <c r="DE715" s="1"/>
  <c r="DF715" s="1"/>
  <c r="DC716"/>
  <c r="B715" l="1"/>
  <c r="BJ715"/>
  <c r="EQ715"/>
  <c r="EM715"/>
  <c r="EO714"/>
  <c r="EN714"/>
  <c r="DD716"/>
  <c r="DE716" s="1"/>
  <c r="DF716" s="1"/>
  <c r="DC717"/>
  <c r="B716" l="1"/>
  <c r="BJ716"/>
  <c r="EQ716"/>
  <c r="EM716"/>
  <c r="EO715"/>
  <c r="EN715"/>
  <c r="DD717"/>
  <c r="DE717" s="1"/>
  <c r="DF717" s="1"/>
  <c r="DC718"/>
  <c r="B717" l="1"/>
  <c r="BJ717"/>
  <c r="EQ717"/>
  <c r="EM717"/>
  <c r="EO716"/>
  <c r="EN716"/>
  <c r="DD718"/>
  <c r="DE718" s="1"/>
  <c r="DF718" s="1"/>
  <c r="DC719"/>
  <c r="B718" l="1"/>
  <c r="BJ718"/>
  <c r="EQ718"/>
  <c r="EM718"/>
  <c r="EO717"/>
  <c r="EN717"/>
  <c r="DD719"/>
  <c r="DE719" s="1"/>
  <c r="DF719" s="1"/>
  <c r="DC720"/>
  <c r="B719" l="1"/>
  <c r="EM719"/>
  <c r="BJ719"/>
  <c r="EQ719"/>
  <c r="EO718"/>
  <c r="EN718"/>
  <c r="DD720"/>
  <c r="DE720" s="1"/>
  <c r="DF720" s="1"/>
  <c r="DC721"/>
  <c r="EQ720" l="1"/>
  <c r="B720"/>
  <c r="BJ720"/>
  <c r="EM720"/>
  <c r="EO719"/>
  <c r="EN719"/>
  <c r="DD721"/>
  <c r="DE721" s="1"/>
  <c r="DF721" s="1"/>
  <c r="DC722"/>
  <c r="B721" l="1"/>
  <c r="BJ721"/>
  <c r="EQ721"/>
  <c r="EM721"/>
  <c r="EO720"/>
  <c r="EN720"/>
  <c r="DD722"/>
  <c r="DE722" s="1"/>
  <c r="DF722" s="1"/>
  <c r="DC723"/>
  <c r="B722" l="1"/>
  <c r="BJ722"/>
  <c r="EQ722"/>
  <c r="EM722"/>
  <c r="EO721"/>
  <c r="EN721"/>
  <c r="DD723"/>
  <c r="DE723" s="1"/>
  <c r="DF723" s="1"/>
  <c r="DC724"/>
  <c r="B723" l="1"/>
  <c r="BJ723"/>
  <c r="EQ723"/>
  <c r="EM723"/>
  <c r="EO722"/>
  <c r="EN722"/>
  <c r="DD724"/>
  <c r="DE724" s="1"/>
  <c r="DF724" s="1"/>
  <c r="DC725"/>
  <c r="B724" l="1"/>
  <c r="BJ724"/>
  <c r="EQ724"/>
  <c r="EM724"/>
  <c r="EO723"/>
  <c r="EN723"/>
  <c r="DD725"/>
  <c r="DE725" s="1"/>
  <c r="DF725" s="1"/>
  <c r="EM516"/>
  <c r="EN516" s="1"/>
  <c r="EM409"/>
  <c r="EN409" s="1"/>
  <c r="EM410"/>
  <c r="EO410" s="1"/>
  <c r="EM524"/>
  <c r="EO524" s="1"/>
  <c r="EM587"/>
  <c r="EN587" s="1"/>
  <c r="EM436"/>
  <c r="EN436" s="1"/>
  <c r="EM346"/>
  <c r="EO346" s="1"/>
  <c r="EM380"/>
  <c r="EO380" s="1"/>
  <c r="EM434"/>
  <c r="EN434" s="1"/>
  <c r="EM290"/>
  <c r="EN290" s="1"/>
  <c r="EM300"/>
  <c r="EO300" s="1"/>
  <c r="EM333"/>
  <c r="EO333" s="1"/>
  <c r="EM396"/>
  <c r="EN396" s="1"/>
  <c r="EM461"/>
  <c r="EN461" s="1"/>
  <c r="EM373"/>
  <c r="EO373" s="1"/>
  <c r="EM303"/>
  <c r="EO303" s="1"/>
  <c r="EM590"/>
  <c r="EN590" s="1"/>
  <c r="EM334"/>
  <c r="EO334" s="1"/>
  <c r="EM284"/>
  <c r="EO284" s="1"/>
  <c r="EM498"/>
  <c r="EN498" s="1"/>
  <c r="EM428"/>
  <c r="EO428" s="1"/>
  <c r="EM514"/>
  <c r="EN514" s="1"/>
  <c r="EM404"/>
  <c r="EN404" s="1"/>
  <c r="EM408"/>
  <c r="EO408" s="1"/>
  <c r="EM372"/>
  <c r="EO372" s="1"/>
  <c r="EM386"/>
  <c r="EO386" s="1"/>
  <c r="EM348"/>
  <c r="EN348" s="1"/>
  <c r="EM444"/>
  <c r="EO444" s="1"/>
  <c r="EM433"/>
  <c r="EO433" s="1"/>
  <c r="EM374"/>
  <c r="EN374" s="1"/>
  <c r="EM443"/>
  <c r="EO443" s="1"/>
  <c r="EM320"/>
  <c r="EN320" s="1"/>
  <c r="EM427"/>
  <c r="EO427" s="1"/>
  <c r="EM573"/>
  <c r="EO573" s="1"/>
  <c r="EM397"/>
  <c r="EO397" s="1"/>
  <c r="EM399"/>
  <c r="EO399" s="1"/>
  <c r="EM412"/>
  <c r="EN412" s="1"/>
  <c r="EM329"/>
  <c r="EO329" s="1"/>
  <c r="EM287"/>
  <c r="EN287" s="1"/>
  <c r="EM555"/>
  <c r="EO555" s="1"/>
  <c r="EM585"/>
  <c r="EO585" s="1"/>
  <c r="EM432"/>
  <c r="EO432" s="1"/>
  <c r="EM405"/>
  <c r="EO405" s="1"/>
  <c r="EM384"/>
  <c r="EO384" s="1"/>
  <c r="EM440"/>
  <c r="EN440" s="1"/>
  <c r="EM424"/>
  <c r="EO424" s="1"/>
  <c r="EM476"/>
  <c r="EO476" s="1"/>
  <c r="EM327"/>
  <c r="EN327" s="1"/>
  <c r="EM544"/>
  <c r="EO544" s="1"/>
  <c r="EM508"/>
  <c r="EO508" s="1"/>
  <c r="EM523"/>
  <c r="EN523" s="1"/>
  <c r="EM425"/>
  <c r="EO425" s="1"/>
  <c r="EM316"/>
  <c r="EO316" s="1"/>
  <c r="EM586"/>
  <c r="EO586" s="1"/>
  <c r="EM484"/>
  <c r="EN484" s="1"/>
  <c r="EM431"/>
  <c r="EO431" s="1"/>
  <c r="EM589"/>
  <c r="EO589" s="1"/>
  <c r="EM474"/>
  <c r="EO474" s="1"/>
  <c r="EM527"/>
  <c r="EN527" s="1"/>
  <c r="EM479"/>
  <c r="EO479" s="1"/>
  <c r="EM347"/>
  <c r="EO347" s="1"/>
  <c r="EM302"/>
  <c r="EN302" s="1"/>
  <c r="EM328"/>
  <c r="EN328" s="1"/>
  <c r="EM506"/>
  <c r="EO506" s="1"/>
  <c r="EM542"/>
  <c r="EN542" s="1"/>
  <c r="EM363"/>
  <c r="EO363" s="1"/>
  <c r="EM468"/>
  <c r="EN468" s="1"/>
  <c r="EM356"/>
  <c r="EO356" s="1"/>
  <c r="EM592"/>
  <c r="EO592" s="1"/>
  <c r="EM312"/>
  <c r="EO312" s="1"/>
  <c r="EM420"/>
  <c r="EO420" s="1"/>
  <c r="EM584"/>
  <c r="EO584" s="1"/>
  <c r="EM551"/>
  <c r="EO551" s="1"/>
  <c r="EM351"/>
  <c r="EO351" s="1"/>
  <c r="EM472"/>
  <c r="EN472" s="1"/>
  <c r="EM503"/>
  <c r="EO503" s="1"/>
  <c r="EM465"/>
  <c r="EO465" s="1"/>
  <c r="EM414"/>
  <c r="EO414" s="1"/>
  <c r="EM561"/>
  <c r="EO561" s="1"/>
  <c r="EM415"/>
  <c r="EN415" s="1"/>
  <c r="EM593"/>
  <c r="EO593" s="1"/>
  <c r="EM442"/>
  <c r="EO442" s="1"/>
  <c r="EM553"/>
  <c r="EN553" s="1"/>
  <c r="EM407"/>
  <c r="EO407" s="1"/>
  <c r="EM299"/>
  <c r="EO299" s="1"/>
  <c r="EM426"/>
  <c r="EN426" s="1"/>
  <c r="EM464"/>
  <c r="EO464" s="1"/>
  <c r="EM390"/>
  <c r="EO390" s="1"/>
  <c r="EM345"/>
  <c r="EO345" s="1"/>
  <c r="EM530"/>
  <c r="EN530" s="1"/>
  <c r="EM531"/>
  <c r="EO531" s="1"/>
  <c r="EM525"/>
  <c r="EO525" s="1"/>
  <c r="EM395"/>
  <c r="EN395" s="1"/>
  <c r="EM502"/>
  <c r="EO502" s="1"/>
  <c r="EM469"/>
  <c r="EO469" s="1"/>
  <c r="EM511"/>
  <c r="EN511" s="1"/>
  <c r="EM519"/>
  <c r="EO519" s="1"/>
  <c r="EM423"/>
  <c r="EO423" s="1"/>
  <c r="EM529"/>
  <c r="EN529" s="1"/>
  <c r="EM520"/>
  <c r="EO520" s="1"/>
  <c r="EM485"/>
  <c r="EN485" s="1"/>
  <c r="EM505"/>
  <c r="EN505" s="1"/>
  <c r="EM489"/>
  <c r="EO489" s="1"/>
  <c r="EM482"/>
  <c r="EN482" s="1"/>
  <c r="EM402"/>
  <c r="EO402" s="1"/>
  <c r="EM475"/>
  <c r="EO475" s="1"/>
  <c r="EM466"/>
  <c r="EO466" s="1"/>
  <c r="EM495"/>
  <c r="EO495" s="1"/>
  <c r="EM388"/>
  <c r="EN388" s="1"/>
  <c r="EM569"/>
  <c r="EO569" s="1"/>
  <c r="EM377"/>
  <c r="EO377" s="1"/>
  <c r="EM499"/>
  <c r="EN499" s="1"/>
  <c r="EM421"/>
  <c r="EO421" s="1"/>
  <c r="EM518"/>
  <c r="EO518" s="1"/>
  <c r="EM457"/>
  <c r="EN457" s="1"/>
  <c r="EM497"/>
  <c r="EO497" s="1"/>
  <c r="EM483"/>
  <c r="EO483" s="1"/>
  <c r="EM446"/>
  <c r="EN446" s="1"/>
  <c r="EM375"/>
  <c r="EO375" s="1"/>
  <c r="EM493"/>
  <c r="EO493" s="1"/>
  <c r="EM309"/>
  <c r="EO309" s="1"/>
  <c r="EM387"/>
  <c r="EO387" s="1"/>
  <c r="EM324"/>
  <c r="EN324" s="1"/>
  <c r="EM549"/>
  <c r="EO549" s="1"/>
  <c r="EM451"/>
  <c r="EO451" s="1"/>
  <c r="EM392"/>
  <c r="EO392" s="1"/>
  <c r="EM526"/>
  <c r="EO526" s="1"/>
  <c r="EM305"/>
  <c r="EO305" s="1"/>
  <c r="EM496"/>
  <c r="EO496" s="1"/>
  <c r="EM550"/>
  <c r="EO550" s="1"/>
  <c r="EM534"/>
  <c r="EO534" s="1"/>
  <c r="EM315"/>
  <c r="EO315" s="1"/>
  <c r="EM285"/>
  <c r="EN285" s="1"/>
  <c r="EM417"/>
  <c r="EN417" s="1"/>
  <c r="EM513"/>
  <c r="EO513" s="1"/>
  <c r="EM577"/>
  <c r="EO577" s="1"/>
  <c r="EM477"/>
  <c r="EN477" s="1"/>
  <c r="EM400"/>
  <c r="EO400" s="1"/>
  <c r="EM383"/>
  <c r="EO383" s="1"/>
  <c r="EM591"/>
  <c r="EO591" s="1"/>
  <c r="EM581"/>
  <c r="EO581" s="1"/>
  <c r="EM376"/>
  <c r="EO376" s="1"/>
  <c r="EM437"/>
  <c r="EO437" s="1"/>
  <c r="EM548"/>
  <c r="EO548" s="1"/>
  <c r="EM458"/>
  <c r="EO458" s="1"/>
  <c r="EM382"/>
  <c r="EO382" s="1"/>
  <c r="EM325"/>
  <c r="EO325" s="1"/>
  <c r="EM532"/>
  <c r="EO532" s="1"/>
  <c r="EM501"/>
  <c r="EO501" s="1"/>
  <c r="EM378"/>
  <c r="EO378" s="1"/>
  <c r="EM393"/>
  <c r="EN393" s="1"/>
  <c r="EM456"/>
  <c r="EO456" s="1"/>
  <c r="EM449"/>
  <c r="EN449" s="1"/>
  <c r="EM403"/>
  <c r="EO403" s="1"/>
  <c r="EM507"/>
  <c r="EO507" s="1"/>
  <c r="EM349"/>
  <c r="EN349" s="1"/>
  <c r="EM459"/>
  <c r="EO459" s="1"/>
  <c r="EM480"/>
  <c r="EO480" s="1"/>
  <c r="EM478"/>
  <c r="EO478" s="1"/>
  <c r="EM304"/>
  <c r="EO304" s="1"/>
  <c r="EM294"/>
  <c r="EO294" s="1"/>
  <c r="EM418"/>
  <c r="EO418" s="1"/>
  <c r="EM510"/>
  <c r="EN510" s="1"/>
  <c r="EM435"/>
  <c r="EO435" s="1"/>
  <c r="EM486"/>
  <c r="EO486" s="1"/>
  <c r="EM533"/>
  <c r="EO533" s="1"/>
  <c r="EM470"/>
  <c r="EN470" s="1"/>
  <c r="EM401"/>
  <c r="EO401" s="1"/>
  <c r="EM385"/>
  <c r="EO385" s="1"/>
  <c r="EM371"/>
  <c r="EO371" s="1"/>
  <c r="EM557"/>
  <c r="EO557" s="1"/>
  <c r="EM422"/>
  <c r="EN422" s="1"/>
  <c r="EM528"/>
  <c r="EN528" s="1"/>
  <c r="EM541"/>
  <c r="EO541" s="1"/>
  <c r="EM546"/>
  <c r="EO546" s="1"/>
  <c r="EM522"/>
  <c r="EO522" s="1"/>
  <c r="EM487"/>
  <c r="EO487" s="1"/>
  <c r="EM419"/>
  <c r="EO419" s="1"/>
  <c r="EM545"/>
  <c r="EO545" s="1"/>
  <c r="EM473"/>
  <c r="EN473" s="1"/>
  <c r="EM295"/>
  <c r="EO295" s="1"/>
  <c r="EM537"/>
  <c r="EO537" s="1"/>
  <c r="EM450"/>
  <c r="EO450" s="1"/>
  <c r="EM313"/>
  <c r="EO313" s="1"/>
  <c r="EM364"/>
  <c r="EO364" s="1"/>
  <c r="EM500"/>
  <c r="EO500" s="1"/>
  <c r="EM448"/>
  <c r="EN448" s="1"/>
  <c r="EM538"/>
  <c r="EO538" s="1"/>
  <c r="EM332"/>
  <c r="EO332" s="1"/>
  <c r="EM394"/>
  <c r="EN394" s="1"/>
  <c r="EM494"/>
  <c r="EN494" s="1"/>
  <c r="EM288"/>
  <c r="EO288" s="1"/>
  <c r="EM411"/>
  <c r="EO411" s="1"/>
  <c r="EM517"/>
  <c r="EO517" s="1"/>
  <c r="EM298"/>
  <c r="EN298" s="1"/>
  <c r="EM554"/>
  <c r="EO554" s="1"/>
  <c r="EM416"/>
  <c r="EO416" s="1"/>
  <c r="EM521"/>
  <c r="EO521" s="1"/>
  <c r="EM445"/>
  <c r="EO445" s="1"/>
  <c r="EM306"/>
  <c r="EN306" s="1"/>
  <c r="EM565"/>
  <c r="EO565" s="1"/>
  <c r="EM491"/>
  <c r="EO491" s="1"/>
  <c r="EM353"/>
  <c r="EN353" s="1"/>
  <c r="EM310"/>
  <c r="EO310" s="1"/>
  <c r="EM301"/>
  <c r="EO301" s="1"/>
  <c r="EM331"/>
  <c r="EO331" s="1"/>
  <c r="EM330"/>
  <c r="EO330" s="1"/>
  <c r="EM441"/>
  <c r="EN441" s="1"/>
  <c r="EM552"/>
  <c r="EO552" s="1"/>
  <c r="EM490"/>
  <c r="EO490" s="1"/>
  <c r="EM594"/>
  <c r="EN594" s="1"/>
  <c r="EM308"/>
  <c r="EO308" s="1"/>
  <c r="EM539"/>
  <c r="EN539" s="1"/>
  <c r="EM314"/>
  <c r="EO314" s="1"/>
  <c r="EM588"/>
  <c r="EO588" s="1"/>
  <c r="EM536"/>
  <c r="EO536" s="1"/>
  <c r="EM455"/>
  <c r="EO455" s="1"/>
  <c r="EM453"/>
  <c r="EO453" s="1"/>
  <c r="EM504"/>
  <c r="EO504" s="1"/>
  <c r="EM286"/>
  <c r="EN286" s="1"/>
  <c r="EM512"/>
  <c r="EO512" s="1"/>
  <c r="EM543"/>
  <c r="EO543" s="1"/>
  <c r="EM492"/>
  <c r="EN492" s="1"/>
  <c r="EM379"/>
  <c r="EO379" s="1"/>
  <c r="EM438"/>
  <c r="EN438" s="1"/>
  <c r="EM307"/>
  <c r="EO307" s="1"/>
  <c r="EM344"/>
  <c r="EO344" s="1"/>
  <c r="EM311"/>
  <c r="EN311" s="1"/>
  <c r="EM447"/>
  <c r="EN447" s="1"/>
  <c r="EM467"/>
  <c r="EO467" s="1"/>
  <c r="EM515"/>
  <c r="EO515" s="1"/>
  <c r="EM540"/>
  <c r="EN540" s="1"/>
  <c r="EM488"/>
  <c r="EO488" s="1"/>
  <c r="EM350"/>
  <c r="EO350" s="1"/>
  <c r="EM535"/>
  <c r="EN535" s="1"/>
  <c r="EM389"/>
  <c r="EO389" s="1"/>
  <c r="EM547"/>
  <c r="EN547" s="1"/>
  <c r="EM439"/>
  <c r="EN439" s="1"/>
  <c r="EM391"/>
  <c r="EO391" s="1"/>
  <c r="EM471"/>
  <c r="EO471" s="1"/>
  <c r="EM430"/>
  <c r="EN430" s="1"/>
  <c r="EM462"/>
  <c r="EO462" s="1"/>
  <c r="EM352"/>
  <c r="EO352" s="1"/>
  <c r="EM291"/>
  <c r="EN291" s="1"/>
  <c r="EM452"/>
  <c r="EN452" s="1"/>
  <c r="EM398"/>
  <c r="EO398" s="1"/>
  <c r="EM289"/>
  <c r="EN289" s="1"/>
  <c r="EM509"/>
  <c r="EN509" s="1"/>
  <c r="EM381"/>
  <c r="EN381" s="1"/>
  <c r="EM317"/>
  <c r="EO317" s="1"/>
  <c r="EM413"/>
  <c r="EN413" s="1"/>
  <c r="EM355"/>
  <c r="EO355" s="1"/>
  <c r="EM406"/>
  <c r="EO406" s="1"/>
  <c r="EM454"/>
  <c r="EN454" s="1"/>
  <c r="EM323"/>
  <c r="EO323" s="1"/>
  <c r="EM460"/>
  <c r="EN460" s="1"/>
  <c r="EM463"/>
  <c r="EO463" s="1"/>
  <c r="EM481"/>
  <c r="EO481" s="1"/>
  <c r="EO447" l="1"/>
  <c r="EN451"/>
  <c r="EO499"/>
  <c r="EN536"/>
  <c r="EN557"/>
  <c r="EN411"/>
  <c r="EO494"/>
  <c r="EN312"/>
  <c r="EO468"/>
  <c r="EO434"/>
  <c r="EN565"/>
  <c r="EO306"/>
  <c r="EN364"/>
  <c r="EO472"/>
  <c r="EO302"/>
  <c r="EO527"/>
  <c r="EN301"/>
  <c r="EN445"/>
  <c r="EN416"/>
  <c r="EN332"/>
  <c r="EO449"/>
  <c r="EN474"/>
  <c r="EO484"/>
  <c r="EN384"/>
  <c r="EN585"/>
  <c r="EN428"/>
  <c r="EO498"/>
  <c r="EO528"/>
  <c r="EN533"/>
  <c r="EO417"/>
  <c r="EN518"/>
  <c r="EO436"/>
  <c r="EO454"/>
  <c r="EO289"/>
  <c r="EO452"/>
  <c r="EO439"/>
  <c r="EO535"/>
  <c r="EO540"/>
  <c r="EO311"/>
  <c r="EN588"/>
  <c r="EO539"/>
  <c r="EN491"/>
  <c r="EN517"/>
  <c r="EO422"/>
  <c r="EO349"/>
  <c r="EN456"/>
  <c r="EN475"/>
  <c r="EO482"/>
  <c r="EN469"/>
  <c r="EO395"/>
  <c r="EN442"/>
  <c r="EO415"/>
  <c r="EN584"/>
  <c r="EN586"/>
  <c r="EO523"/>
  <c r="EN555"/>
  <c r="EO287"/>
  <c r="EN538"/>
  <c r="EN500"/>
  <c r="EN385"/>
  <c r="EN294"/>
  <c r="EN309"/>
  <c r="EO446"/>
  <c r="EO542"/>
  <c r="EO328"/>
  <c r="EN508"/>
  <c r="EO327"/>
  <c r="EN329"/>
  <c r="EO412"/>
  <c r="EO404"/>
  <c r="EO396"/>
  <c r="EO516"/>
  <c r="EO460"/>
  <c r="EN406"/>
  <c r="EO413"/>
  <c r="EO381"/>
  <c r="EO509"/>
  <c r="EO291"/>
  <c r="EO430"/>
  <c r="EO547"/>
  <c r="EN548"/>
  <c r="EN437"/>
  <c r="EN345"/>
  <c r="EO426"/>
  <c r="EN465"/>
  <c r="EO440"/>
  <c r="EO348"/>
  <c r="EN481"/>
  <c r="EN323"/>
  <c r="EN355"/>
  <c r="EN317"/>
  <c r="EN352"/>
  <c r="EN471"/>
  <c r="EN389"/>
  <c r="EN350"/>
  <c r="EN515"/>
  <c r="EN344"/>
  <c r="EO438"/>
  <c r="EN543"/>
  <c r="EO286"/>
  <c r="EN490"/>
  <c r="EO441"/>
  <c r="EO353"/>
  <c r="EO298"/>
  <c r="EO394"/>
  <c r="EO448"/>
  <c r="EN450"/>
  <c r="EN522"/>
  <c r="EN371"/>
  <c r="EO470"/>
  <c r="EO510"/>
  <c r="EN478"/>
  <c r="EN507"/>
  <c r="EN581"/>
  <c r="EN591"/>
  <c r="EO477"/>
  <c r="EN496"/>
  <c r="EO324"/>
  <c r="EN377"/>
  <c r="EO388"/>
  <c r="EN399"/>
  <c r="EN284"/>
  <c r="EO590"/>
  <c r="EO587"/>
  <c r="EN418"/>
  <c r="EO393"/>
  <c r="EN501"/>
  <c r="EO285"/>
  <c r="EN534"/>
  <c r="EN387"/>
  <c r="EN483"/>
  <c r="EO457"/>
  <c r="EN466"/>
  <c r="EN489"/>
  <c r="EO485"/>
  <c r="EO529"/>
  <c r="EO511"/>
  <c r="EN525"/>
  <c r="EO530"/>
  <c r="EN299"/>
  <c r="EO553"/>
  <c r="EN561"/>
  <c r="EN351"/>
  <c r="EN420"/>
  <c r="EN427"/>
  <c r="EO374"/>
  <c r="EN444"/>
  <c r="EN408"/>
  <c r="EO461"/>
  <c r="EN524"/>
  <c r="EO409"/>
  <c r="EN379"/>
  <c r="EO492"/>
  <c r="EN504"/>
  <c r="EO594"/>
  <c r="EN330"/>
  <c r="EO473"/>
  <c r="EN487"/>
  <c r="EN546"/>
  <c r="EN480"/>
  <c r="EN325"/>
  <c r="EN382"/>
  <c r="EN577"/>
  <c r="EN305"/>
  <c r="EO514"/>
  <c r="EO290"/>
  <c r="B725"/>
  <c r="EM725"/>
  <c r="BJ725"/>
  <c r="EQ725"/>
  <c r="EN463"/>
  <c r="EN398"/>
  <c r="EN462"/>
  <c r="EN391"/>
  <c r="EN488"/>
  <c r="EN467"/>
  <c r="EN307"/>
  <c r="EN512"/>
  <c r="EN453"/>
  <c r="EN308"/>
  <c r="EN310"/>
  <c r="EN521"/>
  <c r="EN554"/>
  <c r="EN288"/>
  <c r="EN313"/>
  <c r="EN537"/>
  <c r="EN545"/>
  <c r="EN541"/>
  <c r="EN401"/>
  <c r="EN486"/>
  <c r="EN435"/>
  <c r="EN304"/>
  <c r="EN459"/>
  <c r="EN403"/>
  <c r="EN378"/>
  <c r="EN532"/>
  <c r="EN458"/>
  <c r="EN376"/>
  <c r="EN383"/>
  <c r="EN513"/>
  <c r="EN550"/>
  <c r="EN526"/>
  <c r="EN549"/>
  <c r="EN493"/>
  <c r="EN569"/>
  <c r="EN495"/>
  <c r="EN402"/>
  <c r="EN520"/>
  <c r="EN423"/>
  <c r="EN531"/>
  <c r="EN390"/>
  <c r="EN407"/>
  <c r="EN414"/>
  <c r="EN503"/>
  <c r="EN592"/>
  <c r="EN363"/>
  <c r="EN347"/>
  <c r="EN589"/>
  <c r="EN316"/>
  <c r="EN544"/>
  <c r="EN476"/>
  <c r="EN405"/>
  <c r="EN397"/>
  <c r="EO320"/>
  <c r="EN386"/>
  <c r="EN303"/>
  <c r="EN333"/>
  <c r="EN380"/>
  <c r="EN410"/>
  <c r="EN455"/>
  <c r="EN314"/>
  <c r="EN552"/>
  <c r="EN331"/>
  <c r="EN295"/>
  <c r="EN419"/>
  <c r="EN400"/>
  <c r="EN315"/>
  <c r="EN392"/>
  <c r="EN375"/>
  <c r="EN497"/>
  <c r="EN421"/>
  <c r="EO505"/>
  <c r="EN519"/>
  <c r="EN502"/>
  <c r="EN464"/>
  <c r="EN593"/>
  <c r="EN551"/>
  <c r="EN356"/>
  <c r="EN506"/>
  <c r="EN479"/>
  <c r="EN431"/>
  <c r="EN425"/>
  <c r="EN424"/>
  <c r="EN432"/>
  <c r="EN573"/>
  <c r="EN443"/>
  <c r="EN433"/>
  <c r="EN372"/>
  <c r="EN334"/>
  <c r="EN373"/>
  <c r="EN300"/>
  <c r="EN346"/>
  <c r="EO724"/>
  <c r="EN724"/>
  <c r="EO725" l="1"/>
  <c r="EN725"/>
  <c r="DC318"/>
  <c r="DD318" l="1"/>
  <c r="DE318" s="1"/>
  <c r="DF318" s="1"/>
  <c r="B318" s="1"/>
  <c r="BJ318" l="1"/>
  <c r="EQ318"/>
  <c r="EM318"/>
  <c r="EN318" s="1"/>
  <c r="DC322"/>
  <c r="DC321"/>
  <c r="EO318" l="1"/>
  <c r="DD322"/>
  <c r="DE322" s="1"/>
  <c r="DF322" s="1"/>
  <c r="BJ322" s="1"/>
  <c r="DD321"/>
  <c r="DE321" s="1"/>
  <c r="DF321" s="1"/>
  <c r="DC319"/>
  <c r="EQ322" l="1"/>
  <c r="EM322"/>
  <c r="EO322" s="1"/>
  <c r="B322"/>
  <c r="BJ321"/>
  <c r="BN321" s="1"/>
  <c r="B321"/>
  <c r="EQ321"/>
  <c r="DD319"/>
  <c r="DE319" s="1"/>
  <c r="DF319" s="1"/>
  <c r="EM321"/>
  <c r="EO321" s="1"/>
  <c r="EN322" l="1"/>
  <c r="EN321"/>
  <c r="EQ319"/>
  <c r="EM319"/>
  <c r="B319"/>
  <c r="BJ319"/>
  <c r="EN319" l="1"/>
  <c r="EO319"/>
  <c r="BN319"/>
  <c r="DC326"/>
  <c r="DD326" l="1"/>
  <c r="DE326" s="1"/>
  <c r="DF326" s="1"/>
  <c r="B326" s="1"/>
  <c r="BJ326" l="1"/>
  <c r="BN326" s="1"/>
  <c r="EQ326"/>
  <c r="EM326"/>
  <c r="EN326" s="1"/>
  <c r="DC354"/>
  <c r="DD354" l="1"/>
  <c r="DE354" s="1"/>
  <c r="DF354" s="1"/>
  <c r="EM354" s="1"/>
  <c r="EO326"/>
  <c r="B354" l="1"/>
  <c r="BJ354"/>
  <c r="EQ354"/>
  <c r="EO354"/>
  <c r="EN354"/>
  <c r="BN354"/>
  <c r="DC358"/>
  <c r="DC357"/>
  <c r="DD357" l="1"/>
  <c r="DE357" s="1"/>
  <c r="DF357" s="1"/>
  <c r="B357" s="1"/>
  <c r="DD358"/>
  <c r="DE358" s="1"/>
  <c r="DF358" s="1"/>
  <c r="DC359"/>
  <c r="BJ357" l="1"/>
  <c r="BN357" s="1"/>
  <c r="EM357"/>
  <c r="EN357" s="1"/>
  <c r="EQ357"/>
  <c r="EM358"/>
  <c r="EQ358"/>
  <c r="B358"/>
  <c r="BJ358"/>
  <c r="DD359"/>
  <c r="DE359" s="1"/>
  <c r="DF359" s="1"/>
  <c r="BN358"/>
  <c r="DC360"/>
  <c r="EO357" l="1"/>
  <c r="EM359"/>
  <c r="BJ359"/>
  <c r="BN359" s="1"/>
  <c r="B359"/>
  <c r="EQ359"/>
  <c r="EO358"/>
  <c r="EN358"/>
  <c r="DD360"/>
  <c r="DE360" s="1"/>
  <c r="DF360" s="1"/>
  <c r="DC361"/>
  <c r="EM360" l="1"/>
  <c r="BJ360"/>
  <c r="BN360" s="1"/>
  <c r="EQ360"/>
  <c r="B360"/>
  <c r="EO359"/>
  <c r="EN359"/>
  <c r="DD361"/>
  <c r="DE361" s="1"/>
  <c r="DF361" s="1"/>
  <c r="DC362"/>
  <c r="EM361" l="1"/>
  <c r="BJ361"/>
  <c r="BN361" s="1"/>
  <c r="B361"/>
  <c r="EQ361"/>
  <c r="EO360"/>
  <c r="EN360"/>
  <c r="DD362"/>
  <c r="DE362" s="1"/>
  <c r="DF362" s="1"/>
  <c r="EM362" l="1"/>
  <c r="BJ362"/>
  <c r="BN362" s="1"/>
  <c r="EQ362"/>
  <c r="B362"/>
  <c r="EO361"/>
  <c r="EN361"/>
  <c r="EO362" l="1"/>
  <c r="EN362"/>
  <c r="DC365"/>
  <c r="DC366"/>
  <c r="DD365" l="1"/>
  <c r="DE365" s="1"/>
  <c r="DF365" s="1"/>
  <c r="B365" s="1"/>
  <c r="DD366"/>
  <c r="DE366" s="1"/>
  <c r="DF366" s="1"/>
  <c r="DC367"/>
  <c r="BJ365" l="1"/>
  <c r="BN365" s="1"/>
  <c r="EQ365"/>
  <c r="EQ366"/>
  <c r="B366"/>
  <c r="BJ366"/>
  <c r="BN366" s="1"/>
  <c r="DD367"/>
  <c r="DE367" s="1"/>
  <c r="DF367" s="1"/>
  <c r="DC368"/>
  <c r="EQ367" l="1"/>
  <c r="B367"/>
  <c r="BJ367"/>
  <c r="BN367" s="1"/>
  <c r="DD368"/>
  <c r="DE368"/>
  <c r="DF368" s="1"/>
  <c r="DC369"/>
  <c r="EQ368" l="1"/>
  <c r="B368"/>
  <c r="BJ368"/>
  <c r="BN368" s="1"/>
  <c r="DD369"/>
  <c r="DE369" s="1"/>
  <c r="DF369" s="1"/>
  <c r="DC370"/>
  <c r="EQ369" l="1"/>
  <c r="B369"/>
  <c r="BJ369"/>
  <c r="BN369" s="1"/>
  <c r="DD370"/>
  <c r="DE370" s="1"/>
  <c r="DF370" s="1"/>
  <c r="EM368"/>
  <c r="EN368" s="1"/>
  <c r="EM369"/>
  <c r="EO369" s="1"/>
  <c r="EM365"/>
  <c r="EN365" s="1"/>
  <c r="EM366"/>
  <c r="EN366" s="1"/>
  <c r="EM367"/>
  <c r="EN367" s="1"/>
  <c r="EO367" l="1"/>
  <c r="EN369"/>
  <c r="EO368"/>
  <c r="EQ370"/>
  <c r="EM370"/>
  <c r="B370"/>
  <c r="BJ370"/>
  <c r="BN370" s="1"/>
  <c r="EO366"/>
  <c r="EO365"/>
  <c r="EO370" l="1"/>
  <c r="EN370"/>
  <c r="DC429"/>
  <c r="DD429" l="1"/>
  <c r="DE429" s="1"/>
  <c r="DF429" s="1"/>
  <c r="BJ429" l="1"/>
  <c r="EQ429"/>
  <c r="EM429"/>
  <c r="B429"/>
  <c r="BN429" l="1"/>
  <c r="EN429"/>
  <c r="EO429"/>
  <c r="DC560"/>
  <c r="DC572"/>
  <c r="DD560" l="1"/>
  <c r="DE560" s="1"/>
  <c r="DF560" s="1"/>
  <c r="BJ560" s="1"/>
  <c r="BN560" s="1"/>
  <c r="DD572"/>
  <c r="DE572" s="1"/>
  <c r="DF572" s="1"/>
  <c r="DC568"/>
  <c r="EQ560" l="1"/>
  <c r="B560"/>
  <c r="EQ572"/>
  <c r="B572"/>
  <c r="BJ572"/>
  <c r="BN572" s="1"/>
  <c r="DD568"/>
  <c r="DE568" s="1"/>
  <c r="DF568" s="1"/>
  <c r="DC556"/>
  <c r="EQ568" l="1"/>
  <c r="B568"/>
  <c r="BJ568"/>
  <c r="BN568" s="1"/>
  <c r="DD556"/>
  <c r="DE556" s="1"/>
  <c r="DF556" s="1"/>
  <c r="DC582"/>
  <c r="BJ556" l="1"/>
  <c r="EQ556"/>
  <c r="B556"/>
  <c r="DD582"/>
  <c r="DE582"/>
  <c r="DF582" s="1"/>
  <c r="DC583"/>
  <c r="EQ582" l="1"/>
  <c r="B582"/>
  <c r="BJ582"/>
  <c r="BN582" s="1"/>
  <c r="BN556"/>
  <c r="DD583"/>
  <c r="DE583" s="1"/>
  <c r="DF583" s="1"/>
  <c r="DC578"/>
  <c r="EQ583" l="1"/>
  <c r="B583"/>
  <c r="BJ583"/>
  <c r="BN583" s="1"/>
  <c r="DD578"/>
  <c r="DE578"/>
  <c r="DF578" s="1"/>
  <c r="DC579"/>
  <c r="EQ578" l="1"/>
  <c r="B578"/>
  <c r="BJ578"/>
  <c r="BN578" s="1"/>
  <c r="DD579"/>
  <c r="DE579" s="1"/>
  <c r="DF579" s="1"/>
  <c r="DC580"/>
  <c r="EQ579" l="1"/>
  <c r="B579"/>
  <c r="BJ579"/>
  <c r="BN579" s="1"/>
  <c r="DD580"/>
  <c r="DE580" s="1"/>
  <c r="DF580" s="1"/>
  <c r="DC574"/>
  <c r="EQ580" l="1"/>
  <c r="B580"/>
  <c r="BJ580"/>
  <c r="BN580" s="1"/>
  <c r="DD574"/>
  <c r="DE574"/>
  <c r="DF574" s="1"/>
  <c r="DC575"/>
  <c r="EQ574" l="1"/>
  <c r="B574"/>
  <c r="BJ574"/>
  <c r="BN574" s="1"/>
  <c r="DD575"/>
  <c r="DE575"/>
  <c r="DF575" s="1"/>
  <c r="DC576"/>
  <c r="EQ575" l="1"/>
  <c r="B575"/>
  <c r="BJ575"/>
  <c r="BN575" s="1"/>
  <c r="DD576"/>
  <c r="DE576" s="1"/>
  <c r="DF576" s="1"/>
  <c r="DC570"/>
  <c r="EQ576" l="1"/>
  <c r="B576"/>
  <c r="BJ576"/>
  <c r="BN576" s="1"/>
  <c r="DD570"/>
  <c r="DE570" s="1"/>
  <c r="DF570" s="1"/>
  <c r="DC571"/>
  <c r="EQ570" l="1"/>
  <c r="B570"/>
  <c r="BJ570"/>
  <c r="BN570" s="1"/>
  <c r="DD571"/>
  <c r="DE571" s="1"/>
  <c r="DF571" s="1"/>
  <c r="DC566"/>
  <c r="EQ571" l="1"/>
  <c r="B571"/>
  <c r="BJ571"/>
  <c r="BN571" s="1"/>
  <c r="DD566"/>
  <c r="DE566" s="1"/>
  <c r="DF566" s="1"/>
  <c r="DC567"/>
  <c r="EQ566" l="1"/>
  <c r="B566"/>
  <c r="BJ566"/>
  <c r="BN566" s="1"/>
  <c r="DD567"/>
  <c r="DE567" s="1"/>
  <c r="DF567" s="1"/>
  <c r="DC562"/>
  <c r="EQ567" l="1"/>
  <c r="B567"/>
  <c r="BJ567"/>
  <c r="BN567" s="1"/>
  <c r="DD562"/>
  <c r="DE562"/>
  <c r="DF562" s="1"/>
  <c r="DC563"/>
  <c r="EQ562" l="1"/>
  <c r="B562"/>
  <c r="BJ562"/>
  <c r="BN562" s="1"/>
  <c r="DD563"/>
  <c r="DE563" s="1"/>
  <c r="DF563" s="1"/>
  <c r="DC564"/>
  <c r="EQ563" l="1"/>
  <c r="B563"/>
  <c r="BJ563"/>
  <c r="BN563" s="1"/>
  <c r="DD564"/>
  <c r="DE564"/>
  <c r="DF564" s="1"/>
  <c r="DC558"/>
  <c r="EQ564" l="1"/>
  <c r="B564"/>
  <c r="BJ564"/>
  <c r="BN564" s="1"/>
  <c r="DD558"/>
  <c r="DE558"/>
  <c r="DF558" s="1"/>
  <c r="DC559"/>
  <c r="EQ558" l="1"/>
  <c r="B558"/>
  <c r="BJ558"/>
  <c r="BN558" s="1"/>
  <c r="DD559"/>
  <c r="DE559" s="1"/>
  <c r="DF559" s="1"/>
  <c r="EM567"/>
  <c r="EN567" s="1"/>
  <c r="EM578"/>
  <c r="EO578" s="1"/>
  <c r="EM583"/>
  <c r="EN583" s="1"/>
  <c r="EM574"/>
  <c r="EN574" s="1"/>
  <c r="EM566"/>
  <c r="EO566" s="1"/>
  <c r="EM575"/>
  <c r="EN575" s="1"/>
  <c r="EM571"/>
  <c r="EN571" s="1"/>
  <c r="EM572"/>
  <c r="EO572" s="1"/>
  <c r="EM579"/>
  <c r="EO579" s="1"/>
  <c r="EM580"/>
  <c r="EN580" s="1"/>
  <c r="EM576"/>
  <c r="EN576" s="1"/>
  <c r="EM556"/>
  <c r="EO556" s="1"/>
  <c r="EM564"/>
  <c r="EO564" s="1"/>
  <c r="EM562"/>
  <c r="EN562" s="1"/>
  <c r="EM568"/>
  <c r="EN568" s="1"/>
  <c r="EM570"/>
  <c r="EN570" s="1"/>
  <c r="EM560"/>
  <c r="EO560" s="1"/>
  <c r="EM563"/>
  <c r="EN563" s="1"/>
  <c r="EM582"/>
  <c r="EN582" s="1"/>
  <c r="EM558"/>
  <c r="EN558" s="1"/>
  <c r="EN560" l="1"/>
  <c r="EO574"/>
  <c r="EO558"/>
  <c r="EN572"/>
  <c r="EO570"/>
  <c r="EN564"/>
  <c r="EN578"/>
  <c r="EN579"/>
  <c r="EO567"/>
  <c r="EN556"/>
  <c r="EN566"/>
  <c r="EQ559"/>
  <c r="B559"/>
  <c r="BJ559"/>
  <c r="EM559"/>
  <c r="EO582"/>
  <c r="EO568"/>
  <c r="EO576"/>
  <c r="EO571"/>
  <c r="EO563"/>
  <c r="EO562"/>
  <c r="EO580"/>
  <c r="EO575"/>
  <c r="EO583"/>
  <c r="BN559" l="1"/>
  <c r="EN559"/>
  <c r="EO559"/>
  <c r="D16" i="7"/>
  <c r="C16" l="1"/>
  <c r="BH67" i="24" a="1"/>
  <c r="CB67"/>
  <c r="BF67"/>
  <c r="F35" i="9"/>
  <c r="E31"/>
  <c r="BZ67" i="24" l="1"/>
  <c r="BQ67" s="1"/>
  <c r="BH67"/>
  <c r="K60"/>
  <c r="BA60" s="1"/>
  <c r="K59"/>
  <c r="BA59" s="1"/>
  <c r="K53"/>
  <c r="BA53" s="1"/>
  <c r="K58"/>
  <c r="BA58" s="1"/>
  <c r="K54"/>
  <c r="BA54" s="1"/>
  <c r="K61"/>
  <c r="BA61" s="1"/>
  <c r="E47" i="9"/>
  <c r="E50"/>
  <c r="E21"/>
  <c r="F30"/>
  <c r="F52"/>
  <c r="D12"/>
  <c r="F17"/>
  <c r="D24"/>
  <c r="D22"/>
  <c r="F47"/>
  <c r="F42"/>
  <c r="D47"/>
  <c r="F53"/>
  <c r="E39"/>
  <c r="D41"/>
  <c r="D52"/>
  <c r="F10"/>
  <c r="D42"/>
  <c r="E29"/>
  <c r="E41"/>
  <c r="F28"/>
  <c r="E10"/>
  <c r="D40"/>
  <c r="E6"/>
  <c r="F11"/>
  <c r="F15"/>
  <c r="D53"/>
  <c r="F13"/>
  <c r="D20"/>
  <c r="E48"/>
  <c r="F7"/>
  <c r="D48"/>
  <c r="D43"/>
  <c r="F19"/>
  <c r="F29"/>
  <c r="F45"/>
  <c r="E46"/>
  <c r="E19"/>
  <c r="D15"/>
  <c r="E18"/>
  <c r="E25"/>
  <c r="BC54" i="24"/>
  <c r="BC59"/>
  <c r="E51" i="9"/>
  <c r="D50"/>
  <c r="F34"/>
  <c r="E32"/>
  <c r="D10"/>
  <c r="D13"/>
  <c r="D45"/>
  <c r="D23"/>
  <c r="D17"/>
  <c r="D16"/>
  <c r="D5"/>
  <c r="D27"/>
  <c r="F5"/>
  <c r="E35"/>
  <c r="F20"/>
  <c r="E12"/>
  <c r="F31"/>
  <c r="E45"/>
  <c r="D34"/>
  <c r="D51"/>
  <c r="E40"/>
  <c r="D46"/>
  <c r="F49"/>
  <c r="E22"/>
  <c r="E17"/>
  <c r="D9"/>
  <c r="F43"/>
  <c r="E43"/>
  <c r="E23"/>
  <c r="F26"/>
  <c r="F27"/>
  <c r="F32"/>
  <c r="F6"/>
  <c r="F18"/>
  <c r="F50"/>
  <c r="F36"/>
  <c r="D6"/>
  <c r="E36"/>
  <c r="D30"/>
  <c r="D4"/>
  <c r="D21"/>
  <c r="F40"/>
  <c r="E13"/>
  <c r="F16"/>
  <c r="D18"/>
  <c r="D39"/>
  <c r="BC58" i="24"/>
  <c r="F4" i="9"/>
  <c r="F48"/>
  <c r="D49"/>
  <c r="E4"/>
  <c r="E33"/>
  <c r="F46"/>
  <c r="E20"/>
  <c r="E8"/>
  <c r="D29"/>
  <c r="E15"/>
  <c r="BC61" i="24"/>
  <c r="F38" i="9"/>
  <c r="D28"/>
  <c r="F14"/>
  <c r="E27"/>
  <c r="D32"/>
  <c r="F12"/>
  <c r="E49"/>
  <c r="D31"/>
  <c r="E53"/>
  <c r="D35"/>
  <c r="BC60" i="24"/>
  <c r="E24" i="9"/>
  <c r="F37"/>
  <c r="F33"/>
  <c r="D7"/>
  <c r="D44"/>
  <c r="E37"/>
  <c r="D37"/>
  <c r="E5"/>
  <c r="E30"/>
  <c r="F9"/>
  <c r="E7"/>
  <c r="E44"/>
  <c r="F8"/>
  <c r="F51"/>
  <c r="D19"/>
  <c r="D25"/>
  <c r="F23"/>
  <c r="E52"/>
  <c r="F22"/>
  <c r="E11"/>
  <c r="E14"/>
  <c r="E26"/>
  <c r="E9"/>
  <c r="F41"/>
  <c r="D36"/>
  <c r="D38"/>
  <c r="F21"/>
  <c r="F44"/>
  <c r="E42"/>
  <c r="D8"/>
  <c r="D26"/>
  <c r="D33"/>
  <c r="F25"/>
  <c r="F39"/>
  <c r="E34"/>
  <c r="D11"/>
  <c r="E16"/>
  <c r="F24"/>
  <c r="D14"/>
  <c r="E38"/>
  <c r="E28"/>
  <c r="L53" i="24" l="1"/>
  <c r="AZ53" s="1"/>
  <c r="BD53" s="1"/>
  <c r="T58"/>
  <c r="T54"/>
  <c r="T60"/>
  <c r="T61"/>
  <c r="T59"/>
  <c r="BD58"/>
  <c r="BD54"/>
  <c r="BD60"/>
  <c r="BD61"/>
  <c r="BD59"/>
  <c r="BR67"/>
  <c r="BS67"/>
  <c r="BH59" a="1"/>
  <c r="BH61" a="1"/>
  <c r="BH54" a="1"/>
  <c r="BH58" a="1"/>
  <c r="B16" i="7"/>
  <c r="BH60" i="24" a="1"/>
  <c r="BH54" l="1"/>
  <c r="BH60"/>
  <c r="BH59"/>
  <c r="BH61"/>
  <c r="BH58"/>
  <c r="B67"/>
  <c r="U67"/>
  <c r="BT67"/>
  <c r="BH66" a="1"/>
  <c r="BC53"/>
  <c r="BF66"/>
  <c r="CB66"/>
  <c r="BH66" l="1"/>
  <c r="BZ66"/>
  <c r="BQ66" s="1"/>
  <c r="BR66" s="1"/>
  <c r="T53"/>
  <c r="BH53" a="1"/>
  <c r="BS66" l="1"/>
  <c r="BT66" s="1"/>
  <c r="BH53"/>
  <c r="U66" l="1"/>
  <c r="B66"/>
  <c r="DC336" i="3"/>
  <c r="DD336"/>
  <c r="DE336"/>
  <c r="DF336"/>
  <c r="EQ336"/>
  <c r="B336"/>
  <c r="BJ336"/>
  <c r="DC338"/>
  <c r="DD338"/>
  <c r="DE338"/>
  <c r="DF338"/>
  <c r="EQ338"/>
  <c r="B338"/>
  <c r="BJ338"/>
  <c r="DC335"/>
  <c r="DD335"/>
  <c r="DE335"/>
  <c r="DF335"/>
  <c r="B335"/>
  <c r="BJ335"/>
  <c r="EQ335"/>
  <c r="DC337"/>
  <c r="DD337"/>
  <c r="DE337"/>
  <c r="DF337"/>
  <c r="B337"/>
  <c r="BJ337"/>
  <c r="EQ337"/>
  <c r="DC339"/>
  <c r="DD339"/>
  <c r="DE339"/>
  <c r="DF339"/>
  <c r="BJ339"/>
  <c r="B339"/>
  <c r="EQ339"/>
  <c r="DC341"/>
  <c r="DD341"/>
  <c r="DE341"/>
  <c r="DF341"/>
  <c r="BJ341"/>
  <c r="EQ341"/>
  <c r="B341"/>
  <c r="DC340"/>
  <c r="DD340"/>
  <c r="DE340"/>
  <c r="DF340"/>
  <c r="B340"/>
  <c r="BJ340"/>
  <c r="EQ340"/>
  <c r="DC342"/>
  <c r="DD342"/>
  <c r="DE342"/>
  <c r="DF342"/>
  <c r="B342"/>
  <c r="BJ342"/>
  <c r="EQ342"/>
  <c r="DC343"/>
  <c r="DD343"/>
  <c r="DE343"/>
  <c r="DF343"/>
  <c r="EQ343"/>
  <c r="BJ343"/>
  <c r="B343"/>
  <c r="BN336"/>
  <c r="BN338"/>
  <c r="BN335"/>
  <c r="BN339"/>
  <c r="BN342"/>
  <c r="BN341"/>
  <c r="EM340"/>
  <c r="EO340"/>
  <c r="EN340"/>
  <c r="EM343"/>
  <c r="EO343"/>
  <c r="EN343"/>
  <c r="EM337"/>
  <c r="EO337"/>
  <c r="EN337"/>
  <c r="EM339"/>
  <c r="EO339"/>
  <c r="EN339"/>
  <c r="EM338"/>
  <c r="EN338"/>
  <c r="EO338"/>
  <c r="EM336"/>
  <c r="EN336"/>
  <c r="EO336"/>
  <c r="EM342"/>
  <c r="EO342"/>
  <c r="EN342"/>
  <c r="EM341"/>
  <c r="EO341"/>
  <c r="EN341"/>
  <c r="EM335"/>
  <c r="EO335"/>
  <c r="EN335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<sst xmlns="http://schemas.openxmlformats.org/spreadsheetml/2006/main" count="4886" uniqueCount="1917">
  <si>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</si>
  <si>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</si>
  <si>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</si>
  <si>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</si>
  <si>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</si>
  <si>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</si>
  <si>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</si>
  <si>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</si>
  <si>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</si>
  <si>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</si>
  <si>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</si>
  <si>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</si>
  <si>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</si>
  <si>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</si>
  <si>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</si>
  <si>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</si>
  <si>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</si>
  <si>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</si>
  <si>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</si>
  <si>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</si>
  <si>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</si>
  <si>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</si>
  <si>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</si>
  <si>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</si>
  <si>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</si>
  <si>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</si>
  <si>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</si>
  <si>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</si>
  <si>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</si>
  <si>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</si>
  <si>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</si>
  <si>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</si>
  <si>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</si>
  <si>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</si>
  <si>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</si>
  <si>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</si>
  <si>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</si>
  <si>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</si>
  <si>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</si>
  <si>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</si>
  <si>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</si>
  <si>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</si>
  <si>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</si>
  <si>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</si>
  <si>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</si>
  <si>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</si>
  <si>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</si>
  <si>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</si>
  <si>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</si>
  <si>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</si>
  <si>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</si>
  <si>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</si>
  <si>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</si>
  <si>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</si>
  <si>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</si>
  <si>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</si>
  <si>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</si>
  <si>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</si>
  <si>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</si>
  <si>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</si>
  <si>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</si>
  <si>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</si>
  <si>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</si>
  <si>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</si>
  <si>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</si>
  <si>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</si>
  <si>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</si>
  <si>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</si>
  <si>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</si>
  <si>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</si>
  <si>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</si>
  <si>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</si>
  <si>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</si>
  <si>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</si>
  <si>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</si>
  <si>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</si>
  <si>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</si>
  <si>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</si>
  <si>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</si>
  <si>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</si>
  <si>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</si>
  <si>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</si>
  <si>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</si>
  <si>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</si>
  <si>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</si>
  <si>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</si>
  <si>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</si>
  <si>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</si>
  <si>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</si>
  <si>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</si>
  <si>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</si>
  <si>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</si>
  <si>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</si>
  <si>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</si>
  <si>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</si>
  <si>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</si>
  <si>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</si>
  <si>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</si>
  <si>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</si>
  <si>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</si>
  <si>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</si>
  <si>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</si>
  <si>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</si>
  <si>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</si>
  <si>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</si>
  <si>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</si>
  <si>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</si>
  <si>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</si>
  <si>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</si>
  <si>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</si>
  <si>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</si>
  <si>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</si>
  <si>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</si>
  <si>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</si>
  <si>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</si>
  <si>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</si>
  <si>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</si>
  <si>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</si>
  <si>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</si>
  <si>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</si>
  <si>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</si>
  <si>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</si>
  <si>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</si>
  <si>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</si>
  <si>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</si>
  <si>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</si>
  <si>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</si>
  <si>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</si>
  <si>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</si>
  <si>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</si>
  <si>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</si>
  <si>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</si>
  <si>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</si>
  <si>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</si>
  <si>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</si>
  <si>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</si>
  <si>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</si>
  <si>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</si>
  <si>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</si>
  <si>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</si>
  <si>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</si>
  <si>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</si>
  <si>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</si>
  <si>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</si>
  <si>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</si>
  <si>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</si>
  <si>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</si>
  <si>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</si>
  <si>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</si>
  <si>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</si>
  <si>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</si>
  <si>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</si>
  <si>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</si>
  <si>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</si>
  <si>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</si>
  <si>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</si>
  <si>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</si>
  <si>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</si>
  <si>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</si>
  <si>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</si>
  <si>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</si>
  <si>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</si>
  <si>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</si>
  <si>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</si>
  <si>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</si>
  <si>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</si>
  <si>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</si>
  <si>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</si>
  <si>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</si>
  <si>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</si>
  <si>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</si>
  <si>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</si>
  <si>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</si>
  <si>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</si>
  <si>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</si>
  <si>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</si>
  <si>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</si>
  <si>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</si>
  <si>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</si>
  <si>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</si>
  <si>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</si>
  <si>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</si>
  <si>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</si>
  <si>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</si>
  <si>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</si>
  <si>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</si>
  <si>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</si>
  <si>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</si>
  <si>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</si>
  <si>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</si>
  <si>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</si>
  <si>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</si>
  <si>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</si>
  <si>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</si>
  <si>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</si>
  <si>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</si>
  <si>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</si>
  <si>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</si>
  <si>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</si>
  <si>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</si>
  <si>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</si>
  <si>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</si>
  <si>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</si>
  <si>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</si>
  <si>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</si>
  <si>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</si>
  <si>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</si>
  <si>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</si>
  <si>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</si>
  <si>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</si>
  <si>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</si>
  <si>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</si>
  <si>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</si>
  <si>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</si>
  <si>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</si>
  <si>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</si>
  <si>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</si>
  <si>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</si>
  <si>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</si>
  <si>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</si>
  <si>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</si>
  <si>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</si>
  <si>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</si>
  <si>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</si>
  <si>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</si>
  <si>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</si>
  <si>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</si>
  <si>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</si>
  <si>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</si>
  <si>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</si>
  <si>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</si>
  <si>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</si>
  <si>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</si>
  <si>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</si>
  <si>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</si>
  <si>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</si>
  <si>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</si>
  <si>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</si>
  <si>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</si>
  <si>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</si>
  <si>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</si>
  <si>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</si>
  <si>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</si>
  <si>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</si>
  <si>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</si>
  <si>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</si>
  <si>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</si>
  <si>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</si>
  <si>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</si>
  <si>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</si>
  <si>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</si>
  <si>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</si>
  <si>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</si>
  <si>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</si>
  <si>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</si>
  <si>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</si>
  <si>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</si>
  <si>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</si>
  <si>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</si>
  <si>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</si>
  <si>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</si>
  <si>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</si>
  <si>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</si>
  <si>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</si>
  <si>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</si>
  <si>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</si>
  <si>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</si>
  <si>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</si>
  <si>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</si>
  <si>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</si>
  <si>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</si>
  <si>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</si>
  <si>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</si>
  <si>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</si>
  <si>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</si>
  <si>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</si>
  <si>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</si>
  <si>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</si>
  <si>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</si>
  <si>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</si>
  <si>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</si>
  <si>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</si>
  <si>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</si>
  <si>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</si>
  <si>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</si>
  <si>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</si>
  <si>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</si>
  <si>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</si>
  <si>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</si>
  <si>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</si>
  <si>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</si>
  <si>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</si>
  <si>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</si>
  <si>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</si>
  <si>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</si>
  <si>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</si>
  <si>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</si>
  <si>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</si>
  <si>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</si>
  <si>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</si>
  <si>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</si>
  <si>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</si>
  <si>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</si>
  <si>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</si>
  <si>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</si>
  <si>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</si>
  <si>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</si>
  <si>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</si>
  <si>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</si>
  <si>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</si>
  <si>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</si>
  <si>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</si>
  <si>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</si>
  <si>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</si>
  <si>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</si>
  <si>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</si>
  <si>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</si>
  <si>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</si>
  <si>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</si>
  <si>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</si>
  <si>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</si>
  <si>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</si>
  <si>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</si>
  <si>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</si>
  <si>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</si>
  <si>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</si>
  <si>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</si>
  <si>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</si>
  <si>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</si>
  <si>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</si>
  <si>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</si>
  <si>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</si>
  <si>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</si>
  <si>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</si>
  <si>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</si>
  <si>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</si>
  <si>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</si>
  <si>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</si>
  <si>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</si>
  <si>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</si>
  <si>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</si>
  <si>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</si>
  <si>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</si>
  <si>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</si>
  <si>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</si>
  <si>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</si>
  <si>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</si>
  <si>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</si>
  <si>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</si>
  <si>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</si>
  <si>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</si>
  <si>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</si>
  <si>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</si>
  <si>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</si>
  <si>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</si>
  <si>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</si>
  <si>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</si>
  <si>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</si>
  <si>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</si>
  <si>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</si>
  <si>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</si>
  <si>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</si>
  <si>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</si>
  <si>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</si>
  <si>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</si>
  <si>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</si>
  <si>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</si>
  <si>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</si>
  <si>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</si>
  <si>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</si>
  <si>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</si>
  <si>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</si>
  <si>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</si>
  <si>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</si>
  <si>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</si>
  <si>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</si>
  <si>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</si>
  <si>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</si>
  <si>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</si>
  <si>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</si>
  <si>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</si>
  <si>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</si>
  <si>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</si>
  <si>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</si>
  <si>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</si>
  <si>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</si>
  <si>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</si>
  <si>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</si>
  <si>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</si>
  <si>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</si>
  <si>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</si>
  <si>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</si>
  <si>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</si>
  <si>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</si>
  <si>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</si>
  <si>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</si>
  <si>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</si>
  <si>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</si>
  <si>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</si>
  <si>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</si>
  <si>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</si>
  <si>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</si>
  <si>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</si>
  <si>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</si>
  <si>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</si>
  <si>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</si>
  <si>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</si>
  <si>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</si>
  <si>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</si>
  <si>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</si>
  <si>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</si>
  <si>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</si>
  <si>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</si>
  <si>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</si>
  <si>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</si>
  <si>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</si>
  <si>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</si>
  <si>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</si>
  <si>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</si>
  <si>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</si>
  <si>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</si>
  <si>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</si>
  <si>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</si>
  <si>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</si>
  <si>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</si>
  <si>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</si>
  <si>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</si>
  <si>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</si>
  <si>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</si>
  <si>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</si>
  <si>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</si>
  <si>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</si>
  <si>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</si>
  <si>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</si>
  <si>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</si>
  <si>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</si>
  <si>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</si>
  <si>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</si>
  <si>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</si>
  <si>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</si>
  <si>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</si>
  <si>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</si>
  <si>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</si>
  <si>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</si>
  <si>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</si>
  <si>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</si>
  <si>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</si>
  <si>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</si>
  <si>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</si>
  <si>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</si>
  <si>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</si>
  <si>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</si>
  <si>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</si>
  <si>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</si>
  <si>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</si>
  <si>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</si>
  <si>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</si>
  <si>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</si>
  <si>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</si>
  <si>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Source row nr</t>
  </si>
  <si>
    <t>Source filename</t>
  </si>
  <si>
    <t>Relation to control subject</t>
  </si>
  <si>
    <t>Control subject code</t>
  </si>
  <si>
    <t>Date of consultation</t>
  </si>
  <si>
    <t>Date of birth</t>
  </si>
  <si>
    <t>Age should be more than 20</t>
  </si>
  <si>
    <t>Age should be less than 90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</si>
  <si>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</si>
  <si>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</si>
  <si>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</si>
  <si>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</si>
  <si>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</si>
  <si>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</si>
  <si>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</si>
  <si>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</si>
  <si>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Date of 1st Symptoms</t>
  </si>
  <si>
    <t>Must be before medical consultation</t>
  </si>
  <si>
    <t>Must be 15 years after birth</t>
  </si>
  <si>
    <t xml:space="preserve">Date of 1st Medical Consultation </t>
  </si>
  <si>
    <t>Must not be after consultation</t>
  </si>
  <si>
    <t>Must not be before 1st symptoms</t>
  </si>
  <si>
    <t>Date of Diagnosis</t>
  </si>
  <si>
    <t>Must not be before consultation</t>
  </si>
  <si>
    <t>Must not be more than 60 months after first symptoms</t>
  </si>
  <si>
    <t>Date of Invasive ventilation</t>
  </si>
  <si>
    <t>Must not be before diagnosis</t>
  </si>
  <si>
    <t>Must not be after death</t>
  </si>
  <si>
    <t>Date of Death</t>
  </si>
  <si>
    <t>Must be the last date ever</t>
  </si>
  <si>
    <t>Limbs onset</t>
  </si>
  <si>
    <t>Bulbar onset</t>
  </si>
  <si>
    <t>Neck onset</t>
  </si>
  <si>
    <t>Thoracic/Abdominal onset</t>
  </si>
  <si>
    <t>Respiratory onset</t>
  </si>
  <si>
    <t>Dyscognition onset</t>
  </si>
  <si>
    <t>Generalized onset</t>
  </si>
  <si>
    <t>UMN vs LMN manifestation at onset</t>
  </si>
  <si>
    <t>Limb onset</t>
  </si>
  <si>
    <t>Predominant side</t>
  </si>
  <si>
    <t>Predominant impairment</t>
  </si>
  <si>
    <t>Fasciculations at onset</t>
  </si>
  <si>
    <t>Weight loss (&gt;10% initial weight)</t>
  </si>
  <si>
    <t>Emotional lability at onset</t>
  </si>
  <si>
    <t>Which cognitive symptoms at onset</t>
  </si>
  <si>
    <t>Handedness</t>
  </si>
  <si>
    <t>Bulbar region</t>
  </si>
  <si>
    <t>Tongue spasticity (UMN)</t>
  </si>
  <si>
    <t>Jaw clonus (UMN)</t>
  </si>
  <si>
    <t>Brisk jaw jerk (UMN)</t>
  </si>
  <si>
    <t>Tongue atrophy (LMN)</t>
  </si>
  <si>
    <t>Tongue fasciculations (LMN)</t>
  </si>
  <si>
    <t>Weak orbicularis oris (LMN)</t>
  </si>
  <si>
    <t>Facial muscle fasciculations (LMN)</t>
  </si>
  <si>
    <t>Masseter atrophy (LMN)</t>
  </si>
  <si>
    <t>Upper Limbs</t>
  </si>
  <si>
    <t>Hyperreflexia (UMN)</t>
  </si>
  <si>
    <t>Finger flexion/Hoffman sign (UMN)</t>
  </si>
  <si>
    <t>Spasticity  (UMN)</t>
  </si>
  <si>
    <t>Atrophy and Weakness (LMN)</t>
  </si>
  <si>
    <t>Fasciculations at onset (LMN)</t>
  </si>
  <si>
    <t>Hyporeflexia (LMN)</t>
  </si>
  <si>
    <t>Lower Limbs</t>
  </si>
  <si>
    <t>Finger flexion/Babinski's sign (UMN)</t>
  </si>
  <si>
    <t>Axial muscles</t>
  </si>
  <si>
    <t>Neck weakness</t>
  </si>
  <si>
    <t>Thoracic muscle fasciculations</t>
  </si>
  <si>
    <t>Resting respiratory fatigue</t>
  </si>
  <si>
    <t>Othopnea</t>
  </si>
  <si>
    <t>Paradoxical respiration</t>
  </si>
  <si>
    <t>Weak cough</t>
  </si>
  <si>
    <t>Revised El Escorial Criteria</t>
  </si>
  <si>
    <t>Alternative diagnosis</t>
  </si>
  <si>
    <t>Other (specify)</t>
  </si>
  <si>
    <t xml:space="preserve">Emotional lability </t>
  </si>
  <si>
    <t>Resting tremor in Upper Limbs</t>
  </si>
  <si>
    <t>Resting tremor in Lower Limbs</t>
  </si>
  <si>
    <t>Bradykinesia in Upper Limbs</t>
  </si>
  <si>
    <t>Bradykinesia in lower Limbs</t>
  </si>
  <si>
    <t>Sensory changes</t>
  </si>
  <si>
    <t>Apraxia (facial)</t>
  </si>
  <si>
    <t>Apraxia (upper limbs)</t>
  </si>
  <si>
    <t>Postural instability - NURT</t>
  </si>
  <si>
    <t>Broad-based gait</t>
  </si>
  <si>
    <t>Cognition - Qualitative evaluation</t>
  </si>
  <si>
    <t>Cognition - ECAS value (or NF, NA, NR)</t>
  </si>
  <si>
    <t>Cognition - ECAS lower range</t>
  </si>
  <si>
    <t>Cognition - ECAS upper range</t>
  </si>
  <si>
    <t>Depression - Qualitative evaluation</t>
  </si>
  <si>
    <t>ALS depression inventory value  (or NF, NA, NR)</t>
  </si>
  <si>
    <t>ALS depression inventory upper range</t>
  </si>
  <si>
    <t>ALS depression inventory lower range</t>
  </si>
  <si>
    <t>1st region</t>
  </si>
  <si>
    <t>2nd region</t>
  </si>
  <si>
    <t>3rd region</t>
  </si>
  <si>
    <t>4th region</t>
  </si>
  <si>
    <t>5th region</t>
  </si>
  <si>
    <t>6th region</t>
  </si>
  <si>
    <t>7th region</t>
  </si>
  <si>
    <t>8th region</t>
  </si>
  <si>
    <t>9th region</t>
  </si>
  <si>
    <t>10th region</t>
  </si>
  <si>
    <t>11th region</t>
  </si>
  <si>
    <t>12th region</t>
  </si>
  <si>
    <t>13th region</t>
  </si>
  <si>
    <t>Region progression</t>
  </si>
  <si>
    <t>Region1</t>
  </si>
  <si>
    <t>Region2</t>
  </si>
  <si>
    <t>Timing of transition from region 1 to 2</t>
  </si>
  <si>
    <t>Region3</t>
  </si>
  <si>
    <t>Timing of transition from region 2 to 3</t>
  </si>
  <si>
    <t>CK level  (or NF, NA, NR)</t>
  </si>
  <si>
    <t>CK lower range</t>
  </si>
  <si>
    <t>CK upper range</t>
  </si>
  <si>
    <t>CK unit</t>
  </si>
  <si>
    <t>Albumin level  (or NF, NA, NR)</t>
  </si>
  <si>
    <t>Albumin lower range</t>
  </si>
  <si>
    <t>Albumin upper range</t>
  </si>
  <si>
    <t>Albumin unit</t>
  </si>
  <si>
    <t>Creatinine level  (or NF, NA, NR)</t>
  </si>
  <si>
    <t>Creatinine lower range</t>
  </si>
  <si>
    <t>Creatinine upper range</t>
  </si>
  <si>
    <t>Creatinine unit</t>
  </si>
  <si>
    <t>Total Cholesterol level  (or NF, NA, NR)</t>
  </si>
  <si>
    <t>Total Cholesterol lower range</t>
  </si>
  <si>
    <t>Total Cholesterol upper range</t>
  </si>
  <si>
    <t>Total Cholesterol unit</t>
  </si>
  <si>
    <t>HDL Cholesterol level  (or NF, NA, NR)</t>
  </si>
  <si>
    <t>HDL Cholesterol lower range</t>
  </si>
  <si>
    <t>HDL Cholesterol upper range</t>
  </si>
  <si>
    <t>HDL Cholesterol unit</t>
  </si>
  <si>
    <t>LDL Cholesterol level  (or NF, NA, NR)</t>
  </si>
  <si>
    <t>LDL Cholesterol lower range</t>
  </si>
  <si>
    <t>LDL Cholesterol upper range</t>
  </si>
  <si>
    <t>LDL Cholesterol unit</t>
  </si>
  <si>
    <t>Triglycerides level (or NF, NA, NR)</t>
  </si>
  <si>
    <t>Triglycerides lower range</t>
  </si>
  <si>
    <t>Triglycerides upper range</t>
  </si>
  <si>
    <t>Triglycerides unit</t>
  </si>
  <si>
    <t>Diagnostic EMG - bulbar region</t>
  </si>
  <si>
    <t>Diagnostic EMG - upper limbs</t>
  </si>
  <si>
    <t>Diagnostic EMG - lower limbs</t>
  </si>
  <si>
    <t>Diagnostic EMG - Nerve conduction studies</t>
  </si>
  <si>
    <t>FVC (% predicted values)</t>
  </si>
  <si>
    <t>VC (% predicted values)</t>
  </si>
  <si>
    <t>SNIP – absolute value (cmH2O)</t>
  </si>
  <si>
    <t>Nocturnal oximetry - mean value (%)</t>
  </si>
  <si>
    <t xml:space="preserve">Nocturnal oximetry &lt; 90% 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</si>
  <si>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</si>
  <si>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</si>
  <si>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</si>
  <si>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</si>
  <si>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</si>
  <si>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</si>
  <si>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</si>
  <si>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</si>
  <si>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Stroke</t>
  </si>
  <si>
    <t>Heart – ischemia</t>
  </si>
  <si>
    <t>Heart – arrhytmia</t>
  </si>
  <si>
    <t>Heart – insufficiency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</si>
  <si>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</si>
  <si>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</si>
  <si>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</si>
  <si>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</si>
  <si>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</si>
  <si>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Year of initiation of smoking</t>
  </si>
  <si>
    <t>Must be at least 5 year old</t>
  </si>
  <si>
    <t>Stopped smoking</t>
  </si>
  <si>
    <t>Year of interruption of smoking</t>
  </si>
  <si>
    <t>Must be already smoking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</si>
  <si>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</si>
  <si>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</si>
  <si>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</si>
  <si>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</si>
  <si>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</si>
  <si>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</si>
  <si>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</si>
  <si>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</si>
  <si>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</si>
  <si>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</si>
  <si>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</si>
  <si>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</si>
  <si>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</si>
  <si>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</si>
  <si>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Steroids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</si>
  <si>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</si>
  <si>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</si>
  <si>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</si>
  <si>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</si>
  <si>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</si>
  <si>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</si>
  <si>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 1</t>
  </si>
  <si>
    <t>Other gene 2</t>
  </si>
  <si>
    <t>Other gene 3</t>
  </si>
  <si>
    <t>Other gene 4</t>
  </si>
  <si>
    <t>Was the patient included in other genomic studies</t>
  </si>
  <si>
    <t>Genomic study name 1</t>
  </si>
  <si>
    <t>Genomic study name 2</t>
  </si>
  <si>
    <t>Mother</t>
  </si>
  <si>
    <t>Father</t>
  </si>
  <si>
    <t>Mother´s birth order</t>
  </si>
  <si>
    <t>Mother´s number of siblings</t>
  </si>
  <si>
    <t>Father´s birth order</t>
  </si>
  <si>
    <t>Father´s number of siblings</t>
  </si>
  <si>
    <t>Consanguinity of parents</t>
  </si>
  <si>
    <t>Number of children</t>
  </si>
  <si>
    <t>Siblings' birth order</t>
  </si>
  <si>
    <t>With a monozygous twin</t>
  </si>
  <si>
    <t>With a dizygous twin</t>
  </si>
  <si>
    <t>Regular physical exercise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</si>
  <si>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</si>
  <si>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</si>
  <si>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</si>
  <si>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</si>
  <si>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</si>
  <si>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</si>
  <si>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</si>
  <si>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</si>
  <si>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</si>
  <si>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</si>
  <si>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</si>
  <si>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</si>
  <si>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</si>
  <si>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</si>
  <si>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</si>
  <si>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</si>
  <si>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</si>
  <si>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</si>
  <si>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</si>
  <si>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</si>
  <si>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</si>
  <si>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</si>
  <si>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</si>
  <si>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</si>
  <si>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</si>
  <si>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</si>
  <si>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</si>
  <si>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</si>
  <si>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</si>
  <si>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</si>
  <si>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</si>
  <si>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</si>
  <si>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</si>
  <si>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</si>
  <si>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</si>
  <si>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</si>
  <si>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</si>
  <si>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</si>
  <si>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</si>
  <si>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</si>
  <si>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</si>
  <si>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</si>
  <si>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</si>
  <si>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</si>
  <si>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</si>
  <si>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First specialist who observed the patient</t>
  </si>
  <si>
    <t>Investigation requested by the 1st specialist</t>
  </si>
  <si>
    <t>Second specialist who observed the patient</t>
  </si>
  <si>
    <t xml:space="preserve">Time gap between first-second specialist </t>
  </si>
  <si>
    <t>Investigation requested by the 2nd specialist</t>
  </si>
  <si>
    <t>Specialist who made the diagnosis</t>
  </si>
  <si>
    <t>Time gap between first medical observation and diagnosis</t>
  </si>
  <si>
    <t>Investigation requested by the specialist, who made diagnosis</t>
  </si>
  <si>
    <t>group</t>
  </si>
  <si>
    <t>row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</si>
  <si>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</si>
  <si>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</si>
  <si>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</si>
  <si>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</si>
  <si>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</si>
  <si>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</si>
  <si>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</si>
  <si>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</si>
  <si>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</si>
  <si>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</si>
  <si>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</si>
  <si>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</si>
  <si>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</si>
  <si>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</si>
  <si>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</si>
  <si>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</si>
  <si>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</si>
  <si>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</si>
  <si>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</si>
  <si>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q_16a</t>
  </si>
  <si>
    <t>q_16b</t>
  </si>
  <si>
    <t>q_16c</t>
  </si>
  <si>
    <t>q_16d</t>
  </si>
  <si>
    <t>q_16e</t>
  </si>
  <si>
    <t>q_16f</t>
  </si>
  <si>
    <t>q_16g</t>
  </si>
  <si>
    <t>q_17</t>
  </si>
  <si>
    <t>q_18a</t>
  </si>
  <si>
    <t>q_18b</t>
  </si>
  <si>
    <t>q_18c</t>
  </si>
  <si>
    <t>q_19</t>
  </si>
  <si>
    <t>q_20</t>
  </si>
  <si>
    <t>q_21</t>
  </si>
  <si>
    <t>q_22</t>
  </si>
  <si>
    <t>q_23</t>
  </si>
  <si>
    <t>q_24</t>
  </si>
  <si>
    <t>q_24a</t>
  </si>
  <si>
    <t>q_24b</t>
  </si>
  <si>
    <t>q_24c</t>
  </si>
  <si>
    <t>q_25a</t>
  </si>
  <si>
    <t>q_25b</t>
  </si>
  <si>
    <t>q_25c</t>
  </si>
  <si>
    <t>q_25d</t>
  </si>
  <si>
    <t>q_25e</t>
  </si>
  <si>
    <t>q_26</t>
  </si>
  <si>
    <t>q_26a</t>
  </si>
  <si>
    <t>q_26b</t>
  </si>
  <si>
    <t>q_26c</t>
  </si>
  <si>
    <t>q_27a</t>
  </si>
  <si>
    <t>q_27b</t>
  </si>
  <si>
    <t>q_27c</t>
  </si>
  <si>
    <t>q_28</t>
  </si>
  <si>
    <t>q_28a</t>
  </si>
  <si>
    <t>q_28b</t>
  </si>
  <si>
    <t>q_28c</t>
  </si>
  <si>
    <t>q_29a</t>
  </si>
  <si>
    <t>q_29b</t>
  </si>
  <si>
    <t>q_29c</t>
  </si>
  <si>
    <t>q_30a</t>
  </si>
  <si>
    <t>q_30</t>
  </si>
  <si>
    <t>q_31</t>
  </si>
  <si>
    <t>q_32</t>
  </si>
  <si>
    <t>q_33</t>
  </si>
  <si>
    <t>q_34</t>
  </si>
  <si>
    <t>q_35</t>
  </si>
  <si>
    <t>q_36a</t>
  </si>
  <si>
    <t>q_36b</t>
  </si>
  <si>
    <t>q_36c</t>
  </si>
  <si>
    <t>q_37</t>
  </si>
  <si>
    <t>q_38.1a</t>
  </si>
  <si>
    <t>q_38.1b</t>
  </si>
  <si>
    <t>q_38.2a</t>
  </si>
  <si>
    <t>q_38.2b</t>
  </si>
  <si>
    <t>q_39</t>
  </si>
  <si>
    <t>q_40</t>
  </si>
  <si>
    <t>q_41</t>
  </si>
  <si>
    <t>q_42</t>
  </si>
  <si>
    <t>q_43</t>
  </si>
  <si>
    <t>q_44</t>
  </si>
  <si>
    <t>q_45a</t>
  </si>
  <si>
    <t>q_45b</t>
  </si>
  <si>
    <t>q_45c</t>
  </si>
  <si>
    <t>q_46</t>
  </si>
  <si>
    <t>q_47a</t>
  </si>
  <si>
    <t>q_47b</t>
  </si>
  <si>
    <t>q_47c</t>
  </si>
  <si>
    <t>q_49</t>
  </si>
  <si>
    <t>q_49a</t>
  </si>
  <si>
    <t>q_49b</t>
  </si>
  <si>
    <t>q_49c</t>
  </si>
  <si>
    <t>q_50a</t>
  </si>
  <si>
    <t>q_50b</t>
  </si>
  <si>
    <t>q_53a</t>
  </si>
  <si>
    <t>q_53b</t>
  </si>
  <si>
    <t>q_53c</t>
  </si>
  <si>
    <t>q_53d</t>
  </si>
  <si>
    <t>q_54a</t>
  </si>
  <si>
    <t>q_54b</t>
  </si>
  <si>
    <t>q_54c</t>
  </si>
  <si>
    <t>q_54d</t>
  </si>
  <si>
    <t>q_55a</t>
  </si>
  <si>
    <t>q_55b</t>
  </si>
  <si>
    <t>q_55c</t>
  </si>
  <si>
    <t>q_55d</t>
  </si>
  <si>
    <t>q_56a</t>
  </si>
  <si>
    <t>q_56b</t>
  </si>
  <si>
    <t>q_56c</t>
  </si>
  <si>
    <t>q_56d</t>
  </si>
  <si>
    <t>q_57a</t>
  </si>
  <si>
    <t>q_57b</t>
  </si>
  <si>
    <t>q_57c</t>
  </si>
  <si>
    <t>q_57d</t>
  </si>
  <si>
    <t>q_58a</t>
  </si>
  <si>
    <t>q_58b</t>
  </si>
  <si>
    <t>q_58c</t>
  </si>
  <si>
    <t>q_58d</t>
  </si>
  <si>
    <t>q_59a</t>
  </si>
  <si>
    <t>q_59b</t>
  </si>
  <si>
    <t>q_59c</t>
  </si>
  <si>
    <t>q_59d</t>
  </si>
  <si>
    <t>q_60</t>
  </si>
  <si>
    <t>q_61</t>
  </si>
  <si>
    <t>q_62</t>
  </si>
  <si>
    <t>q_63</t>
  </si>
  <si>
    <t>q_66</t>
  </si>
  <si>
    <t>q_67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</si>
  <si>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</si>
  <si>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</si>
  <si>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</si>
  <si>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</si>
  <si>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</si>
  <si>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</si>
  <si>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</si>
  <si>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</si>
  <si>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</si>
  <si>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</si>
  <si>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</si>
  <si>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</si>
  <si>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</si>
  <si>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</si>
  <si>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</si>
  <si>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q_86a</t>
  </si>
  <si>
    <t>q_86b</t>
  </si>
  <si>
    <t>q_87a</t>
  </si>
  <si>
    <t>q_87b</t>
  </si>
  <si>
    <t>q_88a</t>
  </si>
  <si>
    <t>q_88b</t>
  </si>
  <si>
    <t>q_88c</t>
  </si>
  <si>
    <t>q_88d</t>
  </si>
  <si>
    <t>q_88e</t>
  </si>
  <si>
    <t>q_89a</t>
  </si>
  <si>
    <t>q_89b</t>
  </si>
  <si>
    <t>q_90a</t>
  </si>
  <si>
    <t>q_90b</t>
  </si>
  <si>
    <t>q_91a</t>
  </si>
  <si>
    <t>q_91b</t>
  </si>
  <si>
    <t>q_91c</t>
  </si>
  <si>
    <t>q_92a</t>
  </si>
  <si>
    <t>q_92b</t>
  </si>
  <si>
    <t>q_93a</t>
  </si>
  <si>
    <t>q_93b</t>
  </si>
  <si>
    <t>q_94a</t>
  </si>
  <si>
    <t>q_94b</t>
  </si>
  <si>
    <t>q_95a</t>
  </si>
  <si>
    <t>q_95b</t>
  </si>
  <si>
    <t>q_96a</t>
  </si>
  <si>
    <t>q_96b</t>
  </si>
  <si>
    <t>q_97a</t>
  </si>
  <si>
    <t>q_97b</t>
  </si>
  <si>
    <t>q_107a</t>
  </si>
  <si>
    <t>q_107b</t>
  </si>
  <si>
    <t>q_108a</t>
  </si>
  <si>
    <t>q_108b</t>
  </si>
  <si>
    <t>q_109</t>
  </si>
  <si>
    <t>q_110a</t>
  </si>
  <si>
    <t>q_110a1</t>
  </si>
  <si>
    <t>q_110a2</t>
  </si>
  <si>
    <t>q_110c</t>
  </si>
  <si>
    <t>q_110d</t>
  </si>
  <si>
    <t>q_111</t>
  </si>
  <si>
    <t>q_115</t>
  </si>
  <si>
    <t>q_116</t>
  </si>
  <si>
    <t>q_117a</t>
  </si>
  <si>
    <t>q_117b</t>
  </si>
  <si>
    <t>q_117c</t>
  </si>
  <si>
    <t>q_118a</t>
  </si>
  <si>
    <t>q_118b</t>
  </si>
  <si>
    <t>q_118c</t>
  </si>
  <si>
    <t>q_119a</t>
  </si>
  <si>
    <t>q_119b</t>
  </si>
  <si>
    <t>q_119c</t>
  </si>
  <si>
    <t>q_120a</t>
  </si>
  <si>
    <t>q_120b</t>
  </si>
  <si>
    <t>q_120c</t>
  </si>
  <si>
    <t>q_121a</t>
  </si>
  <si>
    <t>q_121b</t>
  </si>
  <si>
    <t>q_122a</t>
  </si>
  <si>
    <t>q_122b</t>
  </si>
  <si>
    <t>q_123</t>
  </si>
  <si>
    <t>q_124</t>
  </si>
  <si>
    <t>q_125</t>
  </si>
  <si>
    <t>q_126</t>
  </si>
  <si>
    <t>q_127</t>
  </si>
  <si>
    <t>q_128</t>
  </si>
  <si>
    <t>q_129</t>
  </si>
  <si>
    <t>q_130</t>
  </si>
  <si>
    <t>q_131</t>
  </si>
  <si>
    <t>q_132</t>
  </si>
  <si>
    <t>q_133</t>
  </si>
  <si>
    <t>q_134</t>
  </si>
  <si>
    <t>q_135</t>
  </si>
  <si>
    <t>q_136</t>
  </si>
  <si>
    <t>q_137</t>
  </si>
  <si>
    <t>q_138</t>
  </si>
  <si>
    <t>q_139</t>
  </si>
  <si>
    <t>q_140</t>
  </si>
  <si>
    <t>q_141</t>
  </si>
  <si>
    <t>q_142</t>
  </si>
  <si>
    <t>q_143</t>
  </si>
  <si>
    <t>q_143a</t>
  </si>
  <si>
    <t>q_143b</t>
  </si>
  <si>
    <t>q_143c</t>
  </si>
  <si>
    <t>q_143d</t>
  </si>
  <si>
    <t>q_143e</t>
  </si>
  <si>
    <t>q_144</t>
  </si>
  <si>
    <t>q_144a</t>
  </si>
  <si>
    <t>q_144b</t>
  </si>
  <si>
    <t>q_144c</t>
  </si>
  <si>
    <t>q_144d</t>
  </si>
  <si>
    <t>q_144e</t>
  </si>
  <si>
    <t>q_145</t>
  </si>
  <si>
    <t>q_146</t>
  </si>
  <si>
    <t>q_147</t>
  </si>
  <si>
    <t>q_148</t>
  </si>
  <si>
    <t>q_149</t>
  </si>
  <si>
    <t>q_149a</t>
  </si>
  <si>
    <t>q_149b</t>
  </si>
  <si>
    <t>q_149c</t>
  </si>
  <si>
    <t>q_149d</t>
  </si>
  <si>
    <t>q_149e</t>
  </si>
  <si>
    <t>q_149f</t>
  </si>
  <si>
    <t>q_149g</t>
  </si>
  <si>
    <t>q_149h</t>
  </si>
  <si>
    <t>q_150</t>
  </si>
  <si>
    <t>q_151</t>
  </si>
  <si>
    <t>q_152</t>
  </si>
  <si>
    <t>q_152a</t>
  </si>
  <si>
    <t>q_152b</t>
  </si>
  <si>
    <t>q_152c</t>
  </si>
  <si>
    <t>q_152d</t>
  </si>
  <si>
    <t>q_152e</t>
  </si>
  <si>
    <t>q_152f</t>
  </si>
  <si>
    <t>q_152g</t>
  </si>
  <si>
    <t>q_152h</t>
  </si>
  <si>
    <t>q_153</t>
  </si>
  <si>
    <t>q_155</t>
  </si>
  <si>
    <t>q_156</t>
  </si>
  <si>
    <t>q_156a</t>
  </si>
  <si>
    <t>q_156b</t>
  </si>
  <si>
    <t>q_156c</t>
  </si>
  <si>
    <t>q_156d</t>
  </si>
  <si>
    <t>q_156e</t>
  </si>
  <si>
    <t>q_156f</t>
  </si>
  <si>
    <t>q_156g</t>
  </si>
  <si>
    <t>q_156h</t>
  </si>
  <si>
    <t>data/als/entry/Excel questionnaire Patient v14_LISB.xlsx</t>
  </si>
  <si>
    <t>LISB0640</t>
  </si>
  <si>
    <t>NR</t>
  </si>
  <si>
    <t>secretary</t>
  </si>
  <si>
    <t>Rheumatologist</t>
  </si>
  <si>
    <t>Neurologist</t>
  </si>
  <si>
    <t>Oncologist</t>
  </si>
  <si>
    <t>ALS</t>
  </si>
  <si>
    <t>FUS</t>
  </si>
  <si>
    <t>TARDBP</t>
  </si>
  <si>
    <t>SETX</t>
  </si>
  <si>
    <t>VCP</t>
  </si>
  <si>
    <t>Pneumologist</t>
  </si>
  <si>
    <t>Neurosurgeon</t>
  </si>
  <si>
    <t>Brother</t>
  </si>
  <si>
    <t>Asthma</t>
  </si>
  <si>
    <t>VAPB</t>
  </si>
  <si>
    <t>unknown</t>
  </si>
  <si>
    <t>mg/dl</t>
  </si>
  <si>
    <t>Alzheimer disease</t>
  </si>
  <si>
    <t>U/l</t>
  </si>
  <si>
    <t>%</t>
  </si>
  <si>
    <t>Parkinson disease</t>
  </si>
  <si>
    <t>g/l</t>
  </si>
  <si>
    <t>g/dl</t>
  </si>
  <si>
    <t>mmol/l</t>
  </si>
  <si>
    <t>Son</t>
  </si>
  <si>
    <t>Osteoporosis</t>
  </si>
  <si>
    <t>Sister</t>
  </si>
  <si>
    <t>Daughter</t>
  </si>
  <si>
    <t>Melanoma</t>
  </si>
  <si>
    <t>Leukemia</t>
  </si>
  <si>
    <t>General Practitioner</t>
  </si>
  <si>
    <t>Cancer kidney</t>
  </si>
  <si>
    <t>Suicide</t>
  </si>
  <si>
    <t>FTD</t>
  </si>
  <si>
    <t>Cancer prostate</t>
  </si>
  <si>
    <t>Tuberculosis</t>
  </si>
  <si>
    <t>Chronic obstructive pulmonary disease</t>
  </si>
  <si>
    <t>Lyme disease</t>
  </si>
  <si>
    <t>Psychiatrist</t>
  </si>
  <si>
    <t>Female</t>
  </si>
  <si>
    <t>Village - &lt; 1000 inhabitants</t>
  </si>
  <si>
    <t>Rural Area</t>
  </si>
  <si>
    <t>UMN</t>
  </si>
  <si>
    <t>Left</t>
  </si>
  <si>
    <t xml:space="preserve">Behavioral symptoms </t>
  </si>
  <si>
    <t>Definite</t>
  </si>
  <si>
    <t>Positive</t>
  </si>
  <si>
    <t>Normal</t>
  </si>
  <si>
    <t>This is only a separator</t>
  </si>
  <si>
    <t>Bulbar</t>
  </si>
  <si>
    <t>Smokes</t>
  </si>
  <si>
    <t>Rural area</t>
  </si>
  <si>
    <t>No answer required for this field</t>
  </si>
  <si>
    <t>Spouse</t>
  </si>
  <si>
    <t>Male</t>
  </si>
  <si>
    <t xml:space="preserve">Country towns– 1000-5 000 </t>
  </si>
  <si>
    <t>Urban Area</t>
  </si>
  <si>
    <t>LMN</t>
  </si>
  <si>
    <t>Right</t>
  </si>
  <si>
    <t xml:space="preserve">&lt; 6 months before disease onset </t>
  </si>
  <si>
    <t>Language deficit</t>
  </si>
  <si>
    <t>Probable</t>
  </si>
  <si>
    <t>Negative</t>
  </si>
  <si>
    <t>Abnormal</t>
  </si>
  <si>
    <t>Cervical</t>
  </si>
  <si>
    <t>Unknown</t>
  </si>
  <si>
    <t>Urban area</t>
  </si>
  <si>
    <t>Not related</t>
  </si>
  <si>
    <t>Small town– 5 000-20 000</t>
  </si>
  <si>
    <t>UMN+LMN</t>
  </si>
  <si>
    <t>Symmetric</t>
  </si>
  <si>
    <t>6-12 months before disease onset</t>
  </si>
  <si>
    <t>Other manifestations</t>
  </si>
  <si>
    <t>Ambidextrous</t>
  </si>
  <si>
    <t>Possible</t>
  </si>
  <si>
    <t>Thoracic</t>
  </si>
  <si>
    <t>Middle town– 20 000 – 100 000</t>
  </si>
  <si>
    <t>12-24 months before disease onset</t>
  </si>
  <si>
    <t>Lumbo-sacral</t>
  </si>
  <si>
    <t xml:space="preserve">Large town– &gt; 100 000 </t>
  </si>
  <si>
    <t>24-36 months before disease onset</t>
  </si>
  <si>
    <t>Other</t>
  </si>
  <si>
    <t>Dyscognition</t>
  </si>
  <si>
    <t>Lymphoma</t>
  </si>
  <si>
    <t>Friend</t>
  </si>
  <si>
    <t>Blood relative</t>
  </si>
  <si>
    <t>Upper limb</t>
  </si>
  <si>
    <t>Lower limb</t>
  </si>
  <si>
    <t>Upper and lower</t>
  </si>
  <si>
    <t>Distal</t>
  </si>
  <si>
    <t>Proximal</t>
  </si>
  <si>
    <t>Distal and proximal</t>
  </si>
  <si>
    <t>Medical facility</t>
  </si>
  <si>
    <t>facility_id</t>
  </si>
  <si>
    <t>person_id</t>
  </si>
  <si>
    <t>Physician recording the data</t>
  </si>
  <si>
    <t>Subject code</t>
  </si>
  <si>
    <t>None</t>
  </si>
  <si>
    <t>Probable, laboratory supported</t>
  </si>
  <si>
    <t>Progressive muscle atrophy (PMA)</t>
  </si>
  <si>
    <t>Primary lateral sclerosis (PLS)</t>
  </si>
  <si>
    <t>Monomelic</t>
  </si>
  <si>
    <t>Progressive Bulbar Palsy (PBP)</t>
  </si>
  <si>
    <t>q_48a_r</t>
  </si>
  <si>
    <t>q_48b_t</t>
  </si>
  <si>
    <t>q_48b_r</t>
  </si>
  <si>
    <t>2nd timing</t>
  </si>
  <si>
    <t>q_48c_r</t>
  </si>
  <si>
    <t>q_48c_t</t>
  </si>
  <si>
    <t>3rd timing</t>
  </si>
  <si>
    <t>q_48d_t</t>
  </si>
  <si>
    <t>q_48d_r</t>
  </si>
  <si>
    <t>4th timing</t>
  </si>
  <si>
    <t>q_48e_r</t>
  </si>
  <si>
    <t>q_48e_t</t>
  </si>
  <si>
    <t>5th timing</t>
  </si>
  <si>
    <t>q_48f_t</t>
  </si>
  <si>
    <t>q_48f_r</t>
  </si>
  <si>
    <t>6th timing</t>
  </si>
  <si>
    <t>q_48g_t</t>
  </si>
  <si>
    <t>7th timing</t>
  </si>
  <si>
    <t>q_48g_r</t>
  </si>
  <si>
    <t>q_48h_r</t>
  </si>
  <si>
    <t>q_48i_r</t>
  </si>
  <si>
    <t>q_48j_r</t>
  </si>
  <si>
    <t>q_48k_r</t>
  </si>
  <si>
    <t>q_48l_r</t>
  </si>
  <si>
    <t>q_48m_r</t>
  </si>
  <si>
    <t>q_48h_t</t>
  </si>
  <si>
    <t>q_48i_t</t>
  </si>
  <si>
    <t>q_48j_t</t>
  </si>
  <si>
    <t>q_48k_t</t>
  </si>
  <si>
    <t>q_48l_t</t>
  </si>
  <si>
    <t>q_48m_t</t>
  </si>
  <si>
    <t>8th timing</t>
  </si>
  <si>
    <t>9th timing</t>
  </si>
  <si>
    <t>10th timing</t>
  </si>
  <si>
    <t>11th timing</t>
  </si>
  <si>
    <t>12th timing</t>
  </si>
  <si>
    <t>13th timing</t>
  </si>
  <si>
    <t>1 Oro-facial</t>
  </si>
  <si>
    <t>2 Right Upper limb – distal and proximal</t>
  </si>
  <si>
    <t>2a Right Upper limb – distal</t>
  </si>
  <si>
    <t>2b Right Upper limb – proximal</t>
  </si>
  <si>
    <t>3 Left Upper limb – distal and proximal</t>
  </si>
  <si>
    <t>3a Left Upper limb – distal</t>
  </si>
  <si>
    <t>3b Left Upper limb – proximal</t>
  </si>
  <si>
    <t>4 Right Lower limb – distal and proximal</t>
  </si>
  <si>
    <t>4a Right Lower limb – distal</t>
  </si>
  <si>
    <t>4b Right Lower limb – proximal</t>
  </si>
  <si>
    <t>5 Left Lower limb – distal and proximal</t>
  </si>
  <si>
    <t>5a Left Lower limb – distal</t>
  </si>
  <si>
    <t>5b Left Lower limb – proximal</t>
  </si>
  <si>
    <t>6 Respiratory symptoms</t>
  </si>
  <si>
    <t>7 Neck</t>
  </si>
  <si>
    <t>8 Thoracic/abdomen</t>
  </si>
  <si>
    <t>9 Dyscognition</t>
  </si>
  <si>
    <t>months</t>
  </si>
  <si>
    <t>Loss of useful speech</t>
  </si>
  <si>
    <t>Speech combined with nonvocal communication</t>
  </si>
  <si>
    <t>Intelligible with repeating</t>
  </si>
  <si>
    <t>Detectable speech disturbances</t>
  </si>
  <si>
    <t>Normal speech processes</t>
  </si>
  <si>
    <t>Slight but definite excess of saliva in mouth; may have nightime drooling</t>
  </si>
  <si>
    <t>Moderately excessive saliva; may have minimal drooling</t>
  </si>
  <si>
    <t>Marked excess of saliva with some drooling</t>
  </si>
  <si>
    <t>Marked drooling; requires constant tissue or handkerchief</t>
  </si>
  <si>
    <t>NPO (exclus. parenteral or enteral feeding)</t>
  </si>
  <si>
    <t>Needs supplemental tube feeding</t>
  </si>
  <si>
    <t>Dietary consistency changes</t>
  </si>
  <si>
    <t>Early eating problems - occasional choking</t>
  </si>
  <si>
    <t>Normal eating habits</t>
  </si>
  <si>
    <t>Unable to grip pen</t>
  </si>
  <si>
    <t>Able to grip pen but unable to write</t>
  </si>
  <si>
    <t>Not all words are legible</t>
  </si>
  <si>
    <t>Slow or sloppy; all words are legible</t>
  </si>
  <si>
    <t>Needs to be fed</t>
  </si>
  <si>
    <t>Food must be cut by someone, but can still feed slowly</t>
  </si>
  <si>
    <t>Can cut most foods, although clumsy and slow; some help needed</t>
  </si>
  <si>
    <t>Somewhat slow and clumsy, but no help needed</t>
  </si>
  <si>
    <t>Total dependence</t>
  </si>
  <si>
    <t>Needs attendant for self-care</t>
  </si>
  <si>
    <t>Intermittent assistance or substitute methods</t>
  </si>
  <si>
    <t>Independent and complete self-care with effort of decreased efficiency</t>
  </si>
  <si>
    <t>Normal function</t>
  </si>
  <si>
    <t>Helpless</t>
  </si>
  <si>
    <t>Can initiate, but not turn or adjust sheets alone</t>
  </si>
  <si>
    <t>Can turn alone or adjust sheets, but with great difficulty</t>
  </si>
  <si>
    <t>No purposeful leg movement</t>
  </si>
  <si>
    <t>Nonambulatory functional movement</t>
  </si>
  <si>
    <t>Walks with assistance</t>
  </si>
  <si>
    <t>Early ambulation difficulties</t>
  </si>
  <si>
    <t>Cannot do</t>
  </si>
  <si>
    <t>Needs assistance</t>
  </si>
  <si>
    <t>Mild unsteadiness or fatigue</t>
  </si>
  <si>
    <t>Slow</t>
  </si>
  <si>
    <t>Significant difficulty, considering using mechanical respiratory support</t>
  </si>
  <si>
    <t>Occurs at rest Shortness of breath at rest, difficulty breathing when either sitting or lying</t>
  </si>
  <si>
    <t>Occurs with &gt;= 1 of the following: eating, bathing, dressing (ADL)</t>
  </si>
  <si>
    <t>Occurs when walking</t>
  </si>
  <si>
    <t>Can only sleep sitting up</t>
  </si>
  <si>
    <t>Needs extra pillows in order to sleep (&gt;2)</t>
  </si>
  <si>
    <t>Some difficulty sleeping at night due to shortness of breath (does not routinely use more than two pillows)</t>
  </si>
  <si>
    <t>Unable to sleep</t>
  </si>
  <si>
    <t>Invasive mechanical ventilation by intubation or tracheostomy</t>
  </si>
  <si>
    <t>Continuous use of BiPAP during the night and day</t>
  </si>
  <si>
    <t>Continuous use of BiPAP during the night</t>
  </si>
  <si>
    <t>Intermittent use of BiPAP</t>
  </si>
  <si>
    <t>q_51_1.date</t>
  </si>
  <si>
    <t>q_51_1.1</t>
  </si>
  <si>
    <t>q_51_1.2</t>
  </si>
  <si>
    <t>q_51_1.3</t>
  </si>
  <si>
    <t>q_51_1.4</t>
  </si>
  <si>
    <t>q_51_1.5</t>
  </si>
  <si>
    <t>q_51_1.6</t>
  </si>
  <si>
    <t>q_51_1.7</t>
  </si>
  <si>
    <t>q_51_1.8</t>
  </si>
  <si>
    <t>q_51_1.9</t>
  </si>
  <si>
    <t>q_51_1.10</t>
  </si>
  <si>
    <t>q_51_1.11</t>
  </si>
  <si>
    <t>q_51_1.12</t>
  </si>
  <si>
    <t>q_51_1.score</t>
  </si>
  <si>
    <t>q_51_1.rate</t>
  </si>
  <si>
    <t>ALSFRS(1) 1. Speech</t>
  </si>
  <si>
    <t>ALSFRS(1) 2. Salivation</t>
  </si>
  <si>
    <t>ALSFRS(1) 3. Swallowing</t>
  </si>
  <si>
    <t>ALSFRS(1) 4. Handwriting</t>
  </si>
  <si>
    <t>ALSFRS(1) 5. Cutting Food and Handling Utensils</t>
  </si>
  <si>
    <t>ALSFRS(1) 6. Dressing and Hygiene</t>
  </si>
  <si>
    <t>ALSFRS(1) 7. Turning in Bed and Adjusting Bed Clothes</t>
  </si>
  <si>
    <t>ALSFRS(1) 8. Walking</t>
  </si>
  <si>
    <t>ALSFRS(1) 9. Climbing Stairs</t>
  </si>
  <si>
    <t>ALSFRS(1) 10. Dyspnea</t>
  </si>
  <si>
    <t>ALSFRS(1) 11. Orthopnea</t>
  </si>
  <si>
    <t>ALSFRS(1) 12. Respiratory insufficiency</t>
  </si>
  <si>
    <t>ALSFRS(1) Score</t>
  </si>
  <si>
    <t>ALSFRS(1) Rate of decay</t>
  </si>
  <si>
    <t>ALSFRS(1) Acquisition date</t>
  </si>
  <si>
    <t>ALSFRS(2) Acquisition date</t>
  </si>
  <si>
    <t>ALSFRS(2) 1. Speech</t>
  </si>
  <si>
    <t>ALSFRS(2) 2. Salivation</t>
  </si>
  <si>
    <t>ALSFRS(2) 3. Swallowing</t>
  </si>
  <si>
    <t>ALSFRS(2) 4. Handwriting</t>
  </si>
  <si>
    <t>ALSFRS(2) 5. Cutting Food and Handling Utensils</t>
  </si>
  <si>
    <t>ALSFRS(2) 6. Dressing and Hygiene</t>
  </si>
  <si>
    <t>ALSFRS(2) 7. Turning in Bed and Adjusting Bed Clothes</t>
  </si>
  <si>
    <t>ALSFRS(2) 8. Walking</t>
  </si>
  <si>
    <t>ALSFRS(2) 9. Climbing Stairs</t>
  </si>
  <si>
    <t>ALSFRS(2) 10. Dyspnea</t>
  </si>
  <si>
    <t>ALSFRS(2) 11. Orthopnea</t>
  </si>
  <si>
    <t>ALSFRS(2) 12. Respiratory insufficiency</t>
  </si>
  <si>
    <t>ALSFRS(2) Score</t>
  </si>
  <si>
    <t>ALSFRS(2) Rate of decay</t>
  </si>
  <si>
    <t>q_51_2.date</t>
  </si>
  <si>
    <t>q_51_2.1</t>
  </si>
  <si>
    <t>q_51_2.2</t>
  </si>
  <si>
    <t>q_51_2.3</t>
  </si>
  <si>
    <t>q_51_2.4</t>
  </si>
  <si>
    <t>q_51_2.5</t>
  </si>
  <si>
    <t>q_51_2.6</t>
  </si>
  <si>
    <t>q_51_2.7</t>
  </si>
  <si>
    <t>q_51_2.8</t>
  </si>
  <si>
    <t>q_51_2.9</t>
  </si>
  <si>
    <t>q_51_2.10</t>
  </si>
  <si>
    <t>q_51_2.11</t>
  </si>
  <si>
    <t>q_51_2.12</t>
  </si>
  <si>
    <t>q_51_2.score</t>
  </si>
  <si>
    <t>q_51_2.rate</t>
  </si>
  <si>
    <t>µmol/l·s</t>
  </si>
  <si>
    <t>µkat/l</t>
  </si>
  <si>
    <t>µmol/l</t>
  </si>
  <si>
    <t>% total</t>
  </si>
  <si>
    <t>Brain MRI - Normal</t>
  </si>
  <si>
    <t>Brain MRI - Tumor</t>
  </si>
  <si>
    <t>Brain MRI - Stroke</t>
  </si>
  <si>
    <t>Brain MRI - Multiple Sclerosis</t>
  </si>
  <si>
    <t>Brain MRI - Trauma</t>
  </si>
  <si>
    <t>Brain MRI - Hypoxia</t>
  </si>
  <si>
    <t>Brain MRI - NA</t>
  </si>
  <si>
    <t>q_64_1</t>
  </si>
  <si>
    <t>q_64_2</t>
  </si>
  <si>
    <t>q_64_3</t>
  </si>
  <si>
    <t>q_64_4</t>
  </si>
  <si>
    <t>q_64_5</t>
  </si>
  <si>
    <t>q_64_6</t>
  </si>
  <si>
    <t>q_64_7</t>
  </si>
  <si>
    <t>q_65a_1</t>
  </si>
  <si>
    <t>q_65a_2</t>
  </si>
  <si>
    <t>q_65a_3</t>
  </si>
  <si>
    <t>q_65a_4</t>
  </si>
  <si>
    <t>q_65a_5</t>
  </si>
  <si>
    <t>q_65a_6</t>
  </si>
  <si>
    <t>q_65a_7</t>
  </si>
  <si>
    <t>q_65a_8</t>
  </si>
  <si>
    <t>Spinal cord MRI Cervical - Normal</t>
  </si>
  <si>
    <t>Spinal cord MRI Cervical - Tumor</t>
  </si>
  <si>
    <t>Spinal cord MRI Cervical - Stenosis</t>
  </si>
  <si>
    <t>Spinal cord MRI Cervical - Myelitis</t>
  </si>
  <si>
    <t>Spinal cord MRI Cervical - Trauma</t>
  </si>
  <si>
    <t>Spinal cord MRI Cervical - Syringomyelia</t>
  </si>
  <si>
    <t>Spinal cord MRI Cervical - Other</t>
  </si>
  <si>
    <t>Spinal cord MRI Cervical - NA</t>
  </si>
  <si>
    <t>Spinal cord MRI Thoracic - Normal</t>
  </si>
  <si>
    <t>Spinal cord MRI Thoracic - Tumor</t>
  </si>
  <si>
    <t>Spinal cord MRI Thoracic - Stenosis</t>
  </si>
  <si>
    <t>Spinal cord MRI Thoracic - Myelitis</t>
  </si>
  <si>
    <t>Spinal cord MRI Thoracic - Trauma</t>
  </si>
  <si>
    <t>Spinal cord MRI Thoracic - Syringomyelia</t>
  </si>
  <si>
    <t>Spinal cord MRI Thoracic - Other</t>
  </si>
  <si>
    <t>Spinal cord MRI Thoracic - NA</t>
  </si>
  <si>
    <t>q_65b_1</t>
  </si>
  <si>
    <t>q_65b_2</t>
  </si>
  <si>
    <t>q_65b_3</t>
  </si>
  <si>
    <t>q_65b_4</t>
  </si>
  <si>
    <t>q_65b_5</t>
  </si>
  <si>
    <t>q_65b_6</t>
  </si>
  <si>
    <t>q_65b_7</t>
  </si>
  <si>
    <t>q_65b_8</t>
  </si>
  <si>
    <t>Spinal cord MRI Lumbo-sacral - Normal</t>
  </si>
  <si>
    <t>Spinal cord MRI Lumbo-sacral - Tumor</t>
  </si>
  <si>
    <t>Spinal cord MRI Lumbo-sacral - Stenosis</t>
  </si>
  <si>
    <t>Spinal cord MRI Lumbo-sacral - Myelitis</t>
  </si>
  <si>
    <t>Spinal cord MRI Lumbo-sacral - Trauma</t>
  </si>
  <si>
    <t>Spinal cord MRI Lumbo-sacral - Syringomyelia</t>
  </si>
  <si>
    <t>Spinal cord MRI Lumbo-sacral - Other</t>
  </si>
  <si>
    <t>Spinal cord MRI Lumbo-sacral - NA</t>
  </si>
  <si>
    <t>q_65c_1</t>
  </si>
  <si>
    <t>q_65c_2</t>
  </si>
  <si>
    <t>q_65c_3</t>
  </si>
  <si>
    <t>q_65c_4</t>
  </si>
  <si>
    <t>q_65c_5</t>
  </si>
  <si>
    <t>q_65c_6</t>
  </si>
  <si>
    <t>q_65c_7</t>
  </si>
  <si>
    <t>q_65c_8</t>
  </si>
  <si>
    <t>q_68_v</t>
  </si>
  <si>
    <t>q_68_u</t>
  </si>
  <si>
    <t>Maximal Inspiratory Pressure unit</t>
  </si>
  <si>
    <t>% predicted value</t>
  </si>
  <si>
    <t>Value in H2O cm</t>
  </si>
  <si>
    <t>q_69_v</t>
  </si>
  <si>
    <t>q_69_u</t>
  </si>
  <si>
    <t>Maximal Expiratory Pressure unit</t>
  </si>
  <si>
    <t>Maximal Expiratory Pressure</t>
  </si>
  <si>
    <t>Maximal Inspiratory Pressure</t>
  </si>
  <si>
    <t>Type I</t>
  </si>
  <si>
    <t>Type II</t>
  </si>
  <si>
    <t>Ischemic</t>
  </si>
  <si>
    <t>Hemorrhagic</t>
  </si>
  <si>
    <t>Primary cancer - Brain</t>
  </si>
  <si>
    <t>Primary cancer - Neck</t>
  </si>
  <si>
    <t>Primary cancer - Breast</t>
  </si>
  <si>
    <t>Primary cancer - Lung</t>
  </si>
  <si>
    <t>Primary cancer - other Thoracic</t>
  </si>
  <si>
    <t>Primary cancer - Gastric</t>
  </si>
  <si>
    <t>Primary cancer - Colon</t>
  </si>
  <si>
    <t>Primary cancer - Rectum</t>
  </si>
  <si>
    <t>Primary cancer - other Abdominal</t>
  </si>
  <si>
    <t>Primary cancer - Prostate</t>
  </si>
  <si>
    <t>Primary cancer - Uterus</t>
  </si>
  <si>
    <t>Primary cancer - other Plevic</t>
  </si>
  <si>
    <t>Primary cancer - Spine</t>
  </si>
  <si>
    <t>Primary cancer - UL bone &amp; sarcomas</t>
  </si>
  <si>
    <t>Primary cancer - LL bone &amp; sarcomas</t>
  </si>
  <si>
    <t>Primary cancer - Skin</t>
  </si>
  <si>
    <t>Primary cancer - Leukemia</t>
  </si>
  <si>
    <t>Primary cancer - Lymphoma</t>
  </si>
  <si>
    <t>Primary cancer - other Blood</t>
  </si>
  <si>
    <t>lp</t>
  </si>
  <si>
    <t>q_85a_1</t>
  </si>
  <si>
    <t>q_85a_2</t>
  </si>
  <si>
    <t>q_85a_3</t>
  </si>
  <si>
    <t>q_85a_4</t>
  </si>
  <si>
    <t>q_85a_5</t>
  </si>
  <si>
    <t>q_85a_6</t>
  </si>
  <si>
    <t>q_85a_7</t>
  </si>
  <si>
    <t>q_85a_8</t>
  </si>
  <si>
    <t>q_85a_9</t>
  </si>
  <si>
    <t>q_85a_10</t>
  </si>
  <si>
    <t>q_85a_11</t>
  </si>
  <si>
    <t>q_85a_12</t>
  </si>
  <si>
    <t>q_85a_13</t>
  </si>
  <si>
    <t>q_85a_14</t>
  </si>
  <si>
    <t>q_85a_15</t>
  </si>
  <si>
    <t>q_85a_16</t>
  </si>
  <si>
    <t>q_85a_17</t>
  </si>
  <si>
    <t>q_85a_18</t>
  </si>
  <si>
    <t>q_85a_19</t>
  </si>
  <si>
    <t>Metastasis - Brain</t>
  </si>
  <si>
    <t>Metastasis - Neck</t>
  </si>
  <si>
    <t>Metastasis - Breast</t>
  </si>
  <si>
    <t>Metastasis - Lung</t>
  </si>
  <si>
    <t>Metastasis - other Thoracic</t>
  </si>
  <si>
    <t>Metastasis - Gastric</t>
  </si>
  <si>
    <t>Metastasis - Colon</t>
  </si>
  <si>
    <t>Metastasis - Rectum</t>
  </si>
  <si>
    <t>Metastasis - other Abdominal</t>
  </si>
  <si>
    <t>Metastasis - Prostate</t>
  </si>
  <si>
    <t>Metastasis - Uterus</t>
  </si>
  <si>
    <t>Metastasis - other Plevic</t>
  </si>
  <si>
    <t>Metastasis - Spine</t>
  </si>
  <si>
    <t>Metastasis - UL bone &amp; sarcomas</t>
  </si>
  <si>
    <t>Metastasis - LL bone &amp; sarcomas</t>
  </si>
  <si>
    <t>Metastasis - Skin</t>
  </si>
  <si>
    <t>Metastasis - Leukemia</t>
  </si>
  <si>
    <t>Metastasis - Lymphoma</t>
  </si>
  <si>
    <t>Metastasis - other Blood</t>
  </si>
  <si>
    <t>q_85b_1</t>
  </si>
  <si>
    <t>q_85b_2</t>
  </si>
  <si>
    <t>q_85b_3</t>
  </si>
  <si>
    <t>q_85b_4</t>
  </si>
  <si>
    <t>q_85b_5</t>
  </si>
  <si>
    <t>q_85b_6</t>
  </si>
  <si>
    <t>q_85b_7</t>
  </si>
  <si>
    <t>q_85b_8</t>
  </si>
  <si>
    <t>q_85b_9</t>
  </si>
  <si>
    <t>q_85b_10</t>
  </si>
  <si>
    <t>q_85b_11</t>
  </si>
  <si>
    <t>q_85b_12</t>
  </si>
  <si>
    <t>q_85b_13</t>
  </si>
  <si>
    <t>q_85b_14</t>
  </si>
  <si>
    <t>q_85b_15</t>
  </si>
  <si>
    <t>q_85b_16</t>
  </si>
  <si>
    <t>q_85b_17</t>
  </si>
  <si>
    <t>q_85b_18</t>
  </si>
  <si>
    <t>q_85b_19</t>
  </si>
  <si>
    <t>Pending</t>
  </si>
  <si>
    <t>Wt/wt (normal)</t>
  </si>
  <si>
    <t>Mutation found</t>
  </si>
  <si>
    <t>.verification</t>
  </si>
  <si>
    <t>SOD1 mutation type is relevant only when mutation is found</t>
  </si>
  <si>
    <t>A</t>
  </si>
  <si>
    <t>AQ</t>
  </si>
  <si>
    <t>B</t>
  </si>
  <si>
    <t>BQ</t>
  </si>
  <si>
    <t>C</t>
  </si>
  <si>
    <t>CQ</t>
  </si>
  <si>
    <t>q_98_1</t>
  </si>
  <si>
    <t>TBK1 mutation</t>
  </si>
  <si>
    <t>TBK1 mutation type</t>
  </si>
  <si>
    <t>q_98_2a</t>
  </si>
  <si>
    <t>q_98_2b</t>
  </si>
  <si>
    <t>TBK1 mutation type is relevant only when mutation is found</t>
  </si>
  <si>
    <t>FIG4</t>
  </si>
  <si>
    <t>HNRNPA1</t>
  </si>
  <si>
    <t>MATR3</t>
  </si>
  <si>
    <t>CHCHD10</t>
  </si>
  <si>
    <t>PRPH</t>
  </si>
  <si>
    <t>SQSTM1</t>
  </si>
  <si>
    <t>TAF15</t>
  </si>
  <si>
    <t>SPAST</t>
  </si>
  <si>
    <t>ELP3</t>
  </si>
  <si>
    <t>LMNB1</t>
  </si>
  <si>
    <t>OPTN</t>
  </si>
  <si>
    <t>ALS2</t>
  </si>
  <si>
    <t>ALS3</t>
  </si>
  <si>
    <t>SPG11</t>
  </si>
  <si>
    <t>ALS7</t>
  </si>
  <si>
    <t>ANG</t>
  </si>
  <si>
    <t>ATXN2</t>
  </si>
  <si>
    <t>UBQLN2</t>
  </si>
  <si>
    <t>SIGMAR1</t>
  </si>
  <si>
    <t>CHMP2B</t>
  </si>
  <si>
    <t>PFN1</t>
  </si>
  <si>
    <t>ERBB4</t>
  </si>
  <si>
    <t>Gene 1 mutation type is relevant only when mutation is found</t>
  </si>
  <si>
    <t>Other gene 1 mutation type</t>
  </si>
  <si>
    <t>Other gene 2 mutation type</t>
  </si>
  <si>
    <t>Gene 2 mutation type is relevant only when mutation is found</t>
  </si>
  <si>
    <t>Other gene 3 mutation type</t>
  </si>
  <si>
    <t>Gene 3 mutation type is relevant only when mutation is found</t>
  </si>
  <si>
    <t>Other gene 4 mutation type</t>
  </si>
  <si>
    <t>Gene 4 mutation type is relevant only when mutation is found</t>
  </si>
  <si>
    <t>Homozygous twin</t>
  </si>
  <si>
    <t>Aunt maternal</t>
  </si>
  <si>
    <t>Uncle maternal</t>
  </si>
  <si>
    <t>Nephew maternal</t>
  </si>
  <si>
    <t>Niece maternal</t>
  </si>
  <si>
    <t>Half-brother maternal</t>
  </si>
  <si>
    <t>Half-sister maternal</t>
  </si>
  <si>
    <t>Grandmother maternal</t>
  </si>
  <si>
    <t>Grandfather maternal</t>
  </si>
  <si>
    <t>Dizygous twin brother</t>
  </si>
  <si>
    <t>Dizygous twin sister</t>
  </si>
  <si>
    <t>Half-brother paternal</t>
  </si>
  <si>
    <t>Half-brother unknown line</t>
  </si>
  <si>
    <t>Half-sister paternal</t>
  </si>
  <si>
    <t>Half-sister unknown line</t>
  </si>
  <si>
    <t>Grandmother paternal</t>
  </si>
  <si>
    <t>Grandmother unknown line</t>
  </si>
  <si>
    <t>Grandfather paternal</t>
  </si>
  <si>
    <t>Grandfather unknown line</t>
  </si>
  <si>
    <t>Uncle paternal</t>
  </si>
  <si>
    <t>Uncle unknown line</t>
  </si>
  <si>
    <t>Aunt  paternal</t>
  </si>
  <si>
    <t>Aunt unknown line</t>
  </si>
  <si>
    <t>Nephew paternal</t>
  </si>
  <si>
    <t>Nephew unknown line</t>
  </si>
  <si>
    <t>Niece paternal</t>
  </si>
  <si>
    <t>Niece unknown line</t>
  </si>
  <si>
    <t>Which family member 1 had a history of multiple scrlerosis</t>
  </si>
  <si>
    <t>How many family members 1 had a history of multiple scrlerosis</t>
  </si>
  <si>
    <t>q_100a_1</t>
  </si>
  <si>
    <t>q_100a_2</t>
  </si>
  <si>
    <t>q_100b_1</t>
  </si>
  <si>
    <t>q_100b_2</t>
  </si>
  <si>
    <t>Which family member 2 had a history of multiple scrlerosis</t>
  </si>
  <si>
    <t>How many family members 2 had a history of multiple scrlerosis</t>
  </si>
  <si>
    <t>Which family member 3 had a history of multiple scrlerosis</t>
  </si>
  <si>
    <t>How many family members 3 had a history of multiple scrlerosis</t>
  </si>
  <si>
    <t>q_100c_1</t>
  </si>
  <si>
    <t>q_100c_2</t>
  </si>
  <si>
    <t>q_100d_1</t>
  </si>
  <si>
    <t>q_100d_2</t>
  </si>
  <si>
    <t>Which family member 4 had a history of multiple scrlerosis</t>
  </si>
  <si>
    <t>How many family members 4 had a history of multiple scrlerosis</t>
  </si>
  <si>
    <t>Which family member 4 had a history of FTD</t>
  </si>
  <si>
    <t>How many family members 4 had a history of FTD</t>
  </si>
  <si>
    <t>Which family member 1 had a history of FTD</t>
  </si>
  <si>
    <t>How many family members 1 had a history of FTD</t>
  </si>
  <si>
    <t>q_101a_1</t>
  </si>
  <si>
    <t>q_101a_2</t>
  </si>
  <si>
    <t>q_102a_1</t>
  </si>
  <si>
    <t>q_102a_2</t>
  </si>
  <si>
    <t>How many family members 1 had a history of Alzheimer disease</t>
  </si>
  <si>
    <t>Which family member 1 had a history of Alzheimer disease</t>
  </si>
  <si>
    <t>q_103a_1</t>
  </si>
  <si>
    <t>q_103a_2</t>
  </si>
  <si>
    <t>Which family member 1 had a history of Parkinson disease</t>
  </si>
  <si>
    <t>How many family members 1 had a history of Parkinson disease</t>
  </si>
  <si>
    <t>q_104a_1</t>
  </si>
  <si>
    <t>q_104a_2</t>
  </si>
  <si>
    <t>q_104b_1</t>
  </si>
  <si>
    <t>q_104b_2</t>
  </si>
  <si>
    <t>q_104c_1</t>
  </si>
  <si>
    <t>q_104c_2</t>
  </si>
  <si>
    <t>q_104d_1</t>
  </si>
  <si>
    <t>q_104d_2</t>
  </si>
  <si>
    <t>Which family member 1 had a history of ALS</t>
  </si>
  <si>
    <t>How many family members 1 had a history of ALS</t>
  </si>
  <si>
    <t>Which family member 2 had a history of ALS</t>
  </si>
  <si>
    <t>How many family members 2 had a history of ALS</t>
  </si>
  <si>
    <t>Which family member 3 had a history of ALS</t>
  </si>
  <si>
    <t>How many family members 3 had a history of ALS</t>
  </si>
  <si>
    <t>Which family member 4 had a history of ALS</t>
  </si>
  <si>
    <t>How many family members 4 had a history of ALS</t>
  </si>
  <si>
    <t>other</t>
  </si>
  <si>
    <t>Cancer stomach</t>
  </si>
  <si>
    <t>Cancer uterus</t>
  </si>
  <si>
    <t>Hodgkin disease</t>
  </si>
  <si>
    <t>Cancer - other abdominal</t>
  </si>
  <si>
    <t>Stroke - hemorrhagic</t>
  </si>
  <si>
    <t>Stroke - ischemic</t>
  </si>
  <si>
    <t>Stroke - type unknown</t>
  </si>
  <si>
    <t>Cancer brain</t>
  </si>
  <si>
    <t>Myocardial infarction</t>
  </si>
  <si>
    <t>Heart disease - type unknown</t>
  </si>
  <si>
    <t>Cardiovascular disease - type unknown</t>
  </si>
  <si>
    <t>AIDS</t>
  </si>
  <si>
    <t>Meningitis</t>
  </si>
  <si>
    <t>Influenza</t>
  </si>
  <si>
    <t>Pneumonia</t>
  </si>
  <si>
    <t>Sepsis</t>
  </si>
  <si>
    <t>Cancer breast</t>
  </si>
  <si>
    <t>Diabetes type I/II</t>
  </si>
  <si>
    <t>Phenyloketonuria</t>
  </si>
  <si>
    <t>Age-related</t>
  </si>
  <si>
    <t>Ankylosing spondylitis</t>
  </si>
  <si>
    <t>Kidney disease  - type unknown</t>
  </si>
  <si>
    <t>Orofacial Cleft</t>
  </si>
  <si>
    <t>Cancer colon</t>
  </si>
  <si>
    <t>Stomach disease - type unknown</t>
  </si>
  <si>
    <t>Pulmonary disease - type unknown</t>
  </si>
  <si>
    <t>SM</t>
  </si>
  <si>
    <t>Cancer - type unkown</t>
  </si>
  <si>
    <t>Dementia - type unknown</t>
  </si>
  <si>
    <t>Autoimmune neurological disorder</t>
  </si>
  <si>
    <t>Cancer lung</t>
  </si>
  <si>
    <t>Cancer neck</t>
  </si>
  <si>
    <t>Cancer Ovary</t>
  </si>
  <si>
    <t>Which family member 1 had a history of other severe disease</t>
  </si>
  <si>
    <t>What severe disease family member 1 had</t>
  </si>
  <si>
    <t>What other severe disease family member 1 had</t>
  </si>
  <si>
    <t>Which family member 2 had a history of other severe disease</t>
  </si>
  <si>
    <t>What severe disease family member 2 had</t>
  </si>
  <si>
    <t>What other severe disease family member 2 had</t>
  </si>
  <si>
    <t>Which family member 3 had a history of other severe disease</t>
  </si>
  <si>
    <t>What severe disease family member 3 had</t>
  </si>
  <si>
    <t>What other severe disease family member 3 had</t>
  </si>
  <si>
    <t>Which family member 4 had a history of other severe disease</t>
  </si>
  <si>
    <t>What severe disease family member 4 had</t>
  </si>
  <si>
    <t>What other severe disease family member 4 had</t>
  </si>
  <si>
    <t>Which family member 5 had a history of other severe disease</t>
  </si>
  <si>
    <t>What severe disease family member 5 had</t>
  </si>
  <si>
    <t>What other severe disease family member 5 had</t>
  </si>
  <si>
    <t>Which family member 6 had a history of other severe disease</t>
  </si>
  <si>
    <t>What severe disease family member 6 had</t>
  </si>
  <si>
    <t>What other severe disease family member 6 had</t>
  </si>
  <si>
    <t>q_101b_1</t>
  </si>
  <si>
    <t>q_101b_2</t>
  </si>
  <si>
    <t>q_101c_1</t>
  </si>
  <si>
    <t>q_101c_2</t>
  </si>
  <si>
    <t>q_101d_1</t>
  </si>
  <si>
    <t>q_101d_2</t>
  </si>
  <si>
    <t>How many family members 2 had a history of FTD</t>
  </si>
  <si>
    <t>Which family member 2 had a history of FTD</t>
  </si>
  <si>
    <t>How many family members 3 had a history of FTD</t>
  </si>
  <si>
    <t>Which family member 3 had a history of FTD</t>
  </si>
  <si>
    <t>q_102b_1</t>
  </si>
  <si>
    <t>q_102b_2</t>
  </si>
  <si>
    <t>q_102c_1</t>
  </si>
  <si>
    <t>q_102c_2</t>
  </si>
  <si>
    <t>q_102d_1</t>
  </si>
  <si>
    <t>q_102d_2</t>
  </si>
  <si>
    <t>Which family member 2 had a history of Alzheimer disease</t>
  </si>
  <si>
    <t>How many family members 2 had a history of Alzheimer disease</t>
  </si>
  <si>
    <t>Which family member 3 had a history of Alzheimer disease</t>
  </si>
  <si>
    <t>How many family members 3 had a history of Alzheimer disease</t>
  </si>
  <si>
    <t>Which family member 4 had a history of Alzheimer disease</t>
  </si>
  <si>
    <t>How many family members 4 had a history of Alzheimer disease</t>
  </si>
  <si>
    <t>q_105_1a</t>
  </si>
  <si>
    <t>q_105_1b</t>
  </si>
  <si>
    <t>q_105_1c</t>
  </si>
  <si>
    <t>q_105_2a</t>
  </si>
  <si>
    <t>q_105_2b</t>
  </si>
  <si>
    <t>q_105_2c</t>
  </si>
  <si>
    <t>q_105_3a</t>
  </si>
  <si>
    <t>q_105_3b</t>
  </si>
  <si>
    <t>q_105_3c</t>
  </si>
  <si>
    <t>q_105_4a</t>
  </si>
  <si>
    <t>q_105_4b</t>
  </si>
  <si>
    <t>q_105_4c</t>
  </si>
  <si>
    <t>q_105_5a</t>
  </si>
  <si>
    <t>q_105_5b</t>
  </si>
  <si>
    <t>q_105_5c</t>
  </si>
  <si>
    <t>q_105_6a</t>
  </si>
  <si>
    <t>q_105_6b</t>
  </si>
  <si>
    <t>q_105_6c</t>
  </si>
  <si>
    <t>Which family member 1 had died</t>
  </si>
  <si>
    <t>q_106_1a</t>
  </si>
  <si>
    <t>What cause of death of family member 1</t>
  </si>
  <si>
    <t>q_106_1b</t>
  </si>
  <si>
    <t>Other violent death</t>
  </si>
  <si>
    <t>q_106_1c</t>
  </si>
  <si>
    <t>What other cause of death of family member 1</t>
  </si>
  <si>
    <t>q_106_1d</t>
  </si>
  <si>
    <t>Age of family member 1 at the moment of death</t>
  </si>
  <si>
    <t>q_106_2a</t>
  </si>
  <si>
    <t>q_106_2b</t>
  </si>
  <si>
    <t>q_106_2c</t>
  </si>
  <si>
    <t>q_106_2d</t>
  </si>
  <si>
    <t>q_106_3a</t>
  </si>
  <si>
    <t>q_106_3b</t>
  </si>
  <si>
    <t>q_106_3c</t>
  </si>
  <si>
    <t>q_106_3d</t>
  </si>
  <si>
    <t>q_106_4a</t>
  </si>
  <si>
    <t>q_106_4b</t>
  </si>
  <si>
    <t>q_106_4c</t>
  </si>
  <si>
    <t>q_106_4d</t>
  </si>
  <si>
    <t>q_106_5a</t>
  </si>
  <si>
    <t>q_106_5b</t>
  </si>
  <si>
    <t>q_106_5c</t>
  </si>
  <si>
    <t>q_106_5d</t>
  </si>
  <si>
    <t>Which family member 2 had died</t>
  </si>
  <si>
    <t>What cause of death of family member 2</t>
  </si>
  <si>
    <t>What other cause of death of family member 2</t>
  </si>
  <si>
    <t>Age of family member 2 at the moment of death</t>
  </si>
  <si>
    <t>Which family member 3 had died</t>
  </si>
  <si>
    <t>What cause of death of family member 3</t>
  </si>
  <si>
    <t>What other cause of death of family member 3</t>
  </si>
  <si>
    <t>Age of family member 3 at the moment of death</t>
  </si>
  <si>
    <t>Which family member 4 had died</t>
  </si>
  <si>
    <t>What cause of death of family member 4</t>
  </si>
  <si>
    <t>What other cause of death of family member 4</t>
  </si>
  <si>
    <t>Age of family member 4 at the moment of death</t>
  </si>
  <si>
    <t>Which family member 5 had died</t>
  </si>
  <si>
    <t>What cause of death of family member 5</t>
  </si>
  <si>
    <t>What other cause of death of family member 5</t>
  </si>
  <si>
    <t>Age of family member 5 at the moment of death</t>
  </si>
  <si>
    <t>Number of siblings</t>
  </si>
  <si>
    <t>q_110e</t>
  </si>
  <si>
    <t>Gender of a dizygous twin</t>
  </si>
  <si>
    <t>Basketball</t>
  </si>
  <si>
    <t>Boxing</t>
  </si>
  <si>
    <t>Climbing</t>
  </si>
  <si>
    <t>Cycling</t>
  </si>
  <si>
    <t>Dancing</t>
  </si>
  <si>
    <t>Diving</t>
  </si>
  <si>
    <t>Fast walking</t>
  </si>
  <si>
    <t>Fencing</t>
  </si>
  <si>
    <t>Fitness</t>
  </si>
  <si>
    <t>Football</t>
  </si>
  <si>
    <t>Golf</t>
  </si>
  <si>
    <t>Handball</t>
  </si>
  <si>
    <t>Hockey</t>
  </si>
  <si>
    <t>Rowing</t>
  </si>
  <si>
    <t>Rugby</t>
  </si>
  <si>
    <t>Running</t>
  </si>
  <si>
    <t>Skiing</t>
  </si>
  <si>
    <t>Swimming</t>
  </si>
  <si>
    <t>Tennis</t>
  </si>
  <si>
    <t>Volleyball</t>
  </si>
  <si>
    <t>Weightlifting</t>
  </si>
  <si>
    <t>q_112a_1a</t>
  </si>
  <si>
    <t>q_112a_1b</t>
  </si>
  <si>
    <t>q_112a_1c</t>
  </si>
  <si>
    <t>Type of moderate sport activity 1</t>
  </si>
  <si>
    <t>How long moderate sport activity 1</t>
  </si>
  <si>
    <t>Type of other moderate sport activity 1</t>
  </si>
  <si>
    <t>Type of moderate sport activity 2</t>
  </si>
  <si>
    <t>Type of other moderate sport activity 2</t>
  </si>
  <si>
    <t>How long moderate sport activity 2</t>
  </si>
  <si>
    <t>Type of moderate sport activity 3</t>
  </si>
  <si>
    <t>Type of other moderate sport activity 3</t>
  </si>
  <si>
    <t>How long moderate sport activity 3</t>
  </si>
  <si>
    <t>Type of moderate sport activity 4</t>
  </si>
  <si>
    <t>Type of other moderate sport activity 4</t>
  </si>
  <si>
    <t>How long moderate sport activity 4</t>
  </si>
  <si>
    <t>q_112a_2a</t>
  </si>
  <si>
    <t>q_112a_2b</t>
  </si>
  <si>
    <t>q_112a_2c</t>
  </si>
  <si>
    <t>q_112a_3a</t>
  </si>
  <si>
    <t>q_112a_3b</t>
  </si>
  <si>
    <t>q_112a_3c</t>
  </si>
  <si>
    <t>q_112a_4a</t>
  </si>
  <si>
    <t>q_112a_4b</t>
  </si>
  <si>
    <t>q_112a_4c</t>
  </si>
  <si>
    <t>q_112a_5a</t>
  </si>
  <si>
    <t>q_112a_5b</t>
  </si>
  <si>
    <t>q_112a_5c</t>
  </si>
  <si>
    <t>Type of moderate sport activity 5</t>
  </si>
  <si>
    <t>Type of other moderate sport activity 5</t>
  </si>
  <si>
    <t>How long moderate sport activity 5</t>
  </si>
  <si>
    <t>Type of vigorous sport activity 1</t>
  </si>
  <si>
    <t>Type of other vigorous sport activity 1</t>
  </si>
  <si>
    <t>How long vigorous sport activity 1</t>
  </si>
  <si>
    <t>Type of vigorous sport activity 2</t>
  </si>
  <si>
    <t>Type of other vigorous sport activity 2</t>
  </si>
  <si>
    <t>How long vigorous sport activity 2</t>
  </si>
  <si>
    <t>Type of vigorous sport activity 3</t>
  </si>
  <si>
    <t>Type of other vigorous sport activity 3</t>
  </si>
  <si>
    <t>How long vigorous sport activity 3</t>
  </si>
  <si>
    <t>Type of vigorous sport activity 4</t>
  </si>
  <si>
    <t>Type of other vigorous sport activity 4</t>
  </si>
  <si>
    <t>How long vigorous sport activity 4</t>
  </si>
  <si>
    <t>Type of vigorous sport activity 5</t>
  </si>
  <si>
    <t>Type of other vigorous sport activity 5</t>
  </si>
  <si>
    <t>How long vigorous sport activity 5</t>
  </si>
  <si>
    <t>q_112b_1a</t>
  </si>
  <si>
    <t>q_112b_1b</t>
  </si>
  <si>
    <t>q_112b_1c</t>
  </si>
  <si>
    <t>q_112b_2a</t>
  </si>
  <si>
    <t>q_112b_2b</t>
  </si>
  <si>
    <t>q_112b_2c</t>
  </si>
  <si>
    <t>q_112b_3a</t>
  </si>
  <si>
    <t>q_112b_3b</t>
  </si>
  <si>
    <t>q_112b_3c</t>
  </si>
  <si>
    <t>q_112b_4a</t>
  </si>
  <si>
    <t>q_112b_4b</t>
  </si>
  <si>
    <t>q_112b_4c</t>
  </si>
  <si>
    <t>q_112b_5a</t>
  </si>
  <si>
    <t>q_112b_5b</t>
  </si>
  <si>
    <t>q_112b_5c</t>
  </si>
  <si>
    <t>Type of mild sport activity 1</t>
  </si>
  <si>
    <t>Type of other mild sport activity 1</t>
  </si>
  <si>
    <t>How long mild sport activity 1</t>
  </si>
  <si>
    <t>Type of mild sport activity 2</t>
  </si>
  <si>
    <t>Type of other mild sport activity 2</t>
  </si>
  <si>
    <t>How long mild sport activity 2</t>
  </si>
  <si>
    <t>Type of mild sport activity 3</t>
  </si>
  <si>
    <t>Type of other mild sport activity 3</t>
  </si>
  <si>
    <t>How long mild sport activity 3</t>
  </si>
  <si>
    <t>Type of mild sport activity 4</t>
  </si>
  <si>
    <t>Type of other mild sport activity 4</t>
  </si>
  <si>
    <t>How long mild sport activity 4</t>
  </si>
  <si>
    <t>q_113_1a</t>
  </si>
  <si>
    <t>q_113_1b</t>
  </si>
  <si>
    <t>q_113_1c</t>
  </si>
  <si>
    <t>q_113_2a</t>
  </si>
  <si>
    <t>q_113_2b</t>
  </si>
  <si>
    <t>q_113_2c</t>
  </si>
  <si>
    <t>q_113_3a</t>
  </si>
  <si>
    <t>q_113_3b</t>
  </si>
  <si>
    <t>q_113_3c</t>
  </si>
  <si>
    <t>q_113_4a</t>
  </si>
  <si>
    <t>q_113_4b</t>
  </si>
  <si>
    <t>q_113_4c</t>
  </si>
  <si>
    <t>q_114a</t>
  </si>
  <si>
    <t>q_114b</t>
  </si>
  <si>
    <t>q_114c</t>
  </si>
  <si>
    <t>q_114d</t>
  </si>
  <si>
    <t>q_114e</t>
  </si>
  <si>
    <t>q_114f</t>
  </si>
  <si>
    <t>q_114g</t>
  </si>
  <si>
    <t>q_114h</t>
  </si>
  <si>
    <t>Regular specific diet - No</t>
  </si>
  <si>
    <t>Regular specific diet - Mediterranean</t>
  </si>
  <si>
    <t>Regular specific diet - Vegetarian</t>
  </si>
  <si>
    <t>Regular specific diet - Vegan</t>
  </si>
  <si>
    <t>Regular specific diet - Gluten-free</t>
  </si>
  <si>
    <t>Regular specific diet - High protein</t>
  </si>
  <si>
    <t>Regular specific diet - Low carbohydrate</t>
  </si>
  <si>
    <t>Regular specific diet - Paleo (High-protein, high-fat, low-carbohydrate)</t>
  </si>
  <si>
    <t>Head</t>
  </si>
  <si>
    <t>Neck</t>
  </si>
  <si>
    <t>Head and Neck</t>
  </si>
  <si>
    <t>Cardiologist</t>
  </si>
  <si>
    <t>Ear-Nose-Throat Doctor (ENT)</t>
  </si>
  <si>
    <t>Endocrinologist</t>
  </si>
  <si>
    <t>General surgeon</t>
  </si>
  <si>
    <t>Internal Medicine</t>
  </si>
  <si>
    <t>Orthopaedist</t>
  </si>
  <si>
    <t>Rehabilitation specialist</t>
  </si>
  <si>
    <t>Sports Physician</t>
  </si>
  <si>
    <t>q_154a_1</t>
  </si>
  <si>
    <t>q_154b_1</t>
  </si>
  <si>
    <t>q_154c_1</t>
  </si>
  <si>
    <t>q_154d_1</t>
  </si>
  <si>
    <t>Order of specialist 1 that observed the patient</t>
  </si>
  <si>
    <t>What specialist 1 observed the patient</t>
  </si>
  <si>
    <t>Other type of specialist 1 that observed the patient</t>
  </si>
  <si>
    <t>Did specialist 1 made diagnosis</t>
  </si>
  <si>
    <t>q_154a_2</t>
  </si>
  <si>
    <t>q_154b_2</t>
  </si>
  <si>
    <t>q_154c_2</t>
  </si>
  <si>
    <t>q_154d_2</t>
  </si>
  <si>
    <t>Order of specialist 2 that observed the patient</t>
  </si>
  <si>
    <t>What specialist 2 observed the patient</t>
  </si>
  <si>
    <t>Other type of specialist 2 that observed the patient</t>
  </si>
  <si>
    <t>Did specialist 2 made diagnosis</t>
  </si>
  <si>
    <t>q_154a_3</t>
  </si>
  <si>
    <t>q_154b_3</t>
  </si>
  <si>
    <t>q_154c_3</t>
  </si>
  <si>
    <t>q_154d_3</t>
  </si>
  <si>
    <t>Order of specialist 3 that observed the patient</t>
  </si>
  <si>
    <t>What specialist 3 observed the patient</t>
  </si>
  <si>
    <t>Other type of specialist 3 that observed the patient</t>
  </si>
  <si>
    <t>Did specialist 3 made diagnosis</t>
  </si>
  <si>
    <t>q_154a_4</t>
  </si>
  <si>
    <t>q_154b_4</t>
  </si>
  <si>
    <t>q_154c_4</t>
  </si>
  <si>
    <t>q_154d_4</t>
  </si>
  <si>
    <t>Order of specialist 4 that observed the patient</t>
  </si>
  <si>
    <t>What specialist 4 observed the patient</t>
  </si>
  <si>
    <t>Other type of specialist 4 that observed the patient</t>
  </si>
  <si>
    <t>Did specialist 4 made diagnosis</t>
  </si>
  <si>
    <t>q_154a_5</t>
  </si>
  <si>
    <t>q_154b_5</t>
  </si>
  <si>
    <t>q_154c_5</t>
  </si>
  <si>
    <t>q_154d_5</t>
  </si>
  <si>
    <t>Order of specialist 5 that observed the patient</t>
  </si>
  <si>
    <t>What specialist 5 observed the patient</t>
  </si>
  <si>
    <t>Other type of specialist 5 that observed the patient</t>
  </si>
  <si>
    <t>Did specialist 5 made diagnosis</t>
  </si>
  <si>
    <t>q_154a_6</t>
  </si>
  <si>
    <t>q_154b_6</t>
  </si>
  <si>
    <t>q_154c_6</t>
  </si>
  <si>
    <t>q_154d_6</t>
  </si>
  <si>
    <t>Order of specialist 6 that observed the patient</t>
  </si>
  <si>
    <t>What specialist 6 observed the patient</t>
  </si>
  <si>
    <t>Other type of specialist 6 that observed the patient</t>
  </si>
  <si>
    <t>Did specialist 6 made diagnosis</t>
  </si>
  <si>
    <t>q_154a_7</t>
  </si>
  <si>
    <t>q_154b_7</t>
  </si>
  <si>
    <t>q_154c_7</t>
  </si>
  <si>
    <t>q_154d_7</t>
  </si>
  <si>
    <t>Order of specialist 7 that observed the patient</t>
  </si>
  <si>
    <t>What specialist 7 observed the patient</t>
  </si>
  <si>
    <t>Other type of specialist 7 that observed the patient</t>
  </si>
  <si>
    <t>Did specialist 7 made diagnosis</t>
  </si>
  <si>
    <t>Did specialist, who made diagnosis request Brain CT scan</t>
  </si>
  <si>
    <t>Did specialist, who made diagnosis request Cervical spinal cord CT scan</t>
  </si>
  <si>
    <t>Did specialist, who made diagnosis request Lumbo-sacral spinal cord CT scan</t>
  </si>
  <si>
    <t>Did specialist, who made diagnosis request Brain MRI</t>
  </si>
  <si>
    <t>Did specialist, who made diagnosis request Cervical spinal cord MRI</t>
  </si>
  <si>
    <t>Did specialist, who made diagnosis request Thoracic spinal cord MRI</t>
  </si>
  <si>
    <t>Did specialist, who made diagnosis request Lumbo-sacral spinal cord MRI</t>
  </si>
  <si>
    <t>Did specialist, who made diagnosis request EMG</t>
  </si>
  <si>
    <t>Control</t>
  </si>
  <si>
    <t>Did 2nd specialist request Brain CT scan</t>
  </si>
  <si>
    <t>Did 2nd specialist request Cervical spinal cord CT scan</t>
  </si>
  <si>
    <t>Did 2nd specialist request Lumbo-sacral spinal cord CT scan</t>
  </si>
  <si>
    <t>Did 2nd specialist request Brain MRI</t>
  </si>
  <si>
    <t>Did 2nd specialist request Cervical spinal cord MRI</t>
  </si>
  <si>
    <t>Did 2nd specialist request Thoracic spinal cord MRI</t>
  </si>
  <si>
    <t>Lumbo-sacral spinal cord Did 2nd specialist request MRI</t>
  </si>
  <si>
    <t>Did 2nd specialist request EMG</t>
  </si>
  <si>
    <t>Did 1st specialist request brain CT scan</t>
  </si>
  <si>
    <t>Did 1st specialist request spinal cord CT scan</t>
  </si>
  <si>
    <t>Did 1st specialist request lumbo-sacral spinal cord CT scan</t>
  </si>
  <si>
    <t>Did 1st specialist request brain MRI</t>
  </si>
  <si>
    <t>Did 1st specialist request cervical spinal cord MRI</t>
  </si>
  <si>
    <t>Did 1st specialist request thoracic spinal cord MRI</t>
  </si>
  <si>
    <t>Did 1st specialist request lumbo-sacral spinal cord MRI</t>
  </si>
  <si>
    <t>Did 1st specialist request EMG</t>
  </si>
  <si>
    <t>After</t>
  </si>
  <si>
    <t>Same time</t>
  </si>
  <si>
    <t>q_99.3b</t>
  </si>
  <si>
    <t>q_99.a1</t>
  </si>
  <si>
    <t>q_99.b1</t>
  </si>
  <si>
    <t>q_99.a2</t>
  </si>
  <si>
    <t>q_99.b2</t>
  </si>
  <si>
    <t>q_99.a3</t>
  </si>
  <si>
    <t>q_99.b3</t>
  </si>
  <si>
    <t>q_99.a4</t>
  </si>
  <si>
    <t>q_99.b4</t>
  </si>
  <si>
    <t>q_99.c1</t>
  </si>
  <si>
    <t>q_99.c2</t>
  </si>
  <si>
    <t>Caucassian</t>
  </si>
  <si>
    <t>African</t>
  </si>
  <si>
    <t>Asian</t>
  </si>
  <si>
    <t>Not feasible</t>
  </si>
  <si>
    <t>Other gene 5</t>
  </si>
  <si>
    <t>Other gene 5 mutation type</t>
  </si>
  <si>
    <t>Gene 5 mutation type is relevant only when mutation is found</t>
  </si>
  <si>
    <t>Other gene 6</t>
  </si>
  <si>
    <t>Other gene 6 mutation type</t>
  </si>
  <si>
    <t>Gene 6 mutation type is relevant only when mutation is found</t>
  </si>
  <si>
    <t>Other gene 7</t>
  </si>
  <si>
    <t>Other gene 7 mutation type</t>
  </si>
  <si>
    <t>Gene 7 mutation type is relevant only when mutation is found</t>
  </si>
  <si>
    <t>q_99.a5</t>
  </si>
  <si>
    <t>q_99.b5</t>
  </si>
  <si>
    <t>q_99.a6</t>
  </si>
  <si>
    <t>q_99.b6</t>
  </si>
  <si>
    <t>q_99.a7</t>
  </si>
  <si>
    <t>q_99.b7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</si>
</sst>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5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  <font>
      <sz val="10"/>
      <name val="Arial"/>
    </font>
    <font>
      <sz val="10"/>
      <name val="Arial"/>
      <family val="2"/>
      <charset val="1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9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3" fillId="0" borderId="0"/>
    <xf numFmtId="0" fontId="12" fillId="0" borderId="0"/>
    <xf numFmtId="164" fontId="1" fillId="0" borderId="0" applyFont="0" applyFill="0" applyBorder="0" applyAlignment="0" applyProtection="0"/>
    <xf numFmtId="0" fontId="14" fillId="0" borderId="0"/>
  </cellStyleXfs>
  <cellXfs count="55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  <xf numFmtId="14" fontId="1" fillId="0" borderId="0" xfId="0" applyNumberFormat="1" applyFont="1" applyFill="1"/>
    <xf numFmtId="14" fontId="0" fillId="0" borderId="0" xfId="0" applyNumberFormat="1" applyFill="1"/>
    <xf numFmtId="0" fontId="1" fillId="0" borderId="0" xfId="0" applyNumberFormat="1" applyFont="1" applyFill="1" applyAlignment="1"/>
    <xf numFmtId="0" fontId="13" fillId="0" borderId="0" xfId="5" applyAlignment="1"/>
    <xf numFmtId="0" fontId="13" fillId="0" borderId="0" xfId="5"/>
    <xf numFmtId="14" fontId="1" fillId="0" borderId="0" xfId="0" applyNumberFormat="1" applyFont="1" applyFill="1" applyAlignment="1"/>
    <xf numFmtId="0" fontId="13" fillId="0" borderId="0" xfId="5"/>
    <xf numFmtId="0" fontId="0" fillId="0" borderId="0" xfId="0" applyNumberFormat="1" applyFill="1" applyAlignment="1"/>
    <xf numFmtId="14" fontId="0" fillId="0" borderId="0" xfId="0" applyNumberFormat="1" applyFill="1" applyAlignment="1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0" fillId="0" borderId="0" xfId="6" applyFont="1"/>
    <xf numFmtId="0" fontId="12" fillId="0" borderId="0" xfId="5" applyFont="1"/>
  </cellXfs>
  <cellStyles count="9">
    <cellStyle name="Dziesiętny" xfId="1" builtinId="3"/>
    <cellStyle name="Dziesiętny 2" xfId="7"/>
    <cellStyle name="Normalny" xfId="0" builtinId="0"/>
    <cellStyle name="Normalny 2" xfId="5"/>
    <cellStyle name="Normalny 3" xfId="3"/>
    <cellStyle name="Normalny 4" xfId="6"/>
    <cellStyle name="Normalny 5" xfId="8"/>
    <cellStyle name="Normalny_Arkusz1" xfId="2"/>
    <cellStyle name="Procentowy 2" xfId="4"/>
  </cellStyles>
  <dxfs count="142"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97"/>
  <sheetViews>
    <sheetView workbookViewId="0">
      <selection activeCell="K34" sqref="K34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DBTemplate.xlsm</v>
      </c>
      <c r="I2" s="14">
        <f ca="1">FIND("[",O2)</f>
        <v>1</v>
      </c>
      <c r="J2" s="20">
        <f ca="1">FIND("]",O2)</f>
        <v>17</v>
      </c>
      <c r="K2" s="14" t="b">
        <f ca="1">MID(O2,1,1)="'"</f>
        <v>0</v>
      </c>
      <c r="L2" s="15" t="s">
        <v>266</v>
      </c>
      <c r="M2" s="15"/>
      <c r="O2" s="14" t="str">
        <f ca="1">CELL(_CELL_ADDRESS_NAME,INDIRECT(L2))</f>
        <v>[DBTemplate.xlsm]ster!$A$1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[DBTemplate.xlsm]</v>
      </c>
      <c r="U2" s="15" t="str">
        <f ca="1">MID(O2,1,J2)</f>
        <v>[DBTemplate.xlsm]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[DBTemplate.xlsm]NewZal!D13:D71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[DBTemplate.xlsm]NewZal!T13:T71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[DBTemplate.xlsm]NewZal!BH13:BH71</v>
      </c>
      <c r="BK4" s="15" t="str">
        <f ca="1">ADDRESS(ROW(BK12)+1,COLUMN(BK12),4,,$T$2 &amp; $G$2) &amp; ":" &amp; ADDRESS(ROW(BK12)+$C$2,COLUMN(BK12),4)</f>
        <v>[DBTemplate.xlsm]NewZal!BK13:BK71</v>
      </c>
      <c r="BQ4" s="15" t="str">
        <f ca="1">ADDRESS(ROW(BQ12)+1,COLUMN(BQ12),4,,$T$2 &amp; $G$2) &amp; ":" &amp; ADDRESS(ROW(BQ12)+$C$2,COLUMN(BQ12),4)</f>
        <v>[DBTemplate.xlsm]NewZal!BQ13:BQ71</v>
      </c>
      <c r="BS4" s="15" t="str">
        <f ca="1">ADDRESS(ROW(BS12)+1,COLUMN(BS12),4,,$T$2 &amp; $G$2) &amp; ":" &amp; ADDRESS(ROW(BS12)+$C$2,COLUMN(BS12),4)</f>
        <v>[DBTemplate.xlsm]NewZal!BS13:BS71</v>
      </c>
      <c r="BT4" s="15" t="str">
        <f ca="1">ADDRESS(ROW(BT12)+1,COLUMN(BT12),4,,$T$2 &amp; $G$2) &amp; ":" &amp; ADDRESS(ROW(BT12)+$C$2,COLUMN(BT12),4)</f>
        <v>[DBTemplate.xlsm]NewZal!BT13:BT71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15" t="s">
        <v>79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0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[DBTemplate.xlsm]variables!$F$2</v>
      </c>
      <c r="K13" s="15">
        <f>VariableCount</f>
        <v>593</v>
      </c>
      <c r="M13" s="19"/>
      <c r="T13" s="15" t="str">
        <f t="shared" ref="T13:T22" ca="1" si="1">BC13</f>
        <v>[DBTemplate.xlsm]variables!$F$2:$F$594</v>
      </c>
      <c r="U13" s="15">
        <f t="shared" ref="U13:U22" ca="1" si="2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3">IF(AE13,"[" &amp; H13 &amp; "]" &amp; $B$2,"")</f>
        <v/>
      </c>
      <c r="AG13" s="15" t="str">
        <f t="shared" ref="AG13:AG68" ca="1" si="4">IF(AND(AE13,NOT(BX13)),INDIRECT(ADDRESS(ROW($D$4),COLUMN($D$4),,,AF13)),"")</f>
        <v/>
      </c>
      <c r="AH13" s="15" t="str">
        <f t="shared" ref="AH13:AH68" ca="1" si="5">IF(AND(AE13,NOT(BX13)),MATCH(I13,INDIRECT(AG13),0),"")</f>
        <v/>
      </c>
      <c r="AI13" s="15" t="b">
        <f t="shared" ref="AI13:AI68" ca="1" si="6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7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8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0</v>
      </c>
      <c r="AU13" s="27">
        <f ca="1">IF(AS13,FIND("]",J13),"")</f>
        <v>17</v>
      </c>
      <c r="AV13" s="16" t="b">
        <f ca="1">IF(AS13,MID(J13,1,AU13)&lt;&gt;$U$2,FALSE)</f>
        <v>0</v>
      </c>
      <c r="AW13" s="15" t="str">
        <f t="shared" ref="AW13:AW44" ca="1" si="9">IF(AR13,CELL(_CELL_ADDRESS_NAME,INDIRECT(J13)),"")</f>
        <v>[DBTemplate.xlsm]variables!$F$2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593</v>
      </c>
      <c r="BB13" s="15" t="str">
        <f ca="1">IF(AD13,CHOOSE(AQ13,AW13,AK13,"?"),"")</f>
        <v>[DBTemplate.xlsm]variables!$F$2</v>
      </c>
      <c r="BC13" s="15" t="str">
        <f ca="1">IFERROR(IF(MIN(AZ13:BA13)&lt;=0,"",  BB13 &amp; IF(AND(OR(AZ13&gt;1,BA13&gt;1),AQ13=1), ":" &amp; ADDRESS(ROW(INDIRECT(BB13)) +BA13-1,COLUMN(INDIRECT(BB13))+AZ13-1),"")),"")</f>
        <v>[DBTemplate.xlsm]variables!$F$2:$F$594</v>
      </c>
      <c r="BD13" s="15" t="b">
        <f ca="1">AZ13*BA13&gt;1</f>
        <v>1</v>
      </c>
      <c r="BE13" s="15" t="b">
        <f t="shared" ref="BE13:BE68" ca="1" si="10">IF(AND(AD13,AQ13=1),IF(Q13="",BI13, IF(Q13,TRUE,FALSE)),FALSE)</f>
        <v>1</v>
      </c>
      <c r="BF13" s="15">
        <f t="shared" ref="BF13:BF68" ca="1" si="11">IF(BE13,COUNTA(INDIRECT(BC13)),"")</f>
        <v>593</v>
      </c>
      <c r="BG13" s="15">
        <f t="shared" ref="BG13:BG68" ca="1" si="12">IF(BE13,AZ13*BA13,"")</f>
        <v>593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15">
        <f t="shared" ref="BK13:BK68" ca="1" si="13">IF(AR13,IF(AND(BI13,NOT(BJ13)),1,IF(AND(BJ13,NOT(BI13)),2,3)),"")</f>
        <v>1</v>
      </c>
      <c r="BL13" s="15">
        <f t="shared" ref="BL13:BL68" ca="1" si="14">CHOOSE(AQ13,BK13,AN13,3,4)</f>
        <v>1</v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0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[DBTemplate.xlsm]variables!$G$2</v>
      </c>
      <c r="K14" s="15">
        <f>VariableCount</f>
        <v>593</v>
      </c>
      <c r="M14" s="19"/>
      <c r="T14" s="15" t="str">
        <f t="shared" ca="1" si="1"/>
        <v>[DBTemplate.xlsm]variables!$G$2:$G$594</v>
      </c>
      <c r="U14" s="15">
        <f t="shared" ca="1" si="2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3"/>
        <v/>
      </c>
      <c r="AG14" s="15" t="str">
        <f t="shared" ca="1" si="4"/>
        <v/>
      </c>
      <c r="AH14" s="15" t="str">
        <f t="shared" ca="1" si="5"/>
        <v/>
      </c>
      <c r="AI14" s="15" t="b">
        <f t="shared" ca="1" si="6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7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8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0</v>
      </c>
      <c r="AU14" s="27">
        <f ca="1">IF(AS14,FIND("]",J14),"")</f>
        <v>17</v>
      </c>
      <c r="AV14" s="16" t="b">
        <f ca="1">IF(AS14,MID(J14,1,AU14)&lt;&gt;$U$2,FALSE)</f>
        <v>0</v>
      </c>
      <c r="AW14" s="15" t="str">
        <f t="shared" ca="1" si="9"/>
        <v>[DBTemplate.xlsm]variables!$G$2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593</v>
      </c>
      <c r="BB14" s="15" t="str">
        <f ca="1">IF(AD14,CHOOSE(AQ14,AW14,AK14,"?"),"")</f>
        <v>[DBTemplate.xlsm]variables!$G$2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[DBTemplate.xlsm]variables!$G$2:$G$594</v>
      </c>
      <c r="BD14" s="15" t="b">
        <f ca="1">AZ14*BA14&gt;1</f>
        <v>1</v>
      </c>
      <c r="BE14" s="15" t="b">
        <f t="shared" ca="1" si="10"/>
        <v>1</v>
      </c>
      <c r="BF14" s="15">
        <f t="shared" ca="1" si="11"/>
        <v>593</v>
      </c>
      <c r="BG14" s="15">
        <f t="shared" ca="1" si="12"/>
        <v>593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15">
        <f t="shared" ca="1" si="13"/>
        <v>1</v>
      </c>
      <c r="BL14" s="15">
        <f t="shared" ca="1" si="14"/>
        <v>1</v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0"/>
        <v>ok.</v>
      </c>
      <c r="C15" s="15" t="s">
        <v>442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[DBTemplate.xlsm]data_frame!$A$3</v>
      </c>
      <c r="K15" s="15">
        <f ca="1">CaseCnt</f>
        <v>1</v>
      </c>
      <c r="M15" s="19"/>
      <c r="T15" s="15" t="str">
        <f t="shared" ca="1" si="1"/>
        <v>[DBTemplate.xlsm]data_frame!$A$3</v>
      </c>
      <c r="U15" s="15">
        <f t="shared" ca="1" si="2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3"/>
        <v/>
      </c>
      <c r="AG15" s="15" t="str">
        <f t="shared" ca="1" si="4"/>
        <v/>
      </c>
      <c r="AH15" s="15" t="str">
        <f t="shared" ca="1" si="5"/>
        <v/>
      </c>
      <c r="AI15" s="15" t="b">
        <f t="shared" ca="1" si="6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7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8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0</v>
      </c>
      <c r="AU15" s="27">
        <f ca="1">IF(AS15,FIND("]",J15),"")</f>
        <v>17</v>
      </c>
      <c r="AV15" s="16" t="b">
        <f ca="1">IF(AS15,MID(J15,1,AU15)&lt;&gt;$U$2,FALSE)</f>
        <v>0</v>
      </c>
      <c r="AW15" s="15" t="str">
        <f t="shared" ca="1" si="9"/>
        <v>[DBTemplate.xlsm]data_frame!$A$3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</v>
      </c>
      <c r="BB15" s="15" t="str">
        <f ca="1">IF(AD15,CHOOSE(AQ15,AW15,AK15,"?"),"")</f>
        <v>[DBTemplate.xlsm]data_frame!$A$3</v>
      </c>
      <c r="BC15" s="15" t="str">
        <f t="shared" ca="1" si="29"/>
        <v>[DBTemplate.xlsm]data_frame!$A$3</v>
      </c>
      <c r="BD15" s="15" t="b">
        <f ca="1">AZ15*BA15&gt;1</f>
        <v>0</v>
      </c>
      <c r="BE15" s="15" t="b">
        <f t="shared" ca="1" si="10"/>
        <v>0</v>
      </c>
      <c r="BF15" s="15" t="str">
        <f t="shared" ca="1" si="11"/>
        <v/>
      </c>
      <c r="BG15" s="15" t="str">
        <f t="shared" ca="1" si="12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15">
        <f t="shared" ca="1" si="13"/>
        <v>2</v>
      </c>
      <c r="BL15" s="15">
        <f t="shared" ca="1" si="14"/>
        <v>2</v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0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[DBTemplate.xlsm]ster!$C$12</v>
      </c>
      <c r="M16" s="19"/>
      <c r="T16" s="15" t="str">
        <f t="shared" ca="1" si="1"/>
        <v>[DBTemplate.xlsm]ster!$C$12</v>
      </c>
      <c r="U16" s="15">
        <f t="shared" ca="1" si="2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3"/>
        <v/>
      </c>
      <c r="AG16" s="15" t="str">
        <f t="shared" ca="1" si="4"/>
        <v/>
      </c>
      <c r="AH16" s="15" t="str">
        <f t="shared" ca="1" si="5"/>
        <v/>
      </c>
      <c r="AI16" s="15" t="b">
        <f t="shared" ca="1" si="6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7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8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0</v>
      </c>
      <c r="AU16" s="27">
        <f t="shared" ref="AU16:AU39" ca="1" si="50">IF(AS16,FIND("]",J16),"")</f>
        <v>17</v>
      </c>
      <c r="AV16" s="16" t="e">
        <f t="shared" ref="AV16:AV39" ca="1" si="51">IF(AS16,MID(J16,1,AU16)&lt;&gt;$V$2,FALSE)</f>
        <v>#REF!</v>
      </c>
      <c r="AW16" s="15" t="str">
        <f t="shared" ca="1" si="9"/>
        <v>[DBTemplate.xlsm]ster!$C$12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[DBTemplate.xlsm]ster!$C$12</v>
      </c>
      <c r="BC16" s="15" t="str">
        <f t="shared" ca="1" si="29"/>
        <v>[DBTemplate.xlsm]ster!$C$12</v>
      </c>
      <c r="BD16" s="15" t="b">
        <f t="shared" ref="BD16:BD39" ca="1" si="56">AZ16*BA16&gt;1</f>
        <v>0</v>
      </c>
      <c r="BE16" s="15" t="b">
        <f t="shared" ca="1" si="10"/>
        <v>1</v>
      </c>
      <c r="BF16" s="15">
        <f t="shared" ca="1" si="11"/>
        <v>1</v>
      </c>
      <c r="BG16" s="15">
        <f t="shared" ca="1" si="12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15">
        <f t="shared" ca="1" si="13"/>
        <v>1</v>
      </c>
      <c r="BL16" s="15">
        <f t="shared" ca="1" si="14"/>
        <v>1</v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0"/>
        <v>ok.</v>
      </c>
      <c r="C17" s="15" t="s">
        <v>117</v>
      </c>
      <c r="D17" s="15" t="str">
        <f t="shared" si="25"/>
        <v>Dane MaxNrRespondentaBezFiltra</v>
      </c>
      <c r="E17" s="15" t="s">
        <v>444</v>
      </c>
      <c r="F17" s="15" t="s">
        <v>255</v>
      </c>
      <c r="G17" s="15" t="s">
        <v>88</v>
      </c>
      <c r="J17" s="19" t="str">
        <f ca="1">CELL(_CELL_ADDRESS_NAME,CaseCnt)</f>
        <v>[DBTemplate.xlsm]ster!$C$14</v>
      </c>
      <c r="M17" s="19"/>
      <c r="T17" s="15" t="str">
        <f t="shared" ca="1" si="1"/>
        <v>[DBTemplate.xlsm]ster!$C$14</v>
      </c>
      <c r="U17" s="15">
        <f t="shared" ca="1" si="2"/>
        <v>0</v>
      </c>
      <c r="AD17" s="16" t="b">
        <f t="shared" si="41"/>
        <v>1</v>
      </c>
      <c r="AE17" s="16" t="b">
        <f t="shared" si="42"/>
        <v>0</v>
      </c>
      <c r="AF17" s="15" t="str">
        <f t="shared" si="3"/>
        <v/>
      </c>
      <c r="AG17" s="15" t="str">
        <f t="shared" ca="1" si="4"/>
        <v/>
      </c>
      <c r="AH17" s="15" t="str">
        <f t="shared" ca="1" si="5"/>
        <v/>
      </c>
      <c r="AI17" s="15" t="b">
        <f t="shared" ca="1" si="6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7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8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0</v>
      </c>
      <c r="AU17" s="27">
        <f t="shared" ca="1" si="50"/>
        <v>17</v>
      </c>
      <c r="AV17" s="16" t="e">
        <f t="shared" ca="1" si="51"/>
        <v>#REF!</v>
      </c>
      <c r="AW17" s="15" t="str">
        <f t="shared" ca="1" si="9"/>
        <v>[DBTemplate.xlsm]ster!$C$14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[DBTemplate.xlsm]ster!$C$14</v>
      </c>
      <c r="BC17" s="15" t="str">
        <f t="shared" ca="1" si="29"/>
        <v>[DBTemplate.xlsm]ster!$C$14</v>
      </c>
      <c r="BD17" s="15" t="b">
        <f t="shared" ca="1" si="56"/>
        <v>0</v>
      </c>
      <c r="BE17" s="15" t="b">
        <f t="shared" ca="1" si="10"/>
        <v>1</v>
      </c>
      <c r="BF17" s="15">
        <f t="shared" ca="1" si="11"/>
        <v>1</v>
      </c>
      <c r="BG17" s="15">
        <f t="shared" ca="1" si="12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15">
        <f t="shared" ca="1" si="13"/>
        <v>1</v>
      </c>
      <c r="BL17" s="15">
        <f t="shared" ca="1" si="14"/>
        <v>1</v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0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[DBTemplate.xlsm]variables!$E$2</v>
      </c>
      <c r="K18" s="16">
        <f t="shared" ref="K18:K28" si="65">VariableCount</f>
        <v>593</v>
      </c>
      <c r="M18" s="19"/>
      <c r="T18" s="15" t="str">
        <f t="shared" ca="1" si="1"/>
        <v>[DBTemplate.xlsm]variables!$E$2:$E$594</v>
      </c>
      <c r="U18" s="15">
        <f t="shared" ca="1" si="2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3"/>
        <v/>
      </c>
      <c r="AG18" s="15" t="str">
        <f t="shared" ca="1" si="4"/>
        <v/>
      </c>
      <c r="AH18" s="15" t="str">
        <f t="shared" ca="1" si="5"/>
        <v/>
      </c>
      <c r="AI18" s="15" t="b">
        <f t="shared" ca="1" si="6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7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8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0</v>
      </c>
      <c r="AU18" s="27">
        <f t="shared" ca="1" si="50"/>
        <v>17</v>
      </c>
      <c r="AV18" s="16" t="e">
        <f t="shared" ca="1" si="51"/>
        <v>#REF!</v>
      </c>
      <c r="AW18" s="15" t="str">
        <f t="shared" ca="1" si="9"/>
        <v>[DBTemplate.xlsm]variables!$E$2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593</v>
      </c>
      <c r="BB18" s="15" t="str">
        <f t="shared" ca="1" si="55"/>
        <v>[DBTemplate.xlsm]variables!$E$2</v>
      </c>
      <c r="BC18" s="15" t="str">
        <f t="shared" ca="1" si="29"/>
        <v>[DBTemplate.xlsm]variables!$E$2:$E$594</v>
      </c>
      <c r="BD18" s="15" t="b">
        <f t="shared" ca="1" si="56"/>
        <v>1</v>
      </c>
      <c r="BE18" s="15" t="b">
        <f t="shared" ca="1" si="10"/>
        <v>0</v>
      </c>
      <c r="BF18" s="15" t="str">
        <f t="shared" ca="1" si="11"/>
        <v/>
      </c>
      <c r="BG18" s="15" t="str">
        <f t="shared" ca="1" si="12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15">
        <f t="shared" ca="1" si="13"/>
        <v>2</v>
      </c>
      <c r="BL18" s="15">
        <f t="shared" ca="1" si="14"/>
        <v>2</v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0"/>
        <v>ok.</v>
      </c>
      <c r="C19" s="15" t="s">
        <v>93</v>
      </c>
      <c r="D19" s="15" t="str">
        <f t="shared" si="25"/>
        <v>Zmienne IleEtykiet</v>
      </c>
      <c r="E19" s="15" t="s">
        <v>445</v>
      </c>
      <c r="G19" s="16" t="s">
        <v>88</v>
      </c>
      <c r="J19" s="19" t="str">
        <f ca="1">CELL(_CELL_ADDRESS_NAME,LabelCount)</f>
        <v>[DBTemplate.xlsm]variables!$N$2</v>
      </c>
      <c r="K19" s="16">
        <f t="shared" si="65"/>
        <v>593</v>
      </c>
      <c r="M19" s="19"/>
      <c r="N19" s="16"/>
      <c r="Q19" s="16"/>
      <c r="T19" s="15" t="str">
        <f t="shared" ca="1" si="1"/>
        <v>[DBTemplate.xlsm]variables!$N$2:$N$594</v>
      </c>
      <c r="U19" s="15">
        <f t="shared" ca="1" si="2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4"/>
        <v/>
      </c>
      <c r="AH19" s="15" t="str">
        <f t="shared" ca="1" si="5"/>
        <v/>
      </c>
      <c r="AI19" s="15" t="b">
        <f t="shared" ca="1" si="6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7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8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0</v>
      </c>
      <c r="AU19" s="27">
        <f t="shared" ca="1" si="50"/>
        <v>17</v>
      </c>
      <c r="AV19" s="16" t="e">
        <f t="shared" ca="1" si="51"/>
        <v>#REF!</v>
      </c>
      <c r="AW19" s="15" t="str">
        <f t="shared" ca="1" si="9"/>
        <v>[DBTemplate.xlsm]variables!$N$2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593</v>
      </c>
      <c r="BB19" s="15" t="str">
        <f t="shared" ca="1" si="55"/>
        <v>[DBTemplate.xlsm]variables!$N$2</v>
      </c>
      <c r="BC19" s="15" t="str">
        <f t="shared" ca="1" si="29"/>
        <v>[DBTemplate.xlsm]variables!$N$2:$N$594</v>
      </c>
      <c r="BD19" s="15" t="b">
        <f t="shared" ca="1" si="56"/>
        <v>1</v>
      </c>
      <c r="BE19" s="15" t="b">
        <f t="shared" ca="1" si="10"/>
        <v>1</v>
      </c>
      <c r="BF19" s="15">
        <f t="shared" ca="1" si="11"/>
        <v>593</v>
      </c>
      <c r="BG19" s="15">
        <f t="shared" ca="1" si="12"/>
        <v>593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15">
        <f t="shared" ca="1" si="13"/>
        <v>1</v>
      </c>
      <c r="BL19" s="15">
        <f t="shared" ca="1" si="14"/>
        <v>1</v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0"/>
        <v>ok.</v>
      </c>
      <c r="C20" s="15" t="s">
        <v>446</v>
      </c>
      <c r="D20" s="15" t="str">
        <f t="shared" si="25"/>
        <v>Zmienne IleLabelledMissings</v>
      </c>
      <c r="E20" s="15" t="s">
        <v>447</v>
      </c>
      <c r="G20" s="15" t="s">
        <v>88</v>
      </c>
      <c r="J20" s="19" t="str">
        <f ca="1">CELL(_CELL_ADDRESS_NAME,variables!M2)</f>
        <v>[DBTemplate.xlsm]variables!$M$2</v>
      </c>
      <c r="K20" s="16">
        <f t="shared" si="65"/>
        <v>593</v>
      </c>
      <c r="M20" s="19"/>
      <c r="Q20" s="16"/>
      <c r="T20" s="15" t="str">
        <f t="shared" ca="1" si="1"/>
        <v>[DBTemplate.xlsm]variables!$M$2:$M$594</v>
      </c>
      <c r="U20" s="15">
        <f t="shared" ca="1" si="2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4"/>
        <v/>
      </c>
      <c r="AH20" s="15" t="str">
        <f t="shared" ca="1" si="5"/>
        <v/>
      </c>
      <c r="AI20" s="15" t="b">
        <f t="shared" ca="1" si="6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7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0</v>
      </c>
      <c r="AU20" s="27">
        <f t="shared" ca="1" si="50"/>
        <v>17</v>
      </c>
      <c r="AV20" s="16" t="e">
        <f t="shared" ca="1" si="51"/>
        <v>#REF!</v>
      </c>
      <c r="AW20" s="15" t="str">
        <f t="shared" ca="1" si="9"/>
        <v>[DBTemplate.xlsm]variables!$M$2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593</v>
      </c>
      <c r="BB20" s="15" t="str">
        <f t="shared" ca="1" si="55"/>
        <v>[DBTemplate.xlsm]variables!$M$2</v>
      </c>
      <c r="BC20" s="15" t="str">
        <f t="shared" ca="1" si="29"/>
        <v>[DBTemplate.xlsm]variables!$M$2:$M$594</v>
      </c>
      <c r="BD20" s="15" t="b">
        <f t="shared" ca="1" si="56"/>
        <v>1</v>
      </c>
      <c r="BE20" s="15" t="b">
        <f t="shared" ca="1" si="10"/>
        <v>1</v>
      </c>
      <c r="BF20" s="15">
        <f t="shared" ca="1" si="11"/>
        <v>593</v>
      </c>
      <c r="BG20" s="15">
        <f t="shared" ca="1" si="12"/>
        <v>593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15">
        <f t="shared" ca="1" si="13"/>
        <v>1</v>
      </c>
      <c r="BL20" s="15">
        <f t="shared" ca="1" si="14"/>
        <v>1</v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0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[DBTemplate.xlsm]variables!$L$2</v>
      </c>
      <c r="K21" s="16">
        <f t="shared" si="65"/>
        <v>593</v>
      </c>
      <c r="M21" s="19"/>
      <c r="Q21" s="16"/>
      <c r="T21" s="15" t="str">
        <f t="shared" ca="1" si="1"/>
        <v>[DBTemplate.xlsm]variables!$L$2:$L$594</v>
      </c>
      <c r="U21" s="15">
        <f t="shared" ca="1" si="2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4"/>
        <v/>
      </c>
      <c r="AH21" s="15" t="str">
        <f t="shared" ca="1" si="5"/>
        <v/>
      </c>
      <c r="AI21" s="15" t="b">
        <f t="shared" ca="1" si="6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7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0</v>
      </c>
      <c r="AU21" s="27">
        <f t="shared" ca="1" si="50"/>
        <v>17</v>
      </c>
      <c r="AV21" s="16" t="e">
        <f t="shared" ca="1" si="51"/>
        <v>#REF!</v>
      </c>
      <c r="AW21" s="15" t="str">
        <f t="shared" ca="1" si="9"/>
        <v>[DBTemplate.xlsm]variables!$L$2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593</v>
      </c>
      <c r="BB21" s="15" t="str">
        <f t="shared" ca="1" si="55"/>
        <v>[DBTemplate.xlsm]variables!$L$2</v>
      </c>
      <c r="BC21" s="15" t="str">
        <f t="shared" ca="1" si="29"/>
        <v>[DBTemplate.xlsm]variables!$L$2:$L$594</v>
      </c>
      <c r="BD21" s="15" t="b">
        <f t="shared" ca="1" si="56"/>
        <v>1</v>
      </c>
      <c r="BE21" s="15" t="b">
        <f t="shared" ca="1" si="10"/>
        <v>1</v>
      </c>
      <c r="BF21" s="15">
        <f t="shared" ca="1" si="11"/>
        <v>593</v>
      </c>
      <c r="BG21" s="15">
        <f t="shared" ca="1" si="12"/>
        <v>593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15">
        <f t="shared" ca="1" si="13"/>
        <v>1</v>
      </c>
      <c r="BL21" s="15">
        <f t="shared" ca="1" si="14"/>
        <v>1</v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0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[DBTemplate.xlsm]variables!$K$2</v>
      </c>
      <c r="K22" s="16">
        <f t="shared" si="65"/>
        <v>593</v>
      </c>
      <c r="M22" s="19"/>
      <c r="Q22" s="16"/>
      <c r="T22" s="15" t="str">
        <f t="shared" ca="1" si="1"/>
        <v>[DBTemplate.xlsm]variables!$K$2:$K$594</v>
      </c>
      <c r="U22" s="15">
        <f t="shared" ca="1" si="2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4"/>
        <v/>
      </c>
      <c r="AH22" s="15" t="str">
        <f t="shared" ca="1" si="5"/>
        <v/>
      </c>
      <c r="AI22" s="15" t="b">
        <f t="shared" ca="1" si="6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7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0</v>
      </c>
      <c r="AU22" s="27">
        <f t="shared" ca="1" si="50"/>
        <v>17</v>
      </c>
      <c r="AV22" s="16" t="e">
        <f t="shared" ca="1" si="51"/>
        <v>#REF!</v>
      </c>
      <c r="AW22" s="15" t="str">
        <f t="shared" ca="1" si="9"/>
        <v>[DBTemplate.xlsm]variables!$K$2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593</v>
      </c>
      <c r="BB22" s="15" t="str">
        <f t="shared" ca="1" si="55"/>
        <v>[DBTemplate.xlsm]variables!$K$2</v>
      </c>
      <c r="BC22" s="15" t="str">
        <f t="shared" ca="1" si="29"/>
        <v>[DBTemplate.xlsm]variables!$K$2:$K$594</v>
      </c>
      <c r="BD22" s="15" t="b">
        <f t="shared" ca="1" si="56"/>
        <v>1</v>
      </c>
      <c r="BE22" s="15" t="b">
        <f t="shared" ca="1" si="10"/>
        <v>1</v>
      </c>
      <c r="BF22" s="15">
        <f t="shared" ca="1" si="11"/>
        <v>593</v>
      </c>
      <c r="BG22" s="15">
        <f t="shared" ca="1" si="12"/>
        <v>593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15">
        <f t="shared" ca="1" si="13"/>
        <v>1</v>
      </c>
      <c r="BL22" s="15">
        <f t="shared" ca="1" si="14"/>
        <v>1</v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[DBTemplate.xlsm]variables!$Q$2</v>
      </c>
      <c r="K23" s="16">
        <f t="shared" si="65"/>
        <v>593</v>
      </c>
      <c r="M23" s="19"/>
      <c r="Q23" s="16"/>
      <c r="T23" s="15" t="str">
        <f t="shared" ref="T23:T59" ca="1" si="69">BC23</f>
        <v>[DBTemplate.xlsm]variables!$Q$2:$Q$594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4"/>
        <v/>
      </c>
      <c r="AH23" s="15" t="str">
        <f t="shared" ca="1" si="5"/>
        <v/>
      </c>
      <c r="AI23" s="15" t="b">
        <f t="shared" ca="1" si="6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7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0</v>
      </c>
      <c r="AU23" s="27">
        <f t="shared" ca="1" si="50"/>
        <v>17</v>
      </c>
      <c r="AV23" s="16" t="e">
        <f t="shared" ca="1" si="51"/>
        <v>#REF!</v>
      </c>
      <c r="AW23" s="15" t="str">
        <f t="shared" ca="1" si="9"/>
        <v>[DBTemplate.xlsm]variables!$Q$2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593</v>
      </c>
      <c r="BB23" s="15" t="str">
        <f t="shared" ca="1" si="55"/>
        <v>[DBTemplate.xlsm]variables!$Q$2</v>
      </c>
      <c r="BC23" s="15" t="str">
        <f t="shared" ca="1" si="29"/>
        <v>[DBTemplate.xlsm]variables!$Q$2:$Q$594</v>
      </c>
      <c r="BD23" s="15" t="b">
        <f t="shared" ca="1" si="56"/>
        <v>1</v>
      </c>
      <c r="BE23" s="15" t="b">
        <f t="shared" ca="1" si="10"/>
        <v>1</v>
      </c>
      <c r="BF23" s="15">
        <f t="shared" ca="1" si="11"/>
        <v>593</v>
      </c>
      <c r="BG23" s="15">
        <f t="shared" ca="1" si="12"/>
        <v>593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15">
        <f t="shared" ca="1" si="13"/>
        <v>1</v>
      </c>
      <c r="BL23" s="15">
        <f t="shared" ca="1" si="14"/>
        <v>1</v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[DBTemplate.xlsm]variables!$W$2</v>
      </c>
      <c r="K24" s="16">
        <f t="shared" si="65"/>
        <v>593</v>
      </c>
      <c r="M24" s="19"/>
      <c r="Q24" s="16"/>
      <c r="T24" s="15" t="str">
        <f t="shared" ca="1" si="69"/>
        <v>[DBTemplate.xlsm]variables!$W$2:$W$594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4"/>
        <v/>
      </c>
      <c r="AH24" s="15" t="str">
        <f t="shared" ca="1" si="5"/>
        <v/>
      </c>
      <c r="AI24" s="15" t="b">
        <f t="shared" ca="1" si="6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7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0</v>
      </c>
      <c r="AU24" s="27">
        <f t="shared" ca="1" si="50"/>
        <v>17</v>
      </c>
      <c r="AV24" s="16" t="e">
        <f t="shared" ca="1" si="51"/>
        <v>#REF!</v>
      </c>
      <c r="AW24" s="15" t="str">
        <f t="shared" ca="1" si="9"/>
        <v>[DBTemplate.xlsm]variables!$W$2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593</v>
      </c>
      <c r="BB24" s="15" t="str">
        <f t="shared" ca="1" si="55"/>
        <v>[DBTemplate.xlsm]variables!$W$2</v>
      </c>
      <c r="BC24" s="15" t="str">
        <f t="shared" ca="1" si="29"/>
        <v>[DBTemplate.xlsm]variables!$W$2:$W$594</v>
      </c>
      <c r="BD24" s="15" t="b">
        <f t="shared" ca="1" si="56"/>
        <v>1</v>
      </c>
      <c r="BE24" s="15" t="b">
        <f t="shared" ca="1" si="10"/>
        <v>1</v>
      </c>
      <c r="BF24" s="15">
        <f t="shared" ca="1" si="11"/>
        <v>593</v>
      </c>
      <c r="BG24" s="15">
        <f t="shared" ca="1" si="12"/>
        <v>593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15">
        <f t="shared" ca="1" si="13"/>
        <v>1</v>
      </c>
      <c r="BL24" s="15">
        <f t="shared" ca="1" si="14"/>
        <v>1</v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[DBTemplate.xlsm]variables!$X$2</v>
      </c>
      <c r="K25" s="16">
        <f t="shared" si="65"/>
        <v>593</v>
      </c>
      <c r="M25" s="19"/>
      <c r="Q25" s="16"/>
      <c r="T25" s="15" t="str">
        <f t="shared" ca="1" si="69"/>
        <v>[DBTemplate.xlsm]variables!$X$2:$X$594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4"/>
        <v/>
      </c>
      <c r="AH25" s="15" t="str">
        <f t="shared" ca="1" si="5"/>
        <v/>
      </c>
      <c r="AI25" s="15" t="b">
        <f t="shared" ca="1" si="6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7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0</v>
      </c>
      <c r="AU25" s="27">
        <f t="shared" ca="1" si="50"/>
        <v>17</v>
      </c>
      <c r="AV25" s="16" t="e">
        <f t="shared" ca="1" si="51"/>
        <v>#REF!</v>
      </c>
      <c r="AW25" s="15" t="str">
        <f t="shared" ca="1" si="9"/>
        <v>[DBTemplate.xlsm]variables!$X$2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593</v>
      </c>
      <c r="BB25" s="15" t="str">
        <f t="shared" ca="1" si="55"/>
        <v>[DBTemplate.xlsm]variables!$X$2</v>
      </c>
      <c r="BC25" s="15" t="str">
        <f t="shared" ca="1" si="29"/>
        <v>[DBTemplate.xlsm]variables!$X$2:$X$594</v>
      </c>
      <c r="BD25" s="15" t="b">
        <f t="shared" ca="1" si="56"/>
        <v>1</v>
      </c>
      <c r="BE25" s="15" t="b">
        <f t="shared" ca="1" si="10"/>
        <v>1</v>
      </c>
      <c r="BF25" s="15">
        <f t="shared" ca="1" si="11"/>
        <v>593</v>
      </c>
      <c r="BG25" s="15">
        <f t="shared" ca="1" si="12"/>
        <v>593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15">
        <f t="shared" ca="1" si="13"/>
        <v>1</v>
      </c>
      <c r="BL25" s="15">
        <f t="shared" ca="1" si="14"/>
        <v>1</v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[DBTemplate.xlsm]variables!$Y$2</v>
      </c>
      <c r="K26" s="16">
        <f t="shared" si="65"/>
        <v>593</v>
      </c>
      <c r="M26" s="19"/>
      <c r="Q26" s="16"/>
      <c r="T26" s="15" t="str">
        <f t="shared" ca="1" si="69"/>
        <v>[DBTemplate.xlsm]variables!$Y$2:$Y$594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4"/>
        <v/>
      </c>
      <c r="AH26" s="15" t="str">
        <f t="shared" ca="1" si="5"/>
        <v/>
      </c>
      <c r="AI26" s="15" t="b">
        <f t="shared" ca="1" si="6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7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0</v>
      </c>
      <c r="AU26" s="27">
        <f t="shared" ca="1" si="50"/>
        <v>17</v>
      </c>
      <c r="AV26" s="16" t="e">
        <f t="shared" ca="1" si="51"/>
        <v>#REF!</v>
      </c>
      <c r="AW26" s="15" t="str">
        <f t="shared" ca="1" si="9"/>
        <v>[DBTemplate.xlsm]variables!$Y$2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593</v>
      </c>
      <c r="BB26" s="15" t="str">
        <f t="shared" ca="1" si="55"/>
        <v>[DBTemplate.xlsm]variables!$Y$2</v>
      </c>
      <c r="BC26" s="15" t="str">
        <f t="shared" ca="1" si="29"/>
        <v>[DBTemplate.xlsm]variables!$Y$2:$Y$594</v>
      </c>
      <c r="BD26" s="15" t="b">
        <f t="shared" ca="1" si="56"/>
        <v>1</v>
      </c>
      <c r="BE26" s="15" t="b">
        <f t="shared" ca="1" si="10"/>
        <v>1</v>
      </c>
      <c r="BF26" s="15">
        <f t="shared" ca="1" si="11"/>
        <v>593</v>
      </c>
      <c r="BG26" s="15">
        <f t="shared" ca="1" si="12"/>
        <v>593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15">
        <f t="shared" ca="1" si="13"/>
        <v>1</v>
      </c>
      <c r="BL26" s="15">
        <f t="shared" ca="1" si="14"/>
        <v>1</v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[DBTemplate.xlsm]variables!$AO$2</v>
      </c>
      <c r="K27" s="16">
        <f t="shared" si="65"/>
        <v>593</v>
      </c>
      <c r="M27" s="19"/>
      <c r="Q27" s="16"/>
      <c r="T27" s="15" t="str">
        <f t="shared" ca="1" si="69"/>
        <v>[DBTemplate.xlsm]variables!$AO$2:$AO$594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4"/>
        <v/>
      </c>
      <c r="AH27" s="15" t="str">
        <f t="shared" ca="1" si="5"/>
        <v/>
      </c>
      <c r="AI27" s="15" t="b">
        <f t="shared" ca="1" si="6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7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0</v>
      </c>
      <c r="AU27" s="27">
        <f t="shared" ca="1" si="50"/>
        <v>17</v>
      </c>
      <c r="AV27" s="16" t="e">
        <f t="shared" ca="1" si="51"/>
        <v>#REF!</v>
      </c>
      <c r="AW27" s="15" t="str">
        <f t="shared" ca="1" si="9"/>
        <v>[DBTemplate.xlsm]variables!$AO$2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593</v>
      </c>
      <c r="BB27" s="15" t="str">
        <f t="shared" ca="1" si="55"/>
        <v>[DBTemplate.xlsm]variables!$AO$2</v>
      </c>
      <c r="BC27" s="15" t="str">
        <f t="shared" ca="1" si="29"/>
        <v>[DBTemplate.xlsm]variables!$AO$2:$AO$594</v>
      </c>
      <c r="BD27" s="15" t="b">
        <f t="shared" ca="1" si="56"/>
        <v>1</v>
      </c>
      <c r="BE27" s="15" t="b">
        <f t="shared" ca="1" si="10"/>
        <v>1</v>
      </c>
      <c r="BF27" s="15">
        <f t="shared" ca="1" si="11"/>
        <v>593</v>
      </c>
      <c r="BG27" s="15">
        <f t="shared" ca="1" si="12"/>
        <v>593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15">
        <f t="shared" ca="1" si="13"/>
        <v>1</v>
      </c>
      <c r="BL27" s="15">
        <f t="shared" ca="1" si="14"/>
        <v>1</v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[DBTemplate.xlsm]variables!$AP$2</v>
      </c>
      <c r="K28" s="16">
        <f t="shared" si="65"/>
        <v>593</v>
      </c>
      <c r="M28" s="19"/>
      <c r="Q28" s="16"/>
      <c r="T28" s="15" t="str">
        <f t="shared" ca="1" si="69"/>
        <v>[DBTemplate.xlsm]variables!$AP$2:$AP$594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4"/>
        <v/>
      </c>
      <c r="AH28" s="15" t="str">
        <f t="shared" ca="1" si="5"/>
        <v/>
      </c>
      <c r="AI28" s="15" t="b">
        <f t="shared" ca="1" si="6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7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0</v>
      </c>
      <c r="AU28" s="27">
        <f t="shared" ca="1" si="50"/>
        <v>17</v>
      </c>
      <c r="AV28" s="16" t="e">
        <f t="shared" ca="1" si="51"/>
        <v>#REF!</v>
      </c>
      <c r="AW28" s="15" t="str">
        <f t="shared" ca="1" si="9"/>
        <v>[DBTemplate.xlsm]variables!$AP$2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593</v>
      </c>
      <c r="BB28" s="15" t="str">
        <f t="shared" ca="1" si="55"/>
        <v>[DBTemplate.xlsm]variables!$AP$2</v>
      </c>
      <c r="BC28" s="15" t="str">
        <f t="shared" ca="1" si="29"/>
        <v>[DBTemplate.xlsm]variables!$AP$2:$AP$594</v>
      </c>
      <c r="BD28" s="15" t="b">
        <f t="shared" ca="1" si="56"/>
        <v>1</v>
      </c>
      <c r="BE28" s="15" t="b">
        <f t="shared" ca="1" si="10"/>
        <v>1</v>
      </c>
      <c r="BF28" s="15">
        <f t="shared" ca="1" si="11"/>
        <v>593</v>
      </c>
      <c r="BG28" s="15">
        <f t="shared" ca="1" si="12"/>
        <v>593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15">
        <f t="shared" ca="1" si="13"/>
        <v>1</v>
      </c>
      <c r="BL28" s="15">
        <f t="shared" ca="1" si="14"/>
        <v>1</v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[DBTemplate.xlsm]variables!$BY$2</v>
      </c>
      <c r="K29" s="15">
        <f>ster!$C$12</f>
        <v>593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0</v>
      </c>
      <c r="AU29" s="27">
        <f ca="1">IF(AS29,FIND("]",J29),"")</f>
        <v>17</v>
      </c>
      <c r="AV29" s="16" t="e">
        <f ca="1">IF(AS29,MID(J29,1,AU29)&lt;&gt;$V$2,FALSE)</f>
        <v>#REF!</v>
      </c>
      <c r="AW29" s="15" t="str">
        <f t="shared" ca="1" si="9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15" t="str">
        <f ca="1">IF(AR29,IF(AND(BI29,NOT(BJ29)),1,IF(AND(BJ29,NOT(BI29)),2,3)),"")</f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[DBTemplate.xlsm]variables!$BZ$2</v>
      </c>
      <c r="K30" s="15">
        <f>ster!$C$12</f>
        <v>593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0</v>
      </c>
      <c r="AU30" s="27">
        <f ca="1">IF(AS30,FIND("]",J30),"")</f>
        <v>17</v>
      </c>
      <c r="AV30" s="16" t="e">
        <f ca="1">IF(AS30,MID(J30,1,AU30)&lt;&gt;$V$2,FALSE)</f>
        <v>#REF!</v>
      </c>
      <c r="AW30" s="15" t="str">
        <f t="shared" ca="1" si="9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15" t="str">
        <f ca="1">IF(AR30,IF(AND(BI30,NOT(BJ30)),1,IF(AND(BJ30,NOT(BI30)),2,3)),"")</f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[DBTemplate.xlsm]variables!$AA$2</v>
      </c>
      <c r="K31" s="16">
        <f>VariableCount</f>
        <v>593</v>
      </c>
      <c r="M31" s="19"/>
      <c r="Q31" s="16"/>
      <c r="T31" s="15" t="str">
        <f t="shared" ca="1" si="69"/>
        <v>[DBTemplate.xlsm]variables!$AA$2:$AA$594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4"/>
        <v/>
      </c>
      <c r="AH31" s="15" t="str">
        <f t="shared" ca="1" si="5"/>
        <v/>
      </c>
      <c r="AI31" s="15" t="b">
        <f t="shared" ca="1" si="6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7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0</v>
      </c>
      <c r="AU31" s="27">
        <f t="shared" ca="1" si="50"/>
        <v>17</v>
      </c>
      <c r="AV31" s="16" t="e">
        <f t="shared" ca="1" si="51"/>
        <v>#REF!</v>
      </c>
      <c r="AW31" s="15" t="str">
        <f t="shared" ca="1" si="9"/>
        <v>[DBTemplate.xlsm]variables!$AA$2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593</v>
      </c>
      <c r="BB31" s="15" t="str">
        <f t="shared" ca="1" si="55"/>
        <v>[DBTemplate.xlsm]variables!$AA$2</v>
      </c>
      <c r="BC31" s="15" t="str">
        <f t="shared" ca="1" si="29"/>
        <v>[DBTemplate.xlsm]variables!$AA$2:$AA$594</v>
      </c>
      <c r="BD31" s="15" t="b">
        <f t="shared" ca="1" si="56"/>
        <v>1</v>
      </c>
      <c r="BE31" s="15" t="b">
        <f t="shared" ca="1" si="10"/>
        <v>1</v>
      </c>
      <c r="BF31" s="15">
        <f t="shared" ca="1" si="11"/>
        <v>593</v>
      </c>
      <c r="BG31" s="15">
        <f t="shared" ca="1" si="12"/>
        <v>593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15">
        <f t="shared" ca="1" si="13"/>
        <v>1</v>
      </c>
      <c r="BL31" s="15">
        <f t="shared" ca="1" si="14"/>
        <v>1</v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[DBTemplate.xlsm]variables!$H$2</v>
      </c>
      <c r="K32" s="16">
        <f>VariableCount</f>
        <v>593</v>
      </c>
      <c r="M32" s="19"/>
      <c r="Q32" s="16"/>
      <c r="T32" s="15" t="str">
        <f t="shared" ca="1" si="69"/>
        <v>[DBTemplate.xlsm]variables!$H$2:$H$594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4"/>
        <v/>
      </c>
      <c r="AH32" s="15" t="str">
        <f t="shared" ca="1" si="5"/>
        <v/>
      </c>
      <c r="AI32" s="15" t="b">
        <f t="shared" ca="1" si="6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7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0</v>
      </c>
      <c r="AU32" s="27">
        <f t="shared" ca="1" si="50"/>
        <v>17</v>
      </c>
      <c r="AV32" s="16" t="e">
        <f t="shared" ca="1" si="51"/>
        <v>#REF!</v>
      </c>
      <c r="AW32" s="15" t="str">
        <f t="shared" ca="1" si="9"/>
        <v>[DBTemplate.xlsm]variables!$H$2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593</v>
      </c>
      <c r="BB32" s="15" t="str">
        <f t="shared" ca="1" si="55"/>
        <v>[DBTemplate.xlsm]variables!$H$2</v>
      </c>
      <c r="BC32" s="15" t="str">
        <f t="shared" ca="1" si="29"/>
        <v>[DBTemplate.xlsm]variables!$H$2:$H$594</v>
      </c>
      <c r="BD32" s="15" t="b">
        <f t="shared" ca="1" si="56"/>
        <v>1</v>
      </c>
      <c r="BE32" s="15" t="b">
        <f t="shared" ca="1" si="10"/>
        <v>1</v>
      </c>
      <c r="BF32" s="15">
        <f t="shared" ca="1" si="11"/>
        <v>593</v>
      </c>
      <c r="BG32" s="15">
        <f t="shared" ca="1" si="12"/>
        <v>593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15">
        <f t="shared" ca="1" si="13"/>
        <v>1</v>
      </c>
      <c r="BL32" s="15">
        <f t="shared" ca="1" si="14"/>
        <v>1</v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[DBTemplate.xlsm]variables!$AQ$2</v>
      </c>
      <c r="K33" s="16">
        <f>VariableCount</f>
        <v>593</v>
      </c>
      <c r="M33" s="19"/>
      <c r="Q33" s="16"/>
      <c r="T33" s="15" t="str">
        <f ca="1">BC33</f>
        <v>[DBTemplate.xlsm]variables!$AQ$2:$AQ$594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0</v>
      </c>
      <c r="AU33" s="27">
        <f ca="1">IF(AS33,FIND("]",J33),"")</f>
        <v>17</v>
      </c>
      <c r="AV33" s="16" t="e">
        <f ca="1">IF(AS33,MID(J33,1,AU33)&lt;&gt;$V$2,FALSE)</f>
        <v>#REF!</v>
      </c>
      <c r="AW33" s="15" t="str">
        <f t="shared" ca="1" si="9"/>
        <v>[DBTemplate.xlsm]variables!$AQ$2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593</v>
      </c>
      <c r="BB33" s="15" t="str">
        <f ca="1">IF(AD33,CHOOSE(AQ33,AW33,AK33,"?"),"")</f>
        <v>[DBTemplate.xlsm]variables!$AQ$2</v>
      </c>
      <c r="BC33" s="15" t="str">
        <f ca="1">IFERROR(IF(MIN(AZ33:BA33)&lt;=0,"",  BB33 &amp; IF(AND(OR(AZ33&gt;1,BA33&gt;1),AQ33=1), ":" &amp; ADDRESS(ROW(INDIRECT(BB33)) +BA33-1,COLUMN(INDIRECT(BB33))+AZ33-1),"")),"")</f>
        <v>[DBTemplate.xlsm]variables!$AQ$2:$AQ$594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593</v>
      </c>
      <c r="BG33" s="15">
        <f ca="1">IF(BE33,AZ33*BA33,"")</f>
        <v>593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15">
        <f ca="1">IF(AR33,IF(AND(BI33,NOT(BJ33)),1,IF(AND(BJ33,NOT(BI33)),2,3)),"")</f>
        <v>1</v>
      </c>
      <c r="BL33" s="15">
        <f ca="1">CHOOSE(AQ33,BK33,AN33,3,4)</f>
        <v>1</v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[DBTemplate.xlsm]variables!$AK$2</v>
      </c>
      <c r="K34" s="16">
        <f>VariableCount</f>
        <v>593</v>
      </c>
      <c r="M34" s="19"/>
      <c r="Q34" s="16"/>
      <c r="T34" s="15" t="str">
        <f ca="1">BC34</f>
        <v>[DBTemplate.xlsm]variables!$AK$2:$AK$594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0</v>
      </c>
      <c r="AU34" s="27">
        <f ca="1">IF(AS34,FIND("]",J34),"")</f>
        <v>17</v>
      </c>
      <c r="AV34" s="16" t="e">
        <f ca="1">IF(AS34,MID(J34,1,AU34)&lt;&gt;$V$2,FALSE)</f>
        <v>#REF!</v>
      </c>
      <c r="AW34" s="15" t="str">
        <f t="shared" ca="1" si="9"/>
        <v>[DBTemplate.xlsm]variables!$AK$2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593</v>
      </c>
      <c r="BB34" s="15" t="str">
        <f ca="1">IF(AD34,CHOOSE(AQ34,AW34,AK34,"?"),"")</f>
        <v>[DBTemplate.xlsm]variables!$AK$2</v>
      </c>
      <c r="BC34" s="15" t="str">
        <f ca="1">IFERROR(IF(MIN(AZ34:BA34)&lt;=0,"",  BB34 &amp; IF(AND(OR(AZ34&gt;1,BA34&gt;1),AQ34=1), ":" &amp; ADDRESS(ROW(INDIRECT(BB34)) +BA34-1,COLUMN(INDIRECT(BB34))+AZ34-1),"")),"")</f>
        <v>[DBTemplate.xlsm]variables!$AK$2:$AK$594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593</v>
      </c>
      <c r="BG34" s="15">
        <f ca="1">IF(BE34,AZ34*BA34,"")</f>
        <v>593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15">
        <f ca="1">IF(AR34,IF(AND(BI34,NOT(BJ34)),1,IF(AND(BJ34,NOT(BI34)),2,3)),"")</f>
        <v>1</v>
      </c>
      <c r="BL34" s="15">
        <f ca="1">CHOOSE(AQ34,BK34,AN34,3,4)</f>
        <v>1</v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[DBTemplate.xlsm]variables!$AN$2</v>
      </c>
      <c r="K35" s="15">
        <f>ster!$C$12</f>
        <v>593</v>
      </c>
      <c r="M35" s="19"/>
      <c r="Q35" s="16"/>
      <c r="T35" s="15" t="str">
        <f ca="1">BC35</f>
        <v>[DBTemplate.xlsm]variables!$AN$2:$AN$594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0</v>
      </c>
      <c r="AU35" s="27">
        <f ca="1">IF(AS35,FIND("]",J35),"")</f>
        <v>17</v>
      </c>
      <c r="AV35" s="16" t="e">
        <f ca="1">IF(AS35,MID(J35,1,AU35)&lt;&gt;$V$2,FALSE)</f>
        <v>#REF!</v>
      </c>
      <c r="AW35" s="15" t="str">
        <f t="shared" ca="1" si="9"/>
        <v>[DBTemplate.xlsm]variables!$AN$2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593</v>
      </c>
      <c r="BB35" s="15" t="str">
        <f ca="1">IF(AD35,CHOOSE(AQ35,AW35,AK35,"?"),"")</f>
        <v>[DBTemplate.xlsm]variables!$AN$2</v>
      </c>
      <c r="BC35" s="15" t="str">
        <f ca="1">IFERROR(IF(MIN(AZ35:BA35)&lt;=0,"",  BB35 &amp; IF(AND(OR(AZ35&gt;1,BA35&gt;1),AQ35=1), ":" &amp; ADDRESS(ROW(INDIRECT(BB35)) +BA35-1,COLUMN(INDIRECT(BB35))+AZ35-1),"")),"")</f>
        <v>[DBTemplate.xlsm]variables!$AN$2:$AN$594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593</v>
      </c>
      <c r="BG35" s="15">
        <f ca="1">IF(BE35,AZ35*BA35,"")</f>
        <v>593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15">
        <f ca="1">IF(AR35,IF(AND(BI35,NOT(BJ35)),1,IF(AND(BJ35,NOT(BI35)),2,3)),"")</f>
        <v>1</v>
      </c>
      <c r="BL35" s="15">
        <f ca="1">CHOOSE(AQ35,BK35,AN35,3,4)</f>
        <v>1</v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[DBTemplate.xlsm]variables!$CA$2</v>
      </c>
      <c r="K36" s="15">
        <f>ster!$C$12</f>
        <v>593</v>
      </c>
      <c r="M36" s="19"/>
      <c r="Q36" s="16"/>
      <c r="T36" s="15" t="str">
        <f ca="1">BC36</f>
        <v>[DBTemplate.xlsm]variables!$CA$2:$CA$594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0</v>
      </c>
      <c r="AU36" s="27">
        <f ca="1">IF(AS36,FIND("]",J36),"")</f>
        <v>17</v>
      </c>
      <c r="AV36" s="16" t="e">
        <f ca="1">IF(AS36,MID(J36,1,AU36)&lt;&gt;$V$2,FALSE)</f>
        <v>#REF!</v>
      </c>
      <c r="AW36" s="15" t="str">
        <f t="shared" ca="1" si="9"/>
        <v>[DBTemplate.xlsm]variables!$CA$2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593</v>
      </c>
      <c r="BB36" s="15" t="str">
        <f ca="1">IF(AD36,CHOOSE(AQ36,AW36,AK36,"?"),"")</f>
        <v>[DBTemplate.xlsm]variables!$CA$2</v>
      </c>
      <c r="BC36" s="15" t="str">
        <f ca="1">IFERROR(IF(MIN(AZ36:BA36)&lt;=0,"",  BB36 &amp; IF(AND(OR(AZ36&gt;1,BA36&gt;1),AQ36=1), ":" &amp; ADDRESS(ROW(INDIRECT(BB36)) +BA36-1,COLUMN(INDIRECT(BB36))+AZ36-1),"")),"")</f>
        <v>[DBTemplate.xlsm]variables!$CA$2:$CA$594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15">
        <f ca="1">IF(AR36,IF(AND(BI36,NOT(BJ36)),1,IF(AND(BJ36,NOT(BI36)),2,3)),"")</f>
        <v>2</v>
      </c>
      <c r="BL36" s="15">
        <f ca="1">CHOOSE(AQ36,BK36,AN36,3,4)</f>
        <v>2</v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[DBTemplate.xlsm]variables!$BQ$2</v>
      </c>
      <c r="K37" s="15">
        <f>ster!$C$12</f>
        <v>593</v>
      </c>
      <c r="M37" s="19"/>
      <c r="Q37" s="16"/>
      <c r="T37" s="15" t="str">
        <f t="shared" ca="1" si="69"/>
        <v>[DBTemplate.xlsm]variables!$BQ$2:$BQ$594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4"/>
        <v/>
      </c>
      <c r="AH37" s="15" t="str">
        <f t="shared" ca="1" si="5"/>
        <v/>
      </c>
      <c r="AI37" s="15" t="b">
        <f t="shared" ca="1" si="6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7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0</v>
      </c>
      <c r="AU37" s="27">
        <f t="shared" ca="1" si="50"/>
        <v>17</v>
      </c>
      <c r="AV37" s="16" t="e">
        <f t="shared" ca="1" si="51"/>
        <v>#REF!</v>
      </c>
      <c r="AW37" s="15" t="str">
        <f t="shared" ca="1" si="9"/>
        <v>[DBTemplate.xlsm]variables!$BQ$2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593</v>
      </c>
      <c r="BB37" s="15" t="str">
        <f t="shared" ca="1" si="55"/>
        <v>[DBTemplate.xlsm]variables!$BQ$2</v>
      </c>
      <c r="BC37" s="15" t="str">
        <f t="shared" ca="1" si="29"/>
        <v>[DBTemplate.xlsm]variables!$BQ$2:$BQ$594</v>
      </c>
      <c r="BD37" s="15" t="b">
        <f t="shared" ca="1" si="56"/>
        <v>1</v>
      </c>
      <c r="BE37" s="15" t="b">
        <f t="shared" ca="1" si="10"/>
        <v>0</v>
      </c>
      <c r="BF37" s="15" t="str">
        <f t="shared" ca="1" si="11"/>
        <v/>
      </c>
      <c r="BG37" s="15" t="str">
        <f t="shared" ca="1" si="12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15">
        <f t="shared" ca="1" si="13"/>
        <v>2</v>
      </c>
      <c r="BL37" s="15">
        <f t="shared" ca="1" si="14"/>
        <v>2</v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[DBTemplate.xlsm]variables!$BX$2</v>
      </c>
      <c r="K38" s="15">
        <f>ster!$C$12</f>
        <v>593</v>
      </c>
      <c r="M38" s="19"/>
      <c r="Q38" s="16"/>
      <c r="T38" s="15" t="str">
        <f t="shared" ca="1" si="69"/>
        <v>[DBTemplate.xlsm]variables!$BX$2:$BX$594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4"/>
        <v/>
      </c>
      <c r="AH38" s="15" t="str">
        <f t="shared" ca="1" si="5"/>
        <v/>
      </c>
      <c r="AI38" s="15" t="b">
        <f t="shared" ca="1" si="6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7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0</v>
      </c>
      <c r="AU38" s="27">
        <f t="shared" ca="1" si="50"/>
        <v>17</v>
      </c>
      <c r="AV38" s="16" t="e">
        <f t="shared" ca="1" si="51"/>
        <v>#REF!</v>
      </c>
      <c r="AW38" s="15" t="str">
        <f t="shared" ca="1" si="9"/>
        <v>[DBTemplate.xlsm]variables!$BX$2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593</v>
      </c>
      <c r="BB38" s="15" t="str">
        <f t="shared" ca="1" si="55"/>
        <v>[DBTemplate.xlsm]variables!$BX$2</v>
      </c>
      <c r="BC38" s="15" t="str">
        <f t="shared" ca="1" si="29"/>
        <v>[DBTemplate.xlsm]variables!$BX$2:$BX$594</v>
      </c>
      <c r="BD38" s="15" t="b">
        <f t="shared" ca="1" si="56"/>
        <v>1</v>
      </c>
      <c r="BE38" s="15" t="b">
        <f t="shared" ca="1" si="10"/>
        <v>0</v>
      </c>
      <c r="BF38" s="15" t="str">
        <f t="shared" ca="1" si="11"/>
        <v/>
      </c>
      <c r="BG38" s="15" t="str">
        <f t="shared" ca="1" si="12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15">
        <f t="shared" ca="1" si="13"/>
        <v>2</v>
      </c>
      <c r="BL38" s="15">
        <f t="shared" ca="1" si="14"/>
        <v>2</v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[DBTemplate.xlsm]variables!$CB$2</v>
      </c>
      <c r="K39" s="15">
        <f>ster!$C$12</f>
        <v>593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[DBTemplate.xlsm]variables!$CB$2:$CB$594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4"/>
        <v/>
      </c>
      <c r="AH39" s="15" t="str">
        <f t="shared" ca="1" si="5"/>
        <v/>
      </c>
      <c r="AI39" s="15" t="b">
        <f t="shared" ca="1" si="6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7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0</v>
      </c>
      <c r="AU39" s="27">
        <f t="shared" ca="1" si="50"/>
        <v>17</v>
      </c>
      <c r="AV39" s="16" t="e">
        <f t="shared" ca="1" si="51"/>
        <v>#REF!</v>
      </c>
      <c r="AW39" s="15" t="str">
        <f t="shared" ca="1" si="9"/>
        <v>[DBTemplate.xlsm]variables!$CB$2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593</v>
      </c>
      <c r="BB39" s="15" t="str">
        <f t="shared" ca="1" si="55"/>
        <v>[DBTemplate.xlsm]variables!$CB$2</v>
      </c>
      <c r="BC39" s="15" t="str">
        <f t="shared" ca="1" si="29"/>
        <v>[DBTemplate.xlsm]variables!$CB$2:$CB$594</v>
      </c>
      <c r="BD39" s="15" t="b">
        <f t="shared" ca="1" si="56"/>
        <v>1</v>
      </c>
      <c r="BE39" s="15" t="b">
        <f t="shared" ca="1" si="10"/>
        <v>0</v>
      </c>
      <c r="BF39" s="15" t="str">
        <f t="shared" ca="1" si="11"/>
        <v/>
      </c>
      <c r="BG39" s="15" t="str">
        <f t="shared" ca="1" si="12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15">
        <f t="shared" ca="1" si="13"/>
        <v>2</v>
      </c>
      <c r="BL39" s="15">
        <f t="shared" ca="1" si="14"/>
        <v>2</v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[DBTemplate.xlsm]ster!$B$3</v>
      </c>
      <c r="M40" s="19"/>
      <c r="T40" s="15" t="str">
        <f t="shared" ca="1" si="69"/>
        <v>[DBTemplate.xlsm]ster!$B$3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4"/>
        <v/>
      </c>
      <c r="AH40" s="15" t="str">
        <f t="shared" ca="1" si="5"/>
        <v/>
      </c>
      <c r="AI40" s="15" t="b">
        <f t="shared" ca="1" si="6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7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0</v>
      </c>
      <c r="AU40" s="27">
        <f ca="1">IF(AS40,FIND("]",J40),"")</f>
        <v>17</v>
      </c>
      <c r="AV40" s="16" t="b">
        <f ca="1">IF(AS40,MID(J40,1,AU40)&lt;&gt;$U$2,FALSE)</f>
        <v>0</v>
      </c>
      <c r="AW40" s="15" t="str">
        <f t="shared" ca="1" si="9"/>
        <v>[DBTemplate.xlsm]ster!$B$3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[DBTemplate.xlsm]ster!$B$3</v>
      </c>
      <c r="BC40" s="15" t="str">
        <f t="shared" ca="1" si="29"/>
        <v>[DBTemplate.xlsm]ster!$B$3</v>
      </c>
      <c r="BD40" s="15" t="b">
        <f ca="1">AZ40*BA40&gt;1</f>
        <v>0</v>
      </c>
      <c r="BE40" s="15" t="b">
        <f t="shared" ca="1" si="10"/>
        <v>0</v>
      </c>
      <c r="BF40" s="15" t="str">
        <f t="shared" ca="1" si="11"/>
        <v/>
      </c>
      <c r="BG40" s="15" t="str">
        <f t="shared" ca="1" si="12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15">
        <f t="shared" ca="1" si="13"/>
        <v>2</v>
      </c>
      <c r="BL40" s="15">
        <f t="shared" ca="1" si="14"/>
        <v>2</v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4"/>
        <v/>
      </c>
      <c r="AH41" s="15" t="str">
        <f t="shared" ca="1" si="5"/>
        <v/>
      </c>
      <c r="AI41" s="15" t="b">
        <f t="shared" ca="1" si="6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7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9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0"/>
        <v>#REF!</v>
      </c>
      <c r="BF41" s="15" t="e">
        <f t="shared" ca="1" si="11"/>
        <v>#REF!</v>
      </c>
      <c r="BG41" s="15" t="e">
        <f t="shared" ca="1" si="12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15" t="e">
        <f t="shared" ca="1" si="13"/>
        <v>#REF!</v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[DBTemplate.xlsm]ster!$C$5</v>
      </c>
      <c r="M42" s="19"/>
      <c r="T42" s="15" t="str">
        <f t="shared" ca="1" si="69"/>
        <v>[DBTemplate.xlsm]ster!$C$5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4"/>
        <v/>
      </c>
      <c r="AH42" s="15" t="str">
        <f t="shared" ca="1" si="5"/>
        <v/>
      </c>
      <c r="AI42" s="15" t="b">
        <f t="shared" ca="1" si="6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7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0</v>
      </c>
      <c r="AU42" s="27">
        <f t="shared" ca="1" si="101"/>
        <v>17</v>
      </c>
      <c r="AV42" s="16" t="e">
        <f t="shared" ca="1" si="102"/>
        <v>#REF!</v>
      </c>
      <c r="AW42" s="15" t="str">
        <f t="shared" ca="1" si="9"/>
        <v>[DBTemplate.xlsm]ster!$C$5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[DBTemplate.xlsm]ster!$C$5</v>
      </c>
      <c r="BC42" s="15" t="str">
        <f t="shared" ca="1" si="29"/>
        <v>[DBTemplate.xlsm]ster!$C$5</v>
      </c>
      <c r="BD42" s="15" t="b">
        <f t="shared" ca="1" si="107"/>
        <v>0</v>
      </c>
      <c r="BE42" s="15" t="b">
        <f t="shared" ca="1" si="10"/>
        <v>0</v>
      </c>
      <c r="BF42" s="15" t="str">
        <f t="shared" ca="1" si="11"/>
        <v/>
      </c>
      <c r="BG42" s="15" t="str">
        <f t="shared" ca="1" si="12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15">
        <f t="shared" ca="1" si="13"/>
        <v>2</v>
      </c>
      <c r="BL42" s="15">
        <f t="shared" ca="1" si="14"/>
        <v>2</v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[DBTemplate.xlsm]ster!$B$5</v>
      </c>
      <c r="M43" s="19"/>
      <c r="T43" s="15" t="str">
        <f t="shared" ca="1" si="69"/>
        <v>[DBTemplate.xlsm]ster!$B$5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4"/>
        <v/>
      </c>
      <c r="AH43" s="15" t="str">
        <f t="shared" ca="1" si="5"/>
        <v/>
      </c>
      <c r="AI43" s="15" t="b">
        <f t="shared" ca="1" si="6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7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0</v>
      </c>
      <c r="AU43" s="27">
        <f t="shared" ca="1" si="101"/>
        <v>17</v>
      </c>
      <c r="AV43" s="16" t="e">
        <f t="shared" ca="1" si="102"/>
        <v>#REF!</v>
      </c>
      <c r="AW43" s="15" t="str">
        <f t="shared" ca="1" si="9"/>
        <v>[DBTemplate.xlsm]ster!$B$5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[DBTemplate.xlsm]ster!$B$5</v>
      </c>
      <c r="BC43" s="15" t="str">
        <f t="shared" ca="1" si="29"/>
        <v>[DBTemplate.xlsm]ster!$B$5</v>
      </c>
      <c r="BD43" s="15" t="b">
        <f t="shared" ca="1" si="107"/>
        <v>0</v>
      </c>
      <c r="BE43" s="15" t="b">
        <f t="shared" ca="1" si="10"/>
        <v>0</v>
      </c>
      <c r="BF43" s="15" t="str">
        <f t="shared" ca="1" si="11"/>
        <v/>
      </c>
      <c r="BG43" s="15" t="str">
        <f t="shared" ca="1" si="12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15">
        <f t="shared" ca="1" si="13"/>
        <v>2</v>
      </c>
      <c r="BL43" s="15">
        <f t="shared" ca="1" si="14"/>
        <v>2</v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[DBTemplate.xlsm]ster!$O$22</v>
      </c>
      <c r="M44" s="19"/>
      <c r="T44" s="15" t="str">
        <f t="shared" ca="1" si="69"/>
        <v>[DBTemplate.xlsm]ster!$O$22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4"/>
        <v/>
      </c>
      <c r="AH44" s="15" t="str">
        <f t="shared" ca="1" si="5"/>
        <v/>
      </c>
      <c r="AI44" s="15" t="b">
        <f t="shared" ca="1" si="6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7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0</v>
      </c>
      <c r="AU44" s="27">
        <f t="shared" ca="1" si="101"/>
        <v>17</v>
      </c>
      <c r="AV44" s="16" t="e">
        <f t="shared" ca="1" si="102"/>
        <v>#REF!</v>
      </c>
      <c r="AW44" s="15" t="str">
        <f t="shared" ca="1" si="9"/>
        <v>[DBTemplate.xlsm]ster!$O$22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[DBTemplate.xlsm]ster!$O$22</v>
      </c>
      <c r="BC44" s="15" t="str">
        <f t="shared" ca="1" si="29"/>
        <v>[DBTemplate.xlsm]ster!$O$22</v>
      </c>
      <c r="BD44" s="15" t="b">
        <f t="shared" ca="1" si="107"/>
        <v>0</v>
      </c>
      <c r="BE44" s="15" t="b">
        <f t="shared" ca="1" si="10"/>
        <v>0</v>
      </c>
      <c r="BF44" s="15" t="str">
        <f t="shared" ca="1" si="11"/>
        <v/>
      </c>
      <c r="BG44" s="15" t="str">
        <f t="shared" ca="1" si="12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15">
        <f t="shared" ca="1" si="13"/>
        <v>2</v>
      </c>
      <c r="BL44" s="15">
        <f t="shared" ca="1" si="14"/>
        <v>2</v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[DBTemplate.xlsm]ster!$O$24</v>
      </c>
      <c r="M45" s="19"/>
      <c r="T45" s="15" t="str">
        <f t="shared" ca="1" si="69"/>
        <v>[DBTemplate.xlsm]ster!$O$24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4"/>
        <v/>
      </c>
      <c r="AH45" s="15" t="str">
        <f t="shared" ca="1" si="5"/>
        <v/>
      </c>
      <c r="AI45" s="15" t="b">
        <f t="shared" ca="1" si="6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7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0</v>
      </c>
      <c r="AU45" s="27">
        <f t="shared" ca="1" si="101"/>
        <v>17</v>
      </c>
      <c r="AV45" s="16" t="e">
        <f t="shared" ca="1" si="102"/>
        <v>#REF!</v>
      </c>
      <c r="AW45" s="15" t="str">
        <f t="shared" ref="AW45:AW76" ca="1" si="115">IF(AR45,CELL(_CELL_ADDRESS_NAME,INDIRECT(J45)),"")</f>
        <v>[DBTemplate.xlsm]ster!$O$24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[DBTemplate.xlsm]ster!$O$24</v>
      </c>
      <c r="BC45" s="15" t="str">
        <f t="shared" ca="1" si="29"/>
        <v>[DBTemplate.xlsm]ster!$O$24</v>
      </c>
      <c r="BD45" s="15" t="b">
        <f t="shared" ca="1" si="107"/>
        <v>0</v>
      </c>
      <c r="BE45" s="15" t="b">
        <f t="shared" ca="1" si="10"/>
        <v>0</v>
      </c>
      <c r="BF45" s="15" t="str">
        <f t="shared" ca="1" si="11"/>
        <v/>
      </c>
      <c r="BG45" s="15" t="str">
        <f t="shared" ca="1" si="12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15">
        <f t="shared" ca="1" si="13"/>
        <v>2</v>
      </c>
      <c r="BL45" s="15">
        <f t="shared" ca="1" si="14"/>
        <v>2</v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[DBTemplate.xlsm]wew!$A$3</v>
      </c>
      <c r="M46" s="19"/>
      <c r="T46" s="15" t="str">
        <f t="shared" ca="1" si="69"/>
        <v>[DBTemplate.xlsm]wew!$A$3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4"/>
        <v/>
      </c>
      <c r="AH46" s="15" t="str">
        <f t="shared" ca="1" si="5"/>
        <v/>
      </c>
      <c r="AI46" s="15" t="b">
        <f t="shared" ca="1" si="6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7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0</v>
      </c>
      <c r="AU46" s="27">
        <f t="shared" ca="1" si="101"/>
        <v>17</v>
      </c>
      <c r="AV46" s="16" t="e">
        <f t="shared" ca="1" si="102"/>
        <v>#REF!</v>
      </c>
      <c r="AW46" s="15" t="str">
        <f t="shared" ca="1" si="115"/>
        <v>[DBTemplate.xlsm]wew!$A$3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[DBTemplate.xlsm]wew!$A$3</v>
      </c>
      <c r="BC46" s="15" t="str">
        <f t="shared" ca="1" si="29"/>
        <v>[DBTemplate.xlsm]wew!$A$3</v>
      </c>
      <c r="BD46" s="15" t="b">
        <f t="shared" ca="1" si="107"/>
        <v>0</v>
      </c>
      <c r="BE46" s="15" t="b">
        <f t="shared" ca="1" si="10"/>
        <v>1</v>
      </c>
      <c r="BF46" s="15">
        <f t="shared" ca="1" si="11"/>
        <v>1</v>
      </c>
      <c r="BG46" s="15">
        <f t="shared" ca="1" si="12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15">
        <f t="shared" ca="1" si="13"/>
        <v>1</v>
      </c>
      <c r="BL46" s="15">
        <f t="shared" ca="1" si="14"/>
        <v>1</v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4"/>
        <v/>
      </c>
      <c r="AH47" s="15" t="str">
        <f t="shared" ca="1" si="5"/>
        <v/>
      </c>
      <c r="AI47" s="15" t="b">
        <f t="shared" ca="1" si="6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7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0"/>
        <v>#REF!</v>
      </c>
      <c r="BF47" s="15" t="e">
        <f t="shared" ca="1" si="11"/>
        <v>#REF!</v>
      </c>
      <c r="BG47" s="15" t="e">
        <f t="shared" ca="1" si="12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15" t="e">
        <f t="shared" ca="1" si="13"/>
        <v>#REF!</v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4"/>
        <v/>
      </c>
      <c r="AH48" s="15" t="str">
        <f t="shared" ca="1" si="5"/>
        <v/>
      </c>
      <c r="AI48" s="15" t="b">
        <f t="shared" ca="1" si="6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7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0"/>
        <v>#REF!</v>
      </c>
      <c r="BF48" s="15" t="e">
        <f t="shared" ca="1" si="11"/>
        <v>#REF!</v>
      </c>
      <c r="BG48" s="15" t="e">
        <f t="shared" ca="1" si="12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15" t="e">
        <f t="shared" ca="1" si="13"/>
        <v>#REF!</v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[DBTemplate.xlsm]wew!$R$8</v>
      </c>
      <c r="M49" s="19"/>
      <c r="T49" s="15" t="str">
        <f t="shared" ca="1" si="69"/>
        <v>[DBTemplate.xlsm]wew!$R$8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4"/>
        <v/>
      </c>
      <c r="AH49" s="15" t="str">
        <f t="shared" ca="1" si="5"/>
        <v/>
      </c>
      <c r="AI49" s="15" t="b">
        <f t="shared" ca="1" si="6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7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0</v>
      </c>
      <c r="AU49" s="27">
        <f t="shared" ca="1" si="101"/>
        <v>17</v>
      </c>
      <c r="AV49" s="16" t="e">
        <f t="shared" ca="1" si="102"/>
        <v>#REF!</v>
      </c>
      <c r="AW49" s="15" t="str">
        <f t="shared" ca="1" si="115"/>
        <v>[DBTemplate.xlsm]wew!$R$8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[DBTemplate.xlsm]wew!$R$8</v>
      </c>
      <c r="BC49" s="15" t="str">
        <f t="shared" ca="1" si="29"/>
        <v>[DBTemplate.xlsm]wew!$R$8</v>
      </c>
      <c r="BD49" s="15" t="b">
        <f t="shared" ca="1" si="107"/>
        <v>0</v>
      </c>
      <c r="BE49" s="15" t="b">
        <f t="shared" ca="1" si="10"/>
        <v>0</v>
      </c>
      <c r="BF49" s="15" t="str">
        <f t="shared" ca="1" si="11"/>
        <v/>
      </c>
      <c r="BG49" s="15" t="str">
        <f t="shared" ca="1" si="12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15">
        <f t="shared" ca="1" si="13"/>
        <v>2</v>
      </c>
      <c r="BL49" s="15">
        <f t="shared" ca="1" si="14"/>
        <v>2</v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[DBTemplate.xlsm]wew!$R$9</v>
      </c>
      <c r="M50" s="19"/>
      <c r="T50" s="15" t="str">
        <f t="shared" ca="1" si="69"/>
        <v>[DBTemplate.xlsm]wew!$R$9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4"/>
        <v/>
      </c>
      <c r="AH50" s="15" t="str">
        <f t="shared" ca="1" si="5"/>
        <v/>
      </c>
      <c r="AI50" s="15" t="b">
        <f t="shared" ca="1" si="6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7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0</v>
      </c>
      <c r="AU50" s="27">
        <f t="shared" ca="1" si="101"/>
        <v>17</v>
      </c>
      <c r="AV50" s="16" t="e">
        <f t="shared" ca="1" si="102"/>
        <v>#REF!</v>
      </c>
      <c r="AW50" s="15" t="str">
        <f t="shared" ca="1" si="115"/>
        <v>[DBTemplate.xlsm]wew!$R$9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[DBTemplate.xlsm]wew!$R$9</v>
      </c>
      <c r="BC50" s="15" t="str">
        <f t="shared" ca="1" si="29"/>
        <v>[DBTemplate.xlsm]wew!$R$9</v>
      </c>
      <c r="BD50" s="15" t="b">
        <f t="shared" ca="1" si="107"/>
        <v>0</v>
      </c>
      <c r="BE50" s="15" t="b">
        <f t="shared" ca="1" si="10"/>
        <v>0</v>
      </c>
      <c r="BF50" s="15" t="str">
        <f t="shared" ca="1" si="11"/>
        <v/>
      </c>
      <c r="BG50" s="15" t="str">
        <f t="shared" ca="1" si="12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15">
        <f t="shared" ca="1" si="13"/>
        <v>2</v>
      </c>
      <c r="BL50" s="15">
        <f t="shared" ca="1" si="14"/>
        <v>2</v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[DBTemplate.xlsm]ster!$C$3</v>
      </c>
      <c r="M51" s="19"/>
      <c r="T51" s="15" t="str">
        <f t="shared" ca="1" si="69"/>
        <v>[DBTemplate.xlsm]ster!$C$3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4"/>
        <v/>
      </c>
      <c r="AH51" s="15" t="str">
        <f t="shared" ca="1" si="5"/>
        <v/>
      </c>
      <c r="AI51" s="15" t="b">
        <f t="shared" ca="1" si="6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7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0</v>
      </c>
      <c r="AU51" s="27">
        <f t="shared" ca="1" si="101"/>
        <v>17</v>
      </c>
      <c r="AV51" s="16" t="e">
        <f t="shared" ca="1" si="102"/>
        <v>#REF!</v>
      </c>
      <c r="AW51" s="15" t="str">
        <f t="shared" ca="1" si="115"/>
        <v>[DBTemplate.xlsm]ster!$C$3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[DBTemplate.xlsm]ster!$C$3</v>
      </c>
      <c r="BC51" s="15" t="str">
        <f t="shared" ca="1" si="29"/>
        <v>[DBTemplate.xlsm]ster!$C$3</v>
      </c>
      <c r="BD51" s="15" t="b">
        <f t="shared" ca="1" si="107"/>
        <v>0</v>
      </c>
      <c r="BE51" s="15" t="b">
        <f t="shared" ca="1" si="10"/>
        <v>0</v>
      </c>
      <c r="BF51" s="15" t="str">
        <f t="shared" ca="1" si="11"/>
        <v/>
      </c>
      <c r="BG51" s="15" t="str">
        <f t="shared" ca="1" si="12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15">
        <f t="shared" ca="1" si="13"/>
        <v>2</v>
      </c>
      <c r="BL51" s="15">
        <f t="shared" ca="1" si="14"/>
        <v>2</v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[DBTemplate.xlsm]ster!$D$3</v>
      </c>
      <c r="M52" s="19"/>
      <c r="T52" s="15" t="str">
        <f t="shared" ca="1" si="69"/>
        <v>[DBTemplate.xlsm]ster!$D$3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4"/>
        <v/>
      </c>
      <c r="AH52" s="15" t="str">
        <f t="shared" ca="1" si="5"/>
        <v/>
      </c>
      <c r="AI52" s="15" t="b">
        <f t="shared" ca="1" si="6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7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0</v>
      </c>
      <c r="AU52" s="27">
        <f t="shared" ca="1" si="101"/>
        <v>17</v>
      </c>
      <c r="AV52" s="16" t="e">
        <f t="shared" ca="1" si="102"/>
        <v>#REF!</v>
      </c>
      <c r="AW52" s="15" t="str">
        <f t="shared" ca="1" si="115"/>
        <v>[DBTemplate.xlsm]ster!$D$3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[DBTemplate.xlsm]ster!$D$3</v>
      </c>
      <c r="BC52" s="15" t="str">
        <f t="shared" ca="1" si="29"/>
        <v>[DBTemplate.xlsm]ster!$D$3</v>
      </c>
      <c r="BD52" s="15" t="b">
        <f t="shared" ca="1" si="107"/>
        <v>0</v>
      </c>
      <c r="BE52" s="15" t="b">
        <f t="shared" ca="1" si="10"/>
        <v>0</v>
      </c>
      <c r="BF52" s="15" t="str">
        <f t="shared" ca="1" si="11"/>
        <v/>
      </c>
      <c r="BG52" s="15" t="str">
        <f t="shared" ca="1" si="12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15">
        <f t="shared" ca="1" si="13"/>
        <v>2</v>
      </c>
      <c r="BL52" s="15">
        <f t="shared" ca="1" si="14"/>
        <v>2</v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[DBTemplate.xlsm]grupy!$B$4</v>
      </c>
      <c r="K53" s="15">
        <f ca="1">ster!$C$16</f>
        <v>42767</v>
      </c>
      <c r="L53" s="15">
        <f ca="1">COUNTA(grupy!$B$4:$F$4)</f>
        <v>4</v>
      </c>
      <c r="M53" s="19"/>
      <c r="P53" s="15">
        <v>1</v>
      </c>
      <c r="T53" s="15" t="str">
        <f t="shared" ca="1" si="69"/>
        <v>[TheOne_Template.xlsm]grupy!$B$4:$E$42770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4"/>
        <v/>
      </c>
      <c r="AH53" s="15" t="str">
        <f t="shared" ca="1" si="5"/>
        <v/>
      </c>
      <c r="AI53" s="15" t="b">
        <f t="shared" ca="1" si="6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7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0</v>
      </c>
      <c r="AU53" s="27">
        <f t="shared" ca="1" si="101"/>
        <v>17</v>
      </c>
      <c r="AV53" s="16" t="e">
        <f t="shared" ca="1" si="102"/>
        <v>#REF!</v>
      </c>
      <c r="AW53" s="15" t="str">
        <f t="shared" ca="1" si="115"/>
        <v>[DBTemplate.xlsm]grupy!$B$4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42767</v>
      </c>
      <c r="BB53" s="15" t="str">
        <f t="shared" ca="1" si="106"/>
        <v>[DBTemplate.xlsm]grupy!$B$4</v>
      </c>
      <c r="BC53" s="15" t="str">
        <f t="shared" ca="1" si="29"/>
        <v>[TheOne_Template.xlsm]grupy!$B$4:$E$42770</v>
      </c>
      <c r="BD53" s="15" t="b">
        <f t="shared" ca="1" si="107"/>
        <v>1</v>
      </c>
      <c r="BE53" s="15" t="b">
        <f t="shared" ca="1" si="10"/>
        <v>0</v>
      </c>
      <c r="BF53" s="15" t="str">
        <f t="shared" ca="1" si="11"/>
        <v/>
      </c>
      <c r="BG53" s="15" t="str">
        <f t="shared" ca="1" si="12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15">
        <f t="shared" ca="1" si="13"/>
        <v>2</v>
      </c>
      <c r="BL53" s="15">
        <f t="shared" ca="1" si="14"/>
        <v>2</v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[DBTemplate.xlsm]grupy!$C$4</v>
      </c>
      <c r="K54" s="15">
        <f ca="1">ster!$C$16</f>
        <v>42767</v>
      </c>
      <c r="M54" s="19"/>
      <c r="T54" s="15" t="str">
        <f t="shared" ca="1" si="69"/>
        <v>[TheOne_Template.xlsm]grupy!$C$4:$C$42770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4"/>
        <v/>
      </c>
      <c r="AH54" s="15" t="str">
        <f t="shared" ca="1" si="5"/>
        <v/>
      </c>
      <c r="AI54" s="15" t="b">
        <f t="shared" ca="1" si="6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7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0</v>
      </c>
      <c r="AU54" s="27">
        <f t="shared" ca="1" si="101"/>
        <v>17</v>
      </c>
      <c r="AV54" s="16" t="e">
        <f t="shared" ca="1" si="102"/>
        <v>#REF!</v>
      </c>
      <c r="AW54" s="15" t="str">
        <f t="shared" ca="1" si="115"/>
        <v>[DBTemplate.xlsm]grupy!$C$4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42767</v>
      </c>
      <c r="BB54" s="15" t="str">
        <f t="shared" ca="1" si="106"/>
        <v>[DBTemplate.xlsm]grupy!$C$4</v>
      </c>
      <c r="BC54" s="15" t="str">
        <f t="shared" ca="1" si="29"/>
        <v>[TheOne_Template.xlsm]grupy!$C$4:$C$42770</v>
      </c>
      <c r="BD54" s="15" t="b">
        <f t="shared" ca="1" si="107"/>
        <v>1</v>
      </c>
      <c r="BE54" s="15" t="b">
        <f t="shared" ca="1" si="10"/>
        <v>0</v>
      </c>
      <c r="BF54" s="15" t="str">
        <f t="shared" ca="1" si="11"/>
        <v/>
      </c>
      <c r="BG54" s="15" t="str">
        <f t="shared" ca="1" si="12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15">
        <f t="shared" ca="1" si="13"/>
        <v>2</v>
      </c>
      <c r="BL54" s="15">
        <f t="shared" ca="1" si="14"/>
        <v>2</v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4"/>
        <v/>
      </c>
      <c r="AH55" s="15" t="str">
        <f t="shared" ca="1" si="5"/>
        <v/>
      </c>
      <c r="AI55" s="15" t="b">
        <f t="shared" ca="1" si="6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7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0"/>
        <v>0</v>
      </c>
      <c r="BF55" s="15" t="str">
        <f t="shared" ca="1" si="11"/>
        <v/>
      </c>
      <c r="BG55" s="15" t="str">
        <f t="shared" si="12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15" t="str">
        <f t="shared" si="13"/>
        <v/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b">
        <f t="shared" si="18"/>
        <v>0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4"/>
        <v/>
      </c>
      <c r="AH56" s="15" t="str">
        <f t="shared" ca="1" si="5"/>
        <v/>
      </c>
      <c r="AI56" s="15" t="b">
        <f t="shared" ca="1" si="6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7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0"/>
        <v>0</v>
      </c>
      <c r="BF56" s="15" t="str">
        <f t="shared" ca="1" si="11"/>
        <v/>
      </c>
      <c r="BG56" s="15" t="str">
        <f t="shared" si="12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15" t="str">
        <f t="shared" si="13"/>
        <v/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b">
        <f t="shared" si="18"/>
        <v>0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4"/>
        <v/>
      </c>
      <c r="AH57" s="15" t="str">
        <f t="shared" ca="1" si="5"/>
        <v/>
      </c>
      <c r="AI57" s="15" t="b">
        <f t="shared" ca="1" si="6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7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0"/>
        <v>0</v>
      </c>
      <c r="BF57" s="15" t="str">
        <f t="shared" ca="1" si="11"/>
        <v/>
      </c>
      <c r="BG57" s="15" t="str">
        <f t="shared" si="12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15" t="str">
        <f t="shared" si="13"/>
        <v/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b">
        <f t="shared" si="18"/>
        <v>0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[DBTemplate.xlsm]grupy!$G$4</v>
      </c>
      <c r="K58" s="15">
        <f ca="1">ster!$C$16</f>
        <v>42767</v>
      </c>
      <c r="M58" s="19"/>
      <c r="T58" s="15" t="str">
        <f t="shared" ca="1" si="69"/>
        <v>[TheOne_Template.xlsm]grupy!$G$4:$G$42770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4"/>
        <v/>
      </c>
      <c r="AH58" s="15" t="str">
        <f t="shared" ca="1" si="5"/>
        <v/>
      </c>
      <c r="AI58" s="15" t="b">
        <f t="shared" ca="1" si="6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7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0</v>
      </c>
      <c r="AU58" s="27">
        <f t="shared" ca="1" si="101"/>
        <v>17</v>
      </c>
      <c r="AV58" s="16" t="e">
        <f t="shared" ca="1" si="102"/>
        <v>#REF!</v>
      </c>
      <c r="AW58" s="15" t="str">
        <f t="shared" ca="1" si="115"/>
        <v>[DBTemplate.xlsm]grupy!$G$4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42767</v>
      </c>
      <c r="BB58" s="15" t="str">
        <f t="shared" ca="1" si="106"/>
        <v>[DBTemplate.xlsm]grupy!$G$4</v>
      </c>
      <c r="BC58" s="15" t="str">
        <f t="shared" ca="1" si="29"/>
        <v>[TheOne_Template.xlsm]grupy!$G$4:$G$42770</v>
      </c>
      <c r="BD58" s="15" t="b">
        <f t="shared" ca="1" si="107"/>
        <v>1</v>
      </c>
      <c r="BE58" s="15" t="b">
        <f t="shared" ca="1" si="10"/>
        <v>0</v>
      </c>
      <c r="BF58" s="15" t="str">
        <f t="shared" ca="1" si="11"/>
        <v/>
      </c>
      <c r="BG58" s="15" t="str">
        <f t="shared" ca="1" si="12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15">
        <f t="shared" ca="1" si="13"/>
        <v>2</v>
      </c>
      <c r="BL58" s="15">
        <f t="shared" ca="1" si="14"/>
        <v>2</v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[DBTemplate.xlsm]grupy!$H$4</v>
      </c>
      <c r="K59" s="15">
        <f ca="1">ster!$C$16</f>
        <v>42767</v>
      </c>
      <c r="M59" s="19"/>
      <c r="T59" s="15" t="str">
        <f t="shared" ca="1" si="69"/>
        <v>[TheOne_Template.xlsm]grupy!$H$4:$H$42770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4"/>
        <v/>
      </c>
      <c r="AH59" s="15" t="str">
        <f t="shared" ca="1" si="5"/>
        <v/>
      </c>
      <c r="AI59" s="15" t="b">
        <f t="shared" ca="1" si="6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7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0</v>
      </c>
      <c r="AU59" s="27">
        <f t="shared" ca="1" si="101"/>
        <v>17</v>
      </c>
      <c r="AV59" s="16" t="e">
        <f t="shared" ca="1" si="102"/>
        <v>#REF!</v>
      </c>
      <c r="AW59" s="15" t="str">
        <f t="shared" ca="1" si="115"/>
        <v>[DBTemplate.xlsm]grupy!$H$4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42767</v>
      </c>
      <c r="BB59" s="15" t="str">
        <f t="shared" ca="1" si="106"/>
        <v>[DBTemplate.xlsm]grupy!$H$4</v>
      </c>
      <c r="BC59" s="15" t="str">
        <f t="shared" ca="1" si="29"/>
        <v>[TheOne_Template.xlsm]grupy!$H$4:$H$42770</v>
      </c>
      <c r="BD59" s="15" t="b">
        <f t="shared" ca="1" si="107"/>
        <v>1</v>
      </c>
      <c r="BE59" s="15" t="b">
        <f t="shared" ca="1" si="10"/>
        <v>0</v>
      </c>
      <c r="BF59" s="15" t="str">
        <f t="shared" ca="1" si="11"/>
        <v/>
      </c>
      <c r="BG59" s="15" t="str">
        <f t="shared" ca="1" si="12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15">
        <f t="shared" ca="1" si="13"/>
        <v>2</v>
      </c>
      <c r="BL59" s="15">
        <f t="shared" ca="1" si="14"/>
        <v>2</v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[DBTemplate.xlsm]grupy!$I$4</v>
      </c>
      <c r="K60" s="15">
        <f ca="1">ster!$C$16</f>
        <v>42767</v>
      </c>
      <c r="M60" s="19"/>
      <c r="T60" s="15" t="str">
        <f ca="1">BC60</f>
        <v>[TheOne_Template.xlsm]grupy!$I$4:$I$42770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4"/>
        <v/>
      </c>
      <c r="AH60" s="15" t="str">
        <f t="shared" ca="1" si="5"/>
        <v/>
      </c>
      <c r="AI60" s="15" t="b">
        <f t="shared" ca="1" si="6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7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0</v>
      </c>
      <c r="AU60" s="27">
        <f t="shared" ca="1" si="101"/>
        <v>17</v>
      </c>
      <c r="AV60" s="16" t="e">
        <f t="shared" ca="1" si="102"/>
        <v>#REF!</v>
      </c>
      <c r="AW60" s="15" t="str">
        <f t="shared" ca="1" si="115"/>
        <v>[DBTemplate.xlsm]grupy!$I$4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42767</v>
      </c>
      <c r="BB60" s="15" t="str">
        <f t="shared" ca="1" si="106"/>
        <v>[DBTemplate.xlsm]grupy!$I$4</v>
      </c>
      <c r="BC60" s="15" t="str">
        <f t="shared" ca="1" si="29"/>
        <v>[TheOne_Template.xlsm]grupy!$I$4:$I$42770</v>
      </c>
      <c r="BD60" s="15" t="b">
        <f t="shared" ca="1" si="107"/>
        <v>1</v>
      </c>
      <c r="BE60" s="15" t="b">
        <f t="shared" ca="1" si="10"/>
        <v>0</v>
      </c>
      <c r="BF60" s="15" t="str">
        <f t="shared" ca="1" si="11"/>
        <v/>
      </c>
      <c r="BG60" s="15" t="str">
        <f t="shared" ca="1" si="12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15">
        <f t="shared" ca="1" si="13"/>
        <v>2</v>
      </c>
      <c r="BL60" s="15">
        <f t="shared" ca="1" si="14"/>
        <v>2</v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[DBTemplate.xlsm]grupy!$J$4</v>
      </c>
      <c r="K61" s="15">
        <f ca="1">ster!$C$16</f>
        <v>42767</v>
      </c>
      <c r="M61" s="19"/>
      <c r="T61" s="15" t="str">
        <f ca="1">BC61</f>
        <v>[TheOne_Template.xlsm]grupy!$J$4:$J$42770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4"/>
        <v/>
      </c>
      <c r="AH61" s="15" t="str">
        <f t="shared" ca="1" si="5"/>
        <v/>
      </c>
      <c r="AI61" s="15" t="b">
        <f t="shared" ca="1" si="6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7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0</v>
      </c>
      <c r="AU61" s="27">
        <f t="shared" ca="1" si="101"/>
        <v>17</v>
      </c>
      <c r="AV61" s="16" t="e">
        <f t="shared" ca="1" si="102"/>
        <v>#REF!</v>
      </c>
      <c r="AW61" s="15" t="str">
        <f t="shared" ca="1" si="115"/>
        <v>[DBTemplate.xlsm]grupy!$J$4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42767</v>
      </c>
      <c r="BB61" s="15" t="str">
        <f t="shared" ca="1" si="106"/>
        <v>[DBTemplate.xlsm]grupy!$J$4</v>
      </c>
      <c r="BC61" s="15" t="str">
        <f t="shared" ca="1" si="29"/>
        <v>[TheOne_Template.xlsm]grupy!$J$4:$J$42770</v>
      </c>
      <c r="BD61" s="15" t="b">
        <f t="shared" ca="1" si="107"/>
        <v>1</v>
      </c>
      <c r="BE61" s="15" t="b">
        <f t="shared" ca="1" si="10"/>
        <v>0</v>
      </c>
      <c r="BF61" s="15" t="str">
        <f t="shared" ca="1" si="11"/>
        <v/>
      </c>
      <c r="BG61" s="15" t="str">
        <f t="shared" ca="1" si="12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15">
        <f t="shared" ca="1" si="13"/>
        <v>2</v>
      </c>
      <c r="BL61" s="15">
        <f t="shared" ca="1" si="14"/>
        <v>2</v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[DBTemplate.xlsm]ster!$B$12</v>
      </c>
      <c r="M62" s="19"/>
      <c r="T62" s="15" t="str">
        <f t="shared" ref="T62:T68" ca="1" si="125">BC62</f>
        <v>[DBTemplate.xlsm]ster!$B$12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4"/>
        <v/>
      </c>
      <c r="AH62" s="15" t="str">
        <f t="shared" ca="1" si="5"/>
        <v/>
      </c>
      <c r="AI62" s="15" t="b">
        <f t="shared" ca="1" si="6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7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0</v>
      </c>
      <c r="AU62" s="27">
        <f t="shared" ca="1" si="101"/>
        <v>17</v>
      </c>
      <c r="AV62" s="16" t="e">
        <f t="shared" ca="1" si="102"/>
        <v>#REF!</v>
      </c>
      <c r="AW62" s="15" t="str">
        <f t="shared" ca="1" si="115"/>
        <v>[DBTemplate.xlsm]ster!$B$12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[DBTemplate.xlsm]ster!$B$12</v>
      </c>
      <c r="BC62" s="15" t="str">
        <f t="shared" ca="1" si="29"/>
        <v>[DBTemplate.xlsm]ster!$B$12</v>
      </c>
      <c r="BD62" s="15" t="b">
        <f t="shared" ca="1" si="107"/>
        <v>0</v>
      </c>
      <c r="BE62" s="15" t="b">
        <f t="shared" ca="1" si="10"/>
        <v>1</v>
      </c>
      <c r="BF62" s="15">
        <f t="shared" ca="1" si="11"/>
        <v>1</v>
      </c>
      <c r="BG62" s="15">
        <f t="shared" ca="1" si="12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15">
        <f t="shared" ca="1" si="13"/>
        <v>1</v>
      </c>
      <c r="BL62" s="15">
        <f t="shared" ca="1" si="14"/>
        <v>1</v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[DBTemplate.xlsm]ster!$C$12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4"/>
        <v/>
      </c>
      <c r="AH63" s="15" t="str">
        <f t="shared" ca="1" si="5"/>
        <v/>
      </c>
      <c r="AI63" s="15" t="b">
        <f t="shared" ca="1" si="6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7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0</v>
      </c>
      <c r="AU63" s="27">
        <f t="shared" ca="1" si="101"/>
        <v>17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0"/>
        <v>0</v>
      </c>
      <c r="BF63" s="15" t="str">
        <f t="shared" ca="1" si="11"/>
        <v/>
      </c>
      <c r="BG63" s="15" t="str">
        <f t="shared" ca="1" si="12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15" t="str">
        <f t="shared" ca="1" si="13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[DBTemplate.xlsm]ster!$B$14</v>
      </c>
      <c r="M64" s="19"/>
      <c r="T64" s="15" t="str">
        <f t="shared" ca="1" si="125"/>
        <v>[DBTemplate.xlsm]ster!$B$14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4"/>
        <v/>
      </c>
      <c r="AH64" s="15" t="str">
        <f t="shared" ca="1" si="5"/>
        <v/>
      </c>
      <c r="AI64" s="15" t="b">
        <f t="shared" ca="1" si="6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7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0</v>
      </c>
      <c r="AU64" s="27">
        <f t="shared" ca="1" si="101"/>
        <v>17</v>
      </c>
      <c r="AV64" s="16" t="e">
        <f t="shared" ca="1" si="102"/>
        <v>#REF!</v>
      </c>
      <c r="AW64" s="15" t="str">
        <f t="shared" ca="1" si="115"/>
        <v>[DBTemplate.xlsm]ster!$B$14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[DBTemplate.xlsm]ster!$B$14</v>
      </c>
      <c r="BC64" s="15" t="str">
        <f t="shared" ca="1" si="29"/>
        <v>[DBTemplate.xlsm]ster!$B$14</v>
      </c>
      <c r="BD64" s="15" t="b">
        <f t="shared" ca="1" si="107"/>
        <v>0</v>
      </c>
      <c r="BE64" s="15" t="b">
        <f t="shared" ca="1" si="10"/>
        <v>1</v>
      </c>
      <c r="BF64" s="15">
        <f t="shared" ca="1" si="11"/>
        <v>1</v>
      </c>
      <c r="BG64" s="15">
        <f t="shared" ca="1" si="12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15">
        <f t="shared" ca="1" si="13"/>
        <v>1</v>
      </c>
      <c r="BL64" s="15">
        <f t="shared" ca="1" si="14"/>
        <v>1</v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[DBTemplate.xlsm]ster!$C$14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4"/>
        <v/>
      </c>
      <c r="AH65" s="15" t="str">
        <f t="shared" ca="1" si="5"/>
        <v/>
      </c>
      <c r="AI65" s="15" t="b">
        <f t="shared" ca="1" si="6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7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0</v>
      </c>
      <c r="AU65" s="27">
        <f t="shared" ca="1" si="101"/>
        <v>17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0"/>
        <v>0</v>
      </c>
      <c r="BF65" s="15" t="str">
        <f t="shared" ca="1" si="11"/>
        <v/>
      </c>
      <c r="BG65" s="15" t="str">
        <f t="shared" ca="1" si="12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15" t="str">
        <f t="shared" ca="1" si="13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[DBTemplate.xlsm]ster!$B$16</v>
      </c>
      <c r="M66" s="19"/>
      <c r="T66" s="15" t="str">
        <f t="shared" ca="1" si="125"/>
        <v>[DBTemplate.xlsm]ster!$B$16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4"/>
        <v/>
      </c>
      <c r="AH66" s="15" t="str">
        <f t="shared" ca="1" si="5"/>
        <v/>
      </c>
      <c r="AI66" s="15" t="b">
        <f t="shared" ca="1" si="6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7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0</v>
      </c>
      <c r="AU66" s="27">
        <f t="shared" ca="1" si="101"/>
        <v>17</v>
      </c>
      <c r="AV66" s="16" t="e">
        <f t="shared" ca="1" si="102"/>
        <v>#REF!</v>
      </c>
      <c r="AW66" s="15" t="str">
        <f t="shared" ca="1" si="115"/>
        <v>[DBTemplate.xlsm]ster!$B$16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[DBTemplate.xlsm]ster!$B$16</v>
      </c>
      <c r="BC66" s="15" t="str">
        <f t="shared" ca="1" si="29"/>
        <v>[DBTemplate.xlsm]ster!$B$16</v>
      </c>
      <c r="BD66" s="15" t="b">
        <f t="shared" ca="1" si="107"/>
        <v>0</v>
      </c>
      <c r="BE66" s="15" t="b">
        <f t="shared" ca="1" si="10"/>
        <v>1</v>
      </c>
      <c r="BF66" s="15">
        <f t="shared" ca="1" si="11"/>
        <v>1</v>
      </c>
      <c r="BG66" s="15">
        <f t="shared" ca="1" si="12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15">
        <f t="shared" ca="1" si="13"/>
        <v>1</v>
      </c>
      <c r="BL66" s="15">
        <f t="shared" ca="1" si="14"/>
        <v>1</v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[DBTemplate.xlsm]ster!$C$16</v>
      </c>
      <c r="M67" s="19"/>
      <c r="T67" s="15" t="str">
        <f t="shared" ca="1" si="125"/>
        <v>[DBTemplate.xlsm]ster!$C$16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4"/>
        <v/>
      </c>
      <c r="AH67" s="15" t="str">
        <f t="shared" ca="1" si="5"/>
        <v/>
      </c>
      <c r="AI67" s="15" t="b">
        <f t="shared" ca="1" si="6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7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0</v>
      </c>
      <c r="AU67" s="27">
        <f t="shared" ca="1" si="101"/>
        <v>17</v>
      </c>
      <c r="AV67" s="16" t="e">
        <f t="shared" ca="1" si="102"/>
        <v>#REF!</v>
      </c>
      <c r="AW67" s="15" t="str">
        <f t="shared" ca="1" si="115"/>
        <v>[DBTemplate.xlsm]ster!$C$16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[DBTemplate.xlsm]ster!$C$16</v>
      </c>
      <c r="BC67" s="15" t="str">
        <f t="shared" ca="1" si="29"/>
        <v>[DBTemplate.xlsm]ster!$C$16</v>
      </c>
      <c r="BD67" s="15" t="b">
        <f t="shared" ca="1" si="107"/>
        <v>0</v>
      </c>
      <c r="BE67" s="15" t="b">
        <f t="shared" ca="1" si="10"/>
        <v>1</v>
      </c>
      <c r="BF67" s="15">
        <f t="shared" ca="1" si="11"/>
        <v>1</v>
      </c>
      <c r="BG67" s="15">
        <f t="shared" ca="1" si="12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15">
        <f t="shared" ca="1" si="13"/>
        <v>1</v>
      </c>
      <c r="BL67" s="15">
        <f t="shared" ca="1" si="14"/>
        <v>1</v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[DBTemplate.xlsm]wew!$G$11</v>
      </c>
      <c r="M68" s="19"/>
      <c r="T68" s="15" t="str">
        <f t="shared" ca="1" si="125"/>
        <v>[DBTemplate.xlsm]wew!$G$11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4"/>
        <v/>
      </c>
      <c r="AH68" s="15" t="str">
        <f t="shared" ca="1" si="5"/>
        <v/>
      </c>
      <c r="AI68" s="15" t="b">
        <f t="shared" ca="1" si="6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7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0</v>
      </c>
      <c r="AU68" s="27">
        <f t="shared" ca="1" si="101"/>
        <v>17</v>
      </c>
      <c r="AV68" s="16" t="e">
        <f t="shared" ca="1" si="102"/>
        <v>#REF!</v>
      </c>
      <c r="AW68" s="15" t="str">
        <f t="shared" ca="1" si="115"/>
        <v>[DBTemplate.xlsm]wew!$G$11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[DBTemplate.xlsm]wew!$G$11</v>
      </c>
      <c r="BC68" s="15" t="str">
        <f t="shared" ca="1" si="29"/>
        <v>[DBTemplate.xlsm]wew!$G$11</v>
      </c>
      <c r="BD68" s="15" t="b">
        <f t="shared" ca="1" si="107"/>
        <v>0</v>
      </c>
      <c r="BE68" s="15" t="b">
        <f t="shared" ca="1" si="10"/>
        <v>1</v>
      </c>
      <c r="BF68" s="15">
        <f t="shared" ca="1" si="11"/>
        <v>1</v>
      </c>
      <c r="BG68" s="15">
        <f t="shared" ca="1" si="12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15">
        <f t="shared" ca="1" si="13"/>
        <v>1</v>
      </c>
      <c r="BL68" s="15">
        <f t="shared" ca="1" si="14"/>
        <v>1</v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7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8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1186</v>
      </c>
      <c r="M69" s="19"/>
      <c r="P69" s="15">
        <v>2</v>
      </c>
      <c r="Q69" s="15">
        <v>1</v>
      </c>
      <c r="T69" s="15" t="str">
        <f t="shared" ref="T69:T90" ca="1" si="129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0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1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1186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2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15" t="e">
        <f ca="1">IF(AR69,IF(AND(BI69,NOT(BJ69)),1,IF(AND(BJ69,NOT(BI69)),2,3)),"")</f>
        <v>#REF!</v>
      </c>
      <c r="BL69" s="15" t="e">
        <f ca="1">CHOOSE(AQ69,BK69,AN69,3,4)</f>
        <v>#REF!</v>
      </c>
      <c r="BP69" s="15" t="b">
        <f t="shared" ref="BP69:BP85" si="133">IF(AD69,IF(M69="",TRUE,NOT(M69)),FALSE)</f>
        <v>1</v>
      </c>
      <c r="BQ69" s="15" t="e">
        <f t="shared" ref="BQ69:BQ85" ca="1" si="134">IF(BP69,OR(BU69:CZ69),FALSE)</f>
        <v>#REF!</v>
      </c>
      <c r="BR69" s="15" t="e">
        <f ca="1">IF(BQ69,MATCH(TRUE,BU69:CZ69,0),"")</f>
        <v>#REF!</v>
      </c>
      <c r="BS69" s="15" t="e">
        <f t="shared" ref="BS69:BS85" ca="1" si="135">IF(BP69,IF(BQ69,BR69,IF(AQ69=2,AP69,0)),0)</f>
        <v>#REF!</v>
      </c>
      <c r="BT69" s="15" t="e">
        <f t="shared" ref="BT69:BT84" ca="1" si="136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7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8">IF(V69&lt;&gt;"",IFERROR(INDEX(INDIRECT($BS$4),MATCH(V69,INDIRECT($C$4),0)),100),"")</f>
        <v/>
      </c>
      <c r="DP69" s="15" t="str">
        <f t="shared" ca="1" si="138"/>
        <v/>
      </c>
      <c r="DQ69" s="15" t="str">
        <f t="shared" ca="1" si="138"/>
        <v/>
      </c>
      <c r="DR69" s="15" t="str">
        <f t="shared" ca="1" si="138"/>
        <v/>
      </c>
      <c r="DS69" s="15" t="str">
        <f t="shared" ca="1" si="138"/>
        <v/>
      </c>
      <c r="DT69" s="15" t="str">
        <f t="shared" ca="1" si="138"/>
        <v/>
      </c>
      <c r="DU69" s="15" t="str">
        <f t="shared" ca="1" si="138"/>
        <v/>
      </c>
      <c r="DV69" s="15" t="str">
        <f t="shared" ca="1" si="127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8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59</v>
      </c>
      <c r="L70" s="15">
        <f>2*ster!$C$12</f>
        <v>1186</v>
      </c>
      <c r="M70" s="19"/>
      <c r="T70" s="15" t="str">
        <f t="shared" ca="1" si="129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0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1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1186</v>
      </c>
      <c r="BA70" s="15">
        <f ca="1">IF($AE70,IF(NOT(AI70),"?",ROWS(INDIRECT($AK70))),IF($AD70,IF(K70="",1,K70)))</f>
        <v>59</v>
      </c>
      <c r="BB70" s="15" t="e">
        <f ca="1">IF(AD70,CHOOSE(AQ70,AW70,AK70,"?"),"")</f>
        <v>#REF!</v>
      </c>
      <c r="BC70" s="15" t="str">
        <f t="shared" ca="1" si="132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15" t="e">
        <f ca="1">IF(AR70,IF(AND(BI70,NOT(BJ70)),1,IF(AND(BJ70,NOT(BI70)),2,3)),"")</f>
        <v>#REF!</v>
      </c>
      <c r="BL70" s="15" t="e">
        <f ca="1">CHOOSE(AQ70,BK70,AN70,3,4)</f>
        <v>#REF!</v>
      </c>
      <c r="BP70" s="15" t="b">
        <f t="shared" si="133"/>
        <v>1</v>
      </c>
      <c r="BQ70" s="15" t="e">
        <f t="shared" ca="1" si="134"/>
        <v>#REF!</v>
      </c>
      <c r="BR70" s="15" t="e">
        <f ca="1">IF(BQ70,MATCH(TRUE,BU70:CZ70,0),"")</f>
        <v>#REF!</v>
      </c>
      <c r="BS70" s="15" t="e">
        <f t="shared" ca="1" si="135"/>
        <v>#REF!</v>
      </c>
      <c r="BT70" s="15" t="e">
        <f t="shared" ca="1" si="136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7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8"/>
        <v/>
      </c>
      <c r="DP70" s="15" t="str">
        <f t="shared" ca="1" si="138"/>
        <v/>
      </c>
      <c r="DQ70" s="15" t="str">
        <f t="shared" ca="1" si="138"/>
        <v/>
      </c>
      <c r="DR70" s="15" t="str">
        <f t="shared" ca="1" si="138"/>
        <v/>
      </c>
      <c r="DS70" s="15" t="str">
        <f t="shared" ca="1" si="138"/>
        <v/>
      </c>
      <c r="DT70" s="15" t="str">
        <f t="shared" ca="1" si="138"/>
        <v/>
      </c>
      <c r="DU70" s="15" t="str">
        <f t="shared" ca="1" si="138"/>
        <v/>
      </c>
      <c r="DV70" s="15" t="str">
        <f t="shared" ca="1" si="127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8"/>
        <v>MaxWierszEtykiet</v>
      </c>
      <c r="G71" s="15" t="s">
        <v>88</v>
      </c>
      <c r="J71" s="19" t="str">
        <f ca="1">CELL(_CELL_ADDRESS_NAME,ster!$B$20)</f>
        <v>[DBTemplate.xlsm]ster!$B$20</v>
      </c>
      <c r="M71" s="19"/>
      <c r="T71" s="15" t="str">
        <f t="shared" ca="1" si="129"/>
        <v>[DBTemplate.xlsm]ster!$B$20</v>
      </c>
      <c r="U71" s="15">
        <f t="shared" ca="1" si="126"/>
        <v>25</v>
      </c>
      <c r="V71" s="15" t="s">
        <v>222</v>
      </c>
      <c r="AD71" s="16" t="b">
        <f t="shared" ref="AD71:AD90" si="139">C71&lt;&gt;""</f>
        <v>1</v>
      </c>
      <c r="AE71" s="16" t="b">
        <f t="shared" ref="AE71:AE90" si="140">AND(I71&lt;&gt;"",H71&lt;&gt;"")</f>
        <v>0</v>
      </c>
      <c r="AF71" s="15" t="str">
        <f t="shared" ref="AF71:AF90" si="141">IF(AE71,"[" &amp; H71 &amp; "]" &amp; $B$2,"")</f>
        <v/>
      </c>
      <c r="AG71" s="15" t="str">
        <f t="shared" ref="AG71:AG90" ca="1" si="142">IF(AND(AE71,NOT(BX71)),INDIRECT(ADDRESS(ROW($D$4),COLUMN($D$4),,,AF71)),"")</f>
        <v/>
      </c>
      <c r="AH71" s="15" t="str">
        <f t="shared" ref="AH71:AH90" ca="1" si="143">IF(AND(AE71,NOT(BX71)),MATCH(I71,INDIRECT(AG71),0),"")</f>
        <v/>
      </c>
      <c r="AI71" s="15" t="b">
        <f t="shared" ref="AI71:AI90" ca="1" si="144">AND(AE71,NOT(BX71),NOT(BY71))</f>
        <v>0</v>
      </c>
      <c r="AJ71" s="15" t="str">
        <f t="shared" ca="1" si="130"/>
        <v/>
      </c>
      <c r="AK71" s="27" t="str">
        <f t="shared" ref="AK71:AK90" ca="1" si="145">IF(AE71,INDEX(INDIRECT(AJ71),AH71),"")</f>
        <v/>
      </c>
      <c r="AL71" s="15" t="b">
        <f t="shared" ref="AL71:AL90" ca="1" si="146">AND(AE71,NOT(OR(BX71,BY71)))</f>
        <v>0</v>
      </c>
      <c r="AM71" s="15" t="str">
        <f t="shared" ref="AM71:AM90" ca="1" si="147">IF(AE71,INDIRECT(ADDRESS(ROW($BK$4),COLUMN($BK$4),,,AF71)),"")</f>
        <v/>
      </c>
      <c r="AN71" s="15">
        <f t="shared" ref="AN71:AN90" ca="1" si="148">IFERROR(IF(AE71,INDEX(INDIRECT(AM71),AH71),3),3)</f>
        <v>3</v>
      </c>
      <c r="AO71" s="15" t="str">
        <f t="shared" ca="1" si="131"/>
        <v/>
      </c>
      <c r="AP71" s="15" t="str">
        <f t="shared" ref="AP71:AP90" ca="1" si="149">IF(AQ71=2,INDEX(INDIRECT(AO71),AH71),"")</f>
        <v/>
      </c>
      <c r="AQ71" s="27">
        <f t="shared" ref="AQ71:AQ90" ca="1" si="150">IF(AND(AE71,NOT(AR71)),2,IF(AND(AR71,NOT(AE71)),1,IF(AND(NOT(AE71),NOT(AR71)),4,3)))</f>
        <v>1</v>
      </c>
      <c r="AR71" s="15" t="b">
        <f t="shared" ref="AR71:AR90" ca="1" si="151">AND(J71&lt;&gt;"",AD71)</f>
        <v>1</v>
      </c>
      <c r="AS71" s="27" t="b">
        <f t="shared" ref="AS71:AS90" ca="1" si="152">NOT(ISERROR(FIND("[",J71)))</f>
        <v>1</v>
      </c>
      <c r="AT71" s="27" t="b">
        <f t="shared" ref="AT71:AT90" ca="1" si="153">MID(J71,1,1)="'"</f>
        <v>0</v>
      </c>
      <c r="AU71" s="27">
        <f t="shared" ref="AU71:AU90" ca="1" si="154">IF(AS71,FIND("]",J71),"")</f>
        <v>17</v>
      </c>
      <c r="AV71" s="16" t="e">
        <f t="shared" ref="AV71:AV90" ca="1" si="155">IF(AS71,MID(J71,1,AU71)&lt;&gt;$V$2,FALSE)</f>
        <v>#REF!</v>
      </c>
      <c r="AW71" s="15" t="str">
        <f t="shared" ca="1" si="115"/>
        <v>[DBTemplate.xlsm]ster!$B$20</v>
      </c>
      <c r="AX71" s="27" t="b">
        <f t="shared" ref="AX71:AX90" ca="1" si="156">IF(AR71,ROWS(INDIRECT(AW71))&gt;1)</f>
        <v>0</v>
      </c>
      <c r="AY71" s="27" t="b">
        <f t="shared" ref="AY71:AY90" ca="1" si="157">IF(AR71,COLUMNS(INDIRECT(AW71))&gt;1)</f>
        <v>0</v>
      </c>
      <c r="AZ71" s="15">
        <f t="shared" ref="AZ71:AZ90" ca="1" si="158">IF($AE71,IF(NOT(AI71),"?",COLUMNS(INDIRECT($AK71))),IF($AD71,IF(L71="",1,L71)))</f>
        <v>1</v>
      </c>
      <c r="BA71" s="15">
        <f t="shared" ref="BA71:BA90" ca="1" si="159">IF($AE71,IF(NOT(AI71),"?",ROWS(INDIRECT($AK71))),IF($AD71,IF(K71="",1,K71)))</f>
        <v>1</v>
      </c>
      <c r="BB71" s="15" t="str">
        <f t="shared" ref="BB71:BB90" ca="1" si="160">IF(AD71,CHOOSE(AQ71,AW71,AK71,"?"),"")</f>
        <v>[DBTemplate.xlsm]ster!$B$20</v>
      </c>
      <c r="BC71" s="15" t="str">
        <f t="shared" ca="1" si="132"/>
        <v>[DBTemplate.xlsm]ster!$B$20</v>
      </c>
      <c r="BD71" s="15" t="b">
        <f t="shared" ref="BD71:BD90" ca="1" si="161">AZ71*BA71&gt;1</f>
        <v>0</v>
      </c>
      <c r="BE71" s="15" t="b">
        <f t="shared" ref="BE71:BE90" ca="1" si="162">IF(AND(AD71,AQ71=1),IF(Q71="",BI71, IF(Q71,TRUE,FALSE)),FALSE)</f>
        <v>1</v>
      </c>
      <c r="BF71" s="15">
        <f t="shared" ref="BF71:BF90" ca="1" si="163">IF(BE71,COUNTA(INDIRECT(BC71)),"")</f>
        <v>1</v>
      </c>
      <c r="BG71" s="15">
        <f t="shared" ref="BG71:BG90" ca="1" si="164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5">G71="r"</f>
        <v>1</v>
      </c>
      <c r="BJ71" s="15" t="b">
        <f t="shared" ref="BJ71:BJ90" si="166">G71="W"</f>
        <v>0</v>
      </c>
      <c r="BK71" s="15">
        <f t="shared" ref="BK71:BK90" ca="1" si="167">IF(AR71,IF(AND(BI71,NOT(BJ71)),1,IF(AND(BJ71,NOT(BI71)),2,3)),"")</f>
        <v>1</v>
      </c>
      <c r="BL71" s="15">
        <f t="shared" ref="BL71:BL90" ca="1" si="168">CHOOSE(AQ71,BK71,AN71,3,4)</f>
        <v>1</v>
      </c>
      <c r="BP71" s="15" t="b">
        <f t="shared" si="133"/>
        <v>1</v>
      </c>
      <c r="BQ71" s="15" t="b">
        <f t="shared" ca="1" si="134"/>
        <v>1</v>
      </c>
      <c r="BR71" s="15">
        <f t="shared" ref="BR71:BR90" ca="1" si="169">IF(BQ71,MATCH(TRUE,BU71:CZ71,0),"")</f>
        <v>25</v>
      </c>
      <c r="BS71" s="15">
        <f t="shared" ca="1" si="135"/>
        <v>25</v>
      </c>
      <c r="BT71" s="15" t="str">
        <f t="shared" ca="1" si="136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7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7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8"/>
        <v/>
      </c>
      <c r="M72" s="19"/>
      <c r="T72" s="15" t="str">
        <f t="shared" ca="1" si="129"/>
        <v/>
      </c>
      <c r="U72" s="15" t="str">
        <f t="shared" si="126"/>
        <v/>
      </c>
      <c r="AD72" s="16" t="b">
        <f t="shared" si="139"/>
        <v>0</v>
      </c>
      <c r="AE72" s="16" t="b">
        <f t="shared" si="140"/>
        <v>0</v>
      </c>
      <c r="AF72" s="15" t="str">
        <f t="shared" si="141"/>
        <v/>
      </c>
      <c r="AG72" s="15" t="str">
        <f t="shared" ca="1" si="142"/>
        <v/>
      </c>
      <c r="AH72" s="15" t="str">
        <f t="shared" ca="1" si="143"/>
        <v/>
      </c>
      <c r="AI72" s="15" t="b">
        <f t="shared" ca="1" si="144"/>
        <v>0</v>
      </c>
      <c r="AJ72" s="15" t="str">
        <f t="shared" ca="1" si="130"/>
        <v/>
      </c>
      <c r="AK72" s="27" t="str">
        <f t="shared" ca="1" si="145"/>
        <v/>
      </c>
      <c r="AL72" s="15" t="b">
        <f t="shared" ca="1" si="146"/>
        <v>0</v>
      </c>
      <c r="AM72" s="15" t="str">
        <f t="shared" ca="1" si="147"/>
        <v/>
      </c>
      <c r="AN72" s="15">
        <f t="shared" ca="1" si="148"/>
        <v>3</v>
      </c>
      <c r="AO72" s="15" t="str">
        <f t="shared" ca="1" si="131"/>
        <v/>
      </c>
      <c r="AP72" s="15" t="str">
        <f t="shared" ca="1" si="149"/>
        <v/>
      </c>
      <c r="AQ72" s="27">
        <f t="shared" si="150"/>
        <v>4</v>
      </c>
      <c r="AR72" s="15" t="b">
        <f t="shared" si="151"/>
        <v>0</v>
      </c>
      <c r="AS72" s="27" t="b">
        <f t="shared" si="152"/>
        <v>0</v>
      </c>
      <c r="AT72" s="27" t="b">
        <f t="shared" si="153"/>
        <v>0</v>
      </c>
      <c r="AU72" s="27" t="str">
        <f t="shared" si="154"/>
        <v/>
      </c>
      <c r="AV72" s="16" t="b">
        <f t="shared" si="155"/>
        <v>0</v>
      </c>
      <c r="AW72" s="15" t="str">
        <f t="shared" ca="1" si="115"/>
        <v/>
      </c>
      <c r="AX72" s="27" t="b">
        <f t="shared" ca="1" si="156"/>
        <v>0</v>
      </c>
      <c r="AY72" s="27" t="b">
        <f t="shared" ca="1" si="157"/>
        <v>0</v>
      </c>
      <c r="AZ72" s="15" t="b">
        <f t="shared" ca="1" si="158"/>
        <v>0</v>
      </c>
      <c r="BA72" s="15" t="b">
        <f t="shared" ca="1" si="159"/>
        <v>0</v>
      </c>
      <c r="BB72" s="15" t="str">
        <f t="shared" si="160"/>
        <v/>
      </c>
      <c r="BC72" s="15" t="str">
        <f t="shared" ca="1" si="132"/>
        <v/>
      </c>
      <c r="BD72" s="15" t="b">
        <f t="shared" ca="1" si="161"/>
        <v>0</v>
      </c>
      <c r="BE72" s="15" t="b">
        <f t="shared" si="162"/>
        <v>0</v>
      </c>
      <c r="BF72" s="15" t="str">
        <f t="shared" ca="1" si="163"/>
        <v/>
      </c>
      <c r="BG72" s="15" t="str">
        <f t="shared" si="164"/>
        <v/>
      </c>
      <c r="BH72" s="15" t="str">
        <f t="array" aca="1" ref="BH72" ca="1">IF(IFERROR( S72,1),1,IF(BC72="","", SUM(IF(ISERROR(INDIRECT(BC72)),1,0))))</f>
        <v/>
      </c>
      <c r="BI72" s="15" t="b">
        <f t="shared" si="165"/>
        <v>0</v>
      </c>
      <c r="BJ72" s="15" t="b">
        <f t="shared" si="166"/>
        <v>0</v>
      </c>
      <c r="BK72" s="15" t="str">
        <f t="shared" si="167"/>
        <v/>
      </c>
      <c r="BL72" s="15">
        <f t="shared" si="168"/>
        <v>4</v>
      </c>
      <c r="BP72" s="15" t="b">
        <f t="shared" si="133"/>
        <v>0</v>
      </c>
      <c r="BQ72" s="15" t="b">
        <f t="shared" si="134"/>
        <v>0</v>
      </c>
      <c r="BR72" s="15" t="str">
        <f t="shared" si="169"/>
        <v/>
      </c>
      <c r="BS72" s="15">
        <f t="shared" si="135"/>
        <v>0</v>
      </c>
      <c r="BT72" s="15" t="str">
        <f t="shared" si="136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7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7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8"/>
        <v/>
      </c>
      <c r="M73" s="19"/>
      <c r="T73" s="15" t="str">
        <f t="shared" ca="1" si="129"/>
        <v/>
      </c>
      <c r="U73" s="15" t="str">
        <f t="shared" si="126"/>
        <v/>
      </c>
      <c r="AD73" s="16" t="b">
        <f t="shared" si="139"/>
        <v>0</v>
      </c>
      <c r="AE73" s="16" t="b">
        <f t="shared" si="140"/>
        <v>0</v>
      </c>
      <c r="AF73" s="15" t="str">
        <f t="shared" si="141"/>
        <v/>
      </c>
      <c r="AG73" s="15" t="str">
        <f t="shared" ca="1" si="142"/>
        <v/>
      </c>
      <c r="AH73" s="15" t="str">
        <f t="shared" ca="1" si="143"/>
        <v/>
      </c>
      <c r="AI73" s="15" t="b">
        <f t="shared" ca="1" si="144"/>
        <v>0</v>
      </c>
      <c r="AJ73" s="15" t="str">
        <f t="shared" ca="1" si="130"/>
        <v/>
      </c>
      <c r="AK73" s="27" t="str">
        <f t="shared" ca="1" si="145"/>
        <v/>
      </c>
      <c r="AL73" s="15" t="b">
        <f t="shared" ca="1" si="146"/>
        <v>0</v>
      </c>
      <c r="AM73" s="15" t="str">
        <f t="shared" ca="1" si="147"/>
        <v/>
      </c>
      <c r="AN73" s="15">
        <f t="shared" ca="1" si="148"/>
        <v>3</v>
      </c>
      <c r="AO73" s="15" t="str">
        <f t="shared" ca="1" si="131"/>
        <v/>
      </c>
      <c r="AP73" s="15" t="str">
        <f t="shared" ca="1" si="149"/>
        <v/>
      </c>
      <c r="AQ73" s="27">
        <f t="shared" si="150"/>
        <v>4</v>
      </c>
      <c r="AR73" s="15" t="b">
        <f t="shared" si="151"/>
        <v>0</v>
      </c>
      <c r="AS73" s="27" t="b">
        <f t="shared" si="152"/>
        <v>0</v>
      </c>
      <c r="AT73" s="27" t="b">
        <f t="shared" si="153"/>
        <v>0</v>
      </c>
      <c r="AU73" s="27" t="str">
        <f t="shared" si="154"/>
        <v/>
      </c>
      <c r="AV73" s="16" t="b">
        <f t="shared" si="155"/>
        <v>0</v>
      </c>
      <c r="AW73" s="15" t="str">
        <f t="shared" ca="1" si="115"/>
        <v/>
      </c>
      <c r="AX73" s="27" t="b">
        <f t="shared" ca="1" si="156"/>
        <v>0</v>
      </c>
      <c r="AY73" s="27" t="b">
        <f t="shared" ca="1" si="157"/>
        <v>0</v>
      </c>
      <c r="AZ73" s="15" t="b">
        <f t="shared" ca="1" si="158"/>
        <v>0</v>
      </c>
      <c r="BA73" s="15" t="b">
        <f t="shared" ca="1" si="159"/>
        <v>0</v>
      </c>
      <c r="BB73" s="15" t="str">
        <f t="shared" si="160"/>
        <v/>
      </c>
      <c r="BC73" s="15" t="str">
        <f t="shared" ca="1" si="132"/>
        <v/>
      </c>
      <c r="BD73" s="15" t="b">
        <f t="shared" ca="1" si="161"/>
        <v>0</v>
      </c>
      <c r="BE73" s="15" t="b">
        <f t="shared" si="162"/>
        <v>0</v>
      </c>
      <c r="BF73" s="15" t="str">
        <f t="shared" ca="1" si="163"/>
        <v/>
      </c>
      <c r="BG73" s="15" t="str">
        <f t="shared" si="164"/>
        <v/>
      </c>
      <c r="BH73" s="15" t="str">
        <f t="array" aca="1" ref="BH73" ca="1">IF(IFERROR( S73,1),1,IF(BC73="","", SUM(IF(ISERROR(INDIRECT(BC73)),1,0))))</f>
        <v/>
      </c>
      <c r="BI73" s="15" t="b">
        <f t="shared" si="165"/>
        <v>0</v>
      </c>
      <c r="BJ73" s="15" t="b">
        <f t="shared" si="166"/>
        <v>0</v>
      </c>
      <c r="BK73" s="15" t="str">
        <f t="shared" si="167"/>
        <v/>
      </c>
      <c r="BL73" s="15">
        <f t="shared" si="168"/>
        <v>4</v>
      </c>
      <c r="BP73" s="15" t="b">
        <f t="shared" si="133"/>
        <v>0</v>
      </c>
      <c r="BQ73" s="15" t="b">
        <f t="shared" si="134"/>
        <v>0</v>
      </c>
      <c r="BR73" s="15" t="str">
        <f t="shared" si="169"/>
        <v/>
      </c>
      <c r="BS73" s="15">
        <f t="shared" si="135"/>
        <v>0</v>
      </c>
      <c r="BT73" s="15" t="str">
        <f t="shared" si="136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7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7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8"/>
        <v/>
      </c>
      <c r="M74" s="19"/>
      <c r="T74" s="15" t="str">
        <f t="shared" ca="1" si="129"/>
        <v/>
      </c>
      <c r="U74" s="15" t="str">
        <f t="shared" si="126"/>
        <v/>
      </c>
      <c r="AD74" s="16" t="b">
        <f t="shared" si="139"/>
        <v>0</v>
      </c>
      <c r="AE74" s="16" t="b">
        <f t="shared" si="140"/>
        <v>0</v>
      </c>
      <c r="AF74" s="15" t="str">
        <f t="shared" si="141"/>
        <v/>
      </c>
      <c r="AG74" s="15" t="str">
        <f t="shared" ca="1" si="142"/>
        <v/>
      </c>
      <c r="AH74" s="15" t="str">
        <f t="shared" ca="1" si="143"/>
        <v/>
      </c>
      <c r="AI74" s="15" t="b">
        <f t="shared" ca="1" si="144"/>
        <v>0</v>
      </c>
      <c r="AJ74" s="15" t="str">
        <f t="shared" ca="1" si="130"/>
        <v/>
      </c>
      <c r="AK74" s="27" t="str">
        <f t="shared" ca="1" si="145"/>
        <v/>
      </c>
      <c r="AL74" s="15" t="b">
        <f t="shared" ca="1" si="146"/>
        <v>0</v>
      </c>
      <c r="AM74" s="15" t="str">
        <f t="shared" ca="1" si="147"/>
        <v/>
      </c>
      <c r="AN74" s="15">
        <f t="shared" ca="1" si="148"/>
        <v>3</v>
      </c>
      <c r="AO74" s="15" t="str">
        <f t="shared" ca="1" si="131"/>
        <v/>
      </c>
      <c r="AP74" s="15" t="str">
        <f t="shared" ca="1" si="149"/>
        <v/>
      </c>
      <c r="AQ74" s="27">
        <f t="shared" si="150"/>
        <v>4</v>
      </c>
      <c r="AR74" s="15" t="b">
        <f t="shared" si="151"/>
        <v>0</v>
      </c>
      <c r="AS74" s="27" t="b">
        <f t="shared" si="152"/>
        <v>0</v>
      </c>
      <c r="AT74" s="27" t="b">
        <f t="shared" si="153"/>
        <v>0</v>
      </c>
      <c r="AU74" s="27" t="str">
        <f t="shared" si="154"/>
        <v/>
      </c>
      <c r="AV74" s="16" t="b">
        <f t="shared" si="155"/>
        <v>0</v>
      </c>
      <c r="AW74" s="15" t="str">
        <f t="shared" ca="1" si="115"/>
        <v/>
      </c>
      <c r="AX74" s="27" t="b">
        <f t="shared" ca="1" si="156"/>
        <v>0</v>
      </c>
      <c r="AY74" s="27" t="b">
        <f t="shared" ca="1" si="157"/>
        <v>0</v>
      </c>
      <c r="AZ74" s="15" t="b">
        <f t="shared" ca="1" si="158"/>
        <v>0</v>
      </c>
      <c r="BA74" s="15" t="b">
        <f t="shared" ca="1" si="159"/>
        <v>0</v>
      </c>
      <c r="BB74" s="15" t="str">
        <f t="shared" si="160"/>
        <v/>
      </c>
      <c r="BC74" s="15" t="str">
        <f t="shared" ca="1" si="132"/>
        <v/>
      </c>
      <c r="BD74" s="15" t="b">
        <f t="shared" ca="1" si="161"/>
        <v>0</v>
      </c>
      <c r="BE74" s="15" t="b">
        <f t="shared" si="162"/>
        <v>0</v>
      </c>
      <c r="BF74" s="15" t="str">
        <f t="shared" ca="1" si="163"/>
        <v/>
      </c>
      <c r="BG74" s="15" t="str">
        <f t="shared" si="164"/>
        <v/>
      </c>
      <c r="BH74" s="15" t="str">
        <f t="array" aca="1" ref="BH74" ca="1">IF(IFERROR( S74,1),1,IF(BC74="","", SUM(IF(ISERROR(INDIRECT(BC74)),1,0))))</f>
        <v/>
      </c>
      <c r="BI74" s="15" t="b">
        <f t="shared" si="165"/>
        <v>0</v>
      </c>
      <c r="BJ74" s="15" t="b">
        <f t="shared" si="166"/>
        <v>0</v>
      </c>
      <c r="BK74" s="15" t="str">
        <f t="shared" si="167"/>
        <v/>
      </c>
      <c r="BL74" s="15">
        <f t="shared" si="168"/>
        <v>4</v>
      </c>
      <c r="BP74" s="15" t="b">
        <f t="shared" si="133"/>
        <v>0</v>
      </c>
      <c r="BQ74" s="15" t="b">
        <f t="shared" si="134"/>
        <v>0</v>
      </c>
      <c r="BR74" s="15" t="str">
        <f t="shared" si="169"/>
        <v/>
      </c>
      <c r="BS74" s="15">
        <f t="shared" si="135"/>
        <v>0</v>
      </c>
      <c r="BT74" s="15" t="str">
        <f t="shared" si="136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7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7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8"/>
        <v/>
      </c>
      <c r="M75" s="19"/>
      <c r="T75" s="15" t="str">
        <f t="shared" ca="1" si="129"/>
        <v/>
      </c>
      <c r="U75" s="15" t="str">
        <f t="shared" si="126"/>
        <v/>
      </c>
      <c r="AD75" s="16" t="b">
        <f t="shared" si="139"/>
        <v>0</v>
      </c>
      <c r="AE75" s="16" t="b">
        <f t="shared" si="140"/>
        <v>0</v>
      </c>
      <c r="AF75" s="15" t="str">
        <f t="shared" si="141"/>
        <v/>
      </c>
      <c r="AG75" s="15" t="str">
        <f t="shared" ca="1" si="142"/>
        <v/>
      </c>
      <c r="AH75" s="15" t="str">
        <f t="shared" ca="1" si="143"/>
        <v/>
      </c>
      <c r="AI75" s="15" t="b">
        <f t="shared" ca="1" si="144"/>
        <v>0</v>
      </c>
      <c r="AJ75" s="15" t="str">
        <f t="shared" ca="1" si="130"/>
        <v/>
      </c>
      <c r="AK75" s="27" t="str">
        <f t="shared" ca="1" si="145"/>
        <v/>
      </c>
      <c r="AL75" s="15" t="b">
        <f t="shared" ca="1" si="146"/>
        <v>0</v>
      </c>
      <c r="AM75" s="15" t="str">
        <f t="shared" ca="1" si="147"/>
        <v/>
      </c>
      <c r="AN75" s="15">
        <f t="shared" ca="1" si="148"/>
        <v>3</v>
      </c>
      <c r="AO75" s="15" t="str">
        <f t="shared" ca="1" si="131"/>
        <v/>
      </c>
      <c r="AP75" s="15" t="str">
        <f t="shared" ca="1" si="149"/>
        <v/>
      </c>
      <c r="AQ75" s="27">
        <f t="shared" si="150"/>
        <v>4</v>
      </c>
      <c r="AR75" s="15" t="b">
        <f t="shared" si="151"/>
        <v>0</v>
      </c>
      <c r="AS75" s="27" t="b">
        <f t="shared" si="152"/>
        <v>0</v>
      </c>
      <c r="AT75" s="27" t="b">
        <f t="shared" si="153"/>
        <v>0</v>
      </c>
      <c r="AU75" s="27" t="str">
        <f t="shared" si="154"/>
        <v/>
      </c>
      <c r="AV75" s="16" t="b">
        <f t="shared" si="155"/>
        <v>0</v>
      </c>
      <c r="AW75" s="15" t="str">
        <f t="shared" ca="1" si="115"/>
        <v/>
      </c>
      <c r="AX75" s="27" t="b">
        <f t="shared" ca="1" si="156"/>
        <v>0</v>
      </c>
      <c r="AY75" s="27" t="b">
        <f t="shared" ca="1" si="157"/>
        <v>0</v>
      </c>
      <c r="AZ75" s="15" t="b">
        <f t="shared" ca="1" si="158"/>
        <v>0</v>
      </c>
      <c r="BA75" s="15" t="b">
        <f t="shared" ca="1" si="159"/>
        <v>0</v>
      </c>
      <c r="BB75" s="15" t="str">
        <f t="shared" si="160"/>
        <v/>
      </c>
      <c r="BC75" s="15" t="str">
        <f t="shared" ca="1" si="132"/>
        <v/>
      </c>
      <c r="BD75" s="15" t="b">
        <f t="shared" ca="1" si="161"/>
        <v>0</v>
      </c>
      <c r="BE75" s="15" t="b">
        <f t="shared" si="162"/>
        <v>0</v>
      </c>
      <c r="BF75" s="15" t="str">
        <f t="shared" ca="1" si="163"/>
        <v/>
      </c>
      <c r="BG75" s="15" t="str">
        <f t="shared" si="164"/>
        <v/>
      </c>
      <c r="BH75" s="15" t="str">
        <f t="array" aca="1" ref="BH75" ca="1">IF(IFERROR( S75,1),1,IF(BC75="","", SUM(IF(ISERROR(INDIRECT(BC75)),1,0))))</f>
        <v/>
      </c>
      <c r="BI75" s="15" t="b">
        <f t="shared" si="165"/>
        <v>0</v>
      </c>
      <c r="BJ75" s="15" t="b">
        <f t="shared" si="166"/>
        <v>0</v>
      </c>
      <c r="BK75" s="15" t="str">
        <f t="shared" si="167"/>
        <v/>
      </c>
      <c r="BL75" s="15">
        <f t="shared" si="168"/>
        <v>4</v>
      </c>
      <c r="BP75" s="15" t="b">
        <f t="shared" si="133"/>
        <v>0</v>
      </c>
      <c r="BQ75" s="15" t="b">
        <f t="shared" si="134"/>
        <v>0</v>
      </c>
      <c r="BR75" s="15" t="str">
        <f t="shared" si="169"/>
        <v/>
      </c>
      <c r="BS75" s="15">
        <f t="shared" si="135"/>
        <v>0</v>
      </c>
      <c r="BT75" s="15" t="str">
        <f t="shared" si="136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7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7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8"/>
        <v/>
      </c>
      <c r="M76" s="19"/>
      <c r="T76" s="15" t="str">
        <f t="shared" ca="1" si="129"/>
        <v/>
      </c>
      <c r="U76" s="15" t="str">
        <f t="shared" si="126"/>
        <v/>
      </c>
      <c r="AD76" s="16" t="b">
        <f t="shared" si="139"/>
        <v>0</v>
      </c>
      <c r="AE76" s="16" t="b">
        <f t="shared" si="140"/>
        <v>0</v>
      </c>
      <c r="AF76" s="15" t="str">
        <f t="shared" si="141"/>
        <v/>
      </c>
      <c r="AG76" s="15" t="str">
        <f t="shared" ca="1" si="142"/>
        <v/>
      </c>
      <c r="AH76" s="15" t="str">
        <f t="shared" ca="1" si="143"/>
        <v/>
      </c>
      <c r="AI76" s="15" t="b">
        <f t="shared" ca="1" si="144"/>
        <v>0</v>
      </c>
      <c r="AJ76" s="15" t="str">
        <f t="shared" ca="1" si="130"/>
        <v/>
      </c>
      <c r="AK76" s="27" t="str">
        <f t="shared" ca="1" si="145"/>
        <v/>
      </c>
      <c r="AL76" s="15" t="b">
        <f t="shared" ca="1" si="146"/>
        <v>0</v>
      </c>
      <c r="AM76" s="15" t="str">
        <f t="shared" ca="1" si="147"/>
        <v/>
      </c>
      <c r="AN76" s="15">
        <f t="shared" ca="1" si="148"/>
        <v>3</v>
      </c>
      <c r="AO76" s="15" t="str">
        <f t="shared" ca="1" si="131"/>
        <v/>
      </c>
      <c r="AP76" s="15" t="str">
        <f t="shared" ca="1" si="149"/>
        <v/>
      </c>
      <c r="AQ76" s="27">
        <f t="shared" si="150"/>
        <v>4</v>
      </c>
      <c r="AR76" s="15" t="b">
        <f t="shared" si="151"/>
        <v>0</v>
      </c>
      <c r="AS76" s="27" t="b">
        <f t="shared" si="152"/>
        <v>0</v>
      </c>
      <c r="AT76" s="27" t="b">
        <f t="shared" si="153"/>
        <v>0</v>
      </c>
      <c r="AU76" s="27" t="str">
        <f t="shared" si="154"/>
        <v/>
      </c>
      <c r="AV76" s="16" t="b">
        <f t="shared" si="155"/>
        <v>0</v>
      </c>
      <c r="AW76" s="15" t="str">
        <f t="shared" ca="1" si="115"/>
        <v/>
      </c>
      <c r="AX76" s="27" t="b">
        <f t="shared" ca="1" si="156"/>
        <v>0</v>
      </c>
      <c r="AY76" s="27" t="b">
        <f t="shared" ca="1" si="157"/>
        <v>0</v>
      </c>
      <c r="AZ76" s="15" t="b">
        <f t="shared" ca="1" si="158"/>
        <v>0</v>
      </c>
      <c r="BA76" s="15" t="b">
        <f t="shared" ca="1" si="159"/>
        <v>0</v>
      </c>
      <c r="BB76" s="15" t="str">
        <f t="shared" si="160"/>
        <v/>
      </c>
      <c r="BC76" s="15" t="str">
        <f t="shared" ca="1" si="132"/>
        <v/>
      </c>
      <c r="BD76" s="15" t="b">
        <f t="shared" ca="1" si="161"/>
        <v>0</v>
      </c>
      <c r="BE76" s="15" t="b">
        <f t="shared" si="162"/>
        <v>0</v>
      </c>
      <c r="BF76" s="15" t="str">
        <f t="shared" ca="1" si="163"/>
        <v/>
      </c>
      <c r="BG76" s="15" t="str">
        <f t="shared" si="164"/>
        <v/>
      </c>
      <c r="BH76" s="15" t="str">
        <f t="array" aca="1" ref="BH76" ca="1">IF(IFERROR( S76,1),1,IF(BC76="","", SUM(IF(ISERROR(INDIRECT(BC76)),1,0))))</f>
        <v/>
      </c>
      <c r="BI76" s="15" t="b">
        <f t="shared" si="165"/>
        <v>0</v>
      </c>
      <c r="BJ76" s="15" t="b">
        <f t="shared" si="166"/>
        <v>0</v>
      </c>
      <c r="BK76" s="15" t="str">
        <f t="shared" si="167"/>
        <v/>
      </c>
      <c r="BL76" s="15">
        <f t="shared" si="168"/>
        <v>4</v>
      </c>
      <c r="BP76" s="15" t="b">
        <f t="shared" si="133"/>
        <v>0</v>
      </c>
      <c r="BQ76" s="15" t="b">
        <f t="shared" si="134"/>
        <v>0</v>
      </c>
      <c r="BR76" s="15" t="str">
        <f t="shared" si="169"/>
        <v/>
      </c>
      <c r="BS76" s="15">
        <f t="shared" si="135"/>
        <v>0</v>
      </c>
      <c r="BT76" s="15" t="str">
        <f t="shared" si="136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7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7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8"/>
        <v/>
      </c>
      <c r="M77" s="19"/>
      <c r="T77" s="15" t="str">
        <f t="shared" ca="1" si="129"/>
        <v/>
      </c>
      <c r="U77" s="15" t="str">
        <f t="shared" si="126"/>
        <v/>
      </c>
      <c r="AD77" s="16" t="b">
        <f t="shared" si="139"/>
        <v>0</v>
      </c>
      <c r="AE77" s="16" t="b">
        <f t="shared" si="140"/>
        <v>0</v>
      </c>
      <c r="AF77" s="15" t="str">
        <f t="shared" si="141"/>
        <v/>
      </c>
      <c r="AG77" s="15" t="str">
        <f t="shared" ca="1" si="142"/>
        <v/>
      </c>
      <c r="AH77" s="15" t="str">
        <f t="shared" ca="1" si="143"/>
        <v/>
      </c>
      <c r="AI77" s="15" t="b">
        <f t="shared" ca="1" si="144"/>
        <v>0</v>
      </c>
      <c r="AJ77" s="15" t="str">
        <f t="shared" ca="1" si="130"/>
        <v/>
      </c>
      <c r="AK77" s="27" t="str">
        <f t="shared" ca="1" si="145"/>
        <v/>
      </c>
      <c r="AL77" s="15" t="b">
        <f t="shared" ca="1" si="146"/>
        <v>0</v>
      </c>
      <c r="AM77" s="15" t="str">
        <f t="shared" ca="1" si="147"/>
        <v/>
      </c>
      <c r="AN77" s="15">
        <f t="shared" ca="1" si="148"/>
        <v>3</v>
      </c>
      <c r="AO77" s="15" t="str">
        <f t="shared" ca="1" si="131"/>
        <v/>
      </c>
      <c r="AP77" s="15" t="str">
        <f t="shared" ca="1" si="149"/>
        <v/>
      </c>
      <c r="AQ77" s="27">
        <f t="shared" si="150"/>
        <v>4</v>
      </c>
      <c r="AR77" s="15" t="b">
        <f t="shared" si="151"/>
        <v>0</v>
      </c>
      <c r="AS77" s="27" t="b">
        <f t="shared" si="152"/>
        <v>0</v>
      </c>
      <c r="AT77" s="27" t="b">
        <f t="shared" si="153"/>
        <v>0</v>
      </c>
      <c r="AU77" s="27" t="str">
        <f t="shared" si="154"/>
        <v/>
      </c>
      <c r="AV77" s="16" t="b">
        <f t="shared" si="155"/>
        <v>0</v>
      </c>
      <c r="AW77" s="15" t="str">
        <f t="shared" ref="AW77:AW97" ca="1" si="193">IF(AR77,CELL(_CELL_ADDRESS_NAME,INDIRECT(J77)),"")</f>
        <v/>
      </c>
      <c r="AX77" s="27" t="b">
        <f t="shared" ca="1" si="156"/>
        <v>0</v>
      </c>
      <c r="AY77" s="27" t="b">
        <f t="shared" ca="1" si="157"/>
        <v>0</v>
      </c>
      <c r="AZ77" s="15" t="b">
        <f t="shared" ca="1" si="158"/>
        <v>0</v>
      </c>
      <c r="BA77" s="15" t="b">
        <f t="shared" ca="1" si="159"/>
        <v>0</v>
      </c>
      <c r="BB77" s="15" t="str">
        <f t="shared" si="160"/>
        <v/>
      </c>
      <c r="BC77" s="15" t="str">
        <f t="shared" ca="1" si="132"/>
        <v/>
      </c>
      <c r="BD77" s="15" t="b">
        <f t="shared" ca="1" si="161"/>
        <v>0</v>
      </c>
      <c r="BE77" s="15" t="b">
        <f t="shared" si="162"/>
        <v>0</v>
      </c>
      <c r="BF77" s="15" t="str">
        <f t="shared" ca="1" si="163"/>
        <v/>
      </c>
      <c r="BG77" s="15" t="str">
        <f t="shared" si="164"/>
        <v/>
      </c>
      <c r="BH77" s="15" t="str">
        <f t="array" aca="1" ref="BH77" ca="1">IF(IFERROR( S77,1),1,IF(BC77="","", SUM(IF(ISERROR(INDIRECT(BC77)),1,0))))</f>
        <v/>
      </c>
      <c r="BI77" s="15" t="b">
        <f t="shared" si="165"/>
        <v>0</v>
      </c>
      <c r="BJ77" s="15" t="b">
        <f t="shared" si="166"/>
        <v>0</v>
      </c>
      <c r="BK77" s="15" t="str">
        <f t="shared" si="167"/>
        <v/>
      </c>
      <c r="BL77" s="15">
        <f t="shared" si="168"/>
        <v>4</v>
      </c>
      <c r="BP77" s="15" t="b">
        <f t="shared" si="133"/>
        <v>0</v>
      </c>
      <c r="BQ77" s="15" t="b">
        <f t="shared" si="134"/>
        <v>0</v>
      </c>
      <c r="BR77" s="15" t="str">
        <f t="shared" si="169"/>
        <v/>
      </c>
      <c r="BS77" s="15">
        <f t="shared" si="135"/>
        <v>0</v>
      </c>
      <c r="BT77" s="15" t="str">
        <f t="shared" si="136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7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7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8"/>
        <v/>
      </c>
      <c r="M78" s="19"/>
      <c r="T78" s="15" t="str">
        <f t="shared" ca="1" si="129"/>
        <v/>
      </c>
      <c r="U78" s="15" t="str">
        <f t="shared" si="126"/>
        <v/>
      </c>
      <c r="AD78" s="16" t="b">
        <f t="shared" si="139"/>
        <v>0</v>
      </c>
      <c r="AE78" s="16" t="b">
        <f t="shared" si="140"/>
        <v>0</v>
      </c>
      <c r="AF78" s="15" t="str">
        <f t="shared" si="141"/>
        <v/>
      </c>
      <c r="AG78" s="15" t="str">
        <f t="shared" ca="1" si="142"/>
        <v/>
      </c>
      <c r="AH78" s="15" t="str">
        <f t="shared" ca="1" si="143"/>
        <v/>
      </c>
      <c r="AI78" s="15" t="b">
        <f t="shared" ca="1" si="144"/>
        <v>0</v>
      </c>
      <c r="AJ78" s="15" t="str">
        <f t="shared" ca="1" si="130"/>
        <v/>
      </c>
      <c r="AK78" s="27" t="str">
        <f t="shared" ca="1" si="145"/>
        <v/>
      </c>
      <c r="AL78" s="15" t="b">
        <f t="shared" ca="1" si="146"/>
        <v>0</v>
      </c>
      <c r="AM78" s="15" t="str">
        <f t="shared" ca="1" si="147"/>
        <v/>
      </c>
      <c r="AN78" s="15">
        <f t="shared" ca="1" si="148"/>
        <v>3</v>
      </c>
      <c r="AO78" s="15" t="str">
        <f t="shared" ca="1" si="131"/>
        <v/>
      </c>
      <c r="AP78" s="15" t="str">
        <f t="shared" ca="1" si="149"/>
        <v/>
      </c>
      <c r="AQ78" s="27">
        <f t="shared" si="150"/>
        <v>4</v>
      </c>
      <c r="AR78" s="15" t="b">
        <f t="shared" si="151"/>
        <v>0</v>
      </c>
      <c r="AS78" s="27" t="b">
        <f t="shared" si="152"/>
        <v>0</v>
      </c>
      <c r="AT78" s="27" t="b">
        <f t="shared" si="153"/>
        <v>0</v>
      </c>
      <c r="AU78" s="27" t="str">
        <f t="shared" si="154"/>
        <v/>
      </c>
      <c r="AV78" s="16" t="b">
        <f t="shared" si="155"/>
        <v>0</v>
      </c>
      <c r="AW78" s="15" t="str">
        <f t="shared" ca="1" si="193"/>
        <v/>
      </c>
      <c r="AX78" s="27" t="b">
        <f t="shared" ca="1" si="156"/>
        <v>0</v>
      </c>
      <c r="AY78" s="27" t="b">
        <f t="shared" ca="1" si="157"/>
        <v>0</v>
      </c>
      <c r="AZ78" s="15" t="b">
        <f t="shared" ca="1" si="158"/>
        <v>0</v>
      </c>
      <c r="BA78" s="15" t="b">
        <f t="shared" ca="1" si="159"/>
        <v>0</v>
      </c>
      <c r="BB78" s="15" t="str">
        <f t="shared" si="160"/>
        <v/>
      </c>
      <c r="BC78" s="15" t="str">
        <f t="shared" ca="1" si="132"/>
        <v/>
      </c>
      <c r="BD78" s="15" t="b">
        <f t="shared" ca="1" si="161"/>
        <v>0</v>
      </c>
      <c r="BE78" s="15" t="b">
        <f t="shared" si="162"/>
        <v>0</v>
      </c>
      <c r="BF78" s="15" t="str">
        <f t="shared" ca="1" si="163"/>
        <v/>
      </c>
      <c r="BG78" s="15" t="str">
        <f t="shared" si="164"/>
        <v/>
      </c>
      <c r="BH78" s="15" t="str">
        <f t="array" aca="1" ref="BH78" ca="1">IF(IFERROR( S78,1),1,IF(BC78="","", SUM(IF(ISERROR(INDIRECT(BC78)),1,0))))</f>
        <v/>
      </c>
      <c r="BI78" s="15" t="b">
        <f t="shared" si="165"/>
        <v>0</v>
      </c>
      <c r="BJ78" s="15" t="b">
        <f t="shared" si="166"/>
        <v>0</v>
      </c>
      <c r="BK78" s="15" t="str">
        <f t="shared" si="167"/>
        <v/>
      </c>
      <c r="BL78" s="15">
        <f t="shared" si="168"/>
        <v>4</v>
      </c>
      <c r="BP78" s="15" t="b">
        <f t="shared" si="133"/>
        <v>0</v>
      </c>
      <c r="BQ78" s="15" t="b">
        <f t="shared" si="134"/>
        <v>0</v>
      </c>
      <c r="BR78" s="15" t="str">
        <f t="shared" si="169"/>
        <v/>
      </c>
      <c r="BS78" s="15">
        <f t="shared" si="135"/>
        <v>0</v>
      </c>
      <c r="BT78" s="15" t="str">
        <f t="shared" si="136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7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7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8"/>
        <v/>
      </c>
      <c r="M79" s="19"/>
      <c r="T79" s="15" t="str">
        <f t="shared" ca="1" si="129"/>
        <v/>
      </c>
      <c r="U79" s="15" t="str">
        <f t="shared" ref="U79:U97" si="195">IF(AD79,BS79,"")</f>
        <v/>
      </c>
      <c r="AD79" s="16" t="b">
        <f t="shared" si="139"/>
        <v>0</v>
      </c>
      <c r="AE79" s="16" t="b">
        <f t="shared" si="140"/>
        <v>0</v>
      </c>
      <c r="AF79" s="15" t="str">
        <f t="shared" si="141"/>
        <v/>
      </c>
      <c r="AG79" s="15" t="str">
        <f t="shared" ca="1" si="142"/>
        <v/>
      </c>
      <c r="AH79" s="15" t="str">
        <f t="shared" ca="1" si="143"/>
        <v/>
      </c>
      <c r="AI79" s="15" t="b">
        <f t="shared" ca="1" si="144"/>
        <v>0</v>
      </c>
      <c r="AJ79" s="15" t="str">
        <f t="shared" ca="1" si="130"/>
        <v/>
      </c>
      <c r="AK79" s="27" t="str">
        <f t="shared" ca="1" si="145"/>
        <v/>
      </c>
      <c r="AL79" s="15" t="b">
        <f t="shared" ca="1" si="146"/>
        <v>0</v>
      </c>
      <c r="AM79" s="15" t="str">
        <f t="shared" ca="1" si="147"/>
        <v/>
      </c>
      <c r="AN79" s="15">
        <f t="shared" ca="1" si="148"/>
        <v>3</v>
      </c>
      <c r="AO79" s="15" t="str">
        <f t="shared" ca="1" si="131"/>
        <v/>
      </c>
      <c r="AP79" s="15" t="str">
        <f t="shared" ca="1" si="149"/>
        <v/>
      </c>
      <c r="AQ79" s="27">
        <f t="shared" si="150"/>
        <v>4</v>
      </c>
      <c r="AR79" s="15" t="b">
        <f t="shared" si="151"/>
        <v>0</v>
      </c>
      <c r="AS79" s="27" t="b">
        <f t="shared" si="152"/>
        <v>0</v>
      </c>
      <c r="AT79" s="27" t="b">
        <f t="shared" si="153"/>
        <v>0</v>
      </c>
      <c r="AU79" s="27" t="str">
        <f t="shared" si="154"/>
        <v/>
      </c>
      <c r="AV79" s="16" t="b">
        <f t="shared" si="155"/>
        <v>0</v>
      </c>
      <c r="AW79" s="15" t="str">
        <f t="shared" ca="1" si="193"/>
        <v/>
      </c>
      <c r="AX79" s="27" t="b">
        <f t="shared" ca="1" si="156"/>
        <v>0</v>
      </c>
      <c r="AY79" s="27" t="b">
        <f t="shared" ca="1" si="157"/>
        <v>0</v>
      </c>
      <c r="AZ79" s="15" t="b">
        <f t="shared" ca="1" si="158"/>
        <v>0</v>
      </c>
      <c r="BA79" s="15" t="b">
        <f t="shared" ca="1" si="159"/>
        <v>0</v>
      </c>
      <c r="BB79" s="15" t="str">
        <f t="shared" si="160"/>
        <v/>
      </c>
      <c r="BC79" s="15" t="str">
        <f t="shared" ca="1" si="132"/>
        <v/>
      </c>
      <c r="BD79" s="15" t="b">
        <f t="shared" ca="1" si="161"/>
        <v>0</v>
      </c>
      <c r="BE79" s="15" t="b">
        <f t="shared" si="162"/>
        <v>0</v>
      </c>
      <c r="BF79" s="15" t="str">
        <f t="shared" ca="1" si="163"/>
        <v/>
      </c>
      <c r="BG79" s="15" t="str">
        <f t="shared" si="164"/>
        <v/>
      </c>
      <c r="BH79" s="15" t="str">
        <f t="array" aca="1" ref="BH79" ca="1">IF(IFERROR( S79,1),1,IF(BC79="","", SUM(IF(ISERROR(INDIRECT(BC79)),1,0))))</f>
        <v/>
      </c>
      <c r="BI79" s="15" t="b">
        <f t="shared" si="165"/>
        <v>0</v>
      </c>
      <c r="BJ79" s="15" t="b">
        <f t="shared" si="166"/>
        <v>0</v>
      </c>
      <c r="BK79" s="15" t="str">
        <f t="shared" si="167"/>
        <v/>
      </c>
      <c r="BL79" s="15">
        <f t="shared" si="168"/>
        <v>4</v>
      </c>
      <c r="BP79" s="15" t="b">
        <f t="shared" si="133"/>
        <v>0</v>
      </c>
      <c r="BQ79" s="15" t="b">
        <f t="shared" si="134"/>
        <v>0</v>
      </c>
      <c r="BR79" s="15" t="str">
        <f t="shared" si="169"/>
        <v/>
      </c>
      <c r="BS79" s="15">
        <f t="shared" si="135"/>
        <v>0</v>
      </c>
      <c r="BT79" s="15" t="str">
        <f t="shared" si="136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7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7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8"/>
        <v/>
      </c>
      <c r="M80" s="19"/>
      <c r="T80" s="15" t="str">
        <f t="shared" ca="1" si="129"/>
        <v/>
      </c>
      <c r="U80" s="15" t="str">
        <f t="shared" si="195"/>
        <v/>
      </c>
      <c r="AD80" s="16" t="b">
        <f t="shared" si="139"/>
        <v>0</v>
      </c>
      <c r="AE80" s="16" t="b">
        <f t="shared" si="140"/>
        <v>0</v>
      </c>
      <c r="AF80" s="15" t="str">
        <f t="shared" si="141"/>
        <v/>
      </c>
      <c r="AG80" s="15" t="str">
        <f t="shared" ca="1" si="142"/>
        <v/>
      </c>
      <c r="AH80" s="15" t="str">
        <f t="shared" ca="1" si="143"/>
        <v/>
      </c>
      <c r="AI80" s="15" t="b">
        <f t="shared" ca="1" si="144"/>
        <v>0</v>
      </c>
      <c r="AJ80" s="15" t="str">
        <f t="shared" ca="1" si="130"/>
        <v/>
      </c>
      <c r="AK80" s="27" t="str">
        <f t="shared" ca="1" si="145"/>
        <v/>
      </c>
      <c r="AL80" s="15" t="b">
        <f t="shared" ca="1" si="146"/>
        <v>0</v>
      </c>
      <c r="AM80" s="15" t="str">
        <f t="shared" ca="1" si="147"/>
        <v/>
      </c>
      <c r="AN80" s="15">
        <f t="shared" ca="1" si="148"/>
        <v>3</v>
      </c>
      <c r="AO80" s="15" t="str">
        <f t="shared" ca="1" si="131"/>
        <v/>
      </c>
      <c r="AP80" s="15" t="str">
        <f t="shared" ca="1" si="149"/>
        <v/>
      </c>
      <c r="AQ80" s="27">
        <f t="shared" si="150"/>
        <v>4</v>
      </c>
      <c r="AR80" s="15" t="b">
        <f t="shared" si="151"/>
        <v>0</v>
      </c>
      <c r="AS80" s="27" t="b">
        <f t="shared" si="152"/>
        <v>0</v>
      </c>
      <c r="AT80" s="27" t="b">
        <f t="shared" si="153"/>
        <v>0</v>
      </c>
      <c r="AU80" s="27" t="str">
        <f t="shared" si="154"/>
        <v/>
      </c>
      <c r="AV80" s="16" t="b">
        <f t="shared" si="155"/>
        <v>0</v>
      </c>
      <c r="AW80" s="15" t="str">
        <f t="shared" ca="1" si="193"/>
        <v/>
      </c>
      <c r="AX80" s="27" t="b">
        <f t="shared" ca="1" si="156"/>
        <v>0</v>
      </c>
      <c r="AY80" s="27" t="b">
        <f t="shared" ca="1" si="157"/>
        <v>0</v>
      </c>
      <c r="AZ80" s="15" t="b">
        <f t="shared" ca="1" si="158"/>
        <v>0</v>
      </c>
      <c r="BA80" s="15" t="b">
        <f t="shared" ca="1" si="159"/>
        <v>0</v>
      </c>
      <c r="BB80" s="15" t="str">
        <f t="shared" si="160"/>
        <v/>
      </c>
      <c r="BC80" s="15" t="str">
        <f t="shared" ca="1" si="132"/>
        <v/>
      </c>
      <c r="BD80" s="15" t="b">
        <f t="shared" ca="1" si="161"/>
        <v>0</v>
      </c>
      <c r="BE80" s="15" t="b">
        <f t="shared" si="162"/>
        <v>0</v>
      </c>
      <c r="BF80" s="15" t="str">
        <f t="shared" ca="1" si="163"/>
        <v/>
      </c>
      <c r="BG80" s="15" t="str">
        <f t="shared" si="164"/>
        <v/>
      </c>
      <c r="BH80" s="15" t="str">
        <f t="array" aca="1" ref="BH80" ca="1">IF(IFERROR( S80,1),1,IF(BC80="","", SUM(IF(ISERROR(INDIRECT(BC80)),1,0))))</f>
        <v/>
      </c>
      <c r="BI80" s="15" t="b">
        <f t="shared" si="165"/>
        <v>0</v>
      </c>
      <c r="BJ80" s="15" t="b">
        <f t="shared" si="166"/>
        <v>0</v>
      </c>
      <c r="BK80" s="15" t="str">
        <f t="shared" si="167"/>
        <v/>
      </c>
      <c r="BL80" s="15">
        <f t="shared" si="168"/>
        <v>4</v>
      </c>
      <c r="BP80" s="15" t="b">
        <f t="shared" si="133"/>
        <v>0</v>
      </c>
      <c r="BQ80" s="15" t="b">
        <f t="shared" si="134"/>
        <v>0</v>
      </c>
      <c r="BR80" s="15" t="str">
        <f t="shared" si="169"/>
        <v/>
      </c>
      <c r="BS80" s="15">
        <f t="shared" si="135"/>
        <v>0</v>
      </c>
      <c r="BT80" s="15" t="str">
        <f t="shared" si="136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7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7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8"/>
        <v/>
      </c>
      <c r="M81" s="19"/>
      <c r="T81" s="15" t="str">
        <f t="shared" ca="1" si="129"/>
        <v/>
      </c>
      <c r="U81" s="15" t="str">
        <f t="shared" si="195"/>
        <v/>
      </c>
      <c r="AD81" s="16" t="b">
        <f t="shared" si="139"/>
        <v>0</v>
      </c>
      <c r="AE81" s="16" t="b">
        <f t="shared" si="140"/>
        <v>0</v>
      </c>
      <c r="AF81" s="15" t="str">
        <f t="shared" si="141"/>
        <v/>
      </c>
      <c r="AG81" s="15" t="str">
        <f t="shared" ca="1" si="142"/>
        <v/>
      </c>
      <c r="AH81" s="15" t="str">
        <f t="shared" ca="1" si="143"/>
        <v/>
      </c>
      <c r="AI81" s="15" t="b">
        <f t="shared" ca="1" si="144"/>
        <v>0</v>
      </c>
      <c r="AJ81" s="15" t="str">
        <f t="shared" ca="1" si="130"/>
        <v/>
      </c>
      <c r="AK81" s="27" t="str">
        <f t="shared" ca="1" si="145"/>
        <v/>
      </c>
      <c r="AL81" s="15" t="b">
        <f t="shared" ca="1" si="146"/>
        <v>0</v>
      </c>
      <c r="AM81" s="15" t="str">
        <f t="shared" ca="1" si="147"/>
        <v/>
      </c>
      <c r="AN81" s="15">
        <f t="shared" ca="1" si="148"/>
        <v>3</v>
      </c>
      <c r="AO81" s="15" t="str">
        <f t="shared" ca="1" si="131"/>
        <v/>
      </c>
      <c r="AP81" s="15" t="str">
        <f t="shared" ca="1" si="149"/>
        <v/>
      </c>
      <c r="AQ81" s="27">
        <f t="shared" si="150"/>
        <v>4</v>
      </c>
      <c r="AR81" s="15" t="b">
        <f t="shared" si="151"/>
        <v>0</v>
      </c>
      <c r="AS81" s="27" t="b">
        <f t="shared" si="152"/>
        <v>0</v>
      </c>
      <c r="AT81" s="27" t="b">
        <f t="shared" si="153"/>
        <v>0</v>
      </c>
      <c r="AU81" s="27" t="str">
        <f t="shared" si="154"/>
        <v/>
      </c>
      <c r="AV81" s="16" t="b">
        <f t="shared" si="155"/>
        <v>0</v>
      </c>
      <c r="AW81" s="15" t="str">
        <f t="shared" ca="1" si="193"/>
        <v/>
      </c>
      <c r="AX81" s="27" t="b">
        <f t="shared" ca="1" si="156"/>
        <v>0</v>
      </c>
      <c r="AY81" s="27" t="b">
        <f t="shared" ca="1" si="157"/>
        <v>0</v>
      </c>
      <c r="AZ81" s="15" t="b">
        <f t="shared" ca="1" si="158"/>
        <v>0</v>
      </c>
      <c r="BA81" s="15" t="b">
        <f t="shared" ca="1" si="159"/>
        <v>0</v>
      </c>
      <c r="BB81" s="15" t="str">
        <f t="shared" si="160"/>
        <v/>
      </c>
      <c r="BC81" s="15" t="str">
        <f t="shared" ca="1" si="132"/>
        <v/>
      </c>
      <c r="BD81" s="15" t="b">
        <f t="shared" ca="1" si="161"/>
        <v>0</v>
      </c>
      <c r="BE81" s="15" t="b">
        <f t="shared" si="162"/>
        <v>0</v>
      </c>
      <c r="BF81" s="15" t="str">
        <f t="shared" ca="1" si="163"/>
        <v/>
      </c>
      <c r="BG81" s="15" t="str">
        <f t="shared" si="164"/>
        <v/>
      </c>
      <c r="BH81" s="15" t="str">
        <f t="array" aca="1" ref="BH81" ca="1">IF(IFERROR( S81,1),1,IF(BC81="","", SUM(IF(ISERROR(INDIRECT(BC81)),1,0))))</f>
        <v/>
      </c>
      <c r="BI81" s="15" t="b">
        <f t="shared" si="165"/>
        <v>0</v>
      </c>
      <c r="BJ81" s="15" t="b">
        <f t="shared" si="166"/>
        <v>0</v>
      </c>
      <c r="BK81" s="15" t="str">
        <f t="shared" si="167"/>
        <v/>
      </c>
      <c r="BL81" s="15">
        <f t="shared" si="168"/>
        <v>4</v>
      </c>
      <c r="BP81" s="15" t="b">
        <f t="shared" si="133"/>
        <v>0</v>
      </c>
      <c r="BQ81" s="15" t="b">
        <f t="shared" si="134"/>
        <v>0</v>
      </c>
      <c r="BR81" s="15" t="str">
        <f t="shared" si="169"/>
        <v/>
      </c>
      <c r="BS81" s="15">
        <f t="shared" si="135"/>
        <v>0</v>
      </c>
      <c r="BT81" s="15" t="str">
        <f t="shared" si="136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7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7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8"/>
        <v/>
      </c>
      <c r="M82" s="19"/>
      <c r="T82" s="15" t="str">
        <f t="shared" ca="1" si="129"/>
        <v/>
      </c>
      <c r="U82" s="15" t="str">
        <f t="shared" si="195"/>
        <v/>
      </c>
      <c r="AD82" s="16" t="b">
        <f t="shared" si="139"/>
        <v>0</v>
      </c>
      <c r="AE82" s="16" t="b">
        <f t="shared" si="140"/>
        <v>0</v>
      </c>
      <c r="AF82" s="15" t="str">
        <f t="shared" si="141"/>
        <v/>
      </c>
      <c r="AG82" s="15" t="str">
        <f t="shared" ca="1" si="142"/>
        <v/>
      </c>
      <c r="AH82" s="15" t="str">
        <f t="shared" ca="1" si="143"/>
        <v/>
      </c>
      <c r="AI82" s="15" t="b">
        <f t="shared" ca="1" si="144"/>
        <v>0</v>
      </c>
      <c r="AJ82" s="15" t="str">
        <f t="shared" ca="1" si="130"/>
        <v/>
      </c>
      <c r="AK82" s="27" t="str">
        <f t="shared" ca="1" si="145"/>
        <v/>
      </c>
      <c r="AL82" s="15" t="b">
        <f t="shared" ca="1" si="146"/>
        <v>0</v>
      </c>
      <c r="AM82" s="15" t="str">
        <f t="shared" ca="1" si="147"/>
        <v/>
      </c>
      <c r="AN82" s="15">
        <f t="shared" ca="1" si="148"/>
        <v>3</v>
      </c>
      <c r="AO82" s="15" t="str">
        <f t="shared" ca="1" si="131"/>
        <v/>
      </c>
      <c r="AP82" s="15" t="str">
        <f t="shared" ca="1" si="149"/>
        <v/>
      </c>
      <c r="AQ82" s="27">
        <f t="shared" si="150"/>
        <v>4</v>
      </c>
      <c r="AR82" s="15" t="b">
        <f t="shared" si="151"/>
        <v>0</v>
      </c>
      <c r="AS82" s="27" t="b">
        <f t="shared" si="152"/>
        <v>0</v>
      </c>
      <c r="AT82" s="27" t="b">
        <f t="shared" si="153"/>
        <v>0</v>
      </c>
      <c r="AU82" s="27" t="str">
        <f t="shared" si="154"/>
        <v/>
      </c>
      <c r="AV82" s="16" t="b">
        <f t="shared" si="155"/>
        <v>0</v>
      </c>
      <c r="AW82" s="15" t="str">
        <f t="shared" ca="1" si="193"/>
        <v/>
      </c>
      <c r="AX82" s="27" t="b">
        <f t="shared" ca="1" si="156"/>
        <v>0</v>
      </c>
      <c r="AY82" s="27" t="b">
        <f t="shared" ca="1" si="157"/>
        <v>0</v>
      </c>
      <c r="AZ82" s="15" t="b">
        <f t="shared" ca="1" si="158"/>
        <v>0</v>
      </c>
      <c r="BA82" s="15" t="b">
        <f t="shared" ca="1" si="159"/>
        <v>0</v>
      </c>
      <c r="BB82" s="15" t="str">
        <f t="shared" si="160"/>
        <v/>
      </c>
      <c r="BC82" s="15" t="str">
        <f t="shared" ca="1" si="132"/>
        <v/>
      </c>
      <c r="BD82" s="15" t="b">
        <f t="shared" ca="1" si="161"/>
        <v>0</v>
      </c>
      <c r="BE82" s="15" t="b">
        <f t="shared" si="162"/>
        <v>0</v>
      </c>
      <c r="BF82" s="15" t="str">
        <f t="shared" ca="1" si="163"/>
        <v/>
      </c>
      <c r="BG82" s="15" t="str">
        <f t="shared" si="164"/>
        <v/>
      </c>
      <c r="BH82" s="15" t="str">
        <f t="array" aca="1" ref="BH82" ca="1">IF(IFERROR( S82,1),1,IF(BC82="","", SUM(IF(ISERROR(INDIRECT(BC82)),1,0))))</f>
        <v/>
      </c>
      <c r="BI82" s="15" t="b">
        <f t="shared" si="165"/>
        <v>0</v>
      </c>
      <c r="BJ82" s="15" t="b">
        <f t="shared" si="166"/>
        <v>0</v>
      </c>
      <c r="BK82" s="15" t="str">
        <f t="shared" si="167"/>
        <v/>
      </c>
      <c r="BL82" s="15">
        <f t="shared" si="168"/>
        <v>4</v>
      </c>
      <c r="BP82" s="15" t="b">
        <f t="shared" si="133"/>
        <v>0</v>
      </c>
      <c r="BQ82" s="15" t="b">
        <f t="shared" si="134"/>
        <v>0</v>
      </c>
      <c r="BR82" s="15" t="str">
        <f t="shared" si="169"/>
        <v/>
      </c>
      <c r="BS82" s="15">
        <f t="shared" si="135"/>
        <v>0</v>
      </c>
      <c r="BT82" s="15" t="str">
        <f t="shared" si="136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7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7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8"/>
        <v/>
      </c>
      <c r="M83" s="19"/>
      <c r="T83" s="15" t="str">
        <f t="shared" ca="1" si="129"/>
        <v/>
      </c>
      <c r="U83" s="15" t="str">
        <f t="shared" si="195"/>
        <v/>
      </c>
      <c r="AD83" s="16" t="b">
        <f t="shared" si="139"/>
        <v>0</v>
      </c>
      <c r="AE83" s="16" t="b">
        <f t="shared" si="140"/>
        <v>0</v>
      </c>
      <c r="AF83" s="15" t="str">
        <f t="shared" si="141"/>
        <v/>
      </c>
      <c r="AG83" s="15" t="str">
        <f t="shared" ca="1" si="142"/>
        <v/>
      </c>
      <c r="AH83" s="15" t="str">
        <f t="shared" ca="1" si="143"/>
        <v/>
      </c>
      <c r="AI83" s="15" t="b">
        <f t="shared" ca="1" si="144"/>
        <v>0</v>
      </c>
      <c r="AJ83" s="15" t="str">
        <f t="shared" ca="1" si="130"/>
        <v/>
      </c>
      <c r="AK83" s="27" t="str">
        <f t="shared" ca="1" si="145"/>
        <v/>
      </c>
      <c r="AL83" s="15" t="b">
        <f t="shared" ca="1" si="146"/>
        <v>0</v>
      </c>
      <c r="AM83" s="15" t="str">
        <f t="shared" ca="1" si="147"/>
        <v/>
      </c>
      <c r="AN83" s="15">
        <f t="shared" ca="1" si="148"/>
        <v>3</v>
      </c>
      <c r="AO83" s="15" t="str">
        <f t="shared" ca="1" si="131"/>
        <v/>
      </c>
      <c r="AP83" s="15" t="str">
        <f t="shared" ca="1" si="149"/>
        <v/>
      </c>
      <c r="AQ83" s="27">
        <f t="shared" si="150"/>
        <v>4</v>
      </c>
      <c r="AR83" s="15" t="b">
        <f t="shared" si="151"/>
        <v>0</v>
      </c>
      <c r="AS83" s="27" t="b">
        <f t="shared" si="152"/>
        <v>0</v>
      </c>
      <c r="AT83" s="27" t="b">
        <f t="shared" si="153"/>
        <v>0</v>
      </c>
      <c r="AU83" s="27" t="str">
        <f t="shared" si="154"/>
        <v/>
      </c>
      <c r="AV83" s="16" t="b">
        <f t="shared" si="155"/>
        <v>0</v>
      </c>
      <c r="AW83" s="15" t="str">
        <f t="shared" ca="1" si="193"/>
        <v/>
      </c>
      <c r="AX83" s="27" t="b">
        <f t="shared" ca="1" si="156"/>
        <v>0</v>
      </c>
      <c r="AY83" s="27" t="b">
        <f t="shared" ca="1" si="157"/>
        <v>0</v>
      </c>
      <c r="AZ83" s="15" t="b">
        <f t="shared" ca="1" si="158"/>
        <v>0</v>
      </c>
      <c r="BA83" s="15" t="b">
        <f t="shared" ca="1" si="159"/>
        <v>0</v>
      </c>
      <c r="BB83" s="15" t="str">
        <f t="shared" si="160"/>
        <v/>
      </c>
      <c r="BC83" s="15" t="str">
        <f t="shared" ca="1" si="132"/>
        <v/>
      </c>
      <c r="BD83" s="15" t="b">
        <f t="shared" ca="1" si="161"/>
        <v>0</v>
      </c>
      <c r="BE83" s="15" t="b">
        <f t="shared" si="162"/>
        <v>0</v>
      </c>
      <c r="BF83" s="15" t="str">
        <f t="shared" ca="1" si="163"/>
        <v/>
      </c>
      <c r="BG83" s="15" t="str">
        <f t="shared" si="164"/>
        <v/>
      </c>
      <c r="BH83" s="15" t="str">
        <f t="array" aca="1" ref="BH83" ca="1">IF(IFERROR( S83,1),1,IF(BC83="","", SUM(IF(ISERROR(INDIRECT(BC83)),1,0))))</f>
        <v/>
      </c>
      <c r="BI83" s="15" t="b">
        <f t="shared" si="165"/>
        <v>0</v>
      </c>
      <c r="BJ83" s="15" t="b">
        <f t="shared" si="166"/>
        <v>0</v>
      </c>
      <c r="BK83" s="15" t="str">
        <f t="shared" si="167"/>
        <v/>
      </c>
      <c r="BL83" s="15">
        <f t="shared" si="168"/>
        <v>4</v>
      </c>
      <c r="BP83" s="15" t="b">
        <f t="shared" si="133"/>
        <v>0</v>
      </c>
      <c r="BQ83" s="15" t="b">
        <f t="shared" si="134"/>
        <v>0</v>
      </c>
      <c r="BR83" s="15" t="str">
        <f t="shared" si="169"/>
        <v/>
      </c>
      <c r="BS83" s="15">
        <f t="shared" si="135"/>
        <v>0</v>
      </c>
      <c r="BT83" s="15" t="str">
        <f t="shared" si="136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7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8"/>
        <v/>
      </c>
      <c r="M84" s="19"/>
      <c r="T84" s="15" t="str">
        <f t="shared" ca="1" si="129"/>
        <v/>
      </c>
      <c r="U84" s="15" t="str">
        <f t="shared" si="195"/>
        <v/>
      </c>
      <c r="AD84" s="16" t="b">
        <f t="shared" si="139"/>
        <v>0</v>
      </c>
      <c r="AE84" s="16" t="b">
        <f t="shared" si="140"/>
        <v>0</v>
      </c>
      <c r="AF84" s="15" t="str">
        <f t="shared" si="141"/>
        <v/>
      </c>
      <c r="AG84" s="15" t="str">
        <f t="shared" ca="1" si="142"/>
        <v/>
      </c>
      <c r="AH84" s="15" t="str">
        <f t="shared" ca="1" si="143"/>
        <v/>
      </c>
      <c r="AI84" s="15" t="b">
        <f t="shared" ca="1" si="144"/>
        <v>0</v>
      </c>
      <c r="AJ84" s="15" t="str">
        <f t="shared" ca="1" si="130"/>
        <v/>
      </c>
      <c r="AK84" s="27" t="str">
        <f t="shared" ca="1" si="145"/>
        <v/>
      </c>
      <c r="AL84" s="15" t="b">
        <f t="shared" ca="1" si="146"/>
        <v>0</v>
      </c>
      <c r="AM84" s="15" t="str">
        <f t="shared" ca="1" si="147"/>
        <v/>
      </c>
      <c r="AN84" s="15">
        <f t="shared" ca="1" si="148"/>
        <v>3</v>
      </c>
      <c r="AO84" s="15" t="str">
        <f t="shared" ca="1" si="131"/>
        <v/>
      </c>
      <c r="AP84" s="15" t="str">
        <f t="shared" ca="1" si="149"/>
        <v/>
      </c>
      <c r="AQ84" s="27">
        <f t="shared" si="150"/>
        <v>4</v>
      </c>
      <c r="AR84" s="15" t="b">
        <f t="shared" si="151"/>
        <v>0</v>
      </c>
      <c r="AS84" s="27" t="b">
        <f t="shared" si="152"/>
        <v>0</v>
      </c>
      <c r="AT84" s="27" t="b">
        <f t="shared" si="153"/>
        <v>0</v>
      </c>
      <c r="AU84" s="27" t="str">
        <f t="shared" si="154"/>
        <v/>
      </c>
      <c r="AV84" s="16" t="b">
        <f t="shared" si="155"/>
        <v>0</v>
      </c>
      <c r="AW84" s="15" t="str">
        <f t="shared" ca="1" si="193"/>
        <v/>
      </c>
      <c r="AX84" s="27" t="b">
        <f t="shared" ca="1" si="156"/>
        <v>0</v>
      </c>
      <c r="AY84" s="27" t="b">
        <f t="shared" ca="1" si="157"/>
        <v>0</v>
      </c>
      <c r="AZ84" s="15" t="b">
        <f t="shared" ca="1" si="158"/>
        <v>0</v>
      </c>
      <c r="BA84" s="15" t="b">
        <f t="shared" ca="1" si="159"/>
        <v>0</v>
      </c>
      <c r="BB84" s="15" t="str">
        <f t="shared" si="160"/>
        <v/>
      </c>
      <c r="BC84" s="15" t="str">
        <f t="shared" ca="1" si="132"/>
        <v/>
      </c>
      <c r="BD84" s="15" t="b">
        <f t="shared" ca="1" si="161"/>
        <v>0</v>
      </c>
      <c r="BE84" s="15" t="b">
        <f t="shared" si="162"/>
        <v>0</v>
      </c>
      <c r="BF84" s="15" t="str">
        <f t="shared" ca="1" si="163"/>
        <v/>
      </c>
      <c r="BG84" s="15" t="str">
        <f t="shared" si="164"/>
        <v/>
      </c>
      <c r="BH84" s="15" t="str">
        <f t="array" aca="1" ref="BH84" ca="1">IF(IFERROR( S84,1),1,IF(BC84="","", SUM(IF(ISERROR(INDIRECT(BC84)),1,0))))</f>
        <v/>
      </c>
      <c r="BI84" s="15" t="b">
        <f t="shared" si="165"/>
        <v>0</v>
      </c>
      <c r="BJ84" s="15" t="b">
        <f t="shared" si="166"/>
        <v>0</v>
      </c>
      <c r="BK84" s="15" t="str">
        <f t="shared" si="167"/>
        <v/>
      </c>
      <c r="BL84" s="15">
        <f t="shared" si="168"/>
        <v>4</v>
      </c>
      <c r="BP84" s="15" t="b">
        <f t="shared" si="133"/>
        <v>0</v>
      </c>
      <c r="BQ84" s="15" t="b">
        <f t="shared" si="134"/>
        <v>0</v>
      </c>
      <c r="BR84" s="15" t="str">
        <f t="shared" si="169"/>
        <v/>
      </c>
      <c r="BS84" s="15">
        <f t="shared" si="135"/>
        <v>0</v>
      </c>
      <c r="BT84" s="15" t="str">
        <f t="shared" si="136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7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8"/>
        <v/>
      </c>
      <c r="M85" s="19"/>
      <c r="T85" s="15" t="str">
        <f t="shared" ca="1" si="129"/>
        <v/>
      </c>
      <c r="U85" s="15" t="str">
        <f t="shared" si="195"/>
        <v/>
      </c>
      <c r="AD85" s="16" t="b">
        <f t="shared" si="139"/>
        <v>0</v>
      </c>
      <c r="AE85" s="16" t="b">
        <f t="shared" si="140"/>
        <v>0</v>
      </c>
      <c r="AF85" s="15" t="str">
        <f t="shared" si="141"/>
        <v/>
      </c>
      <c r="AG85" s="15" t="str">
        <f t="shared" ca="1" si="142"/>
        <v/>
      </c>
      <c r="AH85" s="15" t="str">
        <f t="shared" ca="1" si="143"/>
        <v/>
      </c>
      <c r="AI85" s="15" t="b">
        <f t="shared" ca="1" si="144"/>
        <v>0</v>
      </c>
      <c r="AJ85" s="15" t="str">
        <f t="shared" ca="1" si="130"/>
        <v/>
      </c>
      <c r="AK85" s="27" t="str">
        <f t="shared" ca="1" si="145"/>
        <v/>
      </c>
      <c r="AL85" s="15" t="b">
        <f t="shared" ca="1" si="146"/>
        <v>0</v>
      </c>
      <c r="AM85" s="15" t="str">
        <f t="shared" ca="1" si="147"/>
        <v/>
      </c>
      <c r="AN85" s="15">
        <f t="shared" ca="1" si="148"/>
        <v>3</v>
      </c>
      <c r="AO85" s="15" t="str">
        <f t="shared" ca="1" si="131"/>
        <v/>
      </c>
      <c r="AP85" s="15" t="str">
        <f t="shared" ca="1" si="149"/>
        <v/>
      </c>
      <c r="AQ85" s="27">
        <f t="shared" si="150"/>
        <v>4</v>
      </c>
      <c r="AR85" s="15" t="b">
        <f t="shared" si="151"/>
        <v>0</v>
      </c>
      <c r="AS85" s="27" t="b">
        <f t="shared" si="152"/>
        <v>0</v>
      </c>
      <c r="AT85" s="27" t="b">
        <f t="shared" si="153"/>
        <v>0</v>
      </c>
      <c r="AU85" s="27" t="str">
        <f t="shared" si="154"/>
        <v/>
      </c>
      <c r="AV85" s="16" t="b">
        <f t="shared" si="155"/>
        <v>0</v>
      </c>
      <c r="AW85" s="15" t="str">
        <f t="shared" ca="1" si="193"/>
        <v/>
      </c>
      <c r="AX85" s="27" t="b">
        <f t="shared" ca="1" si="156"/>
        <v>0</v>
      </c>
      <c r="AY85" s="27" t="b">
        <f t="shared" ca="1" si="157"/>
        <v>0</v>
      </c>
      <c r="AZ85" s="15" t="b">
        <f t="shared" ca="1" si="158"/>
        <v>0</v>
      </c>
      <c r="BA85" s="15" t="b">
        <f t="shared" ca="1" si="159"/>
        <v>0</v>
      </c>
      <c r="BB85" s="15" t="str">
        <f t="shared" si="160"/>
        <v/>
      </c>
      <c r="BC85" s="15" t="str">
        <f t="shared" ca="1" si="132"/>
        <v/>
      </c>
      <c r="BD85" s="15" t="b">
        <f t="shared" ca="1" si="161"/>
        <v>0</v>
      </c>
      <c r="BE85" s="15" t="b">
        <f t="shared" si="162"/>
        <v>0</v>
      </c>
      <c r="BF85" s="15" t="str">
        <f t="shared" ca="1" si="163"/>
        <v/>
      </c>
      <c r="BG85" s="15" t="str">
        <f t="shared" si="164"/>
        <v/>
      </c>
      <c r="BH85" s="15" t="str">
        <f t="array" aca="1" ref="BH85" ca="1">IF(IFERROR( S85,1),1,IF(BC85="","", SUM(IF(ISERROR(INDIRECT(BC85)),1,0))))</f>
        <v/>
      </c>
      <c r="BI85" s="15" t="b">
        <f t="shared" si="165"/>
        <v>0</v>
      </c>
      <c r="BJ85" s="15" t="b">
        <f t="shared" si="166"/>
        <v>0</v>
      </c>
      <c r="BK85" s="15" t="str">
        <f t="shared" si="167"/>
        <v/>
      </c>
      <c r="BL85" s="15">
        <f t="shared" si="168"/>
        <v>4</v>
      </c>
      <c r="BP85" s="15" t="b">
        <f t="shared" si="133"/>
        <v>0</v>
      </c>
      <c r="BQ85" s="15" t="b">
        <f t="shared" si="134"/>
        <v>0</v>
      </c>
      <c r="BR85" s="15" t="str">
        <f t="shared" si="169"/>
        <v/>
      </c>
      <c r="BS85" s="15">
        <f t="shared" si="135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7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29"/>
        <v/>
      </c>
      <c r="U86" s="15" t="str">
        <f t="shared" si="195"/>
        <v/>
      </c>
      <c r="AD86" s="16" t="b">
        <f t="shared" si="139"/>
        <v>0</v>
      </c>
      <c r="AE86" s="16" t="b">
        <f t="shared" si="140"/>
        <v>0</v>
      </c>
      <c r="AF86" s="15" t="str">
        <f t="shared" si="141"/>
        <v/>
      </c>
      <c r="AG86" s="15" t="str">
        <f t="shared" ca="1" si="142"/>
        <v/>
      </c>
      <c r="AH86" s="15" t="str">
        <f t="shared" ca="1" si="143"/>
        <v/>
      </c>
      <c r="AI86" s="15" t="b">
        <f t="shared" ca="1" si="144"/>
        <v>0</v>
      </c>
      <c r="AJ86" s="15" t="str">
        <f t="shared" ref="AJ86:AJ97" ca="1" si="199">IF(AE86,INDIRECT(ADDRESS(ROW($T$4),COLUMN($T$4),,,AF86)),"")</f>
        <v/>
      </c>
      <c r="AK86" s="27" t="str">
        <f t="shared" ca="1" si="145"/>
        <v/>
      </c>
      <c r="AL86" s="15" t="b">
        <f t="shared" ca="1" si="146"/>
        <v>0</v>
      </c>
      <c r="AM86" s="15" t="str">
        <f t="shared" ca="1" si="147"/>
        <v/>
      </c>
      <c r="AN86" s="15">
        <f t="shared" ca="1" si="148"/>
        <v>3</v>
      </c>
      <c r="AO86" s="15" t="str">
        <f t="shared" ref="AO86:AO97" ca="1" si="200">IF(AE86,INDIRECT(ADDRESS(ROW($BS$4),COLUMN($BS$4),,,AF86)),"")</f>
        <v/>
      </c>
      <c r="AP86" s="15" t="str">
        <f t="shared" ca="1" si="149"/>
        <v/>
      </c>
      <c r="AQ86" s="27">
        <f t="shared" si="150"/>
        <v>4</v>
      </c>
      <c r="AR86" s="15" t="b">
        <f t="shared" si="151"/>
        <v>0</v>
      </c>
      <c r="AS86" s="27" t="b">
        <f t="shared" si="152"/>
        <v>0</v>
      </c>
      <c r="AT86" s="27" t="b">
        <f t="shared" si="153"/>
        <v>0</v>
      </c>
      <c r="AU86" s="27" t="str">
        <f t="shared" si="154"/>
        <v/>
      </c>
      <c r="AV86" s="16" t="b">
        <f t="shared" si="155"/>
        <v>0</v>
      </c>
      <c r="AW86" s="15" t="str">
        <f t="shared" ca="1" si="193"/>
        <v/>
      </c>
      <c r="AX86" s="27" t="b">
        <f t="shared" ca="1" si="156"/>
        <v>0</v>
      </c>
      <c r="AY86" s="27" t="b">
        <f t="shared" ca="1" si="157"/>
        <v>0</v>
      </c>
      <c r="AZ86" s="15" t="b">
        <f t="shared" ca="1" si="158"/>
        <v>0</v>
      </c>
      <c r="BA86" s="15" t="b">
        <f t="shared" ca="1" si="159"/>
        <v>0</v>
      </c>
      <c r="BB86" s="15" t="str">
        <f t="shared" si="160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1"/>
        <v>0</v>
      </c>
      <c r="BE86" s="15" t="b">
        <f t="shared" si="162"/>
        <v>0</v>
      </c>
      <c r="BF86" s="15" t="str">
        <f t="shared" ca="1" si="163"/>
        <v/>
      </c>
      <c r="BG86" s="15" t="str">
        <f t="shared" si="164"/>
        <v/>
      </c>
      <c r="BH86" s="15" t="str">
        <f t="array" aca="1" ref="BH86" ca="1">IF(IFERROR( S86,1),1,IF(BC86="","", SUM(IF(ISERROR(INDIRECT(BC86)),1,0))))</f>
        <v/>
      </c>
      <c r="BI86" s="15" t="b">
        <f t="shared" si="165"/>
        <v>0</v>
      </c>
      <c r="BJ86" s="15" t="b">
        <f t="shared" si="166"/>
        <v>0</v>
      </c>
      <c r="BK86" s="15" t="str">
        <f t="shared" si="16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29"/>
        <v/>
      </c>
      <c r="U87" s="15" t="str">
        <f t="shared" si="195"/>
        <v/>
      </c>
      <c r="AD87" s="16" t="b">
        <f t="shared" si="139"/>
        <v>0</v>
      </c>
      <c r="AE87" s="16" t="b">
        <f t="shared" si="140"/>
        <v>0</v>
      </c>
      <c r="AF87" s="15" t="str">
        <f t="shared" si="141"/>
        <v/>
      </c>
      <c r="AG87" s="15" t="str">
        <f t="shared" ca="1" si="142"/>
        <v/>
      </c>
      <c r="AH87" s="15" t="str">
        <f t="shared" ca="1" si="143"/>
        <v/>
      </c>
      <c r="AI87" s="15" t="b">
        <f t="shared" ca="1" si="144"/>
        <v>0</v>
      </c>
      <c r="AJ87" s="15" t="str">
        <f t="shared" ca="1" si="199"/>
        <v/>
      </c>
      <c r="AK87" s="27" t="str">
        <f t="shared" ca="1" si="145"/>
        <v/>
      </c>
      <c r="AL87" s="15" t="b">
        <f t="shared" ca="1" si="146"/>
        <v>0</v>
      </c>
      <c r="AM87" s="15" t="str">
        <f t="shared" ca="1" si="147"/>
        <v/>
      </c>
      <c r="AN87" s="15">
        <f t="shared" ca="1" si="148"/>
        <v>3</v>
      </c>
      <c r="AO87" s="15" t="str">
        <f t="shared" ca="1" si="200"/>
        <v/>
      </c>
      <c r="AP87" s="15" t="str">
        <f t="shared" ca="1" si="149"/>
        <v/>
      </c>
      <c r="AQ87" s="27">
        <f t="shared" si="150"/>
        <v>4</v>
      </c>
      <c r="AR87" s="15" t="b">
        <f t="shared" si="151"/>
        <v>0</v>
      </c>
      <c r="AS87" s="27" t="b">
        <f t="shared" si="152"/>
        <v>0</v>
      </c>
      <c r="AT87" s="27" t="b">
        <f t="shared" si="153"/>
        <v>0</v>
      </c>
      <c r="AU87" s="27" t="str">
        <f t="shared" si="154"/>
        <v/>
      </c>
      <c r="AV87" s="16" t="b">
        <f t="shared" si="155"/>
        <v>0</v>
      </c>
      <c r="AW87" s="15" t="str">
        <f t="shared" ca="1" si="193"/>
        <v/>
      </c>
      <c r="AX87" s="27" t="b">
        <f t="shared" ca="1" si="156"/>
        <v>0</v>
      </c>
      <c r="AY87" s="27" t="b">
        <f t="shared" ca="1" si="157"/>
        <v>0</v>
      </c>
      <c r="AZ87" s="15" t="b">
        <f t="shared" ca="1" si="158"/>
        <v>0</v>
      </c>
      <c r="BA87" s="15" t="b">
        <f t="shared" ca="1" si="159"/>
        <v>0</v>
      </c>
      <c r="BB87" s="15" t="str">
        <f t="shared" si="160"/>
        <v/>
      </c>
      <c r="BC87" s="15" t="str">
        <f t="shared" ca="1" si="201"/>
        <v/>
      </c>
      <c r="BD87" s="15" t="b">
        <f t="shared" ca="1" si="161"/>
        <v>0</v>
      </c>
      <c r="BE87" s="15" t="b">
        <f t="shared" si="162"/>
        <v>0</v>
      </c>
      <c r="BF87" s="15" t="str">
        <f t="shared" ca="1" si="163"/>
        <v/>
      </c>
      <c r="BG87" s="15" t="str">
        <f t="shared" si="164"/>
        <v/>
      </c>
      <c r="BH87" s="15" t="str">
        <f t="array" aca="1" ref="BH87" ca="1">IF(IFERROR( S87,1),1,IF(BC87="","", SUM(IF(ISERROR(INDIRECT(BC87)),1,0))))</f>
        <v/>
      </c>
      <c r="BI87" s="15" t="b">
        <f t="shared" si="165"/>
        <v>0</v>
      </c>
      <c r="BJ87" s="15" t="b">
        <f t="shared" si="166"/>
        <v>0</v>
      </c>
      <c r="BK87" s="15" t="str">
        <f t="shared" si="16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29"/>
        <v/>
      </c>
      <c r="U88" s="15" t="str">
        <f t="shared" si="195"/>
        <v/>
      </c>
      <c r="AD88" s="16" t="b">
        <f t="shared" si="139"/>
        <v>0</v>
      </c>
      <c r="AE88" s="16" t="b">
        <f t="shared" si="140"/>
        <v>0</v>
      </c>
      <c r="AF88" s="15" t="str">
        <f t="shared" si="141"/>
        <v/>
      </c>
      <c r="AG88" s="15" t="str">
        <f t="shared" ca="1" si="142"/>
        <v/>
      </c>
      <c r="AH88" s="15" t="str">
        <f t="shared" ca="1" si="143"/>
        <v/>
      </c>
      <c r="AI88" s="15" t="b">
        <f t="shared" ca="1" si="144"/>
        <v>0</v>
      </c>
      <c r="AJ88" s="15" t="str">
        <f t="shared" ca="1" si="199"/>
        <v/>
      </c>
      <c r="AK88" s="27" t="str">
        <f t="shared" ca="1" si="145"/>
        <v/>
      </c>
      <c r="AL88" s="15" t="b">
        <f t="shared" ca="1" si="146"/>
        <v>0</v>
      </c>
      <c r="AM88" s="15" t="str">
        <f t="shared" ca="1" si="147"/>
        <v/>
      </c>
      <c r="AN88" s="15">
        <f t="shared" ca="1" si="148"/>
        <v>3</v>
      </c>
      <c r="AO88" s="15" t="str">
        <f t="shared" ca="1" si="200"/>
        <v/>
      </c>
      <c r="AP88" s="15" t="str">
        <f t="shared" ca="1" si="149"/>
        <v/>
      </c>
      <c r="AQ88" s="27">
        <f t="shared" si="150"/>
        <v>4</v>
      </c>
      <c r="AR88" s="15" t="b">
        <f t="shared" si="151"/>
        <v>0</v>
      </c>
      <c r="AS88" s="27" t="b">
        <f t="shared" si="152"/>
        <v>0</v>
      </c>
      <c r="AT88" s="27" t="b">
        <f t="shared" si="153"/>
        <v>0</v>
      </c>
      <c r="AU88" s="27" t="str">
        <f t="shared" si="154"/>
        <v/>
      </c>
      <c r="AV88" s="16" t="b">
        <f t="shared" si="155"/>
        <v>0</v>
      </c>
      <c r="AW88" s="15" t="str">
        <f t="shared" ca="1" si="193"/>
        <v/>
      </c>
      <c r="AX88" s="27" t="b">
        <f t="shared" ca="1" si="156"/>
        <v>0</v>
      </c>
      <c r="AY88" s="27" t="b">
        <f t="shared" ca="1" si="157"/>
        <v>0</v>
      </c>
      <c r="AZ88" s="15" t="b">
        <f t="shared" ca="1" si="158"/>
        <v>0</v>
      </c>
      <c r="BA88" s="15" t="b">
        <f t="shared" ca="1" si="159"/>
        <v>0</v>
      </c>
      <c r="BB88" s="15" t="str">
        <f t="shared" si="160"/>
        <v/>
      </c>
      <c r="BC88" s="15" t="str">
        <f t="shared" ca="1" si="201"/>
        <v/>
      </c>
      <c r="BD88" s="15" t="b">
        <f t="shared" ca="1" si="161"/>
        <v>0</v>
      </c>
      <c r="BE88" s="15" t="b">
        <f t="shared" si="162"/>
        <v>0</v>
      </c>
      <c r="BF88" s="15" t="str">
        <f t="shared" ca="1" si="163"/>
        <v/>
      </c>
      <c r="BG88" s="15" t="str">
        <f t="shared" si="164"/>
        <v/>
      </c>
      <c r="BH88" s="15" t="str">
        <f t="array" aca="1" ref="BH88" ca="1">IF(IFERROR( S88,1),1,IF(BC88="","", SUM(IF(ISERROR(INDIRECT(BC88)),1,0))))</f>
        <v/>
      </c>
      <c r="BI88" s="15" t="b">
        <f t="shared" si="165"/>
        <v>0</v>
      </c>
      <c r="BJ88" s="15" t="b">
        <f t="shared" si="166"/>
        <v>0</v>
      </c>
      <c r="BK88" s="15" t="str">
        <f t="shared" si="16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29"/>
        <v/>
      </c>
      <c r="U89" s="15" t="str">
        <f t="shared" si="195"/>
        <v/>
      </c>
      <c r="AD89" s="16" t="b">
        <f t="shared" si="139"/>
        <v>0</v>
      </c>
      <c r="AE89" s="16" t="b">
        <f t="shared" si="140"/>
        <v>0</v>
      </c>
      <c r="AF89" s="15" t="str">
        <f t="shared" si="141"/>
        <v/>
      </c>
      <c r="AG89" s="15" t="str">
        <f t="shared" ca="1" si="142"/>
        <v/>
      </c>
      <c r="AH89" s="15" t="str">
        <f t="shared" ca="1" si="143"/>
        <v/>
      </c>
      <c r="AI89" s="15" t="b">
        <f t="shared" ca="1" si="144"/>
        <v>0</v>
      </c>
      <c r="AJ89" s="15" t="str">
        <f t="shared" ca="1" si="199"/>
        <v/>
      </c>
      <c r="AK89" s="27" t="str">
        <f t="shared" ca="1" si="145"/>
        <v/>
      </c>
      <c r="AL89" s="15" t="b">
        <f t="shared" ca="1" si="146"/>
        <v>0</v>
      </c>
      <c r="AM89" s="15" t="str">
        <f t="shared" ca="1" si="147"/>
        <v/>
      </c>
      <c r="AN89" s="15">
        <f t="shared" ca="1" si="148"/>
        <v>3</v>
      </c>
      <c r="AO89" s="15" t="str">
        <f t="shared" ca="1" si="200"/>
        <v/>
      </c>
      <c r="AP89" s="15" t="str">
        <f t="shared" ca="1" si="149"/>
        <v/>
      </c>
      <c r="AQ89" s="27">
        <f t="shared" si="150"/>
        <v>4</v>
      </c>
      <c r="AR89" s="15" t="b">
        <f t="shared" si="151"/>
        <v>0</v>
      </c>
      <c r="AS89" s="27" t="b">
        <f t="shared" si="152"/>
        <v>0</v>
      </c>
      <c r="AT89" s="27" t="b">
        <f t="shared" si="153"/>
        <v>0</v>
      </c>
      <c r="AU89" s="27" t="str">
        <f t="shared" si="154"/>
        <v/>
      </c>
      <c r="AV89" s="16" t="b">
        <f t="shared" si="155"/>
        <v>0</v>
      </c>
      <c r="AW89" s="15" t="str">
        <f t="shared" ca="1" si="193"/>
        <v/>
      </c>
      <c r="AX89" s="27" t="b">
        <f t="shared" ca="1" si="156"/>
        <v>0</v>
      </c>
      <c r="AY89" s="27" t="b">
        <f t="shared" ca="1" si="157"/>
        <v>0</v>
      </c>
      <c r="AZ89" s="15" t="b">
        <f t="shared" ca="1" si="158"/>
        <v>0</v>
      </c>
      <c r="BA89" s="15" t="b">
        <f t="shared" ca="1" si="159"/>
        <v>0</v>
      </c>
      <c r="BB89" s="15" t="str">
        <f t="shared" si="160"/>
        <v/>
      </c>
      <c r="BC89" s="15" t="str">
        <f t="shared" ca="1" si="201"/>
        <v/>
      </c>
      <c r="BD89" s="15" t="b">
        <f t="shared" ca="1" si="161"/>
        <v>0</v>
      </c>
      <c r="BE89" s="15" t="b">
        <f t="shared" si="162"/>
        <v>0</v>
      </c>
      <c r="BF89" s="15" t="str">
        <f t="shared" ca="1" si="163"/>
        <v/>
      </c>
      <c r="BG89" s="15" t="str">
        <f t="shared" si="164"/>
        <v/>
      </c>
      <c r="BH89" s="15" t="str">
        <f t="array" aca="1" ref="BH89" ca="1">IF(IFERROR( S89,1),1,IF(BC89="","", SUM(IF(ISERROR(INDIRECT(BC89)),1,0))))</f>
        <v/>
      </c>
      <c r="BI89" s="15" t="b">
        <f t="shared" si="165"/>
        <v>0</v>
      </c>
      <c r="BJ89" s="15" t="b">
        <f t="shared" si="166"/>
        <v>0</v>
      </c>
      <c r="BK89" s="15" t="str">
        <f t="shared" si="16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29"/>
        <v/>
      </c>
      <c r="U90" s="15" t="str">
        <f t="shared" si="195"/>
        <v/>
      </c>
      <c r="AD90" s="16" t="b">
        <f t="shared" si="139"/>
        <v>0</v>
      </c>
      <c r="AE90" s="16" t="b">
        <f t="shared" si="140"/>
        <v>0</v>
      </c>
      <c r="AF90" s="15" t="str">
        <f t="shared" si="141"/>
        <v/>
      </c>
      <c r="AG90" s="15" t="str">
        <f t="shared" ca="1" si="142"/>
        <v/>
      </c>
      <c r="AH90" s="15" t="str">
        <f t="shared" ca="1" si="143"/>
        <v/>
      </c>
      <c r="AI90" s="15" t="b">
        <f t="shared" ca="1" si="144"/>
        <v>0</v>
      </c>
      <c r="AJ90" s="15" t="str">
        <f t="shared" ca="1" si="199"/>
        <v/>
      </c>
      <c r="AK90" s="27" t="str">
        <f t="shared" ca="1" si="145"/>
        <v/>
      </c>
      <c r="AL90" s="15" t="b">
        <f t="shared" ca="1" si="146"/>
        <v>0</v>
      </c>
      <c r="AM90" s="15" t="str">
        <f t="shared" ca="1" si="147"/>
        <v/>
      </c>
      <c r="AN90" s="15">
        <f t="shared" ca="1" si="148"/>
        <v>3</v>
      </c>
      <c r="AO90" s="15" t="str">
        <f t="shared" ca="1" si="200"/>
        <v/>
      </c>
      <c r="AP90" s="15" t="str">
        <f t="shared" ca="1" si="149"/>
        <v/>
      </c>
      <c r="AQ90" s="27">
        <f t="shared" si="150"/>
        <v>4</v>
      </c>
      <c r="AR90" s="15" t="b">
        <f t="shared" si="151"/>
        <v>0</v>
      </c>
      <c r="AS90" s="27" t="b">
        <f t="shared" si="152"/>
        <v>0</v>
      </c>
      <c r="AT90" s="27" t="b">
        <f t="shared" si="153"/>
        <v>0</v>
      </c>
      <c r="AU90" s="27" t="str">
        <f t="shared" si="154"/>
        <v/>
      </c>
      <c r="AV90" s="16" t="b">
        <f t="shared" si="155"/>
        <v>0</v>
      </c>
      <c r="AW90" s="15" t="str">
        <f t="shared" ca="1" si="193"/>
        <v/>
      </c>
      <c r="AX90" s="27" t="b">
        <f t="shared" ca="1" si="156"/>
        <v>0</v>
      </c>
      <c r="AY90" s="27" t="b">
        <f t="shared" ca="1" si="157"/>
        <v>0</v>
      </c>
      <c r="AZ90" s="15" t="b">
        <f t="shared" ca="1" si="158"/>
        <v>0</v>
      </c>
      <c r="BA90" s="15" t="b">
        <f t="shared" ca="1" si="159"/>
        <v>0</v>
      </c>
      <c r="BB90" s="15" t="str">
        <f t="shared" si="160"/>
        <v/>
      </c>
      <c r="BC90" s="15" t="str">
        <f t="shared" ca="1" si="201"/>
        <v/>
      </c>
      <c r="BD90" s="15" t="b">
        <f t="shared" ca="1" si="161"/>
        <v>0</v>
      </c>
      <c r="BE90" s="15" t="b">
        <f t="shared" si="162"/>
        <v>0</v>
      </c>
      <c r="BF90" s="15" t="str">
        <f t="shared" ca="1" si="163"/>
        <v/>
      </c>
      <c r="BG90" s="15" t="str">
        <f t="shared" si="164"/>
        <v/>
      </c>
      <c r="BH90" s="15" t="str">
        <f t="array" aca="1" ref="BH90" ca="1">IF(IFERROR( S90,1),1,IF(BC90="","", SUM(IF(ISERROR(INDIRECT(BC90)),1,0))))</f>
        <v/>
      </c>
      <c r="BI90" s="15" t="b">
        <f t="shared" si="165"/>
        <v>0</v>
      </c>
      <c r="BJ90" s="15" t="b">
        <f t="shared" si="166"/>
        <v>0</v>
      </c>
      <c r="BK90" s="15" t="str">
        <f t="shared" si="16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15" t="str">
        <f t="shared" ref="BK91:BK97" si="235">IF(AR91,IF(AND(BI91,NOT(BJ91)),1,IF(AND(BJ91,NOT(BI91)),2,3)),"")</f>
        <v/>
      </c>
      <c r="BL91" s="15">
        <f t="shared" ref="BL91:BL97" si="236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7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8">IFERROR(IF($AD91,COUNTIF(INDIRECT($C$4),C91)&gt;1,FALSE),FALSE)</f>
        <v>0</v>
      </c>
      <c r="BW91" s="15" t="b">
        <f t="shared" ref="BW91:BW97" ca="1" si="239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40">IFERROR(IF(AND(AE91,NOT(BX91)),IF(ISERROR(AH91),TRUE,FALSE)),FALSE)</f>
        <v>0</v>
      </c>
      <c r="BZ91" s="15" t="b">
        <f t="shared" ref="BZ91:BZ97" si="241">IFERROR(IF(BE91,BF91&lt;&gt;BG91,FALSE),FALSE)</f>
        <v>0</v>
      </c>
      <c r="CA91" s="15" t="b">
        <f t="shared" ref="CA91:CA97" si="242">AND(AR91,AE91,AD91)</f>
        <v>0</v>
      </c>
      <c r="CB91" s="15" t="b">
        <f t="shared" ref="CB91:CB97" ca="1" si="243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4">IF(AD91, IF(AQ91=1, IF(OR(R91,DB91,AK91="" ),FALSE,OR(ISERROR(INDIRECT(T91)))),FALSE),FALSE)</f>
        <v>0</v>
      </c>
      <c r="CF91" s="15" t="b">
        <f t="shared" ref="CF91:CF97" si="245">AND($AD91,$AQ91=2,COUNTA( S91)=1)</f>
        <v>0</v>
      </c>
      <c r="CG91" s="15" t="b">
        <f t="shared" ref="CG91:CG97" si="246">AND(AND(AQ91&lt;&gt;1,AQ91&lt;&gt;3),G91&lt;&gt;"")</f>
        <v>0</v>
      </c>
      <c r="CH91" s="15" t="b">
        <f t="shared" ref="CH91:CH97" si="247">AND(AQ91=1,BK91=3)</f>
        <v>0</v>
      </c>
      <c r="CI91" s="15" t="b">
        <f t="shared" ref="CI91:CI97" si="248">ISERROR(S91)</f>
        <v>0</v>
      </c>
      <c r="CJ91" s="15" t="b">
        <f t="shared" ref="CJ91:CJ97" si="249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50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15" t="str">
        <f t="shared" si="235"/>
        <v/>
      </c>
      <c r="BL92" s="15">
        <f t="shared" si="236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7"/>
        <v/>
      </c>
      <c r="BS92" s="15">
        <f t="shared" si="204"/>
        <v>0</v>
      </c>
      <c r="BT92" s="15" t="str">
        <f t="shared" si="197"/>
        <v/>
      </c>
      <c r="BV92" s="15" t="b">
        <f t="shared" ca="1" si="238"/>
        <v>0</v>
      </c>
      <c r="BW92" s="15" t="b">
        <f t="shared" ca="1" si="239"/>
        <v>0</v>
      </c>
      <c r="BX92" s="15" t="b">
        <f t="shared" ca="1" si="205"/>
        <v>0</v>
      </c>
      <c r="BY92" s="15" t="b">
        <f t="shared" ca="1" si="240"/>
        <v>0</v>
      </c>
      <c r="BZ92" s="15" t="b">
        <f t="shared" si="241"/>
        <v>0</v>
      </c>
      <c r="CA92" s="15" t="b">
        <f t="shared" si="242"/>
        <v>0</v>
      </c>
      <c r="CB92" s="15" t="b">
        <f t="shared" ca="1" si="243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4"/>
        <v>0</v>
      </c>
      <c r="CF92" s="15" t="b">
        <f t="shared" si="245"/>
        <v>0</v>
      </c>
      <c r="CG92" s="15" t="b">
        <f t="shared" si="246"/>
        <v>0</v>
      </c>
      <c r="CH92" s="15" t="b">
        <f t="shared" si="247"/>
        <v>0</v>
      </c>
      <c r="CI92" s="15" t="b">
        <f t="shared" si="248"/>
        <v>0</v>
      </c>
      <c r="CJ92" s="15" t="b">
        <f t="shared" si="249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50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15" t="str">
        <f t="shared" si="235"/>
        <v/>
      </c>
      <c r="BL93" s="15">
        <f t="shared" si="236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7"/>
        <v/>
      </c>
      <c r="BS93" s="15">
        <f t="shared" si="204"/>
        <v>0</v>
      </c>
      <c r="BT93" s="15" t="str">
        <f t="shared" si="197"/>
        <v/>
      </c>
      <c r="BV93" s="15" t="b">
        <f t="shared" ca="1" si="238"/>
        <v>0</v>
      </c>
      <c r="BW93" s="15" t="b">
        <f t="shared" ca="1" si="239"/>
        <v>0</v>
      </c>
      <c r="BX93" s="15" t="b">
        <f t="shared" ca="1" si="205"/>
        <v>0</v>
      </c>
      <c r="BY93" s="15" t="b">
        <f t="shared" ca="1" si="240"/>
        <v>0</v>
      </c>
      <c r="BZ93" s="15" t="b">
        <f t="shared" si="241"/>
        <v>0</v>
      </c>
      <c r="CA93" s="15" t="b">
        <f t="shared" si="242"/>
        <v>0</v>
      </c>
      <c r="CB93" s="15" t="b">
        <f t="shared" ca="1" si="243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4"/>
        <v>0</v>
      </c>
      <c r="CF93" s="15" t="b">
        <f t="shared" si="245"/>
        <v>0</v>
      </c>
      <c r="CG93" s="15" t="b">
        <f t="shared" si="246"/>
        <v>0</v>
      </c>
      <c r="CH93" s="15" t="b">
        <f t="shared" si="247"/>
        <v>0</v>
      </c>
      <c r="CI93" s="15" t="b">
        <f t="shared" si="248"/>
        <v>0</v>
      </c>
      <c r="CJ93" s="15" t="b">
        <f t="shared" si="249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50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15" t="str">
        <f t="shared" si="235"/>
        <v/>
      </c>
      <c r="BL94" s="15">
        <f t="shared" si="236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7"/>
        <v/>
      </c>
      <c r="BS94" s="15">
        <f t="shared" si="204"/>
        <v>0</v>
      </c>
      <c r="BT94" s="15" t="str">
        <f t="shared" si="197"/>
        <v/>
      </c>
      <c r="BV94" s="15" t="b">
        <f t="shared" ca="1" si="238"/>
        <v>0</v>
      </c>
      <c r="BW94" s="15" t="b">
        <f t="shared" ca="1" si="239"/>
        <v>0</v>
      </c>
      <c r="BX94" s="15" t="b">
        <f t="shared" ca="1" si="205"/>
        <v>0</v>
      </c>
      <c r="BY94" s="15" t="b">
        <f t="shared" ca="1" si="240"/>
        <v>0</v>
      </c>
      <c r="BZ94" s="15" t="b">
        <f t="shared" si="241"/>
        <v>0</v>
      </c>
      <c r="CA94" s="15" t="b">
        <f t="shared" si="242"/>
        <v>0</v>
      </c>
      <c r="CB94" s="15" t="b">
        <f t="shared" ca="1" si="243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4"/>
        <v>0</v>
      </c>
      <c r="CF94" s="15" t="b">
        <f t="shared" si="245"/>
        <v>0</v>
      </c>
      <c r="CG94" s="15" t="b">
        <f t="shared" si="246"/>
        <v>0</v>
      </c>
      <c r="CH94" s="15" t="b">
        <f t="shared" si="247"/>
        <v>0</v>
      </c>
      <c r="CI94" s="15" t="b">
        <f t="shared" si="248"/>
        <v>0</v>
      </c>
      <c r="CJ94" s="15" t="b">
        <f t="shared" si="249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50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15" t="str">
        <f t="shared" si="235"/>
        <v/>
      </c>
      <c r="BL95" s="15">
        <f t="shared" si="236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7"/>
        <v/>
      </c>
      <c r="BS95" s="15">
        <f t="shared" si="204"/>
        <v>0</v>
      </c>
      <c r="BT95" s="15" t="str">
        <f t="shared" si="197"/>
        <v/>
      </c>
      <c r="BV95" s="15" t="b">
        <f t="shared" ca="1" si="238"/>
        <v>0</v>
      </c>
      <c r="BW95" s="15" t="b">
        <f t="shared" ca="1" si="239"/>
        <v>0</v>
      </c>
      <c r="BX95" s="15" t="b">
        <f t="shared" ca="1" si="205"/>
        <v>0</v>
      </c>
      <c r="BY95" s="15" t="b">
        <f t="shared" ca="1" si="240"/>
        <v>0</v>
      </c>
      <c r="BZ95" s="15" t="b">
        <f t="shared" si="241"/>
        <v>0</v>
      </c>
      <c r="CA95" s="15" t="b">
        <f t="shared" si="242"/>
        <v>0</v>
      </c>
      <c r="CB95" s="15" t="b">
        <f t="shared" ca="1" si="243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4"/>
        <v>0</v>
      </c>
      <c r="CF95" s="15" t="b">
        <f t="shared" si="245"/>
        <v>0</v>
      </c>
      <c r="CG95" s="15" t="b">
        <f t="shared" si="246"/>
        <v>0</v>
      </c>
      <c r="CH95" s="15" t="b">
        <f t="shared" si="247"/>
        <v>0</v>
      </c>
      <c r="CI95" s="15" t="b">
        <f t="shared" si="248"/>
        <v>0</v>
      </c>
      <c r="CJ95" s="15" t="b">
        <f t="shared" si="249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50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15" t="str">
        <f t="shared" si="235"/>
        <v/>
      </c>
      <c r="BL96" s="15">
        <f t="shared" si="236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7"/>
        <v/>
      </c>
      <c r="BS96" s="15">
        <f t="shared" si="204"/>
        <v>0</v>
      </c>
      <c r="BT96" s="15" t="str">
        <f t="shared" si="197"/>
        <v/>
      </c>
      <c r="BV96" s="15" t="b">
        <f t="shared" ca="1" si="238"/>
        <v>0</v>
      </c>
      <c r="BW96" s="15" t="b">
        <f t="shared" ca="1" si="239"/>
        <v>0</v>
      </c>
      <c r="BX96" s="15" t="b">
        <f t="shared" ca="1" si="205"/>
        <v>0</v>
      </c>
      <c r="BY96" s="15" t="b">
        <f t="shared" ca="1" si="240"/>
        <v>0</v>
      </c>
      <c r="BZ96" s="15" t="b">
        <f t="shared" si="241"/>
        <v>0</v>
      </c>
      <c r="CA96" s="15" t="b">
        <f t="shared" si="242"/>
        <v>0</v>
      </c>
      <c r="CB96" s="15" t="b">
        <f t="shared" ca="1" si="243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4"/>
        <v>0</v>
      </c>
      <c r="CF96" s="15" t="b">
        <f t="shared" si="245"/>
        <v>0</v>
      </c>
      <c r="CG96" s="15" t="b">
        <f t="shared" si="246"/>
        <v>0</v>
      </c>
      <c r="CH96" s="15" t="b">
        <f t="shared" si="247"/>
        <v>0</v>
      </c>
      <c r="CI96" s="15" t="b">
        <f t="shared" si="248"/>
        <v>0</v>
      </c>
      <c r="CJ96" s="15" t="b">
        <f t="shared" si="249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50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15" t="str">
        <f t="shared" si="235"/>
        <v/>
      </c>
      <c r="BL97" s="15">
        <f t="shared" si="236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7"/>
        <v/>
      </c>
      <c r="BS97" s="15">
        <f t="shared" si="204"/>
        <v>0</v>
      </c>
      <c r="BT97" s="15" t="str">
        <f t="shared" si="197"/>
        <v/>
      </c>
      <c r="BV97" s="15" t="b">
        <f t="shared" ca="1" si="238"/>
        <v>0</v>
      </c>
      <c r="BW97" s="15" t="b">
        <f t="shared" ca="1" si="239"/>
        <v>0</v>
      </c>
      <c r="BX97" s="15" t="b">
        <f t="shared" ca="1" si="205"/>
        <v>0</v>
      </c>
      <c r="BY97" s="15" t="b">
        <f t="shared" ca="1" si="240"/>
        <v>0</v>
      </c>
      <c r="BZ97" s="15" t="b">
        <f t="shared" si="241"/>
        <v>0</v>
      </c>
      <c r="CA97" s="15" t="b">
        <f t="shared" si="242"/>
        <v>0</v>
      </c>
      <c r="CB97" s="15" t="b">
        <f t="shared" ca="1" si="243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4"/>
        <v>0</v>
      </c>
      <c r="CF97" s="15" t="b">
        <f t="shared" si="245"/>
        <v>0</v>
      </c>
      <c r="CG97" s="15" t="b">
        <f t="shared" si="246"/>
        <v>0</v>
      </c>
      <c r="CH97" s="15" t="b">
        <f t="shared" si="247"/>
        <v>0</v>
      </c>
      <c r="CI97" s="15" t="b">
        <f t="shared" si="248"/>
        <v>0</v>
      </c>
      <c r="CJ97" s="15" t="b">
        <f t="shared" si="249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50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</sheetData>
  <customSheetViews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1"/>
    </customSheetView>
    <customSheetView guid="{B0700225-2463-44C9-9C4E-A79FCDA233AE}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141" priority="51" stopIfTrue="1">
      <formula>(H13&lt;&gt;"")*(I13="")</formula>
    </cfRule>
  </conditionalFormatting>
  <conditionalFormatting sqref="D13:D171">
    <cfRule type="expression" dxfId="140" priority="50">
      <formula>($A13&lt;=$C$2)</formula>
    </cfRule>
  </conditionalFormatting>
  <conditionalFormatting sqref="W13:AC171">
    <cfRule type="expression" dxfId="139" priority="49">
      <formula>$AD13*(V13&lt;&gt;"")</formula>
    </cfRule>
  </conditionalFormatting>
  <conditionalFormatting sqref="H13:H171">
    <cfRule type="expression" dxfId="138" priority="46" stopIfTrue="1">
      <formula>$BX13</formula>
    </cfRule>
  </conditionalFormatting>
  <conditionalFormatting sqref="D13:F171">
    <cfRule type="expression" dxfId="137" priority="45" stopIfTrue="1">
      <formula>$BW13</formula>
    </cfRule>
  </conditionalFormatting>
  <conditionalFormatting sqref="A13:B171">
    <cfRule type="expression" dxfId="136" priority="44" stopIfTrue="1">
      <formula>$BS13&gt;0</formula>
    </cfRule>
  </conditionalFormatting>
  <conditionalFormatting sqref="L2:S2">
    <cfRule type="expression" dxfId="135" priority="43">
      <formula>NOT($O$2)</formula>
    </cfRule>
  </conditionalFormatting>
  <conditionalFormatting sqref="H13:L171">
    <cfRule type="expression" dxfId="134" priority="42" stopIfTrue="1">
      <formula>$CA13*(H13&lt;&gt;"")</formula>
    </cfRule>
  </conditionalFormatting>
  <conditionalFormatting sqref="H13:J171">
    <cfRule type="expression" dxfId="133" priority="41" stopIfTrue="1">
      <formula>$AQ13=4</formula>
    </cfRule>
  </conditionalFormatting>
  <conditionalFormatting sqref="E13:F171">
    <cfRule type="expression" dxfId="132" priority="32">
      <formula>$AD13*($AQ13=1)</formula>
    </cfRule>
  </conditionalFormatting>
  <conditionalFormatting sqref="R13:R171">
    <cfRule type="expression" dxfId="131" priority="29" stopIfTrue="1">
      <formula>$CD13</formula>
    </cfRule>
  </conditionalFormatting>
  <conditionalFormatting sqref="S13:S171">
    <cfRule type="expression" dxfId="130" priority="28" stopIfTrue="1">
      <formula>$CF13</formula>
    </cfRule>
  </conditionalFormatting>
  <conditionalFormatting sqref="B13:B171">
    <cfRule type="expression" dxfId="129" priority="21">
      <formula>($BS13=0)*$AD13</formula>
    </cfRule>
  </conditionalFormatting>
  <conditionalFormatting sqref="N13:O171">
    <cfRule type="expression" dxfId="128" priority="8">
      <formula>($AQ13=1)*NOT($BI13)</formula>
    </cfRule>
  </conditionalFormatting>
  <conditionalFormatting sqref="N13:N171">
    <cfRule type="expression" dxfId="127" priority="7" stopIfTrue="1">
      <formula>($AQ13=1)*$BI13*($P13=1)</formula>
    </cfRule>
  </conditionalFormatting>
  <conditionalFormatting sqref="O13:O171">
    <cfRule type="expression" dxfId="126" priority="6" stopIfTrue="1">
      <formula>($AQ13=1)*$BI13*($P13=2)</formula>
    </cfRule>
  </conditionalFormatting>
  <conditionalFormatting sqref="L2:L3">
    <cfRule type="expression" dxfId="125" priority="5">
      <formula>ISERROR(INDIRECT($L$2))</formula>
    </cfRule>
  </conditionalFormatting>
  <conditionalFormatting sqref="T13:T171">
    <cfRule type="expression" dxfId="124" priority="4">
      <formula>ISERROR(INDIRECT(T13))*(BS13=0)*AD13</formula>
    </cfRule>
  </conditionalFormatting>
  <conditionalFormatting sqref="R13:S171">
    <cfRule type="expression" dxfId="123" priority="3">
      <formula>$AD13*($AQ13=1)*(P13="")</formula>
    </cfRule>
  </conditionalFormatting>
  <conditionalFormatting sqref="M13:M171">
    <cfRule type="expression" dxfId="122" priority="1" stopIfTrue="1">
      <formula>($AQ13=1)</formula>
    </cfRule>
    <cfRule type="expression" dxfId="121" priority="2" stopIfTrue="1">
      <formula>($AQ13=2)+($AQ13=3)</formula>
    </cfRule>
  </conditionalFormatting>
  <conditionalFormatting sqref="G13:G171 C13:C171">
    <cfRule type="expression" dxfId="120" priority="13" stopIfTrue="1">
      <formula>($AQ13=2)*($BL13=2)</formula>
    </cfRule>
    <cfRule type="expression" dxfId="119" priority="14" stopIfTrue="1">
      <formula>($AQ13=2)*($BL13=1)</formula>
    </cfRule>
    <cfRule type="expression" dxfId="118" priority="15" stopIfTrue="1">
      <formula>($AQ13=1)*($BL13=2)</formula>
    </cfRule>
    <cfRule type="expression" dxfId="117" priority="16" stopIfTrue="1">
      <formula>($AQ13=1)*($BL13=1)</formula>
    </cfRule>
  </conditionalFormatting>
  <conditionalFormatting sqref="K13:L171">
    <cfRule type="expression" dxfId="116" priority="9" stopIfTrue="1">
      <formula>(K13&lt;&gt;"")*NOT(ISNUMBER(K13))</formula>
    </cfRule>
    <cfRule type="expression" dxfId="115" priority="10">
      <formula>($AQ13=1)*$AD13</formula>
    </cfRule>
  </conditionalFormatting>
  <conditionalFormatting sqref="V13:V171">
    <cfRule type="expression" dxfId="114" priority="11" stopIfTrue="1">
      <formula>DC13</formula>
    </cfRule>
    <cfRule type="expression" dxfId="113" priority="12">
      <formula>$AD13*(($AQ13=4)+($AQ13=1))</formula>
    </cfRule>
  </conditionalFormatting>
  <conditionalFormatting sqref="C13:C171">
    <cfRule type="expression" dxfId="112" priority="17" stopIfTrue="1">
      <formula>BV13</formula>
    </cfRule>
    <cfRule type="expression" dxfId="111" priority="18">
      <formula>($A13=$C$2+1)</formula>
    </cfRule>
  </conditionalFormatting>
  <conditionalFormatting sqref="H13:I171">
    <cfRule type="expression" dxfId="110" priority="19" stopIfTrue="1">
      <formula>$BY13</formula>
    </cfRule>
    <cfRule type="expression" dxfId="109" priority="20">
      <formula>($AQ13=2)*$AD13</formula>
    </cfRule>
  </conditionalFormatting>
  <conditionalFormatting sqref="B13:AC171">
    <cfRule type="expression" dxfId="108" priority="22" stopIfTrue="1">
      <formula>BQ13</formula>
    </cfRule>
    <cfRule type="expression" dxfId="107" priority="23" stopIfTrue="1">
      <formula>BY13</formula>
    </cfRule>
  </conditionalFormatting>
  <conditionalFormatting sqref="H13:I171 A13:B171">
    <cfRule type="expression" dxfId="106" priority="24" stopIfTrue="1">
      <formula>$DB13</formula>
    </cfRule>
    <cfRule type="expression" dxfId="105" priority="25" stopIfTrue="1">
      <formula>$BX13</formula>
    </cfRule>
  </conditionalFormatting>
  <conditionalFormatting sqref="Q13:R171">
    <cfRule type="expression" dxfId="104" priority="26">
      <formula>$AD13*($AQ13=1)*(Q13)</formula>
    </cfRule>
    <cfRule type="expression" dxfId="103" priority="27">
      <formula>$AD13*($AQ13=1)*NOT(Q13)*(Q13&lt;&gt;"")</formula>
    </cfRule>
  </conditionalFormatting>
  <conditionalFormatting sqref="Q13:Q171">
    <cfRule type="expression" dxfId="102" priority="30" stopIfTrue="1">
      <formula>$CC13</formula>
    </cfRule>
    <cfRule type="expression" dxfId="101" priority="31">
      <formula>$AD13*($AQ13=1)*(Q13="")*(($K13&lt;&gt;"")+($K13&gt;2)+($L13&lt;&gt;"")+($L13&gt;2))</formula>
    </cfRule>
  </conditionalFormatting>
  <conditionalFormatting sqref="P13:P171">
    <cfRule type="expression" dxfId="100" priority="33" stopIfTrue="1">
      <formula>($AQ13=2)*(P13&lt;&gt;"")</formula>
    </cfRule>
    <cfRule type="expression" dxfId="99" priority="34" stopIfTrue="1">
      <formula>($AQ13=1)*(((P13&lt;&gt;1)+(P13&lt;&gt;2)+(P13&lt;&gt;3)+(P13&lt;&gt;""))=4)</formula>
    </cfRule>
    <cfRule type="expression" dxfId="98" priority="35">
      <formula>$AD13*($AQ13=1)*($P13=2)</formula>
    </cfRule>
    <cfRule type="expression" dxfId="97" priority="36">
      <formula>$AD13*($AQ13=1)*($P13=1)</formula>
    </cfRule>
    <cfRule type="expression" dxfId="96" priority="37">
      <formula>$AD13*($AQ13=1)*($P13=3)</formula>
    </cfRule>
    <cfRule type="expression" dxfId="95" priority="38">
      <formula>$AD13*($AQ13=1)*(P13="")*(($K13&lt;&gt;"")+($K13&gt;2)+($L13&lt;&gt;"")+($L13&gt;2))*($BL13=1)</formula>
    </cfRule>
  </conditionalFormatting>
  <conditionalFormatting sqref="J13:J171">
    <cfRule type="expression" dxfId="94" priority="39" stopIfTrue="1">
      <formula>#REF!</formula>
    </cfRule>
    <cfRule type="expression" dxfId="93" priority="40" stopIfTrue="1">
      <formula>($AQ13=1)*$AD13</formula>
    </cfRule>
  </conditionalFormatting>
  <conditionalFormatting sqref="G13:G171">
    <cfRule type="expression" dxfId="92" priority="47" stopIfTrue="1">
      <formula>$CG13</formula>
    </cfRule>
    <cfRule type="expression" dxfId="91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VU140"/>
  <sheetViews>
    <sheetView zoomScale="175" zoomScaleNormal="175" workbookViewId="0">
      <pane xSplit="1" ySplit="2" topLeftCell="LP3" activePane="bottomRight" state="frozenSplit"/>
      <selection pane="topRight" activeCell="B1" sqref="B1"/>
      <selection pane="bottomLeft" activeCell="A3" sqref="A3"/>
      <selection pane="bottomRight" activeCell="LS3" sqref="LS3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8" bestFit="1" customWidth="1"/>
    <col min="8" max="8" width="10.7109375" style="38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8" width="10.7109375" style="31" customWidth="1"/>
    <col min="19" max="19" width="10.7109375" style="38" customWidth="1"/>
    <col min="20" max="20" width="10.85546875" style="31" bestFit="1" customWidth="1"/>
    <col min="21" max="21" width="10.7109375" style="31" customWidth="1"/>
    <col min="22" max="22" width="10.7109375" style="38" customWidth="1"/>
    <col min="23" max="23" width="10.7109375" style="31" bestFit="1" customWidth="1"/>
    <col min="24" max="24" width="10.7109375" style="31" customWidth="1"/>
    <col min="25" max="25" width="10.7109375" style="38" customWidth="1"/>
    <col min="26" max="26" width="10.7109375" style="31" bestFit="1" customWidth="1"/>
    <col min="27" max="27" width="9.28515625" style="31" customWidth="1"/>
    <col min="28" max="28" width="12.7109375" style="38" customWidth="1"/>
    <col min="29" max="29" width="10.7109375" style="31" bestFit="1" customWidth="1"/>
    <col min="30" max="30" width="9.28515625" style="31" customWidth="1"/>
    <col min="31" max="31" width="10.7109375" style="38" bestFit="1" customWidth="1"/>
    <col min="32" max="103" width="9.28515625" style="31" bestFit="1" customWidth="1"/>
    <col min="104" max="104" width="10" style="31" customWidth="1"/>
    <col min="105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593" s="44" customFormat="1">
      <c r="A1" s="39" t="s">
        <v>0</v>
      </c>
      <c r="B1" s="39" t="s">
        <v>459</v>
      </c>
      <c r="C1" s="39" t="s">
        <v>460</v>
      </c>
      <c r="D1" s="39" t="s">
        <v>1083</v>
      </c>
      <c r="E1" s="40" t="s">
        <v>1086</v>
      </c>
      <c r="F1" s="40" t="s">
        <v>1087</v>
      </c>
      <c r="G1" s="39" t="s">
        <v>461</v>
      </c>
      <c r="H1" s="39" t="s">
        <v>462</v>
      </c>
      <c r="I1" s="42" t="s">
        <v>463</v>
      </c>
      <c r="J1" s="42" t="s">
        <v>464</v>
      </c>
      <c r="K1" s="39" t="s">
        <v>465</v>
      </c>
      <c r="L1" s="39" t="s">
        <v>466</v>
      </c>
      <c r="M1" s="39" t="s">
        <v>467</v>
      </c>
      <c r="N1" s="39" t="s">
        <v>468</v>
      </c>
      <c r="O1" s="39" t="s">
        <v>469</v>
      </c>
      <c r="P1" s="39" t="s">
        <v>470</v>
      </c>
      <c r="Q1" s="39" t="s">
        <v>471</v>
      </c>
      <c r="R1" s="39" t="s">
        <v>472</v>
      </c>
      <c r="S1" s="39" t="s">
        <v>473</v>
      </c>
      <c r="T1" s="39" t="s">
        <v>474</v>
      </c>
      <c r="U1" s="42" t="s">
        <v>475</v>
      </c>
      <c r="V1" s="39" t="s">
        <v>476</v>
      </c>
      <c r="W1" s="39" t="s">
        <v>477</v>
      </c>
      <c r="X1" s="42" t="s">
        <v>478</v>
      </c>
      <c r="Y1" s="39" t="s">
        <v>479</v>
      </c>
      <c r="Z1" s="39" t="s">
        <v>480</v>
      </c>
      <c r="AA1" s="42" t="s">
        <v>481</v>
      </c>
      <c r="AB1" s="39" t="s">
        <v>482</v>
      </c>
      <c r="AC1" s="44" t="s">
        <v>483</v>
      </c>
      <c r="AD1" s="45" t="s">
        <v>484</v>
      </c>
      <c r="AE1" s="44" t="s">
        <v>485</v>
      </c>
      <c r="AF1" s="44" t="s">
        <v>486</v>
      </c>
      <c r="AG1" s="45" t="s">
        <v>487</v>
      </c>
      <c r="AH1" s="44" t="s">
        <v>488</v>
      </c>
      <c r="AI1" s="44" t="s">
        <v>489</v>
      </c>
      <c r="AJ1" s="44" t="s">
        <v>490</v>
      </c>
      <c r="AK1" s="44" t="s">
        <v>491</v>
      </c>
      <c r="AL1" s="44" t="s">
        <v>492</v>
      </c>
      <c r="AM1" s="44" t="s">
        <v>493</v>
      </c>
      <c r="AN1" s="44" t="s">
        <v>494</v>
      </c>
      <c r="AO1" s="44" t="s">
        <v>495</v>
      </c>
      <c r="AP1" s="44" t="s">
        <v>496</v>
      </c>
      <c r="AQ1" s="44" t="s">
        <v>497</v>
      </c>
      <c r="AR1" s="44" t="s">
        <v>498</v>
      </c>
      <c r="AS1" s="44" t="s">
        <v>499</v>
      </c>
      <c r="AT1" s="44" t="s">
        <v>500</v>
      </c>
      <c r="AU1" s="44" t="s">
        <v>501</v>
      </c>
      <c r="AV1" s="44" t="s">
        <v>502</v>
      </c>
      <c r="AW1" s="44" t="s">
        <v>503</v>
      </c>
      <c r="AX1" s="44" t="s">
        <v>504</v>
      </c>
      <c r="AY1" s="44" t="s">
        <v>505</v>
      </c>
      <c r="AZ1" s="44" t="s">
        <v>506</v>
      </c>
      <c r="BA1" s="44" t="s">
        <v>507</v>
      </c>
      <c r="BB1" s="44" t="s">
        <v>508</v>
      </c>
      <c r="BC1" s="44" t="s">
        <v>509</v>
      </c>
      <c r="BD1" s="44" t="s">
        <v>510</v>
      </c>
      <c r="BE1" s="44" t="s">
        <v>511</v>
      </c>
      <c r="BF1" s="44" t="s">
        <v>512</v>
      </c>
      <c r="BG1" s="44" t="s">
        <v>513</v>
      </c>
      <c r="BH1" s="44" t="s">
        <v>514</v>
      </c>
      <c r="BI1" s="44" t="s">
        <v>515</v>
      </c>
      <c r="BJ1" s="44" t="s">
        <v>516</v>
      </c>
      <c r="BK1" s="44" t="s">
        <v>517</v>
      </c>
      <c r="BL1" s="44" t="s">
        <v>518</v>
      </c>
      <c r="BM1" s="44" t="s">
        <v>519</v>
      </c>
      <c r="BN1" s="44" t="s">
        <v>520</v>
      </c>
      <c r="BO1" s="44" t="s">
        <v>521</v>
      </c>
      <c r="BP1" s="44" t="s">
        <v>515</v>
      </c>
      <c r="BQ1" s="44" t="s">
        <v>522</v>
      </c>
      <c r="BR1" s="44" t="s">
        <v>517</v>
      </c>
      <c r="BS1" s="44" t="s">
        <v>518</v>
      </c>
      <c r="BT1" s="44" t="s">
        <v>519</v>
      </c>
      <c r="BU1" s="44" t="s">
        <v>520</v>
      </c>
      <c r="BV1" s="44" t="s">
        <v>523</v>
      </c>
      <c r="BW1" s="44" t="s">
        <v>524</v>
      </c>
      <c r="BX1" s="44" t="s">
        <v>525</v>
      </c>
      <c r="BY1" s="44" t="s">
        <v>526</v>
      </c>
      <c r="BZ1" s="44" t="s">
        <v>527</v>
      </c>
      <c r="CA1" s="44" t="s">
        <v>528</v>
      </c>
      <c r="CB1" s="44" t="s">
        <v>529</v>
      </c>
      <c r="CC1" s="44" t="s">
        <v>530</v>
      </c>
      <c r="CD1" s="44" t="s">
        <v>531</v>
      </c>
      <c r="CE1" s="44" t="s">
        <v>532</v>
      </c>
      <c r="CF1" s="44" t="s">
        <v>533</v>
      </c>
      <c r="CG1" s="44" t="s">
        <v>534</v>
      </c>
      <c r="CH1" s="44" t="s">
        <v>535</v>
      </c>
      <c r="CI1" s="44" t="s">
        <v>536</v>
      </c>
      <c r="CJ1" s="44" t="s">
        <v>537</v>
      </c>
      <c r="CK1" s="44" t="s">
        <v>538</v>
      </c>
      <c r="CL1" s="44" t="s">
        <v>539</v>
      </c>
      <c r="CM1" s="44" t="s">
        <v>540</v>
      </c>
      <c r="CN1" s="44" t="s">
        <v>541</v>
      </c>
      <c r="CO1" s="44" t="s">
        <v>542</v>
      </c>
      <c r="CP1" s="44" t="s">
        <v>543</v>
      </c>
      <c r="CQ1" s="44" t="s">
        <v>544</v>
      </c>
      <c r="CR1" s="44" t="s">
        <v>545</v>
      </c>
      <c r="CS1" s="44" t="s">
        <v>546</v>
      </c>
      <c r="CT1" s="44" t="s">
        <v>547</v>
      </c>
      <c r="CU1" s="44" t="s">
        <v>548</v>
      </c>
      <c r="CV1" s="44" t="s">
        <v>549</v>
      </c>
      <c r="CW1" s="44" t="s">
        <v>550</v>
      </c>
      <c r="CX1" s="44" t="s">
        <v>551</v>
      </c>
      <c r="CY1" s="44" t="s">
        <v>552</v>
      </c>
      <c r="CZ1" s="44" t="s">
        <v>1097</v>
      </c>
      <c r="DA1" s="44" t="s">
        <v>553</v>
      </c>
      <c r="DB1" s="44" t="s">
        <v>1100</v>
      </c>
      <c r="DC1" s="44" t="s">
        <v>554</v>
      </c>
      <c r="DD1" s="44" t="s">
        <v>1103</v>
      </c>
      <c r="DE1" s="44" t="s">
        <v>555</v>
      </c>
      <c r="DF1" s="44" t="s">
        <v>1106</v>
      </c>
      <c r="DG1" s="44" t="s">
        <v>556</v>
      </c>
      <c r="DH1" s="44" t="s">
        <v>1109</v>
      </c>
      <c r="DI1" s="44" t="s">
        <v>557</v>
      </c>
      <c r="DJ1" s="44" t="s">
        <v>1111</v>
      </c>
      <c r="DK1" s="44" t="s">
        <v>558</v>
      </c>
      <c r="DL1" s="44" t="s">
        <v>1125</v>
      </c>
      <c r="DM1" s="44" t="s">
        <v>559</v>
      </c>
      <c r="DN1" s="44" t="s">
        <v>1126</v>
      </c>
      <c r="DO1" s="44" t="s">
        <v>560</v>
      </c>
      <c r="DP1" s="44" t="s">
        <v>1127</v>
      </c>
      <c r="DQ1" s="44" t="s">
        <v>561</v>
      </c>
      <c r="DR1" s="44" t="s">
        <v>1128</v>
      </c>
      <c r="DS1" s="44" t="s">
        <v>562</v>
      </c>
      <c r="DT1" s="44" t="s">
        <v>1129</v>
      </c>
      <c r="DU1" s="44" t="s">
        <v>563</v>
      </c>
      <c r="DV1" s="44" t="s">
        <v>1130</v>
      </c>
      <c r="DW1" s="44" t="s">
        <v>564</v>
      </c>
      <c r="DX1" s="44" t="s">
        <v>565</v>
      </c>
      <c r="DY1" s="44" t="s">
        <v>566</v>
      </c>
      <c r="DZ1" s="44" t="s">
        <v>567</v>
      </c>
      <c r="EA1" s="44" t="s">
        <v>568</v>
      </c>
      <c r="EB1" s="44" t="s">
        <v>569</v>
      </c>
      <c r="EC1" s="44" t="s">
        <v>1228</v>
      </c>
      <c r="ED1" s="44" t="s">
        <v>1214</v>
      </c>
      <c r="EE1" s="44" t="s">
        <v>1215</v>
      </c>
      <c r="EF1" s="44" t="s">
        <v>1216</v>
      </c>
      <c r="EG1" s="44" t="s">
        <v>1217</v>
      </c>
      <c r="EH1" s="44" t="s">
        <v>1218</v>
      </c>
      <c r="EI1" s="44" t="s">
        <v>1219</v>
      </c>
      <c r="EJ1" s="44" t="s">
        <v>1220</v>
      </c>
      <c r="EK1" s="44" t="s">
        <v>1221</v>
      </c>
      <c r="EL1" s="44" t="s">
        <v>1222</v>
      </c>
      <c r="EM1" s="44" t="s">
        <v>1223</v>
      </c>
      <c r="EN1" s="44" t="s">
        <v>1224</v>
      </c>
      <c r="EO1" s="44" t="s">
        <v>1225</v>
      </c>
      <c r="EP1" s="44" t="s">
        <v>1226</v>
      </c>
      <c r="EQ1" s="44" t="s">
        <v>1227</v>
      </c>
      <c r="ER1" s="44" t="s">
        <v>1229</v>
      </c>
      <c r="ES1" s="44" t="s">
        <v>1230</v>
      </c>
      <c r="ET1" s="44" t="s">
        <v>1231</v>
      </c>
      <c r="EU1" s="44" t="s">
        <v>1232</v>
      </c>
      <c r="EV1" s="44" t="s">
        <v>1233</v>
      </c>
      <c r="EW1" s="44" t="s">
        <v>1234</v>
      </c>
      <c r="EX1" s="44" t="s">
        <v>1235</v>
      </c>
      <c r="EY1" s="44" t="s">
        <v>1236</v>
      </c>
      <c r="EZ1" s="44" t="s">
        <v>1237</v>
      </c>
      <c r="FA1" s="44" t="s">
        <v>1238</v>
      </c>
      <c r="FB1" s="44" t="s">
        <v>1239</v>
      </c>
      <c r="FC1" s="44" t="s">
        <v>1240</v>
      </c>
      <c r="FD1" s="44" t="s">
        <v>1241</v>
      </c>
      <c r="FE1" s="44" t="s">
        <v>1242</v>
      </c>
      <c r="FF1" s="44" t="s">
        <v>1243</v>
      </c>
      <c r="FG1" s="44" t="s">
        <v>570</v>
      </c>
      <c r="FH1" s="44" t="s">
        <v>571</v>
      </c>
      <c r="FI1" s="44" t="s">
        <v>572</v>
      </c>
      <c r="FJ1" s="44" t="s">
        <v>573</v>
      </c>
      <c r="FK1" s="44" t="s">
        <v>574</v>
      </c>
      <c r="FL1" s="44" t="s">
        <v>575</v>
      </c>
      <c r="FM1" s="44" t="s">
        <v>576</v>
      </c>
      <c r="FN1" s="44" t="s">
        <v>577</v>
      </c>
      <c r="FO1" s="44" t="s">
        <v>578</v>
      </c>
      <c r="FP1" s="44" t="s">
        <v>579</v>
      </c>
      <c r="FQ1" s="44" t="s">
        <v>580</v>
      </c>
      <c r="FR1" s="44" t="s">
        <v>581</v>
      </c>
      <c r="FS1" s="44" t="s">
        <v>582</v>
      </c>
      <c r="FT1" s="44" t="s">
        <v>583</v>
      </c>
      <c r="FU1" s="44" t="s">
        <v>584</v>
      </c>
      <c r="FV1" s="44" t="s">
        <v>585</v>
      </c>
      <c r="FW1" s="44" t="s">
        <v>586</v>
      </c>
      <c r="FX1" s="44" t="s">
        <v>587</v>
      </c>
      <c r="FY1" s="44" t="s">
        <v>588</v>
      </c>
      <c r="FZ1" s="44" t="s">
        <v>589</v>
      </c>
      <c r="GA1" s="44" t="s">
        <v>590</v>
      </c>
      <c r="GB1" s="44" t="s">
        <v>591</v>
      </c>
      <c r="GC1" s="44" t="s">
        <v>592</v>
      </c>
      <c r="GD1" s="44" t="s">
        <v>593</v>
      </c>
      <c r="GE1" s="44" t="s">
        <v>594</v>
      </c>
      <c r="GF1" s="44" t="s">
        <v>595</v>
      </c>
      <c r="GG1" s="44" t="s">
        <v>596</v>
      </c>
      <c r="GH1" s="44" t="s">
        <v>597</v>
      </c>
      <c r="GI1" s="44" t="s">
        <v>598</v>
      </c>
      <c r="GJ1" s="44" t="s">
        <v>599</v>
      </c>
      <c r="GK1" s="44" t="s">
        <v>600</v>
      </c>
      <c r="GL1" s="44" t="s">
        <v>601</v>
      </c>
      <c r="GM1" s="44" t="s">
        <v>1263</v>
      </c>
      <c r="GN1" s="44" t="s">
        <v>1264</v>
      </c>
      <c r="GO1" s="44" t="s">
        <v>1265</v>
      </c>
      <c r="GP1" s="44" t="s">
        <v>1266</v>
      </c>
      <c r="GQ1" s="44" t="s">
        <v>1267</v>
      </c>
      <c r="GR1" s="44" t="s">
        <v>1268</v>
      </c>
      <c r="GS1" s="44" t="s">
        <v>1269</v>
      </c>
      <c r="GT1" s="44" t="s">
        <v>1285</v>
      </c>
      <c r="GU1" s="44" t="s">
        <v>1286</v>
      </c>
      <c r="GV1" s="44" t="s">
        <v>1287</v>
      </c>
      <c r="GW1" s="44" t="s">
        <v>1288</v>
      </c>
      <c r="GX1" s="44" t="s">
        <v>1289</v>
      </c>
      <c r="GY1" s="44" t="s">
        <v>1290</v>
      </c>
      <c r="GZ1" s="44" t="s">
        <v>1291</v>
      </c>
      <c r="HA1" s="44" t="s">
        <v>1292</v>
      </c>
      <c r="HB1" s="44" t="s">
        <v>1293</v>
      </c>
      <c r="HC1" s="44" t="s">
        <v>1294</v>
      </c>
      <c r="HD1" s="44" t="s">
        <v>1295</v>
      </c>
      <c r="HE1" s="44" t="s">
        <v>1296</v>
      </c>
      <c r="HF1" s="44" t="s">
        <v>1297</v>
      </c>
      <c r="HG1" s="44" t="s">
        <v>1298</v>
      </c>
      <c r="HH1" s="44" t="s">
        <v>1299</v>
      </c>
      <c r="HI1" s="44" t="s">
        <v>1300</v>
      </c>
      <c r="HJ1" s="44" t="s">
        <v>1309</v>
      </c>
      <c r="HK1" s="44" t="s">
        <v>1310</v>
      </c>
      <c r="HL1" s="44" t="s">
        <v>1311</v>
      </c>
      <c r="HM1" s="44" t="s">
        <v>1312</v>
      </c>
      <c r="HN1" s="44" t="s">
        <v>1313</v>
      </c>
      <c r="HO1" s="44" t="s">
        <v>1314</v>
      </c>
      <c r="HP1" s="44" t="s">
        <v>1315</v>
      </c>
      <c r="HQ1" s="44" t="s">
        <v>1316</v>
      </c>
      <c r="HR1" s="44" t="s">
        <v>602</v>
      </c>
      <c r="HS1" s="44" t="s">
        <v>603</v>
      </c>
      <c r="HT1" s="44" t="s">
        <v>1334</v>
      </c>
      <c r="HU1" s="44" t="s">
        <v>1327</v>
      </c>
      <c r="HV1" s="44" t="s">
        <v>1333</v>
      </c>
      <c r="HW1" s="44" t="s">
        <v>1332</v>
      </c>
      <c r="HX1" s="44" t="s">
        <v>604</v>
      </c>
      <c r="HY1" s="44" t="s">
        <v>605</v>
      </c>
      <c r="HZ1" s="44" t="s">
        <v>606</v>
      </c>
      <c r="IA1" s="44" t="s">
        <v>607</v>
      </c>
      <c r="IB1" s="44" t="s">
        <v>608</v>
      </c>
      <c r="IC1" s="44" t="s">
        <v>609</v>
      </c>
      <c r="ID1" s="44" t="s">
        <v>610</v>
      </c>
      <c r="IE1" s="44" t="s">
        <v>611</v>
      </c>
      <c r="IF1" s="44" t="s">
        <v>612</v>
      </c>
      <c r="IG1" s="44" t="s">
        <v>613</v>
      </c>
      <c r="IH1" s="44" t="s">
        <v>614</v>
      </c>
      <c r="II1" s="44" t="s">
        <v>615</v>
      </c>
      <c r="IJ1" s="44" t="s">
        <v>616</v>
      </c>
      <c r="IK1" s="44" t="s">
        <v>617</v>
      </c>
      <c r="IL1" s="44" t="s">
        <v>618</v>
      </c>
      <c r="IM1" s="44" t="s">
        <v>1339</v>
      </c>
      <c r="IN1" s="44" t="s">
        <v>1340</v>
      </c>
      <c r="IO1" s="44" t="s">
        <v>1341</v>
      </c>
      <c r="IP1" s="44" t="s">
        <v>1342</v>
      </c>
      <c r="IQ1" s="44" t="s">
        <v>1343</v>
      </c>
      <c r="IR1" s="44" t="s">
        <v>1344</v>
      </c>
      <c r="IS1" s="44" t="s">
        <v>1345</v>
      </c>
      <c r="IT1" s="44" t="s">
        <v>1346</v>
      </c>
      <c r="IU1" s="44" t="s">
        <v>1347</v>
      </c>
      <c r="IV1" s="44" t="s">
        <v>1348</v>
      </c>
      <c r="IW1" s="44" t="s">
        <v>1349</v>
      </c>
      <c r="IX1" s="44" t="s">
        <v>1350</v>
      </c>
      <c r="IY1" s="44" t="s">
        <v>1351</v>
      </c>
      <c r="IZ1" s="44" t="s">
        <v>1352</v>
      </c>
      <c r="JA1" s="44" t="s">
        <v>1353</v>
      </c>
      <c r="JB1" s="44" t="s">
        <v>1354</v>
      </c>
      <c r="JC1" s="44" t="s">
        <v>1355</v>
      </c>
      <c r="JD1" s="44" t="s">
        <v>1356</v>
      </c>
      <c r="JE1" s="44" t="s">
        <v>1357</v>
      </c>
      <c r="JF1" s="44" t="s">
        <v>1378</v>
      </c>
      <c r="JG1" s="44" t="s">
        <v>1379</v>
      </c>
      <c r="JH1" s="44" t="s">
        <v>1380</v>
      </c>
      <c r="JI1" s="44" t="s">
        <v>1381</v>
      </c>
      <c r="JJ1" s="44" t="s">
        <v>1382</v>
      </c>
      <c r="JK1" s="44" t="s">
        <v>1383</v>
      </c>
      <c r="JL1" s="44" t="s">
        <v>1384</v>
      </c>
      <c r="JM1" s="44" t="s">
        <v>1385</v>
      </c>
      <c r="JN1" s="44" t="s">
        <v>1386</v>
      </c>
      <c r="JO1" s="44" t="s">
        <v>1387</v>
      </c>
      <c r="JP1" s="44" t="s">
        <v>1388</v>
      </c>
      <c r="JQ1" s="44" t="s">
        <v>1389</v>
      </c>
      <c r="JR1" s="44" t="s">
        <v>1390</v>
      </c>
      <c r="JS1" s="44" t="s">
        <v>1391</v>
      </c>
      <c r="JT1" s="44" t="s">
        <v>1392</v>
      </c>
      <c r="JU1" s="44" t="s">
        <v>1393</v>
      </c>
      <c r="JV1" s="44" t="s">
        <v>1394</v>
      </c>
      <c r="JW1" s="44" t="s">
        <v>1395</v>
      </c>
      <c r="JX1" s="44" t="s">
        <v>1396</v>
      </c>
      <c r="JY1" s="44" t="s">
        <v>619</v>
      </c>
      <c r="JZ1" s="44" t="s">
        <v>620</v>
      </c>
      <c r="KA1" s="44" t="s">
        <v>621</v>
      </c>
      <c r="KB1" s="44" t="s">
        <v>622</v>
      </c>
      <c r="KC1" s="44" t="s">
        <v>623</v>
      </c>
      <c r="KD1" s="44" t="s">
        <v>624</v>
      </c>
      <c r="KE1" s="44" t="s">
        <v>625</v>
      </c>
      <c r="KF1" s="44" t="s">
        <v>479</v>
      </c>
      <c r="KG1" s="44" t="s">
        <v>626</v>
      </c>
      <c r="KH1" s="44" t="s">
        <v>627</v>
      </c>
      <c r="KI1" s="44" t="s">
        <v>628</v>
      </c>
      <c r="KJ1" s="44" t="s">
        <v>479</v>
      </c>
      <c r="KK1" s="44" t="s">
        <v>629</v>
      </c>
      <c r="KL1" s="44" t="s">
        <v>630</v>
      </c>
      <c r="KM1" s="44" t="s">
        <v>631</v>
      </c>
      <c r="KN1" s="44" t="s">
        <v>632</v>
      </c>
      <c r="KO1" s="44" t="s">
        <v>633</v>
      </c>
      <c r="KP1" s="44" t="s">
        <v>634</v>
      </c>
      <c r="KQ1" s="44" t="s">
        <v>635</v>
      </c>
      <c r="KR1" s="44" t="s">
        <v>636</v>
      </c>
      <c r="KS1" s="44" t="s">
        <v>637</v>
      </c>
      <c r="KT1" s="44" t="s">
        <v>638</v>
      </c>
      <c r="KU1" s="44" t="s">
        <v>639</v>
      </c>
      <c r="KV1" s="44" t="s">
        <v>640</v>
      </c>
      <c r="KW1" s="44" t="s">
        <v>641</v>
      </c>
      <c r="KX1" s="44" t="s">
        <v>642</v>
      </c>
      <c r="KY1" s="44" t="s">
        <v>643</v>
      </c>
      <c r="KZ1" s="44" t="s">
        <v>644</v>
      </c>
      <c r="LA1" s="44" t="s">
        <v>645</v>
      </c>
      <c r="LB1" s="44" t="s">
        <v>646</v>
      </c>
      <c r="LC1" s="44" t="s">
        <v>647</v>
      </c>
      <c r="LD1" s="44" t="s">
        <v>648</v>
      </c>
      <c r="LE1" s="44" t="s">
        <v>1420</v>
      </c>
      <c r="LF1" s="44" t="s">
        <v>649</v>
      </c>
      <c r="LG1" s="44" t="s">
        <v>1428</v>
      </c>
      <c r="LH1" s="44" t="s">
        <v>1429</v>
      </c>
      <c r="LI1" s="44" t="s">
        <v>1432</v>
      </c>
      <c r="LJ1" s="44" t="s">
        <v>650</v>
      </c>
      <c r="LK1" s="44" t="s">
        <v>1456</v>
      </c>
      <c r="LL1" s="44" t="s">
        <v>1455</v>
      </c>
      <c r="LM1" s="44" t="s">
        <v>651</v>
      </c>
      <c r="LN1" s="44" t="s">
        <v>1457</v>
      </c>
      <c r="LO1" s="44" t="s">
        <v>1458</v>
      </c>
      <c r="LP1" s="44" t="s">
        <v>652</v>
      </c>
      <c r="LQ1" s="44" t="s">
        <v>1459</v>
      </c>
      <c r="LR1" s="44" t="s">
        <v>1460</v>
      </c>
      <c r="LS1" s="44" t="s">
        <v>653</v>
      </c>
      <c r="LT1" s="44" t="s">
        <v>1461</v>
      </c>
      <c r="LU1" s="44" t="s">
        <v>1462</v>
      </c>
      <c r="LV1" s="44" t="s">
        <v>1902</v>
      </c>
      <c r="LW1" s="44" t="s">
        <v>1903</v>
      </c>
      <c r="LX1" s="44" t="s">
        <v>1904</v>
      </c>
      <c r="LY1" s="44" t="s">
        <v>1905</v>
      </c>
      <c r="LZ1" s="44" t="s">
        <v>1906</v>
      </c>
      <c r="MA1" s="44" t="s">
        <v>1907</v>
      </c>
      <c r="MB1" s="44" t="s">
        <v>1908</v>
      </c>
      <c r="MC1" s="44" t="s">
        <v>1909</v>
      </c>
      <c r="MD1" s="44" t="s">
        <v>1910</v>
      </c>
      <c r="ME1" s="44" t="s">
        <v>654</v>
      </c>
      <c r="MF1" s="44" t="s">
        <v>655</v>
      </c>
      <c r="MG1" s="44" t="s">
        <v>656</v>
      </c>
      <c r="MH1" s="44" t="s">
        <v>1528</v>
      </c>
      <c r="MI1" s="44" t="s">
        <v>1529</v>
      </c>
      <c r="MJ1" s="44" t="s">
        <v>1530</v>
      </c>
      <c r="MK1" s="44" t="s">
        <v>1531</v>
      </c>
      <c r="ML1" s="44" t="s">
        <v>1532</v>
      </c>
      <c r="MM1" s="44" t="s">
        <v>1533</v>
      </c>
      <c r="MN1" s="44" t="s">
        <v>1534</v>
      </c>
      <c r="MO1" s="44" t="s">
        <v>1535</v>
      </c>
      <c r="MP1" s="44" t="s">
        <v>1508</v>
      </c>
      <c r="MQ1" s="44" t="s">
        <v>1509</v>
      </c>
      <c r="MR1" s="44" t="s">
        <v>1595</v>
      </c>
      <c r="MS1" s="44" t="s">
        <v>1594</v>
      </c>
      <c r="MT1" s="44" t="s">
        <v>1597</v>
      </c>
      <c r="MU1" s="44" t="s">
        <v>1596</v>
      </c>
      <c r="MV1" s="44" t="s">
        <v>1506</v>
      </c>
      <c r="MW1" s="44" t="s">
        <v>1507</v>
      </c>
      <c r="MX1" s="44" t="s">
        <v>1515</v>
      </c>
      <c r="MY1" s="44" t="s">
        <v>1514</v>
      </c>
      <c r="MZ1" s="44" t="s">
        <v>1604</v>
      </c>
      <c r="NA1" s="44" t="s">
        <v>1605</v>
      </c>
      <c r="NB1" s="44" t="s">
        <v>1606</v>
      </c>
      <c r="NC1" s="44" t="s">
        <v>1607</v>
      </c>
      <c r="ND1" s="44" t="s">
        <v>1608</v>
      </c>
      <c r="NE1" s="44" t="s">
        <v>1609</v>
      </c>
      <c r="NF1" s="44" t="s">
        <v>1518</v>
      </c>
      <c r="NG1" s="44" t="s">
        <v>1519</v>
      </c>
      <c r="NH1" s="44" t="s">
        <v>1490</v>
      </c>
      <c r="NI1" s="44" t="s">
        <v>1491</v>
      </c>
      <c r="NJ1" s="44" t="s">
        <v>1496</v>
      </c>
      <c r="NK1" s="44" t="s">
        <v>1497</v>
      </c>
      <c r="NL1" s="44" t="s">
        <v>1498</v>
      </c>
      <c r="NM1" s="44" t="s">
        <v>1499</v>
      </c>
      <c r="NN1" s="44" t="s">
        <v>1504</v>
      </c>
      <c r="NO1" s="44" t="s">
        <v>1505</v>
      </c>
      <c r="NP1" s="44" t="s">
        <v>1570</v>
      </c>
      <c r="NQ1" s="44" t="s">
        <v>1571</v>
      </c>
      <c r="NR1" s="44" t="s">
        <v>1572</v>
      </c>
      <c r="NS1" s="44" t="s">
        <v>1573</v>
      </c>
      <c r="NT1" s="44" t="s">
        <v>1574</v>
      </c>
      <c r="NU1" s="44" t="s">
        <v>1575</v>
      </c>
      <c r="NV1" s="44" t="s">
        <v>1576</v>
      </c>
      <c r="NW1" s="44" t="s">
        <v>1577</v>
      </c>
      <c r="NX1" s="44" t="s">
        <v>1578</v>
      </c>
      <c r="NY1" s="44" t="s">
        <v>1579</v>
      </c>
      <c r="NZ1" s="44" t="s">
        <v>1580</v>
      </c>
      <c r="OA1" s="44" t="s">
        <v>1581</v>
      </c>
      <c r="OB1" s="44" t="s">
        <v>1582</v>
      </c>
      <c r="OC1" s="44" t="s">
        <v>1583</v>
      </c>
      <c r="OD1" s="44" t="s">
        <v>1584</v>
      </c>
      <c r="OE1" s="44" t="s">
        <v>1585</v>
      </c>
      <c r="OF1" s="44" t="s">
        <v>1586</v>
      </c>
      <c r="OG1" s="44" t="s">
        <v>1587</v>
      </c>
      <c r="OH1" s="44" t="s">
        <v>1628</v>
      </c>
      <c r="OI1" s="44" t="s">
        <v>1630</v>
      </c>
      <c r="OJ1" s="44" t="s">
        <v>1634</v>
      </c>
      <c r="OK1" s="44" t="s">
        <v>1636</v>
      </c>
      <c r="OL1" s="44" t="s">
        <v>1653</v>
      </c>
      <c r="OM1" s="44" t="s">
        <v>1654</v>
      </c>
      <c r="ON1" s="44" t="s">
        <v>1655</v>
      </c>
      <c r="OO1" s="44" t="s">
        <v>1656</v>
      </c>
      <c r="OP1" s="44" t="s">
        <v>1657</v>
      </c>
      <c r="OQ1" s="44" t="s">
        <v>1658</v>
      </c>
      <c r="OR1" s="44" t="s">
        <v>1659</v>
      </c>
      <c r="OS1" s="44" t="s">
        <v>1660</v>
      </c>
      <c r="OT1" s="44" t="s">
        <v>1661</v>
      </c>
      <c r="OU1" s="44" t="s">
        <v>1662</v>
      </c>
      <c r="OV1" s="44" t="s">
        <v>1663</v>
      </c>
      <c r="OW1" s="44" t="s">
        <v>1664</v>
      </c>
      <c r="OX1" s="44" t="s">
        <v>1665</v>
      </c>
      <c r="OY1" s="44" t="s">
        <v>1666</v>
      </c>
      <c r="OZ1" s="44" t="s">
        <v>1667</v>
      </c>
      <c r="PA1" s="44" t="s">
        <v>1668</v>
      </c>
      <c r="PB1" s="44" t="s">
        <v>659</v>
      </c>
      <c r="PC1" s="44" t="s">
        <v>660</v>
      </c>
      <c r="PD1" s="44" t="s">
        <v>661</v>
      </c>
      <c r="PE1" s="44" t="s">
        <v>662</v>
      </c>
      <c r="PF1" s="44" t="s">
        <v>663</v>
      </c>
      <c r="PG1" s="44" t="s">
        <v>664</v>
      </c>
      <c r="PH1" s="44" t="s">
        <v>665</v>
      </c>
      <c r="PI1" s="44" t="s">
        <v>1669</v>
      </c>
      <c r="PJ1" s="44" t="s">
        <v>666</v>
      </c>
      <c r="PK1" s="44" t="s">
        <v>667</v>
      </c>
      <c r="PL1" s="44" t="s">
        <v>1671</v>
      </c>
      <c r="PM1" s="44" t="s">
        <v>668</v>
      </c>
      <c r="PN1" s="44" t="s">
        <v>1696</v>
      </c>
      <c r="PO1" s="44" t="s">
        <v>1698</v>
      </c>
      <c r="PP1" s="44" t="s">
        <v>1697</v>
      </c>
      <c r="PQ1" s="44" t="s">
        <v>1699</v>
      </c>
      <c r="PR1" s="44" t="s">
        <v>1700</v>
      </c>
      <c r="PS1" s="44" t="s">
        <v>1701</v>
      </c>
      <c r="PT1" s="44" t="s">
        <v>1702</v>
      </c>
      <c r="PU1" s="44" t="s">
        <v>1703</v>
      </c>
      <c r="PV1" s="44" t="s">
        <v>1704</v>
      </c>
      <c r="PW1" s="44" t="s">
        <v>1705</v>
      </c>
      <c r="PX1" s="44" t="s">
        <v>1706</v>
      </c>
      <c r="PY1" s="44" t="s">
        <v>1707</v>
      </c>
      <c r="PZ1" s="44" t="s">
        <v>1720</v>
      </c>
      <c r="QA1" s="44" t="s">
        <v>1721</v>
      </c>
      <c r="QB1" s="44" t="s">
        <v>1722</v>
      </c>
      <c r="QC1" s="44" t="s">
        <v>1723</v>
      </c>
      <c r="QD1" s="44" t="s">
        <v>1724</v>
      </c>
      <c r="QE1" s="44" t="s">
        <v>1725</v>
      </c>
      <c r="QF1" s="44" t="s">
        <v>1726</v>
      </c>
      <c r="QG1" s="44" t="s">
        <v>1727</v>
      </c>
      <c r="QH1" s="44" t="s">
        <v>1728</v>
      </c>
      <c r="QI1" s="44" t="s">
        <v>1729</v>
      </c>
      <c r="QJ1" s="44" t="s">
        <v>1730</v>
      </c>
      <c r="QK1" s="44" t="s">
        <v>1731</v>
      </c>
      <c r="QL1" s="44" t="s">
        <v>1732</v>
      </c>
      <c r="QM1" s="44" t="s">
        <v>1733</v>
      </c>
      <c r="QN1" s="44" t="s">
        <v>1734</v>
      </c>
      <c r="QO1" s="44" t="s">
        <v>1735</v>
      </c>
      <c r="QP1" s="44" t="s">
        <v>1736</v>
      </c>
      <c r="QQ1" s="44" t="s">
        <v>1737</v>
      </c>
      <c r="QR1" s="44" t="s">
        <v>1753</v>
      </c>
      <c r="QS1" s="44" t="s">
        <v>1754</v>
      </c>
      <c r="QT1" s="44" t="s">
        <v>1755</v>
      </c>
      <c r="QU1" s="44" t="s">
        <v>1756</v>
      </c>
      <c r="QV1" s="44" t="s">
        <v>1757</v>
      </c>
      <c r="QW1" s="44" t="s">
        <v>1758</v>
      </c>
      <c r="QX1" s="44" t="s">
        <v>1759</v>
      </c>
      <c r="QY1" s="44" t="s">
        <v>1760</v>
      </c>
      <c r="QZ1" s="44" t="s">
        <v>1761</v>
      </c>
      <c r="RA1" s="44" t="s">
        <v>1762</v>
      </c>
      <c r="RB1" s="44" t="s">
        <v>1763</v>
      </c>
      <c r="RC1" s="44" t="s">
        <v>1764</v>
      </c>
      <c r="RD1" s="44" t="s">
        <v>1785</v>
      </c>
      <c r="RE1" s="44" t="s">
        <v>1786</v>
      </c>
      <c r="RF1" s="44" t="s">
        <v>1787</v>
      </c>
      <c r="RG1" s="44" t="s">
        <v>1788</v>
      </c>
      <c r="RH1" s="44" t="s">
        <v>1789</v>
      </c>
      <c r="RI1" s="44" t="s">
        <v>1790</v>
      </c>
      <c r="RJ1" s="44" t="s">
        <v>1791</v>
      </c>
      <c r="RK1" s="44" t="s">
        <v>1792</v>
      </c>
      <c r="RL1" s="44" t="s">
        <v>669</v>
      </c>
      <c r="RM1" s="44" t="s">
        <v>670</v>
      </c>
      <c r="RN1" s="44" t="s">
        <v>671</v>
      </c>
      <c r="RO1" s="44" t="s">
        <v>672</v>
      </c>
      <c r="RP1" s="44" t="s">
        <v>673</v>
      </c>
      <c r="RQ1" s="44" t="s">
        <v>674</v>
      </c>
      <c r="RR1" s="44" t="s">
        <v>675</v>
      </c>
      <c r="RS1" s="44" t="s">
        <v>676</v>
      </c>
      <c r="RT1" s="44" t="s">
        <v>677</v>
      </c>
      <c r="RU1" s="44" t="s">
        <v>678</v>
      </c>
      <c r="RV1" s="44" t="s">
        <v>679</v>
      </c>
      <c r="RW1" s="44" t="s">
        <v>680</v>
      </c>
      <c r="RX1" s="44" t="s">
        <v>681</v>
      </c>
      <c r="RY1" s="44" t="s">
        <v>682</v>
      </c>
      <c r="RZ1" s="44" t="s">
        <v>683</v>
      </c>
      <c r="SA1" s="44" t="s">
        <v>684</v>
      </c>
      <c r="SB1" s="44" t="s">
        <v>685</v>
      </c>
      <c r="SC1" s="44" t="s">
        <v>686</v>
      </c>
      <c r="SD1" s="44" t="s">
        <v>687</v>
      </c>
      <c r="SE1" s="44" t="s">
        <v>688</v>
      </c>
      <c r="SF1" s="44" t="s">
        <v>689</v>
      </c>
      <c r="SG1" s="44" t="s">
        <v>690</v>
      </c>
      <c r="SH1" s="44" t="s">
        <v>691</v>
      </c>
      <c r="SI1" s="44" t="s">
        <v>692</v>
      </c>
      <c r="SJ1" s="44" t="s">
        <v>693</v>
      </c>
      <c r="SK1" s="44" t="s">
        <v>694</v>
      </c>
      <c r="SL1" s="44" t="s">
        <v>695</v>
      </c>
      <c r="SM1" s="44" t="s">
        <v>696</v>
      </c>
      <c r="SN1" s="44" t="s">
        <v>697</v>
      </c>
      <c r="SO1" s="44" t="s">
        <v>698</v>
      </c>
      <c r="SP1" s="44" t="s">
        <v>699</v>
      </c>
      <c r="SQ1" s="44" t="s">
        <v>700</v>
      </c>
      <c r="SR1" s="44" t="s">
        <v>701</v>
      </c>
      <c r="SS1" s="44" t="s">
        <v>702</v>
      </c>
      <c r="ST1" s="44" t="s">
        <v>703</v>
      </c>
      <c r="SU1" s="44" t="s">
        <v>703</v>
      </c>
      <c r="SV1" s="44" t="s">
        <v>704</v>
      </c>
      <c r="SW1" s="44" t="s">
        <v>704</v>
      </c>
      <c r="SX1" s="44" t="s">
        <v>705</v>
      </c>
      <c r="SY1" s="44" t="s">
        <v>706</v>
      </c>
      <c r="SZ1" s="44" t="s">
        <v>707</v>
      </c>
      <c r="TA1" s="44" t="s">
        <v>708</v>
      </c>
      <c r="TB1" s="44" t="s">
        <v>709</v>
      </c>
      <c r="TC1" s="44" t="s">
        <v>710</v>
      </c>
      <c r="TD1" s="44" t="s">
        <v>705</v>
      </c>
      <c r="TE1" s="44" t="s">
        <v>706</v>
      </c>
      <c r="TF1" s="44" t="s">
        <v>707</v>
      </c>
      <c r="TG1" s="44" t="s">
        <v>708</v>
      </c>
      <c r="TH1" s="44" t="s">
        <v>709</v>
      </c>
      <c r="TI1" s="44" t="s">
        <v>710</v>
      </c>
      <c r="TJ1" s="44" t="s">
        <v>711</v>
      </c>
      <c r="TK1" s="44" t="s">
        <v>712</v>
      </c>
      <c r="TL1" s="44" t="s">
        <v>713</v>
      </c>
      <c r="TM1" s="44" t="s">
        <v>714</v>
      </c>
      <c r="TN1" s="44" t="s">
        <v>715</v>
      </c>
      <c r="TO1" s="44" t="s">
        <v>1877</v>
      </c>
      <c r="TP1" s="44" t="s">
        <v>1878</v>
      </c>
      <c r="TQ1" s="44" t="s">
        <v>1879</v>
      </c>
      <c r="TR1" s="44" t="s">
        <v>1880</v>
      </c>
      <c r="TS1" s="44" t="s">
        <v>1881</v>
      </c>
      <c r="TT1" s="44" t="s">
        <v>1882</v>
      </c>
      <c r="TU1" s="44" t="s">
        <v>1883</v>
      </c>
      <c r="TV1" s="44" t="s">
        <v>1884</v>
      </c>
      <c r="TW1" s="44" t="s">
        <v>716</v>
      </c>
      <c r="TX1" s="44" t="s">
        <v>717</v>
      </c>
      <c r="TY1" s="44" t="s">
        <v>718</v>
      </c>
      <c r="TZ1" s="44" t="s">
        <v>1869</v>
      </c>
      <c r="UA1" s="44" t="s">
        <v>1870</v>
      </c>
      <c r="UB1" s="44" t="s">
        <v>1871</v>
      </c>
      <c r="UC1" s="44" t="s">
        <v>1872</v>
      </c>
      <c r="UD1" s="44" t="s">
        <v>1873</v>
      </c>
      <c r="UE1" s="44" t="s">
        <v>1874</v>
      </c>
      <c r="UF1" s="44" t="s">
        <v>1875</v>
      </c>
      <c r="UG1" s="44" t="s">
        <v>1876</v>
      </c>
      <c r="UH1" s="44" t="s">
        <v>719</v>
      </c>
      <c r="UI1" s="44" t="s">
        <v>1808</v>
      </c>
      <c r="UJ1" s="44" t="s">
        <v>1809</v>
      </c>
      <c r="UK1" s="44" t="s">
        <v>1810</v>
      </c>
      <c r="UL1" s="44" t="s">
        <v>1811</v>
      </c>
      <c r="UM1" s="44" t="s">
        <v>1816</v>
      </c>
      <c r="UN1" s="44" t="s">
        <v>1817</v>
      </c>
      <c r="UO1" s="44" t="s">
        <v>1818</v>
      </c>
      <c r="UP1" s="44" t="s">
        <v>1819</v>
      </c>
      <c r="UQ1" s="44" t="s">
        <v>1824</v>
      </c>
      <c r="UR1" s="44" t="s">
        <v>1825</v>
      </c>
      <c r="US1" s="44" t="s">
        <v>1826</v>
      </c>
      <c r="UT1" s="44" t="s">
        <v>1827</v>
      </c>
      <c r="UU1" s="44" t="s">
        <v>1832</v>
      </c>
      <c r="UV1" s="44" t="s">
        <v>1833</v>
      </c>
      <c r="UW1" s="44" t="s">
        <v>1834</v>
      </c>
      <c r="UX1" s="44" t="s">
        <v>1835</v>
      </c>
      <c r="UY1" s="44" t="s">
        <v>1840</v>
      </c>
      <c r="UZ1" s="44" t="s">
        <v>1841</v>
      </c>
      <c r="VA1" s="44" t="s">
        <v>1842</v>
      </c>
      <c r="VB1" s="44" t="s">
        <v>1843</v>
      </c>
      <c r="VC1" s="44" t="s">
        <v>1848</v>
      </c>
      <c r="VD1" s="44" t="s">
        <v>1849</v>
      </c>
      <c r="VE1" s="44" t="s">
        <v>1850</v>
      </c>
      <c r="VF1" s="44" t="s">
        <v>1851</v>
      </c>
      <c r="VG1" s="44" t="s">
        <v>1856</v>
      </c>
      <c r="VH1" s="44" t="s">
        <v>1857</v>
      </c>
      <c r="VI1" s="44" t="s">
        <v>1858</v>
      </c>
      <c r="VJ1" s="44" t="s">
        <v>1859</v>
      </c>
      <c r="VK1" s="44" t="s">
        <v>720</v>
      </c>
      <c r="VL1" s="44" t="s">
        <v>721</v>
      </c>
      <c r="VM1" s="44" t="s">
        <v>1860</v>
      </c>
      <c r="VN1" s="44" t="s">
        <v>1861</v>
      </c>
      <c r="VO1" s="44" t="s">
        <v>1862</v>
      </c>
      <c r="VP1" s="44" t="s">
        <v>1863</v>
      </c>
      <c r="VQ1" s="44" t="s">
        <v>1864</v>
      </c>
      <c r="VR1" s="44" t="s">
        <v>1865</v>
      </c>
      <c r="VS1" s="44" t="s">
        <v>1866</v>
      </c>
      <c r="VT1" s="44" t="s">
        <v>1867</v>
      </c>
      <c r="VU1" s="44" t="s">
        <v>722</v>
      </c>
    </row>
    <row r="2" spans="1:593">
      <c r="A2" s="31" t="s">
        <v>1358</v>
      </c>
      <c r="B2" s="32" t="s">
        <v>723</v>
      </c>
      <c r="C2" s="32" t="s">
        <v>724</v>
      </c>
      <c r="D2" s="41" t="s">
        <v>1084</v>
      </c>
      <c r="E2" s="43" t="s">
        <v>1085</v>
      </c>
      <c r="F2" s="32" t="s">
        <v>725</v>
      </c>
      <c r="G2" s="32" t="s">
        <v>726</v>
      </c>
      <c r="H2" s="32" t="s">
        <v>727</v>
      </c>
      <c r="I2" s="37" t="s">
        <v>728</v>
      </c>
      <c r="J2" s="37" t="s">
        <v>729</v>
      </c>
      <c r="K2" s="32" t="s">
        <v>418</v>
      </c>
      <c r="L2" s="32" t="s">
        <v>418</v>
      </c>
      <c r="M2" s="32" t="s">
        <v>730</v>
      </c>
      <c r="N2" s="32" t="s">
        <v>731</v>
      </c>
      <c r="O2" s="32" t="s">
        <v>732</v>
      </c>
      <c r="P2" s="32" t="s">
        <v>733</v>
      </c>
      <c r="Q2" s="32" t="s">
        <v>734</v>
      </c>
      <c r="R2" s="32" t="s">
        <v>735</v>
      </c>
      <c r="S2" s="32" t="s">
        <v>736</v>
      </c>
      <c r="T2" s="32" t="s">
        <v>737</v>
      </c>
      <c r="U2" s="37" t="s">
        <v>738</v>
      </c>
      <c r="V2" s="32" t="s">
        <v>418</v>
      </c>
      <c r="W2" s="32" t="s">
        <v>418</v>
      </c>
      <c r="X2" s="37" t="s">
        <v>739</v>
      </c>
      <c r="Y2" s="32" t="s">
        <v>418</v>
      </c>
      <c r="Z2" s="32" t="s">
        <v>418</v>
      </c>
      <c r="AA2" s="37" t="s">
        <v>740</v>
      </c>
      <c r="AB2" s="32" t="s">
        <v>418</v>
      </c>
      <c r="AC2" s="31" t="s">
        <v>418</v>
      </c>
      <c r="AD2" s="38" t="s">
        <v>741</v>
      </c>
      <c r="AE2" s="31" t="s">
        <v>418</v>
      </c>
      <c r="AF2" s="31" t="s">
        <v>418</v>
      </c>
      <c r="AG2" s="38" t="s">
        <v>742</v>
      </c>
      <c r="AH2" s="31" t="s">
        <v>418</v>
      </c>
      <c r="AI2" s="31" t="s">
        <v>743</v>
      </c>
      <c r="AJ2" s="31" t="s">
        <v>744</v>
      </c>
      <c r="AK2" s="31" t="s">
        <v>745</v>
      </c>
      <c r="AL2" s="31" t="s">
        <v>746</v>
      </c>
      <c r="AM2" s="31" t="s">
        <v>747</v>
      </c>
      <c r="AN2" s="31" t="s">
        <v>748</v>
      </c>
      <c r="AO2" s="31" t="s">
        <v>749</v>
      </c>
      <c r="AP2" s="31" t="s">
        <v>750</v>
      </c>
      <c r="AQ2" s="31" t="s">
        <v>751</v>
      </c>
      <c r="AR2" s="31" t="s">
        <v>752</v>
      </c>
      <c r="AS2" s="31" t="s">
        <v>753</v>
      </c>
      <c r="AT2" s="31" t="s">
        <v>754</v>
      </c>
      <c r="AU2" s="31" t="s">
        <v>755</v>
      </c>
      <c r="AV2" s="31" t="s">
        <v>756</v>
      </c>
      <c r="AW2" s="31" t="s">
        <v>757</v>
      </c>
      <c r="AX2" s="31" t="s">
        <v>758</v>
      </c>
      <c r="AY2" s="31" t="s">
        <v>759</v>
      </c>
      <c r="AZ2" s="31" t="s">
        <v>760</v>
      </c>
      <c r="BA2" s="31" t="s">
        <v>761</v>
      </c>
      <c r="BB2" s="31" t="s">
        <v>762</v>
      </c>
      <c r="BC2" s="31" t="s">
        <v>763</v>
      </c>
      <c r="BD2" s="31" t="s">
        <v>764</v>
      </c>
      <c r="BE2" s="31" t="s">
        <v>765</v>
      </c>
      <c r="BF2" s="31" t="s">
        <v>766</v>
      </c>
      <c r="BG2" s="31" t="s">
        <v>767</v>
      </c>
      <c r="BH2" s="31" t="s">
        <v>768</v>
      </c>
      <c r="BI2" s="31" t="s">
        <v>769</v>
      </c>
      <c r="BJ2" s="31" t="s">
        <v>770</v>
      </c>
      <c r="BK2" s="31" t="s">
        <v>771</v>
      </c>
      <c r="BL2" s="31" t="s">
        <v>772</v>
      </c>
      <c r="BM2" s="31" t="s">
        <v>773</v>
      </c>
      <c r="BN2" s="31" t="s">
        <v>774</v>
      </c>
      <c r="BO2" s="31" t="s">
        <v>775</v>
      </c>
      <c r="BP2" s="31" t="s">
        <v>776</v>
      </c>
      <c r="BQ2" s="31" t="s">
        <v>777</v>
      </c>
      <c r="BR2" s="31" t="s">
        <v>778</v>
      </c>
      <c r="BS2" s="31" t="s">
        <v>779</v>
      </c>
      <c r="BT2" s="31" t="s">
        <v>780</v>
      </c>
      <c r="BU2" s="31" t="s">
        <v>781</v>
      </c>
      <c r="BV2" s="31" t="s">
        <v>782</v>
      </c>
      <c r="BW2" s="31" t="s">
        <v>783</v>
      </c>
      <c r="BX2" s="31" t="s">
        <v>784</v>
      </c>
      <c r="BY2" s="31" t="s">
        <v>785</v>
      </c>
      <c r="BZ2" s="31" t="s">
        <v>786</v>
      </c>
      <c r="CA2" s="31" t="s">
        <v>787</v>
      </c>
      <c r="CB2" s="31" t="s">
        <v>788</v>
      </c>
      <c r="CC2" s="31" t="s">
        <v>789</v>
      </c>
      <c r="CD2" s="31" t="s">
        <v>790</v>
      </c>
      <c r="CE2" s="31" t="s">
        <v>791</v>
      </c>
      <c r="CF2" s="31" t="s">
        <v>792</v>
      </c>
      <c r="CG2" s="31" t="s">
        <v>793</v>
      </c>
      <c r="CH2" s="31" t="s">
        <v>794</v>
      </c>
      <c r="CI2" s="31" t="s">
        <v>795</v>
      </c>
      <c r="CJ2" s="31" t="s">
        <v>796</v>
      </c>
      <c r="CK2" s="31" t="s">
        <v>797</v>
      </c>
      <c r="CL2" s="31" t="s">
        <v>798</v>
      </c>
      <c r="CM2" s="31" t="s">
        <v>799</v>
      </c>
      <c r="CN2" s="31" t="s">
        <v>800</v>
      </c>
      <c r="CO2" s="31" t="s">
        <v>801</v>
      </c>
      <c r="CP2" s="31" t="s">
        <v>802</v>
      </c>
      <c r="CQ2" s="31" t="s">
        <v>803</v>
      </c>
      <c r="CR2" s="31" t="s">
        <v>804</v>
      </c>
      <c r="CS2" s="31" t="s">
        <v>805</v>
      </c>
      <c r="CT2" s="31" t="s">
        <v>806</v>
      </c>
      <c r="CU2" s="31" t="s">
        <v>807</v>
      </c>
      <c r="CV2" s="31" t="s">
        <v>808</v>
      </c>
      <c r="CW2" s="31" t="s">
        <v>809</v>
      </c>
      <c r="CX2" s="31" t="s">
        <v>1094</v>
      </c>
      <c r="CY2" s="31" t="s">
        <v>1096</v>
      </c>
      <c r="CZ2" s="31" t="s">
        <v>1095</v>
      </c>
      <c r="DA2" s="31" t="s">
        <v>1098</v>
      </c>
      <c r="DB2" s="31" t="s">
        <v>1099</v>
      </c>
      <c r="DC2" s="31" t="s">
        <v>1102</v>
      </c>
      <c r="DD2" s="31" t="s">
        <v>1101</v>
      </c>
      <c r="DE2" s="31" t="s">
        <v>1104</v>
      </c>
      <c r="DF2" s="31" t="s">
        <v>1105</v>
      </c>
      <c r="DG2" s="31" t="s">
        <v>1108</v>
      </c>
      <c r="DH2" s="31" t="s">
        <v>1107</v>
      </c>
      <c r="DI2" s="31" t="s">
        <v>1112</v>
      </c>
      <c r="DJ2" s="31" t="s">
        <v>1110</v>
      </c>
      <c r="DK2" s="31" t="s">
        <v>1113</v>
      </c>
      <c r="DL2" s="31" t="s">
        <v>1119</v>
      </c>
      <c r="DM2" s="31" t="s">
        <v>1114</v>
      </c>
      <c r="DN2" s="31" t="s">
        <v>1120</v>
      </c>
      <c r="DO2" s="31" t="s">
        <v>1115</v>
      </c>
      <c r="DP2" s="31" t="s">
        <v>1121</v>
      </c>
      <c r="DQ2" s="31" t="s">
        <v>1116</v>
      </c>
      <c r="DR2" s="31" t="s">
        <v>1122</v>
      </c>
      <c r="DS2" s="31" t="s">
        <v>1117</v>
      </c>
      <c r="DT2" s="31" t="s">
        <v>1123</v>
      </c>
      <c r="DU2" s="31" t="s">
        <v>1118</v>
      </c>
      <c r="DV2" s="31" t="s">
        <v>1124</v>
      </c>
      <c r="DW2" s="31" t="s">
        <v>810</v>
      </c>
      <c r="DX2" s="31" t="s">
        <v>811</v>
      </c>
      <c r="DY2" s="31" t="s">
        <v>812</v>
      </c>
      <c r="DZ2" s="31" t="s">
        <v>813</v>
      </c>
      <c r="EA2" s="31" t="s">
        <v>814</v>
      </c>
      <c r="EB2" s="31" t="s">
        <v>815</v>
      </c>
      <c r="EC2" s="31" t="s">
        <v>1199</v>
      </c>
      <c r="ED2" s="31" t="s">
        <v>1200</v>
      </c>
      <c r="EE2" s="31" t="s">
        <v>1201</v>
      </c>
      <c r="EF2" s="31" t="s">
        <v>1202</v>
      </c>
      <c r="EG2" s="31" t="s">
        <v>1203</v>
      </c>
      <c r="EH2" s="31" t="s">
        <v>1204</v>
      </c>
      <c r="EI2" s="31" t="s">
        <v>1205</v>
      </c>
      <c r="EJ2" s="31" t="s">
        <v>1206</v>
      </c>
      <c r="EK2" s="31" t="s">
        <v>1207</v>
      </c>
      <c r="EL2" s="31" t="s">
        <v>1208</v>
      </c>
      <c r="EM2" s="31" t="s">
        <v>1209</v>
      </c>
      <c r="EN2" s="31" t="s">
        <v>1210</v>
      </c>
      <c r="EO2" s="31" t="s">
        <v>1211</v>
      </c>
      <c r="EP2" s="31" t="s">
        <v>1212</v>
      </c>
      <c r="EQ2" s="31" t="s">
        <v>1213</v>
      </c>
      <c r="ER2" s="31" t="s">
        <v>1244</v>
      </c>
      <c r="ES2" s="31" t="s">
        <v>1245</v>
      </c>
      <c r="ET2" s="31" t="s">
        <v>1246</v>
      </c>
      <c r="EU2" s="31" t="s">
        <v>1247</v>
      </c>
      <c r="EV2" s="31" t="s">
        <v>1248</v>
      </c>
      <c r="EW2" s="31" t="s">
        <v>1249</v>
      </c>
      <c r="EX2" s="31" t="s">
        <v>1250</v>
      </c>
      <c r="EY2" s="31" t="s">
        <v>1251</v>
      </c>
      <c r="EZ2" s="31" t="s">
        <v>1252</v>
      </c>
      <c r="FA2" s="31" t="s">
        <v>1253</v>
      </c>
      <c r="FB2" s="31" t="s">
        <v>1254</v>
      </c>
      <c r="FC2" s="31" t="s">
        <v>1255</v>
      </c>
      <c r="FD2" s="31" t="s">
        <v>1256</v>
      </c>
      <c r="FE2" s="31" t="s">
        <v>1257</v>
      </c>
      <c r="FF2" s="31" t="s">
        <v>1258</v>
      </c>
      <c r="FG2" s="31" t="s">
        <v>816</v>
      </c>
      <c r="FH2" s="31" t="s">
        <v>817</v>
      </c>
      <c r="FI2" s="31" t="s">
        <v>818</v>
      </c>
      <c r="FJ2" s="31" t="s">
        <v>819</v>
      </c>
      <c r="FK2" s="31" t="s">
        <v>820</v>
      </c>
      <c r="FL2" s="31" t="s">
        <v>821</v>
      </c>
      <c r="FM2" s="31" t="s">
        <v>822</v>
      </c>
      <c r="FN2" s="31" t="s">
        <v>823</v>
      </c>
      <c r="FO2" s="31" t="s">
        <v>824</v>
      </c>
      <c r="FP2" s="31" t="s">
        <v>825</v>
      </c>
      <c r="FQ2" s="31" t="s">
        <v>826</v>
      </c>
      <c r="FR2" s="31" t="s">
        <v>827</v>
      </c>
      <c r="FS2" s="31" t="s">
        <v>828</v>
      </c>
      <c r="FT2" s="31" t="s">
        <v>829</v>
      </c>
      <c r="FU2" s="31" t="s">
        <v>830</v>
      </c>
      <c r="FV2" s="31" t="s">
        <v>831</v>
      </c>
      <c r="FW2" s="31" t="s">
        <v>832</v>
      </c>
      <c r="FX2" s="31" t="s">
        <v>833</v>
      </c>
      <c r="FY2" s="31" t="s">
        <v>834</v>
      </c>
      <c r="FZ2" s="31" t="s">
        <v>835</v>
      </c>
      <c r="GA2" s="31" t="s">
        <v>836</v>
      </c>
      <c r="GB2" s="31" t="s">
        <v>837</v>
      </c>
      <c r="GC2" s="31" t="s">
        <v>838</v>
      </c>
      <c r="GD2" s="31" t="s">
        <v>839</v>
      </c>
      <c r="GE2" s="31" t="s">
        <v>840</v>
      </c>
      <c r="GF2" s="31" t="s">
        <v>841</v>
      </c>
      <c r="GG2" s="31" t="s">
        <v>842</v>
      </c>
      <c r="GH2" s="31" t="s">
        <v>843</v>
      </c>
      <c r="GI2" s="31" t="s">
        <v>844</v>
      </c>
      <c r="GJ2" s="31" t="s">
        <v>845</v>
      </c>
      <c r="GK2" s="31" t="s">
        <v>846</v>
      </c>
      <c r="GL2" s="31" t="s">
        <v>847</v>
      </c>
      <c r="GM2" s="31" t="s">
        <v>1270</v>
      </c>
      <c r="GN2" s="31" t="s">
        <v>1271</v>
      </c>
      <c r="GO2" s="31" t="s">
        <v>1272</v>
      </c>
      <c r="GP2" s="31" t="s">
        <v>1273</v>
      </c>
      <c r="GQ2" s="31" t="s">
        <v>1274</v>
      </c>
      <c r="GR2" s="31" t="s">
        <v>1275</v>
      </c>
      <c r="GS2" s="31" t="s">
        <v>1276</v>
      </c>
      <c r="GT2" s="31" t="s">
        <v>1277</v>
      </c>
      <c r="GU2" s="31" t="s">
        <v>1278</v>
      </c>
      <c r="GV2" s="31" t="s">
        <v>1279</v>
      </c>
      <c r="GW2" s="31" t="s">
        <v>1280</v>
      </c>
      <c r="GX2" s="31" t="s">
        <v>1281</v>
      </c>
      <c r="GY2" s="31" t="s">
        <v>1282</v>
      </c>
      <c r="GZ2" s="31" t="s">
        <v>1283</v>
      </c>
      <c r="HA2" s="31" t="s">
        <v>1284</v>
      </c>
      <c r="HB2" s="31" t="s">
        <v>1301</v>
      </c>
      <c r="HC2" s="31" t="s">
        <v>1302</v>
      </c>
      <c r="HD2" s="31" t="s">
        <v>1303</v>
      </c>
      <c r="HE2" s="31" t="s">
        <v>1304</v>
      </c>
      <c r="HF2" s="31" t="s">
        <v>1305</v>
      </c>
      <c r="HG2" s="31" t="s">
        <v>1306</v>
      </c>
      <c r="HH2" s="31" t="s">
        <v>1307</v>
      </c>
      <c r="HI2" s="31" t="s">
        <v>1308</v>
      </c>
      <c r="HJ2" s="31" t="s">
        <v>1317</v>
      </c>
      <c r="HK2" s="31" t="s">
        <v>1318</v>
      </c>
      <c r="HL2" s="31" t="s">
        <v>1319</v>
      </c>
      <c r="HM2" s="31" t="s">
        <v>1320</v>
      </c>
      <c r="HN2" s="31" t="s">
        <v>1321</v>
      </c>
      <c r="HO2" s="31" t="s">
        <v>1322</v>
      </c>
      <c r="HP2" s="31" t="s">
        <v>1323</v>
      </c>
      <c r="HQ2" s="31" t="s">
        <v>1324</v>
      </c>
      <c r="HR2" s="31" t="s">
        <v>848</v>
      </c>
      <c r="HS2" s="31" t="s">
        <v>849</v>
      </c>
      <c r="HT2" s="31" t="s">
        <v>1325</v>
      </c>
      <c r="HU2" s="31" t="s">
        <v>1326</v>
      </c>
      <c r="HV2" s="31" t="s">
        <v>1330</v>
      </c>
      <c r="HW2" s="31" t="s">
        <v>1331</v>
      </c>
      <c r="HX2" s="31" t="s">
        <v>850</v>
      </c>
      <c r="HY2" s="31" t="s">
        <v>851</v>
      </c>
      <c r="HZ2" s="31" t="s">
        <v>852</v>
      </c>
      <c r="IA2" s="31" t="s">
        <v>853</v>
      </c>
      <c r="IB2" s="31" t="s">
        <v>854</v>
      </c>
      <c r="IC2" s="31" t="s">
        <v>855</v>
      </c>
      <c r="ID2" s="31" t="s">
        <v>856</v>
      </c>
      <c r="IE2" s="31" t="s">
        <v>857</v>
      </c>
      <c r="IF2" s="31" t="s">
        <v>858</v>
      </c>
      <c r="IG2" s="31" t="s">
        <v>859</v>
      </c>
      <c r="IH2" s="31" t="s">
        <v>860</v>
      </c>
      <c r="II2" s="31" t="s">
        <v>861</v>
      </c>
      <c r="IJ2" s="31" t="s">
        <v>862</v>
      </c>
      <c r="IK2" s="31" t="s">
        <v>863</v>
      </c>
      <c r="IL2" s="31" t="s">
        <v>864</v>
      </c>
      <c r="IM2" s="31" t="s">
        <v>1359</v>
      </c>
      <c r="IN2" s="31" t="s">
        <v>1360</v>
      </c>
      <c r="IO2" s="31" t="s">
        <v>1361</v>
      </c>
      <c r="IP2" s="31" t="s">
        <v>1362</v>
      </c>
      <c r="IQ2" s="31" t="s">
        <v>1363</v>
      </c>
      <c r="IR2" s="31" t="s">
        <v>1364</v>
      </c>
      <c r="IS2" s="31" t="s">
        <v>1365</v>
      </c>
      <c r="IT2" s="31" t="s">
        <v>1366</v>
      </c>
      <c r="IU2" s="31" t="s">
        <v>1367</v>
      </c>
      <c r="IV2" s="31" t="s">
        <v>1368</v>
      </c>
      <c r="IW2" s="31" t="s">
        <v>1369</v>
      </c>
      <c r="IX2" s="31" t="s">
        <v>1370</v>
      </c>
      <c r="IY2" s="31" t="s">
        <v>1371</v>
      </c>
      <c r="IZ2" s="31" t="s">
        <v>1372</v>
      </c>
      <c r="JA2" s="31" t="s">
        <v>1373</v>
      </c>
      <c r="JB2" s="31" t="s">
        <v>1374</v>
      </c>
      <c r="JC2" s="31" t="s">
        <v>1375</v>
      </c>
      <c r="JD2" s="31" t="s">
        <v>1376</v>
      </c>
      <c r="JE2" s="31" t="s">
        <v>1377</v>
      </c>
      <c r="JF2" s="31" t="s">
        <v>1397</v>
      </c>
      <c r="JG2" s="31" t="s">
        <v>1398</v>
      </c>
      <c r="JH2" s="31" t="s">
        <v>1399</v>
      </c>
      <c r="JI2" s="31" t="s">
        <v>1400</v>
      </c>
      <c r="JJ2" s="31" t="s">
        <v>1401</v>
      </c>
      <c r="JK2" s="31" t="s">
        <v>1402</v>
      </c>
      <c r="JL2" s="31" t="s">
        <v>1403</v>
      </c>
      <c r="JM2" s="31" t="s">
        <v>1404</v>
      </c>
      <c r="JN2" s="31" t="s">
        <v>1405</v>
      </c>
      <c r="JO2" s="31" t="s">
        <v>1406</v>
      </c>
      <c r="JP2" s="31" t="s">
        <v>1407</v>
      </c>
      <c r="JQ2" s="31" t="s">
        <v>1408</v>
      </c>
      <c r="JR2" s="31" t="s">
        <v>1409</v>
      </c>
      <c r="JS2" s="31" t="s">
        <v>1410</v>
      </c>
      <c r="JT2" s="31" t="s">
        <v>1411</v>
      </c>
      <c r="JU2" s="31" t="s">
        <v>1412</v>
      </c>
      <c r="JV2" s="31" t="s">
        <v>1413</v>
      </c>
      <c r="JW2" s="31" t="s">
        <v>1414</v>
      </c>
      <c r="JX2" s="31" t="s">
        <v>1415</v>
      </c>
      <c r="JY2" s="31" t="s">
        <v>865</v>
      </c>
      <c r="JZ2" s="31" t="s">
        <v>866</v>
      </c>
      <c r="KA2" s="31" t="s">
        <v>867</v>
      </c>
      <c r="KB2" s="31" t="s">
        <v>868</v>
      </c>
      <c r="KC2" s="31" t="s">
        <v>869</v>
      </c>
      <c r="KD2" s="31" t="s">
        <v>870</v>
      </c>
      <c r="KE2" s="31" t="s">
        <v>418</v>
      </c>
      <c r="KF2" s="31" t="s">
        <v>418</v>
      </c>
      <c r="KG2" s="31" t="s">
        <v>871</v>
      </c>
      <c r="KH2" s="31" t="s">
        <v>872</v>
      </c>
      <c r="KI2" s="31" t="s">
        <v>418</v>
      </c>
      <c r="KJ2" s="31" t="s">
        <v>418</v>
      </c>
      <c r="KK2" s="31" t="s">
        <v>873</v>
      </c>
      <c r="KL2" s="31" t="s">
        <v>874</v>
      </c>
      <c r="KM2" s="31" t="s">
        <v>875</v>
      </c>
      <c r="KN2" s="31" t="s">
        <v>876</v>
      </c>
      <c r="KO2" s="31" t="s">
        <v>877</v>
      </c>
      <c r="KP2" s="31" t="s">
        <v>878</v>
      </c>
      <c r="KQ2" s="31" t="s">
        <v>879</v>
      </c>
      <c r="KR2" s="31" t="s">
        <v>880</v>
      </c>
      <c r="KS2" s="31" t="s">
        <v>881</v>
      </c>
      <c r="KT2" s="31" t="s">
        <v>882</v>
      </c>
      <c r="KU2" s="31" t="s">
        <v>883</v>
      </c>
      <c r="KV2" s="31" t="s">
        <v>884</v>
      </c>
      <c r="KW2" s="31" t="s">
        <v>885</v>
      </c>
      <c r="KX2" s="31" t="s">
        <v>886</v>
      </c>
      <c r="KY2" s="31" t="s">
        <v>887</v>
      </c>
      <c r="KZ2" s="31" t="s">
        <v>888</v>
      </c>
      <c r="LA2" s="31" t="s">
        <v>889</v>
      </c>
      <c r="LB2" s="31" t="s">
        <v>890</v>
      </c>
      <c r="LC2" s="31" t="s">
        <v>891</v>
      </c>
      <c r="LD2" s="31" t="s">
        <v>892</v>
      </c>
      <c r="LE2" s="31" t="s">
        <v>1419</v>
      </c>
      <c r="LF2" s="31" t="s">
        <v>1427</v>
      </c>
      <c r="LG2" s="31" t="s">
        <v>1430</v>
      </c>
      <c r="LH2" s="31" t="s">
        <v>1431</v>
      </c>
      <c r="LI2" s="31" t="s">
        <v>1419</v>
      </c>
      <c r="LJ2" s="31" t="s">
        <v>1888</v>
      </c>
      <c r="LK2" s="31" t="s">
        <v>1889</v>
      </c>
      <c r="LL2" s="31" t="s">
        <v>1419</v>
      </c>
      <c r="LM2" s="31" t="s">
        <v>1890</v>
      </c>
      <c r="LN2" s="31" t="s">
        <v>1891</v>
      </c>
      <c r="LO2" s="31" t="s">
        <v>1419</v>
      </c>
      <c r="LP2" s="31" t="s">
        <v>1892</v>
      </c>
      <c r="LQ2" s="31" t="s">
        <v>1893</v>
      </c>
      <c r="LR2" s="31" t="s">
        <v>1419</v>
      </c>
      <c r="LS2" s="31" t="s">
        <v>1894</v>
      </c>
      <c r="LT2" s="31" t="s">
        <v>1895</v>
      </c>
      <c r="LU2" s="31" t="s">
        <v>1419</v>
      </c>
      <c r="LV2" s="31" t="s">
        <v>1911</v>
      </c>
      <c r="LW2" s="31" t="s">
        <v>1912</v>
      </c>
      <c r="LX2" s="31" t="s">
        <v>1419</v>
      </c>
      <c r="LY2" s="31" t="s">
        <v>1913</v>
      </c>
      <c r="LZ2" s="31" t="s">
        <v>1914</v>
      </c>
      <c r="MA2" s="31" t="s">
        <v>1419</v>
      </c>
      <c r="MB2" s="31" t="s">
        <v>1915</v>
      </c>
      <c r="MC2" s="31" t="s">
        <v>1916</v>
      </c>
      <c r="MD2" s="31" t="s">
        <v>1419</v>
      </c>
      <c r="ME2" s="31" t="s">
        <v>1896</v>
      </c>
      <c r="MF2" s="31" t="s">
        <v>1897</v>
      </c>
      <c r="MG2" s="31" t="s">
        <v>1887</v>
      </c>
      <c r="MH2" s="31" t="s">
        <v>1492</v>
      </c>
      <c r="MI2" s="31" t="s">
        <v>1493</v>
      </c>
      <c r="MJ2" s="31" t="s">
        <v>1494</v>
      </c>
      <c r="MK2" s="31" t="s">
        <v>1495</v>
      </c>
      <c r="ML2" s="31" t="s">
        <v>1500</v>
      </c>
      <c r="MM2" s="31" t="s">
        <v>1501</v>
      </c>
      <c r="MN2" s="31" t="s">
        <v>1502</v>
      </c>
      <c r="MO2" s="31" t="s">
        <v>1503</v>
      </c>
      <c r="MP2" s="31" t="s">
        <v>1510</v>
      </c>
      <c r="MQ2" s="31" t="s">
        <v>1511</v>
      </c>
      <c r="MR2" s="31" t="s">
        <v>1588</v>
      </c>
      <c r="MS2" s="31" t="s">
        <v>1589</v>
      </c>
      <c r="MT2" s="31" t="s">
        <v>1590</v>
      </c>
      <c r="MU2" s="31" t="s">
        <v>1591</v>
      </c>
      <c r="MV2" s="31" t="s">
        <v>1592</v>
      </c>
      <c r="MW2" s="31" t="s">
        <v>1593</v>
      </c>
      <c r="MX2" s="31" t="s">
        <v>1512</v>
      </c>
      <c r="MY2" s="31" t="s">
        <v>1513</v>
      </c>
      <c r="MZ2" s="31" t="s">
        <v>1598</v>
      </c>
      <c r="NA2" s="31" t="s">
        <v>1599</v>
      </c>
      <c r="NB2" s="31" t="s">
        <v>1600</v>
      </c>
      <c r="NC2" s="31" t="s">
        <v>1601</v>
      </c>
      <c r="ND2" s="31" t="s">
        <v>1602</v>
      </c>
      <c r="NE2" s="31" t="s">
        <v>1603</v>
      </c>
      <c r="NF2" s="31" t="s">
        <v>1516</v>
      </c>
      <c r="NG2" s="31" t="s">
        <v>1517</v>
      </c>
      <c r="NH2" s="31" t="s">
        <v>1520</v>
      </c>
      <c r="NI2" s="31" t="s">
        <v>1521</v>
      </c>
      <c r="NJ2" s="31" t="s">
        <v>1522</v>
      </c>
      <c r="NK2" s="31" t="s">
        <v>1523</v>
      </c>
      <c r="NL2" s="31" t="s">
        <v>1524</v>
      </c>
      <c r="NM2" s="31" t="s">
        <v>1525</v>
      </c>
      <c r="NN2" s="31" t="s">
        <v>1526</v>
      </c>
      <c r="NO2" s="31" t="s">
        <v>1527</v>
      </c>
      <c r="NP2" s="53" t="s">
        <v>1610</v>
      </c>
      <c r="NQ2" s="53" t="s">
        <v>1611</v>
      </c>
      <c r="NR2" s="53" t="s">
        <v>1612</v>
      </c>
      <c r="NS2" s="53" t="s">
        <v>1613</v>
      </c>
      <c r="NT2" s="53" t="s">
        <v>1614</v>
      </c>
      <c r="NU2" s="53" t="s">
        <v>1615</v>
      </c>
      <c r="NV2" s="53" t="s">
        <v>1616</v>
      </c>
      <c r="NW2" s="53" t="s">
        <v>1617</v>
      </c>
      <c r="NX2" s="53" t="s">
        <v>1618</v>
      </c>
      <c r="NY2" s="53" t="s">
        <v>1619</v>
      </c>
      <c r="NZ2" s="53" t="s">
        <v>1620</v>
      </c>
      <c r="OA2" s="53" t="s">
        <v>1621</v>
      </c>
      <c r="OB2" s="53" t="s">
        <v>1622</v>
      </c>
      <c r="OC2" s="53" t="s">
        <v>1623</v>
      </c>
      <c r="OD2" s="53" t="s">
        <v>1624</v>
      </c>
      <c r="OE2" s="53" t="s">
        <v>1625</v>
      </c>
      <c r="OF2" s="53" t="s">
        <v>1626</v>
      </c>
      <c r="OG2" s="53" t="s">
        <v>1627</v>
      </c>
      <c r="OH2" s="31" t="s">
        <v>1629</v>
      </c>
      <c r="OI2" s="31" t="s">
        <v>1631</v>
      </c>
      <c r="OJ2" s="31" t="s">
        <v>1633</v>
      </c>
      <c r="OK2" s="31" t="s">
        <v>1635</v>
      </c>
      <c r="OL2" s="31" t="s">
        <v>1637</v>
      </c>
      <c r="OM2" s="31" t="s">
        <v>1638</v>
      </c>
      <c r="ON2" s="31" t="s">
        <v>1639</v>
      </c>
      <c r="OO2" s="31" t="s">
        <v>1640</v>
      </c>
      <c r="OP2" s="31" t="s">
        <v>1641</v>
      </c>
      <c r="OQ2" s="31" t="s">
        <v>1642</v>
      </c>
      <c r="OR2" s="31" t="s">
        <v>1643</v>
      </c>
      <c r="OS2" s="31" t="s">
        <v>1644</v>
      </c>
      <c r="OT2" s="31" t="s">
        <v>1645</v>
      </c>
      <c r="OU2" s="31" t="s">
        <v>1646</v>
      </c>
      <c r="OV2" s="31" t="s">
        <v>1647</v>
      </c>
      <c r="OW2" s="31" t="s">
        <v>1648</v>
      </c>
      <c r="OX2" s="31" t="s">
        <v>1649</v>
      </c>
      <c r="OY2" s="31" t="s">
        <v>1650</v>
      </c>
      <c r="OZ2" s="31" t="s">
        <v>1651</v>
      </c>
      <c r="PA2" s="31" t="s">
        <v>1652</v>
      </c>
      <c r="PB2" s="31" t="s">
        <v>893</v>
      </c>
      <c r="PC2" s="31" t="s">
        <v>894</v>
      </c>
      <c r="PD2" s="31" t="s">
        <v>895</v>
      </c>
      <c r="PE2" s="31" t="s">
        <v>896</v>
      </c>
      <c r="PF2" s="31" t="s">
        <v>897</v>
      </c>
      <c r="PG2" s="31" t="s">
        <v>898</v>
      </c>
      <c r="PH2" s="31" t="s">
        <v>899</v>
      </c>
      <c r="PI2" s="31" t="s">
        <v>900</v>
      </c>
      <c r="PJ2" s="31" t="s">
        <v>901</v>
      </c>
      <c r="PK2" s="31" t="s">
        <v>902</v>
      </c>
      <c r="PL2" s="31" t="s">
        <v>1670</v>
      </c>
      <c r="PM2" s="31" t="s">
        <v>903</v>
      </c>
      <c r="PN2" s="31" t="s">
        <v>1693</v>
      </c>
      <c r="PO2" s="31" t="s">
        <v>1694</v>
      </c>
      <c r="PP2" s="31" t="s">
        <v>1695</v>
      </c>
      <c r="PQ2" s="31" t="s">
        <v>1708</v>
      </c>
      <c r="PR2" s="31" t="s">
        <v>1709</v>
      </c>
      <c r="PS2" s="31" t="s">
        <v>1710</v>
      </c>
      <c r="PT2" s="31" t="s">
        <v>1711</v>
      </c>
      <c r="PU2" s="31" t="s">
        <v>1712</v>
      </c>
      <c r="PV2" s="31" t="s">
        <v>1713</v>
      </c>
      <c r="PW2" s="31" t="s">
        <v>1714</v>
      </c>
      <c r="PX2" s="31" t="s">
        <v>1715</v>
      </c>
      <c r="PY2" s="31" t="s">
        <v>1716</v>
      </c>
      <c r="PZ2" s="31" t="s">
        <v>1717</v>
      </c>
      <c r="QA2" s="31" t="s">
        <v>1718</v>
      </c>
      <c r="QB2" s="31" t="s">
        <v>1719</v>
      </c>
      <c r="QC2" s="31" t="s">
        <v>1738</v>
      </c>
      <c r="QD2" s="31" t="s">
        <v>1739</v>
      </c>
      <c r="QE2" s="31" t="s">
        <v>1740</v>
      </c>
      <c r="QF2" s="31" t="s">
        <v>1741</v>
      </c>
      <c r="QG2" s="31" t="s">
        <v>1742</v>
      </c>
      <c r="QH2" s="31" t="s">
        <v>1743</v>
      </c>
      <c r="QI2" s="31" t="s">
        <v>1744</v>
      </c>
      <c r="QJ2" s="31" t="s">
        <v>1745</v>
      </c>
      <c r="QK2" s="31" t="s">
        <v>1746</v>
      </c>
      <c r="QL2" s="31" t="s">
        <v>1747</v>
      </c>
      <c r="QM2" s="31" t="s">
        <v>1748</v>
      </c>
      <c r="QN2" s="31" t="s">
        <v>1749</v>
      </c>
      <c r="QO2" s="31" t="s">
        <v>1750</v>
      </c>
      <c r="QP2" s="31" t="s">
        <v>1751</v>
      </c>
      <c r="QQ2" s="31" t="s">
        <v>1752</v>
      </c>
      <c r="QR2" s="31" t="s">
        <v>1765</v>
      </c>
      <c r="QS2" s="31" t="s">
        <v>1766</v>
      </c>
      <c r="QT2" s="31" t="s">
        <v>1767</v>
      </c>
      <c r="QU2" s="31" t="s">
        <v>1768</v>
      </c>
      <c r="QV2" s="31" t="s">
        <v>1769</v>
      </c>
      <c r="QW2" s="31" t="s">
        <v>1770</v>
      </c>
      <c r="QX2" s="31" t="s">
        <v>1771</v>
      </c>
      <c r="QY2" s="31" t="s">
        <v>1772</v>
      </c>
      <c r="QZ2" s="31" t="s">
        <v>1773</v>
      </c>
      <c r="RA2" s="31" t="s">
        <v>1774</v>
      </c>
      <c r="RB2" s="31" t="s">
        <v>1775</v>
      </c>
      <c r="RC2" s="31" t="s">
        <v>1776</v>
      </c>
      <c r="RD2" s="31" t="s">
        <v>1777</v>
      </c>
      <c r="RE2" s="31" t="s">
        <v>1778</v>
      </c>
      <c r="RF2" s="31" t="s">
        <v>1779</v>
      </c>
      <c r="RG2" s="31" t="s">
        <v>1780</v>
      </c>
      <c r="RH2" s="31" t="s">
        <v>1781</v>
      </c>
      <c r="RI2" s="31" t="s">
        <v>1782</v>
      </c>
      <c r="RJ2" s="31" t="s">
        <v>1783</v>
      </c>
      <c r="RK2" s="31" t="s">
        <v>1784</v>
      </c>
      <c r="RL2" s="31" t="s">
        <v>904</v>
      </c>
      <c r="RM2" s="31" t="s">
        <v>905</v>
      </c>
      <c r="RN2" s="31" t="s">
        <v>906</v>
      </c>
      <c r="RO2" s="31" t="s">
        <v>907</v>
      </c>
      <c r="RP2" s="31" t="s">
        <v>908</v>
      </c>
      <c r="RQ2" s="31" t="s">
        <v>909</v>
      </c>
      <c r="RR2" s="31" t="s">
        <v>910</v>
      </c>
      <c r="RS2" s="31" t="s">
        <v>911</v>
      </c>
      <c r="RT2" s="31" t="s">
        <v>912</v>
      </c>
      <c r="RU2" s="31" t="s">
        <v>913</v>
      </c>
      <c r="RV2" s="31" t="s">
        <v>914</v>
      </c>
      <c r="RW2" s="31" t="s">
        <v>915</v>
      </c>
      <c r="RX2" s="31" t="s">
        <v>916</v>
      </c>
      <c r="RY2" s="31" t="s">
        <v>917</v>
      </c>
      <c r="RZ2" s="31" t="s">
        <v>918</v>
      </c>
      <c r="SA2" s="31" t="s">
        <v>919</v>
      </c>
      <c r="SB2" s="31" t="s">
        <v>920</v>
      </c>
      <c r="SC2" s="31" t="s">
        <v>921</v>
      </c>
      <c r="SD2" s="31" t="s">
        <v>922</v>
      </c>
      <c r="SE2" s="31" t="s">
        <v>923</v>
      </c>
      <c r="SF2" s="31" t="s">
        <v>924</v>
      </c>
      <c r="SG2" s="31" t="s">
        <v>925</v>
      </c>
      <c r="SH2" s="31" t="s">
        <v>926</v>
      </c>
      <c r="SI2" s="31" t="s">
        <v>927</v>
      </c>
      <c r="SJ2" s="31" t="s">
        <v>928</v>
      </c>
      <c r="SK2" s="31" t="s">
        <v>929</v>
      </c>
      <c r="SL2" s="31" t="s">
        <v>930</v>
      </c>
      <c r="SM2" s="31" t="s">
        <v>931</v>
      </c>
      <c r="SN2" s="31" t="s">
        <v>932</v>
      </c>
      <c r="SO2" s="31" t="s">
        <v>933</v>
      </c>
      <c r="SP2" s="31" t="s">
        <v>934</v>
      </c>
      <c r="SQ2" s="31" t="s">
        <v>935</v>
      </c>
      <c r="SR2" s="31" t="s">
        <v>936</v>
      </c>
      <c r="SS2" s="31" t="s">
        <v>937</v>
      </c>
      <c r="ST2" s="31" t="s">
        <v>938</v>
      </c>
      <c r="SU2" s="31" t="s">
        <v>939</v>
      </c>
      <c r="SV2" s="31" t="s">
        <v>940</v>
      </c>
      <c r="SW2" s="31" t="s">
        <v>941</v>
      </c>
      <c r="SX2" s="31" t="s">
        <v>942</v>
      </c>
      <c r="SY2" s="31" t="s">
        <v>943</v>
      </c>
      <c r="SZ2" s="31" t="s">
        <v>944</v>
      </c>
      <c r="TA2" s="31" t="s">
        <v>945</v>
      </c>
      <c r="TB2" s="31" t="s">
        <v>946</v>
      </c>
      <c r="TC2" s="31" t="s">
        <v>947</v>
      </c>
      <c r="TD2" s="31" t="s">
        <v>948</v>
      </c>
      <c r="TE2" s="31" t="s">
        <v>949</v>
      </c>
      <c r="TF2" s="31" t="s">
        <v>950</v>
      </c>
      <c r="TG2" s="31" t="s">
        <v>951</v>
      </c>
      <c r="TH2" s="31" t="s">
        <v>952</v>
      </c>
      <c r="TI2" s="31" t="s">
        <v>953</v>
      </c>
      <c r="TJ2" s="31" t="s">
        <v>954</v>
      </c>
      <c r="TK2" s="31" t="s">
        <v>955</v>
      </c>
      <c r="TL2" s="31" t="s">
        <v>956</v>
      </c>
      <c r="TM2" s="31" t="s">
        <v>957</v>
      </c>
      <c r="TN2" s="31" t="s">
        <v>958</v>
      </c>
      <c r="TO2" s="31" t="s">
        <v>959</v>
      </c>
      <c r="TP2" s="31" t="s">
        <v>960</v>
      </c>
      <c r="TQ2" s="31" t="s">
        <v>961</v>
      </c>
      <c r="TR2" s="31" t="s">
        <v>962</v>
      </c>
      <c r="TS2" s="31" t="s">
        <v>963</v>
      </c>
      <c r="TT2" s="31" t="s">
        <v>964</v>
      </c>
      <c r="TU2" s="31" t="s">
        <v>965</v>
      </c>
      <c r="TV2" s="31" t="s">
        <v>966</v>
      </c>
      <c r="TW2" s="31" t="s">
        <v>967</v>
      </c>
      <c r="TX2" s="31" t="s">
        <v>968</v>
      </c>
      <c r="TY2" s="31" t="s">
        <v>969</v>
      </c>
      <c r="TZ2" s="31" t="s">
        <v>970</v>
      </c>
      <c r="UA2" s="31" t="s">
        <v>971</v>
      </c>
      <c r="UB2" s="31" t="s">
        <v>972</v>
      </c>
      <c r="UC2" s="31" t="s">
        <v>973</v>
      </c>
      <c r="UD2" s="31" t="s">
        <v>974</v>
      </c>
      <c r="UE2" s="31" t="s">
        <v>975</v>
      </c>
      <c r="UF2" s="31" t="s">
        <v>976</v>
      </c>
      <c r="UG2" s="31" t="s">
        <v>977</v>
      </c>
      <c r="UH2" s="31" t="s">
        <v>978</v>
      </c>
      <c r="UI2" s="31" t="s">
        <v>1804</v>
      </c>
      <c r="UJ2" s="31" t="s">
        <v>1805</v>
      </c>
      <c r="UK2" s="31" t="s">
        <v>1806</v>
      </c>
      <c r="UL2" s="31" t="s">
        <v>1807</v>
      </c>
      <c r="UM2" s="31" t="s">
        <v>1812</v>
      </c>
      <c r="UN2" s="31" t="s">
        <v>1813</v>
      </c>
      <c r="UO2" s="31" t="s">
        <v>1814</v>
      </c>
      <c r="UP2" s="31" t="s">
        <v>1815</v>
      </c>
      <c r="UQ2" s="31" t="s">
        <v>1820</v>
      </c>
      <c r="UR2" s="31" t="s">
        <v>1821</v>
      </c>
      <c r="US2" s="31" t="s">
        <v>1822</v>
      </c>
      <c r="UT2" s="31" t="s">
        <v>1823</v>
      </c>
      <c r="UU2" s="31" t="s">
        <v>1828</v>
      </c>
      <c r="UV2" s="31" t="s">
        <v>1829</v>
      </c>
      <c r="UW2" s="31" t="s">
        <v>1830</v>
      </c>
      <c r="UX2" s="31" t="s">
        <v>1831</v>
      </c>
      <c r="UY2" s="31" t="s">
        <v>1836</v>
      </c>
      <c r="UZ2" s="31" t="s">
        <v>1837</v>
      </c>
      <c r="VA2" s="31" t="s">
        <v>1838</v>
      </c>
      <c r="VB2" s="31" t="s">
        <v>1839</v>
      </c>
      <c r="VC2" s="31" t="s">
        <v>1844</v>
      </c>
      <c r="VD2" s="31" t="s">
        <v>1845</v>
      </c>
      <c r="VE2" s="31" t="s">
        <v>1846</v>
      </c>
      <c r="VF2" s="31" t="s">
        <v>1847</v>
      </c>
      <c r="VG2" s="31" t="s">
        <v>1852</v>
      </c>
      <c r="VH2" s="31" t="s">
        <v>1853</v>
      </c>
      <c r="VI2" s="31" t="s">
        <v>1854</v>
      </c>
      <c r="VJ2" s="31" t="s">
        <v>1855</v>
      </c>
      <c r="VK2" s="31" t="s">
        <v>979</v>
      </c>
      <c r="VL2" s="31" t="s">
        <v>980</v>
      </c>
      <c r="VM2" s="31" t="s">
        <v>981</v>
      </c>
      <c r="VN2" s="31" t="s">
        <v>982</v>
      </c>
      <c r="VO2" s="31" t="s">
        <v>983</v>
      </c>
      <c r="VP2" s="31" t="s">
        <v>984</v>
      </c>
      <c r="VQ2" s="31" t="s">
        <v>985</v>
      </c>
      <c r="VR2" s="31" t="s">
        <v>986</v>
      </c>
      <c r="VS2" s="31" t="s">
        <v>987</v>
      </c>
      <c r="VT2" s="31" t="s">
        <v>988</v>
      </c>
      <c r="VU2" s="31" t="s">
        <v>722</v>
      </c>
    </row>
    <row r="3" spans="1:593" ht="13.5" customHeight="1">
      <c r="A3" s="32">
        <v>1</v>
      </c>
      <c r="B3" s="31">
        <v>1</v>
      </c>
      <c r="C3" s="31" t="s">
        <v>989</v>
      </c>
      <c r="F3" s="31" t="s">
        <v>990</v>
      </c>
      <c r="G3" s="31"/>
      <c r="H3" s="31"/>
      <c r="I3" s="38">
        <v>42285</v>
      </c>
      <c r="J3" s="38">
        <v>21592</v>
      </c>
      <c r="K3" s="31">
        <f>1*((IF(AG3&lt;&gt;"",AG3,DATE(2016,12,31))-J3)/365&gt;=20)</f>
        <v>1</v>
      </c>
      <c r="L3" s="31">
        <f>1*((IF(AG3&lt;&gt;"",AG3,DATE(2016,12,31))-J3)/365&lt;=90)</f>
        <v>1</v>
      </c>
      <c r="M3" s="31">
        <v>1</v>
      </c>
      <c r="N3" s="31">
        <v>1</v>
      </c>
      <c r="O3" s="31">
        <v>5</v>
      </c>
      <c r="P3" s="31">
        <v>2</v>
      </c>
      <c r="Q3" s="31">
        <v>5</v>
      </c>
      <c r="R3" s="31">
        <v>2</v>
      </c>
      <c r="S3" s="31">
        <v>4</v>
      </c>
      <c r="T3" s="31">
        <v>2</v>
      </c>
      <c r="U3" s="38">
        <v>41275</v>
      </c>
      <c r="V3" s="31">
        <f>1*IF(X3&lt;&gt;"",U3&lt;=X3,1)</f>
        <v>1</v>
      </c>
      <c r="W3" s="31">
        <f>1*IF(J3&lt;&gt;"",U3&gt;=J3+15*365,1)</f>
        <v>1</v>
      </c>
      <c r="X3" s="38">
        <v>41579</v>
      </c>
      <c r="Y3" s="31">
        <f t="shared" ref="Y3" si="0">1*IF(I3&lt;&gt;"",X3&lt;=I3,1)*1</f>
        <v>1</v>
      </c>
      <c r="Z3" s="31">
        <f>1*IF(U3&lt;&gt;"",X3&gt;=U3,1)</f>
        <v>1</v>
      </c>
      <c r="AA3" s="38">
        <v>41640</v>
      </c>
      <c r="AB3" s="31">
        <f t="shared" ref="AB3" si="1">1*IF(I3&lt;&gt;"",AA3&lt;=I3,1)</f>
        <v>1</v>
      </c>
      <c r="AC3" s="31">
        <f>1*IF(U3&lt;&gt;"",AA3&lt;=U3+60/12*365,1)</f>
        <v>1</v>
      </c>
      <c r="AD3" s="38"/>
      <c r="AE3" s="31">
        <f>1*IF(AND(AA3&lt;&gt;"",AD3&lt;&gt;""),AD3&gt;=AA3,1)</f>
        <v>1</v>
      </c>
      <c r="AF3" s="31">
        <f>1*IF(AND(AG3&lt;&gt;"",AD3&lt;&gt;""),AD3&lt;=AG3,1)</f>
        <v>1</v>
      </c>
      <c r="AG3" s="38"/>
      <c r="AH3" s="31">
        <f>IF(MAX(I3,J3,U3,X3,AA3,AD3,AG3)=0,1,1*(AG3&gt;=MAX(I3,J3,U3,X3,AA3,AD3,AG3)))</f>
        <v>0</v>
      </c>
      <c r="AI3" s="31">
        <v>1</v>
      </c>
      <c r="AJ3" s="31">
        <v>2</v>
      </c>
      <c r="AK3" s="31">
        <v>2</v>
      </c>
      <c r="AL3" s="31">
        <v>2</v>
      </c>
      <c r="AM3" s="31">
        <v>2</v>
      </c>
      <c r="AN3" s="31">
        <v>2</v>
      </c>
      <c r="AO3" s="31">
        <f>IF(COUNTIF(AI3:AN3,1)=6,2,1)</f>
        <v>1</v>
      </c>
      <c r="AP3" s="31">
        <v>2</v>
      </c>
      <c r="AR3" s="31">
        <v>1</v>
      </c>
      <c r="AS3" s="31">
        <v>1</v>
      </c>
      <c r="AT3" s="31">
        <v>2</v>
      </c>
      <c r="AU3" s="31">
        <v>6</v>
      </c>
      <c r="AV3" s="31">
        <v>2</v>
      </c>
      <c r="AW3" s="31">
        <v>4</v>
      </c>
      <c r="AX3" s="31">
        <v>2</v>
      </c>
      <c r="AZ3" s="31">
        <v>2</v>
      </c>
      <c r="BA3" s="31">
        <v>2</v>
      </c>
      <c r="BB3" s="31">
        <v>2</v>
      </c>
      <c r="BC3" s="31">
        <v>2</v>
      </c>
      <c r="BD3" s="31">
        <v>2</v>
      </c>
      <c r="BE3" s="31">
        <v>2</v>
      </c>
      <c r="BF3" s="31">
        <v>2</v>
      </c>
      <c r="BG3" s="31">
        <v>2</v>
      </c>
      <c r="BI3" s="31">
        <v>1</v>
      </c>
      <c r="BJ3" s="31">
        <v>1</v>
      </c>
      <c r="BK3" s="31">
        <v>2</v>
      </c>
      <c r="BL3" s="31">
        <v>1</v>
      </c>
      <c r="BM3" s="31">
        <v>1</v>
      </c>
      <c r="BN3" s="31">
        <v>2</v>
      </c>
      <c r="BP3" s="31">
        <v>1</v>
      </c>
      <c r="BQ3" s="31">
        <v>1</v>
      </c>
      <c r="BR3" s="31">
        <v>2</v>
      </c>
      <c r="BS3" s="31">
        <v>1</v>
      </c>
      <c r="BT3" s="31">
        <v>1</v>
      </c>
      <c r="BU3" s="31">
        <v>2</v>
      </c>
      <c r="BW3" s="31">
        <v>2</v>
      </c>
      <c r="BX3" s="31">
        <v>2</v>
      </c>
      <c r="BY3" s="31">
        <v>2</v>
      </c>
      <c r="BZ3" s="31">
        <v>2</v>
      </c>
      <c r="CA3" s="31">
        <v>2</v>
      </c>
      <c r="CB3" s="31">
        <v>2</v>
      </c>
      <c r="CC3" s="31">
        <v>2</v>
      </c>
      <c r="CF3" s="31">
        <v>2</v>
      </c>
      <c r="CG3" s="31">
        <v>2</v>
      </c>
      <c r="CH3" s="31">
        <v>2</v>
      </c>
      <c r="CI3" s="31">
        <v>2</v>
      </c>
      <c r="CJ3" s="31">
        <v>2</v>
      </c>
      <c r="CK3" s="31">
        <v>1</v>
      </c>
      <c r="CL3" s="31">
        <v>2</v>
      </c>
      <c r="CM3" s="31">
        <v>2</v>
      </c>
      <c r="CN3" s="31">
        <v>3</v>
      </c>
      <c r="CO3" s="31">
        <v>3</v>
      </c>
      <c r="CP3" s="31">
        <v>1</v>
      </c>
      <c r="CQ3" s="31" t="s">
        <v>991</v>
      </c>
      <c r="CR3" s="31" t="s">
        <v>991</v>
      </c>
      <c r="CS3" s="31" t="s">
        <v>991</v>
      </c>
      <c r="CT3" s="31">
        <v>1</v>
      </c>
      <c r="CU3" s="31" t="s">
        <v>991</v>
      </c>
      <c r="CV3" s="31" t="s">
        <v>991</v>
      </c>
      <c r="CW3" s="31" t="s">
        <v>991</v>
      </c>
      <c r="CX3" s="31">
        <v>11</v>
      </c>
      <c r="CY3" s="31">
        <v>18</v>
      </c>
      <c r="DA3" s="31">
        <v>23</v>
      </c>
      <c r="DC3" s="31">
        <v>5</v>
      </c>
      <c r="DE3" s="31">
        <v>20</v>
      </c>
      <c r="DG3" s="31">
        <v>25</v>
      </c>
      <c r="DX3" s="31">
        <v>2</v>
      </c>
      <c r="DY3" s="31">
        <v>4</v>
      </c>
      <c r="DZ3" s="31">
        <v>4</v>
      </c>
      <c r="ED3" s="31">
        <v>4</v>
      </c>
      <c r="EE3" s="31">
        <v>4</v>
      </c>
      <c r="EF3" s="31">
        <v>4</v>
      </c>
      <c r="EG3" s="31">
        <v>4</v>
      </c>
      <c r="EH3" s="31">
        <v>2</v>
      </c>
      <c r="EI3" s="31">
        <v>3</v>
      </c>
      <c r="EJ3" s="31">
        <v>3</v>
      </c>
      <c r="EK3" s="31">
        <v>2</v>
      </c>
      <c r="EL3" s="31">
        <v>0</v>
      </c>
      <c r="EM3" s="31">
        <v>4</v>
      </c>
      <c r="EN3" s="31">
        <v>4</v>
      </c>
      <c r="EO3" s="31">
        <v>4</v>
      </c>
      <c r="EP3" s="31">
        <f>IFERROR(IF(SUM(ED3:EO3)&gt;0,SUM(ED3:EO3),""),"")</f>
        <v>38</v>
      </c>
      <c r="EQ3" s="31">
        <f>IFERROR(IF(AND(EP3&lt;&gt;"",$U3&lt;&gt;"",$I3&lt;&gt;""),(48-EP3)/(($I3-$U3)/365.25*12),""),"")</f>
        <v>0.30136138613861385</v>
      </c>
      <c r="FG3" s="31" t="s">
        <v>338</v>
      </c>
      <c r="FH3" s="31" t="s">
        <v>338</v>
      </c>
      <c r="FI3" s="31" t="s">
        <v>338</v>
      </c>
      <c r="FK3" s="31" t="s">
        <v>338</v>
      </c>
      <c r="FL3" s="31" t="s">
        <v>338</v>
      </c>
      <c r="FM3" s="31" t="s">
        <v>338</v>
      </c>
      <c r="FO3" s="31" t="s">
        <v>338</v>
      </c>
      <c r="FP3" s="31" t="s">
        <v>338</v>
      </c>
      <c r="FQ3" s="31" t="s">
        <v>338</v>
      </c>
      <c r="FS3" s="31" t="s">
        <v>338</v>
      </c>
      <c r="FT3" s="31" t="s">
        <v>338</v>
      </c>
      <c r="FU3" s="31" t="s">
        <v>338</v>
      </c>
      <c r="FW3" s="31" t="s">
        <v>338</v>
      </c>
      <c r="FX3" s="31" t="s">
        <v>338</v>
      </c>
      <c r="FY3" s="31" t="s">
        <v>338</v>
      </c>
      <c r="GA3" s="31" t="s">
        <v>338</v>
      </c>
      <c r="GB3" s="31" t="s">
        <v>338</v>
      </c>
      <c r="GC3" s="31" t="s">
        <v>338</v>
      </c>
      <c r="GE3" s="31" t="s">
        <v>338</v>
      </c>
      <c r="GF3" s="31" t="s">
        <v>338</v>
      </c>
      <c r="GG3" s="31" t="s">
        <v>338</v>
      </c>
      <c r="GM3" s="46"/>
      <c r="GT3" s="47"/>
      <c r="HC3" s="48"/>
      <c r="HJ3" s="49"/>
      <c r="HR3" s="31">
        <v>116</v>
      </c>
      <c r="HS3" s="31">
        <v>114</v>
      </c>
      <c r="HT3" s="31">
        <v>0.23499999999999899</v>
      </c>
      <c r="HV3" s="31">
        <v>0.76100000000000001</v>
      </c>
      <c r="HX3" s="31" t="s">
        <v>338</v>
      </c>
      <c r="HY3" s="31" t="s">
        <v>338</v>
      </c>
      <c r="HZ3" s="31" t="s">
        <v>338</v>
      </c>
      <c r="IA3" s="31">
        <v>2</v>
      </c>
      <c r="IB3" s="31">
        <v>2</v>
      </c>
      <c r="IC3" s="31">
        <v>1</v>
      </c>
      <c r="ID3" s="31">
        <v>2</v>
      </c>
      <c r="IE3" s="31">
        <v>2</v>
      </c>
      <c r="IF3" s="31">
        <v>2</v>
      </c>
      <c r="IG3" s="31">
        <v>2</v>
      </c>
      <c r="IH3" s="31">
        <v>2</v>
      </c>
      <c r="II3" s="31">
        <v>4</v>
      </c>
      <c r="IJ3" s="31">
        <v>2</v>
      </c>
      <c r="IK3" s="31">
        <v>2</v>
      </c>
      <c r="IL3" s="31">
        <v>2</v>
      </c>
      <c r="IN3" s="51"/>
      <c r="JF3" s="52"/>
      <c r="JY3" s="31">
        <v>2</v>
      </c>
      <c r="KA3" s="31">
        <v>2</v>
      </c>
      <c r="KB3" s="31">
        <v>2</v>
      </c>
      <c r="KC3" s="31">
        <v>1</v>
      </c>
      <c r="KD3" s="31">
        <v>1971</v>
      </c>
      <c r="KE3" s="31">
        <f t="shared" ref="KE3" si="2">IF(AND(ISNUMBER(KD3),J3&lt;&gt;""),1*(KD3&gt;YEAR(J3)+5),"")</f>
        <v>1</v>
      </c>
      <c r="KF3" s="31">
        <f t="shared" ref="KF3" si="3">IF(AND(ISNUMBER(KD3),I3&lt;&gt;""),1*(KD3&lt;=YEAR(I3)+5),"")</f>
        <v>1</v>
      </c>
      <c r="KG3" s="31">
        <v>1</v>
      </c>
      <c r="KH3" s="31">
        <v>2011</v>
      </c>
      <c r="KI3" s="31">
        <f>IF(AND(ISNUMBER(KH3),KD3&lt;&gt;""),1*(KH3&gt;=KD3),"")</f>
        <v>1</v>
      </c>
      <c r="KJ3" s="31">
        <f t="shared" ref="KJ3" si="4">IF(AND(ISNUMBER(KH3),I3&lt;&gt;""),1*(KH3&lt;=YEAR(I3)+5),"")</f>
        <v>1</v>
      </c>
      <c r="KK3" s="31">
        <v>1</v>
      </c>
      <c r="KL3" s="31">
        <v>2</v>
      </c>
      <c r="KN3" s="31">
        <v>2</v>
      </c>
      <c r="KP3" s="31">
        <v>1</v>
      </c>
      <c r="KQ3" s="31">
        <v>41640</v>
      </c>
      <c r="KS3" s="31">
        <v>2</v>
      </c>
      <c r="KU3" s="31">
        <v>1</v>
      </c>
      <c r="KW3" s="31">
        <v>2</v>
      </c>
      <c r="KY3" s="31">
        <v>2</v>
      </c>
      <c r="LA3" s="31">
        <v>2</v>
      </c>
      <c r="LC3" s="31">
        <v>2</v>
      </c>
      <c r="LE3" s="31">
        <f>IF(OR(AND(LD3&lt;&gt;"",LC3=3),AND(LD3="",LC3&lt;&gt;3)),1,0)</f>
        <v>1</v>
      </c>
      <c r="LG3" s="31">
        <v>1</v>
      </c>
      <c r="LI3" s="31">
        <f>IF(OR(AND(LH3&lt;&gt;"",LG3=3),AND(LH3="",LG3&lt;&gt;3)),1,0)</f>
        <v>1</v>
      </c>
      <c r="LL3" s="31">
        <f>IF(OR(AND(LK3&lt;&gt;"",ISNUMBER(LJ3)),AND(LK3="",NOT(ISNUMBER(LJ3)))),1,0)</f>
        <v>1</v>
      </c>
      <c r="LO3" s="31">
        <f>IF(OR(AND(LN3&lt;&gt;"",ISNUMBER(LM3)),AND(LN3="",NOT(ISNUMBER(LM3)))),1,0)</f>
        <v>1</v>
      </c>
      <c r="LR3" s="31">
        <f>IF(OR(AND(LQ3&lt;&gt;"",ISNUMBER(LP3)),AND(LQ3="",NOT(ISNUMBER(LP3)))),1,0)</f>
        <v>1</v>
      </c>
      <c r="LU3" s="31">
        <f>IF(OR(AND(LT3&lt;&gt;"",ISNUMBER(LS3)),AND(LT3="",NOT(ISNUMBER(LS3)))),1,0)</f>
        <v>1</v>
      </c>
      <c r="LX3" s="31">
        <f>IF(OR(AND(LW3&lt;&gt;"",ISNUMBER(LV3)),AND(LW3="",NOT(ISNUMBER(LV3)))),1,0)</f>
        <v>1</v>
      </c>
      <c r="MA3" s="31">
        <f>IF(OR(AND(LZ3&lt;&gt;"",ISNUMBER(LY3)),AND(LZ3="",NOT(ISNUMBER(LY3)))),1,0)</f>
        <v>1</v>
      </c>
      <c r="MD3" s="31">
        <f>IF(OR(AND(MC3&lt;&gt;"",ISNUMBER(MB3)),AND(MC3="",NOT(ISNUMBER(MB3)))),1,0)</f>
        <v>1</v>
      </c>
      <c r="ME3" s="31">
        <v>2</v>
      </c>
      <c r="PB3" s="31">
        <v>1</v>
      </c>
      <c r="PC3" s="31">
        <v>2</v>
      </c>
      <c r="PD3" s="31">
        <v>1</v>
      </c>
      <c r="PE3" s="31">
        <v>1</v>
      </c>
      <c r="PF3" s="31">
        <v>2</v>
      </c>
      <c r="PH3" s="31">
        <v>6</v>
      </c>
      <c r="PI3" s="31">
        <v>7</v>
      </c>
      <c r="PJ3" s="31">
        <v>2</v>
      </c>
      <c r="PK3" s="31">
        <v>2</v>
      </c>
      <c r="PM3" s="31">
        <v>2</v>
      </c>
      <c r="PN3" s="31">
        <v>2</v>
      </c>
      <c r="PP3" s="31">
        <v>2</v>
      </c>
      <c r="PR3" s="31">
        <v>2</v>
      </c>
      <c r="PT3" s="31">
        <v>2</v>
      </c>
      <c r="PV3" s="31">
        <v>2</v>
      </c>
      <c r="PX3" s="31">
        <v>2</v>
      </c>
      <c r="PZ3" s="31">
        <v>2</v>
      </c>
      <c r="QB3" s="31">
        <v>2</v>
      </c>
      <c r="QD3" s="31">
        <v>2</v>
      </c>
      <c r="QF3" s="31">
        <v>2</v>
      </c>
      <c r="QH3" s="31">
        <v>2</v>
      </c>
      <c r="QJ3" s="31">
        <v>2</v>
      </c>
      <c r="QL3" s="31">
        <v>2</v>
      </c>
      <c r="QN3" s="31">
        <v>2</v>
      </c>
      <c r="QP3" s="31">
        <v>2</v>
      </c>
      <c r="QR3" s="31">
        <v>2</v>
      </c>
      <c r="QT3" s="31">
        <v>2</v>
      </c>
      <c r="QV3" s="31">
        <v>2</v>
      </c>
      <c r="QX3" s="31">
        <v>2</v>
      </c>
      <c r="QZ3" s="31">
        <v>2</v>
      </c>
      <c r="RB3" s="31">
        <v>2</v>
      </c>
      <c r="RD3" s="54"/>
      <c r="RE3" s="31">
        <v>2</v>
      </c>
      <c r="RG3" s="31">
        <v>2</v>
      </c>
      <c r="RI3" s="31">
        <v>2</v>
      </c>
      <c r="RK3" s="31">
        <v>2</v>
      </c>
      <c r="RL3" s="31">
        <v>2</v>
      </c>
      <c r="RM3" s="31">
        <v>2</v>
      </c>
      <c r="RN3" s="31">
        <v>2</v>
      </c>
      <c r="RO3" s="31">
        <v>2</v>
      </c>
      <c r="RP3" s="31">
        <v>2</v>
      </c>
      <c r="RQ3" s="31">
        <v>2</v>
      </c>
      <c r="RR3" s="31">
        <v>2</v>
      </c>
      <c r="RS3" s="31">
        <v>2</v>
      </c>
      <c r="RT3" s="31">
        <v>2</v>
      </c>
      <c r="RU3" s="31">
        <v>2</v>
      </c>
      <c r="RV3" s="31">
        <v>2</v>
      </c>
      <c r="RW3" s="31">
        <v>2</v>
      </c>
      <c r="RX3" s="31">
        <v>2</v>
      </c>
      <c r="RY3" s="31">
        <v>2</v>
      </c>
      <c r="RZ3" s="31">
        <v>2</v>
      </c>
      <c r="SA3" s="31">
        <v>2</v>
      </c>
      <c r="SB3" s="31">
        <v>2</v>
      </c>
      <c r="SC3" s="31">
        <v>1</v>
      </c>
      <c r="SD3" s="31">
        <v>2</v>
      </c>
      <c r="SE3" s="31">
        <v>2</v>
      </c>
      <c r="SF3" s="31">
        <v>2</v>
      </c>
      <c r="SG3" s="31">
        <v>2</v>
      </c>
      <c r="SH3" s="31">
        <v>2</v>
      </c>
      <c r="SI3" s="31">
        <v>2</v>
      </c>
      <c r="SJ3" s="31">
        <v>2</v>
      </c>
      <c r="SK3" s="31">
        <v>2</v>
      </c>
      <c r="SL3" s="31">
        <v>2</v>
      </c>
      <c r="SM3" s="31">
        <v>2</v>
      </c>
      <c r="SN3" s="31">
        <v>2</v>
      </c>
      <c r="SO3" s="31">
        <v>2</v>
      </c>
      <c r="SP3" s="31">
        <v>2</v>
      </c>
      <c r="SQ3" s="31">
        <v>2</v>
      </c>
      <c r="SR3" s="31">
        <v>2</v>
      </c>
      <c r="SS3" s="31">
        <v>2</v>
      </c>
      <c r="ST3" s="31" t="s">
        <v>992</v>
      </c>
      <c r="SU3" s="31" t="s">
        <v>992</v>
      </c>
      <c r="SX3" s="31">
        <v>5</v>
      </c>
      <c r="SY3" s="31">
        <v>2</v>
      </c>
      <c r="SZ3" s="31">
        <v>2</v>
      </c>
      <c r="TA3" s="31">
        <v>2</v>
      </c>
      <c r="TB3" s="31">
        <v>2</v>
      </c>
      <c r="TC3" s="31">
        <v>2</v>
      </c>
      <c r="TD3" s="31">
        <v>2</v>
      </c>
      <c r="TE3" s="31">
        <v>1</v>
      </c>
      <c r="TF3" s="31">
        <v>2</v>
      </c>
      <c r="TG3" s="31">
        <v>2</v>
      </c>
      <c r="TH3" s="31">
        <v>2</v>
      </c>
      <c r="TI3" s="31">
        <v>2</v>
      </c>
      <c r="TJ3" s="31">
        <v>2</v>
      </c>
      <c r="TK3" s="31">
        <v>2</v>
      </c>
      <c r="TL3" s="31">
        <v>2</v>
      </c>
      <c r="TO3" s="31">
        <v>2</v>
      </c>
      <c r="TP3" s="31">
        <v>2</v>
      </c>
      <c r="TQ3" s="31">
        <v>2</v>
      </c>
      <c r="TR3" s="31">
        <v>2</v>
      </c>
      <c r="TS3" s="31">
        <v>2</v>
      </c>
      <c r="TT3" s="31">
        <v>2</v>
      </c>
      <c r="TU3" s="31">
        <v>2</v>
      </c>
      <c r="TV3" s="31">
        <v>1</v>
      </c>
      <c r="TX3" s="31">
        <v>2</v>
      </c>
      <c r="TZ3" s="31">
        <v>2</v>
      </c>
      <c r="UA3" s="31">
        <v>2</v>
      </c>
      <c r="UB3" s="31">
        <v>2</v>
      </c>
      <c r="UC3" s="31">
        <v>2</v>
      </c>
      <c r="UD3" s="31">
        <v>2</v>
      </c>
      <c r="UE3" s="31">
        <v>2</v>
      </c>
      <c r="UF3" s="31">
        <v>2</v>
      </c>
      <c r="UG3" s="31">
        <v>2</v>
      </c>
      <c r="VK3" s="31">
        <v>2</v>
      </c>
      <c r="VM3" s="31">
        <v>2</v>
      </c>
      <c r="VN3" s="31">
        <v>2</v>
      </c>
      <c r="VO3" s="31">
        <v>2</v>
      </c>
      <c r="VP3" s="31">
        <v>2</v>
      </c>
      <c r="VQ3" s="31">
        <v>2</v>
      </c>
      <c r="VR3" s="31">
        <v>2</v>
      </c>
      <c r="VS3" s="31">
        <v>2</v>
      </c>
      <c r="VT3" s="31">
        <v>1</v>
      </c>
      <c r="VU3" s="31">
        <v>1</v>
      </c>
    </row>
    <row r="4" spans="1:593">
      <c r="Q4" s="31" t="e">
        <f ca="1">IF(INDEX(_WEW_IsUserValidationEntered,COLUMN(#REF!)),NOT(OFFSET(#REF!,0,1)&lt;&gt;0),FALSE)</f>
        <v>#REF!</v>
      </c>
    </row>
    <row r="5" spans="1:593">
      <c r="Q5" s="31" t="e">
        <f ca="1">IF(INDEX(_WEW_IsUserValidationEntered,COLUMN(#REF!)),NOT(OFFSET(#REF!,0,1)&lt;&gt;0),FALSE)</f>
        <v>#REF!</v>
      </c>
    </row>
    <row r="6" spans="1:593">
      <c r="Q6" s="31" t="e">
        <f ca="1">IF(INDEX(_WEW_IsUserValidationEntered,COLUMN(#REF!)),NOT(OFFSET(#REF!,0,1)&lt;&gt;0),FALSE)</f>
        <v>#REF!</v>
      </c>
    </row>
    <row r="7" spans="1:593">
      <c r="Q7" s="31" t="e">
        <f ca="1">IF(INDEX(_WEW_IsUserValidationEntered,COLUMN(#REF!)),NOT(OFFSET(#REF!,0,1)&lt;&gt;0),FALSE)</f>
        <v>#REF!</v>
      </c>
    </row>
    <row r="8" spans="1:593">
      <c r="Q8" s="31" t="e">
        <f ca="1">IF(INDEX(_WEW_IsUserValidationEntered,COLUMN(#REF!)),NOT(OFFSET(#REF!,0,1)&lt;&gt;0),FALSE)</f>
        <v>#REF!</v>
      </c>
    </row>
    <row r="9" spans="1:593">
      <c r="Q9" s="31" t="e">
        <f ca="1">IF(INDEX(_WEW_IsUserValidationEntered,COLUMN(#REF!)),NOT(OFFSET(#REF!,0,1)&lt;&gt;0),FALSE)</f>
        <v>#REF!</v>
      </c>
    </row>
    <row r="10" spans="1:593">
      <c r="Q10" s="31" t="e">
        <f ca="1">IF(INDEX(_WEW_IsUserValidationEntered,COLUMN(#REF!)),NOT(OFFSET(#REF!,0,1)&lt;&gt;0),FALSE)</f>
        <v>#REF!</v>
      </c>
    </row>
    <row r="11" spans="1:593">
      <c r="Q11" s="31" t="e">
        <f ca="1">IF(INDEX(_WEW_IsUserValidationEntered,COLUMN(#REF!)),NOT(OFFSET(#REF!,0,1)&lt;&gt;0),FALSE)</f>
        <v>#REF!</v>
      </c>
    </row>
    <row r="12" spans="1:593">
      <c r="Q12" s="31" t="e">
        <f ca="1">IF(INDEX(_WEW_IsUserValidationEntered,COLUMN(#REF!)),NOT(OFFSET(#REF!,0,1)&lt;&gt;0),FALSE)</f>
        <v>#REF!</v>
      </c>
    </row>
    <row r="13" spans="1:593">
      <c r="Q13" s="31" t="e">
        <f ca="1">IF(INDEX(_WEW_IsUserValidationEntered,COLUMN(#REF!)),NOT(OFFSET(#REF!,0,1)&lt;&gt;0),FALSE)</f>
        <v>#REF!</v>
      </c>
    </row>
    <row r="14" spans="1:593">
      <c r="Q14" s="31" t="e">
        <f ca="1">IF(INDEX(_WEW_IsUserValidationEntered,COLUMN(#REF!)),NOT(OFFSET(#REF!,0,1)&lt;&gt;0),FALSE)</f>
        <v>#REF!</v>
      </c>
    </row>
    <row r="15" spans="1:593">
      <c r="Q15" s="31" t="e">
        <f ca="1">IF(INDEX(_WEW_IsUserValidationEntered,COLUMN(#REF!)),NOT(OFFSET(#REF!,0,1)&lt;&gt;0),FALSE)</f>
        <v>#REF!</v>
      </c>
    </row>
    <row r="16" spans="1:593">
      <c r="Q16" s="31" t="e">
        <f ca="1">IF(INDEX(_WEW_IsUserValidationEntered,COLUMN(#REF!)),NOT(OFFSET(#REF!,0,1)&lt;&gt;0),FALSE)</f>
        <v>#REF!</v>
      </c>
    </row>
    <row r="17" spans="17:17">
      <c r="Q17" s="31" t="e">
        <f ca="1">IF(INDEX(_WEW_IsUserValidationEntered,COLUMN(#REF!)),NOT(OFFSET(#REF!,0,1)&lt;&gt;0),FALSE)</f>
        <v>#REF!</v>
      </c>
    </row>
    <row r="18" spans="17:17">
      <c r="Q18" s="31" t="e">
        <f ca="1">IF(INDEX(_WEW_IsUserValidationEntered,COLUMN(#REF!)),NOT(OFFSET(#REF!,0,1)&lt;&gt;0),FALSE)</f>
        <v>#REF!</v>
      </c>
    </row>
    <row r="19" spans="17:17">
      <c r="Q19" s="31" t="e">
        <f ca="1">IF(INDEX(_WEW_IsUserValidationEntered,COLUMN(#REF!)),NOT(OFFSET(#REF!,0,1)&lt;&gt;0),FALSE)</f>
        <v>#REF!</v>
      </c>
    </row>
    <row r="20" spans="17:17">
      <c r="Q20" s="31" t="e">
        <f ca="1">IF(INDEX(_WEW_IsUserValidationEntered,COLUMN(#REF!)),NOT(OFFSET(#REF!,0,1)&lt;&gt;0),FALSE)</f>
        <v>#REF!</v>
      </c>
    </row>
    <row r="21" spans="17:17">
      <c r="Q21" s="31" t="e">
        <f ca="1">IF(INDEX(_WEW_IsUserValidationEntered,COLUMN(#REF!)),NOT(OFFSET(#REF!,0,1)&lt;&gt;0),FALSE)</f>
        <v>#REF!</v>
      </c>
    </row>
    <row r="22" spans="17:17">
      <c r="Q22" s="31" t="e">
        <f ca="1">IF(INDEX(_WEW_IsUserValidationEntered,COLUMN(#REF!)),NOT(OFFSET(#REF!,0,1)&lt;&gt;0),FALSE)</f>
        <v>#REF!</v>
      </c>
    </row>
    <row r="23" spans="17:17">
      <c r="Q23" s="31" t="e">
        <f ca="1">IF(INDEX(_WEW_IsUserValidationEntered,COLUMN(#REF!)),NOT(OFFSET(#REF!,0,1)&lt;&gt;0),FALSE)</f>
        <v>#REF!</v>
      </c>
    </row>
    <row r="24" spans="17:17">
      <c r="Q24" s="31" t="e">
        <f ca="1">IF(INDEX(_WEW_IsUserValidationEntered,COLUMN(#REF!)),NOT(OFFSET(#REF!,0,1)&lt;&gt;0),FALSE)</f>
        <v>#REF!</v>
      </c>
    </row>
    <row r="25" spans="17:17">
      <c r="Q25" s="31" t="e">
        <f ca="1">IF(INDEX(_WEW_IsUserValidationEntered,COLUMN(#REF!)),NOT(OFFSET(#REF!,0,1)&lt;&gt;0),FALSE)</f>
        <v>#REF!</v>
      </c>
    </row>
    <row r="26" spans="17:17">
      <c r="Q26" s="31" t="e">
        <f ca="1">IF(INDEX(_WEW_IsUserValidationEntered,COLUMN(#REF!)),NOT(OFFSET(#REF!,0,1)&lt;&gt;0),FALSE)</f>
        <v>#REF!</v>
      </c>
    </row>
    <row r="27" spans="17:17">
      <c r="Q27" s="31" t="e">
        <f ca="1">IF(INDEX(_WEW_IsUserValidationEntered,COLUMN(#REF!)),NOT(OFFSET(#REF!,0,1)&lt;&gt;0),FALSE)</f>
        <v>#REF!</v>
      </c>
    </row>
    <row r="28" spans="17:17">
      <c r="Q28" s="31" t="e">
        <f ca="1">IF(INDEX(_WEW_IsUserValidationEntered,COLUMN(#REF!)),NOT(OFFSET(#REF!,0,1)&lt;&gt;0),FALSE)</f>
        <v>#REF!</v>
      </c>
    </row>
    <row r="29" spans="17:17">
      <c r="Q29" s="31" t="e">
        <f ca="1">IF(INDEX(_WEW_IsUserValidationEntered,COLUMN(#REF!)),NOT(OFFSET(#REF!,0,1)&lt;&gt;0),FALSE)</f>
        <v>#REF!</v>
      </c>
    </row>
    <row r="30" spans="17:17">
      <c r="Q30" s="31" t="e">
        <f ca="1">IF(INDEX(_WEW_IsUserValidationEntered,COLUMN(#REF!)),NOT(OFFSET(#REF!,0,1)&lt;&gt;0),FALSE)</f>
        <v>#REF!</v>
      </c>
    </row>
    <row r="31" spans="17:17">
      <c r="Q31" s="31" t="e">
        <f ca="1">IF(INDEX(_WEW_IsUserValidationEntered,COLUMN(#REF!)),NOT(OFFSET(#REF!,0,1)&lt;&gt;0),FALSE)</f>
        <v>#REF!</v>
      </c>
    </row>
    <row r="32" spans="17:17">
      <c r="Q32" s="31" t="e">
        <f ca="1">IF(INDEX(_WEW_IsUserValidationEntered,COLUMN(#REF!)),NOT(OFFSET(#REF!,0,1)&lt;&gt;0),FALSE)</f>
        <v>#REF!</v>
      </c>
    </row>
    <row r="33" spans="17:17">
      <c r="Q33" s="31" t="e">
        <f ca="1">IF(INDEX(_WEW_IsUserValidationEntered,COLUMN(#REF!)),NOT(OFFSET(#REF!,0,1)&lt;&gt;0),FALSE)</f>
        <v>#REF!</v>
      </c>
    </row>
    <row r="34" spans="17:17">
      <c r="Q34" s="31" t="e">
        <f ca="1">IF(INDEX(_WEW_IsUserValidationEntered,COLUMN(#REF!)),NOT(OFFSET(#REF!,0,1)&lt;&gt;0),FALSE)</f>
        <v>#REF!</v>
      </c>
    </row>
    <row r="35" spans="17:17">
      <c r="Q35" s="31" t="e">
        <f ca="1">IF(INDEX(_WEW_IsUserValidationEntered,COLUMN(#REF!)),NOT(OFFSET(#REF!,0,1)&lt;&gt;0),FALSE)</f>
        <v>#REF!</v>
      </c>
    </row>
    <row r="36" spans="17:17">
      <c r="Q36" s="31" t="e">
        <f ca="1">IF(INDEX(_WEW_IsUserValidationEntered,COLUMN(#REF!)),NOT(OFFSET(#REF!,0,1)&lt;&gt;0),FALSE)</f>
        <v>#REF!</v>
      </c>
    </row>
    <row r="37" spans="17:17">
      <c r="Q37" s="31" t="e">
        <f ca="1">IF(INDEX(_WEW_IsUserValidationEntered,COLUMN(#REF!)),NOT(OFFSET(#REF!,0,1)&lt;&gt;0),FALSE)</f>
        <v>#REF!</v>
      </c>
    </row>
    <row r="38" spans="17:17">
      <c r="Q38" s="31" t="e">
        <f ca="1">IF(INDEX(_WEW_IsUserValidationEntered,COLUMN(#REF!)),NOT(OFFSET(#REF!,0,1)&lt;&gt;0),FALSE)</f>
        <v>#REF!</v>
      </c>
    </row>
    <row r="39" spans="17:17">
      <c r="Q39" s="31" t="e">
        <f ca="1">IF(INDEX(_WEW_IsUserValidationEntered,COLUMN(#REF!)),NOT(OFFSET(#REF!,0,1)&lt;&gt;0),FALSE)</f>
        <v>#REF!</v>
      </c>
    </row>
    <row r="40" spans="17:17">
      <c r="Q40" s="31" t="e">
        <f ca="1">IF(INDEX(_WEW_IsUserValidationEntered,COLUMN(#REF!)),NOT(OFFSET(#REF!,0,1)&lt;&gt;0),FALSE)</f>
        <v>#REF!</v>
      </c>
    </row>
    <row r="41" spans="17:17">
      <c r="Q41" s="31" t="e">
        <f ca="1">IF(INDEX(_WEW_IsUserValidationEntered,COLUMN(#REF!)),NOT(OFFSET(#REF!,0,1)&lt;&gt;0),FALSE)</f>
        <v>#REF!</v>
      </c>
    </row>
    <row r="42" spans="17:17">
      <c r="Q42" s="31" t="e">
        <f ca="1">IF(INDEX(_WEW_IsUserValidationEntered,COLUMN(#REF!)),NOT(OFFSET(#REF!,0,1)&lt;&gt;0),FALSE)</f>
        <v>#REF!</v>
      </c>
    </row>
    <row r="43" spans="17:17">
      <c r="Q43" s="31" t="e">
        <f ca="1">IF(INDEX(_WEW_IsUserValidationEntered,COLUMN(#REF!)),NOT(OFFSET(#REF!,0,1)&lt;&gt;0),FALSE)</f>
        <v>#REF!</v>
      </c>
    </row>
    <row r="44" spans="17:17">
      <c r="Q44" s="31" t="e">
        <f ca="1">IF(INDEX(_WEW_IsUserValidationEntered,COLUMN(#REF!)),NOT(OFFSET(#REF!,0,1)&lt;&gt;0),FALSE)</f>
        <v>#REF!</v>
      </c>
    </row>
    <row r="45" spans="17:17">
      <c r="Q45" s="31" t="e">
        <f ca="1">IF(INDEX(_WEW_IsUserValidationEntered,COLUMN(#REF!)),NOT(OFFSET(#REF!,0,1)&lt;&gt;0),FALSE)</f>
        <v>#REF!</v>
      </c>
    </row>
    <row r="46" spans="17:17">
      <c r="Q46" s="31" t="e">
        <f ca="1">IF(INDEX(_WEW_IsUserValidationEntered,COLUMN(#REF!)),NOT(OFFSET(#REF!,0,1)&lt;&gt;0),FALSE)</f>
        <v>#REF!</v>
      </c>
    </row>
    <row r="47" spans="17:17">
      <c r="Q47" s="31" t="e">
        <f ca="1">IF(INDEX(_WEW_IsUserValidationEntered,COLUMN(#REF!)),NOT(OFFSET(#REF!,0,1)&lt;&gt;0),FALSE)</f>
        <v>#REF!</v>
      </c>
    </row>
    <row r="48" spans="17:17">
      <c r="Q48" s="31" t="e">
        <f ca="1">IF(INDEX(_WEW_IsUserValidationEntered,COLUMN(#REF!)),NOT(OFFSET(#REF!,0,1)&lt;&gt;0),FALSE)</f>
        <v>#REF!</v>
      </c>
    </row>
    <row r="49" spans="17:17">
      <c r="Q49" s="31" t="e">
        <f ca="1">IF(INDEX(_WEW_IsUserValidationEntered,COLUMN(#REF!)),NOT(OFFSET(#REF!,0,1)&lt;&gt;0),FALSE)</f>
        <v>#REF!</v>
      </c>
    </row>
    <row r="50" spans="17:17">
      <c r="Q50" s="31" t="e">
        <f ca="1">IF(INDEX(_WEW_IsUserValidationEntered,COLUMN(#REF!)),NOT(OFFSET(#REF!,0,1)&lt;&gt;0),FALSE)</f>
        <v>#REF!</v>
      </c>
    </row>
    <row r="51" spans="17:17">
      <c r="Q51" s="31" t="e">
        <f ca="1">IF(INDEX(_WEW_IsUserValidationEntered,COLUMN(#REF!)),NOT(OFFSET(#REF!,0,1)&lt;&gt;0),FALSE)</f>
        <v>#REF!</v>
      </c>
    </row>
    <row r="52" spans="17:17">
      <c r="Q52" s="31" t="e">
        <f ca="1">IF(INDEX(_WEW_IsUserValidationEntered,COLUMN(#REF!)),NOT(OFFSET(#REF!,0,1)&lt;&gt;0),FALSE)</f>
        <v>#REF!</v>
      </c>
    </row>
    <row r="53" spans="17:17">
      <c r="Q53" s="31" t="e">
        <f ca="1">IF(INDEX(_WEW_IsUserValidationEntered,COLUMN(#REF!)),NOT(OFFSET(#REF!,0,1)&lt;&gt;0),FALSE)</f>
        <v>#REF!</v>
      </c>
    </row>
    <row r="54" spans="17:17">
      <c r="Q54" s="31" t="e">
        <f ca="1">IF(INDEX(_WEW_IsUserValidationEntered,COLUMN(#REF!)),NOT(OFFSET(#REF!,0,1)&lt;&gt;0),FALSE)</f>
        <v>#REF!</v>
      </c>
    </row>
    <row r="55" spans="17:17">
      <c r="Q55" s="31" t="e">
        <f ca="1">IF(INDEX(_WEW_IsUserValidationEntered,COLUMN(#REF!)),NOT(OFFSET(#REF!,0,1)&lt;&gt;0),FALSE)</f>
        <v>#REF!</v>
      </c>
    </row>
    <row r="56" spans="17:17">
      <c r="Q56" s="31" t="e">
        <f ca="1">IF(INDEX(_WEW_IsUserValidationEntered,COLUMN(#REF!)),NOT(OFFSET(#REF!,0,1)&lt;&gt;0),FALSE)</f>
        <v>#REF!</v>
      </c>
    </row>
    <row r="57" spans="17:17">
      <c r="Q57" s="31" t="e">
        <f ca="1">IF(INDEX(_WEW_IsUserValidationEntered,COLUMN(#REF!)),NOT(OFFSET(#REF!,0,1)&lt;&gt;0),FALSE)</f>
        <v>#REF!</v>
      </c>
    </row>
    <row r="58" spans="17:17">
      <c r="Q58" s="31" t="e">
        <f ca="1">IF(INDEX(_WEW_IsUserValidationEntered,COLUMN(#REF!)),NOT(OFFSET(#REF!,0,1)&lt;&gt;0),FALSE)</f>
        <v>#REF!</v>
      </c>
    </row>
    <row r="59" spans="17:17">
      <c r="Q59" s="31" t="e">
        <f ca="1">IF(INDEX(_WEW_IsUserValidationEntered,COLUMN(#REF!)),NOT(OFFSET(#REF!,0,1)&lt;&gt;0),FALSE)</f>
        <v>#REF!</v>
      </c>
    </row>
    <row r="60" spans="17:17">
      <c r="Q60" s="31" t="e">
        <f ca="1">IF(INDEX(_WEW_IsUserValidationEntered,COLUMN(#REF!)),NOT(OFFSET(#REF!,0,1)&lt;&gt;0),FALSE)</f>
        <v>#REF!</v>
      </c>
    </row>
    <row r="61" spans="17:17">
      <c r="Q61" s="31" t="e">
        <f ca="1">IF(INDEX(_WEW_IsUserValidationEntered,COLUMN(#REF!)),NOT(OFFSET(#REF!,0,1)&lt;&gt;0),FALSE)</f>
        <v>#REF!</v>
      </c>
    </row>
    <row r="62" spans="17:17">
      <c r="Q62" s="31" t="e">
        <f ca="1">IF(INDEX(_WEW_IsUserValidationEntered,COLUMN(#REF!)),NOT(OFFSET(#REF!,0,1)&lt;&gt;0),FALSE)</f>
        <v>#REF!</v>
      </c>
    </row>
    <row r="63" spans="17:17">
      <c r="Q63" s="31" t="e">
        <f ca="1">IF(INDEX(_WEW_IsUserValidationEntered,COLUMN(#REF!)),NOT(OFFSET(#REF!,0,1)&lt;&gt;0),FALSE)</f>
        <v>#REF!</v>
      </c>
    </row>
    <row r="64" spans="17:17">
      <c r="Q64" s="31" t="e">
        <f ca="1">IF(INDEX(_WEW_IsUserValidationEntered,COLUMN(#REF!)),NOT(OFFSET(#REF!,0,1)&lt;&gt;0),FALSE)</f>
        <v>#REF!</v>
      </c>
    </row>
    <row r="65" spans="17:17">
      <c r="Q65" s="31" t="e">
        <f ca="1">IF(INDEX(_WEW_IsUserValidationEntered,COLUMN(#REF!)),NOT(OFFSET(#REF!,0,1)&lt;&gt;0),FALSE)</f>
        <v>#REF!</v>
      </c>
    </row>
    <row r="66" spans="17:17">
      <c r="Q66" s="31" t="e">
        <f ca="1">IF(INDEX(_WEW_IsUserValidationEntered,COLUMN(#REF!)),NOT(OFFSET(#REF!,0,1)&lt;&gt;0),FALSE)</f>
        <v>#REF!</v>
      </c>
    </row>
    <row r="67" spans="17:17">
      <c r="Q67" s="31" t="e">
        <f ca="1">IF(INDEX(_WEW_IsUserValidationEntered,COLUMN(#REF!)),NOT(OFFSET(#REF!,0,1)&lt;&gt;0),FALSE)</f>
        <v>#REF!</v>
      </c>
    </row>
    <row r="68" spans="17:17">
      <c r="Q68" s="31" t="e">
        <f ca="1">IF(INDEX(_WEW_IsUserValidationEntered,COLUMN(#REF!)),NOT(OFFSET(#REF!,0,1)&lt;&gt;0),FALSE)</f>
        <v>#REF!</v>
      </c>
    </row>
    <row r="69" spans="17:17">
      <c r="Q69" s="31" t="e">
        <f ca="1">IF(INDEX(_WEW_IsUserValidationEntered,COLUMN(#REF!)),NOT(OFFSET(#REF!,0,1)&lt;&gt;0),FALSE)</f>
        <v>#REF!</v>
      </c>
    </row>
    <row r="70" spans="17:17">
      <c r="Q70" s="31" t="e">
        <f ca="1">IF(INDEX(_WEW_IsUserValidationEntered,COLUMN(#REF!)),NOT(OFFSET(#REF!,0,1)&lt;&gt;0),FALSE)</f>
        <v>#REF!</v>
      </c>
    </row>
    <row r="71" spans="17:17">
      <c r="Q71" s="31" t="e">
        <f ca="1">IF(INDEX(_WEW_IsUserValidationEntered,COLUMN(#REF!)),NOT(OFFSET(#REF!,0,1)&lt;&gt;0),FALSE)</f>
        <v>#REF!</v>
      </c>
    </row>
    <row r="72" spans="17:17">
      <c r="Q72" s="31" t="e">
        <f ca="1">IF(INDEX(_WEW_IsUserValidationEntered,COLUMN(#REF!)),NOT(OFFSET(#REF!,0,1)&lt;&gt;0),FALSE)</f>
        <v>#REF!</v>
      </c>
    </row>
    <row r="73" spans="17:17">
      <c r="Q73" s="31" t="e">
        <f ca="1">IF(INDEX(_WEW_IsUserValidationEntered,COLUMN(#REF!)),NOT(OFFSET(#REF!,0,1)&lt;&gt;0),FALSE)</f>
        <v>#REF!</v>
      </c>
    </row>
    <row r="74" spans="17:17">
      <c r="Q74" s="31" t="e">
        <f ca="1">IF(INDEX(_WEW_IsUserValidationEntered,COLUMN(#REF!)),NOT(OFFSET(#REF!,0,1)&lt;&gt;0),FALSE)</f>
        <v>#REF!</v>
      </c>
    </row>
    <row r="75" spans="17:17">
      <c r="Q75" s="31" t="e">
        <f ca="1">IF(INDEX(_WEW_IsUserValidationEntered,COLUMN(#REF!)),NOT(OFFSET(#REF!,0,1)&lt;&gt;0),FALSE)</f>
        <v>#REF!</v>
      </c>
    </row>
    <row r="76" spans="17:17">
      <c r="Q76" s="31" t="e">
        <f ca="1">IF(INDEX(_WEW_IsUserValidationEntered,COLUMN(#REF!)),NOT(OFFSET(#REF!,0,1)&lt;&gt;0),FALSE)</f>
        <v>#REF!</v>
      </c>
    </row>
    <row r="77" spans="17:17">
      <c r="Q77" s="31" t="e">
        <f ca="1">IF(INDEX(_WEW_IsUserValidationEntered,COLUMN(#REF!)),NOT(OFFSET(#REF!,0,1)&lt;&gt;0),FALSE)</f>
        <v>#REF!</v>
      </c>
    </row>
    <row r="78" spans="17:17">
      <c r="Q78" s="31" t="e">
        <f ca="1">IF(INDEX(_WEW_IsUserValidationEntered,COLUMN(#REF!)),NOT(OFFSET(#REF!,0,1)&lt;&gt;0),FALSE)</f>
        <v>#REF!</v>
      </c>
    </row>
    <row r="79" spans="17:17">
      <c r="Q79" s="31" t="e">
        <f ca="1">IF(INDEX(_WEW_IsUserValidationEntered,COLUMN(#REF!)),NOT(OFFSET(#REF!,0,1)&lt;&gt;0),FALSE)</f>
        <v>#REF!</v>
      </c>
    </row>
    <row r="80" spans="17:17">
      <c r="Q80" s="31" t="e">
        <f ca="1">IF(INDEX(_WEW_IsUserValidationEntered,COLUMN(#REF!)),NOT(OFFSET(#REF!,0,1)&lt;&gt;0),FALSE)</f>
        <v>#REF!</v>
      </c>
    </row>
    <row r="81" spans="17:17">
      <c r="Q81" s="31" t="e">
        <f ca="1">IF(INDEX(_WEW_IsUserValidationEntered,COLUMN(#REF!)),NOT(OFFSET(#REF!,0,1)&lt;&gt;0),FALSE)</f>
        <v>#REF!</v>
      </c>
    </row>
    <row r="82" spans="17:17">
      <c r="Q82" s="31" t="e">
        <f ca="1">IF(INDEX(_WEW_IsUserValidationEntered,COLUMN(#REF!)),NOT(OFFSET(#REF!,0,1)&lt;&gt;0),FALSE)</f>
        <v>#REF!</v>
      </c>
    </row>
    <row r="83" spans="17:17">
      <c r="Q83" s="31" t="e">
        <f ca="1">IF(INDEX(_WEW_IsUserValidationEntered,COLUMN(#REF!)),NOT(OFFSET(#REF!,0,1)&lt;&gt;0),FALSE)</f>
        <v>#REF!</v>
      </c>
    </row>
    <row r="84" spans="17:17">
      <c r="Q84" s="31" t="e">
        <f ca="1">IF(INDEX(_WEW_IsUserValidationEntered,COLUMN(#REF!)),NOT(OFFSET(#REF!,0,1)&lt;&gt;0),FALSE)</f>
        <v>#REF!</v>
      </c>
    </row>
    <row r="85" spans="17:17">
      <c r="Q85" s="31" t="e">
        <f ca="1">IF(INDEX(_WEW_IsUserValidationEntered,COLUMN(#REF!)),NOT(OFFSET(#REF!,0,1)&lt;&gt;0),FALSE)</f>
        <v>#REF!</v>
      </c>
    </row>
    <row r="86" spans="17:17">
      <c r="Q86" s="31" t="e">
        <f ca="1">IF(INDEX(_WEW_IsUserValidationEntered,COLUMN(#REF!)),NOT(OFFSET(#REF!,0,1)&lt;&gt;0),FALSE)</f>
        <v>#REF!</v>
      </c>
    </row>
    <row r="87" spans="17:17">
      <c r="Q87" s="31" t="e">
        <f ca="1">IF(INDEX(_WEW_IsUserValidationEntered,COLUMN(#REF!)),NOT(OFFSET(#REF!,0,1)&lt;&gt;0),FALSE)</f>
        <v>#REF!</v>
      </c>
    </row>
    <row r="88" spans="17:17">
      <c r="Q88" s="31" t="e">
        <f ca="1">IF(INDEX(_WEW_IsUserValidationEntered,COLUMN(#REF!)),NOT(OFFSET(#REF!,0,1)&lt;&gt;0),FALSE)</f>
        <v>#REF!</v>
      </c>
    </row>
    <row r="89" spans="17:17">
      <c r="Q89" s="31" t="e">
        <f ca="1">IF(INDEX(_WEW_IsUserValidationEntered,COLUMN(#REF!)),NOT(OFFSET(#REF!,0,1)&lt;&gt;0),FALSE)</f>
        <v>#REF!</v>
      </c>
    </row>
    <row r="90" spans="17:17">
      <c r="Q90" s="31" t="e">
        <f ca="1">IF(INDEX(_WEW_IsUserValidationEntered,COLUMN(#REF!)),NOT(OFFSET(#REF!,0,1)&lt;&gt;0),FALSE)</f>
        <v>#REF!</v>
      </c>
    </row>
    <row r="91" spans="17:17">
      <c r="Q91" s="31" t="e">
        <f ca="1">IF(INDEX(_WEW_IsUserValidationEntered,COLUMN(#REF!)),NOT(OFFSET(#REF!,0,1)&lt;&gt;0),FALSE)</f>
        <v>#REF!</v>
      </c>
    </row>
    <row r="92" spans="17:17">
      <c r="Q92" s="31" t="e">
        <f ca="1">IF(INDEX(_WEW_IsUserValidationEntered,COLUMN(#REF!)),NOT(OFFSET(#REF!,0,1)&lt;&gt;0),FALSE)</f>
        <v>#REF!</v>
      </c>
    </row>
    <row r="93" spans="17:17">
      <c r="Q93" s="31" t="e">
        <f ca="1">IF(INDEX(_WEW_IsUserValidationEntered,COLUMN(#REF!)),NOT(OFFSET(#REF!,0,1)&lt;&gt;0),FALSE)</f>
        <v>#REF!</v>
      </c>
    </row>
    <row r="94" spans="17:17">
      <c r="Q94" s="31" t="e">
        <f ca="1">IF(INDEX(_WEW_IsUserValidationEntered,COLUMN(#REF!)),NOT(OFFSET(#REF!,0,1)&lt;&gt;0),FALSE)</f>
        <v>#REF!</v>
      </c>
    </row>
    <row r="95" spans="17:17">
      <c r="Q95" s="31" t="e">
        <f ca="1">IF(INDEX(_WEW_IsUserValidationEntered,COLUMN(#REF!)),NOT(OFFSET(#REF!,0,1)&lt;&gt;0),FALSE)</f>
        <v>#REF!</v>
      </c>
    </row>
    <row r="96" spans="17:17">
      <c r="Q96" s="31" t="e">
        <f ca="1">IF(INDEX(_WEW_IsUserValidationEntered,COLUMN(#REF!)),NOT(OFFSET(#REF!,0,1)&lt;&gt;0),FALSE)</f>
        <v>#REF!</v>
      </c>
    </row>
    <row r="97" spans="17:17">
      <c r="Q97" s="31" t="e">
        <f ca="1">IF(INDEX(_WEW_IsUserValidationEntered,COLUMN(#REF!)),NOT(OFFSET(#REF!,0,1)&lt;&gt;0),FALSE)</f>
        <v>#REF!</v>
      </c>
    </row>
    <row r="98" spans="17:17">
      <c r="Q98" s="31" t="e">
        <f ca="1">IF(INDEX(_WEW_IsUserValidationEntered,COLUMN(#REF!)),NOT(OFFSET(#REF!,0,1)&lt;&gt;0),FALSE)</f>
        <v>#REF!</v>
      </c>
    </row>
    <row r="99" spans="17:17">
      <c r="Q99" s="31" t="e">
        <f ca="1">IF(INDEX(_WEW_IsUserValidationEntered,COLUMN(#REF!)),NOT(OFFSET(#REF!,0,1)&lt;&gt;0),FALSE)</f>
        <v>#REF!</v>
      </c>
    </row>
    <row r="100" spans="17:17">
      <c r="Q100" s="31" t="e">
        <f ca="1">IF(INDEX(_WEW_IsUserValidationEntered,COLUMN(#REF!)),NOT(OFFSET(#REF!,0,1)&lt;&gt;0),FALSE)</f>
        <v>#REF!</v>
      </c>
    </row>
    <row r="101" spans="17:17">
      <c r="Q101" s="31" t="e">
        <f ca="1">IF(INDEX(_WEW_IsUserValidationEntered,COLUMN(#REF!)),NOT(OFFSET(#REF!,0,1)&lt;&gt;0),FALSE)</f>
        <v>#REF!</v>
      </c>
    </row>
    <row r="102" spans="17:17">
      <c r="Q102" s="31" t="e">
        <f ca="1">IF(INDEX(_WEW_IsUserValidationEntered,COLUMN(#REF!)),NOT(OFFSET(#REF!,0,1)&lt;&gt;0),FALSE)</f>
        <v>#REF!</v>
      </c>
    </row>
    <row r="103" spans="17:17">
      <c r="Q103" s="31" t="e">
        <f ca="1">IF(INDEX(_WEW_IsUserValidationEntered,COLUMN(#REF!)),NOT(OFFSET(#REF!,0,1)&lt;&gt;0),FALSE)</f>
        <v>#REF!</v>
      </c>
    </row>
    <row r="104" spans="17:17">
      <c r="Q104" s="31" t="e">
        <f ca="1">IF(INDEX(_WEW_IsUserValidationEntered,COLUMN(#REF!)),NOT(OFFSET(#REF!,0,1)&lt;&gt;0),FALSE)</f>
        <v>#REF!</v>
      </c>
    </row>
    <row r="105" spans="17:17">
      <c r="Q105" s="31" t="e">
        <f ca="1">IF(INDEX(_WEW_IsUserValidationEntered,COLUMN(#REF!)),NOT(OFFSET(#REF!,0,1)&lt;&gt;0),FALSE)</f>
        <v>#REF!</v>
      </c>
    </row>
    <row r="106" spans="17:17">
      <c r="Q106" s="31" t="e">
        <f ca="1">IF(INDEX(_WEW_IsUserValidationEntered,COLUMN(#REF!)),NOT(OFFSET(#REF!,0,1)&lt;&gt;0),FALSE)</f>
        <v>#REF!</v>
      </c>
    </row>
    <row r="107" spans="17:17">
      <c r="Q107" s="31" t="e">
        <f ca="1">IF(INDEX(_WEW_IsUserValidationEntered,COLUMN(#REF!)),NOT(OFFSET(#REF!,0,1)&lt;&gt;0),FALSE)</f>
        <v>#REF!</v>
      </c>
    </row>
    <row r="108" spans="17:17">
      <c r="Q108" s="31" t="e">
        <f ca="1">IF(INDEX(_WEW_IsUserValidationEntered,COLUMN(#REF!)),NOT(OFFSET(#REF!,0,1)&lt;&gt;0),FALSE)</f>
        <v>#REF!</v>
      </c>
    </row>
    <row r="109" spans="17:17">
      <c r="Q109" s="31" t="e">
        <f ca="1">IF(INDEX(_WEW_IsUserValidationEntered,COLUMN(#REF!)),NOT(OFFSET(#REF!,0,1)&lt;&gt;0),FALSE)</f>
        <v>#REF!</v>
      </c>
    </row>
    <row r="110" spans="17:17">
      <c r="Q110" s="31" t="e">
        <f ca="1">IF(INDEX(_WEW_IsUserValidationEntered,COLUMN(#REF!)),NOT(OFFSET(#REF!,0,1)&lt;&gt;0),FALSE)</f>
        <v>#REF!</v>
      </c>
    </row>
    <row r="111" spans="17:17">
      <c r="Q111" s="31" t="e">
        <f ca="1">IF(INDEX(_WEW_IsUserValidationEntered,COLUMN(#REF!)),NOT(OFFSET(#REF!,0,1)&lt;&gt;0),FALSE)</f>
        <v>#REF!</v>
      </c>
    </row>
    <row r="112" spans="17:17">
      <c r="Q112" s="31" t="e">
        <f ca="1">IF(INDEX(_WEW_IsUserValidationEntered,COLUMN(#REF!)),NOT(OFFSET(#REF!,0,1)&lt;&gt;0),FALSE)</f>
        <v>#REF!</v>
      </c>
    </row>
    <row r="113" spans="17:17">
      <c r="Q113" s="31" t="e">
        <f ca="1">IF(INDEX(_WEW_IsUserValidationEntered,COLUMN(#REF!)),NOT(OFFSET(#REF!,0,1)&lt;&gt;0),FALSE)</f>
        <v>#REF!</v>
      </c>
    </row>
    <row r="114" spans="17:17">
      <c r="Q114" s="31" t="e">
        <f ca="1">IF(INDEX(_WEW_IsUserValidationEntered,COLUMN(#REF!)),NOT(OFFSET(#REF!,0,1)&lt;&gt;0),FALSE)</f>
        <v>#REF!</v>
      </c>
    </row>
    <row r="115" spans="17:17">
      <c r="Q115" s="31" t="e">
        <f ca="1">IF(INDEX(_WEW_IsUserValidationEntered,COLUMN(#REF!)),NOT(OFFSET(#REF!,0,1)&lt;&gt;0),FALSE)</f>
        <v>#REF!</v>
      </c>
    </row>
    <row r="116" spans="17:17">
      <c r="Q116" s="31" t="e">
        <f ca="1">IF(INDEX(_WEW_IsUserValidationEntered,COLUMN(#REF!)),NOT(OFFSET(#REF!,0,1)&lt;&gt;0),FALSE)</f>
        <v>#REF!</v>
      </c>
    </row>
    <row r="117" spans="17:17">
      <c r="Q117" s="31" t="e">
        <f ca="1">IF(INDEX(_WEW_IsUserValidationEntered,COLUMN(#REF!)),NOT(OFFSET(#REF!,0,1)&lt;&gt;0),FALSE)</f>
        <v>#REF!</v>
      </c>
    </row>
    <row r="118" spans="17:17">
      <c r="Q118" s="31" t="e">
        <f ca="1">IF(INDEX(_WEW_IsUserValidationEntered,COLUMN(#REF!)),NOT(OFFSET(#REF!,0,1)&lt;&gt;0),FALSE)</f>
        <v>#REF!</v>
      </c>
    </row>
    <row r="119" spans="17:17">
      <c r="Q119" s="31" t="e">
        <f ca="1">IF(INDEX(_WEW_IsUserValidationEntered,COLUMN(#REF!)),NOT(OFFSET(#REF!,0,1)&lt;&gt;0),FALSE)</f>
        <v>#REF!</v>
      </c>
    </row>
    <row r="120" spans="17:17">
      <c r="Q120" s="31" t="e">
        <f ca="1">IF(INDEX(_WEW_IsUserValidationEntered,COLUMN(#REF!)),NOT(OFFSET(#REF!,0,1)&lt;&gt;0),FALSE)</f>
        <v>#REF!</v>
      </c>
    </row>
    <row r="121" spans="17:17">
      <c r="Q121" s="31" t="e">
        <f ca="1">IF(INDEX(_WEW_IsUserValidationEntered,COLUMN(#REF!)),NOT(OFFSET(#REF!,0,1)&lt;&gt;0),FALSE)</f>
        <v>#REF!</v>
      </c>
    </row>
    <row r="122" spans="17:17">
      <c r="Q122" s="31" t="e">
        <f ca="1">IF(INDEX(_WEW_IsUserValidationEntered,COLUMN(#REF!)),NOT(OFFSET(#REF!,0,1)&lt;&gt;0),FALSE)</f>
        <v>#REF!</v>
      </c>
    </row>
    <row r="123" spans="17:17">
      <c r="Q123" s="31" t="e">
        <f ca="1">IF(INDEX(_WEW_IsUserValidationEntered,COLUMN(#REF!)),NOT(OFFSET(#REF!,0,1)&lt;&gt;0),FALSE)</f>
        <v>#REF!</v>
      </c>
    </row>
    <row r="124" spans="17:17">
      <c r="Q124" s="31" t="e">
        <f ca="1">IF(INDEX(_WEW_IsUserValidationEntered,COLUMN(#REF!)),NOT(OFFSET(#REF!,0,1)&lt;&gt;0),FALSE)</f>
        <v>#REF!</v>
      </c>
    </row>
    <row r="125" spans="17:17">
      <c r="Q125" s="31" t="e">
        <f ca="1">IF(INDEX(_WEW_IsUserValidationEntered,COLUMN(#REF!)),NOT(OFFSET(#REF!,0,1)&lt;&gt;0),FALSE)</f>
        <v>#REF!</v>
      </c>
    </row>
    <row r="126" spans="17:17">
      <c r="Q126" s="31" t="e">
        <f ca="1">IF(INDEX(_WEW_IsUserValidationEntered,COLUMN(#REF!)),NOT(OFFSET(#REF!,0,1)&lt;&gt;0),FALSE)</f>
        <v>#REF!</v>
      </c>
    </row>
    <row r="127" spans="17:17">
      <c r="Q127" s="31" t="e">
        <f ca="1">IF(INDEX(_WEW_IsUserValidationEntered,COLUMN(#REF!)),NOT(OFFSET(#REF!,0,1)&lt;&gt;0),FALSE)</f>
        <v>#REF!</v>
      </c>
    </row>
    <row r="128" spans="17:17">
      <c r="Q128" s="31" t="e">
        <f ca="1">IF(INDEX(_WEW_IsUserValidationEntered,COLUMN(#REF!)),NOT(OFFSET(#REF!,0,1)&lt;&gt;0),FALSE)</f>
        <v>#REF!</v>
      </c>
    </row>
    <row r="129" spans="17:17">
      <c r="Q129" s="31" t="e">
        <f ca="1">IF(INDEX(_WEW_IsUserValidationEntered,COLUMN(#REF!)),NOT(OFFSET(#REF!,0,1)&lt;&gt;0),FALSE)</f>
        <v>#REF!</v>
      </c>
    </row>
    <row r="130" spans="17:17">
      <c r="Q130" s="31" t="e">
        <f ca="1">IF(INDEX(_WEW_IsUserValidationEntered,COLUMN(#REF!)),NOT(OFFSET(#REF!,0,1)&lt;&gt;0),FALSE)</f>
        <v>#REF!</v>
      </c>
    </row>
    <row r="131" spans="17:17">
      <c r="Q131" s="31" t="e">
        <f ca="1">IF(INDEX(_WEW_IsUserValidationEntered,COLUMN(#REF!)),NOT(OFFSET(#REF!,0,1)&lt;&gt;0),FALSE)</f>
        <v>#REF!</v>
      </c>
    </row>
    <row r="132" spans="17:17">
      <c r="Q132" s="31" t="e">
        <f ca="1">IF(INDEX(_WEW_IsUserValidationEntered,COLUMN(#REF!)),NOT(OFFSET(#REF!,0,1)&lt;&gt;0),FALSE)</f>
        <v>#REF!</v>
      </c>
    </row>
    <row r="133" spans="17:17">
      <c r="Q133" s="31" t="e">
        <f ca="1">IF(INDEX(_WEW_IsUserValidationEntered,COLUMN(#REF!)),NOT(OFFSET(#REF!,0,1)&lt;&gt;0),FALSE)</f>
        <v>#REF!</v>
      </c>
    </row>
    <row r="134" spans="17:17">
      <c r="Q134" s="31" t="e">
        <f ca="1">IF(INDEX(_WEW_IsUserValidationEntered,COLUMN(#REF!)),NOT(OFFSET(#REF!,0,1)&lt;&gt;0),FALSE)</f>
        <v>#REF!</v>
      </c>
    </row>
    <row r="135" spans="17:17">
      <c r="Q135" s="31" t="e">
        <f ca="1">IF(INDEX(_WEW_IsUserValidationEntered,COLUMN(#REF!)),NOT(OFFSET(#REF!,0,1)&lt;&gt;0),FALSE)</f>
        <v>#REF!</v>
      </c>
    </row>
    <row r="136" spans="17:17">
      <c r="Q136" s="31" t="e">
        <f ca="1">IF(INDEX(_WEW_IsUserValidationEntered,COLUMN(#REF!)),NOT(OFFSET(#REF!,0,1)&lt;&gt;0),FALSE)</f>
        <v>#REF!</v>
      </c>
    </row>
    <row r="137" spans="17:17">
      <c r="Q137" s="31" t="e">
        <f ca="1">IF(INDEX(_WEW_IsUserValidationEntered,COLUMN(#REF!)),NOT(OFFSET(#REF!,0,1)&lt;&gt;0),FALSE)</f>
        <v>#REF!</v>
      </c>
    </row>
    <row r="138" spans="17:17">
      <c r="Q138" s="31" t="e">
        <f ca="1">IF(INDEX(_WEW_IsUserValidationEntered,COLUMN(#REF!)),NOT(OFFSET(#REF!,0,1)&lt;&gt;0),FALSE)</f>
        <v>#REF!</v>
      </c>
    </row>
    <row r="139" spans="17:17">
      <c r="Q139" s="31" t="e">
        <f ca="1">IF(INDEX(_WEW_IsUserValidationEntered,COLUMN(#REF!)),NOT(OFFSET(#REF!,0,1)&lt;&gt;0),FALSE)</f>
        <v>#REF!</v>
      </c>
    </row>
    <row r="140" spans="17:17">
      <c r="Q140" s="31" t="e">
        <f ca="1">IF(INDEX(_WEW_IsUserValidationEntered,COLUMN(#REF!)),NOT(OFFSET(#REF!,0,1)&lt;&gt;0),FALSE)</f>
        <v>#REF!</v>
      </c>
    </row>
  </sheetData>
  <sheetProtection insertColumns="0" insertRows="0" deleteColumns="0" deleteRows="0"/>
  <protectedRanges>
    <protectedRange sqref="A1:XFD1048576" name="Dane"/>
  </protectedRanges>
  <customSheetViews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AB3">
    <cfRule type="expression" dxfId="23" priority="1" stopIfTrue="1">
      <formula>(ROW(B3)-2&gt;CaseCnt)+(COLUMN(B3)&gt;VariableCount)+($A3="")+IF(B$2="",TRUE,MID(B$2,1,1)=".")</formula>
    </cfRule>
    <cfRule type="expression" dxfId="22" priority="2" stopIfTrue="1">
      <formula>IF(ISNUMBER(B3),AND(INDEX(_Wew_ForceDiscrete,COLUMN(B$1)),B3&lt;&gt;INT(B3)),FALSE)</formula>
    </cfRule>
    <cfRule type="expression" dxfId="21" priority="3" stopIfTrue="1">
      <formula>IF(ISNUMBER(B3),AND(INDEX(_WEW_Typ_Niecalk,COLUMN(B$1)),B3&lt;&gt;INT(B3)),FALSE)</formula>
    </cfRule>
    <cfRule type="expression" dxfId="20" priority="4">
      <formula>(B3="")*INDEX(_WEW_Required,COLUMN(B$1))</formula>
    </cfRule>
    <cfRule type="expression" dxfId="19" priority="5">
      <formula>(B3="")*NOT(INDEX(_WEW_Required,COLUMN(B$1)))</formula>
    </cfRule>
    <cfRule type="expression" dxfId="18" priority="8" stopIfTrue="1">
      <formula>IF(AND(NOT(ISNUMBER(B3)),NOT(INDEX(_WEW_Required,COLUMN(B$1)))),NOT(ISERROR(MATCH(B3,INDIRECT(INDEX(_WEW_valuelabels,COLUMN(B$1))),0))))</formula>
    </cfRule>
    <cfRule type="expression" dxfId="17" priority="10" stopIfTrue="1">
      <formula>IF(AND(NOT(ISNUMBER(B3)),INDEX(_WEW_Required,COLUMN(B$1))),NOT(ISERROR(MATCH(B3,INDIRECT(INDEX(_WEW_valuelabels,COLUMN(B$1))),0))))</formula>
    </cfRule>
    <cfRule type="expression" dxfId="16" priority="11">
      <formula>IF(INDEX(_WEW_IsUserValidationEntered,COLUMN(B$1)),NOT(OFFSET(B3,0,1)),FALSE)</formula>
    </cfRule>
    <cfRule type="expression" dxfId="15" priority="12">
      <formula>IF(INDEX(_WEW_IsUserValidationEntered2,COLUMN(B$1)),NOT(OFFSET(B3,0,2)),FALSE)</formula>
    </cfRule>
    <cfRule type="expression" dxfId="14" priority="18" stopIfTrue="1">
      <formula>NOT(ISNUMBER(B3))*(B3&lt;&gt;"")*(INDEX(_WEW_IntendedVariableClass,COLUMN(B$1))&lt;&gt;"S")</formula>
    </cfRule>
    <cfRule type="expression" dxfId="13" priority="23">
      <formula>(B3="NA")</formula>
    </cfRule>
    <cfRule type="expression" dxfId="12" priority="24">
      <formula>ISERROR(B3)</formula>
    </cfRule>
    <cfRule type="expression" dxfId="11" priority="25" stopIfTrue="1">
      <formula>ISNUMBER(B3)*ISERROR(MATCH(B3,INDIRECT(INDEX(_WEW_valuelabels,COLUMN(B$1))),0))*(INDEX(_WEW_ForceLabels,COLUMN(B$1)))</formula>
    </cfRule>
    <cfRule type="expression" dxfId="10" priority="26" stopIfTrue="1">
      <formula>IF(AND(ISNUMBER(B3),INDEX(_Wew_ForceMax,COLUMN(B$1))&lt;&gt;""), B3&gt;INDEX(_Wew_ForceMax,COLUMN(B$1)))</formula>
    </cfRule>
    <cfRule type="expression" dxfId="9" priority="27">
      <formula>IF(AND(INDEX(_Wew_ForceMin,COLUMN(B$1))&lt;&gt;"",ISNUMBER(B3)), B3&lt;INDEX(_Wew_ForceMin,COLUMN(B$1)))</formula>
    </cfRule>
    <cfRule type="expression" dxfId="8" priority="28">
      <formula>(B3=INDEX(_WEW_Max,COLUMN(B$1)))</formula>
    </cfRule>
    <cfRule type="expression" dxfId="7" priority="30">
      <formula>(B3=INDEX(_WEW_Min,COLUMN(B$1)))</formula>
    </cfRule>
    <cfRule type="expression" dxfId="6" priority="31">
      <formula>IF(AND(ISNUMBER(B3),INDEX(_WEW_LabelCount,COLUMN(B$1))&gt;0),(ISERROR(MATCH(B3,INDIRECT(INDEX(_WEW_valuelabels,COLUMN(B$1))),0))))</formula>
    </cfRule>
    <cfRule type="expression" dxfId="5" priority="32">
      <formula>(ROW(B3)-2&lt;=CaseCnt)*(COLUMN(B3)&lt;=VariableCount)*($A3&lt;&gt;"")*(B$1&lt;&gt;"")*(B$2&lt;&gt;"")</formula>
    </cfRule>
  </conditionalFormatting>
  <conditionalFormatting sqref="A1:AB3">
    <cfRule type="expression" priority="6" stopIfTrue="1">
      <formula>NOT(_Flag_HighlightValues)</formula>
    </cfRule>
  </conditionalFormatting>
  <conditionalFormatting sqref="B1:AB2">
    <cfRule type="expression" dxfId="4" priority="9">
      <formula>INDEX(_WEW_Measure,COLUMN(B$1))="O"</formula>
    </cfRule>
    <cfRule type="expression" dxfId="3" priority="19" stopIfTrue="1">
      <formula>INDEX(_WEW_VariableClass,COLUMN(B$1))="S"</formula>
    </cfRule>
    <cfRule type="expression" dxfId="2" priority="37">
      <formula>OR(INDEX(_WEW_IntendedVariableClass,COLUMN(B$1))="I",INDEX(_WEW_IntendedVariableClass,COLUMN(B$1))="F",INDEX(_WEW_IntendedVariableClass,COLUMN(B$1))="D")</formula>
    </cfRule>
  </conditionalFormatting>
  <conditionalFormatting sqref="A3">
    <cfRule type="expression" dxfId="1" priority="346">
      <formula>NOT(ISERROR(FIND(A3," ")))*(A3&lt;&gt;"")</formula>
    </cfRule>
  </conditionalFormatting>
  <conditionalFormatting sqref="B2:AB2">
    <cfRule type="expression" dxfId="0" priority="7">
      <formula>INDEX(_WEW_VariableClass,COLUMN(B$1))="E"</formula>
    </cfRule>
  </conditionalFormatting>
  <dataValidations count="26">
    <dataValidation allowBlank="1" showInputMessage="1" showErrorMessage="1" promptTitle="Variable consistency check" prompt="The following cases have values below declared theorethical min: ANTA-0016: rrrr-12-13 (41256), ANTA-0038: rrrr-12-04 (41612), ANTA-0042: rrrr-05-26 (40324). The following cases have values above declared theorethical max: Hann084: rrrr-06-30 (407793)" sqref="I2"/>
    <dataValidation allowBlank="1" showInputMessage="1" showErrorMessage="1" promptTitle="Variable consistency check" prompt="The following records are missing in this required field: Hann049, Hann050" sqref="M2"/>
    <dataValidation allowBlank="1" showInputMessage="1" showErrorMessage="1" promptTitle="Variable consistency check" prompt="In the following cases Date of Invasive ventilation must not be before diagnosis: WAWA, 0025: rrrr-01-01 (38353)" sqref="AD2"/>
    <dataValidation allowBlank="1" showInputMessage="1" showErrorMessage="1" promptTitle="Variable consistency check" prompt="The following cases have values below declared theorethical min: ANTA-0042: -0.131520061728395. The following cases have values above declared theorethical max: ANTA-0035: 42" sqref="EQ2"/>
    <dataValidation allowBlank="1" showInputMessage="1" showErrorMessage="1" promptTitle="Variable consistency check" prompt="In the following cases Year of initiation of smoking must be at least 5 year old: Hann026: 1938, ANTA-0004: 2, ANTA-0005: 17, ANTA-0017: 40, ANTA-0022: 4, ANTA-0025: 35, ANTA-0037: 20, WAWA, 0083: 20" sqref="KD2"/>
    <dataValidation allowBlank="1" showInputMessage="1" showErrorMessage="1" promptTitle="Variable consistency check" prompt="There are some cases with values not explicitly declared in the labels dictionary: LISB0632: 27, Hann057: 31, ANTA-0048: 31, ANTA-0050: 27, LISB0510: 27" sqref="DM2"/>
    <dataValidation allowBlank="1" showInputMessage="1" showErrorMessage="1" promptTitle="Variable consistency check" prompt="There are some cases with values not explicitly declared in the labels dictionary: LISB0957: 29, WAWA, 0016: 29" sqref="DO2"/>
    <dataValidation allowBlank="1" showInputMessage="1" showErrorMessage="1" promptTitle="Variable consistency check" prompt="There are some cases with values not explicitly declared in the labels dictionary: WAWA, 0016: 32" sqref="DQ2"/>
    <dataValidation allowBlank="1" showInputMessage="1" showErrorMessage="1" promptTitle="Variable consistency check" prompt="The following records are missing in this required field: LISB1080, LISB1078, LISB0713, LISB1077, LISB1082, LISB1083, LISB1084, LISB0632, LISB0736, LISB0741, LISB0853, LISB1090, LISB1087, LISB1088, LISB1019, LISB0584, LISB1093, LISB0723, LISB0438, LISB0…" sqref="D2"/>
    <dataValidation allowBlank="1" showInputMessage="1" showErrorMessage="1" promptTitle="Variable consistency check" prompt="The following records are missing in this required field: LISB1079, LISB1080, LISB1078, LISB0713, LISB1077, LISB1082, LISB1083, LISB1084, LISB0632, LISB0736, LISB0741, LISB0853, LISB1090, LISB1087, LISB1088, LISB1019, LISB0584, LISB1093, LISB0723, LISB0…" sqref="E2"/>
    <dataValidation allowBlank="1" showInputMessage="1" showErrorMessage="1" promptTitle="Variable consistency check" prompt="The following cases have values below declared theorethical min: LISB0713: rrrr-07-18 (11888), LISB0726: rrrr-03-01 (13575), Hann001: rrrr-05-24 (13659), Hann011: rrrr-07-04 (13700), Hann020: rrrr-08-05 (13367), Hann026: rrrr-04-06 (13246), Hann053: rrr…" sqref="J2"/>
    <dataValidation allowBlank="1" showInputMessage="1" showErrorMessage="1" promptTitle="Variable consistency check" prompt="The following records are missing in this required field: ANTA-0043©. In the following cases Date of 1st Symptoms must be before medical consultation: Hann052: rrrr-06-01 (40330), ANTA-0008: rrrr-08-01 (41852), JENA0082: rrrr-12-01 (41974). In the follo…" sqref="U2"/>
    <dataValidation allowBlank="1" showInputMessage="1" showErrorMessage="1" promptTitle="Variable consistency check" prompt="In the following cases Date of 1st Medical Consultation  must not be after consultation: ANTA-0042: rrrr-02-09 (42044), WAWA, 0047: rrrr-11-01 (42675). In the following cases Date of 1st Medical Consultation  must not be before 1st symptoms: Hann052: rr…" sqref="X2"/>
    <dataValidation allowBlank="1" showInputMessage="1" showErrorMessage="1" promptTitle="Variable consistency check" prompt="The following records are missing in this required field: ANTA-0043©. In the following cases Date of Diagnosis must not be before consultation: Hann002: rrrr-09-15 (42262), Hann006: rrrr-08-01 (42217), Hann022: rrrr-10-01 (42278), Hann025: rrrr-10-29 (4…" sqref="AA2"/>
    <dataValidation allowBlank="1" showInputMessage="1" showErrorMessage="1" promptTitle="Variable consistency check" prompt="There are some cases with values not explicitly declared in the labels dictionary: LISB1079: 3, LISB0713: 3, LISB1082: 3, LISB0632: 3, LISB0736: 3, LISB0853: 3, LISB1088: 3, LISB0495: 3, LISB1086: 3, LISB0673: 3, LISB0602: 3, LISB0726: 3, Hann003: 3, Ha…" sqref="CN2"/>
    <dataValidation allowBlank="1" showInputMessage="1" showErrorMessage="1" promptTitle="Variable consistency check" prompt="There are some cases with values not explicitly declared in the labels dictionary: LISB1079: 3, LISB0713: 3, LISB1082: 3, LISB0632: 3, LISB0736: 3, LISB0853: 3, LISB0495: 3, LISB1086: 3, LISB0673: 3, LISB0602: 3, Hann003: 3, Hann009: 3, Hann010: 3, Hann…" sqref="CO2"/>
    <dataValidation allowBlank="1" showInputMessage="1" showErrorMessage="1" promptTitle="Variable consistency check" prompt="There are some cases with values not explicitly declared in the labels dictionary: LISB0713: 23, LISB1077: 32, LISB1082: 27, LISB1083: 24, LISB0853: 23, LISB1090: 20, LISB0673: 25, LISB0726: 19, Hann003: 23, Hann009: 25, Hann011: 21, Hann012: 18, Hann01…" sqref="CX2"/>
    <dataValidation allowBlank="1" showInputMessage="1" showErrorMessage="1" promptTitle="Variable consistency check" prompt="There are some cases with values not explicitly declared in the labels dictionary: LISB1077: 29, LISB1090: 25, LISB1087: 27, LISB0584: 21, LISB0723: 19, LISB0438: 21, LISB0706: 19, LISB0673: 23, LISB0602: 21, Hann003: 25, Hann007: 19, Hann008: 21, Hann0…" sqref="CY2"/>
    <dataValidation allowBlank="1" showInputMessage="1" showErrorMessage="1" promptTitle="Variable consistency check" prompt="There are some cases with values not explicitly declared in the labels dictionary: LISB1084: 20, LISB0736: 27, LISB0741: 21, LISB0853: 25, LISB1090: 18, LISB1088: 21, LISB1019: 21, LISB1086: 21, LISB0655: 22, LISB0726: 25, Hann001: 27, Hann005: 27, Hann…" sqref="DA2"/>
    <dataValidation allowBlank="1" showInputMessage="1" showErrorMessage="1" promptTitle="Variable consistency check" prompt="There are some cases with values not explicitly declared in the labels dictionary: LISB1078: 21, LISB0713: 27, LISB1083: 27, LISB1084: 21, LISB0853: 19, LISB1090: 23, LISB0655: 27, LISB0726: 23, Hann010: 25, Hann017: 21, Hann020: 25, Hann021: 20, Hann02…" sqref="DC2"/>
    <dataValidation allowBlank="1" showInputMessage="1" showErrorMessage="1" promptTitle="Variable consistency check" prompt="There are some cases with values not explicitly declared in the labels dictionary: LISB1079: 21, LISB1082: 21, LISB0632: 25, LISB1081: 21, Hann016: 27, Hann021: 26, Hann022: 32, Hann026: 19, Hann031: 18, Hann034: 22, Hann036: 21, Hann037: 28, Hann039: 3…" sqref="DE2"/>
    <dataValidation allowBlank="1" showInputMessage="1" showErrorMessage="1" promptTitle="Variable consistency check" prompt="There are some cases with values not explicitly declared in the labels dictionary: LISB1079: 27, LISB0632: 19, LISB0495: 21, Hann001: 22, Hann002: 21, Hann004: 19, Hann016: 31, Hann020: 33, Hann022: 22, Hann026: 25, Hann028: 19, Hann031: 23, Hann037: 32…" sqref="DG2"/>
    <dataValidation allowBlank="1" showInputMessage="1" showErrorMessage="1" promptTitle="Variable consistency check" prompt="There are some cases with values not explicitly declared in the labels dictionary: LISB0632: 23, LISB0495: 27, Hann004: 21, Hann038: 31, Hann043: 21, Hann051: 28, Hann052: 29, Hann073: 21, Hann102: 27, ANTA-0002: 25, ANTA-0006: 27, ANTA-0010: 32, ANTA-0…" sqref="DI2"/>
    <dataValidation allowBlank="1" showInputMessage="1" showErrorMessage="1" promptTitle="Variable consistency check" prompt="There are some cases with values not explicitly declared in the labels dictionary: Hann054: 27, Hann073: 29, ANTA-0006: 29, ANTA-0020: 32, ANTA-0048: 23, ANTA-0049: 23, ANTA-0050: 29, JENA0069: 29, JENA0070: 33, JENA0078: 31, LISB1000: 26, LISB0593: 23,…" sqref="DK2"/>
    <dataValidation allowBlank="1" showInputMessage="1" showErrorMessage="1" promptTitle="Variable consistency check" prompt="There are some cases with values not explicitly declared in the labels dictionary: Hann009: 7, Hann049: 3, Hann058: 3, Hann074: 7, Hann099: 7, Hann108: 7, JENA0067: 3, LISB0728: 8, LISB0711: 8, LISB0894: 8, LISB0717: 8, LISB0722: 8, LISB0733: 8, LISB089…" sqref="HJ2"/>
    <dataValidation allowBlank="1" showInputMessage="1" showErrorMessage="1" promptTitle="Variable consistency check" prompt="In the following cases Year of interruption of smoking must be already smoking: LISB0438: 2002, Hann090: 1, Hann101: 2016, ANTA-0025: 25, JENA0051: 2013, JENA0053: 2008, LISB0996: 2000, LISB1028: 2014, LISB0926: 1995, LISB0974: 1075, LISB1059: 2016, WAW…" sqref="KH2"/>
  </dataValidations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SP61"/>
  <sheetViews>
    <sheetView tabSelected="1" topLeftCell="YM1" zoomScale="160" zoomScaleNormal="160" workbookViewId="0">
      <selection activeCell="ZC3" sqref="ZC3"/>
    </sheetView>
  </sheetViews>
  <sheetFormatPr defaultRowHeight="12.75"/>
  <sheetData>
    <row r="1" spans="1:1186">
      <c r="A1" t="str">
        <f t="shared" ref="A1:BP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row</v>
      </c>
      <c r="D1" t="str">
        <f t="shared" ca="1" si="0"/>
        <v>Source row nr</v>
      </c>
      <c r="E1" s="14" t="str">
        <f t="shared" ca="1" si="0"/>
        <v>filename</v>
      </c>
      <c r="F1" s="14" t="str">
        <f t="shared" ca="1" si="0"/>
        <v>Source filename</v>
      </c>
      <c r="G1" s="14" t="str">
        <f t="shared" ref="G1:H1" ca="1" si="1">IF(INDIRECT(ADDRESS(MOD(COLUMN(G2),2)+1,INT((COLUMN(G2)-1)/2)+1, ,,"data_frame"))="","",INDIRECT(ADDRESS(MOD(COLUMN(G2),2)+1,INT((COLUMN(G2)-1)/2)+1, ,,"data_frame")))</f>
        <v>facility_id</v>
      </c>
      <c r="H1" s="14" t="str">
        <f t="shared" ca="1" si="1"/>
        <v>Medical facility</v>
      </c>
      <c r="I1" s="14" t="str">
        <f t="shared" ref="I1:J1" ca="1" si="2">IF(INDIRECT(ADDRESS(MOD(COLUMN(I2),2)+1,INT((COLUMN(I2)-1)/2)+1, ,,"data_frame"))="","",INDIRECT(ADDRESS(MOD(COLUMN(I2),2)+1,INT((COLUMN(I2)-1)/2)+1, ,,"data_frame")))</f>
        <v>person_id</v>
      </c>
      <c r="J1" s="14" t="str">
        <f t="shared" ca="1" si="2"/>
        <v>Physician recording the data</v>
      </c>
      <c r="K1" s="14" t="str">
        <f t="shared" ca="1" si="0"/>
        <v>q_0</v>
      </c>
      <c r="L1" s="14" t="str">
        <f t="shared" ca="1" si="0"/>
        <v>Subject code</v>
      </c>
      <c r="M1" s="14" t="str">
        <f t="shared" ca="1" si="0"/>
        <v>q_3a</v>
      </c>
      <c r="N1" s="14" t="str">
        <f t="shared" ca="1" si="0"/>
        <v>Relation to control subject</v>
      </c>
      <c r="O1" s="14" t="str">
        <f t="shared" ca="1" si="0"/>
        <v>q_3b</v>
      </c>
      <c r="P1" s="14" t="str">
        <f t="shared" ca="1" si="0"/>
        <v>Control subject code</v>
      </c>
      <c r="Q1" s="14" t="str">
        <f t="shared" ca="1" si="0"/>
        <v>q_4</v>
      </c>
      <c r="R1" s="14" t="str">
        <f t="shared" ca="1" si="0"/>
        <v>Date of consultation</v>
      </c>
      <c r="S1" s="14" t="str">
        <f ca="1">IF(INDIRECT(ADDRESS(MOD(COLUMN(S2),2)+1,INT((COLUMN(S2)-1)/2)+1, ,,"data_frame"))="","",INDIRECT(ADDRESS(MOD(COLUMN(S2),2)+1,INT((COLUMN(S2)-1)/2)+1, ,,"data_frame")))</f>
        <v>q_5</v>
      </c>
      <c r="T1" s="14" t="str">
        <f ca="1">IF(INDIRECT(ADDRESS(MOD(COLUMN(T2),2)+1,INT((COLUMN(T2)-1)/2)+1, ,,"data_frame"))="","",INDIRECT(ADDRESS(MOD(COLUMN(T2),2)+1,INT((COLUMN(T2)-1)/2)+1, ,,"data_frame")))</f>
        <v>Date of birth</v>
      </c>
      <c r="U1" s="14" t="str">
        <f ca="1">IF(INDIRECT(ADDRESS(MOD(COLUMN(U2),2)+1,INT((COLUMN(U2)-1)/2)+1, ,,"data_frame"))="","",INDIRECT(ADDRESS(MOD(COLUMN(U2),2)+1,INT((COLUMN(U2)-1)/2)+1, ,,"data_frame")))</f>
        <v>.validation</v>
      </c>
      <c r="V1" s="14" t="str">
        <f ca="1">IF(INDIRECT(ADDRESS(MOD(COLUMN(V2),2)+1,INT((COLUMN(V2)-1)/2)+1, ,,"data_frame"))="","",INDIRECT(ADDRESS(MOD(COLUMN(V2),2)+1,INT((COLUMN(V2)-1)/2)+1, ,,"data_frame")))</f>
        <v>Age should be more than 20</v>
      </c>
      <c r="W1" s="14" t="str">
        <f t="shared" ca="1" si="0"/>
        <v>.validation</v>
      </c>
      <c r="X1" s="14" t="str">
        <f t="shared" ca="1" si="0"/>
        <v>Age should be less than 90</v>
      </c>
      <c r="Y1" s="14" t="str">
        <f t="shared" ca="1" si="0"/>
        <v>q_6</v>
      </c>
      <c r="Z1" s="14" t="str">
        <f t="shared" ca="1" si="0"/>
        <v>Gender</v>
      </c>
      <c r="AA1" s="14" t="str">
        <f t="shared" ca="1" si="0"/>
        <v>q_7</v>
      </c>
      <c r="AB1" s="14" t="str">
        <f t="shared" ca="1" si="0"/>
        <v>Ethinicity</v>
      </c>
      <c r="AC1" s="14" t="str">
        <f t="shared" ca="1" si="0"/>
        <v>q_8a</v>
      </c>
      <c r="AD1" s="14" t="str">
        <f t="shared" ca="1" si="0"/>
        <v>Place of birth</v>
      </c>
      <c r="AE1" s="14" t="str">
        <f t="shared" ca="1" si="0"/>
        <v>q_8b</v>
      </c>
      <c r="AF1" s="14" t="str">
        <f t="shared" ca="1" si="0"/>
        <v>Place of birth characteristics</v>
      </c>
      <c r="AG1" s="14" t="str">
        <f t="shared" ca="1" si="0"/>
        <v>q_9a</v>
      </c>
      <c r="AH1" s="14" t="str">
        <f t="shared" ca="1" si="0"/>
        <v>Mother's Place of birth</v>
      </c>
      <c r="AI1" s="14" t="str">
        <f t="shared" ca="1" si="0"/>
        <v>q_9b</v>
      </c>
      <c r="AJ1" s="14" t="str">
        <f t="shared" ca="1" si="0"/>
        <v>Mother's Place of birth characteristics</v>
      </c>
      <c r="AK1" s="14" t="str">
        <f t="shared" ca="1" si="0"/>
        <v>q_10a</v>
      </c>
      <c r="AL1" s="14" t="str">
        <f t="shared" ca="1" si="0"/>
        <v>Father's Place of birth</v>
      </c>
      <c r="AM1" s="14" t="str">
        <f t="shared" ca="1" si="0"/>
        <v>q_10b</v>
      </c>
      <c r="AN1" s="14" t="str">
        <f t="shared" ca="1" si="0"/>
        <v>Father's Place of birth characteristics</v>
      </c>
      <c r="AO1" s="14" t="str">
        <f t="shared" ref="AO1:AP1" ca="1" si="3">IF(INDIRECT(ADDRESS(MOD(COLUMN(AO2),2)+1,INT((COLUMN(AO2)-1)/2)+1, ,,"data_frame"))="","",INDIRECT(ADDRESS(MOD(COLUMN(AO2),2)+1,INT((COLUMN(AO2)-1)/2)+1, ,,"data_frame")))</f>
        <v>q_11</v>
      </c>
      <c r="AP1" s="14" t="str">
        <f t="shared" ca="1" si="3"/>
        <v>Date of 1st Symptoms</v>
      </c>
      <c r="AQ1" s="14" t="str">
        <f t="shared" ref="AQ1" ca="1" si="4">IF(INDIRECT(ADDRESS(MOD(COLUMN(AQ2),2)+1,INT((COLUMN(AQ2)-1)/2)+1, ,,"data_frame"))="","",INDIRECT(ADDRESS(MOD(COLUMN(AQ2),2)+1,INT((COLUMN(AQ2)-1)/2)+1, ,,"data_frame")))</f>
        <v>.validation</v>
      </c>
      <c r="AR1" s="14" t="str">
        <f t="shared" ref="AR1" ca="1" si="5">IF(INDIRECT(ADDRESS(MOD(COLUMN(AR2),2)+1,INT((COLUMN(AR2)-1)/2)+1, ,,"data_frame"))="","",INDIRECT(ADDRESS(MOD(COLUMN(AR2),2)+1,INT((COLUMN(AR2)-1)/2)+1, ,,"data_frame")))</f>
        <v>Must be before medical consultation</v>
      </c>
      <c r="AS1" s="14" t="str">
        <f t="shared" ca="1" si="0"/>
        <v>.validation</v>
      </c>
      <c r="AT1" s="14" t="str">
        <f t="shared" ca="1" si="0"/>
        <v>Must be 15 years after birth</v>
      </c>
      <c r="AU1" s="14" t="str">
        <f t="shared" ca="1" si="0"/>
        <v>q_12</v>
      </c>
      <c r="AV1" s="14" t="str">
        <f t="shared" ca="1" si="0"/>
        <v xml:space="preserve">Date of 1st Medical Consultation </v>
      </c>
      <c r="AW1" s="14" t="str">
        <f t="shared" ca="1" si="0"/>
        <v>.validation</v>
      </c>
      <c r="AX1" s="14" t="str">
        <f t="shared" ca="1" si="0"/>
        <v>Must not be after consultation</v>
      </c>
      <c r="AY1" s="14" t="str">
        <f t="shared" ca="1" si="0"/>
        <v>.validation</v>
      </c>
      <c r="AZ1" s="14" t="str">
        <f t="shared" ca="1" si="0"/>
        <v>Must not be before 1st symptoms</v>
      </c>
      <c r="BA1" s="14" t="str">
        <f t="shared" ca="1" si="0"/>
        <v>q_13</v>
      </c>
      <c r="BB1" s="14" t="str">
        <f t="shared" ca="1" si="0"/>
        <v>Date of Diagnosis</v>
      </c>
      <c r="BC1" s="14" t="str">
        <f t="shared" ca="1" si="0"/>
        <v>.validation</v>
      </c>
      <c r="BD1" s="14" t="str">
        <f t="shared" ca="1" si="0"/>
        <v>Must not be before consultation</v>
      </c>
      <c r="BE1" s="14" t="str">
        <f t="shared" ca="1" si="0"/>
        <v>.validation</v>
      </c>
      <c r="BF1" s="14" t="str">
        <f t="shared" ca="1" si="0"/>
        <v>Must not be more than 60 months after first symptoms</v>
      </c>
      <c r="BG1" s="14" t="str">
        <f t="shared" ca="1" si="0"/>
        <v>q_14</v>
      </c>
      <c r="BH1" s="14" t="str">
        <f t="shared" ca="1" si="0"/>
        <v>Date of Invasive ventilation</v>
      </c>
      <c r="BI1" s="14" t="str">
        <f t="shared" ca="1" si="0"/>
        <v>.validation</v>
      </c>
      <c r="BJ1" s="14" t="str">
        <f t="shared" ca="1" si="0"/>
        <v>Must not be before diagnosis</v>
      </c>
      <c r="BK1" s="14" t="str">
        <f t="shared" ca="1" si="0"/>
        <v>.validation</v>
      </c>
      <c r="BL1" s="14" t="str">
        <f t="shared" ca="1" si="0"/>
        <v>Must not be after death</v>
      </c>
      <c r="BM1" s="14" t="str">
        <f t="shared" ca="1" si="0"/>
        <v>q_15</v>
      </c>
      <c r="BN1" s="14" t="str">
        <f t="shared" ca="1" si="0"/>
        <v>Date of Death</v>
      </c>
      <c r="BO1" s="14" t="str">
        <f t="shared" ca="1" si="0"/>
        <v>.validation</v>
      </c>
      <c r="BP1" s="14" t="str">
        <f t="shared" ca="1" si="0"/>
        <v>Must be the last date ever</v>
      </c>
      <c r="BQ1" s="14" t="str">
        <f t="shared" ref="BQ1:EB1" ca="1" si="6">IF(INDIRECT(ADDRESS(MOD(COLUMN(BQ2),2)+1,INT((COLUMN(BQ2)-1)/2)+1, ,,"data_frame"))="","",INDIRECT(ADDRESS(MOD(COLUMN(BQ2),2)+1,INT((COLUMN(BQ2)-1)/2)+1, ,,"data_frame")))</f>
        <v>q_16a</v>
      </c>
      <c r="BR1" s="14" t="str">
        <f t="shared" ca="1" si="6"/>
        <v>Limbs onset</v>
      </c>
      <c r="BS1" s="14" t="str">
        <f t="shared" ca="1" si="6"/>
        <v>q_16b</v>
      </c>
      <c r="BT1" s="14" t="str">
        <f t="shared" ca="1" si="6"/>
        <v>Bulbar onset</v>
      </c>
      <c r="BU1" s="14" t="str">
        <f t="shared" ca="1" si="6"/>
        <v>q_16c</v>
      </c>
      <c r="BV1" s="14" t="str">
        <f t="shared" ca="1" si="6"/>
        <v>Neck onset</v>
      </c>
      <c r="BW1" s="14" t="str">
        <f t="shared" ca="1" si="6"/>
        <v>q_16d</v>
      </c>
      <c r="BX1" s="14" t="str">
        <f t="shared" ca="1" si="6"/>
        <v>Thoracic/Abdominal onset</v>
      </c>
      <c r="BY1" s="14" t="str">
        <f t="shared" ca="1" si="6"/>
        <v>q_16e</v>
      </c>
      <c r="BZ1" s="14" t="str">
        <f t="shared" ca="1" si="6"/>
        <v>Respiratory onset</v>
      </c>
      <c r="CA1" s="14" t="str">
        <f t="shared" ca="1" si="6"/>
        <v>q_16f</v>
      </c>
      <c r="CB1" s="14" t="str">
        <f t="shared" ca="1" si="6"/>
        <v>Dyscognition onset</v>
      </c>
      <c r="CC1" s="14" t="str">
        <f t="shared" ca="1" si="6"/>
        <v>q_16g</v>
      </c>
      <c r="CD1" s="14" t="str">
        <f t="shared" ca="1" si="6"/>
        <v>Generalized onset</v>
      </c>
      <c r="CE1" s="14" t="str">
        <f t="shared" ca="1" si="6"/>
        <v>q_17</v>
      </c>
      <c r="CF1" s="14" t="str">
        <f t="shared" ca="1" si="6"/>
        <v>UMN vs LMN manifestation at onset</v>
      </c>
      <c r="CG1" s="14" t="str">
        <f t="shared" ca="1" si="6"/>
        <v>q_18a</v>
      </c>
      <c r="CH1" s="14" t="str">
        <f t="shared" ca="1" si="6"/>
        <v>Limb onset</v>
      </c>
      <c r="CI1" s="14" t="str">
        <f t="shared" ca="1" si="6"/>
        <v>q_18b</v>
      </c>
      <c r="CJ1" s="14" t="str">
        <f t="shared" ca="1" si="6"/>
        <v>Predominant side</v>
      </c>
      <c r="CK1" s="14" t="str">
        <f t="shared" ca="1" si="6"/>
        <v>q_18c</v>
      </c>
      <c r="CL1" s="14" t="str">
        <f t="shared" ca="1" si="6"/>
        <v>Predominant impairment</v>
      </c>
      <c r="CM1" s="14" t="str">
        <f t="shared" ca="1" si="6"/>
        <v>q_19</v>
      </c>
      <c r="CN1" s="14" t="str">
        <f t="shared" ca="1" si="6"/>
        <v>Fasciculations at onset</v>
      </c>
      <c r="CO1" s="14" t="str">
        <f t="shared" ca="1" si="6"/>
        <v>q_20</v>
      </c>
      <c r="CP1" s="14" t="str">
        <f t="shared" ca="1" si="6"/>
        <v>Weight loss (&gt;10% initial weight)</v>
      </c>
      <c r="CQ1" s="14" t="str">
        <f t="shared" ca="1" si="6"/>
        <v>q_21</v>
      </c>
      <c r="CR1" s="14" t="str">
        <f t="shared" ca="1" si="6"/>
        <v>Emotional lability at onset</v>
      </c>
      <c r="CS1" s="14" t="str">
        <f t="shared" ca="1" si="6"/>
        <v>q_22</v>
      </c>
      <c r="CT1" s="14" t="str">
        <f t="shared" ca="1" si="6"/>
        <v>Which cognitive symptoms at onset</v>
      </c>
      <c r="CU1" s="14" t="str">
        <f t="shared" ca="1" si="6"/>
        <v>q_23</v>
      </c>
      <c r="CV1" s="14" t="str">
        <f t="shared" ca="1" si="6"/>
        <v>Handedness</v>
      </c>
      <c r="CW1" s="14" t="str">
        <f t="shared" ca="1" si="6"/>
        <v>q_24</v>
      </c>
      <c r="CX1" s="14" t="str">
        <f t="shared" ca="1" si="6"/>
        <v>Bulbar region</v>
      </c>
      <c r="CY1" s="14" t="str">
        <f t="shared" ca="1" si="6"/>
        <v>q_24a</v>
      </c>
      <c r="CZ1" s="14" t="str">
        <f t="shared" ca="1" si="6"/>
        <v>Tongue spasticity (UMN)</v>
      </c>
      <c r="DA1" s="14" t="str">
        <f t="shared" ca="1" si="6"/>
        <v>q_24b</v>
      </c>
      <c r="DB1" s="14" t="str">
        <f t="shared" ca="1" si="6"/>
        <v>Jaw clonus (UMN)</v>
      </c>
      <c r="DC1" s="14" t="str">
        <f t="shared" ca="1" si="6"/>
        <v>q_24c</v>
      </c>
      <c r="DD1" s="14" t="str">
        <f t="shared" ca="1" si="6"/>
        <v>Brisk jaw jerk (UMN)</v>
      </c>
      <c r="DE1" s="14" t="str">
        <f t="shared" ca="1" si="6"/>
        <v>q_25a</v>
      </c>
      <c r="DF1" s="14" t="str">
        <f t="shared" ca="1" si="6"/>
        <v>Tongue atrophy (LMN)</v>
      </c>
      <c r="DG1" s="14" t="str">
        <f t="shared" ca="1" si="6"/>
        <v>q_25b</v>
      </c>
      <c r="DH1" s="14" t="str">
        <f t="shared" ca="1" si="6"/>
        <v>Tongue fasciculations (LMN)</v>
      </c>
      <c r="DI1" s="14" t="str">
        <f t="shared" ca="1" si="6"/>
        <v>q_25c</v>
      </c>
      <c r="DJ1" s="14" t="str">
        <f t="shared" ca="1" si="6"/>
        <v>Weak orbicularis oris (LMN)</v>
      </c>
      <c r="DK1" s="14" t="str">
        <f t="shared" ca="1" si="6"/>
        <v>q_25d</v>
      </c>
      <c r="DL1" s="14" t="str">
        <f t="shared" ca="1" si="6"/>
        <v>Facial muscle fasciculations (LMN)</v>
      </c>
      <c r="DM1" s="14" t="str">
        <f t="shared" ca="1" si="6"/>
        <v>q_25e</v>
      </c>
      <c r="DN1" s="14" t="str">
        <f t="shared" ca="1" si="6"/>
        <v>Masseter atrophy (LMN)</v>
      </c>
      <c r="DO1" s="14" t="str">
        <f t="shared" ca="1" si="6"/>
        <v>q_26</v>
      </c>
      <c r="DP1" s="14" t="str">
        <f t="shared" ca="1" si="6"/>
        <v>Upper Limbs</v>
      </c>
      <c r="DQ1" s="14" t="str">
        <f t="shared" ca="1" si="6"/>
        <v>q_26a</v>
      </c>
      <c r="DR1" s="14" t="str">
        <f t="shared" ca="1" si="6"/>
        <v>Hyperreflexia (UMN)</v>
      </c>
      <c r="DS1" s="14" t="str">
        <f t="shared" ca="1" si="6"/>
        <v>q_26b</v>
      </c>
      <c r="DT1" s="14" t="str">
        <f t="shared" ca="1" si="6"/>
        <v>Finger flexion/Hoffman sign (UMN)</v>
      </c>
      <c r="DU1" s="14" t="str">
        <f t="shared" ca="1" si="6"/>
        <v>q_26c</v>
      </c>
      <c r="DV1" s="14" t="str">
        <f t="shared" ca="1" si="6"/>
        <v>Spasticity  (UMN)</v>
      </c>
      <c r="DW1" s="14" t="str">
        <f t="shared" ca="1" si="6"/>
        <v>q_27a</v>
      </c>
      <c r="DX1" s="14" t="str">
        <f t="shared" ca="1" si="6"/>
        <v>Atrophy and Weakness (LMN)</v>
      </c>
      <c r="DY1" s="14" t="str">
        <f t="shared" ca="1" si="6"/>
        <v>q_27b</v>
      </c>
      <c r="DZ1" s="14" t="str">
        <f t="shared" ca="1" si="6"/>
        <v>Fasciculations at onset (LMN)</v>
      </c>
      <c r="EA1" s="14" t="str">
        <f t="shared" ca="1" si="6"/>
        <v>q_27c</v>
      </c>
      <c r="EB1" s="14" t="str">
        <f t="shared" ca="1" si="6"/>
        <v>Hyporeflexia (LMN)</v>
      </c>
      <c r="EC1" s="14" t="str">
        <f t="shared" ref="EC1:GN1" ca="1" si="7">IF(INDIRECT(ADDRESS(MOD(COLUMN(EC2),2)+1,INT((COLUMN(EC2)-1)/2)+1, ,,"data_frame"))="","",INDIRECT(ADDRESS(MOD(COLUMN(EC2),2)+1,INT((COLUMN(EC2)-1)/2)+1, ,,"data_frame")))</f>
        <v>q_28</v>
      </c>
      <c r="ED1" s="14" t="str">
        <f t="shared" ca="1" si="7"/>
        <v>Lower Limbs</v>
      </c>
      <c r="EE1" s="14" t="str">
        <f t="shared" ca="1" si="7"/>
        <v>q_28a</v>
      </c>
      <c r="EF1" s="14" t="str">
        <f t="shared" ca="1" si="7"/>
        <v>Hyperreflexia (UMN)</v>
      </c>
      <c r="EG1" s="14" t="str">
        <f t="shared" ca="1" si="7"/>
        <v>q_28b</v>
      </c>
      <c r="EH1" s="14" t="str">
        <f t="shared" ca="1" si="7"/>
        <v>Finger flexion/Babinski's sign (UMN)</v>
      </c>
      <c r="EI1" s="14" t="str">
        <f t="shared" ca="1" si="7"/>
        <v>q_28c</v>
      </c>
      <c r="EJ1" s="14" t="str">
        <f t="shared" ca="1" si="7"/>
        <v>Spasticity  (UMN)</v>
      </c>
      <c r="EK1" s="14" t="str">
        <f t="shared" ca="1" si="7"/>
        <v>q_29a</v>
      </c>
      <c r="EL1" s="14" t="str">
        <f t="shared" ca="1" si="7"/>
        <v>Atrophy and Weakness (LMN)</v>
      </c>
      <c r="EM1" s="14" t="str">
        <f t="shared" ca="1" si="7"/>
        <v>q_29b</v>
      </c>
      <c r="EN1" s="14" t="str">
        <f t="shared" ca="1" si="7"/>
        <v>Fasciculations at onset (LMN)</v>
      </c>
      <c r="EO1" s="14" t="str">
        <f t="shared" ca="1" si="7"/>
        <v>q_29c</v>
      </c>
      <c r="EP1" s="14" t="str">
        <f t="shared" ca="1" si="7"/>
        <v>Hyporeflexia (LMN)</v>
      </c>
      <c r="EQ1" s="14" t="str">
        <f t="shared" ca="1" si="7"/>
        <v>q_30a</v>
      </c>
      <c r="ER1" s="14" t="str">
        <f t="shared" ca="1" si="7"/>
        <v>Axial muscles</v>
      </c>
      <c r="ES1" s="14" t="str">
        <f t="shared" ca="1" si="7"/>
        <v>q_30</v>
      </c>
      <c r="ET1" s="14" t="str">
        <f t="shared" ca="1" si="7"/>
        <v>Neck weakness</v>
      </c>
      <c r="EU1" s="14" t="str">
        <f t="shared" ca="1" si="7"/>
        <v>q_31</v>
      </c>
      <c r="EV1" s="14" t="str">
        <f t="shared" ca="1" si="7"/>
        <v>Thoracic muscle fasciculations</v>
      </c>
      <c r="EW1" s="14" t="str">
        <f t="shared" ca="1" si="7"/>
        <v>q_32</v>
      </c>
      <c r="EX1" s="14" t="str">
        <f t="shared" ca="1" si="7"/>
        <v>Resting respiratory fatigue</v>
      </c>
      <c r="EY1" s="14" t="str">
        <f t="shared" ca="1" si="7"/>
        <v>q_33</v>
      </c>
      <c r="EZ1" s="14" t="str">
        <f t="shared" ca="1" si="7"/>
        <v>Othopnea</v>
      </c>
      <c r="FA1" s="14" t="str">
        <f t="shared" ca="1" si="7"/>
        <v>q_34</v>
      </c>
      <c r="FB1" s="14" t="str">
        <f t="shared" ca="1" si="7"/>
        <v>Paradoxical respiration</v>
      </c>
      <c r="FC1" s="14" t="str">
        <f t="shared" ca="1" si="7"/>
        <v>q_35</v>
      </c>
      <c r="FD1" s="14" t="str">
        <f t="shared" ca="1" si="7"/>
        <v>Weak cough</v>
      </c>
      <c r="FE1" s="14" t="str">
        <f t="shared" ca="1" si="7"/>
        <v>q_36a</v>
      </c>
      <c r="FF1" s="14" t="str">
        <f t="shared" ca="1" si="7"/>
        <v>Revised El Escorial Criteria</v>
      </c>
      <c r="FG1" s="14" t="str">
        <f t="shared" ca="1" si="7"/>
        <v>q_36b</v>
      </c>
      <c r="FH1" s="14" t="str">
        <f t="shared" ca="1" si="7"/>
        <v>Alternative diagnosis</v>
      </c>
      <c r="FI1" s="14" t="str">
        <f t="shared" ca="1" si="7"/>
        <v>q_36c</v>
      </c>
      <c r="FJ1" s="14" t="str">
        <f t="shared" ca="1" si="7"/>
        <v>Other (specify)</v>
      </c>
      <c r="FK1" s="14" t="str">
        <f t="shared" ca="1" si="7"/>
        <v>q_37</v>
      </c>
      <c r="FL1" s="14" t="str">
        <f t="shared" ca="1" si="7"/>
        <v xml:space="preserve">Emotional lability </v>
      </c>
      <c r="FM1" s="14" t="str">
        <f t="shared" ca="1" si="7"/>
        <v>q_38.1a</v>
      </c>
      <c r="FN1" s="14" t="str">
        <f t="shared" ca="1" si="7"/>
        <v>Resting tremor in Upper Limbs</v>
      </c>
      <c r="FO1" s="14" t="str">
        <f t="shared" ca="1" si="7"/>
        <v>q_38.1b</v>
      </c>
      <c r="FP1" s="14" t="str">
        <f t="shared" ca="1" si="7"/>
        <v>Resting tremor in Lower Limbs</v>
      </c>
      <c r="FQ1" s="14" t="str">
        <f t="shared" ca="1" si="7"/>
        <v>q_38.2a</v>
      </c>
      <c r="FR1" s="14" t="str">
        <f t="shared" ca="1" si="7"/>
        <v>Bradykinesia in Upper Limbs</v>
      </c>
      <c r="FS1" s="14" t="str">
        <f t="shared" ca="1" si="7"/>
        <v>q_38.2b</v>
      </c>
      <c r="FT1" s="14" t="str">
        <f t="shared" ca="1" si="7"/>
        <v>Bradykinesia in lower Limbs</v>
      </c>
      <c r="FU1" s="14" t="str">
        <f t="shared" ca="1" si="7"/>
        <v>q_39</v>
      </c>
      <c r="FV1" s="14" t="str">
        <f t="shared" ca="1" si="7"/>
        <v>Sensory changes</v>
      </c>
      <c r="FW1" s="14" t="str">
        <f t="shared" ca="1" si="7"/>
        <v>q_40</v>
      </c>
      <c r="FX1" s="14" t="str">
        <f t="shared" ca="1" si="7"/>
        <v>Apraxia (facial)</v>
      </c>
      <c r="FY1" s="14" t="str">
        <f t="shared" ca="1" si="7"/>
        <v>q_41</v>
      </c>
      <c r="FZ1" s="14" t="str">
        <f t="shared" ca="1" si="7"/>
        <v>Apraxia (upper limbs)</v>
      </c>
      <c r="GA1" s="14" t="str">
        <f t="shared" ca="1" si="7"/>
        <v>q_42</v>
      </c>
      <c r="GB1" s="14" t="str">
        <f t="shared" ca="1" si="7"/>
        <v>Postural instability - NURT</v>
      </c>
      <c r="GC1" s="14" t="str">
        <f t="shared" ca="1" si="7"/>
        <v>q_43</v>
      </c>
      <c r="GD1" s="14" t="str">
        <f t="shared" ca="1" si="7"/>
        <v>Broad-based gait</v>
      </c>
      <c r="GE1" s="14" t="str">
        <f t="shared" ca="1" si="7"/>
        <v>q_44</v>
      </c>
      <c r="GF1" s="14" t="str">
        <f t="shared" ca="1" si="7"/>
        <v>Cognition - Qualitative evaluation</v>
      </c>
      <c r="GG1" s="14" t="str">
        <f t="shared" ca="1" si="7"/>
        <v>q_45a</v>
      </c>
      <c r="GH1" s="14" t="str">
        <f t="shared" ca="1" si="7"/>
        <v>Cognition - ECAS value (or NF, NA, NR)</v>
      </c>
      <c r="GI1" s="14" t="str">
        <f t="shared" ca="1" si="7"/>
        <v>q_45b</v>
      </c>
      <c r="GJ1" s="14" t="str">
        <f t="shared" ca="1" si="7"/>
        <v>Cognition - ECAS lower range</v>
      </c>
      <c r="GK1" s="14" t="str">
        <f t="shared" ca="1" si="7"/>
        <v>q_45c</v>
      </c>
      <c r="GL1" s="14" t="str">
        <f t="shared" ca="1" si="7"/>
        <v>Cognition - ECAS upper range</v>
      </c>
      <c r="GM1" s="14" t="str">
        <f t="shared" ca="1" si="7"/>
        <v>q_46</v>
      </c>
      <c r="GN1" s="14" t="str">
        <f t="shared" ca="1" si="7"/>
        <v>Depression - Qualitative evaluation</v>
      </c>
      <c r="GO1" s="14" t="str">
        <f t="shared" ref="GO1:JX1" ca="1" si="8">IF(INDIRECT(ADDRESS(MOD(COLUMN(GO2),2)+1,INT((COLUMN(GO2)-1)/2)+1, ,,"data_frame"))="","",INDIRECT(ADDRESS(MOD(COLUMN(GO2),2)+1,INT((COLUMN(GO2)-1)/2)+1, ,,"data_frame")))</f>
        <v>q_47a</v>
      </c>
      <c r="GP1" s="14" t="str">
        <f t="shared" ca="1" si="8"/>
        <v>ALS depression inventory value  (or NF, NA, NR)</v>
      </c>
      <c r="GQ1" s="14" t="str">
        <f t="shared" ca="1" si="8"/>
        <v>q_47b</v>
      </c>
      <c r="GR1" s="14" t="str">
        <f t="shared" ca="1" si="8"/>
        <v>ALS depression inventory upper range</v>
      </c>
      <c r="GS1" s="14" t="str">
        <f t="shared" ca="1" si="8"/>
        <v>q_47c</v>
      </c>
      <c r="GT1" s="14" t="str">
        <f t="shared" ca="1" si="8"/>
        <v>ALS depression inventory lower range</v>
      </c>
      <c r="GU1" s="14" t="str">
        <f t="shared" ca="1" si="8"/>
        <v>q_48a_r</v>
      </c>
      <c r="GV1" s="14" t="str">
        <f t="shared" ca="1" si="8"/>
        <v>1st region</v>
      </c>
      <c r="GW1" s="14" t="str">
        <f t="shared" ca="1" si="8"/>
        <v>q_48b_r</v>
      </c>
      <c r="GX1" s="14" t="str">
        <f t="shared" ca="1" si="8"/>
        <v>2nd region</v>
      </c>
      <c r="GY1" s="14" t="str">
        <f t="shared" ref="GY1" ca="1" si="9">IF(INDIRECT(ADDRESS(MOD(COLUMN(GY2),2)+1,INT((COLUMN(GY2)-1)/2)+1, ,,"data_frame"))="","",INDIRECT(ADDRESS(MOD(COLUMN(GY2),2)+1,INT((COLUMN(GY2)-1)/2)+1, ,,"data_frame")))</f>
        <v>q_48b_t</v>
      </c>
      <c r="GZ1" s="14" t="str">
        <f t="shared" ref="GZ1" ca="1" si="10">IF(INDIRECT(ADDRESS(MOD(COLUMN(GZ2),2)+1,INT((COLUMN(GZ2)-1)/2)+1, ,,"data_frame"))="","",INDIRECT(ADDRESS(MOD(COLUMN(GZ2),2)+1,INT((COLUMN(GZ2)-1)/2)+1, ,,"data_frame")))</f>
        <v>2nd timing</v>
      </c>
      <c r="HA1" s="14" t="str">
        <f t="shared" ca="1" si="8"/>
        <v>q_48c_r</v>
      </c>
      <c r="HB1" s="14" t="str">
        <f t="shared" ca="1" si="8"/>
        <v>3rd region</v>
      </c>
      <c r="HC1" s="14" t="str">
        <f t="shared" ref="HC1" ca="1" si="11">IF(INDIRECT(ADDRESS(MOD(COLUMN(HC2),2)+1,INT((COLUMN(HC2)-1)/2)+1, ,,"data_frame"))="","",INDIRECT(ADDRESS(MOD(COLUMN(HC2),2)+1,INT((COLUMN(HC2)-1)/2)+1, ,,"data_frame")))</f>
        <v>q_48c_t</v>
      </c>
      <c r="HD1" s="14" t="str">
        <f t="shared" ref="HD1" ca="1" si="12">IF(INDIRECT(ADDRESS(MOD(COLUMN(HD2),2)+1,INT((COLUMN(HD2)-1)/2)+1, ,,"data_frame"))="","",INDIRECT(ADDRESS(MOD(COLUMN(HD2),2)+1,INT((COLUMN(HD2)-1)/2)+1, ,,"data_frame")))</f>
        <v>3rd timing</v>
      </c>
      <c r="HE1" s="14" t="str">
        <f t="shared" ca="1" si="8"/>
        <v>q_48d_r</v>
      </c>
      <c r="HF1" s="14" t="str">
        <f t="shared" ca="1" si="8"/>
        <v>4th region</v>
      </c>
      <c r="HG1" s="14" t="str">
        <f t="shared" ref="HG1" ca="1" si="13">IF(INDIRECT(ADDRESS(MOD(COLUMN(HG2),2)+1,INT((COLUMN(HG2)-1)/2)+1, ,,"data_frame"))="","",INDIRECT(ADDRESS(MOD(COLUMN(HG2),2)+1,INT((COLUMN(HG2)-1)/2)+1, ,,"data_frame")))</f>
        <v>q_48d_t</v>
      </c>
      <c r="HH1" s="14" t="str">
        <f t="shared" ref="HH1" ca="1" si="14">IF(INDIRECT(ADDRESS(MOD(COLUMN(HH2),2)+1,INT((COLUMN(HH2)-1)/2)+1, ,,"data_frame"))="","",INDIRECT(ADDRESS(MOD(COLUMN(HH2),2)+1,INT((COLUMN(HH2)-1)/2)+1, ,,"data_frame")))</f>
        <v>4th timing</v>
      </c>
      <c r="HI1" s="14" t="str">
        <f t="shared" ca="1" si="8"/>
        <v>q_48e_r</v>
      </c>
      <c r="HJ1" s="14" t="str">
        <f t="shared" ca="1" si="8"/>
        <v>5th region</v>
      </c>
      <c r="HK1" s="14" t="str">
        <f t="shared" ref="HK1" ca="1" si="15">IF(INDIRECT(ADDRESS(MOD(COLUMN(HK2),2)+1,INT((COLUMN(HK2)-1)/2)+1, ,,"data_frame"))="","",INDIRECT(ADDRESS(MOD(COLUMN(HK2),2)+1,INT((COLUMN(HK2)-1)/2)+1, ,,"data_frame")))</f>
        <v>q_48e_t</v>
      </c>
      <c r="HL1" s="14" t="str">
        <f t="shared" ref="HL1" ca="1" si="16">IF(INDIRECT(ADDRESS(MOD(COLUMN(HL2),2)+1,INT((COLUMN(HL2)-1)/2)+1, ,,"data_frame"))="","",INDIRECT(ADDRESS(MOD(COLUMN(HL2),2)+1,INT((COLUMN(HL2)-1)/2)+1, ,,"data_frame")))</f>
        <v>5th timing</v>
      </c>
      <c r="HM1" s="14" t="str">
        <f t="shared" ca="1" si="8"/>
        <v>q_48f_r</v>
      </c>
      <c r="HN1" s="14" t="str">
        <f t="shared" ca="1" si="8"/>
        <v>6th region</v>
      </c>
      <c r="HO1" s="14" t="str">
        <f t="shared" ref="HO1" ca="1" si="17">IF(INDIRECT(ADDRESS(MOD(COLUMN(HO2),2)+1,INT((COLUMN(HO2)-1)/2)+1, ,,"data_frame"))="","",INDIRECT(ADDRESS(MOD(COLUMN(HO2),2)+1,INT((COLUMN(HO2)-1)/2)+1, ,,"data_frame")))</f>
        <v>q_48f_t</v>
      </c>
      <c r="HP1" s="14" t="str">
        <f t="shared" ref="HP1" ca="1" si="18">IF(INDIRECT(ADDRESS(MOD(COLUMN(HP2),2)+1,INT((COLUMN(HP2)-1)/2)+1, ,,"data_frame"))="","",INDIRECT(ADDRESS(MOD(COLUMN(HP2),2)+1,INT((COLUMN(HP2)-1)/2)+1, ,,"data_frame")))</f>
        <v>6th timing</v>
      </c>
      <c r="HQ1" s="14" t="str">
        <f t="shared" ca="1" si="8"/>
        <v>q_48g_r</v>
      </c>
      <c r="HR1" s="14" t="str">
        <f t="shared" ca="1" si="8"/>
        <v>7th region</v>
      </c>
      <c r="HS1" s="14" t="str">
        <f t="shared" ref="HS1" ca="1" si="19">IF(INDIRECT(ADDRESS(MOD(COLUMN(HS2),2)+1,INT((COLUMN(HS2)-1)/2)+1, ,,"data_frame"))="","",INDIRECT(ADDRESS(MOD(COLUMN(HS2),2)+1,INT((COLUMN(HS2)-1)/2)+1, ,,"data_frame")))</f>
        <v>q_48g_t</v>
      </c>
      <c r="HT1" s="14" t="str">
        <f t="shared" ref="HT1" ca="1" si="20">IF(INDIRECT(ADDRESS(MOD(COLUMN(HT2),2)+1,INT((COLUMN(HT2)-1)/2)+1, ,,"data_frame"))="","",INDIRECT(ADDRESS(MOD(COLUMN(HT2),2)+1,INT((COLUMN(HT2)-1)/2)+1, ,,"data_frame")))</f>
        <v>7th timing</v>
      </c>
      <c r="HU1" s="14" t="str">
        <f t="shared" ca="1" si="8"/>
        <v>q_48h_r</v>
      </c>
      <c r="HV1" s="14" t="str">
        <f t="shared" ca="1" si="8"/>
        <v>8th region</v>
      </c>
      <c r="HW1" s="14" t="str">
        <f t="shared" ref="HW1" ca="1" si="21">IF(INDIRECT(ADDRESS(MOD(COLUMN(HW2),2)+1,INT((COLUMN(HW2)-1)/2)+1, ,,"data_frame"))="","",INDIRECT(ADDRESS(MOD(COLUMN(HW2),2)+1,INT((COLUMN(HW2)-1)/2)+1, ,,"data_frame")))</f>
        <v>q_48h_t</v>
      </c>
      <c r="HX1" s="14" t="str">
        <f t="shared" ref="HX1" ca="1" si="22">IF(INDIRECT(ADDRESS(MOD(COLUMN(HX2),2)+1,INT((COLUMN(HX2)-1)/2)+1, ,,"data_frame"))="","",INDIRECT(ADDRESS(MOD(COLUMN(HX2),2)+1,INT((COLUMN(HX2)-1)/2)+1, ,,"data_frame")))</f>
        <v>8th timing</v>
      </c>
      <c r="HY1" s="14" t="str">
        <f t="shared" ca="1" si="8"/>
        <v>q_48i_r</v>
      </c>
      <c r="HZ1" s="14" t="str">
        <f t="shared" ca="1" si="8"/>
        <v>9th region</v>
      </c>
      <c r="IA1" s="14" t="str">
        <f t="shared" ref="IA1" ca="1" si="23">IF(INDIRECT(ADDRESS(MOD(COLUMN(IA2),2)+1,INT((COLUMN(IA2)-1)/2)+1, ,,"data_frame"))="","",INDIRECT(ADDRESS(MOD(COLUMN(IA2),2)+1,INT((COLUMN(IA2)-1)/2)+1, ,,"data_frame")))</f>
        <v>q_48i_t</v>
      </c>
      <c r="IB1" s="14" t="str">
        <f t="shared" ref="IB1" ca="1" si="24">IF(INDIRECT(ADDRESS(MOD(COLUMN(IB2),2)+1,INT((COLUMN(IB2)-1)/2)+1, ,,"data_frame"))="","",INDIRECT(ADDRESS(MOD(COLUMN(IB2),2)+1,INT((COLUMN(IB2)-1)/2)+1, ,,"data_frame")))</f>
        <v>9th timing</v>
      </c>
      <c r="IC1" s="14" t="str">
        <f t="shared" ca="1" si="8"/>
        <v>q_48j_r</v>
      </c>
      <c r="ID1" s="14" t="str">
        <f t="shared" ca="1" si="8"/>
        <v>10th region</v>
      </c>
      <c r="IE1" s="14" t="str">
        <f t="shared" ref="IE1" ca="1" si="25">IF(INDIRECT(ADDRESS(MOD(COLUMN(IE2),2)+1,INT((COLUMN(IE2)-1)/2)+1, ,,"data_frame"))="","",INDIRECT(ADDRESS(MOD(COLUMN(IE2),2)+1,INT((COLUMN(IE2)-1)/2)+1, ,,"data_frame")))</f>
        <v>q_48j_t</v>
      </c>
      <c r="IF1" s="14" t="str">
        <f t="shared" ref="IF1" ca="1" si="26">IF(INDIRECT(ADDRESS(MOD(COLUMN(IF2),2)+1,INT((COLUMN(IF2)-1)/2)+1, ,,"data_frame"))="","",INDIRECT(ADDRESS(MOD(COLUMN(IF2),2)+1,INT((COLUMN(IF2)-1)/2)+1, ,,"data_frame")))</f>
        <v>10th timing</v>
      </c>
      <c r="IG1" s="14" t="str">
        <f t="shared" ca="1" si="8"/>
        <v>q_48k_r</v>
      </c>
      <c r="IH1" s="14" t="str">
        <f t="shared" ca="1" si="8"/>
        <v>11th region</v>
      </c>
      <c r="II1" s="14" t="str">
        <f t="shared" ref="II1" ca="1" si="27">IF(INDIRECT(ADDRESS(MOD(COLUMN(II2),2)+1,INT((COLUMN(II2)-1)/2)+1, ,,"data_frame"))="","",INDIRECT(ADDRESS(MOD(COLUMN(II2),2)+1,INT((COLUMN(II2)-1)/2)+1, ,,"data_frame")))</f>
        <v>q_48k_t</v>
      </c>
      <c r="IJ1" s="14" t="str">
        <f t="shared" ref="IJ1" ca="1" si="28">IF(INDIRECT(ADDRESS(MOD(COLUMN(IJ2),2)+1,INT((COLUMN(IJ2)-1)/2)+1, ,,"data_frame"))="","",INDIRECT(ADDRESS(MOD(COLUMN(IJ2),2)+1,INT((COLUMN(IJ2)-1)/2)+1, ,,"data_frame")))</f>
        <v>11th timing</v>
      </c>
      <c r="IK1" s="14" t="str">
        <f t="shared" ca="1" si="8"/>
        <v>q_48l_r</v>
      </c>
      <c r="IL1" s="14" t="str">
        <f t="shared" ca="1" si="8"/>
        <v>12th region</v>
      </c>
      <c r="IM1" s="14" t="str">
        <f t="shared" ref="IM1" ca="1" si="29">IF(INDIRECT(ADDRESS(MOD(COLUMN(IM2),2)+1,INT((COLUMN(IM2)-1)/2)+1, ,,"data_frame"))="","",INDIRECT(ADDRESS(MOD(COLUMN(IM2),2)+1,INT((COLUMN(IM2)-1)/2)+1, ,,"data_frame")))</f>
        <v>q_48l_t</v>
      </c>
      <c r="IN1" s="14" t="str">
        <f t="shared" ref="IN1" ca="1" si="30">IF(INDIRECT(ADDRESS(MOD(COLUMN(IN2),2)+1,INT((COLUMN(IN2)-1)/2)+1, ,,"data_frame"))="","",INDIRECT(ADDRESS(MOD(COLUMN(IN2),2)+1,INT((COLUMN(IN2)-1)/2)+1, ,,"data_frame")))</f>
        <v>12th timing</v>
      </c>
      <c r="IO1" s="14" t="str">
        <f t="shared" ca="1" si="8"/>
        <v>q_48m_r</v>
      </c>
      <c r="IP1" s="14" t="str">
        <f t="shared" ca="1" si="8"/>
        <v>13th region</v>
      </c>
      <c r="IQ1" s="14" t="str">
        <f t="shared" ref="IQ1" ca="1" si="31">IF(INDIRECT(ADDRESS(MOD(COLUMN(IQ2),2)+1,INT((COLUMN(IQ2)-1)/2)+1, ,,"data_frame"))="","",INDIRECT(ADDRESS(MOD(COLUMN(IQ2),2)+1,INT((COLUMN(IQ2)-1)/2)+1, ,,"data_frame")))</f>
        <v>q_48m_t</v>
      </c>
      <c r="IR1" s="14" t="str">
        <f t="shared" ref="IR1" ca="1" si="32">IF(INDIRECT(ADDRESS(MOD(COLUMN(IR2),2)+1,INT((COLUMN(IR2)-1)/2)+1, ,,"data_frame"))="","",INDIRECT(ADDRESS(MOD(COLUMN(IR2),2)+1,INT((COLUMN(IR2)-1)/2)+1, ,,"data_frame")))</f>
        <v>13th timing</v>
      </c>
      <c r="IS1" s="14" t="str">
        <f t="shared" ca="1" si="8"/>
        <v>q_49</v>
      </c>
      <c r="IT1" s="14" t="str">
        <f t="shared" ca="1" si="8"/>
        <v>Region progression</v>
      </c>
      <c r="IU1" s="14" t="str">
        <f t="shared" ca="1" si="8"/>
        <v>q_49a</v>
      </c>
      <c r="IV1" s="14" t="str">
        <f t="shared" ca="1" si="8"/>
        <v>Region1</v>
      </c>
      <c r="IW1" s="14" t="str">
        <f t="shared" ca="1" si="8"/>
        <v>q_49b</v>
      </c>
      <c r="IX1" s="14" t="str">
        <f t="shared" ca="1" si="8"/>
        <v>Region2</v>
      </c>
      <c r="IY1" s="14" t="str">
        <f t="shared" ca="1" si="8"/>
        <v>q_49c</v>
      </c>
      <c r="IZ1" s="14" t="str">
        <f t="shared" ca="1" si="8"/>
        <v>Timing of transition from region 1 to 2</v>
      </c>
      <c r="JA1" s="14" t="str">
        <f t="shared" ca="1" si="8"/>
        <v>q_50a</v>
      </c>
      <c r="JB1" s="14" t="str">
        <f t="shared" ca="1" si="8"/>
        <v>Region3</v>
      </c>
      <c r="JC1" s="14" t="str">
        <f t="shared" ca="1" si="8"/>
        <v>q_50b</v>
      </c>
      <c r="JD1" s="14" t="str">
        <f t="shared" ca="1" si="8"/>
        <v>Timing of transition from region 2 to 3</v>
      </c>
      <c r="JE1" s="14" t="str">
        <f t="shared" ref="JE1:JF1" ca="1" si="33">IF(INDIRECT(ADDRESS(MOD(COLUMN(JE2),2)+1,INT((COLUMN(JE2)-1)/2)+1, ,,"data_frame"))="","",INDIRECT(ADDRESS(MOD(COLUMN(JE2),2)+1,INT((COLUMN(JE2)-1)/2)+1, ,,"data_frame")))</f>
        <v>q_51_1.date</v>
      </c>
      <c r="JF1" s="14" t="str">
        <f t="shared" ca="1" si="33"/>
        <v>ALSFRS(1) Acquisition date</v>
      </c>
      <c r="JG1" s="14" t="str">
        <f t="shared" ca="1" si="8"/>
        <v>q_51_1.1</v>
      </c>
      <c r="JH1" s="14" t="str">
        <f t="shared" ca="1" si="8"/>
        <v>ALSFRS(1) 1. Speech</v>
      </c>
      <c r="JI1" s="14" t="str">
        <f t="shared" ca="1" si="8"/>
        <v>q_51_1.2</v>
      </c>
      <c r="JJ1" s="14" t="str">
        <f t="shared" ca="1" si="8"/>
        <v>ALSFRS(1) 2. Salivation</v>
      </c>
      <c r="JK1" s="14" t="str">
        <f t="shared" ca="1" si="8"/>
        <v>q_51_1.3</v>
      </c>
      <c r="JL1" s="14" t="str">
        <f t="shared" ca="1" si="8"/>
        <v>ALSFRS(1) 3. Swallowing</v>
      </c>
      <c r="JM1" s="14" t="str">
        <f t="shared" ca="1" si="8"/>
        <v>q_51_1.4</v>
      </c>
      <c r="JN1" s="14" t="str">
        <f t="shared" ca="1" si="8"/>
        <v>ALSFRS(1) 4. Handwriting</v>
      </c>
      <c r="JO1" s="14" t="str">
        <f t="shared" ca="1" si="8"/>
        <v>q_51_1.5</v>
      </c>
      <c r="JP1" s="14" t="str">
        <f t="shared" ca="1" si="8"/>
        <v>ALSFRS(1) 5. Cutting Food and Handling Utensils</v>
      </c>
      <c r="JQ1" s="14" t="str">
        <f t="shared" ca="1" si="8"/>
        <v>q_51_1.6</v>
      </c>
      <c r="JR1" s="14" t="str">
        <f t="shared" ca="1" si="8"/>
        <v>ALSFRS(1) 6. Dressing and Hygiene</v>
      </c>
      <c r="JS1" s="14" t="str">
        <f t="shared" ca="1" si="8"/>
        <v>q_51_1.7</v>
      </c>
      <c r="JT1" s="14" t="str">
        <f t="shared" ca="1" si="8"/>
        <v>ALSFRS(1) 7. Turning in Bed and Adjusting Bed Clothes</v>
      </c>
      <c r="JU1" s="14" t="str">
        <f t="shared" ca="1" si="8"/>
        <v>q_51_1.8</v>
      </c>
      <c r="JV1" s="14" t="str">
        <f t="shared" ca="1" si="8"/>
        <v>ALSFRS(1) 8. Walking</v>
      </c>
      <c r="JW1" s="14" t="str">
        <f t="shared" ca="1" si="8"/>
        <v>q_51_1.9</v>
      </c>
      <c r="JX1" s="14" t="str">
        <f t="shared" ca="1" si="8"/>
        <v>ALSFRS(1) 9. Climbing Stairs</v>
      </c>
      <c r="JY1" s="14" t="str">
        <f t="shared" ref="JY1:NN1" ca="1" si="34">IF(INDIRECT(ADDRESS(MOD(COLUMN(JY2),2)+1,INT((COLUMN(JY2)-1)/2)+1, ,,"data_frame"))="","",INDIRECT(ADDRESS(MOD(COLUMN(JY2),2)+1,INT((COLUMN(JY2)-1)/2)+1, ,,"data_frame")))</f>
        <v>q_51_1.10</v>
      </c>
      <c r="JZ1" s="14" t="str">
        <f t="shared" ca="1" si="34"/>
        <v>ALSFRS(1) 10. Dyspnea</v>
      </c>
      <c r="KA1" s="14" t="str">
        <f t="shared" ca="1" si="34"/>
        <v>q_51_1.11</v>
      </c>
      <c r="KB1" s="14" t="str">
        <f t="shared" ca="1" si="34"/>
        <v>ALSFRS(1) 11. Orthopnea</v>
      </c>
      <c r="KC1" s="14" t="str">
        <f t="shared" ca="1" si="34"/>
        <v>q_51_1.12</v>
      </c>
      <c r="KD1" s="14" t="str">
        <f t="shared" ca="1" si="34"/>
        <v>ALSFRS(1) 12. Respiratory insufficiency</v>
      </c>
      <c r="KE1" s="14" t="str">
        <f t="shared" ca="1" si="34"/>
        <v>q_51_1.score</v>
      </c>
      <c r="KF1" s="14" t="str">
        <f t="shared" ca="1" si="34"/>
        <v>ALSFRS(1) Score</v>
      </c>
      <c r="KG1" s="14" t="str">
        <f t="shared" ca="1" si="34"/>
        <v>q_51_1.rate</v>
      </c>
      <c r="KH1" s="14" t="str">
        <f t="shared" ca="1" si="34"/>
        <v>ALSFRS(1) Rate of decay</v>
      </c>
      <c r="KI1" s="14" t="str">
        <f t="shared" ref="KI1:KJ1" ca="1" si="35">IF(INDIRECT(ADDRESS(MOD(COLUMN(KI2),2)+1,INT((COLUMN(KI2)-1)/2)+1, ,,"data_frame"))="","",INDIRECT(ADDRESS(MOD(COLUMN(KI2),2)+1,INT((COLUMN(KI2)-1)/2)+1, ,,"data_frame")))</f>
        <v>q_51_2.date</v>
      </c>
      <c r="KJ1" s="14" t="str">
        <f t="shared" ca="1" si="35"/>
        <v>ALSFRS(2) Acquisition date</v>
      </c>
      <c r="KK1" s="14" t="str">
        <f t="shared" ref="KK1" ca="1" si="36">IF(INDIRECT(ADDRESS(MOD(COLUMN(KK2),2)+1,INT((COLUMN(KK2)-1)/2)+1, ,,"data_frame"))="","",INDIRECT(ADDRESS(MOD(COLUMN(KK2),2)+1,INT((COLUMN(KK2)-1)/2)+1, ,,"data_frame")))</f>
        <v>q_51_2.1</v>
      </c>
      <c r="KL1" s="14" t="str">
        <f t="shared" ref="KL1" ca="1" si="37">IF(INDIRECT(ADDRESS(MOD(COLUMN(KL2),2)+1,INT((COLUMN(KL2)-1)/2)+1, ,,"data_frame"))="","",INDIRECT(ADDRESS(MOD(COLUMN(KL2),2)+1,INT((COLUMN(KL2)-1)/2)+1, ,,"data_frame")))</f>
        <v>ALSFRS(2) 1. Speech</v>
      </c>
      <c r="KM1" s="14" t="str">
        <f t="shared" ref="KM1" ca="1" si="38">IF(INDIRECT(ADDRESS(MOD(COLUMN(KM2),2)+1,INT((COLUMN(KM2)-1)/2)+1, ,,"data_frame"))="","",INDIRECT(ADDRESS(MOD(COLUMN(KM2),2)+1,INT((COLUMN(KM2)-1)/2)+1, ,,"data_frame")))</f>
        <v>q_51_2.2</v>
      </c>
      <c r="KN1" s="14" t="str">
        <f t="shared" ref="KN1" ca="1" si="39">IF(INDIRECT(ADDRESS(MOD(COLUMN(KN2),2)+1,INT((COLUMN(KN2)-1)/2)+1, ,,"data_frame"))="","",INDIRECT(ADDRESS(MOD(COLUMN(KN2),2)+1,INT((COLUMN(KN2)-1)/2)+1, ,,"data_frame")))</f>
        <v>ALSFRS(2) 2. Salivation</v>
      </c>
      <c r="KO1" s="14" t="str">
        <f t="shared" ref="KO1" ca="1" si="40">IF(INDIRECT(ADDRESS(MOD(COLUMN(KO2),2)+1,INT((COLUMN(KO2)-1)/2)+1, ,,"data_frame"))="","",INDIRECT(ADDRESS(MOD(COLUMN(KO2),2)+1,INT((COLUMN(KO2)-1)/2)+1, ,,"data_frame")))</f>
        <v>q_51_2.3</v>
      </c>
      <c r="KP1" s="14" t="str">
        <f t="shared" ref="KP1" ca="1" si="41">IF(INDIRECT(ADDRESS(MOD(COLUMN(KP2),2)+1,INT((COLUMN(KP2)-1)/2)+1, ,,"data_frame"))="","",INDIRECT(ADDRESS(MOD(COLUMN(KP2),2)+1,INT((COLUMN(KP2)-1)/2)+1, ,,"data_frame")))</f>
        <v>ALSFRS(2) 3. Swallowing</v>
      </c>
      <c r="KQ1" s="14" t="str">
        <f t="shared" ref="KQ1:KR1" ca="1" si="42">IF(INDIRECT(ADDRESS(MOD(COLUMN(KQ2),2)+1,INT((COLUMN(KQ2)-1)/2)+1, ,,"data_frame"))="","",INDIRECT(ADDRESS(MOD(COLUMN(KQ2),2)+1,INT((COLUMN(KQ2)-1)/2)+1, ,,"data_frame")))</f>
        <v>q_51_2.4</v>
      </c>
      <c r="KR1" s="14" t="str">
        <f t="shared" ca="1" si="42"/>
        <v>ALSFRS(2) 4. Handwriting</v>
      </c>
      <c r="KS1" s="14" t="str">
        <f t="shared" ref="KS1" ca="1" si="43">IF(INDIRECT(ADDRESS(MOD(COLUMN(KS2),2)+1,INT((COLUMN(KS2)-1)/2)+1, ,,"data_frame"))="","",INDIRECT(ADDRESS(MOD(COLUMN(KS2),2)+1,INT((COLUMN(KS2)-1)/2)+1, ,,"data_frame")))</f>
        <v>q_51_2.5</v>
      </c>
      <c r="KT1" s="14" t="str">
        <f t="shared" ref="KT1" ca="1" si="44">IF(INDIRECT(ADDRESS(MOD(COLUMN(KT2),2)+1,INT((COLUMN(KT2)-1)/2)+1, ,,"data_frame"))="","",INDIRECT(ADDRESS(MOD(COLUMN(KT2),2)+1,INT((COLUMN(KT2)-1)/2)+1, ,,"data_frame")))</f>
        <v>ALSFRS(2) 5. Cutting Food and Handling Utensils</v>
      </c>
      <c r="KU1" s="14" t="str">
        <f t="shared" ref="KU1" ca="1" si="45">IF(INDIRECT(ADDRESS(MOD(COLUMN(KU2),2)+1,INT((COLUMN(KU2)-1)/2)+1, ,,"data_frame"))="","",INDIRECT(ADDRESS(MOD(COLUMN(KU2),2)+1,INT((COLUMN(KU2)-1)/2)+1, ,,"data_frame")))</f>
        <v>q_51_2.6</v>
      </c>
      <c r="KV1" s="14" t="str">
        <f t="shared" ref="KV1" ca="1" si="46">IF(INDIRECT(ADDRESS(MOD(COLUMN(KV2),2)+1,INT((COLUMN(KV2)-1)/2)+1, ,,"data_frame"))="","",INDIRECT(ADDRESS(MOD(COLUMN(KV2),2)+1,INT((COLUMN(KV2)-1)/2)+1, ,,"data_frame")))</f>
        <v>ALSFRS(2) 6. Dressing and Hygiene</v>
      </c>
      <c r="KW1" s="14" t="str">
        <f t="shared" ref="KW1" ca="1" si="47">IF(INDIRECT(ADDRESS(MOD(COLUMN(KW2),2)+1,INT((COLUMN(KW2)-1)/2)+1, ,,"data_frame"))="","",INDIRECT(ADDRESS(MOD(COLUMN(KW2),2)+1,INT((COLUMN(KW2)-1)/2)+1, ,,"data_frame")))</f>
        <v>q_51_2.7</v>
      </c>
      <c r="KX1" s="14" t="str">
        <f t="shared" ref="KX1" ca="1" si="48">IF(INDIRECT(ADDRESS(MOD(COLUMN(KX2),2)+1,INT((COLUMN(KX2)-1)/2)+1, ,,"data_frame"))="","",INDIRECT(ADDRESS(MOD(COLUMN(KX2),2)+1,INT((COLUMN(KX2)-1)/2)+1, ,,"data_frame")))</f>
        <v>ALSFRS(2) 7. Turning in Bed and Adjusting Bed Clothes</v>
      </c>
      <c r="KY1" s="14" t="str">
        <f t="shared" ref="KY1" ca="1" si="49">IF(INDIRECT(ADDRESS(MOD(COLUMN(KY2),2)+1,INT((COLUMN(KY2)-1)/2)+1, ,,"data_frame"))="","",INDIRECT(ADDRESS(MOD(COLUMN(KY2),2)+1,INT((COLUMN(KY2)-1)/2)+1, ,,"data_frame")))</f>
        <v>q_51_2.8</v>
      </c>
      <c r="KZ1" s="14" t="str">
        <f t="shared" ref="KZ1" ca="1" si="50">IF(INDIRECT(ADDRESS(MOD(COLUMN(KZ2),2)+1,INT((COLUMN(KZ2)-1)/2)+1, ,,"data_frame"))="","",INDIRECT(ADDRESS(MOD(COLUMN(KZ2),2)+1,INT((COLUMN(KZ2)-1)/2)+1, ,,"data_frame")))</f>
        <v>ALSFRS(2) 8. Walking</v>
      </c>
      <c r="LA1" s="14" t="str">
        <f t="shared" ref="LA1" ca="1" si="51">IF(INDIRECT(ADDRESS(MOD(COLUMN(LA2),2)+1,INT((COLUMN(LA2)-1)/2)+1, ,,"data_frame"))="","",INDIRECT(ADDRESS(MOD(COLUMN(LA2),2)+1,INT((COLUMN(LA2)-1)/2)+1, ,,"data_frame")))</f>
        <v>q_51_2.9</v>
      </c>
      <c r="LB1" s="14" t="str">
        <f t="shared" ref="LB1" ca="1" si="52">IF(INDIRECT(ADDRESS(MOD(COLUMN(LB2),2)+1,INT((COLUMN(LB2)-1)/2)+1, ,,"data_frame"))="","",INDIRECT(ADDRESS(MOD(COLUMN(LB2),2)+1,INT((COLUMN(LB2)-1)/2)+1, ,,"data_frame")))</f>
        <v>ALSFRS(2) 9. Climbing Stairs</v>
      </c>
      <c r="LC1" s="14" t="str">
        <f t="shared" ref="LC1" ca="1" si="53">IF(INDIRECT(ADDRESS(MOD(COLUMN(LC2),2)+1,INT((COLUMN(LC2)-1)/2)+1, ,,"data_frame"))="","",INDIRECT(ADDRESS(MOD(COLUMN(LC2),2)+1,INT((COLUMN(LC2)-1)/2)+1, ,,"data_frame")))</f>
        <v>q_51_2.10</v>
      </c>
      <c r="LD1" s="14" t="str">
        <f t="shared" ref="LD1" ca="1" si="54">IF(INDIRECT(ADDRESS(MOD(COLUMN(LD2),2)+1,INT((COLUMN(LD2)-1)/2)+1, ,,"data_frame"))="","",INDIRECT(ADDRESS(MOD(COLUMN(LD2),2)+1,INT((COLUMN(LD2)-1)/2)+1, ,,"data_frame")))</f>
        <v>ALSFRS(2) 10. Dyspnea</v>
      </c>
      <c r="LE1" s="14" t="str">
        <f t="shared" ref="LE1" ca="1" si="55">IF(INDIRECT(ADDRESS(MOD(COLUMN(LE2),2)+1,INT((COLUMN(LE2)-1)/2)+1, ,,"data_frame"))="","",INDIRECT(ADDRESS(MOD(COLUMN(LE2),2)+1,INT((COLUMN(LE2)-1)/2)+1, ,,"data_frame")))</f>
        <v>q_51_2.11</v>
      </c>
      <c r="LF1" s="14" t="str">
        <f t="shared" ref="LF1" ca="1" si="56">IF(INDIRECT(ADDRESS(MOD(COLUMN(LF2),2)+1,INT((COLUMN(LF2)-1)/2)+1, ,,"data_frame"))="","",INDIRECT(ADDRESS(MOD(COLUMN(LF2),2)+1,INT((COLUMN(LF2)-1)/2)+1, ,,"data_frame")))</f>
        <v>ALSFRS(2) 11. Orthopnea</v>
      </c>
      <c r="LG1" s="14" t="str">
        <f t="shared" ref="LG1" ca="1" si="57">IF(INDIRECT(ADDRESS(MOD(COLUMN(LG2),2)+1,INT((COLUMN(LG2)-1)/2)+1, ,,"data_frame"))="","",INDIRECT(ADDRESS(MOD(COLUMN(LG2),2)+1,INT((COLUMN(LG2)-1)/2)+1, ,,"data_frame")))</f>
        <v>q_51_2.12</v>
      </c>
      <c r="LH1" s="14" t="str">
        <f t="shared" ref="LH1" ca="1" si="58">IF(INDIRECT(ADDRESS(MOD(COLUMN(LH2),2)+1,INT((COLUMN(LH2)-1)/2)+1, ,,"data_frame"))="","",INDIRECT(ADDRESS(MOD(COLUMN(LH2),2)+1,INT((COLUMN(LH2)-1)/2)+1, ,,"data_frame")))</f>
        <v>ALSFRS(2) 12. Respiratory insufficiency</v>
      </c>
      <c r="LI1" s="14" t="str">
        <f t="shared" ref="LI1" ca="1" si="59">IF(INDIRECT(ADDRESS(MOD(COLUMN(LI2),2)+1,INT((COLUMN(LI2)-1)/2)+1, ,,"data_frame"))="","",INDIRECT(ADDRESS(MOD(COLUMN(LI2),2)+1,INT((COLUMN(LI2)-1)/2)+1, ,,"data_frame")))</f>
        <v>q_51_2.score</v>
      </c>
      <c r="LJ1" s="14" t="str">
        <f t="shared" ref="LJ1" ca="1" si="60">IF(INDIRECT(ADDRESS(MOD(COLUMN(LJ2),2)+1,INT((COLUMN(LJ2)-1)/2)+1, ,,"data_frame"))="","",INDIRECT(ADDRESS(MOD(COLUMN(LJ2),2)+1,INT((COLUMN(LJ2)-1)/2)+1, ,,"data_frame")))</f>
        <v>ALSFRS(2) Score</v>
      </c>
      <c r="LK1" s="14" t="str">
        <f t="shared" ref="LK1" ca="1" si="61">IF(INDIRECT(ADDRESS(MOD(COLUMN(LK2),2)+1,INT((COLUMN(LK2)-1)/2)+1, ,,"data_frame"))="","",INDIRECT(ADDRESS(MOD(COLUMN(LK2),2)+1,INT((COLUMN(LK2)-1)/2)+1, ,,"data_frame")))</f>
        <v>q_51_2.rate</v>
      </c>
      <c r="LL1" s="14" t="str">
        <f t="shared" ref="LL1" ca="1" si="62">IF(INDIRECT(ADDRESS(MOD(COLUMN(LL2),2)+1,INT((COLUMN(LL2)-1)/2)+1, ,,"data_frame"))="","",INDIRECT(ADDRESS(MOD(COLUMN(LL2),2)+1,INT((COLUMN(LL2)-1)/2)+1, ,,"data_frame")))</f>
        <v>ALSFRS(2) Rate of decay</v>
      </c>
      <c r="LM1" s="14" t="str">
        <f t="shared" ca="1" si="34"/>
        <v>q_53a</v>
      </c>
      <c r="LN1" s="14" t="str">
        <f t="shared" ca="1" si="34"/>
        <v>CK level  (or NF, NA, NR)</v>
      </c>
      <c r="LO1" s="14" t="str">
        <f t="shared" ca="1" si="34"/>
        <v>q_53b</v>
      </c>
      <c r="LP1" s="14" t="str">
        <f t="shared" ca="1" si="34"/>
        <v>CK lower range</v>
      </c>
      <c r="LQ1" s="14" t="str">
        <f t="shared" ca="1" si="34"/>
        <v>q_53c</v>
      </c>
      <c r="LR1" s="14" t="str">
        <f t="shared" ca="1" si="34"/>
        <v>CK upper range</v>
      </c>
      <c r="LS1" s="14" t="str">
        <f t="shared" ca="1" si="34"/>
        <v>q_53d</v>
      </c>
      <c r="LT1" s="14" t="str">
        <f t="shared" ca="1" si="34"/>
        <v>CK unit</v>
      </c>
      <c r="LU1" s="14" t="str">
        <f t="shared" ca="1" si="34"/>
        <v>q_54a</v>
      </c>
      <c r="LV1" s="14" t="str">
        <f t="shared" ca="1" si="34"/>
        <v>Albumin level  (or NF, NA, NR)</v>
      </c>
      <c r="LW1" s="14" t="str">
        <f t="shared" ca="1" si="34"/>
        <v>q_54b</v>
      </c>
      <c r="LX1" s="14" t="str">
        <f t="shared" ca="1" si="34"/>
        <v>Albumin lower range</v>
      </c>
      <c r="LY1" s="14" t="str">
        <f t="shared" ca="1" si="34"/>
        <v>q_54c</v>
      </c>
      <c r="LZ1" s="14" t="str">
        <f t="shared" ca="1" si="34"/>
        <v>Albumin upper range</v>
      </c>
      <c r="MA1" s="14" t="str">
        <f t="shared" ca="1" si="34"/>
        <v>q_54d</v>
      </c>
      <c r="MB1" s="14" t="str">
        <f t="shared" ca="1" si="34"/>
        <v>Albumin unit</v>
      </c>
      <c r="MC1" s="14" t="str">
        <f t="shared" ca="1" si="34"/>
        <v>q_55a</v>
      </c>
      <c r="MD1" s="14" t="str">
        <f t="shared" ca="1" si="34"/>
        <v>Creatinine level  (or NF, NA, NR)</v>
      </c>
      <c r="ME1" s="14" t="str">
        <f t="shared" ca="1" si="34"/>
        <v>q_55b</v>
      </c>
      <c r="MF1" s="14" t="str">
        <f t="shared" ca="1" si="34"/>
        <v>Creatinine lower range</v>
      </c>
      <c r="MG1" s="14" t="str">
        <f t="shared" ca="1" si="34"/>
        <v>q_55c</v>
      </c>
      <c r="MH1" s="14" t="str">
        <f t="shared" ca="1" si="34"/>
        <v>Creatinine upper range</v>
      </c>
      <c r="MI1" s="14" t="str">
        <f t="shared" ca="1" si="34"/>
        <v>q_55d</v>
      </c>
      <c r="MJ1" s="14" t="str">
        <f t="shared" ca="1" si="34"/>
        <v>Creatinine unit</v>
      </c>
      <c r="MK1" s="14" t="str">
        <f t="shared" ca="1" si="34"/>
        <v>q_56a</v>
      </c>
      <c r="ML1" s="14" t="str">
        <f t="shared" ca="1" si="34"/>
        <v>Total Cholesterol level  (or NF, NA, NR)</v>
      </c>
      <c r="MM1" s="14" t="str">
        <f t="shared" ca="1" si="34"/>
        <v>q_56b</v>
      </c>
      <c r="MN1" s="14" t="str">
        <f t="shared" ca="1" si="34"/>
        <v>Total Cholesterol lower range</v>
      </c>
      <c r="MO1" s="14" t="str">
        <f t="shared" ca="1" si="34"/>
        <v>q_56c</v>
      </c>
      <c r="MP1" s="14" t="str">
        <f t="shared" ca="1" si="34"/>
        <v>Total Cholesterol upper range</v>
      </c>
      <c r="MQ1" s="14" t="str">
        <f t="shared" ca="1" si="34"/>
        <v>q_56d</v>
      </c>
      <c r="MR1" s="14" t="str">
        <f t="shared" ca="1" si="34"/>
        <v>Total Cholesterol unit</v>
      </c>
      <c r="MS1" s="14" t="str">
        <f t="shared" ca="1" si="34"/>
        <v>q_57a</v>
      </c>
      <c r="MT1" s="14" t="str">
        <f t="shared" ca="1" si="34"/>
        <v>HDL Cholesterol level  (or NF, NA, NR)</v>
      </c>
      <c r="MU1" s="14" t="str">
        <f t="shared" ca="1" si="34"/>
        <v>q_57b</v>
      </c>
      <c r="MV1" s="14" t="str">
        <f t="shared" ca="1" si="34"/>
        <v>HDL Cholesterol lower range</v>
      </c>
      <c r="MW1" s="14" t="str">
        <f t="shared" ca="1" si="34"/>
        <v>q_57c</v>
      </c>
      <c r="MX1" s="14" t="str">
        <f t="shared" ca="1" si="34"/>
        <v>HDL Cholesterol upper range</v>
      </c>
      <c r="MY1" s="14" t="str">
        <f t="shared" ca="1" si="34"/>
        <v>q_57d</v>
      </c>
      <c r="MZ1" s="14" t="str">
        <f t="shared" ca="1" si="34"/>
        <v>HDL Cholesterol unit</v>
      </c>
      <c r="NA1" s="14" t="str">
        <f t="shared" ca="1" si="34"/>
        <v>q_58a</v>
      </c>
      <c r="NB1" s="14" t="str">
        <f t="shared" ca="1" si="34"/>
        <v>LDL Cholesterol level  (or NF, NA, NR)</v>
      </c>
      <c r="NC1" s="14" t="str">
        <f t="shared" ca="1" si="34"/>
        <v>q_58b</v>
      </c>
      <c r="ND1" s="14" t="str">
        <f t="shared" ca="1" si="34"/>
        <v>LDL Cholesterol lower range</v>
      </c>
      <c r="NE1" s="14" t="str">
        <f t="shared" ca="1" si="34"/>
        <v>q_58c</v>
      </c>
      <c r="NF1" s="14" t="str">
        <f t="shared" ca="1" si="34"/>
        <v>LDL Cholesterol upper range</v>
      </c>
      <c r="NG1" s="14" t="str">
        <f t="shared" ca="1" si="34"/>
        <v>q_58d</v>
      </c>
      <c r="NH1" s="14" t="str">
        <f t="shared" ca="1" si="34"/>
        <v>LDL Cholesterol unit</v>
      </c>
      <c r="NI1" s="14" t="str">
        <f t="shared" ca="1" si="34"/>
        <v>q_59a</v>
      </c>
      <c r="NJ1" s="14" t="str">
        <f t="shared" ca="1" si="34"/>
        <v>Triglycerides level (or NF, NA, NR)</v>
      </c>
      <c r="NK1" s="14" t="str">
        <f t="shared" ca="1" si="34"/>
        <v>q_59b</v>
      </c>
      <c r="NL1" s="14" t="str">
        <f t="shared" ca="1" si="34"/>
        <v>Triglycerides lower range</v>
      </c>
      <c r="NM1" s="14" t="str">
        <f t="shared" ca="1" si="34"/>
        <v>q_59c</v>
      </c>
      <c r="NN1" s="14" t="str">
        <f t="shared" ca="1" si="34"/>
        <v>Triglycerides upper range</v>
      </c>
      <c r="NO1" s="14" t="str">
        <f t="shared" ref="NO1:UZ1" ca="1" si="63">IF(INDIRECT(ADDRESS(MOD(COLUMN(NO2),2)+1,INT((COLUMN(NO2)-1)/2)+1, ,,"data_frame"))="","",INDIRECT(ADDRESS(MOD(COLUMN(NO2),2)+1,INT((COLUMN(NO2)-1)/2)+1, ,,"data_frame")))</f>
        <v>q_59d</v>
      </c>
      <c r="NP1" s="14" t="str">
        <f t="shared" ca="1" si="63"/>
        <v>Triglycerides unit</v>
      </c>
      <c r="NQ1" s="14" t="str">
        <f t="shared" ca="1" si="63"/>
        <v>q_60</v>
      </c>
      <c r="NR1" s="14" t="str">
        <f t="shared" ca="1" si="63"/>
        <v>Diagnostic EMG - bulbar region</v>
      </c>
      <c r="NS1" s="14" t="str">
        <f t="shared" ca="1" si="63"/>
        <v>q_61</v>
      </c>
      <c r="NT1" s="14" t="str">
        <f t="shared" ca="1" si="63"/>
        <v>Diagnostic EMG - upper limbs</v>
      </c>
      <c r="NU1" s="14" t="str">
        <f t="shared" ca="1" si="63"/>
        <v>q_62</v>
      </c>
      <c r="NV1" s="14" t="str">
        <f t="shared" ca="1" si="63"/>
        <v>Diagnostic EMG - lower limbs</v>
      </c>
      <c r="NW1" s="14" t="str">
        <f t="shared" ca="1" si="63"/>
        <v>q_63</v>
      </c>
      <c r="NX1" s="14" t="str">
        <f t="shared" ca="1" si="63"/>
        <v>Diagnostic EMG - Nerve conduction studies</v>
      </c>
      <c r="NY1" s="14" t="str">
        <f t="shared" ref="NY1:NZ1" ca="1" si="64">IF(INDIRECT(ADDRESS(MOD(COLUMN(NY2),2)+1,INT((COLUMN(NY2)-1)/2)+1, ,,"data_frame"))="","",INDIRECT(ADDRESS(MOD(COLUMN(NY2),2)+1,INT((COLUMN(NY2)-1)/2)+1, ,,"data_frame")))</f>
        <v>q_64_1</v>
      </c>
      <c r="NZ1" s="14" t="str">
        <f t="shared" ca="1" si="64"/>
        <v>Brain MRI - Normal</v>
      </c>
      <c r="OA1" s="14" t="str">
        <f t="shared" ref="OA1" ca="1" si="65">IF(INDIRECT(ADDRESS(MOD(COLUMN(OA2),2)+1,INT((COLUMN(OA2)-1)/2)+1, ,,"data_frame"))="","",INDIRECT(ADDRESS(MOD(COLUMN(OA2),2)+1,INT((COLUMN(OA2)-1)/2)+1, ,,"data_frame")))</f>
        <v>q_64_2</v>
      </c>
      <c r="OB1" s="14" t="str">
        <f t="shared" ref="OB1" ca="1" si="66">IF(INDIRECT(ADDRESS(MOD(COLUMN(OB2),2)+1,INT((COLUMN(OB2)-1)/2)+1, ,,"data_frame"))="","",INDIRECT(ADDRESS(MOD(COLUMN(OB2),2)+1,INT((COLUMN(OB2)-1)/2)+1, ,,"data_frame")))</f>
        <v>Brain MRI - Tumor</v>
      </c>
      <c r="OC1" s="14" t="str">
        <f t="shared" ref="OC1" ca="1" si="67">IF(INDIRECT(ADDRESS(MOD(COLUMN(OC2),2)+1,INT((COLUMN(OC2)-1)/2)+1, ,,"data_frame"))="","",INDIRECT(ADDRESS(MOD(COLUMN(OC2),2)+1,INT((COLUMN(OC2)-1)/2)+1, ,,"data_frame")))</f>
        <v>q_64_3</v>
      </c>
      <c r="OD1" s="14" t="str">
        <f t="shared" ref="OD1" ca="1" si="68">IF(INDIRECT(ADDRESS(MOD(COLUMN(OD2),2)+1,INT((COLUMN(OD2)-1)/2)+1, ,,"data_frame"))="","",INDIRECT(ADDRESS(MOD(COLUMN(OD2),2)+1,INT((COLUMN(OD2)-1)/2)+1, ,,"data_frame")))</f>
        <v>Brain MRI - Stroke</v>
      </c>
      <c r="OE1" s="14" t="str">
        <f t="shared" ref="OE1" ca="1" si="69">IF(INDIRECT(ADDRESS(MOD(COLUMN(OE2),2)+1,INT((COLUMN(OE2)-1)/2)+1, ,,"data_frame"))="","",INDIRECT(ADDRESS(MOD(COLUMN(OE2),2)+1,INT((COLUMN(OE2)-1)/2)+1, ,,"data_frame")))</f>
        <v>q_64_4</v>
      </c>
      <c r="OF1" s="14" t="str">
        <f t="shared" ref="OF1" ca="1" si="70">IF(INDIRECT(ADDRESS(MOD(COLUMN(OF2),2)+1,INT((COLUMN(OF2)-1)/2)+1, ,,"data_frame"))="","",INDIRECT(ADDRESS(MOD(COLUMN(OF2),2)+1,INT((COLUMN(OF2)-1)/2)+1, ,,"data_frame")))</f>
        <v>Brain MRI - Multiple Sclerosis</v>
      </c>
      <c r="OG1" s="14" t="str">
        <f t="shared" ref="OG1" ca="1" si="71">IF(INDIRECT(ADDRESS(MOD(COLUMN(OG2),2)+1,INT((COLUMN(OG2)-1)/2)+1, ,,"data_frame"))="","",INDIRECT(ADDRESS(MOD(COLUMN(OG2),2)+1,INT((COLUMN(OG2)-1)/2)+1, ,,"data_frame")))</f>
        <v>q_64_5</v>
      </c>
      <c r="OH1" s="14" t="str">
        <f t="shared" ref="OH1" ca="1" si="72">IF(INDIRECT(ADDRESS(MOD(COLUMN(OH2),2)+1,INT((COLUMN(OH2)-1)/2)+1, ,,"data_frame"))="","",INDIRECT(ADDRESS(MOD(COLUMN(OH2),2)+1,INT((COLUMN(OH2)-1)/2)+1, ,,"data_frame")))</f>
        <v>Brain MRI - Trauma</v>
      </c>
      <c r="OI1" s="14" t="str">
        <f t="shared" ref="OI1" ca="1" si="73">IF(INDIRECT(ADDRESS(MOD(COLUMN(OI2),2)+1,INT((COLUMN(OI2)-1)/2)+1, ,,"data_frame"))="","",INDIRECT(ADDRESS(MOD(COLUMN(OI2),2)+1,INT((COLUMN(OI2)-1)/2)+1, ,,"data_frame")))</f>
        <v>q_64_6</v>
      </c>
      <c r="OJ1" s="14" t="str">
        <f t="shared" ref="OJ1" ca="1" si="74">IF(INDIRECT(ADDRESS(MOD(COLUMN(OJ2),2)+1,INT((COLUMN(OJ2)-1)/2)+1, ,,"data_frame"))="","",INDIRECT(ADDRESS(MOD(COLUMN(OJ2),2)+1,INT((COLUMN(OJ2)-1)/2)+1, ,,"data_frame")))</f>
        <v>Brain MRI - Hypoxia</v>
      </c>
      <c r="OK1" s="14" t="str">
        <f t="shared" ca="1" si="63"/>
        <v>q_64_7</v>
      </c>
      <c r="OL1" s="14" t="str">
        <f t="shared" ca="1" si="63"/>
        <v>Brain MRI - NA</v>
      </c>
      <c r="OM1" s="14" t="str">
        <f t="shared" ref="OM1:ON1" ca="1" si="75">IF(INDIRECT(ADDRESS(MOD(COLUMN(OM2),2)+1,INT((COLUMN(OM2)-1)/2)+1, ,,"data_frame"))="","",INDIRECT(ADDRESS(MOD(COLUMN(OM2),2)+1,INT((COLUMN(OM2)-1)/2)+1, ,,"data_frame")))</f>
        <v>q_65a_1</v>
      </c>
      <c r="ON1" s="14" t="str">
        <f t="shared" ca="1" si="75"/>
        <v>Spinal cord MRI Cervical - Normal</v>
      </c>
      <c r="OO1" s="14" t="str">
        <f t="shared" ref="OO1" ca="1" si="76">IF(INDIRECT(ADDRESS(MOD(COLUMN(OO2),2)+1,INT((COLUMN(OO2)-1)/2)+1, ,,"data_frame"))="","",INDIRECT(ADDRESS(MOD(COLUMN(OO2),2)+1,INT((COLUMN(OO2)-1)/2)+1, ,,"data_frame")))</f>
        <v>q_65a_2</v>
      </c>
      <c r="OP1" s="14" t="str">
        <f t="shared" ref="OP1" ca="1" si="77">IF(INDIRECT(ADDRESS(MOD(COLUMN(OP2),2)+1,INT((COLUMN(OP2)-1)/2)+1, ,,"data_frame"))="","",INDIRECT(ADDRESS(MOD(COLUMN(OP2),2)+1,INT((COLUMN(OP2)-1)/2)+1, ,,"data_frame")))</f>
        <v>Spinal cord MRI Cervical - Tumor</v>
      </c>
      <c r="OQ1" s="14" t="str">
        <f t="shared" ref="OQ1" ca="1" si="78">IF(INDIRECT(ADDRESS(MOD(COLUMN(OQ2),2)+1,INT((COLUMN(OQ2)-1)/2)+1, ,,"data_frame"))="","",INDIRECT(ADDRESS(MOD(COLUMN(OQ2),2)+1,INT((COLUMN(OQ2)-1)/2)+1, ,,"data_frame")))</f>
        <v>q_65a_3</v>
      </c>
      <c r="OR1" s="14" t="str">
        <f t="shared" ref="OR1" ca="1" si="79">IF(INDIRECT(ADDRESS(MOD(COLUMN(OR2),2)+1,INT((COLUMN(OR2)-1)/2)+1, ,,"data_frame"))="","",INDIRECT(ADDRESS(MOD(COLUMN(OR2),2)+1,INT((COLUMN(OR2)-1)/2)+1, ,,"data_frame")))</f>
        <v>Spinal cord MRI Cervical - Stenosis</v>
      </c>
      <c r="OS1" s="14" t="str">
        <f t="shared" ref="OS1" ca="1" si="80">IF(INDIRECT(ADDRESS(MOD(COLUMN(OS2),2)+1,INT((COLUMN(OS2)-1)/2)+1, ,,"data_frame"))="","",INDIRECT(ADDRESS(MOD(COLUMN(OS2),2)+1,INT((COLUMN(OS2)-1)/2)+1, ,,"data_frame")))</f>
        <v>q_65a_4</v>
      </c>
      <c r="OT1" s="14" t="str">
        <f t="shared" ref="OT1" ca="1" si="81">IF(INDIRECT(ADDRESS(MOD(COLUMN(OT2),2)+1,INT((COLUMN(OT2)-1)/2)+1, ,,"data_frame"))="","",INDIRECT(ADDRESS(MOD(COLUMN(OT2),2)+1,INT((COLUMN(OT2)-1)/2)+1, ,,"data_frame")))</f>
        <v>Spinal cord MRI Cervical - Myelitis</v>
      </c>
      <c r="OU1" s="14" t="str">
        <f t="shared" ref="OU1" ca="1" si="82">IF(INDIRECT(ADDRESS(MOD(COLUMN(OU2),2)+1,INT((COLUMN(OU2)-1)/2)+1, ,,"data_frame"))="","",INDIRECT(ADDRESS(MOD(COLUMN(OU2),2)+1,INT((COLUMN(OU2)-1)/2)+1, ,,"data_frame")))</f>
        <v>q_65a_5</v>
      </c>
      <c r="OV1" s="14" t="str">
        <f t="shared" ref="OV1" ca="1" si="83">IF(INDIRECT(ADDRESS(MOD(COLUMN(OV2),2)+1,INT((COLUMN(OV2)-1)/2)+1, ,,"data_frame"))="","",INDIRECT(ADDRESS(MOD(COLUMN(OV2),2)+1,INT((COLUMN(OV2)-1)/2)+1, ,,"data_frame")))</f>
        <v>Spinal cord MRI Cervical - Trauma</v>
      </c>
      <c r="OW1" s="14" t="str">
        <f t="shared" ref="OW1" ca="1" si="84">IF(INDIRECT(ADDRESS(MOD(COLUMN(OW2),2)+1,INT((COLUMN(OW2)-1)/2)+1, ,,"data_frame"))="","",INDIRECT(ADDRESS(MOD(COLUMN(OW2),2)+1,INT((COLUMN(OW2)-1)/2)+1, ,,"data_frame")))</f>
        <v>q_65a_6</v>
      </c>
      <c r="OX1" s="14" t="str">
        <f t="shared" ref="OX1" ca="1" si="85">IF(INDIRECT(ADDRESS(MOD(COLUMN(OX2),2)+1,INT((COLUMN(OX2)-1)/2)+1, ,,"data_frame"))="","",INDIRECT(ADDRESS(MOD(COLUMN(OX2),2)+1,INT((COLUMN(OX2)-1)/2)+1, ,,"data_frame")))</f>
        <v>Spinal cord MRI Cervical - Syringomyelia</v>
      </c>
      <c r="OY1" s="14" t="str">
        <f t="shared" ref="OY1" ca="1" si="86">IF(INDIRECT(ADDRESS(MOD(COLUMN(OY2),2)+1,INT((COLUMN(OY2)-1)/2)+1, ,,"data_frame"))="","",INDIRECT(ADDRESS(MOD(COLUMN(OY2),2)+1,INT((COLUMN(OY2)-1)/2)+1, ,,"data_frame")))</f>
        <v>q_65a_7</v>
      </c>
      <c r="OZ1" s="14" t="str">
        <f t="shared" ref="OZ1" ca="1" si="87">IF(INDIRECT(ADDRESS(MOD(COLUMN(OZ2),2)+1,INT((COLUMN(OZ2)-1)/2)+1, ,,"data_frame"))="","",INDIRECT(ADDRESS(MOD(COLUMN(OZ2),2)+1,INT((COLUMN(OZ2)-1)/2)+1, ,,"data_frame")))</f>
        <v>Spinal cord MRI Cervical - Other</v>
      </c>
      <c r="PA1" s="14" t="str">
        <f t="shared" ca="1" si="63"/>
        <v>q_65a_8</v>
      </c>
      <c r="PB1" s="14" t="str">
        <f t="shared" ca="1" si="63"/>
        <v>Spinal cord MRI Cervical - NA</v>
      </c>
      <c r="PC1" s="14" t="str">
        <f t="shared" ca="1" si="63"/>
        <v>q_65b_1</v>
      </c>
      <c r="PD1" s="14" t="str">
        <f t="shared" ca="1" si="63"/>
        <v>Spinal cord MRI Thoracic - Normal</v>
      </c>
      <c r="PE1" s="14" t="str">
        <f t="shared" ref="PE1:PF1" ca="1" si="88">IF(INDIRECT(ADDRESS(MOD(COLUMN(PE2),2)+1,INT((COLUMN(PE2)-1)/2)+1, ,,"data_frame"))="","",INDIRECT(ADDRESS(MOD(COLUMN(PE2),2)+1,INT((COLUMN(PE2)-1)/2)+1, ,,"data_frame")))</f>
        <v>q_65b_2</v>
      </c>
      <c r="PF1" s="14" t="str">
        <f t="shared" ca="1" si="88"/>
        <v>Spinal cord MRI Thoracic - Tumor</v>
      </c>
      <c r="PG1" s="14" t="str">
        <f t="shared" ref="PG1" ca="1" si="89">IF(INDIRECT(ADDRESS(MOD(COLUMN(PG2),2)+1,INT((COLUMN(PG2)-1)/2)+1, ,,"data_frame"))="","",INDIRECT(ADDRESS(MOD(COLUMN(PG2),2)+1,INT((COLUMN(PG2)-1)/2)+1, ,,"data_frame")))</f>
        <v>q_65b_3</v>
      </c>
      <c r="PH1" s="14" t="str">
        <f t="shared" ref="PH1" ca="1" si="90">IF(INDIRECT(ADDRESS(MOD(COLUMN(PH2),2)+1,INT((COLUMN(PH2)-1)/2)+1, ,,"data_frame"))="","",INDIRECT(ADDRESS(MOD(COLUMN(PH2),2)+1,INT((COLUMN(PH2)-1)/2)+1, ,,"data_frame")))</f>
        <v>Spinal cord MRI Thoracic - Stenosis</v>
      </c>
      <c r="PI1" s="14" t="str">
        <f t="shared" ref="PI1" ca="1" si="91">IF(INDIRECT(ADDRESS(MOD(COLUMN(PI2),2)+1,INT((COLUMN(PI2)-1)/2)+1, ,,"data_frame"))="","",INDIRECT(ADDRESS(MOD(COLUMN(PI2),2)+1,INT((COLUMN(PI2)-1)/2)+1, ,,"data_frame")))</f>
        <v>q_65b_4</v>
      </c>
      <c r="PJ1" s="14" t="str">
        <f t="shared" ref="PJ1" ca="1" si="92">IF(INDIRECT(ADDRESS(MOD(COLUMN(PJ2),2)+1,INT((COLUMN(PJ2)-1)/2)+1, ,,"data_frame"))="","",INDIRECT(ADDRESS(MOD(COLUMN(PJ2),2)+1,INT((COLUMN(PJ2)-1)/2)+1, ,,"data_frame")))</f>
        <v>Spinal cord MRI Thoracic - Myelitis</v>
      </c>
      <c r="PK1" s="14" t="str">
        <f t="shared" ref="PK1" ca="1" si="93">IF(INDIRECT(ADDRESS(MOD(COLUMN(PK2),2)+1,INT((COLUMN(PK2)-1)/2)+1, ,,"data_frame"))="","",INDIRECT(ADDRESS(MOD(COLUMN(PK2),2)+1,INT((COLUMN(PK2)-1)/2)+1, ,,"data_frame")))</f>
        <v>q_65b_5</v>
      </c>
      <c r="PL1" s="14" t="str">
        <f t="shared" ref="PL1" ca="1" si="94">IF(INDIRECT(ADDRESS(MOD(COLUMN(PL2),2)+1,INT((COLUMN(PL2)-1)/2)+1, ,,"data_frame"))="","",INDIRECT(ADDRESS(MOD(COLUMN(PL2),2)+1,INT((COLUMN(PL2)-1)/2)+1, ,,"data_frame")))</f>
        <v>Spinal cord MRI Thoracic - Trauma</v>
      </c>
      <c r="PM1" s="14" t="str">
        <f t="shared" ref="PM1" ca="1" si="95">IF(INDIRECT(ADDRESS(MOD(COLUMN(PM2),2)+1,INT((COLUMN(PM2)-1)/2)+1, ,,"data_frame"))="","",INDIRECT(ADDRESS(MOD(COLUMN(PM2),2)+1,INT((COLUMN(PM2)-1)/2)+1, ,,"data_frame")))</f>
        <v>q_65b_6</v>
      </c>
      <c r="PN1" s="14" t="str">
        <f t="shared" ref="PN1" ca="1" si="96">IF(INDIRECT(ADDRESS(MOD(COLUMN(PN2),2)+1,INT((COLUMN(PN2)-1)/2)+1, ,,"data_frame"))="","",INDIRECT(ADDRESS(MOD(COLUMN(PN2),2)+1,INT((COLUMN(PN2)-1)/2)+1, ,,"data_frame")))</f>
        <v>Spinal cord MRI Thoracic - Syringomyelia</v>
      </c>
      <c r="PO1" s="14" t="str">
        <f t="shared" ref="PO1" ca="1" si="97">IF(INDIRECT(ADDRESS(MOD(COLUMN(PO2),2)+1,INT((COLUMN(PO2)-1)/2)+1, ,,"data_frame"))="","",INDIRECT(ADDRESS(MOD(COLUMN(PO2),2)+1,INT((COLUMN(PO2)-1)/2)+1, ,,"data_frame")))</f>
        <v>q_65b_7</v>
      </c>
      <c r="PP1" s="14" t="str">
        <f t="shared" ref="PP1" ca="1" si="98">IF(INDIRECT(ADDRESS(MOD(COLUMN(PP2),2)+1,INT((COLUMN(PP2)-1)/2)+1, ,,"data_frame"))="","",INDIRECT(ADDRESS(MOD(COLUMN(PP2),2)+1,INT((COLUMN(PP2)-1)/2)+1, ,,"data_frame")))</f>
        <v>Spinal cord MRI Thoracic - Other</v>
      </c>
      <c r="PQ1" s="14" t="str">
        <f t="shared" ref="PQ1" ca="1" si="99">IF(INDIRECT(ADDRESS(MOD(COLUMN(PQ2),2)+1,INT((COLUMN(PQ2)-1)/2)+1, ,,"data_frame"))="","",INDIRECT(ADDRESS(MOD(COLUMN(PQ2),2)+1,INT((COLUMN(PQ2)-1)/2)+1, ,,"data_frame")))</f>
        <v>q_65b_8</v>
      </c>
      <c r="PR1" s="14" t="str">
        <f t="shared" ref="PR1" ca="1" si="100">IF(INDIRECT(ADDRESS(MOD(COLUMN(PR2),2)+1,INT((COLUMN(PR2)-1)/2)+1, ,,"data_frame"))="","",INDIRECT(ADDRESS(MOD(COLUMN(PR2),2)+1,INT((COLUMN(PR2)-1)/2)+1, ,,"data_frame")))</f>
        <v>Spinal cord MRI Thoracic - NA</v>
      </c>
      <c r="PS1" s="14" t="str">
        <f t="shared" ca="1" si="63"/>
        <v>q_65c_1</v>
      </c>
      <c r="PT1" s="14" t="str">
        <f t="shared" ca="1" si="63"/>
        <v>Spinal cord MRI Lumbo-sacral - Normal</v>
      </c>
      <c r="PU1" s="14" t="str">
        <f t="shared" ref="PU1:PV1" ca="1" si="101">IF(INDIRECT(ADDRESS(MOD(COLUMN(PU2),2)+1,INT((COLUMN(PU2)-1)/2)+1, ,,"data_frame"))="","",INDIRECT(ADDRESS(MOD(COLUMN(PU2),2)+1,INT((COLUMN(PU2)-1)/2)+1, ,,"data_frame")))</f>
        <v>q_65c_2</v>
      </c>
      <c r="PV1" s="14" t="str">
        <f t="shared" ca="1" si="101"/>
        <v>Spinal cord MRI Lumbo-sacral - Tumor</v>
      </c>
      <c r="PW1" s="14" t="str">
        <f t="shared" ref="PW1" ca="1" si="102">IF(INDIRECT(ADDRESS(MOD(COLUMN(PW2),2)+1,INT((COLUMN(PW2)-1)/2)+1, ,,"data_frame"))="","",INDIRECT(ADDRESS(MOD(COLUMN(PW2),2)+1,INT((COLUMN(PW2)-1)/2)+1, ,,"data_frame")))</f>
        <v>q_65c_3</v>
      </c>
      <c r="PX1" s="14" t="str">
        <f t="shared" ref="PX1" ca="1" si="103">IF(INDIRECT(ADDRESS(MOD(COLUMN(PX2),2)+1,INT((COLUMN(PX2)-1)/2)+1, ,,"data_frame"))="","",INDIRECT(ADDRESS(MOD(COLUMN(PX2),2)+1,INT((COLUMN(PX2)-1)/2)+1, ,,"data_frame")))</f>
        <v>Spinal cord MRI Lumbo-sacral - Stenosis</v>
      </c>
      <c r="PY1" s="14" t="str">
        <f t="shared" ref="PY1" ca="1" si="104">IF(INDIRECT(ADDRESS(MOD(COLUMN(PY2),2)+1,INT((COLUMN(PY2)-1)/2)+1, ,,"data_frame"))="","",INDIRECT(ADDRESS(MOD(COLUMN(PY2),2)+1,INT((COLUMN(PY2)-1)/2)+1, ,,"data_frame")))</f>
        <v>q_65c_4</v>
      </c>
      <c r="PZ1" s="14" t="str">
        <f t="shared" ref="PZ1" ca="1" si="105">IF(INDIRECT(ADDRESS(MOD(COLUMN(PZ2),2)+1,INT((COLUMN(PZ2)-1)/2)+1, ,,"data_frame"))="","",INDIRECT(ADDRESS(MOD(COLUMN(PZ2),2)+1,INT((COLUMN(PZ2)-1)/2)+1, ,,"data_frame")))</f>
        <v>Spinal cord MRI Lumbo-sacral - Myelitis</v>
      </c>
      <c r="QA1" s="14" t="str">
        <f t="shared" ref="QA1" ca="1" si="106">IF(INDIRECT(ADDRESS(MOD(COLUMN(QA2),2)+1,INT((COLUMN(QA2)-1)/2)+1, ,,"data_frame"))="","",INDIRECT(ADDRESS(MOD(COLUMN(QA2),2)+1,INT((COLUMN(QA2)-1)/2)+1, ,,"data_frame")))</f>
        <v>q_65c_5</v>
      </c>
      <c r="QB1" s="14" t="str">
        <f t="shared" ref="QB1" ca="1" si="107">IF(INDIRECT(ADDRESS(MOD(COLUMN(QB2),2)+1,INT((COLUMN(QB2)-1)/2)+1, ,,"data_frame"))="","",INDIRECT(ADDRESS(MOD(COLUMN(QB2),2)+1,INT((COLUMN(QB2)-1)/2)+1, ,,"data_frame")))</f>
        <v>Spinal cord MRI Lumbo-sacral - Trauma</v>
      </c>
      <c r="QC1" s="14" t="str">
        <f t="shared" ref="QC1" ca="1" si="108">IF(INDIRECT(ADDRESS(MOD(COLUMN(QC2),2)+1,INT((COLUMN(QC2)-1)/2)+1, ,,"data_frame"))="","",INDIRECT(ADDRESS(MOD(COLUMN(QC2),2)+1,INT((COLUMN(QC2)-1)/2)+1, ,,"data_frame")))</f>
        <v>q_65c_6</v>
      </c>
      <c r="QD1" s="14" t="str">
        <f t="shared" ref="QD1" ca="1" si="109">IF(INDIRECT(ADDRESS(MOD(COLUMN(QD2),2)+1,INT((COLUMN(QD2)-1)/2)+1, ,,"data_frame"))="","",INDIRECT(ADDRESS(MOD(COLUMN(QD2),2)+1,INT((COLUMN(QD2)-1)/2)+1, ,,"data_frame")))</f>
        <v>Spinal cord MRI Lumbo-sacral - Syringomyelia</v>
      </c>
      <c r="QE1" s="14" t="str">
        <f t="shared" ref="QE1" ca="1" si="110">IF(INDIRECT(ADDRESS(MOD(COLUMN(QE2),2)+1,INT((COLUMN(QE2)-1)/2)+1, ,,"data_frame"))="","",INDIRECT(ADDRESS(MOD(COLUMN(QE2),2)+1,INT((COLUMN(QE2)-1)/2)+1, ,,"data_frame")))</f>
        <v>q_65c_7</v>
      </c>
      <c r="QF1" s="14" t="str">
        <f t="shared" ref="QF1" ca="1" si="111">IF(INDIRECT(ADDRESS(MOD(COLUMN(QF2),2)+1,INT((COLUMN(QF2)-1)/2)+1, ,,"data_frame"))="","",INDIRECT(ADDRESS(MOD(COLUMN(QF2),2)+1,INT((COLUMN(QF2)-1)/2)+1, ,,"data_frame")))</f>
        <v>Spinal cord MRI Lumbo-sacral - Other</v>
      </c>
      <c r="QG1" s="14" t="str">
        <f t="shared" ref="QG1" ca="1" si="112">IF(INDIRECT(ADDRESS(MOD(COLUMN(QG2),2)+1,INT((COLUMN(QG2)-1)/2)+1, ,,"data_frame"))="","",INDIRECT(ADDRESS(MOD(COLUMN(QG2),2)+1,INT((COLUMN(QG2)-1)/2)+1, ,,"data_frame")))</f>
        <v>q_65c_8</v>
      </c>
      <c r="QH1" s="14" t="str">
        <f t="shared" ref="QH1" ca="1" si="113">IF(INDIRECT(ADDRESS(MOD(COLUMN(QH2),2)+1,INT((COLUMN(QH2)-1)/2)+1, ,,"data_frame"))="","",INDIRECT(ADDRESS(MOD(COLUMN(QH2),2)+1,INT((COLUMN(QH2)-1)/2)+1, ,,"data_frame")))</f>
        <v>Spinal cord MRI Lumbo-sacral - NA</v>
      </c>
      <c r="QI1" s="14" t="str">
        <f t="shared" ca="1" si="63"/>
        <v>q_66</v>
      </c>
      <c r="QJ1" s="14" t="str">
        <f t="shared" ca="1" si="63"/>
        <v>FVC (% predicted values)</v>
      </c>
      <c r="QK1" s="14" t="str">
        <f t="shared" ca="1" si="63"/>
        <v>q_67</v>
      </c>
      <c r="QL1" s="14" t="str">
        <f t="shared" ca="1" si="63"/>
        <v>VC (% predicted values)</v>
      </c>
      <c r="QM1" s="14" t="str">
        <f t="shared" ca="1" si="63"/>
        <v>q_68_v</v>
      </c>
      <c r="QN1" s="14" t="str">
        <f t="shared" ca="1" si="63"/>
        <v>Maximal Inspiratory Pressure</v>
      </c>
      <c r="QO1" s="14" t="str">
        <f t="shared" ref="QO1:QP1" ca="1" si="114">IF(INDIRECT(ADDRESS(MOD(COLUMN(QO2),2)+1,INT((COLUMN(QO2)-1)/2)+1, ,,"data_frame"))="","",INDIRECT(ADDRESS(MOD(COLUMN(QO2),2)+1,INT((COLUMN(QO2)-1)/2)+1, ,,"data_frame")))</f>
        <v>q_68_u</v>
      </c>
      <c r="QP1" s="14" t="str">
        <f t="shared" ca="1" si="114"/>
        <v>Maximal Inspiratory Pressure unit</v>
      </c>
      <c r="QQ1" s="14" t="str">
        <f t="shared" ca="1" si="63"/>
        <v>q_69_v</v>
      </c>
      <c r="QR1" s="14" t="str">
        <f t="shared" ca="1" si="63"/>
        <v>Maximal Expiratory Pressure</v>
      </c>
      <c r="QS1" s="14" t="str">
        <f t="shared" ref="QS1:QT1" ca="1" si="115">IF(INDIRECT(ADDRESS(MOD(COLUMN(QS2),2)+1,INT((COLUMN(QS2)-1)/2)+1, ,,"data_frame"))="","",INDIRECT(ADDRESS(MOD(COLUMN(QS2),2)+1,INT((COLUMN(QS2)-1)/2)+1, ,,"data_frame")))</f>
        <v>q_69_u</v>
      </c>
      <c r="QT1" s="14" t="str">
        <f t="shared" ca="1" si="115"/>
        <v>Maximal Expiratory Pressure unit</v>
      </c>
      <c r="QU1" s="14" t="str">
        <f t="shared" ca="1" si="63"/>
        <v>q_70</v>
      </c>
      <c r="QV1" s="14" t="str">
        <f t="shared" ca="1" si="63"/>
        <v>SNIP – absolute value (cmH2O)</v>
      </c>
      <c r="QW1" s="14" t="str">
        <f t="shared" ca="1" si="63"/>
        <v>q_71</v>
      </c>
      <c r="QX1" s="14" t="str">
        <f t="shared" ca="1" si="63"/>
        <v>Nocturnal oximetry - mean value (%)</v>
      </c>
      <c r="QY1" s="14" t="str">
        <f t="shared" ca="1" si="63"/>
        <v>q_72</v>
      </c>
      <c r="QZ1" s="14" t="str">
        <f t="shared" ca="1" si="63"/>
        <v xml:space="preserve">Nocturnal oximetry &lt; 90% </v>
      </c>
      <c r="RA1" s="14" t="str">
        <f t="shared" ca="1" si="63"/>
        <v>q_73</v>
      </c>
      <c r="RB1" s="14" t="str">
        <f t="shared" ca="1" si="63"/>
        <v>Blood hypertension</v>
      </c>
      <c r="RC1" s="14" t="str">
        <f t="shared" ca="1" si="63"/>
        <v>q_74</v>
      </c>
      <c r="RD1" s="14" t="str">
        <f t="shared" ca="1" si="63"/>
        <v>Diabetes – type I / II</v>
      </c>
      <c r="RE1" s="14" t="str">
        <f t="shared" ca="1" si="63"/>
        <v>q_75</v>
      </c>
      <c r="RF1" s="14" t="str">
        <f t="shared" ca="1" si="63"/>
        <v>Hypercholesterolemia</v>
      </c>
      <c r="RG1" s="14" t="str">
        <f t="shared" ca="1" si="63"/>
        <v>q_76</v>
      </c>
      <c r="RH1" s="14" t="str">
        <f t="shared" ca="1" si="63"/>
        <v>Hypertriglyceridemia</v>
      </c>
      <c r="RI1" s="14" t="str">
        <f t="shared" ca="1" si="63"/>
        <v>q_77</v>
      </c>
      <c r="RJ1" s="14" t="str">
        <f t="shared" ca="1" si="63"/>
        <v>Hyperthyroidism</v>
      </c>
      <c r="RK1" s="14" t="str">
        <f t="shared" ca="1" si="63"/>
        <v>q_78</v>
      </c>
      <c r="RL1" s="14" t="str">
        <f t="shared" ca="1" si="63"/>
        <v>Hypothyroidism</v>
      </c>
      <c r="RM1" s="14" t="str">
        <f t="shared" ca="1" si="63"/>
        <v>q_79</v>
      </c>
      <c r="RN1" s="14" t="str">
        <f t="shared" ca="1" si="63"/>
        <v>Autoimmune rheumatologic disorder</v>
      </c>
      <c r="RO1" s="14" t="str">
        <f t="shared" ca="1" si="63"/>
        <v>q_80</v>
      </c>
      <c r="RP1" s="14" t="str">
        <f t="shared" ca="1" si="63"/>
        <v>Autoimmune intestinal disorder</v>
      </c>
      <c r="RQ1" s="14" t="str">
        <f t="shared" ca="1" si="63"/>
        <v>q_81</v>
      </c>
      <c r="RR1" s="14" t="str">
        <f t="shared" ca="1" si="63"/>
        <v>Stroke</v>
      </c>
      <c r="RS1" s="14" t="str">
        <f t="shared" ca="1" si="63"/>
        <v>q_82</v>
      </c>
      <c r="RT1" s="14" t="str">
        <f t="shared" ca="1" si="63"/>
        <v>Heart – ischemia</v>
      </c>
      <c r="RU1" s="14" t="str">
        <f t="shared" ca="1" si="63"/>
        <v>q_83</v>
      </c>
      <c r="RV1" s="14" t="str">
        <f t="shared" ca="1" si="63"/>
        <v>Heart – arrhytmia</v>
      </c>
      <c r="RW1" s="14" t="str">
        <f t="shared" ca="1" si="63"/>
        <v>q_84</v>
      </c>
      <c r="RX1" s="14" t="str">
        <f t="shared" ca="1" si="63"/>
        <v>Heart – insufficiency</v>
      </c>
      <c r="RY1" s="14" t="str">
        <f t="shared" ca="1" si="63"/>
        <v>q_85a_1</v>
      </c>
      <c r="RZ1" s="14" t="str">
        <f t="shared" ca="1" si="63"/>
        <v>Primary cancer - Brain</v>
      </c>
      <c r="SA1" s="14" t="str">
        <f t="shared" ref="SA1:SB1" ca="1" si="116">IF(INDIRECT(ADDRESS(MOD(COLUMN(SA2),2)+1,INT((COLUMN(SA2)-1)/2)+1, ,,"data_frame"))="","",INDIRECT(ADDRESS(MOD(COLUMN(SA2),2)+1,INT((COLUMN(SA2)-1)/2)+1, ,,"data_frame")))</f>
        <v>q_85a_2</v>
      </c>
      <c r="SB1" s="14" t="str">
        <f t="shared" ca="1" si="116"/>
        <v>Primary cancer - Neck</v>
      </c>
      <c r="SC1" s="14" t="str">
        <f t="shared" ref="SC1" ca="1" si="117">IF(INDIRECT(ADDRESS(MOD(COLUMN(SC2),2)+1,INT((COLUMN(SC2)-1)/2)+1, ,,"data_frame"))="","",INDIRECT(ADDRESS(MOD(COLUMN(SC2),2)+1,INT((COLUMN(SC2)-1)/2)+1, ,,"data_frame")))</f>
        <v>q_85a_3</v>
      </c>
      <c r="SD1" s="14" t="str">
        <f t="shared" ref="SD1" ca="1" si="118">IF(INDIRECT(ADDRESS(MOD(COLUMN(SD2),2)+1,INT((COLUMN(SD2)-1)/2)+1, ,,"data_frame"))="","",INDIRECT(ADDRESS(MOD(COLUMN(SD2),2)+1,INT((COLUMN(SD2)-1)/2)+1, ,,"data_frame")))</f>
        <v>Primary cancer - Breast</v>
      </c>
      <c r="SE1" s="14" t="str">
        <f t="shared" ref="SE1" ca="1" si="119">IF(INDIRECT(ADDRESS(MOD(COLUMN(SE2),2)+1,INT((COLUMN(SE2)-1)/2)+1, ,,"data_frame"))="","",INDIRECT(ADDRESS(MOD(COLUMN(SE2),2)+1,INT((COLUMN(SE2)-1)/2)+1, ,,"data_frame")))</f>
        <v>q_85a_4</v>
      </c>
      <c r="SF1" s="14" t="str">
        <f t="shared" ref="SF1" ca="1" si="120">IF(INDIRECT(ADDRESS(MOD(COLUMN(SF2),2)+1,INT((COLUMN(SF2)-1)/2)+1, ,,"data_frame"))="","",INDIRECT(ADDRESS(MOD(COLUMN(SF2),2)+1,INT((COLUMN(SF2)-1)/2)+1, ,,"data_frame")))</f>
        <v>Primary cancer - Lung</v>
      </c>
      <c r="SG1" s="14" t="str">
        <f t="shared" ref="SG1" ca="1" si="121">IF(INDIRECT(ADDRESS(MOD(COLUMN(SG2),2)+1,INT((COLUMN(SG2)-1)/2)+1, ,,"data_frame"))="","",INDIRECT(ADDRESS(MOD(COLUMN(SG2),2)+1,INT((COLUMN(SG2)-1)/2)+1, ,,"data_frame")))</f>
        <v>q_85a_5</v>
      </c>
      <c r="SH1" s="14" t="str">
        <f t="shared" ref="SH1" ca="1" si="122">IF(INDIRECT(ADDRESS(MOD(COLUMN(SH2),2)+1,INT((COLUMN(SH2)-1)/2)+1, ,,"data_frame"))="","",INDIRECT(ADDRESS(MOD(COLUMN(SH2),2)+1,INT((COLUMN(SH2)-1)/2)+1, ,,"data_frame")))</f>
        <v>Primary cancer - other Thoracic</v>
      </c>
      <c r="SI1" s="14" t="str">
        <f t="shared" ref="SI1" ca="1" si="123">IF(INDIRECT(ADDRESS(MOD(COLUMN(SI2),2)+1,INT((COLUMN(SI2)-1)/2)+1, ,,"data_frame"))="","",INDIRECT(ADDRESS(MOD(COLUMN(SI2),2)+1,INT((COLUMN(SI2)-1)/2)+1, ,,"data_frame")))</f>
        <v>q_85a_6</v>
      </c>
      <c r="SJ1" s="14" t="str">
        <f t="shared" ref="SJ1" ca="1" si="124">IF(INDIRECT(ADDRESS(MOD(COLUMN(SJ2),2)+1,INT((COLUMN(SJ2)-1)/2)+1, ,,"data_frame"))="","",INDIRECT(ADDRESS(MOD(COLUMN(SJ2),2)+1,INT((COLUMN(SJ2)-1)/2)+1, ,,"data_frame")))</f>
        <v>Primary cancer - Gastric</v>
      </c>
      <c r="SK1" s="14" t="str">
        <f t="shared" ref="SK1" ca="1" si="125">IF(INDIRECT(ADDRESS(MOD(COLUMN(SK2),2)+1,INT((COLUMN(SK2)-1)/2)+1, ,,"data_frame"))="","",INDIRECT(ADDRESS(MOD(COLUMN(SK2),2)+1,INT((COLUMN(SK2)-1)/2)+1, ,,"data_frame")))</f>
        <v>q_85a_7</v>
      </c>
      <c r="SL1" s="14" t="str">
        <f t="shared" ref="SL1" ca="1" si="126">IF(INDIRECT(ADDRESS(MOD(COLUMN(SL2),2)+1,INT((COLUMN(SL2)-1)/2)+1, ,,"data_frame"))="","",INDIRECT(ADDRESS(MOD(COLUMN(SL2),2)+1,INT((COLUMN(SL2)-1)/2)+1, ,,"data_frame")))</f>
        <v>Primary cancer - Colon</v>
      </c>
      <c r="SM1" s="14" t="str">
        <f t="shared" ref="SM1" ca="1" si="127">IF(INDIRECT(ADDRESS(MOD(COLUMN(SM2),2)+1,INT((COLUMN(SM2)-1)/2)+1, ,,"data_frame"))="","",INDIRECT(ADDRESS(MOD(COLUMN(SM2),2)+1,INT((COLUMN(SM2)-1)/2)+1, ,,"data_frame")))</f>
        <v>q_85a_8</v>
      </c>
      <c r="SN1" s="14" t="str">
        <f t="shared" ref="SN1" ca="1" si="128">IF(INDIRECT(ADDRESS(MOD(COLUMN(SN2),2)+1,INT((COLUMN(SN2)-1)/2)+1, ,,"data_frame"))="","",INDIRECT(ADDRESS(MOD(COLUMN(SN2),2)+1,INT((COLUMN(SN2)-1)/2)+1, ,,"data_frame")))</f>
        <v>Primary cancer - Rectum</v>
      </c>
      <c r="SO1" s="14" t="str">
        <f t="shared" ref="SO1" ca="1" si="129">IF(INDIRECT(ADDRESS(MOD(COLUMN(SO2),2)+1,INT((COLUMN(SO2)-1)/2)+1, ,,"data_frame"))="","",INDIRECT(ADDRESS(MOD(COLUMN(SO2),2)+1,INT((COLUMN(SO2)-1)/2)+1, ,,"data_frame")))</f>
        <v>q_85a_9</v>
      </c>
      <c r="SP1" s="14" t="str">
        <f t="shared" ref="SP1" ca="1" si="130">IF(INDIRECT(ADDRESS(MOD(COLUMN(SP2),2)+1,INT((COLUMN(SP2)-1)/2)+1, ,,"data_frame"))="","",INDIRECT(ADDRESS(MOD(COLUMN(SP2),2)+1,INT((COLUMN(SP2)-1)/2)+1, ,,"data_frame")))</f>
        <v>Primary cancer - other Abdominal</v>
      </c>
      <c r="SQ1" s="14" t="str">
        <f t="shared" ref="SQ1" ca="1" si="131">IF(INDIRECT(ADDRESS(MOD(COLUMN(SQ2),2)+1,INT((COLUMN(SQ2)-1)/2)+1, ,,"data_frame"))="","",INDIRECT(ADDRESS(MOD(COLUMN(SQ2),2)+1,INT((COLUMN(SQ2)-1)/2)+1, ,,"data_frame")))</f>
        <v>q_85a_10</v>
      </c>
      <c r="SR1" s="14" t="str">
        <f t="shared" ref="SR1" ca="1" si="132">IF(INDIRECT(ADDRESS(MOD(COLUMN(SR2),2)+1,INT((COLUMN(SR2)-1)/2)+1, ,,"data_frame"))="","",INDIRECT(ADDRESS(MOD(COLUMN(SR2),2)+1,INT((COLUMN(SR2)-1)/2)+1, ,,"data_frame")))</f>
        <v>Primary cancer - Prostate</v>
      </c>
      <c r="SS1" s="14" t="str">
        <f t="shared" ref="SS1" ca="1" si="133">IF(INDIRECT(ADDRESS(MOD(COLUMN(SS2),2)+1,INT((COLUMN(SS2)-1)/2)+1, ,,"data_frame"))="","",INDIRECT(ADDRESS(MOD(COLUMN(SS2),2)+1,INT((COLUMN(SS2)-1)/2)+1, ,,"data_frame")))</f>
        <v>q_85a_11</v>
      </c>
      <c r="ST1" s="14" t="str">
        <f t="shared" ref="ST1" ca="1" si="134">IF(INDIRECT(ADDRESS(MOD(COLUMN(ST2),2)+1,INT((COLUMN(ST2)-1)/2)+1, ,,"data_frame"))="","",INDIRECT(ADDRESS(MOD(COLUMN(ST2),2)+1,INT((COLUMN(ST2)-1)/2)+1, ,,"data_frame")))</f>
        <v>Primary cancer - Uterus</v>
      </c>
      <c r="SU1" s="14" t="str">
        <f t="shared" ref="SU1" ca="1" si="135">IF(INDIRECT(ADDRESS(MOD(COLUMN(SU2),2)+1,INT((COLUMN(SU2)-1)/2)+1, ,,"data_frame"))="","",INDIRECT(ADDRESS(MOD(COLUMN(SU2),2)+1,INT((COLUMN(SU2)-1)/2)+1, ,,"data_frame")))</f>
        <v>q_85a_12</v>
      </c>
      <c r="SV1" s="14" t="str">
        <f t="shared" ref="SV1" ca="1" si="136">IF(INDIRECT(ADDRESS(MOD(COLUMN(SV2),2)+1,INT((COLUMN(SV2)-1)/2)+1, ,,"data_frame"))="","",INDIRECT(ADDRESS(MOD(COLUMN(SV2),2)+1,INT((COLUMN(SV2)-1)/2)+1, ,,"data_frame")))</f>
        <v>Primary cancer - other Plevic</v>
      </c>
      <c r="SW1" s="14" t="str">
        <f t="shared" ref="SW1" ca="1" si="137">IF(INDIRECT(ADDRESS(MOD(COLUMN(SW2),2)+1,INT((COLUMN(SW2)-1)/2)+1, ,,"data_frame"))="","",INDIRECT(ADDRESS(MOD(COLUMN(SW2),2)+1,INT((COLUMN(SW2)-1)/2)+1, ,,"data_frame")))</f>
        <v>q_85a_13</v>
      </c>
      <c r="SX1" s="14" t="str">
        <f t="shared" ref="SX1" ca="1" si="138">IF(INDIRECT(ADDRESS(MOD(COLUMN(SX2),2)+1,INT((COLUMN(SX2)-1)/2)+1, ,,"data_frame"))="","",INDIRECT(ADDRESS(MOD(COLUMN(SX2),2)+1,INT((COLUMN(SX2)-1)/2)+1, ,,"data_frame")))</f>
        <v>Primary cancer - Spine</v>
      </c>
      <c r="SY1" s="14" t="str">
        <f t="shared" ref="SY1" ca="1" si="139">IF(INDIRECT(ADDRESS(MOD(COLUMN(SY2),2)+1,INT((COLUMN(SY2)-1)/2)+1, ,,"data_frame"))="","",INDIRECT(ADDRESS(MOD(COLUMN(SY2),2)+1,INT((COLUMN(SY2)-1)/2)+1, ,,"data_frame")))</f>
        <v>q_85a_14</v>
      </c>
      <c r="SZ1" s="14" t="str">
        <f t="shared" ref="SZ1" ca="1" si="140">IF(INDIRECT(ADDRESS(MOD(COLUMN(SZ2),2)+1,INT((COLUMN(SZ2)-1)/2)+1, ,,"data_frame"))="","",INDIRECT(ADDRESS(MOD(COLUMN(SZ2),2)+1,INT((COLUMN(SZ2)-1)/2)+1, ,,"data_frame")))</f>
        <v>Primary cancer - UL bone &amp; sarcomas</v>
      </c>
      <c r="TA1" s="14" t="str">
        <f t="shared" ref="TA1" ca="1" si="141">IF(INDIRECT(ADDRESS(MOD(COLUMN(TA2),2)+1,INT((COLUMN(TA2)-1)/2)+1, ,,"data_frame"))="","",INDIRECT(ADDRESS(MOD(COLUMN(TA2),2)+1,INT((COLUMN(TA2)-1)/2)+1, ,,"data_frame")))</f>
        <v>q_85a_15</v>
      </c>
      <c r="TB1" s="14" t="str">
        <f t="shared" ref="TB1" ca="1" si="142">IF(INDIRECT(ADDRESS(MOD(COLUMN(TB2),2)+1,INT((COLUMN(TB2)-1)/2)+1, ,,"data_frame"))="","",INDIRECT(ADDRESS(MOD(COLUMN(TB2),2)+1,INT((COLUMN(TB2)-1)/2)+1, ,,"data_frame")))</f>
        <v>Primary cancer - LL bone &amp; sarcomas</v>
      </c>
      <c r="TC1" s="14" t="str">
        <f t="shared" ref="TC1" ca="1" si="143">IF(INDIRECT(ADDRESS(MOD(COLUMN(TC2),2)+1,INT((COLUMN(TC2)-1)/2)+1, ,,"data_frame"))="","",INDIRECT(ADDRESS(MOD(COLUMN(TC2),2)+1,INT((COLUMN(TC2)-1)/2)+1, ,,"data_frame")))</f>
        <v>q_85a_16</v>
      </c>
      <c r="TD1" s="14" t="str">
        <f t="shared" ref="TD1" ca="1" si="144">IF(INDIRECT(ADDRESS(MOD(COLUMN(TD2),2)+1,INT((COLUMN(TD2)-1)/2)+1, ,,"data_frame"))="","",INDIRECT(ADDRESS(MOD(COLUMN(TD2),2)+1,INT((COLUMN(TD2)-1)/2)+1, ,,"data_frame")))</f>
        <v>Primary cancer - Skin</v>
      </c>
      <c r="TE1" s="14" t="str">
        <f t="shared" ref="TE1" ca="1" si="145">IF(INDIRECT(ADDRESS(MOD(COLUMN(TE2),2)+1,INT((COLUMN(TE2)-1)/2)+1, ,,"data_frame"))="","",INDIRECT(ADDRESS(MOD(COLUMN(TE2),2)+1,INT((COLUMN(TE2)-1)/2)+1, ,,"data_frame")))</f>
        <v>q_85a_17</v>
      </c>
      <c r="TF1" s="14" t="str">
        <f t="shared" ref="TF1" ca="1" si="146">IF(INDIRECT(ADDRESS(MOD(COLUMN(TF2),2)+1,INT((COLUMN(TF2)-1)/2)+1, ,,"data_frame"))="","",INDIRECT(ADDRESS(MOD(COLUMN(TF2),2)+1,INT((COLUMN(TF2)-1)/2)+1, ,,"data_frame")))</f>
        <v>Primary cancer - Leukemia</v>
      </c>
      <c r="TG1" s="14" t="str">
        <f t="shared" ref="TG1" ca="1" si="147">IF(INDIRECT(ADDRESS(MOD(COLUMN(TG2),2)+1,INT((COLUMN(TG2)-1)/2)+1, ,,"data_frame"))="","",INDIRECT(ADDRESS(MOD(COLUMN(TG2),2)+1,INT((COLUMN(TG2)-1)/2)+1, ,,"data_frame")))</f>
        <v>q_85a_18</v>
      </c>
      <c r="TH1" s="14" t="str">
        <f t="shared" ref="TH1" ca="1" si="148">IF(INDIRECT(ADDRESS(MOD(COLUMN(TH2),2)+1,INT((COLUMN(TH2)-1)/2)+1, ,,"data_frame"))="","",INDIRECT(ADDRESS(MOD(COLUMN(TH2),2)+1,INT((COLUMN(TH2)-1)/2)+1, ,,"data_frame")))</f>
        <v>Primary cancer - Lymphoma</v>
      </c>
      <c r="TI1" s="14" t="str">
        <f t="shared" ref="TI1" ca="1" si="149">IF(INDIRECT(ADDRESS(MOD(COLUMN(TI2),2)+1,INT((COLUMN(TI2)-1)/2)+1, ,,"data_frame"))="","",INDIRECT(ADDRESS(MOD(COLUMN(TI2),2)+1,INT((COLUMN(TI2)-1)/2)+1, ,,"data_frame")))</f>
        <v>q_85a_19</v>
      </c>
      <c r="TJ1" s="14" t="str">
        <f t="shared" ref="TJ1" ca="1" si="150">IF(INDIRECT(ADDRESS(MOD(COLUMN(TJ2),2)+1,INT((COLUMN(TJ2)-1)/2)+1, ,,"data_frame"))="","",INDIRECT(ADDRESS(MOD(COLUMN(TJ2),2)+1,INT((COLUMN(TJ2)-1)/2)+1, ,,"data_frame")))</f>
        <v>Primary cancer - other Blood</v>
      </c>
      <c r="TK1" s="14" t="str">
        <f t="shared" ca="1" si="63"/>
        <v>q_85b_1</v>
      </c>
      <c r="TL1" s="14" t="str">
        <f t="shared" ca="1" si="63"/>
        <v>Metastasis - Brain</v>
      </c>
      <c r="TM1" s="14" t="str">
        <f t="shared" ref="TM1:TN1" ca="1" si="151">IF(INDIRECT(ADDRESS(MOD(COLUMN(TM2),2)+1,INT((COLUMN(TM2)-1)/2)+1, ,,"data_frame"))="","",INDIRECT(ADDRESS(MOD(COLUMN(TM2),2)+1,INT((COLUMN(TM2)-1)/2)+1, ,,"data_frame")))</f>
        <v>q_85b_2</v>
      </c>
      <c r="TN1" s="14" t="str">
        <f t="shared" ca="1" si="151"/>
        <v>Metastasis - Neck</v>
      </c>
      <c r="TO1" s="14" t="str">
        <f t="shared" ref="TO1" ca="1" si="152">IF(INDIRECT(ADDRESS(MOD(COLUMN(TO2),2)+1,INT((COLUMN(TO2)-1)/2)+1, ,,"data_frame"))="","",INDIRECT(ADDRESS(MOD(COLUMN(TO2),2)+1,INT((COLUMN(TO2)-1)/2)+1, ,,"data_frame")))</f>
        <v>q_85b_3</v>
      </c>
      <c r="TP1" s="14" t="str">
        <f t="shared" ref="TP1" ca="1" si="153">IF(INDIRECT(ADDRESS(MOD(COLUMN(TP2),2)+1,INT((COLUMN(TP2)-1)/2)+1, ,,"data_frame"))="","",INDIRECT(ADDRESS(MOD(COLUMN(TP2),2)+1,INT((COLUMN(TP2)-1)/2)+1, ,,"data_frame")))</f>
        <v>Metastasis - Breast</v>
      </c>
      <c r="TQ1" s="14" t="str">
        <f t="shared" ref="TQ1" ca="1" si="154">IF(INDIRECT(ADDRESS(MOD(COLUMN(TQ2),2)+1,INT((COLUMN(TQ2)-1)/2)+1, ,,"data_frame"))="","",INDIRECT(ADDRESS(MOD(COLUMN(TQ2),2)+1,INT((COLUMN(TQ2)-1)/2)+1, ,,"data_frame")))</f>
        <v>q_85b_4</v>
      </c>
      <c r="TR1" s="14" t="str">
        <f t="shared" ref="TR1" ca="1" si="155">IF(INDIRECT(ADDRESS(MOD(COLUMN(TR2),2)+1,INT((COLUMN(TR2)-1)/2)+1, ,,"data_frame"))="","",INDIRECT(ADDRESS(MOD(COLUMN(TR2),2)+1,INT((COLUMN(TR2)-1)/2)+1, ,,"data_frame")))</f>
        <v>Metastasis - Lung</v>
      </c>
      <c r="TS1" s="14" t="str">
        <f t="shared" ref="TS1" ca="1" si="156">IF(INDIRECT(ADDRESS(MOD(COLUMN(TS2),2)+1,INT((COLUMN(TS2)-1)/2)+1, ,,"data_frame"))="","",INDIRECT(ADDRESS(MOD(COLUMN(TS2),2)+1,INT((COLUMN(TS2)-1)/2)+1, ,,"data_frame")))</f>
        <v>q_85b_5</v>
      </c>
      <c r="TT1" s="14" t="str">
        <f t="shared" ref="TT1" ca="1" si="157">IF(INDIRECT(ADDRESS(MOD(COLUMN(TT2),2)+1,INT((COLUMN(TT2)-1)/2)+1, ,,"data_frame"))="","",INDIRECT(ADDRESS(MOD(COLUMN(TT2),2)+1,INT((COLUMN(TT2)-1)/2)+1, ,,"data_frame")))</f>
        <v>Metastasis - other Thoracic</v>
      </c>
      <c r="TU1" s="14" t="str">
        <f t="shared" ref="TU1" ca="1" si="158">IF(INDIRECT(ADDRESS(MOD(COLUMN(TU2),2)+1,INT((COLUMN(TU2)-1)/2)+1, ,,"data_frame"))="","",INDIRECT(ADDRESS(MOD(COLUMN(TU2),2)+1,INT((COLUMN(TU2)-1)/2)+1, ,,"data_frame")))</f>
        <v>q_85b_6</v>
      </c>
      <c r="TV1" s="14" t="str">
        <f t="shared" ref="TV1" ca="1" si="159">IF(INDIRECT(ADDRESS(MOD(COLUMN(TV2),2)+1,INT((COLUMN(TV2)-1)/2)+1, ,,"data_frame"))="","",INDIRECT(ADDRESS(MOD(COLUMN(TV2),2)+1,INT((COLUMN(TV2)-1)/2)+1, ,,"data_frame")))</f>
        <v>Metastasis - Gastric</v>
      </c>
      <c r="TW1" s="14" t="str">
        <f t="shared" ref="TW1" ca="1" si="160">IF(INDIRECT(ADDRESS(MOD(COLUMN(TW2),2)+1,INT((COLUMN(TW2)-1)/2)+1, ,,"data_frame"))="","",INDIRECT(ADDRESS(MOD(COLUMN(TW2),2)+1,INT((COLUMN(TW2)-1)/2)+1, ,,"data_frame")))</f>
        <v>q_85b_7</v>
      </c>
      <c r="TX1" s="14" t="str">
        <f t="shared" ref="TX1" ca="1" si="161">IF(INDIRECT(ADDRESS(MOD(COLUMN(TX2),2)+1,INT((COLUMN(TX2)-1)/2)+1, ,,"data_frame"))="","",INDIRECT(ADDRESS(MOD(COLUMN(TX2),2)+1,INT((COLUMN(TX2)-1)/2)+1, ,,"data_frame")))</f>
        <v>Metastasis - Colon</v>
      </c>
      <c r="TY1" s="14" t="str">
        <f t="shared" ref="TY1" ca="1" si="162">IF(INDIRECT(ADDRESS(MOD(COLUMN(TY2),2)+1,INT((COLUMN(TY2)-1)/2)+1, ,,"data_frame"))="","",INDIRECT(ADDRESS(MOD(COLUMN(TY2),2)+1,INT((COLUMN(TY2)-1)/2)+1, ,,"data_frame")))</f>
        <v>q_85b_8</v>
      </c>
      <c r="TZ1" s="14" t="str">
        <f t="shared" ref="TZ1" ca="1" si="163">IF(INDIRECT(ADDRESS(MOD(COLUMN(TZ2),2)+1,INT((COLUMN(TZ2)-1)/2)+1, ,,"data_frame"))="","",INDIRECT(ADDRESS(MOD(COLUMN(TZ2),2)+1,INT((COLUMN(TZ2)-1)/2)+1, ,,"data_frame")))</f>
        <v>Metastasis - Rectum</v>
      </c>
      <c r="UA1" s="14" t="str">
        <f t="shared" ref="UA1" ca="1" si="164">IF(INDIRECT(ADDRESS(MOD(COLUMN(UA2),2)+1,INT((COLUMN(UA2)-1)/2)+1, ,,"data_frame"))="","",INDIRECT(ADDRESS(MOD(COLUMN(UA2),2)+1,INT((COLUMN(UA2)-1)/2)+1, ,,"data_frame")))</f>
        <v>q_85b_9</v>
      </c>
      <c r="UB1" s="14" t="str">
        <f t="shared" ref="UB1" ca="1" si="165">IF(INDIRECT(ADDRESS(MOD(COLUMN(UB2),2)+1,INT((COLUMN(UB2)-1)/2)+1, ,,"data_frame"))="","",INDIRECT(ADDRESS(MOD(COLUMN(UB2),2)+1,INT((COLUMN(UB2)-1)/2)+1, ,,"data_frame")))</f>
        <v>Metastasis - other Abdominal</v>
      </c>
      <c r="UC1" s="14" t="str">
        <f t="shared" ref="UC1" ca="1" si="166">IF(INDIRECT(ADDRESS(MOD(COLUMN(UC2),2)+1,INT((COLUMN(UC2)-1)/2)+1, ,,"data_frame"))="","",INDIRECT(ADDRESS(MOD(COLUMN(UC2),2)+1,INT((COLUMN(UC2)-1)/2)+1, ,,"data_frame")))</f>
        <v>q_85b_10</v>
      </c>
      <c r="UD1" s="14" t="str">
        <f t="shared" ref="UD1" ca="1" si="167">IF(INDIRECT(ADDRESS(MOD(COLUMN(UD2),2)+1,INT((COLUMN(UD2)-1)/2)+1, ,,"data_frame"))="","",INDIRECT(ADDRESS(MOD(COLUMN(UD2),2)+1,INT((COLUMN(UD2)-1)/2)+1, ,,"data_frame")))</f>
        <v>Metastasis - Prostate</v>
      </c>
      <c r="UE1" s="14" t="str">
        <f t="shared" ref="UE1" ca="1" si="168">IF(INDIRECT(ADDRESS(MOD(COLUMN(UE2),2)+1,INT((COLUMN(UE2)-1)/2)+1, ,,"data_frame"))="","",INDIRECT(ADDRESS(MOD(COLUMN(UE2),2)+1,INT((COLUMN(UE2)-1)/2)+1, ,,"data_frame")))</f>
        <v>q_85b_11</v>
      </c>
      <c r="UF1" s="14" t="str">
        <f t="shared" ref="UF1" ca="1" si="169">IF(INDIRECT(ADDRESS(MOD(COLUMN(UF2),2)+1,INT((COLUMN(UF2)-1)/2)+1, ,,"data_frame"))="","",INDIRECT(ADDRESS(MOD(COLUMN(UF2),2)+1,INT((COLUMN(UF2)-1)/2)+1, ,,"data_frame")))</f>
        <v>Metastasis - Uterus</v>
      </c>
      <c r="UG1" s="14" t="str">
        <f t="shared" ref="UG1" ca="1" si="170">IF(INDIRECT(ADDRESS(MOD(COLUMN(UG2),2)+1,INT((COLUMN(UG2)-1)/2)+1, ,,"data_frame"))="","",INDIRECT(ADDRESS(MOD(COLUMN(UG2),2)+1,INT((COLUMN(UG2)-1)/2)+1, ,,"data_frame")))</f>
        <v>q_85b_12</v>
      </c>
      <c r="UH1" s="14" t="str">
        <f t="shared" ref="UH1" ca="1" si="171">IF(INDIRECT(ADDRESS(MOD(COLUMN(UH2),2)+1,INT((COLUMN(UH2)-1)/2)+1, ,,"data_frame"))="","",INDIRECT(ADDRESS(MOD(COLUMN(UH2),2)+1,INT((COLUMN(UH2)-1)/2)+1, ,,"data_frame")))</f>
        <v>Metastasis - other Plevic</v>
      </c>
      <c r="UI1" s="14" t="str">
        <f t="shared" ref="UI1" ca="1" si="172">IF(INDIRECT(ADDRESS(MOD(COLUMN(UI2),2)+1,INT((COLUMN(UI2)-1)/2)+1, ,,"data_frame"))="","",INDIRECT(ADDRESS(MOD(COLUMN(UI2),2)+1,INT((COLUMN(UI2)-1)/2)+1, ,,"data_frame")))</f>
        <v>q_85b_13</v>
      </c>
      <c r="UJ1" s="14" t="str">
        <f t="shared" ref="UJ1" ca="1" si="173">IF(INDIRECT(ADDRESS(MOD(COLUMN(UJ2),2)+1,INT((COLUMN(UJ2)-1)/2)+1, ,,"data_frame"))="","",INDIRECT(ADDRESS(MOD(COLUMN(UJ2),2)+1,INT((COLUMN(UJ2)-1)/2)+1, ,,"data_frame")))</f>
        <v>Metastasis - Spine</v>
      </c>
      <c r="UK1" s="14" t="str">
        <f t="shared" ref="UK1" ca="1" si="174">IF(INDIRECT(ADDRESS(MOD(COLUMN(UK2),2)+1,INT((COLUMN(UK2)-1)/2)+1, ,,"data_frame"))="","",INDIRECT(ADDRESS(MOD(COLUMN(UK2),2)+1,INT((COLUMN(UK2)-1)/2)+1, ,,"data_frame")))</f>
        <v>q_85b_14</v>
      </c>
      <c r="UL1" s="14" t="str">
        <f t="shared" ref="UL1" ca="1" si="175">IF(INDIRECT(ADDRESS(MOD(COLUMN(UL2),2)+1,INT((COLUMN(UL2)-1)/2)+1, ,,"data_frame"))="","",INDIRECT(ADDRESS(MOD(COLUMN(UL2),2)+1,INT((COLUMN(UL2)-1)/2)+1, ,,"data_frame")))</f>
        <v>Metastasis - UL bone &amp; sarcomas</v>
      </c>
      <c r="UM1" s="14" t="str">
        <f t="shared" ref="UM1" ca="1" si="176">IF(INDIRECT(ADDRESS(MOD(COLUMN(UM2),2)+1,INT((COLUMN(UM2)-1)/2)+1, ,,"data_frame"))="","",INDIRECT(ADDRESS(MOD(COLUMN(UM2),2)+1,INT((COLUMN(UM2)-1)/2)+1, ,,"data_frame")))</f>
        <v>q_85b_15</v>
      </c>
      <c r="UN1" s="14" t="str">
        <f t="shared" ref="UN1" ca="1" si="177">IF(INDIRECT(ADDRESS(MOD(COLUMN(UN2),2)+1,INT((COLUMN(UN2)-1)/2)+1, ,,"data_frame"))="","",INDIRECT(ADDRESS(MOD(COLUMN(UN2),2)+1,INT((COLUMN(UN2)-1)/2)+1, ,,"data_frame")))</f>
        <v>Metastasis - LL bone &amp; sarcomas</v>
      </c>
      <c r="UO1" s="14" t="str">
        <f t="shared" ref="UO1" ca="1" si="178">IF(INDIRECT(ADDRESS(MOD(COLUMN(UO2),2)+1,INT((COLUMN(UO2)-1)/2)+1, ,,"data_frame"))="","",INDIRECT(ADDRESS(MOD(COLUMN(UO2),2)+1,INT((COLUMN(UO2)-1)/2)+1, ,,"data_frame")))</f>
        <v>q_85b_16</v>
      </c>
      <c r="UP1" s="14" t="str">
        <f t="shared" ref="UP1" ca="1" si="179">IF(INDIRECT(ADDRESS(MOD(COLUMN(UP2),2)+1,INT((COLUMN(UP2)-1)/2)+1, ,,"data_frame"))="","",INDIRECT(ADDRESS(MOD(COLUMN(UP2),2)+1,INT((COLUMN(UP2)-1)/2)+1, ,,"data_frame")))</f>
        <v>Metastasis - Skin</v>
      </c>
      <c r="UQ1" s="14" t="str">
        <f t="shared" ref="UQ1" ca="1" si="180">IF(INDIRECT(ADDRESS(MOD(COLUMN(UQ2),2)+1,INT((COLUMN(UQ2)-1)/2)+1, ,,"data_frame"))="","",INDIRECT(ADDRESS(MOD(COLUMN(UQ2),2)+1,INT((COLUMN(UQ2)-1)/2)+1, ,,"data_frame")))</f>
        <v>q_85b_17</v>
      </c>
      <c r="UR1" s="14" t="str">
        <f t="shared" ref="UR1" ca="1" si="181">IF(INDIRECT(ADDRESS(MOD(COLUMN(UR2),2)+1,INT((COLUMN(UR2)-1)/2)+1, ,,"data_frame"))="","",INDIRECT(ADDRESS(MOD(COLUMN(UR2),2)+1,INT((COLUMN(UR2)-1)/2)+1, ,,"data_frame")))</f>
        <v>Metastasis - Leukemia</v>
      </c>
      <c r="US1" s="14" t="str">
        <f t="shared" ref="US1" ca="1" si="182">IF(INDIRECT(ADDRESS(MOD(COLUMN(US2),2)+1,INT((COLUMN(US2)-1)/2)+1, ,,"data_frame"))="","",INDIRECT(ADDRESS(MOD(COLUMN(US2),2)+1,INT((COLUMN(US2)-1)/2)+1, ,,"data_frame")))</f>
        <v>q_85b_18</v>
      </c>
      <c r="UT1" s="14" t="str">
        <f t="shared" ref="UT1" ca="1" si="183">IF(INDIRECT(ADDRESS(MOD(COLUMN(UT2),2)+1,INT((COLUMN(UT2)-1)/2)+1, ,,"data_frame"))="","",INDIRECT(ADDRESS(MOD(COLUMN(UT2),2)+1,INT((COLUMN(UT2)-1)/2)+1, ,,"data_frame")))</f>
        <v>Metastasis - Lymphoma</v>
      </c>
      <c r="UU1" s="14" t="str">
        <f t="shared" ref="UU1" ca="1" si="184">IF(INDIRECT(ADDRESS(MOD(COLUMN(UU2),2)+1,INT((COLUMN(UU2)-1)/2)+1, ,,"data_frame"))="","",INDIRECT(ADDRESS(MOD(COLUMN(UU2),2)+1,INT((COLUMN(UU2)-1)/2)+1, ,,"data_frame")))</f>
        <v>q_85b_19</v>
      </c>
      <c r="UV1" s="14" t="str">
        <f t="shared" ref="UV1" ca="1" si="185">IF(INDIRECT(ADDRESS(MOD(COLUMN(UV2),2)+1,INT((COLUMN(UV2)-1)/2)+1, ,,"data_frame"))="","",INDIRECT(ADDRESS(MOD(COLUMN(UV2),2)+1,INT((COLUMN(UV2)-1)/2)+1, ,,"data_frame")))</f>
        <v>Metastasis - other Blood</v>
      </c>
      <c r="UW1" s="14" t="str">
        <f t="shared" ca="1" si="63"/>
        <v>q_86a</v>
      </c>
      <c r="UX1" s="14" t="str">
        <f t="shared" ca="1" si="63"/>
        <v>Cancer treatment – Chemotherapy</v>
      </c>
      <c r="UY1" s="14" t="str">
        <f t="shared" ca="1" si="63"/>
        <v>q_86b</v>
      </c>
      <c r="UZ1" s="14" t="str">
        <f t="shared" ca="1" si="63"/>
        <v>Drug used in chemotherapy</v>
      </c>
      <c r="VA1" s="14" t="str">
        <f t="shared" ref="VA1:XT1" ca="1" si="186">IF(INDIRECT(ADDRESS(MOD(COLUMN(VA2),2)+1,INT((COLUMN(VA2)-1)/2)+1, ,,"data_frame"))="","",INDIRECT(ADDRESS(MOD(COLUMN(VA2),2)+1,INT((COLUMN(VA2)-1)/2)+1, ,,"data_frame")))</f>
        <v>q_87a</v>
      </c>
      <c r="VB1" s="14" t="str">
        <f t="shared" ca="1" si="186"/>
        <v>Cancer treatment – Radiotherapy</v>
      </c>
      <c r="VC1" s="14" t="str">
        <f t="shared" ca="1" si="186"/>
        <v>q_87b</v>
      </c>
      <c r="VD1" s="14" t="str">
        <f t="shared" ca="1" si="186"/>
        <v>Cancer treatment – Radiotherapy of head or neck</v>
      </c>
      <c r="VE1" s="14" t="str">
        <f t="shared" ca="1" si="186"/>
        <v>q_88a</v>
      </c>
      <c r="VF1" s="14" t="str">
        <f t="shared" ca="1" si="186"/>
        <v>Smoking</v>
      </c>
      <c r="VG1" s="14" t="str">
        <f t="shared" ca="1" si="186"/>
        <v>q_88b</v>
      </c>
      <c r="VH1" s="14" t="str">
        <f t="shared" ca="1" si="186"/>
        <v>Year of initiation of smoking</v>
      </c>
      <c r="VI1" s="14" t="str">
        <f t="shared" ca="1" si="186"/>
        <v>.validation</v>
      </c>
      <c r="VJ1" s="14" t="str">
        <f t="shared" ca="1" si="186"/>
        <v>Must be at least 5 year old</v>
      </c>
      <c r="VK1" s="14" t="str">
        <f t="shared" ca="1" si="186"/>
        <v>.validation</v>
      </c>
      <c r="VL1" s="14" t="str">
        <f t="shared" ca="1" si="186"/>
        <v>Must not be after consultation</v>
      </c>
      <c r="VM1" s="14" t="str">
        <f t="shared" ca="1" si="186"/>
        <v>q_88c</v>
      </c>
      <c r="VN1" s="14" t="str">
        <f t="shared" ca="1" si="186"/>
        <v>Stopped smoking</v>
      </c>
      <c r="VO1" s="14" t="str">
        <f t="shared" ca="1" si="186"/>
        <v>q_88d</v>
      </c>
      <c r="VP1" s="14" t="str">
        <f t="shared" ca="1" si="186"/>
        <v>Year of interruption of smoking</v>
      </c>
      <c r="VQ1" s="14" t="str">
        <f t="shared" ca="1" si="186"/>
        <v>.validation</v>
      </c>
      <c r="VR1" s="14" t="str">
        <f t="shared" ca="1" si="186"/>
        <v>Must be already smoking</v>
      </c>
      <c r="VS1" s="14" t="str">
        <f t="shared" ca="1" si="186"/>
        <v>.validation</v>
      </c>
      <c r="VT1" s="14" t="str">
        <f t="shared" ca="1" si="186"/>
        <v>Must not be after consultation</v>
      </c>
      <c r="VU1" s="14" t="str">
        <f t="shared" ca="1" si="186"/>
        <v>q_88e</v>
      </c>
      <c r="VV1" s="14" t="str">
        <f t="shared" ca="1" si="186"/>
        <v>Mean number of packs/day</v>
      </c>
      <c r="VW1" s="14" t="str">
        <f t="shared" ca="1" si="186"/>
        <v>q_89a</v>
      </c>
      <c r="VX1" s="14" t="str">
        <f t="shared" ca="1" si="186"/>
        <v>Psychiatric medication</v>
      </c>
      <c r="VY1" s="14" t="str">
        <f t="shared" ca="1" si="186"/>
        <v>q_89b</v>
      </c>
      <c r="VZ1" s="14" t="str">
        <f t="shared" ca="1" si="186"/>
        <v>Drug(s) used in psychiatric medication</v>
      </c>
      <c r="WA1" s="14" t="str">
        <f t="shared" ca="1" si="186"/>
        <v>q_90a</v>
      </c>
      <c r="WB1" s="14" t="str">
        <f t="shared" ca="1" si="186"/>
        <v xml:space="preserve">Supplements </v>
      </c>
      <c r="WC1" s="14" t="str">
        <f t="shared" ca="1" si="186"/>
        <v>q_90b</v>
      </c>
      <c r="WD1" s="14" t="str">
        <f t="shared" ca="1" si="186"/>
        <v xml:space="preserve">Supplement name(s) </v>
      </c>
      <c r="WE1" s="14" t="str">
        <f t="shared" ca="1" si="186"/>
        <v>q_91a</v>
      </c>
      <c r="WF1" s="14" t="str">
        <f t="shared" ca="1" si="186"/>
        <v>Riluzole</v>
      </c>
      <c r="WG1" s="14" t="str">
        <f t="shared" ca="1" si="186"/>
        <v>q_91b</v>
      </c>
      <c r="WH1" s="14" t="str">
        <f t="shared" ca="1" si="186"/>
        <v>Date of initiation of Riluzole</v>
      </c>
      <c r="WI1" s="14" t="str">
        <f t="shared" ca="1" si="186"/>
        <v>q_91c</v>
      </c>
      <c r="WJ1" s="14" t="str">
        <f t="shared" ca="1" si="186"/>
        <v>Side effects of Riluzole</v>
      </c>
      <c r="WK1" s="14" t="str">
        <f t="shared" ca="1" si="186"/>
        <v>q_92a</v>
      </c>
      <c r="WL1" s="14" t="str">
        <f t="shared" ca="1" si="186"/>
        <v>Antiepileptc drug</v>
      </c>
      <c r="WM1" s="14" t="str">
        <f t="shared" ca="1" si="186"/>
        <v>q_92b</v>
      </c>
      <c r="WN1" s="14" t="str">
        <f t="shared" ca="1" si="186"/>
        <v>Antiepileptc's name</v>
      </c>
      <c r="WO1" s="14" t="str">
        <f t="shared" ca="1" si="186"/>
        <v>q_93a</v>
      </c>
      <c r="WP1" s="14" t="str">
        <f t="shared" ca="1" si="186"/>
        <v>Statins</v>
      </c>
      <c r="WQ1" s="14" t="str">
        <f t="shared" ca="1" si="186"/>
        <v>q_93b</v>
      </c>
      <c r="WR1" s="14" t="str">
        <f t="shared" ca="1" si="186"/>
        <v>Statin's name</v>
      </c>
      <c r="WS1" s="14" t="str">
        <f t="shared" ca="1" si="186"/>
        <v>q_94a</v>
      </c>
      <c r="WT1" s="14" t="str">
        <f t="shared" ca="1" si="186"/>
        <v>NSAID</v>
      </c>
      <c r="WU1" s="14" t="str">
        <f t="shared" ca="1" si="186"/>
        <v>q_94b</v>
      </c>
      <c r="WV1" s="14" t="str">
        <f t="shared" ca="1" si="186"/>
        <v>NSAID drug name</v>
      </c>
      <c r="WW1" s="14" t="str">
        <f t="shared" ca="1" si="186"/>
        <v>q_95a</v>
      </c>
      <c r="WX1" s="14" t="str">
        <f t="shared" ca="1" si="186"/>
        <v>Steroids</v>
      </c>
      <c r="WY1" s="14" t="str">
        <f t="shared" ca="1" si="186"/>
        <v>q_95b</v>
      </c>
      <c r="WZ1" s="14" t="str">
        <f t="shared" ca="1" si="186"/>
        <v>Steroid's name</v>
      </c>
      <c r="XA1" s="14" t="str">
        <f t="shared" ca="1" si="186"/>
        <v>q_96a</v>
      </c>
      <c r="XB1" s="14" t="str">
        <f t="shared" ca="1" si="186"/>
        <v>Immunosupressors</v>
      </c>
      <c r="XC1" s="14" t="str">
        <f t="shared" ca="1" si="186"/>
        <v>q_96b</v>
      </c>
      <c r="XD1" s="14" t="str">
        <f t="shared" ca="1" si="186"/>
        <v>Immunosupressor's name</v>
      </c>
      <c r="XE1" s="14" t="str">
        <f t="shared" ca="1" si="186"/>
        <v>q_97a</v>
      </c>
      <c r="XF1" s="14" t="str">
        <f t="shared" ca="1" si="186"/>
        <v>SOD1 mutation</v>
      </c>
      <c r="XG1" s="14" t="str">
        <f t="shared" ca="1" si="186"/>
        <v>q_97b</v>
      </c>
      <c r="XH1" s="14" t="str">
        <f t="shared" ca="1" si="186"/>
        <v>SOD1 mutation type</v>
      </c>
      <c r="XI1" s="14" t="str">
        <f t="shared" ref="XI1:XJ1" ca="1" si="187">IF(INDIRECT(ADDRESS(MOD(COLUMN(XI2),2)+1,INT((COLUMN(XI2)-1)/2)+1, ,,"data_frame"))="","",INDIRECT(ADDRESS(MOD(COLUMN(XI2),2)+1,INT((COLUMN(XI2)-1)/2)+1, ,,"data_frame")))</f>
        <v>.verification</v>
      </c>
      <c r="XJ1" s="14" t="str">
        <f t="shared" ca="1" si="187"/>
        <v>SOD1 mutation type is relevant only when mutation is found</v>
      </c>
      <c r="XK1" s="14" t="str">
        <f t="shared" ref="XK1:XL1" ca="1" si="188">IF(INDIRECT(ADDRESS(MOD(COLUMN(XK2),2)+1,INT((COLUMN(XK2)-1)/2)+1, ,,"data_frame"))="","",INDIRECT(ADDRESS(MOD(COLUMN(XK2),2)+1,INT((COLUMN(XK2)-1)/2)+1, ,,"data_frame")))</f>
        <v>q_98_1</v>
      </c>
      <c r="XL1" s="14" t="str">
        <f t="shared" ca="1" si="188"/>
        <v>Abnormal C9orf72 repeat-expansion</v>
      </c>
      <c r="XM1" s="14" t="str">
        <f t="shared" ca="1" si="186"/>
        <v>q_98_2a</v>
      </c>
      <c r="XN1" s="14" t="str">
        <f t="shared" ca="1" si="186"/>
        <v>TBK1 mutation</v>
      </c>
      <c r="XO1" s="14" t="str">
        <f t="shared" ref="XO1:XP1" ca="1" si="189">IF(INDIRECT(ADDRESS(MOD(COLUMN(XO2),2)+1,INT((COLUMN(XO2)-1)/2)+1, ,,"data_frame"))="","",INDIRECT(ADDRESS(MOD(COLUMN(XO2),2)+1,INT((COLUMN(XO2)-1)/2)+1, ,,"data_frame")))</f>
        <v>q_98_2b</v>
      </c>
      <c r="XP1" s="14" t="str">
        <f t="shared" ca="1" si="189"/>
        <v>TBK1 mutation type</v>
      </c>
      <c r="XQ1" s="14" t="str">
        <f t="shared" ref="XQ1:XR1" ca="1" si="190">IF(INDIRECT(ADDRESS(MOD(COLUMN(XQ2),2)+1,INT((COLUMN(XQ2)-1)/2)+1, ,,"data_frame"))="","",INDIRECT(ADDRESS(MOD(COLUMN(XQ2),2)+1,INT((COLUMN(XQ2)-1)/2)+1, ,,"data_frame")))</f>
        <v>.verification</v>
      </c>
      <c r="XR1" s="14" t="str">
        <f t="shared" ca="1" si="190"/>
        <v>TBK1 mutation type is relevant only when mutation is found</v>
      </c>
      <c r="XS1" s="14" t="str">
        <f t="shared" ca="1" si="186"/>
        <v>q_99.a1</v>
      </c>
      <c r="XT1" s="14" t="str">
        <f t="shared" ca="1" si="186"/>
        <v>Other gene 1</v>
      </c>
      <c r="XU1" s="14" t="str">
        <f t="shared" ref="XU1:ABZ1" ca="1" si="191">IF(INDIRECT(ADDRESS(MOD(COLUMN(XU2),2)+1,INT((COLUMN(XU2)-1)/2)+1, ,,"data_frame"))="","",INDIRECT(ADDRESS(MOD(COLUMN(XU2),2)+1,INT((COLUMN(XU2)-1)/2)+1, ,,"data_frame")))</f>
        <v>q_99.b1</v>
      </c>
      <c r="XV1" s="14" t="str">
        <f t="shared" ca="1" si="191"/>
        <v>Other gene 1 mutation type</v>
      </c>
      <c r="XW1" s="14" t="str">
        <f t="shared" ca="1" si="191"/>
        <v>.verification</v>
      </c>
      <c r="XX1" s="14" t="str">
        <f t="shared" ca="1" si="191"/>
        <v>Gene 1 mutation type is relevant only when mutation is found</v>
      </c>
      <c r="XY1" s="14" t="str">
        <f t="shared" ref="XY1:XZ1" ca="1" si="192">IF(INDIRECT(ADDRESS(MOD(COLUMN(XY2),2)+1,INT((COLUMN(XY2)-1)/2)+1, ,,"data_frame"))="","",INDIRECT(ADDRESS(MOD(COLUMN(XY2),2)+1,INT((COLUMN(XY2)-1)/2)+1, ,,"data_frame")))</f>
        <v>q_99.a2</v>
      </c>
      <c r="XZ1" s="14" t="str">
        <f t="shared" ca="1" si="192"/>
        <v>Other gene 2</v>
      </c>
      <c r="YA1" s="14" t="str">
        <f t="shared" ca="1" si="191"/>
        <v>q_99.b2</v>
      </c>
      <c r="YB1" s="14" t="str">
        <f t="shared" ca="1" si="191"/>
        <v>Other gene 2 mutation type</v>
      </c>
      <c r="YC1" s="14" t="str">
        <f t="shared" ca="1" si="191"/>
        <v>.verification</v>
      </c>
      <c r="YD1" s="14" t="str">
        <f t="shared" ca="1" si="191"/>
        <v>Gene 2 mutation type is relevant only when mutation is found</v>
      </c>
      <c r="YE1" s="14" t="str">
        <f t="shared" ca="1" si="191"/>
        <v>q_99.a3</v>
      </c>
      <c r="YF1" s="14" t="str">
        <f t="shared" ca="1" si="191"/>
        <v>Other gene 3</v>
      </c>
      <c r="YG1" s="14" t="str">
        <f t="shared" ca="1" si="191"/>
        <v>q_99.b3</v>
      </c>
      <c r="YH1" s="14" t="str">
        <f t="shared" ca="1" si="191"/>
        <v>Other gene 3 mutation type</v>
      </c>
      <c r="YI1" s="14" t="str">
        <f t="shared" ca="1" si="191"/>
        <v>.verification</v>
      </c>
      <c r="YJ1" s="14" t="str">
        <f t="shared" ca="1" si="191"/>
        <v>Gene 3 mutation type is relevant only when mutation is found</v>
      </c>
      <c r="YK1" s="14" t="str">
        <f t="shared" ca="1" si="191"/>
        <v>q_99.a4</v>
      </c>
      <c r="YL1" s="14" t="str">
        <f t="shared" ca="1" si="191"/>
        <v>Other gene 4</v>
      </c>
      <c r="YM1" s="14" t="str">
        <f t="shared" ca="1" si="191"/>
        <v>q_99.b4</v>
      </c>
      <c r="YN1" s="14" t="str">
        <f t="shared" ca="1" si="191"/>
        <v>Other gene 4 mutation type</v>
      </c>
      <c r="YO1" s="14" t="str">
        <f t="shared" ca="1" si="191"/>
        <v>.verification</v>
      </c>
      <c r="YP1" s="14" t="str">
        <f t="shared" ca="1" si="191"/>
        <v>Gene 4 mutation type is relevant only when mutation is found</v>
      </c>
      <c r="YQ1" s="14" t="str">
        <f t="shared" ref="YQ1:YR1" ca="1" si="193">IF(INDIRECT(ADDRESS(MOD(COLUMN(YQ2),2)+1,INT((COLUMN(YQ2)-1)/2)+1, ,,"data_frame"))="","",INDIRECT(ADDRESS(MOD(COLUMN(YQ2),2)+1,INT((COLUMN(YQ2)-1)/2)+1, ,,"data_frame")))</f>
        <v>q_99.a5</v>
      </c>
      <c r="YR1" s="14" t="str">
        <f t="shared" ca="1" si="193"/>
        <v>Other gene 5</v>
      </c>
      <c r="YS1" s="14" t="str">
        <f t="shared" ref="YS1" ca="1" si="194">IF(INDIRECT(ADDRESS(MOD(COLUMN(YS2),2)+1,INT((COLUMN(YS2)-1)/2)+1, ,,"data_frame"))="","",INDIRECT(ADDRESS(MOD(COLUMN(YS2),2)+1,INT((COLUMN(YS2)-1)/2)+1, ,,"data_frame")))</f>
        <v>q_99.b5</v>
      </c>
      <c r="YT1" s="14" t="str">
        <f t="shared" ref="YT1" ca="1" si="195">IF(INDIRECT(ADDRESS(MOD(COLUMN(YT2),2)+1,INT((COLUMN(YT2)-1)/2)+1, ,,"data_frame"))="","",INDIRECT(ADDRESS(MOD(COLUMN(YT2),2)+1,INT((COLUMN(YT2)-1)/2)+1, ,,"data_frame")))</f>
        <v>Other gene 5 mutation type</v>
      </c>
      <c r="YU1" s="14" t="str">
        <f t="shared" ref="YU1" ca="1" si="196">IF(INDIRECT(ADDRESS(MOD(COLUMN(YU2),2)+1,INT((COLUMN(YU2)-1)/2)+1, ,,"data_frame"))="","",INDIRECT(ADDRESS(MOD(COLUMN(YU2),2)+1,INT((COLUMN(YU2)-1)/2)+1, ,,"data_frame")))</f>
        <v>.verification</v>
      </c>
      <c r="YV1" s="14" t="str">
        <f t="shared" ref="YV1" ca="1" si="197">IF(INDIRECT(ADDRESS(MOD(COLUMN(YV2),2)+1,INT((COLUMN(YV2)-1)/2)+1, ,,"data_frame"))="","",INDIRECT(ADDRESS(MOD(COLUMN(YV2),2)+1,INT((COLUMN(YV2)-1)/2)+1, ,,"data_frame")))</f>
        <v>Gene 5 mutation type is relevant only when mutation is found</v>
      </c>
      <c r="YW1" s="14" t="str">
        <f t="shared" ref="YW1" ca="1" si="198">IF(INDIRECT(ADDRESS(MOD(COLUMN(YW2),2)+1,INT((COLUMN(YW2)-1)/2)+1, ,,"data_frame"))="","",INDIRECT(ADDRESS(MOD(COLUMN(YW2),2)+1,INT((COLUMN(YW2)-1)/2)+1, ,,"data_frame")))</f>
        <v>q_99.a6</v>
      </c>
      <c r="YX1" s="14" t="str">
        <f t="shared" ref="YX1" ca="1" si="199">IF(INDIRECT(ADDRESS(MOD(COLUMN(YX2),2)+1,INT((COLUMN(YX2)-1)/2)+1, ,,"data_frame"))="","",INDIRECT(ADDRESS(MOD(COLUMN(YX2),2)+1,INT((COLUMN(YX2)-1)/2)+1, ,,"data_frame")))</f>
        <v>Other gene 6</v>
      </c>
      <c r="YY1" s="14" t="str">
        <f t="shared" ref="YY1" ca="1" si="200">IF(INDIRECT(ADDRESS(MOD(COLUMN(YY2),2)+1,INT((COLUMN(YY2)-1)/2)+1, ,,"data_frame"))="","",INDIRECT(ADDRESS(MOD(COLUMN(YY2),2)+1,INT((COLUMN(YY2)-1)/2)+1, ,,"data_frame")))</f>
        <v>q_99.b6</v>
      </c>
      <c r="YZ1" s="14" t="str">
        <f t="shared" ref="YZ1" ca="1" si="201">IF(INDIRECT(ADDRESS(MOD(COLUMN(YZ2),2)+1,INT((COLUMN(YZ2)-1)/2)+1, ,,"data_frame"))="","",INDIRECT(ADDRESS(MOD(COLUMN(YZ2),2)+1,INT((COLUMN(YZ2)-1)/2)+1, ,,"data_frame")))</f>
        <v>Other gene 6 mutation type</v>
      </c>
      <c r="ZA1" s="14" t="str">
        <f t="shared" ref="ZA1" ca="1" si="202">IF(INDIRECT(ADDRESS(MOD(COLUMN(ZA2),2)+1,INT((COLUMN(ZA2)-1)/2)+1, ,,"data_frame"))="","",INDIRECT(ADDRESS(MOD(COLUMN(ZA2),2)+1,INT((COLUMN(ZA2)-1)/2)+1, ,,"data_frame")))</f>
        <v>.verification</v>
      </c>
      <c r="ZB1" s="14" t="str">
        <f t="shared" ref="ZB1" ca="1" si="203">IF(INDIRECT(ADDRESS(MOD(COLUMN(ZB2),2)+1,INT((COLUMN(ZB2)-1)/2)+1, ,,"data_frame"))="","",INDIRECT(ADDRESS(MOD(COLUMN(ZB2),2)+1,INT((COLUMN(ZB2)-1)/2)+1, ,,"data_frame")))</f>
        <v>Gene 6 mutation type is relevant only when mutation is found</v>
      </c>
      <c r="ZC1" s="14" t="str">
        <f t="shared" ref="ZC1" ca="1" si="204">IF(INDIRECT(ADDRESS(MOD(COLUMN(ZC2),2)+1,INT((COLUMN(ZC2)-1)/2)+1, ,,"data_frame"))="","",INDIRECT(ADDRESS(MOD(COLUMN(ZC2),2)+1,INT((COLUMN(ZC2)-1)/2)+1, ,,"data_frame")))</f>
        <v>q_99.a7</v>
      </c>
      <c r="ZD1" s="14" t="str">
        <f t="shared" ref="ZD1" ca="1" si="205">IF(INDIRECT(ADDRESS(MOD(COLUMN(ZD2),2)+1,INT((COLUMN(ZD2)-1)/2)+1, ,,"data_frame"))="","",INDIRECT(ADDRESS(MOD(COLUMN(ZD2),2)+1,INT((COLUMN(ZD2)-1)/2)+1, ,,"data_frame")))</f>
        <v>Other gene 7</v>
      </c>
      <c r="ZE1" s="14" t="str">
        <f t="shared" ref="ZE1" ca="1" si="206">IF(INDIRECT(ADDRESS(MOD(COLUMN(ZE2),2)+1,INT((COLUMN(ZE2)-1)/2)+1, ,,"data_frame"))="","",INDIRECT(ADDRESS(MOD(COLUMN(ZE2),2)+1,INT((COLUMN(ZE2)-1)/2)+1, ,,"data_frame")))</f>
        <v>q_99.b7</v>
      </c>
      <c r="ZF1" s="14" t="str">
        <f t="shared" ref="ZF1" ca="1" si="207">IF(INDIRECT(ADDRESS(MOD(COLUMN(ZF2),2)+1,INT((COLUMN(ZF2)-1)/2)+1, ,,"data_frame"))="","",INDIRECT(ADDRESS(MOD(COLUMN(ZF2),2)+1,INT((COLUMN(ZF2)-1)/2)+1, ,,"data_frame")))</f>
        <v>Other gene 7 mutation type</v>
      </c>
      <c r="ZG1" s="14" t="str">
        <f t="shared" ref="ZG1" ca="1" si="208">IF(INDIRECT(ADDRESS(MOD(COLUMN(ZG2),2)+1,INT((COLUMN(ZG2)-1)/2)+1, ,,"data_frame"))="","",INDIRECT(ADDRESS(MOD(COLUMN(ZG2),2)+1,INT((COLUMN(ZG2)-1)/2)+1, ,,"data_frame")))</f>
        <v>.verification</v>
      </c>
      <c r="ZH1" s="14" t="str">
        <f t="shared" ref="ZH1" ca="1" si="209">IF(INDIRECT(ADDRESS(MOD(COLUMN(ZH2),2)+1,INT((COLUMN(ZH2)-1)/2)+1, ,,"data_frame"))="","",INDIRECT(ADDRESS(MOD(COLUMN(ZH2),2)+1,INT((COLUMN(ZH2)-1)/2)+1, ,,"data_frame")))</f>
        <v>Gene 7 mutation type is relevant only when mutation is found</v>
      </c>
      <c r="ZI1" s="14" t="str">
        <f t="shared" ca="1" si="191"/>
        <v>q_99.c1</v>
      </c>
      <c r="ZJ1" s="14" t="str">
        <f t="shared" ca="1" si="191"/>
        <v>Was the patient included in other genomic studies</v>
      </c>
      <c r="ZK1" s="14" t="str">
        <f t="shared" ca="1" si="191"/>
        <v>q_99.c2</v>
      </c>
      <c r="ZL1" s="14" t="str">
        <f t="shared" ca="1" si="191"/>
        <v>Genomic study name 1</v>
      </c>
      <c r="ZM1" s="14" t="str">
        <f t="shared" ca="1" si="191"/>
        <v>q_99.3b</v>
      </c>
      <c r="ZN1" s="14" t="str">
        <f t="shared" ca="1" si="191"/>
        <v>Genomic study name 2</v>
      </c>
      <c r="ZO1" s="14" t="str">
        <f t="shared" ca="1" si="191"/>
        <v>q_100a_1</v>
      </c>
      <c r="ZP1" s="14" t="str">
        <f t="shared" ca="1" si="191"/>
        <v>Which family member 1 had a history of ALS</v>
      </c>
      <c r="ZQ1" s="14" t="str">
        <f t="shared" ca="1" si="191"/>
        <v>q_100a_2</v>
      </c>
      <c r="ZR1" s="14" t="str">
        <f t="shared" ca="1" si="191"/>
        <v>How many family members 1 had a history of ALS</v>
      </c>
      <c r="ZS1" s="14" t="str">
        <f t="shared" ca="1" si="191"/>
        <v>q_100b_1</v>
      </c>
      <c r="ZT1" s="14" t="str">
        <f t="shared" ca="1" si="191"/>
        <v>Which family member 2 had a history of ALS</v>
      </c>
      <c r="ZU1" s="14" t="str">
        <f t="shared" ca="1" si="191"/>
        <v>q_100b_2</v>
      </c>
      <c r="ZV1" s="14" t="str">
        <f t="shared" ca="1" si="191"/>
        <v>How many family members 2 had a history of ALS</v>
      </c>
      <c r="ZW1" s="14" t="str">
        <f t="shared" ca="1" si="191"/>
        <v>q_100c_1</v>
      </c>
      <c r="ZX1" s="14" t="str">
        <f t="shared" ca="1" si="191"/>
        <v>Which family member 3 had a history of ALS</v>
      </c>
      <c r="ZY1" s="14" t="str">
        <f t="shared" ca="1" si="191"/>
        <v>q_100c_2</v>
      </c>
      <c r="ZZ1" s="14" t="str">
        <f t="shared" ca="1" si="191"/>
        <v>How many family members 3 had a history of ALS</v>
      </c>
      <c r="AAA1" s="14" t="str">
        <f t="shared" ca="1" si="191"/>
        <v>q_100d_1</v>
      </c>
      <c r="AAB1" s="14" t="str">
        <f t="shared" ca="1" si="191"/>
        <v>Which family member 4 had a history of ALS</v>
      </c>
      <c r="AAC1" s="14" t="str">
        <f t="shared" ref="ZK1:AAD1" ca="1" si="210">IF(INDIRECT(ADDRESS(MOD(COLUMN(AAC2),2)+1,INT((COLUMN(AAC2)-1)/2)+1, ,,"data_frame"))="","",INDIRECT(ADDRESS(MOD(COLUMN(AAC2),2)+1,INT((COLUMN(AAC2)-1)/2)+1, ,,"data_frame")))</f>
        <v>q_100d_2</v>
      </c>
      <c r="AAD1" s="14" t="str">
        <f t="shared" ca="1" si="210"/>
        <v>How many family members 4 had a history of ALS</v>
      </c>
      <c r="AAE1" s="14" t="str">
        <f t="shared" ca="1" si="191"/>
        <v>q_101a_1</v>
      </c>
      <c r="AAF1" s="14" t="str">
        <f t="shared" ca="1" si="191"/>
        <v>Which family member 1 had a history of FTD</v>
      </c>
      <c r="AAG1" s="14" t="str">
        <f t="shared" ca="1" si="191"/>
        <v>q_101a_2</v>
      </c>
      <c r="AAH1" s="14" t="str">
        <f t="shared" ca="1" si="191"/>
        <v>How many family members 1 had a history of FTD</v>
      </c>
      <c r="AAI1" s="14" t="str">
        <f t="shared" ref="ZQ1:AAJ1" ca="1" si="211">IF(INDIRECT(ADDRESS(MOD(COLUMN(AAI2),2)+1,INT((COLUMN(AAI2)-1)/2)+1, ,,"data_frame"))="","",INDIRECT(ADDRESS(MOD(COLUMN(AAI2),2)+1,INT((COLUMN(AAI2)-1)/2)+1, ,,"data_frame")))</f>
        <v>q_101b_1</v>
      </c>
      <c r="AAJ1" s="14" t="str">
        <f t="shared" ca="1" si="211"/>
        <v>Which family member 2 had a history of FTD</v>
      </c>
      <c r="AAK1" s="14" t="str">
        <f t="shared" ref="ZS1:AAK1" ca="1" si="212">IF(INDIRECT(ADDRESS(MOD(COLUMN(AAK2),2)+1,INT((COLUMN(AAK2)-1)/2)+1, ,,"data_frame"))="","",INDIRECT(ADDRESS(MOD(COLUMN(AAK2),2)+1,INT((COLUMN(AAK2)-1)/2)+1, ,,"data_frame")))</f>
        <v>q_101b_2</v>
      </c>
      <c r="AAL1" s="14" t="str">
        <f t="shared" ref="ZT1:AAL1" ca="1" si="213">IF(INDIRECT(ADDRESS(MOD(COLUMN(AAL2),2)+1,INT((COLUMN(AAL2)-1)/2)+1, ,,"data_frame"))="","",INDIRECT(ADDRESS(MOD(COLUMN(AAL2),2)+1,INT((COLUMN(AAL2)-1)/2)+1, ,,"data_frame")))</f>
        <v>How many family members 2 had a history of FTD</v>
      </c>
      <c r="AAM1" s="14" t="str">
        <f t="shared" ref="ZU1:AAM1" ca="1" si="214">IF(INDIRECT(ADDRESS(MOD(COLUMN(AAM2),2)+1,INT((COLUMN(AAM2)-1)/2)+1, ,,"data_frame"))="","",INDIRECT(ADDRESS(MOD(COLUMN(AAM2),2)+1,INT((COLUMN(AAM2)-1)/2)+1, ,,"data_frame")))</f>
        <v>q_101c_1</v>
      </c>
      <c r="AAN1" s="14" t="str">
        <f t="shared" ref="ZV1:AAN1" ca="1" si="215">IF(INDIRECT(ADDRESS(MOD(COLUMN(AAN2),2)+1,INT((COLUMN(AAN2)-1)/2)+1, ,,"data_frame"))="","",INDIRECT(ADDRESS(MOD(COLUMN(AAN2),2)+1,INT((COLUMN(AAN2)-1)/2)+1, ,,"data_frame")))</f>
        <v>Which family member 3 had a history of FTD</v>
      </c>
      <c r="AAO1" s="14" t="str">
        <f t="shared" ref="ZW1:AAO1" ca="1" si="216">IF(INDIRECT(ADDRESS(MOD(COLUMN(AAO2),2)+1,INT((COLUMN(AAO2)-1)/2)+1, ,,"data_frame"))="","",INDIRECT(ADDRESS(MOD(COLUMN(AAO2),2)+1,INT((COLUMN(AAO2)-1)/2)+1, ,,"data_frame")))</f>
        <v>q_101c_2</v>
      </c>
      <c r="AAP1" s="14" t="str">
        <f t="shared" ref="ZX1:AAP1" ca="1" si="217">IF(INDIRECT(ADDRESS(MOD(COLUMN(AAP2),2)+1,INT((COLUMN(AAP2)-1)/2)+1, ,,"data_frame"))="","",INDIRECT(ADDRESS(MOD(COLUMN(AAP2),2)+1,INT((COLUMN(AAP2)-1)/2)+1, ,,"data_frame")))</f>
        <v>How many family members 3 had a history of FTD</v>
      </c>
      <c r="AAQ1" s="14" t="str">
        <f t="shared" ref="ZY1:AAQ1" ca="1" si="218">IF(INDIRECT(ADDRESS(MOD(COLUMN(AAQ2),2)+1,INT((COLUMN(AAQ2)-1)/2)+1, ,,"data_frame"))="","",INDIRECT(ADDRESS(MOD(COLUMN(AAQ2),2)+1,INT((COLUMN(AAQ2)-1)/2)+1, ,,"data_frame")))</f>
        <v>q_101d_1</v>
      </c>
      <c r="AAR1" s="14" t="str">
        <f t="shared" ref="ZZ1:AAR1" ca="1" si="219">IF(INDIRECT(ADDRESS(MOD(COLUMN(AAR2),2)+1,INT((COLUMN(AAR2)-1)/2)+1, ,,"data_frame"))="","",INDIRECT(ADDRESS(MOD(COLUMN(AAR2),2)+1,INT((COLUMN(AAR2)-1)/2)+1, ,,"data_frame")))</f>
        <v>Which family member 4 had a history of FTD</v>
      </c>
      <c r="AAS1" s="14" t="str">
        <f t="shared" ref="AAA1:AAS1" ca="1" si="220">IF(INDIRECT(ADDRESS(MOD(COLUMN(AAS2),2)+1,INT((COLUMN(AAS2)-1)/2)+1, ,,"data_frame"))="","",INDIRECT(ADDRESS(MOD(COLUMN(AAS2),2)+1,INT((COLUMN(AAS2)-1)/2)+1, ,,"data_frame")))</f>
        <v>q_101d_2</v>
      </c>
      <c r="AAT1" s="14" t="str">
        <f t="shared" ref="AAB1:AAT1" ca="1" si="221">IF(INDIRECT(ADDRESS(MOD(COLUMN(AAT2),2)+1,INT((COLUMN(AAT2)-1)/2)+1, ,,"data_frame"))="","",INDIRECT(ADDRESS(MOD(COLUMN(AAT2),2)+1,INT((COLUMN(AAT2)-1)/2)+1, ,,"data_frame")))</f>
        <v>How many family members 4 had a history of FTD</v>
      </c>
      <c r="AAU1" s="14" t="str">
        <f t="shared" ca="1" si="191"/>
        <v>q_102a_1</v>
      </c>
      <c r="AAV1" s="14" t="str">
        <f t="shared" ca="1" si="191"/>
        <v>Which family member 1 had a history of Alzheimer disease</v>
      </c>
      <c r="AAW1" s="14" t="str">
        <f t="shared" ca="1" si="191"/>
        <v>q_102a_2</v>
      </c>
      <c r="AAX1" s="14" t="str">
        <f t="shared" ca="1" si="191"/>
        <v>How many family members 1 had a history of Alzheimer disease</v>
      </c>
      <c r="AAY1" s="14" t="str">
        <f t="shared" ref="AAG1:AAZ1" ca="1" si="222">IF(INDIRECT(ADDRESS(MOD(COLUMN(AAY2),2)+1,INT((COLUMN(AAY2)-1)/2)+1, ,,"data_frame"))="","",INDIRECT(ADDRESS(MOD(COLUMN(AAY2),2)+1,INT((COLUMN(AAY2)-1)/2)+1, ,,"data_frame")))</f>
        <v>q_102b_1</v>
      </c>
      <c r="AAZ1" s="14" t="str">
        <f t="shared" ca="1" si="222"/>
        <v>Which family member 2 had a history of Alzheimer disease</v>
      </c>
      <c r="ABA1" s="14" t="str">
        <f t="shared" ref="AAI1:ABA1" ca="1" si="223">IF(INDIRECT(ADDRESS(MOD(COLUMN(ABA2),2)+1,INT((COLUMN(ABA2)-1)/2)+1, ,,"data_frame"))="","",INDIRECT(ADDRESS(MOD(COLUMN(ABA2),2)+1,INT((COLUMN(ABA2)-1)/2)+1, ,,"data_frame")))</f>
        <v>q_102b_2</v>
      </c>
      <c r="ABB1" s="14" t="str">
        <f t="shared" ref="AAJ1:ABB1" ca="1" si="224">IF(INDIRECT(ADDRESS(MOD(COLUMN(ABB2),2)+1,INT((COLUMN(ABB2)-1)/2)+1, ,,"data_frame"))="","",INDIRECT(ADDRESS(MOD(COLUMN(ABB2),2)+1,INT((COLUMN(ABB2)-1)/2)+1, ,,"data_frame")))</f>
        <v>How many family members 2 had a history of Alzheimer disease</v>
      </c>
      <c r="ABC1" s="14" t="str">
        <f t="shared" ref="AAK1:ABC1" ca="1" si="225">IF(INDIRECT(ADDRESS(MOD(COLUMN(ABC2),2)+1,INT((COLUMN(ABC2)-1)/2)+1, ,,"data_frame"))="","",INDIRECT(ADDRESS(MOD(COLUMN(ABC2),2)+1,INT((COLUMN(ABC2)-1)/2)+1, ,,"data_frame")))</f>
        <v>q_102c_1</v>
      </c>
      <c r="ABD1" s="14" t="str">
        <f t="shared" ref="AAL1:ABD1" ca="1" si="226">IF(INDIRECT(ADDRESS(MOD(COLUMN(ABD2),2)+1,INT((COLUMN(ABD2)-1)/2)+1, ,,"data_frame"))="","",INDIRECT(ADDRESS(MOD(COLUMN(ABD2),2)+1,INT((COLUMN(ABD2)-1)/2)+1, ,,"data_frame")))</f>
        <v>Which family member 3 had a history of Alzheimer disease</v>
      </c>
      <c r="ABE1" s="14" t="str">
        <f t="shared" ref="AAM1:ABE1" ca="1" si="227">IF(INDIRECT(ADDRESS(MOD(COLUMN(ABE2),2)+1,INT((COLUMN(ABE2)-1)/2)+1, ,,"data_frame"))="","",INDIRECT(ADDRESS(MOD(COLUMN(ABE2),2)+1,INT((COLUMN(ABE2)-1)/2)+1, ,,"data_frame")))</f>
        <v>q_102c_2</v>
      </c>
      <c r="ABF1" s="14" t="str">
        <f t="shared" ref="AAN1:ABF1" ca="1" si="228">IF(INDIRECT(ADDRESS(MOD(COLUMN(ABF2),2)+1,INT((COLUMN(ABF2)-1)/2)+1, ,,"data_frame"))="","",INDIRECT(ADDRESS(MOD(COLUMN(ABF2),2)+1,INT((COLUMN(ABF2)-1)/2)+1, ,,"data_frame")))</f>
        <v>How many family members 3 had a history of Alzheimer disease</v>
      </c>
      <c r="ABG1" s="14" t="str">
        <f t="shared" ref="AAO1:ABG1" ca="1" si="229">IF(INDIRECT(ADDRESS(MOD(COLUMN(ABG2),2)+1,INT((COLUMN(ABG2)-1)/2)+1, ,,"data_frame"))="","",INDIRECT(ADDRESS(MOD(COLUMN(ABG2),2)+1,INT((COLUMN(ABG2)-1)/2)+1, ,,"data_frame")))</f>
        <v>q_102d_1</v>
      </c>
      <c r="ABH1" s="14" t="str">
        <f t="shared" ref="AAP1:ABH1" ca="1" si="230">IF(INDIRECT(ADDRESS(MOD(COLUMN(ABH2),2)+1,INT((COLUMN(ABH2)-1)/2)+1, ,,"data_frame"))="","",INDIRECT(ADDRESS(MOD(COLUMN(ABH2),2)+1,INT((COLUMN(ABH2)-1)/2)+1, ,,"data_frame")))</f>
        <v>Which family member 4 had a history of Alzheimer disease</v>
      </c>
      <c r="ABI1" s="14" t="str">
        <f t="shared" ref="AAQ1:ABI1" ca="1" si="231">IF(INDIRECT(ADDRESS(MOD(COLUMN(ABI2),2)+1,INT((COLUMN(ABI2)-1)/2)+1, ,,"data_frame"))="","",INDIRECT(ADDRESS(MOD(COLUMN(ABI2),2)+1,INT((COLUMN(ABI2)-1)/2)+1, ,,"data_frame")))</f>
        <v>q_102d_2</v>
      </c>
      <c r="ABJ1" s="14" t="str">
        <f t="shared" ref="AAR1:ABJ1" ca="1" si="232">IF(INDIRECT(ADDRESS(MOD(COLUMN(ABJ2),2)+1,INT((COLUMN(ABJ2)-1)/2)+1, ,,"data_frame"))="","",INDIRECT(ADDRESS(MOD(COLUMN(ABJ2),2)+1,INT((COLUMN(ABJ2)-1)/2)+1, ,,"data_frame")))</f>
        <v>How many family members 4 had a history of Alzheimer disease</v>
      </c>
      <c r="ABK1" s="14" t="str">
        <f t="shared" ca="1" si="191"/>
        <v>q_103a_1</v>
      </c>
      <c r="ABL1" s="14" t="str">
        <f t="shared" ca="1" si="191"/>
        <v>Which family member 1 had a history of Parkinson disease</v>
      </c>
      <c r="ABM1" s="14" t="str">
        <f t="shared" ca="1" si="191"/>
        <v>q_103a_2</v>
      </c>
      <c r="ABN1" s="14" t="str">
        <f t="shared" ca="1" si="191"/>
        <v>How many family members 1 had a history of Parkinson disease</v>
      </c>
      <c r="ABO1" s="14" t="str">
        <f t="shared" ca="1" si="191"/>
        <v>q_104a_1</v>
      </c>
      <c r="ABP1" s="14" t="str">
        <f t="shared" ca="1" si="191"/>
        <v>Which family member 1 had a history of multiple scrlerosis</v>
      </c>
      <c r="ABQ1" s="14" t="str">
        <f t="shared" ca="1" si="191"/>
        <v>q_104a_2</v>
      </c>
      <c r="ABR1" s="14" t="str">
        <f t="shared" ca="1" si="191"/>
        <v>How many family members 1 had a history of multiple scrlerosis</v>
      </c>
      <c r="ABS1" s="14" t="str">
        <f t="shared" ca="1" si="191"/>
        <v>q_104b_1</v>
      </c>
      <c r="ABT1" s="14" t="str">
        <f t="shared" ca="1" si="191"/>
        <v>Which family member 2 had a history of multiple scrlerosis</v>
      </c>
      <c r="ABU1" s="14" t="str">
        <f t="shared" ca="1" si="191"/>
        <v>q_104b_2</v>
      </c>
      <c r="ABV1" s="14" t="str">
        <f t="shared" ca="1" si="191"/>
        <v>How many family members 2 had a history of multiple scrlerosis</v>
      </c>
      <c r="ABW1" s="14" t="str">
        <f t="shared" ca="1" si="191"/>
        <v>q_104c_1</v>
      </c>
      <c r="ABX1" s="14" t="str">
        <f t="shared" ca="1" si="191"/>
        <v>Which family member 3 had a history of multiple scrlerosis</v>
      </c>
      <c r="ABY1" s="14" t="str">
        <f t="shared" ca="1" si="191"/>
        <v>q_104c_2</v>
      </c>
      <c r="ABZ1" s="14" t="str">
        <f t="shared" ca="1" si="191"/>
        <v>How many family members 3 had a history of multiple scrlerosis</v>
      </c>
      <c r="ACA1" s="14" t="str">
        <f t="shared" ref="ABI1:AEL1" ca="1" si="233">IF(INDIRECT(ADDRESS(MOD(COLUMN(ACA2),2)+1,INT((COLUMN(ACA2)-1)/2)+1, ,,"data_frame"))="","",INDIRECT(ADDRESS(MOD(COLUMN(ACA2),2)+1,INT((COLUMN(ACA2)-1)/2)+1, ,,"data_frame")))</f>
        <v>q_104d_1</v>
      </c>
      <c r="ACB1" s="14" t="str">
        <f t="shared" ca="1" si="233"/>
        <v>Which family member 4 had a history of multiple scrlerosis</v>
      </c>
      <c r="ACC1" s="14" t="str">
        <f t="shared" ca="1" si="233"/>
        <v>q_104d_2</v>
      </c>
      <c r="ACD1" s="14" t="str">
        <f t="shared" ca="1" si="233"/>
        <v>How many family members 4 had a history of multiple scrlerosis</v>
      </c>
      <c r="ACE1" s="14" t="str">
        <f t="shared" ca="1" si="233"/>
        <v>q_105_1a</v>
      </c>
      <c r="ACF1" s="14" t="str">
        <f t="shared" ca="1" si="233"/>
        <v>Which family member 1 had a history of other severe disease</v>
      </c>
      <c r="ACG1" s="14" t="str">
        <f t="shared" ca="1" si="233"/>
        <v>q_105_1b</v>
      </c>
      <c r="ACH1" s="14" t="str">
        <f t="shared" ca="1" si="233"/>
        <v>What severe disease family member 1 had</v>
      </c>
      <c r="ACI1" s="14" t="str">
        <f t="shared" ca="1" si="233"/>
        <v>q_105_1c</v>
      </c>
      <c r="ACJ1" s="14" t="str">
        <f t="shared" ca="1" si="233"/>
        <v>What other severe disease family member 1 had</v>
      </c>
      <c r="ACK1" s="14" t="str">
        <f t="shared" ca="1" si="233"/>
        <v>q_105_2a</v>
      </c>
      <c r="ACL1" s="14" t="str">
        <f t="shared" ca="1" si="233"/>
        <v>Which family member 2 had a history of other severe disease</v>
      </c>
      <c r="ACM1" s="14" t="str">
        <f t="shared" ca="1" si="233"/>
        <v>q_105_2b</v>
      </c>
      <c r="ACN1" s="14" t="str">
        <f t="shared" ca="1" si="233"/>
        <v>What severe disease family member 2 had</v>
      </c>
      <c r="ACO1" s="14" t="str">
        <f t="shared" ca="1" si="233"/>
        <v>q_105_2c</v>
      </c>
      <c r="ACP1" s="14" t="str">
        <f t="shared" ca="1" si="233"/>
        <v>What other severe disease family member 2 had</v>
      </c>
      <c r="ACQ1" s="14" t="str">
        <f t="shared" ca="1" si="233"/>
        <v>q_105_3a</v>
      </c>
      <c r="ACR1" s="14" t="str">
        <f t="shared" ca="1" si="233"/>
        <v>Which family member 3 had a history of other severe disease</v>
      </c>
      <c r="ACS1" s="14" t="str">
        <f t="shared" ca="1" si="233"/>
        <v>q_105_3b</v>
      </c>
      <c r="ACT1" s="14" t="str">
        <f t="shared" ca="1" si="233"/>
        <v>What severe disease family member 3 had</v>
      </c>
      <c r="ACU1" s="14" t="str">
        <f t="shared" ca="1" si="233"/>
        <v>q_105_3c</v>
      </c>
      <c r="ACV1" s="14" t="str">
        <f t="shared" ca="1" si="233"/>
        <v>What other severe disease family member 3 had</v>
      </c>
      <c r="ACW1" s="14" t="str">
        <f t="shared" ca="1" si="233"/>
        <v>q_105_4a</v>
      </c>
      <c r="ACX1" s="14" t="str">
        <f t="shared" ca="1" si="233"/>
        <v>Which family member 4 had a history of other severe disease</v>
      </c>
      <c r="ACY1" s="14" t="str">
        <f t="shared" ca="1" si="233"/>
        <v>q_105_4b</v>
      </c>
      <c r="ACZ1" s="14" t="str">
        <f t="shared" ca="1" si="233"/>
        <v>What severe disease family member 4 had</v>
      </c>
      <c r="ADA1" s="14" t="str">
        <f t="shared" ca="1" si="233"/>
        <v>q_105_4c</v>
      </c>
      <c r="ADB1" s="14" t="str">
        <f t="shared" ca="1" si="233"/>
        <v>What other severe disease family member 4 had</v>
      </c>
      <c r="ADC1" s="14" t="str">
        <f t="shared" ca="1" si="233"/>
        <v>q_105_5a</v>
      </c>
      <c r="ADD1" s="14" t="str">
        <f t="shared" ca="1" si="233"/>
        <v>Which family member 5 had a history of other severe disease</v>
      </c>
      <c r="ADE1" s="14" t="str">
        <f t="shared" ca="1" si="233"/>
        <v>q_105_5b</v>
      </c>
      <c r="ADF1" s="14" t="str">
        <f t="shared" ca="1" si="233"/>
        <v>What severe disease family member 5 had</v>
      </c>
      <c r="ADG1" s="14" t="str">
        <f t="shared" ca="1" si="233"/>
        <v>q_105_5c</v>
      </c>
      <c r="ADH1" s="14" t="str">
        <f t="shared" ca="1" si="233"/>
        <v>What other severe disease family member 5 had</v>
      </c>
      <c r="ADI1" s="14" t="str">
        <f t="shared" ca="1" si="233"/>
        <v>q_105_6a</v>
      </c>
      <c r="ADJ1" s="14" t="str">
        <f t="shared" ca="1" si="233"/>
        <v>Which family member 6 had a history of other severe disease</v>
      </c>
      <c r="ADK1" s="14" t="str">
        <f t="shared" ca="1" si="233"/>
        <v>q_105_6b</v>
      </c>
      <c r="ADL1" s="14" t="str">
        <f t="shared" ca="1" si="233"/>
        <v>What severe disease family member 6 had</v>
      </c>
      <c r="ADM1" s="14" t="str">
        <f t="shared" ca="1" si="233"/>
        <v>q_105_6c</v>
      </c>
      <c r="ADN1" s="14" t="str">
        <f t="shared" ca="1" si="233"/>
        <v>What other severe disease family member 6 had</v>
      </c>
      <c r="ADO1" s="14" t="str">
        <f t="shared" ca="1" si="233"/>
        <v>q_106_1a</v>
      </c>
      <c r="ADP1" s="14" t="str">
        <f t="shared" ca="1" si="233"/>
        <v>Which family member 1 had died</v>
      </c>
      <c r="ADQ1" s="14" t="str">
        <f t="shared" ca="1" si="233"/>
        <v>q_106_1b</v>
      </c>
      <c r="ADR1" s="14" t="str">
        <f t="shared" ca="1" si="233"/>
        <v>What cause of death of family member 1</v>
      </c>
      <c r="ADS1" s="14" t="str">
        <f t="shared" ca="1" si="233"/>
        <v>q_106_1c</v>
      </c>
      <c r="ADT1" s="14" t="str">
        <f t="shared" ca="1" si="233"/>
        <v>What other cause of death of family member 1</v>
      </c>
      <c r="ADU1" s="14" t="str">
        <f t="shared" ca="1" si="233"/>
        <v>q_106_1d</v>
      </c>
      <c r="ADV1" s="14" t="str">
        <f t="shared" ca="1" si="233"/>
        <v>Age of family member 1 at the moment of death</v>
      </c>
      <c r="ADW1" s="14" t="str">
        <f t="shared" ca="1" si="233"/>
        <v>q_106_2a</v>
      </c>
      <c r="ADX1" s="14" t="str">
        <f t="shared" ca="1" si="233"/>
        <v>Which family member 2 had died</v>
      </c>
      <c r="ADY1" s="14" t="str">
        <f t="shared" ca="1" si="233"/>
        <v>q_106_2b</v>
      </c>
      <c r="ADZ1" s="14" t="str">
        <f t="shared" ca="1" si="233"/>
        <v>What cause of death of family member 2</v>
      </c>
      <c r="AEA1" s="14" t="str">
        <f t="shared" ca="1" si="233"/>
        <v>q_106_2c</v>
      </c>
      <c r="AEB1" s="14" t="str">
        <f t="shared" ca="1" si="233"/>
        <v>What other cause of death of family member 2</v>
      </c>
      <c r="AEC1" s="14" t="str">
        <f t="shared" ca="1" si="233"/>
        <v>q_106_2d</v>
      </c>
      <c r="AED1" s="14" t="str">
        <f t="shared" ca="1" si="233"/>
        <v>Age of family member 2 at the moment of death</v>
      </c>
      <c r="AEE1" s="14" t="str">
        <f t="shared" ca="1" si="233"/>
        <v>q_106_3a</v>
      </c>
      <c r="AEF1" s="14" t="str">
        <f t="shared" ca="1" si="233"/>
        <v>Which family member 3 had died</v>
      </c>
      <c r="AEG1" s="14" t="str">
        <f t="shared" ca="1" si="233"/>
        <v>q_106_3b</v>
      </c>
      <c r="AEH1" s="14" t="str">
        <f t="shared" ca="1" si="233"/>
        <v>What cause of death of family member 3</v>
      </c>
      <c r="AEI1" s="14" t="str">
        <f t="shared" ca="1" si="233"/>
        <v>q_106_3c</v>
      </c>
      <c r="AEJ1" s="14" t="str">
        <f t="shared" ca="1" si="233"/>
        <v>What other cause of death of family member 3</v>
      </c>
      <c r="AEK1" s="14" t="str">
        <f t="shared" ca="1" si="233"/>
        <v>q_106_3d</v>
      </c>
      <c r="AEL1" s="14" t="str">
        <f t="shared" ca="1" si="233"/>
        <v>Age of family member 3 at the moment of death</v>
      </c>
      <c r="AEM1" s="14" t="str">
        <f t="shared" ref="ADU1:AFB1" ca="1" si="234">IF(INDIRECT(ADDRESS(MOD(COLUMN(AEM2),2)+1,INT((COLUMN(AEM2)-1)/2)+1, ,,"data_frame"))="","",INDIRECT(ADDRESS(MOD(COLUMN(AEM2),2)+1,INT((COLUMN(AEM2)-1)/2)+1, ,,"data_frame")))</f>
        <v>q_106_4a</v>
      </c>
      <c r="AEN1" s="14" t="str">
        <f t="shared" ca="1" si="234"/>
        <v>Which family member 4 had died</v>
      </c>
      <c r="AEO1" s="14" t="str">
        <f t="shared" ca="1" si="234"/>
        <v>q_106_4b</v>
      </c>
      <c r="AEP1" s="14" t="str">
        <f t="shared" ca="1" si="234"/>
        <v>What cause of death of family member 4</v>
      </c>
      <c r="AEQ1" s="14" t="str">
        <f t="shared" ca="1" si="234"/>
        <v>q_106_4c</v>
      </c>
      <c r="AER1" s="14" t="str">
        <f t="shared" ca="1" si="234"/>
        <v>What other cause of death of family member 4</v>
      </c>
      <c r="AES1" s="14" t="str">
        <f t="shared" ca="1" si="234"/>
        <v>q_106_4d</v>
      </c>
      <c r="AET1" s="14" t="str">
        <f t="shared" ca="1" si="234"/>
        <v>Age of family member 4 at the moment of death</v>
      </c>
      <c r="AEU1" s="14" t="str">
        <f t="shared" ca="1" si="234"/>
        <v>q_106_5a</v>
      </c>
      <c r="AEV1" s="14" t="str">
        <f t="shared" ca="1" si="234"/>
        <v>Which family member 5 had died</v>
      </c>
      <c r="AEW1" s="14" t="str">
        <f t="shared" ca="1" si="234"/>
        <v>q_106_5b</v>
      </c>
      <c r="AEX1" s="14" t="str">
        <f t="shared" ca="1" si="234"/>
        <v>What cause of death of family member 5</v>
      </c>
      <c r="AEY1" s="14" t="str">
        <f t="shared" ca="1" si="234"/>
        <v>q_106_5c</v>
      </c>
      <c r="AEZ1" s="14" t="str">
        <f t="shared" ca="1" si="234"/>
        <v>What other cause of death of family member 5</v>
      </c>
      <c r="AFA1" s="14" t="str">
        <f t="shared" ca="1" si="234"/>
        <v>q_106_5d</v>
      </c>
      <c r="AFB1" s="14" t="str">
        <f t="shared" ca="1" si="234"/>
        <v>Age of family member 5 at the moment of death</v>
      </c>
      <c r="AFC1" s="14" t="str">
        <f t="shared" ref="AEK1:AGR1" ca="1" si="235">IF(INDIRECT(ADDRESS(MOD(COLUMN(AFC2),2)+1,INT((COLUMN(AFC2)-1)/2)+1, ,,"data_frame"))="","",INDIRECT(ADDRESS(MOD(COLUMN(AFC2),2)+1,INT((COLUMN(AFC2)-1)/2)+1, ,,"data_frame")))</f>
        <v>q_107a</v>
      </c>
      <c r="AFD1" s="14" t="str">
        <f t="shared" ca="1" si="235"/>
        <v>Mother´s birth order</v>
      </c>
      <c r="AFE1" s="14" t="str">
        <f t="shared" ca="1" si="235"/>
        <v>q_107b</v>
      </c>
      <c r="AFF1" s="14" t="str">
        <f t="shared" ca="1" si="235"/>
        <v>Mother´s number of siblings</v>
      </c>
      <c r="AFG1" s="14" t="str">
        <f t="shared" ca="1" si="235"/>
        <v>q_108a</v>
      </c>
      <c r="AFH1" s="14" t="str">
        <f t="shared" ca="1" si="235"/>
        <v>Father´s birth order</v>
      </c>
      <c r="AFI1" s="14" t="str">
        <f t="shared" ca="1" si="235"/>
        <v>q_108b</v>
      </c>
      <c r="AFJ1" s="14" t="str">
        <f t="shared" ca="1" si="235"/>
        <v>Father´s number of siblings</v>
      </c>
      <c r="AFK1" s="14" t="str">
        <f t="shared" ca="1" si="235"/>
        <v>q_109</v>
      </c>
      <c r="AFL1" s="14" t="str">
        <f t="shared" ca="1" si="235"/>
        <v>Consanguinity of parents</v>
      </c>
      <c r="AFM1" s="14" t="str">
        <f t="shared" ca="1" si="235"/>
        <v>q_110a</v>
      </c>
      <c r="AFN1" s="14" t="str">
        <f t="shared" ca="1" si="235"/>
        <v>Number of children</v>
      </c>
      <c r="AFO1" s="14" t="str">
        <f t="shared" ca="1" si="235"/>
        <v>q_110a1</v>
      </c>
      <c r="AFP1" s="14" t="str">
        <f t="shared" ca="1" si="235"/>
        <v>Siblings' birth order</v>
      </c>
      <c r="AFQ1" s="14" t="str">
        <f t="shared" ca="1" si="235"/>
        <v>q_110a2</v>
      </c>
      <c r="AFR1" s="14" t="str">
        <f t="shared" ca="1" si="235"/>
        <v>Number of siblings</v>
      </c>
      <c r="AFS1" s="14" t="str">
        <f t="shared" ca="1" si="235"/>
        <v>q_110c</v>
      </c>
      <c r="AFT1" s="14" t="str">
        <f t="shared" ca="1" si="235"/>
        <v>With a monozygous twin</v>
      </c>
      <c r="AFU1" s="14" t="str">
        <f t="shared" ca="1" si="235"/>
        <v>q_110d</v>
      </c>
      <c r="AFV1" s="14" t="str">
        <f t="shared" ca="1" si="235"/>
        <v>With a dizygous twin</v>
      </c>
      <c r="AFW1" s="14" t="str">
        <f t="shared" ref="AFE1:AFX1" ca="1" si="236">IF(INDIRECT(ADDRESS(MOD(COLUMN(AFW2),2)+1,INT((COLUMN(AFW2)-1)/2)+1, ,,"data_frame"))="","",INDIRECT(ADDRESS(MOD(COLUMN(AFW2),2)+1,INT((COLUMN(AFW2)-1)/2)+1, ,,"data_frame")))</f>
        <v>q_110e</v>
      </c>
      <c r="AFX1" s="14" t="str">
        <f t="shared" ca="1" si="236"/>
        <v>Gender of a dizygous twin</v>
      </c>
      <c r="AFY1" s="14" t="str">
        <f t="shared" ca="1" si="235"/>
        <v>q_111</v>
      </c>
      <c r="AFZ1" s="14" t="str">
        <f t="shared" ca="1" si="235"/>
        <v>Regular physical exercise</v>
      </c>
      <c r="AGA1" s="14" t="str">
        <f t="shared" ca="1" si="235"/>
        <v>q_112a_1a</v>
      </c>
      <c r="AGB1" s="14" t="str">
        <f t="shared" ca="1" si="235"/>
        <v>Type of moderate sport activity 1</v>
      </c>
      <c r="AGC1" s="14" t="str">
        <f t="shared" ca="1" si="235"/>
        <v>q_112a_1b</v>
      </c>
      <c r="AGD1" s="14" t="str">
        <f t="shared" ca="1" si="235"/>
        <v>Type of other moderate sport activity 1</v>
      </c>
      <c r="AGE1" s="14" t="str">
        <f t="shared" ca="1" si="235"/>
        <v>q_112a_1c</v>
      </c>
      <c r="AGF1" s="14" t="str">
        <f t="shared" ca="1" si="235"/>
        <v>How long moderate sport activity 1</v>
      </c>
      <c r="AGG1" s="14" t="str">
        <f t="shared" ca="1" si="235"/>
        <v>q_112a_2a</v>
      </c>
      <c r="AGH1" s="14" t="str">
        <f t="shared" ca="1" si="235"/>
        <v>Type of moderate sport activity 2</v>
      </c>
      <c r="AGI1" s="14" t="str">
        <f t="shared" ca="1" si="235"/>
        <v>q_112a_2b</v>
      </c>
      <c r="AGJ1" s="14" t="str">
        <f t="shared" ca="1" si="235"/>
        <v>Type of other moderate sport activity 2</v>
      </c>
      <c r="AGK1" s="14" t="str">
        <f t="shared" ca="1" si="235"/>
        <v>q_112a_2c</v>
      </c>
      <c r="AGL1" s="14" t="str">
        <f t="shared" ca="1" si="235"/>
        <v>How long moderate sport activity 2</v>
      </c>
      <c r="AGM1" s="14" t="str">
        <f t="shared" ca="1" si="235"/>
        <v>q_112a_3a</v>
      </c>
      <c r="AGN1" s="14" t="str">
        <f t="shared" ca="1" si="235"/>
        <v>Type of moderate sport activity 3</v>
      </c>
      <c r="AGO1" s="14" t="str">
        <f t="shared" ca="1" si="235"/>
        <v>q_112a_3b</v>
      </c>
      <c r="AGP1" s="14" t="str">
        <f t="shared" ca="1" si="235"/>
        <v>Type of other moderate sport activity 3</v>
      </c>
      <c r="AGQ1" s="14" t="str">
        <f t="shared" ca="1" si="235"/>
        <v>q_112a_3c</v>
      </c>
      <c r="AGR1" s="14" t="str">
        <f t="shared" ca="1" si="235"/>
        <v>How long moderate sport activity 3</v>
      </c>
      <c r="AGS1" s="14" t="str">
        <f t="shared" ref="AGA1:AJD1" ca="1" si="237">IF(INDIRECT(ADDRESS(MOD(COLUMN(AGS2),2)+1,INT((COLUMN(AGS2)-1)/2)+1, ,,"data_frame"))="","",INDIRECT(ADDRESS(MOD(COLUMN(AGS2),2)+1,INT((COLUMN(AGS2)-1)/2)+1, ,,"data_frame")))</f>
        <v>q_112a_4a</v>
      </c>
      <c r="AGT1" s="14" t="str">
        <f t="shared" ca="1" si="237"/>
        <v>Type of moderate sport activity 4</v>
      </c>
      <c r="AGU1" s="14" t="str">
        <f t="shared" ca="1" si="237"/>
        <v>q_112a_4b</v>
      </c>
      <c r="AGV1" s="14" t="str">
        <f t="shared" ca="1" si="237"/>
        <v>Type of other moderate sport activity 4</v>
      </c>
      <c r="AGW1" s="14" t="str">
        <f t="shared" ca="1" si="237"/>
        <v>q_112a_4c</v>
      </c>
      <c r="AGX1" s="14" t="str">
        <f t="shared" ca="1" si="237"/>
        <v>How long moderate sport activity 4</v>
      </c>
      <c r="AGY1" s="14" t="str">
        <f t="shared" ca="1" si="237"/>
        <v>q_112a_5a</v>
      </c>
      <c r="AGZ1" s="14" t="str">
        <f t="shared" ca="1" si="237"/>
        <v>Type of moderate sport activity 5</v>
      </c>
      <c r="AHA1" s="14" t="str">
        <f t="shared" ca="1" si="237"/>
        <v>q_112a_5b</v>
      </c>
      <c r="AHB1" s="14" t="str">
        <f t="shared" ca="1" si="237"/>
        <v>Type of other moderate sport activity 5</v>
      </c>
      <c r="AHC1" s="14" t="str">
        <f t="shared" ca="1" si="237"/>
        <v>q_112a_5c</v>
      </c>
      <c r="AHD1" s="14" t="str">
        <f t="shared" ca="1" si="237"/>
        <v>How long moderate sport activity 5</v>
      </c>
      <c r="AHE1" s="14" t="str">
        <f t="shared" ca="1" si="237"/>
        <v>q_112b_1a</v>
      </c>
      <c r="AHF1" s="14" t="str">
        <f t="shared" ca="1" si="237"/>
        <v>Type of vigorous sport activity 1</v>
      </c>
      <c r="AHG1" s="14" t="str">
        <f t="shared" ca="1" si="237"/>
        <v>q_112b_1b</v>
      </c>
      <c r="AHH1" s="14" t="str">
        <f t="shared" ca="1" si="237"/>
        <v>Type of other vigorous sport activity 1</v>
      </c>
      <c r="AHI1" s="14" t="str">
        <f t="shared" ca="1" si="237"/>
        <v>q_112b_1c</v>
      </c>
      <c r="AHJ1" s="14" t="str">
        <f t="shared" ca="1" si="237"/>
        <v>How long vigorous sport activity 1</v>
      </c>
      <c r="AHK1" s="14" t="str">
        <f t="shared" ca="1" si="237"/>
        <v>q_112b_2a</v>
      </c>
      <c r="AHL1" s="14" t="str">
        <f t="shared" ca="1" si="237"/>
        <v>Type of vigorous sport activity 2</v>
      </c>
      <c r="AHM1" s="14" t="str">
        <f t="shared" ca="1" si="237"/>
        <v>q_112b_2b</v>
      </c>
      <c r="AHN1" s="14" t="str">
        <f t="shared" ca="1" si="237"/>
        <v>Type of other vigorous sport activity 2</v>
      </c>
      <c r="AHO1" s="14" t="str">
        <f t="shared" ca="1" si="237"/>
        <v>q_112b_2c</v>
      </c>
      <c r="AHP1" s="14" t="str">
        <f t="shared" ca="1" si="237"/>
        <v>How long vigorous sport activity 2</v>
      </c>
      <c r="AHQ1" s="14" t="str">
        <f t="shared" ca="1" si="237"/>
        <v>q_112b_3a</v>
      </c>
      <c r="AHR1" s="14" t="str">
        <f t="shared" ca="1" si="237"/>
        <v>Type of vigorous sport activity 3</v>
      </c>
      <c r="AHS1" s="14" t="str">
        <f t="shared" ca="1" si="237"/>
        <v>q_112b_3b</v>
      </c>
      <c r="AHT1" s="14" t="str">
        <f t="shared" ca="1" si="237"/>
        <v>Type of other vigorous sport activity 3</v>
      </c>
      <c r="AHU1" s="14" t="str">
        <f t="shared" ca="1" si="237"/>
        <v>q_112b_3c</v>
      </c>
      <c r="AHV1" s="14" t="str">
        <f t="shared" ca="1" si="237"/>
        <v>How long vigorous sport activity 3</v>
      </c>
      <c r="AHW1" s="14" t="str">
        <f t="shared" ca="1" si="237"/>
        <v>q_112b_4a</v>
      </c>
      <c r="AHX1" s="14" t="str">
        <f t="shared" ca="1" si="237"/>
        <v>Type of vigorous sport activity 4</v>
      </c>
      <c r="AHY1" s="14" t="str">
        <f t="shared" ca="1" si="237"/>
        <v>q_112b_4b</v>
      </c>
      <c r="AHZ1" s="14" t="str">
        <f t="shared" ca="1" si="237"/>
        <v>Type of other vigorous sport activity 4</v>
      </c>
      <c r="AIA1" s="14" t="str">
        <f t="shared" ca="1" si="237"/>
        <v>q_112b_4c</v>
      </c>
      <c r="AIB1" s="14" t="str">
        <f t="shared" ca="1" si="237"/>
        <v>How long vigorous sport activity 4</v>
      </c>
      <c r="AIC1" s="14" t="str">
        <f t="shared" ca="1" si="237"/>
        <v>q_112b_5a</v>
      </c>
      <c r="AID1" s="14" t="str">
        <f t="shared" ca="1" si="237"/>
        <v>Type of vigorous sport activity 5</v>
      </c>
      <c r="AIE1" s="14" t="str">
        <f t="shared" ca="1" si="237"/>
        <v>q_112b_5b</v>
      </c>
      <c r="AIF1" s="14" t="str">
        <f t="shared" ca="1" si="237"/>
        <v>Type of other vigorous sport activity 5</v>
      </c>
      <c r="AIG1" s="14" t="str">
        <f t="shared" ca="1" si="237"/>
        <v>q_112b_5c</v>
      </c>
      <c r="AIH1" s="14" t="str">
        <f t="shared" ca="1" si="237"/>
        <v>How long vigorous sport activity 5</v>
      </c>
      <c r="AII1" s="14" t="str">
        <f t="shared" ca="1" si="237"/>
        <v>q_113_1a</v>
      </c>
      <c r="AIJ1" s="14" t="str">
        <f t="shared" ca="1" si="237"/>
        <v>Type of mild sport activity 1</v>
      </c>
      <c r="AIK1" s="14" t="str">
        <f t="shared" ca="1" si="237"/>
        <v>q_113_1b</v>
      </c>
      <c r="AIL1" s="14" t="str">
        <f t="shared" ca="1" si="237"/>
        <v>Type of other mild sport activity 1</v>
      </c>
      <c r="AIM1" s="14" t="str">
        <f t="shared" ca="1" si="237"/>
        <v>q_113_1c</v>
      </c>
      <c r="AIN1" s="14" t="str">
        <f t="shared" ca="1" si="237"/>
        <v>How long mild sport activity 1</v>
      </c>
      <c r="AIO1" s="14" t="str">
        <f t="shared" ca="1" si="237"/>
        <v>q_113_2a</v>
      </c>
      <c r="AIP1" s="14" t="str">
        <f t="shared" ca="1" si="237"/>
        <v>Type of mild sport activity 2</v>
      </c>
      <c r="AIQ1" s="14" t="str">
        <f t="shared" ca="1" si="237"/>
        <v>q_113_2b</v>
      </c>
      <c r="AIR1" s="14" t="str">
        <f t="shared" ca="1" si="237"/>
        <v>Type of other mild sport activity 2</v>
      </c>
      <c r="AIS1" s="14" t="str">
        <f t="shared" ca="1" si="237"/>
        <v>q_113_2c</v>
      </c>
      <c r="AIT1" s="14" t="str">
        <f t="shared" ca="1" si="237"/>
        <v>How long mild sport activity 2</v>
      </c>
      <c r="AIU1" s="14" t="str">
        <f t="shared" ca="1" si="237"/>
        <v>q_113_3a</v>
      </c>
      <c r="AIV1" s="14" t="str">
        <f t="shared" ca="1" si="237"/>
        <v>Type of mild sport activity 3</v>
      </c>
      <c r="AIW1" s="14" t="str">
        <f t="shared" ca="1" si="237"/>
        <v>q_113_3b</v>
      </c>
      <c r="AIX1" s="14" t="str">
        <f t="shared" ca="1" si="237"/>
        <v>Type of other mild sport activity 3</v>
      </c>
      <c r="AIY1" s="14" t="str">
        <f t="shared" ca="1" si="237"/>
        <v>q_113_3c</v>
      </c>
      <c r="AIZ1" s="14" t="str">
        <f t="shared" ca="1" si="237"/>
        <v>How long mild sport activity 3</v>
      </c>
      <c r="AJA1" s="14" t="str">
        <f t="shared" ca="1" si="237"/>
        <v>q_113_4a</v>
      </c>
      <c r="AJB1" s="14" t="str">
        <f t="shared" ca="1" si="237"/>
        <v>Type of mild sport activity 4</v>
      </c>
      <c r="AJC1" s="14" t="str">
        <f t="shared" ca="1" si="237"/>
        <v>q_113_4b</v>
      </c>
      <c r="AJD1" s="14" t="str">
        <f t="shared" ca="1" si="237"/>
        <v>Type of other mild sport activity 4</v>
      </c>
      <c r="AJE1" s="14" t="str">
        <f t="shared" ref="AIM1:AJV1" ca="1" si="238">IF(INDIRECT(ADDRESS(MOD(COLUMN(AJE2),2)+1,INT((COLUMN(AJE2)-1)/2)+1, ,,"data_frame"))="","",INDIRECT(ADDRESS(MOD(COLUMN(AJE2),2)+1,INT((COLUMN(AJE2)-1)/2)+1, ,,"data_frame")))</f>
        <v>q_113_4c</v>
      </c>
      <c r="AJF1" s="14" t="str">
        <f t="shared" ca="1" si="238"/>
        <v>How long mild sport activity 4</v>
      </c>
      <c r="AJG1" s="14" t="str">
        <f t="shared" ca="1" si="238"/>
        <v>q_114a</v>
      </c>
      <c r="AJH1" s="14" t="str">
        <f t="shared" ca="1" si="238"/>
        <v>Regular specific diet - No</v>
      </c>
      <c r="AJI1" s="14" t="str">
        <f t="shared" ca="1" si="238"/>
        <v>q_114b</v>
      </c>
      <c r="AJJ1" s="14" t="str">
        <f t="shared" ca="1" si="238"/>
        <v>Regular specific diet - Mediterranean</v>
      </c>
      <c r="AJK1" s="14" t="str">
        <f t="shared" ca="1" si="238"/>
        <v>q_114c</v>
      </c>
      <c r="AJL1" s="14" t="str">
        <f t="shared" ca="1" si="238"/>
        <v>Regular specific diet - Vegetarian</v>
      </c>
      <c r="AJM1" s="14" t="str">
        <f t="shared" ca="1" si="238"/>
        <v>q_114d</v>
      </c>
      <c r="AJN1" s="14" t="str">
        <f t="shared" ca="1" si="238"/>
        <v>Regular specific diet - Vegan</v>
      </c>
      <c r="AJO1" s="14" t="str">
        <f t="shared" ca="1" si="238"/>
        <v>q_114e</v>
      </c>
      <c r="AJP1" s="14" t="str">
        <f t="shared" ca="1" si="238"/>
        <v>Regular specific diet - Gluten-free</v>
      </c>
      <c r="AJQ1" s="14" t="str">
        <f t="shared" ca="1" si="238"/>
        <v>q_114f</v>
      </c>
      <c r="AJR1" s="14" t="str">
        <f t="shared" ca="1" si="238"/>
        <v>Regular specific diet - High protein</v>
      </c>
      <c r="AJS1" s="14" t="str">
        <f t="shared" ca="1" si="238"/>
        <v>q_114g</v>
      </c>
      <c r="AJT1" s="14" t="str">
        <f t="shared" ca="1" si="238"/>
        <v>Regular specific diet - Low carbohydrate</v>
      </c>
      <c r="AJU1" s="14" t="str">
        <f t="shared" ca="1" si="238"/>
        <v>q_114h</v>
      </c>
      <c r="AJV1" s="14" t="str">
        <f t="shared" ca="1" si="238"/>
        <v>Regular specific diet - Paleo (High-protein, high-fat, low-carbohydrate)</v>
      </c>
      <c r="AJW1" s="14" t="str">
        <f t="shared" ref="AJE1:AKD1" ca="1" si="239">IF(INDIRECT(ADDRESS(MOD(COLUMN(AJW2),2)+1,INT((COLUMN(AJW2)-1)/2)+1, ,,"data_frame"))="","",INDIRECT(ADDRESS(MOD(COLUMN(AJW2),2)+1,INT((COLUMN(AJW2)-1)/2)+1, ,,"data_frame")))</f>
        <v>q_115</v>
      </c>
      <c r="AJX1" s="14" t="str">
        <f t="shared" ca="1" si="239"/>
        <v>Head/Neck trauma in the last 5 years</v>
      </c>
      <c r="AJY1" s="14" t="str">
        <f t="shared" ca="1" si="239"/>
        <v>q_116</v>
      </c>
      <c r="AJZ1" s="14" t="str">
        <f t="shared" ca="1" si="239"/>
        <v>Head/Neck trauma &gt; 5 years</v>
      </c>
      <c r="AKA1" s="14" t="str">
        <f t="shared" ca="1" si="239"/>
        <v>q_117a</v>
      </c>
      <c r="AKB1" s="14" t="str">
        <f t="shared" ca="1" si="239"/>
        <v>Other Cervical trauma in the last 5 years</v>
      </c>
      <c r="AKC1" s="14" t="str">
        <f t="shared" ca="1" si="239"/>
        <v>q_117b</v>
      </c>
      <c r="AKD1" s="14" t="str">
        <f t="shared" ca="1" si="239"/>
        <v>Other Thoracic trauma in the last 5 years</v>
      </c>
      <c r="AKE1" s="14" t="str">
        <f t="shared" ref="AJM1:AMP1" ca="1" si="240">IF(INDIRECT(ADDRESS(MOD(COLUMN(AKE2),2)+1,INT((COLUMN(AKE2)-1)/2)+1, ,,"data_frame"))="","",INDIRECT(ADDRESS(MOD(COLUMN(AKE2),2)+1,INT((COLUMN(AKE2)-1)/2)+1, ,,"data_frame")))</f>
        <v>q_117c</v>
      </c>
      <c r="AKF1" s="14" t="str">
        <f t="shared" ca="1" si="240"/>
        <v>Other Lumbo-sacral trauma in the last 5 years</v>
      </c>
      <c r="AKG1" s="14" t="str">
        <f t="shared" ca="1" si="240"/>
        <v>q_118a</v>
      </c>
      <c r="AKH1" s="14" t="str">
        <f t="shared" ca="1" si="240"/>
        <v>Other Cervical trauma &gt; 5 years</v>
      </c>
      <c r="AKI1" s="14" t="str">
        <f t="shared" ca="1" si="240"/>
        <v>q_118b</v>
      </c>
      <c r="AKJ1" s="14" t="str">
        <f t="shared" ca="1" si="240"/>
        <v>Other Thoracic trauma &gt; 5 years</v>
      </c>
      <c r="AKK1" s="14" t="str">
        <f t="shared" ca="1" si="240"/>
        <v>q_118c</v>
      </c>
      <c r="AKL1" s="14" t="str">
        <f t="shared" ca="1" si="240"/>
        <v>Other Lumbo-sacral trauma &gt; 5 years</v>
      </c>
      <c r="AKM1" s="14" t="str">
        <f t="shared" ca="1" si="240"/>
        <v>q_119a</v>
      </c>
      <c r="AKN1" s="14" t="str">
        <f t="shared" ca="1" si="240"/>
        <v>Cervical Spine surgery in the last 5 years</v>
      </c>
      <c r="AKO1" s="14" t="str">
        <f t="shared" ca="1" si="240"/>
        <v>q_119b</v>
      </c>
      <c r="AKP1" s="14" t="str">
        <f t="shared" ca="1" si="240"/>
        <v>Thoracic Spine surgery in the last 5 years</v>
      </c>
      <c r="AKQ1" s="14" t="str">
        <f t="shared" ca="1" si="240"/>
        <v>q_119c</v>
      </c>
      <c r="AKR1" s="14" t="str">
        <f t="shared" ca="1" si="240"/>
        <v>Lumbo-Sacral Spine surgery in the last 5 years</v>
      </c>
      <c r="AKS1" s="14" t="str">
        <f t="shared" ca="1" si="240"/>
        <v>q_120a</v>
      </c>
      <c r="AKT1" s="14" t="str">
        <f t="shared" ca="1" si="240"/>
        <v>Cervical Spine surgery &gt; 5 years</v>
      </c>
      <c r="AKU1" s="14" t="str">
        <f t="shared" ca="1" si="240"/>
        <v>q_120b</v>
      </c>
      <c r="AKV1" s="14" t="str">
        <f t="shared" ca="1" si="240"/>
        <v>Thoracic Spine surgery &gt; 5 years</v>
      </c>
      <c r="AKW1" s="14" t="str">
        <f t="shared" ca="1" si="240"/>
        <v>q_120c</v>
      </c>
      <c r="AKX1" s="14" t="str">
        <f t="shared" ca="1" si="240"/>
        <v>Lumbo-Sacral Spine surgery &gt; 5 years</v>
      </c>
      <c r="AKY1" s="14" t="str">
        <f t="shared" ca="1" si="240"/>
        <v>q_121a</v>
      </c>
      <c r="AKZ1" s="14" t="str">
        <f t="shared" ca="1" si="240"/>
        <v>Upper Limb surgery in the last years</v>
      </c>
      <c r="ALA1" s="14" t="str">
        <f t="shared" ca="1" si="240"/>
        <v>q_121b</v>
      </c>
      <c r="ALB1" s="14" t="str">
        <f t="shared" ca="1" si="240"/>
        <v>Lower Limb surgery in the last 5 years</v>
      </c>
      <c r="ALC1" s="14" t="str">
        <f t="shared" ca="1" si="240"/>
        <v>q_122a</v>
      </c>
      <c r="ALD1" s="14" t="str">
        <f t="shared" ca="1" si="240"/>
        <v>Upper Limb surgery &gt; 5 years</v>
      </c>
      <c r="ALE1" s="14" t="str">
        <f t="shared" ca="1" si="240"/>
        <v>q_122b</v>
      </c>
      <c r="ALF1" s="14" t="str">
        <f t="shared" ca="1" si="240"/>
        <v>Lower Limb surgery &gt; 5 years</v>
      </c>
      <c r="ALG1" s="14" t="str">
        <f t="shared" ca="1" si="240"/>
        <v>q_123</v>
      </c>
      <c r="ALH1" s="14" t="str">
        <f t="shared" ca="1" si="240"/>
        <v>Abdominal surgery in the last 5 years</v>
      </c>
      <c r="ALI1" s="14" t="str">
        <f t="shared" ca="1" si="240"/>
        <v>q_124</v>
      </c>
      <c r="ALJ1" s="14" t="str">
        <f t="shared" ca="1" si="240"/>
        <v>Abdominal surgery &gt; 5 years</v>
      </c>
      <c r="ALK1" s="14" t="str">
        <f t="shared" ca="1" si="240"/>
        <v>q_125</v>
      </c>
      <c r="ALL1" s="14" t="str">
        <f t="shared" ca="1" si="240"/>
        <v>Thoracic surgery in the last 5 years</v>
      </c>
      <c r="ALM1" s="14" t="str">
        <f t="shared" ca="1" si="240"/>
        <v>q_126</v>
      </c>
      <c r="ALN1" s="14" t="str">
        <f t="shared" ca="1" si="240"/>
        <v>Thoracic surgery &gt; 5 years</v>
      </c>
      <c r="ALO1" s="14" t="str">
        <f t="shared" ca="1" si="240"/>
        <v>q_127</v>
      </c>
      <c r="ALP1" s="14" t="str">
        <f t="shared" ca="1" si="240"/>
        <v>Pelvic Surgery in the last 5 years</v>
      </c>
      <c r="ALQ1" s="14" t="str">
        <f t="shared" ca="1" si="240"/>
        <v>q_128</v>
      </c>
      <c r="ALR1" s="14" t="str">
        <f t="shared" ca="1" si="240"/>
        <v>Pelvic Surgery &gt; 5 years</v>
      </c>
      <c r="ALS1" s="14" t="str">
        <f t="shared" ca="1" si="240"/>
        <v>q_129</v>
      </c>
      <c r="ALT1" s="14" t="str">
        <f t="shared" ca="1" si="240"/>
        <v>Head/neck Surgery in the last 5 years</v>
      </c>
      <c r="ALU1" s="14" t="str">
        <f t="shared" ca="1" si="240"/>
        <v>q_130</v>
      </c>
      <c r="ALV1" s="14" t="str">
        <f t="shared" ca="1" si="240"/>
        <v>Head/neck Surgery &gt; 5 years</v>
      </c>
      <c r="ALW1" s="14" t="str">
        <f t="shared" ca="1" si="240"/>
        <v>q_131</v>
      </c>
      <c r="ALX1" s="14" t="str">
        <f t="shared" ca="1" si="240"/>
        <v>Blood transfusion in the last 5 years</v>
      </c>
      <c r="ALY1" s="14" t="str">
        <f t="shared" ca="1" si="240"/>
        <v>q_132</v>
      </c>
      <c r="ALZ1" s="14" t="str">
        <f t="shared" ca="1" si="240"/>
        <v>Blood transfusion &gt; 5 years</v>
      </c>
      <c r="AMA1" s="14" t="str">
        <f t="shared" ca="1" si="240"/>
        <v>q_133</v>
      </c>
      <c r="AMB1" s="14" t="str">
        <f t="shared" ca="1" si="240"/>
        <v>Blood donor in the last 5 years</v>
      </c>
      <c r="AMC1" s="14" t="str">
        <f t="shared" ca="1" si="240"/>
        <v>q_134</v>
      </c>
      <c r="AMD1" s="14" t="str">
        <f t="shared" ca="1" si="240"/>
        <v>Blood donor &gt; 5 years</v>
      </c>
      <c r="AME1" s="14" t="str">
        <f t="shared" ca="1" si="240"/>
        <v>q_135</v>
      </c>
      <c r="AMF1" s="14" t="str">
        <f t="shared" ca="1" si="240"/>
        <v>Electric shock in the last 5 years</v>
      </c>
      <c r="AMG1" s="14" t="str">
        <f t="shared" ca="1" si="240"/>
        <v>q_136</v>
      </c>
      <c r="AMH1" s="14" t="str">
        <f t="shared" ca="1" si="240"/>
        <v>Electric shock &gt; 5 years</v>
      </c>
      <c r="AMI1" s="14" t="str">
        <f t="shared" ca="1" si="240"/>
        <v>q_137</v>
      </c>
      <c r="AMJ1" s="14" t="str">
        <f t="shared" ca="1" si="240"/>
        <v>Emotional stress in the last 5 years</v>
      </c>
      <c r="AMK1" s="14" t="str">
        <f t="shared" ca="1" si="240"/>
        <v>q_138</v>
      </c>
      <c r="AML1" s="14" t="str">
        <f t="shared" ca="1" si="240"/>
        <v xml:space="preserve">Emotional stress &gt;5 years </v>
      </c>
      <c r="AMM1" s="14" t="str">
        <f t="shared" ca="1" si="240"/>
        <v>q_139</v>
      </c>
      <c r="AMN1" s="14" t="str">
        <f t="shared" ca="1" si="240"/>
        <v>Main Ocupation</v>
      </c>
      <c r="AMO1" s="14" t="str">
        <f t="shared" ca="1" si="240"/>
        <v>q_140</v>
      </c>
      <c r="AMP1" s="14" t="str">
        <f t="shared" ca="1" si="240"/>
        <v>Main Ocupation</v>
      </c>
      <c r="AMQ1" s="14" t="str">
        <f t="shared" ref="ALY1:APB1" ca="1" si="241">IF(INDIRECT(ADDRESS(MOD(COLUMN(AMQ2),2)+1,INT((COLUMN(AMQ2)-1)/2)+1, ,,"data_frame"))="","",INDIRECT(ADDRESS(MOD(COLUMN(AMQ2),2)+1,INT((COLUMN(AMQ2)-1)/2)+1, ,,"data_frame")))</f>
        <v>q_141</v>
      </c>
      <c r="AMR1" s="14" t="str">
        <f t="shared" ca="1" si="241"/>
        <v xml:space="preserve">Second Occupation </v>
      </c>
      <c r="AMS1" s="14" t="str">
        <f t="shared" ca="1" si="241"/>
        <v>q_142</v>
      </c>
      <c r="AMT1" s="14" t="str">
        <f t="shared" ca="1" si="241"/>
        <v xml:space="preserve">Second Occupation </v>
      </c>
      <c r="AMU1" s="14" t="str">
        <f t="shared" ca="1" si="241"/>
        <v>q_143</v>
      </c>
      <c r="AMV1" s="14" t="str">
        <f t="shared" ca="1" si="241"/>
        <v xml:space="preserve">Place of living </v>
      </c>
      <c r="AMW1" s="14" t="str">
        <f t="shared" ca="1" si="241"/>
        <v>q_143a</v>
      </c>
      <c r="AMX1" s="14" t="str">
        <f t="shared" ca="1" si="241"/>
        <v>Lives in Rural Area/Urban</v>
      </c>
      <c r="AMY1" s="14" t="str">
        <f t="shared" ca="1" si="241"/>
        <v>q_143b</v>
      </c>
      <c r="AMZ1" s="14" t="str">
        <f t="shared" ca="1" si="241"/>
        <v>Lives near sewege plant</v>
      </c>
      <c r="ANA1" s="14" t="str">
        <f t="shared" ca="1" si="241"/>
        <v>q_143c</v>
      </c>
      <c r="ANB1" s="14" t="str">
        <f t="shared" ca="1" si="241"/>
        <v>Lives near landfills</v>
      </c>
      <c r="ANC1" s="14" t="str">
        <f t="shared" ca="1" si="241"/>
        <v>q_143d</v>
      </c>
      <c r="AND1" s="14" t="str">
        <f t="shared" ca="1" si="241"/>
        <v>Lives near waste incinerators</v>
      </c>
      <c r="ANE1" s="14" t="str">
        <f t="shared" ca="1" si="241"/>
        <v>q_143e</v>
      </c>
      <c r="ANF1" s="14" t="str">
        <f t="shared" ca="1" si="241"/>
        <v>Lives near source of EM fields</v>
      </c>
      <c r="ANG1" s="14" t="str">
        <f t="shared" ca="1" si="241"/>
        <v>q_144</v>
      </c>
      <c r="ANH1" s="14" t="str">
        <f t="shared" ca="1" si="241"/>
        <v xml:space="preserve">Place of living </v>
      </c>
      <c r="ANI1" s="14" t="str">
        <f t="shared" ca="1" si="241"/>
        <v>q_144a</v>
      </c>
      <c r="ANJ1" s="14" t="str">
        <f t="shared" ca="1" si="241"/>
        <v>Lives in Rural Area/Urban</v>
      </c>
      <c r="ANK1" s="14" t="str">
        <f t="shared" ca="1" si="241"/>
        <v>q_144b</v>
      </c>
      <c r="ANL1" s="14" t="str">
        <f t="shared" ca="1" si="241"/>
        <v>Lives near sewege plant</v>
      </c>
      <c r="ANM1" s="14" t="str">
        <f t="shared" ca="1" si="241"/>
        <v>q_144c</v>
      </c>
      <c r="ANN1" s="14" t="str">
        <f t="shared" ca="1" si="241"/>
        <v>Lives near landfills</v>
      </c>
      <c r="ANO1" s="14" t="str">
        <f t="shared" ca="1" si="241"/>
        <v>q_144d</v>
      </c>
      <c r="ANP1" s="14" t="str">
        <f t="shared" ca="1" si="241"/>
        <v>Lives near waste incinerators</v>
      </c>
      <c r="ANQ1" s="14" t="str">
        <f t="shared" ca="1" si="241"/>
        <v>q_144e</v>
      </c>
      <c r="ANR1" s="14" t="str">
        <f t="shared" ca="1" si="241"/>
        <v>Lives near source of EM fields</v>
      </c>
      <c r="ANS1" s="14" t="str">
        <f t="shared" ca="1" si="241"/>
        <v>q_145</v>
      </c>
      <c r="ANT1" s="14" t="str">
        <f t="shared" ca="1" si="241"/>
        <v>ALS cases in the neighborhood</v>
      </c>
      <c r="ANU1" s="14" t="str">
        <f t="shared" ca="1" si="241"/>
        <v>q_146</v>
      </c>
      <c r="ANV1" s="14" t="str">
        <f t="shared" ca="1" si="241"/>
        <v>ALS disease in co-workers</v>
      </c>
      <c r="ANW1" s="14" t="str">
        <f t="shared" ca="1" si="241"/>
        <v>q_147</v>
      </c>
      <c r="ANX1" s="14" t="str">
        <f t="shared" ca="1" si="241"/>
        <v>ALS disease in friends</v>
      </c>
      <c r="ANY1" s="14" t="str">
        <f t="shared" ca="1" si="241"/>
        <v>q_148</v>
      </c>
      <c r="ANZ1" s="14" t="str">
        <f t="shared" ca="1" si="241"/>
        <v>First specialist who observed the patient</v>
      </c>
      <c r="AOA1" s="14" t="str">
        <f t="shared" ca="1" si="241"/>
        <v>q_149</v>
      </c>
      <c r="AOB1" s="14" t="str">
        <f t="shared" ca="1" si="241"/>
        <v>Investigation requested by the 1st specialist</v>
      </c>
      <c r="AOC1" s="14" t="str">
        <f t="shared" ca="1" si="241"/>
        <v>q_149a</v>
      </c>
      <c r="AOD1" s="14" t="str">
        <f t="shared" ca="1" si="241"/>
        <v>Did 1st specialist request brain CT scan</v>
      </c>
      <c r="AOE1" s="14" t="str">
        <f t="shared" ca="1" si="241"/>
        <v>q_149b</v>
      </c>
      <c r="AOF1" s="14" t="str">
        <f t="shared" ca="1" si="241"/>
        <v>Did 1st specialist request spinal cord CT scan</v>
      </c>
      <c r="AOG1" s="14" t="str">
        <f t="shared" ca="1" si="241"/>
        <v>q_149c</v>
      </c>
      <c r="AOH1" s="14" t="str">
        <f t="shared" ca="1" si="241"/>
        <v>Did 1st specialist request lumbo-sacral spinal cord CT scan</v>
      </c>
      <c r="AOI1" s="14" t="str">
        <f t="shared" ca="1" si="241"/>
        <v>q_149d</v>
      </c>
      <c r="AOJ1" s="14" t="str">
        <f t="shared" ca="1" si="241"/>
        <v>Did 1st specialist request brain MRI</v>
      </c>
      <c r="AOK1" s="14" t="str">
        <f t="shared" ca="1" si="241"/>
        <v>q_149e</v>
      </c>
      <c r="AOL1" s="14" t="str">
        <f t="shared" ca="1" si="241"/>
        <v>Did 1st specialist request cervical spinal cord MRI</v>
      </c>
      <c r="AOM1" s="14" t="str">
        <f t="shared" ca="1" si="241"/>
        <v>q_149f</v>
      </c>
      <c r="AON1" s="14" t="str">
        <f t="shared" ca="1" si="241"/>
        <v>Did 1st specialist request thoracic spinal cord MRI</v>
      </c>
      <c r="AOO1" s="14" t="str">
        <f t="shared" ca="1" si="241"/>
        <v>q_149g</v>
      </c>
      <c r="AOP1" s="14" t="str">
        <f t="shared" ca="1" si="241"/>
        <v>Did 1st specialist request lumbo-sacral spinal cord MRI</v>
      </c>
      <c r="AOQ1" s="14" t="str">
        <f t="shared" ca="1" si="241"/>
        <v>q_149h</v>
      </c>
      <c r="AOR1" s="14" t="str">
        <f t="shared" ca="1" si="241"/>
        <v>Did 1st specialist request EMG</v>
      </c>
      <c r="AOS1" s="14" t="str">
        <f t="shared" ca="1" si="241"/>
        <v>q_150</v>
      </c>
      <c r="AOT1" s="14" t="str">
        <f t="shared" ca="1" si="241"/>
        <v>Second specialist who observed the patient</v>
      </c>
      <c r="AOU1" s="14" t="str">
        <f t="shared" ca="1" si="241"/>
        <v>q_151</v>
      </c>
      <c r="AOV1" s="14" t="str">
        <f t="shared" ca="1" si="241"/>
        <v xml:space="preserve">Time gap between first-second specialist </v>
      </c>
      <c r="AOW1" s="14" t="str">
        <f t="shared" ca="1" si="241"/>
        <v>q_152</v>
      </c>
      <c r="AOX1" s="14" t="str">
        <f t="shared" ca="1" si="241"/>
        <v>Investigation requested by the 2nd specialist</v>
      </c>
      <c r="AOY1" s="14" t="str">
        <f t="shared" ca="1" si="241"/>
        <v>q_152a</v>
      </c>
      <c r="AOZ1" s="14" t="str">
        <f t="shared" ca="1" si="241"/>
        <v>Did 2nd specialist request Brain CT scan</v>
      </c>
      <c r="APA1" s="14" t="str">
        <f t="shared" ca="1" si="241"/>
        <v>q_152b</v>
      </c>
      <c r="APB1" s="14" t="str">
        <f t="shared" ca="1" si="241"/>
        <v>Did 2nd specialist request Cervical spinal cord CT scan</v>
      </c>
      <c r="APC1" s="14" t="str">
        <f t="shared" ref="AOK1:ASP1" ca="1" si="242">IF(INDIRECT(ADDRESS(MOD(COLUMN(APC2),2)+1,INT((COLUMN(APC2)-1)/2)+1, ,,"data_frame"))="","",INDIRECT(ADDRESS(MOD(COLUMN(APC2),2)+1,INT((COLUMN(APC2)-1)/2)+1, ,,"data_frame")))</f>
        <v>q_152c</v>
      </c>
      <c r="APD1" s="14" t="str">
        <f t="shared" ca="1" si="242"/>
        <v>Did 2nd specialist request Lumbo-sacral spinal cord CT scan</v>
      </c>
      <c r="APE1" s="14" t="str">
        <f t="shared" ca="1" si="242"/>
        <v>q_152d</v>
      </c>
      <c r="APF1" s="14" t="str">
        <f t="shared" ca="1" si="242"/>
        <v>Did 2nd specialist request Brain MRI</v>
      </c>
      <c r="APG1" s="14" t="str">
        <f t="shared" ca="1" si="242"/>
        <v>q_152e</v>
      </c>
      <c r="APH1" s="14" t="str">
        <f t="shared" ca="1" si="242"/>
        <v>Did 2nd specialist request Cervical spinal cord MRI</v>
      </c>
      <c r="API1" s="14" t="str">
        <f t="shared" ca="1" si="242"/>
        <v>q_152f</v>
      </c>
      <c r="APJ1" s="14" t="str">
        <f t="shared" ca="1" si="242"/>
        <v>Did 2nd specialist request Thoracic spinal cord MRI</v>
      </c>
      <c r="APK1" s="14" t="str">
        <f t="shared" ca="1" si="242"/>
        <v>q_152g</v>
      </c>
      <c r="APL1" s="14" t="str">
        <f t="shared" ca="1" si="242"/>
        <v>Lumbo-sacral spinal cord Did 2nd specialist request MRI</v>
      </c>
      <c r="APM1" s="14" t="str">
        <f t="shared" ca="1" si="242"/>
        <v>q_152h</v>
      </c>
      <c r="APN1" s="14" t="str">
        <f t="shared" ca="1" si="242"/>
        <v>Did 2nd specialist request EMG</v>
      </c>
      <c r="APO1" s="14" t="str">
        <f t="shared" ca="1" si="242"/>
        <v>q_153</v>
      </c>
      <c r="APP1" s="14" t="str">
        <f t="shared" ca="1" si="242"/>
        <v>Specialist who made the diagnosis</v>
      </c>
      <c r="APQ1" s="14" t="str">
        <f t="shared" ref="AOY1:APR1" ca="1" si="243">IF(INDIRECT(ADDRESS(MOD(COLUMN(APQ2),2)+1,INT((COLUMN(APQ2)-1)/2)+1, ,,"data_frame"))="","",INDIRECT(ADDRESS(MOD(COLUMN(APQ2),2)+1,INT((COLUMN(APQ2)-1)/2)+1, ,,"data_frame")))</f>
        <v>q_154a_1</v>
      </c>
      <c r="APR1" s="14" t="str">
        <f t="shared" ca="1" si="243"/>
        <v>Order of specialist 1 that observed the patient</v>
      </c>
      <c r="APS1" s="14" t="str">
        <f t="shared" ca="1" si="242"/>
        <v>q_154b_1</v>
      </c>
      <c r="APT1" s="14" t="str">
        <f t="shared" ca="1" si="242"/>
        <v>What specialist 1 observed the patient</v>
      </c>
      <c r="APU1" s="14" t="str">
        <f t="shared" ref="APC1:APU1" ca="1" si="244">IF(INDIRECT(ADDRESS(MOD(COLUMN(APU2),2)+1,INT((COLUMN(APU2)-1)/2)+1, ,,"data_frame"))="","",INDIRECT(ADDRESS(MOD(COLUMN(APU2),2)+1,INT((COLUMN(APU2)-1)/2)+1, ,,"data_frame")))</f>
        <v>q_154c_1</v>
      </c>
      <c r="APV1" s="14" t="str">
        <f t="shared" ref="APD1:APV1" ca="1" si="245">IF(INDIRECT(ADDRESS(MOD(COLUMN(APV2),2)+1,INT((COLUMN(APV2)-1)/2)+1, ,,"data_frame"))="","",INDIRECT(ADDRESS(MOD(COLUMN(APV2),2)+1,INT((COLUMN(APV2)-1)/2)+1, ,,"data_frame")))</f>
        <v>Other type of specialist 1 that observed the patient</v>
      </c>
      <c r="APW1" s="14" t="str">
        <f t="shared" ref="APE1:APW1" ca="1" si="246">IF(INDIRECT(ADDRESS(MOD(COLUMN(APW2),2)+1,INT((COLUMN(APW2)-1)/2)+1, ,,"data_frame"))="","",INDIRECT(ADDRESS(MOD(COLUMN(APW2),2)+1,INT((COLUMN(APW2)-1)/2)+1, ,,"data_frame")))</f>
        <v>q_154d_1</v>
      </c>
      <c r="APX1" s="14" t="str">
        <f t="shared" ref="APF1:APX1" ca="1" si="247">IF(INDIRECT(ADDRESS(MOD(COLUMN(APX2),2)+1,INT((COLUMN(APX2)-1)/2)+1, ,,"data_frame"))="","",INDIRECT(ADDRESS(MOD(COLUMN(APX2),2)+1,INT((COLUMN(APX2)-1)/2)+1, ,,"data_frame")))</f>
        <v>Did specialist 1 made diagnosis</v>
      </c>
      <c r="APY1" s="14" t="str">
        <f t="shared" ref="APG1:APZ1" ca="1" si="248">IF(INDIRECT(ADDRESS(MOD(COLUMN(APY2),2)+1,INT((COLUMN(APY2)-1)/2)+1, ,,"data_frame"))="","",INDIRECT(ADDRESS(MOD(COLUMN(APY2),2)+1,INT((COLUMN(APY2)-1)/2)+1, ,,"data_frame")))</f>
        <v>q_154a_2</v>
      </c>
      <c r="APZ1" s="14" t="str">
        <f t="shared" ca="1" si="248"/>
        <v>Order of specialist 2 that observed the patient</v>
      </c>
      <c r="AQA1" s="14" t="str">
        <f t="shared" ca="1" si="242"/>
        <v>q_154b_2</v>
      </c>
      <c r="AQB1" s="14" t="str">
        <f t="shared" ca="1" si="242"/>
        <v>What specialist 2 observed the patient</v>
      </c>
      <c r="AQC1" s="14" t="str">
        <f t="shared" ref="APK1:AQC1" ca="1" si="249">IF(INDIRECT(ADDRESS(MOD(COLUMN(AQC2),2)+1,INT((COLUMN(AQC2)-1)/2)+1, ,,"data_frame"))="","",INDIRECT(ADDRESS(MOD(COLUMN(AQC2),2)+1,INT((COLUMN(AQC2)-1)/2)+1, ,,"data_frame")))</f>
        <v>q_154c_2</v>
      </c>
      <c r="AQD1" s="14" t="str">
        <f t="shared" ref="APL1:AQD1" ca="1" si="250">IF(INDIRECT(ADDRESS(MOD(COLUMN(AQD2),2)+1,INT((COLUMN(AQD2)-1)/2)+1, ,,"data_frame"))="","",INDIRECT(ADDRESS(MOD(COLUMN(AQD2),2)+1,INT((COLUMN(AQD2)-1)/2)+1, ,,"data_frame")))</f>
        <v>Other type of specialist 2 that observed the patient</v>
      </c>
      <c r="AQE1" s="14" t="str">
        <f t="shared" ref="APM1:AQE1" ca="1" si="251">IF(INDIRECT(ADDRESS(MOD(COLUMN(AQE2),2)+1,INT((COLUMN(AQE2)-1)/2)+1, ,,"data_frame"))="","",INDIRECT(ADDRESS(MOD(COLUMN(AQE2),2)+1,INT((COLUMN(AQE2)-1)/2)+1, ,,"data_frame")))</f>
        <v>q_154d_2</v>
      </c>
      <c r="AQF1" s="14" t="str">
        <f t="shared" ref="APN1:AQF1" ca="1" si="252">IF(INDIRECT(ADDRESS(MOD(COLUMN(AQF2),2)+1,INT((COLUMN(AQF2)-1)/2)+1, ,,"data_frame"))="","",INDIRECT(ADDRESS(MOD(COLUMN(AQF2),2)+1,INT((COLUMN(AQF2)-1)/2)+1, ,,"data_frame")))</f>
        <v>Did specialist 2 made diagnosis</v>
      </c>
      <c r="AQG1" s="14" t="str">
        <f t="shared" ref="APO1:AQG1" ca="1" si="253">IF(INDIRECT(ADDRESS(MOD(COLUMN(AQG2),2)+1,INT((COLUMN(AQG2)-1)/2)+1, ,,"data_frame"))="","",INDIRECT(ADDRESS(MOD(COLUMN(AQG2),2)+1,INT((COLUMN(AQG2)-1)/2)+1, ,,"data_frame")))</f>
        <v>q_154a_3</v>
      </c>
      <c r="AQH1" s="14" t="str">
        <f t="shared" ref="APP1:AQH1" ca="1" si="254">IF(INDIRECT(ADDRESS(MOD(COLUMN(AQH2),2)+1,INT((COLUMN(AQH2)-1)/2)+1, ,,"data_frame"))="","",INDIRECT(ADDRESS(MOD(COLUMN(AQH2),2)+1,INT((COLUMN(AQH2)-1)/2)+1, ,,"data_frame")))</f>
        <v>Order of specialist 3 that observed the patient</v>
      </c>
      <c r="AQI1" s="14" t="str">
        <f t="shared" ca="1" si="242"/>
        <v>q_154b_3</v>
      </c>
      <c r="AQJ1" s="14" t="str">
        <f t="shared" ca="1" si="242"/>
        <v>What specialist 3 observed the patient</v>
      </c>
      <c r="AQK1" s="14" t="str">
        <f t="shared" ref="APS1:AQK1" ca="1" si="255">IF(INDIRECT(ADDRESS(MOD(COLUMN(AQK2),2)+1,INT((COLUMN(AQK2)-1)/2)+1, ,,"data_frame"))="","",INDIRECT(ADDRESS(MOD(COLUMN(AQK2),2)+1,INT((COLUMN(AQK2)-1)/2)+1, ,,"data_frame")))</f>
        <v>q_154c_3</v>
      </c>
      <c r="AQL1" s="14" t="str">
        <f t="shared" ref="APT1:AQL1" ca="1" si="256">IF(INDIRECT(ADDRESS(MOD(COLUMN(AQL2),2)+1,INT((COLUMN(AQL2)-1)/2)+1, ,,"data_frame"))="","",INDIRECT(ADDRESS(MOD(COLUMN(AQL2),2)+1,INT((COLUMN(AQL2)-1)/2)+1, ,,"data_frame")))</f>
        <v>Other type of specialist 3 that observed the patient</v>
      </c>
      <c r="AQM1" s="14" t="str">
        <f t="shared" ref="APU1:AQM1" ca="1" si="257">IF(INDIRECT(ADDRESS(MOD(COLUMN(AQM2),2)+1,INT((COLUMN(AQM2)-1)/2)+1, ,,"data_frame"))="","",INDIRECT(ADDRESS(MOD(COLUMN(AQM2),2)+1,INT((COLUMN(AQM2)-1)/2)+1, ,,"data_frame")))</f>
        <v>q_154d_3</v>
      </c>
      <c r="AQN1" s="14" t="str">
        <f t="shared" ref="APV1:AQN1" ca="1" si="258">IF(INDIRECT(ADDRESS(MOD(COLUMN(AQN2),2)+1,INT((COLUMN(AQN2)-1)/2)+1, ,,"data_frame"))="","",INDIRECT(ADDRESS(MOD(COLUMN(AQN2),2)+1,INT((COLUMN(AQN2)-1)/2)+1, ,,"data_frame")))</f>
        <v>Did specialist 3 made diagnosis</v>
      </c>
      <c r="AQO1" s="14" t="str">
        <f t="shared" ref="APW1:AQO1" ca="1" si="259">IF(INDIRECT(ADDRESS(MOD(COLUMN(AQO2),2)+1,INT((COLUMN(AQO2)-1)/2)+1, ,,"data_frame"))="","",INDIRECT(ADDRESS(MOD(COLUMN(AQO2),2)+1,INT((COLUMN(AQO2)-1)/2)+1, ,,"data_frame")))</f>
        <v>q_154a_4</v>
      </c>
      <c r="AQP1" s="14" t="str">
        <f t="shared" ref="APX1:AQP1" ca="1" si="260">IF(INDIRECT(ADDRESS(MOD(COLUMN(AQP2),2)+1,INT((COLUMN(AQP2)-1)/2)+1, ,,"data_frame"))="","",INDIRECT(ADDRESS(MOD(COLUMN(AQP2),2)+1,INT((COLUMN(AQP2)-1)/2)+1, ,,"data_frame")))</f>
        <v>Order of specialist 4 that observed the patient</v>
      </c>
      <c r="AQQ1" s="14" t="str">
        <f t="shared" ca="1" si="242"/>
        <v>q_154b_4</v>
      </c>
      <c r="AQR1" s="14" t="str">
        <f t="shared" ca="1" si="242"/>
        <v>What specialist 4 observed the patient</v>
      </c>
      <c r="AQS1" s="14" t="str">
        <f t="shared" ref="AQA1:AQS1" ca="1" si="261">IF(INDIRECT(ADDRESS(MOD(COLUMN(AQS2),2)+1,INT((COLUMN(AQS2)-1)/2)+1, ,,"data_frame"))="","",INDIRECT(ADDRESS(MOD(COLUMN(AQS2),2)+1,INT((COLUMN(AQS2)-1)/2)+1, ,,"data_frame")))</f>
        <v>q_154c_4</v>
      </c>
      <c r="AQT1" s="14" t="str">
        <f t="shared" ref="AQB1:AQT1" ca="1" si="262">IF(INDIRECT(ADDRESS(MOD(COLUMN(AQT2),2)+1,INT((COLUMN(AQT2)-1)/2)+1, ,,"data_frame"))="","",INDIRECT(ADDRESS(MOD(COLUMN(AQT2),2)+1,INT((COLUMN(AQT2)-1)/2)+1, ,,"data_frame")))</f>
        <v>Other type of specialist 4 that observed the patient</v>
      </c>
      <c r="AQU1" s="14" t="str">
        <f t="shared" ref="AQC1:AQU1" ca="1" si="263">IF(INDIRECT(ADDRESS(MOD(COLUMN(AQU2),2)+1,INT((COLUMN(AQU2)-1)/2)+1, ,,"data_frame"))="","",INDIRECT(ADDRESS(MOD(COLUMN(AQU2),2)+1,INT((COLUMN(AQU2)-1)/2)+1, ,,"data_frame")))</f>
        <v>q_154d_4</v>
      </c>
      <c r="AQV1" s="14" t="str">
        <f t="shared" ref="AQD1:AQV1" ca="1" si="264">IF(INDIRECT(ADDRESS(MOD(COLUMN(AQV2),2)+1,INT((COLUMN(AQV2)-1)/2)+1, ,,"data_frame"))="","",INDIRECT(ADDRESS(MOD(COLUMN(AQV2),2)+1,INT((COLUMN(AQV2)-1)/2)+1, ,,"data_frame")))</f>
        <v>Did specialist 4 made diagnosis</v>
      </c>
      <c r="AQW1" s="14" t="str">
        <f t="shared" ref="AQE1:AQW1" ca="1" si="265">IF(INDIRECT(ADDRESS(MOD(COLUMN(AQW2),2)+1,INT((COLUMN(AQW2)-1)/2)+1, ,,"data_frame"))="","",INDIRECT(ADDRESS(MOD(COLUMN(AQW2),2)+1,INT((COLUMN(AQW2)-1)/2)+1, ,,"data_frame")))</f>
        <v>q_154a_5</v>
      </c>
      <c r="AQX1" s="14" t="str">
        <f t="shared" ref="AQF1:AQX1" ca="1" si="266">IF(INDIRECT(ADDRESS(MOD(COLUMN(AQX2),2)+1,INT((COLUMN(AQX2)-1)/2)+1, ,,"data_frame"))="","",INDIRECT(ADDRESS(MOD(COLUMN(AQX2),2)+1,INT((COLUMN(AQX2)-1)/2)+1, ,,"data_frame")))</f>
        <v>Order of specialist 5 that observed the patient</v>
      </c>
      <c r="AQY1" s="14" t="str">
        <f t="shared" ca="1" si="242"/>
        <v>q_154b_5</v>
      </c>
      <c r="AQZ1" s="14" t="str">
        <f t="shared" ca="1" si="242"/>
        <v>What specialist 5 observed the patient</v>
      </c>
      <c r="ARA1" s="14" t="str">
        <f t="shared" ref="AQI1:ARA1" ca="1" si="267">IF(INDIRECT(ADDRESS(MOD(COLUMN(ARA2),2)+1,INT((COLUMN(ARA2)-1)/2)+1, ,,"data_frame"))="","",INDIRECT(ADDRESS(MOD(COLUMN(ARA2),2)+1,INT((COLUMN(ARA2)-1)/2)+1, ,,"data_frame")))</f>
        <v>q_154c_5</v>
      </c>
      <c r="ARB1" s="14" t="str">
        <f t="shared" ref="AQJ1:ARB1" ca="1" si="268">IF(INDIRECT(ADDRESS(MOD(COLUMN(ARB2),2)+1,INT((COLUMN(ARB2)-1)/2)+1, ,,"data_frame"))="","",INDIRECT(ADDRESS(MOD(COLUMN(ARB2),2)+1,INT((COLUMN(ARB2)-1)/2)+1, ,,"data_frame")))</f>
        <v>Other type of specialist 5 that observed the patient</v>
      </c>
      <c r="ARC1" s="14" t="str">
        <f t="shared" ref="AQK1:ARC1" ca="1" si="269">IF(INDIRECT(ADDRESS(MOD(COLUMN(ARC2),2)+1,INT((COLUMN(ARC2)-1)/2)+1, ,,"data_frame"))="","",INDIRECT(ADDRESS(MOD(COLUMN(ARC2),2)+1,INT((COLUMN(ARC2)-1)/2)+1, ,,"data_frame")))</f>
        <v>q_154d_5</v>
      </c>
      <c r="ARD1" s="14" t="str">
        <f t="shared" ref="AQL1:ARD1" ca="1" si="270">IF(INDIRECT(ADDRESS(MOD(COLUMN(ARD2),2)+1,INT((COLUMN(ARD2)-1)/2)+1, ,,"data_frame"))="","",INDIRECT(ADDRESS(MOD(COLUMN(ARD2),2)+1,INT((COLUMN(ARD2)-1)/2)+1, ,,"data_frame")))</f>
        <v>Did specialist 5 made diagnosis</v>
      </c>
      <c r="ARE1" s="14" t="str">
        <f t="shared" ref="AQM1:ARE1" ca="1" si="271">IF(INDIRECT(ADDRESS(MOD(COLUMN(ARE2),2)+1,INT((COLUMN(ARE2)-1)/2)+1, ,,"data_frame"))="","",INDIRECT(ADDRESS(MOD(COLUMN(ARE2),2)+1,INT((COLUMN(ARE2)-1)/2)+1, ,,"data_frame")))</f>
        <v>q_154a_6</v>
      </c>
      <c r="ARF1" s="14" t="str">
        <f t="shared" ref="AQN1:ARF1" ca="1" si="272">IF(INDIRECT(ADDRESS(MOD(COLUMN(ARF2),2)+1,INT((COLUMN(ARF2)-1)/2)+1, ,,"data_frame"))="","",INDIRECT(ADDRESS(MOD(COLUMN(ARF2),2)+1,INT((COLUMN(ARF2)-1)/2)+1, ,,"data_frame")))</f>
        <v>Order of specialist 6 that observed the patient</v>
      </c>
      <c r="ARG1" s="14" t="str">
        <f t="shared" ca="1" si="242"/>
        <v>q_154b_6</v>
      </c>
      <c r="ARH1" s="14" t="str">
        <f t="shared" ca="1" si="242"/>
        <v>What specialist 6 observed the patient</v>
      </c>
      <c r="ARI1" s="14" t="str">
        <f t="shared" ref="AQQ1:ARI1" ca="1" si="273">IF(INDIRECT(ADDRESS(MOD(COLUMN(ARI2),2)+1,INT((COLUMN(ARI2)-1)/2)+1, ,,"data_frame"))="","",INDIRECT(ADDRESS(MOD(COLUMN(ARI2),2)+1,INT((COLUMN(ARI2)-1)/2)+1, ,,"data_frame")))</f>
        <v>q_154c_6</v>
      </c>
      <c r="ARJ1" s="14" t="str">
        <f t="shared" ref="AQR1:ARJ1" ca="1" si="274">IF(INDIRECT(ADDRESS(MOD(COLUMN(ARJ2),2)+1,INT((COLUMN(ARJ2)-1)/2)+1, ,,"data_frame"))="","",INDIRECT(ADDRESS(MOD(COLUMN(ARJ2),2)+1,INT((COLUMN(ARJ2)-1)/2)+1, ,,"data_frame")))</f>
        <v>Other type of specialist 6 that observed the patient</v>
      </c>
      <c r="ARK1" s="14" t="str">
        <f t="shared" ref="AQS1:ARK1" ca="1" si="275">IF(INDIRECT(ADDRESS(MOD(COLUMN(ARK2),2)+1,INT((COLUMN(ARK2)-1)/2)+1, ,,"data_frame"))="","",INDIRECT(ADDRESS(MOD(COLUMN(ARK2),2)+1,INT((COLUMN(ARK2)-1)/2)+1, ,,"data_frame")))</f>
        <v>q_154d_6</v>
      </c>
      <c r="ARL1" s="14" t="str">
        <f t="shared" ref="AQT1:ARL1" ca="1" si="276">IF(INDIRECT(ADDRESS(MOD(COLUMN(ARL2),2)+1,INT((COLUMN(ARL2)-1)/2)+1, ,,"data_frame"))="","",INDIRECT(ADDRESS(MOD(COLUMN(ARL2),2)+1,INT((COLUMN(ARL2)-1)/2)+1, ,,"data_frame")))</f>
        <v>Did specialist 6 made diagnosis</v>
      </c>
      <c r="ARM1" s="14" t="str">
        <f t="shared" ref="AQU1:ARM1" ca="1" si="277">IF(INDIRECT(ADDRESS(MOD(COLUMN(ARM2),2)+1,INT((COLUMN(ARM2)-1)/2)+1, ,,"data_frame"))="","",INDIRECT(ADDRESS(MOD(COLUMN(ARM2),2)+1,INT((COLUMN(ARM2)-1)/2)+1, ,,"data_frame")))</f>
        <v>q_154a_7</v>
      </c>
      <c r="ARN1" s="14" t="str">
        <f t="shared" ref="AQV1:ARN1" ca="1" si="278">IF(INDIRECT(ADDRESS(MOD(COLUMN(ARN2),2)+1,INT((COLUMN(ARN2)-1)/2)+1, ,,"data_frame"))="","",INDIRECT(ADDRESS(MOD(COLUMN(ARN2),2)+1,INT((COLUMN(ARN2)-1)/2)+1, ,,"data_frame")))</f>
        <v>Order of specialist 7 that observed the patient</v>
      </c>
      <c r="ARO1" s="14" t="str">
        <f t="shared" ca="1" si="242"/>
        <v>q_154b_7</v>
      </c>
      <c r="ARP1" s="14" t="str">
        <f t="shared" ca="1" si="242"/>
        <v>What specialist 7 observed the patient</v>
      </c>
      <c r="ARQ1" s="14" t="str">
        <f t="shared" ref="AQY1:ARQ1" ca="1" si="279">IF(INDIRECT(ADDRESS(MOD(COLUMN(ARQ2),2)+1,INT((COLUMN(ARQ2)-1)/2)+1, ,,"data_frame"))="","",INDIRECT(ADDRESS(MOD(COLUMN(ARQ2),2)+1,INT((COLUMN(ARQ2)-1)/2)+1, ,,"data_frame")))</f>
        <v>q_154c_7</v>
      </c>
      <c r="ARR1" s="14" t="str">
        <f t="shared" ref="AQZ1:ARR1" ca="1" si="280">IF(INDIRECT(ADDRESS(MOD(COLUMN(ARR2),2)+1,INT((COLUMN(ARR2)-1)/2)+1, ,,"data_frame"))="","",INDIRECT(ADDRESS(MOD(COLUMN(ARR2),2)+1,INT((COLUMN(ARR2)-1)/2)+1, ,,"data_frame")))</f>
        <v>Other type of specialist 7 that observed the patient</v>
      </c>
      <c r="ARS1" s="14" t="str">
        <f t="shared" ref="ARA1:ARS1" ca="1" si="281">IF(INDIRECT(ADDRESS(MOD(COLUMN(ARS2),2)+1,INT((COLUMN(ARS2)-1)/2)+1, ,,"data_frame"))="","",INDIRECT(ADDRESS(MOD(COLUMN(ARS2),2)+1,INT((COLUMN(ARS2)-1)/2)+1, ,,"data_frame")))</f>
        <v>q_154d_7</v>
      </c>
      <c r="ART1" s="14" t="str">
        <f t="shared" ref="ARB1:ART1" ca="1" si="282">IF(INDIRECT(ADDRESS(MOD(COLUMN(ART2),2)+1,INT((COLUMN(ART2)-1)/2)+1, ,,"data_frame"))="","",INDIRECT(ADDRESS(MOD(COLUMN(ART2),2)+1,INT((COLUMN(ART2)-1)/2)+1, ,,"data_frame")))</f>
        <v>Did specialist 7 made diagnosis</v>
      </c>
      <c r="ARU1" s="14" t="str">
        <f t="shared" ca="1" si="242"/>
        <v>q_155</v>
      </c>
      <c r="ARV1" s="14" t="str">
        <f t="shared" ca="1" si="242"/>
        <v>Time gap between first medical observation and diagnosis</v>
      </c>
      <c r="ARW1" s="14" t="str">
        <f t="shared" ca="1" si="242"/>
        <v>q_156</v>
      </c>
      <c r="ARX1" s="14" t="str">
        <f t="shared" ca="1" si="242"/>
        <v>Investigation requested by the specialist, who made diagnosis</v>
      </c>
      <c r="ARY1" s="14" t="str">
        <f t="shared" ca="1" si="242"/>
        <v>q_156a</v>
      </c>
      <c r="ARZ1" s="14" t="str">
        <f t="shared" ca="1" si="242"/>
        <v>Did specialist, who made diagnosis request Brain CT scan</v>
      </c>
      <c r="ASA1" s="14" t="str">
        <f t="shared" ca="1" si="242"/>
        <v>q_156b</v>
      </c>
      <c r="ASB1" s="14" t="str">
        <f t="shared" ca="1" si="242"/>
        <v>Did specialist, who made diagnosis request Cervical spinal cord CT scan</v>
      </c>
      <c r="ASC1" s="14" t="str">
        <f t="shared" ca="1" si="242"/>
        <v>q_156c</v>
      </c>
      <c r="ASD1" s="14" t="str">
        <f t="shared" ca="1" si="242"/>
        <v>Did specialist, who made diagnosis request Lumbo-sacral spinal cord CT scan</v>
      </c>
      <c r="ASE1" s="14" t="str">
        <f t="shared" ca="1" si="242"/>
        <v>q_156d</v>
      </c>
      <c r="ASF1" s="14" t="str">
        <f t="shared" ca="1" si="242"/>
        <v>Did specialist, who made diagnosis request Brain MRI</v>
      </c>
      <c r="ASG1" s="14" t="str">
        <f t="shared" ca="1" si="242"/>
        <v>q_156e</v>
      </c>
      <c r="ASH1" s="14" t="str">
        <f t="shared" ca="1" si="242"/>
        <v>Did specialist, who made diagnosis request Cervical spinal cord MRI</v>
      </c>
      <c r="ASI1" s="14" t="str">
        <f t="shared" ca="1" si="242"/>
        <v>q_156f</v>
      </c>
      <c r="ASJ1" s="14" t="str">
        <f t="shared" ca="1" si="242"/>
        <v>Did specialist, who made diagnosis request Thoracic spinal cord MRI</v>
      </c>
      <c r="ASK1" s="14" t="str">
        <f t="shared" ca="1" si="242"/>
        <v>q_156g</v>
      </c>
      <c r="ASL1" s="14" t="str">
        <f t="shared" ca="1" si="242"/>
        <v>Did specialist, who made diagnosis request Lumbo-sacral spinal cord MRI</v>
      </c>
      <c r="ASM1" s="14" t="str">
        <f t="shared" ca="1" si="242"/>
        <v>q_156h</v>
      </c>
      <c r="ASN1" s="14" t="str">
        <f t="shared" ca="1" si="242"/>
        <v>Did specialist, who made diagnosis request EMG</v>
      </c>
      <c r="ASO1" s="14" t="str">
        <f t="shared" ca="1" si="242"/>
        <v>group</v>
      </c>
      <c r="ASP1" s="14" t="str">
        <f t="shared" ca="1" si="242"/>
        <v>group</v>
      </c>
    </row>
    <row r="2" spans="1:1186">
      <c r="A2" t="str">
        <f t="shared" ref="A2:D2" ca="1" si="283">IF(A1="","",IF(MOD(COLUMN(B1)-1,2)=0,"Labels","Values"))</f>
        <v>Values</v>
      </c>
      <c r="B2" t="str">
        <f t="shared" ca="1" si="283"/>
        <v>Labels</v>
      </c>
      <c r="C2" t="str">
        <f t="shared" ca="1" si="283"/>
        <v>Values</v>
      </c>
      <c r="D2" t="str">
        <f t="shared" ca="1" si="283"/>
        <v>Labels</v>
      </c>
      <c r="E2" s="14" t="str">
        <f t="shared" ref="E2" ca="1" si="284">IF(E1="","",IF(MOD(COLUMN(F1)-1,2)=0,"Labels","Values"))</f>
        <v>Values</v>
      </c>
      <c r="F2" s="14" t="str">
        <f t="shared" ref="F2" ca="1" si="285">IF(F1="","",IF(MOD(COLUMN(G1)-1,2)=0,"Labels","Values"))</f>
        <v>Labels</v>
      </c>
      <c r="G2" s="14" t="str">
        <f t="shared" ref="G2:H2" ca="1" si="286">IF(G1="","",IF(MOD(COLUMN(H1)-1,2)=0,"Labels","Values"))</f>
        <v>Values</v>
      </c>
      <c r="H2" s="14" t="str">
        <f t="shared" ca="1" si="286"/>
        <v>Labels</v>
      </c>
      <c r="I2" s="14" t="str">
        <f t="shared" ref="I2:J2" ca="1" si="287">IF(I1="","",IF(MOD(COLUMN(J1)-1,2)=0,"Labels","Values"))</f>
        <v>Values</v>
      </c>
      <c r="J2" s="14" t="str">
        <f t="shared" ca="1" si="287"/>
        <v>Labels</v>
      </c>
      <c r="K2" s="14" t="str">
        <f t="shared" ref="K2" ca="1" si="288">IF(K1="","",IF(MOD(COLUMN(L1)-1,2)=0,"Labels","Values"))</f>
        <v>Values</v>
      </c>
      <c r="L2" s="14" t="str">
        <f t="shared" ref="L2" ca="1" si="289">IF(L1="","",IF(MOD(COLUMN(M1)-1,2)=0,"Labels","Values"))</f>
        <v>Labels</v>
      </c>
      <c r="M2" s="14" t="str">
        <f t="shared" ref="M2" ca="1" si="290">IF(M1="","",IF(MOD(COLUMN(N1)-1,2)=0,"Labels","Values"))</f>
        <v>Values</v>
      </c>
      <c r="N2" s="14" t="str">
        <f t="shared" ref="N2" ca="1" si="291">IF(N1="","",IF(MOD(COLUMN(O1)-1,2)=0,"Labels","Values"))</f>
        <v>Labels</v>
      </c>
      <c r="O2" s="14" t="str">
        <f t="shared" ref="O2" ca="1" si="292">IF(O1="","",IF(MOD(COLUMN(P1)-1,2)=0,"Labels","Values"))</f>
        <v>Values</v>
      </c>
      <c r="P2" s="14" t="str">
        <f t="shared" ref="P2" ca="1" si="293">IF(P1="","",IF(MOD(COLUMN(Q1)-1,2)=0,"Labels","Values"))</f>
        <v>Labels</v>
      </c>
      <c r="Q2" s="14" t="str">
        <f t="shared" ref="Q2" ca="1" si="294">IF(Q1="","",IF(MOD(COLUMN(R1)-1,2)=0,"Labels","Values"))</f>
        <v>Values</v>
      </c>
      <c r="R2" s="14" t="str">
        <f t="shared" ref="R2" ca="1" si="295">IF(R1="","",IF(MOD(COLUMN(S1)-1,2)=0,"Labels","Values"))</f>
        <v>Labels</v>
      </c>
      <c r="S2" s="14" t="str">
        <f ca="1">IF(S1="","",IF(MOD(COLUMN(T1)-1,2)=0,"Labels","Values"))</f>
        <v>Values</v>
      </c>
      <c r="T2" s="14" t="str">
        <f ca="1">IF(T1="","",IF(MOD(COLUMN(U1)-1,2)=0,"Labels","Values"))</f>
        <v>Labels</v>
      </c>
      <c r="U2" s="14" t="str">
        <f ca="1">IF(U1="","",IF(MOD(COLUMN(V1)-1,2)=0,"Labels","Values"))</f>
        <v>Values</v>
      </c>
      <c r="V2" s="14" t="str">
        <f ca="1">IF(V1="","",IF(MOD(COLUMN(W1)-1,2)=0,"Labels","Values"))</f>
        <v>Labels</v>
      </c>
      <c r="W2" s="14" t="str">
        <f t="shared" ref="W2" ca="1" si="296">IF(W1="","",IF(MOD(COLUMN(X1)-1,2)=0,"Labels","Values"))</f>
        <v>Values</v>
      </c>
      <c r="X2" s="14" t="str">
        <f t="shared" ref="X2" ca="1" si="297">IF(X1="","",IF(MOD(COLUMN(Y1)-1,2)=0,"Labels","Values"))</f>
        <v>Labels</v>
      </c>
      <c r="Y2" s="14" t="str">
        <f t="shared" ref="Y2" ca="1" si="298">IF(Y1="","",IF(MOD(COLUMN(Z1)-1,2)=0,"Labels","Values"))</f>
        <v>Values</v>
      </c>
      <c r="Z2" s="14" t="str">
        <f t="shared" ref="Z2" ca="1" si="299">IF(Z1="","",IF(MOD(COLUMN(AA1)-1,2)=0,"Labels","Values"))</f>
        <v>Labels</v>
      </c>
      <c r="AA2" s="14" t="str">
        <f t="shared" ref="AA2" ca="1" si="300">IF(AA1="","",IF(MOD(COLUMN(AB1)-1,2)=0,"Labels","Values"))</f>
        <v>Values</v>
      </c>
      <c r="AB2" s="14" t="str">
        <f t="shared" ref="AB2" ca="1" si="301">IF(AB1="","",IF(MOD(COLUMN(AC1)-1,2)=0,"Labels","Values"))</f>
        <v>Labels</v>
      </c>
      <c r="AC2" s="14" t="str">
        <f t="shared" ref="AC2" ca="1" si="302">IF(AC1="","",IF(MOD(COLUMN(AD1)-1,2)=0,"Labels","Values"))</f>
        <v>Values</v>
      </c>
      <c r="AD2" s="14" t="str">
        <f t="shared" ref="AD2" ca="1" si="303">IF(AD1="","",IF(MOD(COLUMN(AE1)-1,2)=0,"Labels","Values"))</f>
        <v>Labels</v>
      </c>
      <c r="AE2" s="14" t="str">
        <f t="shared" ref="AE2" ca="1" si="304">IF(AE1="","",IF(MOD(COLUMN(AF1)-1,2)=0,"Labels","Values"))</f>
        <v>Values</v>
      </c>
      <c r="AF2" s="14" t="str">
        <f t="shared" ref="AF2" ca="1" si="305">IF(AF1="","",IF(MOD(COLUMN(AG1)-1,2)=0,"Labels","Values"))</f>
        <v>Labels</v>
      </c>
      <c r="AG2" s="14" t="str">
        <f t="shared" ref="AG2" ca="1" si="306">IF(AG1="","",IF(MOD(COLUMN(AH1)-1,2)=0,"Labels","Values"))</f>
        <v>Values</v>
      </c>
      <c r="AH2" s="14" t="str">
        <f t="shared" ref="AH2" ca="1" si="307">IF(AH1="","",IF(MOD(COLUMN(AI1)-1,2)=0,"Labels","Values"))</f>
        <v>Labels</v>
      </c>
      <c r="AI2" s="14" t="str">
        <f t="shared" ref="AI2" ca="1" si="308">IF(AI1="","",IF(MOD(COLUMN(AJ1)-1,2)=0,"Labels","Values"))</f>
        <v>Values</v>
      </c>
      <c r="AJ2" s="14" t="str">
        <f t="shared" ref="AJ2" ca="1" si="309">IF(AJ1="","",IF(MOD(COLUMN(AK1)-1,2)=0,"Labels","Values"))</f>
        <v>Labels</v>
      </c>
      <c r="AK2" s="14" t="str">
        <f t="shared" ref="AK2" ca="1" si="310">IF(AK1="","",IF(MOD(COLUMN(AL1)-1,2)=0,"Labels","Values"))</f>
        <v>Values</v>
      </c>
      <c r="AL2" s="14" t="str">
        <f t="shared" ref="AL2" ca="1" si="311">IF(AL1="","",IF(MOD(COLUMN(AM1)-1,2)=0,"Labels","Values"))</f>
        <v>Labels</v>
      </c>
      <c r="AM2" s="14" t="str">
        <f t="shared" ref="AM2" ca="1" si="312">IF(AM1="","",IF(MOD(COLUMN(AN1)-1,2)=0,"Labels","Values"))</f>
        <v>Values</v>
      </c>
      <c r="AN2" s="14" t="str">
        <f t="shared" ref="AN2" ca="1" si="313">IF(AN1="","",IF(MOD(COLUMN(AO1)-1,2)=0,"Labels","Values"))</f>
        <v>Labels</v>
      </c>
      <c r="AO2" s="14" t="str">
        <f t="shared" ref="AO2" ca="1" si="314">IF(AO1="","",IF(MOD(COLUMN(AP1)-1,2)=0,"Labels","Values"))</f>
        <v>Values</v>
      </c>
      <c r="AP2" s="14" t="str">
        <f t="shared" ref="AP2" ca="1" si="315">IF(AP1="","",IF(MOD(COLUMN(AQ1)-1,2)=0,"Labels","Values"))</f>
        <v>Labels</v>
      </c>
      <c r="AQ2" s="14" t="str">
        <f t="shared" ref="AQ2" ca="1" si="316">IF(AQ1="","",IF(MOD(COLUMN(AR1)-1,2)=0,"Labels","Values"))</f>
        <v>Values</v>
      </c>
      <c r="AR2" s="14" t="str">
        <f t="shared" ref="AR2" ca="1" si="317">IF(AR1="","",IF(MOD(COLUMN(AS1)-1,2)=0,"Labels","Values"))</f>
        <v>Labels</v>
      </c>
      <c r="AS2" s="14" t="str">
        <f t="shared" ref="AS2" ca="1" si="318">IF(AS1="","",IF(MOD(COLUMN(AT1)-1,2)=0,"Labels","Values"))</f>
        <v>Values</v>
      </c>
      <c r="AT2" s="14" t="str">
        <f t="shared" ref="AT2" ca="1" si="319">IF(AT1="","",IF(MOD(COLUMN(AU1)-1,2)=0,"Labels","Values"))</f>
        <v>Labels</v>
      </c>
      <c r="AU2" s="14" t="str">
        <f t="shared" ref="AU2" ca="1" si="320">IF(AU1="","",IF(MOD(COLUMN(AV1)-1,2)=0,"Labels","Values"))</f>
        <v>Values</v>
      </c>
      <c r="AV2" s="14" t="str">
        <f t="shared" ref="AV2" ca="1" si="321">IF(AV1="","",IF(MOD(COLUMN(AW1)-1,2)=0,"Labels","Values"))</f>
        <v>Labels</v>
      </c>
      <c r="AW2" s="14" t="str">
        <f t="shared" ref="AW2" ca="1" si="322">IF(AW1="","",IF(MOD(COLUMN(AX1)-1,2)=0,"Labels","Values"))</f>
        <v>Values</v>
      </c>
      <c r="AX2" s="14" t="str">
        <f t="shared" ref="AX2" ca="1" si="323">IF(AX1="","",IF(MOD(COLUMN(AY1)-1,2)=0,"Labels","Values"))</f>
        <v>Labels</v>
      </c>
      <c r="AY2" s="14" t="str">
        <f t="shared" ref="AY2" ca="1" si="324">IF(AY1="","",IF(MOD(COLUMN(AZ1)-1,2)=0,"Labels","Values"))</f>
        <v>Values</v>
      </c>
      <c r="AZ2" s="14" t="str">
        <f t="shared" ref="AZ2" ca="1" si="325">IF(AZ1="","",IF(MOD(COLUMN(BA1)-1,2)=0,"Labels","Values"))</f>
        <v>Labels</v>
      </c>
      <c r="BA2" s="14" t="str">
        <f t="shared" ref="BA2" ca="1" si="326">IF(BA1="","",IF(MOD(COLUMN(BB1)-1,2)=0,"Labels","Values"))</f>
        <v>Values</v>
      </c>
      <c r="BB2" s="14" t="str">
        <f t="shared" ref="BB2" ca="1" si="327">IF(BB1="","",IF(MOD(COLUMN(BC1)-1,2)=0,"Labels","Values"))</f>
        <v>Labels</v>
      </c>
      <c r="BC2" s="14" t="str">
        <f t="shared" ref="BC2" ca="1" si="328">IF(BC1="","",IF(MOD(COLUMN(BD1)-1,2)=0,"Labels","Values"))</f>
        <v>Values</v>
      </c>
      <c r="BD2" s="14" t="str">
        <f t="shared" ref="BD2" ca="1" si="329">IF(BD1="","",IF(MOD(COLUMN(BE1)-1,2)=0,"Labels","Values"))</f>
        <v>Labels</v>
      </c>
      <c r="BE2" s="14" t="str">
        <f t="shared" ref="BE2" ca="1" si="330">IF(BE1="","",IF(MOD(COLUMN(BF1)-1,2)=0,"Labels","Values"))</f>
        <v>Values</v>
      </c>
      <c r="BF2" s="14" t="str">
        <f t="shared" ref="BF2" ca="1" si="331">IF(BF1="","",IF(MOD(COLUMN(BG1)-1,2)=0,"Labels","Values"))</f>
        <v>Labels</v>
      </c>
      <c r="BG2" s="14" t="str">
        <f t="shared" ref="BG2" ca="1" si="332">IF(BG1="","",IF(MOD(COLUMN(BH1)-1,2)=0,"Labels","Values"))</f>
        <v>Values</v>
      </c>
      <c r="BH2" s="14" t="str">
        <f t="shared" ref="BH2" ca="1" si="333">IF(BH1="","",IF(MOD(COLUMN(BI1)-1,2)=0,"Labels","Values"))</f>
        <v>Labels</v>
      </c>
      <c r="BI2" s="14" t="str">
        <f t="shared" ref="BI2" ca="1" si="334">IF(BI1="","",IF(MOD(COLUMN(BJ1)-1,2)=0,"Labels","Values"))</f>
        <v>Values</v>
      </c>
      <c r="BJ2" s="14" t="str">
        <f t="shared" ref="BJ2" ca="1" si="335">IF(BJ1="","",IF(MOD(COLUMN(BK1)-1,2)=0,"Labels","Values"))</f>
        <v>Labels</v>
      </c>
      <c r="BK2" s="14" t="str">
        <f t="shared" ref="BK2" ca="1" si="336">IF(BK1="","",IF(MOD(COLUMN(BL1)-1,2)=0,"Labels","Values"))</f>
        <v>Values</v>
      </c>
      <c r="BL2" s="14" t="str">
        <f t="shared" ref="BL2" ca="1" si="337">IF(BL1="","",IF(MOD(COLUMN(BM1)-1,2)=0,"Labels","Values"))</f>
        <v>Labels</v>
      </c>
      <c r="BM2" s="14" t="str">
        <f t="shared" ref="BM2" ca="1" si="338">IF(BM1="","",IF(MOD(COLUMN(BN1)-1,2)=0,"Labels","Values"))</f>
        <v>Values</v>
      </c>
      <c r="BN2" s="14" t="str">
        <f t="shared" ref="BN2" ca="1" si="339">IF(BN1="","",IF(MOD(COLUMN(BO1)-1,2)=0,"Labels","Values"))</f>
        <v>Labels</v>
      </c>
      <c r="BO2" s="14" t="str">
        <f t="shared" ref="BO2" ca="1" si="340">IF(BO1="","",IF(MOD(COLUMN(BP1)-1,2)=0,"Labels","Values"))</f>
        <v>Values</v>
      </c>
      <c r="BP2" s="14" t="str">
        <f t="shared" ref="BP2" ca="1" si="341">IF(BP1="","",IF(MOD(COLUMN(BQ1)-1,2)=0,"Labels","Values"))</f>
        <v>Labels</v>
      </c>
      <c r="BQ2" s="14" t="str">
        <f t="shared" ref="BQ2" ca="1" si="342">IF(BQ1="","",IF(MOD(COLUMN(BR1)-1,2)=0,"Labels","Values"))</f>
        <v>Values</v>
      </c>
      <c r="BR2" s="14" t="str">
        <f t="shared" ref="BR2" ca="1" si="343">IF(BR1="","",IF(MOD(COLUMN(BS1)-1,2)=0,"Labels","Values"))</f>
        <v>Labels</v>
      </c>
      <c r="BS2" s="14" t="str">
        <f t="shared" ref="BS2" ca="1" si="344">IF(BS1="","",IF(MOD(COLUMN(BT1)-1,2)=0,"Labels","Values"))</f>
        <v>Values</v>
      </c>
      <c r="BT2" s="14" t="str">
        <f t="shared" ref="BT2" ca="1" si="345">IF(BT1="","",IF(MOD(COLUMN(BU1)-1,2)=0,"Labels","Values"))</f>
        <v>Labels</v>
      </c>
      <c r="BU2" s="14" t="str">
        <f t="shared" ref="BU2" ca="1" si="346">IF(BU1="","",IF(MOD(COLUMN(BV1)-1,2)=0,"Labels","Values"))</f>
        <v>Values</v>
      </c>
      <c r="BV2" s="14" t="str">
        <f t="shared" ref="BV2" ca="1" si="347">IF(BV1="","",IF(MOD(COLUMN(BW1)-1,2)=0,"Labels","Values"))</f>
        <v>Labels</v>
      </c>
      <c r="BW2" s="14" t="str">
        <f t="shared" ref="BW2" ca="1" si="348">IF(BW1="","",IF(MOD(COLUMN(BX1)-1,2)=0,"Labels","Values"))</f>
        <v>Values</v>
      </c>
      <c r="BX2" s="14" t="str">
        <f t="shared" ref="BX2" ca="1" si="349">IF(BX1="","",IF(MOD(COLUMN(BY1)-1,2)=0,"Labels","Values"))</f>
        <v>Labels</v>
      </c>
      <c r="BY2" s="14" t="str">
        <f t="shared" ref="BY2" ca="1" si="350">IF(BY1="","",IF(MOD(COLUMN(BZ1)-1,2)=0,"Labels","Values"))</f>
        <v>Values</v>
      </c>
      <c r="BZ2" s="14" t="str">
        <f t="shared" ref="BZ2" ca="1" si="351">IF(BZ1="","",IF(MOD(COLUMN(CA1)-1,2)=0,"Labels","Values"))</f>
        <v>Labels</v>
      </c>
      <c r="CA2" s="14" t="str">
        <f t="shared" ref="CA2" ca="1" si="352">IF(CA1="","",IF(MOD(COLUMN(CB1)-1,2)=0,"Labels","Values"))</f>
        <v>Values</v>
      </c>
      <c r="CB2" s="14" t="str">
        <f t="shared" ref="CB2" ca="1" si="353">IF(CB1="","",IF(MOD(COLUMN(CC1)-1,2)=0,"Labels","Values"))</f>
        <v>Labels</v>
      </c>
      <c r="CC2" s="14" t="str">
        <f t="shared" ref="CC2" ca="1" si="354">IF(CC1="","",IF(MOD(COLUMN(CD1)-1,2)=0,"Labels","Values"))</f>
        <v>Values</v>
      </c>
      <c r="CD2" s="14" t="str">
        <f t="shared" ref="CD2" ca="1" si="355">IF(CD1="","",IF(MOD(COLUMN(CE1)-1,2)=0,"Labels","Values"))</f>
        <v>Labels</v>
      </c>
      <c r="CE2" s="14" t="str">
        <f t="shared" ref="CE2" ca="1" si="356">IF(CE1="","",IF(MOD(COLUMN(CF1)-1,2)=0,"Labels","Values"))</f>
        <v>Values</v>
      </c>
      <c r="CF2" s="14" t="str">
        <f t="shared" ref="CF2" ca="1" si="357">IF(CF1="","",IF(MOD(COLUMN(CG1)-1,2)=0,"Labels","Values"))</f>
        <v>Labels</v>
      </c>
      <c r="CG2" s="14" t="str">
        <f t="shared" ref="CG2" ca="1" si="358">IF(CG1="","",IF(MOD(COLUMN(CH1)-1,2)=0,"Labels","Values"))</f>
        <v>Values</v>
      </c>
      <c r="CH2" s="14" t="str">
        <f t="shared" ref="CH2" ca="1" si="359">IF(CH1="","",IF(MOD(COLUMN(CI1)-1,2)=0,"Labels","Values"))</f>
        <v>Labels</v>
      </c>
      <c r="CI2" s="14" t="str">
        <f t="shared" ref="CI2" ca="1" si="360">IF(CI1="","",IF(MOD(COLUMN(CJ1)-1,2)=0,"Labels","Values"))</f>
        <v>Values</v>
      </c>
      <c r="CJ2" s="14" t="str">
        <f t="shared" ref="CJ2" ca="1" si="361">IF(CJ1="","",IF(MOD(COLUMN(CK1)-1,2)=0,"Labels","Values"))</f>
        <v>Labels</v>
      </c>
      <c r="CK2" s="14" t="str">
        <f t="shared" ref="CK2" ca="1" si="362">IF(CK1="","",IF(MOD(COLUMN(CL1)-1,2)=0,"Labels","Values"))</f>
        <v>Values</v>
      </c>
      <c r="CL2" s="14" t="str">
        <f t="shared" ref="CL2" ca="1" si="363">IF(CL1="","",IF(MOD(COLUMN(CM1)-1,2)=0,"Labels","Values"))</f>
        <v>Labels</v>
      </c>
      <c r="CM2" s="14" t="str">
        <f t="shared" ref="CM2" ca="1" si="364">IF(CM1="","",IF(MOD(COLUMN(CN1)-1,2)=0,"Labels","Values"))</f>
        <v>Values</v>
      </c>
      <c r="CN2" s="14" t="str">
        <f t="shared" ref="CN2" ca="1" si="365">IF(CN1="","",IF(MOD(COLUMN(CO1)-1,2)=0,"Labels","Values"))</f>
        <v>Labels</v>
      </c>
      <c r="CO2" s="14" t="str">
        <f t="shared" ref="CO2" ca="1" si="366">IF(CO1="","",IF(MOD(COLUMN(CP1)-1,2)=0,"Labels","Values"))</f>
        <v>Values</v>
      </c>
      <c r="CP2" s="14" t="str">
        <f t="shared" ref="CP2" ca="1" si="367">IF(CP1="","",IF(MOD(COLUMN(CQ1)-1,2)=0,"Labels","Values"))</f>
        <v>Labels</v>
      </c>
      <c r="CQ2" s="14" t="str">
        <f t="shared" ref="CQ2" ca="1" si="368">IF(CQ1="","",IF(MOD(COLUMN(CR1)-1,2)=0,"Labels","Values"))</f>
        <v>Values</v>
      </c>
      <c r="CR2" s="14" t="str">
        <f t="shared" ref="CR2" ca="1" si="369">IF(CR1="","",IF(MOD(COLUMN(CS1)-1,2)=0,"Labels","Values"))</f>
        <v>Labels</v>
      </c>
      <c r="CS2" s="14" t="str">
        <f t="shared" ref="CS2" ca="1" si="370">IF(CS1="","",IF(MOD(COLUMN(CT1)-1,2)=0,"Labels","Values"))</f>
        <v>Values</v>
      </c>
      <c r="CT2" s="14" t="str">
        <f t="shared" ref="CT2" ca="1" si="371">IF(CT1="","",IF(MOD(COLUMN(CU1)-1,2)=0,"Labels","Values"))</f>
        <v>Labels</v>
      </c>
      <c r="CU2" s="14" t="str">
        <f t="shared" ref="CU2" ca="1" si="372">IF(CU1="","",IF(MOD(COLUMN(CV1)-1,2)=0,"Labels","Values"))</f>
        <v>Values</v>
      </c>
      <c r="CV2" s="14" t="str">
        <f t="shared" ref="CV2" ca="1" si="373">IF(CV1="","",IF(MOD(COLUMN(CW1)-1,2)=0,"Labels","Values"))</f>
        <v>Labels</v>
      </c>
      <c r="CW2" s="14" t="str">
        <f t="shared" ref="CW2" ca="1" si="374">IF(CW1="","",IF(MOD(COLUMN(CX1)-1,2)=0,"Labels","Values"))</f>
        <v>Values</v>
      </c>
      <c r="CX2" s="14" t="str">
        <f t="shared" ref="CX2" ca="1" si="375">IF(CX1="","",IF(MOD(COLUMN(CY1)-1,2)=0,"Labels","Values"))</f>
        <v>Labels</v>
      </c>
      <c r="CY2" s="14" t="str">
        <f t="shared" ref="CY2" ca="1" si="376">IF(CY1="","",IF(MOD(COLUMN(CZ1)-1,2)=0,"Labels","Values"))</f>
        <v>Values</v>
      </c>
      <c r="CZ2" s="14" t="str">
        <f t="shared" ref="CZ2" ca="1" si="377">IF(CZ1="","",IF(MOD(COLUMN(DA1)-1,2)=0,"Labels","Values"))</f>
        <v>Labels</v>
      </c>
      <c r="DA2" s="14" t="str">
        <f t="shared" ref="DA2" ca="1" si="378">IF(DA1="","",IF(MOD(COLUMN(DB1)-1,2)=0,"Labels","Values"))</f>
        <v>Values</v>
      </c>
      <c r="DB2" s="14" t="str">
        <f t="shared" ref="DB2" ca="1" si="379">IF(DB1="","",IF(MOD(COLUMN(DC1)-1,2)=0,"Labels","Values"))</f>
        <v>Labels</v>
      </c>
      <c r="DC2" s="14" t="str">
        <f t="shared" ref="DC2" ca="1" si="380">IF(DC1="","",IF(MOD(COLUMN(DD1)-1,2)=0,"Labels","Values"))</f>
        <v>Values</v>
      </c>
      <c r="DD2" s="14" t="str">
        <f t="shared" ref="DD2" ca="1" si="381">IF(DD1="","",IF(MOD(COLUMN(DE1)-1,2)=0,"Labels","Values"))</f>
        <v>Labels</v>
      </c>
      <c r="DE2" s="14" t="str">
        <f t="shared" ref="DE2" ca="1" si="382">IF(DE1="","",IF(MOD(COLUMN(DF1)-1,2)=0,"Labels","Values"))</f>
        <v>Values</v>
      </c>
      <c r="DF2" s="14" t="str">
        <f t="shared" ref="DF2" ca="1" si="383">IF(DF1="","",IF(MOD(COLUMN(DG1)-1,2)=0,"Labels","Values"))</f>
        <v>Labels</v>
      </c>
      <c r="DG2" s="14" t="str">
        <f t="shared" ref="DG2" ca="1" si="384">IF(DG1="","",IF(MOD(COLUMN(DH1)-1,2)=0,"Labels","Values"))</f>
        <v>Values</v>
      </c>
      <c r="DH2" s="14" t="str">
        <f t="shared" ref="DH2" ca="1" si="385">IF(DH1="","",IF(MOD(COLUMN(DI1)-1,2)=0,"Labels","Values"))</f>
        <v>Labels</v>
      </c>
      <c r="DI2" s="14" t="str">
        <f t="shared" ref="DI2" ca="1" si="386">IF(DI1="","",IF(MOD(COLUMN(DJ1)-1,2)=0,"Labels","Values"))</f>
        <v>Values</v>
      </c>
      <c r="DJ2" s="14" t="str">
        <f t="shared" ref="DJ2" ca="1" si="387">IF(DJ1="","",IF(MOD(COLUMN(DK1)-1,2)=0,"Labels","Values"))</f>
        <v>Labels</v>
      </c>
      <c r="DK2" s="14" t="str">
        <f t="shared" ref="DK2" ca="1" si="388">IF(DK1="","",IF(MOD(COLUMN(DL1)-1,2)=0,"Labels","Values"))</f>
        <v>Values</v>
      </c>
      <c r="DL2" s="14" t="str">
        <f t="shared" ref="DL2" ca="1" si="389">IF(DL1="","",IF(MOD(COLUMN(DM1)-1,2)=0,"Labels","Values"))</f>
        <v>Labels</v>
      </c>
      <c r="DM2" s="14" t="str">
        <f t="shared" ref="DM2" ca="1" si="390">IF(DM1="","",IF(MOD(COLUMN(DN1)-1,2)=0,"Labels","Values"))</f>
        <v>Values</v>
      </c>
      <c r="DN2" s="14" t="str">
        <f t="shared" ref="DN2" ca="1" si="391">IF(DN1="","",IF(MOD(COLUMN(DO1)-1,2)=0,"Labels","Values"))</f>
        <v>Labels</v>
      </c>
      <c r="DO2" s="14" t="str">
        <f t="shared" ref="DO2" ca="1" si="392">IF(DO1="","",IF(MOD(COLUMN(DP1)-1,2)=0,"Labels","Values"))</f>
        <v>Values</v>
      </c>
      <c r="DP2" s="14" t="str">
        <f t="shared" ref="DP2" ca="1" si="393">IF(DP1="","",IF(MOD(COLUMN(DQ1)-1,2)=0,"Labels","Values"))</f>
        <v>Labels</v>
      </c>
      <c r="DQ2" s="14" t="str">
        <f t="shared" ref="DQ2" ca="1" si="394">IF(DQ1="","",IF(MOD(COLUMN(DR1)-1,2)=0,"Labels","Values"))</f>
        <v>Values</v>
      </c>
      <c r="DR2" s="14" t="str">
        <f t="shared" ref="DR2" ca="1" si="395">IF(DR1="","",IF(MOD(COLUMN(DS1)-1,2)=0,"Labels","Values"))</f>
        <v>Labels</v>
      </c>
      <c r="DS2" s="14" t="str">
        <f t="shared" ref="DS2" ca="1" si="396">IF(DS1="","",IF(MOD(COLUMN(DT1)-1,2)=0,"Labels","Values"))</f>
        <v>Values</v>
      </c>
      <c r="DT2" s="14" t="str">
        <f t="shared" ref="DT2" ca="1" si="397">IF(DT1="","",IF(MOD(COLUMN(DU1)-1,2)=0,"Labels","Values"))</f>
        <v>Labels</v>
      </c>
      <c r="DU2" s="14" t="str">
        <f t="shared" ref="DU2" ca="1" si="398">IF(DU1="","",IF(MOD(COLUMN(DV1)-1,2)=0,"Labels","Values"))</f>
        <v>Values</v>
      </c>
      <c r="DV2" s="14" t="str">
        <f t="shared" ref="DV2" ca="1" si="399">IF(DV1="","",IF(MOD(COLUMN(DW1)-1,2)=0,"Labels","Values"))</f>
        <v>Labels</v>
      </c>
      <c r="DW2" s="14" t="str">
        <f t="shared" ref="DW2" ca="1" si="400">IF(DW1="","",IF(MOD(COLUMN(DX1)-1,2)=0,"Labels","Values"))</f>
        <v>Values</v>
      </c>
      <c r="DX2" s="14" t="str">
        <f t="shared" ref="DX2" ca="1" si="401">IF(DX1="","",IF(MOD(COLUMN(DY1)-1,2)=0,"Labels","Values"))</f>
        <v>Labels</v>
      </c>
      <c r="DY2" s="14" t="str">
        <f t="shared" ref="DY2" ca="1" si="402">IF(DY1="","",IF(MOD(COLUMN(DZ1)-1,2)=0,"Labels","Values"))</f>
        <v>Values</v>
      </c>
      <c r="DZ2" s="14" t="str">
        <f t="shared" ref="DZ2" ca="1" si="403">IF(DZ1="","",IF(MOD(COLUMN(EA1)-1,2)=0,"Labels","Values"))</f>
        <v>Labels</v>
      </c>
      <c r="EA2" s="14" t="str">
        <f t="shared" ref="EA2" ca="1" si="404">IF(EA1="","",IF(MOD(COLUMN(EB1)-1,2)=0,"Labels","Values"))</f>
        <v>Values</v>
      </c>
      <c r="EB2" s="14" t="str">
        <f t="shared" ref="EB2" ca="1" si="405">IF(EB1="","",IF(MOD(COLUMN(EC1)-1,2)=0,"Labels","Values"))</f>
        <v>Labels</v>
      </c>
      <c r="EC2" s="14" t="str">
        <f t="shared" ref="EC2" ca="1" si="406">IF(EC1="","",IF(MOD(COLUMN(ED1)-1,2)=0,"Labels","Values"))</f>
        <v>Values</v>
      </c>
      <c r="ED2" s="14" t="str">
        <f t="shared" ref="ED2" ca="1" si="407">IF(ED1="","",IF(MOD(COLUMN(EE1)-1,2)=0,"Labels","Values"))</f>
        <v>Labels</v>
      </c>
      <c r="EE2" s="14" t="str">
        <f t="shared" ref="EE2" ca="1" si="408">IF(EE1="","",IF(MOD(COLUMN(EF1)-1,2)=0,"Labels","Values"))</f>
        <v>Values</v>
      </c>
      <c r="EF2" s="14" t="str">
        <f t="shared" ref="EF2" ca="1" si="409">IF(EF1="","",IF(MOD(COLUMN(EG1)-1,2)=0,"Labels","Values"))</f>
        <v>Labels</v>
      </c>
      <c r="EG2" s="14" t="str">
        <f t="shared" ref="EG2" ca="1" si="410">IF(EG1="","",IF(MOD(COLUMN(EH1)-1,2)=0,"Labels","Values"))</f>
        <v>Values</v>
      </c>
      <c r="EH2" s="14" t="str">
        <f t="shared" ref="EH2" ca="1" si="411">IF(EH1="","",IF(MOD(COLUMN(EI1)-1,2)=0,"Labels","Values"))</f>
        <v>Labels</v>
      </c>
      <c r="EI2" s="14" t="str">
        <f t="shared" ref="EI2" ca="1" si="412">IF(EI1="","",IF(MOD(COLUMN(EJ1)-1,2)=0,"Labels","Values"))</f>
        <v>Values</v>
      </c>
      <c r="EJ2" s="14" t="str">
        <f t="shared" ref="EJ2" ca="1" si="413">IF(EJ1="","",IF(MOD(COLUMN(EK1)-1,2)=0,"Labels","Values"))</f>
        <v>Labels</v>
      </c>
      <c r="EK2" s="14" t="str">
        <f t="shared" ref="EK2" ca="1" si="414">IF(EK1="","",IF(MOD(COLUMN(EL1)-1,2)=0,"Labels","Values"))</f>
        <v>Values</v>
      </c>
      <c r="EL2" s="14" t="str">
        <f t="shared" ref="EL2" ca="1" si="415">IF(EL1="","",IF(MOD(COLUMN(EM1)-1,2)=0,"Labels","Values"))</f>
        <v>Labels</v>
      </c>
      <c r="EM2" s="14" t="str">
        <f t="shared" ref="EM2" ca="1" si="416">IF(EM1="","",IF(MOD(COLUMN(EN1)-1,2)=0,"Labels","Values"))</f>
        <v>Values</v>
      </c>
      <c r="EN2" s="14" t="str">
        <f t="shared" ref="EN2" ca="1" si="417">IF(EN1="","",IF(MOD(COLUMN(EO1)-1,2)=0,"Labels","Values"))</f>
        <v>Labels</v>
      </c>
      <c r="EO2" s="14" t="str">
        <f t="shared" ref="EO2" ca="1" si="418">IF(EO1="","",IF(MOD(COLUMN(EP1)-1,2)=0,"Labels","Values"))</f>
        <v>Values</v>
      </c>
      <c r="EP2" s="14" t="str">
        <f t="shared" ref="EP2" ca="1" si="419">IF(EP1="","",IF(MOD(COLUMN(EQ1)-1,2)=0,"Labels","Values"))</f>
        <v>Labels</v>
      </c>
      <c r="EQ2" s="14" t="str">
        <f t="shared" ref="EQ2" ca="1" si="420">IF(EQ1="","",IF(MOD(COLUMN(ER1)-1,2)=0,"Labels","Values"))</f>
        <v>Values</v>
      </c>
      <c r="ER2" s="14" t="str">
        <f t="shared" ref="ER2" ca="1" si="421">IF(ER1="","",IF(MOD(COLUMN(ES1)-1,2)=0,"Labels","Values"))</f>
        <v>Labels</v>
      </c>
      <c r="ES2" s="14" t="str">
        <f t="shared" ref="ES2" ca="1" si="422">IF(ES1="","",IF(MOD(COLUMN(ET1)-1,2)=0,"Labels","Values"))</f>
        <v>Values</v>
      </c>
      <c r="ET2" s="14" t="str">
        <f t="shared" ref="ET2" ca="1" si="423">IF(ET1="","",IF(MOD(COLUMN(EU1)-1,2)=0,"Labels","Values"))</f>
        <v>Labels</v>
      </c>
      <c r="EU2" s="14" t="str">
        <f t="shared" ref="EU2" ca="1" si="424">IF(EU1="","",IF(MOD(COLUMN(EV1)-1,2)=0,"Labels","Values"))</f>
        <v>Values</v>
      </c>
      <c r="EV2" s="14" t="str">
        <f t="shared" ref="EV2" ca="1" si="425">IF(EV1="","",IF(MOD(COLUMN(EW1)-1,2)=0,"Labels","Values"))</f>
        <v>Labels</v>
      </c>
      <c r="EW2" s="14" t="str">
        <f t="shared" ref="EW2" ca="1" si="426">IF(EW1="","",IF(MOD(COLUMN(EX1)-1,2)=0,"Labels","Values"))</f>
        <v>Values</v>
      </c>
      <c r="EX2" s="14" t="str">
        <f t="shared" ref="EX2" ca="1" si="427">IF(EX1="","",IF(MOD(COLUMN(EY1)-1,2)=0,"Labels","Values"))</f>
        <v>Labels</v>
      </c>
      <c r="EY2" s="14" t="str">
        <f t="shared" ref="EY2" ca="1" si="428">IF(EY1="","",IF(MOD(COLUMN(EZ1)-1,2)=0,"Labels","Values"))</f>
        <v>Values</v>
      </c>
      <c r="EZ2" s="14" t="str">
        <f t="shared" ref="EZ2" ca="1" si="429">IF(EZ1="","",IF(MOD(COLUMN(FA1)-1,2)=0,"Labels","Values"))</f>
        <v>Labels</v>
      </c>
      <c r="FA2" s="14" t="str">
        <f t="shared" ref="FA2" ca="1" si="430">IF(FA1="","",IF(MOD(COLUMN(FB1)-1,2)=0,"Labels","Values"))</f>
        <v>Values</v>
      </c>
      <c r="FB2" s="14" t="str">
        <f t="shared" ref="FB2" ca="1" si="431">IF(FB1="","",IF(MOD(COLUMN(FC1)-1,2)=0,"Labels","Values"))</f>
        <v>Labels</v>
      </c>
      <c r="FC2" s="14" t="str">
        <f t="shared" ref="FC2" ca="1" si="432">IF(FC1="","",IF(MOD(COLUMN(FD1)-1,2)=0,"Labels","Values"))</f>
        <v>Values</v>
      </c>
      <c r="FD2" s="14" t="str">
        <f t="shared" ref="FD2" ca="1" si="433">IF(FD1="","",IF(MOD(COLUMN(FE1)-1,2)=0,"Labels","Values"))</f>
        <v>Labels</v>
      </c>
      <c r="FE2" s="14" t="str">
        <f t="shared" ref="FE2" ca="1" si="434">IF(FE1="","",IF(MOD(COLUMN(FF1)-1,2)=0,"Labels","Values"))</f>
        <v>Values</v>
      </c>
      <c r="FF2" s="14" t="str">
        <f t="shared" ref="FF2" ca="1" si="435">IF(FF1="","",IF(MOD(COLUMN(FG1)-1,2)=0,"Labels","Values"))</f>
        <v>Labels</v>
      </c>
      <c r="FG2" s="14" t="str">
        <f t="shared" ref="FG2" ca="1" si="436">IF(FG1="","",IF(MOD(COLUMN(FH1)-1,2)=0,"Labels","Values"))</f>
        <v>Values</v>
      </c>
      <c r="FH2" s="14" t="str">
        <f t="shared" ref="FH2" ca="1" si="437">IF(FH1="","",IF(MOD(COLUMN(FI1)-1,2)=0,"Labels","Values"))</f>
        <v>Labels</v>
      </c>
      <c r="FI2" s="14" t="str">
        <f t="shared" ref="FI2" ca="1" si="438">IF(FI1="","",IF(MOD(COLUMN(FJ1)-1,2)=0,"Labels","Values"))</f>
        <v>Values</v>
      </c>
      <c r="FJ2" s="14" t="str">
        <f t="shared" ref="FJ2" ca="1" si="439">IF(FJ1="","",IF(MOD(COLUMN(FK1)-1,2)=0,"Labels","Values"))</f>
        <v>Labels</v>
      </c>
      <c r="FK2" s="14" t="str">
        <f t="shared" ref="FK2" ca="1" si="440">IF(FK1="","",IF(MOD(COLUMN(FL1)-1,2)=0,"Labels","Values"))</f>
        <v>Values</v>
      </c>
      <c r="FL2" s="14" t="str">
        <f t="shared" ref="FL2" ca="1" si="441">IF(FL1="","",IF(MOD(COLUMN(FM1)-1,2)=0,"Labels","Values"))</f>
        <v>Labels</v>
      </c>
      <c r="FM2" s="14" t="str">
        <f t="shared" ref="FM2" ca="1" si="442">IF(FM1="","",IF(MOD(COLUMN(FN1)-1,2)=0,"Labels","Values"))</f>
        <v>Values</v>
      </c>
      <c r="FN2" s="14" t="str">
        <f t="shared" ref="FN2" ca="1" si="443">IF(FN1="","",IF(MOD(COLUMN(FO1)-1,2)=0,"Labels","Values"))</f>
        <v>Labels</v>
      </c>
      <c r="FO2" s="14" t="str">
        <f t="shared" ref="FO2" ca="1" si="444">IF(FO1="","",IF(MOD(COLUMN(FP1)-1,2)=0,"Labels","Values"))</f>
        <v>Values</v>
      </c>
      <c r="FP2" s="14" t="str">
        <f t="shared" ref="FP2" ca="1" si="445">IF(FP1="","",IF(MOD(COLUMN(FQ1)-1,2)=0,"Labels","Values"))</f>
        <v>Labels</v>
      </c>
      <c r="FQ2" s="14" t="str">
        <f t="shared" ref="FQ2" ca="1" si="446">IF(FQ1="","",IF(MOD(COLUMN(FR1)-1,2)=0,"Labels","Values"))</f>
        <v>Values</v>
      </c>
      <c r="FR2" s="14" t="str">
        <f t="shared" ref="FR2" ca="1" si="447">IF(FR1="","",IF(MOD(COLUMN(FS1)-1,2)=0,"Labels","Values"))</f>
        <v>Labels</v>
      </c>
      <c r="FS2" s="14" t="str">
        <f t="shared" ref="FS2" ca="1" si="448">IF(FS1="","",IF(MOD(COLUMN(FT1)-1,2)=0,"Labels","Values"))</f>
        <v>Values</v>
      </c>
      <c r="FT2" s="14" t="str">
        <f t="shared" ref="FT2" ca="1" si="449">IF(FT1="","",IF(MOD(COLUMN(FU1)-1,2)=0,"Labels","Values"))</f>
        <v>Labels</v>
      </c>
      <c r="FU2" s="14" t="str">
        <f t="shared" ref="FU2" ca="1" si="450">IF(FU1="","",IF(MOD(COLUMN(FV1)-1,2)=0,"Labels","Values"))</f>
        <v>Values</v>
      </c>
      <c r="FV2" s="14" t="str">
        <f t="shared" ref="FV2" ca="1" si="451">IF(FV1="","",IF(MOD(COLUMN(FW1)-1,2)=0,"Labels","Values"))</f>
        <v>Labels</v>
      </c>
      <c r="FW2" s="14" t="str">
        <f t="shared" ref="FW2" ca="1" si="452">IF(FW1="","",IF(MOD(COLUMN(FX1)-1,2)=0,"Labels","Values"))</f>
        <v>Values</v>
      </c>
      <c r="FX2" s="14" t="str">
        <f t="shared" ref="FX2" ca="1" si="453">IF(FX1="","",IF(MOD(COLUMN(FY1)-1,2)=0,"Labels","Values"))</f>
        <v>Labels</v>
      </c>
      <c r="FY2" s="14" t="str">
        <f t="shared" ref="FY2" ca="1" si="454">IF(FY1="","",IF(MOD(COLUMN(FZ1)-1,2)=0,"Labels","Values"))</f>
        <v>Values</v>
      </c>
      <c r="FZ2" s="14" t="str">
        <f t="shared" ref="FZ2" ca="1" si="455">IF(FZ1="","",IF(MOD(COLUMN(GA1)-1,2)=0,"Labels","Values"))</f>
        <v>Labels</v>
      </c>
      <c r="GA2" s="14" t="str">
        <f t="shared" ref="GA2" ca="1" si="456">IF(GA1="","",IF(MOD(COLUMN(GB1)-1,2)=0,"Labels","Values"))</f>
        <v>Values</v>
      </c>
      <c r="GB2" s="14" t="str">
        <f t="shared" ref="GB2" ca="1" si="457">IF(GB1="","",IF(MOD(COLUMN(GC1)-1,2)=0,"Labels","Values"))</f>
        <v>Labels</v>
      </c>
      <c r="GC2" s="14" t="str">
        <f t="shared" ref="GC2" ca="1" si="458">IF(GC1="","",IF(MOD(COLUMN(GD1)-1,2)=0,"Labels","Values"))</f>
        <v>Values</v>
      </c>
      <c r="GD2" s="14" t="str">
        <f t="shared" ref="GD2" ca="1" si="459">IF(GD1="","",IF(MOD(COLUMN(GE1)-1,2)=0,"Labels","Values"))</f>
        <v>Labels</v>
      </c>
      <c r="GE2" s="14" t="str">
        <f t="shared" ref="GE2" ca="1" si="460">IF(GE1="","",IF(MOD(COLUMN(GF1)-1,2)=0,"Labels","Values"))</f>
        <v>Values</v>
      </c>
      <c r="GF2" s="14" t="str">
        <f t="shared" ref="GF2" ca="1" si="461">IF(GF1="","",IF(MOD(COLUMN(GG1)-1,2)=0,"Labels","Values"))</f>
        <v>Labels</v>
      </c>
      <c r="GG2" s="14" t="str">
        <f t="shared" ref="GG2" ca="1" si="462">IF(GG1="","",IF(MOD(COLUMN(GH1)-1,2)=0,"Labels","Values"))</f>
        <v>Values</v>
      </c>
      <c r="GH2" s="14" t="str">
        <f t="shared" ref="GH2" ca="1" si="463">IF(GH1="","",IF(MOD(COLUMN(GI1)-1,2)=0,"Labels","Values"))</f>
        <v>Labels</v>
      </c>
      <c r="GI2" s="14" t="str">
        <f t="shared" ref="GI2" ca="1" si="464">IF(GI1="","",IF(MOD(COLUMN(GJ1)-1,2)=0,"Labels","Values"))</f>
        <v>Values</v>
      </c>
      <c r="GJ2" s="14" t="str">
        <f t="shared" ref="GJ2" ca="1" si="465">IF(GJ1="","",IF(MOD(COLUMN(GK1)-1,2)=0,"Labels","Values"))</f>
        <v>Labels</v>
      </c>
      <c r="GK2" s="14" t="str">
        <f t="shared" ref="GK2" ca="1" si="466">IF(GK1="","",IF(MOD(COLUMN(GL1)-1,2)=0,"Labels","Values"))</f>
        <v>Values</v>
      </c>
      <c r="GL2" s="14" t="str">
        <f t="shared" ref="GL2" ca="1" si="467">IF(GL1="","",IF(MOD(COLUMN(GM1)-1,2)=0,"Labels","Values"))</f>
        <v>Labels</v>
      </c>
      <c r="GM2" s="14" t="str">
        <f t="shared" ref="GM2" ca="1" si="468">IF(GM1="","",IF(MOD(COLUMN(GN1)-1,2)=0,"Labels","Values"))</f>
        <v>Values</v>
      </c>
      <c r="GN2" s="14" t="str">
        <f t="shared" ref="GN2" ca="1" si="469">IF(GN1="","",IF(MOD(COLUMN(GO1)-1,2)=0,"Labels","Values"))</f>
        <v>Labels</v>
      </c>
      <c r="GO2" s="14" t="str">
        <f t="shared" ref="GO2" ca="1" si="470">IF(GO1="","",IF(MOD(COLUMN(GP1)-1,2)=0,"Labels","Values"))</f>
        <v>Values</v>
      </c>
      <c r="GP2" s="14" t="str">
        <f t="shared" ref="GP2" ca="1" si="471">IF(GP1="","",IF(MOD(COLUMN(GQ1)-1,2)=0,"Labels","Values"))</f>
        <v>Labels</v>
      </c>
      <c r="GQ2" s="14" t="str">
        <f t="shared" ref="GQ2" ca="1" si="472">IF(GQ1="","",IF(MOD(COLUMN(GR1)-1,2)=0,"Labels","Values"))</f>
        <v>Values</v>
      </c>
      <c r="GR2" s="14" t="str">
        <f t="shared" ref="GR2" ca="1" si="473">IF(GR1="","",IF(MOD(COLUMN(GS1)-1,2)=0,"Labels","Values"))</f>
        <v>Labels</v>
      </c>
      <c r="GS2" s="14" t="str">
        <f t="shared" ref="GS2" ca="1" si="474">IF(GS1="","",IF(MOD(COLUMN(GT1)-1,2)=0,"Labels","Values"))</f>
        <v>Values</v>
      </c>
      <c r="GT2" s="14" t="str">
        <f t="shared" ref="GT2" ca="1" si="475">IF(GT1="","",IF(MOD(COLUMN(GU1)-1,2)=0,"Labels","Values"))</f>
        <v>Labels</v>
      </c>
      <c r="GU2" s="14" t="str">
        <f t="shared" ref="GU2" ca="1" si="476">IF(GU1="","",IF(MOD(COLUMN(GV1)-1,2)=0,"Labels","Values"))</f>
        <v>Values</v>
      </c>
      <c r="GV2" s="14" t="str">
        <f t="shared" ref="GV2" ca="1" si="477">IF(GV1="","",IF(MOD(COLUMN(GW1)-1,2)=0,"Labels","Values"))</f>
        <v>Labels</v>
      </c>
      <c r="GW2" s="14" t="str">
        <f t="shared" ref="GW2" ca="1" si="478">IF(GW1="","",IF(MOD(COLUMN(GX1)-1,2)=0,"Labels","Values"))</f>
        <v>Values</v>
      </c>
      <c r="GX2" s="14" t="str">
        <f t="shared" ref="GX2" ca="1" si="479">IF(GX1="","",IF(MOD(COLUMN(GY1)-1,2)=0,"Labels","Values"))</f>
        <v>Labels</v>
      </c>
      <c r="GY2" s="14" t="str">
        <f t="shared" ref="GY2" ca="1" si="480">IF(GY1="","",IF(MOD(COLUMN(GZ1)-1,2)=0,"Labels","Values"))</f>
        <v>Values</v>
      </c>
      <c r="GZ2" s="14" t="str">
        <f t="shared" ref="GZ2" ca="1" si="481">IF(GZ1="","",IF(MOD(COLUMN(HA1)-1,2)=0,"Labels","Values"))</f>
        <v>Labels</v>
      </c>
      <c r="HA2" s="14" t="str">
        <f t="shared" ref="HA2" ca="1" si="482">IF(HA1="","",IF(MOD(COLUMN(HB1)-1,2)=0,"Labels","Values"))</f>
        <v>Values</v>
      </c>
      <c r="HB2" s="14" t="str">
        <f t="shared" ref="HB2" ca="1" si="483">IF(HB1="","",IF(MOD(COLUMN(HC1)-1,2)=0,"Labels","Values"))</f>
        <v>Labels</v>
      </c>
      <c r="HC2" s="14" t="str">
        <f t="shared" ref="HC2" ca="1" si="484">IF(HC1="","",IF(MOD(COLUMN(HD1)-1,2)=0,"Labels","Values"))</f>
        <v>Values</v>
      </c>
      <c r="HD2" s="14" t="str">
        <f t="shared" ref="HD2" ca="1" si="485">IF(HD1="","",IF(MOD(COLUMN(HE1)-1,2)=0,"Labels","Values"))</f>
        <v>Labels</v>
      </c>
      <c r="HE2" s="14" t="str">
        <f t="shared" ref="HE2" ca="1" si="486">IF(HE1="","",IF(MOD(COLUMN(HF1)-1,2)=0,"Labels","Values"))</f>
        <v>Values</v>
      </c>
      <c r="HF2" s="14" t="str">
        <f t="shared" ref="HF2" ca="1" si="487">IF(HF1="","",IF(MOD(COLUMN(HG1)-1,2)=0,"Labels","Values"))</f>
        <v>Labels</v>
      </c>
      <c r="HG2" s="14" t="str">
        <f t="shared" ref="HG2" ca="1" si="488">IF(HG1="","",IF(MOD(COLUMN(HH1)-1,2)=0,"Labels","Values"))</f>
        <v>Values</v>
      </c>
      <c r="HH2" s="14" t="str">
        <f t="shared" ref="HH2" ca="1" si="489">IF(HH1="","",IF(MOD(COLUMN(HI1)-1,2)=0,"Labels","Values"))</f>
        <v>Labels</v>
      </c>
      <c r="HI2" s="14" t="str">
        <f t="shared" ref="HI2" ca="1" si="490">IF(HI1="","",IF(MOD(COLUMN(HJ1)-1,2)=0,"Labels","Values"))</f>
        <v>Values</v>
      </c>
      <c r="HJ2" s="14" t="str">
        <f t="shared" ref="HJ2" ca="1" si="491">IF(HJ1="","",IF(MOD(COLUMN(HK1)-1,2)=0,"Labels","Values"))</f>
        <v>Labels</v>
      </c>
      <c r="HK2" s="14" t="str">
        <f t="shared" ref="HK2" ca="1" si="492">IF(HK1="","",IF(MOD(COLUMN(HL1)-1,2)=0,"Labels","Values"))</f>
        <v>Values</v>
      </c>
      <c r="HL2" s="14" t="str">
        <f t="shared" ref="HL2" ca="1" si="493">IF(HL1="","",IF(MOD(COLUMN(HM1)-1,2)=0,"Labels","Values"))</f>
        <v>Labels</v>
      </c>
      <c r="HM2" s="14" t="str">
        <f t="shared" ref="HM2" ca="1" si="494">IF(HM1="","",IF(MOD(COLUMN(HN1)-1,2)=0,"Labels","Values"))</f>
        <v>Values</v>
      </c>
      <c r="HN2" s="14" t="str">
        <f t="shared" ref="HN2" ca="1" si="495">IF(HN1="","",IF(MOD(COLUMN(HO1)-1,2)=0,"Labels","Values"))</f>
        <v>Labels</v>
      </c>
      <c r="HO2" s="14" t="str">
        <f t="shared" ref="HO2" ca="1" si="496">IF(HO1="","",IF(MOD(COLUMN(HP1)-1,2)=0,"Labels","Values"))</f>
        <v>Values</v>
      </c>
      <c r="HP2" s="14" t="str">
        <f t="shared" ref="HP2" ca="1" si="497">IF(HP1="","",IF(MOD(COLUMN(HQ1)-1,2)=0,"Labels","Values"))</f>
        <v>Labels</v>
      </c>
      <c r="HQ2" s="14" t="str">
        <f t="shared" ref="HQ2" ca="1" si="498">IF(HQ1="","",IF(MOD(COLUMN(HR1)-1,2)=0,"Labels","Values"))</f>
        <v>Values</v>
      </c>
      <c r="HR2" s="14" t="str">
        <f t="shared" ref="HR2" ca="1" si="499">IF(HR1="","",IF(MOD(COLUMN(HS1)-1,2)=0,"Labels","Values"))</f>
        <v>Labels</v>
      </c>
      <c r="HS2" s="14" t="str">
        <f t="shared" ref="HS2" ca="1" si="500">IF(HS1="","",IF(MOD(COLUMN(HT1)-1,2)=0,"Labels","Values"))</f>
        <v>Values</v>
      </c>
      <c r="HT2" s="14" t="str">
        <f t="shared" ref="HT2" ca="1" si="501">IF(HT1="","",IF(MOD(COLUMN(HU1)-1,2)=0,"Labels","Values"))</f>
        <v>Labels</v>
      </c>
      <c r="HU2" s="14" t="str">
        <f t="shared" ref="HU2" ca="1" si="502">IF(HU1="","",IF(MOD(COLUMN(HV1)-1,2)=0,"Labels","Values"))</f>
        <v>Values</v>
      </c>
      <c r="HV2" s="14" t="str">
        <f t="shared" ref="HV2" ca="1" si="503">IF(HV1="","",IF(MOD(COLUMN(HW1)-1,2)=0,"Labels","Values"))</f>
        <v>Labels</v>
      </c>
      <c r="HW2" s="14" t="str">
        <f t="shared" ref="HW2" ca="1" si="504">IF(HW1="","",IF(MOD(COLUMN(HX1)-1,2)=0,"Labels","Values"))</f>
        <v>Values</v>
      </c>
      <c r="HX2" s="14" t="str">
        <f t="shared" ref="HX2" ca="1" si="505">IF(HX1="","",IF(MOD(COLUMN(HY1)-1,2)=0,"Labels","Values"))</f>
        <v>Labels</v>
      </c>
      <c r="HY2" s="14" t="str">
        <f t="shared" ref="HY2" ca="1" si="506">IF(HY1="","",IF(MOD(COLUMN(HZ1)-1,2)=0,"Labels","Values"))</f>
        <v>Values</v>
      </c>
      <c r="HZ2" s="14" t="str">
        <f t="shared" ref="HZ2" ca="1" si="507">IF(HZ1="","",IF(MOD(COLUMN(IA1)-1,2)=0,"Labels","Values"))</f>
        <v>Labels</v>
      </c>
      <c r="IA2" s="14" t="str">
        <f t="shared" ref="IA2" ca="1" si="508">IF(IA1="","",IF(MOD(COLUMN(IB1)-1,2)=0,"Labels","Values"))</f>
        <v>Values</v>
      </c>
      <c r="IB2" s="14" t="str">
        <f t="shared" ref="IB2" ca="1" si="509">IF(IB1="","",IF(MOD(COLUMN(IC1)-1,2)=0,"Labels","Values"))</f>
        <v>Labels</v>
      </c>
      <c r="IC2" s="14" t="str">
        <f t="shared" ref="IC2" ca="1" si="510">IF(IC1="","",IF(MOD(COLUMN(ID1)-1,2)=0,"Labels","Values"))</f>
        <v>Values</v>
      </c>
      <c r="ID2" s="14" t="str">
        <f t="shared" ref="ID2" ca="1" si="511">IF(ID1="","",IF(MOD(COLUMN(IE1)-1,2)=0,"Labels","Values"))</f>
        <v>Labels</v>
      </c>
      <c r="IE2" s="14" t="str">
        <f t="shared" ref="IE2" ca="1" si="512">IF(IE1="","",IF(MOD(COLUMN(IF1)-1,2)=0,"Labels","Values"))</f>
        <v>Values</v>
      </c>
      <c r="IF2" s="14" t="str">
        <f t="shared" ref="IF2" ca="1" si="513">IF(IF1="","",IF(MOD(COLUMN(IG1)-1,2)=0,"Labels","Values"))</f>
        <v>Labels</v>
      </c>
      <c r="IG2" s="14" t="str">
        <f t="shared" ref="IG2" ca="1" si="514">IF(IG1="","",IF(MOD(COLUMN(IH1)-1,2)=0,"Labels","Values"))</f>
        <v>Values</v>
      </c>
      <c r="IH2" s="14" t="str">
        <f t="shared" ref="IH2" ca="1" si="515">IF(IH1="","",IF(MOD(COLUMN(II1)-1,2)=0,"Labels","Values"))</f>
        <v>Labels</v>
      </c>
      <c r="II2" s="14" t="str">
        <f t="shared" ref="II2" ca="1" si="516">IF(II1="","",IF(MOD(COLUMN(IJ1)-1,2)=0,"Labels","Values"))</f>
        <v>Values</v>
      </c>
      <c r="IJ2" s="14" t="str">
        <f t="shared" ref="IJ2" ca="1" si="517">IF(IJ1="","",IF(MOD(COLUMN(IK1)-1,2)=0,"Labels","Values"))</f>
        <v>Labels</v>
      </c>
      <c r="IK2" s="14" t="str">
        <f t="shared" ref="IK2" ca="1" si="518">IF(IK1="","",IF(MOD(COLUMN(IL1)-1,2)=0,"Labels","Values"))</f>
        <v>Values</v>
      </c>
      <c r="IL2" s="14" t="str">
        <f t="shared" ref="IL2" ca="1" si="519">IF(IL1="","",IF(MOD(COLUMN(IM1)-1,2)=0,"Labels","Values"))</f>
        <v>Labels</v>
      </c>
      <c r="IM2" s="14" t="str">
        <f t="shared" ref="IM2" ca="1" si="520">IF(IM1="","",IF(MOD(COLUMN(IN1)-1,2)=0,"Labels","Values"))</f>
        <v>Values</v>
      </c>
      <c r="IN2" s="14" t="str">
        <f t="shared" ref="IN2" ca="1" si="521">IF(IN1="","",IF(MOD(COLUMN(IO1)-1,2)=0,"Labels","Values"))</f>
        <v>Labels</v>
      </c>
      <c r="IO2" s="14" t="str">
        <f t="shared" ref="IO2" ca="1" si="522">IF(IO1="","",IF(MOD(COLUMN(IP1)-1,2)=0,"Labels","Values"))</f>
        <v>Values</v>
      </c>
      <c r="IP2" s="14" t="str">
        <f t="shared" ref="IP2" ca="1" si="523">IF(IP1="","",IF(MOD(COLUMN(IQ1)-1,2)=0,"Labels","Values"))</f>
        <v>Labels</v>
      </c>
      <c r="IQ2" s="14" t="str">
        <f t="shared" ref="IQ2" ca="1" si="524">IF(IQ1="","",IF(MOD(COLUMN(IR1)-1,2)=0,"Labels","Values"))</f>
        <v>Values</v>
      </c>
      <c r="IR2" s="14" t="str">
        <f t="shared" ref="IR2" ca="1" si="525">IF(IR1="","",IF(MOD(COLUMN(IS1)-1,2)=0,"Labels","Values"))</f>
        <v>Labels</v>
      </c>
      <c r="IS2" s="14" t="str">
        <f t="shared" ref="IS2" ca="1" si="526">IF(IS1="","",IF(MOD(COLUMN(IT1)-1,2)=0,"Labels","Values"))</f>
        <v>Values</v>
      </c>
      <c r="IT2" s="14" t="str">
        <f t="shared" ref="IT2" ca="1" si="527">IF(IT1="","",IF(MOD(COLUMN(IU1)-1,2)=0,"Labels","Values"))</f>
        <v>Labels</v>
      </c>
      <c r="IU2" s="14" t="str">
        <f t="shared" ref="IU2" ca="1" si="528">IF(IU1="","",IF(MOD(COLUMN(IV1)-1,2)=0,"Labels","Values"))</f>
        <v>Values</v>
      </c>
      <c r="IV2" s="14" t="str">
        <f t="shared" ref="IV2" ca="1" si="529">IF(IV1="","",IF(MOD(COLUMN(IW1)-1,2)=0,"Labels","Values"))</f>
        <v>Labels</v>
      </c>
      <c r="IW2" s="14" t="str">
        <f t="shared" ref="IW2" ca="1" si="530">IF(IW1="","",IF(MOD(COLUMN(IX1)-1,2)=0,"Labels","Values"))</f>
        <v>Values</v>
      </c>
      <c r="IX2" s="14" t="str">
        <f t="shared" ref="IX2" ca="1" si="531">IF(IX1="","",IF(MOD(COLUMN(IY1)-1,2)=0,"Labels","Values"))</f>
        <v>Labels</v>
      </c>
      <c r="IY2" s="14" t="str">
        <f t="shared" ref="IY2" ca="1" si="532">IF(IY1="","",IF(MOD(COLUMN(IZ1)-1,2)=0,"Labels","Values"))</f>
        <v>Values</v>
      </c>
      <c r="IZ2" s="14" t="str">
        <f t="shared" ref="IZ2" ca="1" si="533">IF(IZ1="","",IF(MOD(COLUMN(JA1)-1,2)=0,"Labels","Values"))</f>
        <v>Labels</v>
      </c>
      <c r="JA2" s="14" t="str">
        <f t="shared" ref="JA2" ca="1" si="534">IF(JA1="","",IF(MOD(COLUMN(JB1)-1,2)=0,"Labels","Values"))</f>
        <v>Values</v>
      </c>
      <c r="JB2" s="14" t="str">
        <f t="shared" ref="JB2" ca="1" si="535">IF(JB1="","",IF(MOD(COLUMN(JC1)-1,2)=0,"Labels","Values"))</f>
        <v>Labels</v>
      </c>
      <c r="JC2" s="14" t="str">
        <f t="shared" ref="JC2" ca="1" si="536">IF(JC1="","",IF(MOD(COLUMN(JD1)-1,2)=0,"Labels","Values"))</f>
        <v>Values</v>
      </c>
      <c r="JD2" s="14" t="str">
        <f t="shared" ref="JD2" ca="1" si="537">IF(JD1="","",IF(MOD(COLUMN(JE1)-1,2)=0,"Labels","Values"))</f>
        <v>Labels</v>
      </c>
      <c r="JE2" s="14" t="str">
        <f t="shared" ref="JE2:JF2" ca="1" si="538">IF(JE1="","",IF(MOD(COLUMN(JF1)-1,2)=0,"Labels","Values"))</f>
        <v>Values</v>
      </c>
      <c r="JF2" s="14" t="str">
        <f t="shared" ca="1" si="538"/>
        <v>Labels</v>
      </c>
      <c r="JG2" s="14" t="str">
        <f t="shared" ref="JG2" ca="1" si="539">IF(JG1="","",IF(MOD(COLUMN(JH1)-1,2)=0,"Labels","Values"))</f>
        <v>Values</v>
      </c>
      <c r="JH2" s="14" t="str">
        <f t="shared" ref="JH2" ca="1" si="540">IF(JH1="","",IF(MOD(COLUMN(JI1)-1,2)=0,"Labels","Values"))</f>
        <v>Labels</v>
      </c>
      <c r="JI2" s="14" t="str">
        <f t="shared" ref="JI2" ca="1" si="541">IF(JI1="","",IF(MOD(COLUMN(JJ1)-1,2)=0,"Labels","Values"))</f>
        <v>Values</v>
      </c>
      <c r="JJ2" s="14" t="str">
        <f t="shared" ref="JJ2" ca="1" si="542">IF(JJ1="","",IF(MOD(COLUMN(JK1)-1,2)=0,"Labels","Values"))</f>
        <v>Labels</v>
      </c>
      <c r="JK2" s="14" t="str">
        <f t="shared" ref="JK2" ca="1" si="543">IF(JK1="","",IF(MOD(COLUMN(JL1)-1,2)=0,"Labels","Values"))</f>
        <v>Values</v>
      </c>
      <c r="JL2" s="14" t="str">
        <f t="shared" ref="JL2" ca="1" si="544">IF(JL1="","",IF(MOD(COLUMN(JM1)-1,2)=0,"Labels","Values"))</f>
        <v>Labels</v>
      </c>
      <c r="JM2" s="14" t="str">
        <f t="shared" ref="JM2" ca="1" si="545">IF(JM1="","",IF(MOD(COLUMN(JN1)-1,2)=0,"Labels","Values"))</f>
        <v>Values</v>
      </c>
      <c r="JN2" s="14" t="str">
        <f t="shared" ref="JN2" ca="1" si="546">IF(JN1="","",IF(MOD(COLUMN(JO1)-1,2)=0,"Labels","Values"))</f>
        <v>Labels</v>
      </c>
      <c r="JO2" s="14" t="str">
        <f t="shared" ref="JO2" ca="1" si="547">IF(JO1="","",IF(MOD(COLUMN(JP1)-1,2)=0,"Labels","Values"))</f>
        <v>Values</v>
      </c>
      <c r="JP2" s="14" t="str">
        <f t="shared" ref="JP2" ca="1" si="548">IF(JP1="","",IF(MOD(COLUMN(JQ1)-1,2)=0,"Labels","Values"))</f>
        <v>Labels</v>
      </c>
      <c r="JQ2" s="14" t="str">
        <f t="shared" ref="JQ2" ca="1" si="549">IF(JQ1="","",IF(MOD(COLUMN(JR1)-1,2)=0,"Labels","Values"))</f>
        <v>Values</v>
      </c>
      <c r="JR2" s="14" t="str">
        <f t="shared" ref="JR2" ca="1" si="550">IF(JR1="","",IF(MOD(COLUMN(JS1)-1,2)=0,"Labels","Values"))</f>
        <v>Labels</v>
      </c>
      <c r="JS2" s="14" t="str">
        <f t="shared" ref="JS2" ca="1" si="551">IF(JS1="","",IF(MOD(COLUMN(JT1)-1,2)=0,"Labels","Values"))</f>
        <v>Values</v>
      </c>
      <c r="JT2" s="14" t="str">
        <f t="shared" ref="JT2" ca="1" si="552">IF(JT1="","",IF(MOD(COLUMN(JU1)-1,2)=0,"Labels","Values"))</f>
        <v>Labels</v>
      </c>
      <c r="JU2" s="14" t="str">
        <f t="shared" ref="JU2" ca="1" si="553">IF(JU1="","",IF(MOD(COLUMN(JV1)-1,2)=0,"Labels","Values"))</f>
        <v>Values</v>
      </c>
      <c r="JV2" s="14" t="str">
        <f t="shared" ref="JV2" ca="1" si="554">IF(JV1="","",IF(MOD(COLUMN(JW1)-1,2)=0,"Labels","Values"))</f>
        <v>Labels</v>
      </c>
      <c r="JW2" s="14" t="str">
        <f t="shared" ref="JW2" ca="1" si="555">IF(JW1="","",IF(MOD(COLUMN(JX1)-1,2)=0,"Labels","Values"))</f>
        <v>Values</v>
      </c>
      <c r="JX2" s="14" t="str">
        <f t="shared" ref="JX2" ca="1" si="556">IF(JX1="","",IF(MOD(COLUMN(JY1)-1,2)=0,"Labels","Values"))</f>
        <v>Labels</v>
      </c>
      <c r="JY2" s="14" t="str">
        <f t="shared" ref="JY2" ca="1" si="557">IF(JY1="","",IF(MOD(COLUMN(JZ1)-1,2)=0,"Labels","Values"))</f>
        <v>Values</v>
      </c>
      <c r="JZ2" s="14" t="str">
        <f t="shared" ref="JZ2" ca="1" si="558">IF(JZ1="","",IF(MOD(COLUMN(KA1)-1,2)=0,"Labels","Values"))</f>
        <v>Labels</v>
      </c>
      <c r="KA2" s="14" t="str">
        <f t="shared" ref="KA2" ca="1" si="559">IF(KA1="","",IF(MOD(COLUMN(KB1)-1,2)=0,"Labels","Values"))</f>
        <v>Values</v>
      </c>
      <c r="KB2" s="14" t="str">
        <f t="shared" ref="KB2" ca="1" si="560">IF(KB1="","",IF(MOD(COLUMN(KC1)-1,2)=0,"Labels","Values"))</f>
        <v>Labels</v>
      </c>
      <c r="KC2" s="14" t="str">
        <f t="shared" ref="KC2" ca="1" si="561">IF(KC1="","",IF(MOD(COLUMN(KD1)-1,2)=0,"Labels","Values"))</f>
        <v>Values</v>
      </c>
      <c r="KD2" s="14" t="str">
        <f t="shared" ref="KD2" ca="1" si="562">IF(KD1="","",IF(MOD(COLUMN(KE1)-1,2)=0,"Labels","Values"))</f>
        <v>Labels</v>
      </c>
      <c r="KE2" s="14" t="str">
        <f t="shared" ref="KE2" ca="1" si="563">IF(KE1="","",IF(MOD(COLUMN(KF1)-1,2)=0,"Labels","Values"))</f>
        <v>Values</v>
      </c>
      <c r="KF2" s="14" t="str">
        <f t="shared" ref="KF2" ca="1" si="564">IF(KF1="","",IF(MOD(COLUMN(KG1)-1,2)=0,"Labels","Values"))</f>
        <v>Labels</v>
      </c>
      <c r="KG2" s="14" t="str">
        <f t="shared" ref="KG2" ca="1" si="565">IF(KG1="","",IF(MOD(COLUMN(KH1)-1,2)=0,"Labels","Values"))</f>
        <v>Values</v>
      </c>
      <c r="KH2" s="14" t="str">
        <f t="shared" ref="KH2" ca="1" si="566">IF(KH1="","",IF(MOD(COLUMN(KI1)-1,2)=0,"Labels","Values"))</f>
        <v>Labels</v>
      </c>
      <c r="KI2" s="14" t="str">
        <f t="shared" ref="KI2:KJ2" ca="1" si="567">IF(KI1="","",IF(MOD(COLUMN(KJ1)-1,2)=0,"Labels","Values"))</f>
        <v>Values</v>
      </c>
      <c r="KJ2" s="14" t="str">
        <f t="shared" ca="1" si="567"/>
        <v>Labels</v>
      </c>
      <c r="KK2" s="14" t="str">
        <f t="shared" ref="KK2" ca="1" si="568">IF(KK1="","",IF(MOD(COLUMN(KL1)-1,2)=0,"Labels","Values"))</f>
        <v>Values</v>
      </c>
      <c r="KL2" s="14" t="str">
        <f t="shared" ref="KL2" ca="1" si="569">IF(KL1="","",IF(MOD(COLUMN(KM1)-1,2)=0,"Labels","Values"))</f>
        <v>Labels</v>
      </c>
      <c r="KM2" s="14" t="str">
        <f t="shared" ref="KM2" ca="1" si="570">IF(KM1="","",IF(MOD(COLUMN(KN1)-1,2)=0,"Labels","Values"))</f>
        <v>Values</v>
      </c>
      <c r="KN2" s="14" t="str">
        <f t="shared" ref="KN2" ca="1" si="571">IF(KN1="","",IF(MOD(COLUMN(KO1)-1,2)=0,"Labels","Values"))</f>
        <v>Labels</v>
      </c>
      <c r="KO2" s="14" t="str">
        <f t="shared" ref="KO2" ca="1" si="572">IF(KO1="","",IF(MOD(COLUMN(KP1)-1,2)=0,"Labels","Values"))</f>
        <v>Values</v>
      </c>
      <c r="KP2" s="14" t="str">
        <f t="shared" ref="KP2" ca="1" si="573">IF(KP1="","",IF(MOD(COLUMN(KQ1)-1,2)=0,"Labels","Values"))</f>
        <v>Labels</v>
      </c>
      <c r="KQ2" s="14" t="str">
        <f t="shared" ref="KQ2:KR2" ca="1" si="574">IF(KQ1="","",IF(MOD(COLUMN(KR1)-1,2)=0,"Labels","Values"))</f>
        <v>Values</v>
      </c>
      <c r="KR2" s="14" t="str">
        <f t="shared" ca="1" si="574"/>
        <v>Labels</v>
      </c>
      <c r="KS2" s="14" t="str">
        <f t="shared" ref="KS2" ca="1" si="575">IF(KS1="","",IF(MOD(COLUMN(KT1)-1,2)=0,"Labels","Values"))</f>
        <v>Values</v>
      </c>
      <c r="KT2" s="14" t="str">
        <f t="shared" ref="KT2" ca="1" si="576">IF(KT1="","",IF(MOD(COLUMN(KU1)-1,2)=0,"Labels","Values"))</f>
        <v>Labels</v>
      </c>
      <c r="KU2" s="14" t="str">
        <f t="shared" ref="KU2" ca="1" si="577">IF(KU1="","",IF(MOD(COLUMN(KV1)-1,2)=0,"Labels","Values"))</f>
        <v>Values</v>
      </c>
      <c r="KV2" s="14" t="str">
        <f t="shared" ref="KV2" ca="1" si="578">IF(KV1="","",IF(MOD(COLUMN(KW1)-1,2)=0,"Labels","Values"))</f>
        <v>Labels</v>
      </c>
      <c r="KW2" s="14" t="str">
        <f t="shared" ref="KW2" ca="1" si="579">IF(KW1="","",IF(MOD(COLUMN(KX1)-1,2)=0,"Labels","Values"))</f>
        <v>Values</v>
      </c>
      <c r="KX2" s="14" t="str">
        <f t="shared" ref="KX2" ca="1" si="580">IF(KX1="","",IF(MOD(COLUMN(KY1)-1,2)=0,"Labels","Values"))</f>
        <v>Labels</v>
      </c>
      <c r="KY2" s="14" t="str">
        <f t="shared" ref="KY2" ca="1" si="581">IF(KY1="","",IF(MOD(COLUMN(KZ1)-1,2)=0,"Labels","Values"))</f>
        <v>Values</v>
      </c>
      <c r="KZ2" s="14" t="str">
        <f t="shared" ref="KZ2" ca="1" si="582">IF(KZ1="","",IF(MOD(COLUMN(LA1)-1,2)=0,"Labels","Values"))</f>
        <v>Labels</v>
      </c>
      <c r="LA2" s="14" t="str">
        <f t="shared" ref="LA2" ca="1" si="583">IF(LA1="","",IF(MOD(COLUMN(LB1)-1,2)=0,"Labels","Values"))</f>
        <v>Values</v>
      </c>
      <c r="LB2" s="14" t="str">
        <f t="shared" ref="LB2" ca="1" si="584">IF(LB1="","",IF(MOD(COLUMN(LC1)-1,2)=0,"Labels","Values"))</f>
        <v>Labels</v>
      </c>
      <c r="LC2" s="14" t="str">
        <f t="shared" ref="LC2" ca="1" si="585">IF(LC1="","",IF(MOD(COLUMN(LD1)-1,2)=0,"Labels","Values"))</f>
        <v>Values</v>
      </c>
      <c r="LD2" s="14" t="str">
        <f t="shared" ref="LD2" ca="1" si="586">IF(LD1="","",IF(MOD(COLUMN(LE1)-1,2)=0,"Labels","Values"))</f>
        <v>Labels</v>
      </c>
      <c r="LE2" s="14" t="str">
        <f t="shared" ref="LE2" ca="1" si="587">IF(LE1="","",IF(MOD(COLUMN(LF1)-1,2)=0,"Labels","Values"))</f>
        <v>Values</v>
      </c>
      <c r="LF2" s="14" t="str">
        <f t="shared" ref="LF2" ca="1" si="588">IF(LF1="","",IF(MOD(COLUMN(LG1)-1,2)=0,"Labels","Values"))</f>
        <v>Labels</v>
      </c>
      <c r="LG2" s="14" t="str">
        <f t="shared" ref="LG2" ca="1" si="589">IF(LG1="","",IF(MOD(COLUMN(LH1)-1,2)=0,"Labels","Values"))</f>
        <v>Values</v>
      </c>
      <c r="LH2" s="14" t="str">
        <f t="shared" ref="LH2" ca="1" si="590">IF(LH1="","",IF(MOD(COLUMN(LI1)-1,2)=0,"Labels","Values"))</f>
        <v>Labels</v>
      </c>
      <c r="LI2" s="14" t="str">
        <f t="shared" ref="LI2" ca="1" si="591">IF(LI1="","",IF(MOD(COLUMN(LJ1)-1,2)=0,"Labels","Values"))</f>
        <v>Values</v>
      </c>
      <c r="LJ2" s="14" t="str">
        <f t="shared" ref="LJ2" ca="1" si="592">IF(LJ1="","",IF(MOD(COLUMN(LK1)-1,2)=0,"Labels","Values"))</f>
        <v>Labels</v>
      </c>
      <c r="LK2" s="14" t="str">
        <f t="shared" ref="LK2" ca="1" si="593">IF(LK1="","",IF(MOD(COLUMN(LL1)-1,2)=0,"Labels","Values"))</f>
        <v>Values</v>
      </c>
      <c r="LL2" s="14" t="str">
        <f t="shared" ref="LL2" ca="1" si="594">IF(LL1="","",IF(MOD(COLUMN(LM1)-1,2)=0,"Labels","Values"))</f>
        <v>Labels</v>
      </c>
      <c r="LM2" s="14" t="str">
        <f t="shared" ref="LM2" ca="1" si="595">IF(LM1="","",IF(MOD(COLUMN(LN1)-1,2)=0,"Labels","Values"))</f>
        <v>Values</v>
      </c>
      <c r="LN2" s="14" t="str">
        <f t="shared" ref="LN2" ca="1" si="596">IF(LN1="","",IF(MOD(COLUMN(LO1)-1,2)=0,"Labels","Values"))</f>
        <v>Labels</v>
      </c>
      <c r="LO2" s="14" t="str">
        <f t="shared" ref="LO2" ca="1" si="597">IF(LO1="","",IF(MOD(COLUMN(LP1)-1,2)=0,"Labels","Values"))</f>
        <v>Values</v>
      </c>
      <c r="LP2" s="14" t="str">
        <f t="shared" ref="LP2" ca="1" si="598">IF(LP1="","",IF(MOD(COLUMN(LQ1)-1,2)=0,"Labels","Values"))</f>
        <v>Labels</v>
      </c>
      <c r="LQ2" s="14" t="str">
        <f t="shared" ref="LQ2" ca="1" si="599">IF(LQ1="","",IF(MOD(COLUMN(LR1)-1,2)=0,"Labels","Values"))</f>
        <v>Values</v>
      </c>
      <c r="LR2" s="14" t="str">
        <f t="shared" ref="LR2" ca="1" si="600">IF(LR1="","",IF(MOD(COLUMN(LS1)-1,2)=0,"Labels","Values"))</f>
        <v>Labels</v>
      </c>
      <c r="LS2" s="14" t="str">
        <f t="shared" ref="LS2" ca="1" si="601">IF(LS1="","",IF(MOD(COLUMN(LT1)-1,2)=0,"Labels","Values"))</f>
        <v>Values</v>
      </c>
      <c r="LT2" s="14" t="str">
        <f t="shared" ref="LT2" ca="1" si="602">IF(LT1="","",IF(MOD(COLUMN(LU1)-1,2)=0,"Labels","Values"))</f>
        <v>Labels</v>
      </c>
      <c r="LU2" s="14" t="str">
        <f t="shared" ref="LU2" ca="1" si="603">IF(LU1="","",IF(MOD(COLUMN(LV1)-1,2)=0,"Labels","Values"))</f>
        <v>Values</v>
      </c>
      <c r="LV2" s="14" t="str">
        <f t="shared" ref="LV2" ca="1" si="604">IF(LV1="","",IF(MOD(COLUMN(LW1)-1,2)=0,"Labels","Values"))</f>
        <v>Labels</v>
      </c>
      <c r="LW2" s="14" t="str">
        <f t="shared" ref="LW2" ca="1" si="605">IF(LW1="","",IF(MOD(COLUMN(LX1)-1,2)=0,"Labels","Values"))</f>
        <v>Values</v>
      </c>
      <c r="LX2" s="14" t="str">
        <f t="shared" ref="LX2" ca="1" si="606">IF(LX1="","",IF(MOD(COLUMN(LY1)-1,2)=0,"Labels","Values"))</f>
        <v>Labels</v>
      </c>
      <c r="LY2" s="14" t="str">
        <f t="shared" ref="LY2" ca="1" si="607">IF(LY1="","",IF(MOD(COLUMN(LZ1)-1,2)=0,"Labels","Values"))</f>
        <v>Values</v>
      </c>
      <c r="LZ2" s="14" t="str">
        <f t="shared" ref="LZ2" ca="1" si="608">IF(LZ1="","",IF(MOD(COLUMN(MA1)-1,2)=0,"Labels","Values"))</f>
        <v>Labels</v>
      </c>
      <c r="MA2" s="14" t="str">
        <f t="shared" ref="MA2" ca="1" si="609">IF(MA1="","",IF(MOD(COLUMN(MB1)-1,2)=0,"Labels","Values"))</f>
        <v>Values</v>
      </c>
      <c r="MB2" s="14" t="str">
        <f t="shared" ref="MB2" ca="1" si="610">IF(MB1="","",IF(MOD(COLUMN(MC1)-1,2)=0,"Labels","Values"))</f>
        <v>Labels</v>
      </c>
      <c r="MC2" s="14" t="str">
        <f t="shared" ref="MC2" ca="1" si="611">IF(MC1="","",IF(MOD(COLUMN(MD1)-1,2)=0,"Labels","Values"))</f>
        <v>Values</v>
      </c>
      <c r="MD2" s="14" t="str">
        <f t="shared" ref="MD2" ca="1" si="612">IF(MD1="","",IF(MOD(COLUMN(ME1)-1,2)=0,"Labels","Values"))</f>
        <v>Labels</v>
      </c>
      <c r="ME2" s="14" t="str">
        <f t="shared" ref="ME2" ca="1" si="613">IF(ME1="","",IF(MOD(COLUMN(MF1)-1,2)=0,"Labels","Values"))</f>
        <v>Values</v>
      </c>
      <c r="MF2" s="14" t="str">
        <f t="shared" ref="MF2" ca="1" si="614">IF(MF1="","",IF(MOD(COLUMN(MG1)-1,2)=0,"Labels","Values"))</f>
        <v>Labels</v>
      </c>
      <c r="MG2" s="14" t="str">
        <f t="shared" ref="MG2" ca="1" si="615">IF(MG1="","",IF(MOD(COLUMN(MH1)-1,2)=0,"Labels","Values"))</f>
        <v>Values</v>
      </c>
      <c r="MH2" s="14" t="str">
        <f t="shared" ref="MH2" ca="1" si="616">IF(MH1="","",IF(MOD(COLUMN(MI1)-1,2)=0,"Labels","Values"))</f>
        <v>Labels</v>
      </c>
      <c r="MI2" s="14" t="str">
        <f t="shared" ref="MI2" ca="1" si="617">IF(MI1="","",IF(MOD(COLUMN(MJ1)-1,2)=0,"Labels","Values"))</f>
        <v>Values</v>
      </c>
      <c r="MJ2" s="14" t="str">
        <f t="shared" ref="MJ2" ca="1" si="618">IF(MJ1="","",IF(MOD(COLUMN(MK1)-1,2)=0,"Labels","Values"))</f>
        <v>Labels</v>
      </c>
      <c r="MK2" s="14" t="str">
        <f t="shared" ref="MK2" ca="1" si="619">IF(MK1="","",IF(MOD(COLUMN(ML1)-1,2)=0,"Labels","Values"))</f>
        <v>Values</v>
      </c>
      <c r="ML2" s="14" t="str">
        <f t="shared" ref="ML2" ca="1" si="620">IF(ML1="","",IF(MOD(COLUMN(MM1)-1,2)=0,"Labels","Values"))</f>
        <v>Labels</v>
      </c>
      <c r="MM2" s="14" t="str">
        <f t="shared" ref="MM2" ca="1" si="621">IF(MM1="","",IF(MOD(COLUMN(MN1)-1,2)=0,"Labels","Values"))</f>
        <v>Values</v>
      </c>
      <c r="MN2" s="14" t="str">
        <f t="shared" ref="MN2" ca="1" si="622">IF(MN1="","",IF(MOD(COLUMN(MO1)-1,2)=0,"Labels","Values"))</f>
        <v>Labels</v>
      </c>
      <c r="MO2" s="14" t="str">
        <f t="shared" ref="MO2" ca="1" si="623">IF(MO1="","",IF(MOD(COLUMN(MP1)-1,2)=0,"Labels","Values"))</f>
        <v>Values</v>
      </c>
      <c r="MP2" s="14" t="str">
        <f t="shared" ref="MP2" ca="1" si="624">IF(MP1="","",IF(MOD(COLUMN(MQ1)-1,2)=0,"Labels","Values"))</f>
        <v>Labels</v>
      </c>
      <c r="MQ2" s="14" t="str">
        <f t="shared" ref="MQ2" ca="1" si="625">IF(MQ1="","",IF(MOD(COLUMN(MR1)-1,2)=0,"Labels","Values"))</f>
        <v>Values</v>
      </c>
      <c r="MR2" s="14" t="str">
        <f t="shared" ref="MR2" ca="1" si="626">IF(MR1="","",IF(MOD(COLUMN(MS1)-1,2)=0,"Labels","Values"))</f>
        <v>Labels</v>
      </c>
      <c r="MS2" s="14" t="str">
        <f t="shared" ref="MS2" ca="1" si="627">IF(MS1="","",IF(MOD(COLUMN(MT1)-1,2)=0,"Labels","Values"))</f>
        <v>Values</v>
      </c>
      <c r="MT2" s="14" t="str">
        <f t="shared" ref="MT2" ca="1" si="628">IF(MT1="","",IF(MOD(COLUMN(MU1)-1,2)=0,"Labels","Values"))</f>
        <v>Labels</v>
      </c>
      <c r="MU2" s="14" t="str">
        <f t="shared" ref="MU2" ca="1" si="629">IF(MU1="","",IF(MOD(COLUMN(MV1)-1,2)=0,"Labels","Values"))</f>
        <v>Values</v>
      </c>
      <c r="MV2" s="14" t="str">
        <f t="shared" ref="MV2" ca="1" si="630">IF(MV1="","",IF(MOD(COLUMN(MW1)-1,2)=0,"Labels","Values"))</f>
        <v>Labels</v>
      </c>
      <c r="MW2" s="14" t="str">
        <f t="shared" ref="MW2" ca="1" si="631">IF(MW1="","",IF(MOD(COLUMN(MX1)-1,2)=0,"Labels","Values"))</f>
        <v>Values</v>
      </c>
      <c r="MX2" s="14" t="str">
        <f t="shared" ref="MX2" ca="1" si="632">IF(MX1="","",IF(MOD(COLUMN(MY1)-1,2)=0,"Labels","Values"))</f>
        <v>Labels</v>
      </c>
      <c r="MY2" s="14" t="str">
        <f t="shared" ref="MY2" ca="1" si="633">IF(MY1="","",IF(MOD(COLUMN(MZ1)-1,2)=0,"Labels","Values"))</f>
        <v>Values</v>
      </c>
      <c r="MZ2" s="14" t="str">
        <f t="shared" ref="MZ2" ca="1" si="634">IF(MZ1="","",IF(MOD(COLUMN(NA1)-1,2)=0,"Labels","Values"))</f>
        <v>Labels</v>
      </c>
      <c r="NA2" s="14" t="str">
        <f t="shared" ref="NA2" ca="1" si="635">IF(NA1="","",IF(MOD(COLUMN(NB1)-1,2)=0,"Labels","Values"))</f>
        <v>Values</v>
      </c>
      <c r="NB2" s="14" t="str">
        <f t="shared" ref="NB2" ca="1" si="636">IF(NB1="","",IF(MOD(COLUMN(NC1)-1,2)=0,"Labels","Values"))</f>
        <v>Labels</v>
      </c>
      <c r="NC2" s="14" t="str">
        <f t="shared" ref="NC2" ca="1" si="637">IF(NC1="","",IF(MOD(COLUMN(ND1)-1,2)=0,"Labels","Values"))</f>
        <v>Values</v>
      </c>
      <c r="ND2" s="14" t="str">
        <f t="shared" ref="ND2" ca="1" si="638">IF(ND1="","",IF(MOD(COLUMN(NE1)-1,2)=0,"Labels","Values"))</f>
        <v>Labels</v>
      </c>
      <c r="NE2" s="14" t="str">
        <f t="shared" ref="NE2" ca="1" si="639">IF(NE1="","",IF(MOD(COLUMN(NF1)-1,2)=0,"Labels","Values"))</f>
        <v>Values</v>
      </c>
      <c r="NF2" s="14" t="str">
        <f t="shared" ref="NF2" ca="1" si="640">IF(NF1="","",IF(MOD(COLUMN(NG1)-1,2)=0,"Labels","Values"))</f>
        <v>Labels</v>
      </c>
      <c r="NG2" s="14" t="str">
        <f t="shared" ref="NG2" ca="1" si="641">IF(NG1="","",IF(MOD(COLUMN(NH1)-1,2)=0,"Labels","Values"))</f>
        <v>Values</v>
      </c>
      <c r="NH2" s="14" t="str">
        <f t="shared" ref="NH2" ca="1" si="642">IF(NH1="","",IF(MOD(COLUMN(NI1)-1,2)=0,"Labels","Values"))</f>
        <v>Labels</v>
      </c>
      <c r="NI2" s="14" t="str">
        <f t="shared" ref="NI2" ca="1" si="643">IF(NI1="","",IF(MOD(COLUMN(NJ1)-1,2)=0,"Labels","Values"))</f>
        <v>Values</v>
      </c>
      <c r="NJ2" s="14" t="str">
        <f t="shared" ref="NJ2" ca="1" si="644">IF(NJ1="","",IF(MOD(COLUMN(NK1)-1,2)=0,"Labels","Values"))</f>
        <v>Labels</v>
      </c>
      <c r="NK2" s="14" t="str">
        <f t="shared" ref="NK2" ca="1" si="645">IF(NK1="","",IF(MOD(COLUMN(NL1)-1,2)=0,"Labels","Values"))</f>
        <v>Values</v>
      </c>
      <c r="NL2" s="14" t="str">
        <f t="shared" ref="NL2" ca="1" si="646">IF(NL1="","",IF(MOD(COLUMN(NM1)-1,2)=0,"Labels","Values"))</f>
        <v>Labels</v>
      </c>
      <c r="NM2" s="14" t="str">
        <f t="shared" ref="NM2" ca="1" si="647">IF(NM1="","",IF(MOD(COLUMN(NN1)-1,2)=0,"Labels","Values"))</f>
        <v>Values</v>
      </c>
      <c r="NN2" s="14" t="str">
        <f t="shared" ref="NN2" ca="1" si="648">IF(NN1="","",IF(MOD(COLUMN(NO1)-1,2)=0,"Labels","Values"))</f>
        <v>Labels</v>
      </c>
      <c r="NO2" s="14" t="str">
        <f t="shared" ref="NO2" ca="1" si="649">IF(NO1="","",IF(MOD(COLUMN(NP1)-1,2)=0,"Labels","Values"))</f>
        <v>Values</v>
      </c>
      <c r="NP2" s="14" t="str">
        <f t="shared" ref="NP2" ca="1" si="650">IF(NP1="","",IF(MOD(COLUMN(NQ1)-1,2)=0,"Labels","Values"))</f>
        <v>Labels</v>
      </c>
      <c r="NQ2" s="14" t="str">
        <f t="shared" ref="NQ2" ca="1" si="651">IF(NQ1="","",IF(MOD(COLUMN(NR1)-1,2)=0,"Labels","Values"))</f>
        <v>Values</v>
      </c>
      <c r="NR2" s="14" t="str">
        <f t="shared" ref="NR2" ca="1" si="652">IF(NR1="","",IF(MOD(COLUMN(NS1)-1,2)=0,"Labels","Values"))</f>
        <v>Labels</v>
      </c>
      <c r="NS2" s="14" t="str">
        <f t="shared" ref="NS2" ca="1" si="653">IF(NS1="","",IF(MOD(COLUMN(NT1)-1,2)=0,"Labels","Values"))</f>
        <v>Values</v>
      </c>
      <c r="NT2" s="14" t="str">
        <f t="shared" ref="NT2" ca="1" si="654">IF(NT1="","",IF(MOD(COLUMN(NU1)-1,2)=0,"Labels","Values"))</f>
        <v>Labels</v>
      </c>
      <c r="NU2" s="14" t="str">
        <f t="shared" ref="NU2" ca="1" si="655">IF(NU1="","",IF(MOD(COLUMN(NV1)-1,2)=0,"Labels","Values"))</f>
        <v>Values</v>
      </c>
      <c r="NV2" s="14" t="str">
        <f t="shared" ref="NV2" ca="1" si="656">IF(NV1="","",IF(MOD(COLUMN(NW1)-1,2)=0,"Labels","Values"))</f>
        <v>Labels</v>
      </c>
      <c r="NW2" s="14" t="str">
        <f t="shared" ref="NW2" ca="1" si="657">IF(NW1="","",IF(MOD(COLUMN(NX1)-1,2)=0,"Labels","Values"))</f>
        <v>Values</v>
      </c>
      <c r="NX2" s="14" t="str">
        <f t="shared" ref="NX2" ca="1" si="658">IF(NX1="","",IF(MOD(COLUMN(NY1)-1,2)=0,"Labels","Values"))</f>
        <v>Labels</v>
      </c>
      <c r="NY2" s="14" t="str">
        <f t="shared" ref="NY2:NZ2" ca="1" si="659">IF(NY1="","",IF(MOD(COLUMN(NZ1)-1,2)=0,"Labels","Values"))</f>
        <v>Values</v>
      </c>
      <c r="NZ2" s="14" t="str">
        <f t="shared" ca="1" si="659"/>
        <v>Labels</v>
      </c>
      <c r="OA2" s="14" t="str">
        <f t="shared" ref="OA2" ca="1" si="660">IF(OA1="","",IF(MOD(COLUMN(OB1)-1,2)=0,"Labels","Values"))</f>
        <v>Values</v>
      </c>
      <c r="OB2" s="14" t="str">
        <f t="shared" ref="OB2" ca="1" si="661">IF(OB1="","",IF(MOD(COLUMN(OC1)-1,2)=0,"Labels","Values"))</f>
        <v>Labels</v>
      </c>
      <c r="OC2" s="14" t="str">
        <f t="shared" ref="OC2" ca="1" si="662">IF(OC1="","",IF(MOD(COLUMN(OD1)-1,2)=0,"Labels","Values"))</f>
        <v>Values</v>
      </c>
      <c r="OD2" s="14" t="str">
        <f t="shared" ref="OD2" ca="1" si="663">IF(OD1="","",IF(MOD(COLUMN(OE1)-1,2)=0,"Labels","Values"))</f>
        <v>Labels</v>
      </c>
      <c r="OE2" s="14" t="str">
        <f t="shared" ref="OE2" ca="1" si="664">IF(OE1="","",IF(MOD(COLUMN(OF1)-1,2)=0,"Labels","Values"))</f>
        <v>Values</v>
      </c>
      <c r="OF2" s="14" t="str">
        <f t="shared" ref="OF2" ca="1" si="665">IF(OF1="","",IF(MOD(COLUMN(OG1)-1,2)=0,"Labels","Values"))</f>
        <v>Labels</v>
      </c>
      <c r="OG2" s="14" t="str">
        <f t="shared" ref="OG2" ca="1" si="666">IF(OG1="","",IF(MOD(COLUMN(OH1)-1,2)=0,"Labels","Values"))</f>
        <v>Values</v>
      </c>
      <c r="OH2" s="14" t="str">
        <f t="shared" ref="OH2" ca="1" si="667">IF(OH1="","",IF(MOD(COLUMN(OI1)-1,2)=0,"Labels","Values"))</f>
        <v>Labels</v>
      </c>
      <c r="OI2" s="14" t="str">
        <f t="shared" ref="OI2" ca="1" si="668">IF(OI1="","",IF(MOD(COLUMN(OJ1)-1,2)=0,"Labels","Values"))</f>
        <v>Values</v>
      </c>
      <c r="OJ2" s="14" t="str">
        <f t="shared" ref="OJ2" ca="1" si="669">IF(OJ1="","",IF(MOD(COLUMN(OK1)-1,2)=0,"Labels","Values"))</f>
        <v>Labels</v>
      </c>
      <c r="OK2" s="14" t="str">
        <f t="shared" ref="OK2" ca="1" si="670">IF(OK1="","",IF(MOD(COLUMN(OL1)-1,2)=0,"Labels","Values"))</f>
        <v>Values</v>
      </c>
      <c r="OL2" s="14" t="str">
        <f t="shared" ref="OL2" ca="1" si="671">IF(OL1="","",IF(MOD(COLUMN(OM1)-1,2)=0,"Labels","Values"))</f>
        <v>Labels</v>
      </c>
      <c r="OM2" s="14" t="str">
        <f t="shared" ref="OM2:ON2" ca="1" si="672">IF(OM1="","",IF(MOD(COLUMN(ON1)-1,2)=0,"Labels","Values"))</f>
        <v>Values</v>
      </c>
      <c r="ON2" s="14" t="str">
        <f t="shared" ca="1" si="672"/>
        <v>Labels</v>
      </c>
      <c r="OO2" s="14" t="str">
        <f t="shared" ref="OO2" ca="1" si="673">IF(OO1="","",IF(MOD(COLUMN(OP1)-1,2)=0,"Labels","Values"))</f>
        <v>Values</v>
      </c>
      <c r="OP2" s="14" t="str">
        <f t="shared" ref="OP2" ca="1" si="674">IF(OP1="","",IF(MOD(COLUMN(OQ1)-1,2)=0,"Labels","Values"))</f>
        <v>Labels</v>
      </c>
      <c r="OQ2" s="14" t="str">
        <f t="shared" ref="OQ2" ca="1" si="675">IF(OQ1="","",IF(MOD(COLUMN(OR1)-1,2)=0,"Labels","Values"))</f>
        <v>Values</v>
      </c>
      <c r="OR2" s="14" t="str">
        <f t="shared" ref="OR2" ca="1" si="676">IF(OR1="","",IF(MOD(COLUMN(OS1)-1,2)=0,"Labels","Values"))</f>
        <v>Labels</v>
      </c>
      <c r="OS2" s="14" t="str">
        <f t="shared" ref="OS2" ca="1" si="677">IF(OS1="","",IF(MOD(COLUMN(OT1)-1,2)=0,"Labels","Values"))</f>
        <v>Values</v>
      </c>
      <c r="OT2" s="14" t="str">
        <f t="shared" ref="OT2" ca="1" si="678">IF(OT1="","",IF(MOD(COLUMN(OU1)-1,2)=0,"Labels","Values"))</f>
        <v>Labels</v>
      </c>
      <c r="OU2" s="14" t="str">
        <f t="shared" ref="OU2" ca="1" si="679">IF(OU1="","",IF(MOD(COLUMN(OV1)-1,2)=0,"Labels","Values"))</f>
        <v>Values</v>
      </c>
      <c r="OV2" s="14" t="str">
        <f t="shared" ref="OV2" ca="1" si="680">IF(OV1="","",IF(MOD(COLUMN(OW1)-1,2)=0,"Labels","Values"))</f>
        <v>Labels</v>
      </c>
      <c r="OW2" s="14" t="str">
        <f t="shared" ref="OW2" ca="1" si="681">IF(OW1="","",IF(MOD(COLUMN(OX1)-1,2)=0,"Labels","Values"))</f>
        <v>Values</v>
      </c>
      <c r="OX2" s="14" t="str">
        <f t="shared" ref="OX2" ca="1" si="682">IF(OX1="","",IF(MOD(COLUMN(OY1)-1,2)=0,"Labels","Values"))</f>
        <v>Labels</v>
      </c>
      <c r="OY2" s="14" t="str">
        <f t="shared" ref="OY2" ca="1" si="683">IF(OY1="","",IF(MOD(COLUMN(OZ1)-1,2)=0,"Labels","Values"))</f>
        <v>Values</v>
      </c>
      <c r="OZ2" s="14" t="str">
        <f t="shared" ref="OZ2" ca="1" si="684">IF(OZ1="","",IF(MOD(COLUMN(PA1)-1,2)=0,"Labels","Values"))</f>
        <v>Labels</v>
      </c>
      <c r="PA2" s="14" t="str">
        <f t="shared" ref="PA2" ca="1" si="685">IF(PA1="","",IF(MOD(COLUMN(PB1)-1,2)=0,"Labels","Values"))</f>
        <v>Values</v>
      </c>
      <c r="PB2" s="14" t="str">
        <f t="shared" ref="PB2" ca="1" si="686">IF(PB1="","",IF(MOD(COLUMN(PC1)-1,2)=0,"Labels","Values"))</f>
        <v>Labels</v>
      </c>
      <c r="PC2" s="14" t="str">
        <f t="shared" ref="PC2" ca="1" si="687">IF(PC1="","",IF(MOD(COLUMN(PD1)-1,2)=0,"Labels","Values"))</f>
        <v>Values</v>
      </c>
      <c r="PD2" s="14" t="str">
        <f t="shared" ref="PD2" ca="1" si="688">IF(PD1="","",IF(MOD(COLUMN(PE1)-1,2)=0,"Labels","Values"))</f>
        <v>Labels</v>
      </c>
      <c r="PE2" s="14" t="str">
        <f t="shared" ref="PE2:PF2" ca="1" si="689">IF(PE1="","",IF(MOD(COLUMN(PF1)-1,2)=0,"Labels","Values"))</f>
        <v>Values</v>
      </c>
      <c r="PF2" s="14" t="str">
        <f t="shared" ca="1" si="689"/>
        <v>Labels</v>
      </c>
      <c r="PG2" s="14" t="str">
        <f t="shared" ref="PG2" ca="1" si="690">IF(PG1="","",IF(MOD(COLUMN(PH1)-1,2)=0,"Labels","Values"))</f>
        <v>Values</v>
      </c>
      <c r="PH2" s="14" t="str">
        <f t="shared" ref="PH2" ca="1" si="691">IF(PH1="","",IF(MOD(COLUMN(PI1)-1,2)=0,"Labels","Values"))</f>
        <v>Labels</v>
      </c>
      <c r="PI2" s="14" t="str">
        <f t="shared" ref="PI2" ca="1" si="692">IF(PI1="","",IF(MOD(COLUMN(PJ1)-1,2)=0,"Labels","Values"))</f>
        <v>Values</v>
      </c>
      <c r="PJ2" s="14" t="str">
        <f t="shared" ref="PJ2" ca="1" si="693">IF(PJ1="","",IF(MOD(COLUMN(PK1)-1,2)=0,"Labels","Values"))</f>
        <v>Labels</v>
      </c>
      <c r="PK2" s="14" t="str">
        <f t="shared" ref="PK2" ca="1" si="694">IF(PK1="","",IF(MOD(COLUMN(PL1)-1,2)=0,"Labels","Values"))</f>
        <v>Values</v>
      </c>
      <c r="PL2" s="14" t="str">
        <f t="shared" ref="PL2" ca="1" si="695">IF(PL1="","",IF(MOD(COLUMN(PM1)-1,2)=0,"Labels","Values"))</f>
        <v>Labels</v>
      </c>
      <c r="PM2" s="14" t="str">
        <f t="shared" ref="PM2" ca="1" si="696">IF(PM1="","",IF(MOD(COLUMN(PN1)-1,2)=0,"Labels","Values"))</f>
        <v>Values</v>
      </c>
      <c r="PN2" s="14" t="str">
        <f t="shared" ref="PN2" ca="1" si="697">IF(PN1="","",IF(MOD(COLUMN(PO1)-1,2)=0,"Labels","Values"))</f>
        <v>Labels</v>
      </c>
      <c r="PO2" s="14" t="str">
        <f t="shared" ref="PO2" ca="1" si="698">IF(PO1="","",IF(MOD(COLUMN(PP1)-1,2)=0,"Labels","Values"))</f>
        <v>Values</v>
      </c>
      <c r="PP2" s="14" t="str">
        <f t="shared" ref="PP2" ca="1" si="699">IF(PP1="","",IF(MOD(COLUMN(PQ1)-1,2)=0,"Labels","Values"))</f>
        <v>Labels</v>
      </c>
      <c r="PQ2" s="14" t="str">
        <f t="shared" ref="PQ2" ca="1" si="700">IF(PQ1="","",IF(MOD(COLUMN(PR1)-1,2)=0,"Labels","Values"))</f>
        <v>Values</v>
      </c>
      <c r="PR2" s="14" t="str">
        <f t="shared" ref="PR2" ca="1" si="701">IF(PR1="","",IF(MOD(COLUMN(PS1)-1,2)=0,"Labels","Values"))</f>
        <v>Labels</v>
      </c>
      <c r="PS2" s="14" t="str">
        <f t="shared" ref="PS2" ca="1" si="702">IF(PS1="","",IF(MOD(COLUMN(PT1)-1,2)=0,"Labels","Values"))</f>
        <v>Values</v>
      </c>
      <c r="PT2" s="14" t="str">
        <f t="shared" ref="PT2" ca="1" si="703">IF(PT1="","",IF(MOD(COLUMN(PU1)-1,2)=0,"Labels","Values"))</f>
        <v>Labels</v>
      </c>
      <c r="PU2" s="14" t="str">
        <f t="shared" ref="PU2:PV2" ca="1" si="704">IF(PU1="","",IF(MOD(COLUMN(PV1)-1,2)=0,"Labels","Values"))</f>
        <v>Values</v>
      </c>
      <c r="PV2" s="14" t="str">
        <f t="shared" ca="1" si="704"/>
        <v>Labels</v>
      </c>
      <c r="PW2" s="14" t="str">
        <f t="shared" ref="PW2" ca="1" si="705">IF(PW1="","",IF(MOD(COLUMN(PX1)-1,2)=0,"Labels","Values"))</f>
        <v>Values</v>
      </c>
      <c r="PX2" s="14" t="str">
        <f t="shared" ref="PX2" ca="1" si="706">IF(PX1="","",IF(MOD(COLUMN(PY1)-1,2)=0,"Labels","Values"))</f>
        <v>Labels</v>
      </c>
      <c r="PY2" s="14" t="str">
        <f t="shared" ref="PY2" ca="1" si="707">IF(PY1="","",IF(MOD(COLUMN(PZ1)-1,2)=0,"Labels","Values"))</f>
        <v>Values</v>
      </c>
      <c r="PZ2" s="14" t="str">
        <f t="shared" ref="PZ2" ca="1" si="708">IF(PZ1="","",IF(MOD(COLUMN(QA1)-1,2)=0,"Labels","Values"))</f>
        <v>Labels</v>
      </c>
      <c r="QA2" s="14" t="str">
        <f t="shared" ref="QA2" ca="1" si="709">IF(QA1="","",IF(MOD(COLUMN(QB1)-1,2)=0,"Labels","Values"))</f>
        <v>Values</v>
      </c>
      <c r="QB2" s="14" t="str">
        <f t="shared" ref="QB2" ca="1" si="710">IF(QB1="","",IF(MOD(COLUMN(QC1)-1,2)=0,"Labels","Values"))</f>
        <v>Labels</v>
      </c>
      <c r="QC2" s="14" t="str">
        <f t="shared" ref="QC2" ca="1" si="711">IF(QC1="","",IF(MOD(COLUMN(QD1)-1,2)=0,"Labels","Values"))</f>
        <v>Values</v>
      </c>
      <c r="QD2" s="14" t="str">
        <f t="shared" ref="QD2" ca="1" si="712">IF(QD1="","",IF(MOD(COLUMN(QE1)-1,2)=0,"Labels","Values"))</f>
        <v>Labels</v>
      </c>
      <c r="QE2" s="14" t="str">
        <f t="shared" ref="QE2" ca="1" si="713">IF(QE1="","",IF(MOD(COLUMN(QF1)-1,2)=0,"Labels","Values"))</f>
        <v>Values</v>
      </c>
      <c r="QF2" s="14" t="str">
        <f t="shared" ref="QF2" ca="1" si="714">IF(QF1="","",IF(MOD(COLUMN(QG1)-1,2)=0,"Labels","Values"))</f>
        <v>Labels</v>
      </c>
      <c r="QG2" s="14" t="str">
        <f t="shared" ref="QG2" ca="1" si="715">IF(QG1="","",IF(MOD(COLUMN(QH1)-1,2)=0,"Labels","Values"))</f>
        <v>Values</v>
      </c>
      <c r="QH2" s="14" t="str">
        <f t="shared" ref="QH2" ca="1" si="716">IF(QH1="","",IF(MOD(COLUMN(QI1)-1,2)=0,"Labels","Values"))</f>
        <v>Labels</v>
      </c>
      <c r="QI2" s="14" t="str">
        <f t="shared" ref="QI2" ca="1" si="717">IF(QI1="","",IF(MOD(COLUMN(QJ1)-1,2)=0,"Labels","Values"))</f>
        <v>Values</v>
      </c>
      <c r="QJ2" s="14" t="str">
        <f t="shared" ref="QJ2" ca="1" si="718">IF(QJ1="","",IF(MOD(COLUMN(QK1)-1,2)=0,"Labels","Values"))</f>
        <v>Labels</v>
      </c>
      <c r="QK2" s="14" t="str">
        <f t="shared" ref="QK2" ca="1" si="719">IF(QK1="","",IF(MOD(COLUMN(QL1)-1,2)=0,"Labels","Values"))</f>
        <v>Values</v>
      </c>
      <c r="QL2" s="14" t="str">
        <f t="shared" ref="QL2" ca="1" si="720">IF(QL1="","",IF(MOD(COLUMN(QM1)-1,2)=0,"Labels","Values"))</f>
        <v>Labels</v>
      </c>
      <c r="QM2" s="14" t="str">
        <f t="shared" ref="QM2" ca="1" si="721">IF(QM1="","",IF(MOD(COLUMN(QN1)-1,2)=0,"Labels","Values"))</f>
        <v>Values</v>
      </c>
      <c r="QN2" s="14" t="str">
        <f t="shared" ref="QN2" ca="1" si="722">IF(QN1="","",IF(MOD(COLUMN(QO1)-1,2)=0,"Labels","Values"))</f>
        <v>Labels</v>
      </c>
      <c r="QO2" s="14" t="str">
        <f t="shared" ref="QO2:QP2" ca="1" si="723">IF(QO1="","",IF(MOD(COLUMN(QP1)-1,2)=0,"Labels","Values"))</f>
        <v>Values</v>
      </c>
      <c r="QP2" s="14" t="str">
        <f t="shared" ca="1" si="723"/>
        <v>Labels</v>
      </c>
      <c r="QQ2" s="14" t="str">
        <f t="shared" ref="QQ2" ca="1" si="724">IF(QQ1="","",IF(MOD(COLUMN(QR1)-1,2)=0,"Labels","Values"))</f>
        <v>Values</v>
      </c>
      <c r="QR2" s="14" t="str">
        <f t="shared" ref="QR2" ca="1" si="725">IF(QR1="","",IF(MOD(COLUMN(QS1)-1,2)=0,"Labels","Values"))</f>
        <v>Labels</v>
      </c>
      <c r="QS2" s="14" t="str">
        <f t="shared" ref="QS2:QT2" ca="1" si="726">IF(QS1="","",IF(MOD(COLUMN(QT1)-1,2)=0,"Labels","Values"))</f>
        <v>Values</v>
      </c>
      <c r="QT2" s="14" t="str">
        <f t="shared" ca="1" si="726"/>
        <v>Labels</v>
      </c>
      <c r="QU2" s="14" t="str">
        <f t="shared" ref="QU2" ca="1" si="727">IF(QU1="","",IF(MOD(COLUMN(QV1)-1,2)=0,"Labels","Values"))</f>
        <v>Values</v>
      </c>
      <c r="QV2" s="14" t="str">
        <f t="shared" ref="QV2" ca="1" si="728">IF(QV1="","",IF(MOD(COLUMN(QW1)-1,2)=0,"Labels","Values"))</f>
        <v>Labels</v>
      </c>
      <c r="QW2" s="14" t="str">
        <f t="shared" ref="QW2" ca="1" si="729">IF(QW1="","",IF(MOD(COLUMN(QX1)-1,2)=0,"Labels","Values"))</f>
        <v>Values</v>
      </c>
      <c r="QX2" s="14" t="str">
        <f t="shared" ref="QX2" ca="1" si="730">IF(QX1="","",IF(MOD(COLUMN(QY1)-1,2)=0,"Labels","Values"))</f>
        <v>Labels</v>
      </c>
      <c r="QY2" s="14" t="str">
        <f t="shared" ref="QY2" ca="1" si="731">IF(QY1="","",IF(MOD(COLUMN(QZ1)-1,2)=0,"Labels","Values"))</f>
        <v>Values</v>
      </c>
      <c r="QZ2" s="14" t="str">
        <f t="shared" ref="QZ2" ca="1" si="732">IF(QZ1="","",IF(MOD(COLUMN(RA1)-1,2)=0,"Labels","Values"))</f>
        <v>Labels</v>
      </c>
      <c r="RA2" s="14" t="str">
        <f t="shared" ref="RA2" ca="1" si="733">IF(RA1="","",IF(MOD(COLUMN(RB1)-1,2)=0,"Labels","Values"))</f>
        <v>Values</v>
      </c>
      <c r="RB2" s="14" t="str">
        <f t="shared" ref="RB2" ca="1" si="734">IF(RB1="","",IF(MOD(COLUMN(RC1)-1,2)=0,"Labels","Values"))</f>
        <v>Labels</v>
      </c>
      <c r="RC2" s="14" t="str">
        <f t="shared" ref="RC2" ca="1" si="735">IF(RC1="","",IF(MOD(COLUMN(RD1)-1,2)=0,"Labels","Values"))</f>
        <v>Values</v>
      </c>
      <c r="RD2" s="14" t="str">
        <f t="shared" ref="RD2" ca="1" si="736">IF(RD1="","",IF(MOD(COLUMN(RE1)-1,2)=0,"Labels","Values"))</f>
        <v>Labels</v>
      </c>
      <c r="RE2" s="14" t="str">
        <f t="shared" ref="RE2" ca="1" si="737">IF(RE1="","",IF(MOD(COLUMN(RF1)-1,2)=0,"Labels","Values"))</f>
        <v>Values</v>
      </c>
      <c r="RF2" s="14" t="str">
        <f t="shared" ref="RF2" ca="1" si="738">IF(RF1="","",IF(MOD(COLUMN(RG1)-1,2)=0,"Labels","Values"))</f>
        <v>Labels</v>
      </c>
      <c r="RG2" s="14" t="str">
        <f t="shared" ref="RG2" ca="1" si="739">IF(RG1="","",IF(MOD(COLUMN(RH1)-1,2)=0,"Labels","Values"))</f>
        <v>Values</v>
      </c>
      <c r="RH2" s="14" t="str">
        <f t="shared" ref="RH2" ca="1" si="740">IF(RH1="","",IF(MOD(COLUMN(RI1)-1,2)=0,"Labels","Values"))</f>
        <v>Labels</v>
      </c>
      <c r="RI2" s="14" t="str">
        <f t="shared" ref="RI2" ca="1" si="741">IF(RI1="","",IF(MOD(COLUMN(RJ1)-1,2)=0,"Labels","Values"))</f>
        <v>Values</v>
      </c>
      <c r="RJ2" s="14" t="str">
        <f t="shared" ref="RJ2" ca="1" si="742">IF(RJ1="","",IF(MOD(COLUMN(RK1)-1,2)=0,"Labels","Values"))</f>
        <v>Labels</v>
      </c>
      <c r="RK2" s="14" t="str">
        <f t="shared" ref="RK2" ca="1" si="743">IF(RK1="","",IF(MOD(COLUMN(RL1)-1,2)=0,"Labels","Values"))</f>
        <v>Values</v>
      </c>
      <c r="RL2" s="14" t="str">
        <f t="shared" ref="RL2" ca="1" si="744">IF(RL1="","",IF(MOD(COLUMN(RM1)-1,2)=0,"Labels","Values"))</f>
        <v>Labels</v>
      </c>
      <c r="RM2" s="14" t="str">
        <f t="shared" ref="RM2" ca="1" si="745">IF(RM1="","",IF(MOD(COLUMN(RN1)-1,2)=0,"Labels","Values"))</f>
        <v>Values</v>
      </c>
      <c r="RN2" s="14" t="str">
        <f t="shared" ref="RN2" ca="1" si="746">IF(RN1="","",IF(MOD(COLUMN(RO1)-1,2)=0,"Labels","Values"))</f>
        <v>Labels</v>
      </c>
      <c r="RO2" s="14" t="str">
        <f t="shared" ref="RO2" ca="1" si="747">IF(RO1="","",IF(MOD(COLUMN(RP1)-1,2)=0,"Labels","Values"))</f>
        <v>Values</v>
      </c>
      <c r="RP2" s="14" t="str">
        <f t="shared" ref="RP2" ca="1" si="748">IF(RP1="","",IF(MOD(COLUMN(RQ1)-1,2)=0,"Labels","Values"))</f>
        <v>Labels</v>
      </c>
      <c r="RQ2" s="14" t="str">
        <f t="shared" ref="RQ2" ca="1" si="749">IF(RQ1="","",IF(MOD(COLUMN(RR1)-1,2)=0,"Labels","Values"))</f>
        <v>Values</v>
      </c>
      <c r="RR2" s="14" t="str">
        <f t="shared" ref="RR2" ca="1" si="750">IF(RR1="","",IF(MOD(COLUMN(RS1)-1,2)=0,"Labels","Values"))</f>
        <v>Labels</v>
      </c>
      <c r="RS2" s="14" t="str">
        <f t="shared" ref="RS2" ca="1" si="751">IF(RS1="","",IF(MOD(COLUMN(RT1)-1,2)=0,"Labels","Values"))</f>
        <v>Values</v>
      </c>
      <c r="RT2" s="14" t="str">
        <f t="shared" ref="RT2" ca="1" si="752">IF(RT1="","",IF(MOD(COLUMN(RU1)-1,2)=0,"Labels","Values"))</f>
        <v>Labels</v>
      </c>
      <c r="RU2" s="14" t="str">
        <f t="shared" ref="RU2" ca="1" si="753">IF(RU1="","",IF(MOD(COLUMN(RV1)-1,2)=0,"Labels","Values"))</f>
        <v>Values</v>
      </c>
      <c r="RV2" s="14" t="str">
        <f t="shared" ref="RV2" ca="1" si="754">IF(RV1="","",IF(MOD(COLUMN(RW1)-1,2)=0,"Labels","Values"))</f>
        <v>Labels</v>
      </c>
      <c r="RW2" s="14" t="str">
        <f t="shared" ref="RW2" ca="1" si="755">IF(RW1="","",IF(MOD(COLUMN(RX1)-1,2)=0,"Labels","Values"))</f>
        <v>Values</v>
      </c>
      <c r="RX2" s="14" t="str">
        <f t="shared" ref="RX2" ca="1" si="756">IF(RX1="","",IF(MOD(COLUMN(RY1)-1,2)=0,"Labels","Values"))</f>
        <v>Labels</v>
      </c>
      <c r="RY2" s="14" t="str">
        <f t="shared" ref="RY2" ca="1" si="757">IF(RY1="","",IF(MOD(COLUMN(RZ1)-1,2)=0,"Labels","Values"))</f>
        <v>Values</v>
      </c>
      <c r="RZ2" s="14" t="str">
        <f t="shared" ref="RZ2" ca="1" si="758">IF(RZ1="","",IF(MOD(COLUMN(SA1)-1,2)=0,"Labels","Values"))</f>
        <v>Labels</v>
      </c>
      <c r="SA2" s="14" t="str">
        <f t="shared" ref="SA2:SB2" ca="1" si="759">IF(SA1="","",IF(MOD(COLUMN(SB1)-1,2)=0,"Labels","Values"))</f>
        <v>Values</v>
      </c>
      <c r="SB2" s="14" t="str">
        <f t="shared" ca="1" si="759"/>
        <v>Labels</v>
      </c>
      <c r="SC2" s="14" t="str">
        <f t="shared" ref="SC2" ca="1" si="760">IF(SC1="","",IF(MOD(COLUMN(SD1)-1,2)=0,"Labels","Values"))</f>
        <v>Values</v>
      </c>
      <c r="SD2" s="14" t="str">
        <f t="shared" ref="SD2" ca="1" si="761">IF(SD1="","",IF(MOD(COLUMN(SE1)-1,2)=0,"Labels","Values"))</f>
        <v>Labels</v>
      </c>
      <c r="SE2" s="14" t="str">
        <f t="shared" ref="SE2" ca="1" si="762">IF(SE1="","",IF(MOD(COLUMN(SF1)-1,2)=0,"Labels","Values"))</f>
        <v>Values</v>
      </c>
      <c r="SF2" s="14" t="str">
        <f t="shared" ref="SF2" ca="1" si="763">IF(SF1="","",IF(MOD(COLUMN(SG1)-1,2)=0,"Labels","Values"))</f>
        <v>Labels</v>
      </c>
      <c r="SG2" s="14" t="str">
        <f t="shared" ref="SG2" ca="1" si="764">IF(SG1="","",IF(MOD(COLUMN(SH1)-1,2)=0,"Labels","Values"))</f>
        <v>Values</v>
      </c>
      <c r="SH2" s="14" t="str">
        <f t="shared" ref="SH2" ca="1" si="765">IF(SH1="","",IF(MOD(COLUMN(SI1)-1,2)=0,"Labels","Values"))</f>
        <v>Labels</v>
      </c>
      <c r="SI2" s="14" t="str">
        <f t="shared" ref="SI2" ca="1" si="766">IF(SI1="","",IF(MOD(COLUMN(SJ1)-1,2)=0,"Labels","Values"))</f>
        <v>Values</v>
      </c>
      <c r="SJ2" s="14" t="str">
        <f t="shared" ref="SJ2" ca="1" si="767">IF(SJ1="","",IF(MOD(COLUMN(SK1)-1,2)=0,"Labels","Values"))</f>
        <v>Labels</v>
      </c>
      <c r="SK2" s="14" t="str">
        <f t="shared" ref="SK2" ca="1" si="768">IF(SK1="","",IF(MOD(COLUMN(SL1)-1,2)=0,"Labels","Values"))</f>
        <v>Values</v>
      </c>
      <c r="SL2" s="14" t="str">
        <f t="shared" ref="SL2" ca="1" si="769">IF(SL1="","",IF(MOD(COLUMN(SM1)-1,2)=0,"Labels","Values"))</f>
        <v>Labels</v>
      </c>
      <c r="SM2" s="14" t="str">
        <f t="shared" ref="SM2" ca="1" si="770">IF(SM1="","",IF(MOD(COLUMN(SN1)-1,2)=0,"Labels","Values"))</f>
        <v>Values</v>
      </c>
      <c r="SN2" s="14" t="str">
        <f t="shared" ref="SN2" ca="1" si="771">IF(SN1="","",IF(MOD(COLUMN(SO1)-1,2)=0,"Labels","Values"))</f>
        <v>Labels</v>
      </c>
      <c r="SO2" s="14" t="str">
        <f t="shared" ref="SO2" ca="1" si="772">IF(SO1="","",IF(MOD(COLUMN(SP1)-1,2)=0,"Labels","Values"))</f>
        <v>Values</v>
      </c>
      <c r="SP2" s="14" t="str">
        <f t="shared" ref="SP2" ca="1" si="773">IF(SP1="","",IF(MOD(COLUMN(SQ1)-1,2)=0,"Labels","Values"))</f>
        <v>Labels</v>
      </c>
      <c r="SQ2" s="14" t="str">
        <f t="shared" ref="SQ2" ca="1" si="774">IF(SQ1="","",IF(MOD(COLUMN(SR1)-1,2)=0,"Labels","Values"))</f>
        <v>Values</v>
      </c>
      <c r="SR2" s="14" t="str">
        <f t="shared" ref="SR2" ca="1" si="775">IF(SR1="","",IF(MOD(COLUMN(SS1)-1,2)=0,"Labels","Values"))</f>
        <v>Labels</v>
      </c>
      <c r="SS2" s="14" t="str">
        <f t="shared" ref="SS2" ca="1" si="776">IF(SS1="","",IF(MOD(COLUMN(ST1)-1,2)=0,"Labels","Values"))</f>
        <v>Values</v>
      </c>
      <c r="ST2" s="14" t="str">
        <f t="shared" ref="ST2" ca="1" si="777">IF(ST1="","",IF(MOD(COLUMN(SU1)-1,2)=0,"Labels","Values"))</f>
        <v>Labels</v>
      </c>
      <c r="SU2" s="14" t="str">
        <f t="shared" ref="SU2" ca="1" si="778">IF(SU1="","",IF(MOD(COLUMN(SV1)-1,2)=0,"Labels","Values"))</f>
        <v>Values</v>
      </c>
      <c r="SV2" s="14" t="str">
        <f t="shared" ref="SV2" ca="1" si="779">IF(SV1="","",IF(MOD(COLUMN(SW1)-1,2)=0,"Labels","Values"))</f>
        <v>Labels</v>
      </c>
      <c r="SW2" s="14" t="str">
        <f t="shared" ref="SW2" ca="1" si="780">IF(SW1="","",IF(MOD(COLUMN(SX1)-1,2)=0,"Labels","Values"))</f>
        <v>Values</v>
      </c>
      <c r="SX2" s="14" t="str">
        <f t="shared" ref="SX2" ca="1" si="781">IF(SX1="","",IF(MOD(COLUMN(SY1)-1,2)=0,"Labels","Values"))</f>
        <v>Labels</v>
      </c>
      <c r="SY2" s="14" t="str">
        <f t="shared" ref="SY2" ca="1" si="782">IF(SY1="","",IF(MOD(COLUMN(SZ1)-1,2)=0,"Labels","Values"))</f>
        <v>Values</v>
      </c>
      <c r="SZ2" s="14" t="str">
        <f t="shared" ref="SZ2" ca="1" si="783">IF(SZ1="","",IF(MOD(COLUMN(TA1)-1,2)=0,"Labels","Values"))</f>
        <v>Labels</v>
      </c>
      <c r="TA2" s="14" t="str">
        <f t="shared" ref="TA2" ca="1" si="784">IF(TA1="","",IF(MOD(COLUMN(TB1)-1,2)=0,"Labels","Values"))</f>
        <v>Values</v>
      </c>
      <c r="TB2" s="14" t="str">
        <f t="shared" ref="TB2" ca="1" si="785">IF(TB1="","",IF(MOD(COLUMN(TC1)-1,2)=0,"Labels","Values"))</f>
        <v>Labels</v>
      </c>
      <c r="TC2" s="14" t="str">
        <f t="shared" ref="TC2" ca="1" si="786">IF(TC1="","",IF(MOD(COLUMN(TD1)-1,2)=0,"Labels","Values"))</f>
        <v>Values</v>
      </c>
      <c r="TD2" s="14" t="str">
        <f t="shared" ref="TD2" ca="1" si="787">IF(TD1="","",IF(MOD(COLUMN(TE1)-1,2)=0,"Labels","Values"))</f>
        <v>Labels</v>
      </c>
      <c r="TE2" s="14" t="str">
        <f t="shared" ref="TE2" ca="1" si="788">IF(TE1="","",IF(MOD(COLUMN(TF1)-1,2)=0,"Labels","Values"))</f>
        <v>Values</v>
      </c>
      <c r="TF2" s="14" t="str">
        <f t="shared" ref="TF2" ca="1" si="789">IF(TF1="","",IF(MOD(COLUMN(TG1)-1,2)=0,"Labels","Values"))</f>
        <v>Labels</v>
      </c>
      <c r="TG2" s="14" t="str">
        <f t="shared" ref="TG2" ca="1" si="790">IF(TG1="","",IF(MOD(COLUMN(TH1)-1,2)=0,"Labels","Values"))</f>
        <v>Values</v>
      </c>
      <c r="TH2" s="14" t="str">
        <f t="shared" ref="TH2" ca="1" si="791">IF(TH1="","",IF(MOD(COLUMN(TI1)-1,2)=0,"Labels","Values"))</f>
        <v>Labels</v>
      </c>
      <c r="TI2" s="14" t="str">
        <f t="shared" ref="TI2" ca="1" si="792">IF(TI1="","",IF(MOD(COLUMN(TJ1)-1,2)=0,"Labels","Values"))</f>
        <v>Values</v>
      </c>
      <c r="TJ2" s="14" t="str">
        <f t="shared" ref="TJ2" ca="1" si="793">IF(TJ1="","",IF(MOD(COLUMN(TK1)-1,2)=0,"Labels","Values"))</f>
        <v>Labels</v>
      </c>
      <c r="TK2" s="14" t="str">
        <f t="shared" ref="TK2" ca="1" si="794">IF(TK1="","",IF(MOD(COLUMN(TL1)-1,2)=0,"Labels","Values"))</f>
        <v>Values</v>
      </c>
      <c r="TL2" s="14" t="str">
        <f t="shared" ref="TL2" ca="1" si="795">IF(TL1="","",IF(MOD(COLUMN(TM1)-1,2)=0,"Labels","Values"))</f>
        <v>Labels</v>
      </c>
      <c r="TM2" s="14" t="str">
        <f t="shared" ref="TM2:TN2" ca="1" si="796">IF(TM1="","",IF(MOD(COLUMN(TN1)-1,2)=0,"Labels","Values"))</f>
        <v>Values</v>
      </c>
      <c r="TN2" s="14" t="str">
        <f t="shared" ca="1" si="796"/>
        <v>Labels</v>
      </c>
      <c r="TO2" s="14" t="str">
        <f t="shared" ref="TO2" ca="1" si="797">IF(TO1="","",IF(MOD(COLUMN(TP1)-1,2)=0,"Labels","Values"))</f>
        <v>Values</v>
      </c>
      <c r="TP2" s="14" t="str">
        <f t="shared" ref="TP2" ca="1" si="798">IF(TP1="","",IF(MOD(COLUMN(TQ1)-1,2)=0,"Labels","Values"))</f>
        <v>Labels</v>
      </c>
      <c r="TQ2" s="14" t="str">
        <f t="shared" ref="TQ2" ca="1" si="799">IF(TQ1="","",IF(MOD(COLUMN(TR1)-1,2)=0,"Labels","Values"))</f>
        <v>Values</v>
      </c>
      <c r="TR2" s="14" t="str">
        <f t="shared" ref="TR2" ca="1" si="800">IF(TR1="","",IF(MOD(COLUMN(TS1)-1,2)=0,"Labels","Values"))</f>
        <v>Labels</v>
      </c>
      <c r="TS2" s="14" t="str">
        <f t="shared" ref="TS2" ca="1" si="801">IF(TS1="","",IF(MOD(COLUMN(TT1)-1,2)=0,"Labels","Values"))</f>
        <v>Values</v>
      </c>
      <c r="TT2" s="14" t="str">
        <f t="shared" ref="TT2" ca="1" si="802">IF(TT1="","",IF(MOD(COLUMN(TU1)-1,2)=0,"Labels","Values"))</f>
        <v>Labels</v>
      </c>
      <c r="TU2" s="14" t="str">
        <f t="shared" ref="TU2" ca="1" si="803">IF(TU1="","",IF(MOD(COLUMN(TV1)-1,2)=0,"Labels","Values"))</f>
        <v>Values</v>
      </c>
      <c r="TV2" s="14" t="str">
        <f t="shared" ref="TV2" ca="1" si="804">IF(TV1="","",IF(MOD(COLUMN(TW1)-1,2)=0,"Labels","Values"))</f>
        <v>Labels</v>
      </c>
      <c r="TW2" s="14" t="str">
        <f t="shared" ref="TW2" ca="1" si="805">IF(TW1="","",IF(MOD(COLUMN(TX1)-1,2)=0,"Labels","Values"))</f>
        <v>Values</v>
      </c>
      <c r="TX2" s="14" t="str">
        <f t="shared" ref="TX2" ca="1" si="806">IF(TX1="","",IF(MOD(COLUMN(TY1)-1,2)=0,"Labels","Values"))</f>
        <v>Labels</v>
      </c>
      <c r="TY2" s="14" t="str">
        <f t="shared" ref="TY2" ca="1" si="807">IF(TY1="","",IF(MOD(COLUMN(TZ1)-1,2)=0,"Labels","Values"))</f>
        <v>Values</v>
      </c>
      <c r="TZ2" s="14" t="str">
        <f t="shared" ref="TZ2" ca="1" si="808">IF(TZ1="","",IF(MOD(COLUMN(UA1)-1,2)=0,"Labels","Values"))</f>
        <v>Labels</v>
      </c>
      <c r="UA2" s="14" t="str">
        <f t="shared" ref="UA2" ca="1" si="809">IF(UA1="","",IF(MOD(COLUMN(UB1)-1,2)=0,"Labels","Values"))</f>
        <v>Values</v>
      </c>
      <c r="UB2" s="14" t="str">
        <f t="shared" ref="UB2" ca="1" si="810">IF(UB1="","",IF(MOD(COLUMN(UC1)-1,2)=0,"Labels","Values"))</f>
        <v>Labels</v>
      </c>
      <c r="UC2" s="14" t="str">
        <f t="shared" ref="UC2" ca="1" si="811">IF(UC1="","",IF(MOD(COLUMN(UD1)-1,2)=0,"Labels","Values"))</f>
        <v>Values</v>
      </c>
      <c r="UD2" s="14" t="str">
        <f t="shared" ref="UD2" ca="1" si="812">IF(UD1="","",IF(MOD(COLUMN(UE1)-1,2)=0,"Labels","Values"))</f>
        <v>Labels</v>
      </c>
      <c r="UE2" s="14" t="str">
        <f t="shared" ref="UE2" ca="1" si="813">IF(UE1="","",IF(MOD(COLUMN(UF1)-1,2)=0,"Labels","Values"))</f>
        <v>Values</v>
      </c>
      <c r="UF2" s="14" t="str">
        <f t="shared" ref="UF2" ca="1" si="814">IF(UF1="","",IF(MOD(COLUMN(UG1)-1,2)=0,"Labels","Values"))</f>
        <v>Labels</v>
      </c>
      <c r="UG2" s="14" t="str">
        <f t="shared" ref="UG2" ca="1" si="815">IF(UG1="","",IF(MOD(COLUMN(UH1)-1,2)=0,"Labels","Values"))</f>
        <v>Values</v>
      </c>
      <c r="UH2" s="14" t="str">
        <f t="shared" ref="UH2" ca="1" si="816">IF(UH1="","",IF(MOD(COLUMN(UI1)-1,2)=0,"Labels","Values"))</f>
        <v>Labels</v>
      </c>
      <c r="UI2" s="14" t="str">
        <f t="shared" ref="UI2" ca="1" si="817">IF(UI1="","",IF(MOD(COLUMN(UJ1)-1,2)=0,"Labels","Values"))</f>
        <v>Values</v>
      </c>
      <c r="UJ2" s="14" t="str">
        <f t="shared" ref="UJ2" ca="1" si="818">IF(UJ1="","",IF(MOD(COLUMN(UK1)-1,2)=0,"Labels","Values"))</f>
        <v>Labels</v>
      </c>
      <c r="UK2" s="14" t="str">
        <f t="shared" ref="UK2" ca="1" si="819">IF(UK1="","",IF(MOD(COLUMN(UL1)-1,2)=0,"Labels","Values"))</f>
        <v>Values</v>
      </c>
      <c r="UL2" s="14" t="str">
        <f t="shared" ref="UL2" ca="1" si="820">IF(UL1="","",IF(MOD(COLUMN(UM1)-1,2)=0,"Labels","Values"))</f>
        <v>Labels</v>
      </c>
      <c r="UM2" s="14" t="str">
        <f t="shared" ref="UM2" ca="1" si="821">IF(UM1="","",IF(MOD(COLUMN(UN1)-1,2)=0,"Labels","Values"))</f>
        <v>Values</v>
      </c>
      <c r="UN2" s="14" t="str">
        <f t="shared" ref="UN2" ca="1" si="822">IF(UN1="","",IF(MOD(COLUMN(UO1)-1,2)=0,"Labels","Values"))</f>
        <v>Labels</v>
      </c>
      <c r="UO2" s="14" t="str">
        <f t="shared" ref="UO2" ca="1" si="823">IF(UO1="","",IF(MOD(COLUMN(UP1)-1,2)=0,"Labels","Values"))</f>
        <v>Values</v>
      </c>
      <c r="UP2" s="14" t="str">
        <f t="shared" ref="UP2" ca="1" si="824">IF(UP1="","",IF(MOD(COLUMN(UQ1)-1,2)=0,"Labels","Values"))</f>
        <v>Labels</v>
      </c>
      <c r="UQ2" s="14" t="str">
        <f t="shared" ref="UQ2" ca="1" si="825">IF(UQ1="","",IF(MOD(COLUMN(UR1)-1,2)=0,"Labels","Values"))</f>
        <v>Values</v>
      </c>
      <c r="UR2" s="14" t="str">
        <f t="shared" ref="UR2" ca="1" si="826">IF(UR1="","",IF(MOD(COLUMN(US1)-1,2)=0,"Labels","Values"))</f>
        <v>Labels</v>
      </c>
      <c r="US2" s="14" t="str">
        <f t="shared" ref="US2" ca="1" si="827">IF(US1="","",IF(MOD(COLUMN(UT1)-1,2)=0,"Labels","Values"))</f>
        <v>Values</v>
      </c>
      <c r="UT2" s="14" t="str">
        <f t="shared" ref="UT2" ca="1" si="828">IF(UT1="","",IF(MOD(COLUMN(UU1)-1,2)=0,"Labels","Values"))</f>
        <v>Labels</v>
      </c>
      <c r="UU2" s="14" t="str">
        <f t="shared" ref="UU2" ca="1" si="829">IF(UU1="","",IF(MOD(COLUMN(UV1)-1,2)=0,"Labels","Values"))</f>
        <v>Values</v>
      </c>
      <c r="UV2" s="14" t="str">
        <f t="shared" ref="UV2" ca="1" si="830">IF(UV1="","",IF(MOD(COLUMN(UW1)-1,2)=0,"Labels","Values"))</f>
        <v>Labels</v>
      </c>
      <c r="UW2" s="14" t="str">
        <f t="shared" ref="UW2" ca="1" si="831">IF(UW1="","",IF(MOD(COLUMN(UX1)-1,2)=0,"Labels","Values"))</f>
        <v>Values</v>
      </c>
      <c r="UX2" s="14" t="str">
        <f t="shared" ref="UX2" ca="1" si="832">IF(UX1="","",IF(MOD(COLUMN(UY1)-1,2)=0,"Labels","Values"))</f>
        <v>Labels</v>
      </c>
      <c r="UY2" s="14" t="str">
        <f t="shared" ref="UY2" ca="1" si="833">IF(UY1="","",IF(MOD(COLUMN(UZ1)-1,2)=0,"Labels","Values"))</f>
        <v>Values</v>
      </c>
      <c r="UZ2" s="14" t="str">
        <f t="shared" ref="UZ2" ca="1" si="834">IF(UZ1="","",IF(MOD(COLUMN(VA1)-1,2)=0,"Labels","Values"))</f>
        <v>Labels</v>
      </c>
      <c r="VA2" s="14" t="str">
        <f t="shared" ref="VA2" ca="1" si="835">IF(VA1="","",IF(MOD(COLUMN(VB1)-1,2)=0,"Labels","Values"))</f>
        <v>Values</v>
      </c>
      <c r="VB2" s="14" t="str">
        <f t="shared" ref="VB2" ca="1" si="836">IF(VB1="","",IF(MOD(COLUMN(VC1)-1,2)=0,"Labels","Values"))</f>
        <v>Labels</v>
      </c>
      <c r="VC2" s="14" t="str">
        <f t="shared" ref="VC2" ca="1" si="837">IF(VC1="","",IF(MOD(COLUMN(VD1)-1,2)=0,"Labels","Values"))</f>
        <v>Values</v>
      </c>
      <c r="VD2" s="14" t="str">
        <f t="shared" ref="VD2" ca="1" si="838">IF(VD1="","",IF(MOD(COLUMN(VE1)-1,2)=0,"Labels","Values"))</f>
        <v>Labels</v>
      </c>
      <c r="VE2" s="14" t="str">
        <f t="shared" ref="VE2" ca="1" si="839">IF(VE1="","",IF(MOD(COLUMN(VF1)-1,2)=0,"Labels","Values"))</f>
        <v>Values</v>
      </c>
      <c r="VF2" s="14" t="str">
        <f t="shared" ref="VF2" ca="1" si="840">IF(VF1="","",IF(MOD(COLUMN(VG1)-1,2)=0,"Labels","Values"))</f>
        <v>Labels</v>
      </c>
      <c r="VG2" s="14" t="str">
        <f t="shared" ref="VG2" ca="1" si="841">IF(VG1="","",IF(MOD(COLUMN(VH1)-1,2)=0,"Labels","Values"))</f>
        <v>Values</v>
      </c>
      <c r="VH2" s="14" t="str">
        <f t="shared" ref="VH2" ca="1" si="842">IF(VH1="","",IF(MOD(COLUMN(VI1)-1,2)=0,"Labels","Values"))</f>
        <v>Labels</v>
      </c>
      <c r="VI2" s="14" t="str">
        <f t="shared" ref="VI2" ca="1" si="843">IF(VI1="","",IF(MOD(COLUMN(VJ1)-1,2)=0,"Labels","Values"))</f>
        <v>Values</v>
      </c>
      <c r="VJ2" s="14" t="str">
        <f t="shared" ref="VJ2" ca="1" si="844">IF(VJ1="","",IF(MOD(COLUMN(VK1)-1,2)=0,"Labels","Values"))</f>
        <v>Labels</v>
      </c>
      <c r="VK2" s="14" t="str">
        <f t="shared" ref="VK2" ca="1" si="845">IF(VK1="","",IF(MOD(COLUMN(VL1)-1,2)=0,"Labels","Values"))</f>
        <v>Values</v>
      </c>
      <c r="VL2" s="14" t="str">
        <f t="shared" ref="VL2" ca="1" si="846">IF(VL1="","",IF(MOD(COLUMN(VM1)-1,2)=0,"Labels","Values"))</f>
        <v>Labels</v>
      </c>
      <c r="VM2" s="14" t="str">
        <f t="shared" ref="VM2" ca="1" si="847">IF(VM1="","",IF(MOD(COLUMN(VN1)-1,2)=0,"Labels","Values"))</f>
        <v>Values</v>
      </c>
      <c r="VN2" s="14" t="str">
        <f t="shared" ref="VN2" ca="1" si="848">IF(VN1="","",IF(MOD(COLUMN(VO1)-1,2)=0,"Labels","Values"))</f>
        <v>Labels</v>
      </c>
      <c r="VO2" s="14" t="str">
        <f t="shared" ref="VO2" ca="1" si="849">IF(VO1="","",IF(MOD(COLUMN(VP1)-1,2)=0,"Labels","Values"))</f>
        <v>Values</v>
      </c>
      <c r="VP2" s="14" t="str">
        <f t="shared" ref="VP2" ca="1" si="850">IF(VP1="","",IF(MOD(COLUMN(VQ1)-1,2)=0,"Labels","Values"))</f>
        <v>Labels</v>
      </c>
      <c r="VQ2" s="14" t="str">
        <f t="shared" ref="VQ2" ca="1" si="851">IF(VQ1="","",IF(MOD(COLUMN(VR1)-1,2)=0,"Labels","Values"))</f>
        <v>Values</v>
      </c>
      <c r="VR2" s="14" t="str">
        <f t="shared" ref="VR2" ca="1" si="852">IF(VR1="","",IF(MOD(COLUMN(VS1)-1,2)=0,"Labels","Values"))</f>
        <v>Labels</v>
      </c>
      <c r="VS2" s="14" t="str">
        <f t="shared" ref="VS2" ca="1" si="853">IF(VS1="","",IF(MOD(COLUMN(VT1)-1,2)=0,"Labels","Values"))</f>
        <v>Values</v>
      </c>
      <c r="VT2" s="14" t="str">
        <f t="shared" ref="VT2" ca="1" si="854">IF(VT1="","",IF(MOD(COLUMN(VU1)-1,2)=0,"Labels","Values"))</f>
        <v>Labels</v>
      </c>
      <c r="VU2" s="14" t="str">
        <f t="shared" ref="VU2" ca="1" si="855">IF(VU1="","",IF(MOD(COLUMN(VV1)-1,2)=0,"Labels","Values"))</f>
        <v>Values</v>
      </c>
      <c r="VV2" s="14" t="str">
        <f t="shared" ref="VV2" ca="1" si="856">IF(VV1="","",IF(MOD(COLUMN(VW1)-1,2)=0,"Labels","Values"))</f>
        <v>Labels</v>
      </c>
      <c r="VW2" s="14" t="str">
        <f t="shared" ref="VW2" ca="1" si="857">IF(VW1="","",IF(MOD(COLUMN(VX1)-1,2)=0,"Labels","Values"))</f>
        <v>Values</v>
      </c>
      <c r="VX2" s="14" t="str">
        <f t="shared" ref="VX2" ca="1" si="858">IF(VX1="","",IF(MOD(COLUMN(VY1)-1,2)=0,"Labels","Values"))</f>
        <v>Labels</v>
      </c>
      <c r="VY2" s="14" t="str">
        <f t="shared" ref="VY2" ca="1" si="859">IF(VY1="","",IF(MOD(COLUMN(VZ1)-1,2)=0,"Labels","Values"))</f>
        <v>Values</v>
      </c>
      <c r="VZ2" s="14" t="str">
        <f t="shared" ref="VZ2" ca="1" si="860">IF(VZ1="","",IF(MOD(COLUMN(WA1)-1,2)=0,"Labels","Values"))</f>
        <v>Labels</v>
      </c>
      <c r="WA2" s="14" t="str">
        <f t="shared" ref="WA2" ca="1" si="861">IF(WA1="","",IF(MOD(COLUMN(WB1)-1,2)=0,"Labels","Values"))</f>
        <v>Values</v>
      </c>
      <c r="WB2" s="14" t="str">
        <f t="shared" ref="WB2" ca="1" si="862">IF(WB1="","",IF(MOD(COLUMN(WC1)-1,2)=0,"Labels","Values"))</f>
        <v>Labels</v>
      </c>
      <c r="WC2" s="14" t="str">
        <f t="shared" ref="WC2" ca="1" si="863">IF(WC1="","",IF(MOD(COLUMN(WD1)-1,2)=0,"Labels","Values"))</f>
        <v>Values</v>
      </c>
      <c r="WD2" s="14" t="str">
        <f t="shared" ref="WD2" ca="1" si="864">IF(WD1="","",IF(MOD(COLUMN(WE1)-1,2)=0,"Labels","Values"))</f>
        <v>Labels</v>
      </c>
      <c r="WE2" s="14" t="str">
        <f t="shared" ref="WE2" ca="1" si="865">IF(WE1="","",IF(MOD(COLUMN(WF1)-1,2)=0,"Labels","Values"))</f>
        <v>Values</v>
      </c>
      <c r="WF2" s="14" t="str">
        <f t="shared" ref="WF2" ca="1" si="866">IF(WF1="","",IF(MOD(COLUMN(WG1)-1,2)=0,"Labels","Values"))</f>
        <v>Labels</v>
      </c>
      <c r="WG2" s="14" t="str">
        <f t="shared" ref="WG2" ca="1" si="867">IF(WG1="","",IF(MOD(COLUMN(WH1)-1,2)=0,"Labels","Values"))</f>
        <v>Values</v>
      </c>
      <c r="WH2" s="14" t="str">
        <f t="shared" ref="WH2" ca="1" si="868">IF(WH1="","",IF(MOD(COLUMN(WI1)-1,2)=0,"Labels","Values"))</f>
        <v>Labels</v>
      </c>
      <c r="WI2" s="14" t="str">
        <f t="shared" ref="WI2" ca="1" si="869">IF(WI1="","",IF(MOD(COLUMN(WJ1)-1,2)=0,"Labels","Values"))</f>
        <v>Values</v>
      </c>
      <c r="WJ2" s="14" t="str">
        <f t="shared" ref="WJ2" ca="1" si="870">IF(WJ1="","",IF(MOD(COLUMN(WK1)-1,2)=0,"Labels","Values"))</f>
        <v>Labels</v>
      </c>
      <c r="WK2" s="14" t="str">
        <f t="shared" ref="WK2" ca="1" si="871">IF(WK1="","",IF(MOD(COLUMN(WL1)-1,2)=0,"Labels","Values"))</f>
        <v>Values</v>
      </c>
      <c r="WL2" s="14" t="str">
        <f t="shared" ref="WL2" ca="1" si="872">IF(WL1="","",IF(MOD(COLUMN(WM1)-1,2)=0,"Labels","Values"))</f>
        <v>Labels</v>
      </c>
      <c r="WM2" s="14" t="str">
        <f t="shared" ref="WM2" ca="1" si="873">IF(WM1="","",IF(MOD(COLUMN(WN1)-1,2)=0,"Labels","Values"))</f>
        <v>Values</v>
      </c>
      <c r="WN2" s="14" t="str">
        <f t="shared" ref="WN2" ca="1" si="874">IF(WN1="","",IF(MOD(COLUMN(WO1)-1,2)=0,"Labels","Values"))</f>
        <v>Labels</v>
      </c>
      <c r="WO2" s="14" t="str">
        <f t="shared" ref="WO2" ca="1" si="875">IF(WO1="","",IF(MOD(COLUMN(WP1)-1,2)=0,"Labels","Values"))</f>
        <v>Values</v>
      </c>
      <c r="WP2" s="14" t="str">
        <f t="shared" ref="WP2" ca="1" si="876">IF(WP1="","",IF(MOD(COLUMN(WQ1)-1,2)=0,"Labels","Values"))</f>
        <v>Labels</v>
      </c>
      <c r="WQ2" s="14" t="str">
        <f t="shared" ref="WQ2" ca="1" si="877">IF(WQ1="","",IF(MOD(COLUMN(WR1)-1,2)=0,"Labels","Values"))</f>
        <v>Values</v>
      </c>
      <c r="WR2" s="14" t="str">
        <f t="shared" ref="WR2" ca="1" si="878">IF(WR1="","",IF(MOD(COLUMN(WS1)-1,2)=0,"Labels","Values"))</f>
        <v>Labels</v>
      </c>
      <c r="WS2" s="14" t="str">
        <f t="shared" ref="WS2" ca="1" si="879">IF(WS1="","",IF(MOD(COLUMN(WT1)-1,2)=0,"Labels","Values"))</f>
        <v>Values</v>
      </c>
      <c r="WT2" s="14" t="str">
        <f t="shared" ref="WT2" ca="1" si="880">IF(WT1="","",IF(MOD(COLUMN(WU1)-1,2)=0,"Labels","Values"))</f>
        <v>Labels</v>
      </c>
      <c r="WU2" s="14" t="str">
        <f t="shared" ref="WU2" ca="1" si="881">IF(WU1="","",IF(MOD(COLUMN(WV1)-1,2)=0,"Labels","Values"))</f>
        <v>Values</v>
      </c>
      <c r="WV2" s="14" t="str">
        <f t="shared" ref="WV2" ca="1" si="882">IF(WV1="","",IF(MOD(COLUMN(WW1)-1,2)=0,"Labels","Values"))</f>
        <v>Labels</v>
      </c>
      <c r="WW2" s="14" t="str">
        <f t="shared" ref="WW2" ca="1" si="883">IF(WW1="","",IF(MOD(COLUMN(WX1)-1,2)=0,"Labels","Values"))</f>
        <v>Values</v>
      </c>
      <c r="WX2" s="14" t="str">
        <f t="shared" ref="WX2" ca="1" si="884">IF(WX1="","",IF(MOD(COLUMN(WY1)-1,2)=0,"Labels","Values"))</f>
        <v>Labels</v>
      </c>
      <c r="WY2" s="14" t="str">
        <f t="shared" ref="WY2" ca="1" si="885">IF(WY1="","",IF(MOD(COLUMN(WZ1)-1,2)=0,"Labels","Values"))</f>
        <v>Values</v>
      </c>
      <c r="WZ2" s="14" t="str">
        <f t="shared" ref="WZ2" ca="1" si="886">IF(WZ1="","",IF(MOD(COLUMN(XA1)-1,2)=0,"Labels","Values"))</f>
        <v>Labels</v>
      </c>
      <c r="XA2" s="14" t="str">
        <f t="shared" ref="XA2" ca="1" si="887">IF(XA1="","",IF(MOD(COLUMN(XB1)-1,2)=0,"Labels","Values"))</f>
        <v>Values</v>
      </c>
      <c r="XB2" s="14" t="str">
        <f t="shared" ref="XB2" ca="1" si="888">IF(XB1="","",IF(MOD(COLUMN(XC1)-1,2)=0,"Labels","Values"))</f>
        <v>Labels</v>
      </c>
      <c r="XC2" s="14" t="str">
        <f t="shared" ref="XC2" ca="1" si="889">IF(XC1="","",IF(MOD(COLUMN(XD1)-1,2)=0,"Labels","Values"))</f>
        <v>Values</v>
      </c>
      <c r="XD2" s="14" t="str">
        <f t="shared" ref="XD2" ca="1" si="890">IF(XD1="","",IF(MOD(COLUMN(XE1)-1,2)=0,"Labels","Values"))</f>
        <v>Labels</v>
      </c>
      <c r="XE2" s="14" t="str">
        <f t="shared" ref="XE2" ca="1" si="891">IF(XE1="","",IF(MOD(COLUMN(XF1)-1,2)=0,"Labels","Values"))</f>
        <v>Values</v>
      </c>
      <c r="XF2" s="14" t="str">
        <f t="shared" ref="XF2" ca="1" si="892">IF(XF1="","",IF(MOD(COLUMN(XG1)-1,2)=0,"Labels","Values"))</f>
        <v>Labels</v>
      </c>
      <c r="XG2" s="14" t="str">
        <f t="shared" ref="XG2" ca="1" si="893">IF(XG1="","",IF(MOD(COLUMN(XH1)-1,2)=0,"Labels","Values"))</f>
        <v>Values</v>
      </c>
      <c r="XH2" s="14" t="str">
        <f t="shared" ref="XH2" ca="1" si="894">IF(XH1="","",IF(MOD(COLUMN(XI1)-1,2)=0,"Labels","Values"))</f>
        <v>Labels</v>
      </c>
      <c r="XI2" s="14" t="str">
        <f t="shared" ref="XI2:XJ2" ca="1" si="895">IF(XI1="","",IF(MOD(COLUMN(XJ1)-1,2)=0,"Labels","Values"))</f>
        <v>Values</v>
      </c>
      <c r="XJ2" s="14" t="str">
        <f t="shared" ca="1" si="895"/>
        <v>Labels</v>
      </c>
      <c r="XK2" s="14" t="str">
        <f t="shared" ref="XK2:XL2" ca="1" si="896">IF(XK1="","",IF(MOD(COLUMN(XL1)-1,2)=0,"Labels","Values"))</f>
        <v>Values</v>
      </c>
      <c r="XL2" s="14" t="str">
        <f t="shared" ca="1" si="896"/>
        <v>Labels</v>
      </c>
      <c r="XM2" s="14" t="str">
        <f t="shared" ref="XM2" ca="1" si="897">IF(XM1="","",IF(MOD(COLUMN(XN1)-1,2)=0,"Labels","Values"))</f>
        <v>Values</v>
      </c>
      <c r="XN2" s="14" t="str">
        <f t="shared" ref="XN2" ca="1" si="898">IF(XN1="","",IF(MOD(COLUMN(XO1)-1,2)=0,"Labels","Values"))</f>
        <v>Labels</v>
      </c>
      <c r="XO2" s="14" t="str">
        <f t="shared" ref="XO2:XP2" ca="1" si="899">IF(XO1="","",IF(MOD(COLUMN(XP1)-1,2)=0,"Labels","Values"))</f>
        <v>Values</v>
      </c>
      <c r="XP2" s="14" t="str">
        <f t="shared" ca="1" si="899"/>
        <v>Labels</v>
      </c>
      <c r="XQ2" s="14" t="str">
        <f t="shared" ref="XQ2:XR2" ca="1" si="900">IF(XQ1="","",IF(MOD(COLUMN(XR1)-1,2)=0,"Labels","Values"))</f>
        <v>Values</v>
      </c>
      <c r="XR2" s="14" t="str">
        <f t="shared" ca="1" si="900"/>
        <v>Labels</v>
      </c>
      <c r="XS2" s="14" t="str">
        <f t="shared" ref="XS2" ca="1" si="901">IF(XS1="","",IF(MOD(COLUMN(XT1)-1,2)=0,"Labels","Values"))</f>
        <v>Values</v>
      </c>
      <c r="XT2" s="14" t="str">
        <f t="shared" ref="XT2" ca="1" si="902">IF(XT1="","",IF(MOD(COLUMN(XU1)-1,2)=0,"Labels","Values"))</f>
        <v>Labels</v>
      </c>
      <c r="XU2" s="14" t="str">
        <f t="shared" ref="XU2" ca="1" si="903">IF(XU1="","",IF(MOD(COLUMN(XV1)-1,2)=0,"Labels","Values"))</f>
        <v>Values</v>
      </c>
      <c r="XV2" s="14" t="str">
        <f t="shared" ref="XV2" ca="1" si="904">IF(XV1="","",IF(MOD(COLUMN(XW1)-1,2)=0,"Labels","Values"))</f>
        <v>Labels</v>
      </c>
      <c r="XW2" s="14" t="str">
        <f t="shared" ref="XW2" ca="1" si="905">IF(XW1="","",IF(MOD(COLUMN(XX1)-1,2)=0,"Labels","Values"))</f>
        <v>Values</v>
      </c>
      <c r="XX2" s="14" t="str">
        <f t="shared" ref="XX2" ca="1" si="906">IF(XX1="","",IF(MOD(COLUMN(XY1)-1,2)=0,"Labels","Values"))</f>
        <v>Labels</v>
      </c>
      <c r="XY2" s="14" t="str">
        <f t="shared" ref="XY2:XZ2" ca="1" si="907">IF(XY1="","",IF(MOD(COLUMN(XZ1)-1,2)=0,"Labels","Values"))</f>
        <v>Values</v>
      </c>
      <c r="XZ2" s="14" t="str">
        <f t="shared" ca="1" si="907"/>
        <v>Labels</v>
      </c>
      <c r="YA2" s="14" t="str">
        <f t="shared" ref="YA2" ca="1" si="908">IF(YA1="","",IF(MOD(COLUMN(YB1)-1,2)=0,"Labels","Values"))</f>
        <v>Values</v>
      </c>
      <c r="YB2" s="14" t="str">
        <f t="shared" ref="YB2" ca="1" si="909">IF(YB1="","",IF(MOD(COLUMN(YC1)-1,2)=0,"Labels","Values"))</f>
        <v>Labels</v>
      </c>
      <c r="YC2" s="14" t="str">
        <f t="shared" ref="YC2" ca="1" si="910">IF(YC1="","",IF(MOD(COLUMN(YD1)-1,2)=0,"Labels","Values"))</f>
        <v>Values</v>
      </c>
      <c r="YD2" s="14" t="str">
        <f t="shared" ref="YD2" ca="1" si="911">IF(YD1="","",IF(MOD(COLUMN(YE1)-1,2)=0,"Labels","Values"))</f>
        <v>Labels</v>
      </c>
      <c r="YE2" s="14" t="str">
        <f t="shared" ref="YE2" ca="1" si="912">IF(YE1="","",IF(MOD(COLUMN(YF1)-1,2)=0,"Labels","Values"))</f>
        <v>Values</v>
      </c>
      <c r="YF2" s="14" t="str">
        <f t="shared" ref="YF2" ca="1" si="913">IF(YF1="","",IF(MOD(COLUMN(YG1)-1,2)=0,"Labels","Values"))</f>
        <v>Labels</v>
      </c>
      <c r="YG2" s="14" t="str">
        <f t="shared" ref="YG2" ca="1" si="914">IF(YG1="","",IF(MOD(COLUMN(YH1)-1,2)=0,"Labels","Values"))</f>
        <v>Values</v>
      </c>
      <c r="YH2" s="14" t="str">
        <f t="shared" ref="YH2" ca="1" si="915">IF(YH1="","",IF(MOD(COLUMN(YI1)-1,2)=0,"Labels","Values"))</f>
        <v>Labels</v>
      </c>
      <c r="YI2" s="14" t="str">
        <f t="shared" ref="YI2" ca="1" si="916">IF(YI1="","",IF(MOD(COLUMN(YJ1)-1,2)=0,"Labels","Values"))</f>
        <v>Values</v>
      </c>
      <c r="YJ2" s="14" t="str">
        <f t="shared" ref="YJ2" ca="1" si="917">IF(YJ1="","",IF(MOD(COLUMN(YK1)-1,2)=0,"Labels","Values"))</f>
        <v>Labels</v>
      </c>
      <c r="YK2" s="14" t="str">
        <f t="shared" ref="YK2" ca="1" si="918">IF(YK1="","",IF(MOD(COLUMN(YL1)-1,2)=0,"Labels","Values"))</f>
        <v>Values</v>
      </c>
      <c r="YL2" s="14" t="str">
        <f t="shared" ref="YL2" ca="1" si="919">IF(YL1="","",IF(MOD(COLUMN(YM1)-1,2)=0,"Labels","Values"))</f>
        <v>Labels</v>
      </c>
      <c r="YM2" s="14" t="str">
        <f t="shared" ref="YM2" ca="1" si="920">IF(YM1="","",IF(MOD(COLUMN(YN1)-1,2)=0,"Labels","Values"))</f>
        <v>Values</v>
      </c>
      <c r="YN2" s="14" t="str">
        <f t="shared" ref="YN2" ca="1" si="921">IF(YN1="","",IF(MOD(COLUMN(YO1)-1,2)=0,"Labels","Values"))</f>
        <v>Labels</v>
      </c>
      <c r="YO2" s="14" t="str">
        <f t="shared" ref="YO2" ca="1" si="922">IF(YO1="","",IF(MOD(COLUMN(YP1)-1,2)=0,"Labels","Values"))</f>
        <v>Values</v>
      </c>
      <c r="YP2" s="14" t="str">
        <f t="shared" ref="YP2" ca="1" si="923">IF(YP1="","",IF(MOD(COLUMN(YQ1)-1,2)=0,"Labels","Values"))</f>
        <v>Labels</v>
      </c>
      <c r="YQ2" s="14" t="str">
        <f t="shared" ref="YQ2:YR2" ca="1" si="924">IF(YQ1="","",IF(MOD(COLUMN(YR1)-1,2)=0,"Labels","Values"))</f>
        <v>Values</v>
      </c>
      <c r="YR2" s="14" t="str">
        <f t="shared" ca="1" si="924"/>
        <v>Labels</v>
      </c>
      <c r="YS2" s="14" t="str">
        <f t="shared" ref="YS2" ca="1" si="925">IF(YS1="","",IF(MOD(COLUMN(YT1)-1,2)=0,"Labels","Values"))</f>
        <v>Values</v>
      </c>
      <c r="YT2" s="14" t="str">
        <f t="shared" ref="YT2" ca="1" si="926">IF(YT1="","",IF(MOD(COLUMN(YU1)-1,2)=0,"Labels","Values"))</f>
        <v>Labels</v>
      </c>
      <c r="YU2" s="14" t="str">
        <f t="shared" ref="YU2" ca="1" si="927">IF(YU1="","",IF(MOD(COLUMN(YV1)-1,2)=0,"Labels","Values"))</f>
        <v>Values</v>
      </c>
      <c r="YV2" s="14" t="str">
        <f t="shared" ref="YV2" ca="1" si="928">IF(YV1="","",IF(MOD(COLUMN(YW1)-1,2)=0,"Labels","Values"))</f>
        <v>Labels</v>
      </c>
      <c r="YW2" s="14" t="str">
        <f t="shared" ref="YW2" ca="1" si="929">IF(YW1="","",IF(MOD(COLUMN(YX1)-1,2)=0,"Labels","Values"))</f>
        <v>Values</v>
      </c>
      <c r="YX2" s="14" t="str">
        <f t="shared" ref="YX2" ca="1" si="930">IF(YX1="","",IF(MOD(COLUMN(YY1)-1,2)=0,"Labels","Values"))</f>
        <v>Labels</v>
      </c>
      <c r="YY2" s="14" t="str">
        <f t="shared" ref="YY2" ca="1" si="931">IF(YY1="","",IF(MOD(COLUMN(YZ1)-1,2)=0,"Labels","Values"))</f>
        <v>Values</v>
      </c>
      <c r="YZ2" s="14" t="str">
        <f t="shared" ref="YZ2" ca="1" si="932">IF(YZ1="","",IF(MOD(COLUMN(ZA1)-1,2)=0,"Labels","Values"))</f>
        <v>Labels</v>
      </c>
      <c r="ZA2" s="14" t="str">
        <f t="shared" ref="ZA2" ca="1" si="933">IF(ZA1="","",IF(MOD(COLUMN(ZB1)-1,2)=0,"Labels","Values"))</f>
        <v>Values</v>
      </c>
      <c r="ZB2" s="14" t="str">
        <f t="shared" ref="ZB2" ca="1" si="934">IF(ZB1="","",IF(MOD(COLUMN(ZC1)-1,2)=0,"Labels","Values"))</f>
        <v>Labels</v>
      </c>
      <c r="ZC2" s="14" t="str">
        <f t="shared" ref="ZC2" ca="1" si="935">IF(ZC1="","",IF(MOD(COLUMN(ZD1)-1,2)=0,"Labels","Values"))</f>
        <v>Values</v>
      </c>
      <c r="ZD2" s="14" t="str">
        <f t="shared" ref="ZD2" ca="1" si="936">IF(ZD1="","",IF(MOD(COLUMN(ZE1)-1,2)=0,"Labels","Values"))</f>
        <v>Labels</v>
      </c>
      <c r="ZE2" s="14" t="str">
        <f t="shared" ref="ZE2" ca="1" si="937">IF(ZE1="","",IF(MOD(COLUMN(ZF1)-1,2)=0,"Labels","Values"))</f>
        <v>Values</v>
      </c>
      <c r="ZF2" s="14" t="str">
        <f t="shared" ref="ZF2" ca="1" si="938">IF(ZF1="","",IF(MOD(COLUMN(ZG1)-1,2)=0,"Labels","Values"))</f>
        <v>Labels</v>
      </c>
      <c r="ZG2" s="14" t="str">
        <f t="shared" ref="ZG2" ca="1" si="939">IF(ZG1="","",IF(MOD(COLUMN(ZH1)-1,2)=0,"Labels","Values"))</f>
        <v>Values</v>
      </c>
      <c r="ZH2" s="14" t="str">
        <f t="shared" ref="ZH2" ca="1" si="940">IF(ZH1="","",IF(MOD(COLUMN(ZI1)-1,2)=0,"Labels","Values"))</f>
        <v>Labels</v>
      </c>
      <c r="ZI2" s="14" t="str">
        <f t="shared" ref="ZI2" ca="1" si="941">IF(ZI1="","",IF(MOD(COLUMN(ZJ1)-1,2)=0,"Labels","Values"))</f>
        <v>Values</v>
      </c>
      <c r="ZJ2" s="14" t="str">
        <f t="shared" ref="ZJ2" ca="1" si="942">IF(ZJ1="","",IF(MOD(COLUMN(ZK1)-1,2)=0,"Labels","Values"))</f>
        <v>Labels</v>
      </c>
      <c r="ZK2" s="14" t="str">
        <f t="shared" ref="ZK2" ca="1" si="943">IF(ZK1="","",IF(MOD(COLUMN(ZL1)-1,2)=0,"Labels","Values"))</f>
        <v>Values</v>
      </c>
      <c r="ZL2" s="14" t="str">
        <f t="shared" ref="ZL2" ca="1" si="944">IF(ZL1="","",IF(MOD(COLUMN(ZM1)-1,2)=0,"Labels","Values"))</f>
        <v>Labels</v>
      </c>
      <c r="ZM2" s="14" t="str">
        <f t="shared" ref="ZM2" ca="1" si="945">IF(ZM1="","",IF(MOD(COLUMN(ZN1)-1,2)=0,"Labels","Values"))</f>
        <v>Values</v>
      </c>
      <c r="ZN2" s="14" t="str">
        <f t="shared" ref="ZN2" ca="1" si="946">IF(ZN1="","",IF(MOD(COLUMN(ZO1)-1,2)=0,"Labels","Values"))</f>
        <v>Labels</v>
      </c>
      <c r="ZO2" s="14" t="str">
        <f t="shared" ref="ZO2" ca="1" si="947">IF(ZO1="","",IF(MOD(COLUMN(ZP1)-1,2)=0,"Labels","Values"))</f>
        <v>Values</v>
      </c>
      <c r="ZP2" s="14" t="str">
        <f t="shared" ref="ZP2" ca="1" si="948">IF(ZP1="","",IF(MOD(COLUMN(ZQ1)-1,2)=0,"Labels","Values"))</f>
        <v>Labels</v>
      </c>
      <c r="ZQ2" s="14" t="str">
        <f t="shared" ref="ZQ2" ca="1" si="949">IF(ZQ1="","",IF(MOD(COLUMN(ZR1)-1,2)=0,"Labels","Values"))</f>
        <v>Values</v>
      </c>
      <c r="ZR2" s="14" t="str">
        <f t="shared" ref="ZR2" ca="1" si="950">IF(ZR1="","",IF(MOD(COLUMN(ZS1)-1,2)=0,"Labels","Values"))</f>
        <v>Labels</v>
      </c>
      <c r="ZS2" s="14" t="str">
        <f t="shared" ref="ZS2" ca="1" si="951">IF(ZS1="","",IF(MOD(COLUMN(ZT1)-1,2)=0,"Labels","Values"))</f>
        <v>Values</v>
      </c>
      <c r="ZT2" s="14" t="str">
        <f t="shared" ref="ZT2" ca="1" si="952">IF(ZT1="","",IF(MOD(COLUMN(ZU1)-1,2)=0,"Labels","Values"))</f>
        <v>Labels</v>
      </c>
      <c r="ZU2" s="14" t="str">
        <f t="shared" ref="ZU2" ca="1" si="953">IF(ZU1="","",IF(MOD(COLUMN(ZV1)-1,2)=0,"Labels","Values"))</f>
        <v>Values</v>
      </c>
      <c r="ZV2" s="14" t="str">
        <f t="shared" ref="ZV2" ca="1" si="954">IF(ZV1="","",IF(MOD(COLUMN(ZW1)-1,2)=0,"Labels","Values"))</f>
        <v>Labels</v>
      </c>
      <c r="ZW2" s="14" t="str">
        <f t="shared" ref="ZW2" ca="1" si="955">IF(ZW1="","",IF(MOD(COLUMN(ZX1)-1,2)=0,"Labels","Values"))</f>
        <v>Values</v>
      </c>
      <c r="ZX2" s="14" t="str">
        <f t="shared" ref="ZX2" ca="1" si="956">IF(ZX1="","",IF(MOD(COLUMN(ZY1)-1,2)=0,"Labels","Values"))</f>
        <v>Labels</v>
      </c>
      <c r="ZY2" s="14" t="str">
        <f t="shared" ref="ZY2" ca="1" si="957">IF(ZY1="","",IF(MOD(COLUMN(ZZ1)-1,2)=0,"Labels","Values"))</f>
        <v>Values</v>
      </c>
      <c r="ZZ2" s="14" t="str">
        <f t="shared" ref="ZZ2" ca="1" si="958">IF(ZZ1="","",IF(MOD(COLUMN(AAA1)-1,2)=0,"Labels","Values"))</f>
        <v>Labels</v>
      </c>
      <c r="AAA2" s="14" t="str">
        <f t="shared" ref="AAA2" ca="1" si="959">IF(AAA1="","",IF(MOD(COLUMN(AAB1)-1,2)=0,"Labels","Values"))</f>
        <v>Values</v>
      </c>
      <c r="AAB2" s="14" t="str">
        <f t="shared" ref="AAB2" ca="1" si="960">IF(AAB1="","",IF(MOD(COLUMN(AAC1)-1,2)=0,"Labels","Values"))</f>
        <v>Labels</v>
      </c>
      <c r="AAC2" s="14" t="str">
        <f t="shared" ref="AAC2" ca="1" si="961">IF(AAC1="","",IF(MOD(COLUMN(AAD1)-1,2)=0,"Labels","Values"))</f>
        <v>Values</v>
      </c>
      <c r="AAD2" s="14" t="str">
        <f t="shared" ref="AAD2" ca="1" si="962">IF(AAD1="","",IF(MOD(COLUMN(AAE1)-1,2)=0,"Labels","Values"))</f>
        <v>Labels</v>
      </c>
      <c r="AAE2" s="14" t="str">
        <f t="shared" ref="AAE2" ca="1" si="963">IF(AAE1="","",IF(MOD(COLUMN(AAF1)-1,2)=0,"Labels","Values"))</f>
        <v>Values</v>
      </c>
      <c r="AAF2" s="14" t="str">
        <f t="shared" ref="AAF2" ca="1" si="964">IF(AAF1="","",IF(MOD(COLUMN(AAG1)-1,2)=0,"Labels","Values"))</f>
        <v>Labels</v>
      </c>
      <c r="AAG2" s="14" t="str">
        <f t="shared" ref="AAG2" ca="1" si="965">IF(AAG1="","",IF(MOD(COLUMN(AAH1)-1,2)=0,"Labels","Values"))</f>
        <v>Values</v>
      </c>
      <c r="AAH2" s="14" t="str">
        <f t="shared" ref="AAH2" ca="1" si="966">IF(AAH1="","",IF(MOD(COLUMN(AAI1)-1,2)=0,"Labels","Values"))</f>
        <v>Labels</v>
      </c>
      <c r="AAI2" s="14" t="str">
        <f t="shared" ref="AAI2" ca="1" si="967">IF(AAI1="","",IF(MOD(COLUMN(AAJ1)-1,2)=0,"Labels","Values"))</f>
        <v>Values</v>
      </c>
      <c r="AAJ2" s="14" t="str">
        <f t="shared" ref="AAJ2" ca="1" si="968">IF(AAJ1="","",IF(MOD(COLUMN(AAK1)-1,2)=0,"Labels","Values"))</f>
        <v>Labels</v>
      </c>
      <c r="AAK2" s="14" t="str">
        <f t="shared" ref="AAK2" ca="1" si="969">IF(AAK1="","",IF(MOD(COLUMN(AAL1)-1,2)=0,"Labels","Values"))</f>
        <v>Values</v>
      </c>
      <c r="AAL2" s="14" t="str">
        <f t="shared" ref="AAL2" ca="1" si="970">IF(AAL1="","",IF(MOD(COLUMN(AAM1)-1,2)=0,"Labels","Values"))</f>
        <v>Labels</v>
      </c>
      <c r="AAM2" s="14" t="str">
        <f t="shared" ref="AAM2" ca="1" si="971">IF(AAM1="","",IF(MOD(COLUMN(AAN1)-1,2)=0,"Labels","Values"))</f>
        <v>Values</v>
      </c>
      <c r="AAN2" s="14" t="str">
        <f t="shared" ref="AAN2" ca="1" si="972">IF(AAN1="","",IF(MOD(COLUMN(AAO1)-1,2)=0,"Labels","Values"))</f>
        <v>Labels</v>
      </c>
      <c r="AAO2" s="14" t="str">
        <f t="shared" ref="AAO2" ca="1" si="973">IF(AAO1="","",IF(MOD(COLUMN(AAP1)-1,2)=0,"Labels","Values"))</f>
        <v>Values</v>
      </c>
      <c r="AAP2" s="14" t="str">
        <f t="shared" ref="AAP2" ca="1" si="974">IF(AAP1="","",IF(MOD(COLUMN(AAQ1)-1,2)=0,"Labels","Values"))</f>
        <v>Labels</v>
      </c>
      <c r="AAQ2" s="14" t="str">
        <f t="shared" ref="AAQ2" ca="1" si="975">IF(AAQ1="","",IF(MOD(COLUMN(AAR1)-1,2)=0,"Labels","Values"))</f>
        <v>Values</v>
      </c>
      <c r="AAR2" s="14" t="str">
        <f t="shared" ref="AAR2" ca="1" si="976">IF(AAR1="","",IF(MOD(COLUMN(AAS1)-1,2)=0,"Labels","Values"))</f>
        <v>Labels</v>
      </c>
      <c r="AAS2" s="14" t="str">
        <f t="shared" ref="AAS2" ca="1" si="977">IF(AAS1="","",IF(MOD(COLUMN(AAT1)-1,2)=0,"Labels","Values"))</f>
        <v>Values</v>
      </c>
      <c r="AAT2" s="14" t="str">
        <f t="shared" ref="AAT2" ca="1" si="978">IF(AAT1="","",IF(MOD(COLUMN(AAU1)-1,2)=0,"Labels","Values"))</f>
        <v>Labels</v>
      </c>
      <c r="AAU2" s="14" t="str">
        <f t="shared" ref="AAU2" ca="1" si="979">IF(AAU1="","",IF(MOD(COLUMN(AAV1)-1,2)=0,"Labels","Values"))</f>
        <v>Values</v>
      </c>
      <c r="AAV2" s="14" t="str">
        <f t="shared" ref="AAV2" ca="1" si="980">IF(AAV1="","",IF(MOD(COLUMN(AAW1)-1,2)=0,"Labels","Values"))</f>
        <v>Labels</v>
      </c>
      <c r="AAW2" s="14" t="str">
        <f t="shared" ref="AAW2" ca="1" si="981">IF(AAW1="","",IF(MOD(COLUMN(AAX1)-1,2)=0,"Labels","Values"))</f>
        <v>Values</v>
      </c>
      <c r="AAX2" s="14" t="str">
        <f t="shared" ref="AAX2" ca="1" si="982">IF(AAX1="","",IF(MOD(COLUMN(AAY1)-1,2)=0,"Labels","Values"))</f>
        <v>Labels</v>
      </c>
      <c r="AAY2" s="14" t="str">
        <f t="shared" ref="AAY2" ca="1" si="983">IF(AAY1="","",IF(MOD(COLUMN(AAZ1)-1,2)=0,"Labels","Values"))</f>
        <v>Values</v>
      </c>
      <c r="AAZ2" s="14" t="str">
        <f t="shared" ref="AAZ2" ca="1" si="984">IF(AAZ1="","",IF(MOD(COLUMN(ABA1)-1,2)=0,"Labels","Values"))</f>
        <v>Labels</v>
      </c>
      <c r="ABA2" s="14" t="str">
        <f t="shared" ref="ABA2" ca="1" si="985">IF(ABA1="","",IF(MOD(COLUMN(ABB1)-1,2)=0,"Labels","Values"))</f>
        <v>Values</v>
      </c>
      <c r="ABB2" s="14" t="str">
        <f t="shared" ref="ABB2" ca="1" si="986">IF(ABB1="","",IF(MOD(COLUMN(ABC1)-1,2)=0,"Labels","Values"))</f>
        <v>Labels</v>
      </c>
      <c r="ABC2" s="14" t="str">
        <f t="shared" ref="ABC2" ca="1" si="987">IF(ABC1="","",IF(MOD(COLUMN(ABD1)-1,2)=0,"Labels","Values"))</f>
        <v>Values</v>
      </c>
      <c r="ABD2" s="14" t="str">
        <f t="shared" ref="ABD2" ca="1" si="988">IF(ABD1="","",IF(MOD(COLUMN(ABE1)-1,2)=0,"Labels","Values"))</f>
        <v>Labels</v>
      </c>
      <c r="ABE2" s="14" t="str">
        <f t="shared" ref="ABE2" ca="1" si="989">IF(ABE1="","",IF(MOD(COLUMN(ABF1)-1,2)=0,"Labels","Values"))</f>
        <v>Values</v>
      </c>
      <c r="ABF2" s="14" t="str">
        <f t="shared" ref="ABF2" ca="1" si="990">IF(ABF1="","",IF(MOD(COLUMN(ABG1)-1,2)=0,"Labels","Values"))</f>
        <v>Labels</v>
      </c>
      <c r="ABG2" s="14" t="str">
        <f t="shared" ref="ABG2" ca="1" si="991">IF(ABG1="","",IF(MOD(COLUMN(ABH1)-1,2)=0,"Labels","Values"))</f>
        <v>Values</v>
      </c>
      <c r="ABH2" s="14" t="str">
        <f t="shared" ref="ABH2" ca="1" si="992">IF(ABH1="","",IF(MOD(COLUMN(ABI1)-1,2)=0,"Labels","Values"))</f>
        <v>Labels</v>
      </c>
      <c r="ABI2" s="14" t="str">
        <f t="shared" ref="ABI2" ca="1" si="993">IF(ABI1="","",IF(MOD(COLUMN(ABJ1)-1,2)=0,"Labels","Values"))</f>
        <v>Values</v>
      </c>
      <c r="ABJ2" s="14" t="str">
        <f t="shared" ref="ABJ2" ca="1" si="994">IF(ABJ1="","",IF(MOD(COLUMN(ABK1)-1,2)=0,"Labels","Values"))</f>
        <v>Labels</v>
      </c>
      <c r="ABK2" s="14" t="str">
        <f t="shared" ref="ABK2" ca="1" si="995">IF(ABK1="","",IF(MOD(COLUMN(ABL1)-1,2)=0,"Labels","Values"))</f>
        <v>Values</v>
      </c>
      <c r="ABL2" s="14" t="str">
        <f t="shared" ref="ABL2" ca="1" si="996">IF(ABL1="","",IF(MOD(COLUMN(ABM1)-1,2)=0,"Labels","Values"))</f>
        <v>Labels</v>
      </c>
      <c r="ABM2" s="14" t="str">
        <f t="shared" ref="ABM2" ca="1" si="997">IF(ABM1="","",IF(MOD(COLUMN(ABN1)-1,2)=0,"Labels","Values"))</f>
        <v>Values</v>
      </c>
      <c r="ABN2" s="14" t="str">
        <f t="shared" ref="ABN2" ca="1" si="998">IF(ABN1="","",IF(MOD(COLUMN(ABO1)-1,2)=0,"Labels","Values"))</f>
        <v>Labels</v>
      </c>
      <c r="ABO2" s="14" t="str">
        <f t="shared" ref="ABO2" ca="1" si="999">IF(ABO1="","",IF(MOD(COLUMN(ABP1)-1,2)=0,"Labels","Values"))</f>
        <v>Values</v>
      </c>
      <c r="ABP2" s="14" t="str">
        <f t="shared" ref="ABP2" ca="1" si="1000">IF(ABP1="","",IF(MOD(COLUMN(ABQ1)-1,2)=0,"Labels","Values"))</f>
        <v>Labels</v>
      </c>
      <c r="ABQ2" s="14" t="str">
        <f t="shared" ref="ABQ2" ca="1" si="1001">IF(ABQ1="","",IF(MOD(COLUMN(ABR1)-1,2)=0,"Labels","Values"))</f>
        <v>Values</v>
      </c>
      <c r="ABR2" s="14" t="str">
        <f t="shared" ref="ABR2" ca="1" si="1002">IF(ABR1="","",IF(MOD(COLUMN(ABS1)-1,2)=0,"Labels","Values"))</f>
        <v>Labels</v>
      </c>
      <c r="ABS2" s="14" t="str">
        <f t="shared" ref="ABS2" ca="1" si="1003">IF(ABS1="","",IF(MOD(COLUMN(ABT1)-1,2)=0,"Labels","Values"))</f>
        <v>Values</v>
      </c>
      <c r="ABT2" s="14" t="str">
        <f t="shared" ref="ABT2" ca="1" si="1004">IF(ABT1="","",IF(MOD(COLUMN(ABU1)-1,2)=0,"Labels","Values"))</f>
        <v>Labels</v>
      </c>
      <c r="ABU2" s="14" t="str">
        <f t="shared" ref="ABU2" ca="1" si="1005">IF(ABU1="","",IF(MOD(COLUMN(ABV1)-1,2)=0,"Labels","Values"))</f>
        <v>Values</v>
      </c>
      <c r="ABV2" s="14" t="str">
        <f t="shared" ref="ABV2" ca="1" si="1006">IF(ABV1="","",IF(MOD(COLUMN(ABW1)-1,2)=0,"Labels","Values"))</f>
        <v>Labels</v>
      </c>
      <c r="ABW2" s="14" t="str">
        <f t="shared" ref="ABW2" ca="1" si="1007">IF(ABW1="","",IF(MOD(COLUMN(ABX1)-1,2)=0,"Labels","Values"))</f>
        <v>Values</v>
      </c>
      <c r="ABX2" s="14" t="str">
        <f t="shared" ref="ABX2" ca="1" si="1008">IF(ABX1="","",IF(MOD(COLUMN(ABY1)-1,2)=0,"Labels","Values"))</f>
        <v>Labels</v>
      </c>
      <c r="ABY2" s="14" t="str">
        <f t="shared" ref="ABY2" ca="1" si="1009">IF(ABY1="","",IF(MOD(COLUMN(ABZ1)-1,2)=0,"Labels","Values"))</f>
        <v>Values</v>
      </c>
      <c r="ABZ2" s="14" t="str">
        <f t="shared" ref="ABZ2" ca="1" si="1010">IF(ABZ1="","",IF(MOD(COLUMN(ACA1)-1,2)=0,"Labels","Values"))</f>
        <v>Labels</v>
      </c>
      <c r="ACA2" s="14" t="str">
        <f t="shared" ref="ACA2" ca="1" si="1011">IF(ACA1="","",IF(MOD(COLUMN(ACB1)-1,2)=0,"Labels","Values"))</f>
        <v>Values</v>
      </c>
      <c r="ACB2" s="14" t="str">
        <f t="shared" ref="ACB2" ca="1" si="1012">IF(ACB1="","",IF(MOD(COLUMN(ACC1)-1,2)=0,"Labels","Values"))</f>
        <v>Labels</v>
      </c>
      <c r="ACC2" s="14" t="str">
        <f t="shared" ref="ACC2" ca="1" si="1013">IF(ACC1="","",IF(MOD(COLUMN(ACD1)-1,2)=0,"Labels","Values"))</f>
        <v>Values</v>
      </c>
      <c r="ACD2" s="14" t="str">
        <f t="shared" ref="ACD2" ca="1" si="1014">IF(ACD1="","",IF(MOD(COLUMN(ACE1)-1,2)=0,"Labels","Values"))</f>
        <v>Labels</v>
      </c>
      <c r="ACE2" s="14" t="str">
        <f t="shared" ref="ACE2" ca="1" si="1015">IF(ACE1="","",IF(MOD(COLUMN(ACF1)-1,2)=0,"Labels","Values"))</f>
        <v>Values</v>
      </c>
      <c r="ACF2" s="14" t="str">
        <f t="shared" ref="ACF2" ca="1" si="1016">IF(ACF1="","",IF(MOD(COLUMN(ACG1)-1,2)=0,"Labels","Values"))</f>
        <v>Labels</v>
      </c>
      <c r="ACG2" s="14" t="str">
        <f t="shared" ref="ACG2" ca="1" si="1017">IF(ACG1="","",IF(MOD(COLUMN(ACH1)-1,2)=0,"Labels","Values"))</f>
        <v>Values</v>
      </c>
      <c r="ACH2" s="14" t="str">
        <f t="shared" ref="ACH2" ca="1" si="1018">IF(ACH1="","",IF(MOD(COLUMN(ACI1)-1,2)=0,"Labels","Values"))</f>
        <v>Labels</v>
      </c>
      <c r="ACI2" s="14" t="str">
        <f t="shared" ref="ACI2" ca="1" si="1019">IF(ACI1="","",IF(MOD(COLUMN(ACJ1)-1,2)=0,"Labels","Values"))</f>
        <v>Values</v>
      </c>
      <c r="ACJ2" s="14" t="str">
        <f t="shared" ref="ACJ2" ca="1" si="1020">IF(ACJ1="","",IF(MOD(COLUMN(ACK1)-1,2)=0,"Labels","Values"))</f>
        <v>Labels</v>
      </c>
      <c r="ACK2" s="14" t="str">
        <f t="shared" ref="ACK2" ca="1" si="1021">IF(ACK1="","",IF(MOD(COLUMN(ACL1)-1,2)=0,"Labels","Values"))</f>
        <v>Values</v>
      </c>
      <c r="ACL2" s="14" t="str">
        <f t="shared" ref="ACL2" ca="1" si="1022">IF(ACL1="","",IF(MOD(COLUMN(ACM1)-1,2)=0,"Labels","Values"))</f>
        <v>Labels</v>
      </c>
      <c r="ACM2" s="14" t="str">
        <f t="shared" ref="ACM2" ca="1" si="1023">IF(ACM1="","",IF(MOD(COLUMN(ACN1)-1,2)=0,"Labels","Values"))</f>
        <v>Values</v>
      </c>
      <c r="ACN2" s="14" t="str">
        <f t="shared" ref="ACN2" ca="1" si="1024">IF(ACN1="","",IF(MOD(COLUMN(ACO1)-1,2)=0,"Labels","Values"))</f>
        <v>Labels</v>
      </c>
      <c r="ACO2" s="14" t="str">
        <f t="shared" ref="ACO2" ca="1" si="1025">IF(ACO1="","",IF(MOD(COLUMN(ACP1)-1,2)=0,"Labels","Values"))</f>
        <v>Values</v>
      </c>
      <c r="ACP2" s="14" t="str">
        <f t="shared" ref="ACP2" ca="1" si="1026">IF(ACP1="","",IF(MOD(COLUMN(ACQ1)-1,2)=0,"Labels","Values"))</f>
        <v>Labels</v>
      </c>
      <c r="ACQ2" s="14" t="str">
        <f t="shared" ref="ACQ2" ca="1" si="1027">IF(ACQ1="","",IF(MOD(COLUMN(ACR1)-1,2)=0,"Labels","Values"))</f>
        <v>Values</v>
      </c>
      <c r="ACR2" s="14" t="str">
        <f t="shared" ref="ACR2" ca="1" si="1028">IF(ACR1="","",IF(MOD(COLUMN(ACS1)-1,2)=0,"Labels","Values"))</f>
        <v>Labels</v>
      </c>
      <c r="ACS2" s="14" t="str">
        <f t="shared" ref="ACS2" ca="1" si="1029">IF(ACS1="","",IF(MOD(COLUMN(ACT1)-1,2)=0,"Labels","Values"))</f>
        <v>Values</v>
      </c>
      <c r="ACT2" s="14" t="str">
        <f t="shared" ref="ACT2" ca="1" si="1030">IF(ACT1="","",IF(MOD(COLUMN(ACU1)-1,2)=0,"Labels","Values"))</f>
        <v>Labels</v>
      </c>
      <c r="ACU2" s="14" t="str">
        <f t="shared" ref="ACU2" ca="1" si="1031">IF(ACU1="","",IF(MOD(COLUMN(ACV1)-1,2)=0,"Labels","Values"))</f>
        <v>Values</v>
      </c>
      <c r="ACV2" s="14" t="str">
        <f t="shared" ref="ACV2" ca="1" si="1032">IF(ACV1="","",IF(MOD(COLUMN(ACW1)-1,2)=0,"Labels","Values"))</f>
        <v>Labels</v>
      </c>
      <c r="ACW2" s="14" t="str">
        <f t="shared" ref="ACW2" ca="1" si="1033">IF(ACW1="","",IF(MOD(COLUMN(ACX1)-1,2)=0,"Labels","Values"))</f>
        <v>Values</v>
      </c>
      <c r="ACX2" s="14" t="str">
        <f t="shared" ref="ACX2" ca="1" si="1034">IF(ACX1="","",IF(MOD(COLUMN(ACY1)-1,2)=0,"Labels","Values"))</f>
        <v>Labels</v>
      </c>
      <c r="ACY2" s="14" t="str">
        <f t="shared" ref="ACY2" ca="1" si="1035">IF(ACY1="","",IF(MOD(COLUMN(ACZ1)-1,2)=0,"Labels","Values"))</f>
        <v>Values</v>
      </c>
      <c r="ACZ2" s="14" t="str">
        <f t="shared" ref="ACZ2" ca="1" si="1036">IF(ACZ1="","",IF(MOD(COLUMN(ADA1)-1,2)=0,"Labels","Values"))</f>
        <v>Labels</v>
      </c>
      <c r="ADA2" s="14" t="str">
        <f t="shared" ref="ADA2" ca="1" si="1037">IF(ADA1="","",IF(MOD(COLUMN(ADB1)-1,2)=0,"Labels","Values"))</f>
        <v>Values</v>
      </c>
      <c r="ADB2" s="14" t="str">
        <f t="shared" ref="ADB2" ca="1" si="1038">IF(ADB1="","",IF(MOD(COLUMN(ADC1)-1,2)=0,"Labels","Values"))</f>
        <v>Labels</v>
      </c>
      <c r="ADC2" s="14" t="str">
        <f t="shared" ref="ADC2" ca="1" si="1039">IF(ADC1="","",IF(MOD(COLUMN(ADD1)-1,2)=0,"Labels","Values"))</f>
        <v>Values</v>
      </c>
      <c r="ADD2" s="14" t="str">
        <f t="shared" ref="ADD2" ca="1" si="1040">IF(ADD1="","",IF(MOD(COLUMN(ADE1)-1,2)=0,"Labels","Values"))</f>
        <v>Labels</v>
      </c>
      <c r="ADE2" s="14" t="str">
        <f t="shared" ref="ADE2" ca="1" si="1041">IF(ADE1="","",IF(MOD(COLUMN(ADF1)-1,2)=0,"Labels","Values"))</f>
        <v>Values</v>
      </c>
      <c r="ADF2" s="14" t="str">
        <f t="shared" ref="ADF2" ca="1" si="1042">IF(ADF1="","",IF(MOD(COLUMN(ADG1)-1,2)=0,"Labels","Values"))</f>
        <v>Labels</v>
      </c>
      <c r="ADG2" s="14" t="str">
        <f t="shared" ref="ADG2" ca="1" si="1043">IF(ADG1="","",IF(MOD(COLUMN(ADH1)-1,2)=0,"Labels","Values"))</f>
        <v>Values</v>
      </c>
      <c r="ADH2" s="14" t="str">
        <f t="shared" ref="ADH2" ca="1" si="1044">IF(ADH1="","",IF(MOD(COLUMN(ADI1)-1,2)=0,"Labels","Values"))</f>
        <v>Labels</v>
      </c>
      <c r="ADI2" s="14" t="str">
        <f t="shared" ref="ADI2" ca="1" si="1045">IF(ADI1="","",IF(MOD(COLUMN(ADJ1)-1,2)=0,"Labels","Values"))</f>
        <v>Values</v>
      </c>
      <c r="ADJ2" s="14" t="str">
        <f t="shared" ref="ADJ2" ca="1" si="1046">IF(ADJ1="","",IF(MOD(COLUMN(ADK1)-1,2)=0,"Labels","Values"))</f>
        <v>Labels</v>
      </c>
      <c r="ADK2" s="14" t="str">
        <f t="shared" ref="ADK2" ca="1" si="1047">IF(ADK1="","",IF(MOD(COLUMN(ADL1)-1,2)=0,"Labels","Values"))</f>
        <v>Values</v>
      </c>
      <c r="ADL2" s="14" t="str">
        <f t="shared" ref="ADL2" ca="1" si="1048">IF(ADL1="","",IF(MOD(COLUMN(ADM1)-1,2)=0,"Labels","Values"))</f>
        <v>Labels</v>
      </c>
      <c r="ADM2" s="14" t="str">
        <f t="shared" ref="ADM2" ca="1" si="1049">IF(ADM1="","",IF(MOD(COLUMN(ADN1)-1,2)=0,"Labels","Values"))</f>
        <v>Values</v>
      </c>
      <c r="ADN2" s="14" t="str">
        <f t="shared" ref="ADN2" ca="1" si="1050">IF(ADN1="","",IF(MOD(COLUMN(ADO1)-1,2)=0,"Labels","Values"))</f>
        <v>Labels</v>
      </c>
      <c r="ADO2" s="14" t="str">
        <f t="shared" ref="ADO2" ca="1" si="1051">IF(ADO1="","",IF(MOD(COLUMN(ADP1)-1,2)=0,"Labels","Values"))</f>
        <v>Values</v>
      </c>
      <c r="ADP2" s="14" t="str">
        <f t="shared" ref="ADP2" ca="1" si="1052">IF(ADP1="","",IF(MOD(COLUMN(ADQ1)-1,2)=0,"Labels","Values"))</f>
        <v>Labels</v>
      </c>
      <c r="ADQ2" s="14" t="str">
        <f t="shared" ref="ADQ2" ca="1" si="1053">IF(ADQ1="","",IF(MOD(COLUMN(ADR1)-1,2)=0,"Labels","Values"))</f>
        <v>Values</v>
      </c>
      <c r="ADR2" s="14" t="str">
        <f t="shared" ref="ADR2" ca="1" si="1054">IF(ADR1="","",IF(MOD(COLUMN(ADS1)-1,2)=0,"Labels","Values"))</f>
        <v>Labels</v>
      </c>
      <c r="ADS2" s="14" t="str">
        <f t="shared" ref="ADS2" ca="1" si="1055">IF(ADS1="","",IF(MOD(COLUMN(ADT1)-1,2)=0,"Labels","Values"))</f>
        <v>Values</v>
      </c>
      <c r="ADT2" s="14" t="str">
        <f t="shared" ref="ADT2" ca="1" si="1056">IF(ADT1="","",IF(MOD(COLUMN(ADU1)-1,2)=0,"Labels","Values"))</f>
        <v>Labels</v>
      </c>
      <c r="ADU2" s="14" t="str">
        <f t="shared" ref="ADU2" ca="1" si="1057">IF(ADU1="","",IF(MOD(COLUMN(ADV1)-1,2)=0,"Labels","Values"))</f>
        <v>Values</v>
      </c>
      <c r="ADV2" s="14" t="str">
        <f t="shared" ref="ADV2" ca="1" si="1058">IF(ADV1="","",IF(MOD(COLUMN(ADW1)-1,2)=0,"Labels","Values"))</f>
        <v>Labels</v>
      </c>
      <c r="ADW2" s="14" t="str">
        <f t="shared" ref="ADW2" ca="1" si="1059">IF(ADW1="","",IF(MOD(COLUMN(ADX1)-1,2)=0,"Labels","Values"))</f>
        <v>Values</v>
      </c>
      <c r="ADX2" s="14" t="str">
        <f t="shared" ref="ADX2" ca="1" si="1060">IF(ADX1="","",IF(MOD(COLUMN(ADY1)-1,2)=0,"Labels","Values"))</f>
        <v>Labels</v>
      </c>
      <c r="ADY2" s="14" t="str">
        <f t="shared" ref="ADY2" ca="1" si="1061">IF(ADY1="","",IF(MOD(COLUMN(ADZ1)-1,2)=0,"Labels","Values"))</f>
        <v>Values</v>
      </c>
      <c r="ADZ2" s="14" t="str">
        <f t="shared" ref="ADZ2" ca="1" si="1062">IF(ADZ1="","",IF(MOD(COLUMN(AEA1)-1,2)=0,"Labels","Values"))</f>
        <v>Labels</v>
      </c>
      <c r="AEA2" s="14" t="str">
        <f t="shared" ref="AEA2" ca="1" si="1063">IF(AEA1="","",IF(MOD(COLUMN(AEB1)-1,2)=0,"Labels","Values"))</f>
        <v>Values</v>
      </c>
      <c r="AEB2" s="14" t="str">
        <f t="shared" ref="AEB2" ca="1" si="1064">IF(AEB1="","",IF(MOD(COLUMN(AEC1)-1,2)=0,"Labels","Values"))</f>
        <v>Labels</v>
      </c>
      <c r="AEC2" s="14" t="str">
        <f t="shared" ref="AEC2" ca="1" si="1065">IF(AEC1="","",IF(MOD(COLUMN(AED1)-1,2)=0,"Labels","Values"))</f>
        <v>Values</v>
      </c>
      <c r="AED2" s="14" t="str">
        <f t="shared" ref="AED2" ca="1" si="1066">IF(AED1="","",IF(MOD(COLUMN(AEE1)-1,2)=0,"Labels","Values"))</f>
        <v>Labels</v>
      </c>
      <c r="AEE2" s="14" t="str">
        <f t="shared" ref="AEE2" ca="1" si="1067">IF(AEE1="","",IF(MOD(COLUMN(AEF1)-1,2)=0,"Labels","Values"))</f>
        <v>Values</v>
      </c>
      <c r="AEF2" s="14" t="str">
        <f t="shared" ref="AEF2" ca="1" si="1068">IF(AEF1="","",IF(MOD(COLUMN(AEG1)-1,2)=0,"Labels","Values"))</f>
        <v>Labels</v>
      </c>
      <c r="AEG2" s="14" t="str">
        <f t="shared" ref="AEG2" ca="1" si="1069">IF(AEG1="","",IF(MOD(COLUMN(AEH1)-1,2)=0,"Labels","Values"))</f>
        <v>Values</v>
      </c>
      <c r="AEH2" s="14" t="str">
        <f t="shared" ref="AEH2" ca="1" si="1070">IF(AEH1="","",IF(MOD(COLUMN(AEI1)-1,2)=0,"Labels","Values"))</f>
        <v>Labels</v>
      </c>
      <c r="AEI2" s="14" t="str">
        <f t="shared" ref="AEI2" ca="1" si="1071">IF(AEI1="","",IF(MOD(COLUMN(AEJ1)-1,2)=0,"Labels","Values"))</f>
        <v>Values</v>
      </c>
      <c r="AEJ2" s="14" t="str">
        <f t="shared" ref="AEJ2" ca="1" si="1072">IF(AEJ1="","",IF(MOD(COLUMN(AEK1)-1,2)=0,"Labels","Values"))</f>
        <v>Labels</v>
      </c>
      <c r="AEK2" s="14" t="str">
        <f t="shared" ref="AEK2" ca="1" si="1073">IF(AEK1="","",IF(MOD(COLUMN(AEL1)-1,2)=0,"Labels","Values"))</f>
        <v>Values</v>
      </c>
      <c r="AEL2" s="14" t="str">
        <f t="shared" ref="AEL2" ca="1" si="1074">IF(AEL1="","",IF(MOD(COLUMN(AEM1)-1,2)=0,"Labels","Values"))</f>
        <v>Labels</v>
      </c>
      <c r="AEM2" s="14" t="str">
        <f t="shared" ref="AEM2" ca="1" si="1075">IF(AEM1="","",IF(MOD(COLUMN(AEN1)-1,2)=0,"Labels","Values"))</f>
        <v>Values</v>
      </c>
      <c r="AEN2" s="14" t="str">
        <f t="shared" ref="AEN2" ca="1" si="1076">IF(AEN1="","",IF(MOD(COLUMN(AEO1)-1,2)=0,"Labels","Values"))</f>
        <v>Labels</v>
      </c>
      <c r="AEO2" s="14" t="str">
        <f t="shared" ref="AEO2" ca="1" si="1077">IF(AEO1="","",IF(MOD(COLUMN(AEP1)-1,2)=0,"Labels","Values"))</f>
        <v>Values</v>
      </c>
      <c r="AEP2" s="14" t="str">
        <f t="shared" ref="AEP2" ca="1" si="1078">IF(AEP1="","",IF(MOD(COLUMN(AEQ1)-1,2)=0,"Labels","Values"))</f>
        <v>Labels</v>
      </c>
      <c r="AEQ2" s="14" t="str">
        <f t="shared" ref="AEQ2" ca="1" si="1079">IF(AEQ1="","",IF(MOD(COLUMN(AER1)-1,2)=0,"Labels","Values"))</f>
        <v>Values</v>
      </c>
      <c r="AER2" s="14" t="str">
        <f t="shared" ref="AER2" ca="1" si="1080">IF(AER1="","",IF(MOD(COLUMN(AES1)-1,2)=0,"Labels","Values"))</f>
        <v>Labels</v>
      </c>
      <c r="AES2" s="14" t="str">
        <f t="shared" ref="AES2" ca="1" si="1081">IF(AES1="","",IF(MOD(COLUMN(AET1)-1,2)=0,"Labels","Values"))</f>
        <v>Values</v>
      </c>
      <c r="AET2" s="14" t="str">
        <f t="shared" ref="AET2" ca="1" si="1082">IF(AET1="","",IF(MOD(COLUMN(AEU1)-1,2)=0,"Labels","Values"))</f>
        <v>Labels</v>
      </c>
      <c r="AEU2" s="14" t="str">
        <f t="shared" ref="AEU2" ca="1" si="1083">IF(AEU1="","",IF(MOD(COLUMN(AEV1)-1,2)=0,"Labels","Values"))</f>
        <v>Values</v>
      </c>
      <c r="AEV2" s="14" t="str">
        <f t="shared" ref="AEV2" ca="1" si="1084">IF(AEV1="","",IF(MOD(COLUMN(AEW1)-1,2)=0,"Labels","Values"))</f>
        <v>Labels</v>
      </c>
      <c r="AEW2" s="14" t="str">
        <f t="shared" ref="AEW2" ca="1" si="1085">IF(AEW1="","",IF(MOD(COLUMN(AEX1)-1,2)=0,"Labels","Values"))</f>
        <v>Values</v>
      </c>
      <c r="AEX2" s="14" t="str">
        <f t="shared" ref="AEX2" ca="1" si="1086">IF(AEX1="","",IF(MOD(COLUMN(AEY1)-1,2)=0,"Labels","Values"))</f>
        <v>Labels</v>
      </c>
      <c r="AEY2" s="14" t="str">
        <f t="shared" ref="AEY2" ca="1" si="1087">IF(AEY1="","",IF(MOD(COLUMN(AEZ1)-1,2)=0,"Labels","Values"))</f>
        <v>Values</v>
      </c>
      <c r="AEZ2" s="14" t="str">
        <f t="shared" ref="AEZ2" ca="1" si="1088">IF(AEZ1="","",IF(MOD(COLUMN(AFA1)-1,2)=0,"Labels","Values"))</f>
        <v>Labels</v>
      </c>
      <c r="AFA2" s="14" t="str">
        <f t="shared" ref="AFA2" ca="1" si="1089">IF(AFA1="","",IF(MOD(COLUMN(AFB1)-1,2)=0,"Labels","Values"))</f>
        <v>Values</v>
      </c>
      <c r="AFB2" s="14" t="str">
        <f t="shared" ref="AFB2" ca="1" si="1090">IF(AFB1="","",IF(MOD(COLUMN(AFC1)-1,2)=0,"Labels","Values"))</f>
        <v>Labels</v>
      </c>
      <c r="AFC2" s="14" t="str">
        <f t="shared" ref="AFC2" ca="1" si="1091">IF(AFC1="","",IF(MOD(COLUMN(AFD1)-1,2)=0,"Labels","Values"))</f>
        <v>Values</v>
      </c>
      <c r="AFD2" s="14" t="str">
        <f t="shared" ref="AFD2" ca="1" si="1092">IF(AFD1="","",IF(MOD(COLUMN(AFE1)-1,2)=0,"Labels","Values"))</f>
        <v>Labels</v>
      </c>
      <c r="AFE2" s="14" t="str">
        <f t="shared" ref="AFE2" ca="1" si="1093">IF(AFE1="","",IF(MOD(COLUMN(AFF1)-1,2)=0,"Labels","Values"))</f>
        <v>Values</v>
      </c>
      <c r="AFF2" s="14" t="str">
        <f t="shared" ref="AFF2" ca="1" si="1094">IF(AFF1="","",IF(MOD(COLUMN(AFG1)-1,2)=0,"Labels","Values"))</f>
        <v>Labels</v>
      </c>
      <c r="AFG2" s="14" t="str">
        <f t="shared" ref="AFG2" ca="1" si="1095">IF(AFG1="","",IF(MOD(COLUMN(AFH1)-1,2)=0,"Labels","Values"))</f>
        <v>Values</v>
      </c>
      <c r="AFH2" s="14" t="str">
        <f t="shared" ref="AFH2" ca="1" si="1096">IF(AFH1="","",IF(MOD(COLUMN(AFI1)-1,2)=0,"Labels","Values"))</f>
        <v>Labels</v>
      </c>
      <c r="AFI2" s="14" t="str">
        <f t="shared" ref="AFI2" ca="1" si="1097">IF(AFI1="","",IF(MOD(COLUMN(AFJ1)-1,2)=0,"Labels","Values"))</f>
        <v>Values</v>
      </c>
      <c r="AFJ2" s="14" t="str">
        <f t="shared" ref="AFJ2" ca="1" si="1098">IF(AFJ1="","",IF(MOD(COLUMN(AFK1)-1,2)=0,"Labels","Values"))</f>
        <v>Labels</v>
      </c>
      <c r="AFK2" s="14" t="str">
        <f t="shared" ref="AFK2" ca="1" si="1099">IF(AFK1="","",IF(MOD(COLUMN(AFL1)-1,2)=0,"Labels","Values"))</f>
        <v>Values</v>
      </c>
      <c r="AFL2" s="14" t="str">
        <f t="shared" ref="AFL2" ca="1" si="1100">IF(AFL1="","",IF(MOD(COLUMN(AFM1)-1,2)=0,"Labels","Values"))</f>
        <v>Labels</v>
      </c>
      <c r="AFM2" s="14" t="str">
        <f t="shared" ref="AFM2" ca="1" si="1101">IF(AFM1="","",IF(MOD(COLUMN(AFN1)-1,2)=0,"Labels","Values"))</f>
        <v>Values</v>
      </c>
      <c r="AFN2" s="14" t="str">
        <f t="shared" ref="AFN2" ca="1" si="1102">IF(AFN1="","",IF(MOD(COLUMN(AFO1)-1,2)=0,"Labels","Values"))</f>
        <v>Labels</v>
      </c>
      <c r="AFO2" s="14" t="str">
        <f t="shared" ref="AFO2" ca="1" si="1103">IF(AFO1="","",IF(MOD(COLUMN(AFP1)-1,2)=0,"Labels","Values"))</f>
        <v>Values</v>
      </c>
      <c r="AFP2" s="14" t="str">
        <f t="shared" ref="AFP2" ca="1" si="1104">IF(AFP1="","",IF(MOD(COLUMN(AFQ1)-1,2)=0,"Labels","Values"))</f>
        <v>Labels</v>
      </c>
      <c r="AFQ2" s="14" t="str">
        <f t="shared" ref="AFQ2" ca="1" si="1105">IF(AFQ1="","",IF(MOD(COLUMN(AFR1)-1,2)=0,"Labels","Values"))</f>
        <v>Values</v>
      </c>
      <c r="AFR2" s="14" t="str">
        <f t="shared" ref="AFR2" ca="1" si="1106">IF(AFR1="","",IF(MOD(COLUMN(AFS1)-1,2)=0,"Labels","Values"))</f>
        <v>Labels</v>
      </c>
      <c r="AFS2" s="14" t="str">
        <f t="shared" ref="AFS2" ca="1" si="1107">IF(AFS1="","",IF(MOD(COLUMN(AFT1)-1,2)=0,"Labels","Values"))</f>
        <v>Values</v>
      </c>
      <c r="AFT2" s="14" t="str">
        <f t="shared" ref="AFT2" ca="1" si="1108">IF(AFT1="","",IF(MOD(COLUMN(AFU1)-1,2)=0,"Labels","Values"))</f>
        <v>Labels</v>
      </c>
      <c r="AFU2" s="14" t="str">
        <f t="shared" ref="AFU2" ca="1" si="1109">IF(AFU1="","",IF(MOD(COLUMN(AFV1)-1,2)=0,"Labels","Values"))</f>
        <v>Values</v>
      </c>
      <c r="AFV2" s="14" t="str">
        <f t="shared" ref="AFV2" ca="1" si="1110">IF(AFV1="","",IF(MOD(COLUMN(AFW1)-1,2)=0,"Labels","Values"))</f>
        <v>Labels</v>
      </c>
      <c r="AFW2" s="14" t="str">
        <f t="shared" ref="AFW2" ca="1" si="1111">IF(AFW1="","",IF(MOD(COLUMN(AFX1)-1,2)=0,"Labels","Values"))</f>
        <v>Values</v>
      </c>
      <c r="AFX2" s="14" t="str">
        <f t="shared" ref="AFX2" ca="1" si="1112">IF(AFX1="","",IF(MOD(COLUMN(AFY1)-1,2)=0,"Labels","Values"))</f>
        <v>Labels</v>
      </c>
      <c r="AFY2" s="14" t="str">
        <f t="shared" ref="AFY2" ca="1" si="1113">IF(AFY1="","",IF(MOD(COLUMN(AFZ1)-1,2)=0,"Labels","Values"))</f>
        <v>Values</v>
      </c>
      <c r="AFZ2" s="14" t="str">
        <f t="shared" ref="AFZ2" ca="1" si="1114">IF(AFZ1="","",IF(MOD(COLUMN(AGA1)-1,2)=0,"Labels","Values"))</f>
        <v>Labels</v>
      </c>
      <c r="AGA2" s="14" t="str">
        <f t="shared" ref="AGA2" ca="1" si="1115">IF(AGA1="","",IF(MOD(COLUMN(AGB1)-1,2)=0,"Labels","Values"))</f>
        <v>Values</v>
      </c>
      <c r="AGB2" s="14" t="str">
        <f t="shared" ref="AGB2" ca="1" si="1116">IF(AGB1="","",IF(MOD(COLUMN(AGC1)-1,2)=0,"Labels","Values"))</f>
        <v>Labels</v>
      </c>
      <c r="AGC2" s="14" t="str">
        <f t="shared" ref="AGC2" ca="1" si="1117">IF(AGC1="","",IF(MOD(COLUMN(AGD1)-1,2)=0,"Labels","Values"))</f>
        <v>Values</v>
      </c>
      <c r="AGD2" s="14" t="str">
        <f t="shared" ref="AGD2" ca="1" si="1118">IF(AGD1="","",IF(MOD(COLUMN(AGE1)-1,2)=0,"Labels","Values"))</f>
        <v>Labels</v>
      </c>
      <c r="AGE2" s="14" t="str">
        <f t="shared" ref="AGE2" ca="1" si="1119">IF(AGE1="","",IF(MOD(COLUMN(AGF1)-1,2)=0,"Labels","Values"))</f>
        <v>Values</v>
      </c>
      <c r="AGF2" s="14" t="str">
        <f t="shared" ref="AGF2" ca="1" si="1120">IF(AGF1="","",IF(MOD(COLUMN(AGG1)-1,2)=0,"Labels","Values"))</f>
        <v>Labels</v>
      </c>
      <c r="AGG2" s="14" t="str">
        <f t="shared" ref="AGG2" ca="1" si="1121">IF(AGG1="","",IF(MOD(COLUMN(AGH1)-1,2)=0,"Labels","Values"))</f>
        <v>Values</v>
      </c>
      <c r="AGH2" s="14" t="str">
        <f t="shared" ref="AGH2" ca="1" si="1122">IF(AGH1="","",IF(MOD(COLUMN(AGI1)-1,2)=0,"Labels","Values"))</f>
        <v>Labels</v>
      </c>
      <c r="AGI2" s="14" t="str">
        <f t="shared" ref="AGI2" ca="1" si="1123">IF(AGI1="","",IF(MOD(COLUMN(AGJ1)-1,2)=0,"Labels","Values"))</f>
        <v>Values</v>
      </c>
      <c r="AGJ2" s="14" t="str">
        <f t="shared" ref="AGJ2" ca="1" si="1124">IF(AGJ1="","",IF(MOD(COLUMN(AGK1)-1,2)=0,"Labels","Values"))</f>
        <v>Labels</v>
      </c>
      <c r="AGK2" s="14" t="str">
        <f t="shared" ref="AGK2" ca="1" si="1125">IF(AGK1="","",IF(MOD(COLUMN(AGL1)-1,2)=0,"Labels","Values"))</f>
        <v>Values</v>
      </c>
      <c r="AGL2" s="14" t="str">
        <f t="shared" ref="AGL2" ca="1" si="1126">IF(AGL1="","",IF(MOD(COLUMN(AGM1)-1,2)=0,"Labels","Values"))</f>
        <v>Labels</v>
      </c>
      <c r="AGM2" s="14" t="str">
        <f t="shared" ref="AGM2" ca="1" si="1127">IF(AGM1="","",IF(MOD(COLUMN(AGN1)-1,2)=0,"Labels","Values"))</f>
        <v>Values</v>
      </c>
      <c r="AGN2" s="14" t="str">
        <f t="shared" ref="AGN2" ca="1" si="1128">IF(AGN1="","",IF(MOD(COLUMN(AGO1)-1,2)=0,"Labels","Values"))</f>
        <v>Labels</v>
      </c>
      <c r="AGO2" s="14" t="str">
        <f t="shared" ref="AGO2" ca="1" si="1129">IF(AGO1="","",IF(MOD(COLUMN(AGP1)-1,2)=0,"Labels","Values"))</f>
        <v>Values</v>
      </c>
      <c r="AGP2" s="14" t="str">
        <f t="shared" ref="AGP2" ca="1" si="1130">IF(AGP1="","",IF(MOD(COLUMN(AGQ1)-1,2)=0,"Labels","Values"))</f>
        <v>Labels</v>
      </c>
      <c r="AGQ2" s="14" t="str">
        <f t="shared" ref="AGQ2" ca="1" si="1131">IF(AGQ1="","",IF(MOD(COLUMN(AGR1)-1,2)=0,"Labels","Values"))</f>
        <v>Values</v>
      </c>
      <c r="AGR2" s="14" t="str">
        <f t="shared" ref="AGR2" ca="1" si="1132">IF(AGR1="","",IF(MOD(COLUMN(AGS1)-1,2)=0,"Labels","Values"))</f>
        <v>Labels</v>
      </c>
      <c r="AGS2" s="14" t="str">
        <f t="shared" ref="AGS2" ca="1" si="1133">IF(AGS1="","",IF(MOD(COLUMN(AGT1)-1,2)=0,"Labels","Values"))</f>
        <v>Values</v>
      </c>
      <c r="AGT2" s="14" t="str">
        <f t="shared" ref="AGT2" ca="1" si="1134">IF(AGT1="","",IF(MOD(COLUMN(AGU1)-1,2)=0,"Labels","Values"))</f>
        <v>Labels</v>
      </c>
      <c r="AGU2" s="14" t="str">
        <f t="shared" ref="AGU2" ca="1" si="1135">IF(AGU1="","",IF(MOD(COLUMN(AGV1)-1,2)=0,"Labels","Values"))</f>
        <v>Values</v>
      </c>
      <c r="AGV2" s="14" t="str">
        <f t="shared" ref="AGV2" ca="1" si="1136">IF(AGV1="","",IF(MOD(COLUMN(AGW1)-1,2)=0,"Labels","Values"))</f>
        <v>Labels</v>
      </c>
      <c r="AGW2" s="14" t="str">
        <f t="shared" ref="AGW2" ca="1" si="1137">IF(AGW1="","",IF(MOD(COLUMN(AGX1)-1,2)=0,"Labels","Values"))</f>
        <v>Values</v>
      </c>
      <c r="AGX2" s="14" t="str">
        <f t="shared" ref="AGX2" ca="1" si="1138">IF(AGX1="","",IF(MOD(COLUMN(AGY1)-1,2)=0,"Labels","Values"))</f>
        <v>Labels</v>
      </c>
      <c r="AGY2" s="14" t="str">
        <f t="shared" ref="AGY2" ca="1" si="1139">IF(AGY1="","",IF(MOD(COLUMN(AGZ1)-1,2)=0,"Labels","Values"))</f>
        <v>Values</v>
      </c>
      <c r="AGZ2" s="14" t="str">
        <f t="shared" ref="AGZ2" ca="1" si="1140">IF(AGZ1="","",IF(MOD(COLUMN(AHA1)-1,2)=0,"Labels","Values"))</f>
        <v>Labels</v>
      </c>
      <c r="AHA2" s="14" t="str">
        <f t="shared" ref="AHA2" ca="1" si="1141">IF(AHA1="","",IF(MOD(COLUMN(AHB1)-1,2)=0,"Labels","Values"))</f>
        <v>Values</v>
      </c>
      <c r="AHB2" s="14" t="str">
        <f t="shared" ref="AHB2" ca="1" si="1142">IF(AHB1="","",IF(MOD(COLUMN(AHC1)-1,2)=0,"Labels","Values"))</f>
        <v>Labels</v>
      </c>
      <c r="AHC2" s="14" t="str">
        <f t="shared" ref="AHC2" ca="1" si="1143">IF(AHC1="","",IF(MOD(COLUMN(AHD1)-1,2)=0,"Labels","Values"))</f>
        <v>Values</v>
      </c>
      <c r="AHD2" s="14" t="str">
        <f t="shared" ref="AHD2" ca="1" si="1144">IF(AHD1="","",IF(MOD(COLUMN(AHE1)-1,2)=0,"Labels","Values"))</f>
        <v>Labels</v>
      </c>
      <c r="AHE2" s="14" t="str">
        <f t="shared" ref="AHE2" ca="1" si="1145">IF(AHE1="","",IF(MOD(COLUMN(AHF1)-1,2)=0,"Labels","Values"))</f>
        <v>Values</v>
      </c>
      <c r="AHF2" s="14" t="str">
        <f t="shared" ref="AHF2" ca="1" si="1146">IF(AHF1="","",IF(MOD(COLUMN(AHG1)-1,2)=0,"Labels","Values"))</f>
        <v>Labels</v>
      </c>
      <c r="AHG2" s="14" t="str">
        <f t="shared" ref="AHG2" ca="1" si="1147">IF(AHG1="","",IF(MOD(COLUMN(AHH1)-1,2)=0,"Labels","Values"))</f>
        <v>Values</v>
      </c>
      <c r="AHH2" s="14" t="str">
        <f t="shared" ref="AHH2" ca="1" si="1148">IF(AHH1="","",IF(MOD(COLUMN(AHI1)-1,2)=0,"Labels","Values"))</f>
        <v>Labels</v>
      </c>
      <c r="AHI2" s="14" t="str">
        <f t="shared" ref="AHI2" ca="1" si="1149">IF(AHI1="","",IF(MOD(COLUMN(AHJ1)-1,2)=0,"Labels","Values"))</f>
        <v>Values</v>
      </c>
      <c r="AHJ2" s="14" t="str">
        <f t="shared" ref="AHJ2" ca="1" si="1150">IF(AHJ1="","",IF(MOD(COLUMN(AHK1)-1,2)=0,"Labels","Values"))</f>
        <v>Labels</v>
      </c>
      <c r="AHK2" s="14" t="str">
        <f t="shared" ref="AHK2" ca="1" si="1151">IF(AHK1="","",IF(MOD(COLUMN(AHL1)-1,2)=0,"Labels","Values"))</f>
        <v>Values</v>
      </c>
      <c r="AHL2" s="14" t="str">
        <f t="shared" ref="AHL2" ca="1" si="1152">IF(AHL1="","",IF(MOD(COLUMN(AHM1)-1,2)=0,"Labels","Values"))</f>
        <v>Labels</v>
      </c>
      <c r="AHM2" s="14" t="str">
        <f t="shared" ref="AHM2" ca="1" si="1153">IF(AHM1="","",IF(MOD(COLUMN(AHN1)-1,2)=0,"Labels","Values"))</f>
        <v>Values</v>
      </c>
      <c r="AHN2" s="14" t="str">
        <f t="shared" ref="AHN2" ca="1" si="1154">IF(AHN1="","",IF(MOD(COLUMN(AHO1)-1,2)=0,"Labels","Values"))</f>
        <v>Labels</v>
      </c>
      <c r="AHO2" s="14" t="str">
        <f t="shared" ref="AHO2" ca="1" si="1155">IF(AHO1="","",IF(MOD(COLUMN(AHP1)-1,2)=0,"Labels","Values"))</f>
        <v>Values</v>
      </c>
      <c r="AHP2" s="14" t="str">
        <f t="shared" ref="AHP2" ca="1" si="1156">IF(AHP1="","",IF(MOD(COLUMN(AHQ1)-1,2)=0,"Labels","Values"))</f>
        <v>Labels</v>
      </c>
      <c r="AHQ2" s="14" t="str">
        <f t="shared" ref="AHQ2" ca="1" si="1157">IF(AHQ1="","",IF(MOD(COLUMN(AHR1)-1,2)=0,"Labels","Values"))</f>
        <v>Values</v>
      </c>
      <c r="AHR2" s="14" t="str">
        <f t="shared" ref="AHR2" ca="1" si="1158">IF(AHR1="","",IF(MOD(COLUMN(AHS1)-1,2)=0,"Labels","Values"))</f>
        <v>Labels</v>
      </c>
      <c r="AHS2" s="14" t="str">
        <f t="shared" ref="AHS2" ca="1" si="1159">IF(AHS1="","",IF(MOD(COLUMN(AHT1)-1,2)=0,"Labels","Values"))</f>
        <v>Values</v>
      </c>
      <c r="AHT2" s="14" t="str">
        <f t="shared" ref="AHT2" ca="1" si="1160">IF(AHT1="","",IF(MOD(COLUMN(AHU1)-1,2)=0,"Labels","Values"))</f>
        <v>Labels</v>
      </c>
      <c r="AHU2" s="14" t="str">
        <f t="shared" ref="AHU2" ca="1" si="1161">IF(AHU1="","",IF(MOD(COLUMN(AHV1)-1,2)=0,"Labels","Values"))</f>
        <v>Values</v>
      </c>
      <c r="AHV2" s="14" t="str">
        <f t="shared" ref="AHV2" ca="1" si="1162">IF(AHV1="","",IF(MOD(COLUMN(AHW1)-1,2)=0,"Labels","Values"))</f>
        <v>Labels</v>
      </c>
      <c r="AHW2" s="14" t="str">
        <f t="shared" ref="AHW2" ca="1" si="1163">IF(AHW1="","",IF(MOD(COLUMN(AHX1)-1,2)=0,"Labels","Values"))</f>
        <v>Values</v>
      </c>
      <c r="AHX2" s="14" t="str">
        <f t="shared" ref="AHX2" ca="1" si="1164">IF(AHX1="","",IF(MOD(COLUMN(AHY1)-1,2)=0,"Labels","Values"))</f>
        <v>Labels</v>
      </c>
      <c r="AHY2" s="14" t="str">
        <f t="shared" ref="AHY2" ca="1" si="1165">IF(AHY1="","",IF(MOD(COLUMN(AHZ1)-1,2)=0,"Labels","Values"))</f>
        <v>Values</v>
      </c>
      <c r="AHZ2" s="14" t="str">
        <f t="shared" ref="AHZ2" ca="1" si="1166">IF(AHZ1="","",IF(MOD(COLUMN(AIA1)-1,2)=0,"Labels","Values"))</f>
        <v>Labels</v>
      </c>
      <c r="AIA2" s="14" t="str">
        <f t="shared" ref="AIA2" ca="1" si="1167">IF(AIA1="","",IF(MOD(COLUMN(AIB1)-1,2)=0,"Labels","Values"))</f>
        <v>Values</v>
      </c>
      <c r="AIB2" s="14" t="str">
        <f t="shared" ref="AIB2" ca="1" si="1168">IF(AIB1="","",IF(MOD(COLUMN(AIC1)-1,2)=0,"Labels","Values"))</f>
        <v>Labels</v>
      </c>
      <c r="AIC2" s="14" t="str">
        <f t="shared" ref="AIC2" ca="1" si="1169">IF(AIC1="","",IF(MOD(COLUMN(AID1)-1,2)=0,"Labels","Values"))</f>
        <v>Values</v>
      </c>
      <c r="AID2" s="14" t="str">
        <f t="shared" ref="AID2" ca="1" si="1170">IF(AID1="","",IF(MOD(COLUMN(AIE1)-1,2)=0,"Labels","Values"))</f>
        <v>Labels</v>
      </c>
      <c r="AIE2" s="14" t="str">
        <f t="shared" ref="AIE2" ca="1" si="1171">IF(AIE1="","",IF(MOD(COLUMN(AIF1)-1,2)=0,"Labels","Values"))</f>
        <v>Values</v>
      </c>
      <c r="AIF2" s="14" t="str">
        <f t="shared" ref="AIF2" ca="1" si="1172">IF(AIF1="","",IF(MOD(COLUMN(AIG1)-1,2)=0,"Labels","Values"))</f>
        <v>Labels</v>
      </c>
      <c r="AIG2" s="14" t="str">
        <f t="shared" ref="AIG2" ca="1" si="1173">IF(AIG1="","",IF(MOD(COLUMN(AIH1)-1,2)=0,"Labels","Values"))</f>
        <v>Values</v>
      </c>
      <c r="AIH2" s="14" t="str">
        <f t="shared" ref="AIH2" ca="1" si="1174">IF(AIH1="","",IF(MOD(COLUMN(AII1)-1,2)=0,"Labels","Values"))</f>
        <v>Labels</v>
      </c>
      <c r="AII2" s="14" t="str">
        <f t="shared" ref="AII2" ca="1" si="1175">IF(AII1="","",IF(MOD(COLUMN(AIJ1)-1,2)=0,"Labels","Values"))</f>
        <v>Values</v>
      </c>
      <c r="AIJ2" s="14" t="str">
        <f t="shared" ref="AIJ2" ca="1" si="1176">IF(AIJ1="","",IF(MOD(COLUMN(AIK1)-1,2)=0,"Labels","Values"))</f>
        <v>Labels</v>
      </c>
      <c r="AIK2" s="14" t="str">
        <f t="shared" ref="AIK2" ca="1" si="1177">IF(AIK1="","",IF(MOD(COLUMN(AIL1)-1,2)=0,"Labels","Values"))</f>
        <v>Values</v>
      </c>
      <c r="AIL2" s="14" t="str">
        <f t="shared" ref="AIL2" ca="1" si="1178">IF(AIL1="","",IF(MOD(COLUMN(AIM1)-1,2)=0,"Labels","Values"))</f>
        <v>Labels</v>
      </c>
      <c r="AIM2" s="14" t="str">
        <f t="shared" ref="AIM2" ca="1" si="1179">IF(AIM1="","",IF(MOD(COLUMN(AIN1)-1,2)=0,"Labels","Values"))</f>
        <v>Values</v>
      </c>
      <c r="AIN2" s="14" t="str">
        <f t="shared" ref="AIN2" ca="1" si="1180">IF(AIN1="","",IF(MOD(COLUMN(AIO1)-1,2)=0,"Labels","Values"))</f>
        <v>Labels</v>
      </c>
      <c r="AIO2" s="14" t="str">
        <f t="shared" ref="AIO2" ca="1" si="1181">IF(AIO1="","",IF(MOD(COLUMN(AIP1)-1,2)=0,"Labels","Values"))</f>
        <v>Values</v>
      </c>
      <c r="AIP2" s="14" t="str">
        <f t="shared" ref="AIP2" ca="1" si="1182">IF(AIP1="","",IF(MOD(COLUMN(AIQ1)-1,2)=0,"Labels","Values"))</f>
        <v>Labels</v>
      </c>
      <c r="AIQ2" s="14" t="str">
        <f t="shared" ref="AIQ2" ca="1" si="1183">IF(AIQ1="","",IF(MOD(COLUMN(AIR1)-1,2)=0,"Labels","Values"))</f>
        <v>Values</v>
      </c>
      <c r="AIR2" s="14" t="str">
        <f t="shared" ref="AIR2" ca="1" si="1184">IF(AIR1="","",IF(MOD(COLUMN(AIS1)-1,2)=0,"Labels","Values"))</f>
        <v>Labels</v>
      </c>
      <c r="AIS2" s="14" t="str">
        <f t="shared" ref="AIS2" ca="1" si="1185">IF(AIS1="","",IF(MOD(COLUMN(AIT1)-1,2)=0,"Labels","Values"))</f>
        <v>Values</v>
      </c>
      <c r="AIT2" s="14" t="str">
        <f t="shared" ref="AIT2" ca="1" si="1186">IF(AIT1="","",IF(MOD(COLUMN(AIU1)-1,2)=0,"Labels","Values"))</f>
        <v>Labels</v>
      </c>
      <c r="AIU2" s="14" t="str">
        <f t="shared" ref="AIU2" ca="1" si="1187">IF(AIU1="","",IF(MOD(COLUMN(AIV1)-1,2)=0,"Labels","Values"))</f>
        <v>Values</v>
      </c>
      <c r="AIV2" s="14" t="str">
        <f t="shared" ref="AIV2" ca="1" si="1188">IF(AIV1="","",IF(MOD(COLUMN(AIW1)-1,2)=0,"Labels","Values"))</f>
        <v>Labels</v>
      </c>
      <c r="AIW2" s="14" t="str">
        <f t="shared" ref="AIW2" ca="1" si="1189">IF(AIW1="","",IF(MOD(COLUMN(AIX1)-1,2)=0,"Labels","Values"))</f>
        <v>Values</v>
      </c>
      <c r="AIX2" s="14" t="str">
        <f t="shared" ref="AIX2" ca="1" si="1190">IF(AIX1="","",IF(MOD(COLUMN(AIY1)-1,2)=0,"Labels","Values"))</f>
        <v>Labels</v>
      </c>
      <c r="AIY2" s="14" t="str">
        <f t="shared" ref="AIY2" ca="1" si="1191">IF(AIY1="","",IF(MOD(COLUMN(AIZ1)-1,2)=0,"Labels","Values"))</f>
        <v>Values</v>
      </c>
      <c r="AIZ2" s="14" t="str">
        <f t="shared" ref="AIZ2" ca="1" si="1192">IF(AIZ1="","",IF(MOD(COLUMN(AJA1)-1,2)=0,"Labels","Values"))</f>
        <v>Labels</v>
      </c>
      <c r="AJA2" s="14" t="str">
        <f t="shared" ref="AJA2" ca="1" si="1193">IF(AJA1="","",IF(MOD(COLUMN(AJB1)-1,2)=0,"Labels","Values"))</f>
        <v>Values</v>
      </c>
      <c r="AJB2" s="14" t="str">
        <f t="shared" ref="AJB2" ca="1" si="1194">IF(AJB1="","",IF(MOD(COLUMN(AJC1)-1,2)=0,"Labels","Values"))</f>
        <v>Labels</v>
      </c>
      <c r="AJC2" s="14" t="str">
        <f t="shared" ref="AJC2" ca="1" si="1195">IF(AJC1="","",IF(MOD(COLUMN(AJD1)-1,2)=0,"Labels","Values"))</f>
        <v>Values</v>
      </c>
      <c r="AJD2" s="14" t="str">
        <f t="shared" ref="AJD2" ca="1" si="1196">IF(AJD1="","",IF(MOD(COLUMN(AJE1)-1,2)=0,"Labels","Values"))</f>
        <v>Labels</v>
      </c>
      <c r="AJE2" s="14" t="str">
        <f t="shared" ref="AJE2" ca="1" si="1197">IF(AJE1="","",IF(MOD(COLUMN(AJF1)-1,2)=0,"Labels","Values"))</f>
        <v>Values</v>
      </c>
      <c r="AJF2" s="14" t="str">
        <f t="shared" ref="AJF2" ca="1" si="1198">IF(AJF1="","",IF(MOD(COLUMN(AJG1)-1,2)=0,"Labels","Values"))</f>
        <v>Labels</v>
      </c>
      <c r="AJG2" s="14" t="str">
        <f t="shared" ref="AJG2" ca="1" si="1199">IF(AJG1="","",IF(MOD(COLUMN(AJH1)-1,2)=0,"Labels","Values"))</f>
        <v>Values</v>
      </c>
      <c r="AJH2" s="14" t="str">
        <f t="shared" ref="AJH2" ca="1" si="1200">IF(AJH1="","",IF(MOD(COLUMN(AJI1)-1,2)=0,"Labels","Values"))</f>
        <v>Labels</v>
      </c>
      <c r="AJI2" s="14" t="str">
        <f t="shared" ref="AJI2" ca="1" si="1201">IF(AJI1="","",IF(MOD(COLUMN(AJJ1)-1,2)=0,"Labels","Values"))</f>
        <v>Values</v>
      </c>
      <c r="AJJ2" s="14" t="str">
        <f t="shared" ref="AJJ2" ca="1" si="1202">IF(AJJ1="","",IF(MOD(COLUMN(AJK1)-1,2)=0,"Labels","Values"))</f>
        <v>Labels</v>
      </c>
      <c r="AJK2" s="14" t="str">
        <f t="shared" ref="AJK2" ca="1" si="1203">IF(AJK1="","",IF(MOD(COLUMN(AJL1)-1,2)=0,"Labels","Values"))</f>
        <v>Values</v>
      </c>
      <c r="AJL2" s="14" t="str">
        <f t="shared" ref="AJL2" ca="1" si="1204">IF(AJL1="","",IF(MOD(COLUMN(AJM1)-1,2)=0,"Labels","Values"))</f>
        <v>Labels</v>
      </c>
      <c r="AJM2" s="14" t="str">
        <f t="shared" ref="AJM2" ca="1" si="1205">IF(AJM1="","",IF(MOD(COLUMN(AJN1)-1,2)=0,"Labels","Values"))</f>
        <v>Values</v>
      </c>
      <c r="AJN2" s="14" t="str">
        <f t="shared" ref="AJN2" ca="1" si="1206">IF(AJN1="","",IF(MOD(COLUMN(AJO1)-1,2)=0,"Labels","Values"))</f>
        <v>Labels</v>
      </c>
      <c r="AJO2" s="14" t="str">
        <f t="shared" ref="AJO2" ca="1" si="1207">IF(AJO1="","",IF(MOD(COLUMN(AJP1)-1,2)=0,"Labels","Values"))</f>
        <v>Values</v>
      </c>
      <c r="AJP2" s="14" t="str">
        <f t="shared" ref="AJP2" ca="1" si="1208">IF(AJP1="","",IF(MOD(COLUMN(AJQ1)-1,2)=0,"Labels","Values"))</f>
        <v>Labels</v>
      </c>
      <c r="AJQ2" s="14" t="str">
        <f t="shared" ref="AJQ2" ca="1" si="1209">IF(AJQ1="","",IF(MOD(COLUMN(AJR1)-1,2)=0,"Labels","Values"))</f>
        <v>Values</v>
      </c>
      <c r="AJR2" s="14" t="str">
        <f t="shared" ref="AJR2" ca="1" si="1210">IF(AJR1="","",IF(MOD(COLUMN(AJS1)-1,2)=0,"Labels","Values"))</f>
        <v>Labels</v>
      </c>
      <c r="AJS2" s="14" t="str">
        <f t="shared" ref="AJS2" ca="1" si="1211">IF(AJS1="","",IF(MOD(COLUMN(AJT1)-1,2)=0,"Labels","Values"))</f>
        <v>Values</v>
      </c>
      <c r="AJT2" s="14" t="str">
        <f t="shared" ref="AJT2" ca="1" si="1212">IF(AJT1="","",IF(MOD(COLUMN(AJU1)-1,2)=0,"Labels","Values"))</f>
        <v>Labels</v>
      </c>
      <c r="AJU2" s="14" t="str">
        <f t="shared" ref="AJU2" ca="1" si="1213">IF(AJU1="","",IF(MOD(COLUMN(AJV1)-1,2)=0,"Labels","Values"))</f>
        <v>Values</v>
      </c>
      <c r="AJV2" s="14" t="str">
        <f t="shared" ref="AJV2" ca="1" si="1214">IF(AJV1="","",IF(MOD(COLUMN(AJW1)-1,2)=0,"Labels","Values"))</f>
        <v>Labels</v>
      </c>
      <c r="AJW2" s="14" t="str">
        <f t="shared" ref="AJW2" ca="1" si="1215">IF(AJW1="","",IF(MOD(COLUMN(AJX1)-1,2)=0,"Labels","Values"))</f>
        <v>Values</v>
      </c>
      <c r="AJX2" s="14" t="str">
        <f t="shared" ref="AJX2" ca="1" si="1216">IF(AJX1="","",IF(MOD(COLUMN(AJY1)-1,2)=0,"Labels","Values"))</f>
        <v>Labels</v>
      </c>
      <c r="AJY2" s="14" t="str">
        <f t="shared" ref="AJY2" ca="1" si="1217">IF(AJY1="","",IF(MOD(COLUMN(AJZ1)-1,2)=0,"Labels","Values"))</f>
        <v>Values</v>
      </c>
      <c r="AJZ2" s="14" t="str">
        <f t="shared" ref="AJZ2" ca="1" si="1218">IF(AJZ1="","",IF(MOD(COLUMN(AKA1)-1,2)=0,"Labels","Values"))</f>
        <v>Labels</v>
      </c>
      <c r="AKA2" s="14" t="str">
        <f t="shared" ref="AKA2" ca="1" si="1219">IF(AKA1="","",IF(MOD(COLUMN(AKB1)-1,2)=0,"Labels","Values"))</f>
        <v>Values</v>
      </c>
      <c r="AKB2" s="14" t="str">
        <f t="shared" ref="AKB2" ca="1" si="1220">IF(AKB1="","",IF(MOD(COLUMN(AKC1)-1,2)=0,"Labels","Values"))</f>
        <v>Labels</v>
      </c>
      <c r="AKC2" s="14" t="str">
        <f t="shared" ref="AKC2" ca="1" si="1221">IF(AKC1="","",IF(MOD(COLUMN(AKD1)-1,2)=0,"Labels","Values"))</f>
        <v>Values</v>
      </c>
      <c r="AKD2" s="14" t="str">
        <f t="shared" ref="AKD2" ca="1" si="1222">IF(AKD1="","",IF(MOD(COLUMN(AKE1)-1,2)=0,"Labels","Values"))</f>
        <v>Labels</v>
      </c>
      <c r="AKE2" s="14" t="str">
        <f t="shared" ref="AKE2" ca="1" si="1223">IF(AKE1="","",IF(MOD(COLUMN(AKF1)-1,2)=0,"Labels","Values"))</f>
        <v>Values</v>
      </c>
      <c r="AKF2" s="14" t="str">
        <f t="shared" ref="AKF2" ca="1" si="1224">IF(AKF1="","",IF(MOD(COLUMN(AKG1)-1,2)=0,"Labels","Values"))</f>
        <v>Labels</v>
      </c>
      <c r="AKG2" s="14" t="str">
        <f t="shared" ref="AKG2" ca="1" si="1225">IF(AKG1="","",IF(MOD(COLUMN(AKH1)-1,2)=0,"Labels","Values"))</f>
        <v>Values</v>
      </c>
      <c r="AKH2" s="14" t="str">
        <f t="shared" ref="AKH2" ca="1" si="1226">IF(AKH1="","",IF(MOD(COLUMN(AKI1)-1,2)=0,"Labels","Values"))</f>
        <v>Labels</v>
      </c>
      <c r="AKI2" s="14" t="str">
        <f t="shared" ref="AKI2" ca="1" si="1227">IF(AKI1="","",IF(MOD(COLUMN(AKJ1)-1,2)=0,"Labels","Values"))</f>
        <v>Values</v>
      </c>
      <c r="AKJ2" s="14" t="str">
        <f t="shared" ref="AKJ2" ca="1" si="1228">IF(AKJ1="","",IF(MOD(COLUMN(AKK1)-1,2)=0,"Labels","Values"))</f>
        <v>Labels</v>
      </c>
      <c r="AKK2" s="14" t="str">
        <f t="shared" ref="AKK2" ca="1" si="1229">IF(AKK1="","",IF(MOD(COLUMN(AKL1)-1,2)=0,"Labels","Values"))</f>
        <v>Values</v>
      </c>
      <c r="AKL2" s="14" t="str">
        <f t="shared" ref="AKL2" ca="1" si="1230">IF(AKL1="","",IF(MOD(COLUMN(AKM1)-1,2)=0,"Labels","Values"))</f>
        <v>Labels</v>
      </c>
      <c r="AKM2" s="14" t="str">
        <f t="shared" ref="AKM2" ca="1" si="1231">IF(AKM1="","",IF(MOD(COLUMN(AKN1)-1,2)=0,"Labels","Values"))</f>
        <v>Values</v>
      </c>
      <c r="AKN2" s="14" t="str">
        <f t="shared" ref="AKN2" ca="1" si="1232">IF(AKN1="","",IF(MOD(COLUMN(AKO1)-1,2)=0,"Labels","Values"))</f>
        <v>Labels</v>
      </c>
      <c r="AKO2" s="14" t="str">
        <f t="shared" ref="AKO2" ca="1" si="1233">IF(AKO1="","",IF(MOD(COLUMN(AKP1)-1,2)=0,"Labels","Values"))</f>
        <v>Values</v>
      </c>
      <c r="AKP2" s="14" t="str">
        <f t="shared" ref="AKP2" ca="1" si="1234">IF(AKP1="","",IF(MOD(COLUMN(AKQ1)-1,2)=0,"Labels","Values"))</f>
        <v>Labels</v>
      </c>
      <c r="AKQ2" s="14" t="str">
        <f t="shared" ref="AKQ2" ca="1" si="1235">IF(AKQ1="","",IF(MOD(COLUMN(AKR1)-1,2)=0,"Labels","Values"))</f>
        <v>Values</v>
      </c>
      <c r="AKR2" s="14" t="str">
        <f t="shared" ref="AKR2" ca="1" si="1236">IF(AKR1="","",IF(MOD(COLUMN(AKS1)-1,2)=0,"Labels","Values"))</f>
        <v>Labels</v>
      </c>
      <c r="AKS2" s="14" t="str">
        <f t="shared" ref="AKS2" ca="1" si="1237">IF(AKS1="","",IF(MOD(COLUMN(AKT1)-1,2)=0,"Labels","Values"))</f>
        <v>Values</v>
      </c>
      <c r="AKT2" s="14" t="str">
        <f t="shared" ref="AKT2" ca="1" si="1238">IF(AKT1="","",IF(MOD(COLUMN(AKU1)-1,2)=0,"Labels","Values"))</f>
        <v>Labels</v>
      </c>
      <c r="AKU2" s="14" t="str">
        <f t="shared" ref="AKU2" ca="1" si="1239">IF(AKU1="","",IF(MOD(COLUMN(AKV1)-1,2)=0,"Labels","Values"))</f>
        <v>Values</v>
      </c>
      <c r="AKV2" s="14" t="str">
        <f t="shared" ref="AKV2" ca="1" si="1240">IF(AKV1="","",IF(MOD(COLUMN(AKW1)-1,2)=0,"Labels","Values"))</f>
        <v>Labels</v>
      </c>
      <c r="AKW2" s="14" t="str">
        <f t="shared" ref="AKW2" ca="1" si="1241">IF(AKW1="","",IF(MOD(COLUMN(AKX1)-1,2)=0,"Labels","Values"))</f>
        <v>Values</v>
      </c>
      <c r="AKX2" s="14" t="str">
        <f t="shared" ref="AKX2" ca="1" si="1242">IF(AKX1="","",IF(MOD(COLUMN(AKY1)-1,2)=0,"Labels","Values"))</f>
        <v>Labels</v>
      </c>
      <c r="AKY2" s="14" t="str">
        <f t="shared" ref="AKY2" ca="1" si="1243">IF(AKY1="","",IF(MOD(COLUMN(AKZ1)-1,2)=0,"Labels","Values"))</f>
        <v>Values</v>
      </c>
      <c r="AKZ2" s="14" t="str">
        <f t="shared" ref="AKZ2" ca="1" si="1244">IF(AKZ1="","",IF(MOD(COLUMN(ALA1)-1,2)=0,"Labels","Values"))</f>
        <v>Labels</v>
      </c>
      <c r="ALA2" s="14" t="str">
        <f t="shared" ref="ALA2" ca="1" si="1245">IF(ALA1="","",IF(MOD(COLUMN(ALB1)-1,2)=0,"Labels","Values"))</f>
        <v>Values</v>
      </c>
      <c r="ALB2" s="14" t="str">
        <f t="shared" ref="ALB2" ca="1" si="1246">IF(ALB1="","",IF(MOD(COLUMN(ALC1)-1,2)=0,"Labels","Values"))</f>
        <v>Labels</v>
      </c>
      <c r="ALC2" s="14" t="str">
        <f t="shared" ref="ALC2" ca="1" si="1247">IF(ALC1="","",IF(MOD(COLUMN(ALD1)-1,2)=0,"Labels","Values"))</f>
        <v>Values</v>
      </c>
      <c r="ALD2" s="14" t="str">
        <f t="shared" ref="ALD2" ca="1" si="1248">IF(ALD1="","",IF(MOD(COLUMN(ALE1)-1,2)=0,"Labels","Values"))</f>
        <v>Labels</v>
      </c>
      <c r="ALE2" s="14" t="str">
        <f t="shared" ref="ALE2" ca="1" si="1249">IF(ALE1="","",IF(MOD(COLUMN(ALF1)-1,2)=0,"Labels","Values"))</f>
        <v>Values</v>
      </c>
      <c r="ALF2" s="14" t="str">
        <f t="shared" ref="ALF2" ca="1" si="1250">IF(ALF1="","",IF(MOD(COLUMN(ALG1)-1,2)=0,"Labels","Values"))</f>
        <v>Labels</v>
      </c>
      <c r="ALG2" s="14" t="str">
        <f t="shared" ref="ALG2" ca="1" si="1251">IF(ALG1="","",IF(MOD(COLUMN(ALH1)-1,2)=0,"Labels","Values"))</f>
        <v>Values</v>
      </c>
      <c r="ALH2" s="14" t="str">
        <f t="shared" ref="ALH2" ca="1" si="1252">IF(ALH1="","",IF(MOD(COLUMN(ALI1)-1,2)=0,"Labels","Values"))</f>
        <v>Labels</v>
      </c>
      <c r="ALI2" s="14" t="str">
        <f t="shared" ref="ALI2" ca="1" si="1253">IF(ALI1="","",IF(MOD(COLUMN(ALJ1)-1,2)=0,"Labels","Values"))</f>
        <v>Values</v>
      </c>
      <c r="ALJ2" s="14" t="str">
        <f t="shared" ref="ALJ2" ca="1" si="1254">IF(ALJ1="","",IF(MOD(COLUMN(ALK1)-1,2)=0,"Labels","Values"))</f>
        <v>Labels</v>
      </c>
      <c r="ALK2" s="14" t="str">
        <f t="shared" ref="ALK2" ca="1" si="1255">IF(ALK1="","",IF(MOD(COLUMN(ALL1)-1,2)=0,"Labels","Values"))</f>
        <v>Values</v>
      </c>
      <c r="ALL2" s="14" t="str">
        <f t="shared" ref="ALL2" ca="1" si="1256">IF(ALL1="","",IF(MOD(COLUMN(ALM1)-1,2)=0,"Labels","Values"))</f>
        <v>Labels</v>
      </c>
      <c r="ALM2" s="14" t="str">
        <f t="shared" ref="ALM2" ca="1" si="1257">IF(ALM1="","",IF(MOD(COLUMN(ALN1)-1,2)=0,"Labels","Values"))</f>
        <v>Values</v>
      </c>
      <c r="ALN2" s="14" t="str">
        <f t="shared" ref="ALN2" ca="1" si="1258">IF(ALN1="","",IF(MOD(COLUMN(ALO1)-1,2)=0,"Labels","Values"))</f>
        <v>Labels</v>
      </c>
      <c r="ALO2" s="14" t="str">
        <f t="shared" ref="ALO2" ca="1" si="1259">IF(ALO1="","",IF(MOD(COLUMN(ALP1)-1,2)=0,"Labels","Values"))</f>
        <v>Values</v>
      </c>
      <c r="ALP2" s="14" t="str">
        <f t="shared" ref="ALP2" ca="1" si="1260">IF(ALP1="","",IF(MOD(COLUMN(ALQ1)-1,2)=0,"Labels","Values"))</f>
        <v>Labels</v>
      </c>
      <c r="ALQ2" s="14" t="str">
        <f t="shared" ref="ALQ2" ca="1" si="1261">IF(ALQ1="","",IF(MOD(COLUMN(ALR1)-1,2)=0,"Labels","Values"))</f>
        <v>Values</v>
      </c>
      <c r="ALR2" s="14" t="str">
        <f t="shared" ref="ALR2" ca="1" si="1262">IF(ALR1="","",IF(MOD(COLUMN(ALS1)-1,2)=0,"Labels","Values"))</f>
        <v>Labels</v>
      </c>
      <c r="ALS2" s="14" t="str">
        <f t="shared" ref="ALS2" ca="1" si="1263">IF(ALS1="","",IF(MOD(COLUMN(ALT1)-1,2)=0,"Labels","Values"))</f>
        <v>Values</v>
      </c>
      <c r="ALT2" s="14" t="str">
        <f t="shared" ref="ALT2" ca="1" si="1264">IF(ALT1="","",IF(MOD(COLUMN(ALU1)-1,2)=0,"Labels","Values"))</f>
        <v>Labels</v>
      </c>
      <c r="ALU2" s="14" t="str">
        <f t="shared" ref="ALU2" ca="1" si="1265">IF(ALU1="","",IF(MOD(COLUMN(ALV1)-1,2)=0,"Labels","Values"))</f>
        <v>Values</v>
      </c>
      <c r="ALV2" s="14" t="str">
        <f t="shared" ref="ALV2" ca="1" si="1266">IF(ALV1="","",IF(MOD(COLUMN(ALW1)-1,2)=0,"Labels","Values"))</f>
        <v>Labels</v>
      </c>
      <c r="ALW2" s="14" t="str">
        <f t="shared" ref="ALW2" ca="1" si="1267">IF(ALW1="","",IF(MOD(COLUMN(ALX1)-1,2)=0,"Labels","Values"))</f>
        <v>Values</v>
      </c>
      <c r="ALX2" s="14" t="str">
        <f t="shared" ref="ALX2" ca="1" si="1268">IF(ALX1="","",IF(MOD(COLUMN(ALY1)-1,2)=0,"Labels","Values"))</f>
        <v>Labels</v>
      </c>
      <c r="ALY2" s="14" t="str">
        <f t="shared" ref="ALY2" ca="1" si="1269">IF(ALY1="","",IF(MOD(COLUMN(ALZ1)-1,2)=0,"Labels","Values"))</f>
        <v>Values</v>
      </c>
      <c r="ALZ2" s="14" t="str">
        <f t="shared" ref="ALZ2" ca="1" si="1270">IF(ALZ1="","",IF(MOD(COLUMN(AMA1)-1,2)=0,"Labels","Values"))</f>
        <v>Labels</v>
      </c>
      <c r="AMA2" s="14" t="str">
        <f t="shared" ref="AMA2" ca="1" si="1271">IF(AMA1="","",IF(MOD(COLUMN(AMB1)-1,2)=0,"Labels","Values"))</f>
        <v>Values</v>
      </c>
      <c r="AMB2" s="14" t="str">
        <f t="shared" ref="AMB2" ca="1" si="1272">IF(AMB1="","",IF(MOD(COLUMN(AMC1)-1,2)=0,"Labels","Values"))</f>
        <v>Labels</v>
      </c>
      <c r="AMC2" s="14" t="str">
        <f t="shared" ref="AMC2" ca="1" si="1273">IF(AMC1="","",IF(MOD(COLUMN(AMD1)-1,2)=0,"Labels","Values"))</f>
        <v>Values</v>
      </c>
      <c r="AMD2" s="14" t="str">
        <f t="shared" ref="AMD2" ca="1" si="1274">IF(AMD1="","",IF(MOD(COLUMN(AME1)-1,2)=0,"Labels","Values"))</f>
        <v>Labels</v>
      </c>
      <c r="AME2" s="14" t="str">
        <f t="shared" ref="AME2" ca="1" si="1275">IF(AME1="","",IF(MOD(COLUMN(AMF1)-1,2)=0,"Labels","Values"))</f>
        <v>Values</v>
      </c>
      <c r="AMF2" s="14" t="str">
        <f t="shared" ref="AMF2" ca="1" si="1276">IF(AMF1="","",IF(MOD(COLUMN(AMG1)-1,2)=0,"Labels","Values"))</f>
        <v>Labels</v>
      </c>
      <c r="AMG2" s="14" t="str">
        <f t="shared" ref="AMG2" ca="1" si="1277">IF(AMG1="","",IF(MOD(COLUMN(AMH1)-1,2)=0,"Labels","Values"))</f>
        <v>Values</v>
      </c>
      <c r="AMH2" s="14" t="str">
        <f t="shared" ref="AMH2" ca="1" si="1278">IF(AMH1="","",IF(MOD(COLUMN(AMI1)-1,2)=0,"Labels","Values"))</f>
        <v>Labels</v>
      </c>
      <c r="AMI2" s="14" t="str">
        <f t="shared" ref="AMI2" ca="1" si="1279">IF(AMI1="","",IF(MOD(COLUMN(AMJ1)-1,2)=0,"Labels","Values"))</f>
        <v>Values</v>
      </c>
      <c r="AMJ2" s="14" t="str">
        <f t="shared" ref="AMJ2" ca="1" si="1280">IF(AMJ1="","",IF(MOD(COLUMN(AMK1)-1,2)=0,"Labels","Values"))</f>
        <v>Labels</v>
      </c>
      <c r="AMK2" s="14" t="str">
        <f t="shared" ref="AMK2" ca="1" si="1281">IF(AMK1="","",IF(MOD(COLUMN(AML1)-1,2)=0,"Labels","Values"))</f>
        <v>Values</v>
      </c>
      <c r="AML2" s="14" t="str">
        <f t="shared" ref="AML2" ca="1" si="1282">IF(AML1="","",IF(MOD(COLUMN(AMM1)-1,2)=0,"Labels","Values"))</f>
        <v>Labels</v>
      </c>
      <c r="AMM2" s="14" t="str">
        <f t="shared" ref="AMM2" ca="1" si="1283">IF(AMM1="","",IF(MOD(COLUMN(AMN1)-1,2)=0,"Labels","Values"))</f>
        <v>Values</v>
      </c>
      <c r="AMN2" s="14" t="str">
        <f t="shared" ref="AMN2" ca="1" si="1284">IF(AMN1="","",IF(MOD(COLUMN(AMO1)-1,2)=0,"Labels","Values"))</f>
        <v>Labels</v>
      </c>
      <c r="AMO2" s="14" t="str">
        <f t="shared" ref="AMO2" ca="1" si="1285">IF(AMO1="","",IF(MOD(COLUMN(AMP1)-1,2)=0,"Labels","Values"))</f>
        <v>Values</v>
      </c>
      <c r="AMP2" s="14" t="str">
        <f t="shared" ref="AMP2" ca="1" si="1286">IF(AMP1="","",IF(MOD(COLUMN(AMQ1)-1,2)=0,"Labels","Values"))</f>
        <v>Labels</v>
      </c>
      <c r="AMQ2" s="14" t="str">
        <f t="shared" ref="AMQ2" ca="1" si="1287">IF(AMQ1="","",IF(MOD(COLUMN(AMR1)-1,2)=0,"Labels","Values"))</f>
        <v>Values</v>
      </c>
      <c r="AMR2" s="14" t="str">
        <f t="shared" ref="AMR2" ca="1" si="1288">IF(AMR1="","",IF(MOD(COLUMN(AMS1)-1,2)=0,"Labels","Values"))</f>
        <v>Labels</v>
      </c>
      <c r="AMS2" s="14" t="str">
        <f t="shared" ref="AMS2" ca="1" si="1289">IF(AMS1="","",IF(MOD(COLUMN(AMT1)-1,2)=0,"Labels","Values"))</f>
        <v>Values</v>
      </c>
      <c r="AMT2" s="14" t="str">
        <f t="shared" ref="AMT2" ca="1" si="1290">IF(AMT1="","",IF(MOD(COLUMN(AMU1)-1,2)=0,"Labels","Values"))</f>
        <v>Labels</v>
      </c>
      <c r="AMU2" s="14" t="str">
        <f t="shared" ref="AMU2" ca="1" si="1291">IF(AMU1="","",IF(MOD(COLUMN(AMV1)-1,2)=0,"Labels","Values"))</f>
        <v>Values</v>
      </c>
      <c r="AMV2" s="14" t="str">
        <f t="shared" ref="AMV2" ca="1" si="1292">IF(AMV1="","",IF(MOD(COLUMN(AMW1)-1,2)=0,"Labels","Values"))</f>
        <v>Labels</v>
      </c>
      <c r="AMW2" s="14" t="str">
        <f t="shared" ref="AMW2" ca="1" si="1293">IF(AMW1="","",IF(MOD(COLUMN(AMX1)-1,2)=0,"Labels","Values"))</f>
        <v>Values</v>
      </c>
      <c r="AMX2" s="14" t="str">
        <f t="shared" ref="AMX2" ca="1" si="1294">IF(AMX1="","",IF(MOD(COLUMN(AMY1)-1,2)=0,"Labels","Values"))</f>
        <v>Labels</v>
      </c>
      <c r="AMY2" s="14" t="str">
        <f t="shared" ref="AMY2" ca="1" si="1295">IF(AMY1="","",IF(MOD(COLUMN(AMZ1)-1,2)=0,"Labels","Values"))</f>
        <v>Values</v>
      </c>
      <c r="AMZ2" s="14" t="str">
        <f t="shared" ref="AMZ2" ca="1" si="1296">IF(AMZ1="","",IF(MOD(COLUMN(ANA1)-1,2)=0,"Labels","Values"))</f>
        <v>Labels</v>
      </c>
      <c r="ANA2" s="14" t="str">
        <f t="shared" ref="ANA2" ca="1" si="1297">IF(ANA1="","",IF(MOD(COLUMN(ANB1)-1,2)=0,"Labels","Values"))</f>
        <v>Values</v>
      </c>
      <c r="ANB2" s="14" t="str">
        <f t="shared" ref="ANB2" ca="1" si="1298">IF(ANB1="","",IF(MOD(COLUMN(ANC1)-1,2)=0,"Labels","Values"))</f>
        <v>Labels</v>
      </c>
      <c r="ANC2" s="14" t="str">
        <f t="shared" ref="ANC2" ca="1" si="1299">IF(ANC1="","",IF(MOD(COLUMN(AND1)-1,2)=0,"Labels","Values"))</f>
        <v>Values</v>
      </c>
      <c r="AND2" s="14" t="str">
        <f t="shared" ref="AND2" ca="1" si="1300">IF(AND1="","",IF(MOD(COLUMN(ANE1)-1,2)=0,"Labels","Values"))</f>
        <v>Labels</v>
      </c>
      <c r="ANE2" s="14" t="str">
        <f t="shared" ref="ANE2" ca="1" si="1301">IF(ANE1="","",IF(MOD(COLUMN(ANF1)-1,2)=0,"Labels","Values"))</f>
        <v>Values</v>
      </c>
      <c r="ANF2" s="14" t="str">
        <f t="shared" ref="ANF2" ca="1" si="1302">IF(ANF1="","",IF(MOD(COLUMN(ANG1)-1,2)=0,"Labels","Values"))</f>
        <v>Labels</v>
      </c>
      <c r="ANG2" s="14" t="str">
        <f t="shared" ref="ANG2" ca="1" si="1303">IF(ANG1="","",IF(MOD(COLUMN(ANH1)-1,2)=0,"Labels","Values"))</f>
        <v>Values</v>
      </c>
      <c r="ANH2" s="14" t="str">
        <f t="shared" ref="ANH2" ca="1" si="1304">IF(ANH1="","",IF(MOD(COLUMN(ANI1)-1,2)=0,"Labels","Values"))</f>
        <v>Labels</v>
      </c>
      <c r="ANI2" s="14" t="str">
        <f t="shared" ref="ANI2" ca="1" si="1305">IF(ANI1="","",IF(MOD(COLUMN(ANJ1)-1,2)=0,"Labels","Values"))</f>
        <v>Values</v>
      </c>
      <c r="ANJ2" s="14" t="str">
        <f t="shared" ref="ANJ2" ca="1" si="1306">IF(ANJ1="","",IF(MOD(COLUMN(ANK1)-1,2)=0,"Labels","Values"))</f>
        <v>Labels</v>
      </c>
      <c r="ANK2" s="14" t="str">
        <f t="shared" ref="ANK2" ca="1" si="1307">IF(ANK1="","",IF(MOD(COLUMN(ANL1)-1,2)=0,"Labels","Values"))</f>
        <v>Values</v>
      </c>
      <c r="ANL2" s="14" t="str">
        <f t="shared" ref="ANL2" ca="1" si="1308">IF(ANL1="","",IF(MOD(COLUMN(ANM1)-1,2)=0,"Labels","Values"))</f>
        <v>Labels</v>
      </c>
      <c r="ANM2" s="14" t="str">
        <f t="shared" ref="ANM2" ca="1" si="1309">IF(ANM1="","",IF(MOD(COLUMN(ANN1)-1,2)=0,"Labels","Values"))</f>
        <v>Values</v>
      </c>
      <c r="ANN2" s="14" t="str">
        <f t="shared" ref="ANN2" ca="1" si="1310">IF(ANN1="","",IF(MOD(COLUMN(ANO1)-1,2)=0,"Labels","Values"))</f>
        <v>Labels</v>
      </c>
      <c r="ANO2" s="14" t="str">
        <f t="shared" ref="ANO2" ca="1" si="1311">IF(ANO1="","",IF(MOD(COLUMN(ANP1)-1,2)=0,"Labels","Values"))</f>
        <v>Values</v>
      </c>
      <c r="ANP2" s="14" t="str">
        <f t="shared" ref="ANP2" ca="1" si="1312">IF(ANP1="","",IF(MOD(COLUMN(ANQ1)-1,2)=0,"Labels","Values"))</f>
        <v>Labels</v>
      </c>
      <c r="ANQ2" s="14" t="str">
        <f t="shared" ref="ANQ2" ca="1" si="1313">IF(ANQ1="","",IF(MOD(COLUMN(ANR1)-1,2)=0,"Labels","Values"))</f>
        <v>Values</v>
      </c>
      <c r="ANR2" s="14" t="str">
        <f t="shared" ref="ANR2" ca="1" si="1314">IF(ANR1="","",IF(MOD(COLUMN(ANS1)-1,2)=0,"Labels","Values"))</f>
        <v>Labels</v>
      </c>
      <c r="ANS2" s="14" t="str">
        <f t="shared" ref="ANS2" ca="1" si="1315">IF(ANS1="","",IF(MOD(COLUMN(ANT1)-1,2)=0,"Labels","Values"))</f>
        <v>Values</v>
      </c>
      <c r="ANT2" s="14" t="str">
        <f t="shared" ref="ANT2" ca="1" si="1316">IF(ANT1="","",IF(MOD(COLUMN(ANU1)-1,2)=0,"Labels","Values"))</f>
        <v>Labels</v>
      </c>
      <c r="ANU2" s="14" t="str">
        <f t="shared" ref="ANU2" ca="1" si="1317">IF(ANU1="","",IF(MOD(COLUMN(ANV1)-1,2)=0,"Labels","Values"))</f>
        <v>Values</v>
      </c>
      <c r="ANV2" s="14" t="str">
        <f t="shared" ref="ANV2" ca="1" si="1318">IF(ANV1="","",IF(MOD(COLUMN(ANW1)-1,2)=0,"Labels","Values"))</f>
        <v>Labels</v>
      </c>
      <c r="ANW2" s="14" t="str">
        <f t="shared" ref="ANW2" ca="1" si="1319">IF(ANW1="","",IF(MOD(COLUMN(ANX1)-1,2)=0,"Labels","Values"))</f>
        <v>Values</v>
      </c>
      <c r="ANX2" s="14" t="str">
        <f t="shared" ref="ANX2" ca="1" si="1320">IF(ANX1="","",IF(MOD(COLUMN(ANY1)-1,2)=0,"Labels","Values"))</f>
        <v>Labels</v>
      </c>
      <c r="ANY2" s="14" t="str">
        <f t="shared" ref="ANY2" ca="1" si="1321">IF(ANY1="","",IF(MOD(COLUMN(ANZ1)-1,2)=0,"Labels","Values"))</f>
        <v>Values</v>
      </c>
      <c r="ANZ2" s="14" t="str">
        <f t="shared" ref="ANZ2" ca="1" si="1322">IF(ANZ1="","",IF(MOD(COLUMN(AOA1)-1,2)=0,"Labels","Values"))</f>
        <v>Labels</v>
      </c>
      <c r="AOA2" s="14" t="str">
        <f t="shared" ref="AOA2" ca="1" si="1323">IF(AOA1="","",IF(MOD(COLUMN(AOB1)-1,2)=0,"Labels","Values"))</f>
        <v>Values</v>
      </c>
      <c r="AOB2" s="14" t="str">
        <f t="shared" ref="AOB2" ca="1" si="1324">IF(AOB1="","",IF(MOD(COLUMN(AOC1)-1,2)=0,"Labels","Values"))</f>
        <v>Labels</v>
      </c>
      <c r="AOC2" s="14" t="str">
        <f t="shared" ref="AOC2" ca="1" si="1325">IF(AOC1="","",IF(MOD(COLUMN(AOD1)-1,2)=0,"Labels","Values"))</f>
        <v>Values</v>
      </c>
      <c r="AOD2" s="14" t="str">
        <f t="shared" ref="AOD2" ca="1" si="1326">IF(AOD1="","",IF(MOD(COLUMN(AOE1)-1,2)=0,"Labels","Values"))</f>
        <v>Labels</v>
      </c>
      <c r="AOE2" s="14" t="str">
        <f t="shared" ref="AOE2" ca="1" si="1327">IF(AOE1="","",IF(MOD(COLUMN(AOF1)-1,2)=0,"Labels","Values"))</f>
        <v>Values</v>
      </c>
      <c r="AOF2" s="14" t="str">
        <f t="shared" ref="AOF2" ca="1" si="1328">IF(AOF1="","",IF(MOD(COLUMN(AOG1)-1,2)=0,"Labels","Values"))</f>
        <v>Labels</v>
      </c>
      <c r="AOG2" s="14" t="str">
        <f t="shared" ref="AOG2" ca="1" si="1329">IF(AOG1="","",IF(MOD(COLUMN(AOH1)-1,2)=0,"Labels","Values"))</f>
        <v>Values</v>
      </c>
      <c r="AOH2" s="14" t="str">
        <f t="shared" ref="AOH2" ca="1" si="1330">IF(AOH1="","",IF(MOD(COLUMN(AOI1)-1,2)=0,"Labels","Values"))</f>
        <v>Labels</v>
      </c>
      <c r="AOI2" s="14" t="str">
        <f t="shared" ref="AOI2" ca="1" si="1331">IF(AOI1="","",IF(MOD(COLUMN(AOJ1)-1,2)=0,"Labels","Values"))</f>
        <v>Values</v>
      </c>
      <c r="AOJ2" s="14" t="str">
        <f t="shared" ref="AOJ2" ca="1" si="1332">IF(AOJ1="","",IF(MOD(COLUMN(AOK1)-1,2)=0,"Labels","Values"))</f>
        <v>Labels</v>
      </c>
      <c r="AOK2" s="14" t="str">
        <f t="shared" ref="AOK2" ca="1" si="1333">IF(AOK1="","",IF(MOD(COLUMN(AOL1)-1,2)=0,"Labels","Values"))</f>
        <v>Values</v>
      </c>
      <c r="AOL2" s="14" t="str">
        <f t="shared" ref="AOL2" ca="1" si="1334">IF(AOL1="","",IF(MOD(COLUMN(AOM1)-1,2)=0,"Labels","Values"))</f>
        <v>Labels</v>
      </c>
      <c r="AOM2" s="14" t="str">
        <f t="shared" ref="AOM2" ca="1" si="1335">IF(AOM1="","",IF(MOD(COLUMN(AON1)-1,2)=0,"Labels","Values"))</f>
        <v>Values</v>
      </c>
      <c r="AON2" s="14" t="str">
        <f t="shared" ref="AON2" ca="1" si="1336">IF(AON1="","",IF(MOD(COLUMN(AOO1)-1,2)=0,"Labels","Values"))</f>
        <v>Labels</v>
      </c>
      <c r="AOO2" s="14" t="str">
        <f t="shared" ref="AOO2" ca="1" si="1337">IF(AOO1="","",IF(MOD(COLUMN(AOP1)-1,2)=0,"Labels","Values"))</f>
        <v>Values</v>
      </c>
      <c r="AOP2" s="14" t="str">
        <f t="shared" ref="AOP2" ca="1" si="1338">IF(AOP1="","",IF(MOD(COLUMN(AOQ1)-1,2)=0,"Labels","Values"))</f>
        <v>Labels</v>
      </c>
      <c r="AOQ2" s="14" t="str">
        <f t="shared" ref="AOQ2" ca="1" si="1339">IF(AOQ1="","",IF(MOD(COLUMN(AOR1)-1,2)=0,"Labels","Values"))</f>
        <v>Values</v>
      </c>
      <c r="AOR2" s="14" t="str">
        <f t="shared" ref="AOR2" ca="1" si="1340">IF(AOR1="","",IF(MOD(COLUMN(AOS1)-1,2)=0,"Labels","Values"))</f>
        <v>Labels</v>
      </c>
      <c r="AOS2" s="14" t="str">
        <f t="shared" ref="AOS2" ca="1" si="1341">IF(AOS1="","",IF(MOD(COLUMN(AOT1)-1,2)=0,"Labels","Values"))</f>
        <v>Values</v>
      </c>
      <c r="AOT2" s="14" t="str">
        <f t="shared" ref="AOT2" ca="1" si="1342">IF(AOT1="","",IF(MOD(COLUMN(AOU1)-1,2)=0,"Labels","Values"))</f>
        <v>Labels</v>
      </c>
      <c r="AOU2" s="14" t="str">
        <f t="shared" ref="AOU2" ca="1" si="1343">IF(AOU1="","",IF(MOD(COLUMN(AOV1)-1,2)=0,"Labels","Values"))</f>
        <v>Values</v>
      </c>
      <c r="AOV2" s="14" t="str">
        <f t="shared" ref="AOV2" ca="1" si="1344">IF(AOV1="","",IF(MOD(COLUMN(AOW1)-1,2)=0,"Labels","Values"))</f>
        <v>Labels</v>
      </c>
      <c r="AOW2" s="14" t="str">
        <f t="shared" ref="AOW2" ca="1" si="1345">IF(AOW1="","",IF(MOD(COLUMN(AOX1)-1,2)=0,"Labels","Values"))</f>
        <v>Values</v>
      </c>
      <c r="AOX2" s="14" t="str">
        <f t="shared" ref="AOX2" ca="1" si="1346">IF(AOX1="","",IF(MOD(COLUMN(AOY1)-1,2)=0,"Labels","Values"))</f>
        <v>Labels</v>
      </c>
      <c r="AOY2" s="14" t="str">
        <f t="shared" ref="AOY2" ca="1" si="1347">IF(AOY1="","",IF(MOD(COLUMN(AOZ1)-1,2)=0,"Labels","Values"))</f>
        <v>Values</v>
      </c>
      <c r="AOZ2" s="14" t="str">
        <f t="shared" ref="AOZ2" ca="1" si="1348">IF(AOZ1="","",IF(MOD(COLUMN(APA1)-1,2)=0,"Labels","Values"))</f>
        <v>Labels</v>
      </c>
      <c r="APA2" s="14" t="str">
        <f t="shared" ref="APA2" ca="1" si="1349">IF(APA1="","",IF(MOD(COLUMN(APB1)-1,2)=0,"Labels","Values"))</f>
        <v>Values</v>
      </c>
      <c r="APB2" s="14" t="str">
        <f t="shared" ref="APB2" ca="1" si="1350">IF(APB1="","",IF(MOD(COLUMN(APC1)-1,2)=0,"Labels","Values"))</f>
        <v>Labels</v>
      </c>
      <c r="APC2" s="14" t="str">
        <f t="shared" ref="APC2" ca="1" si="1351">IF(APC1="","",IF(MOD(COLUMN(APD1)-1,2)=0,"Labels","Values"))</f>
        <v>Values</v>
      </c>
      <c r="APD2" s="14" t="str">
        <f t="shared" ref="APD2" ca="1" si="1352">IF(APD1="","",IF(MOD(COLUMN(APE1)-1,2)=0,"Labels","Values"))</f>
        <v>Labels</v>
      </c>
      <c r="APE2" s="14" t="str">
        <f t="shared" ref="APE2" ca="1" si="1353">IF(APE1="","",IF(MOD(COLUMN(APF1)-1,2)=0,"Labels","Values"))</f>
        <v>Values</v>
      </c>
      <c r="APF2" s="14" t="str">
        <f t="shared" ref="APF2" ca="1" si="1354">IF(APF1="","",IF(MOD(COLUMN(APG1)-1,2)=0,"Labels","Values"))</f>
        <v>Labels</v>
      </c>
      <c r="APG2" s="14" t="str">
        <f t="shared" ref="APG2" ca="1" si="1355">IF(APG1="","",IF(MOD(COLUMN(APH1)-1,2)=0,"Labels","Values"))</f>
        <v>Values</v>
      </c>
      <c r="APH2" s="14" t="str">
        <f t="shared" ref="APH2" ca="1" si="1356">IF(APH1="","",IF(MOD(COLUMN(API1)-1,2)=0,"Labels","Values"))</f>
        <v>Labels</v>
      </c>
      <c r="API2" s="14" t="str">
        <f t="shared" ref="API2" ca="1" si="1357">IF(API1="","",IF(MOD(COLUMN(APJ1)-1,2)=0,"Labels","Values"))</f>
        <v>Values</v>
      </c>
      <c r="APJ2" s="14" t="str">
        <f t="shared" ref="APJ2" ca="1" si="1358">IF(APJ1="","",IF(MOD(COLUMN(APK1)-1,2)=0,"Labels","Values"))</f>
        <v>Labels</v>
      </c>
      <c r="APK2" s="14" t="str">
        <f t="shared" ref="APK2" ca="1" si="1359">IF(APK1="","",IF(MOD(COLUMN(APL1)-1,2)=0,"Labels","Values"))</f>
        <v>Values</v>
      </c>
      <c r="APL2" s="14" t="str">
        <f t="shared" ref="APL2" ca="1" si="1360">IF(APL1="","",IF(MOD(COLUMN(APM1)-1,2)=0,"Labels","Values"))</f>
        <v>Labels</v>
      </c>
      <c r="APM2" s="14" t="str">
        <f t="shared" ref="APM2" ca="1" si="1361">IF(APM1="","",IF(MOD(COLUMN(APN1)-1,2)=0,"Labels","Values"))</f>
        <v>Values</v>
      </c>
      <c r="APN2" s="14" t="str">
        <f t="shared" ref="APN2" ca="1" si="1362">IF(APN1="","",IF(MOD(COLUMN(APO1)-1,2)=0,"Labels","Values"))</f>
        <v>Labels</v>
      </c>
      <c r="APO2" s="14" t="str">
        <f t="shared" ref="APO2" ca="1" si="1363">IF(APO1="","",IF(MOD(COLUMN(APP1)-1,2)=0,"Labels","Values"))</f>
        <v>Values</v>
      </c>
      <c r="APP2" s="14" t="str">
        <f t="shared" ref="APP2" ca="1" si="1364">IF(APP1="","",IF(MOD(COLUMN(APQ1)-1,2)=0,"Labels","Values"))</f>
        <v>Labels</v>
      </c>
      <c r="APQ2" s="14" t="str">
        <f t="shared" ref="APQ2" ca="1" si="1365">IF(APQ1="","",IF(MOD(COLUMN(APR1)-1,2)=0,"Labels","Values"))</f>
        <v>Values</v>
      </c>
      <c r="APR2" s="14" t="str">
        <f t="shared" ref="APR2" ca="1" si="1366">IF(APR1="","",IF(MOD(COLUMN(APS1)-1,2)=0,"Labels","Values"))</f>
        <v>Labels</v>
      </c>
      <c r="APS2" s="14" t="str">
        <f t="shared" ref="APS2" ca="1" si="1367">IF(APS1="","",IF(MOD(COLUMN(APT1)-1,2)=0,"Labels","Values"))</f>
        <v>Values</v>
      </c>
      <c r="APT2" s="14" t="str">
        <f t="shared" ref="APT2" ca="1" si="1368">IF(APT1="","",IF(MOD(COLUMN(APU1)-1,2)=0,"Labels","Values"))</f>
        <v>Labels</v>
      </c>
      <c r="APU2" s="14" t="str">
        <f t="shared" ref="APU2" ca="1" si="1369">IF(APU1="","",IF(MOD(COLUMN(APV1)-1,2)=0,"Labels","Values"))</f>
        <v>Values</v>
      </c>
      <c r="APV2" s="14" t="str">
        <f t="shared" ref="APV2" ca="1" si="1370">IF(APV1="","",IF(MOD(COLUMN(APW1)-1,2)=0,"Labels","Values"))</f>
        <v>Labels</v>
      </c>
      <c r="APW2" s="14" t="str">
        <f t="shared" ref="APW2" ca="1" si="1371">IF(APW1="","",IF(MOD(COLUMN(APX1)-1,2)=0,"Labels","Values"))</f>
        <v>Values</v>
      </c>
      <c r="APX2" s="14" t="str">
        <f t="shared" ref="APX2" ca="1" si="1372">IF(APX1="","",IF(MOD(COLUMN(APY1)-1,2)=0,"Labels","Values"))</f>
        <v>Labels</v>
      </c>
      <c r="APY2" s="14" t="str">
        <f t="shared" ref="APY2" ca="1" si="1373">IF(APY1="","",IF(MOD(COLUMN(APZ1)-1,2)=0,"Labels","Values"))</f>
        <v>Values</v>
      </c>
      <c r="APZ2" s="14" t="str">
        <f t="shared" ref="APZ2" ca="1" si="1374">IF(APZ1="","",IF(MOD(COLUMN(AQA1)-1,2)=0,"Labels","Values"))</f>
        <v>Labels</v>
      </c>
      <c r="AQA2" s="14" t="str">
        <f t="shared" ref="AQA2" ca="1" si="1375">IF(AQA1="","",IF(MOD(COLUMN(AQB1)-1,2)=0,"Labels","Values"))</f>
        <v>Values</v>
      </c>
      <c r="AQB2" s="14" t="str">
        <f t="shared" ref="AQB2" ca="1" si="1376">IF(AQB1="","",IF(MOD(COLUMN(AQC1)-1,2)=0,"Labels","Values"))</f>
        <v>Labels</v>
      </c>
      <c r="AQC2" s="14" t="str">
        <f t="shared" ref="AQC2" ca="1" si="1377">IF(AQC1="","",IF(MOD(COLUMN(AQD1)-1,2)=0,"Labels","Values"))</f>
        <v>Values</v>
      </c>
      <c r="AQD2" s="14" t="str">
        <f t="shared" ref="AQD2" ca="1" si="1378">IF(AQD1="","",IF(MOD(COLUMN(AQE1)-1,2)=0,"Labels","Values"))</f>
        <v>Labels</v>
      </c>
      <c r="AQE2" s="14" t="str">
        <f t="shared" ref="AQE2" ca="1" si="1379">IF(AQE1="","",IF(MOD(COLUMN(AQF1)-1,2)=0,"Labels","Values"))</f>
        <v>Values</v>
      </c>
      <c r="AQF2" s="14" t="str">
        <f t="shared" ref="AQF2" ca="1" si="1380">IF(AQF1="","",IF(MOD(COLUMN(AQG1)-1,2)=0,"Labels","Values"))</f>
        <v>Labels</v>
      </c>
      <c r="AQG2" s="14" t="str">
        <f t="shared" ref="AQG2" ca="1" si="1381">IF(AQG1="","",IF(MOD(COLUMN(AQH1)-1,2)=0,"Labels","Values"))</f>
        <v>Values</v>
      </c>
      <c r="AQH2" s="14" t="str">
        <f t="shared" ref="AQH2" ca="1" si="1382">IF(AQH1="","",IF(MOD(COLUMN(AQI1)-1,2)=0,"Labels","Values"))</f>
        <v>Labels</v>
      </c>
      <c r="AQI2" s="14" t="str">
        <f t="shared" ref="AQI2" ca="1" si="1383">IF(AQI1="","",IF(MOD(COLUMN(AQJ1)-1,2)=0,"Labels","Values"))</f>
        <v>Values</v>
      </c>
      <c r="AQJ2" s="14" t="str">
        <f t="shared" ref="AQJ2" ca="1" si="1384">IF(AQJ1="","",IF(MOD(COLUMN(AQK1)-1,2)=0,"Labels","Values"))</f>
        <v>Labels</v>
      </c>
      <c r="AQK2" s="14" t="str">
        <f t="shared" ref="AQK2" ca="1" si="1385">IF(AQK1="","",IF(MOD(COLUMN(AQL1)-1,2)=0,"Labels","Values"))</f>
        <v>Values</v>
      </c>
      <c r="AQL2" s="14" t="str">
        <f t="shared" ref="AQL2" ca="1" si="1386">IF(AQL1="","",IF(MOD(COLUMN(AQM1)-1,2)=0,"Labels","Values"))</f>
        <v>Labels</v>
      </c>
      <c r="AQM2" s="14" t="str">
        <f t="shared" ref="AQM2" ca="1" si="1387">IF(AQM1="","",IF(MOD(COLUMN(AQN1)-1,2)=0,"Labels","Values"))</f>
        <v>Values</v>
      </c>
      <c r="AQN2" s="14" t="str">
        <f t="shared" ref="AQN2" ca="1" si="1388">IF(AQN1="","",IF(MOD(COLUMN(AQO1)-1,2)=0,"Labels","Values"))</f>
        <v>Labels</v>
      </c>
      <c r="AQO2" s="14" t="str">
        <f t="shared" ref="AQO2" ca="1" si="1389">IF(AQO1="","",IF(MOD(COLUMN(AQP1)-1,2)=0,"Labels","Values"))</f>
        <v>Values</v>
      </c>
      <c r="AQP2" s="14" t="str">
        <f t="shared" ref="AQP2" ca="1" si="1390">IF(AQP1="","",IF(MOD(COLUMN(AQQ1)-1,2)=0,"Labels","Values"))</f>
        <v>Labels</v>
      </c>
      <c r="AQQ2" s="14" t="str">
        <f t="shared" ref="AQQ2" ca="1" si="1391">IF(AQQ1="","",IF(MOD(COLUMN(AQR1)-1,2)=0,"Labels","Values"))</f>
        <v>Values</v>
      </c>
      <c r="AQR2" s="14" t="str">
        <f t="shared" ref="AQR2" ca="1" si="1392">IF(AQR1="","",IF(MOD(COLUMN(AQS1)-1,2)=0,"Labels","Values"))</f>
        <v>Labels</v>
      </c>
      <c r="AQS2" s="14" t="str">
        <f t="shared" ref="AQS2" ca="1" si="1393">IF(AQS1="","",IF(MOD(COLUMN(AQT1)-1,2)=0,"Labels","Values"))</f>
        <v>Values</v>
      </c>
      <c r="AQT2" s="14" t="str">
        <f t="shared" ref="AQT2" ca="1" si="1394">IF(AQT1="","",IF(MOD(COLUMN(AQU1)-1,2)=0,"Labels","Values"))</f>
        <v>Labels</v>
      </c>
      <c r="AQU2" s="14" t="str">
        <f t="shared" ref="AQU2" ca="1" si="1395">IF(AQU1="","",IF(MOD(COLUMN(AQV1)-1,2)=0,"Labels","Values"))</f>
        <v>Values</v>
      </c>
      <c r="AQV2" s="14" t="str">
        <f t="shared" ref="AQV2" ca="1" si="1396">IF(AQV1="","",IF(MOD(COLUMN(AQW1)-1,2)=0,"Labels","Values"))</f>
        <v>Labels</v>
      </c>
      <c r="AQW2" s="14" t="str">
        <f t="shared" ref="AQW2" ca="1" si="1397">IF(AQW1="","",IF(MOD(COLUMN(AQX1)-1,2)=0,"Labels","Values"))</f>
        <v>Values</v>
      </c>
      <c r="AQX2" s="14" t="str">
        <f t="shared" ref="AQX2" ca="1" si="1398">IF(AQX1="","",IF(MOD(COLUMN(AQY1)-1,2)=0,"Labels","Values"))</f>
        <v>Labels</v>
      </c>
      <c r="AQY2" s="14" t="str">
        <f t="shared" ref="AQY2" ca="1" si="1399">IF(AQY1="","",IF(MOD(COLUMN(AQZ1)-1,2)=0,"Labels","Values"))</f>
        <v>Values</v>
      </c>
      <c r="AQZ2" s="14" t="str">
        <f t="shared" ref="AQZ2" ca="1" si="1400">IF(AQZ1="","",IF(MOD(COLUMN(ARA1)-1,2)=0,"Labels","Values"))</f>
        <v>Labels</v>
      </c>
      <c r="ARA2" s="14" t="str">
        <f t="shared" ref="ARA2" ca="1" si="1401">IF(ARA1="","",IF(MOD(COLUMN(ARB1)-1,2)=0,"Labels","Values"))</f>
        <v>Values</v>
      </c>
      <c r="ARB2" s="14" t="str">
        <f t="shared" ref="ARB2" ca="1" si="1402">IF(ARB1="","",IF(MOD(COLUMN(ARC1)-1,2)=0,"Labels","Values"))</f>
        <v>Labels</v>
      </c>
      <c r="ARC2" s="14" t="str">
        <f t="shared" ref="ARC2" ca="1" si="1403">IF(ARC1="","",IF(MOD(COLUMN(ARD1)-1,2)=0,"Labels","Values"))</f>
        <v>Values</v>
      </c>
      <c r="ARD2" s="14" t="str">
        <f t="shared" ref="ARD2" ca="1" si="1404">IF(ARD1="","",IF(MOD(COLUMN(ARE1)-1,2)=0,"Labels","Values"))</f>
        <v>Labels</v>
      </c>
      <c r="ARE2" s="14" t="str">
        <f t="shared" ref="ARE2" ca="1" si="1405">IF(ARE1="","",IF(MOD(COLUMN(ARF1)-1,2)=0,"Labels","Values"))</f>
        <v>Values</v>
      </c>
      <c r="ARF2" s="14" t="str">
        <f t="shared" ref="ARF2" ca="1" si="1406">IF(ARF1="","",IF(MOD(COLUMN(ARG1)-1,2)=0,"Labels","Values"))</f>
        <v>Labels</v>
      </c>
      <c r="ARG2" s="14" t="str">
        <f t="shared" ref="ARG2" ca="1" si="1407">IF(ARG1="","",IF(MOD(COLUMN(ARH1)-1,2)=0,"Labels","Values"))</f>
        <v>Values</v>
      </c>
      <c r="ARH2" s="14" t="str">
        <f t="shared" ref="ARH2" ca="1" si="1408">IF(ARH1="","",IF(MOD(COLUMN(ARI1)-1,2)=0,"Labels","Values"))</f>
        <v>Labels</v>
      </c>
      <c r="ARI2" s="14" t="str">
        <f t="shared" ref="ARI2" ca="1" si="1409">IF(ARI1="","",IF(MOD(COLUMN(ARJ1)-1,2)=0,"Labels","Values"))</f>
        <v>Values</v>
      </c>
      <c r="ARJ2" s="14" t="str">
        <f t="shared" ref="ARJ2" ca="1" si="1410">IF(ARJ1="","",IF(MOD(COLUMN(ARK1)-1,2)=0,"Labels","Values"))</f>
        <v>Labels</v>
      </c>
      <c r="ARK2" s="14" t="str">
        <f t="shared" ref="ARK2" ca="1" si="1411">IF(ARK1="","",IF(MOD(COLUMN(ARL1)-1,2)=0,"Labels","Values"))</f>
        <v>Values</v>
      </c>
      <c r="ARL2" s="14" t="str">
        <f t="shared" ref="ARL2" ca="1" si="1412">IF(ARL1="","",IF(MOD(COLUMN(ARM1)-1,2)=0,"Labels","Values"))</f>
        <v>Labels</v>
      </c>
      <c r="ARM2" s="14" t="str">
        <f t="shared" ref="ARM2" ca="1" si="1413">IF(ARM1="","",IF(MOD(COLUMN(ARN1)-1,2)=0,"Labels","Values"))</f>
        <v>Values</v>
      </c>
      <c r="ARN2" s="14" t="str">
        <f t="shared" ref="ARN2" ca="1" si="1414">IF(ARN1="","",IF(MOD(COLUMN(ARO1)-1,2)=0,"Labels","Values"))</f>
        <v>Labels</v>
      </c>
      <c r="ARO2" s="14" t="str">
        <f t="shared" ref="ARO2" ca="1" si="1415">IF(ARO1="","",IF(MOD(COLUMN(ARP1)-1,2)=0,"Labels","Values"))</f>
        <v>Values</v>
      </c>
      <c r="ARP2" s="14" t="str">
        <f t="shared" ref="ARP2" ca="1" si="1416">IF(ARP1="","",IF(MOD(COLUMN(ARQ1)-1,2)=0,"Labels","Values"))</f>
        <v>Labels</v>
      </c>
      <c r="ARQ2" s="14" t="str">
        <f t="shared" ref="ARQ2" ca="1" si="1417">IF(ARQ1="","",IF(MOD(COLUMN(ARR1)-1,2)=0,"Labels","Values"))</f>
        <v>Values</v>
      </c>
      <c r="ARR2" s="14" t="str">
        <f t="shared" ref="ARR2" ca="1" si="1418">IF(ARR1="","",IF(MOD(COLUMN(ARS1)-1,2)=0,"Labels","Values"))</f>
        <v>Labels</v>
      </c>
      <c r="ARS2" s="14" t="str">
        <f t="shared" ref="ARS2" ca="1" si="1419">IF(ARS1="","",IF(MOD(COLUMN(ART1)-1,2)=0,"Labels","Values"))</f>
        <v>Values</v>
      </c>
      <c r="ART2" s="14" t="str">
        <f t="shared" ref="ART2" ca="1" si="1420">IF(ART1="","",IF(MOD(COLUMN(ARU1)-1,2)=0,"Labels","Values"))</f>
        <v>Labels</v>
      </c>
      <c r="ARU2" s="14" t="str">
        <f t="shared" ref="ARU2" ca="1" si="1421">IF(ARU1="","",IF(MOD(COLUMN(ARV1)-1,2)=0,"Labels","Values"))</f>
        <v>Values</v>
      </c>
      <c r="ARV2" s="14" t="str">
        <f t="shared" ref="ARV2" ca="1" si="1422">IF(ARV1="","",IF(MOD(COLUMN(ARW1)-1,2)=0,"Labels","Values"))</f>
        <v>Labels</v>
      </c>
      <c r="ARW2" s="14" t="str">
        <f t="shared" ref="ARW2" ca="1" si="1423">IF(ARW1="","",IF(MOD(COLUMN(ARX1)-1,2)=0,"Labels","Values"))</f>
        <v>Values</v>
      </c>
      <c r="ARX2" s="14" t="str">
        <f t="shared" ref="ARX2" ca="1" si="1424">IF(ARX1="","",IF(MOD(COLUMN(ARY1)-1,2)=0,"Labels","Values"))</f>
        <v>Labels</v>
      </c>
      <c r="ARY2" s="14" t="str">
        <f t="shared" ref="ARY2" ca="1" si="1425">IF(ARY1="","",IF(MOD(COLUMN(ARZ1)-1,2)=0,"Labels","Values"))</f>
        <v>Values</v>
      </c>
      <c r="ARZ2" s="14" t="str">
        <f t="shared" ref="ARZ2" ca="1" si="1426">IF(ARZ1="","",IF(MOD(COLUMN(ASA1)-1,2)=0,"Labels","Values"))</f>
        <v>Labels</v>
      </c>
      <c r="ASA2" s="14" t="str">
        <f t="shared" ref="ASA2" ca="1" si="1427">IF(ASA1="","",IF(MOD(COLUMN(ASB1)-1,2)=0,"Labels","Values"))</f>
        <v>Values</v>
      </c>
      <c r="ASB2" s="14" t="str">
        <f t="shared" ref="ASB2" ca="1" si="1428">IF(ASB1="","",IF(MOD(COLUMN(ASC1)-1,2)=0,"Labels","Values"))</f>
        <v>Labels</v>
      </c>
      <c r="ASC2" s="14" t="str">
        <f t="shared" ref="ASC2" ca="1" si="1429">IF(ASC1="","",IF(MOD(COLUMN(ASD1)-1,2)=0,"Labels","Values"))</f>
        <v>Values</v>
      </c>
      <c r="ASD2" s="14" t="str">
        <f t="shared" ref="ASD2" ca="1" si="1430">IF(ASD1="","",IF(MOD(COLUMN(ASE1)-1,2)=0,"Labels","Values"))</f>
        <v>Labels</v>
      </c>
      <c r="ASE2" s="14" t="str">
        <f t="shared" ref="ASE2" ca="1" si="1431">IF(ASE1="","",IF(MOD(COLUMN(ASF1)-1,2)=0,"Labels","Values"))</f>
        <v>Values</v>
      </c>
      <c r="ASF2" s="14" t="str">
        <f t="shared" ref="ASF2" ca="1" si="1432">IF(ASF1="","",IF(MOD(COLUMN(ASG1)-1,2)=0,"Labels","Values"))</f>
        <v>Labels</v>
      </c>
      <c r="ASG2" s="14" t="str">
        <f t="shared" ref="ASG2" ca="1" si="1433">IF(ASG1="","",IF(MOD(COLUMN(ASH1)-1,2)=0,"Labels","Values"))</f>
        <v>Values</v>
      </c>
      <c r="ASH2" s="14" t="str">
        <f t="shared" ref="ASH2" ca="1" si="1434">IF(ASH1="","",IF(MOD(COLUMN(ASI1)-1,2)=0,"Labels","Values"))</f>
        <v>Labels</v>
      </c>
      <c r="ASI2" s="14" t="str">
        <f t="shared" ref="ASI2" ca="1" si="1435">IF(ASI1="","",IF(MOD(COLUMN(ASJ1)-1,2)=0,"Labels","Values"))</f>
        <v>Values</v>
      </c>
      <c r="ASJ2" s="14" t="str">
        <f t="shared" ref="ASJ2" ca="1" si="1436">IF(ASJ1="","",IF(MOD(COLUMN(ASK1)-1,2)=0,"Labels","Values"))</f>
        <v>Labels</v>
      </c>
      <c r="ASK2" s="14" t="str">
        <f t="shared" ref="ASK2" ca="1" si="1437">IF(ASK1="","",IF(MOD(COLUMN(ASL1)-1,2)=0,"Labels","Values"))</f>
        <v>Values</v>
      </c>
      <c r="ASL2" s="14" t="str">
        <f t="shared" ref="ASL2" ca="1" si="1438">IF(ASL1="","",IF(MOD(COLUMN(ASM1)-1,2)=0,"Labels","Values"))</f>
        <v>Labels</v>
      </c>
      <c r="ASM2" s="14" t="str">
        <f t="shared" ref="ASM2" ca="1" si="1439">IF(ASM1="","",IF(MOD(COLUMN(ASN1)-1,2)=0,"Labels","Values"))</f>
        <v>Values</v>
      </c>
      <c r="ASN2" s="14" t="str">
        <f t="shared" ref="ASN2" ca="1" si="1440">IF(ASN1="","",IF(MOD(COLUMN(ASO1)-1,2)=0,"Labels","Values"))</f>
        <v>Labels</v>
      </c>
      <c r="ASO2" s="14" t="str">
        <f t="shared" ref="ASO2" ca="1" si="1441">IF(ASO1="","",IF(MOD(COLUMN(ASP1)-1,2)=0,"Labels","Values"))</f>
        <v>Values</v>
      </c>
      <c r="ASP2" s="14" t="str">
        <f t="shared" ref="ASP2" ca="1" si="1442">IF(ASP1="","",IF(MOD(COLUMN(ASQ1)-1,2)=0,"Labels","Values"))</f>
        <v>Labels</v>
      </c>
    </row>
    <row r="3" spans="1:1186">
      <c r="E3" s="14"/>
      <c r="F3" s="14"/>
      <c r="G3" s="14"/>
      <c r="H3" s="14"/>
      <c r="I3" s="14"/>
      <c r="J3" s="14"/>
      <c r="K3" s="14"/>
      <c r="L3" s="14"/>
      <c r="M3" s="14">
        <v>1</v>
      </c>
      <c r="N3" s="14" t="s">
        <v>1058</v>
      </c>
      <c r="O3" s="14"/>
      <c r="P3" s="14"/>
      <c r="Q3" s="14"/>
      <c r="R3" s="14"/>
      <c r="S3" s="14"/>
      <c r="T3" s="14"/>
      <c r="U3" s="14"/>
      <c r="V3" s="14"/>
      <c r="W3" s="14"/>
      <c r="X3" s="14"/>
      <c r="Y3" s="14">
        <v>1</v>
      </c>
      <c r="Z3" s="14" t="s">
        <v>1030</v>
      </c>
      <c r="AA3" s="14">
        <v>1</v>
      </c>
      <c r="AB3" s="14" t="s">
        <v>1898</v>
      </c>
      <c r="AC3" s="14">
        <v>1</v>
      </c>
      <c r="AD3" s="14" t="s">
        <v>1031</v>
      </c>
      <c r="AE3" s="14">
        <v>1</v>
      </c>
      <c r="AF3" s="14" t="s">
        <v>1032</v>
      </c>
      <c r="AG3" s="14">
        <v>1</v>
      </c>
      <c r="AH3" s="14" t="s">
        <v>1031</v>
      </c>
      <c r="AI3" s="14">
        <v>1</v>
      </c>
      <c r="AJ3" s="14" t="s">
        <v>1032</v>
      </c>
      <c r="AK3" s="14">
        <v>1</v>
      </c>
      <c r="AL3" s="14" t="s">
        <v>1031</v>
      </c>
      <c r="AM3" s="14">
        <v>1</v>
      </c>
      <c r="AN3" s="14" t="s">
        <v>1032</v>
      </c>
      <c r="AO3" s="14"/>
      <c r="AP3" s="14"/>
      <c r="AQ3" s="14"/>
      <c r="AR3" s="14"/>
      <c r="AS3" s="14"/>
      <c r="AT3" s="14"/>
      <c r="AU3" s="14"/>
      <c r="AV3" s="14"/>
      <c r="AW3" s="35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>
        <v>1</v>
      </c>
      <c r="BR3" s="14" t="s">
        <v>409</v>
      </c>
      <c r="BS3" s="14">
        <v>1</v>
      </c>
      <c r="BT3" s="14" t="s">
        <v>409</v>
      </c>
      <c r="BU3" s="14">
        <v>1</v>
      </c>
      <c r="BV3" s="14" t="s">
        <v>409</v>
      </c>
      <c r="BW3" s="14">
        <v>1</v>
      </c>
      <c r="BX3" s="14" t="s">
        <v>409</v>
      </c>
      <c r="BY3" s="14">
        <v>1</v>
      </c>
      <c r="BZ3" s="14" t="s">
        <v>409</v>
      </c>
      <c r="CA3" s="14">
        <v>1</v>
      </c>
      <c r="CB3" s="14" t="s">
        <v>409</v>
      </c>
      <c r="CC3" s="14">
        <v>1</v>
      </c>
      <c r="CD3" s="14" t="s">
        <v>409</v>
      </c>
      <c r="CE3" s="14">
        <v>1</v>
      </c>
      <c r="CF3" s="14" t="s">
        <v>1033</v>
      </c>
      <c r="CG3" s="14">
        <v>1</v>
      </c>
      <c r="CH3" s="14" t="s">
        <v>1088</v>
      </c>
      <c r="CI3" s="14">
        <v>1</v>
      </c>
      <c r="CJ3" s="14" t="s">
        <v>1034</v>
      </c>
      <c r="CK3" s="14">
        <v>1</v>
      </c>
      <c r="CL3" s="14" t="s">
        <v>1080</v>
      </c>
      <c r="CM3" s="14">
        <v>1</v>
      </c>
      <c r="CN3" s="14" t="s">
        <v>409</v>
      </c>
      <c r="CO3" s="14">
        <v>1</v>
      </c>
      <c r="CP3" s="14" t="s">
        <v>409</v>
      </c>
      <c r="CQ3" s="14">
        <v>1</v>
      </c>
      <c r="CR3" s="14" t="s">
        <v>409</v>
      </c>
      <c r="CS3" s="14">
        <v>1</v>
      </c>
      <c r="CT3" s="14" t="s">
        <v>1035</v>
      </c>
      <c r="CU3" s="14">
        <v>1</v>
      </c>
      <c r="CV3" s="14" t="s">
        <v>1034</v>
      </c>
      <c r="CW3" s="14">
        <v>1</v>
      </c>
      <c r="CX3" s="14" t="s">
        <v>409</v>
      </c>
      <c r="CY3" s="14">
        <f>CW3</f>
        <v>1</v>
      </c>
      <c r="CZ3" s="14" t="str">
        <f t="shared" ref="CZ3:FD4" si="1443">CX3</f>
        <v>No</v>
      </c>
      <c r="DA3" s="14">
        <f t="shared" si="1443"/>
        <v>1</v>
      </c>
      <c r="DB3" s="14" t="str">
        <f t="shared" si="1443"/>
        <v>No</v>
      </c>
      <c r="DC3" s="14">
        <f t="shared" si="1443"/>
        <v>1</v>
      </c>
      <c r="DD3" s="14" t="str">
        <f t="shared" si="1443"/>
        <v>No</v>
      </c>
      <c r="DE3" s="14">
        <f t="shared" si="1443"/>
        <v>1</v>
      </c>
      <c r="DF3" s="14" t="str">
        <f t="shared" si="1443"/>
        <v>No</v>
      </c>
      <c r="DG3" s="14">
        <f t="shared" si="1443"/>
        <v>1</v>
      </c>
      <c r="DH3" s="14" t="str">
        <f t="shared" si="1443"/>
        <v>No</v>
      </c>
      <c r="DI3" s="14">
        <f t="shared" si="1443"/>
        <v>1</v>
      </c>
      <c r="DJ3" s="14" t="str">
        <f t="shared" si="1443"/>
        <v>No</v>
      </c>
      <c r="DK3" s="14">
        <f t="shared" si="1443"/>
        <v>1</v>
      </c>
      <c r="DL3" s="14" t="str">
        <f t="shared" si="1443"/>
        <v>No</v>
      </c>
      <c r="DM3" s="14">
        <f t="shared" si="1443"/>
        <v>1</v>
      </c>
      <c r="DN3" s="14" t="str">
        <f t="shared" si="1443"/>
        <v>No</v>
      </c>
      <c r="DO3" s="14">
        <f t="shared" si="1443"/>
        <v>1</v>
      </c>
      <c r="DP3" s="14" t="str">
        <f t="shared" si="1443"/>
        <v>No</v>
      </c>
      <c r="DQ3" s="14">
        <f t="shared" si="1443"/>
        <v>1</v>
      </c>
      <c r="DR3" s="14" t="str">
        <f t="shared" si="1443"/>
        <v>No</v>
      </c>
      <c r="DS3" s="14">
        <f t="shared" si="1443"/>
        <v>1</v>
      </c>
      <c r="DT3" s="14" t="str">
        <f t="shared" si="1443"/>
        <v>No</v>
      </c>
      <c r="DU3" s="14">
        <f t="shared" si="1443"/>
        <v>1</v>
      </c>
      <c r="DV3" s="14" t="str">
        <f t="shared" si="1443"/>
        <v>No</v>
      </c>
      <c r="DW3" s="14">
        <f t="shared" si="1443"/>
        <v>1</v>
      </c>
      <c r="DX3" s="14" t="str">
        <f t="shared" si="1443"/>
        <v>No</v>
      </c>
      <c r="DY3" s="14">
        <f t="shared" si="1443"/>
        <v>1</v>
      </c>
      <c r="DZ3" s="14" t="str">
        <f t="shared" si="1443"/>
        <v>No</v>
      </c>
      <c r="EA3" s="14">
        <f t="shared" si="1443"/>
        <v>1</v>
      </c>
      <c r="EB3" s="14" t="str">
        <f t="shared" si="1443"/>
        <v>No</v>
      </c>
      <c r="EC3" s="14">
        <f t="shared" si="1443"/>
        <v>1</v>
      </c>
      <c r="ED3" s="14" t="str">
        <f t="shared" si="1443"/>
        <v>No</v>
      </c>
      <c r="EE3" s="14">
        <f t="shared" si="1443"/>
        <v>1</v>
      </c>
      <c r="EF3" s="14" t="str">
        <f t="shared" si="1443"/>
        <v>No</v>
      </c>
      <c r="EG3" s="14">
        <f t="shared" si="1443"/>
        <v>1</v>
      </c>
      <c r="EH3" s="14" t="str">
        <f t="shared" si="1443"/>
        <v>No</v>
      </c>
      <c r="EI3" s="14">
        <f t="shared" si="1443"/>
        <v>1</v>
      </c>
      <c r="EJ3" s="14" t="str">
        <f t="shared" si="1443"/>
        <v>No</v>
      </c>
      <c r="EK3" s="14">
        <f t="shared" si="1443"/>
        <v>1</v>
      </c>
      <c r="EL3" s="14" t="str">
        <f t="shared" si="1443"/>
        <v>No</v>
      </c>
      <c r="EM3" s="14">
        <f t="shared" si="1443"/>
        <v>1</v>
      </c>
      <c r="EN3" s="14" t="str">
        <f t="shared" si="1443"/>
        <v>No</v>
      </c>
      <c r="EO3" s="14">
        <f t="shared" si="1443"/>
        <v>1</v>
      </c>
      <c r="EP3" s="14" t="str">
        <f t="shared" si="1443"/>
        <v>No</v>
      </c>
      <c r="EQ3" s="14">
        <f t="shared" si="1443"/>
        <v>1</v>
      </c>
      <c r="ER3" s="14" t="str">
        <f t="shared" si="1443"/>
        <v>No</v>
      </c>
      <c r="ES3" s="14">
        <f t="shared" si="1443"/>
        <v>1</v>
      </c>
      <c r="ET3" s="14" t="str">
        <f t="shared" si="1443"/>
        <v>No</v>
      </c>
      <c r="EU3" s="14">
        <f t="shared" si="1443"/>
        <v>1</v>
      </c>
      <c r="EV3" s="14" t="str">
        <f t="shared" si="1443"/>
        <v>No</v>
      </c>
      <c r="EW3" s="14">
        <f t="shared" si="1443"/>
        <v>1</v>
      </c>
      <c r="EX3" s="14" t="str">
        <f t="shared" si="1443"/>
        <v>No</v>
      </c>
      <c r="EY3" s="14">
        <f t="shared" si="1443"/>
        <v>1</v>
      </c>
      <c r="EZ3" s="14" t="str">
        <f t="shared" si="1443"/>
        <v>No</v>
      </c>
      <c r="FA3" s="14">
        <f t="shared" si="1443"/>
        <v>1</v>
      </c>
      <c r="FB3" s="14" t="str">
        <f t="shared" si="1443"/>
        <v>No</v>
      </c>
      <c r="FC3" s="14">
        <f t="shared" si="1443"/>
        <v>1</v>
      </c>
      <c r="FD3" s="14" t="str">
        <f t="shared" si="1443"/>
        <v>No</v>
      </c>
      <c r="FE3" s="14">
        <v>1</v>
      </c>
      <c r="FF3" s="14" t="s">
        <v>1065</v>
      </c>
      <c r="FG3" s="14">
        <v>1</v>
      </c>
      <c r="FH3" s="14" t="s">
        <v>1090</v>
      </c>
      <c r="FI3" s="14" t="s">
        <v>409</v>
      </c>
      <c r="FJ3" s="14" t="s">
        <v>338</v>
      </c>
      <c r="FK3" s="14">
        <v>1</v>
      </c>
      <c r="FL3" s="14" t="s">
        <v>409</v>
      </c>
      <c r="FM3" s="14">
        <f>FK3</f>
        <v>1</v>
      </c>
      <c r="FN3" s="14" t="str">
        <f t="shared" ref="FN3:FT4" si="1444">FL3</f>
        <v>No</v>
      </c>
      <c r="FO3" s="14">
        <f t="shared" si="1444"/>
        <v>1</v>
      </c>
      <c r="FP3" s="14" t="str">
        <f t="shared" si="1444"/>
        <v>No</v>
      </c>
      <c r="FQ3" s="14">
        <f t="shared" si="1444"/>
        <v>1</v>
      </c>
      <c r="FR3" s="14" t="str">
        <f t="shared" si="1444"/>
        <v>No</v>
      </c>
      <c r="FS3" s="14">
        <f t="shared" si="1444"/>
        <v>1</v>
      </c>
      <c r="FT3" s="14" t="str">
        <f t="shared" si="1444"/>
        <v>No</v>
      </c>
      <c r="FU3" s="14">
        <v>1</v>
      </c>
      <c r="FV3" s="14" t="s">
        <v>409</v>
      </c>
      <c r="FW3" s="14">
        <f t="shared" ref="FW3:FW4" si="1445">FU3</f>
        <v>1</v>
      </c>
      <c r="FX3" s="14" t="str">
        <f t="shared" ref="FX3" si="1446">FV3</f>
        <v>No</v>
      </c>
      <c r="FY3" s="14">
        <f t="shared" ref="FY3:FY4" si="1447">FW3</f>
        <v>1</v>
      </c>
      <c r="FZ3" s="14" t="str">
        <f t="shared" ref="FZ3:FZ4" si="1448">FX3</f>
        <v>No</v>
      </c>
      <c r="GA3" s="14">
        <v>1</v>
      </c>
      <c r="GB3" s="14" t="s">
        <v>1037</v>
      </c>
      <c r="GC3" s="14">
        <f t="shared" ref="GC3:GC4" si="1449">GA3</f>
        <v>1</v>
      </c>
      <c r="GD3" s="14" t="str">
        <f t="shared" ref="GD3:GD4" si="1450">GB3</f>
        <v>Positive</v>
      </c>
      <c r="GE3" s="14">
        <v>1</v>
      </c>
      <c r="GF3" s="14" t="s">
        <v>1038</v>
      </c>
      <c r="GG3" s="14" t="s">
        <v>991</v>
      </c>
      <c r="GH3" s="14" t="s">
        <v>991</v>
      </c>
      <c r="GI3" s="14" t="s">
        <v>991</v>
      </c>
      <c r="GJ3" s="14" t="s">
        <v>991</v>
      </c>
      <c r="GK3" s="14" t="s">
        <v>991</v>
      </c>
      <c r="GL3" s="14" t="s">
        <v>991</v>
      </c>
      <c r="GM3" s="14">
        <v>1</v>
      </c>
      <c r="GN3" s="14" t="s">
        <v>1038</v>
      </c>
      <c r="GO3" s="14" t="s">
        <v>991</v>
      </c>
      <c r="GP3" s="14" t="s">
        <v>991</v>
      </c>
      <c r="GQ3" s="14" t="s">
        <v>991</v>
      </c>
      <c r="GR3" s="14" t="s">
        <v>991</v>
      </c>
      <c r="GS3" s="14" t="s">
        <v>991</v>
      </c>
      <c r="GT3" s="14" t="s">
        <v>991</v>
      </c>
      <c r="GU3" s="14">
        <v>1</v>
      </c>
      <c r="GV3" s="14" t="s">
        <v>1131</v>
      </c>
      <c r="GW3" s="14">
        <v>1</v>
      </c>
      <c r="GX3" s="14" t="s">
        <v>1131</v>
      </c>
      <c r="GY3" s="14">
        <f>GU3</f>
        <v>1</v>
      </c>
      <c r="GZ3" s="14" t="s">
        <v>1885</v>
      </c>
      <c r="HA3" s="14">
        <v>1</v>
      </c>
      <c r="HB3" s="14" t="s">
        <v>1131</v>
      </c>
      <c r="HC3" s="14">
        <f>GY3</f>
        <v>1</v>
      </c>
      <c r="HD3" s="14" t="s">
        <v>1885</v>
      </c>
      <c r="HE3" s="14">
        <v>1</v>
      </c>
      <c r="HF3" s="14" t="s">
        <v>1131</v>
      </c>
      <c r="HG3" s="14">
        <f>HC3</f>
        <v>1</v>
      </c>
      <c r="HH3" s="14" t="s">
        <v>1885</v>
      </c>
      <c r="HI3" s="14">
        <v>1</v>
      </c>
      <c r="HJ3" s="14" t="s">
        <v>1131</v>
      </c>
      <c r="HK3" s="14">
        <f>HG3</f>
        <v>1</v>
      </c>
      <c r="HL3" s="14" t="s">
        <v>1885</v>
      </c>
      <c r="HM3" s="14">
        <v>1</v>
      </c>
      <c r="HN3" s="14" t="s">
        <v>1131</v>
      </c>
      <c r="HO3" s="14">
        <f>HK3</f>
        <v>1</v>
      </c>
      <c r="HP3" s="14" t="s">
        <v>1885</v>
      </c>
      <c r="HQ3" s="14">
        <v>1</v>
      </c>
      <c r="HR3" s="14" t="s">
        <v>1131</v>
      </c>
      <c r="HS3" s="14">
        <f>HO3</f>
        <v>1</v>
      </c>
      <c r="HT3" s="14" t="s">
        <v>1885</v>
      </c>
      <c r="HU3" s="14">
        <v>1</v>
      </c>
      <c r="HV3" s="14" t="s">
        <v>1131</v>
      </c>
      <c r="HW3" s="14">
        <f>HS3</f>
        <v>1</v>
      </c>
      <c r="HX3" s="14" t="s">
        <v>1885</v>
      </c>
      <c r="HY3" s="14">
        <v>1</v>
      </c>
      <c r="HZ3" s="14" t="s">
        <v>1131</v>
      </c>
      <c r="IA3" s="14">
        <f>HW3</f>
        <v>1</v>
      </c>
      <c r="IB3" s="14" t="s">
        <v>1885</v>
      </c>
      <c r="IC3" s="14">
        <v>1</v>
      </c>
      <c r="ID3" s="14" t="s">
        <v>1131</v>
      </c>
      <c r="IE3" s="14">
        <f>IA3</f>
        <v>1</v>
      </c>
      <c r="IF3" s="14" t="s">
        <v>1885</v>
      </c>
      <c r="IG3" s="14">
        <v>1</v>
      </c>
      <c r="IH3" s="14" t="s">
        <v>1131</v>
      </c>
      <c r="II3" s="14">
        <f>IE3</f>
        <v>1</v>
      </c>
      <c r="IJ3" s="14" t="s">
        <v>1885</v>
      </c>
      <c r="IK3" s="14">
        <v>1</v>
      </c>
      <c r="IL3" s="14" t="s">
        <v>1131</v>
      </c>
      <c r="IM3" s="14">
        <f>II3</f>
        <v>1</v>
      </c>
      <c r="IN3" s="14" t="s">
        <v>1885</v>
      </c>
      <c r="IO3" s="14">
        <v>1</v>
      </c>
      <c r="IP3" s="14" t="s">
        <v>1131</v>
      </c>
      <c r="IQ3" s="14">
        <f>IM3</f>
        <v>1</v>
      </c>
      <c r="IR3" s="14" t="s">
        <v>1885</v>
      </c>
      <c r="IS3" s="14">
        <v>1</v>
      </c>
      <c r="IT3" s="14" t="s">
        <v>1039</v>
      </c>
      <c r="IU3" s="14">
        <v>1</v>
      </c>
      <c r="IV3" s="14" t="s">
        <v>1040</v>
      </c>
      <c r="IW3" s="14">
        <v>1</v>
      </c>
      <c r="IX3" s="14" t="s">
        <v>1040</v>
      </c>
      <c r="IY3" s="14" t="s">
        <v>338</v>
      </c>
      <c r="IZ3" s="14" t="s">
        <v>338</v>
      </c>
      <c r="JA3" s="14">
        <v>1</v>
      </c>
      <c r="JB3" s="14" t="s">
        <v>1040</v>
      </c>
      <c r="JC3" s="14" t="s">
        <v>338</v>
      </c>
      <c r="JD3" s="14" t="s">
        <v>338</v>
      </c>
      <c r="JE3" s="14"/>
      <c r="JF3" s="14"/>
      <c r="JG3" s="14">
        <v>0</v>
      </c>
      <c r="JH3" s="14" t="s">
        <v>1149</v>
      </c>
      <c r="JI3" s="14">
        <v>0</v>
      </c>
      <c r="JJ3" s="14" t="s">
        <v>1157</v>
      </c>
      <c r="JK3" s="14">
        <v>0</v>
      </c>
      <c r="JL3" s="14" t="s">
        <v>1158</v>
      </c>
      <c r="JM3" s="14">
        <v>0</v>
      </c>
      <c r="JN3" s="14" t="s">
        <v>1163</v>
      </c>
      <c r="JO3" s="14">
        <v>0</v>
      </c>
      <c r="JP3" s="14" t="s">
        <v>1167</v>
      </c>
      <c r="JQ3" s="14">
        <v>0</v>
      </c>
      <c r="JR3" s="14" t="s">
        <v>1171</v>
      </c>
      <c r="JS3" s="14">
        <v>0</v>
      </c>
      <c r="JT3" s="14" t="s">
        <v>1176</v>
      </c>
      <c r="JU3" s="14">
        <v>0</v>
      </c>
      <c r="JV3" s="14" t="s">
        <v>1179</v>
      </c>
      <c r="JW3" s="14">
        <v>0</v>
      </c>
      <c r="JX3" s="14" t="s">
        <v>1183</v>
      </c>
      <c r="JY3" s="14">
        <v>0</v>
      </c>
      <c r="JZ3" s="14" t="s">
        <v>1187</v>
      </c>
      <c r="KA3" s="14">
        <v>0</v>
      </c>
      <c r="KB3" s="14" t="s">
        <v>1194</v>
      </c>
      <c r="KC3" s="14">
        <v>0</v>
      </c>
      <c r="KD3" s="14" t="s">
        <v>1195</v>
      </c>
      <c r="KE3" s="14"/>
      <c r="KF3" s="14"/>
      <c r="KG3" s="14"/>
      <c r="KH3" s="14"/>
      <c r="KI3" s="14"/>
      <c r="KJ3" s="14"/>
      <c r="KK3" s="14">
        <v>0</v>
      </c>
      <c r="KL3" s="14" t="s">
        <v>1149</v>
      </c>
      <c r="KM3" s="14">
        <v>0</v>
      </c>
      <c r="KN3" s="14" t="s">
        <v>1157</v>
      </c>
      <c r="KO3" s="14">
        <v>0</v>
      </c>
      <c r="KP3" s="14" t="s">
        <v>1158</v>
      </c>
      <c r="KQ3" s="14">
        <v>0</v>
      </c>
      <c r="KR3" s="14" t="s">
        <v>1163</v>
      </c>
      <c r="KS3" s="14">
        <v>0</v>
      </c>
      <c r="KT3" s="14" t="s">
        <v>1167</v>
      </c>
      <c r="KU3" s="14">
        <v>0</v>
      </c>
      <c r="KV3" s="14" t="s">
        <v>1171</v>
      </c>
      <c r="KW3" s="14">
        <v>0</v>
      </c>
      <c r="KX3" s="14" t="s">
        <v>1176</v>
      </c>
      <c r="KY3" s="14">
        <v>0</v>
      </c>
      <c r="KZ3" s="14" t="s">
        <v>1179</v>
      </c>
      <c r="LA3" s="14">
        <v>0</v>
      </c>
      <c r="LB3" s="14" t="s">
        <v>1183</v>
      </c>
      <c r="LC3" s="14">
        <v>0</v>
      </c>
      <c r="LD3" s="14" t="s">
        <v>1187</v>
      </c>
      <c r="LE3" s="14">
        <v>0</v>
      </c>
      <c r="LF3" s="14" t="s">
        <v>1194</v>
      </c>
      <c r="LG3" s="14">
        <v>0</v>
      </c>
      <c r="LH3" s="14" t="s">
        <v>1195</v>
      </c>
      <c r="LI3" s="14"/>
      <c r="LJ3" s="14"/>
      <c r="LK3" s="14"/>
      <c r="LL3" s="14"/>
      <c r="LM3" s="14" t="s">
        <v>338</v>
      </c>
      <c r="LN3" s="14" t="s">
        <v>338</v>
      </c>
      <c r="LO3" s="14" t="s">
        <v>338</v>
      </c>
      <c r="LP3" s="14" t="s">
        <v>338</v>
      </c>
      <c r="LQ3" s="14" t="s">
        <v>338</v>
      </c>
      <c r="LR3" s="14" t="s">
        <v>338</v>
      </c>
      <c r="LS3" s="14">
        <v>1</v>
      </c>
      <c r="LT3" s="14" t="s">
        <v>1009</v>
      </c>
      <c r="LU3" s="14" t="s">
        <v>338</v>
      </c>
      <c r="LV3" s="14" t="s">
        <v>338</v>
      </c>
      <c r="LW3" s="14" t="s">
        <v>338</v>
      </c>
      <c r="LX3" s="14" t="s">
        <v>338</v>
      </c>
      <c r="LY3" s="14" t="s">
        <v>338</v>
      </c>
      <c r="LZ3" s="14" t="s">
        <v>338</v>
      </c>
      <c r="MA3" s="14">
        <v>1</v>
      </c>
      <c r="MB3" s="14" t="s">
        <v>1007</v>
      </c>
      <c r="MC3" s="14" t="s">
        <v>338</v>
      </c>
      <c r="MD3" s="14" t="s">
        <v>338</v>
      </c>
      <c r="ME3" s="14" t="s">
        <v>338</v>
      </c>
      <c r="MF3" s="14" t="s">
        <v>338</v>
      </c>
      <c r="MG3" s="14" t="s">
        <v>338</v>
      </c>
      <c r="MH3" s="14" t="s">
        <v>338</v>
      </c>
      <c r="MI3" s="14">
        <v>1</v>
      </c>
      <c r="MJ3" s="14" t="s">
        <v>1007</v>
      </c>
      <c r="MK3" s="14" t="s">
        <v>338</v>
      </c>
      <c r="ML3" s="14" t="s">
        <v>338</v>
      </c>
      <c r="MM3" s="14" t="s">
        <v>338</v>
      </c>
      <c r="MN3" s="14" t="s">
        <v>338</v>
      </c>
      <c r="MO3" s="14" t="s">
        <v>338</v>
      </c>
      <c r="MP3" s="14" t="s">
        <v>338</v>
      </c>
      <c r="MQ3" s="14">
        <v>1</v>
      </c>
      <c r="MR3" s="14" t="s">
        <v>1007</v>
      </c>
      <c r="MS3" s="14" t="s">
        <v>338</v>
      </c>
      <c r="MT3" s="14" t="s">
        <v>338</v>
      </c>
      <c r="MU3" s="14" t="s">
        <v>338</v>
      </c>
      <c r="MV3" s="14" t="s">
        <v>338</v>
      </c>
      <c r="MW3" s="14" t="s">
        <v>338</v>
      </c>
      <c r="MX3" s="14" t="s">
        <v>338</v>
      </c>
      <c r="MY3" s="14">
        <v>1</v>
      </c>
      <c r="MZ3" s="14" t="s">
        <v>1007</v>
      </c>
      <c r="NA3" s="14" t="s">
        <v>338</v>
      </c>
      <c r="NB3" s="14" t="s">
        <v>338</v>
      </c>
      <c r="NC3" s="14" t="s">
        <v>338</v>
      </c>
      <c r="ND3" s="14" t="s">
        <v>338</v>
      </c>
      <c r="NE3" s="14" t="s">
        <v>338</v>
      </c>
      <c r="NF3" s="14" t="s">
        <v>338</v>
      </c>
      <c r="NG3" s="14">
        <v>1</v>
      </c>
      <c r="NH3" s="14" t="s">
        <v>1007</v>
      </c>
      <c r="NI3" s="14" t="s">
        <v>338</v>
      </c>
      <c r="NJ3" s="14" t="s">
        <v>338</v>
      </c>
      <c r="NK3" s="14" t="s">
        <v>338</v>
      </c>
      <c r="NL3" s="14" t="s">
        <v>338</v>
      </c>
      <c r="NM3" s="14" t="s">
        <v>338</v>
      </c>
      <c r="NN3" s="14" t="s">
        <v>338</v>
      </c>
      <c r="NO3" s="14">
        <v>1</v>
      </c>
      <c r="NP3" s="14" t="s">
        <v>1007</v>
      </c>
      <c r="NQ3" s="14">
        <v>1</v>
      </c>
      <c r="NR3" s="14" t="s">
        <v>1038</v>
      </c>
      <c r="NS3" s="14">
        <v>1</v>
      </c>
      <c r="NT3" s="14" t="s">
        <v>1038</v>
      </c>
      <c r="NU3" s="14">
        <v>1</v>
      </c>
      <c r="NV3" s="14" t="s">
        <v>1038</v>
      </c>
      <c r="NW3" s="14">
        <v>1</v>
      </c>
      <c r="NX3" s="14" t="s">
        <v>409</v>
      </c>
      <c r="NY3" s="14">
        <v>1</v>
      </c>
      <c r="NZ3" s="14" t="s">
        <v>409</v>
      </c>
      <c r="OA3" s="14">
        <f>NY3</f>
        <v>1</v>
      </c>
      <c r="OB3" s="14" t="str">
        <f t="shared" ref="OB3:OJ4" si="1451">NZ3</f>
        <v>No</v>
      </c>
      <c r="OC3" s="14">
        <f t="shared" si="1451"/>
        <v>1</v>
      </c>
      <c r="OD3" s="14" t="str">
        <f t="shared" si="1451"/>
        <v>No</v>
      </c>
      <c r="OE3" s="14">
        <f t="shared" si="1451"/>
        <v>1</v>
      </c>
      <c r="OF3" s="14" t="str">
        <f t="shared" si="1451"/>
        <v>No</v>
      </c>
      <c r="OG3" s="14">
        <f t="shared" si="1451"/>
        <v>1</v>
      </c>
      <c r="OH3" s="14" t="str">
        <f t="shared" si="1451"/>
        <v>No</v>
      </c>
      <c r="OI3" s="14">
        <f t="shared" si="1451"/>
        <v>1</v>
      </c>
      <c r="OJ3" s="14" t="str">
        <f t="shared" si="1451"/>
        <v>No</v>
      </c>
      <c r="OK3" s="14">
        <f t="shared" ref="OK3:OK4" si="1452">OI3</f>
        <v>1</v>
      </c>
      <c r="OL3" s="14" t="str">
        <f t="shared" ref="OL3:OL4" si="1453">OJ3</f>
        <v>No</v>
      </c>
      <c r="OM3" s="14">
        <v>1</v>
      </c>
      <c r="ON3" s="14" t="s">
        <v>409</v>
      </c>
      <c r="OO3" s="14">
        <f>OM3</f>
        <v>1</v>
      </c>
      <c r="OP3" s="14" t="str">
        <f t="shared" ref="OP3:OZ3" si="1454">ON3</f>
        <v>No</v>
      </c>
      <c r="OQ3" s="14">
        <f t="shared" si="1454"/>
        <v>1</v>
      </c>
      <c r="OR3" s="14" t="str">
        <f t="shared" si="1454"/>
        <v>No</v>
      </c>
      <c r="OS3" s="14">
        <f t="shared" si="1454"/>
        <v>1</v>
      </c>
      <c r="OT3" s="14" t="str">
        <f t="shared" si="1454"/>
        <v>No</v>
      </c>
      <c r="OU3" s="14">
        <f t="shared" si="1454"/>
        <v>1</v>
      </c>
      <c r="OV3" s="14" t="str">
        <f t="shared" si="1454"/>
        <v>No</v>
      </c>
      <c r="OW3" s="14">
        <f t="shared" si="1454"/>
        <v>1</v>
      </c>
      <c r="OX3" s="14" t="str">
        <f t="shared" si="1454"/>
        <v>No</v>
      </c>
      <c r="OY3" s="14">
        <f t="shared" si="1454"/>
        <v>1</v>
      </c>
      <c r="OZ3" s="14" t="str">
        <f t="shared" si="1454"/>
        <v>No</v>
      </c>
      <c r="PA3" s="14">
        <f t="shared" ref="PA3:PA4" si="1455">OY3</f>
        <v>1</v>
      </c>
      <c r="PB3" s="14" t="str">
        <f t="shared" ref="PB3" si="1456">OZ3</f>
        <v>No</v>
      </c>
      <c r="PC3" s="14">
        <f t="shared" ref="PC3:PC4" si="1457">PA3</f>
        <v>1</v>
      </c>
      <c r="PD3" s="14" t="str">
        <f t="shared" ref="PD3:PD4" si="1458">PB3</f>
        <v>No</v>
      </c>
      <c r="PE3" s="14">
        <f t="shared" ref="PE3:PE4" si="1459">PC3</f>
        <v>1</v>
      </c>
      <c r="PF3" s="14" t="str">
        <f t="shared" ref="PF3:PF4" si="1460">PD3</f>
        <v>No</v>
      </c>
      <c r="PG3" s="14">
        <f t="shared" ref="PG3:PG4" si="1461">PE3</f>
        <v>1</v>
      </c>
      <c r="PH3" s="14" t="str">
        <f t="shared" ref="PH3:PH4" si="1462">PF3</f>
        <v>No</v>
      </c>
      <c r="PI3" s="14">
        <f t="shared" ref="PI3:PI4" si="1463">PG3</f>
        <v>1</v>
      </c>
      <c r="PJ3" s="14" t="str">
        <f t="shared" ref="PJ3:PJ4" si="1464">PH3</f>
        <v>No</v>
      </c>
      <c r="PK3" s="14">
        <f t="shared" ref="PK3:PK4" si="1465">PI3</f>
        <v>1</v>
      </c>
      <c r="PL3" s="14" t="str">
        <f t="shared" ref="PL3:PL4" si="1466">PJ3</f>
        <v>No</v>
      </c>
      <c r="PM3" s="14">
        <f t="shared" ref="PM3:PM4" si="1467">PK3</f>
        <v>1</v>
      </c>
      <c r="PN3" s="14" t="str">
        <f t="shared" ref="PN3:PN4" si="1468">PL3</f>
        <v>No</v>
      </c>
      <c r="PO3" s="14">
        <f t="shared" ref="PO3:PO4" si="1469">PM3</f>
        <v>1</v>
      </c>
      <c r="PP3" s="14" t="str">
        <f t="shared" ref="PP3:PP4" si="1470">PN3</f>
        <v>No</v>
      </c>
      <c r="PQ3" s="14">
        <f t="shared" ref="PQ3:PQ4" si="1471">PO3</f>
        <v>1</v>
      </c>
      <c r="PR3" s="14" t="str">
        <f t="shared" ref="PR3" si="1472">PP3</f>
        <v>No</v>
      </c>
      <c r="PS3" s="14">
        <f t="shared" ref="PS3:PS4" si="1473">PQ3</f>
        <v>1</v>
      </c>
      <c r="PT3" s="14" t="str">
        <f t="shared" ref="PT3:PT4" si="1474">PR3</f>
        <v>No</v>
      </c>
      <c r="PU3" s="14">
        <f t="shared" ref="PU3:PU4" si="1475">PS3</f>
        <v>1</v>
      </c>
      <c r="PV3" s="14" t="str">
        <f t="shared" ref="PV3:PV4" si="1476">PT3</f>
        <v>No</v>
      </c>
      <c r="PW3" s="14">
        <f t="shared" ref="PW3:PW4" si="1477">PU3</f>
        <v>1</v>
      </c>
      <c r="PX3" s="14" t="str">
        <f t="shared" ref="PX3:PX4" si="1478">PV3</f>
        <v>No</v>
      </c>
      <c r="PY3" s="14">
        <f t="shared" ref="PY3:PY4" si="1479">PW3</f>
        <v>1</v>
      </c>
      <c r="PZ3" s="14" t="str">
        <f t="shared" ref="PZ3:PZ4" si="1480">PX3</f>
        <v>No</v>
      </c>
      <c r="QA3" s="14">
        <f t="shared" ref="QA3:QA4" si="1481">PY3</f>
        <v>1</v>
      </c>
      <c r="QB3" s="14" t="str">
        <f t="shared" ref="QB3:QB4" si="1482">PZ3</f>
        <v>No</v>
      </c>
      <c r="QC3" s="14">
        <f t="shared" ref="QC3:QC4" si="1483">QA3</f>
        <v>1</v>
      </c>
      <c r="QD3" s="14" t="str">
        <f t="shared" ref="QD3:QD4" si="1484">QB3</f>
        <v>No</v>
      </c>
      <c r="QE3" s="14">
        <f t="shared" ref="QE3:QE4" si="1485">QC3</f>
        <v>1</v>
      </c>
      <c r="QF3" s="14" t="str">
        <f t="shared" ref="QF3:QF4" si="1486">QD3</f>
        <v>No</v>
      </c>
      <c r="QG3" s="14">
        <f t="shared" ref="QG3:QG4" si="1487">QE3</f>
        <v>1</v>
      </c>
      <c r="QH3" s="14" t="str">
        <f t="shared" ref="QH3:QH4" si="1488">QF3</f>
        <v>No</v>
      </c>
      <c r="QI3" s="14" t="s">
        <v>338</v>
      </c>
      <c r="QJ3" s="14" t="s">
        <v>338</v>
      </c>
      <c r="QK3" s="14" t="s">
        <v>338</v>
      </c>
      <c r="QL3" s="14" t="s">
        <v>338</v>
      </c>
      <c r="QM3" s="14" t="s">
        <v>338</v>
      </c>
      <c r="QN3" s="14" t="s">
        <v>338</v>
      </c>
      <c r="QO3" s="14">
        <v>1</v>
      </c>
      <c r="QP3" s="50" t="s">
        <v>1328</v>
      </c>
      <c r="QQ3" s="14" t="s">
        <v>338</v>
      </c>
      <c r="QR3" s="14" t="s">
        <v>338</v>
      </c>
      <c r="QS3" s="14">
        <v>1</v>
      </c>
      <c r="QT3" s="50" t="s">
        <v>1328</v>
      </c>
      <c r="QU3" s="14" t="s">
        <v>338</v>
      </c>
      <c r="QV3" s="14" t="s">
        <v>338</v>
      </c>
      <c r="QW3" s="14" t="s">
        <v>338</v>
      </c>
      <c r="QX3" s="14" t="s">
        <v>338</v>
      </c>
      <c r="QY3" s="14" t="s">
        <v>338</v>
      </c>
      <c r="QZ3" s="14" t="s">
        <v>338</v>
      </c>
      <c r="RA3" s="14">
        <v>1</v>
      </c>
      <c r="RB3" s="14" t="s">
        <v>409</v>
      </c>
      <c r="RC3" s="14">
        <f>RA3</f>
        <v>1</v>
      </c>
      <c r="RD3" s="14" t="str">
        <f t="shared" ref="RD3:RP4" si="1489">RB3</f>
        <v>No</v>
      </c>
      <c r="RE3" s="14">
        <f t="shared" si="1489"/>
        <v>1</v>
      </c>
      <c r="RF3" s="14" t="s">
        <v>409</v>
      </c>
      <c r="RG3" s="14">
        <f t="shared" si="1489"/>
        <v>1</v>
      </c>
      <c r="RH3" s="14" t="str">
        <f t="shared" si="1489"/>
        <v>No</v>
      </c>
      <c r="RI3" s="14">
        <f t="shared" si="1489"/>
        <v>1</v>
      </c>
      <c r="RJ3" s="14" t="str">
        <f t="shared" si="1489"/>
        <v>No</v>
      </c>
      <c r="RK3" s="14">
        <f t="shared" si="1489"/>
        <v>1</v>
      </c>
      <c r="RL3" s="14" t="str">
        <f t="shared" si="1489"/>
        <v>No</v>
      </c>
      <c r="RM3" s="14">
        <f t="shared" si="1489"/>
        <v>1</v>
      </c>
      <c r="RN3" s="14" t="str">
        <f t="shared" si="1489"/>
        <v>No</v>
      </c>
      <c r="RO3" s="14">
        <f t="shared" si="1489"/>
        <v>1</v>
      </c>
      <c r="RP3" s="14" t="str">
        <f t="shared" si="1489"/>
        <v>No</v>
      </c>
      <c r="RQ3" s="14">
        <v>1</v>
      </c>
      <c r="RR3" s="14" t="s">
        <v>1337</v>
      </c>
      <c r="RS3" s="14">
        <f t="shared" ref="RS3:RS4" si="1490">RQ3</f>
        <v>1</v>
      </c>
      <c r="RT3" s="14" t="s">
        <v>409</v>
      </c>
      <c r="RU3" s="14">
        <f t="shared" ref="RU3:RU4" si="1491">RS3</f>
        <v>1</v>
      </c>
      <c r="RV3" s="14" t="str">
        <f t="shared" ref="RV3:RV4" si="1492">RT3</f>
        <v>No</v>
      </c>
      <c r="RW3" s="14">
        <f t="shared" ref="RW3:RW4" si="1493">RU3</f>
        <v>1</v>
      </c>
      <c r="RX3" s="14" t="str">
        <f t="shared" ref="RX3:RX4" si="1494">RV3</f>
        <v>No</v>
      </c>
      <c r="RY3" s="14">
        <v>1</v>
      </c>
      <c r="RZ3" s="14" t="s">
        <v>409</v>
      </c>
      <c r="SA3" s="14">
        <f>RY3</f>
        <v>1</v>
      </c>
      <c r="SB3" s="14" t="str">
        <f t="shared" ref="SB3:TJ4" si="1495">RZ3</f>
        <v>No</v>
      </c>
      <c r="SC3" s="14">
        <f t="shared" si="1495"/>
        <v>1</v>
      </c>
      <c r="SD3" s="14" t="str">
        <f t="shared" si="1495"/>
        <v>No</v>
      </c>
      <c r="SE3" s="14">
        <f t="shared" si="1495"/>
        <v>1</v>
      </c>
      <c r="SF3" s="14" t="str">
        <f t="shared" si="1495"/>
        <v>No</v>
      </c>
      <c r="SG3" s="14">
        <f t="shared" si="1495"/>
        <v>1</v>
      </c>
      <c r="SH3" s="14" t="str">
        <f t="shared" si="1495"/>
        <v>No</v>
      </c>
      <c r="SI3" s="14">
        <f t="shared" si="1495"/>
        <v>1</v>
      </c>
      <c r="SJ3" s="14" t="str">
        <f t="shared" si="1495"/>
        <v>No</v>
      </c>
      <c r="SK3" s="14">
        <f t="shared" si="1495"/>
        <v>1</v>
      </c>
      <c r="SL3" s="14" t="str">
        <f t="shared" si="1495"/>
        <v>No</v>
      </c>
      <c r="SM3" s="14">
        <f t="shared" si="1495"/>
        <v>1</v>
      </c>
      <c r="SN3" s="14" t="str">
        <f t="shared" si="1495"/>
        <v>No</v>
      </c>
      <c r="SO3" s="14">
        <f t="shared" si="1495"/>
        <v>1</v>
      </c>
      <c r="SP3" s="14" t="str">
        <f t="shared" si="1495"/>
        <v>No</v>
      </c>
      <c r="SQ3" s="14">
        <f t="shared" si="1495"/>
        <v>1</v>
      </c>
      <c r="SR3" s="14" t="str">
        <f t="shared" si="1495"/>
        <v>No</v>
      </c>
      <c r="SS3" s="14">
        <f t="shared" si="1495"/>
        <v>1</v>
      </c>
      <c r="ST3" s="14" t="str">
        <f t="shared" si="1495"/>
        <v>No</v>
      </c>
      <c r="SU3" s="14">
        <f t="shared" si="1495"/>
        <v>1</v>
      </c>
      <c r="SV3" s="14" t="str">
        <f t="shared" si="1495"/>
        <v>No</v>
      </c>
      <c r="SW3" s="14">
        <f t="shared" si="1495"/>
        <v>1</v>
      </c>
      <c r="SX3" s="14" t="str">
        <f t="shared" si="1495"/>
        <v>No</v>
      </c>
      <c r="SY3" s="14">
        <f t="shared" si="1495"/>
        <v>1</v>
      </c>
      <c r="SZ3" s="14" t="str">
        <f t="shared" si="1495"/>
        <v>No</v>
      </c>
      <c r="TA3" s="14">
        <f t="shared" si="1495"/>
        <v>1</v>
      </c>
      <c r="TB3" s="14" t="str">
        <f t="shared" si="1495"/>
        <v>No</v>
      </c>
      <c r="TC3" s="14">
        <f t="shared" si="1495"/>
        <v>1</v>
      </c>
      <c r="TD3" s="14" t="str">
        <f t="shared" si="1495"/>
        <v>No</v>
      </c>
      <c r="TE3" s="14">
        <f t="shared" si="1495"/>
        <v>1</v>
      </c>
      <c r="TF3" s="14" t="str">
        <f t="shared" si="1495"/>
        <v>No</v>
      </c>
      <c r="TG3" s="14">
        <f t="shared" si="1495"/>
        <v>1</v>
      </c>
      <c r="TH3" s="14" t="str">
        <f t="shared" si="1495"/>
        <v>No</v>
      </c>
      <c r="TI3" s="14">
        <f t="shared" si="1495"/>
        <v>1</v>
      </c>
      <c r="TJ3" s="14" t="str">
        <f t="shared" si="1495"/>
        <v>No</v>
      </c>
      <c r="TK3" s="14">
        <f t="shared" ref="TK3:TK4" si="1496">TI3</f>
        <v>1</v>
      </c>
      <c r="TL3" s="14" t="str">
        <f t="shared" ref="TL3:TL4" si="1497">TJ3</f>
        <v>No</v>
      </c>
      <c r="TM3" s="14">
        <f t="shared" ref="TM3:TM4" si="1498">TK3</f>
        <v>1</v>
      </c>
      <c r="TN3" s="14" t="str">
        <f t="shared" ref="TN3:TN4" si="1499">TL3</f>
        <v>No</v>
      </c>
      <c r="TO3" s="14">
        <f t="shared" ref="TO3:TO4" si="1500">TM3</f>
        <v>1</v>
      </c>
      <c r="TP3" s="14" t="str">
        <f t="shared" ref="TP3:TP4" si="1501">TN3</f>
        <v>No</v>
      </c>
      <c r="TQ3" s="14">
        <f t="shared" ref="TQ3:TQ4" si="1502">TO3</f>
        <v>1</v>
      </c>
      <c r="TR3" s="14" t="str">
        <f t="shared" ref="TR3:TR4" si="1503">TP3</f>
        <v>No</v>
      </c>
      <c r="TS3" s="14">
        <f t="shared" ref="TS3:TS4" si="1504">TQ3</f>
        <v>1</v>
      </c>
      <c r="TT3" s="14" t="str">
        <f t="shared" ref="TT3:TT4" si="1505">TR3</f>
        <v>No</v>
      </c>
      <c r="TU3" s="14">
        <f t="shared" ref="TU3:TU4" si="1506">TS3</f>
        <v>1</v>
      </c>
      <c r="TV3" s="14" t="str">
        <f t="shared" ref="TV3:TV4" si="1507">TT3</f>
        <v>No</v>
      </c>
      <c r="TW3" s="14">
        <f t="shared" ref="TW3:TW4" si="1508">TU3</f>
        <v>1</v>
      </c>
      <c r="TX3" s="14" t="str">
        <f t="shared" ref="TX3:TX4" si="1509">TV3</f>
        <v>No</v>
      </c>
      <c r="TY3" s="14">
        <f t="shared" ref="TY3:TY4" si="1510">TW3</f>
        <v>1</v>
      </c>
      <c r="TZ3" s="14" t="str">
        <f t="shared" ref="TZ3:TZ4" si="1511">TX3</f>
        <v>No</v>
      </c>
      <c r="UA3" s="14">
        <f t="shared" ref="UA3:UA4" si="1512">TY3</f>
        <v>1</v>
      </c>
      <c r="UB3" s="14" t="str">
        <f t="shared" ref="UB3:UB4" si="1513">TZ3</f>
        <v>No</v>
      </c>
      <c r="UC3" s="14">
        <f t="shared" ref="UC3:UC4" si="1514">UA3</f>
        <v>1</v>
      </c>
      <c r="UD3" s="14" t="str">
        <f t="shared" ref="UD3:UD4" si="1515">UB3</f>
        <v>No</v>
      </c>
      <c r="UE3" s="14">
        <f t="shared" ref="UE3:UE4" si="1516">UC3</f>
        <v>1</v>
      </c>
      <c r="UF3" s="14" t="str">
        <f t="shared" ref="UF3:UF4" si="1517">UD3</f>
        <v>No</v>
      </c>
      <c r="UG3" s="14">
        <f t="shared" ref="UG3:UG4" si="1518">UE3</f>
        <v>1</v>
      </c>
      <c r="UH3" s="14" t="str">
        <f t="shared" ref="UH3:UH4" si="1519">UF3</f>
        <v>No</v>
      </c>
      <c r="UI3" s="14">
        <f t="shared" ref="UI3:UI4" si="1520">UG3</f>
        <v>1</v>
      </c>
      <c r="UJ3" s="14" t="str">
        <f t="shared" ref="UJ3:UJ4" si="1521">UH3</f>
        <v>No</v>
      </c>
      <c r="UK3" s="14">
        <f t="shared" ref="UK3:UK4" si="1522">UI3</f>
        <v>1</v>
      </c>
      <c r="UL3" s="14" t="str">
        <f t="shared" ref="UL3:UL4" si="1523">UJ3</f>
        <v>No</v>
      </c>
      <c r="UM3" s="14">
        <f t="shared" ref="UM3:UM4" si="1524">UK3</f>
        <v>1</v>
      </c>
      <c r="UN3" s="14" t="str">
        <f t="shared" ref="UN3:UN4" si="1525">UL3</f>
        <v>No</v>
      </c>
      <c r="UO3" s="14">
        <f t="shared" ref="UO3:UO4" si="1526">UM3</f>
        <v>1</v>
      </c>
      <c r="UP3" s="14" t="str">
        <f t="shared" ref="UP3:UP4" si="1527">UN3</f>
        <v>No</v>
      </c>
      <c r="UQ3" s="14">
        <f t="shared" ref="UQ3:UQ4" si="1528">UO3</f>
        <v>1</v>
      </c>
      <c r="UR3" s="14" t="str">
        <f t="shared" ref="UR3:UR4" si="1529">UP3</f>
        <v>No</v>
      </c>
      <c r="US3" s="14">
        <f t="shared" ref="US3:US4" si="1530">UQ3</f>
        <v>1</v>
      </c>
      <c r="UT3" s="14" t="str">
        <f t="shared" ref="UT3:UT4" si="1531">UR3</f>
        <v>No</v>
      </c>
      <c r="UU3" s="14">
        <f t="shared" ref="UU3:UU4" si="1532">US3</f>
        <v>1</v>
      </c>
      <c r="UV3" s="14" t="str">
        <f t="shared" ref="UV3:UV4" si="1533">UT3</f>
        <v>No</v>
      </c>
      <c r="UW3" s="14">
        <f t="shared" ref="UW3:UW4" si="1534">UU3</f>
        <v>1</v>
      </c>
      <c r="UX3" s="14" t="str">
        <f t="shared" ref="UX3:UX4" si="1535">UV3</f>
        <v>No</v>
      </c>
      <c r="UY3" s="14"/>
      <c r="UZ3" s="14"/>
      <c r="VA3" s="14">
        <v>1</v>
      </c>
      <c r="VB3" s="14" t="s">
        <v>409</v>
      </c>
      <c r="VC3" s="14"/>
      <c r="VD3" s="14"/>
      <c r="VE3" s="14">
        <v>1</v>
      </c>
      <c r="VF3" s="14" t="s">
        <v>409</v>
      </c>
      <c r="VG3" s="14" t="s">
        <v>991</v>
      </c>
      <c r="VH3" s="14" t="s">
        <v>991</v>
      </c>
      <c r="VI3" s="14"/>
      <c r="VJ3" s="14"/>
      <c r="VK3" s="14"/>
      <c r="VL3" s="14"/>
      <c r="VM3" s="14">
        <v>1</v>
      </c>
      <c r="VN3" s="14" t="s">
        <v>409</v>
      </c>
      <c r="VO3" s="14" t="s">
        <v>991</v>
      </c>
      <c r="VP3" s="14" t="s">
        <v>991</v>
      </c>
      <c r="VQ3" s="14"/>
      <c r="VR3" s="14"/>
      <c r="VS3" s="14"/>
      <c r="VT3" s="14"/>
      <c r="VU3" s="14" t="s">
        <v>991</v>
      </c>
      <c r="VV3" s="14" t="s">
        <v>991</v>
      </c>
      <c r="VW3" s="14">
        <v>1</v>
      </c>
      <c r="VX3" s="14" t="s">
        <v>409</v>
      </c>
      <c r="VY3" s="14"/>
      <c r="VZ3" s="14"/>
      <c r="WA3" s="14">
        <v>1</v>
      </c>
      <c r="WB3" s="14" t="s">
        <v>409</v>
      </c>
      <c r="WC3" s="14"/>
      <c r="WD3" s="14"/>
      <c r="WE3" s="14">
        <v>1</v>
      </c>
      <c r="WF3" s="14" t="s">
        <v>409</v>
      </c>
      <c r="WG3" s="14" t="s">
        <v>341</v>
      </c>
      <c r="WH3" s="14" t="s">
        <v>341</v>
      </c>
      <c r="WI3" s="14" t="s">
        <v>409</v>
      </c>
      <c r="WJ3" s="14" t="s">
        <v>338</v>
      </c>
      <c r="WK3" s="14">
        <v>1</v>
      </c>
      <c r="WL3" s="14" t="s">
        <v>409</v>
      </c>
      <c r="WM3" s="14"/>
      <c r="WN3" s="14"/>
      <c r="WO3" s="14">
        <v>1</v>
      </c>
      <c r="WP3" s="14" t="s">
        <v>409</v>
      </c>
      <c r="WQ3" s="14"/>
      <c r="WR3" s="14"/>
      <c r="WS3" s="14">
        <v>1</v>
      </c>
      <c r="WT3" s="14" t="s">
        <v>409</v>
      </c>
      <c r="WU3" s="14"/>
      <c r="WV3" s="14"/>
      <c r="WW3" s="14">
        <v>1</v>
      </c>
      <c r="WX3" s="14" t="s">
        <v>409</v>
      </c>
      <c r="WY3" s="14"/>
      <c r="WZ3" s="14"/>
      <c r="XA3" s="14">
        <v>1</v>
      </c>
      <c r="XB3" s="14" t="s">
        <v>409</v>
      </c>
      <c r="XC3" s="14"/>
      <c r="XD3" s="14"/>
      <c r="XE3" s="14">
        <v>1</v>
      </c>
      <c r="XF3" s="14" t="s">
        <v>1416</v>
      </c>
      <c r="XG3" s="14"/>
      <c r="XH3" s="14"/>
      <c r="XI3" s="14"/>
      <c r="XJ3" s="14"/>
      <c r="XK3" s="14">
        <v>1</v>
      </c>
      <c r="XL3" s="14" t="s">
        <v>1416</v>
      </c>
      <c r="XM3" s="14">
        <v>1</v>
      </c>
      <c r="XN3" s="14" t="s">
        <v>1416</v>
      </c>
      <c r="XQ3" s="14"/>
      <c r="XR3" s="14"/>
      <c r="XS3" s="14">
        <v>1</v>
      </c>
      <c r="XT3" s="14" t="s">
        <v>1433</v>
      </c>
      <c r="XU3" s="14"/>
      <c r="XV3" s="14"/>
      <c r="XW3" s="14"/>
      <c r="XX3" s="14"/>
      <c r="XY3" s="14">
        <v>1</v>
      </c>
      <c r="XZ3" s="14" t="s">
        <v>1433</v>
      </c>
      <c r="YA3" s="14"/>
      <c r="YB3" s="14"/>
      <c r="YC3" s="14"/>
      <c r="YD3" s="14"/>
      <c r="YE3" s="14">
        <v>1</v>
      </c>
      <c r="YF3" s="14" t="s">
        <v>1433</v>
      </c>
      <c r="YG3" s="14"/>
      <c r="YH3" s="14"/>
      <c r="YI3" s="14"/>
      <c r="YJ3" s="14"/>
      <c r="YK3" s="14">
        <v>1</v>
      </c>
      <c r="YL3" s="14" t="s">
        <v>1433</v>
      </c>
      <c r="YM3" s="14"/>
      <c r="YN3" s="14"/>
      <c r="YO3" s="14"/>
      <c r="YP3" s="14"/>
      <c r="YQ3" s="14">
        <v>1</v>
      </c>
      <c r="YR3" s="14" t="s">
        <v>1433</v>
      </c>
      <c r="YS3" s="14"/>
      <c r="YT3" s="14"/>
      <c r="YU3" s="14"/>
      <c r="YV3" s="14"/>
      <c r="YW3" s="14">
        <v>1</v>
      </c>
      <c r="YX3" s="14" t="s">
        <v>1433</v>
      </c>
      <c r="YY3" s="14"/>
      <c r="YZ3" s="14"/>
      <c r="ZA3" s="14"/>
      <c r="ZB3" s="14"/>
      <c r="ZC3" s="14">
        <v>1</v>
      </c>
      <c r="ZD3" s="14" t="s">
        <v>1433</v>
      </c>
      <c r="ZE3" s="14"/>
      <c r="ZF3" s="14"/>
      <c r="ZG3" s="14"/>
      <c r="ZH3" s="14"/>
      <c r="ZI3" s="14">
        <v>1</v>
      </c>
      <c r="ZJ3" s="14" t="s">
        <v>410</v>
      </c>
      <c r="ZK3" s="14"/>
      <c r="ZL3" s="14"/>
      <c r="ZM3" s="14"/>
      <c r="ZN3" s="14"/>
      <c r="ZO3" s="14">
        <v>1</v>
      </c>
      <c r="ZP3" s="14" t="s">
        <v>1463</v>
      </c>
      <c r="ZQ3" s="14"/>
      <c r="ZR3" s="14"/>
      <c r="ZS3" s="14">
        <v>1</v>
      </c>
      <c r="ZT3" s="14" t="s">
        <v>1463</v>
      </c>
      <c r="ZU3" s="14"/>
      <c r="ZV3" s="14"/>
      <c r="ZW3" s="14">
        <v>1</v>
      </c>
      <c r="ZX3" s="14" t="s">
        <v>1463</v>
      </c>
      <c r="ZY3" s="14"/>
      <c r="ZZ3" s="14"/>
      <c r="AAA3" s="14">
        <v>1</v>
      </c>
      <c r="AAB3" s="14" t="s">
        <v>1463</v>
      </c>
      <c r="AAC3" s="14"/>
      <c r="AAD3" s="14"/>
      <c r="AAE3" s="14">
        <v>1</v>
      </c>
      <c r="AAF3" s="14" t="s">
        <v>1463</v>
      </c>
      <c r="AAG3" s="14"/>
      <c r="AAH3" s="14"/>
      <c r="AAI3" s="14">
        <v>1</v>
      </c>
      <c r="AAJ3" s="14" t="s">
        <v>1463</v>
      </c>
      <c r="AAK3" s="14"/>
      <c r="AAL3" s="14"/>
      <c r="AAM3" s="14">
        <v>1</v>
      </c>
      <c r="AAN3" s="14" t="s">
        <v>1463</v>
      </c>
      <c r="AAO3" s="14"/>
      <c r="AAP3" s="14"/>
      <c r="AAQ3" s="14">
        <v>1</v>
      </c>
      <c r="AAR3" s="14" t="s">
        <v>1463</v>
      </c>
      <c r="AAS3" s="14"/>
      <c r="AAT3" s="14"/>
      <c r="AAU3" s="14">
        <v>1</v>
      </c>
      <c r="AAV3" s="14" t="s">
        <v>1463</v>
      </c>
      <c r="AAW3" s="14"/>
      <c r="AAX3" s="14"/>
      <c r="AAY3" s="14">
        <v>1</v>
      </c>
      <c r="AAZ3" s="14" t="s">
        <v>1463</v>
      </c>
      <c r="ABA3" s="14"/>
      <c r="ABB3" s="14"/>
      <c r="ABC3" s="14">
        <v>1</v>
      </c>
      <c r="ABD3" s="14" t="s">
        <v>1463</v>
      </c>
      <c r="ABE3" s="14"/>
      <c r="ABF3" s="14"/>
      <c r="ABG3" s="14">
        <v>1</v>
      </c>
      <c r="ABH3" s="14" t="s">
        <v>1463</v>
      </c>
      <c r="ABI3" s="14"/>
      <c r="ABJ3" s="14"/>
      <c r="ABK3" s="14">
        <v>1</v>
      </c>
      <c r="ABL3" s="14" t="s">
        <v>1463</v>
      </c>
      <c r="ABM3" s="14"/>
      <c r="ABN3" s="14"/>
      <c r="ABO3" s="14">
        <v>1</v>
      </c>
      <c r="ABP3" s="14" t="s">
        <v>1463</v>
      </c>
      <c r="ABQ3" s="14"/>
      <c r="ABR3" s="14"/>
      <c r="ABS3" s="14">
        <v>1</v>
      </c>
      <c r="ABT3" s="14" t="s">
        <v>1463</v>
      </c>
      <c r="ABU3" s="14"/>
      <c r="ABV3" s="14"/>
      <c r="ABW3" s="14">
        <v>1</v>
      </c>
      <c r="ABX3" s="14" t="s">
        <v>1463</v>
      </c>
      <c r="ABY3" s="14"/>
      <c r="ABZ3" s="14"/>
      <c r="ACA3" s="14">
        <v>1</v>
      </c>
      <c r="ACB3" s="14" t="s">
        <v>1463</v>
      </c>
      <c r="ACC3" s="14"/>
      <c r="ACD3" s="14"/>
      <c r="ACE3" s="14">
        <v>1</v>
      </c>
      <c r="ACF3" s="14" t="s">
        <v>1463</v>
      </c>
      <c r="ACG3" s="14">
        <v>1</v>
      </c>
      <c r="ACH3" s="14" t="s">
        <v>1536</v>
      </c>
      <c r="ACI3" s="14"/>
      <c r="ACJ3" s="14"/>
      <c r="ACK3" s="14">
        <v>1</v>
      </c>
      <c r="ACL3" s="14" t="s">
        <v>1463</v>
      </c>
      <c r="ACM3" s="14">
        <v>1</v>
      </c>
      <c r="ACN3" s="14" t="s">
        <v>1536</v>
      </c>
      <c r="ACO3" s="14"/>
      <c r="ACP3" s="14"/>
      <c r="ACQ3" s="14">
        <v>1</v>
      </c>
      <c r="ACR3" s="14" t="s">
        <v>1463</v>
      </c>
      <c r="ACS3" s="14">
        <v>1</v>
      </c>
      <c r="ACT3" s="14" t="s">
        <v>1536</v>
      </c>
      <c r="ACU3" s="14"/>
      <c r="ACV3" s="14"/>
      <c r="ACW3" s="14">
        <v>1</v>
      </c>
      <c r="ACX3" s="14" t="s">
        <v>1463</v>
      </c>
      <c r="ACY3" s="14">
        <v>1</v>
      </c>
      <c r="ACZ3" s="14" t="s">
        <v>1536</v>
      </c>
      <c r="ADA3" s="14"/>
      <c r="ADB3" s="14"/>
      <c r="ADC3" s="14">
        <v>1</v>
      </c>
      <c r="ADD3" s="14" t="s">
        <v>1463</v>
      </c>
      <c r="ADE3" s="14">
        <v>1</v>
      </c>
      <c r="ADF3" s="14" t="s">
        <v>1536</v>
      </c>
      <c r="ADG3" s="14"/>
      <c r="ADH3" s="14"/>
      <c r="ADI3" s="14">
        <v>1</v>
      </c>
      <c r="ADJ3" s="14" t="s">
        <v>1463</v>
      </c>
      <c r="ADK3" s="14">
        <v>1</v>
      </c>
      <c r="ADL3" s="14" t="s">
        <v>1536</v>
      </c>
      <c r="ADM3" s="14"/>
      <c r="ADN3" s="14"/>
      <c r="ADO3" s="14">
        <v>1</v>
      </c>
      <c r="ADP3" s="14" t="s">
        <v>1463</v>
      </c>
      <c r="ADQ3" s="14">
        <v>1</v>
      </c>
      <c r="ADR3" s="14" t="s">
        <v>1536</v>
      </c>
      <c r="ADS3" s="14"/>
      <c r="ADT3" s="14"/>
      <c r="ADU3" s="14"/>
      <c r="ADV3" s="14"/>
      <c r="ADW3" s="14">
        <v>1</v>
      </c>
      <c r="ADX3" s="14" t="s">
        <v>1463</v>
      </c>
      <c r="ADY3" s="14">
        <v>1</v>
      </c>
      <c r="ADZ3" s="14" t="s">
        <v>1536</v>
      </c>
      <c r="AEA3" s="14"/>
      <c r="AEB3" s="14"/>
      <c r="AEC3" s="14"/>
      <c r="AED3" s="14"/>
      <c r="AEE3" s="14">
        <v>1</v>
      </c>
      <c r="AEF3" s="14" t="s">
        <v>1463</v>
      </c>
      <c r="AEG3" s="14">
        <v>1</v>
      </c>
      <c r="AEH3" s="14" t="s">
        <v>1536</v>
      </c>
      <c r="AEI3" s="14"/>
      <c r="AEJ3" s="14"/>
      <c r="AEK3" s="14"/>
      <c r="AEL3" s="14"/>
      <c r="AEM3" s="14">
        <v>1</v>
      </c>
      <c r="AEN3" s="14" t="s">
        <v>1463</v>
      </c>
      <c r="AEO3" s="14">
        <v>1</v>
      </c>
      <c r="AEP3" s="14" t="s">
        <v>1536</v>
      </c>
      <c r="AEQ3" s="14"/>
      <c r="AER3" s="14"/>
      <c r="AES3" s="14"/>
      <c r="AET3" s="14"/>
      <c r="AEU3" s="14">
        <v>1</v>
      </c>
      <c r="AEV3" s="14" t="s">
        <v>1463</v>
      </c>
      <c r="AEW3" s="14">
        <v>1</v>
      </c>
      <c r="AEX3" s="14" t="s">
        <v>1536</v>
      </c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>
        <v>1</v>
      </c>
      <c r="AFL3" s="14" t="s">
        <v>409</v>
      </c>
      <c r="AFM3" s="14"/>
      <c r="AFN3" s="14"/>
      <c r="AFO3" s="14"/>
      <c r="AFP3" s="14"/>
      <c r="AFQ3" s="14"/>
      <c r="AFR3" s="14"/>
      <c r="AFS3" s="14">
        <v>1</v>
      </c>
      <c r="AFT3" s="14" t="s">
        <v>409</v>
      </c>
      <c r="AFU3" s="14">
        <v>1</v>
      </c>
      <c r="AFV3" s="14" t="s">
        <v>409</v>
      </c>
      <c r="AFW3" s="14">
        <v>1</v>
      </c>
      <c r="AFX3" s="14" t="s">
        <v>1045</v>
      </c>
      <c r="AFY3" s="14">
        <v>1</v>
      </c>
      <c r="AFZ3" s="14" t="s">
        <v>409</v>
      </c>
      <c r="AGA3" s="14">
        <v>1</v>
      </c>
      <c r="AGB3" s="14" t="s">
        <v>1672</v>
      </c>
      <c r="AGC3" s="14"/>
      <c r="AGD3" s="14"/>
      <c r="AGE3" s="14"/>
      <c r="AGF3" s="14"/>
      <c r="AGG3" s="14">
        <v>1</v>
      </c>
      <c r="AGH3" s="14" t="s">
        <v>1672</v>
      </c>
      <c r="AGI3" s="14"/>
      <c r="AGJ3" s="14"/>
      <c r="AGK3" s="14"/>
      <c r="AGL3" s="14"/>
      <c r="AGM3" s="14">
        <v>1</v>
      </c>
      <c r="AGN3" s="14" t="s">
        <v>1672</v>
      </c>
      <c r="AGO3" s="14"/>
      <c r="AGP3" s="14"/>
      <c r="AGQ3" s="14"/>
      <c r="AGR3" s="14"/>
      <c r="AGS3" s="14">
        <v>1</v>
      </c>
      <c r="AGT3" s="14" t="s">
        <v>1672</v>
      </c>
      <c r="AGU3" s="14"/>
      <c r="AGV3" s="14"/>
      <c r="AGW3" s="14"/>
      <c r="AGX3" s="14"/>
      <c r="AGY3" s="14">
        <v>1</v>
      </c>
      <c r="AGZ3" s="14" t="s">
        <v>1672</v>
      </c>
      <c r="AHA3" s="14"/>
      <c r="AHB3" s="14"/>
      <c r="AHC3" s="14"/>
      <c r="AHD3" s="14"/>
      <c r="AHE3" s="14">
        <v>1</v>
      </c>
      <c r="AHF3" s="14" t="s">
        <v>1672</v>
      </c>
      <c r="AHG3" s="14"/>
      <c r="AHH3" s="14"/>
      <c r="AHI3" s="14"/>
      <c r="AHJ3" s="14"/>
      <c r="AHK3" s="14">
        <v>1</v>
      </c>
      <c r="AHL3" s="14" t="s">
        <v>1672</v>
      </c>
      <c r="AHM3" s="14"/>
      <c r="AHN3" s="14"/>
      <c r="AHO3" s="14"/>
      <c r="AHP3" s="14"/>
      <c r="AHQ3" s="14">
        <v>1</v>
      </c>
      <c r="AHR3" s="14" t="s">
        <v>1672</v>
      </c>
      <c r="AHS3" s="14"/>
      <c r="AHT3" s="14"/>
      <c r="AHU3" s="14"/>
      <c r="AHV3" s="14"/>
      <c r="AHW3" s="14">
        <v>1</v>
      </c>
      <c r="AHX3" s="14" t="s">
        <v>1672</v>
      </c>
      <c r="AHY3" s="14"/>
      <c r="AHZ3" s="14"/>
      <c r="AIA3" s="14"/>
      <c r="AIB3" s="14"/>
      <c r="AIC3" s="14">
        <v>1</v>
      </c>
      <c r="AID3" s="14" t="s">
        <v>1672</v>
      </c>
      <c r="AIE3" s="14"/>
      <c r="AIF3" s="14"/>
      <c r="AIG3" s="14"/>
      <c r="AIH3" s="14"/>
      <c r="AII3" s="14">
        <v>1</v>
      </c>
      <c r="AIJ3" s="14" t="s">
        <v>1672</v>
      </c>
      <c r="AIK3" s="14"/>
      <c r="AIL3" s="14"/>
      <c r="AIM3" s="14"/>
      <c r="AIN3" s="14"/>
      <c r="AIO3" s="14">
        <v>1</v>
      </c>
      <c r="AIP3" s="14" t="s">
        <v>1672</v>
      </c>
      <c r="AIQ3" s="14"/>
      <c r="AIR3" s="14"/>
      <c r="AIS3" s="14"/>
      <c r="AIT3" s="14"/>
      <c r="AIU3" s="14">
        <v>1</v>
      </c>
      <c r="AIV3" s="14" t="s">
        <v>1672</v>
      </c>
      <c r="AIW3" s="14"/>
      <c r="AIX3" s="14"/>
      <c r="AIY3" s="14"/>
      <c r="AIZ3" s="14"/>
      <c r="AJA3" s="14">
        <v>1</v>
      </c>
      <c r="AJB3" s="14" t="s">
        <v>1672</v>
      </c>
      <c r="AJC3" s="14"/>
      <c r="AJD3" s="14"/>
      <c r="AJE3" s="14"/>
      <c r="AJF3" s="14"/>
      <c r="AJG3" s="14">
        <v>1</v>
      </c>
      <c r="AJH3" s="14" t="s">
        <v>409</v>
      </c>
      <c r="AJI3" s="14">
        <f>AJG3</f>
        <v>1</v>
      </c>
      <c r="AJJ3" s="14" t="str">
        <f t="shared" ref="AJJ3:AJJ13" si="1536">AJH3</f>
        <v>No</v>
      </c>
      <c r="AJK3" s="14">
        <f t="shared" ref="AJK3:AJK13" si="1537">AJI3</f>
        <v>1</v>
      </c>
      <c r="AJL3" s="14" t="str">
        <f t="shared" ref="AJL3:AJL13" si="1538">AJJ3</f>
        <v>No</v>
      </c>
      <c r="AJM3" s="14">
        <f t="shared" ref="AJM3:AJM13" si="1539">AJK3</f>
        <v>1</v>
      </c>
      <c r="AJN3" s="14" t="str">
        <f t="shared" ref="AJN3:AJN13" si="1540">AJL3</f>
        <v>No</v>
      </c>
      <c r="AJO3" s="14">
        <f t="shared" ref="AJO3:AJO13" si="1541">AJM3</f>
        <v>1</v>
      </c>
      <c r="AJP3" s="14" t="str">
        <f t="shared" ref="AJP3:AJP13" si="1542">AJN3</f>
        <v>No</v>
      </c>
      <c r="AJQ3" s="14">
        <f t="shared" ref="AJQ3:AJQ13" si="1543">AJO3</f>
        <v>1</v>
      </c>
      <c r="AJR3" s="14" t="str">
        <f t="shared" ref="AJR3:AJR13" si="1544">AJP3</f>
        <v>No</v>
      </c>
      <c r="AJS3" s="14">
        <f t="shared" ref="AJS3:AJS13" si="1545">AJQ3</f>
        <v>1</v>
      </c>
      <c r="AJT3" s="14" t="str">
        <f t="shared" ref="AJT3:AJT13" si="1546">AJR3</f>
        <v>No</v>
      </c>
      <c r="AJU3" s="14">
        <f t="shared" ref="AJU3:AJU13" si="1547">AJS3</f>
        <v>1</v>
      </c>
      <c r="AJV3" s="14" t="str">
        <f t="shared" ref="AJV3:AJV13" si="1548">AJT3</f>
        <v>No</v>
      </c>
      <c r="AJW3" s="14">
        <v>1</v>
      </c>
      <c r="AJX3" s="14" t="s">
        <v>409</v>
      </c>
      <c r="AJY3" s="14">
        <v>1</v>
      </c>
      <c r="AJZ3" s="14" t="s">
        <v>409</v>
      </c>
      <c r="AKA3" s="14">
        <v>1</v>
      </c>
      <c r="AKB3" s="14" t="s">
        <v>409</v>
      </c>
      <c r="AKC3" s="14">
        <f>AKA3</f>
        <v>1</v>
      </c>
      <c r="AKD3" s="14" t="str">
        <f t="shared" ref="AKD3:AKD13" si="1549">AKB3</f>
        <v>No</v>
      </c>
      <c r="AKE3" s="14">
        <f t="shared" ref="AKE3:AKE13" si="1550">AKC3</f>
        <v>1</v>
      </c>
      <c r="AKF3" s="14" t="str">
        <f t="shared" ref="AKF3:AKF13" si="1551">AKD3</f>
        <v>No</v>
      </c>
      <c r="AKG3" s="14">
        <f t="shared" ref="AKG3:AKG13" si="1552">AKE3</f>
        <v>1</v>
      </c>
      <c r="AKH3" s="14" t="str">
        <f t="shared" ref="AKH3:AKH13" si="1553">AKF3</f>
        <v>No</v>
      </c>
      <c r="AKI3" s="14">
        <f t="shared" ref="AKI3:AKI13" si="1554">AKG3</f>
        <v>1</v>
      </c>
      <c r="AKJ3" s="14" t="str">
        <f t="shared" ref="AKJ3:AKJ13" si="1555">AKH3</f>
        <v>No</v>
      </c>
      <c r="AKK3" s="14">
        <f t="shared" ref="AKK3:AKK13" si="1556">AKI3</f>
        <v>1</v>
      </c>
      <c r="AKL3" s="14" t="str">
        <f t="shared" ref="AKL3:AKL13" si="1557">AKJ3</f>
        <v>No</v>
      </c>
      <c r="AKM3" s="14">
        <f t="shared" ref="AKM3:AKM13" si="1558">AKK3</f>
        <v>1</v>
      </c>
      <c r="AKN3" s="14" t="str">
        <f t="shared" ref="AKN3:AKN13" si="1559">AKL3</f>
        <v>No</v>
      </c>
      <c r="AKO3" s="14">
        <f t="shared" ref="AKO3:AKO13" si="1560">AKM3</f>
        <v>1</v>
      </c>
      <c r="AKP3" s="14" t="str">
        <f t="shared" ref="AKP3:AKP13" si="1561">AKN3</f>
        <v>No</v>
      </c>
      <c r="AKQ3" s="14">
        <f t="shared" ref="AKQ3:AKQ13" si="1562">AKO3</f>
        <v>1</v>
      </c>
      <c r="AKR3" s="14" t="str">
        <f t="shared" ref="AKR3:AKR13" si="1563">AKP3</f>
        <v>No</v>
      </c>
      <c r="AKS3" s="14">
        <f t="shared" ref="AKS3:AKS13" si="1564">AKQ3</f>
        <v>1</v>
      </c>
      <c r="AKT3" s="14" t="str">
        <f t="shared" ref="AKT3:AKT13" si="1565">AKR3</f>
        <v>No</v>
      </c>
      <c r="AKU3" s="14">
        <f t="shared" ref="AKU3:AKU13" si="1566">AKS3</f>
        <v>1</v>
      </c>
      <c r="AKV3" s="14" t="str">
        <f t="shared" ref="AKV3:AKV13" si="1567">AKT3</f>
        <v>No</v>
      </c>
      <c r="AKW3" s="14">
        <f t="shared" ref="AKW3:AKW13" si="1568">AKU3</f>
        <v>1</v>
      </c>
      <c r="AKX3" s="14" t="str">
        <f t="shared" ref="AKX3:AKX13" si="1569">AKV3</f>
        <v>No</v>
      </c>
      <c r="AKY3" s="14">
        <f t="shared" ref="AKY3:AKY13" si="1570">AKW3</f>
        <v>1</v>
      </c>
      <c r="AKZ3" s="14" t="str">
        <f t="shared" ref="AKZ3:AKZ13" si="1571">AKX3</f>
        <v>No</v>
      </c>
      <c r="ALA3" s="14">
        <f t="shared" ref="ALA3:ALA13" si="1572">AKY3</f>
        <v>1</v>
      </c>
      <c r="ALB3" s="14" t="str">
        <f t="shared" ref="ALB3:ALB13" si="1573">AKZ3</f>
        <v>No</v>
      </c>
      <c r="ALC3" s="14">
        <f t="shared" ref="ALC3:ALC13" si="1574">ALA3</f>
        <v>1</v>
      </c>
      <c r="ALD3" s="14" t="str">
        <f t="shared" ref="ALD3:ALD13" si="1575">ALB3</f>
        <v>No</v>
      </c>
      <c r="ALE3" s="14">
        <f t="shared" ref="ALE3:ALE13" si="1576">ALC3</f>
        <v>1</v>
      </c>
      <c r="ALF3" s="14" t="str">
        <f t="shared" ref="ALF3:ALF13" si="1577">ALD3</f>
        <v>No</v>
      </c>
      <c r="ALG3" s="14">
        <f t="shared" ref="ALG3:ALG13" si="1578">ALE3</f>
        <v>1</v>
      </c>
      <c r="ALH3" s="14" t="str">
        <f t="shared" ref="ALH3:ALH13" si="1579">ALF3</f>
        <v>No</v>
      </c>
      <c r="ALI3" s="14">
        <f t="shared" ref="ALI3:ALI13" si="1580">ALG3</f>
        <v>1</v>
      </c>
      <c r="ALJ3" s="14" t="str">
        <f t="shared" ref="ALJ3:ALJ13" si="1581">ALH3</f>
        <v>No</v>
      </c>
      <c r="ALK3" s="14">
        <f t="shared" ref="ALK3:ALK13" si="1582">ALI3</f>
        <v>1</v>
      </c>
      <c r="ALL3" s="14" t="str">
        <f t="shared" ref="ALL3:ALL13" si="1583">ALJ3</f>
        <v>No</v>
      </c>
      <c r="ALM3" s="14">
        <f t="shared" ref="ALM3:ALM13" si="1584">ALK3</f>
        <v>1</v>
      </c>
      <c r="ALN3" s="14" t="str">
        <f t="shared" ref="ALN3:ALN13" si="1585">ALL3</f>
        <v>No</v>
      </c>
      <c r="ALO3" s="14">
        <f t="shared" ref="ALO3:ALO13" si="1586">ALM3</f>
        <v>1</v>
      </c>
      <c r="ALP3" s="14" t="str">
        <f t="shared" ref="ALP3:ALP13" si="1587">ALN3</f>
        <v>No</v>
      </c>
      <c r="ALQ3" s="14">
        <f t="shared" ref="ALQ3:ALQ13" si="1588">ALO3</f>
        <v>1</v>
      </c>
      <c r="ALR3" s="14" t="str">
        <f t="shared" ref="ALR3:ALR13" si="1589">ALP3</f>
        <v>No</v>
      </c>
      <c r="ALS3" s="14">
        <f t="shared" ref="ALS3:ALS13" si="1590">ALQ3</f>
        <v>1</v>
      </c>
      <c r="ALT3" s="14" t="str">
        <f t="shared" ref="ALT3:ALT13" si="1591">ALR3</f>
        <v>No</v>
      </c>
      <c r="ALU3" s="14">
        <f t="shared" ref="ALU3:ALU13" si="1592">ALS3</f>
        <v>1</v>
      </c>
      <c r="ALV3" s="14" t="str">
        <f t="shared" ref="ALV3:ALV13" si="1593">ALT3</f>
        <v>No</v>
      </c>
      <c r="ALW3" s="14">
        <f t="shared" ref="ALW3:ALW13" si="1594">ALU3</f>
        <v>1</v>
      </c>
      <c r="ALX3" s="14" t="str">
        <f t="shared" ref="ALX3:ALX13" si="1595">ALV3</f>
        <v>No</v>
      </c>
      <c r="ALY3" s="14">
        <f t="shared" ref="ALY3:ALY13" si="1596">ALW3</f>
        <v>1</v>
      </c>
      <c r="ALZ3" s="14" t="str">
        <f t="shared" ref="ALZ3:ALZ13" si="1597">ALX3</f>
        <v>No</v>
      </c>
      <c r="AMA3" s="14">
        <f t="shared" ref="AMA3:AMA13" si="1598">ALY3</f>
        <v>1</v>
      </c>
      <c r="AMB3" s="14" t="str">
        <f t="shared" ref="AMB3:AMB13" si="1599">ALZ3</f>
        <v>No</v>
      </c>
      <c r="AMC3" s="14">
        <f t="shared" ref="AMC3:AMC13" si="1600">AMA3</f>
        <v>1</v>
      </c>
      <c r="AMD3" s="14" t="str">
        <f t="shared" ref="AMD3:AMD13" si="1601">AMB3</f>
        <v>No</v>
      </c>
      <c r="AME3" s="14">
        <f t="shared" ref="AME3:AME13" si="1602">AMC3</f>
        <v>1</v>
      </c>
      <c r="AMF3" s="14" t="str">
        <f t="shared" ref="AMF3:AMF13" si="1603">AMD3</f>
        <v>No</v>
      </c>
      <c r="AMG3" s="14">
        <f t="shared" ref="AMG3:AMG13" si="1604">AME3</f>
        <v>1</v>
      </c>
      <c r="AMH3" s="14" t="str">
        <f t="shared" ref="AMH3:AMH13" si="1605">AMF3</f>
        <v>No</v>
      </c>
      <c r="AMI3" s="14">
        <f t="shared" ref="AMI3:AMI13" si="1606">AMG3</f>
        <v>1</v>
      </c>
      <c r="AMJ3" s="14" t="str">
        <f t="shared" ref="AMJ3:AMJ13" si="1607">AMH3</f>
        <v>No</v>
      </c>
      <c r="AMK3" s="14">
        <f t="shared" ref="AMK3:AMK13" si="1608">AMI3</f>
        <v>1</v>
      </c>
      <c r="AML3" s="14" t="str">
        <f t="shared" ref="AML3:AML13" si="1609">AMJ3</f>
        <v>No</v>
      </c>
      <c r="AMM3" s="14"/>
      <c r="AMN3" s="14"/>
      <c r="AMO3" s="14"/>
      <c r="AMP3" s="14"/>
      <c r="AMQ3" s="14"/>
      <c r="AMR3" s="14"/>
      <c r="AMS3" s="14"/>
      <c r="AMT3" s="14"/>
      <c r="AMU3" s="14">
        <v>1</v>
      </c>
      <c r="AMV3" s="14" t="s">
        <v>1031</v>
      </c>
      <c r="AMW3" s="14">
        <v>1</v>
      </c>
      <c r="AMX3" s="14" t="s">
        <v>1042</v>
      </c>
      <c r="AMY3" s="14">
        <v>1</v>
      </c>
      <c r="AMZ3" s="14" t="s">
        <v>409</v>
      </c>
      <c r="ANA3" s="14">
        <f t="shared" ref="ANA3:ANA13" si="1610">AMY3</f>
        <v>1</v>
      </c>
      <c r="ANB3" s="14" t="str">
        <f t="shared" ref="ANB3:ANB13" si="1611">AMZ3</f>
        <v>No</v>
      </c>
      <c r="ANC3" s="14">
        <f t="shared" ref="ANC3:ANC13" si="1612">ANA3</f>
        <v>1</v>
      </c>
      <c r="AND3" s="14" t="str">
        <f t="shared" ref="AND3:AND13" si="1613">ANB3</f>
        <v>No</v>
      </c>
      <c r="ANE3" s="14">
        <f t="shared" ref="ANE3:ANE13" si="1614">ANC3</f>
        <v>1</v>
      </c>
      <c r="ANF3" s="14" t="str">
        <f t="shared" ref="ANF3:ANF13" si="1615">AND3</f>
        <v>No</v>
      </c>
      <c r="ANG3" s="14">
        <v>1</v>
      </c>
      <c r="ANH3" s="14" t="s">
        <v>1031</v>
      </c>
      <c r="ANI3" s="14">
        <v>1</v>
      </c>
      <c r="ANJ3" s="14" t="s">
        <v>1042</v>
      </c>
      <c r="ANK3" s="14">
        <v>1</v>
      </c>
      <c r="ANL3" s="14" t="s">
        <v>409</v>
      </c>
      <c r="ANM3" s="14">
        <f>ANK3</f>
        <v>1</v>
      </c>
      <c r="ANN3" s="14" t="str">
        <f t="shared" ref="ANN3:ANN13" si="1616">ANL3</f>
        <v>No</v>
      </c>
      <c r="ANO3" s="14">
        <f t="shared" ref="ANO3:ANO13" si="1617">ANM3</f>
        <v>1</v>
      </c>
      <c r="ANP3" s="14" t="str">
        <f t="shared" ref="ANP3:ANP13" si="1618">ANN3</f>
        <v>No</v>
      </c>
      <c r="ANQ3" s="14">
        <f t="shared" ref="ANQ3:ANQ13" si="1619">ANO3</f>
        <v>1</v>
      </c>
      <c r="ANR3" s="14" t="str">
        <f t="shared" ref="ANR3:ANR13" si="1620">ANP3</f>
        <v>No</v>
      </c>
      <c r="ANS3" s="14">
        <f t="shared" ref="ANS3:ANS13" si="1621">ANQ3</f>
        <v>1</v>
      </c>
      <c r="ANT3" s="14" t="str">
        <f t="shared" ref="ANT3:ANT13" si="1622">ANR3</f>
        <v>No</v>
      </c>
      <c r="ANU3" s="14">
        <f t="shared" ref="ANU3:ANU13" si="1623">ANS3</f>
        <v>1</v>
      </c>
      <c r="ANV3" s="14" t="str">
        <f t="shared" ref="ANV3:ANV13" si="1624">ANT3</f>
        <v>No</v>
      </c>
      <c r="ANW3" s="14">
        <f t="shared" ref="ANW3:ANW13" si="1625">ANU3</f>
        <v>1</v>
      </c>
      <c r="ANX3" s="14" t="str">
        <f t="shared" ref="ANX3:ANX13" si="1626">ANV3</f>
        <v>No</v>
      </c>
      <c r="ANY3" s="14">
        <v>1</v>
      </c>
      <c r="ANZ3" s="14" t="s">
        <v>1796</v>
      </c>
      <c r="AOA3" s="14"/>
      <c r="AOB3" s="14"/>
      <c r="AOC3" s="14">
        <v>1</v>
      </c>
      <c r="AOD3" s="14" t="s">
        <v>409</v>
      </c>
      <c r="AOE3" s="14">
        <f>AOC3</f>
        <v>1</v>
      </c>
      <c r="AOF3" s="14" t="str">
        <f t="shared" ref="AOF3:AOF13" si="1627">AOD3</f>
        <v>No</v>
      </c>
      <c r="AOG3" s="14">
        <f t="shared" ref="AOG3:AOG13" si="1628">AOE3</f>
        <v>1</v>
      </c>
      <c r="AOH3" s="14" t="str">
        <f t="shared" ref="AOH3:AOH13" si="1629">AOF3</f>
        <v>No</v>
      </c>
      <c r="AOI3" s="14">
        <f t="shared" ref="AOI3:AOI13" si="1630">AOG3</f>
        <v>1</v>
      </c>
      <c r="AOJ3" s="14" t="str">
        <f t="shared" ref="AOJ3:AOJ13" si="1631">AOH3</f>
        <v>No</v>
      </c>
      <c r="AOK3" s="14">
        <f t="shared" ref="AOK3:AOK13" si="1632">AOI3</f>
        <v>1</v>
      </c>
      <c r="AOL3" s="14" t="str">
        <f t="shared" ref="AOL3:AOL13" si="1633">AOJ3</f>
        <v>No</v>
      </c>
      <c r="AOM3" s="14">
        <f t="shared" ref="AOM3:AOM13" si="1634">AOK3</f>
        <v>1</v>
      </c>
      <c r="AON3" s="14" t="str">
        <f t="shared" ref="AON3:AON13" si="1635">AOL3</f>
        <v>No</v>
      </c>
      <c r="AOO3" s="14">
        <f t="shared" ref="AOO3:AOO13" si="1636">AOM3</f>
        <v>1</v>
      </c>
      <c r="AOP3" s="14" t="str">
        <f t="shared" ref="AOP3:AOP13" si="1637">AON3</f>
        <v>No</v>
      </c>
      <c r="AOQ3" s="14">
        <f t="shared" ref="AOQ3:AOQ13" si="1638">AOO3</f>
        <v>1</v>
      </c>
      <c r="AOR3" s="14" t="str">
        <f t="shared" ref="AOR3:AOR13" si="1639">AOP3</f>
        <v>No</v>
      </c>
      <c r="AOS3" s="14">
        <v>1</v>
      </c>
      <c r="AOT3" s="14" t="s">
        <v>1796</v>
      </c>
      <c r="AOU3" s="14" t="s">
        <v>338</v>
      </c>
      <c r="AOV3" s="14" t="s">
        <v>338</v>
      </c>
      <c r="AOW3" s="14">
        <v>1</v>
      </c>
      <c r="AOX3" s="14" t="s">
        <v>1043</v>
      </c>
      <c r="AOY3" s="14">
        <v>1</v>
      </c>
      <c r="AOZ3" s="14" t="s">
        <v>409</v>
      </c>
      <c r="APA3" s="14">
        <f>AOY3</f>
        <v>1</v>
      </c>
      <c r="APB3" s="14" t="str">
        <f t="shared" ref="APB3:APB13" si="1640">AOZ3</f>
        <v>No</v>
      </c>
      <c r="APC3" s="14">
        <f t="shared" ref="APC3:APC13" si="1641">APA3</f>
        <v>1</v>
      </c>
      <c r="APD3" s="14" t="str">
        <f t="shared" ref="APD3:APD13" si="1642">APB3</f>
        <v>No</v>
      </c>
      <c r="APE3" s="14">
        <f t="shared" ref="APE3:APE13" si="1643">APC3</f>
        <v>1</v>
      </c>
      <c r="APF3" s="14" t="str">
        <f t="shared" ref="APF3:APF13" si="1644">APD3</f>
        <v>No</v>
      </c>
      <c r="APG3" s="14">
        <f t="shared" ref="APG3:APG13" si="1645">APE3</f>
        <v>1</v>
      </c>
      <c r="APH3" s="14" t="str">
        <f t="shared" ref="APH3:APH13" si="1646">APF3</f>
        <v>No</v>
      </c>
      <c r="API3" s="14">
        <f t="shared" ref="API3:API13" si="1647">APG3</f>
        <v>1</v>
      </c>
      <c r="APJ3" s="14" t="str">
        <f t="shared" ref="APJ3:APJ13" si="1648">APH3</f>
        <v>No</v>
      </c>
      <c r="APK3" s="14">
        <f t="shared" ref="APK3:APK13" si="1649">API3</f>
        <v>1</v>
      </c>
      <c r="APL3" s="14" t="str">
        <f t="shared" ref="APL3:APL13" si="1650">APJ3</f>
        <v>No</v>
      </c>
      <c r="APM3" s="14">
        <f t="shared" ref="APM3:APM13" si="1651">APK3</f>
        <v>1</v>
      </c>
      <c r="APN3" s="14" t="str">
        <f t="shared" ref="APN3:APN13" si="1652">APL3</f>
        <v>No</v>
      </c>
      <c r="APO3" s="14">
        <v>1</v>
      </c>
      <c r="APP3" s="14" t="s">
        <v>1796</v>
      </c>
      <c r="APQ3" s="14"/>
      <c r="APR3" s="14"/>
      <c r="APS3" s="14">
        <v>1</v>
      </c>
      <c r="APT3" s="14" t="s">
        <v>1796</v>
      </c>
      <c r="APU3" s="14"/>
      <c r="APV3" s="14"/>
      <c r="APW3" s="14">
        <v>1</v>
      </c>
      <c r="APX3" s="14" t="s">
        <v>409</v>
      </c>
      <c r="APY3" s="14"/>
      <c r="APZ3" s="14"/>
      <c r="AQA3" s="14">
        <v>1</v>
      </c>
      <c r="AQB3" s="14" t="s">
        <v>1796</v>
      </c>
      <c r="AQC3" s="14"/>
      <c r="AQD3" s="14"/>
      <c r="AQE3" s="14">
        <v>1</v>
      </c>
      <c r="AQF3" s="14" t="s">
        <v>409</v>
      </c>
      <c r="AQG3" s="14"/>
      <c r="AQH3" s="14"/>
      <c r="AQI3" s="14">
        <v>1</v>
      </c>
      <c r="AQJ3" s="14" t="s">
        <v>1796</v>
      </c>
      <c r="AQK3" s="14"/>
      <c r="AQL3" s="14"/>
      <c r="AQM3" s="14">
        <v>1</v>
      </c>
      <c r="AQN3" s="14" t="s">
        <v>409</v>
      </c>
      <c r="AQO3" s="14"/>
      <c r="AQP3" s="14"/>
      <c r="AQQ3" s="14">
        <v>1</v>
      </c>
      <c r="AQR3" s="14" t="s">
        <v>1796</v>
      </c>
      <c r="AQS3" s="14"/>
      <c r="AQT3" s="14"/>
      <c r="AQU3" s="14">
        <v>1</v>
      </c>
      <c r="AQV3" s="14" t="s">
        <v>409</v>
      </c>
      <c r="AQW3" s="14"/>
      <c r="AQX3" s="14"/>
      <c r="AQY3" s="14">
        <v>1</v>
      </c>
      <c r="AQZ3" s="14" t="s">
        <v>1796</v>
      </c>
      <c r="ARA3" s="14"/>
      <c r="ARB3" s="14"/>
      <c r="ARC3" s="14">
        <v>1</v>
      </c>
      <c r="ARD3" s="14" t="s">
        <v>409</v>
      </c>
      <c r="ARE3" s="14"/>
      <c r="ARF3" s="14"/>
      <c r="ARG3" s="14">
        <v>1</v>
      </c>
      <c r="ARH3" s="14" t="s">
        <v>1796</v>
      </c>
      <c r="ARI3" s="14"/>
      <c r="ARJ3" s="14"/>
      <c r="ARK3" s="14">
        <v>1</v>
      </c>
      <c r="ARL3" s="14" t="s">
        <v>409</v>
      </c>
      <c r="ARM3" s="14"/>
      <c r="ARN3" s="14"/>
      <c r="ARO3" s="14">
        <v>1</v>
      </c>
      <c r="ARP3" s="14" t="s">
        <v>1796</v>
      </c>
      <c r="ARQ3" s="14"/>
      <c r="ARR3" s="14"/>
      <c r="ARS3" s="14">
        <v>1</v>
      </c>
      <c r="ART3" s="14" t="s">
        <v>409</v>
      </c>
      <c r="ARU3" s="14" t="s">
        <v>338</v>
      </c>
      <c r="ARV3" s="14" t="s">
        <v>338</v>
      </c>
      <c r="ARW3" s="14">
        <v>1</v>
      </c>
      <c r="ARX3" s="14" t="s">
        <v>1043</v>
      </c>
      <c r="ARY3" s="14">
        <v>1</v>
      </c>
      <c r="ARZ3" s="14" t="s">
        <v>409</v>
      </c>
      <c r="ASA3" s="14">
        <v>1</v>
      </c>
      <c r="ASB3" s="14" t="s">
        <v>409</v>
      </c>
      <c r="ASC3" s="14">
        <v>1</v>
      </c>
      <c r="ASD3" s="14" t="s">
        <v>409</v>
      </c>
      <c r="ASE3" s="14">
        <v>1</v>
      </c>
      <c r="ASF3" s="14" t="s">
        <v>409</v>
      </c>
      <c r="ASG3" s="14">
        <v>1</v>
      </c>
      <c r="ASH3" s="14" t="s">
        <v>409</v>
      </c>
      <c r="ASI3" s="14">
        <v>1</v>
      </c>
      <c r="ASJ3" s="14" t="s">
        <v>409</v>
      </c>
      <c r="ASK3" s="14">
        <v>1</v>
      </c>
      <c r="ASL3" s="14" t="s">
        <v>409</v>
      </c>
      <c r="ASM3" s="14">
        <v>1</v>
      </c>
      <c r="ASN3" s="14" t="s">
        <v>409</v>
      </c>
      <c r="ASO3" s="14">
        <v>1</v>
      </c>
      <c r="ASP3" s="14" t="s">
        <v>996</v>
      </c>
    </row>
    <row r="4" spans="1:1186">
      <c r="E4" s="14"/>
      <c r="F4" s="14"/>
      <c r="G4" s="14"/>
      <c r="H4" s="14"/>
      <c r="I4" s="14"/>
      <c r="J4" s="14"/>
      <c r="K4" s="14"/>
      <c r="L4" s="14"/>
      <c r="M4" s="14">
        <v>2</v>
      </c>
      <c r="N4" s="14" t="s">
        <v>1075</v>
      </c>
      <c r="O4" s="14"/>
      <c r="P4" s="14"/>
      <c r="Q4" s="14"/>
      <c r="R4" s="14"/>
      <c r="S4" s="14"/>
      <c r="T4" s="14"/>
      <c r="U4" s="14"/>
      <c r="V4" s="14"/>
      <c r="W4" s="14"/>
      <c r="X4" s="14"/>
      <c r="Y4" s="14">
        <v>2</v>
      </c>
      <c r="Z4" s="14" t="s">
        <v>1045</v>
      </c>
      <c r="AA4" s="14">
        <v>2</v>
      </c>
      <c r="AB4" s="14" t="s">
        <v>1899</v>
      </c>
      <c r="AC4" s="14">
        <v>2</v>
      </c>
      <c r="AD4" s="14" t="s">
        <v>1046</v>
      </c>
      <c r="AE4" s="14">
        <v>2</v>
      </c>
      <c r="AF4" s="14" t="s">
        <v>1047</v>
      </c>
      <c r="AG4" s="14">
        <v>2</v>
      </c>
      <c r="AH4" s="14" t="s">
        <v>1046</v>
      </c>
      <c r="AI4" s="14">
        <v>2</v>
      </c>
      <c r="AJ4" s="14" t="s">
        <v>1047</v>
      </c>
      <c r="AK4" s="14">
        <v>2</v>
      </c>
      <c r="AL4" s="14" t="s">
        <v>1046</v>
      </c>
      <c r="AM4" s="14">
        <v>2</v>
      </c>
      <c r="AN4" s="14" t="s">
        <v>1047</v>
      </c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>
        <v>2</v>
      </c>
      <c r="BR4" s="14" t="s">
        <v>410</v>
      </c>
      <c r="BS4" s="14">
        <v>2</v>
      </c>
      <c r="BT4" s="14" t="s">
        <v>410</v>
      </c>
      <c r="BU4" s="14">
        <v>2</v>
      </c>
      <c r="BV4" s="14" t="s">
        <v>410</v>
      </c>
      <c r="BW4" s="14">
        <v>2</v>
      </c>
      <c r="BX4" s="14" t="s">
        <v>410</v>
      </c>
      <c r="BY4" s="14">
        <v>2</v>
      </c>
      <c r="BZ4" s="14" t="s">
        <v>410</v>
      </c>
      <c r="CA4" s="14">
        <v>2</v>
      </c>
      <c r="CB4" s="14" t="s">
        <v>410</v>
      </c>
      <c r="CC4" s="14">
        <v>2</v>
      </c>
      <c r="CD4" s="14" t="s">
        <v>410</v>
      </c>
      <c r="CE4" s="14">
        <v>2</v>
      </c>
      <c r="CF4" s="14" t="s">
        <v>1048</v>
      </c>
      <c r="CG4" s="14">
        <v>2</v>
      </c>
      <c r="CH4" s="14" t="s">
        <v>1077</v>
      </c>
      <c r="CI4" s="14">
        <v>2</v>
      </c>
      <c r="CJ4" s="14" t="s">
        <v>1049</v>
      </c>
      <c r="CK4" s="14">
        <v>2</v>
      </c>
      <c r="CL4" s="14" t="s">
        <v>1081</v>
      </c>
      <c r="CM4" s="14">
        <v>2</v>
      </c>
      <c r="CN4" s="14" t="s">
        <v>410</v>
      </c>
      <c r="CO4" s="14">
        <v>2</v>
      </c>
      <c r="CP4" s="14" t="s">
        <v>1050</v>
      </c>
      <c r="CQ4" s="14">
        <v>2</v>
      </c>
      <c r="CR4" s="14" t="s">
        <v>410</v>
      </c>
      <c r="CS4" s="14">
        <v>2</v>
      </c>
      <c r="CT4" s="14" t="s">
        <v>1051</v>
      </c>
      <c r="CU4" s="14">
        <v>2</v>
      </c>
      <c r="CV4" s="14" t="s">
        <v>1049</v>
      </c>
      <c r="CW4" s="14">
        <v>2</v>
      </c>
      <c r="CX4" s="14" t="s">
        <v>410</v>
      </c>
      <c r="CY4" s="14">
        <f>CW4</f>
        <v>2</v>
      </c>
      <c r="CZ4" s="14" t="str">
        <f t="shared" si="1443"/>
        <v>Yes</v>
      </c>
      <c r="DA4" s="14">
        <f t="shared" si="1443"/>
        <v>2</v>
      </c>
      <c r="DB4" s="14" t="str">
        <f t="shared" si="1443"/>
        <v>Yes</v>
      </c>
      <c r="DC4" s="14">
        <f t="shared" si="1443"/>
        <v>2</v>
      </c>
      <c r="DD4" s="14" t="str">
        <f t="shared" si="1443"/>
        <v>Yes</v>
      </c>
      <c r="DE4" s="14">
        <f t="shared" si="1443"/>
        <v>2</v>
      </c>
      <c r="DF4" s="14" t="str">
        <f t="shared" si="1443"/>
        <v>Yes</v>
      </c>
      <c r="DG4" s="14">
        <f t="shared" si="1443"/>
        <v>2</v>
      </c>
      <c r="DH4" s="14" t="str">
        <f t="shared" si="1443"/>
        <v>Yes</v>
      </c>
      <c r="DI4" s="14">
        <f t="shared" si="1443"/>
        <v>2</v>
      </c>
      <c r="DJ4" s="14" t="str">
        <f t="shared" si="1443"/>
        <v>Yes</v>
      </c>
      <c r="DK4" s="14">
        <f t="shared" si="1443"/>
        <v>2</v>
      </c>
      <c r="DL4" s="14" t="str">
        <f t="shared" si="1443"/>
        <v>Yes</v>
      </c>
      <c r="DM4" s="14">
        <f t="shared" si="1443"/>
        <v>2</v>
      </c>
      <c r="DN4" s="14" t="str">
        <f t="shared" si="1443"/>
        <v>Yes</v>
      </c>
      <c r="DO4" s="14">
        <f t="shared" si="1443"/>
        <v>2</v>
      </c>
      <c r="DP4" s="14" t="str">
        <f t="shared" si="1443"/>
        <v>Yes</v>
      </c>
      <c r="DQ4" s="14">
        <f t="shared" si="1443"/>
        <v>2</v>
      </c>
      <c r="DR4" s="14" t="str">
        <f t="shared" si="1443"/>
        <v>Yes</v>
      </c>
      <c r="DS4" s="14">
        <f t="shared" si="1443"/>
        <v>2</v>
      </c>
      <c r="DT4" s="14" t="str">
        <f t="shared" si="1443"/>
        <v>Yes</v>
      </c>
      <c r="DU4" s="14">
        <f t="shared" si="1443"/>
        <v>2</v>
      </c>
      <c r="DV4" s="14" t="str">
        <f t="shared" si="1443"/>
        <v>Yes</v>
      </c>
      <c r="DW4" s="14">
        <f t="shared" si="1443"/>
        <v>2</v>
      </c>
      <c r="DX4" s="14" t="str">
        <f t="shared" si="1443"/>
        <v>Yes</v>
      </c>
      <c r="DY4" s="14">
        <f t="shared" si="1443"/>
        <v>2</v>
      </c>
      <c r="DZ4" s="14" t="str">
        <f t="shared" si="1443"/>
        <v>Yes</v>
      </c>
      <c r="EA4" s="14">
        <f t="shared" si="1443"/>
        <v>2</v>
      </c>
      <c r="EB4" s="14" t="str">
        <f t="shared" si="1443"/>
        <v>Yes</v>
      </c>
      <c r="EC4" s="14">
        <f t="shared" si="1443"/>
        <v>2</v>
      </c>
      <c r="ED4" s="14" t="str">
        <f t="shared" si="1443"/>
        <v>Yes</v>
      </c>
      <c r="EE4" s="14">
        <f t="shared" si="1443"/>
        <v>2</v>
      </c>
      <c r="EF4" s="14" t="str">
        <f t="shared" si="1443"/>
        <v>Yes</v>
      </c>
      <c r="EG4" s="14">
        <f t="shared" si="1443"/>
        <v>2</v>
      </c>
      <c r="EH4" s="14" t="str">
        <f t="shared" si="1443"/>
        <v>Yes</v>
      </c>
      <c r="EI4" s="14">
        <f t="shared" si="1443"/>
        <v>2</v>
      </c>
      <c r="EJ4" s="14" t="str">
        <f t="shared" si="1443"/>
        <v>Yes</v>
      </c>
      <c r="EK4" s="14">
        <f t="shared" si="1443"/>
        <v>2</v>
      </c>
      <c r="EL4" s="14" t="str">
        <f t="shared" si="1443"/>
        <v>Yes</v>
      </c>
      <c r="EM4" s="14">
        <f t="shared" si="1443"/>
        <v>2</v>
      </c>
      <c r="EN4" s="14" t="str">
        <f t="shared" si="1443"/>
        <v>Yes</v>
      </c>
      <c r="EO4" s="14">
        <f t="shared" si="1443"/>
        <v>2</v>
      </c>
      <c r="EP4" s="14" t="str">
        <f t="shared" si="1443"/>
        <v>Yes</v>
      </c>
      <c r="EQ4" s="14">
        <f t="shared" si="1443"/>
        <v>2</v>
      </c>
      <c r="ER4" s="14" t="str">
        <f t="shared" si="1443"/>
        <v>Yes</v>
      </c>
      <c r="ES4" s="14">
        <f t="shared" si="1443"/>
        <v>2</v>
      </c>
      <c r="ET4" s="14" t="str">
        <f t="shared" si="1443"/>
        <v>Yes</v>
      </c>
      <c r="EU4" s="14">
        <f t="shared" si="1443"/>
        <v>2</v>
      </c>
      <c r="EV4" s="14" t="str">
        <f t="shared" si="1443"/>
        <v>Yes</v>
      </c>
      <c r="EW4" s="14">
        <f t="shared" si="1443"/>
        <v>2</v>
      </c>
      <c r="EX4" s="14" t="str">
        <f t="shared" si="1443"/>
        <v>Yes</v>
      </c>
      <c r="EY4" s="14">
        <f t="shared" si="1443"/>
        <v>2</v>
      </c>
      <c r="EZ4" s="14" t="str">
        <f t="shared" si="1443"/>
        <v>Yes</v>
      </c>
      <c r="FA4" s="14">
        <f t="shared" si="1443"/>
        <v>2</v>
      </c>
      <c r="FB4" s="14" t="str">
        <f t="shared" si="1443"/>
        <v>Yes</v>
      </c>
      <c r="FC4" s="14">
        <f t="shared" si="1443"/>
        <v>2</v>
      </c>
      <c r="FD4" s="14" t="str">
        <f t="shared" si="1443"/>
        <v>Yes</v>
      </c>
      <c r="FE4" s="14">
        <v>2</v>
      </c>
      <c r="FF4" s="14" t="s">
        <v>1052</v>
      </c>
      <c r="FG4" s="14">
        <v>2</v>
      </c>
      <c r="FH4" s="14" t="s">
        <v>1091</v>
      </c>
      <c r="FI4" s="14"/>
      <c r="FJ4" s="14"/>
      <c r="FK4" s="14">
        <v>2</v>
      </c>
      <c r="FL4" s="14" t="s">
        <v>410</v>
      </c>
      <c r="FM4" s="14">
        <f>FK4</f>
        <v>2</v>
      </c>
      <c r="FN4" s="14" t="str">
        <f t="shared" si="1444"/>
        <v>Yes</v>
      </c>
      <c r="FO4" s="14">
        <f t="shared" si="1444"/>
        <v>2</v>
      </c>
      <c r="FP4" s="14" t="str">
        <f t="shared" si="1444"/>
        <v>Yes</v>
      </c>
      <c r="FQ4" s="14">
        <f t="shared" si="1444"/>
        <v>2</v>
      </c>
      <c r="FR4" s="14" t="str">
        <f t="shared" si="1444"/>
        <v>Yes</v>
      </c>
      <c r="FS4" s="14">
        <f t="shared" si="1444"/>
        <v>2</v>
      </c>
      <c r="FT4" s="14" t="str">
        <f t="shared" si="1444"/>
        <v>Yes</v>
      </c>
      <c r="FU4" s="14">
        <v>2</v>
      </c>
      <c r="FV4" s="14" t="s">
        <v>514</v>
      </c>
      <c r="FW4" s="14">
        <f t="shared" si="1445"/>
        <v>2</v>
      </c>
      <c r="FX4" s="14" t="s">
        <v>410</v>
      </c>
      <c r="FY4" s="14">
        <f t="shared" si="1447"/>
        <v>2</v>
      </c>
      <c r="FZ4" s="14" t="str">
        <f t="shared" si="1448"/>
        <v>Yes</v>
      </c>
      <c r="GA4" s="14">
        <v>2</v>
      </c>
      <c r="GB4" s="14" t="s">
        <v>1053</v>
      </c>
      <c r="GC4" s="14">
        <f t="shared" si="1449"/>
        <v>2</v>
      </c>
      <c r="GD4" s="14" t="str">
        <f t="shared" si="1450"/>
        <v>Negative</v>
      </c>
      <c r="GE4" s="14">
        <v>2</v>
      </c>
      <c r="GF4" s="14" t="s">
        <v>1054</v>
      </c>
      <c r="GG4" s="14" t="s">
        <v>338</v>
      </c>
      <c r="GH4" s="14" t="s">
        <v>338</v>
      </c>
      <c r="GI4" s="14" t="s">
        <v>338</v>
      </c>
      <c r="GJ4" s="14" t="s">
        <v>338</v>
      </c>
      <c r="GK4" s="14" t="s">
        <v>338</v>
      </c>
      <c r="GL4" s="14" t="s">
        <v>338</v>
      </c>
      <c r="GM4" s="14">
        <v>2</v>
      </c>
      <c r="GN4" s="14" t="s">
        <v>1054</v>
      </c>
      <c r="GO4" s="14" t="s">
        <v>338</v>
      </c>
      <c r="GP4" s="14" t="s">
        <v>338</v>
      </c>
      <c r="GQ4" s="14" t="s">
        <v>338</v>
      </c>
      <c r="GR4" s="14" t="s">
        <v>338</v>
      </c>
      <c r="GS4" s="14" t="s">
        <v>338</v>
      </c>
      <c r="GT4" s="14" t="s">
        <v>338</v>
      </c>
      <c r="GU4" s="14">
        <v>2</v>
      </c>
      <c r="GV4" s="14" t="s">
        <v>1132</v>
      </c>
      <c r="GW4" s="14">
        <v>2</v>
      </c>
      <c r="GX4" s="14" t="s">
        <v>1132</v>
      </c>
      <c r="GY4" s="14">
        <f>GU4</f>
        <v>2</v>
      </c>
      <c r="GZ4" s="14" t="s">
        <v>1886</v>
      </c>
      <c r="HA4" s="14">
        <v>2</v>
      </c>
      <c r="HB4" s="14" t="s">
        <v>1132</v>
      </c>
      <c r="HC4" s="14">
        <f>GY4</f>
        <v>2</v>
      </c>
      <c r="HD4" s="14" t="s">
        <v>1886</v>
      </c>
      <c r="HE4" s="14">
        <v>2</v>
      </c>
      <c r="HF4" s="14" t="s">
        <v>1132</v>
      </c>
      <c r="HG4" s="14">
        <f>HC4</f>
        <v>2</v>
      </c>
      <c r="HH4" s="14" t="s">
        <v>1886</v>
      </c>
      <c r="HI4" s="14">
        <v>2</v>
      </c>
      <c r="HJ4" s="14" t="s">
        <v>1132</v>
      </c>
      <c r="HK4" s="14">
        <f>HG4</f>
        <v>2</v>
      </c>
      <c r="HL4" s="14" t="s">
        <v>1886</v>
      </c>
      <c r="HM4" s="14">
        <v>2</v>
      </c>
      <c r="HN4" s="14" t="s">
        <v>1132</v>
      </c>
      <c r="HO4" s="14">
        <f>HK4</f>
        <v>2</v>
      </c>
      <c r="HP4" s="14" t="s">
        <v>1886</v>
      </c>
      <c r="HQ4" s="14">
        <v>2</v>
      </c>
      <c r="HR4" s="14" t="s">
        <v>1132</v>
      </c>
      <c r="HS4" s="14">
        <f>HO4</f>
        <v>2</v>
      </c>
      <c r="HT4" s="14" t="s">
        <v>1886</v>
      </c>
      <c r="HU4" s="14">
        <v>2</v>
      </c>
      <c r="HV4" s="14" t="s">
        <v>1132</v>
      </c>
      <c r="HW4" s="14">
        <f>HS4</f>
        <v>2</v>
      </c>
      <c r="HX4" s="14" t="s">
        <v>1886</v>
      </c>
      <c r="HY4" s="14">
        <v>2</v>
      </c>
      <c r="HZ4" s="14" t="s">
        <v>1132</v>
      </c>
      <c r="IA4" s="14">
        <f>HW4</f>
        <v>2</v>
      </c>
      <c r="IB4" s="14" t="s">
        <v>1886</v>
      </c>
      <c r="IC4" s="14">
        <v>2</v>
      </c>
      <c r="ID4" s="14" t="s">
        <v>1132</v>
      </c>
      <c r="IE4" s="14">
        <f>IA4</f>
        <v>2</v>
      </c>
      <c r="IF4" s="14" t="s">
        <v>1886</v>
      </c>
      <c r="IG4" s="14">
        <v>2</v>
      </c>
      <c r="IH4" s="14" t="s">
        <v>1132</v>
      </c>
      <c r="II4" s="14">
        <f>IE4</f>
        <v>2</v>
      </c>
      <c r="IJ4" s="14" t="s">
        <v>1886</v>
      </c>
      <c r="IK4" s="14">
        <v>2</v>
      </c>
      <c r="IL4" s="14" t="s">
        <v>1132</v>
      </c>
      <c r="IM4" s="14">
        <f>II4</f>
        <v>2</v>
      </c>
      <c r="IN4" s="14" t="s">
        <v>1886</v>
      </c>
      <c r="IO4" s="14">
        <v>2</v>
      </c>
      <c r="IP4" s="14" t="s">
        <v>1132</v>
      </c>
      <c r="IQ4" s="14">
        <f>IM4</f>
        <v>2</v>
      </c>
      <c r="IR4" s="14" t="s">
        <v>1886</v>
      </c>
      <c r="IS4" s="14"/>
      <c r="IT4" s="14"/>
      <c r="IU4" s="14">
        <v>2</v>
      </c>
      <c r="IV4" s="14" t="s">
        <v>1055</v>
      </c>
      <c r="IW4" s="14">
        <v>2</v>
      </c>
      <c r="IX4" s="14" t="s">
        <v>1055</v>
      </c>
      <c r="IY4" s="14" t="s">
        <v>1006</v>
      </c>
      <c r="IZ4" s="14" t="s">
        <v>1006</v>
      </c>
      <c r="JA4" s="14">
        <v>2</v>
      </c>
      <c r="JB4" s="14" t="s">
        <v>1055</v>
      </c>
      <c r="JC4" s="14" t="s">
        <v>1006</v>
      </c>
      <c r="JD4" s="14" t="s">
        <v>1006</v>
      </c>
      <c r="JE4" s="14"/>
      <c r="JF4" s="14"/>
      <c r="JG4" s="14">
        <v>1</v>
      </c>
      <c r="JH4" s="14" t="s">
        <v>1150</v>
      </c>
      <c r="JI4" s="14">
        <v>1</v>
      </c>
      <c r="JJ4" s="14" t="s">
        <v>1156</v>
      </c>
      <c r="JK4" s="14">
        <v>1</v>
      </c>
      <c r="JL4" s="14" t="s">
        <v>1159</v>
      </c>
      <c r="JM4" s="14">
        <v>1</v>
      </c>
      <c r="JN4" s="14" t="s">
        <v>1164</v>
      </c>
      <c r="JO4" s="14">
        <v>1</v>
      </c>
      <c r="JP4" s="14" t="s">
        <v>1168</v>
      </c>
      <c r="JQ4" s="14">
        <v>1</v>
      </c>
      <c r="JR4" s="14" t="s">
        <v>1172</v>
      </c>
      <c r="JS4" s="14">
        <v>1</v>
      </c>
      <c r="JT4" s="14" t="s">
        <v>1177</v>
      </c>
      <c r="JU4" s="14">
        <v>1</v>
      </c>
      <c r="JV4" s="14" t="s">
        <v>1180</v>
      </c>
      <c r="JW4" s="14">
        <v>1</v>
      </c>
      <c r="JX4" s="14" t="s">
        <v>1184</v>
      </c>
      <c r="JY4" s="14">
        <v>1</v>
      </c>
      <c r="JZ4" s="14" t="s">
        <v>1188</v>
      </c>
      <c r="KA4" s="14">
        <v>1</v>
      </c>
      <c r="KB4" s="14" t="s">
        <v>1191</v>
      </c>
      <c r="KC4" s="14">
        <v>1</v>
      </c>
      <c r="KD4" s="14" t="s">
        <v>1196</v>
      </c>
      <c r="KE4" s="14"/>
      <c r="KF4" s="14"/>
      <c r="KG4" s="14"/>
      <c r="KH4" s="14"/>
      <c r="KI4" s="14"/>
      <c r="KJ4" s="14"/>
      <c r="KK4" s="14">
        <v>1</v>
      </c>
      <c r="KL4" s="14" t="s">
        <v>1150</v>
      </c>
      <c r="KM4" s="14">
        <v>1</v>
      </c>
      <c r="KN4" s="14" t="s">
        <v>1156</v>
      </c>
      <c r="KO4" s="14">
        <v>1</v>
      </c>
      <c r="KP4" s="14" t="s">
        <v>1159</v>
      </c>
      <c r="KQ4" s="14">
        <v>1</v>
      </c>
      <c r="KR4" s="14" t="s">
        <v>1164</v>
      </c>
      <c r="KS4" s="14">
        <v>1</v>
      </c>
      <c r="KT4" s="14" t="s">
        <v>1168</v>
      </c>
      <c r="KU4" s="14">
        <v>1</v>
      </c>
      <c r="KV4" s="14" t="s">
        <v>1172</v>
      </c>
      <c r="KW4" s="14">
        <v>1</v>
      </c>
      <c r="KX4" s="14" t="s">
        <v>1177</v>
      </c>
      <c r="KY4" s="14">
        <v>1</v>
      </c>
      <c r="KZ4" s="14" t="s">
        <v>1180</v>
      </c>
      <c r="LA4" s="14">
        <v>1</v>
      </c>
      <c r="LB4" s="14" t="s">
        <v>1184</v>
      </c>
      <c r="LC4" s="14">
        <v>1</v>
      </c>
      <c r="LD4" s="14" t="s">
        <v>1188</v>
      </c>
      <c r="LE4" s="14">
        <v>1</v>
      </c>
      <c r="LF4" s="14" t="s">
        <v>1191</v>
      </c>
      <c r="LG4" s="14">
        <v>1</v>
      </c>
      <c r="LH4" s="14" t="s">
        <v>1196</v>
      </c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>
        <v>2</v>
      </c>
      <c r="LT4" s="14" t="s">
        <v>1260</v>
      </c>
      <c r="LU4" s="14"/>
      <c r="LV4" s="14"/>
      <c r="LW4" s="14"/>
      <c r="LX4" s="14"/>
      <c r="LY4" s="14"/>
      <c r="LZ4" s="14"/>
      <c r="MA4" s="14">
        <v>2</v>
      </c>
      <c r="MB4" s="14" t="s">
        <v>1012</v>
      </c>
      <c r="MC4" s="14"/>
      <c r="MD4" s="14"/>
      <c r="ME4" s="14"/>
      <c r="MF4" s="14"/>
      <c r="MG4" s="14"/>
      <c r="MH4" s="14"/>
      <c r="MI4" s="14">
        <v>2</v>
      </c>
      <c r="MJ4" s="14" t="s">
        <v>1261</v>
      </c>
      <c r="MK4" s="14"/>
      <c r="ML4" s="14"/>
      <c r="MM4" s="14"/>
      <c r="MN4" s="14"/>
      <c r="MO4" s="14"/>
      <c r="MP4" s="14"/>
      <c r="MQ4" s="14">
        <v>2</v>
      </c>
      <c r="MR4" s="14" t="s">
        <v>1261</v>
      </c>
      <c r="MS4" s="14"/>
      <c r="MT4" s="14"/>
      <c r="MU4" s="14"/>
      <c r="MV4" s="14"/>
      <c r="MW4" s="14"/>
      <c r="MX4" s="14"/>
      <c r="MY4" s="14">
        <v>2</v>
      </c>
      <c r="MZ4" s="14" t="s">
        <v>1261</v>
      </c>
      <c r="NA4" s="14"/>
      <c r="NB4" s="14"/>
      <c r="NC4" s="14"/>
      <c r="ND4" s="14"/>
      <c r="NE4" s="14"/>
      <c r="NF4" s="14"/>
      <c r="NG4" s="14">
        <v>2</v>
      </c>
      <c r="NH4" s="14" t="s">
        <v>1261</v>
      </c>
      <c r="NI4" s="14"/>
      <c r="NJ4" s="14"/>
      <c r="NK4" s="14"/>
      <c r="NL4" s="14"/>
      <c r="NM4" s="14"/>
      <c r="NN4" s="14"/>
      <c r="NO4" s="14">
        <v>2</v>
      </c>
      <c r="NP4" s="14" t="s">
        <v>1261</v>
      </c>
      <c r="NQ4" s="14">
        <v>2</v>
      </c>
      <c r="NR4" s="14" t="s">
        <v>1054</v>
      </c>
      <c r="NS4" s="14">
        <v>2</v>
      </c>
      <c r="NT4" s="14" t="s">
        <v>1054</v>
      </c>
      <c r="NU4" s="14">
        <v>2</v>
      </c>
      <c r="NV4" s="14" t="s">
        <v>1054</v>
      </c>
      <c r="NW4" s="14">
        <v>2</v>
      </c>
      <c r="NX4" s="14" t="s">
        <v>410</v>
      </c>
      <c r="NY4" s="14">
        <v>2</v>
      </c>
      <c r="NZ4" s="14" t="s">
        <v>410</v>
      </c>
      <c r="OA4" s="14">
        <f>NY4</f>
        <v>2</v>
      </c>
      <c r="OB4" s="14" t="str">
        <f t="shared" si="1451"/>
        <v>Yes</v>
      </c>
      <c r="OC4" s="14">
        <f t="shared" si="1451"/>
        <v>2</v>
      </c>
      <c r="OD4" s="14" t="str">
        <f t="shared" si="1451"/>
        <v>Yes</v>
      </c>
      <c r="OE4" s="14">
        <f t="shared" si="1451"/>
        <v>2</v>
      </c>
      <c r="OF4" s="14" t="str">
        <f t="shared" si="1451"/>
        <v>Yes</v>
      </c>
      <c r="OG4" s="14">
        <f t="shared" si="1451"/>
        <v>2</v>
      </c>
      <c r="OH4" s="14" t="str">
        <f t="shared" si="1451"/>
        <v>Yes</v>
      </c>
      <c r="OI4" s="14">
        <f t="shared" si="1451"/>
        <v>2</v>
      </c>
      <c r="OJ4" s="14" t="str">
        <f t="shared" si="1451"/>
        <v>Yes</v>
      </c>
      <c r="OK4" s="14">
        <f t="shared" si="1452"/>
        <v>2</v>
      </c>
      <c r="OL4" s="14" t="str">
        <f t="shared" si="1453"/>
        <v>Yes</v>
      </c>
      <c r="OM4" s="14">
        <v>2</v>
      </c>
      <c r="ON4" s="14" t="s">
        <v>410</v>
      </c>
      <c r="OO4" s="14">
        <f>OM4</f>
        <v>2</v>
      </c>
      <c r="OP4" s="14" t="str">
        <f t="shared" ref="OP4" si="1653">ON4</f>
        <v>Yes</v>
      </c>
      <c r="OQ4" s="14">
        <f t="shared" ref="OQ4" si="1654">OO4</f>
        <v>2</v>
      </c>
      <c r="OR4" s="14" t="str">
        <f t="shared" ref="OR4" si="1655">OP4</f>
        <v>Yes</v>
      </c>
      <c r="OS4" s="14">
        <f t="shared" ref="OS4" si="1656">OQ4</f>
        <v>2</v>
      </c>
      <c r="OT4" s="14" t="str">
        <f t="shared" ref="OT4" si="1657">OR4</f>
        <v>Yes</v>
      </c>
      <c r="OU4" s="14">
        <f t="shared" ref="OU4" si="1658">OS4</f>
        <v>2</v>
      </c>
      <c r="OV4" s="14" t="str">
        <f t="shared" ref="OV4" si="1659">OT4</f>
        <v>Yes</v>
      </c>
      <c r="OW4" s="14">
        <f t="shared" ref="OW4" si="1660">OU4</f>
        <v>2</v>
      </c>
      <c r="OX4" s="14" t="str">
        <f t="shared" ref="OX4" si="1661">OV4</f>
        <v>Yes</v>
      </c>
      <c r="OY4" s="14">
        <f t="shared" ref="OY4" si="1662">OW4</f>
        <v>2</v>
      </c>
      <c r="OZ4" s="14" t="str">
        <f t="shared" ref="OZ4" si="1663">OX4</f>
        <v>Yes</v>
      </c>
      <c r="PA4" s="14">
        <f t="shared" si="1455"/>
        <v>2</v>
      </c>
      <c r="PB4" s="14" t="str">
        <f t="shared" ref="PB4" si="1664">OZ4</f>
        <v>Yes</v>
      </c>
      <c r="PC4" s="14">
        <f t="shared" si="1457"/>
        <v>2</v>
      </c>
      <c r="PD4" s="14" t="str">
        <f t="shared" si="1458"/>
        <v>Yes</v>
      </c>
      <c r="PE4" s="14">
        <f t="shared" si="1459"/>
        <v>2</v>
      </c>
      <c r="PF4" s="14" t="str">
        <f t="shared" si="1460"/>
        <v>Yes</v>
      </c>
      <c r="PG4" s="14">
        <f t="shared" si="1461"/>
        <v>2</v>
      </c>
      <c r="PH4" s="14" t="str">
        <f t="shared" si="1462"/>
        <v>Yes</v>
      </c>
      <c r="PI4" s="14">
        <f t="shared" si="1463"/>
        <v>2</v>
      </c>
      <c r="PJ4" s="14" t="str">
        <f t="shared" si="1464"/>
        <v>Yes</v>
      </c>
      <c r="PK4" s="14">
        <f t="shared" si="1465"/>
        <v>2</v>
      </c>
      <c r="PL4" s="14" t="str">
        <f t="shared" si="1466"/>
        <v>Yes</v>
      </c>
      <c r="PM4" s="14">
        <f t="shared" si="1467"/>
        <v>2</v>
      </c>
      <c r="PN4" s="14" t="str">
        <f t="shared" si="1468"/>
        <v>Yes</v>
      </c>
      <c r="PO4" s="14">
        <f t="shared" si="1469"/>
        <v>2</v>
      </c>
      <c r="PP4" s="14" t="str">
        <f t="shared" si="1470"/>
        <v>Yes</v>
      </c>
      <c r="PQ4" s="14">
        <f t="shared" si="1471"/>
        <v>2</v>
      </c>
      <c r="PR4" s="14" t="str">
        <f t="shared" ref="PR4" si="1665">PP4</f>
        <v>Yes</v>
      </c>
      <c r="PS4" s="14">
        <f t="shared" si="1473"/>
        <v>2</v>
      </c>
      <c r="PT4" s="14" t="str">
        <f t="shared" si="1474"/>
        <v>Yes</v>
      </c>
      <c r="PU4" s="14">
        <f t="shared" si="1475"/>
        <v>2</v>
      </c>
      <c r="PV4" s="14" t="str">
        <f t="shared" si="1476"/>
        <v>Yes</v>
      </c>
      <c r="PW4" s="14">
        <f t="shared" si="1477"/>
        <v>2</v>
      </c>
      <c r="PX4" s="14" t="str">
        <f t="shared" si="1478"/>
        <v>Yes</v>
      </c>
      <c r="PY4" s="14">
        <f t="shared" si="1479"/>
        <v>2</v>
      </c>
      <c r="PZ4" s="14" t="str">
        <f t="shared" si="1480"/>
        <v>Yes</v>
      </c>
      <c r="QA4" s="14">
        <f t="shared" si="1481"/>
        <v>2</v>
      </c>
      <c r="QB4" s="14" t="str">
        <f t="shared" si="1482"/>
        <v>Yes</v>
      </c>
      <c r="QC4" s="14">
        <f t="shared" si="1483"/>
        <v>2</v>
      </c>
      <c r="QD4" s="14" t="str">
        <f t="shared" si="1484"/>
        <v>Yes</v>
      </c>
      <c r="QE4" s="14">
        <f t="shared" si="1485"/>
        <v>2</v>
      </c>
      <c r="QF4" s="14" t="str">
        <f t="shared" si="1486"/>
        <v>Yes</v>
      </c>
      <c r="QG4" s="14">
        <f t="shared" si="1487"/>
        <v>2</v>
      </c>
      <c r="QH4" s="14" t="str">
        <f t="shared" si="1488"/>
        <v>Yes</v>
      </c>
      <c r="QI4" s="14" t="s">
        <v>341</v>
      </c>
      <c r="QJ4" s="14" t="s">
        <v>341</v>
      </c>
      <c r="QK4" s="14" t="s">
        <v>341</v>
      </c>
      <c r="QL4" s="14" t="s">
        <v>341</v>
      </c>
      <c r="QM4" s="14" t="s">
        <v>341</v>
      </c>
      <c r="QN4" s="14" t="s">
        <v>341</v>
      </c>
      <c r="QO4" s="14">
        <v>2</v>
      </c>
      <c r="QP4" s="50" t="s">
        <v>1329</v>
      </c>
      <c r="QQ4" s="14" t="s">
        <v>341</v>
      </c>
      <c r="QR4" s="14" t="s">
        <v>341</v>
      </c>
      <c r="QS4" s="14">
        <v>2</v>
      </c>
      <c r="QT4" s="50" t="s">
        <v>1329</v>
      </c>
      <c r="QU4" s="14" t="s">
        <v>341</v>
      </c>
      <c r="QV4" s="14" t="s">
        <v>341</v>
      </c>
      <c r="QW4" s="14" t="s">
        <v>341</v>
      </c>
      <c r="QX4" s="14" t="s">
        <v>341</v>
      </c>
      <c r="QY4" s="14" t="s">
        <v>341</v>
      </c>
      <c r="QZ4" s="14" t="s">
        <v>341</v>
      </c>
      <c r="RA4" s="14">
        <v>2</v>
      </c>
      <c r="RB4" s="14" t="s">
        <v>410</v>
      </c>
      <c r="RC4" s="14">
        <f>RA4</f>
        <v>2</v>
      </c>
      <c r="RD4" s="14" t="s">
        <v>1335</v>
      </c>
      <c r="RE4" s="14">
        <f t="shared" si="1489"/>
        <v>2</v>
      </c>
      <c r="RF4" s="14" t="s">
        <v>410</v>
      </c>
      <c r="RG4" s="14">
        <f t="shared" si="1489"/>
        <v>2</v>
      </c>
      <c r="RH4" s="14" t="str">
        <f t="shared" si="1489"/>
        <v>Yes</v>
      </c>
      <c r="RI4" s="14">
        <f t="shared" si="1489"/>
        <v>2</v>
      </c>
      <c r="RJ4" s="14" t="str">
        <f t="shared" si="1489"/>
        <v>Yes</v>
      </c>
      <c r="RK4" s="14">
        <f t="shared" si="1489"/>
        <v>2</v>
      </c>
      <c r="RL4" s="14" t="str">
        <f t="shared" si="1489"/>
        <v>Yes</v>
      </c>
      <c r="RM4" s="14">
        <f t="shared" si="1489"/>
        <v>2</v>
      </c>
      <c r="RN4" s="14" t="str">
        <f t="shared" si="1489"/>
        <v>Yes</v>
      </c>
      <c r="RO4" s="14">
        <f t="shared" si="1489"/>
        <v>2</v>
      </c>
      <c r="RP4" s="14" t="str">
        <f t="shared" si="1489"/>
        <v>Yes</v>
      </c>
      <c r="RQ4" s="14">
        <v>2</v>
      </c>
      <c r="RR4" s="14" t="s">
        <v>1338</v>
      </c>
      <c r="RS4" s="14">
        <f t="shared" si="1490"/>
        <v>2</v>
      </c>
      <c r="RT4" s="14" t="s">
        <v>410</v>
      </c>
      <c r="RU4" s="14">
        <f t="shared" si="1491"/>
        <v>2</v>
      </c>
      <c r="RV4" s="14" t="str">
        <f t="shared" si="1492"/>
        <v>Yes</v>
      </c>
      <c r="RW4" s="14">
        <f t="shared" si="1493"/>
        <v>2</v>
      </c>
      <c r="RX4" s="14" t="str">
        <f t="shared" si="1494"/>
        <v>Yes</v>
      </c>
      <c r="RY4" s="14">
        <v>2</v>
      </c>
      <c r="RZ4" s="14" t="s">
        <v>410</v>
      </c>
      <c r="SA4" s="14">
        <f>RY4</f>
        <v>2</v>
      </c>
      <c r="SB4" s="14" t="str">
        <f t="shared" si="1495"/>
        <v>Yes</v>
      </c>
      <c r="SC4" s="14">
        <f t="shared" si="1495"/>
        <v>2</v>
      </c>
      <c r="SD4" s="14" t="str">
        <f t="shared" si="1495"/>
        <v>Yes</v>
      </c>
      <c r="SE4" s="14">
        <f t="shared" si="1495"/>
        <v>2</v>
      </c>
      <c r="SF4" s="14" t="str">
        <f t="shared" si="1495"/>
        <v>Yes</v>
      </c>
      <c r="SG4" s="14">
        <f t="shared" si="1495"/>
        <v>2</v>
      </c>
      <c r="SH4" s="14" t="str">
        <f t="shared" si="1495"/>
        <v>Yes</v>
      </c>
      <c r="SI4" s="14">
        <f t="shared" si="1495"/>
        <v>2</v>
      </c>
      <c r="SJ4" s="14" t="str">
        <f t="shared" si="1495"/>
        <v>Yes</v>
      </c>
      <c r="SK4" s="14">
        <f t="shared" si="1495"/>
        <v>2</v>
      </c>
      <c r="SL4" s="14" t="str">
        <f t="shared" si="1495"/>
        <v>Yes</v>
      </c>
      <c r="SM4" s="14">
        <f t="shared" si="1495"/>
        <v>2</v>
      </c>
      <c r="SN4" s="14" t="str">
        <f t="shared" si="1495"/>
        <v>Yes</v>
      </c>
      <c r="SO4" s="14">
        <f t="shared" si="1495"/>
        <v>2</v>
      </c>
      <c r="SP4" s="14" t="str">
        <f t="shared" si="1495"/>
        <v>Yes</v>
      </c>
      <c r="SQ4" s="14">
        <f t="shared" si="1495"/>
        <v>2</v>
      </c>
      <c r="SR4" s="14" t="str">
        <f t="shared" si="1495"/>
        <v>Yes</v>
      </c>
      <c r="SS4" s="14">
        <f t="shared" si="1495"/>
        <v>2</v>
      </c>
      <c r="ST4" s="14" t="str">
        <f t="shared" si="1495"/>
        <v>Yes</v>
      </c>
      <c r="SU4" s="14">
        <f t="shared" si="1495"/>
        <v>2</v>
      </c>
      <c r="SV4" s="14" t="str">
        <f t="shared" si="1495"/>
        <v>Yes</v>
      </c>
      <c r="SW4" s="14">
        <f t="shared" si="1495"/>
        <v>2</v>
      </c>
      <c r="SX4" s="14" t="str">
        <f t="shared" si="1495"/>
        <v>Yes</v>
      </c>
      <c r="SY4" s="14">
        <f t="shared" si="1495"/>
        <v>2</v>
      </c>
      <c r="SZ4" s="14" t="str">
        <f t="shared" si="1495"/>
        <v>Yes</v>
      </c>
      <c r="TA4" s="14">
        <f t="shared" si="1495"/>
        <v>2</v>
      </c>
      <c r="TB4" s="14" t="str">
        <f t="shared" si="1495"/>
        <v>Yes</v>
      </c>
      <c r="TC4" s="14">
        <f t="shared" si="1495"/>
        <v>2</v>
      </c>
      <c r="TD4" s="14" t="str">
        <f t="shared" si="1495"/>
        <v>Yes</v>
      </c>
      <c r="TE4" s="14">
        <f t="shared" si="1495"/>
        <v>2</v>
      </c>
      <c r="TF4" s="14" t="str">
        <f t="shared" si="1495"/>
        <v>Yes</v>
      </c>
      <c r="TG4" s="14">
        <f t="shared" si="1495"/>
        <v>2</v>
      </c>
      <c r="TH4" s="14" t="str">
        <f t="shared" si="1495"/>
        <v>Yes</v>
      </c>
      <c r="TI4" s="14">
        <f t="shared" si="1495"/>
        <v>2</v>
      </c>
      <c r="TJ4" s="14" t="str">
        <f t="shared" si="1495"/>
        <v>Yes</v>
      </c>
      <c r="TK4" s="14">
        <f t="shared" si="1496"/>
        <v>2</v>
      </c>
      <c r="TL4" s="14" t="str">
        <f t="shared" si="1497"/>
        <v>Yes</v>
      </c>
      <c r="TM4" s="14">
        <f t="shared" si="1498"/>
        <v>2</v>
      </c>
      <c r="TN4" s="14" t="str">
        <f t="shared" si="1499"/>
        <v>Yes</v>
      </c>
      <c r="TO4" s="14">
        <f t="shared" si="1500"/>
        <v>2</v>
      </c>
      <c r="TP4" s="14" t="str">
        <f t="shared" si="1501"/>
        <v>Yes</v>
      </c>
      <c r="TQ4" s="14">
        <f t="shared" si="1502"/>
        <v>2</v>
      </c>
      <c r="TR4" s="14" t="str">
        <f t="shared" si="1503"/>
        <v>Yes</v>
      </c>
      <c r="TS4" s="14">
        <f t="shared" si="1504"/>
        <v>2</v>
      </c>
      <c r="TT4" s="14" t="str">
        <f t="shared" si="1505"/>
        <v>Yes</v>
      </c>
      <c r="TU4" s="14">
        <f t="shared" si="1506"/>
        <v>2</v>
      </c>
      <c r="TV4" s="14" t="str">
        <f t="shared" si="1507"/>
        <v>Yes</v>
      </c>
      <c r="TW4" s="14">
        <f t="shared" si="1508"/>
        <v>2</v>
      </c>
      <c r="TX4" s="14" t="str">
        <f t="shared" si="1509"/>
        <v>Yes</v>
      </c>
      <c r="TY4" s="14">
        <f t="shared" si="1510"/>
        <v>2</v>
      </c>
      <c r="TZ4" s="14" t="str">
        <f t="shared" si="1511"/>
        <v>Yes</v>
      </c>
      <c r="UA4" s="14">
        <f t="shared" si="1512"/>
        <v>2</v>
      </c>
      <c r="UB4" s="14" t="str">
        <f t="shared" si="1513"/>
        <v>Yes</v>
      </c>
      <c r="UC4" s="14">
        <f t="shared" si="1514"/>
        <v>2</v>
      </c>
      <c r="UD4" s="14" t="str">
        <f t="shared" si="1515"/>
        <v>Yes</v>
      </c>
      <c r="UE4" s="14">
        <f t="shared" si="1516"/>
        <v>2</v>
      </c>
      <c r="UF4" s="14" t="str">
        <f t="shared" si="1517"/>
        <v>Yes</v>
      </c>
      <c r="UG4" s="14">
        <f t="shared" si="1518"/>
        <v>2</v>
      </c>
      <c r="UH4" s="14" t="str">
        <f t="shared" si="1519"/>
        <v>Yes</v>
      </c>
      <c r="UI4" s="14">
        <f t="shared" si="1520"/>
        <v>2</v>
      </c>
      <c r="UJ4" s="14" t="str">
        <f t="shared" si="1521"/>
        <v>Yes</v>
      </c>
      <c r="UK4" s="14">
        <f t="shared" si="1522"/>
        <v>2</v>
      </c>
      <c r="UL4" s="14" t="str">
        <f t="shared" si="1523"/>
        <v>Yes</v>
      </c>
      <c r="UM4" s="14">
        <f t="shared" si="1524"/>
        <v>2</v>
      </c>
      <c r="UN4" s="14" t="str">
        <f t="shared" si="1525"/>
        <v>Yes</v>
      </c>
      <c r="UO4" s="14">
        <f t="shared" si="1526"/>
        <v>2</v>
      </c>
      <c r="UP4" s="14" t="str">
        <f t="shared" si="1527"/>
        <v>Yes</v>
      </c>
      <c r="UQ4" s="14">
        <f t="shared" si="1528"/>
        <v>2</v>
      </c>
      <c r="UR4" s="14" t="str">
        <f t="shared" si="1529"/>
        <v>Yes</v>
      </c>
      <c r="US4" s="14">
        <f t="shared" si="1530"/>
        <v>2</v>
      </c>
      <c r="UT4" s="14" t="str">
        <f t="shared" si="1531"/>
        <v>Yes</v>
      </c>
      <c r="UU4" s="14">
        <f t="shared" si="1532"/>
        <v>2</v>
      </c>
      <c r="UV4" s="14" t="str">
        <f t="shared" si="1533"/>
        <v>Yes</v>
      </c>
      <c r="UW4" s="14">
        <f t="shared" si="1534"/>
        <v>2</v>
      </c>
      <c r="UX4" s="14" t="str">
        <f t="shared" si="1535"/>
        <v>Yes</v>
      </c>
      <c r="UY4" s="14"/>
      <c r="UZ4" s="14"/>
      <c r="VA4" s="14">
        <v>2</v>
      </c>
      <c r="VB4" s="14" t="s">
        <v>410</v>
      </c>
      <c r="VC4" s="14"/>
      <c r="VD4" s="14"/>
      <c r="VE4" s="14">
        <v>2</v>
      </c>
      <c r="VF4" s="14" t="s">
        <v>1041</v>
      </c>
      <c r="VG4" s="14" t="s">
        <v>338</v>
      </c>
      <c r="VH4" s="14" t="s">
        <v>338</v>
      </c>
      <c r="VI4" s="14"/>
      <c r="VJ4" s="14"/>
      <c r="VK4" s="14"/>
      <c r="VL4" s="14"/>
      <c r="VM4" s="14">
        <v>2</v>
      </c>
      <c r="VN4" s="14" t="s">
        <v>410</v>
      </c>
      <c r="VO4" s="14" t="s">
        <v>338</v>
      </c>
      <c r="VP4" s="14" t="s">
        <v>338</v>
      </c>
      <c r="VQ4" s="14"/>
      <c r="VR4" s="14"/>
      <c r="VS4" s="14"/>
      <c r="VT4" s="14"/>
      <c r="VU4" s="14" t="s">
        <v>338</v>
      </c>
      <c r="VV4" s="14" t="s">
        <v>338</v>
      </c>
      <c r="VW4" s="14">
        <v>2</v>
      </c>
      <c r="VX4" s="14" t="s">
        <v>410</v>
      </c>
      <c r="VY4" s="14"/>
      <c r="VZ4" s="14"/>
      <c r="WA4" s="14">
        <v>2</v>
      </c>
      <c r="WB4" s="14" t="s">
        <v>410</v>
      </c>
      <c r="WC4" s="14"/>
      <c r="WD4" s="14"/>
      <c r="WE4" s="14">
        <v>2</v>
      </c>
      <c r="WF4" s="14" t="s">
        <v>410</v>
      </c>
      <c r="WG4" s="14"/>
      <c r="WH4" s="14"/>
      <c r="WI4" s="14"/>
      <c r="WJ4" s="14"/>
      <c r="WK4" s="14">
        <v>2</v>
      </c>
      <c r="WL4" s="14" t="s">
        <v>410</v>
      </c>
      <c r="WM4" s="14"/>
      <c r="WN4" s="14"/>
      <c r="WO4" s="14">
        <v>2</v>
      </c>
      <c r="WP4" s="14" t="s">
        <v>410</v>
      </c>
      <c r="WQ4" s="14"/>
      <c r="WR4" s="14"/>
      <c r="WS4" s="14">
        <v>2</v>
      </c>
      <c r="WT4" s="14" t="s">
        <v>410</v>
      </c>
      <c r="WU4" s="14"/>
      <c r="WV4" s="14"/>
      <c r="WW4" s="14">
        <v>2</v>
      </c>
      <c r="WX4" s="14" t="s">
        <v>410</v>
      </c>
      <c r="WY4" s="14"/>
      <c r="WZ4" s="14"/>
      <c r="XA4" s="14">
        <v>2</v>
      </c>
      <c r="XB4" s="14" t="s">
        <v>410</v>
      </c>
      <c r="XC4" s="14"/>
      <c r="XD4" s="14"/>
      <c r="XE4" s="14">
        <v>2</v>
      </c>
      <c r="XF4" s="14" t="s">
        <v>1417</v>
      </c>
      <c r="XG4" s="14"/>
      <c r="XH4" s="14"/>
      <c r="XI4" s="14"/>
      <c r="XJ4" s="14"/>
      <c r="XK4" s="14">
        <v>2</v>
      </c>
      <c r="XL4" s="14" t="s">
        <v>1421</v>
      </c>
      <c r="XM4" s="14">
        <v>2</v>
      </c>
      <c r="XN4" s="14" t="s">
        <v>1417</v>
      </c>
      <c r="XQ4" s="14"/>
      <c r="XR4" s="14"/>
      <c r="XS4" s="14">
        <f>XS3+1</f>
        <v>2</v>
      </c>
      <c r="XT4" s="14" t="s">
        <v>1443</v>
      </c>
      <c r="XV4" s="14"/>
      <c r="XW4" s="14"/>
      <c r="XX4" s="14"/>
      <c r="XY4" s="14">
        <f>XY3+1</f>
        <v>2</v>
      </c>
      <c r="XZ4" s="14" t="s">
        <v>1443</v>
      </c>
      <c r="YA4" s="14"/>
      <c r="YB4" s="14"/>
      <c r="YC4" s="14"/>
      <c r="YD4" s="14"/>
      <c r="YE4" s="14">
        <f>YE3+1</f>
        <v>2</v>
      </c>
      <c r="YF4" s="14" t="s">
        <v>1443</v>
      </c>
      <c r="YG4" s="14"/>
      <c r="YH4" s="14"/>
      <c r="YI4" s="14"/>
      <c r="YJ4" s="14"/>
      <c r="YK4" s="14">
        <f>YK3+1</f>
        <v>2</v>
      </c>
      <c r="YL4" s="14" t="s">
        <v>1443</v>
      </c>
      <c r="YM4" s="14"/>
      <c r="YN4" s="14"/>
      <c r="YO4" s="14"/>
      <c r="YP4" s="14"/>
      <c r="YQ4" s="14">
        <f ca="1">YQ3+1</f>
        <v>2</v>
      </c>
      <c r="YR4" s="14" t="s">
        <v>1443</v>
      </c>
      <c r="YS4" s="14"/>
      <c r="YT4" s="14"/>
      <c r="YU4" s="14"/>
      <c r="YV4" s="14"/>
      <c r="YW4" s="14">
        <f ca="1">YW3+1</f>
        <v>2</v>
      </c>
      <c r="YX4" s="14" t="s">
        <v>1443</v>
      </c>
      <c r="YY4" s="14"/>
      <c r="YZ4" s="14"/>
      <c r="ZA4" s="14"/>
      <c r="ZB4" s="14"/>
      <c r="ZC4" s="14">
        <f ca="1">ZC3+1</f>
        <v>2</v>
      </c>
      <c r="ZD4" s="14" t="s">
        <v>1443</v>
      </c>
      <c r="ZE4" s="14"/>
      <c r="ZF4" s="14"/>
      <c r="ZG4" s="14"/>
      <c r="ZH4" s="14"/>
      <c r="ZI4" s="14">
        <v>2</v>
      </c>
      <c r="ZJ4" s="14" t="s">
        <v>409</v>
      </c>
      <c r="ZK4" s="14"/>
      <c r="ZL4" s="14"/>
      <c r="ZM4" s="14"/>
      <c r="ZN4" s="14"/>
      <c r="ZO4" s="14">
        <v>2</v>
      </c>
      <c r="ZP4" s="14" t="s">
        <v>658</v>
      </c>
      <c r="ZQ4" s="14"/>
      <c r="ZR4" s="14"/>
      <c r="ZS4" s="14">
        <v>2</v>
      </c>
      <c r="ZT4" s="14" t="s">
        <v>658</v>
      </c>
      <c r="ZU4" s="14"/>
      <c r="ZV4" s="14"/>
      <c r="ZW4" s="14">
        <v>2</v>
      </c>
      <c r="ZX4" s="14" t="s">
        <v>658</v>
      </c>
      <c r="ZY4" s="14"/>
      <c r="ZZ4" s="14"/>
      <c r="AAA4" s="14">
        <v>2</v>
      </c>
      <c r="AAB4" s="14" t="s">
        <v>658</v>
      </c>
      <c r="AAC4" s="14"/>
      <c r="AAD4" s="14"/>
      <c r="AAE4" s="14">
        <v>2</v>
      </c>
      <c r="AAF4" s="14" t="s">
        <v>658</v>
      </c>
      <c r="AAG4" s="14"/>
      <c r="AAH4" s="14"/>
      <c r="AAI4" s="14">
        <v>2</v>
      </c>
      <c r="AAJ4" s="14" t="s">
        <v>658</v>
      </c>
      <c r="AAK4" s="14"/>
      <c r="AAL4" s="14"/>
      <c r="AAM4" s="14">
        <v>2</v>
      </c>
      <c r="AAN4" s="14" t="s">
        <v>658</v>
      </c>
      <c r="AAO4" s="14"/>
      <c r="AAP4" s="14"/>
      <c r="AAQ4" s="14">
        <v>2</v>
      </c>
      <c r="AAR4" s="14" t="s">
        <v>658</v>
      </c>
      <c r="AAS4" s="14"/>
      <c r="AAT4" s="14"/>
      <c r="AAU4" s="14">
        <v>2</v>
      </c>
      <c r="AAV4" s="14" t="s">
        <v>658</v>
      </c>
      <c r="AAW4" s="14"/>
      <c r="AAX4" s="14"/>
      <c r="AAY4" s="14">
        <v>2</v>
      </c>
      <c r="AAZ4" s="14" t="s">
        <v>658</v>
      </c>
      <c r="ABA4" s="14"/>
      <c r="ABB4" s="14"/>
      <c r="ABC4" s="14">
        <v>2</v>
      </c>
      <c r="ABD4" s="14" t="s">
        <v>658</v>
      </c>
      <c r="ABE4" s="14"/>
      <c r="ABF4" s="14"/>
      <c r="ABG4" s="14">
        <v>2</v>
      </c>
      <c r="ABH4" s="14" t="s">
        <v>658</v>
      </c>
      <c r="ABI4" s="14"/>
      <c r="ABJ4" s="14"/>
      <c r="ABK4" s="14">
        <v>2</v>
      </c>
      <c r="ABL4" s="14" t="s">
        <v>658</v>
      </c>
      <c r="ABM4" s="14"/>
      <c r="ABN4" s="14"/>
      <c r="ABO4" s="14">
        <v>2</v>
      </c>
      <c r="ABP4" s="14" t="s">
        <v>658</v>
      </c>
      <c r="ABQ4" s="14"/>
      <c r="ABR4" s="14"/>
      <c r="ABS4" s="14">
        <v>2</v>
      </c>
      <c r="ABT4" s="14" t="s">
        <v>658</v>
      </c>
      <c r="ABU4" s="14"/>
      <c r="ABV4" s="14"/>
      <c r="ABW4" s="14">
        <v>2</v>
      </c>
      <c r="ABX4" s="14" t="s">
        <v>658</v>
      </c>
      <c r="ABY4" s="14"/>
      <c r="ABZ4" s="14"/>
      <c r="ACA4" s="14">
        <v>2</v>
      </c>
      <c r="ACB4" s="14" t="s">
        <v>658</v>
      </c>
      <c r="ACC4" s="14"/>
      <c r="ACD4" s="14"/>
      <c r="ACE4" s="14">
        <v>2</v>
      </c>
      <c r="ACF4" s="14" t="s">
        <v>658</v>
      </c>
      <c r="ACG4" s="14">
        <v>2</v>
      </c>
      <c r="ACH4" s="14" t="s">
        <v>1544</v>
      </c>
      <c r="ACI4" s="14"/>
      <c r="ACJ4" s="14"/>
      <c r="ACK4" s="14">
        <v>2</v>
      </c>
      <c r="ACL4" s="14" t="s">
        <v>658</v>
      </c>
      <c r="ACM4" s="14">
        <v>2</v>
      </c>
      <c r="ACN4" s="14" t="s">
        <v>1544</v>
      </c>
      <c r="ACO4" s="14"/>
      <c r="ACP4" s="14"/>
      <c r="ACQ4" s="14">
        <v>2</v>
      </c>
      <c r="ACR4" s="14" t="s">
        <v>658</v>
      </c>
      <c r="ACS4" s="14">
        <v>2</v>
      </c>
      <c r="ACT4" s="14" t="s">
        <v>1544</v>
      </c>
      <c r="ACU4" s="14"/>
      <c r="ACV4" s="14"/>
      <c r="ACW4" s="14">
        <v>2</v>
      </c>
      <c r="ACX4" s="14" t="s">
        <v>658</v>
      </c>
      <c r="ACY4" s="14">
        <v>2</v>
      </c>
      <c r="ACZ4" s="14" t="s">
        <v>1544</v>
      </c>
      <c r="ADA4" s="14"/>
      <c r="ADB4" s="14"/>
      <c r="ADC4" s="14">
        <v>2</v>
      </c>
      <c r="ADD4" s="14" t="s">
        <v>658</v>
      </c>
      <c r="ADE4" s="14">
        <v>2</v>
      </c>
      <c r="ADF4" s="14" t="s">
        <v>1544</v>
      </c>
      <c r="ADG4" s="14"/>
      <c r="ADH4" s="14"/>
      <c r="ADI4" s="14">
        <v>2</v>
      </c>
      <c r="ADJ4" s="14" t="s">
        <v>658</v>
      </c>
      <c r="ADK4" s="14">
        <v>2</v>
      </c>
      <c r="ADL4" s="14" t="s">
        <v>1544</v>
      </c>
      <c r="ADM4" s="14"/>
      <c r="ADN4" s="14"/>
      <c r="ADO4" s="14">
        <v>2</v>
      </c>
      <c r="ADP4" s="14" t="s">
        <v>658</v>
      </c>
      <c r="ADQ4" s="14">
        <v>2</v>
      </c>
      <c r="ADR4" s="14" t="s">
        <v>1544</v>
      </c>
      <c r="ADS4" s="14"/>
      <c r="ADT4" s="14"/>
      <c r="ADU4" s="14"/>
      <c r="ADV4" s="14"/>
      <c r="ADW4" s="14">
        <v>2</v>
      </c>
      <c r="ADX4" s="14" t="s">
        <v>658</v>
      </c>
      <c r="ADY4" s="14">
        <v>2</v>
      </c>
      <c r="ADZ4" s="14" t="s">
        <v>1544</v>
      </c>
      <c r="AEA4" s="14"/>
      <c r="AEB4" s="14"/>
      <c r="AEC4" s="14"/>
      <c r="AED4" s="14"/>
      <c r="AEE4" s="14">
        <v>2</v>
      </c>
      <c r="AEF4" s="14" t="s">
        <v>658</v>
      </c>
      <c r="AEG4" s="14">
        <v>2</v>
      </c>
      <c r="AEH4" s="14" t="s">
        <v>1544</v>
      </c>
      <c r="AEI4" s="14"/>
      <c r="AEJ4" s="14"/>
      <c r="AEK4" s="14"/>
      <c r="AEL4" s="14"/>
      <c r="AEM4" s="14">
        <v>2</v>
      </c>
      <c r="AEN4" s="14" t="s">
        <v>658</v>
      </c>
      <c r="AEO4" s="14">
        <v>2</v>
      </c>
      <c r="AEP4" s="14" t="s">
        <v>1544</v>
      </c>
      <c r="AEQ4" s="14"/>
      <c r="AER4" s="14"/>
      <c r="AES4" s="14"/>
      <c r="AET4" s="14"/>
      <c r="AEU4" s="14">
        <v>2</v>
      </c>
      <c r="AEV4" s="14" t="s">
        <v>658</v>
      </c>
      <c r="AEW4" s="14">
        <v>2</v>
      </c>
      <c r="AEX4" s="14" t="s">
        <v>1544</v>
      </c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>
        <v>2</v>
      </c>
      <c r="AFL4" s="14" t="s">
        <v>410</v>
      </c>
      <c r="AFM4" s="14"/>
      <c r="AFN4" s="14"/>
      <c r="AFO4" s="14"/>
      <c r="AFP4" s="14"/>
      <c r="AFQ4" s="14"/>
      <c r="AFR4" s="14"/>
      <c r="AFS4" s="14">
        <v>2</v>
      </c>
      <c r="AFT4" s="14" t="s">
        <v>410</v>
      </c>
      <c r="AFU4" s="14">
        <v>2</v>
      </c>
      <c r="AFV4" s="14" t="s">
        <v>410</v>
      </c>
      <c r="AFW4" s="14">
        <v>2</v>
      </c>
      <c r="AFX4" s="14" t="s">
        <v>1030</v>
      </c>
      <c r="AFY4" s="14">
        <v>2</v>
      </c>
      <c r="AFZ4" s="14" t="s">
        <v>410</v>
      </c>
      <c r="AGA4" s="14">
        <f>AGA3+1</f>
        <v>2</v>
      </c>
      <c r="AGB4" s="14" t="s">
        <v>1673</v>
      </c>
      <c r="AGC4" s="14"/>
      <c r="AGD4" s="14"/>
      <c r="AGE4" s="14"/>
      <c r="AGF4" s="14"/>
      <c r="AGG4" s="14">
        <f>AGG3+1</f>
        <v>2</v>
      </c>
      <c r="AGH4" s="14" t="s">
        <v>1673</v>
      </c>
      <c r="AGI4" s="14"/>
      <c r="AGJ4" s="14"/>
      <c r="AGK4" s="14"/>
      <c r="AGL4" s="14"/>
      <c r="AGM4" s="14">
        <f>AGM3+1</f>
        <v>2</v>
      </c>
      <c r="AGN4" s="14" t="s">
        <v>1673</v>
      </c>
      <c r="AGO4" s="14"/>
      <c r="AGP4" s="14"/>
      <c r="AGQ4" s="14"/>
      <c r="AGR4" s="14"/>
      <c r="AGS4" s="14">
        <f>AGS3+1</f>
        <v>2</v>
      </c>
      <c r="AGT4" s="14" t="s">
        <v>1673</v>
      </c>
      <c r="AGU4" s="14"/>
      <c r="AGV4" s="14"/>
      <c r="AGW4" s="14"/>
      <c r="AGX4" s="14"/>
      <c r="AGY4" s="14">
        <f>AGY3+1</f>
        <v>2</v>
      </c>
      <c r="AGZ4" s="14" t="s">
        <v>1673</v>
      </c>
      <c r="AHA4" s="14"/>
      <c r="AHB4" s="14"/>
      <c r="AHC4" s="14"/>
      <c r="AHD4" s="14"/>
      <c r="AHE4" s="14">
        <f>AHE3+1</f>
        <v>2</v>
      </c>
      <c r="AHF4" s="14" t="s">
        <v>1673</v>
      </c>
      <c r="AHG4" s="14"/>
      <c r="AHH4" s="14"/>
      <c r="AHI4" s="14"/>
      <c r="AHJ4" s="14"/>
      <c r="AHK4" s="14">
        <f>AHK3+1</f>
        <v>2</v>
      </c>
      <c r="AHL4" s="14" t="s">
        <v>1673</v>
      </c>
      <c r="AHM4" s="14"/>
      <c r="AHN4" s="14"/>
      <c r="AHO4" s="14"/>
      <c r="AHP4" s="14"/>
      <c r="AHQ4" s="14">
        <f>AHQ3+1</f>
        <v>2</v>
      </c>
      <c r="AHR4" s="14" t="s">
        <v>1673</v>
      </c>
      <c r="AHS4" s="14"/>
      <c r="AHT4" s="14"/>
      <c r="AHU4" s="14"/>
      <c r="AHV4" s="14"/>
      <c r="AHW4" s="14">
        <f>AHW3+1</f>
        <v>2</v>
      </c>
      <c r="AHX4" s="14" t="s">
        <v>1673</v>
      </c>
      <c r="AHY4" s="14"/>
      <c r="AHZ4" s="14"/>
      <c r="AIA4" s="14"/>
      <c r="AIB4" s="14"/>
      <c r="AIC4" s="14">
        <f>AIC3+1</f>
        <v>2</v>
      </c>
      <c r="AID4" s="14" t="s">
        <v>1673</v>
      </c>
      <c r="AIE4" s="14"/>
      <c r="AIF4" s="14"/>
      <c r="AIG4" s="14"/>
      <c r="AIH4" s="14"/>
      <c r="AII4" s="14">
        <f>AII3+1</f>
        <v>2</v>
      </c>
      <c r="AIJ4" s="14" t="s">
        <v>1673</v>
      </c>
      <c r="AIK4" s="14"/>
      <c r="AIL4" s="14"/>
      <c r="AIM4" s="14"/>
      <c r="AIN4" s="14"/>
      <c r="AIO4" s="14">
        <f>AIO3+1</f>
        <v>2</v>
      </c>
      <c r="AIP4" s="14" t="s">
        <v>1673</v>
      </c>
      <c r="AIQ4" s="14"/>
      <c r="AIR4" s="14"/>
      <c r="AIS4" s="14"/>
      <c r="AIT4" s="14"/>
      <c r="AIU4" s="14">
        <f>AIU3+1</f>
        <v>2</v>
      </c>
      <c r="AIV4" s="14" t="s">
        <v>1673</v>
      </c>
      <c r="AIW4" s="14"/>
      <c r="AIX4" s="14"/>
      <c r="AIY4" s="14"/>
      <c r="AIZ4" s="14"/>
      <c r="AJA4" s="14">
        <f>AJA3+1</f>
        <v>2</v>
      </c>
      <c r="AJB4" s="14" t="s">
        <v>1673</v>
      </c>
      <c r="AJC4" s="14"/>
      <c r="AJD4" s="14"/>
      <c r="AJE4" s="14"/>
      <c r="AJF4" s="14"/>
      <c r="AJG4" s="14">
        <v>2</v>
      </c>
      <c r="AJH4" s="14" t="s">
        <v>410</v>
      </c>
      <c r="AJI4" s="14">
        <f>AJG4</f>
        <v>2</v>
      </c>
      <c r="AJJ4" s="14" t="str">
        <f t="shared" si="1536"/>
        <v>Yes</v>
      </c>
      <c r="AJK4" s="14">
        <f t="shared" si="1537"/>
        <v>2</v>
      </c>
      <c r="AJL4" s="14" t="str">
        <f t="shared" si="1538"/>
        <v>Yes</v>
      </c>
      <c r="AJM4" s="14">
        <f t="shared" si="1539"/>
        <v>2</v>
      </c>
      <c r="AJN4" s="14" t="str">
        <f t="shared" si="1540"/>
        <v>Yes</v>
      </c>
      <c r="AJO4" s="14">
        <f t="shared" si="1541"/>
        <v>2</v>
      </c>
      <c r="AJP4" s="14" t="str">
        <f t="shared" si="1542"/>
        <v>Yes</v>
      </c>
      <c r="AJQ4" s="14">
        <f t="shared" si="1543"/>
        <v>2</v>
      </c>
      <c r="AJR4" s="14" t="str">
        <f t="shared" si="1544"/>
        <v>Yes</v>
      </c>
      <c r="AJS4" s="14">
        <f t="shared" si="1545"/>
        <v>2</v>
      </c>
      <c r="AJT4" s="14" t="str">
        <f t="shared" si="1546"/>
        <v>Yes</v>
      </c>
      <c r="AJU4" s="14">
        <f t="shared" si="1547"/>
        <v>2</v>
      </c>
      <c r="AJV4" s="14" t="str">
        <f t="shared" si="1548"/>
        <v>Yes</v>
      </c>
      <c r="AJW4" s="14">
        <v>2</v>
      </c>
      <c r="AJX4" s="14" t="s">
        <v>1793</v>
      </c>
      <c r="AJY4" s="14">
        <v>2</v>
      </c>
      <c r="AJZ4" s="14" t="s">
        <v>1793</v>
      </c>
      <c r="AKA4" s="14">
        <v>2</v>
      </c>
      <c r="AKB4" s="14" t="s">
        <v>410</v>
      </c>
      <c r="AKC4" s="14">
        <f>AKA4</f>
        <v>2</v>
      </c>
      <c r="AKD4" s="14" t="str">
        <f t="shared" si="1549"/>
        <v>Yes</v>
      </c>
      <c r="AKE4" s="14">
        <f t="shared" si="1550"/>
        <v>2</v>
      </c>
      <c r="AKF4" s="14" t="str">
        <f t="shared" si="1551"/>
        <v>Yes</v>
      </c>
      <c r="AKG4" s="14">
        <f t="shared" si="1552"/>
        <v>2</v>
      </c>
      <c r="AKH4" s="14" t="str">
        <f t="shared" si="1553"/>
        <v>Yes</v>
      </c>
      <c r="AKI4" s="14">
        <f t="shared" si="1554"/>
        <v>2</v>
      </c>
      <c r="AKJ4" s="14" t="str">
        <f t="shared" si="1555"/>
        <v>Yes</v>
      </c>
      <c r="AKK4" s="14">
        <f t="shared" si="1556"/>
        <v>2</v>
      </c>
      <c r="AKL4" s="14" t="str">
        <f t="shared" si="1557"/>
        <v>Yes</v>
      </c>
      <c r="AKM4" s="14">
        <f t="shared" si="1558"/>
        <v>2</v>
      </c>
      <c r="AKN4" s="14" t="str">
        <f t="shared" si="1559"/>
        <v>Yes</v>
      </c>
      <c r="AKO4" s="14">
        <f t="shared" si="1560"/>
        <v>2</v>
      </c>
      <c r="AKP4" s="14" t="str">
        <f t="shared" si="1561"/>
        <v>Yes</v>
      </c>
      <c r="AKQ4" s="14">
        <f t="shared" si="1562"/>
        <v>2</v>
      </c>
      <c r="AKR4" s="14" t="str">
        <f t="shared" si="1563"/>
        <v>Yes</v>
      </c>
      <c r="AKS4" s="14">
        <f t="shared" si="1564"/>
        <v>2</v>
      </c>
      <c r="AKT4" s="14" t="str">
        <f t="shared" si="1565"/>
        <v>Yes</v>
      </c>
      <c r="AKU4" s="14">
        <f t="shared" si="1566"/>
        <v>2</v>
      </c>
      <c r="AKV4" s="14" t="str">
        <f t="shared" si="1567"/>
        <v>Yes</v>
      </c>
      <c r="AKW4" s="14">
        <f t="shared" si="1568"/>
        <v>2</v>
      </c>
      <c r="AKX4" s="14" t="str">
        <f t="shared" si="1569"/>
        <v>Yes</v>
      </c>
      <c r="AKY4" s="14">
        <f t="shared" si="1570"/>
        <v>2</v>
      </c>
      <c r="AKZ4" s="14" t="str">
        <f t="shared" si="1571"/>
        <v>Yes</v>
      </c>
      <c r="ALA4" s="14">
        <f t="shared" si="1572"/>
        <v>2</v>
      </c>
      <c r="ALB4" s="14" t="str">
        <f t="shared" si="1573"/>
        <v>Yes</v>
      </c>
      <c r="ALC4" s="14">
        <f t="shared" si="1574"/>
        <v>2</v>
      </c>
      <c r="ALD4" s="14" t="str">
        <f t="shared" si="1575"/>
        <v>Yes</v>
      </c>
      <c r="ALE4" s="14">
        <f t="shared" si="1576"/>
        <v>2</v>
      </c>
      <c r="ALF4" s="14" t="str">
        <f t="shared" si="1577"/>
        <v>Yes</v>
      </c>
      <c r="ALG4" s="14">
        <f t="shared" si="1578"/>
        <v>2</v>
      </c>
      <c r="ALH4" s="14" t="str">
        <f t="shared" si="1579"/>
        <v>Yes</v>
      </c>
      <c r="ALI4" s="14">
        <f t="shared" si="1580"/>
        <v>2</v>
      </c>
      <c r="ALJ4" s="14" t="str">
        <f t="shared" si="1581"/>
        <v>Yes</v>
      </c>
      <c r="ALK4" s="14">
        <f t="shared" si="1582"/>
        <v>2</v>
      </c>
      <c r="ALL4" s="14" t="str">
        <f t="shared" si="1583"/>
        <v>Yes</v>
      </c>
      <c r="ALM4" s="14">
        <f t="shared" si="1584"/>
        <v>2</v>
      </c>
      <c r="ALN4" s="14" t="str">
        <f t="shared" si="1585"/>
        <v>Yes</v>
      </c>
      <c r="ALO4" s="14">
        <f t="shared" si="1586"/>
        <v>2</v>
      </c>
      <c r="ALP4" s="14" t="str">
        <f t="shared" si="1587"/>
        <v>Yes</v>
      </c>
      <c r="ALQ4" s="14">
        <f t="shared" si="1588"/>
        <v>2</v>
      </c>
      <c r="ALR4" s="14" t="str">
        <f t="shared" si="1589"/>
        <v>Yes</v>
      </c>
      <c r="ALS4" s="14">
        <f t="shared" si="1590"/>
        <v>2</v>
      </c>
      <c r="ALT4" s="14" t="str">
        <f t="shared" si="1591"/>
        <v>Yes</v>
      </c>
      <c r="ALU4" s="14">
        <f t="shared" si="1592"/>
        <v>2</v>
      </c>
      <c r="ALV4" s="14" t="str">
        <f t="shared" si="1593"/>
        <v>Yes</v>
      </c>
      <c r="ALW4" s="14">
        <f t="shared" si="1594"/>
        <v>2</v>
      </c>
      <c r="ALX4" s="14" t="str">
        <f t="shared" si="1595"/>
        <v>Yes</v>
      </c>
      <c r="ALY4" s="14">
        <f t="shared" si="1596"/>
        <v>2</v>
      </c>
      <c r="ALZ4" s="14" t="str">
        <f t="shared" si="1597"/>
        <v>Yes</v>
      </c>
      <c r="AMA4" s="14">
        <f t="shared" si="1598"/>
        <v>2</v>
      </c>
      <c r="AMB4" s="14" t="str">
        <f t="shared" si="1599"/>
        <v>Yes</v>
      </c>
      <c r="AMC4" s="14">
        <f t="shared" si="1600"/>
        <v>2</v>
      </c>
      <c r="AMD4" s="14" t="str">
        <f t="shared" si="1601"/>
        <v>Yes</v>
      </c>
      <c r="AME4" s="14">
        <f t="shared" si="1602"/>
        <v>2</v>
      </c>
      <c r="AMF4" s="14" t="str">
        <f t="shared" si="1603"/>
        <v>Yes</v>
      </c>
      <c r="AMG4" s="14">
        <f t="shared" si="1604"/>
        <v>2</v>
      </c>
      <c r="AMH4" s="14" t="str">
        <f t="shared" si="1605"/>
        <v>Yes</v>
      </c>
      <c r="AMI4" s="14">
        <f t="shared" si="1606"/>
        <v>2</v>
      </c>
      <c r="AMJ4" s="14" t="str">
        <f t="shared" si="1607"/>
        <v>Yes</v>
      </c>
      <c r="AMK4" s="14">
        <f t="shared" si="1608"/>
        <v>2</v>
      </c>
      <c r="AML4" s="14" t="str">
        <f t="shared" si="1609"/>
        <v>Yes</v>
      </c>
      <c r="AMM4" s="14"/>
      <c r="AMN4" s="14"/>
      <c r="AMO4" s="14"/>
      <c r="AMP4" s="14"/>
      <c r="AMQ4" s="14"/>
      <c r="AMR4" s="14"/>
      <c r="AMS4" s="14"/>
      <c r="AMT4" s="14"/>
      <c r="AMU4" s="14">
        <v>2</v>
      </c>
      <c r="AMV4" s="14" t="s">
        <v>1046</v>
      </c>
      <c r="AMW4" s="14">
        <v>2</v>
      </c>
      <c r="AMX4" s="14" t="s">
        <v>1057</v>
      </c>
      <c r="AMY4" s="14">
        <v>2</v>
      </c>
      <c r="AMZ4" s="14" t="s">
        <v>410</v>
      </c>
      <c r="ANA4" s="14">
        <f t="shared" si="1610"/>
        <v>2</v>
      </c>
      <c r="ANB4" s="14" t="str">
        <f t="shared" si="1611"/>
        <v>Yes</v>
      </c>
      <c r="ANC4" s="14">
        <f t="shared" si="1612"/>
        <v>2</v>
      </c>
      <c r="AND4" s="14" t="str">
        <f t="shared" si="1613"/>
        <v>Yes</v>
      </c>
      <c r="ANE4" s="14">
        <f t="shared" si="1614"/>
        <v>2</v>
      </c>
      <c r="ANF4" s="14" t="str">
        <f t="shared" si="1615"/>
        <v>Yes</v>
      </c>
      <c r="ANG4" s="14">
        <v>2</v>
      </c>
      <c r="ANH4" s="14" t="s">
        <v>1046</v>
      </c>
      <c r="ANI4" s="14">
        <v>2</v>
      </c>
      <c r="ANJ4" s="14" t="s">
        <v>1057</v>
      </c>
      <c r="ANK4" s="14">
        <v>2</v>
      </c>
      <c r="ANL4" s="14" t="s">
        <v>410</v>
      </c>
      <c r="ANM4" s="14">
        <f>ANK4</f>
        <v>2</v>
      </c>
      <c r="ANN4" s="14" t="str">
        <f t="shared" si="1616"/>
        <v>Yes</v>
      </c>
      <c r="ANO4" s="14">
        <f t="shared" si="1617"/>
        <v>2</v>
      </c>
      <c r="ANP4" s="14" t="str">
        <f t="shared" si="1618"/>
        <v>Yes</v>
      </c>
      <c r="ANQ4" s="14">
        <f t="shared" si="1619"/>
        <v>2</v>
      </c>
      <c r="ANR4" s="14" t="str">
        <f t="shared" si="1620"/>
        <v>Yes</v>
      </c>
      <c r="ANS4" s="14">
        <f t="shared" si="1621"/>
        <v>2</v>
      </c>
      <c r="ANT4" s="14" t="str">
        <f t="shared" si="1622"/>
        <v>Yes</v>
      </c>
      <c r="ANU4" s="14">
        <f t="shared" si="1623"/>
        <v>2</v>
      </c>
      <c r="ANV4" s="14" t="str">
        <f t="shared" si="1624"/>
        <v>Yes</v>
      </c>
      <c r="ANW4" s="14">
        <f t="shared" si="1625"/>
        <v>2</v>
      </c>
      <c r="ANX4" s="14" t="str">
        <f t="shared" si="1626"/>
        <v>Yes</v>
      </c>
      <c r="ANY4" s="14">
        <f>ANY3+1</f>
        <v>2</v>
      </c>
      <c r="ANZ4" s="14" t="s">
        <v>1797</v>
      </c>
      <c r="AOA4" s="14"/>
      <c r="AOB4" s="14"/>
      <c r="AOC4" s="14">
        <v>2</v>
      </c>
      <c r="AOD4" s="14" t="s">
        <v>410</v>
      </c>
      <c r="AOE4" s="14">
        <f>AOC4</f>
        <v>2</v>
      </c>
      <c r="AOF4" s="14" t="str">
        <f t="shared" si="1627"/>
        <v>Yes</v>
      </c>
      <c r="AOG4" s="14">
        <f t="shared" si="1628"/>
        <v>2</v>
      </c>
      <c r="AOH4" s="14" t="str">
        <f t="shared" si="1629"/>
        <v>Yes</v>
      </c>
      <c r="AOI4" s="14">
        <f t="shared" si="1630"/>
        <v>2</v>
      </c>
      <c r="AOJ4" s="14" t="str">
        <f t="shared" si="1631"/>
        <v>Yes</v>
      </c>
      <c r="AOK4" s="14">
        <f t="shared" si="1632"/>
        <v>2</v>
      </c>
      <c r="AOL4" s="14" t="str">
        <f t="shared" si="1633"/>
        <v>Yes</v>
      </c>
      <c r="AOM4" s="14">
        <f t="shared" si="1634"/>
        <v>2</v>
      </c>
      <c r="AON4" s="14" t="str">
        <f t="shared" si="1635"/>
        <v>Yes</v>
      </c>
      <c r="AOO4" s="14">
        <f t="shared" si="1636"/>
        <v>2</v>
      </c>
      <c r="AOP4" s="14" t="str">
        <f t="shared" si="1637"/>
        <v>Yes</v>
      </c>
      <c r="AOQ4" s="14">
        <f t="shared" si="1638"/>
        <v>2</v>
      </c>
      <c r="AOR4" s="14" t="str">
        <f t="shared" si="1639"/>
        <v>Yes</v>
      </c>
      <c r="AOS4" s="14">
        <f>AOS3+1</f>
        <v>2</v>
      </c>
      <c r="AOT4" s="14" t="s">
        <v>1797</v>
      </c>
      <c r="AOU4" s="14" t="s">
        <v>341</v>
      </c>
      <c r="AOV4" s="14" t="s">
        <v>341</v>
      </c>
      <c r="AOW4" s="14"/>
      <c r="AOX4" s="14"/>
      <c r="AOY4" s="14">
        <v>2</v>
      </c>
      <c r="AOZ4" s="14" t="s">
        <v>410</v>
      </c>
      <c r="APA4" s="14">
        <f>AOY4</f>
        <v>2</v>
      </c>
      <c r="APB4" s="14" t="str">
        <f t="shared" si="1640"/>
        <v>Yes</v>
      </c>
      <c r="APC4" s="14">
        <f t="shared" si="1641"/>
        <v>2</v>
      </c>
      <c r="APD4" s="14" t="str">
        <f t="shared" si="1642"/>
        <v>Yes</v>
      </c>
      <c r="APE4" s="14">
        <f t="shared" si="1643"/>
        <v>2</v>
      </c>
      <c r="APF4" s="14" t="str">
        <f t="shared" si="1644"/>
        <v>Yes</v>
      </c>
      <c r="APG4" s="14">
        <f t="shared" si="1645"/>
        <v>2</v>
      </c>
      <c r="APH4" s="14" t="str">
        <f t="shared" si="1646"/>
        <v>Yes</v>
      </c>
      <c r="API4" s="14">
        <f t="shared" si="1647"/>
        <v>2</v>
      </c>
      <c r="APJ4" s="14" t="str">
        <f t="shared" si="1648"/>
        <v>Yes</v>
      </c>
      <c r="APK4" s="14">
        <f t="shared" si="1649"/>
        <v>2</v>
      </c>
      <c r="APL4" s="14" t="str">
        <f t="shared" si="1650"/>
        <v>Yes</v>
      </c>
      <c r="APM4" s="14">
        <f t="shared" si="1651"/>
        <v>2</v>
      </c>
      <c r="APN4" s="14" t="str">
        <f t="shared" si="1652"/>
        <v>Yes</v>
      </c>
      <c r="APO4" s="14">
        <f>APO3+1</f>
        <v>2</v>
      </c>
      <c r="APP4" s="14" t="s">
        <v>1797</v>
      </c>
      <c r="APQ4" s="14"/>
      <c r="APR4" s="14"/>
      <c r="APS4" s="14">
        <f>APS3+1</f>
        <v>2</v>
      </c>
      <c r="APT4" s="14" t="s">
        <v>1797</v>
      </c>
      <c r="APU4" s="14"/>
      <c r="APV4" s="14"/>
      <c r="APW4" s="14">
        <v>2</v>
      </c>
      <c r="APX4" s="14" t="s">
        <v>410</v>
      </c>
      <c r="APY4" s="14"/>
      <c r="APZ4" s="14"/>
      <c r="AQA4" s="14">
        <f>AQA3+1</f>
        <v>2</v>
      </c>
      <c r="AQB4" s="14" t="s">
        <v>1797</v>
      </c>
      <c r="AQC4" s="14"/>
      <c r="AQD4" s="14"/>
      <c r="AQE4" s="14">
        <v>2</v>
      </c>
      <c r="AQF4" s="14" t="s">
        <v>410</v>
      </c>
      <c r="AQG4" s="14"/>
      <c r="AQH4" s="14"/>
      <c r="AQI4" s="14">
        <f>AQI3+1</f>
        <v>2</v>
      </c>
      <c r="AQJ4" s="14" t="s">
        <v>1797</v>
      </c>
      <c r="AQK4" s="14"/>
      <c r="AQL4" s="14"/>
      <c r="AQM4" s="14">
        <v>2</v>
      </c>
      <c r="AQN4" s="14" t="s">
        <v>410</v>
      </c>
      <c r="AQO4" s="14"/>
      <c r="AQP4" s="14"/>
      <c r="AQQ4" s="14">
        <f>AQQ3+1</f>
        <v>2</v>
      </c>
      <c r="AQR4" s="14" t="s">
        <v>1797</v>
      </c>
      <c r="AQS4" s="14"/>
      <c r="AQT4" s="14"/>
      <c r="AQU4" s="14">
        <v>2</v>
      </c>
      <c r="AQV4" s="14" t="s">
        <v>410</v>
      </c>
      <c r="AQW4" s="14"/>
      <c r="AQX4" s="14"/>
      <c r="AQY4" s="14">
        <f>AQY3+1</f>
        <v>2</v>
      </c>
      <c r="AQZ4" s="14" t="s">
        <v>1797</v>
      </c>
      <c r="ARA4" s="14"/>
      <c r="ARB4" s="14"/>
      <c r="ARC4" s="14">
        <v>2</v>
      </c>
      <c r="ARD4" s="14" t="s">
        <v>410</v>
      </c>
      <c r="ARE4" s="14"/>
      <c r="ARF4" s="14"/>
      <c r="ARG4" s="14">
        <f>ARG3+1</f>
        <v>2</v>
      </c>
      <c r="ARH4" s="14" t="s">
        <v>1797</v>
      </c>
      <c r="ARI4" s="14"/>
      <c r="ARJ4" s="14"/>
      <c r="ARK4" s="14">
        <v>2</v>
      </c>
      <c r="ARL4" s="14" t="s">
        <v>410</v>
      </c>
      <c r="ARM4" s="14"/>
      <c r="ARN4" s="14"/>
      <c r="ARO4" s="14">
        <f>ARO3+1</f>
        <v>2</v>
      </c>
      <c r="ARP4" s="14" t="s">
        <v>1797</v>
      </c>
      <c r="ARQ4" s="14"/>
      <c r="ARR4" s="14"/>
      <c r="ARS4" s="14">
        <v>2</v>
      </c>
      <c r="ART4" s="14" t="s">
        <v>410</v>
      </c>
      <c r="ARU4" s="14" t="s">
        <v>341</v>
      </c>
      <c r="ARV4" s="14" t="s">
        <v>341</v>
      </c>
      <c r="ARW4" s="14"/>
      <c r="ARX4" s="14"/>
      <c r="ARY4" s="14">
        <v>2</v>
      </c>
      <c r="ARZ4" s="14" t="s">
        <v>410</v>
      </c>
      <c r="ASA4" s="14">
        <v>2</v>
      </c>
      <c r="ASB4" s="14" t="s">
        <v>410</v>
      </c>
      <c r="ASC4" s="14">
        <v>2</v>
      </c>
      <c r="ASD4" s="14" t="s">
        <v>410</v>
      </c>
      <c r="ASE4" s="14">
        <v>2</v>
      </c>
      <c r="ASF4" s="14" t="s">
        <v>410</v>
      </c>
      <c r="ASG4" s="14">
        <v>2</v>
      </c>
      <c r="ASH4" s="14" t="s">
        <v>410</v>
      </c>
      <c r="ASI4" s="14">
        <v>2</v>
      </c>
      <c r="ASJ4" s="14" t="s">
        <v>410</v>
      </c>
      <c r="ASK4" s="14">
        <v>2</v>
      </c>
      <c r="ASL4" s="14" t="s">
        <v>410</v>
      </c>
      <c r="ASM4" s="14">
        <v>2</v>
      </c>
      <c r="ASN4" s="14" t="s">
        <v>410</v>
      </c>
      <c r="ASO4" s="14">
        <v>2</v>
      </c>
      <c r="ASP4" s="14" t="s">
        <v>1868</v>
      </c>
    </row>
    <row r="5" spans="1:1186">
      <c r="E5" s="14"/>
      <c r="F5" s="14"/>
      <c r="G5" s="14"/>
      <c r="H5" s="14"/>
      <c r="I5" s="14"/>
      <c r="J5" s="14"/>
      <c r="K5" s="14"/>
      <c r="L5" s="14"/>
      <c r="M5" s="14">
        <v>3</v>
      </c>
      <c r="N5" s="14" t="s">
        <v>1044</v>
      </c>
      <c r="O5" s="14"/>
      <c r="P5" s="14"/>
      <c r="Q5" s="14"/>
      <c r="R5" s="14"/>
      <c r="S5" s="35"/>
      <c r="T5" s="35"/>
      <c r="U5" s="35"/>
      <c r="V5" s="35"/>
      <c r="W5" s="35"/>
      <c r="X5" s="35"/>
      <c r="Y5" s="14"/>
      <c r="Z5" s="14"/>
      <c r="AA5" s="14">
        <v>3</v>
      </c>
      <c r="AB5" s="14" t="s">
        <v>1900</v>
      </c>
      <c r="AC5" s="14">
        <v>3</v>
      </c>
      <c r="AD5" s="14" t="s">
        <v>1059</v>
      </c>
      <c r="AE5" s="14"/>
      <c r="AF5" s="14"/>
      <c r="AG5" s="14">
        <v>3</v>
      </c>
      <c r="AH5" s="14" t="s">
        <v>1059</v>
      </c>
      <c r="AI5" s="14"/>
      <c r="AJ5" s="14"/>
      <c r="AK5" s="14">
        <v>3</v>
      </c>
      <c r="AL5" s="14" t="s">
        <v>1059</v>
      </c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>
        <v>3</v>
      </c>
      <c r="CF5" s="14" t="s">
        <v>1060</v>
      </c>
      <c r="CG5" s="14">
        <v>3</v>
      </c>
      <c r="CH5" s="14" t="s">
        <v>1078</v>
      </c>
      <c r="CI5" s="14">
        <v>3</v>
      </c>
      <c r="CJ5" s="14" t="s">
        <v>1061</v>
      </c>
      <c r="CK5" s="14">
        <v>3</v>
      </c>
      <c r="CL5" s="14" t="s">
        <v>1082</v>
      </c>
      <c r="CM5" s="14"/>
      <c r="CN5" s="14"/>
      <c r="CO5" s="14">
        <v>3</v>
      </c>
      <c r="CP5" s="14" t="s">
        <v>1062</v>
      </c>
      <c r="CQ5" s="14"/>
      <c r="CR5" s="14"/>
      <c r="CS5" s="14">
        <v>3</v>
      </c>
      <c r="CT5" s="14" t="s">
        <v>1063</v>
      </c>
      <c r="CU5" s="14">
        <v>3</v>
      </c>
      <c r="CV5" s="14" t="s">
        <v>1064</v>
      </c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>
        <v>3</v>
      </c>
      <c r="FF5" s="14" t="s">
        <v>1089</v>
      </c>
      <c r="FG5" s="14">
        <v>3</v>
      </c>
      <c r="FH5" s="14" t="s">
        <v>1092</v>
      </c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>
        <v>3</v>
      </c>
      <c r="FV5" s="14" t="s">
        <v>521</v>
      </c>
      <c r="FW5" s="14"/>
      <c r="FX5" s="14"/>
      <c r="FY5" s="14"/>
      <c r="FZ5" s="14"/>
      <c r="GA5" s="14" t="s">
        <v>341</v>
      </c>
      <c r="GB5" s="14" t="s">
        <v>341</v>
      </c>
      <c r="GC5" s="14" t="s">
        <v>341</v>
      </c>
      <c r="GD5" s="14" t="s">
        <v>341</v>
      </c>
      <c r="GE5" s="14"/>
      <c r="GF5" s="14"/>
      <c r="GG5" s="14" t="s">
        <v>341</v>
      </c>
      <c r="GH5" s="14" t="s">
        <v>341</v>
      </c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>
        <v>3</v>
      </c>
      <c r="GV5" s="14" t="s">
        <v>1133</v>
      </c>
      <c r="GW5" s="14">
        <v>3</v>
      </c>
      <c r="GX5" s="14" t="s">
        <v>1133</v>
      </c>
      <c r="GY5" s="14"/>
      <c r="GZ5" s="14"/>
      <c r="HA5" s="14">
        <v>3</v>
      </c>
      <c r="HB5" s="14" t="s">
        <v>1133</v>
      </c>
      <c r="HC5" s="14"/>
      <c r="HD5" s="14"/>
      <c r="HE5" s="14">
        <v>3</v>
      </c>
      <c r="HF5" s="14" t="s">
        <v>1133</v>
      </c>
      <c r="HG5" s="14"/>
      <c r="HH5" s="14"/>
      <c r="HI5" s="14">
        <v>3</v>
      </c>
      <c r="HJ5" s="14" t="s">
        <v>1133</v>
      </c>
      <c r="HK5" s="14"/>
      <c r="HL5" s="14"/>
      <c r="HM5" s="14">
        <v>3</v>
      </c>
      <c r="HN5" s="14" t="s">
        <v>1133</v>
      </c>
      <c r="HO5" s="14"/>
      <c r="HP5" s="14"/>
      <c r="HQ5" s="14">
        <v>3</v>
      </c>
      <c r="HR5" s="14" t="s">
        <v>1133</v>
      </c>
      <c r="HS5" s="14"/>
      <c r="HT5" s="14"/>
      <c r="HU5" s="14">
        <v>3</v>
      </c>
      <c r="HV5" s="14" t="s">
        <v>1133</v>
      </c>
      <c r="HW5" s="14"/>
      <c r="HX5" s="14"/>
      <c r="HY5" s="14">
        <v>3</v>
      </c>
      <c r="HZ5" s="14" t="s">
        <v>1133</v>
      </c>
      <c r="IA5" s="14"/>
      <c r="IB5" s="14"/>
      <c r="IC5" s="14">
        <v>3</v>
      </c>
      <c r="ID5" s="14" t="s">
        <v>1133</v>
      </c>
      <c r="IE5" s="14"/>
      <c r="IF5" s="14"/>
      <c r="IG5" s="14">
        <v>3</v>
      </c>
      <c r="IH5" s="14" t="s">
        <v>1133</v>
      </c>
      <c r="II5" s="14"/>
      <c r="IJ5" s="14"/>
      <c r="IK5" s="14">
        <v>3</v>
      </c>
      <c r="IL5" s="14" t="s">
        <v>1133</v>
      </c>
      <c r="IM5" s="14"/>
      <c r="IN5" s="14"/>
      <c r="IO5" s="14">
        <v>3</v>
      </c>
      <c r="IP5" s="14" t="s">
        <v>1133</v>
      </c>
      <c r="IQ5" s="14"/>
      <c r="IR5" s="14"/>
      <c r="IS5" s="14"/>
      <c r="IT5" s="14"/>
      <c r="IU5" s="14">
        <v>3</v>
      </c>
      <c r="IV5" s="14" t="s">
        <v>1066</v>
      </c>
      <c r="IW5" s="14">
        <v>3</v>
      </c>
      <c r="IX5" s="14" t="s">
        <v>1066</v>
      </c>
      <c r="IY5" s="14"/>
      <c r="IZ5" s="14"/>
      <c r="JA5" s="14">
        <v>3</v>
      </c>
      <c r="JB5" s="14" t="s">
        <v>1066</v>
      </c>
      <c r="JC5" s="14"/>
      <c r="JD5" s="14"/>
      <c r="JE5" s="14"/>
      <c r="JF5" s="14"/>
      <c r="JG5" s="14">
        <v>2</v>
      </c>
      <c r="JH5" s="14" t="s">
        <v>1151</v>
      </c>
      <c r="JI5" s="14">
        <v>2</v>
      </c>
      <c r="JJ5" s="14" t="s">
        <v>1155</v>
      </c>
      <c r="JK5" s="14">
        <v>2</v>
      </c>
      <c r="JL5" s="14" t="s">
        <v>1160</v>
      </c>
      <c r="JM5" s="14">
        <v>2</v>
      </c>
      <c r="JN5" s="14" t="s">
        <v>1165</v>
      </c>
      <c r="JO5" s="14">
        <v>2</v>
      </c>
      <c r="JP5" s="14" t="s">
        <v>1169</v>
      </c>
      <c r="JQ5" s="14">
        <v>2</v>
      </c>
      <c r="JR5" s="14" t="s">
        <v>1173</v>
      </c>
      <c r="JS5" s="14">
        <v>2</v>
      </c>
      <c r="JT5" s="14" t="s">
        <v>1178</v>
      </c>
      <c r="JU5" s="14">
        <v>2</v>
      </c>
      <c r="JV5" s="14" t="s">
        <v>1181</v>
      </c>
      <c r="JW5" s="14">
        <v>2</v>
      </c>
      <c r="JX5" s="14" t="s">
        <v>1185</v>
      </c>
      <c r="JY5" s="14">
        <v>2</v>
      </c>
      <c r="JZ5" s="14" t="s">
        <v>1189</v>
      </c>
      <c r="KA5" s="14">
        <v>2</v>
      </c>
      <c r="KB5" s="14" t="s">
        <v>1192</v>
      </c>
      <c r="KC5" s="14">
        <v>2</v>
      </c>
      <c r="KD5" s="14" t="s">
        <v>1197</v>
      </c>
      <c r="KE5" s="14"/>
      <c r="KF5" s="14"/>
      <c r="KG5" s="14"/>
      <c r="KH5" s="14"/>
      <c r="KI5" s="14"/>
      <c r="KJ5" s="14"/>
      <c r="KK5" s="14">
        <v>2</v>
      </c>
      <c r="KL5" s="14" t="s">
        <v>1151</v>
      </c>
      <c r="KM5" s="14">
        <v>2</v>
      </c>
      <c r="KN5" s="14" t="s">
        <v>1155</v>
      </c>
      <c r="KO5" s="14">
        <v>2</v>
      </c>
      <c r="KP5" s="14" t="s">
        <v>1160</v>
      </c>
      <c r="KQ5" s="14">
        <v>2</v>
      </c>
      <c r="KR5" s="14" t="s">
        <v>1165</v>
      </c>
      <c r="KS5" s="14">
        <v>2</v>
      </c>
      <c r="KT5" s="14" t="s">
        <v>1169</v>
      </c>
      <c r="KU5" s="14">
        <v>2</v>
      </c>
      <c r="KV5" s="14" t="s">
        <v>1173</v>
      </c>
      <c r="KW5" s="14">
        <v>2</v>
      </c>
      <c r="KX5" s="14" t="s">
        <v>1178</v>
      </c>
      <c r="KY5" s="14">
        <v>2</v>
      </c>
      <c r="KZ5" s="14" t="s">
        <v>1181</v>
      </c>
      <c r="LA5" s="14">
        <v>2</v>
      </c>
      <c r="LB5" s="14" t="s">
        <v>1185</v>
      </c>
      <c r="LC5" s="14">
        <v>2</v>
      </c>
      <c r="LD5" s="14" t="s">
        <v>1189</v>
      </c>
      <c r="LE5" s="14">
        <v>2</v>
      </c>
      <c r="LF5" s="14" t="s">
        <v>1192</v>
      </c>
      <c r="LG5" s="14">
        <v>2</v>
      </c>
      <c r="LH5" s="14" t="s">
        <v>1197</v>
      </c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>
        <v>3</v>
      </c>
      <c r="LT5" s="14" t="s">
        <v>1259</v>
      </c>
      <c r="LU5" s="14"/>
      <c r="LV5" s="14"/>
      <c r="LW5" s="14"/>
      <c r="LX5" s="14"/>
      <c r="LY5" s="14"/>
      <c r="LZ5" s="14"/>
      <c r="MA5" s="14">
        <v>3</v>
      </c>
      <c r="MB5" s="14" t="s">
        <v>1013</v>
      </c>
      <c r="MC5" s="14"/>
      <c r="MD5" s="14"/>
      <c r="ME5" s="14"/>
      <c r="MF5" s="14"/>
      <c r="MG5" s="14"/>
      <c r="MH5" s="14"/>
      <c r="MI5" s="14">
        <v>3</v>
      </c>
      <c r="MJ5" s="14" t="s">
        <v>1014</v>
      </c>
      <c r="MK5" s="14"/>
      <c r="ML5" s="14"/>
      <c r="MM5" s="14"/>
      <c r="MN5" s="14"/>
      <c r="MO5" s="14"/>
      <c r="MP5" s="14"/>
      <c r="MQ5" s="14">
        <v>3</v>
      </c>
      <c r="MR5" s="14" t="s">
        <v>1014</v>
      </c>
      <c r="MS5" s="14"/>
      <c r="MT5" s="14"/>
      <c r="MU5" s="14"/>
      <c r="MV5" s="14"/>
      <c r="MW5" s="14"/>
      <c r="MX5" s="14"/>
      <c r="MY5" s="14">
        <v>3</v>
      </c>
      <c r="MZ5" s="14" t="s">
        <v>1014</v>
      </c>
      <c r="NA5" s="14"/>
      <c r="NB5" s="14"/>
      <c r="NC5" s="14"/>
      <c r="ND5" s="14"/>
      <c r="NE5" s="14"/>
      <c r="NF5" s="14"/>
      <c r="NG5" s="14">
        <v>3</v>
      </c>
      <c r="NH5" s="14" t="s">
        <v>1014</v>
      </c>
      <c r="NI5" s="14"/>
      <c r="NJ5" s="14"/>
      <c r="NK5" s="14"/>
      <c r="NL5" s="14"/>
      <c r="NM5" s="14"/>
      <c r="NN5" s="14"/>
      <c r="NO5" s="14">
        <v>3</v>
      </c>
      <c r="NP5" s="14" t="s">
        <v>1014</v>
      </c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>
        <v>3</v>
      </c>
      <c r="RD5" s="14" t="s">
        <v>1336</v>
      </c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>
        <v>3</v>
      </c>
      <c r="RR5" s="14" t="s">
        <v>1056</v>
      </c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/>
      <c r="VD5" s="14"/>
      <c r="VE5" s="14"/>
      <c r="VF5" s="14"/>
      <c r="VG5" s="14" t="s">
        <v>341</v>
      </c>
      <c r="VH5" s="14" t="s">
        <v>341</v>
      </c>
      <c r="VI5" s="14"/>
      <c r="VJ5" s="14"/>
      <c r="VK5" s="14"/>
      <c r="VL5" s="14"/>
      <c r="VM5" s="14"/>
      <c r="VN5" s="14"/>
      <c r="VO5" s="14"/>
      <c r="VP5" s="14"/>
      <c r="VQ5" s="14"/>
      <c r="VR5" s="14"/>
      <c r="VS5" s="14"/>
      <c r="VT5" s="14"/>
      <c r="VU5" s="14" t="s">
        <v>341</v>
      </c>
      <c r="VV5" s="14" t="s">
        <v>341</v>
      </c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>
        <v>3</v>
      </c>
      <c r="XF5" s="14" t="s">
        <v>1418</v>
      </c>
      <c r="XG5" s="14"/>
      <c r="XH5" s="14"/>
      <c r="XI5" s="14"/>
      <c r="XJ5" s="14"/>
      <c r="XK5" s="14">
        <v>3</v>
      </c>
      <c r="XL5" s="14" t="s">
        <v>1422</v>
      </c>
      <c r="XM5" s="14">
        <v>3</v>
      </c>
      <c r="XN5" s="14" t="s">
        <v>1418</v>
      </c>
      <c r="XQ5" s="14"/>
      <c r="XR5" s="14"/>
      <c r="XS5" s="14">
        <f t="shared" ref="XS5:XS29" si="1666">XS4+1</f>
        <v>3</v>
      </c>
      <c r="XT5" s="14" t="s">
        <v>1449</v>
      </c>
      <c r="XV5" s="14"/>
      <c r="XW5" s="14"/>
      <c r="XX5" s="14"/>
      <c r="XY5" s="14">
        <f t="shared" ref="XY5:XY29" si="1667">XY4+1</f>
        <v>3</v>
      </c>
      <c r="XZ5" s="14" t="s">
        <v>1449</v>
      </c>
      <c r="YA5" s="14"/>
      <c r="YB5" s="14"/>
      <c r="YC5" s="14"/>
      <c r="YD5" s="14"/>
      <c r="YE5" s="14">
        <f t="shared" ref="YE5:YE29" si="1668">YE4+1</f>
        <v>3</v>
      </c>
      <c r="YF5" s="14" t="s">
        <v>1449</v>
      </c>
      <c r="YG5" s="14"/>
      <c r="YH5" s="14"/>
      <c r="YI5" s="14"/>
      <c r="YJ5" s="14"/>
      <c r="YK5" s="14">
        <f t="shared" ref="YK5:YK29" si="1669">YK4+1</f>
        <v>3</v>
      </c>
      <c r="YL5" s="14" t="s">
        <v>1449</v>
      </c>
      <c r="YM5" s="14"/>
      <c r="YN5" s="14"/>
      <c r="YO5" s="14"/>
      <c r="YP5" s="14"/>
      <c r="YQ5" s="14">
        <f t="shared" ref="YQ5:YQ29" ca="1" si="1670">YQ4+1</f>
        <v>3</v>
      </c>
      <c r="YR5" s="14" t="s">
        <v>1449</v>
      </c>
      <c r="YS5" s="14"/>
      <c r="YT5" s="14"/>
      <c r="YU5" s="14"/>
      <c r="YV5" s="14"/>
      <c r="YW5" s="14">
        <f t="shared" ref="YW5:YW29" ca="1" si="1671">YW4+1</f>
        <v>3</v>
      </c>
      <c r="YX5" s="14" t="s">
        <v>1449</v>
      </c>
      <c r="YY5" s="14"/>
      <c r="YZ5" s="14"/>
      <c r="ZA5" s="14"/>
      <c r="ZB5" s="14"/>
      <c r="ZC5" s="14">
        <f t="shared" ref="ZC5:ZC29" ca="1" si="1672">ZC4+1</f>
        <v>3</v>
      </c>
      <c r="ZD5" s="14" t="s">
        <v>1449</v>
      </c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>
        <v>3</v>
      </c>
      <c r="ZP5" s="14" t="s">
        <v>1015</v>
      </c>
      <c r="ZQ5" s="14"/>
      <c r="ZR5" s="14"/>
      <c r="ZS5" s="14">
        <v>3</v>
      </c>
      <c r="ZT5" s="14" t="s">
        <v>1015</v>
      </c>
      <c r="ZU5" s="14"/>
      <c r="ZV5" s="14"/>
      <c r="ZW5" s="14">
        <v>3</v>
      </c>
      <c r="ZX5" s="14" t="s">
        <v>1015</v>
      </c>
      <c r="ZY5" s="14"/>
      <c r="ZZ5" s="14"/>
      <c r="AAA5" s="14">
        <v>3</v>
      </c>
      <c r="AAB5" s="14" t="s">
        <v>1015</v>
      </c>
      <c r="AAC5" s="14"/>
      <c r="AAD5" s="14"/>
      <c r="AAE5" s="14">
        <v>3</v>
      </c>
      <c r="AAF5" s="14" t="s">
        <v>1015</v>
      </c>
      <c r="AAG5" s="14"/>
      <c r="AAH5" s="14"/>
      <c r="AAI5" s="14">
        <v>3</v>
      </c>
      <c r="AAJ5" s="14" t="s">
        <v>1015</v>
      </c>
      <c r="AAK5" s="14"/>
      <c r="AAL5" s="14"/>
      <c r="AAM5" s="14">
        <v>3</v>
      </c>
      <c r="AAN5" s="14" t="s">
        <v>1015</v>
      </c>
      <c r="AAO5" s="14"/>
      <c r="AAP5" s="14"/>
      <c r="AAQ5" s="14">
        <v>3</v>
      </c>
      <c r="AAR5" s="14" t="s">
        <v>1015</v>
      </c>
      <c r="AAS5" s="14"/>
      <c r="AAT5" s="14"/>
      <c r="AAU5" s="14">
        <v>3</v>
      </c>
      <c r="AAV5" s="14" t="s">
        <v>1015</v>
      </c>
      <c r="AAW5" s="14"/>
      <c r="AAX5" s="14"/>
      <c r="AAY5" s="14">
        <v>3</v>
      </c>
      <c r="AAZ5" s="14" t="s">
        <v>1015</v>
      </c>
      <c r="ABA5" s="14"/>
      <c r="ABB5" s="14"/>
      <c r="ABC5" s="14">
        <v>3</v>
      </c>
      <c r="ABD5" s="14" t="s">
        <v>1015</v>
      </c>
      <c r="ABE5" s="14"/>
      <c r="ABF5" s="14"/>
      <c r="ABG5" s="14">
        <v>3</v>
      </c>
      <c r="ABH5" s="14" t="s">
        <v>1015</v>
      </c>
      <c r="ABI5" s="14"/>
      <c r="ABJ5" s="14"/>
      <c r="ABK5" s="14">
        <v>3</v>
      </c>
      <c r="ABL5" s="14" t="s">
        <v>1015</v>
      </c>
      <c r="ABM5" s="14"/>
      <c r="ABN5" s="14"/>
      <c r="ABO5" s="14">
        <v>3</v>
      </c>
      <c r="ABP5" s="14" t="s">
        <v>1015</v>
      </c>
      <c r="ABQ5" s="14"/>
      <c r="ABR5" s="14"/>
      <c r="ABS5" s="14">
        <v>3</v>
      </c>
      <c r="ABT5" s="14" t="s">
        <v>1015</v>
      </c>
      <c r="ABU5" s="14"/>
      <c r="ABV5" s="14"/>
      <c r="ABW5" s="14">
        <v>3</v>
      </c>
      <c r="ABX5" s="14" t="s">
        <v>1015</v>
      </c>
      <c r="ABY5" s="14"/>
      <c r="ABZ5" s="14"/>
      <c r="ACA5" s="14">
        <v>3</v>
      </c>
      <c r="ACB5" s="14" t="s">
        <v>1015</v>
      </c>
      <c r="ACC5" s="14"/>
      <c r="ACD5" s="14"/>
      <c r="ACE5" s="14">
        <v>3</v>
      </c>
      <c r="ACF5" s="14" t="s">
        <v>1015</v>
      </c>
      <c r="ACG5" s="14">
        <v>3</v>
      </c>
      <c r="ACH5" s="14" t="s">
        <v>1553</v>
      </c>
      <c r="ACI5" s="14"/>
      <c r="ACJ5" s="14"/>
      <c r="ACK5" s="14">
        <v>3</v>
      </c>
      <c r="ACL5" s="14" t="s">
        <v>1015</v>
      </c>
      <c r="ACM5" s="14">
        <v>3</v>
      </c>
      <c r="ACN5" s="14" t="s">
        <v>1553</v>
      </c>
      <c r="ACO5" s="14"/>
      <c r="ACP5" s="14"/>
      <c r="ACQ5" s="14">
        <v>3</v>
      </c>
      <c r="ACR5" s="14" t="s">
        <v>1015</v>
      </c>
      <c r="ACS5" s="14">
        <v>3</v>
      </c>
      <c r="ACT5" s="14" t="s">
        <v>1553</v>
      </c>
      <c r="ACU5" s="14"/>
      <c r="ACV5" s="14"/>
      <c r="ACW5" s="14">
        <v>3</v>
      </c>
      <c r="ACX5" s="14" t="s">
        <v>1015</v>
      </c>
      <c r="ACY5" s="14">
        <v>3</v>
      </c>
      <c r="ACZ5" s="14" t="s">
        <v>1553</v>
      </c>
      <c r="ADA5" s="14"/>
      <c r="ADB5" s="14"/>
      <c r="ADC5" s="14">
        <v>3</v>
      </c>
      <c r="ADD5" s="14" t="s">
        <v>1015</v>
      </c>
      <c r="ADE5" s="14">
        <v>3</v>
      </c>
      <c r="ADF5" s="14" t="s">
        <v>1553</v>
      </c>
      <c r="ADG5" s="14"/>
      <c r="ADH5" s="14"/>
      <c r="ADI5" s="14">
        <v>3</v>
      </c>
      <c r="ADJ5" s="14" t="s">
        <v>1015</v>
      </c>
      <c r="ADK5" s="14">
        <v>3</v>
      </c>
      <c r="ADL5" s="14" t="s">
        <v>1553</v>
      </c>
      <c r="ADM5" s="14"/>
      <c r="ADN5" s="14"/>
      <c r="ADO5" s="14">
        <v>3</v>
      </c>
      <c r="ADP5" s="14" t="s">
        <v>1015</v>
      </c>
      <c r="ADQ5" s="14">
        <v>3</v>
      </c>
      <c r="ADR5" s="14" t="s">
        <v>1553</v>
      </c>
      <c r="ADS5" s="14"/>
      <c r="ADT5" s="14"/>
      <c r="ADU5" s="14"/>
      <c r="ADV5" s="14"/>
      <c r="ADW5" s="14">
        <v>3</v>
      </c>
      <c r="ADX5" s="14" t="s">
        <v>1015</v>
      </c>
      <c r="ADY5" s="14">
        <v>3</v>
      </c>
      <c r="ADZ5" s="14" t="s">
        <v>1553</v>
      </c>
      <c r="AEA5" s="14"/>
      <c r="AEB5" s="14"/>
      <c r="AEC5" s="14"/>
      <c r="AED5" s="14"/>
      <c r="AEE5" s="14">
        <v>3</v>
      </c>
      <c r="AEF5" s="14" t="s">
        <v>1015</v>
      </c>
      <c r="AEG5" s="14">
        <v>3</v>
      </c>
      <c r="AEH5" s="14" t="s">
        <v>1553</v>
      </c>
      <c r="AEI5" s="14"/>
      <c r="AEJ5" s="14"/>
      <c r="AEK5" s="14"/>
      <c r="AEL5" s="14"/>
      <c r="AEM5" s="14">
        <v>3</v>
      </c>
      <c r="AEN5" s="14" t="s">
        <v>1015</v>
      </c>
      <c r="AEO5" s="14">
        <v>3</v>
      </c>
      <c r="AEP5" s="14" t="s">
        <v>1553</v>
      </c>
      <c r="AEQ5" s="14"/>
      <c r="AER5" s="14"/>
      <c r="AES5" s="14"/>
      <c r="AET5" s="14"/>
      <c r="AEU5" s="14">
        <v>3</v>
      </c>
      <c r="AEV5" s="14" t="s">
        <v>1015</v>
      </c>
      <c r="AEW5" s="14">
        <v>3</v>
      </c>
      <c r="AEX5" s="14" t="s">
        <v>1553</v>
      </c>
      <c r="AEY5" s="14"/>
      <c r="AEZ5" s="14"/>
      <c r="AFA5" s="14"/>
      <c r="AFB5" s="14"/>
      <c r="AFC5" s="14"/>
      <c r="AFD5" s="14"/>
      <c r="AFE5" s="14"/>
      <c r="AFF5" s="14"/>
      <c r="AFG5" s="14"/>
      <c r="AFH5" s="14"/>
      <c r="AFI5" s="14"/>
      <c r="AFJ5" s="14"/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>
        <f t="shared" ref="AGA5:AGC5" si="1673">AGA4+1</f>
        <v>3</v>
      </c>
      <c r="AGB5" s="14" t="s">
        <v>1674</v>
      </c>
      <c r="AGC5" s="14"/>
      <c r="AGD5" s="14"/>
      <c r="AGE5" s="14"/>
      <c r="AGF5" s="14"/>
      <c r="AGG5" s="14">
        <f t="shared" ref="AGG5:AGI5" si="1674">AGG4+1</f>
        <v>3</v>
      </c>
      <c r="AGH5" s="14" t="s">
        <v>1674</v>
      </c>
      <c r="AGI5" s="14"/>
      <c r="AGJ5" s="14"/>
      <c r="AGK5" s="14"/>
      <c r="AGL5" s="14"/>
      <c r="AGM5" s="14">
        <f t="shared" ref="AGM5:AGO5" si="1675">AGM4+1</f>
        <v>3</v>
      </c>
      <c r="AGN5" s="14" t="s">
        <v>1674</v>
      </c>
      <c r="AGO5" s="14"/>
      <c r="AGP5" s="14"/>
      <c r="AGQ5" s="14"/>
      <c r="AGR5" s="14"/>
      <c r="AGS5" s="14">
        <f t="shared" ref="AGS5:AGU5" si="1676">AGS4+1</f>
        <v>3</v>
      </c>
      <c r="AGT5" s="14" t="s">
        <v>1674</v>
      </c>
      <c r="AGU5" s="14"/>
      <c r="AGV5" s="14"/>
      <c r="AGW5" s="14"/>
      <c r="AGX5" s="14"/>
      <c r="AGY5" s="14">
        <f t="shared" ref="AGY5:AHA5" si="1677">AGY4+1</f>
        <v>3</v>
      </c>
      <c r="AGZ5" s="14" t="s">
        <v>1674</v>
      </c>
      <c r="AHA5" s="14"/>
      <c r="AHB5" s="14"/>
      <c r="AHC5" s="14"/>
      <c r="AHD5" s="14"/>
      <c r="AHE5" s="14">
        <f t="shared" ref="AHE5:AHG5" si="1678">AHE4+1</f>
        <v>3</v>
      </c>
      <c r="AHF5" s="14" t="s">
        <v>1674</v>
      </c>
      <c r="AHG5" s="14"/>
      <c r="AHH5" s="14"/>
      <c r="AHI5" s="14"/>
      <c r="AHJ5" s="14"/>
      <c r="AHK5" s="14">
        <f t="shared" ref="AHK5:AHM5" si="1679">AHK4+1</f>
        <v>3</v>
      </c>
      <c r="AHL5" s="14" t="s">
        <v>1674</v>
      </c>
      <c r="AHM5" s="14"/>
      <c r="AHN5" s="14"/>
      <c r="AHO5" s="14"/>
      <c r="AHP5" s="14"/>
      <c r="AHQ5" s="14">
        <f t="shared" ref="AHQ5:AHS5" si="1680">AHQ4+1</f>
        <v>3</v>
      </c>
      <c r="AHR5" s="14" t="s">
        <v>1674</v>
      </c>
      <c r="AHS5" s="14"/>
      <c r="AHT5" s="14"/>
      <c r="AHU5" s="14"/>
      <c r="AHV5" s="14"/>
      <c r="AHW5" s="14">
        <f t="shared" ref="AHW5:AHY5" si="1681">AHW4+1</f>
        <v>3</v>
      </c>
      <c r="AHX5" s="14" t="s">
        <v>1674</v>
      </c>
      <c r="AHY5" s="14"/>
      <c r="AHZ5" s="14"/>
      <c r="AIA5" s="14"/>
      <c r="AIB5" s="14"/>
      <c r="AIC5" s="14">
        <f t="shared" ref="AIC5:AIE5" si="1682">AIC4+1</f>
        <v>3</v>
      </c>
      <c r="AID5" s="14" t="s">
        <v>1674</v>
      </c>
      <c r="AIE5" s="14"/>
      <c r="AIF5" s="14"/>
      <c r="AIG5" s="14"/>
      <c r="AIH5" s="14"/>
      <c r="AII5" s="14">
        <f t="shared" ref="AII5:AIK5" si="1683">AII4+1</f>
        <v>3</v>
      </c>
      <c r="AIJ5" s="14" t="s">
        <v>1674</v>
      </c>
      <c r="AIK5" s="14"/>
      <c r="AIL5" s="14"/>
      <c r="AIM5" s="14"/>
      <c r="AIN5" s="14"/>
      <c r="AIO5" s="14">
        <f t="shared" ref="AIO5:AIQ5" si="1684">AIO4+1</f>
        <v>3</v>
      </c>
      <c r="AIP5" s="14" t="s">
        <v>1674</v>
      </c>
      <c r="AIQ5" s="14"/>
      <c r="AIR5" s="14"/>
      <c r="AIS5" s="14"/>
      <c r="AIT5" s="14"/>
      <c r="AIU5" s="14">
        <f t="shared" ref="AIU5:AIW5" si="1685">AIU4+1</f>
        <v>3</v>
      </c>
      <c r="AIV5" s="14" t="s">
        <v>1674</v>
      </c>
      <c r="AIW5" s="14"/>
      <c r="AIX5" s="14"/>
      <c r="AIY5" s="14"/>
      <c r="AIZ5" s="14"/>
      <c r="AJA5" s="14">
        <f t="shared" ref="AJA5:AJC5" si="1686">AJA4+1</f>
        <v>3</v>
      </c>
      <c r="AJB5" s="14" t="s">
        <v>1674</v>
      </c>
      <c r="AJC5" s="14"/>
      <c r="AJD5" s="14"/>
      <c r="AJE5" s="14"/>
      <c r="AJF5" s="14"/>
      <c r="AJG5" s="14"/>
      <c r="AJH5" s="14"/>
      <c r="AJI5" s="14"/>
      <c r="AJJ5" s="14"/>
      <c r="AJK5" s="14"/>
      <c r="AJL5" s="14"/>
      <c r="AJM5" s="14"/>
      <c r="AJN5" s="14"/>
      <c r="AJO5" s="14"/>
      <c r="AJP5" s="14"/>
      <c r="AJQ5" s="14"/>
      <c r="AJR5" s="14"/>
      <c r="AJS5" s="14"/>
      <c r="AJT5" s="14"/>
      <c r="AJU5" s="14"/>
      <c r="AJV5" s="14"/>
      <c r="AJW5" s="14">
        <v>3</v>
      </c>
      <c r="AJX5" s="14" t="s">
        <v>1794</v>
      </c>
      <c r="AJY5" s="14">
        <v>3</v>
      </c>
      <c r="AJZ5" s="14" t="s">
        <v>1794</v>
      </c>
      <c r="AKA5" s="14"/>
      <c r="AKB5" s="14"/>
      <c r="AKC5" s="14"/>
      <c r="AKD5" s="14"/>
      <c r="AKE5" s="14"/>
      <c r="AKF5" s="14"/>
      <c r="AKG5" s="14"/>
      <c r="AKH5" s="14"/>
      <c r="AKI5" s="14"/>
      <c r="AKJ5" s="14"/>
      <c r="AKK5" s="14"/>
      <c r="AKL5" s="14"/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  <c r="ALZ5" s="14"/>
      <c r="AMA5" s="14"/>
      <c r="AMB5" s="14"/>
      <c r="AMC5" s="14"/>
      <c r="AMD5" s="14"/>
      <c r="AME5" s="14"/>
      <c r="AMF5" s="14"/>
      <c r="AMG5" s="14"/>
      <c r="AMH5" s="14"/>
      <c r="AMI5" s="14"/>
      <c r="AMJ5" s="14"/>
      <c r="AMK5" s="14"/>
      <c r="AML5" s="14"/>
      <c r="AMM5" s="14"/>
      <c r="AMN5" s="14"/>
      <c r="AMO5" s="14"/>
      <c r="AMP5" s="14"/>
      <c r="AMQ5" s="14"/>
      <c r="AMR5" s="14"/>
      <c r="AMS5" s="14"/>
      <c r="AMT5" s="14"/>
      <c r="AMU5" s="14">
        <v>3</v>
      </c>
      <c r="AMV5" s="14" t="s">
        <v>1059</v>
      </c>
      <c r="AMW5" s="14"/>
      <c r="AMX5" s="14"/>
      <c r="AMY5" s="14"/>
      <c r="AMZ5" s="14"/>
      <c r="ANA5" s="14"/>
      <c r="ANB5" s="14"/>
      <c r="ANC5" s="14"/>
      <c r="AND5" s="14"/>
      <c r="ANE5" s="14"/>
      <c r="ANF5" s="14"/>
      <c r="ANG5" s="14">
        <v>3</v>
      </c>
      <c r="ANH5" s="14" t="s">
        <v>1059</v>
      </c>
      <c r="ANI5" s="14"/>
      <c r="ANJ5" s="14"/>
      <c r="ANK5" s="14"/>
      <c r="ANL5" s="14"/>
      <c r="ANM5" s="14"/>
      <c r="ANN5" s="14"/>
      <c r="ANO5" s="14"/>
      <c r="ANP5" s="14"/>
      <c r="ANQ5" s="14"/>
      <c r="ANR5" s="14"/>
      <c r="ANS5" s="14"/>
      <c r="ANT5" s="14"/>
      <c r="ANU5" s="14"/>
      <c r="ANV5" s="14"/>
      <c r="ANW5" s="14"/>
      <c r="ANX5" s="14"/>
      <c r="ANY5" s="14">
        <f t="shared" ref="ANY5:AOA5" si="1687">ANY4+1</f>
        <v>3</v>
      </c>
      <c r="ANZ5" s="14" t="s">
        <v>1798</v>
      </c>
      <c r="AOA5" s="14"/>
      <c r="AOB5" s="14"/>
      <c r="AOC5" s="14"/>
      <c r="AOD5" s="14"/>
      <c r="AOE5" s="14"/>
      <c r="AOF5" s="14"/>
      <c r="AOG5" s="14"/>
      <c r="AOH5" s="14"/>
      <c r="AOI5" s="14"/>
      <c r="AOJ5" s="14"/>
      <c r="AOK5" s="14"/>
      <c r="AOL5" s="14"/>
      <c r="AOM5" s="14"/>
      <c r="AON5" s="14"/>
      <c r="AOO5" s="14"/>
      <c r="AOP5" s="14"/>
      <c r="AOQ5" s="14"/>
      <c r="AOR5" s="14"/>
      <c r="AOS5" s="14">
        <f t="shared" ref="AOS5:AOU5" si="1688">AOS4+1</f>
        <v>3</v>
      </c>
      <c r="AOT5" s="14" t="s">
        <v>1798</v>
      </c>
      <c r="AOU5" s="14" t="s">
        <v>991</v>
      </c>
      <c r="AOV5" s="14" t="s">
        <v>991</v>
      </c>
      <c r="AOW5" s="14"/>
      <c r="AOX5" s="14"/>
      <c r="AOY5" s="14"/>
      <c r="AOZ5" s="14"/>
      <c r="APA5" s="14"/>
      <c r="APB5" s="14"/>
      <c r="APC5" s="14"/>
      <c r="APD5" s="14"/>
      <c r="APE5" s="14"/>
      <c r="APF5" s="14"/>
      <c r="APG5" s="14"/>
      <c r="APH5" s="14"/>
      <c r="API5" s="14"/>
      <c r="APJ5" s="14"/>
      <c r="APK5" s="14"/>
      <c r="APL5" s="14"/>
      <c r="APM5" s="14"/>
      <c r="APN5" s="14"/>
      <c r="APO5" s="14">
        <f t="shared" ref="APO5:APQ5" si="1689">APO4+1</f>
        <v>3</v>
      </c>
      <c r="APP5" s="14" t="s">
        <v>1798</v>
      </c>
      <c r="APQ5" s="14"/>
      <c r="APR5" s="14"/>
      <c r="APS5" s="14">
        <f t="shared" ref="APS5:APU5" si="1690">APS4+1</f>
        <v>3</v>
      </c>
      <c r="APT5" s="14" t="s">
        <v>1798</v>
      </c>
      <c r="APU5" s="14"/>
      <c r="APV5" s="14"/>
      <c r="APW5" s="14"/>
      <c r="APX5" s="14"/>
      <c r="APY5" s="14"/>
      <c r="APZ5" s="14"/>
      <c r="AQA5" s="14">
        <f t="shared" ref="AQA5:AQC5" si="1691">AQA4+1</f>
        <v>3</v>
      </c>
      <c r="AQB5" s="14" t="s">
        <v>1798</v>
      </c>
      <c r="AQC5" s="14"/>
      <c r="AQD5" s="14"/>
      <c r="AQE5" s="14"/>
      <c r="AQF5" s="14"/>
      <c r="AQG5" s="14"/>
      <c r="AQH5" s="14"/>
      <c r="AQI5" s="14">
        <f t="shared" ref="AQI5:AQK5" si="1692">AQI4+1</f>
        <v>3</v>
      </c>
      <c r="AQJ5" s="14" t="s">
        <v>1798</v>
      </c>
      <c r="AQK5" s="14"/>
      <c r="AQL5" s="14"/>
      <c r="AQM5" s="14"/>
      <c r="AQN5" s="14"/>
      <c r="AQO5" s="14"/>
      <c r="AQP5" s="14"/>
      <c r="AQQ5" s="14">
        <f t="shared" ref="AQQ5:AQS5" si="1693">AQQ4+1</f>
        <v>3</v>
      </c>
      <c r="AQR5" s="14" t="s">
        <v>1798</v>
      </c>
      <c r="AQS5" s="14"/>
      <c r="AQT5" s="14"/>
      <c r="AQU5" s="14"/>
      <c r="AQV5" s="14"/>
      <c r="AQW5" s="14"/>
      <c r="AQX5" s="14"/>
      <c r="AQY5" s="14">
        <f t="shared" ref="AQY5:ARA5" si="1694">AQY4+1</f>
        <v>3</v>
      </c>
      <c r="AQZ5" s="14" t="s">
        <v>1798</v>
      </c>
      <c r="ARA5" s="14"/>
      <c r="ARB5" s="14"/>
      <c r="ARC5" s="14"/>
      <c r="ARD5" s="14"/>
      <c r="ARE5" s="14"/>
      <c r="ARF5" s="14"/>
      <c r="ARG5" s="14">
        <f t="shared" ref="ARG5:ARI5" si="1695">ARG4+1</f>
        <v>3</v>
      </c>
      <c r="ARH5" s="14" t="s">
        <v>1798</v>
      </c>
      <c r="ARI5" s="14"/>
      <c r="ARJ5" s="14"/>
      <c r="ARK5" s="14"/>
      <c r="ARL5" s="14"/>
      <c r="ARM5" s="14"/>
      <c r="ARN5" s="14"/>
      <c r="ARO5" s="14">
        <f t="shared" ref="ARO5:ARQ5" si="1696">ARO4+1</f>
        <v>3</v>
      </c>
      <c r="ARP5" s="14" t="s">
        <v>1798</v>
      </c>
      <c r="ARQ5" s="14"/>
      <c r="ARR5" s="14"/>
      <c r="ARS5" s="14"/>
      <c r="ART5" s="14"/>
      <c r="ARU5" s="14"/>
      <c r="ARV5" s="14"/>
      <c r="ARW5" s="14"/>
      <c r="ARX5" s="14"/>
      <c r="ARY5" s="14"/>
      <c r="ARZ5" s="14"/>
      <c r="ASA5" s="14"/>
      <c r="ASB5" s="14"/>
      <c r="ASC5" s="14"/>
      <c r="ASD5" s="14"/>
      <c r="ASE5" s="14"/>
      <c r="ASF5" s="14"/>
      <c r="ASG5" s="14"/>
      <c r="ASH5" s="14"/>
      <c r="ASI5" s="14"/>
      <c r="ASJ5" s="14"/>
      <c r="ASK5" s="14"/>
      <c r="ASL5" s="14"/>
      <c r="ASM5" s="14"/>
      <c r="ASN5" s="14"/>
      <c r="ASO5" s="14"/>
      <c r="ASP5" s="14"/>
    </row>
    <row r="6" spans="1:1186">
      <c r="E6" s="14"/>
      <c r="F6" s="14"/>
      <c r="G6" s="14"/>
      <c r="H6" s="14"/>
      <c r="I6" s="14"/>
      <c r="J6" s="14"/>
      <c r="K6" s="14"/>
      <c r="L6" s="14"/>
      <c r="M6" s="14">
        <v>4</v>
      </c>
      <c r="N6" s="14" t="s">
        <v>1076</v>
      </c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>
        <v>4</v>
      </c>
      <c r="AB6" s="14" t="s">
        <v>1901</v>
      </c>
      <c r="AC6" s="14">
        <v>4</v>
      </c>
      <c r="AD6" s="14" t="s">
        <v>1067</v>
      </c>
      <c r="AE6" s="14"/>
      <c r="AF6" s="14"/>
      <c r="AG6" s="14">
        <v>4</v>
      </c>
      <c r="AH6" s="14" t="s">
        <v>1067</v>
      </c>
      <c r="AI6" s="14"/>
      <c r="AJ6" s="14"/>
      <c r="AK6" s="14">
        <v>4</v>
      </c>
      <c r="AL6" s="14" t="s">
        <v>1067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>
        <v>4</v>
      </c>
      <c r="CF6" s="14" t="s">
        <v>991</v>
      </c>
      <c r="CG6" s="14">
        <v>4</v>
      </c>
      <c r="CH6" s="14" t="s">
        <v>1079</v>
      </c>
      <c r="CI6" s="14"/>
      <c r="CJ6" s="14"/>
      <c r="CK6" s="14"/>
      <c r="CL6" s="14"/>
      <c r="CM6" s="14"/>
      <c r="CN6" s="14"/>
      <c r="CO6" s="14">
        <v>4</v>
      </c>
      <c r="CP6" s="14" t="s">
        <v>1068</v>
      </c>
      <c r="CQ6" s="14"/>
      <c r="CR6" s="14"/>
      <c r="CS6" s="14">
        <v>4</v>
      </c>
      <c r="CT6" s="14" t="s">
        <v>1088</v>
      </c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>
        <v>4</v>
      </c>
      <c r="FF6" s="14" t="s">
        <v>1036</v>
      </c>
      <c r="FG6" s="14">
        <v>4</v>
      </c>
      <c r="FH6" s="14" t="s">
        <v>1093</v>
      </c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>
        <v>4</v>
      </c>
      <c r="GV6" s="14" t="s">
        <v>1134</v>
      </c>
      <c r="GW6" s="14">
        <v>4</v>
      </c>
      <c r="GX6" s="14" t="s">
        <v>1134</v>
      </c>
      <c r="GY6" s="14"/>
      <c r="GZ6" s="14"/>
      <c r="HA6" s="14">
        <v>4</v>
      </c>
      <c r="HB6" s="14" t="s">
        <v>1134</v>
      </c>
      <c r="HC6" s="14"/>
      <c r="HD6" s="14"/>
      <c r="HE6" s="14">
        <v>4</v>
      </c>
      <c r="HF6" s="14" t="s">
        <v>1134</v>
      </c>
      <c r="HG6" s="14"/>
      <c r="HH6" s="14"/>
      <c r="HI6" s="14">
        <v>4</v>
      </c>
      <c r="HJ6" s="14" t="s">
        <v>1134</v>
      </c>
      <c r="HK6" s="14"/>
      <c r="HL6" s="14"/>
      <c r="HM6" s="14">
        <v>4</v>
      </c>
      <c r="HN6" s="14" t="s">
        <v>1134</v>
      </c>
      <c r="HO6" s="14"/>
      <c r="HP6" s="14"/>
      <c r="HQ6" s="14">
        <v>4</v>
      </c>
      <c r="HR6" s="14" t="s">
        <v>1134</v>
      </c>
      <c r="HS6" s="14"/>
      <c r="HT6" s="14"/>
      <c r="HU6" s="14">
        <v>4</v>
      </c>
      <c r="HV6" s="14" t="s">
        <v>1134</v>
      </c>
      <c r="HW6" s="14"/>
      <c r="HX6" s="14"/>
      <c r="HY6" s="14">
        <v>4</v>
      </c>
      <c r="HZ6" s="14" t="s">
        <v>1134</v>
      </c>
      <c r="IA6" s="14"/>
      <c r="IB6" s="14"/>
      <c r="IC6" s="14">
        <v>4</v>
      </c>
      <c r="ID6" s="14" t="s">
        <v>1134</v>
      </c>
      <c r="IE6" s="14"/>
      <c r="IF6" s="14"/>
      <c r="IG6" s="14">
        <v>4</v>
      </c>
      <c r="IH6" s="14" t="s">
        <v>1134</v>
      </c>
      <c r="II6" s="14"/>
      <c r="IJ6" s="14"/>
      <c r="IK6" s="14">
        <v>4</v>
      </c>
      <c r="IL6" s="14" t="s">
        <v>1134</v>
      </c>
      <c r="IM6" s="14"/>
      <c r="IN6" s="14"/>
      <c r="IO6" s="14">
        <v>4</v>
      </c>
      <c r="IP6" s="14" t="s">
        <v>1134</v>
      </c>
      <c r="IQ6" s="14"/>
      <c r="IR6" s="14"/>
      <c r="IS6" s="14"/>
      <c r="IT6" s="14"/>
      <c r="IU6" s="14">
        <v>4</v>
      </c>
      <c r="IV6" s="14" t="s">
        <v>1069</v>
      </c>
      <c r="IW6" s="14">
        <v>4</v>
      </c>
      <c r="IX6" s="14" t="s">
        <v>1069</v>
      </c>
      <c r="IY6" s="14"/>
      <c r="IZ6" s="14"/>
      <c r="JA6" s="14">
        <v>4</v>
      </c>
      <c r="JB6" s="14" t="s">
        <v>1069</v>
      </c>
      <c r="JC6" s="14"/>
      <c r="JD6" s="14"/>
      <c r="JE6" s="14"/>
      <c r="JF6" s="14"/>
      <c r="JG6" s="14">
        <v>3</v>
      </c>
      <c r="JH6" s="14" t="s">
        <v>1152</v>
      </c>
      <c r="JI6" s="14">
        <v>3</v>
      </c>
      <c r="JJ6" s="14" t="s">
        <v>1154</v>
      </c>
      <c r="JK6" s="14">
        <v>3</v>
      </c>
      <c r="JL6" s="14" t="s">
        <v>1161</v>
      </c>
      <c r="JM6" s="14">
        <v>3</v>
      </c>
      <c r="JN6" s="14" t="s">
        <v>1166</v>
      </c>
      <c r="JO6" s="14">
        <v>3</v>
      </c>
      <c r="JP6" s="14" t="s">
        <v>1170</v>
      </c>
      <c r="JQ6" s="14">
        <v>3</v>
      </c>
      <c r="JR6" s="14" t="s">
        <v>1174</v>
      </c>
      <c r="JS6" s="14">
        <v>3</v>
      </c>
      <c r="JT6" s="14" t="s">
        <v>1170</v>
      </c>
      <c r="JU6" s="14">
        <v>3</v>
      </c>
      <c r="JV6" s="14" t="s">
        <v>1182</v>
      </c>
      <c r="JW6" s="14">
        <v>3</v>
      </c>
      <c r="JX6" s="14" t="s">
        <v>1186</v>
      </c>
      <c r="JY6" s="14">
        <v>3</v>
      </c>
      <c r="JZ6" s="14" t="s">
        <v>1190</v>
      </c>
      <c r="KA6" s="14">
        <v>3</v>
      </c>
      <c r="KB6" s="14" t="s">
        <v>1193</v>
      </c>
      <c r="KC6" s="14">
        <v>3</v>
      </c>
      <c r="KD6" s="14" t="s">
        <v>1198</v>
      </c>
      <c r="KE6" s="14"/>
      <c r="KF6" s="14"/>
      <c r="KG6" s="14"/>
      <c r="KH6" s="14"/>
      <c r="KI6" s="14"/>
      <c r="KJ6" s="14"/>
      <c r="KK6" s="14">
        <v>3</v>
      </c>
      <c r="KL6" s="14" t="s">
        <v>1152</v>
      </c>
      <c r="KM6" s="14">
        <v>3</v>
      </c>
      <c r="KN6" s="14" t="s">
        <v>1154</v>
      </c>
      <c r="KO6" s="14">
        <v>3</v>
      </c>
      <c r="KP6" s="14" t="s">
        <v>1161</v>
      </c>
      <c r="KQ6" s="14">
        <v>3</v>
      </c>
      <c r="KR6" s="14" t="s">
        <v>1166</v>
      </c>
      <c r="KS6" s="14">
        <v>3</v>
      </c>
      <c r="KT6" s="14" t="s">
        <v>1170</v>
      </c>
      <c r="KU6" s="14">
        <v>3</v>
      </c>
      <c r="KV6" s="14" t="s">
        <v>1174</v>
      </c>
      <c r="KW6" s="14">
        <v>3</v>
      </c>
      <c r="KX6" s="14" t="s">
        <v>1170</v>
      </c>
      <c r="KY6" s="14">
        <v>3</v>
      </c>
      <c r="KZ6" s="14" t="s">
        <v>1182</v>
      </c>
      <c r="LA6" s="14">
        <v>3</v>
      </c>
      <c r="LB6" s="14" t="s">
        <v>1186</v>
      </c>
      <c r="LC6" s="14">
        <v>3</v>
      </c>
      <c r="LD6" s="14" t="s">
        <v>1190</v>
      </c>
      <c r="LE6" s="14">
        <v>3</v>
      </c>
      <c r="LF6" s="14" t="s">
        <v>1193</v>
      </c>
      <c r="LG6" s="14">
        <v>3</v>
      </c>
      <c r="LH6" s="14" t="s">
        <v>1198</v>
      </c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>
        <v>4</v>
      </c>
      <c r="MB6" s="14" t="s">
        <v>1010</v>
      </c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>
        <v>4</v>
      </c>
      <c r="MZ6" s="14" t="s">
        <v>1262</v>
      </c>
      <c r="NA6" s="14"/>
      <c r="NB6" s="14"/>
      <c r="NC6" s="14"/>
      <c r="ND6" s="14"/>
      <c r="NE6" s="14"/>
      <c r="NF6" s="14"/>
      <c r="NG6" s="14">
        <v>4</v>
      </c>
      <c r="NH6" s="14" t="s">
        <v>1262</v>
      </c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>
        <v>4</v>
      </c>
      <c r="RR6" s="14" t="s">
        <v>409</v>
      </c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/>
      <c r="VD6" s="14"/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>
        <v>4</v>
      </c>
      <c r="XL6" s="14" t="s">
        <v>1423</v>
      </c>
      <c r="XM6" s="14"/>
      <c r="XN6" s="14"/>
      <c r="XQ6" s="14"/>
      <c r="XR6" s="14"/>
      <c r="XS6" s="14">
        <f t="shared" si="1666"/>
        <v>4</v>
      </c>
      <c r="XT6" s="14" t="s">
        <v>1000</v>
      </c>
      <c r="XV6" s="14"/>
      <c r="XW6" s="14"/>
      <c r="XX6" s="14"/>
      <c r="XY6" s="14">
        <f t="shared" si="1667"/>
        <v>4</v>
      </c>
      <c r="XZ6" s="14" t="s">
        <v>1000</v>
      </c>
      <c r="YA6" s="14"/>
      <c r="YB6" s="14"/>
      <c r="YC6" s="14"/>
      <c r="YD6" s="14"/>
      <c r="YE6" s="14">
        <f t="shared" si="1668"/>
        <v>4</v>
      </c>
      <c r="YF6" s="14" t="s">
        <v>1000</v>
      </c>
      <c r="YG6" s="14"/>
      <c r="YH6" s="14"/>
      <c r="YI6" s="14"/>
      <c r="YJ6" s="14"/>
      <c r="YK6" s="14">
        <f t="shared" si="1669"/>
        <v>4</v>
      </c>
      <c r="YL6" s="14" t="s">
        <v>1000</v>
      </c>
      <c r="YM6" s="14"/>
      <c r="YN6" s="14"/>
      <c r="YO6" s="14"/>
      <c r="YP6" s="14"/>
      <c r="YQ6" s="14">
        <f t="shared" ca="1" si="1670"/>
        <v>4</v>
      </c>
      <c r="YR6" s="14" t="s">
        <v>1000</v>
      </c>
      <c r="YS6" s="14"/>
      <c r="YT6" s="14"/>
      <c r="YU6" s="14"/>
      <c r="YV6" s="14"/>
      <c r="YW6" s="14">
        <f t="shared" ca="1" si="1671"/>
        <v>4</v>
      </c>
      <c r="YX6" s="14" t="s">
        <v>1000</v>
      </c>
      <c r="YY6" s="14"/>
      <c r="YZ6" s="14"/>
      <c r="ZA6" s="14"/>
      <c r="ZB6" s="14"/>
      <c r="ZC6" s="14">
        <f t="shared" ca="1" si="1672"/>
        <v>4</v>
      </c>
      <c r="ZD6" s="14" t="s">
        <v>1000</v>
      </c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>
        <v>4</v>
      </c>
      <c r="ZP6" s="14" t="s">
        <v>1018</v>
      </c>
      <c r="ZQ6" s="14"/>
      <c r="ZR6" s="14"/>
      <c r="ZS6" s="14">
        <v>4</v>
      </c>
      <c r="ZT6" s="14" t="s">
        <v>1018</v>
      </c>
      <c r="ZU6" s="14"/>
      <c r="ZV6" s="14"/>
      <c r="ZW6" s="14">
        <v>4</v>
      </c>
      <c r="ZX6" s="14" t="s">
        <v>1018</v>
      </c>
      <c r="ZY6" s="14"/>
      <c r="ZZ6" s="14"/>
      <c r="AAA6" s="14">
        <v>4</v>
      </c>
      <c r="AAB6" s="14" t="s">
        <v>1018</v>
      </c>
      <c r="AAC6" s="14"/>
      <c r="AAD6" s="14"/>
      <c r="AAE6" s="14">
        <v>4</v>
      </c>
      <c r="AAF6" s="14" t="s">
        <v>1018</v>
      </c>
      <c r="AAG6" s="14"/>
      <c r="AAH6" s="14"/>
      <c r="AAI6" s="14">
        <v>4</v>
      </c>
      <c r="AAJ6" s="14" t="s">
        <v>1018</v>
      </c>
      <c r="AAK6" s="14"/>
      <c r="AAL6" s="14"/>
      <c r="AAM6" s="14">
        <v>4</v>
      </c>
      <c r="AAN6" s="14" t="s">
        <v>1018</v>
      </c>
      <c r="AAO6" s="14"/>
      <c r="AAP6" s="14"/>
      <c r="AAQ6" s="14">
        <v>4</v>
      </c>
      <c r="AAR6" s="14" t="s">
        <v>1018</v>
      </c>
      <c r="AAS6" s="14"/>
      <c r="AAT6" s="14"/>
      <c r="AAU6" s="14">
        <v>4</v>
      </c>
      <c r="AAV6" s="14" t="s">
        <v>1018</v>
      </c>
      <c r="AAW6" s="14"/>
      <c r="AAX6" s="14"/>
      <c r="AAY6" s="14">
        <v>4</v>
      </c>
      <c r="AAZ6" s="14" t="s">
        <v>1018</v>
      </c>
      <c r="ABA6" s="14"/>
      <c r="ABB6" s="14"/>
      <c r="ABC6" s="14">
        <v>4</v>
      </c>
      <c r="ABD6" s="14" t="s">
        <v>1018</v>
      </c>
      <c r="ABE6" s="14"/>
      <c r="ABF6" s="14"/>
      <c r="ABG6" s="14">
        <v>4</v>
      </c>
      <c r="ABH6" s="14" t="s">
        <v>1018</v>
      </c>
      <c r="ABI6" s="14"/>
      <c r="ABJ6" s="14"/>
      <c r="ABK6" s="14">
        <v>4</v>
      </c>
      <c r="ABL6" s="14" t="s">
        <v>1018</v>
      </c>
      <c r="ABM6" s="14"/>
      <c r="ABN6" s="14"/>
      <c r="ABO6" s="14">
        <v>4</v>
      </c>
      <c r="ABP6" s="14" t="s">
        <v>1018</v>
      </c>
      <c r="ABQ6" s="14"/>
      <c r="ABR6" s="14"/>
      <c r="ABS6" s="14">
        <v>4</v>
      </c>
      <c r="ABT6" s="14" t="s">
        <v>1018</v>
      </c>
      <c r="ABU6" s="14"/>
      <c r="ABV6" s="14"/>
      <c r="ABW6" s="14">
        <v>4</v>
      </c>
      <c r="ABX6" s="14" t="s">
        <v>1018</v>
      </c>
      <c r="ABY6" s="14"/>
      <c r="ABZ6" s="14"/>
      <c r="ACA6" s="14">
        <v>4</v>
      </c>
      <c r="ACB6" s="14" t="s">
        <v>1018</v>
      </c>
      <c r="ACC6" s="14"/>
      <c r="ACD6" s="14"/>
      <c r="ACE6" s="14">
        <v>4</v>
      </c>
      <c r="ACF6" s="14" t="s">
        <v>1018</v>
      </c>
      <c r="ACG6" s="14">
        <v>4</v>
      </c>
      <c r="ACH6" s="14" t="s">
        <v>1560</v>
      </c>
      <c r="ACI6" s="14"/>
      <c r="ACJ6" s="14"/>
      <c r="ACK6" s="14">
        <v>4</v>
      </c>
      <c r="ACL6" s="14" t="s">
        <v>1018</v>
      </c>
      <c r="ACM6" s="14">
        <v>4</v>
      </c>
      <c r="ACN6" s="14" t="s">
        <v>1560</v>
      </c>
      <c r="ACO6" s="14"/>
      <c r="ACP6" s="14"/>
      <c r="ACQ6" s="14">
        <v>4</v>
      </c>
      <c r="ACR6" s="14" t="s">
        <v>1018</v>
      </c>
      <c r="ACS6" s="14">
        <v>4</v>
      </c>
      <c r="ACT6" s="14" t="s">
        <v>1560</v>
      </c>
      <c r="ACU6" s="14"/>
      <c r="ACV6" s="14"/>
      <c r="ACW6" s="14">
        <v>4</v>
      </c>
      <c r="ACX6" s="14" t="s">
        <v>1018</v>
      </c>
      <c r="ACY6" s="14">
        <v>4</v>
      </c>
      <c r="ACZ6" s="14" t="s">
        <v>1560</v>
      </c>
      <c r="ADA6" s="14"/>
      <c r="ADB6" s="14"/>
      <c r="ADC6" s="14">
        <v>4</v>
      </c>
      <c r="ADD6" s="14" t="s">
        <v>1018</v>
      </c>
      <c r="ADE6" s="14">
        <v>4</v>
      </c>
      <c r="ADF6" s="14" t="s">
        <v>1560</v>
      </c>
      <c r="ADG6" s="14"/>
      <c r="ADH6" s="14"/>
      <c r="ADI6" s="14">
        <v>4</v>
      </c>
      <c r="ADJ6" s="14" t="s">
        <v>1018</v>
      </c>
      <c r="ADK6" s="14">
        <v>4</v>
      </c>
      <c r="ADL6" s="14" t="s">
        <v>1560</v>
      </c>
      <c r="ADM6" s="14"/>
      <c r="ADN6" s="14"/>
      <c r="ADO6" s="14">
        <v>4</v>
      </c>
      <c r="ADP6" s="14" t="s">
        <v>1018</v>
      </c>
      <c r="ADQ6" s="14">
        <v>4</v>
      </c>
      <c r="ADR6" s="14" t="s">
        <v>1560</v>
      </c>
      <c r="ADS6" s="14"/>
      <c r="ADT6" s="14"/>
      <c r="ADU6" s="14"/>
      <c r="ADV6" s="14"/>
      <c r="ADW6" s="14">
        <v>4</v>
      </c>
      <c r="ADX6" s="14" t="s">
        <v>1018</v>
      </c>
      <c r="ADY6" s="14">
        <v>4</v>
      </c>
      <c r="ADZ6" s="14" t="s">
        <v>1560</v>
      </c>
      <c r="AEA6" s="14"/>
      <c r="AEB6" s="14"/>
      <c r="AEC6" s="14"/>
      <c r="AED6" s="14"/>
      <c r="AEE6" s="14">
        <v>4</v>
      </c>
      <c r="AEF6" s="14" t="s">
        <v>1018</v>
      </c>
      <c r="AEG6" s="14">
        <v>4</v>
      </c>
      <c r="AEH6" s="14" t="s">
        <v>1560</v>
      </c>
      <c r="AEI6" s="14"/>
      <c r="AEJ6" s="14"/>
      <c r="AEK6" s="14"/>
      <c r="AEL6" s="14"/>
      <c r="AEM6" s="14">
        <v>4</v>
      </c>
      <c r="AEN6" s="14" t="s">
        <v>1018</v>
      </c>
      <c r="AEO6" s="14">
        <v>4</v>
      </c>
      <c r="AEP6" s="14" t="s">
        <v>1560</v>
      </c>
      <c r="AEQ6" s="14"/>
      <c r="AER6" s="14"/>
      <c r="AES6" s="14"/>
      <c r="AET6" s="14"/>
      <c r="AEU6" s="14">
        <v>4</v>
      </c>
      <c r="AEV6" s="14" t="s">
        <v>1018</v>
      </c>
      <c r="AEW6" s="14">
        <v>4</v>
      </c>
      <c r="AEX6" s="14" t="s">
        <v>1560</v>
      </c>
      <c r="AEY6" s="14"/>
      <c r="AEZ6" s="14"/>
      <c r="AFA6" s="14"/>
      <c r="AFB6" s="14"/>
      <c r="AFC6" s="14"/>
      <c r="AFD6" s="14"/>
      <c r="AFE6" s="14"/>
      <c r="AFF6" s="14"/>
      <c r="AFG6" s="14"/>
      <c r="AFH6" s="14"/>
      <c r="AFI6" s="14"/>
      <c r="AFJ6" s="14"/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>
        <f t="shared" ref="AGA6:AGC6" si="1697">AGA5+1</f>
        <v>4</v>
      </c>
      <c r="AGB6" s="14" t="s">
        <v>1675</v>
      </c>
      <c r="AGC6" s="14"/>
      <c r="AGD6" s="14"/>
      <c r="AGE6" s="14"/>
      <c r="AGF6" s="14"/>
      <c r="AGG6" s="14">
        <f t="shared" ref="AGG6:AGI6" si="1698">AGG5+1</f>
        <v>4</v>
      </c>
      <c r="AGH6" s="14" t="s">
        <v>1675</v>
      </c>
      <c r="AGI6" s="14"/>
      <c r="AGJ6" s="14"/>
      <c r="AGK6" s="14"/>
      <c r="AGL6" s="14"/>
      <c r="AGM6" s="14">
        <f t="shared" ref="AGM6:AGO6" si="1699">AGM5+1</f>
        <v>4</v>
      </c>
      <c r="AGN6" s="14" t="s">
        <v>1675</v>
      </c>
      <c r="AGO6" s="14"/>
      <c r="AGP6" s="14"/>
      <c r="AGQ6" s="14"/>
      <c r="AGR6" s="14"/>
      <c r="AGS6" s="14">
        <f t="shared" ref="AGS6:AGU6" si="1700">AGS5+1</f>
        <v>4</v>
      </c>
      <c r="AGT6" s="14" t="s">
        <v>1675</v>
      </c>
      <c r="AGU6" s="14"/>
      <c r="AGV6" s="14"/>
      <c r="AGW6" s="14"/>
      <c r="AGX6" s="14"/>
      <c r="AGY6" s="14">
        <f t="shared" ref="AGY6:AHA6" si="1701">AGY5+1</f>
        <v>4</v>
      </c>
      <c r="AGZ6" s="14" t="s">
        <v>1675</v>
      </c>
      <c r="AHA6" s="14"/>
      <c r="AHB6" s="14"/>
      <c r="AHC6" s="14"/>
      <c r="AHD6" s="14"/>
      <c r="AHE6" s="14">
        <f t="shared" ref="AHE6:AHG6" si="1702">AHE5+1</f>
        <v>4</v>
      </c>
      <c r="AHF6" s="14" t="s">
        <v>1675</v>
      </c>
      <c r="AHG6" s="14"/>
      <c r="AHH6" s="14"/>
      <c r="AHI6" s="14"/>
      <c r="AHJ6" s="14"/>
      <c r="AHK6" s="14">
        <f t="shared" ref="AHK6:AHM6" si="1703">AHK5+1</f>
        <v>4</v>
      </c>
      <c r="AHL6" s="14" t="s">
        <v>1675</v>
      </c>
      <c r="AHM6" s="14"/>
      <c r="AHN6" s="14"/>
      <c r="AHO6" s="14"/>
      <c r="AHP6" s="14"/>
      <c r="AHQ6" s="14">
        <f t="shared" ref="AHQ6:AHS6" si="1704">AHQ5+1</f>
        <v>4</v>
      </c>
      <c r="AHR6" s="14" t="s">
        <v>1675</v>
      </c>
      <c r="AHS6" s="14"/>
      <c r="AHT6" s="14"/>
      <c r="AHU6" s="14"/>
      <c r="AHV6" s="14"/>
      <c r="AHW6" s="14">
        <f t="shared" ref="AHW6:AHY6" si="1705">AHW5+1</f>
        <v>4</v>
      </c>
      <c r="AHX6" s="14" t="s">
        <v>1675</v>
      </c>
      <c r="AHY6" s="14"/>
      <c r="AHZ6" s="14"/>
      <c r="AIA6" s="14"/>
      <c r="AIB6" s="14"/>
      <c r="AIC6" s="14">
        <f t="shared" ref="AIC6:AIE6" si="1706">AIC5+1</f>
        <v>4</v>
      </c>
      <c r="AID6" s="14" t="s">
        <v>1675</v>
      </c>
      <c r="AIE6" s="14"/>
      <c r="AIF6" s="14"/>
      <c r="AIG6" s="14"/>
      <c r="AIH6" s="14"/>
      <c r="AII6" s="14">
        <f t="shared" ref="AII6:AIK6" si="1707">AII5+1</f>
        <v>4</v>
      </c>
      <c r="AIJ6" s="14" t="s">
        <v>1675</v>
      </c>
      <c r="AIK6" s="14"/>
      <c r="AIL6" s="14"/>
      <c r="AIM6" s="14"/>
      <c r="AIN6" s="14"/>
      <c r="AIO6" s="14">
        <f t="shared" ref="AIO6:AIQ6" si="1708">AIO5+1</f>
        <v>4</v>
      </c>
      <c r="AIP6" s="14" t="s">
        <v>1675</v>
      </c>
      <c r="AIQ6" s="14"/>
      <c r="AIR6" s="14"/>
      <c r="AIS6" s="14"/>
      <c r="AIT6" s="14"/>
      <c r="AIU6" s="14">
        <f t="shared" ref="AIU6:AIW6" si="1709">AIU5+1</f>
        <v>4</v>
      </c>
      <c r="AIV6" s="14" t="s">
        <v>1675</v>
      </c>
      <c r="AIW6" s="14"/>
      <c r="AIX6" s="14"/>
      <c r="AIY6" s="14"/>
      <c r="AIZ6" s="14"/>
      <c r="AJA6" s="14">
        <f t="shared" ref="AJA6:AJC6" si="1710">AJA5+1</f>
        <v>4</v>
      </c>
      <c r="AJB6" s="14" t="s">
        <v>1675</v>
      </c>
      <c r="AJC6" s="14"/>
      <c r="AJD6" s="14"/>
      <c r="AJE6" s="14"/>
      <c r="AJF6" s="14"/>
      <c r="AJG6" s="14"/>
      <c r="AJH6" s="14"/>
      <c r="AJI6" s="14"/>
      <c r="AJJ6" s="14"/>
      <c r="AJK6" s="14"/>
      <c r="AJL6" s="14"/>
      <c r="AJM6" s="14"/>
      <c r="AJN6" s="14"/>
      <c r="AJO6" s="14"/>
      <c r="AJP6" s="14"/>
      <c r="AJQ6" s="14"/>
      <c r="AJR6" s="14"/>
      <c r="AJS6" s="14"/>
      <c r="AJT6" s="14"/>
      <c r="AJU6" s="14"/>
      <c r="AJV6" s="14"/>
      <c r="AJW6" s="14">
        <v>4</v>
      </c>
      <c r="AJX6" s="14" t="s">
        <v>1795</v>
      </c>
      <c r="AJY6" s="14">
        <v>4</v>
      </c>
      <c r="AJZ6" s="14" t="s">
        <v>1795</v>
      </c>
      <c r="AKA6" s="14"/>
      <c r="AKB6" s="14"/>
      <c r="AKC6" s="14"/>
      <c r="AKD6" s="14"/>
      <c r="AKE6" s="14"/>
      <c r="AKF6" s="14"/>
      <c r="AKG6" s="14"/>
      <c r="AKH6" s="14"/>
      <c r="AKI6" s="14"/>
      <c r="AKJ6" s="14"/>
      <c r="AKK6" s="14"/>
      <c r="AKL6" s="14"/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  <c r="ALZ6" s="14"/>
      <c r="AMA6" s="14"/>
      <c r="AMB6" s="14"/>
      <c r="AMC6" s="14"/>
      <c r="AMD6" s="14"/>
      <c r="AME6" s="14"/>
      <c r="AMF6" s="14"/>
      <c r="AMG6" s="14"/>
      <c r="AMH6" s="14"/>
      <c r="AMI6" s="14"/>
      <c r="AMJ6" s="14"/>
      <c r="AMK6" s="14"/>
      <c r="AML6" s="14"/>
      <c r="AMM6" s="14"/>
      <c r="AMN6" s="14"/>
      <c r="AMO6" s="14"/>
      <c r="AMP6" s="14"/>
      <c r="AMQ6" s="14"/>
      <c r="AMR6" s="14"/>
      <c r="AMS6" s="14"/>
      <c r="AMT6" s="14"/>
      <c r="AMU6" s="14">
        <v>4</v>
      </c>
      <c r="AMV6" s="14" t="s">
        <v>1067</v>
      </c>
      <c r="AMW6" s="14"/>
      <c r="AMX6" s="14"/>
      <c r="AMY6" s="14"/>
      <c r="AMZ6" s="14"/>
      <c r="ANA6" s="14"/>
      <c r="ANB6" s="14"/>
      <c r="ANC6" s="14"/>
      <c r="AND6" s="14"/>
      <c r="ANE6" s="14"/>
      <c r="ANF6" s="14"/>
      <c r="ANG6" s="14">
        <v>4</v>
      </c>
      <c r="ANH6" s="14" t="s">
        <v>1067</v>
      </c>
      <c r="ANI6" s="14"/>
      <c r="ANJ6" s="14"/>
      <c r="ANK6" s="14"/>
      <c r="ANL6" s="14"/>
      <c r="ANM6" s="14"/>
      <c r="ANN6" s="14"/>
      <c r="ANO6" s="14"/>
      <c r="ANP6" s="14"/>
      <c r="ANQ6" s="14"/>
      <c r="ANR6" s="14"/>
      <c r="ANS6" s="14"/>
      <c r="ANT6" s="14"/>
      <c r="ANU6" s="14"/>
      <c r="ANV6" s="14"/>
      <c r="ANW6" s="14"/>
      <c r="ANX6" s="14"/>
      <c r="ANY6" s="14">
        <f t="shared" ref="ANY6:AOA6" si="1711">ANY5+1</f>
        <v>4</v>
      </c>
      <c r="ANZ6" s="14" t="s">
        <v>1021</v>
      </c>
      <c r="AOA6" s="14"/>
      <c r="AOB6" s="14"/>
      <c r="AOC6" s="14"/>
      <c r="AOD6" s="14"/>
      <c r="AOE6" s="14"/>
      <c r="AOF6" s="14"/>
      <c r="AOG6" s="14"/>
      <c r="AOH6" s="14"/>
      <c r="AOI6" s="14"/>
      <c r="AOJ6" s="14"/>
      <c r="AOK6" s="14"/>
      <c r="AOL6" s="14"/>
      <c r="AOM6" s="14"/>
      <c r="AON6" s="14"/>
      <c r="AOO6" s="14"/>
      <c r="AOP6" s="14"/>
      <c r="AOQ6" s="14"/>
      <c r="AOR6" s="14"/>
      <c r="AOS6" s="14">
        <f t="shared" ref="AOS6:AOU6" si="1712">AOS5+1</f>
        <v>4</v>
      </c>
      <c r="AOT6" s="14" t="s">
        <v>1021</v>
      </c>
      <c r="AOU6" s="14"/>
      <c r="AOV6" s="14"/>
      <c r="AOW6" s="14"/>
      <c r="AOX6" s="14"/>
      <c r="AOY6" s="14"/>
      <c r="AOZ6" s="14"/>
      <c r="APA6" s="14"/>
      <c r="APB6" s="14"/>
      <c r="APC6" s="14"/>
      <c r="APD6" s="14"/>
      <c r="APE6" s="14"/>
      <c r="APF6" s="14"/>
      <c r="APG6" s="14"/>
      <c r="APH6" s="14"/>
      <c r="API6" s="14"/>
      <c r="APJ6" s="14"/>
      <c r="APK6" s="14"/>
      <c r="APL6" s="14"/>
      <c r="APM6" s="14"/>
      <c r="APN6" s="14"/>
      <c r="APO6" s="14">
        <f t="shared" ref="APO6:APQ6" si="1713">APO5+1</f>
        <v>4</v>
      </c>
      <c r="APP6" s="14" t="s">
        <v>1021</v>
      </c>
      <c r="APQ6" s="14"/>
      <c r="APR6" s="14"/>
      <c r="APS6" s="14">
        <f t="shared" ref="APS6:APU6" si="1714">APS5+1</f>
        <v>4</v>
      </c>
      <c r="APT6" s="14" t="s">
        <v>1021</v>
      </c>
      <c r="APU6" s="14"/>
      <c r="APV6" s="14"/>
      <c r="APW6" s="14"/>
      <c r="APX6" s="14"/>
      <c r="APY6" s="14"/>
      <c r="APZ6" s="14"/>
      <c r="AQA6" s="14">
        <f t="shared" ref="AQA6:AQC6" si="1715">AQA5+1</f>
        <v>4</v>
      </c>
      <c r="AQB6" s="14" t="s">
        <v>1021</v>
      </c>
      <c r="AQC6" s="14"/>
      <c r="AQD6" s="14"/>
      <c r="AQE6" s="14"/>
      <c r="AQF6" s="14"/>
      <c r="AQG6" s="14"/>
      <c r="AQH6" s="14"/>
      <c r="AQI6" s="14">
        <f t="shared" ref="AQI6:AQK6" si="1716">AQI5+1</f>
        <v>4</v>
      </c>
      <c r="AQJ6" s="14" t="s">
        <v>1021</v>
      </c>
      <c r="AQK6" s="14"/>
      <c r="AQL6" s="14"/>
      <c r="AQM6" s="14"/>
      <c r="AQN6" s="14"/>
      <c r="AQO6" s="14"/>
      <c r="AQP6" s="14"/>
      <c r="AQQ6" s="14">
        <f t="shared" ref="AQQ6:AQS6" si="1717">AQQ5+1</f>
        <v>4</v>
      </c>
      <c r="AQR6" s="14" t="s">
        <v>1021</v>
      </c>
      <c r="AQS6" s="14"/>
      <c r="AQT6" s="14"/>
      <c r="AQU6" s="14"/>
      <c r="AQV6" s="14"/>
      <c r="AQW6" s="14"/>
      <c r="AQX6" s="14"/>
      <c r="AQY6" s="14">
        <f t="shared" ref="AQY6:ARA6" si="1718">AQY5+1</f>
        <v>4</v>
      </c>
      <c r="AQZ6" s="14" t="s">
        <v>1021</v>
      </c>
      <c r="ARA6" s="14"/>
      <c r="ARB6" s="14"/>
      <c r="ARC6" s="14"/>
      <c r="ARD6" s="14"/>
      <c r="ARE6" s="14"/>
      <c r="ARF6" s="14"/>
      <c r="ARG6" s="14">
        <f t="shared" ref="ARG6:ARI6" si="1719">ARG5+1</f>
        <v>4</v>
      </c>
      <c r="ARH6" s="14" t="s">
        <v>1021</v>
      </c>
      <c r="ARI6" s="14"/>
      <c r="ARJ6" s="14"/>
      <c r="ARK6" s="14"/>
      <c r="ARL6" s="14"/>
      <c r="ARM6" s="14"/>
      <c r="ARN6" s="14"/>
      <c r="ARO6" s="14">
        <f t="shared" ref="ARO6:ARQ6" si="1720">ARO5+1</f>
        <v>4</v>
      </c>
      <c r="ARP6" s="14" t="s">
        <v>1021</v>
      </c>
      <c r="ARQ6" s="14"/>
      <c r="ARR6" s="14"/>
      <c r="ARS6" s="14"/>
      <c r="ART6" s="14"/>
      <c r="ARU6" s="14"/>
      <c r="ARV6" s="14"/>
      <c r="ARW6" s="14"/>
      <c r="ARX6" s="14"/>
      <c r="ARY6" s="14"/>
      <c r="ARZ6" s="14"/>
      <c r="ASA6" s="14"/>
      <c r="ASB6" s="14"/>
      <c r="ASC6" s="14"/>
      <c r="ASD6" s="14"/>
      <c r="ASE6" s="14"/>
      <c r="ASF6" s="14"/>
      <c r="ASG6" s="14"/>
      <c r="ASH6" s="14"/>
      <c r="ASI6" s="14"/>
      <c r="ASJ6" s="14"/>
      <c r="ASK6" s="14"/>
      <c r="ASL6" s="14"/>
      <c r="ASM6" s="14"/>
      <c r="ASN6" s="14"/>
      <c r="ASO6" s="14"/>
      <c r="ASP6" s="14"/>
    </row>
    <row r="7" spans="1:1186"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v>5</v>
      </c>
      <c r="AD7" s="14" t="s">
        <v>1070</v>
      </c>
      <c r="AE7" s="14"/>
      <c r="AF7" s="14"/>
      <c r="AG7" s="14">
        <v>5</v>
      </c>
      <c r="AH7" s="14" t="s">
        <v>1070</v>
      </c>
      <c r="AI7" s="14"/>
      <c r="AJ7" s="14"/>
      <c r="AK7" s="14">
        <v>5</v>
      </c>
      <c r="AL7" s="14" t="s">
        <v>1070</v>
      </c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>
        <v>5</v>
      </c>
      <c r="CP7" s="14" t="s">
        <v>1071</v>
      </c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G7" s="14">
        <v>5</v>
      </c>
      <c r="FH7" s="14" t="s">
        <v>1072</v>
      </c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>
        <v>5</v>
      </c>
      <c r="GV7" s="14" t="s">
        <v>1135</v>
      </c>
      <c r="GW7" s="14">
        <v>5</v>
      </c>
      <c r="GX7" s="14" t="s">
        <v>1135</v>
      </c>
      <c r="GY7" s="14"/>
      <c r="GZ7" s="14"/>
      <c r="HA7" s="14">
        <v>5</v>
      </c>
      <c r="HB7" s="14" t="s">
        <v>1135</v>
      </c>
      <c r="HC7" s="14"/>
      <c r="HD7" s="14"/>
      <c r="HE7" s="14">
        <v>5</v>
      </c>
      <c r="HF7" s="14" t="s">
        <v>1135</v>
      </c>
      <c r="HG7" s="14"/>
      <c r="HH7" s="14"/>
      <c r="HI7" s="14">
        <v>5</v>
      </c>
      <c r="HJ7" s="14" t="s">
        <v>1135</v>
      </c>
      <c r="HK7" s="14"/>
      <c r="HL7" s="14"/>
      <c r="HM7" s="14">
        <v>5</v>
      </c>
      <c r="HN7" s="14" t="s">
        <v>1135</v>
      </c>
      <c r="HO7" s="14"/>
      <c r="HP7" s="14"/>
      <c r="HQ7" s="14">
        <v>5</v>
      </c>
      <c r="HR7" s="14" t="s">
        <v>1135</v>
      </c>
      <c r="HS7" s="14"/>
      <c r="HT7" s="14"/>
      <c r="HU7" s="14">
        <v>5</v>
      </c>
      <c r="HV7" s="14" t="s">
        <v>1135</v>
      </c>
      <c r="HW7" s="14"/>
      <c r="HX7" s="14"/>
      <c r="HY7" s="14">
        <v>5</v>
      </c>
      <c r="HZ7" s="14" t="s">
        <v>1135</v>
      </c>
      <c r="IA7" s="14"/>
      <c r="IB7" s="14"/>
      <c r="IC7" s="14">
        <v>5</v>
      </c>
      <c r="ID7" s="14" t="s">
        <v>1135</v>
      </c>
      <c r="IE7" s="14"/>
      <c r="IF7" s="14"/>
      <c r="IG7" s="14">
        <v>5</v>
      </c>
      <c r="IH7" s="14" t="s">
        <v>1135</v>
      </c>
      <c r="II7" s="14"/>
      <c r="IJ7" s="14"/>
      <c r="IK7" s="14">
        <v>5</v>
      </c>
      <c r="IL7" s="14" t="s">
        <v>1135</v>
      </c>
      <c r="IM7" s="14"/>
      <c r="IN7" s="14"/>
      <c r="IO7" s="14">
        <v>5</v>
      </c>
      <c r="IP7" s="14" t="s">
        <v>1135</v>
      </c>
      <c r="IQ7" s="14"/>
      <c r="IR7" s="14"/>
      <c r="IS7" s="14"/>
      <c r="IT7" s="14"/>
      <c r="IU7" s="14">
        <v>5</v>
      </c>
      <c r="IV7" s="14" t="s">
        <v>1073</v>
      </c>
      <c r="IW7" s="14">
        <v>5</v>
      </c>
      <c r="IX7" s="14" t="s">
        <v>1073</v>
      </c>
      <c r="IY7" s="14"/>
      <c r="IZ7" s="14"/>
      <c r="JA7" s="14">
        <v>5</v>
      </c>
      <c r="JB7" s="14" t="s">
        <v>1073</v>
      </c>
      <c r="JC7" s="14"/>
      <c r="JD7" s="14"/>
      <c r="JE7" s="14"/>
      <c r="JF7" s="14"/>
      <c r="JG7" s="14">
        <v>4</v>
      </c>
      <c r="JH7" s="14" t="s">
        <v>1153</v>
      </c>
      <c r="JI7" s="14">
        <v>4</v>
      </c>
      <c r="JJ7" s="14" t="s">
        <v>1038</v>
      </c>
      <c r="JK7" s="14">
        <v>4</v>
      </c>
      <c r="JL7" s="14" t="s">
        <v>1162</v>
      </c>
      <c r="JM7" s="14">
        <v>4</v>
      </c>
      <c r="JN7" s="14" t="s">
        <v>1038</v>
      </c>
      <c r="JO7" s="14">
        <v>4</v>
      </c>
      <c r="JP7" s="14" t="s">
        <v>1038</v>
      </c>
      <c r="JQ7" s="14">
        <v>4</v>
      </c>
      <c r="JR7" s="14" t="s">
        <v>1175</v>
      </c>
      <c r="JS7" s="14">
        <v>4</v>
      </c>
      <c r="JT7" s="14" t="s">
        <v>1038</v>
      </c>
      <c r="JU7" s="14">
        <v>4</v>
      </c>
      <c r="JV7" s="14" t="s">
        <v>1038</v>
      </c>
      <c r="JW7" s="14">
        <v>4</v>
      </c>
      <c r="JX7" s="14" t="s">
        <v>1038</v>
      </c>
      <c r="JY7" s="14">
        <v>4</v>
      </c>
      <c r="JZ7" s="14" t="s">
        <v>1088</v>
      </c>
      <c r="KA7" s="14">
        <v>4</v>
      </c>
      <c r="KB7" s="14" t="s">
        <v>1088</v>
      </c>
      <c r="KC7" s="14">
        <v>4</v>
      </c>
      <c r="KD7" s="14" t="s">
        <v>1088</v>
      </c>
      <c r="KE7" s="14"/>
      <c r="KF7" s="14"/>
      <c r="KG7" s="14"/>
      <c r="KH7" s="14"/>
      <c r="KI7" s="14"/>
      <c r="KJ7" s="14"/>
      <c r="KK7" s="14">
        <v>4</v>
      </c>
      <c r="KL7" s="14" t="s">
        <v>1153</v>
      </c>
      <c r="KM7" s="14">
        <v>4</v>
      </c>
      <c r="KN7" s="14" t="s">
        <v>1038</v>
      </c>
      <c r="KO7" s="14">
        <v>4</v>
      </c>
      <c r="KP7" s="14" t="s">
        <v>1162</v>
      </c>
      <c r="KQ7" s="14">
        <v>4</v>
      </c>
      <c r="KR7" s="14" t="s">
        <v>1038</v>
      </c>
      <c r="KS7" s="14">
        <v>4</v>
      </c>
      <c r="KT7" s="14" t="s">
        <v>1038</v>
      </c>
      <c r="KU7" s="14">
        <v>4</v>
      </c>
      <c r="KV7" s="14" t="s">
        <v>1175</v>
      </c>
      <c r="KW7" s="14">
        <v>4</v>
      </c>
      <c r="KX7" s="14" t="s">
        <v>1038</v>
      </c>
      <c r="KY7" s="14">
        <v>4</v>
      </c>
      <c r="KZ7" s="14" t="s">
        <v>1038</v>
      </c>
      <c r="LA7" s="14">
        <v>4</v>
      </c>
      <c r="LB7" s="14" t="s">
        <v>1038</v>
      </c>
      <c r="LC7" s="14">
        <v>4</v>
      </c>
      <c r="LD7" s="14" t="s">
        <v>1088</v>
      </c>
      <c r="LE7" s="14">
        <v>4</v>
      </c>
      <c r="LF7" s="14" t="s">
        <v>1088</v>
      </c>
      <c r="LG7" s="14">
        <v>4</v>
      </c>
      <c r="LH7" s="14" t="s">
        <v>1088</v>
      </c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  <c r="RB7" s="14"/>
      <c r="RC7" s="14"/>
      <c r="RD7" s="14"/>
      <c r="RE7" s="14"/>
      <c r="RF7" s="14"/>
      <c r="RG7" s="14"/>
      <c r="RH7" s="14"/>
      <c r="RI7" s="14"/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/>
      <c r="SV7" s="14"/>
      <c r="SW7" s="14"/>
      <c r="SX7" s="14"/>
      <c r="SY7" s="14"/>
      <c r="SZ7" s="14"/>
      <c r="TA7" s="14"/>
      <c r="TB7" s="14"/>
      <c r="TC7" s="14"/>
      <c r="TD7" s="14"/>
      <c r="TE7" s="14"/>
      <c r="TF7" s="14"/>
      <c r="TG7" s="14"/>
      <c r="TH7" s="14"/>
      <c r="TI7" s="14"/>
      <c r="TJ7" s="14"/>
      <c r="TK7" s="14"/>
      <c r="TL7" s="14"/>
      <c r="TM7" s="14"/>
      <c r="TN7" s="14"/>
      <c r="TO7" s="14"/>
      <c r="TP7" s="14"/>
      <c r="TQ7" s="14"/>
      <c r="TR7" s="14"/>
      <c r="TS7" s="14"/>
      <c r="TT7" s="14"/>
      <c r="TU7" s="14"/>
      <c r="TV7" s="14"/>
      <c r="TW7" s="14"/>
      <c r="TX7" s="14"/>
      <c r="TY7" s="14"/>
      <c r="TZ7" s="14"/>
      <c r="UA7" s="14"/>
      <c r="UB7" s="14"/>
      <c r="UC7" s="14"/>
      <c r="UD7" s="14"/>
      <c r="UE7" s="14"/>
      <c r="UF7" s="14"/>
      <c r="UG7" s="14"/>
      <c r="UH7" s="14"/>
      <c r="UI7" s="14"/>
      <c r="UJ7" s="14"/>
      <c r="UK7" s="14"/>
      <c r="UL7" s="14"/>
      <c r="UM7" s="14"/>
      <c r="UN7" s="14"/>
      <c r="UO7" s="14"/>
      <c r="UP7" s="14"/>
      <c r="UQ7" s="14"/>
      <c r="UR7" s="14"/>
      <c r="US7" s="14"/>
      <c r="UT7" s="14"/>
      <c r="UU7" s="14"/>
      <c r="UV7" s="14"/>
      <c r="UW7" s="14"/>
      <c r="UX7" s="14"/>
      <c r="UY7" s="14"/>
      <c r="UZ7" s="14"/>
      <c r="VA7" s="14"/>
      <c r="VB7" s="14"/>
      <c r="VC7" s="14"/>
      <c r="VD7" s="14"/>
      <c r="VE7" s="14"/>
      <c r="VF7" s="14"/>
      <c r="VG7" s="14"/>
      <c r="VH7" s="14"/>
      <c r="VI7" s="14"/>
      <c r="VJ7" s="14"/>
      <c r="VK7" s="14"/>
      <c r="VL7" s="14"/>
      <c r="VM7" s="14"/>
      <c r="VN7" s="14"/>
      <c r="VO7" s="14"/>
      <c r="VP7" s="14"/>
      <c r="VQ7" s="14"/>
      <c r="VR7" s="14"/>
      <c r="VS7" s="14"/>
      <c r="VT7" s="14"/>
      <c r="VU7" s="14"/>
      <c r="VV7" s="14"/>
      <c r="VW7" s="14"/>
      <c r="VX7" s="14"/>
      <c r="VY7" s="14"/>
      <c r="VZ7" s="14"/>
      <c r="WA7" s="14"/>
      <c r="WB7" s="14"/>
      <c r="WC7" s="14"/>
      <c r="WD7" s="14"/>
      <c r="WE7" s="14"/>
      <c r="WF7" s="14"/>
      <c r="WG7" s="14"/>
      <c r="WH7" s="14"/>
      <c r="WI7" s="14"/>
      <c r="WJ7" s="14"/>
      <c r="WK7" s="14"/>
      <c r="WL7" s="14"/>
      <c r="WM7" s="14"/>
      <c r="WN7" s="14"/>
      <c r="WO7" s="14"/>
      <c r="WP7" s="14"/>
      <c r="WQ7" s="14"/>
      <c r="WR7" s="14"/>
      <c r="WS7" s="14"/>
      <c r="WT7" s="14"/>
      <c r="WU7" s="14"/>
      <c r="WV7" s="14"/>
      <c r="WW7" s="14"/>
      <c r="WX7" s="14"/>
      <c r="WY7" s="14"/>
      <c r="WZ7" s="14"/>
      <c r="XA7" s="14"/>
      <c r="XB7" s="14"/>
      <c r="XC7" s="14"/>
      <c r="XD7" s="14"/>
      <c r="XE7" s="14"/>
      <c r="XF7" s="14"/>
      <c r="XG7" s="14"/>
      <c r="XH7" s="14"/>
      <c r="XI7" s="14"/>
      <c r="XJ7" s="14"/>
      <c r="XK7" s="14">
        <v>5</v>
      </c>
      <c r="XL7" s="14" t="s">
        <v>1424</v>
      </c>
      <c r="XM7" s="14"/>
      <c r="XN7" s="14"/>
      <c r="XQ7" s="14"/>
      <c r="XR7" s="14"/>
      <c r="XS7" s="14">
        <f t="shared" si="1666"/>
        <v>5</v>
      </c>
      <c r="XT7" s="14" t="s">
        <v>1450</v>
      </c>
      <c r="XV7" s="14"/>
      <c r="XW7" s="14"/>
      <c r="XX7" s="14"/>
      <c r="XY7" s="14">
        <f t="shared" si="1667"/>
        <v>5</v>
      </c>
      <c r="XZ7" s="14" t="s">
        <v>1450</v>
      </c>
      <c r="YA7" s="14"/>
      <c r="YB7" s="14"/>
      <c r="YC7" s="14"/>
      <c r="YD7" s="14"/>
      <c r="YE7" s="14">
        <f t="shared" si="1668"/>
        <v>5</v>
      </c>
      <c r="YF7" s="14" t="s">
        <v>1450</v>
      </c>
      <c r="YG7" s="14"/>
      <c r="YH7" s="14"/>
      <c r="YI7" s="14"/>
      <c r="YJ7" s="14"/>
      <c r="YK7" s="14">
        <f t="shared" si="1669"/>
        <v>5</v>
      </c>
      <c r="YL7" s="14" t="s">
        <v>1450</v>
      </c>
      <c r="YM7" s="14"/>
      <c r="YN7" s="14"/>
      <c r="YO7" s="14"/>
      <c r="YP7" s="14"/>
      <c r="YQ7" s="14">
        <f t="shared" ca="1" si="1670"/>
        <v>5</v>
      </c>
      <c r="YR7" s="14" t="s">
        <v>1450</v>
      </c>
      <c r="YS7" s="14"/>
      <c r="YT7" s="14"/>
      <c r="YU7" s="14"/>
      <c r="YV7" s="14"/>
      <c r="YW7" s="14">
        <f t="shared" ca="1" si="1671"/>
        <v>5</v>
      </c>
      <c r="YX7" s="14" t="s">
        <v>1450</v>
      </c>
      <c r="YY7" s="14"/>
      <c r="YZ7" s="14"/>
      <c r="ZA7" s="14"/>
      <c r="ZB7" s="14"/>
      <c r="ZC7" s="14">
        <f t="shared" ca="1" si="1672"/>
        <v>5</v>
      </c>
      <c r="ZD7" s="14" t="s">
        <v>1450</v>
      </c>
      <c r="ZE7" s="14"/>
      <c r="ZF7" s="14"/>
      <c r="ZG7" s="14"/>
      <c r="ZH7" s="14"/>
      <c r="ZI7" s="14"/>
      <c r="ZJ7" s="14"/>
      <c r="ZK7" s="14"/>
      <c r="ZL7" s="14"/>
      <c r="ZM7" s="14"/>
      <c r="ZN7" s="14"/>
      <c r="ZO7" s="14">
        <v>5</v>
      </c>
      <c r="ZP7" s="14" t="s">
        <v>1003</v>
      </c>
      <c r="ZQ7" s="14"/>
      <c r="ZR7" s="14"/>
      <c r="ZS7" s="14">
        <v>5</v>
      </c>
      <c r="ZT7" s="14" t="s">
        <v>1003</v>
      </c>
      <c r="ZU7" s="14"/>
      <c r="ZV7" s="14"/>
      <c r="ZW7" s="14">
        <v>5</v>
      </c>
      <c r="ZX7" s="14" t="s">
        <v>1003</v>
      </c>
      <c r="ZY7" s="14"/>
      <c r="ZZ7" s="14"/>
      <c r="AAA7" s="14">
        <v>5</v>
      </c>
      <c r="AAB7" s="14" t="s">
        <v>1003</v>
      </c>
      <c r="AAC7" s="14"/>
      <c r="AAD7" s="14"/>
      <c r="AAE7" s="14">
        <v>5</v>
      </c>
      <c r="AAF7" s="14" t="s">
        <v>1003</v>
      </c>
      <c r="AAG7" s="14"/>
      <c r="AAH7" s="14"/>
      <c r="AAI7" s="14">
        <v>5</v>
      </c>
      <c r="AAJ7" s="14" t="s">
        <v>1003</v>
      </c>
      <c r="AAK7" s="14"/>
      <c r="AAL7" s="14"/>
      <c r="AAM7" s="14">
        <v>5</v>
      </c>
      <c r="AAN7" s="14" t="s">
        <v>1003</v>
      </c>
      <c r="AAO7" s="14"/>
      <c r="AAP7" s="14"/>
      <c r="AAQ7" s="14">
        <v>5</v>
      </c>
      <c r="AAR7" s="14" t="s">
        <v>1003</v>
      </c>
      <c r="AAS7" s="14"/>
      <c r="AAT7" s="14"/>
      <c r="AAU7" s="14">
        <v>5</v>
      </c>
      <c r="AAV7" s="14" t="s">
        <v>1003</v>
      </c>
      <c r="AAW7" s="14"/>
      <c r="AAX7" s="14"/>
      <c r="AAY7" s="14">
        <v>5</v>
      </c>
      <c r="AAZ7" s="14" t="s">
        <v>1003</v>
      </c>
      <c r="ABA7" s="14"/>
      <c r="ABB7" s="14"/>
      <c r="ABC7" s="14">
        <v>5</v>
      </c>
      <c r="ABD7" s="14" t="s">
        <v>1003</v>
      </c>
      <c r="ABE7" s="14"/>
      <c r="ABF7" s="14"/>
      <c r="ABG7" s="14">
        <v>5</v>
      </c>
      <c r="ABH7" s="14" t="s">
        <v>1003</v>
      </c>
      <c r="ABI7" s="14"/>
      <c r="ABJ7" s="14"/>
      <c r="ABK7" s="14">
        <v>5</v>
      </c>
      <c r="ABL7" s="14" t="s">
        <v>1003</v>
      </c>
      <c r="ABM7" s="14"/>
      <c r="ABN7" s="14"/>
      <c r="ABO7" s="14">
        <v>5</v>
      </c>
      <c r="ABP7" s="14" t="s">
        <v>1003</v>
      </c>
      <c r="ABQ7" s="14"/>
      <c r="ABR7" s="14"/>
      <c r="ABS7" s="14">
        <v>5</v>
      </c>
      <c r="ABT7" s="14" t="s">
        <v>1003</v>
      </c>
      <c r="ABU7" s="14"/>
      <c r="ABV7" s="14"/>
      <c r="ABW7" s="14">
        <v>5</v>
      </c>
      <c r="ABX7" s="14" t="s">
        <v>1003</v>
      </c>
      <c r="ABY7" s="14"/>
      <c r="ABZ7" s="14"/>
      <c r="ACA7" s="14">
        <v>5</v>
      </c>
      <c r="ACB7" s="14" t="s">
        <v>1003</v>
      </c>
      <c r="ACC7" s="14"/>
      <c r="ACD7" s="14"/>
      <c r="ACE7" s="14">
        <v>5</v>
      </c>
      <c r="ACF7" s="14" t="s">
        <v>1003</v>
      </c>
      <c r="ACG7" s="14">
        <v>5</v>
      </c>
      <c r="ACH7" s="14" t="s">
        <v>1022</v>
      </c>
      <c r="ACI7" s="14"/>
      <c r="ACJ7" s="14"/>
      <c r="ACK7" s="14">
        <v>5</v>
      </c>
      <c r="ACL7" s="14" t="s">
        <v>1003</v>
      </c>
      <c r="ACM7" s="14">
        <v>5</v>
      </c>
      <c r="ACN7" s="14" t="s">
        <v>1022</v>
      </c>
      <c r="ACO7" s="14"/>
      <c r="ACP7" s="14"/>
      <c r="ACQ7" s="14">
        <v>5</v>
      </c>
      <c r="ACR7" s="14" t="s">
        <v>1003</v>
      </c>
      <c r="ACS7" s="14">
        <v>5</v>
      </c>
      <c r="ACT7" s="14" t="s">
        <v>1022</v>
      </c>
      <c r="ACU7" s="14"/>
      <c r="ACV7" s="14"/>
      <c r="ACW7" s="14">
        <v>5</v>
      </c>
      <c r="ACX7" s="14" t="s">
        <v>1003</v>
      </c>
      <c r="ACY7" s="14">
        <v>5</v>
      </c>
      <c r="ACZ7" s="14" t="s">
        <v>1022</v>
      </c>
      <c r="ADA7" s="14"/>
      <c r="ADB7" s="14"/>
      <c r="ADC7" s="14">
        <v>5</v>
      </c>
      <c r="ADD7" s="14" t="s">
        <v>1003</v>
      </c>
      <c r="ADE7" s="14">
        <v>5</v>
      </c>
      <c r="ADF7" s="14" t="s">
        <v>1022</v>
      </c>
      <c r="ADG7" s="14"/>
      <c r="ADH7" s="14"/>
      <c r="ADI7" s="14">
        <v>5</v>
      </c>
      <c r="ADJ7" s="14" t="s">
        <v>1003</v>
      </c>
      <c r="ADK7" s="14">
        <v>5</v>
      </c>
      <c r="ADL7" s="14" t="s">
        <v>1022</v>
      </c>
      <c r="ADM7" s="14"/>
      <c r="ADN7" s="14"/>
      <c r="ADO7" s="14">
        <v>5</v>
      </c>
      <c r="ADP7" s="14" t="s">
        <v>1003</v>
      </c>
      <c r="ADQ7" s="14">
        <v>5</v>
      </c>
      <c r="ADR7" s="14" t="s">
        <v>1022</v>
      </c>
      <c r="ADS7" s="14"/>
      <c r="ADT7" s="14"/>
      <c r="ADU7" s="14"/>
      <c r="ADV7" s="14"/>
      <c r="ADW7" s="14">
        <v>5</v>
      </c>
      <c r="ADX7" s="14" t="s">
        <v>1003</v>
      </c>
      <c r="ADY7" s="14">
        <v>5</v>
      </c>
      <c r="ADZ7" s="14" t="s">
        <v>1022</v>
      </c>
      <c r="AEA7" s="14"/>
      <c r="AEB7" s="14"/>
      <c r="AEC7" s="14"/>
      <c r="AED7" s="14"/>
      <c r="AEE7" s="14">
        <v>5</v>
      </c>
      <c r="AEF7" s="14" t="s">
        <v>1003</v>
      </c>
      <c r="AEG7" s="14">
        <v>5</v>
      </c>
      <c r="AEH7" s="14" t="s">
        <v>1022</v>
      </c>
      <c r="AEI7" s="14"/>
      <c r="AEJ7" s="14"/>
      <c r="AEK7" s="14"/>
      <c r="AEL7" s="14"/>
      <c r="AEM7" s="14">
        <v>5</v>
      </c>
      <c r="AEN7" s="14" t="s">
        <v>1003</v>
      </c>
      <c r="AEO7" s="14">
        <v>5</v>
      </c>
      <c r="AEP7" s="14" t="s">
        <v>1022</v>
      </c>
      <c r="AEQ7" s="14"/>
      <c r="AER7" s="14"/>
      <c r="AES7" s="14"/>
      <c r="AET7" s="14"/>
      <c r="AEU7" s="14">
        <v>5</v>
      </c>
      <c r="AEV7" s="14" t="s">
        <v>1003</v>
      </c>
      <c r="AEW7" s="14">
        <v>5</v>
      </c>
      <c r="AEX7" s="14" t="s">
        <v>1022</v>
      </c>
      <c r="AEY7" s="14"/>
      <c r="AEZ7" s="14"/>
      <c r="AFA7" s="14"/>
      <c r="AFB7" s="14"/>
      <c r="AFC7" s="14"/>
      <c r="AFD7" s="14"/>
      <c r="AFE7" s="14"/>
      <c r="AFF7" s="14"/>
      <c r="AFG7" s="14"/>
      <c r="AFH7" s="14"/>
      <c r="AFI7" s="14"/>
      <c r="AFJ7" s="14"/>
      <c r="AFK7" s="14"/>
      <c r="AFL7" s="14"/>
      <c r="AFM7" s="14"/>
      <c r="AFN7" s="14"/>
      <c r="AFO7" s="14"/>
      <c r="AFP7" s="14"/>
      <c r="AFQ7" s="14"/>
      <c r="AFR7" s="14"/>
      <c r="AFS7" s="14"/>
      <c r="AFT7" s="14"/>
      <c r="AFU7" s="14"/>
      <c r="AFV7" s="14"/>
      <c r="AFW7" s="14"/>
      <c r="AFX7" s="14"/>
      <c r="AFY7" s="14"/>
      <c r="AFZ7" s="14"/>
      <c r="AGA7" s="14">
        <f t="shared" ref="AGA7:AGC7" si="1721">AGA6+1</f>
        <v>5</v>
      </c>
      <c r="AGB7" s="14" t="s">
        <v>1676</v>
      </c>
      <c r="AGC7" s="14"/>
      <c r="AGD7" s="14"/>
      <c r="AGE7" s="14"/>
      <c r="AGF7" s="14"/>
      <c r="AGG7" s="14">
        <f t="shared" ref="AGG7:AGI7" si="1722">AGG6+1</f>
        <v>5</v>
      </c>
      <c r="AGH7" s="14" t="s">
        <v>1676</v>
      </c>
      <c r="AGI7" s="14"/>
      <c r="AGJ7" s="14"/>
      <c r="AGK7" s="14"/>
      <c r="AGL7" s="14"/>
      <c r="AGM7" s="14">
        <f t="shared" ref="AGM7:AGO7" si="1723">AGM6+1</f>
        <v>5</v>
      </c>
      <c r="AGN7" s="14" t="s">
        <v>1676</v>
      </c>
      <c r="AGO7" s="14"/>
      <c r="AGP7" s="14"/>
      <c r="AGQ7" s="14"/>
      <c r="AGR7" s="14"/>
      <c r="AGS7" s="14">
        <f t="shared" ref="AGS7:AGU7" si="1724">AGS6+1</f>
        <v>5</v>
      </c>
      <c r="AGT7" s="14" t="s">
        <v>1676</v>
      </c>
      <c r="AGU7" s="14"/>
      <c r="AGV7" s="14"/>
      <c r="AGW7" s="14"/>
      <c r="AGX7" s="14"/>
      <c r="AGY7" s="14">
        <f t="shared" ref="AGY7:AHA7" si="1725">AGY6+1</f>
        <v>5</v>
      </c>
      <c r="AGZ7" s="14" t="s">
        <v>1676</v>
      </c>
      <c r="AHA7" s="14"/>
      <c r="AHB7" s="14"/>
      <c r="AHC7" s="14"/>
      <c r="AHD7" s="14"/>
      <c r="AHE7" s="14">
        <f t="shared" ref="AHE7:AHG7" si="1726">AHE6+1</f>
        <v>5</v>
      </c>
      <c r="AHF7" s="14" t="s">
        <v>1676</v>
      </c>
      <c r="AHG7" s="14"/>
      <c r="AHH7" s="14"/>
      <c r="AHI7" s="14"/>
      <c r="AHJ7" s="14"/>
      <c r="AHK7" s="14">
        <f t="shared" ref="AHK7:AHM7" si="1727">AHK6+1</f>
        <v>5</v>
      </c>
      <c r="AHL7" s="14" t="s">
        <v>1676</v>
      </c>
      <c r="AHM7" s="14"/>
      <c r="AHN7" s="14"/>
      <c r="AHO7" s="14"/>
      <c r="AHP7" s="14"/>
      <c r="AHQ7" s="14">
        <f t="shared" ref="AHQ7:AHS7" si="1728">AHQ6+1</f>
        <v>5</v>
      </c>
      <c r="AHR7" s="14" t="s">
        <v>1676</v>
      </c>
      <c r="AHS7" s="14"/>
      <c r="AHT7" s="14"/>
      <c r="AHU7" s="14"/>
      <c r="AHV7" s="14"/>
      <c r="AHW7" s="14">
        <f t="shared" ref="AHW7:AHY7" si="1729">AHW6+1</f>
        <v>5</v>
      </c>
      <c r="AHX7" s="14" t="s">
        <v>1676</v>
      </c>
      <c r="AHY7" s="14"/>
      <c r="AHZ7" s="14"/>
      <c r="AIA7" s="14"/>
      <c r="AIB7" s="14"/>
      <c r="AIC7" s="14">
        <f t="shared" ref="AIC7:AIE7" si="1730">AIC6+1</f>
        <v>5</v>
      </c>
      <c r="AID7" s="14" t="s">
        <v>1676</v>
      </c>
      <c r="AIE7" s="14"/>
      <c r="AIF7" s="14"/>
      <c r="AIG7" s="14"/>
      <c r="AIH7" s="14"/>
      <c r="AII7" s="14">
        <f t="shared" ref="AII7:AIK7" si="1731">AII6+1</f>
        <v>5</v>
      </c>
      <c r="AIJ7" s="14" t="s">
        <v>1676</v>
      </c>
      <c r="AIK7" s="14"/>
      <c r="AIL7" s="14"/>
      <c r="AIM7" s="14"/>
      <c r="AIN7" s="14"/>
      <c r="AIO7" s="14">
        <f t="shared" ref="AIO7:AIQ7" si="1732">AIO6+1</f>
        <v>5</v>
      </c>
      <c r="AIP7" s="14" t="s">
        <v>1676</v>
      </c>
      <c r="AIQ7" s="14"/>
      <c r="AIR7" s="14"/>
      <c r="AIS7" s="14"/>
      <c r="AIT7" s="14"/>
      <c r="AIU7" s="14">
        <f t="shared" ref="AIU7:AIW7" si="1733">AIU6+1</f>
        <v>5</v>
      </c>
      <c r="AIV7" s="14" t="s">
        <v>1676</v>
      </c>
      <c r="AIW7" s="14"/>
      <c r="AIX7" s="14"/>
      <c r="AIY7" s="14"/>
      <c r="AIZ7" s="14"/>
      <c r="AJA7" s="14">
        <f t="shared" ref="AJA7:AJC7" si="1734">AJA6+1</f>
        <v>5</v>
      </c>
      <c r="AJB7" s="14" t="s">
        <v>1676</v>
      </c>
      <c r="AJC7" s="14"/>
      <c r="AJD7" s="14"/>
      <c r="AJE7" s="14"/>
      <c r="AJF7" s="14"/>
      <c r="AJG7" s="14"/>
      <c r="AJH7" s="14"/>
      <c r="AJI7" s="14"/>
      <c r="AJJ7" s="14"/>
      <c r="AJK7" s="14"/>
      <c r="AJL7" s="14"/>
      <c r="AJM7" s="14"/>
      <c r="AJN7" s="14"/>
      <c r="AJO7" s="14"/>
      <c r="AJP7" s="14"/>
      <c r="AJQ7" s="14"/>
      <c r="AJR7" s="14"/>
      <c r="AJS7" s="14"/>
      <c r="AJT7" s="14"/>
      <c r="AJU7" s="14"/>
      <c r="AJV7" s="14"/>
      <c r="AJW7" s="14"/>
      <c r="AJX7" s="14"/>
      <c r="AJY7" s="14"/>
      <c r="AJZ7" s="14"/>
      <c r="AKA7" s="14"/>
      <c r="AKB7" s="14"/>
      <c r="AKC7" s="14"/>
      <c r="AKD7" s="14"/>
      <c r="AKE7" s="14"/>
      <c r="AKF7" s="14"/>
      <c r="AKG7" s="14"/>
      <c r="AKH7" s="14"/>
      <c r="AKI7" s="14"/>
      <c r="AKJ7" s="14"/>
      <c r="AKK7" s="14"/>
      <c r="AKL7" s="14"/>
      <c r="AKM7" s="14"/>
      <c r="AKN7" s="14"/>
      <c r="AKO7" s="14"/>
      <c r="AKP7" s="14"/>
      <c r="AKQ7" s="14"/>
      <c r="AKR7" s="14"/>
      <c r="AKS7" s="14"/>
      <c r="AKT7" s="14"/>
      <c r="AKU7" s="14"/>
      <c r="AKV7" s="14"/>
      <c r="AKW7" s="14"/>
      <c r="AKX7" s="14"/>
      <c r="AKY7" s="14"/>
      <c r="AKZ7" s="14"/>
      <c r="ALA7" s="14"/>
      <c r="ALB7" s="14"/>
      <c r="ALC7" s="14"/>
      <c r="ALD7" s="14"/>
      <c r="ALE7" s="14"/>
      <c r="ALF7" s="14"/>
      <c r="ALG7" s="14"/>
      <c r="ALH7" s="14"/>
      <c r="ALI7" s="14"/>
      <c r="ALJ7" s="14"/>
      <c r="ALK7" s="14"/>
      <c r="ALL7" s="14"/>
      <c r="ALM7" s="14"/>
      <c r="ALN7" s="14"/>
      <c r="ALO7" s="14"/>
      <c r="ALP7" s="14"/>
      <c r="ALQ7" s="14"/>
      <c r="ALR7" s="14"/>
      <c r="ALS7" s="14"/>
      <c r="ALT7" s="14"/>
      <c r="ALU7" s="14"/>
      <c r="ALV7" s="14"/>
      <c r="ALW7" s="14"/>
      <c r="ALX7" s="14"/>
      <c r="ALY7" s="14"/>
      <c r="ALZ7" s="14"/>
      <c r="AMA7" s="14"/>
      <c r="AMB7" s="14"/>
      <c r="AMC7" s="14"/>
      <c r="AMD7" s="14"/>
      <c r="AME7" s="14"/>
      <c r="AMF7" s="14"/>
      <c r="AMG7" s="14"/>
      <c r="AMH7" s="14"/>
      <c r="AMI7" s="14"/>
      <c r="AMJ7" s="14"/>
      <c r="AMK7" s="14"/>
      <c r="AML7" s="14"/>
      <c r="AMM7" s="14"/>
      <c r="AMN7" s="14"/>
      <c r="AMO7" s="14"/>
      <c r="AMP7" s="14"/>
      <c r="AMQ7" s="14"/>
      <c r="AMR7" s="14"/>
      <c r="AMS7" s="14"/>
      <c r="AMT7" s="14"/>
      <c r="AMU7" s="14">
        <v>5</v>
      </c>
      <c r="AMV7" s="14" t="s">
        <v>1070</v>
      </c>
      <c r="AMW7" s="14"/>
      <c r="AMX7" s="14"/>
      <c r="AMY7" s="14"/>
      <c r="AMZ7" s="14"/>
      <c r="ANA7" s="14"/>
      <c r="ANB7" s="14"/>
      <c r="ANC7" s="14"/>
      <c r="AND7" s="14"/>
      <c r="ANE7" s="14"/>
      <c r="ANF7" s="14"/>
      <c r="ANG7" s="14">
        <v>5</v>
      </c>
      <c r="ANH7" s="14" t="s">
        <v>1070</v>
      </c>
      <c r="ANI7" s="14"/>
      <c r="ANJ7" s="14"/>
      <c r="ANK7" s="14"/>
      <c r="ANL7" s="14"/>
      <c r="ANM7" s="14"/>
      <c r="ANN7" s="14"/>
      <c r="ANO7" s="14"/>
      <c r="ANP7" s="14"/>
      <c r="ANQ7" s="14"/>
      <c r="ANR7" s="14"/>
      <c r="ANS7" s="14"/>
      <c r="ANT7" s="14"/>
      <c r="ANU7" s="14"/>
      <c r="ANV7" s="14"/>
      <c r="ANW7" s="14"/>
      <c r="ANX7" s="14"/>
      <c r="ANY7" s="14">
        <f t="shared" ref="ANY7:AOA7" si="1735">ANY6+1</f>
        <v>5</v>
      </c>
      <c r="ANZ7" s="14" t="s">
        <v>1799</v>
      </c>
      <c r="AOA7" s="14"/>
      <c r="AOB7" s="14"/>
      <c r="AOC7" s="14"/>
      <c r="AOD7" s="14"/>
      <c r="AOE7" s="14"/>
      <c r="AOF7" s="14"/>
      <c r="AOG7" s="14"/>
      <c r="AOH7" s="14"/>
      <c r="AOI7" s="14"/>
      <c r="AOJ7" s="14"/>
      <c r="AOK7" s="14"/>
      <c r="AOL7" s="14"/>
      <c r="AOM7" s="14"/>
      <c r="AON7" s="14"/>
      <c r="AOO7" s="14"/>
      <c r="AOP7" s="14"/>
      <c r="AOQ7" s="14"/>
      <c r="AOR7" s="14"/>
      <c r="AOS7" s="14">
        <f t="shared" ref="AOS7:AOU7" si="1736">AOS6+1</f>
        <v>5</v>
      </c>
      <c r="AOT7" s="14" t="s">
        <v>1799</v>
      </c>
      <c r="AOU7" s="14"/>
      <c r="AOV7" s="14"/>
      <c r="AOW7" s="14"/>
      <c r="AOX7" s="14"/>
      <c r="AOY7" s="14"/>
      <c r="AOZ7" s="14"/>
      <c r="APA7" s="14"/>
      <c r="APB7" s="14"/>
      <c r="APC7" s="14"/>
      <c r="APD7" s="14"/>
      <c r="APE7" s="14"/>
      <c r="APF7" s="14"/>
      <c r="APG7" s="14"/>
      <c r="APH7" s="14"/>
      <c r="API7" s="14"/>
      <c r="APJ7" s="14"/>
      <c r="APK7" s="14"/>
      <c r="APL7" s="14"/>
      <c r="APM7" s="14"/>
      <c r="APN7" s="14"/>
      <c r="APO7" s="14">
        <f t="shared" ref="APO7:APQ7" si="1737">APO6+1</f>
        <v>5</v>
      </c>
      <c r="APP7" s="14" t="s">
        <v>1799</v>
      </c>
      <c r="APQ7" s="14"/>
      <c r="APR7" s="14"/>
      <c r="APS7" s="14">
        <f t="shared" ref="APS7:APU7" si="1738">APS6+1</f>
        <v>5</v>
      </c>
      <c r="APT7" s="14" t="s">
        <v>1799</v>
      </c>
      <c r="APU7" s="14"/>
      <c r="APV7" s="14"/>
      <c r="APW7" s="14"/>
      <c r="APX7" s="14"/>
      <c r="APY7" s="14"/>
      <c r="APZ7" s="14"/>
      <c r="AQA7" s="14">
        <f t="shared" ref="AQA7:AQC7" si="1739">AQA6+1</f>
        <v>5</v>
      </c>
      <c r="AQB7" s="14" t="s">
        <v>1799</v>
      </c>
      <c r="AQC7" s="14"/>
      <c r="AQD7" s="14"/>
      <c r="AQE7" s="14"/>
      <c r="AQF7" s="14"/>
      <c r="AQG7" s="14"/>
      <c r="AQH7" s="14"/>
      <c r="AQI7" s="14">
        <f t="shared" ref="AQI7:AQK7" si="1740">AQI6+1</f>
        <v>5</v>
      </c>
      <c r="AQJ7" s="14" t="s">
        <v>1799</v>
      </c>
      <c r="AQK7" s="14"/>
      <c r="AQL7" s="14"/>
      <c r="AQM7" s="14"/>
      <c r="AQN7" s="14"/>
      <c r="AQO7" s="14"/>
      <c r="AQP7" s="14"/>
      <c r="AQQ7" s="14">
        <f t="shared" ref="AQQ7:AQS7" si="1741">AQQ6+1</f>
        <v>5</v>
      </c>
      <c r="AQR7" s="14" t="s">
        <v>1799</v>
      </c>
      <c r="AQS7" s="14"/>
      <c r="AQT7" s="14"/>
      <c r="AQU7" s="14"/>
      <c r="AQV7" s="14"/>
      <c r="AQW7" s="14"/>
      <c r="AQX7" s="14"/>
      <c r="AQY7" s="14">
        <f t="shared" ref="AQY7:ARA7" si="1742">AQY6+1</f>
        <v>5</v>
      </c>
      <c r="AQZ7" s="14" t="s">
        <v>1799</v>
      </c>
      <c r="ARA7" s="14"/>
      <c r="ARB7" s="14"/>
      <c r="ARC7" s="14"/>
      <c r="ARD7" s="14"/>
      <c r="ARE7" s="14"/>
      <c r="ARF7" s="14"/>
      <c r="ARG7" s="14">
        <f t="shared" ref="ARG7:ARI7" si="1743">ARG6+1</f>
        <v>5</v>
      </c>
      <c r="ARH7" s="14" t="s">
        <v>1799</v>
      </c>
      <c r="ARI7" s="14"/>
      <c r="ARJ7" s="14"/>
      <c r="ARK7" s="14"/>
      <c r="ARL7" s="14"/>
      <c r="ARM7" s="14"/>
      <c r="ARN7" s="14"/>
      <c r="ARO7" s="14">
        <f t="shared" ref="ARO7:ARQ7" si="1744">ARO6+1</f>
        <v>5</v>
      </c>
      <c r="ARP7" s="14" t="s">
        <v>1799</v>
      </c>
      <c r="ARQ7" s="14"/>
      <c r="ARR7" s="14"/>
      <c r="ARS7" s="14"/>
      <c r="ART7" s="14"/>
      <c r="ARU7" s="14"/>
      <c r="ARV7" s="14"/>
      <c r="ARW7" s="14"/>
      <c r="ARX7" s="14"/>
      <c r="ARY7" s="14"/>
      <c r="ARZ7" s="14"/>
      <c r="ASA7" s="14"/>
      <c r="ASB7" s="14"/>
      <c r="ASC7" s="14"/>
      <c r="ASD7" s="14"/>
      <c r="ASE7" s="14"/>
      <c r="ASF7" s="14"/>
      <c r="ASG7" s="14"/>
      <c r="ASH7" s="14"/>
      <c r="ASI7" s="14"/>
      <c r="ASJ7" s="14"/>
      <c r="ASK7" s="14"/>
      <c r="ASL7" s="14"/>
      <c r="ASM7" s="14"/>
      <c r="ASN7" s="14"/>
      <c r="ASO7" s="14"/>
      <c r="ASP7" s="14"/>
    </row>
    <row r="8" spans="1:1186"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>
        <v>6</v>
      </c>
      <c r="CP8" s="14" t="s">
        <v>410</v>
      </c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>
        <v>6</v>
      </c>
      <c r="GV8" s="14" t="s">
        <v>1136</v>
      </c>
      <c r="GW8" s="14">
        <v>6</v>
      </c>
      <c r="GX8" s="14" t="s">
        <v>1136</v>
      </c>
      <c r="GY8" s="14"/>
      <c r="GZ8" s="14"/>
      <c r="HA8" s="14">
        <v>6</v>
      </c>
      <c r="HB8" s="14" t="s">
        <v>1136</v>
      </c>
      <c r="HC8" s="14"/>
      <c r="HD8" s="14"/>
      <c r="HE8" s="14">
        <v>6</v>
      </c>
      <c r="HF8" s="14" t="s">
        <v>1136</v>
      </c>
      <c r="HG8" s="14"/>
      <c r="HH8" s="14"/>
      <c r="HI8" s="14">
        <v>6</v>
      </c>
      <c r="HJ8" s="14" t="s">
        <v>1136</v>
      </c>
      <c r="HK8" s="14"/>
      <c r="HL8" s="14"/>
      <c r="HM8" s="14">
        <v>6</v>
      </c>
      <c r="HN8" s="14" t="s">
        <v>1136</v>
      </c>
      <c r="HO8" s="14"/>
      <c r="HP8" s="14"/>
      <c r="HQ8" s="14">
        <v>6</v>
      </c>
      <c r="HR8" s="14" t="s">
        <v>1136</v>
      </c>
      <c r="HS8" s="14"/>
      <c r="HT8" s="14"/>
      <c r="HU8" s="14">
        <v>6</v>
      </c>
      <c r="HV8" s="14" t="s">
        <v>1136</v>
      </c>
      <c r="HW8" s="14"/>
      <c r="HX8" s="14"/>
      <c r="HY8" s="14">
        <v>6</v>
      </c>
      <c r="HZ8" s="14" t="s">
        <v>1136</v>
      </c>
      <c r="IA8" s="14"/>
      <c r="IB8" s="14"/>
      <c r="IC8" s="14">
        <v>6</v>
      </c>
      <c r="ID8" s="14" t="s">
        <v>1136</v>
      </c>
      <c r="IE8" s="14"/>
      <c r="IF8" s="14"/>
      <c r="IG8" s="14">
        <v>6</v>
      </c>
      <c r="IH8" s="14" t="s">
        <v>1136</v>
      </c>
      <c r="II8" s="14"/>
      <c r="IJ8" s="14"/>
      <c r="IK8" s="14">
        <v>6</v>
      </c>
      <c r="IL8" s="14" t="s">
        <v>1136</v>
      </c>
      <c r="IM8" s="14"/>
      <c r="IN8" s="14"/>
      <c r="IO8" s="14">
        <v>6</v>
      </c>
      <c r="IP8" s="14" t="s">
        <v>1136</v>
      </c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I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4"/>
      <c r="NF8" s="14"/>
      <c r="NG8" s="14"/>
      <c r="NH8" s="14"/>
      <c r="NI8" s="14"/>
      <c r="NJ8" s="14"/>
      <c r="NK8" s="14"/>
      <c r="NL8" s="14"/>
      <c r="NM8" s="14"/>
      <c r="NN8" s="14"/>
      <c r="NO8" s="14"/>
      <c r="NP8" s="14"/>
      <c r="NQ8" s="14"/>
      <c r="NR8" s="14"/>
      <c r="NS8" s="14"/>
      <c r="NT8" s="14"/>
      <c r="NU8" s="14"/>
      <c r="NV8" s="14"/>
      <c r="NW8" s="14"/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4"/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/>
      <c r="PY8" s="14"/>
      <c r="PZ8" s="14"/>
      <c r="QA8" s="14"/>
      <c r="QB8" s="14"/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/>
      <c r="QQ8" s="14"/>
      <c r="QR8" s="14"/>
      <c r="QS8" s="14"/>
      <c r="QT8" s="14"/>
      <c r="QU8" s="14"/>
      <c r="QV8" s="14"/>
      <c r="QW8" s="14"/>
      <c r="QX8" s="14"/>
      <c r="QY8" s="14"/>
      <c r="QZ8" s="14"/>
      <c r="RA8" s="14"/>
      <c r="RB8" s="14"/>
      <c r="RC8" s="14"/>
      <c r="RD8" s="14"/>
      <c r="RE8" s="14"/>
      <c r="RF8" s="14"/>
      <c r="RG8" s="14"/>
      <c r="RH8" s="14"/>
      <c r="RI8" s="14"/>
      <c r="RJ8" s="14"/>
      <c r="RK8" s="14"/>
      <c r="RL8" s="14"/>
      <c r="RM8" s="14"/>
      <c r="RN8" s="14"/>
      <c r="RO8" s="14"/>
      <c r="RP8" s="14"/>
      <c r="RQ8" s="14"/>
      <c r="RR8" s="14"/>
      <c r="RS8" s="14"/>
      <c r="RT8" s="14"/>
      <c r="RU8" s="14"/>
      <c r="RV8" s="14"/>
      <c r="RW8" s="14"/>
      <c r="RX8" s="14"/>
      <c r="RY8" s="14"/>
      <c r="RZ8" s="14"/>
      <c r="SA8" s="14"/>
      <c r="SB8" s="14"/>
      <c r="SC8" s="14"/>
      <c r="SD8" s="14"/>
      <c r="SE8" s="14"/>
      <c r="SF8" s="14"/>
      <c r="SG8" s="14"/>
      <c r="SH8" s="14"/>
      <c r="SI8" s="14"/>
      <c r="SJ8" s="14"/>
      <c r="SK8" s="14"/>
      <c r="SL8" s="14"/>
      <c r="SM8" s="14"/>
      <c r="SN8" s="14"/>
      <c r="SO8" s="14"/>
      <c r="SP8" s="14"/>
      <c r="SQ8" s="14"/>
      <c r="SR8" s="14"/>
      <c r="SS8" s="14"/>
      <c r="ST8" s="14"/>
      <c r="SU8" s="14"/>
      <c r="SV8" s="14"/>
      <c r="SW8" s="14"/>
      <c r="SX8" s="14"/>
      <c r="SY8" s="14"/>
      <c r="SZ8" s="14"/>
      <c r="TA8" s="14"/>
      <c r="TB8" s="14"/>
      <c r="TC8" s="14"/>
      <c r="TD8" s="14"/>
      <c r="TE8" s="14"/>
      <c r="TF8" s="14"/>
      <c r="TG8" s="14"/>
      <c r="TH8" s="14"/>
      <c r="TI8" s="14"/>
      <c r="TJ8" s="14"/>
      <c r="TK8" s="14"/>
      <c r="TL8" s="14"/>
      <c r="TM8" s="14"/>
      <c r="TN8" s="14"/>
      <c r="TO8" s="14"/>
      <c r="TP8" s="14"/>
      <c r="TQ8" s="14"/>
      <c r="TR8" s="14"/>
      <c r="TS8" s="14"/>
      <c r="TT8" s="14"/>
      <c r="TU8" s="14"/>
      <c r="TV8" s="14"/>
      <c r="TW8" s="14"/>
      <c r="TX8" s="14"/>
      <c r="TY8" s="14"/>
      <c r="TZ8" s="14"/>
      <c r="UA8" s="14"/>
      <c r="UB8" s="14"/>
      <c r="UC8" s="14"/>
      <c r="UD8" s="14"/>
      <c r="UE8" s="14"/>
      <c r="UF8" s="14"/>
      <c r="UG8" s="14"/>
      <c r="UH8" s="14"/>
      <c r="UI8" s="14"/>
      <c r="UJ8" s="14"/>
      <c r="UK8" s="14"/>
      <c r="UL8" s="14"/>
      <c r="UM8" s="14"/>
      <c r="UN8" s="14"/>
      <c r="UO8" s="14"/>
      <c r="UP8" s="14"/>
      <c r="UQ8" s="14"/>
      <c r="UR8" s="14"/>
      <c r="US8" s="14"/>
      <c r="UT8" s="14"/>
      <c r="UU8" s="14"/>
      <c r="UV8" s="14"/>
      <c r="UW8" s="14"/>
      <c r="UX8" s="14"/>
      <c r="UY8" s="14"/>
      <c r="UZ8" s="14"/>
      <c r="VA8" s="14"/>
      <c r="VB8" s="14"/>
      <c r="VC8" s="14"/>
      <c r="VD8" s="14"/>
      <c r="VE8" s="14"/>
      <c r="VF8" s="14"/>
      <c r="VG8" s="14"/>
      <c r="VH8" s="14"/>
      <c r="VI8" s="14"/>
      <c r="VJ8" s="14"/>
      <c r="VK8" s="14"/>
      <c r="VL8" s="14"/>
      <c r="VM8" s="14"/>
      <c r="VN8" s="14"/>
      <c r="VO8" s="14"/>
      <c r="VP8" s="14"/>
      <c r="VQ8" s="14"/>
      <c r="VR8" s="14"/>
      <c r="VS8" s="14"/>
      <c r="VT8" s="14"/>
      <c r="VU8" s="14"/>
      <c r="VV8" s="14"/>
      <c r="VW8" s="14"/>
      <c r="VX8" s="14"/>
      <c r="VY8" s="14"/>
      <c r="VZ8" s="14"/>
      <c r="WA8" s="14"/>
      <c r="WB8" s="14"/>
      <c r="WC8" s="14"/>
      <c r="WD8" s="14"/>
      <c r="WE8" s="14"/>
      <c r="WF8" s="14"/>
      <c r="WG8" s="14"/>
      <c r="WH8" s="14"/>
      <c r="WI8" s="14"/>
      <c r="WJ8" s="14"/>
      <c r="WK8" s="14"/>
      <c r="WL8" s="14"/>
      <c r="WM8" s="14"/>
      <c r="WN8" s="14"/>
      <c r="WO8" s="14"/>
      <c r="WP8" s="14"/>
      <c r="WQ8" s="14"/>
      <c r="WR8" s="14"/>
      <c r="WS8" s="14"/>
      <c r="WT8" s="14"/>
      <c r="WU8" s="14"/>
      <c r="WV8" s="14"/>
      <c r="WW8" s="14"/>
      <c r="WX8" s="14"/>
      <c r="WY8" s="14"/>
      <c r="WZ8" s="14"/>
      <c r="XA8" s="14"/>
      <c r="XB8" s="14"/>
      <c r="XC8" s="14"/>
      <c r="XD8" s="14"/>
      <c r="XE8" s="14"/>
      <c r="XF8" s="14"/>
      <c r="XG8" s="14"/>
      <c r="XH8" s="14"/>
      <c r="XI8" s="14"/>
      <c r="XJ8" s="14"/>
      <c r="XK8" s="14">
        <v>6</v>
      </c>
      <c r="XL8" s="14" t="s">
        <v>1425</v>
      </c>
      <c r="XM8" s="14"/>
      <c r="XN8" s="14"/>
      <c r="XQ8" s="14"/>
      <c r="XR8" s="14"/>
      <c r="XS8" s="14">
        <f t="shared" si="1666"/>
        <v>6</v>
      </c>
      <c r="XT8" s="14" t="s">
        <v>1451</v>
      </c>
      <c r="XV8" s="14"/>
      <c r="XW8" s="14"/>
      <c r="XX8" s="14"/>
      <c r="XY8" s="14">
        <f t="shared" si="1667"/>
        <v>6</v>
      </c>
      <c r="XZ8" s="14" t="s">
        <v>1451</v>
      </c>
      <c r="YA8" s="14"/>
      <c r="YB8" s="14"/>
      <c r="YC8" s="14"/>
      <c r="YD8" s="14"/>
      <c r="YE8" s="14">
        <f t="shared" si="1668"/>
        <v>6</v>
      </c>
      <c r="YF8" s="14" t="s">
        <v>1451</v>
      </c>
      <c r="YG8" s="14"/>
      <c r="YH8" s="14"/>
      <c r="YI8" s="14"/>
      <c r="YJ8" s="14"/>
      <c r="YK8" s="14">
        <f t="shared" si="1669"/>
        <v>6</v>
      </c>
      <c r="YL8" s="14" t="s">
        <v>1451</v>
      </c>
      <c r="YM8" s="14"/>
      <c r="YN8" s="14"/>
      <c r="YO8" s="14"/>
      <c r="YP8" s="14"/>
      <c r="YQ8" s="14">
        <f t="shared" ca="1" si="1670"/>
        <v>6</v>
      </c>
      <c r="YR8" s="14" t="s">
        <v>1451</v>
      </c>
      <c r="YS8" s="14"/>
      <c r="YT8" s="14"/>
      <c r="YU8" s="14"/>
      <c r="YV8" s="14"/>
      <c r="YW8" s="14">
        <f t="shared" ca="1" si="1671"/>
        <v>6</v>
      </c>
      <c r="YX8" s="14" t="s">
        <v>1451</v>
      </c>
      <c r="YY8" s="14"/>
      <c r="YZ8" s="14"/>
      <c r="ZA8" s="14"/>
      <c r="ZB8" s="14"/>
      <c r="ZC8" s="14">
        <f t="shared" ca="1" si="1672"/>
        <v>6</v>
      </c>
      <c r="ZD8" s="14" t="s">
        <v>1451</v>
      </c>
      <c r="ZE8" s="14"/>
      <c r="ZF8" s="14"/>
      <c r="ZG8" s="14"/>
      <c r="ZH8" s="14"/>
      <c r="ZI8" s="14"/>
      <c r="ZJ8" s="14"/>
      <c r="ZK8" s="14"/>
      <c r="ZL8" s="14"/>
      <c r="ZM8" s="14"/>
      <c r="ZN8" s="14"/>
      <c r="ZO8" s="14">
        <v>6</v>
      </c>
      <c r="ZP8" s="14" t="s">
        <v>1017</v>
      </c>
      <c r="ZQ8" s="14"/>
      <c r="ZR8" s="14"/>
      <c r="ZS8" s="14">
        <v>6</v>
      </c>
      <c r="ZT8" s="14" t="s">
        <v>1017</v>
      </c>
      <c r="ZU8" s="14"/>
      <c r="ZV8" s="14"/>
      <c r="ZW8" s="14">
        <v>6</v>
      </c>
      <c r="ZX8" s="14" t="s">
        <v>1017</v>
      </c>
      <c r="ZY8" s="14"/>
      <c r="ZZ8" s="14"/>
      <c r="AAA8" s="14">
        <v>6</v>
      </c>
      <c r="AAB8" s="14" t="s">
        <v>1017</v>
      </c>
      <c r="AAC8" s="14"/>
      <c r="AAD8" s="14"/>
      <c r="AAE8" s="14">
        <v>6</v>
      </c>
      <c r="AAF8" s="14" t="s">
        <v>1017</v>
      </c>
      <c r="AAG8" s="14"/>
      <c r="AAH8" s="14"/>
      <c r="AAI8" s="14">
        <v>6</v>
      </c>
      <c r="AAJ8" s="14" t="s">
        <v>1017</v>
      </c>
      <c r="AAK8" s="14"/>
      <c r="AAL8" s="14"/>
      <c r="AAM8" s="14">
        <v>6</v>
      </c>
      <c r="AAN8" s="14" t="s">
        <v>1017</v>
      </c>
      <c r="AAO8" s="14"/>
      <c r="AAP8" s="14"/>
      <c r="AAQ8" s="14">
        <v>6</v>
      </c>
      <c r="AAR8" s="14" t="s">
        <v>1017</v>
      </c>
      <c r="AAS8" s="14"/>
      <c r="AAT8" s="14"/>
      <c r="AAU8" s="14">
        <v>6</v>
      </c>
      <c r="AAV8" s="14" t="s">
        <v>1017</v>
      </c>
      <c r="AAW8" s="14"/>
      <c r="AAX8" s="14"/>
      <c r="AAY8" s="14">
        <v>6</v>
      </c>
      <c r="AAZ8" s="14" t="s">
        <v>1017</v>
      </c>
      <c r="ABA8" s="14"/>
      <c r="ABB8" s="14"/>
      <c r="ABC8" s="14">
        <v>6</v>
      </c>
      <c r="ABD8" s="14" t="s">
        <v>1017</v>
      </c>
      <c r="ABE8" s="14"/>
      <c r="ABF8" s="14"/>
      <c r="ABG8" s="14">
        <v>6</v>
      </c>
      <c r="ABH8" s="14" t="s">
        <v>1017</v>
      </c>
      <c r="ABI8" s="14"/>
      <c r="ABJ8" s="14"/>
      <c r="ABK8" s="14">
        <v>6</v>
      </c>
      <c r="ABL8" s="14" t="s">
        <v>1017</v>
      </c>
      <c r="ABM8" s="14"/>
      <c r="ABN8" s="14"/>
      <c r="ABO8" s="14">
        <v>6</v>
      </c>
      <c r="ABP8" s="14" t="s">
        <v>1017</v>
      </c>
      <c r="ABQ8" s="14"/>
      <c r="ABR8" s="14"/>
      <c r="ABS8" s="14">
        <v>6</v>
      </c>
      <c r="ABT8" s="14" t="s">
        <v>1017</v>
      </c>
      <c r="ABU8" s="14"/>
      <c r="ABV8" s="14"/>
      <c r="ABW8" s="14">
        <v>6</v>
      </c>
      <c r="ABX8" s="14" t="s">
        <v>1017</v>
      </c>
      <c r="ABY8" s="14"/>
      <c r="ABZ8" s="14"/>
      <c r="ACA8" s="14">
        <v>6</v>
      </c>
      <c r="ACB8" s="14" t="s">
        <v>1017</v>
      </c>
      <c r="ACC8" s="14"/>
      <c r="ACD8" s="14"/>
      <c r="ACE8" s="14">
        <v>6</v>
      </c>
      <c r="ACF8" s="14" t="s">
        <v>1017</v>
      </c>
      <c r="ACG8" s="14">
        <v>6</v>
      </c>
      <c r="ACH8" s="14" t="s">
        <v>1567</v>
      </c>
      <c r="ACI8" s="14"/>
      <c r="ACJ8" s="14"/>
      <c r="ACK8" s="14">
        <v>6</v>
      </c>
      <c r="ACL8" s="14" t="s">
        <v>1017</v>
      </c>
      <c r="ACM8" s="14">
        <v>6</v>
      </c>
      <c r="ACN8" s="14" t="s">
        <v>1567</v>
      </c>
      <c r="ACO8" s="14"/>
      <c r="ACP8" s="14"/>
      <c r="ACQ8" s="14">
        <v>6</v>
      </c>
      <c r="ACR8" s="14" t="s">
        <v>1017</v>
      </c>
      <c r="ACS8" s="14">
        <v>6</v>
      </c>
      <c r="ACT8" s="14" t="s">
        <v>1567</v>
      </c>
      <c r="ACU8" s="14"/>
      <c r="ACV8" s="14"/>
      <c r="ACW8" s="14">
        <v>6</v>
      </c>
      <c r="ACX8" s="14" t="s">
        <v>1017</v>
      </c>
      <c r="ACY8" s="14">
        <v>6</v>
      </c>
      <c r="ACZ8" s="14" t="s">
        <v>1567</v>
      </c>
      <c r="ADA8" s="14"/>
      <c r="ADB8" s="14"/>
      <c r="ADC8" s="14">
        <v>6</v>
      </c>
      <c r="ADD8" s="14" t="s">
        <v>1017</v>
      </c>
      <c r="ADE8" s="14">
        <v>6</v>
      </c>
      <c r="ADF8" s="14" t="s">
        <v>1567</v>
      </c>
      <c r="ADG8" s="14"/>
      <c r="ADH8" s="14"/>
      <c r="ADI8" s="14">
        <v>6</v>
      </c>
      <c r="ADJ8" s="14" t="s">
        <v>1017</v>
      </c>
      <c r="ADK8" s="14">
        <v>6</v>
      </c>
      <c r="ADL8" s="14" t="s">
        <v>1567</v>
      </c>
      <c r="ADM8" s="14"/>
      <c r="ADN8" s="14"/>
      <c r="ADO8" s="14">
        <v>6</v>
      </c>
      <c r="ADP8" s="14" t="s">
        <v>1017</v>
      </c>
      <c r="ADQ8" s="14">
        <v>6</v>
      </c>
      <c r="ADR8" s="14" t="s">
        <v>1567</v>
      </c>
      <c r="ADS8" s="14"/>
      <c r="ADT8" s="14"/>
      <c r="ADU8" s="14"/>
      <c r="ADV8" s="14"/>
      <c r="ADW8" s="14">
        <v>6</v>
      </c>
      <c r="ADX8" s="14" t="s">
        <v>1017</v>
      </c>
      <c r="ADY8" s="14">
        <v>6</v>
      </c>
      <c r="ADZ8" s="14" t="s">
        <v>1567</v>
      </c>
      <c r="AEA8" s="14"/>
      <c r="AEB8" s="14"/>
      <c r="AEC8" s="14"/>
      <c r="AED8" s="14"/>
      <c r="AEE8" s="14">
        <v>6</v>
      </c>
      <c r="AEF8" s="14" t="s">
        <v>1017</v>
      </c>
      <c r="AEG8" s="14">
        <v>6</v>
      </c>
      <c r="AEH8" s="14" t="s">
        <v>1567</v>
      </c>
      <c r="AEI8" s="14"/>
      <c r="AEJ8" s="14"/>
      <c r="AEK8" s="14"/>
      <c r="AEL8" s="14"/>
      <c r="AEM8" s="14">
        <v>6</v>
      </c>
      <c r="AEN8" s="14" t="s">
        <v>1017</v>
      </c>
      <c r="AEO8" s="14">
        <v>6</v>
      </c>
      <c r="AEP8" s="14" t="s">
        <v>1567</v>
      </c>
      <c r="AEQ8" s="14"/>
      <c r="AER8" s="14"/>
      <c r="AES8" s="14"/>
      <c r="AET8" s="14"/>
      <c r="AEU8" s="14">
        <v>6</v>
      </c>
      <c r="AEV8" s="14" t="s">
        <v>1017</v>
      </c>
      <c r="AEW8" s="14">
        <v>6</v>
      </c>
      <c r="AEX8" s="14" t="s">
        <v>1567</v>
      </c>
      <c r="AEY8" s="14"/>
      <c r="AEZ8" s="14"/>
      <c r="AFA8" s="14"/>
      <c r="AFB8" s="14"/>
      <c r="AFC8" s="14"/>
      <c r="AFD8" s="14"/>
      <c r="AFE8" s="14"/>
      <c r="AFF8" s="14"/>
      <c r="AFG8" s="14"/>
      <c r="AFH8" s="14"/>
      <c r="AFI8" s="14"/>
      <c r="AFJ8" s="14"/>
      <c r="AFK8" s="14"/>
      <c r="AFL8" s="14"/>
      <c r="AFM8" s="14"/>
      <c r="AFN8" s="14"/>
      <c r="AFO8" s="14"/>
      <c r="AFP8" s="14"/>
      <c r="AFQ8" s="14"/>
      <c r="AFR8" s="14"/>
      <c r="AFS8" s="14"/>
      <c r="AFT8" s="14"/>
      <c r="AFU8" s="14"/>
      <c r="AFV8" s="14"/>
      <c r="AFW8" s="14"/>
      <c r="AFX8" s="14"/>
      <c r="AFY8" s="14"/>
      <c r="AFZ8" s="14"/>
      <c r="AGA8" s="14">
        <f t="shared" ref="AGA8:AGC8" si="1745">AGA7+1</f>
        <v>6</v>
      </c>
      <c r="AGB8" s="14" t="s">
        <v>1677</v>
      </c>
      <c r="AGC8" s="14"/>
      <c r="AGD8" s="14"/>
      <c r="AGE8" s="14"/>
      <c r="AGF8" s="14"/>
      <c r="AGG8" s="14">
        <f t="shared" ref="AGG8:AGI8" si="1746">AGG7+1</f>
        <v>6</v>
      </c>
      <c r="AGH8" s="14" t="s">
        <v>1677</v>
      </c>
      <c r="AGI8" s="14"/>
      <c r="AGJ8" s="14"/>
      <c r="AGK8" s="14"/>
      <c r="AGL8" s="14"/>
      <c r="AGM8" s="14">
        <f t="shared" ref="AGM8:AGO8" si="1747">AGM7+1</f>
        <v>6</v>
      </c>
      <c r="AGN8" s="14" t="s">
        <v>1677</v>
      </c>
      <c r="AGO8" s="14"/>
      <c r="AGP8" s="14"/>
      <c r="AGQ8" s="14"/>
      <c r="AGR8" s="14"/>
      <c r="AGS8" s="14">
        <f t="shared" ref="AGS8:AGU8" si="1748">AGS7+1</f>
        <v>6</v>
      </c>
      <c r="AGT8" s="14" t="s">
        <v>1677</v>
      </c>
      <c r="AGU8" s="14"/>
      <c r="AGV8" s="14"/>
      <c r="AGW8" s="14"/>
      <c r="AGX8" s="14"/>
      <c r="AGY8" s="14">
        <f t="shared" ref="AGY8:AHA8" si="1749">AGY7+1</f>
        <v>6</v>
      </c>
      <c r="AGZ8" s="14" t="s">
        <v>1677</v>
      </c>
      <c r="AHA8" s="14"/>
      <c r="AHB8" s="14"/>
      <c r="AHC8" s="14"/>
      <c r="AHD8" s="14"/>
      <c r="AHE8" s="14">
        <f t="shared" ref="AHE8:AHG8" si="1750">AHE7+1</f>
        <v>6</v>
      </c>
      <c r="AHF8" s="14" t="s">
        <v>1677</v>
      </c>
      <c r="AHG8" s="14"/>
      <c r="AHH8" s="14"/>
      <c r="AHI8" s="14"/>
      <c r="AHJ8" s="14"/>
      <c r="AHK8" s="14">
        <f t="shared" ref="AHK8:AHM8" si="1751">AHK7+1</f>
        <v>6</v>
      </c>
      <c r="AHL8" s="14" t="s">
        <v>1677</v>
      </c>
      <c r="AHM8" s="14"/>
      <c r="AHN8" s="14"/>
      <c r="AHO8" s="14"/>
      <c r="AHP8" s="14"/>
      <c r="AHQ8" s="14">
        <f t="shared" ref="AHQ8:AHS8" si="1752">AHQ7+1</f>
        <v>6</v>
      </c>
      <c r="AHR8" s="14" t="s">
        <v>1677</v>
      </c>
      <c r="AHS8" s="14"/>
      <c r="AHT8" s="14"/>
      <c r="AHU8" s="14"/>
      <c r="AHV8" s="14"/>
      <c r="AHW8" s="14">
        <f t="shared" ref="AHW8:AHY8" si="1753">AHW7+1</f>
        <v>6</v>
      </c>
      <c r="AHX8" s="14" t="s">
        <v>1677</v>
      </c>
      <c r="AHY8" s="14"/>
      <c r="AHZ8" s="14"/>
      <c r="AIA8" s="14"/>
      <c r="AIB8" s="14"/>
      <c r="AIC8" s="14">
        <f t="shared" ref="AIC8:AIE8" si="1754">AIC7+1</f>
        <v>6</v>
      </c>
      <c r="AID8" s="14" t="s">
        <v>1677</v>
      </c>
      <c r="AIE8" s="14"/>
      <c r="AIF8" s="14"/>
      <c r="AIG8" s="14"/>
      <c r="AIH8" s="14"/>
      <c r="AII8" s="14">
        <f t="shared" ref="AII8:AIK8" si="1755">AII7+1</f>
        <v>6</v>
      </c>
      <c r="AIJ8" s="14" t="s">
        <v>1677</v>
      </c>
      <c r="AIK8" s="14"/>
      <c r="AIL8" s="14"/>
      <c r="AIM8" s="14"/>
      <c r="AIN8" s="14"/>
      <c r="AIO8" s="14">
        <f t="shared" ref="AIO8:AIQ8" si="1756">AIO7+1</f>
        <v>6</v>
      </c>
      <c r="AIP8" s="14" t="s">
        <v>1677</v>
      </c>
      <c r="AIQ8" s="14"/>
      <c r="AIR8" s="14"/>
      <c r="AIS8" s="14"/>
      <c r="AIT8" s="14"/>
      <c r="AIU8" s="14">
        <f t="shared" ref="AIU8:AIW8" si="1757">AIU7+1</f>
        <v>6</v>
      </c>
      <c r="AIV8" s="14" t="s">
        <v>1677</v>
      </c>
      <c r="AIW8" s="14"/>
      <c r="AIX8" s="14"/>
      <c r="AIY8" s="14"/>
      <c r="AIZ8" s="14"/>
      <c r="AJA8" s="14">
        <f t="shared" ref="AJA8:AJC8" si="1758">AJA7+1</f>
        <v>6</v>
      </c>
      <c r="AJB8" s="14" t="s">
        <v>1677</v>
      </c>
      <c r="AJC8" s="14"/>
      <c r="AJD8" s="14"/>
      <c r="AJE8" s="14"/>
      <c r="AJF8" s="14"/>
      <c r="AJG8" s="14"/>
      <c r="AJH8" s="14"/>
      <c r="AJI8" s="14"/>
      <c r="AJJ8" s="14"/>
      <c r="AJK8" s="14"/>
      <c r="AJL8" s="14"/>
      <c r="AJM8" s="14"/>
      <c r="AJN8" s="14"/>
      <c r="AJO8" s="14"/>
      <c r="AJP8" s="14"/>
      <c r="AJQ8" s="14"/>
      <c r="AJR8" s="14"/>
      <c r="AJS8" s="14"/>
      <c r="AJT8" s="14"/>
      <c r="AJU8" s="14"/>
      <c r="AJV8" s="14"/>
      <c r="AJW8" s="14"/>
      <c r="AJX8" s="14"/>
      <c r="AJY8" s="14"/>
      <c r="AJZ8" s="14"/>
      <c r="AKA8" s="14"/>
      <c r="AKB8" s="14"/>
      <c r="AKC8" s="14"/>
      <c r="AKD8" s="14"/>
      <c r="AKE8" s="14"/>
      <c r="AKF8" s="14"/>
      <c r="AKG8" s="14"/>
      <c r="AKH8" s="14"/>
      <c r="AKI8" s="14"/>
      <c r="AKJ8" s="14"/>
      <c r="AKK8" s="14"/>
      <c r="AKL8" s="14"/>
      <c r="AKM8" s="14"/>
      <c r="AKN8" s="14"/>
      <c r="AKO8" s="14"/>
      <c r="AKP8" s="14"/>
      <c r="AKQ8" s="14"/>
      <c r="AKR8" s="14"/>
      <c r="AKS8" s="14"/>
      <c r="AKT8" s="14"/>
      <c r="AKU8" s="14"/>
      <c r="AKV8" s="14"/>
      <c r="AKW8" s="14"/>
      <c r="AKX8" s="14"/>
      <c r="AKY8" s="14"/>
      <c r="AKZ8" s="14"/>
      <c r="ALA8" s="14"/>
      <c r="ALB8" s="14"/>
      <c r="ALC8" s="14"/>
      <c r="ALD8" s="14"/>
      <c r="ALE8" s="14"/>
      <c r="ALF8" s="14"/>
      <c r="ALG8" s="14"/>
      <c r="ALH8" s="14"/>
      <c r="ALI8" s="14"/>
      <c r="ALJ8" s="14"/>
      <c r="ALK8" s="14"/>
      <c r="ALL8" s="14"/>
      <c r="ALM8" s="14"/>
      <c r="ALN8" s="14"/>
      <c r="ALO8" s="14"/>
      <c r="ALP8" s="14"/>
      <c r="ALQ8" s="14"/>
      <c r="ALR8" s="14"/>
      <c r="ALS8" s="14"/>
      <c r="ALT8" s="14"/>
      <c r="ALU8" s="14"/>
      <c r="ALV8" s="14"/>
      <c r="ALW8" s="14"/>
      <c r="ALX8" s="14"/>
      <c r="ALY8" s="14"/>
      <c r="ALZ8" s="14"/>
      <c r="AMA8" s="14"/>
      <c r="AMB8" s="14"/>
      <c r="AMC8" s="14"/>
      <c r="AMD8" s="14"/>
      <c r="AME8" s="14"/>
      <c r="AMF8" s="14"/>
      <c r="AMG8" s="14"/>
      <c r="AMH8" s="14"/>
      <c r="AMI8" s="14"/>
      <c r="AMJ8" s="14"/>
      <c r="AMK8" s="14"/>
      <c r="AML8" s="14"/>
      <c r="AMM8" s="14"/>
      <c r="AMN8" s="14"/>
      <c r="AMO8" s="14"/>
      <c r="AMP8" s="14"/>
      <c r="AMQ8" s="14"/>
      <c r="AMR8" s="14"/>
      <c r="AMS8" s="14"/>
      <c r="AMT8" s="14"/>
      <c r="AMU8" s="14"/>
      <c r="AMV8" s="14"/>
      <c r="AMW8" s="14"/>
      <c r="AMX8" s="14"/>
      <c r="AMY8" s="14"/>
      <c r="AMZ8" s="14"/>
      <c r="ANA8" s="14"/>
      <c r="ANB8" s="14"/>
      <c r="ANC8" s="14"/>
      <c r="AND8" s="14"/>
      <c r="ANE8" s="14"/>
      <c r="ANF8" s="14"/>
      <c r="ANG8" s="14"/>
      <c r="ANH8" s="14"/>
      <c r="ANI8" s="14"/>
      <c r="ANJ8" s="14"/>
      <c r="ANK8" s="14"/>
      <c r="ANL8" s="14"/>
      <c r="ANM8" s="14"/>
      <c r="ANN8" s="14"/>
      <c r="ANO8" s="14"/>
      <c r="ANP8" s="14"/>
      <c r="ANQ8" s="14"/>
      <c r="ANR8" s="14"/>
      <c r="ANS8" s="14"/>
      <c r="ANT8" s="14"/>
      <c r="ANU8" s="14"/>
      <c r="ANV8" s="14"/>
      <c r="ANW8" s="14"/>
      <c r="ANX8" s="14"/>
      <c r="ANY8" s="14">
        <f t="shared" ref="ANY8:AOA8" si="1759">ANY7+1</f>
        <v>6</v>
      </c>
      <c r="ANZ8" s="14" t="s">
        <v>1800</v>
      </c>
      <c r="AOA8" s="14"/>
      <c r="AOB8" s="14"/>
      <c r="AOC8" s="14"/>
      <c r="AOD8" s="14"/>
      <c r="AOE8" s="14"/>
      <c r="AOF8" s="14"/>
      <c r="AOG8" s="14"/>
      <c r="AOH8" s="14"/>
      <c r="AOI8" s="14"/>
      <c r="AOJ8" s="14"/>
      <c r="AOK8" s="14"/>
      <c r="AOL8" s="14"/>
      <c r="AOM8" s="14"/>
      <c r="AON8" s="14"/>
      <c r="AOO8" s="14"/>
      <c r="AOP8" s="14"/>
      <c r="AOQ8" s="14"/>
      <c r="AOR8" s="14"/>
      <c r="AOS8" s="14">
        <f t="shared" ref="AOS8:AOU8" si="1760">AOS7+1</f>
        <v>6</v>
      </c>
      <c r="AOT8" s="14" t="s">
        <v>1800</v>
      </c>
      <c r="AOU8" s="14"/>
      <c r="AOV8" s="14"/>
      <c r="AOW8" s="14"/>
      <c r="AOX8" s="14"/>
      <c r="AOY8" s="14"/>
      <c r="AOZ8" s="14"/>
      <c r="APA8" s="14"/>
      <c r="APB8" s="14"/>
      <c r="APC8" s="14"/>
      <c r="APD8" s="14"/>
      <c r="APE8" s="14"/>
      <c r="APF8" s="14"/>
      <c r="APG8" s="14"/>
      <c r="APH8" s="14"/>
      <c r="API8" s="14"/>
      <c r="APJ8" s="14"/>
      <c r="APK8" s="14"/>
      <c r="APL8" s="14"/>
      <c r="APM8" s="14"/>
      <c r="APN8" s="14"/>
      <c r="APO8" s="14">
        <f t="shared" ref="APO8:APQ8" si="1761">APO7+1</f>
        <v>6</v>
      </c>
      <c r="APP8" s="14" t="s">
        <v>1800</v>
      </c>
      <c r="APQ8" s="14"/>
      <c r="APR8" s="14"/>
      <c r="APS8" s="14">
        <f t="shared" ref="APS8:APU8" si="1762">APS7+1</f>
        <v>6</v>
      </c>
      <c r="APT8" s="14" t="s">
        <v>1800</v>
      </c>
      <c r="APU8" s="14"/>
      <c r="APV8" s="14"/>
      <c r="APW8" s="14"/>
      <c r="APX8" s="14"/>
      <c r="APY8" s="14"/>
      <c r="APZ8" s="14"/>
      <c r="AQA8" s="14">
        <f t="shared" ref="AQA8:AQC8" si="1763">AQA7+1</f>
        <v>6</v>
      </c>
      <c r="AQB8" s="14" t="s">
        <v>1800</v>
      </c>
      <c r="AQC8" s="14"/>
      <c r="AQD8" s="14"/>
      <c r="AQE8" s="14"/>
      <c r="AQF8" s="14"/>
      <c r="AQG8" s="14"/>
      <c r="AQH8" s="14"/>
      <c r="AQI8" s="14">
        <f t="shared" ref="AQI8:AQK8" si="1764">AQI7+1</f>
        <v>6</v>
      </c>
      <c r="AQJ8" s="14" t="s">
        <v>1800</v>
      </c>
      <c r="AQK8" s="14"/>
      <c r="AQL8" s="14"/>
      <c r="AQM8" s="14"/>
      <c r="AQN8" s="14"/>
      <c r="AQO8" s="14"/>
      <c r="AQP8" s="14"/>
      <c r="AQQ8" s="14">
        <f t="shared" ref="AQQ8:AQS8" si="1765">AQQ7+1</f>
        <v>6</v>
      </c>
      <c r="AQR8" s="14" t="s">
        <v>1800</v>
      </c>
      <c r="AQS8" s="14"/>
      <c r="AQT8" s="14"/>
      <c r="AQU8" s="14"/>
      <c r="AQV8" s="14"/>
      <c r="AQW8" s="14"/>
      <c r="AQX8" s="14"/>
      <c r="AQY8" s="14">
        <f t="shared" ref="AQY8:ARA8" si="1766">AQY7+1</f>
        <v>6</v>
      </c>
      <c r="AQZ8" s="14" t="s">
        <v>1800</v>
      </c>
      <c r="ARA8" s="14"/>
      <c r="ARB8" s="14"/>
      <c r="ARC8" s="14"/>
      <c r="ARD8" s="14"/>
      <c r="ARE8" s="14"/>
      <c r="ARF8" s="14"/>
      <c r="ARG8" s="14">
        <f t="shared" ref="ARG8:ARI8" si="1767">ARG7+1</f>
        <v>6</v>
      </c>
      <c r="ARH8" s="14" t="s">
        <v>1800</v>
      </c>
      <c r="ARI8" s="14"/>
      <c r="ARJ8" s="14"/>
      <c r="ARK8" s="14"/>
      <c r="ARL8" s="14"/>
      <c r="ARM8" s="14"/>
      <c r="ARN8" s="14"/>
      <c r="ARO8" s="14">
        <f t="shared" ref="ARO8:ARQ8" si="1768">ARO7+1</f>
        <v>6</v>
      </c>
      <c r="ARP8" s="14" t="s">
        <v>1800</v>
      </c>
      <c r="ARQ8" s="14"/>
      <c r="ARR8" s="14"/>
      <c r="ARS8" s="14"/>
      <c r="ART8" s="14"/>
      <c r="ARU8" s="14"/>
      <c r="ARV8" s="14"/>
      <c r="ARW8" s="14"/>
      <c r="ARX8" s="14"/>
      <c r="ARY8" s="14"/>
      <c r="ARZ8" s="14"/>
      <c r="ASA8" s="14"/>
      <c r="ASB8" s="14"/>
      <c r="ASC8" s="14"/>
      <c r="ASD8" s="14"/>
      <c r="ASE8" s="14"/>
      <c r="ASF8" s="14"/>
      <c r="ASG8" s="14"/>
      <c r="ASH8" s="14"/>
      <c r="ASI8" s="14"/>
      <c r="ASJ8" s="14"/>
      <c r="ASK8" s="14"/>
      <c r="ASL8" s="14"/>
      <c r="ASM8" s="14"/>
      <c r="ASN8" s="14"/>
      <c r="ASO8" s="14"/>
      <c r="ASP8" s="14"/>
    </row>
    <row r="9" spans="1:1186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>
        <v>7</v>
      </c>
      <c r="GV9" s="14" t="s">
        <v>1137</v>
      </c>
      <c r="GW9" s="14">
        <v>7</v>
      </c>
      <c r="GX9" s="14" t="s">
        <v>1137</v>
      </c>
      <c r="GY9" s="14"/>
      <c r="GZ9" s="14"/>
      <c r="HA9" s="14">
        <v>7</v>
      </c>
      <c r="HB9" s="14" t="s">
        <v>1137</v>
      </c>
      <c r="HC9" s="14"/>
      <c r="HD9" s="14"/>
      <c r="HE9" s="14">
        <v>7</v>
      </c>
      <c r="HF9" s="14" t="s">
        <v>1137</v>
      </c>
      <c r="HG9" s="14"/>
      <c r="HH9" s="14"/>
      <c r="HI9" s="14">
        <v>7</v>
      </c>
      <c r="HJ9" s="14" t="s">
        <v>1137</v>
      </c>
      <c r="HK9" s="14"/>
      <c r="HL9" s="14"/>
      <c r="HM9" s="14">
        <v>7</v>
      </c>
      <c r="HN9" s="14" t="s">
        <v>1137</v>
      </c>
      <c r="HO9" s="14"/>
      <c r="HP9" s="14"/>
      <c r="HQ9" s="14">
        <v>7</v>
      </c>
      <c r="HR9" s="14" t="s">
        <v>1137</v>
      </c>
      <c r="HS9" s="14"/>
      <c r="HT9" s="14"/>
      <c r="HU9" s="14">
        <v>7</v>
      </c>
      <c r="HV9" s="14" t="s">
        <v>1137</v>
      </c>
      <c r="HW9" s="14"/>
      <c r="HX9" s="14"/>
      <c r="HY9" s="14">
        <v>7</v>
      </c>
      <c r="HZ9" s="14" t="s">
        <v>1137</v>
      </c>
      <c r="IA9" s="14"/>
      <c r="IB9" s="14"/>
      <c r="IC9" s="14">
        <v>7</v>
      </c>
      <c r="ID9" s="14" t="s">
        <v>1137</v>
      </c>
      <c r="IE9" s="14"/>
      <c r="IF9" s="14"/>
      <c r="IG9" s="14">
        <v>7</v>
      </c>
      <c r="IH9" s="14" t="s">
        <v>1137</v>
      </c>
      <c r="II9" s="14"/>
      <c r="IJ9" s="14"/>
      <c r="IK9" s="14">
        <v>7</v>
      </c>
      <c r="IL9" s="14" t="s">
        <v>1137</v>
      </c>
      <c r="IM9" s="14"/>
      <c r="IN9" s="14"/>
      <c r="IO9" s="14">
        <v>7</v>
      </c>
      <c r="IP9" s="14" t="s">
        <v>1137</v>
      </c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  <c r="RB9" s="14"/>
      <c r="RC9" s="14"/>
      <c r="RD9" s="14"/>
      <c r="RE9" s="14"/>
      <c r="RF9" s="14"/>
      <c r="RG9" s="14"/>
      <c r="RH9" s="14"/>
      <c r="RI9" s="14"/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4"/>
      <c r="SD9" s="14"/>
      <c r="SE9" s="14"/>
      <c r="SF9" s="14"/>
      <c r="SG9" s="14"/>
      <c r="SH9" s="14"/>
      <c r="SI9" s="14"/>
      <c r="SJ9" s="14"/>
      <c r="SK9" s="14"/>
      <c r="SL9" s="14"/>
      <c r="SM9" s="14"/>
      <c r="SN9" s="14"/>
      <c r="SO9" s="14"/>
      <c r="SP9" s="14"/>
      <c r="SQ9" s="14"/>
      <c r="SR9" s="14"/>
      <c r="SS9" s="14"/>
      <c r="ST9" s="14"/>
      <c r="SU9" s="14"/>
      <c r="SV9" s="14"/>
      <c r="SW9" s="14"/>
      <c r="SX9" s="14"/>
      <c r="SY9" s="14"/>
      <c r="SZ9" s="14"/>
      <c r="TA9" s="14"/>
      <c r="TB9" s="14"/>
      <c r="TC9" s="14"/>
      <c r="TD9" s="14"/>
      <c r="TE9" s="14"/>
      <c r="TF9" s="14"/>
      <c r="TG9" s="14"/>
      <c r="TH9" s="14"/>
      <c r="TI9" s="14"/>
      <c r="TJ9" s="14"/>
      <c r="TK9" s="14"/>
      <c r="TL9" s="14"/>
      <c r="TM9" s="14"/>
      <c r="TN9" s="14"/>
      <c r="TO9" s="14"/>
      <c r="TP9" s="14"/>
      <c r="TQ9" s="14"/>
      <c r="TR9" s="14"/>
      <c r="TS9" s="14"/>
      <c r="TT9" s="14"/>
      <c r="TU9" s="14"/>
      <c r="TV9" s="14"/>
      <c r="TW9" s="14"/>
      <c r="TX9" s="14"/>
      <c r="TY9" s="14"/>
      <c r="TZ9" s="14"/>
      <c r="UA9" s="14"/>
      <c r="UB9" s="14"/>
      <c r="UC9" s="14"/>
      <c r="UD9" s="14"/>
      <c r="UE9" s="14"/>
      <c r="UF9" s="14"/>
      <c r="UG9" s="14"/>
      <c r="UH9" s="14"/>
      <c r="UI9" s="14"/>
      <c r="UJ9" s="14"/>
      <c r="UK9" s="14"/>
      <c r="UL9" s="14"/>
      <c r="UM9" s="14"/>
      <c r="UN9" s="14"/>
      <c r="UO9" s="14"/>
      <c r="UP9" s="14"/>
      <c r="UQ9" s="14"/>
      <c r="UR9" s="14"/>
      <c r="US9" s="14"/>
      <c r="UT9" s="14"/>
      <c r="UU9" s="14"/>
      <c r="UV9" s="14"/>
      <c r="UW9" s="14"/>
      <c r="UX9" s="14"/>
      <c r="UY9" s="14"/>
      <c r="UZ9" s="14"/>
      <c r="VA9" s="14"/>
      <c r="VB9" s="14"/>
      <c r="VC9" s="14"/>
      <c r="VD9" s="14"/>
      <c r="VE9" s="14"/>
      <c r="VF9" s="14"/>
      <c r="VG9" s="14"/>
      <c r="VH9" s="14"/>
      <c r="VI9" s="14"/>
      <c r="VJ9" s="14"/>
      <c r="VK9" s="14"/>
      <c r="VL9" s="14"/>
      <c r="VM9" s="14"/>
      <c r="VN9" s="14"/>
      <c r="VO9" s="14"/>
      <c r="VP9" s="14"/>
      <c r="VQ9" s="14"/>
      <c r="VR9" s="14"/>
      <c r="VS9" s="14"/>
      <c r="VT9" s="14"/>
      <c r="VU9" s="14"/>
      <c r="VV9" s="14"/>
      <c r="VW9" s="14"/>
      <c r="VX9" s="14"/>
      <c r="VY9" s="14"/>
      <c r="VZ9" s="14"/>
      <c r="WA9" s="14"/>
      <c r="WB9" s="14"/>
      <c r="WC9" s="14"/>
      <c r="WD9" s="14"/>
      <c r="WE9" s="14"/>
      <c r="WF9" s="14"/>
      <c r="WG9" s="14"/>
      <c r="WH9" s="14"/>
      <c r="WI9" s="14"/>
      <c r="WJ9" s="14"/>
      <c r="WK9" s="14"/>
      <c r="WL9" s="14"/>
      <c r="WM9" s="14"/>
      <c r="WN9" s="14"/>
      <c r="WO9" s="14"/>
      <c r="WP9" s="14"/>
      <c r="WQ9" s="14"/>
      <c r="WR9" s="14"/>
      <c r="WS9" s="14"/>
      <c r="WT9" s="14"/>
      <c r="WU9" s="14"/>
      <c r="WV9" s="14"/>
      <c r="WW9" s="14"/>
      <c r="WX9" s="14"/>
      <c r="WY9" s="14"/>
      <c r="WZ9" s="14"/>
      <c r="XA9" s="14"/>
      <c r="XB9" s="14"/>
      <c r="XC9" s="14"/>
      <c r="XD9" s="14"/>
      <c r="XE9" s="14"/>
      <c r="XF9" s="14"/>
      <c r="XG9" s="14"/>
      <c r="XH9" s="14"/>
      <c r="XI9" s="14"/>
      <c r="XJ9" s="14"/>
      <c r="XK9" s="14">
        <v>7</v>
      </c>
      <c r="XL9" s="14" t="s">
        <v>1426</v>
      </c>
      <c r="XM9" s="14"/>
      <c r="XN9" s="14"/>
      <c r="XQ9" s="14"/>
      <c r="XR9" s="14"/>
      <c r="XS9" s="14">
        <f t="shared" si="1666"/>
        <v>7</v>
      </c>
      <c r="XT9" s="14" t="s">
        <v>1452</v>
      </c>
      <c r="XV9" s="14"/>
      <c r="XW9" s="14"/>
      <c r="XX9" s="14"/>
      <c r="XY9" s="14">
        <f t="shared" si="1667"/>
        <v>7</v>
      </c>
      <c r="XZ9" s="14" t="s">
        <v>1452</v>
      </c>
      <c r="YA9" s="14"/>
      <c r="YB9" s="14"/>
      <c r="YC9" s="14"/>
      <c r="YD9" s="14"/>
      <c r="YE9" s="14">
        <f t="shared" si="1668"/>
        <v>7</v>
      </c>
      <c r="YF9" s="14" t="s">
        <v>1452</v>
      </c>
      <c r="YG9" s="14"/>
      <c r="YH9" s="14"/>
      <c r="YI9" s="14"/>
      <c r="YJ9" s="14"/>
      <c r="YK9" s="14">
        <f t="shared" si="1669"/>
        <v>7</v>
      </c>
      <c r="YL9" s="14" t="s">
        <v>1452</v>
      </c>
      <c r="YM9" s="14"/>
      <c r="YN9" s="14"/>
      <c r="YO9" s="14"/>
      <c r="YP9" s="14"/>
      <c r="YQ9" s="14">
        <f t="shared" ca="1" si="1670"/>
        <v>7</v>
      </c>
      <c r="YR9" s="14" t="s">
        <v>1452</v>
      </c>
      <c r="YS9" s="14"/>
      <c r="YT9" s="14"/>
      <c r="YU9" s="14"/>
      <c r="YV9" s="14"/>
      <c r="YW9" s="14">
        <f t="shared" ca="1" si="1671"/>
        <v>7</v>
      </c>
      <c r="YX9" s="14" t="s">
        <v>1452</v>
      </c>
      <c r="YY9" s="14"/>
      <c r="YZ9" s="14"/>
      <c r="ZA9" s="14"/>
      <c r="ZB9" s="14"/>
      <c r="ZC9" s="14">
        <f t="shared" ca="1" si="1672"/>
        <v>7</v>
      </c>
      <c r="ZD9" s="14" t="s">
        <v>1452</v>
      </c>
      <c r="ZE9" s="14"/>
      <c r="ZF9" s="14"/>
      <c r="ZG9" s="14"/>
      <c r="ZH9" s="14"/>
      <c r="ZI9" s="14"/>
      <c r="ZJ9" s="14"/>
      <c r="ZK9" s="14"/>
      <c r="ZL9" s="14"/>
      <c r="ZM9" s="14"/>
      <c r="ZN9" s="14"/>
      <c r="ZO9" s="14">
        <v>7</v>
      </c>
      <c r="ZP9" s="14" t="s">
        <v>657</v>
      </c>
      <c r="ZQ9" s="14"/>
      <c r="ZR9" s="14"/>
      <c r="ZS9" s="14">
        <v>7</v>
      </c>
      <c r="ZT9" s="14" t="s">
        <v>657</v>
      </c>
      <c r="ZU9" s="14"/>
      <c r="ZV9" s="14"/>
      <c r="ZW9" s="14">
        <v>7</v>
      </c>
      <c r="ZX9" s="14" t="s">
        <v>657</v>
      </c>
      <c r="ZY9" s="14"/>
      <c r="ZZ9" s="14"/>
      <c r="AAA9" s="14">
        <v>7</v>
      </c>
      <c r="AAB9" s="14" t="s">
        <v>657</v>
      </c>
      <c r="AAC9" s="14"/>
      <c r="AAD9" s="14"/>
      <c r="AAE9" s="14">
        <v>7</v>
      </c>
      <c r="AAF9" s="14" t="s">
        <v>657</v>
      </c>
      <c r="AAG9" s="14"/>
      <c r="AAH9" s="14"/>
      <c r="AAI9" s="14">
        <v>7</v>
      </c>
      <c r="AAJ9" s="14" t="s">
        <v>657</v>
      </c>
      <c r="AAK9" s="14"/>
      <c r="AAL9" s="14"/>
      <c r="AAM9" s="14">
        <v>7</v>
      </c>
      <c r="AAN9" s="14" t="s">
        <v>657</v>
      </c>
      <c r="AAO9" s="14"/>
      <c r="AAP9" s="14"/>
      <c r="AAQ9" s="14">
        <v>7</v>
      </c>
      <c r="AAR9" s="14" t="s">
        <v>657</v>
      </c>
      <c r="AAS9" s="14"/>
      <c r="AAT9" s="14"/>
      <c r="AAU9" s="14">
        <v>7</v>
      </c>
      <c r="AAV9" s="14" t="s">
        <v>657</v>
      </c>
      <c r="AAW9" s="14"/>
      <c r="AAX9" s="14"/>
      <c r="AAY9" s="14">
        <v>7</v>
      </c>
      <c r="AAZ9" s="14" t="s">
        <v>657</v>
      </c>
      <c r="ABA9" s="14"/>
      <c r="ABB9" s="14"/>
      <c r="ABC9" s="14">
        <v>7</v>
      </c>
      <c r="ABD9" s="14" t="s">
        <v>657</v>
      </c>
      <c r="ABE9" s="14"/>
      <c r="ABF9" s="14"/>
      <c r="ABG9" s="14">
        <v>7</v>
      </c>
      <c r="ABH9" s="14" t="s">
        <v>657</v>
      </c>
      <c r="ABI9" s="14"/>
      <c r="ABJ9" s="14"/>
      <c r="ABK9" s="14">
        <v>7</v>
      </c>
      <c r="ABL9" s="14" t="s">
        <v>657</v>
      </c>
      <c r="ABM9" s="14"/>
      <c r="ABN9" s="14"/>
      <c r="ABO9" s="14">
        <v>7</v>
      </c>
      <c r="ABP9" s="14" t="s">
        <v>657</v>
      </c>
      <c r="ABQ9" s="14"/>
      <c r="ABR9" s="14"/>
      <c r="ABS9" s="14">
        <v>7</v>
      </c>
      <c r="ABT9" s="14" t="s">
        <v>657</v>
      </c>
      <c r="ABU9" s="14"/>
      <c r="ABV9" s="14"/>
      <c r="ABW9" s="14">
        <v>7</v>
      </c>
      <c r="ABX9" s="14" t="s">
        <v>657</v>
      </c>
      <c r="ABY9" s="14"/>
      <c r="ABZ9" s="14"/>
      <c r="ACA9" s="14">
        <v>7</v>
      </c>
      <c r="ACB9" s="14" t="s">
        <v>657</v>
      </c>
      <c r="ACC9" s="14"/>
      <c r="ACD9" s="14"/>
      <c r="ACE9" s="14">
        <v>7</v>
      </c>
      <c r="ACF9" s="14" t="s">
        <v>657</v>
      </c>
      <c r="ACG9" s="14">
        <v>7</v>
      </c>
      <c r="ACH9" s="14" t="s">
        <v>1019</v>
      </c>
      <c r="ACI9" s="14"/>
      <c r="ACJ9" s="14"/>
      <c r="ACK9" s="14">
        <v>7</v>
      </c>
      <c r="ACL9" s="14" t="s">
        <v>657</v>
      </c>
      <c r="ACM9" s="14">
        <v>7</v>
      </c>
      <c r="ACN9" s="14" t="s">
        <v>1019</v>
      </c>
      <c r="ACO9" s="14"/>
      <c r="ACP9" s="14"/>
      <c r="ACQ9" s="14">
        <v>7</v>
      </c>
      <c r="ACR9" s="14" t="s">
        <v>657</v>
      </c>
      <c r="ACS9" s="14">
        <v>7</v>
      </c>
      <c r="ACT9" s="14" t="s">
        <v>1019</v>
      </c>
      <c r="ACU9" s="14"/>
      <c r="ACV9" s="14"/>
      <c r="ACW9" s="14">
        <v>7</v>
      </c>
      <c r="ACX9" s="14" t="s">
        <v>657</v>
      </c>
      <c r="ACY9" s="14">
        <v>7</v>
      </c>
      <c r="ACZ9" s="14" t="s">
        <v>1019</v>
      </c>
      <c r="ADA9" s="14"/>
      <c r="ADB9" s="14"/>
      <c r="ADC9" s="14">
        <v>7</v>
      </c>
      <c r="ADD9" s="14" t="s">
        <v>657</v>
      </c>
      <c r="ADE9" s="14">
        <v>7</v>
      </c>
      <c r="ADF9" s="14" t="s">
        <v>1019</v>
      </c>
      <c r="ADG9" s="14"/>
      <c r="ADH9" s="14"/>
      <c r="ADI9" s="14">
        <v>7</v>
      </c>
      <c r="ADJ9" s="14" t="s">
        <v>657</v>
      </c>
      <c r="ADK9" s="14">
        <v>7</v>
      </c>
      <c r="ADL9" s="14" t="s">
        <v>1019</v>
      </c>
      <c r="ADM9" s="14"/>
      <c r="ADN9" s="14"/>
      <c r="ADO9" s="14">
        <v>7</v>
      </c>
      <c r="ADP9" s="14" t="s">
        <v>657</v>
      </c>
      <c r="ADQ9" s="14">
        <v>7</v>
      </c>
      <c r="ADR9" s="14" t="s">
        <v>1019</v>
      </c>
      <c r="ADS9" s="14"/>
      <c r="ADT9" s="14"/>
      <c r="ADU9" s="14"/>
      <c r="ADV9" s="14"/>
      <c r="ADW9" s="14">
        <v>7</v>
      </c>
      <c r="ADX9" s="14" t="s">
        <v>657</v>
      </c>
      <c r="ADY9" s="14">
        <v>7</v>
      </c>
      <c r="ADZ9" s="14" t="s">
        <v>1019</v>
      </c>
      <c r="AEA9" s="14"/>
      <c r="AEB9" s="14"/>
      <c r="AEC9" s="14"/>
      <c r="AED9" s="14"/>
      <c r="AEE9" s="14">
        <v>7</v>
      </c>
      <c r="AEF9" s="14" t="s">
        <v>657</v>
      </c>
      <c r="AEG9" s="14">
        <v>7</v>
      </c>
      <c r="AEH9" s="14" t="s">
        <v>1019</v>
      </c>
      <c r="AEI9" s="14"/>
      <c r="AEJ9" s="14"/>
      <c r="AEK9" s="14"/>
      <c r="AEL9" s="14"/>
      <c r="AEM9" s="14">
        <v>7</v>
      </c>
      <c r="AEN9" s="14" t="s">
        <v>657</v>
      </c>
      <c r="AEO9" s="14">
        <v>7</v>
      </c>
      <c r="AEP9" s="14" t="s">
        <v>1019</v>
      </c>
      <c r="AEQ9" s="14"/>
      <c r="AER9" s="14"/>
      <c r="AES9" s="14"/>
      <c r="AET9" s="14"/>
      <c r="AEU9" s="14">
        <v>7</v>
      </c>
      <c r="AEV9" s="14" t="s">
        <v>657</v>
      </c>
      <c r="AEW9" s="14">
        <v>7</v>
      </c>
      <c r="AEX9" s="14" t="s">
        <v>1019</v>
      </c>
      <c r="AEY9" s="14"/>
      <c r="AEZ9" s="14"/>
      <c r="AFA9" s="14"/>
      <c r="AFB9" s="14"/>
      <c r="AFC9" s="14"/>
      <c r="AFD9" s="14"/>
      <c r="AFE9" s="14"/>
      <c r="AFF9" s="14"/>
      <c r="AFG9" s="14"/>
      <c r="AFH9" s="14"/>
      <c r="AFI9" s="14"/>
      <c r="AFJ9" s="14"/>
      <c r="AFK9" s="14"/>
      <c r="AFL9" s="14"/>
      <c r="AFM9" s="14"/>
      <c r="AFN9" s="14"/>
      <c r="AFO9" s="14"/>
      <c r="AFP9" s="14"/>
      <c r="AFQ9" s="14"/>
      <c r="AFR9" s="14"/>
      <c r="AFS9" s="14"/>
      <c r="AFT9" s="14"/>
      <c r="AFU9" s="14"/>
      <c r="AFV9" s="14"/>
      <c r="AFW9" s="14"/>
      <c r="AFX9" s="14"/>
      <c r="AFY9" s="14"/>
      <c r="AFZ9" s="14"/>
      <c r="AGA9" s="14">
        <f t="shared" ref="AGA9:AGC9" si="1769">AGA8+1</f>
        <v>7</v>
      </c>
      <c r="AGB9" s="14" t="s">
        <v>1678</v>
      </c>
      <c r="AGC9" s="14"/>
      <c r="AGD9" s="14"/>
      <c r="AGE9" s="14"/>
      <c r="AGF9" s="14"/>
      <c r="AGG9" s="14">
        <f t="shared" ref="AGG9:AGI9" si="1770">AGG8+1</f>
        <v>7</v>
      </c>
      <c r="AGH9" s="14" t="s">
        <v>1678</v>
      </c>
      <c r="AGI9" s="14"/>
      <c r="AGJ9" s="14"/>
      <c r="AGK9" s="14"/>
      <c r="AGL9" s="14"/>
      <c r="AGM9" s="14">
        <f t="shared" ref="AGM9:AGO9" si="1771">AGM8+1</f>
        <v>7</v>
      </c>
      <c r="AGN9" s="14" t="s">
        <v>1678</v>
      </c>
      <c r="AGO9" s="14"/>
      <c r="AGP9" s="14"/>
      <c r="AGQ9" s="14"/>
      <c r="AGR9" s="14"/>
      <c r="AGS9" s="14">
        <f t="shared" ref="AGS9:AGU9" si="1772">AGS8+1</f>
        <v>7</v>
      </c>
      <c r="AGT9" s="14" t="s">
        <v>1678</v>
      </c>
      <c r="AGU9" s="14"/>
      <c r="AGV9" s="14"/>
      <c r="AGW9" s="14"/>
      <c r="AGX9" s="14"/>
      <c r="AGY9" s="14">
        <f t="shared" ref="AGY9:AHA9" si="1773">AGY8+1</f>
        <v>7</v>
      </c>
      <c r="AGZ9" s="14" t="s">
        <v>1678</v>
      </c>
      <c r="AHA9" s="14"/>
      <c r="AHB9" s="14"/>
      <c r="AHC9" s="14"/>
      <c r="AHD9" s="14"/>
      <c r="AHE9" s="14">
        <f t="shared" ref="AHE9:AHG9" si="1774">AHE8+1</f>
        <v>7</v>
      </c>
      <c r="AHF9" s="14" t="s">
        <v>1678</v>
      </c>
      <c r="AHG9" s="14"/>
      <c r="AHH9" s="14"/>
      <c r="AHI9" s="14"/>
      <c r="AHJ9" s="14"/>
      <c r="AHK9" s="14">
        <f t="shared" ref="AHK9:AHM9" si="1775">AHK8+1</f>
        <v>7</v>
      </c>
      <c r="AHL9" s="14" t="s">
        <v>1678</v>
      </c>
      <c r="AHM9" s="14"/>
      <c r="AHN9" s="14"/>
      <c r="AHO9" s="14"/>
      <c r="AHP9" s="14"/>
      <c r="AHQ9" s="14">
        <f t="shared" ref="AHQ9:AHS9" si="1776">AHQ8+1</f>
        <v>7</v>
      </c>
      <c r="AHR9" s="14" t="s">
        <v>1678</v>
      </c>
      <c r="AHS9" s="14"/>
      <c r="AHT9" s="14"/>
      <c r="AHU9" s="14"/>
      <c r="AHV9" s="14"/>
      <c r="AHW9" s="14">
        <f t="shared" ref="AHW9:AHY9" si="1777">AHW8+1</f>
        <v>7</v>
      </c>
      <c r="AHX9" s="14" t="s">
        <v>1678</v>
      </c>
      <c r="AHY9" s="14"/>
      <c r="AHZ9" s="14"/>
      <c r="AIA9" s="14"/>
      <c r="AIB9" s="14"/>
      <c r="AIC9" s="14">
        <f t="shared" ref="AIC9:AIE9" si="1778">AIC8+1</f>
        <v>7</v>
      </c>
      <c r="AID9" s="14" t="s">
        <v>1678</v>
      </c>
      <c r="AIE9" s="14"/>
      <c r="AIF9" s="14"/>
      <c r="AIG9" s="14"/>
      <c r="AIH9" s="14"/>
      <c r="AII9" s="14">
        <f t="shared" ref="AII9:AIK9" si="1779">AII8+1</f>
        <v>7</v>
      </c>
      <c r="AIJ9" s="14" t="s">
        <v>1678</v>
      </c>
      <c r="AIK9" s="14"/>
      <c r="AIL9" s="14"/>
      <c r="AIM9" s="14"/>
      <c r="AIN9" s="14"/>
      <c r="AIO9" s="14">
        <f t="shared" ref="AIO9:AIQ9" si="1780">AIO8+1</f>
        <v>7</v>
      </c>
      <c r="AIP9" s="14" t="s">
        <v>1678</v>
      </c>
      <c r="AIQ9" s="14"/>
      <c r="AIR9" s="14"/>
      <c r="AIS9" s="14"/>
      <c r="AIT9" s="14"/>
      <c r="AIU9" s="14">
        <f t="shared" ref="AIU9:AIW9" si="1781">AIU8+1</f>
        <v>7</v>
      </c>
      <c r="AIV9" s="14" t="s">
        <v>1678</v>
      </c>
      <c r="AIW9" s="14"/>
      <c r="AIX9" s="14"/>
      <c r="AIY9" s="14"/>
      <c r="AIZ9" s="14"/>
      <c r="AJA9" s="14">
        <f t="shared" ref="AJA9:AJC9" si="1782">AJA8+1</f>
        <v>7</v>
      </c>
      <c r="AJB9" s="14" t="s">
        <v>1678</v>
      </c>
      <c r="AJC9" s="14"/>
      <c r="AJD9" s="14"/>
      <c r="AJE9" s="14"/>
      <c r="AJF9" s="14"/>
      <c r="AJG9" s="14"/>
      <c r="AJH9" s="14"/>
      <c r="AJI9" s="14"/>
      <c r="AJJ9" s="14"/>
      <c r="AJK9" s="14"/>
      <c r="AJL9" s="14"/>
      <c r="AJM9" s="14"/>
      <c r="AJN9" s="14"/>
      <c r="AJO9" s="14"/>
      <c r="AJP9" s="14"/>
      <c r="AJQ9" s="14"/>
      <c r="AJR9" s="14"/>
      <c r="AJS9" s="14"/>
      <c r="AJT9" s="14"/>
      <c r="AJU9" s="14"/>
      <c r="AJV9" s="14"/>
      <c r="AJW9" s="14"/>
      <c r="AJX9" s="14"/>
      <c r="AJY9" s="14"/>
      <c r="AJZ9" s="14"/>
      <c r="AKA9" s="14"/>
      <c r="AKB9" s="14"/>
      <c r="AKC9" s="14"/>
      <c r="AKD9" s="14"/>
      <c r="AKE9" s="14"/>
      <c r="AKF9" s="14"/>
      <c r="AKG9" s="14"/>
      <c r="AKH9" s="14"/>
      <c r="AKI9" s="14"/>
      <c r="AKJ9" s="14"/>
      <c r="AKK9" s="14"/>
      <c r="AKL9" s="14"/>
      <c r="AKM9" s="14"/>
      <c r="AKN9" s="14"/>
      <c r="AKO9" s="14"/>
      <c r="AKP9" s="14"/>
      <c r="AKQ9" s="14"/>
      <c r="AKR9" s="14"/>
      <c r="AKS9" s="14"/>
      <c r="AKT9" s="14"/>
      <c r="AKU9" s="14"/>
      <c r="AKV9" s="14"/>
      <c r="AKW9" s="14"/>
      <c r="AKX9" s="14"/>
      <c r="AKY9" s="14"/>
      <c r="AKZ9" s="14"/>
      <c r="ALA9" s="14"/>
      <c r="ALB9" s="14"/>
      <c r="ALC9" s="14"/>
      <c r="ALD9" s="14"/>
      <c r="ALE9" s="14"/>
      <c r="ALF9" s="14"/>
      <c r="ALG9" s="14"/>
      <c r="ALH9" s="14"/>
      <c r="ALI9" s="14"/>
      <c r="ALJ9" s="14"/>
      <c r="ALK9" s="14"/>
      <c r="ALL9" s="14"/>
      <c r="ALM9" s="14"/>
      <c r="ALN9" s="14"/>
      <c r="ALO9" s="14"/>
      <c r="ALP9" s="14"/>
      <c r="ALQ9" s="14"/>
      <c r="ALR9" s="14"/>
      <c r="ALS9" s="14"/>
      <c r="ALT9" s="14"/>
      <c r="ALU9" s="14"/>
      <c r="ALV9" s="14"/>
      <c r="ALW9" s="14"/>
      <c r="ALX9" s="14"/>
      <c r="ALY9" s="14"/>
      <c r="ALZ9" s="14"/>
      <c r="AMA9" s="14"/>
      <c r="AMB9" s="14"/>
      <c r="AMC9" s="14"/>
      <c r="AMD9" s="14"/>
      <c r="AME9" s="14"/>
      <c r="AMF9" s="14"/>
      <c r="AMG9" s="14"/>
      <c r="AMH9" s="14"/>
      <c r="AMI9" s="14"/>
      <c r="AMJ9" s="14"/>
      <c r="AMK9" s="14"/>
      <c r="AML9" s="14"/>
      <c r="AMM9" s="14"/>
      <c r="AMN9" s="14"/>
      <c r="AMO9" s="14"/>
      <c r="AMP9" s="14"/>
      <c r="AMQ9" s="14"/>
      <c r="AMR9" s="14"/>
      <c r="AMS9" s="14"/>
      <c r="AMT9" s="14"/>
      <c r="AMU9" s="14"/>
      <c r="AMV9" s="14"/>
      <c r="AMW9" s="14"/>
      <c r="AMX9" s="14"/>
      <c r="AMY9" s="14"/>
      <c r="AMZ9" s="14"/>
      <c r="ANA9" s="14"/>
      <c r="ANB9" s="14"/>
      <c r="ANC9" s="14"/>
      <c r="AND9" s="14"/>
      <c r="ANE9" s="14"/>
      <c r="ANF9" s="14"/>
      <c r="ANG9" s="14"/>
      <c r="ANH9" s="14"/>
      <c r="ANI9" s="14"/>
      <c r="ANJ9" s="14"/>
      <c r="ANK9" s="14"/>
      <c r="ANL9" s="14"/>
      <c r="ANM9" s="14"/>
      <c r="ANN9" s="14"/>
      <c r="ANO9" s="14"/>
      <c r="ANP9" s="14"/>
      <c r="ANQ9" s="14"/>
      <c r="ANR9" s="14"/>
      <c r="ANS9" s="14"/>
      <c r="ANT9" s="14"/>
      <c r="ANU9" s="14"/>
      <c r="ANV9" s="14"/>
      <c r="ANW9" s="14"/>
      <c r="ANX9" s="14"/>
      <c r="ANY9" s="14">
        <f t="shared" ref="ANY9:AOA9" si="1783">ANY8+1</f>
        <v>7</v>
      </c>
      <c r="ANZ9" s="14" t="s">
        <v>994</v>
      </c>
      <c r="AOA9" s="14"/>
      <c r="AOB9" s="14"/>
      <c r="AOC9" s="14"/>
      <c r="AOD9" s="14"/>
      <c r="AOE9" s="14"/>
      <c r="AOF9" s="14"/>
      <c r="AOG9" s="14"/>
      <c r="AOH9" s="14"/>
      <c r="AOI9" s="14"/>
      <c r="AOJ9" s="14"/>
      <c r="AOK9" s="14"/>
      <c r="AOL9" s="14"/>
      <c r="AOM9" s="14"/>
      <c r="AON9" s="14"/>
      <c r="AOO9" s="14"/>
      <c r="AOP9" s="14"/>
      <c r="AOQ9" s="14"/>
      <c r="AOR9" s="14"/>
      <c r="AOS9" s="14">
        <f t="shared" ref="AOS9:AOU9" si="1784">AOS8+1</f>
        <v>7</v>
      </c>
      <c r="AOT9" s="14" t="s">
        <v>994</v>
      </c>
      <c r="AOU9" s="14"/>
      <c r="AOV9" s="14"/>
      <c r="AOW9" s="14"/>
      <c r="AOX9" s="14"/>
      <c r="AOY9" s="14"/>
      <c r="AOZ9" s="14"/>
      <c r="APA9" s="14"/>
      <c r="APB9" s="14"/>
      <c r="APC9" s="14"/>
      <c r="APD9" s="14"/>
      <c r="APE9" s="14"/>
      <c r="APF9" s="14"/>
      <c r="APG9" s="14"/>
      <c r="APH9" s="14"/>
      <c r="API9" s="14"/>
      <c r="APJ9" s="14"/>
      <c r="APK9" s="14"/>
      <c r="APL9" s="14"/>
      <c r="APM9" s="14"/>
      <c r="APN9" s="14"/>
      <c r="APO9" s="14">
        <f t="shared" ref="APO9:APQ9" si="1785">APO8+1</f>
        <v>7</v>
      </c>
      <c r="APP9" s="14" t="s">
        <v>994</v>
      </c>
      <c r="APQ9" s="14"/>
      <c r="APR9" s="14"/>
      <c r="APS9" s="14">
        <f t="shared" ref="APS9:APU9" si="1786">APS8+1</f>
        <v>7</v>
      </c>
      <c r="APT9" s="14" t="s">
        <v>994</v>
      </c>
      <c r="APU9" s="14"/>
      <c r="APV9" s="14"/>
      <c r="APW9" s="14"/>
      <c r="APX9" s="14"/>
      <c r="APY9" s="14"/>
      <c r="APZ9" s="14"/>
      <c r="AQA9" s="14">
        <f t="shared" ref="AQA9:AQC9" si="1787">AQA8+1</f>
        <v>7</v>
      </c>
      <c r="AQB9" s="14" t="s">
        <v>994</v>
      </c>
      <c r="AQC9" s="14"/>
      <c r="AQD9" s="14"/>
      <c r="AQE9" s="14"/>
      <c r="AQF9" s="14"/>
      <c r="AQG9" s="14"/>
      <c r="AQH9" s="14"/>
      <c r="AQI9" s="14">
        <f t="shared" ref="AQI9:AQK9" si="1788">AQI8+1</f>
        <v>7</v>
      </c>
      <c r="AQJ9" s="14" t="s">
        <v>994</v>
      </c>
      <c r="AQK9" s="14"/>
      <c r="AQL9" s="14"/>
      <c r="AQM9" s="14"/>
      <c r="AQN9" s="14"/>
      <c r="AQO9" s="14"/>
      <c r="AQP9" s="14"/>
      <c r="AQQ9" s="14">
        <f t="shared" ref="AQQ9:AQS9" si="1789">AQQ8+1</f>
        <v>7</v>
      </c>
      <c r="AQR9" s="14" t="s">
        <v>994</v>
      </c>
      <c r="AQS9" s="14"/>
      <c r="AQT9" s="14"/>
      <c r="AQU9" s="14"/>
      <c r="AQV9" s="14"/>
      <c r="AQW9" s="14"/>
      <c r="AQX9" s="14"/>
      <c r="AQY9" s="14">
        <f t="shared" ref="AQY9:ARA9" si="1790">AQY8+1</f>
        <v>7</v>
      </c>
      <c r="AQZ9" s="14" t="s">
        <v>994</v>
      </c>
      <c r="ARA9" s="14"/>
      <c r="ARB9" s="14"/>
      <c r="ARC9" s="14"/>
      <c r="ARD9" s="14"/>
      <c r="ARE9" s="14"/>
      <c r="ARF9" s="14"/>
      <c r="ARG9" s="14">
        <f t="shared" ref="ARG9:ARI9" si="1791">ARG8+1</f>
        <v>7</v>
      </c>
      <c r="ARH9" s="14" t="s">
        <v>994</v>
      </c>
      <c r="ARI9" s="14"/>
      <c r="ARJ9" s="14"/>
      <c r="ARK9" s="14"/>
      <c r="ARL9" s="14"/>
      <c r="ARM9" s="14"/>
      <c r="ARN9" s="14"/>
      <c r="ARO9" s="14">
        <f t="shared" ref="ARO9:ARQ9" si="1792">ARO8+1</f>
        <v>7</v>
      </c>
      <c r="ARP9" s="14" t="s">
        <v>994</v>
      </c>
      <c r="ARQ9" s="14"/>
      <c r="ARR9" s="14"/>
      <c r="ARS9" s="14"/>
      <c r="ART9" s="14"/>
      <c r="ARU9" s="14"/>
      <c r="ARV9" s="14"/>
      <c r="ARW9" s="14"/>
      <c r="ARX9" s="14"/>
      <c r="ARY9" s="14"/>
      <c r="ARZ9" s="14"/>
      <c r="ASA9" s="14"/>
      <c r="ASB9" s="14"/>
      <c r="ASC9" s="14"/>
      <c r="ASD9" s="14"/>
      <c r="ASE9" s="14"/>
      <c r="ASF9" s="14"/>
      <c r="ASG9" s="14"/>
      <c r="ASH9" s="14"/>
      <c r="ASI9" s="14"/>
      <c r="ASJ9" s="14"/>
      <c r="ASK9" s="14"/>
      <c r="ASL9" s="14"/>
      <c r="ASM9" s="14"/>
      <c r="ASN9" s="14"/>
      <c r="ASO9" s="14"/>
      <c r="ASP9" s="14"/>
    </row>
    <row r="10" spans="1:1186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>
        <v>8</v>
      </c>
      <c r="GV10" s="14" t="s">
        <v>1138</v>
      </c>
      <c r="GW10" s="14">
        <v>8</v>
      </c>
      <c r="GX10" s="14" t="s">
        <v>1138</v>
      </c>
      <c r="GY10" s="14"/>
      <c r="GZ10" s="14"/>
      <c r="HA10" s="14">
        <v>8</v>
      </c>
      <c r="HB10" s="14" t="s">
        <v>1138</v>
      </c>
      <c r="HC10" s="14"/>
      <c r="HD10" s="14"/>
      <c r="HE10" s="14">
        <v>8</v>
      </c>
      <c r="HF10" s="14" t="s">
        <v>1138</v>
      </c>
      <c r="HG10" s="14"/>
      <c r="HH10" s="14"/>
      <c r="HI10" s="14">
        <v>8</v>
      </c>
      <c r="HJ10" s="14" t="s">
        <v>1138</v>
      </c>
      <c r="HK10" s="14"/>
      <c r="HL10" s="14"/>
      <c r="HM10" s="14">
        <v>8</v>
      </c>
      <c r="HN10" s="14" t="s">
        <v>1138</v>
      </c>
      <c r="HO10" s="14"/>
      <c r="HP10" s="14"/>
      <c r="HQ10" s="14">
        <v>8</v>
      </c>
      <c r="HR10" s="14" t="s">
        <v>1138</v>
      </c>
      <c r="HS10" s="14"/>
      <c r="HT10" s="14"/>
      <c r="HU10" s="14">
        <v>8</v>
      </c>
      <c r="HV10" s="14" t="s">
        <v>1138</v>
      </c>
      <c r="HW10" s="14"/>
      <c r="HX10" s="14"/>
      <c r="HY10" s="14">
        <v>8</v>
      </c>
      <c r="HZ10" s="14" t="s">
        <v>1138</v>
      </c>
      <c r="IA10" s="14"/>
      <c r="IB10" s="14"/>
      <c r="IC10" s="14">
        <v>8</v>
      </c>
      <c r="ID10" s="14" t="s">
        <v>1138</v>
      </c>
      <c r="IE10" s="14"/>
      <c r="IF10" s="14"/>
      <c r="IG10" s="14">
        <v>8</v>
      </c>
      <c r="IH10" s="14" t="s">
        <v>1138</v>
      </c>
      <c r="II10" s="14"/>
      <c r="IJ10" s="14"/>
      <c r="IK10" s="14">
        <v>8</v>
      </c>
      <c r="IL10" s="14" t="s">
        <v>1138</v>
      </c>
      <c r="IM10" s="14"/>
      <c r="IN10" s="14"/>
      <c r="IO10" s="14">
        <v>8</v>
      </c>
      <c r="IP10" s="14" t="s">
        <v>1138</v>
      </c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4"/>
      <c r="NK10" s="14"/>
      <c r="NL10" s="14"/>
      <c r="NM10" s="14"/>
      <c r="NN10" s="14"/>
      <c r="NO10" s="14"/>
      <c r="NP10" s="14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/>
      <c r="PY10" s="14"/>
      <c r="PZ10" s="14"/>
      <c r="QA10" s="14"/>
      <c r="QB10" s="14"/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/>
      <c r="QQ10" s="14"/>
      <c r="QR10" s="14"/>
      <c r="QS10" s="14"/>
      <c r="QT10" s="14"/>
      <c r="QU10" s="14"/>
      <c r="QV10" s="14"/>
      <c r="QW10" s="14"/>
      <c r="QX10" s="14"/>
      <c r="QY10" s="14"/>
      <c r="QZ10" s="14"/>
      <c r="RA10" s="14"/>
      <c r="RB10" s="14"/>
      <c r="RC10" s="14"/>
      <c r="RD10" s="14"/>
      <c r="RE10" s="14"/>
      <c r="RF10" s="14"/>
      <c r="RG10" s="14"/>
      <c r="RH10" s="14"/>
      <c r="RI10" s="14"/>
      <c r="RJ10" s="14"/>
      <c r="RK10" s="14"/>
      <c r="RL10" s="14"/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/>
      <c r="SA10" s="14"/>
      <c r="SB10" s="14"/>
      <c r="SC10" s="14"/>
      <c r="SD10" s="14"/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/>
      <c r="SS10" s="14"/>
      <c r="ST10" s="14"/>
      <c r="SU10" s="14"/>
      <c r="SV10" s="14"/>
      <c r="SW10" s="14"/>
      <c r="SX10" s="14"/>
      <c r="SY10" s="14"/>
      <c r="SZ10" s="14"/>
      <c r="TA10" s="14"/>
      <c r="TB10" s="14"/>
      <c r="TC10" s="14"/>
      <c r="TD10" s="14"/>
      <c r="TE10" s="14"/>
      <c r="TF10" s="14"/>
      <c r="TG10" s="14"/>
      <c r="TH10" s="14"/>
      <c r="TI10" s="14"/>
      <c r="TJ10" s="14"/>
      <c r="TK10" s="14"/>
      <c r="TL10" s="14"/>
      <c r="TM10" s="14"/>
      <c r="TN10" s="14"/>
      <c r="TO10" s="14"/>
      <c r="TP10" s="14"/>
      <c r="TQ10" s="14"/>
      <c r="TR10" s="14"/>
      <c r="TS10" s="14"/>
      <c r="TT10" s="14"/>
      <c r="TU10" s="14"/>
      <c r="TV10" s="14"/>
      <c r="TW10" s="14"/>
      <c r="TX10" s="14"/>
      <c r="TY10" s="14"/>
      <c r="TZ10" s="14"/>
      <c r="UA10" s="14"/>
      <c r="UB10" s="14"/>
      <c r="UC10" s="14"/>
      <c r="UD10" s="14"/>
      <c r="UE10" s="14"/>
      <c r="UF10" s="14"/>
      <c r="UG10" s="14"/>
      <c r="UH10" s="14"/>
      <c r="UI10" s="14"/>
      <c r="UJ10" s="14"/>
      <c r="UK10" s="14"/>
      <c r="UL10" s="14"/>
      <c r="UM10" s="14"/>
      <c r="UN10" s="14"/>
      <c r="UO10" s="14"/>
      <c r="UP10" s="14"/>
      <c r="UQ10" s="14"/>
      <c r="UR10" s="14"/>
      <c r="US10" s="14"/>
      <c r="UT10" s="14"/>
      <c r="UU10" s="14"/>
      <c r="UV10" s="14"/>
      <c r="UW10" s="14"/>
      <c r="UX10" s="14"/>
      <c r="UY10" s="14"/>
      <c r="UZ10" s="14"/>
      <c r="VA10" s="14"/>
      <c r="VB10" s="14"/>
      <c r="VC10" s="14"/>
      <c r="VD10" s="14"/>
      <c r="VE10" s="14"/>
      <c r="VF10" s="14"/>
      <c r="VG10" s="14"/>
      <c r="VH10" s="14"/>
      <c r="VI10" s="14"/>
      <c r="VJ10" s="14"/>
      <c r="VK10" s="14"/>
      <c r="VL10" s="14"/>
      <c r="VM10" s="14"/>
      <c r="VN10" s="14"/>
      <c r="VO10" s="14"/>
      <c r="VP10" s="14"/>
      <c r="VQ10" s="14"/>
      <c r="VR10" s="14"/>
      <c r="VS10" s="14"/>
      <c r="VT10" s="14"/>
      <c r="VU10" s="14"/>
      <c r="VV10" s="14"/>
      <c r="VW10" s="14"/>
      <c r="VX10" s="14"/>
      <c r="VY10" s="14"/>
      <c r="VZ10" s="14"/>
      <c r="WA10" s="14"/>
      <c r="WB10" s="14"/>
      <c r="WC10" s="14"/>
      <c r="WD10" s="14"/>
      <c r="WE10" s="14"/>
      <c r="WF10" s="14"/>
      <c r="WG10" s="14"/>
      <c r="WH10" s="14"/>
      <c r="WI10" s="14"/>
      <c r="WJ10" s="14"/>
      <c r="WK10" s="14"/>
      <c r="WL10" s="14"/>
      <c r="WM10" s="14"/>
      <c r="WN10" s="14"/>
      <c r="WO10" s="14"/>
      <c r="WP10" s="14"/>
      <c r="WQ10" s="14"/>
      <c r="WR10" s="14"/>
      <c r="WS10" s="14"/>
      <c r="WT10" s="14"/>
      <c r="WU10" s="14"/>
      <c r="WV10" s="14"/>
      <c r="WW10" s="14"/>
      <c r="WX10" s="14"/>
      <c r="WY10" s="14"/>
      <c r="WZ10" s="14"/>
      <c r="XA10" s="14"/>
      <c r="XB10" s="14"/>
      <c r="XC10" s="14"/>
      <c r="XD10" s="14"/>
      <c r="XE10" s="14"/>
      <c r="XF10" s="14"/>
      <c r="XG10" s="14"/>
      <c r="XH10" s="14"/>
      <c r="XI10" s="14"/>
      <c r="XJ10" s="14"/>
      <c r="XK10" s="14"/>
      <c r="XL10" s="14"/>
      <c r="XM10" s="14"/>
      <c r="XN10" s="14"/>
      <c r="XO10" s="14"/>
      <c r="XP10" s="14"/>
      <c r="XQ10" s="14"/>
      <c r="XR10" s="14"/>
      <c r="XS10" s="14">
        <f t="shared" si="1666"/>
        <v>8</v>
      </c>
      <c r="XT10" s="14" t="s">
        <v>1453</v>
      </c>
      <c r="XV10" s="14"/>
      <c r="XW10" s="14"/>
      <c r="XX10" s="14"/>
      <c r="XY10" s="14">
        <f t="shared" si="1667"/>
        <v>8</v>
      </c>
      <c r="XZ10" s="14" t="s">
        <v>1453</v>
      </c>
      <c r="YA10" s="14"/>
      <c r="YB10" s="14"/>
      <c r="YC10" s="14"/>
      <c r="YD10" s="14"/>
      <c r="YE10" s="14">
        <f t="shared" si="1668"/>
        <v>8</v>
      </c>
      <c r="YF10" s="14" t="s">
        <v>1453</v>
      </c>
      <c r="YG10" s="14"/>
      <c r="YH10" s="14"/>
      <c r="YI10" s="14"/>
      <c r="YJ10" s="14"/>
      <c r="YK10" s="14">
        <f t="shared" si="1669"/>
        <v>8</v>
      </c>
      <c r="YL10" s="14" t="s">
        <v>1453</v>
      </c>
      <c r="YM10" s="14"/>
      <c r="YN10" s="14"/>
      <c r="YO10" s="14"/>
      <c r="YP10" s="14"/>
      <c r="YQ10" s="14">
        <f t="shared" ca="1" si="1670"/>
        <v>8</v>
      </c>
      <c r="YR10" s="14" t="s">
        <v>1453</v>
      </c>
      <c r="YS10" s="14"/>
      <c r="YT10" s="14"/>
      <c r="YU10" s="14"/>
      <c r="YV10" s="14"/>
      <c r="YW10" s="14">
        <f t="shared" ca="1" si="1671"/>
        <v>8</v>
      </c>
      <c r="YX10" s="14" t="s">
        <v>1453</v>
      </c>
      <c r="YY10" s="14"/>
      <c r="YZ10" s="14"/>
      <c r="ZA10" s="14"/>
      <c r="ZB10" s="14"/>
      <c r="ZC10" s="14">
        <f t="shared" ca="1" si="1672"/>
        <v>8</v>
      </c>
      <c r="ZD10" s="14" t="s">
        <v>1453</v>
      </c>
      <c r="ZE10" s="14"/>
      <c r="ZF10" s="14"/>
      <c r="ZG10" s="14"/>
      <c r="ZH10" s="14"/>
      <c r="ZI10" s="14"/>
      <c r="ZJ10" s="14"/>
      <c r="ZK10" s="14"/>
      <c r="ZL10" s="14"/>
      <c r="ZM10" s="14"/>
      <c r="ZN10" s="14"/>
      <c r="ZO10" s="14">
        <v>13</v>
      </c>
      <c r="ZP10" s="14" t="s">
        <v>1464</v>
      </c>
      <c r="ZQ10" s="14"/>
      <c r="ZR10" s="14"/>
      <c r="ZS10" s="14">
        <v>13</v>
      </c>
      <c r="ZT10" s="14" t="s">
        <v>1464</v>
      </c>
      <c r="ZU10" s="14"/>
      <c r="ZV10" s="14"/>
      <c r="ZW10" s="14">
        <v>13</v>
      </c>
      <c r="ZX10" s="14" t="s">
        <v>1464</v>
      </c>
      <c r="ZY10" s="14"/>
      <c r="ZZ10" s="14"/>
      <c r="AAA10" s="14">
        <v>13</v>
      </c>
      <c r="AAB10" s="14" t="s">
        <v>1464</v>
      </c>
      <c r="AAC10" s="14"/>
      <c r="AAD10" s="14"/>
      <c r="AAE10" s="14">
        <v>13</v>
      </c>
      <c r="AAF10" s="14" t="s">
        <v>1464</v>
      </c>
      <c r="AAG10" s="14"/>
      <c r="AAH10" s="14"/>
      <c r="AAI10" s="14">
        <v>13</v>
      </c>
      <c r="AAJ10" s="14" t="s">
        <v>1464</v>
      </c>
      <c r="AAK10" s="14"/>
      <c r="AAL10" s="14"/>
      <c r="AAM10" s="14">
        <v>13</v>
      </c>
      <c r="AAN10" s="14" t="s">
        <v>1464</v>
      </c>
      <c r="AAO10" s="14"/>
      <c r="AAP10" s="14"/>
      <c r="AAQ10" s="14">
        <v>13</v>
      </c>
      <c r="AAR10" s="14" t="s">
        <v>1464</v>
      </c>
      <c r="AAS10" s="14"/>
      <c r="AAT10" s="14"/>
      <c r="AAU10" s="14">
        <v>13</v>
      </c>
      <c r="AAV10" s="14" t="s">
        <v>1464</v>
      </c>
      <c r="AAW10" s="14"/>
      <c r="AAX10" s="14"/>
      <c r="AAY10" s="14">
        <v>13</v>
      </c>
      <c r="AAZ10" s="14" t="s">
        <v>1464</v>
      </c>
      <c r="ABA10" s="14"/>
      <c r="ABB10" s="14"/>
      <c r="ABC10" s="14">
        <v>13</v>
      </c>
      <c r="ABD10" s="14" t="s">
        <v>1464</v>
      </c>
      <c r="ABE10" s="14"/>
      <c r="ABF10" s="14"/>
      <c r="ABG10" s="14">
        <v>13</v>
      </c>
      <c r="ABH10" s="14" t="s">
        <v>1464</v>
      </c>
      <c r="ABI10" s="14"/>
      <c r="ABJ10" s="14"/>
      <c r="ABK10" s="14">
        <v>13</v>
      </c>
      <c r="ABL10" s="14" t="s">
        <v>1464</v>
      </c>
      <c r="ABM10" s="14"/>
      <c r="ABN10" s="14"/>
      <c r="ABO10" s="14">
        <v>13</v>
      </c>
      <c r="ABP10" s="14" t="s">
        <v>1464</v>
      </c>
      <c r="ABQ10" s="14"/>
      <c r="ABR10" s="14"/>
      <c r="ABS10" s="14">
        <v>13</v>
      </c>
      <c r="ABT10" s="14" t="s">
        <v>1464</v>
      </c>
      <c r="ABU10" s="14"/>
      <c r="ABV10" s="14"/>
      <c r="ABW10" s="14">
        <v>13</v>
      </c>
      <c r="ABX10" s="14" t="s">
        <v>1464</v>
      </c>
      <c r="ABY10" s="14"/>
      <c r="ABZ10" s="14"/>
      <c r="ACA10" s="14">
        <v>13</v>
      </c>
      <c r="ACB10" s="14" t="s">
        <v>1464</v>
      </c>
      <c r="ACC10" s="14"/>
      <c r="ACD10" s="14"/>
      <c r="ACE10" s="14">
        <v>13</v>
      </c>
      <c r="ACF10" s="14" t="s">
        <v>1464</v>
      </c>
      <c r="ACG10" s="14">
        <v>8</v>
      </c>
      <c r="ACH10" s="14" t="s">
        <v>1568</v>
      </c>
      <c r="ACI10" s="14"/>
      <c r="ACJ10" s="14"/>
      <c r="ACK10" s="14">
        <v>13</v>
      </c>
      <c r="ACL10" s="14" t="s">
        <v>1464</v>
      </c>
      <c r="ACM10" s="14">
        <v>8</v>
      </c>
      <c r="ACN10" s="14" t="s">
        <v>1568</v>
      </c>
      <c r="ACO10" s="14"/>
      <c r="ACP10" s="14"/>
      <c r="ACQ10" s="14">
        <v>13</v>
      </c>
      <c r="ACR10" s="14" t="s">
        <v>1464</v>
      </c>
      <c r="ACS10" s="14">
        <v>8</v>
      </c>
      <c r="ACT10" s="14" t="s">
        <v>1568</v>
      </c>
      <c r="ACU10" s="14"/>
      <c r="ACV10" s="14"/>
      <c r="ACW10" s="14">
        <v>13</v>
      </c>
      <c r="ACX10" s="14" t="s">
        <v>1464</v>
      </c>
      <c r="ACY10" s="14">
        <v>8</v>
      </c>
      <c r="ACZ10" s="14" t="s">
        <v>1568</v>
      </c>
      <c r="ADA10" s="14"/>
      <c r="ADB10" s="14"/>
      <c r="ADC10" s="14">
        <v>13</v>
      </c>
      <c r="ADD10" s="14" t="s">
        <v>1464</v>
      </c>
      <c r="ADE10" s="14">
        <v>8</v>
      </c>
      <c r="ADF10" s="14" t="s">
        <v>1568</v>
      </c>
      <c r="ADG10" s="14"/>
      <c r="ADH10" s="14"/>
      <c r="ADI10" s="14">
        <v>13</v>
      </c>
      <c r="ADJ10" s="14" t="s">
        <v>1464</v>
      </c>
      <c r="ADK10" s="14">
        <v>8</v>
      </c>
      <c r="ADL10" s="14" t="s">
        <v>1568</v>
      </c>
      <c r="ADM10" s="14"/>
      <c r="ADN10" s="14"/>
      <c r="ADO10" s="14">
        <v>13</v>
      </c>
      <c r="ADP10" s="14" t="s">
        <v>1464</v>
      </c>
      <c r="ADQ10" s="14">
        <v>8</v>
      </c>
      <c r="ADR10" s="14" t="s">
        <v>1568</v>
      </c>
      <c r="ADS10" s="14"/>
      <c r="ADT10" s="14"/>
      <c r="ADU10" s="14"/>
      <c r="ADV10" s="14"/>
      <c r="ADW10" s="14">
        <v>13</v>
      </c>
      <c r="ADX10" s="14" t="s">
        <v>1464</v>
      </c>
      <c r="ADY10" s="14">
        <v>8</v>
      </c>
      <c r="ADZ10" s="14" t="s">
        <v>1568</v>
      </c>
      <c r="AEA10" s="14"/>
      <c r="AEB10" s="14"/>
      <c r="AEC10" s="14"/>
      <c r="AED10" s="14"/>
      <c r="AEE10" s="14">
        <v>13</v>
      </c>
      <c r="AEF10" s="14" t="s">
        <v>1464</v>
      </c>
      <c r="AEG10" s="14">
        <v>8</v>
      </c>
      <c r="AEH10" s="14" t="s">
        <v>1568</v>
      </c>
      <c r="AEI10" s="14"/>
      <c r="AEJ10" s="14"/>
      <c r="AEK10" s="14"/>
      <c r="AEL10" s="14"/>
      <c r="AEM10" s="14">
        <v>13</v>
      </c>
      <c r="AEN10" s="14" t="s">
        <v>1464</v>
      </c>
      <c r="AEO10" s="14">
        <v>8</v>
      </c>
      <c r="AEP10" s="14" t="s">
        <v>1568</v>
      </c>
      <c r="AEQ10" s="14"/>
      <c r="AER10" s="14"/>
      <c r="AES10" s="14"/>
      <c r="AET10" s="14"/>
      <c r="AEU10" s="14">
        <v>13</v>
      </c>
      <c r="AEV10" s="14" t="s">
        <v>1464</v>
      </c>
      <c r="AEW10" s="14">
        <v>8</v>
      </c>
      <c r="AEX10" s="14" t="s">
        <v>1568</v>
      </c>
      <c r="AEY10" s="14"/>
      <c r="AEZ10" s="14"/>
      <c r="AFA10" s="14"/>
      <c r="AFB10" s="14"/>
      <c r="AFC10" s="14"/>
      <c r="AFD10" s="14"/>
      <c r="AFE10" s="14"/>
      <c r="AFF10" s="14"/>
      <c r="AFG10" s="14"/>
      <c r="AFH10" s="14"/>
      <c r="AFI10" s="14"/>
      <c r="AFJ10" s="14"/>
      <c r="AFK10" s="14"/>
      <c r="AFL10" s="14"/>
      <c r="AFM10" s="14"/>
      <c r="AFN10" s="14"/>
      <c r="AFO10" s="14"/>
      <c r="AFP10" s="14"/>
      <c r="AFQ10" s="14"/>
      <c r="AFR10" s="14"/>
      <c r="AFS10" s="14"/>
      <c r="AFT10" s="14"/>
      <c r="AFU10" s="14"/>
      <c r="AFV10" s="14"/>
      <c r="AFW10" s="14"/>
      <c r="AFX10" s="14"/>
      <c r="AFY10" s="14"/>
      <c r="AFZ10" s="14"/>
      <c r="AGA10" s="14">
        <f t="shared" ref="AGA10:AGC10" si="1793">AGA9+1</f>
        <v>8</v>
      </c>
      <c r="AGB10" s="14" t="s">
        <v>1679</v>
      </c>
      <c r="AGC10" s="14"/>
      <c r="AGD10" s="14"/>
      <c r="AGE10" s="14"/>
      <c r="AGF10" s="14"/>
      <c r="AGG10" s="14">
        <f t="shared" ref="AGG10:AGI10" si="1794">AGG9+1</f>
        <v>8</v>
      </c>
      <c r="AGH10" s="14" t="s">
        <v>1679</v>
      </c>
      <c r="AGI10" s="14"/>
      <c r="AGJ10" s="14"/>
      <c r="AGK10" s="14"/>
      <c r="AGL10" s="14"/>
      <c r="AGM10" s="14">
        <f t="shared" ref="AGM10:AGO10" si="1795">AGM9+1</f>
        <v>8</v>
      </c>
      <c r="AGN10" s="14" t="s">
        <v>1679</v>
      </c>
      <c r="AGO10" s="14"/>
      <c r="AGP10" s="14"/>
      <c r="AGQ10" s="14"/>
      <c r="AGR10" s="14"/>
      <c r="AGS10" s="14">
        <f t="shared" ref="AGS10:AGU10" si="1796">AGS9+1</f>
        <v>8</v>
      </c>
      <c r="AGT10" s="14" t="s">
        <v>1679</v>
      </c>
      <c r="AGU10" s="14"/>
      <c r="AGV10" s="14"/>
      <c r="AGW10" s="14"/>
      <c r="AGX10" s="14"/>
      <c r="AGY10" s="14">
        <f t="shared" ref="AGY10:AHA10" si="1797">AGY9+1</f>
        <v>8</v>
      </c>
      <c r="AGZ10" s="14" t="s">
        <v>1679</v>
      </c>
      <c r="AHA10" s="14"/>
      <c r="AHB10" s="14"/>
      <c r="AHC10" s="14"/>
      <c r="AHD10" s="14"/>
      <c r="AHE10" s="14">
        <f t="shared" ref="AHE10:AHG10" si="1798">AHE9+1</f>
        <v>8</v>
      </c>
      <c r="AHF10" s="14" t="s">
        <v>1679</v>
      </c>
      <c r="AHG10" s="14"/>
      <c r="AHH10" s="14"/>
      <c r="AHI10" s="14"/>
      <c r="AHJ10" s="14"/>
      <c r="AHK10" s="14">
        <f t="shared" ref="AHK10:AHM10" si="1799">AHK9+1</f>
        <v>8</v>
      </c>
      <c r="AHL10" s="14" t="s">
        <v>1679</v>
      </c>
      <c r="AHM10" s="14"/>
      <c r="AHN10" s="14"/>
      <c r="AHO10" s="14"/>
      <c r="AHP10" s="14"/>
      <c r="AHQ10" s="14">
        <f t="shared" ref="AHQ10:AHS10" si="1800">AHQ9+1</f>
        <v>8</v>
      </c>
      <c r="AHR10" s="14" t="s">
        <v>1679</v>
      </c>
      <c r="AHS10" s="14"/>
      <c r="AHT10" s="14"/>
      <c r="AHU10" s="14"/>
      <c r="AHV10" s="14"/>
      <c r="AHW10" s="14">
        <f t="shared" ref="AHW10:AHY10" si="1801">AHW9+1</f>
        <v>8</v>
      </c>
      <c r="AHX10" s="14" t="s">
        <v>1679</v>
      </c>
      <c r="AHY10" s="14"/>
      <c r="AHZ10" s="14"/>
      <c r="AIA10" s="14"/>
      <c r="AIB10" s="14"/>
      <c r="AIC10" s="14">
        <f t="shared" ref="AIC10:AIE10" si="1802">AIC9+1</f>
        <v>8</v>
      </c>
      <c r="AID10" s="14" t="s">
        <v>1679</v>
      </c>
      <c r="AIE10" s="14"/>
      <c r="AIF10" s="14"/>
      <c r="AIG10" s="14"/>
      <c r="AIH10" s="14"/>
      <c r="AII10" s="14">
        <f t="shared" ref="AII10:AIK10" si="1803">AII9+1</f>
        <v>8</v>
      </c>
      <c r="AIJ10" s="14" t="s">
        <v>1679</v>
      </c>
      <c r="AIK10" s="14"/>
      <c r="AIL10" s="14"/>
      <c r="AIM10" s="14"/>
      <c r="AIN10" s="14"/>
      <c r="AIO10" s="14">
        <f t="shared" ref="AIO10:AIQ10" si="1804">AIO9+1</f>
        <v>8</v>
      </c>
      <c r="AIP10" s="14" t="s">
        <v>1679</v>
      </c>
      <c r="AIQ10" s="14"/>
      <c r="AIR10" s="14"/>
      <c r="AIS10" s="14"/>
      <c r="AIT10" s="14"/>
      <c r="AIU10" s="14">
        <f t="shared" ref="AIU10:AIW10" si="1805">AIU9+1</f>
        <v>8</v>
      </c>
      <c r="AIV10" s="14" t="s">
        <v>1679</v>
      </c>
      <c r="AIW10" s="14"/>
      <c r="AIX10" s="14"/>
      <c r="AIY10" s="14"/>
      <c r="AIZ10" s="14"/>
      <c r="AJA10" s="14">
        <f t="shared" ref="AJA10:AJC10" si="1806">AJA9+1</f>
        <v>8</v>
      </c>
      <c r="AJB10" s="14" t="s">
        <v>1679</v>
      </c>
      <c r="AJC10" s="14"/>
      <c r="AJD10" s="14"/>
      <c r="AJE10" s="14"/>
      <c r="AJF10" s="14"/>
      <c r="AJG10" s="14"/>
      <c r="AJH10" s="14"/>
      <c r="AJI10" s="14"/>
      <c r="AJJ10" s="14"/>
      <c r="AJK10" s="14"/>
      <c r="AJL10" s="14"/>
      <c r="AJM10" s="14"/>
      <c r="AJN10" s="14"/>
      <c r="AJO10" s="14"/>
      <c r="AJP10" s="14"/>
      <c r="AJQ10" s="14"/>
      <c r="AJR10" s="14"/>
      <c r="AJS10" s="14"/>
      <c r="AJT10" s="14"/>
      <c r="AJU10" s="14"/>
      <c r="AJV10" s="14"/>
      <c r="AJW10" s="14"/>
      <c r="AJX10" s="14"/>
      <c r="AJY10" s="14"/>
      <c r="AJZ10" s="14"/>
      <c r="AKA10" s="14"/>
      <c r="AKB10" s="14"/>
      <c r="AKC10" s="14"/>
      <c r="AKD10" s="14"/>
      <c r="AKE10" s="14"/>
      <c r="AKF10" s="14"/>
      <c r="AKG10" s="14"/>
      <c r="AKH10" s="14"/>
      <c r="AKI10" s="14"/>
      <c r="AKJ10" s="14"/>
      <c r="AKK10" s="14"/>
      <c r="AKL10" s="14"/>
      <c r="AKM10" s="14"/>
      <c r="AKN10" s="14"/>
      <c r="AKO10" s="14"/>
      <c r="AKP10" s="14"/>
      <c r="AKQ10" s="14"/>
      <c r="AKR10" s="14"/>
      <c r="AKS10" s="14"/>
      <c r="AKT10" s="14"/>
      <c r="AKU10" s="14"/>
      <c r="AKV10" s="14"/>
      <c r="AKW10" s="14"/>
      <c r="AKX10" s="14"/>
      <c r="AKY10" s="14"/>
      <c r="AKZ10" s="14"/>
      <c r="ALA10" s="14"/>
      <c r="ALB10" s="14"/>
      <c r="ALC10" s="14"/>
      <c r="ALD10" s="14"/>
      <c r="ALE10" s="14"/>
      <c r="ALF10" s="14"/>
      <c r="ALG10" s="14"/>
      <c r="ALH10" s="14"/>
      <c r="ALI10" s="14"/>
      <c r="ALJ10" s="14"/>
      <c r="ALK10" s="14"/>
      <c r="ALL10" s="14"/>
      <c r="ALM10" s="14"/>
      <c r="ALN10" s="14"/>
      <c r="ALO10" s="14"/>
      <c r="ALP10" s="14"/>
      <c r="ALQ10" s="14"/>
      <c r="ALR10" s="14"/>
      <c r="ALS10" s="14"/>
      <c r="ALT10" s="14"/>
      <c r="ALU10" s="14"/>
      <c r="ALV10" s="14"/>
      <c r="ALW10" s="14"/>
      <c r="ALX10" s="14"/>
      <c r="ALY10" s="14"/>
      <c r="ALZ10" s="14"/>
      <c r="AMA10" s="14"/>
      <c r="AMB10" s="14"/>
      <c r="AMC10" s="14"/>
      <c r="AMD10" s="14"/>
      <c r="AME10" s="14"/>
      <c r="AMF10" s="14"/>
      <c r="AMG10" s="14"/>
      <c r="AMH10" s="14"/>
      <c r="AMI10" s="14"/>
      <c r="AMJ10" s="14"/>
      <c r="AMK10" s="14"/>
      <c r="AML10" s="14"/>
      <c r="AMM10" s="14"/>
      <c r="AMN10" s="14"/>
      <c r="AMO10" s="14"/>
      <c r="AMP10" s="14"/>
      <c r="AMQ10" s="14"/>
      <c r="AMR10" s="14"/>
      <c r="AMS10" s="14"/>
      <c r="AMT10" s="14"/>
      <c r="AMU10" s="14"/>
      <c r="AMV10" s="14"/>
      <c r="AMW10" s="14"/>
      <c r="AMX10" s="14"/>
      <c r="AMY10" s="14"/>
      <c r="AMZ10" s="14"/>
      <c r="ANA10" s="14"/>
      <c r="ANB10" s="14"/>
      <c r="ANC10" s="14"/>
      <c r="AND10" s="14"/>
      <c r="ANE10" s="14"/>
      <c r="ANF10" s="14"/>
      <c r="ANG10" s="14"/>
      <c r="ANH10" s="14"/>
      <c r="ANI10" s="14"/>
      <c r="ANJ10" s="14"/>
      <c r="ANK10" s="14"/>
      <c r="ANL10" s="14"/>
      <c r="ANM10" s="14"/>
      <c r="ANN10" s="14"/>
      <c r="ANO10" s="14"/>
      <c r="ANP10" s="14"/>
      <c r="ANQ10" s="14"/>
      <c r="ANR10" s="14"/>
      <c r="ANS10" s="14"/>
      <c r="ANT10" s="14"/>
      <c r="ANU10" s="14"/>
      <c r="ANV10" s="14"/>
      <c r="ANW10" s="14"/>
      <c r="ANX10" s="14"/>
      <c r="ANY10" s="14">
        <f t="shared" ref="ANY10:AOA10" si="1807">ANY9+1</f>
        <v>8</v>
      </c>
      <c r="ANZ10" s="14" t="s">
        <v>1002</v>
      </c>
      <c r="AOA10" s="14"/>
      <c r="AOB10" s="14"/>
      <c r="AOC10" s="14"/>
      <c r="AOD10" s="14"/>
      <c r="AOE10" s="14"/>
      <c r="AOF10" s="14"/>
      <c r="AOG10" s="14"/>
      <c r="AOH10" s="14"/>
      <c r="AOI10" s="14"/>
      <c r="AOJ10" s="14"/>
      <c r="AOK10" s="14"/>
      <c r="AOL10" s="14"/>
      <c r="AOM10" s="14"/>
      <c r="AON10" s="14"/>
      <c r="AOO10" s="14"/>
      <c r="AOP10" s="14"/>
      <c r="AOQ10" s="14"/>
      <c r="AOR10" s="14"/>
      <c r="AOS10" s="14">
        <f t="shared" ref="AOS10:AOU10" si="1808">AOS9+1</f>
        <v>8</v>
      </c>
      <c r="AOT10" s="14" t="s">
        <v>1002</v>
      </c>
      <c r="AOU10" s="14"/>
      <c r="AOV10" s="14"/>
      <c r="AOW10" s="14"/>
      <c r="AOX10" s="14"/>
      <c r="AOY10" s="14"/>
      <c r="AOZ10" s="14"/>
      <c r="APA10" s="14"/>
      <c r="APB10" s="14"/>
      <c r="APC10" s="14"/>
      <c r="APD10" s="14"/>
      <c r="APE10" s="14"/>
      <c r="APF10" s="14"/>
      <c r="APG10" s="14"/>
      <c r="APH10" s="14"/>
      <c r="API10" s="14"/>
      <c r="APJ10" s="14"/>
      <c r="APK10" s="14"/>
      <c r="APL10" s="14"/>
      <c r="APM10" s="14"/>
      <c r="APN10" s="14"/>
      <c r="APO10" s="14">
        <f t="shared" ref="APO10:APQ10" si="1809">APO9+1</f>
        <v>8</v>
      </c>
      <c r="APP10" s="14" t="s">
        <v>1002</v>
      </c>
      <c r="APQ10" s="14"/>
      <c r="APR10" s="14"/>
      <c r="APS10" s="14">
        <f t="shared" ref="APS10:APU10" si="1810">APS9+1</f>
        <v>8</v>
      </c>
      <c r="APT10" s="14" t="s">
        <v>1002</v>
      </c>
      <c r="APU10" s="14"/>
      <c r="APV10" s="14"/>
      <c r="APW10" s="14"/>
      <c r="APX10" s="14"/>
      <c r="APY10" s="14"/>
      <c r="APZ10" s="14"/>
      <c r="AQA10" s="14">
        <f t="shared" ref="AQA10:AQC10" si="1811">AQA9+1</f>
        <v>8</v>
      </c>
      <c r="AQB10" s="14" t="s">
        <v>1002</v>
      </c>
      <c r="AQC10" s="14"/>
      <c r="AQD10" s="14"/>
      <c r="AQE10" s="14"/>
      <c r="AQF10" s="14"/>
      <c r="AQG10" s="14"/>
      <c r="AQH10" s="14"/>
      <c r="AQI10" s="14">
        <f t="shared" ref="AQI10:AQK10" si="1812">AQI9+1</f>
        <v>8</v>
      </c>
      <c r="AQJ10" s="14" t="s">
        <v>1002</v>
      </c>
      <c r="AQK10" s="14"/>
      <c r="AQL10" s="14"/>
      <c r="AQM10" s="14"/>
      <c r="AQN10" s="14"/>
      <c r="AQO10" s="14"/>
      <c r="AQP10" s="14"/>
      <c r="AQQ10" s="14">
        <f t="shared" ref="AQQ10:AQS10" si="1813">AQQ9+1</f>
        <v>8</v>
      </c>
      <c r="AQR10" s="14" t="s">
        <v>1002</v>
      </c>
      <c r="AQS10" s="14"/>
      <c r="AQT10" s="14"/>
      <c r="AQU10" s="14"/>
      <c r="AQV10" s="14"/>
      <c r="AQW10" s="14"/>
      <c r="AQX10" s="14"/>
      <c r="AQY10" s="14">
        <f t="shared" ref="AQY10:ARA10" si="1814">AQY9+1</f>
        <v>8</v>
      </c>
      <c r="AQZ10" s="14" t="s">
        <v>1002</v>
      </c>
      <c r="ARA10" s="14"/>
      <c r="ARB10" s="14"/>
      <c r="ARC10" s="14"/>
      <c r="ARD10" s="14"/>
      <c r="ARE10" s="14"/>
      <c r="ARF10" s="14"/>
      <c r="ARG10" s="14">
        <f t="shared" ref="ARG10:ARI10" si="1815">ARG9+1</f>
        <v>8</v>
      </c>
      <c r="ARH10" s="14" t="s">
        <v>1002</v>
      </c>
      <c r="ARI10" s="14"/>
      <c r="ARJ10" s="14"/>
      <c r="ARK10" s="14"/>
      <c r="ARL10" s="14"/>
      <c r="ARM10" s="14"/>
      <c r="ARN10" s="14"/>
      <c r="ARO10" s="14">
        <f t="shared" ref="ARO10:ARQ10" si="1816">ARO9+1</f>
        <v>8</v>
      </c>
      <c r="ARP10" s="14" t="s">
        <v>1002</v>
      </c>
      <c r="ARQ10" s="14"/>
      <c r="ARR10" s="14"/>
      <c r="ARS10" s="14"/>
      <c r="ART10" s="14"/>
      <c r="ARU10" s="14"/>
      <c r="ARV10" s="14"/>
      <c r="ARW10" s="14"/>
      <c r="ARX10" s="14"/>
      <c r="ARY10" s="14"/>
      <c r="ARZ10" s="14"/>
      <c r="ASA10" s="14"/>
      <c r="ASB10" s="14"/>
      <c r="ASC10" s="14"/>
      <c r="ASD10" s="14"/>
      <c r="ASE10" s="14"/>
      <c r="ASF10" s="14"/>
      <c r="ASG10" s="14"/>
      <c r="ASH10" s="14"/>
      <c r="ASI10" s="14"/>
      <c r="ASJ10" s="14"/>
      <c r="ASK10" s="14"/>
      <c r="ASL10" s="14"/>
      <c r="ASM10" s="14"/>
      <c r="ASN10" s="14"/>
      <c r="ASO10" s="14"/>
      <c r="ASP10" s="14"/>
    </row>
    <row r="11" spans="1:1186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>
        <v>9</v>
      </c>
      <c r="GV11" s="14" t="s">
        <v>1139</v>
      </c>
      <c r="GW11" s="14">
        <v>9</v>
      </c>
      <c r="GX11" s="14" t="s">
        <v>1139</v>
      </c>
      <c r="GY11" s="14"/>
      <c r="GZ11" s="14"/>
      <c r="HA11" s="14">
        <v>9</v>
      </c>
      <c r="HB11" s="14" t="s">
        <v>1139</v>
      </c>
      <c r="HC11" s="14"/>
      <c r="HD11" s="14"/>
      <c r="HE11" s="14">
        <v>9</v>
      </c>
      <c r="HF11" s="14" t="s">
        <v>1139</v>
      </c>
      <c r="HG11" s="14"/>
      <c r="HH11" s="14"/>
      <c r="HI11" s="14">
        <v>9</v>
      </c>
      <c r="HJ11" s="14" t="s">
        <v>1139</v>
      </c>
      <c r="HK11" s="14"/>
      <c r="HL11" s="14"/>
      <c r="HM11" s="14">
        <v>9</v>
      </c>
      <c r="HN11" s="14" t="s">
        <v>1139</v>
      </c>
      <c r="HO11" s="14"/>
      <c r="HP11" s="14"/>
      <c r="HQ11" s="14">
        <v>9</v>
      </c>
      <c r="HR11" s="14" t="s">
        <v>1139</v>
      </c>
      <c r="HS11" s="14"/>
      <c r="HT11" s="14"/>
      <c r="HU11" s="14">
        <v>9</v>
      </c>
      <c r="HV11" s="14" t="s">
        <v>1139</v>
      </c>
      <c r="HW11" s="14"/>
      <c r="HX11" s="14"/>
      <c r="HY11" s="14">
        <v>9</v>
      </c>
      <c r="HZ11" s="14" t="s">
        <v>1139</v>
      </c>
      <c r="IA11" s="14"/>
      <c r="IB11" s="14"/>
      <c r="IC11" s="14">
        <v>9</v>
      </c>
      <c r="ID11" s="14" t="s">
        <v>1139</v>
      </c>
      <c r="IE11" s="14"/>
      <c r="IF11" s="14"/>
      <c r="IG11" s="14">
        <v>9</v>
      </c>
      <c r="IH11" s="14" t="s">
        <v>1139</v>
      </c>
      <c r="II11" s="14"/>
      <c r="IJ11" s="14"/>
      <c r="IK11" s="14">
        <v>9</v>
      </c>
      <c r="IL11" s="14" t="s">
        <v>1139</v>
      </c>
      <c r="IM11" s="14"/>
      <c r="IN11" s="14"/>
      <c r="IO11" s="14">
        <v>9</v>
      </c>
      <c r="IP11" s="14" t="s">
        <v>1139</v>
      </c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4"/>
      <c r="NV11" s="14"/>
      <c r="NW11" s="14"/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/>
      <c r="PY11" s="14"/>
      <c r="PZ11" s="14"/>
      <c r="QA11" s="14"/>
      <c r="QB11" s="14"/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/>
      <c r="QQ11" s="14"/>
      <c r="QR11" s="14"/>
      <c r="QS11" s="14"/>
      <c r="QT11" s="14"/>
      <c r="QU11" s="14"/>
      <c r="QV11" s="14"/>
      <c r="QW11" s="14"/>
      <c r="QX11" s="14"/>
      <c r="QY11" s="14"/>
      <c r="QZ11" s="14"/>
      <c r="RA11" s="14"/>
      <c r="RB11" s="14"/>
      <c r="RC11" s="14"/>
      <c r="RD11" s="14"/>
      <c r="RE11" s="14"/>
      <c r="RF11" s="14"/>
      <c r="RG11" s="14"/>
      <c r="RH11" s="14"/>
      <c r="RI11" s="14"/>
      <c r="RJ11" s="14"/>
      <c r="RK11" s="14"/>
      <c r="RL11" s="14"/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/>
      <c r="SA11" s="14"/>
      <c r="SB11" s="14"/>
      <c r="SC11" s="14"/>
      <c r="SD11" s="14"/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/>
      <c r="SS11" s="14"/>
      <c r="ST11" s="14"/>
      <c r="SU11" s="14"/>
      <c r="SV11" s="14"/>
      <c r="SW11" s="14"/>
      <c r="SX11" s="14"/>
      <c r="SY11" s="14"/>
      <c r="SZ11" s="14"/>
      <c r="TA11" s="14"/>
      <c r="TB11" s="14"/>
      <c r="TC11" s="14"/>
      <c r="TD11" s="14"/>
      <c r="TE11" s="14"/>
      <c r="TF11" s="14"/>
      <c r="TG11" s="14"/>
      <c r="TH11" s="14"/>
      <c r="TI11" s="14"/>
      <c r="TJ11" s="14"/>
      <c r="TK11" s="14"/>
      <c r="TL11" s="14"/>
      <c r="TM11" s="14"/>
      <c r="TN11" s="14"/>
      <c r="TO11" s="14"/>
      <c r="TP11" s="14"/>
      <c r="TQ11" s="14"/>
      <c r="TR11" s="14"/>
      <c r="TS11" s="14"/>
      <c r="TT11" s="14"/>
      <c r="TU11" s="14"/>
      <c r="TV11" s="14"/>
      <c r="TW11" s="14"/>
      <c r="TX11" s="14"/>
      <c r="TY11" s="14"/>
      <c r="TZ11" s="14"/>
      <c r="UA11" s="14"/>
      <c r="UB11" s="14"/>
      <c r="UC11" s="14"/>
      <c r="UD11" s="14"/>
      <c r="UE11" s="14"/>
      <c r="UF11" s="14"/>
      <c r="UG11" s="14"/>
      <c r="UH11" s="14"/>
      <c r="UI11" s="14"/>
      <c r="UJ11" s="14"/>
      <c r="UK11" s="14"/>
      <c r="UL11" s="14"/>
      <c r="UM11" s="14"/>
      <c r="UN11" s="14"/>
      <c r="UO11" s="14"/>
      <c r="UP11" s="14"/>
      <c r="UQ11" s="14"/>
      <c r="UR11" s="14"/>
      <c r="US11" s="14"/>
      <c r="UT11" s="14"/>
      <c r="UU11" s="14"/>
      <c r="UV11" s="14"/>
      <c r="UW11" s="14"/>
      <c r="UX11" s="14"/>
      <c r="UY11" s="14"/>
      <c r="UZ11" s="14"/>
      <c r="VA11" s="14"/>
      <c r="VB11" s="14"/>
      <c r="VC11" s="14"/>
      <c r="VD11" s="14"/>
      <c r="VE11" s="14"/>
      <c r="VF11" s="14"/>
      <c r="VG11" s="14"/>
      <c r="VH11" s="14"/>
      <c r="VI11" s="14"/>
      <c r="VJ11" s="14"/>
      <c r="VK11" s="14"/>
      <c r="VL11" s="14"/>
      <c r="VM11" s="14"/>
      <c r="VN11" s="14"/>
      <c r="VO11" s="14"/>
      <c r="VP11" s="14"/>
      <c r="VQ11" s="14"/>
      <c r="VR11" s="14"/>
      <c r="VS11" s="14"/>
      <c r="VT11" s="14"/>
      <c r="VU11" s="14"/>
      <c r="VV11" s="14"/>
      <c r="VW11" s="14"/>
      <c r="VX11" s="14"/>
      <c r="VY11" s="14"/>
      <c r="VZ11" s="14"/>
      <c r="WA11" s="14"/>
      <c r="WB11" s="14"/>
      <c r="WC11" s="14"/>
      <c r="WD11" s="14"/>
      <c r="WE11" s="14"/>
      <c r="WF11" s="14"/>
      <c r="WG11" s="14"/>
      <c r="WH11" s="14"/>
      <c r="WI11" s="14"/>
      <c r="WJ11" s="14"/>
      <c r="WK11" s="14"/>
      <c r="WL11" s="14"/>
      <c r="WM11" s="14"/>
      <c r="WN11" s="14"/>
      <c r="WO11" s="14"/>
      <c r="WP11" s="14"/>
      <c r="WQ11" s="14"/>
      <c r="WR11" s="14"/>
      <c r="WS11" s="14"/>
      <c r="WT11" s="14"/>
      <c r="WU11" s="14"/>
      <c r="WV11" s="14"/>
      <c r="WW11" s="14"/>
      <c r="WX11" s="14"/>
      <c r="WY11" s="14"/>
      <c r="WZ11" s="14"/>
      <c r="XA11" s="14"/>
      <c r="XB11" s="14"/>
      <c r="XC11" s="14"/>
      <c r="XD11" s="14"/>
      <c r="XE11" s="14"/>
      <c r="XF11" s="14"/>
      <c r="XG11" s="14"/>
      <c r="XH11" s="14"/>
      <c r="XI11" s="14"/>
      <c r="XJ11" s="14"/>
      <c r="XK11" s="14"/>
      <c r="XL11" s="14"/>
      <c r="XM11" s="14"/>
      <c r="XN11" s="14"/>
      <c r="XO11" s="14"/>
      <c r="XP11" s="14"/>
      <c r="XQ11" s="14"/>
      <c r="XR11" s="14"/>
      <c r="XS11" s="14">
        <f t="shared" si="1666"/>
        <v>9</v>
      </c>
      <c r="XT11" s="14" t="s">
        <v>1454</v>
      </c>
      <c r="XV11" s="14"/>
      <c r="XW11" s="14"/>
      <c r="XX11" s="14"/>
      <c r="XY11" s="14">
        <f t="shared" si="1667"/>
        <v>9</v>
      </c>
      <c r="XZ11" s="14" t="s">
        <v>1454</v>
      </c>
      <c r="YA11" s="14"/>
      <c r="YB11" s="14"/>
      <c r="YC11" s="14"/>
      <c r="YD11" s="14"/>
      <c r="YE11" s="14">
        <f t="shared" si="1668"/>
        <v>9</v>
      </c>
      <c r="YF11" s="14" t="s">
        <v>1454</v>
      </c>
      <c r="YG11" s="14"/>
      <c r="YH11" s="14"/>
      <c r="YI11" s="14"/>
      <c r="YJ11" s="14"/>
      <c r="YK11" s="14">
        <f t="shared" si="1669"/>
        <v>9</v>
      </c>
      <c r="YL11" s="14" t="s">
        <v>1454</v>
      </c>
      <c r="YM11" s="14"/>
      <c r="YN11" s="14"/>
      <c r="YO11" s="14"/>
      <c r="YP11" s="14"/>
      <c r="YQ11" s="14">
        <f t="shared" ca="1" si="1670"/>
        <v>9</v>
      </c>
      <c r="YR11" s="14" t="s">
        <v>1454</v>
      </c>
      <c r="YS11" s="14"/>
      <c r="YT11" s="14"/>
      <c r="YU11" s="14"/>
      <c r="YV11" s="14"/>
      <c r="YW11" s="14">
        <f t="shared" ca="1" si="1671"/>
        <v>9</v>
      </c>
      <c r="YX11" s="14" t="s">
        <v>1454</v>
      </c>
      <c r="YY11" s="14"/>
      <c r="YZ11" s="14"/>
      <c r="ZA11" s="14"/>
      <c r="ZB11" s="14"/>
      <c r="ZC11" s="14">
        <f t="shared" ca="1" si="1672"/>
        <v>9</v>
      </c>
      <c r="ZD11" s="14" t="s">
        <v>1454</v>
      </c>
      <c r="ZE11" s="14"/>
      <c r="ZF11" s="14"/>
      <c r="ZG11" s="14"/>
      <c r="ZH11" s="14"/>
      <c r="ZI11" s="14"/>
      <c r="ZJ11" s="14"/>
      <c r="ZK11" s="14"/>
      <c r="ZL11" s="14"/>
      <c r="ZM11" s="14"/>
      <c r="ZN11" s="14"/>
      <c r="ZO11" s="14">
        <v>14</v>
      </c>
      <c r="ZP11" s="14" t="s">
        <v>1465</v>
      </c>
      <c r="ZQ11" s="14"/>
      <c r="ZR11" s="14"/>
      <c r="ZS11" s="14">
        <v>14</v>
      </c>
      <c r="ZT11" s="14" t="s">
        <v>1465</v>
      </c>
      <c r="ZU11" s="14"/>
      <c r="ZV11" s="14"/>
      <c r="ZW11" s="14">
        <v>14</v>
      </c>
      <c r="ZX11" s="14" t="s">
        <v>1465</v>
      </c>
      <c r="ZY11" s="14"/>
      <c r="ZZ11" s="14"/>
      <c r="AAA11" s="14">
        <v>14</v>
      </c>
      <c r="AAB11" s="14" t="s">
        <v>1465</v>
      </c>
      <c r="AAC11" s="14"/>
      <c r="AAD11" s="14"/>
      <c r="AAE11" s="14">
        <v>14</v>
      </c>
      <c r="AAF11" s="14" t="s">
        <v>1465</v>
      </c>
      <c r="AAG11" s="14"/>
      <c r="AAH11" s="14"/>
      <c r="AAI11" s="14">
        <v>14</v>
      </c>
      <c r="AAJ11" s="14" t="s">
        <v>1465</v>
      </c>
      <c r="AAK11" s="14"/>
      <c r="AAL11" s="14"/>
      <c r="AAM11" s="14">
        <v>14</v>
      </c>
      <c r="AAN11" s="14" t="s">
        <v>1465</v>
      </c>
      <c r="AAO11" s="14"/>
      <c r="AAP11" s="14"/>
      <c r="AAQ11" s="14">
        <v>14</v>
      </c>
      <c r="AAR11" s="14" t="s">
        <v>1465</v>
      </c>
      <c r="AAS11" s="14"/>
      <c r="AAT11" s="14"/>
      <c r="AAU11" s="14">
        <v>14</v>
      </c>
      <c r="AAV11" s="14" t="s">
        <v>1465</v>
      </c>
      <c r="AAW11" s="14"/>
      <c r="AAX11" s="14"/>
      <c r="AAY11" s="14">
        <v>14</v>
      </c>
      <c r="AAZ11" s="14" t="s">
        <v>1465</v>
      </c>
      <c r="ABA11" s="14"/>
      <c r="ABB11" s="14"/>
      <c r="ABC11" s="14">
        <v>14</v>
      </c>
      <c r="ABD11" s="14" t="s">
        <v>1465</v>
      </c>
      <c r="ABE11" s="14"/>
      <c r="ABF11" s="14"/>
      <c r="ABG11" s="14">
        <v>14</v>
      </c>
      <c r="ABH11" s="14" t="s">
        <v>1465</v>
      </c>
      <c r="ABI11" s="14"/>
      <c r="ABJ11" s="14"/>
      <c r="ABK11" s="14">
        <v>14</v>
      </c>
      <c r="ABL11" s="14" t="s">
        <v>1465</v>
      </c>
      <c r="ABM11" s="14"/>
      <c r="ABN11" s="14"/>
      <c r="ABO11" s="14">
        <v>14</v>
      </c>
      <c r="ABP11" s="14" t="s">
        <v>1465</v>
      </c>
      <c r="ABQ11" s="14"/>
      <c r="ABR11" s="14"/>
      <c r="ABS11" s="14">
        <v>14</v>
      </c>
      <c r="ABT11" s="14" t="s">
        <v>1465</v>
      </c>
      <c r="ABU11" s="14"/>
      <c r="ABV11" s="14"/>
      <c r="ABW11" s="14">
        <v>14</v>
      </c>
      <c r="ABX11" s="14" t="s">
        <v>1465</v>
      </c>
      <c r="ABY11" s="14"/>
      <c r="ABZ11" s="14"/>
      <c r="ACA11" s="14">
        <v>14</v>
      </c>
      <c r="ACB11" s="14" t="s">
        <v>1465</v>
      </c>
      <c r="ACC11" s="14"/>
      <c r="ACD11" s="14"/>
      <c r="ACE11" s="14">
        <v>14</v>
      </c>
      <c r="ACF11" s="14" t="s">
        <v>1465</v>
      </c>
      <c r="ACG11" s="14">
        <v>9</v>
      </c>
      <c r="ACH11" s="14" t="s">
        <v>1569</v>
      </c>
      <c r="ACI11" s="14"/>
      <c r="ACJ11" s="14"/>
      <c r="ACK11" s="14">
        <v>14</v>
      </c>
      <c r="ACL11" s="14" t="s">
        <v>1465</v>
      </c>
      <c r="ACM11" s="14">
        <v>9</v>
      </c>
      <c r="ACN11" s="14" t="s">
        <v>1569</v>
      </c>
      <c r="ACO11" s="14"/>
      <c r="ACP11" s="14"/>
      <c r="ACQ11" s="14">
        <v>14</v>
      </c>
      <c r="ACR11" s="14" t="s">
        <v>1465</v>
      </c>
      <c r="ACS11" s="14">
        <v>9</v>
      </c>
      <c r="ACT11" s="14" t="s">
        <v>1569</v>
      </c>
      <c r="ACU11" s="14"/>
      <c r="ACV11" s="14"/>
      <c r="ACW11" s="14">
        <v>14</v>
      </c>
      <c r="ACX11" s="14" t="s">
        <v>1465</v>
      </c>
      <c r="ACY11" s="14">
        <v>9</v>
      </c>
      <c r="ACZ11" s="14" t="s">
        <v>1569</v>
      </c>
      <c r="ADA11" s="14"/>
      <c r="ADB11" s="14"/>
      <c r="ADC11" s="14">
        <v>14</v>
      </c>
      <c r="ADD11" s="14" t="s">
        <v>1465</v>
      </c>
      <c r="ADE11" s="14">
        <v>9</v>
      </c>
      <c r="ADF11" s="14" t="s">
        <v>1569</v>
      </c>
      <c r="ADG11" s="14"/>
      <c r="ADH11" s="14"/>
      <c r="ADI11" s="14">
        <v>14</v>
      </c>
      <c r="ADJ11" s="14" t="s">
        <v>1465</v>
      </c>
      <c r="ADK11" s="14">
        <v>9</v>
      </c>
      <c r="ADL11" s="14" t="s">
        <v>1569</v>
      </c>
      <c r="ADM11" s="14"/>
      <c r="ADN11" s="14"/>
      <c r="ADO11" s="14">
        <v>14</v>
      </c>
      <c r="ADP11" s="14" t="s">
        <v>1465</v>
      </c>
      <c r="ADQ11" s="14">
        <v>9</v>
      </c>
      <c r="ADR11" s="14" t="s">
        <v>1569</v>
      </c>
      <c r="ADS11" s="14"/>
      <c r="ADT11" s="14"/>
      <c r="ADU11" s="14"/>
      <c r="ADV11" s="14"/>
      <c r="ADW11" s="14">
        <v>14</v>
      </c>
      <c r="ADX11" s="14" t="s">
        <v>1465</v>
      </c>
      <c r="ADY11" s="14">
        <v>9</v>
      </c>
      <c r="ADZ11" s="14" t="s">
        <v>1569</v>
      </c>
      <c r="AEA11" s="14"/>
      <c r="AEB11" s="14"/>
      <c r="AEC11" s="14"/>
      <c r="AED11" s="14"/>
      <c r="AEE11" s="14">
        <v>14</v>
      </c>
      <c r="AEF11" s="14" t="s">
        <v>1465</v>
      </c>
      <c r="AEG11" s="14">
        <v>9</v>
      </c>
      <c r="AEH11" s="14" t="s">
        <v>1569</v>
      </c>
      <c r="AEI11" s="14"/>
      <c r="AEJ11" s="14"/>
      <c r="AEK11" s="14"/>
      <c r="AEL11" s="14"/>
      <c r="AEM11" s="14">
        <v>14</v>
      </c>
      <c r="AEN11" s="14" t="s">
        <v>1465</v>
      </c>
      <c r="AEO11" s="14">
        <v>9</v>
      </c>
      <c r="AEP11" s="14" t="s">
        <v>1569</v>
      </c>
      <c r="AEQ11" s="14"/>
      <c r="AER11" s="14"/>
      <c r="AES11" s="14"/>
      <c r="AET11" s="14"/>
      <c r="AEU11" s="14">
        <v>14</v>
      </c>
      <c r="AEV11" s="14" t="s">
        <v>1465</v>
      </c>
      <c r="AEW11" s="14">
        <v>9</v>
      </c>
      <c r="AEX11" s="14" t="s">
        <v>1569</v>
      </c>
      <c r="AEY11" s="14"/>
      <c r="AEZ11" s="14"/>
      <c r="AFA11" s="14"/>
      <c r="AFB11" s="14"/>
      <c r="AFC11" s="14"/>
      <c r="AFD11" s="14"/>
      <c r="AFE11" s="14"/>
      <c r="AFF11" s="14"/>
      <c r="AFG11" s="14"/>
      <c r="AFH11" s="14"/>
      <c r="AFI11" s="14"/>
      <c r="AFJ11" s="14"/>
      <c r="AFK11" s="14"/>
      <c r="AFL11" s="14"/>
      <c r="AFM11" s="14"/>
      <c r="AFN11" s="14"/>
      <c r="AFO11" s="14"/>
      <c r="AFP11" s="14"/>
      <c r="AFQ11" s="14"/>
      <c r="AFR11" s="14"/>
      <c r="AFS11" s="14"/>
      <c r="AFT11" s="14"/>
      <c r="AFU11" s="14"/>
      <c r="AFV11" s="14"/>
      <c r="AFW11" s="14"/>
      <c r="AFX11" s="14"/>
      <c r="AFY11" s="14"/>
      <c r="AFZ11" s="14"/>
      <c r="AGA11" s="14">
        <f t="shared" ref="AGA11:AGC11" si="1817">AGA10+1</f>
        <v>9</v>
      </c>
      <c r="AGB11" s="14" t="s">
        <v>1680</v>
      </c>
      <c r="AGC11" s="14"/>
      <c r="AGD11" s="14"/>
      <c r="AGE11" s="14"/>
      <c r="AGF11" s="14"/>
      <c r="AGG11" s="14">
        <f t="shared" ref="AGG11:AGI11" si="1818">AGG10+1</f>
        <v>9</v>
      </c>
      <c r="AGH11" s="14" t="s">
        <v>1680</v>
      </c>
      <c r="AGI11" s="14"/>
      <c r="AGJ11" s="14"/>
      <c r="AGK11" s="14"/>
      <c r="AGL11" s="14"/>
      <c r="AGM11" s="14">
        <f t="shared" ref="AGM11:AGO11" si="1819">AGM10+1</f>
        <v>9</v>
      </c>
      <c r="AGN11" s="14" t="s">
        <v>1680</v>
      </c>
      <c r="AGO11" s="14"/>
      <c r="AGP11" s="14"/>
      <c r="AGQ11" s="14"/>
      <c r="AGR11" s="14"/>
      <c r="AGS11" s="14">
        <f t="shared" ref="AGS11:AGU11" si="1820">AGS10+1</f>
        <v>9</v>
      </c>
      <c r="AGT11" s="14" t="s">
        <v>1680</v>
      </c>
      <c r="AGU11" s="14"/>
      <c r="AGV11" s="14"/>
      <c r="AGW11" s="14"/>
      <c r="AGX11" s="14"/>
      <c r="AGY11" s="14">
        <f t="shared" ref="AGY11:AHA11" si="1821">AGY10+1</f>
        <v>9</v>
      </c>
      <c r="AGZ11" s="14" t="s">
        <v>1680</v>
      </c>
      <c r="AHA11" s="14"/>
      <c r="AHB11" s="14"/>
      <c r="AHC11" s="14"/>
      <c r="AHD11" s="14"/>
      <c r="AHE11" s="14">
        <f t="shared" ref="AHE11:AHG11" si="1822">AHE10+1</f>
        <v>9</v>
      </c>
      <c r="AHF11" s="14" t="s">
        <v>1680</v>
      </c>
      <c r="AHG11" s="14"/>
      <c r="AHH11" s="14"/>
      <c r="AHI11" s="14"/>
      <c r="AHJ11" s="14"/>
      <c r="AHK11" s="14">
        <f t="shared" ref="AHK11:AHM11" si="1823">AHK10+1</f>
        <v>9</v>
      </c>
      <c r="AHL11" s="14" t="s">
        <v>1680</v>
      </c>
      <c r="AHM11" s="14"/>
      <c r="AHN11" s="14"/>
      <c r="AHO11" s="14"/>
      <c r="AHP11" s="14"/>
      <c r="AHQ11" s="14">
        <f t="shared" ref="AHQ11:AHS11" si="1824">AHQ10+1</f>
        <v>9</v>
      </c>
      <c r="AHR11" s="14" t="s">
        <v>1680</v>
      </c>
      <c r="AHS11" s="14"/>
      <c r="AHT11" s="14"/>
      <c r="AHU11" s="14"/>
      <c r="AHV11" s="14"/>
      <c r="AHW11" s="14">
        <f t="shared" ref="AHW11:AHY11" si="1825">AHW10+1</f>
        <v>9</v>
      </c>
      <c r="AHX11" s="14" t="s">
        <v>1680</v>
      </c>
      <c r="AHY11" s="14"/>
      <c r="AHZ11" s="14"/>
      <c r="AIA11" s="14"/>
      <c r="AIB11" s="14"/>
      <c r="AIC11" s="14">
        <f t="shared" ref="AIC11:AIE11" si="1826">AIC10+1</f>
        <v>9</v>
      </c>
      <c r="AID11" s="14" t="s">
        <v>1680</v>
      </c>
      <c r="AIE11" s="14"/>
      <c r="AIF11" s="14"/>
      <c r="AIG11" s="14"/>
      <c r="AIH11" s="14"/>
      <c r="AII11" s="14">
        <f t="shared" ref="AII11:AIK11" si="1827">AII10+1</f>
        <v>9</v>
      </c>
      <c r="AIJ11" s="14" t="s">
        <v>1680</v>
      </c>
      <c r="AIK11" s="14"/>
      <c r="AIL11" s="14"/>
      <c r="AIM11" s="14"/>
      <c r="AIN11" s="14"/>
      <c r="AIO11" s="14">
        <f t="shared" ref="AIO11:AIQ11" si="1828">AIO10+1</f>
        <v>9</v>
      </c>
      <c r="AIP11" s="14" t="s">
        <v>1680</v>
      </c>
      <c r="AIQ11" s="14"/>
      <c r="AIR11" s="14"/>
      <c r="AIS11" s="14"/>
      <c r="AIT11" s="14"/>
      <c r="AIU11" s="14">
        <f t="shared" ref="AIU11:AIW11" si="1829">AIU10+1</f>
        <v>9</v>
      </c>
      <c r="AIV11" s="14" t="s">
        <v>1680</v>
      </c>
      <c r="AIW11" s="14"/>
      <c r="AIX11" s="14"/>
      <c r="AIY11" s="14"/>
      <c r="AIZ11" s="14"/>
      <c r="AJA11" s="14">
        <f t="shared" ref="AJA11:AJC11" si="1830">AJA10+1</f>
        <v>9</v>
      </c>
      <c r="AJB11" s="14" t="s">
        <v>1680</v>
      </c>
      <c r="AJC11" s="14"/>
      <c r="AJD11" s="14"/>
      <c r="AJE11" s="14"/>
      <c r="AJF11" s="14"/>
      <c r="AJG11" s="14"/>
      <c r="AJH11" s="14"/>
      <c r="AJI11" s="14"/>
      <c r="AJJ11" s="14"/>
      <c r="AJK11" s="14"/>
      <c r="AJL11" s="14"/>
      <c r="AJM11" s="14"/>
      <c r="AJN11" s="14"/>
      <c r="AJO11" s="14"/>
      <c r="AJP11" s="14"/>
      <c r="AJQ11" s="14"/>
      <c r="AJR11" s="14"/>
      <c r="AJS11" s="14"/>
      <c r="AJT11" s="14"/>
      <c r="AJU11" s="14"/>
      <c r="AJV11" s="14"/>
      <c r="AJW11" s="14"/>
      <c r="AJX11" s="14"/>
      <c r="AJY11" s="14"/>
      <c r="AJZ11" s="14"/>
      <c r="AKA11" s="14"/>
      <c r="AKB11" s="14"/>
      <c r="AKC11" s="14"/>
      <c r="AKD11" s="14"/>
      <c r="AKE11" s="14"/>
      <c r="AKF11" s="14"/>
      <c r="AKG11" s="14"/>
      <c r="AKH11" s="14"/>
      <c r="AKI11" s="14"/>
      <c r="AKJ11" s="14"/>
      <c r="AKK11" s="14"/>
      <c r="AKL11" s="14"/>
      <c r="AKM11" s="14"/>
      <c r="AKN11" s="14"/>
      <c r="AKO11" s="14"/>
      <c r="AKP11" s="14"/>
      <c r="AKQ11" s="14"/>
      <c r="AKR11" s="14"/>
      <c r="AKS11" s="14"/>
      <c r="AKT11" s="14"/>
      <c r="AKU11" s="14"/>
      <c r="AKV11" s="14"/>
      <c r="AKW11" s="14"/>
      <c r="AKX11" s="14"/>
      <c r="AKY11" s="14"/>
      <c r="AKZ11" s="14"/>
      <c r="ALA11" s="14"/>
      <c r="ALB11" s="14"/>
      <c r="ALC11" s="14"/>
      <c r="ALD11" s="14"/>
      <c r="ALE11" s="14"/>
      <c r="ALF11" s="14"/>
      <c r="ALG11" s="14"/>
      <c r="ALH11" s="14"/>
      <c r="ALI11" s="14"/>
      <c r="ALJ11" s="14"/>
      <c r="ALK11" s="14"/>
      <c r="ALL11" s="14"/>
      <c r="ALM11" s="14"/>
      <c r="ALN11" s="14"/>
      <c r="ALO11" s="14"/>
      <c r="ALP11" s="14"/>
      <c r="ALQ11" s="14"/>
      <c r="ALR11" s="14"/>
      <c r="ALS11" s="14"/>
      <c r="ALT11" s="14"/>
      <c r="ALU11" s="14"/>
      <c r="ALV11" s="14"/>
      <c r="ALW11" s="14"/>
      <c r="ALX11" s="14"/>
      <c r="ALY11" s="14"/>
      <c r="ALZ11" s="14"/>
      <c r="AMA11" s="14"/>
      <c r="AMB11" s="14"/>
      <c r="AMC11" s="14"/>
      <c r="AMD11" s="14"/>
      <c r="AME11" s="14"/>
      <c r="AMF11" s="14"/>
      <c r="AMG11" s="14"/>
      <c r="AMH11" s="14"/>
      <c r="AMI11" s="14"/>
      <c r="AMJ11" s="14"/>
      <c r="AMK11" s="14"/>
      <c r="AML11" s="14"/>
      <c r="AMM11" s="14"/>
      <c r="AMN11" s="14"/>
      <c r="AMO11" s="14"/>
      <c r="AMP11" s="14"/>
      <c r="AMQ11" s="14"/>
      <c r="AMR11" s="14"/>
      <c r="AMS11" s="14"/>
      <c r="AMT11" s="14"/>
      <c r="AMU11" s="14"/>
      <c r="AMV11" s="14"/>
      <c r="AMW11" s="14"/>
      <c r="AMX11" s="14"/>
      <c r="AMY11" s="14"/>
      <c r="AMZ11" s="14"/>
      <c r="ANA11" s="14"/>
      <c r="ANB11" s="14"/>
      <c r="ANC11" s="14"/>
      <c r="AND11" s="14"/>
      <c r="ANE11" s="14"/>
      <c r="ANF11" s="14"/>
      <c r="ANG11" s="14"/>
      <c r="ANH11" s="14"/>
      <c r="ANI11" s="14"/>
      <c r="ANJ11" s="14"/>
      <c r="ANK11" s="14"/>
      <c r="ANL11" s="14"/>
      <c r="ANM11" s="14"/>
      <c r="ANN11" s="14"/>
      <c r="ANO11" s="14"/>
      <c r="ANP11" s="14"/>
      <c r="ANQ11" s="14"/>
      <c r="ANR11" s="14"/>
      <c r="ANS11" s="14"/>
      <c r="ANT11" s="14"/>
      <c r="ANU11" s="14"/>
      <c r="ANV11" s="14"/>
      <c r="ANW11" s="14"/>
      <c r="ANX11" s="14"/>
      <c r="ANY11" s="14">
        <f t="shared" ref="ANY11:AOA11" si="1831">ANY10+1</f>
        <v>9</v>
      </c>
      <c r="ANZ11" s="14" t="s">
        <v>995</v>
      </c>
      <c r="AOA11" s="14"/>
      <c r="AOB11" s="14"/>
      <c r="AOC11" s="14"/>
      <c r="AOD11" s="14"/>
      <c r="AOE11" s="14"/>
      <c r="AOF11" s="14"/>
      <c r="AOG11" s="14"/>
      <c r="AOH11" s="14"/>
      <c r="AOI11" s="14"/>
      <c r="AOJ11" s="14"/>
      <c r="AOK11" s="14"/>
      <c r="AOL11" s="14"/>
      <c r="AOM11" s="14"/>
      <c r="AON11" s="14"/>
      <c r="AOO11" s="14"/>
      <c r="AOP11" s="14"/>
      <c r="AOQ11" s="14"/>
      <c r="AOR11" s="14"/>
      <c r="AOS11" s="14">
        <f t="shared" ref="AOS11:AOU11" si="1832">AOS10+1</f>
        <v>9</v>
      </c>
      <c r="AOT11" s="14" t="s">
        <v>995</v>
      </c>
      <c r="AOU11" s="14"/>
      <c r="AOV11" s="14"/>
      <c r="AOW11" s="14"/>
      <c r="AOX11" s="14"/>
      <c r="AOY11" s="14"/>
      <c r="AOZ11" s="14"/>
      <c r="APA11" s="14"/>
      <c r="APB11" s="14"/>
      <c r="APC11" s="14"/>
      <c r="APD11" s="14"/>
      <c r="APE11" s="14"/>
      <c r="APF11" s="14"/>
      <c r="APG11" s="14"/>
      <c r="APH11" s="14"/>
      <c r="API11" s="14"/>
      <c r="APJ11" s="14"/>
      <c r="APK11" s="14"/>
      <c r="APL11" s="14"/>
      <c r="APM11" s="14"/>
      <c r="APN11" s="14"/>
      <c r="APO11" s="14">
        <f t="shared" ref="APO11:APQ11" si="1833">APO10+1</f>
        <v>9</v>
      </c>
      <c r="APP11" s="14" t="s">
        <v>995</v>
      </c>
      <c r="APQ11" s="14"/>
      <c r="APR11" s="14"/>
      <c r="APS11" s="14">
        <f t="shared" ref="APS11:APU11" si="1834">APS10+1</f>
        <v>9</v>
      </c>
      <c r="APT11" s="14" t="s">
        <v>995</v>
      </c>
      <c r="APU11" s="14"/>
      <c r="APV11" s="14"/>
      <c r="APW11" s="14"/>
      <c r="APX11" s="14"/>
      <c r="APY11" s="14"/>
      <c r="APZ11" s="14"/>
      <c r="AQA11" s="14">
        <f t="shared" ref="AQA11:AQC11" si="1835">AQA10+1</f>
        <v>9</v>
      </c>
      <c r="AQB11" s="14" t="s">
        <v>995</v>
      </c>
      <c r="AQC11" s="14"/>
      <c r="AQD11" s="14"/>
      <c r="AQE11" s="14"/>
      <c r="AQF11" s="14"/>
      <c r="AQG11" s="14"/>
      <c r="AQH11" s="14"/>
      <c r="AQI11" s="14">
        <f t="shared" ref="AQI11:AQK11" si="1836">AQI10+1</f>
        <v>9</v>
      </c>
      <c r="AQJ11" s="14" t="s">
        <v>995</v>
      </c>
      <c r="AQK11" s="14"/>
      <c r="AQL11" s="14"/>
      <c r="AQM11" s="14"/>
      <c r="AQN11" s="14"/>
      <c r="AQO11" s="14"/>
      <c r="AQP11" s="14"/>
      <c r="AQQ11" s="14">
        <f t="shared" ref="AQQ11:AQS11" si="1837">AQQ10+1</f>
        <v>9</v>
      </c>
      <c r="AQR11" s="14" t="s">
        <v>995</v>
      </c>
      <c r="AQS11" s="14"/>
      <c r="AQT11" s="14"/>
      <c r="AQU11" s="14"/>
      <c r="AQV11" s="14"/>
      <c r="AQW11" s="14"/>
      <c r="AQX11" s="14"/>
      <c r="AQY11" s="14">
        <f t="shared" ref="AQY11:ARA11" si="1838">AQY10+1</f>
        <v>9</v>
      </c>
      <c r="AQZ11" s="14" t="s">
        <v>995</v>
      </c>
      <c r="ARA11" s="14"/>
      <c r="ARB11" s="14"/>
      <c r="ARC11" s="14"/>
      <c r="ARD11" s="14"/>
      <c r="ARE11" s="14"/>
      <c r="ARF11" s="14"/>
      <c r="ARG11" s="14">
        <f t="shared" ref="ARG11:ARI11" si="1839">ARG10+1</f>
        <v>9</v>
      </c>
      <c r="ARH11" s="14" t="s">
        <v>995</v>
      </c>
      <c r="ARI11" s="14"/>
      <c r="ARJ11" s="14"/>
      <c r="ARK11" s="14"/>
      <c r="ARL11" s="14"/>
      <c r="ARM11" s="14"/>
      <c r="ARN11" s="14"/>
      <c r="ARO11" s="14">
        <f t="shared" ref="ARO11:ARQ11" si="1840">ARO10+1</f>
        <v>9</v>
      </c>
      <c r="ARP11" s="14" t="s">
        <v>995</v>
      </c>
      <c r="ARQ11" s="14"/>
      <c r="ARR11" s="14"/>
      <c r="ARS11" s="14"/>
      <c r="ART11" s="14"/>
      <c r="ARU11" s="14"/>
      <c r="ARV11" s="14"/>
      <c r="ARW11" s="14"/>
      <c r="ARX11" s="14"/>
      <c r="ARY11" s="14"/>
      <c r="ARZ11" s="14"/>
      <c r="ASA11" s="14"/>
      <c r="ASB11" s="14"/>
      <c r="ASC11" s="14"/>
      <c r="ASD11" s="14"/>
      <c r="ASE11" s="14"/>
      <c r="ASF11" s="14"/>
      <c r="ASG11" s="14"/>
      <c r="ASH11" s="14"/>
      <c r="ASI11" s="14"/>
      <c r="ASJ11" s="14"/>
      <c r="ASK11" s="14"/>
      <c r="ASL11" s="14"/>
      <c r="ASM11" s="14"/>
      <c r="ASN11" s="14"/>
      <c r="ASO11" s="14"/>
      <c r="ASP11" s="14"/>
    </row>
    <row r="12" spans="1:1186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>
        <v>10</v>
      </c>
      <c r="GV12" s="14" t="s">
        <v>1140</v>
      </c>
      <c r="GW12" s="14">
        <v>10</v>
      </c>
      <c r="GX12" s="14" t="s">
        <v>1140</v>
      </c>
      <c r="GY12" s="14"/>
      <c r="GZ12" s="14"/>
      <c r="HA12" s="14">
        <v>10</v>
      </c>
      <c r="HB12" s="14" t="s">
        <v>1140</v>
      </c>
      <c r="HC12" s="14"/>
      <c r="HD12" s="14"/>
      <c r="HE12" s="14">
        <v>10</v>
      </c>
      <c r="HF12" s="14" t="s">
        <v>1140</v>
      </c>
      <c r="HG12" s="14"/>
      <c r="HH12" s="14"/>
      <c r="HI12" s="14">
        <v>10</v>
      </c>
      <c r="HJ12" s="14" t="s">
        <v>1140</v>
      </c>
      <c r="HK12" s="14"/>
      <c r="HL12" s="14"/>
      <c r="HM12" s="14">
        <v>10</v>
      </c>
      <c r="HN12" s="14" t="s">
        <v>1140</v>
      </c>
      <c r="HO12" s="14"/>
      <c r="HP12" s="14"/>
      <c r="HQ12" s="14">
        <v>10</v>
      </c>
      <c r="HR12" s="14" t="s">
        <v>1140</v>
      </c>
      <c r="HS12" s="14"/>
      <c r="HT12" s="14"/>
      <c r="HU12" s="14">
        <v>10</v>
      </c>
      <c r="HV12" s="14" t="s">
        <v>1140</v>
      </c>
      <c r="HW12" s="14"/>
      <c r="HX12" s="14"/>
      <c r="HY12" s="14">
        <v>10</v>
      </c>
      <c r="HZ12" s="14" t="s">
        <v>1140</v>
      </c>
      <c r="IA12" s="14"/>
      <c r="IB12" s="14"/>
      <c r="IC12" s="14">
        <v>10</v>
      </c>
      <c r="ID12" s="14" t="s">
        <v>1140</v>
      </c>
      <c r="IE12" s="14"/>
      <c r="IF12" s="14"/>
      <c r="IG12" s="14">
        <v>10</v>
      </c>
      <c r="IH12" s="14" t="s">
        <v>1140</v>
      </c>
      <c r="II12" s="14"/>
      <c r="IJ12" s="14"/>
      <c r="IK12" s="14">
        <v>10</v>
      </c>
      <c r="IL12" s="14" t="s">
        <v>1140</v>
      </c>
      <c r="IM12" s="14"/>
      <c r="IN12" s="14"/>
      <c r="IO12" s="14">
        <v>10</v>
      </c>
      <c r="IP12" s="14" t="s">
        <v>1140</v>
      </c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4"/>
      <c r="NF12" s="14"/>
      <c r="NG12" s="14"/>
      <c r="NH12" s="14"/>
      <c r="NI12" s="14"/>
      <c r="NJ12" s="14"/>
      <c r="NK12" s="14"/>
      <c r="NL12" s="14"/>
      <c r="NM12" s="14"/>
      <c r="NN12" s="14"/>
      <c r="NO12" s="14"/>
      <c r="NP12" s="14"/>
      <c r="NQ12" s="14"/>
      <c r="NR12" s="14"/>
      <c r="NS12" s="14"/>
      <c r="NT12" s="14"/>
      <c r="NU12" s="14"/>
      <c r="NV12" s="14"/>
      <c r="NW12" s="14"/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/>
      <c r="PY12" s="14"/>
      <c r="PZ12" s="14"/>
      <c r="QA12" s="14"/>
      <c r="QB12" s="14"/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/>
      <c r="QQ12" s="14"/>
      <c r="QR12" s="14"/>
      <c r="QS12" s="14"/>
      <c r="QT12" s="14"/>
      <c r="QU12" s="14"/>
      <c r="QV12" s="14"/>
      <c r="QW12" s="14"/>
      <c r="QX12" s="14"/>
      <c r="QY12" s="14"/>
      <c r="QZ12" s="14"/>
      <c r="RA12" s="14"/>
      <c r="RB12" s="14"/>
      <c r="RC12" s="14"/>
      <c r="RD12" s="14"/>
      <c r="RE12" s="14"/>
      <c r="RF12" s="14"/>
      <c r="RG12" s="14"/>
      <c r="RH12" s="14"/>
      <c r="RI12" s="14"/>
      <c r="RJ12" s="14"/>
      <c r="RK12" s="14"/>
      <c r="RL12" s="14"/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/>
      <c r="SA12" s="14"/>
      <c r="SB12" s="14"/>
      <c r="SC12" s="14"/>
      <c r="SD12" s="14"/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/>
      <c r="SS12" s="14"/>
      <c r="ST12" s="14"/>
      <c r="SU12" s="14"/>
      <c r="SV12" s="14"/>
      <c r="SW12" s="14"/>
      <c r="SX12" s="14"/>
      <c r="SY12" s="14"/>
      <c r="SZ12" s="14"/>
      <c r="TA12" s="14"/>
      <c r="TB12" s="14"/>
      <c r="TC12" s="14"/>
      <c r="TD12" s="14"/>
      <c r="TE12" s="14"/>
      <c r="TF12" s="14"/>
      <c r="TG12" s="14"/>
      <c r="TH12" s="14"/>
      <c r="TI12" s="14"/>
      <c r="TJ12" s="14"/>
      <c r="TK12" s="14"/>
      <c r="TL12" s="14"/>
      <c r="TM12" s="14"/>
      <c r="TN12" s="14"/>
      <c r="TO12" s="14"/>
      <c r="TP12" s="14"/>
      <c r="TQ12" s="14"/>
      <c r="TR12" s="14"/>
      <c r="TS12" s="14"/>
      <c r="TT12" s="14"/>
      <c r="TU12" s="14"/>
      <c r="TV12" s="14"/>
      <c r="TW12" s="14"/>
      <c r="TX12" s="14"/>
      <c r="TY12" s="14"/>
      <c r="TZ12" s="14"/>
      <c r="UA12" s="14"/>
      <c r="UB12" s="14"/>
      <c r="UC12" s="14"/>
      <c r="UD12" s="14"/>
      <c r="UE12" s="14"/>
      <c r="UF12" s="14"/>
      <c r="UG12" s="14"/>
      <c r="UH12" s="14"/>
      <c r="UI12" s="14"/>
      <c r="UJ12" s="14"/>
      <c r="UK12" s="14"/>
      <c r="UL12" s="14"/>
      <c r="UM12" s="14"/>
      <c r="UN12" s="14"/>
      <c r="UO12" s="14"/>
      <c r="UP12" s="14"/>
      <c r="UQ12" s="14"/>
      <c r="UR12" s="14"/>
      <c r="US12" s="14"/>
      <c r="UT12" s="14"/>
      <c r="UU12" s="14"/>
      <c r="UV12" s="14"/>
      <c r="UW12" s="14"/>
      <c r="UX12" s="14"/>
      <c r="UY12" s="14"/>
      <c r="UZ12" s="14"/>
      <c r="VA12" s="14"/>
      <c r="VB12" s="14"/>
      <c r="VC12" s="14"/>
      <c r="VD12" s="14"/>
      <c r="VE12" s="14"/>
      <c r="VF12" s="14"/>
      <c r="VG12" s="14"/>
      <c r="VH12" s="14"/>
      <c r="VI12" s="14"/>
      <c r="VJ12" s="14"/>
      <c r="VK12" s="14"/>
      <c r="VL12" s="14"/>
      <c r="VM12" s="14"/>
      <c r="VN12" s="14"/>
      <c r="VO12" s="14"/>
      <c r="VP12" s="14"/>
      <c r="VQ12" s="14"/>
      <c r="VR12" s="14"/>
      <c r="VS12" s="14"/>
      <c r="VT12" s="14"/>
      <c r="VU12" s="14"/>
      <c r="VV12" s="14"/>
      <c r="VW12" s="14"/>
      <c r="VX12" s="14"/>
      <c r="VY12" s="14"/>
      <c r="VZ12" s="14"/>
      <c r="WA12" s="14"/>
      <c r="WB12" s="14"/>
      <c r="WC12" s="14"/>
      <c r="WD12" s="14"/>
      <c r="WE12" s="14"/>
      <c r="WF12" s="14"/>
      <c r="WG12" s="14"/>
      <c r="WH12" s="14"/>
      <c r="WI12" s="14"/>
      <c r="WJ12" s="14"/>
      <c r="WK12" s="14"/>
      <c r="WL12" s="14"/>
      <c r="WM12" s="14"/>
      <c r="WN12" s="14"/>
      <c r="WO12" s="14"/>
      <c r="WP12" s="14"/>
      <c r="WQ12" s="14"/>
      <c r="WR12" s="14"/>
      <c r="WS12" s="14"/>
      <c r="WT12" s="14"/>
      <c r="WU12" s="14"/>
      <c r="WV12" s="14"/>
      <c r="WW12" s="14"/>
      <c r="WX12" s="14"/>
      <c r="WY12" s="14"/>
      <c r="WZ12" s="14"/>
      <c r="XA12" s="14"/>
      <c r="XB12" s="14"/>
      <c r="XC12" s="14"/>
      <c r="XD12" s="14"/>
      <c r="XE12" s="14"/>
      <c r="XF12" s="14"/>
      <c r="XG12" s="14"/>
      <c r="XH12" s="14"/>
      <c r="XI12" s="14"/>
      <c r="XJ12" s="14"/>
      <c r="XK12" s="14"/>
      <c r="XL12" s="14"/>
      <c r="XM12" s="14"/>
      <c r="XN12" s="14"/>
      <c r="XO12" s="14"/>
      <c r="XP12" s="14"/>
      <c r="XQ12" s="14"/>
      <c r="XR12" s="14"/>
      <c r="XS12" s="14">
        <f t="shared" si="1666"/>
        <v>10</v>
      </c>
      <c r="XT12" s="14" t="s">
        <v>1434</v>
      </c>
      <c r="XV12" s="14"/>
      <c r="XW12" s="14"/>
      <c r="XX12" s="14"/>
      <c r="XY12" s="14">
        <f t="shared" si="1667"/>
        <v>10</v>
      </c>
      <c r="XZ12" s="14" t="s">
        <v>1434</v>
      </c>
      <c r="YA12" s="14"/>
      <c r="YB12" s="14"/>
      <c r="YC12" s="14"/>
      <c r="YD12" s="14"/>
      <c r="YE12" s="14">
        <f t="shared" si="1668"/>
        <v>10</v>
      </c>
      <c r="YF12" s="14" t="s">
        <v>1434</v>
      </c>
      <c r="YG12" s="14"/>
      <c r="YH12" s="14"/>
      <c r="YI12" s="14"/>
      <c r="YJ12" s="14"/>
      <c r="YK12" s="14">
        <f t="shared" si="1669"/>
        <v>10</v>
      </c>
      <c r="YL12" s="14" t="s">
        <v>1434</v>
      </c>
      <c r="YM12" s="14"/>
      <c r="YN12" s="14"/>
      <c r="YO12" s="14"/>
      <c r="YP12" s="14"/>
      <c r="YQ12" s="14">
        <f t="shared" ca="1" si="1670"/>
        <v>10</v>
      </c>
      <c r="YR12" s="14" t="s">
        <v>1434</v>
      </c>
      <c r="YS12" s="14"/>
      <c r="YT12" s="14"/>
      <c r="YU12" s="14"/>
      <c r="YV12" s="14"/>
      <c r="YW12" s="14">
        <f t="shared" ca="1" si="1671"/>
        <v>10</v>
      </c>
      <c r="YX12" s="14" t="s">
        <v>1434</v>
      </c>
      <c r="YY12" s="14"/>
      <c r="YZ12" s="14"/>
      <c r="ZA12" s="14"/>
      <c r="ZB12" s="14"/>
      <c r="ZC12" s="14">
        <f t="shared" ca="1" si="1672"/>
        <v>10</v>
      </c>
      <c r="ZD12" s="14" t="s">
        <v>1434</v>
      </c>
      <c r="ZE12" s="14"/>
      <c r="ZF12" s="14"/>
      <c r="ZG12" s="14"/>
      <c r="ZH12" s="14"/>
      <c r="ZI12" s="14"/>
      <c r="ZJ12" s="14"/>
      <c r="ZK12" s="14"/>
      <c r="ZL12" s="14"/>
      <c r="ZM12" s="14"/>
      <c r="ZN12" s="14"/>
      <c r="ZO12" s="14">
        <v>15</v>
      </c>
      <c r="ZP12" s="14" t="s">
        <v>1466</v>
      </c>
      <c r="ZQ12" s="14"/>
      <c r="ZR12" s="14"/>
      <c r="ZS12" s="14">
        <v>15</v>
      </c>
      <c r="ZT12" s="14" t="s">
        <v>1466</v>
      </c>
      <c r="ZU12" s="14"/>
      <c r="ZV12" s="14"/>
      <c r="ZW12" s="14">
        <v>15</v>
      </c>
      <c r="ZX12" s="14" t="s">
        <v>1466</v>
      </c>
      <c r="ZY12" s="14"/>
      <c r="ZZ12" s="14"/>
      <c r="AAA12" s="14">
        <v>15</v>
      </c>
      <c r="AAB12" s="14" t="s">
        <v>1466</v>
      </c>
      <c r="AAC12" s="14"/>
      <c r="AAD12" s="14"/>
      <c r="AAE12" s="14">
        <v>15</v>
      </c>
      <c r="AAF12" s="14" t="s">
        <v>1466</v>
      </c>
      <c r="AAG12" s="14"/>
      <c r="AAH12" s="14"/>
      <c r="AAI12" s="14">
        <v>15</v>
      </c>
      <c r="AAJ12" s="14" t="s">
        <v>1466</v>
      </c>
      <c r="AAK12" s="14"/>
      <c r="AAL12" s="14"/>
      <c r="AAM12" s="14">
        <v>15</v>
      </c>
      <c r="AAN12" s="14" t="s">
        <v>1466</v>
      </c>
      <c r="AAO12" s="14"/>
      <c r="AAP12" s="14"/>
      <c r="AAQ12" s="14">
        <v>15</v>
      </c>
      <c r="AAR12" s="14" t="s">
        <v>1466</v>
      </c>
      <c r="AAS12" s="14"/>
      <c r="AAT12" s="14"/>
      <c r="AAU12" s="14">
        <v>15</v>
      </c>
      <c r="AAV12" s="14" t="s">
        <v>1466</v>
      </c>
      <c r="AAW12" s="14"/>
      <c r="AAX12" s="14"/>
      <c r="AAY12" s="14">
        <v>15</v>
      </c>
      <c r="AAZ12" s="14" t="s">
        <v>1466</v>
      </c>
      <c r="ABA12" s="14"/>
      <c r="ABB12" s="14"/>
      <c r="ABC12" s="14">
        <v>15</v>
      </c>
      <c r="ABD12" s="14" t="s">
        <v>1466</v>
      </c>
      <c r="ABE12" s="14"/>
      <c r="ABF12" s="14"/>
      <c r="ABG12" s="14">
        <v>15</v>
      </c>
      <c r="ABH12" s="14" t="s">
        <v>1466</v>
      </c>
      <c r="ABI12" s="14"/>
      <c r="ABJ12" s="14"/>
      <c r="ABK12" s="14">
        <v>15</v>
      </c>
      <c r="ABL12" s="14" t="s">
        <v>1466</v>
      </c>
      <c r="ABM12" s="14"/>
      <c r="ABN12" s="14"/>
      <c r="ABO12" s="14">
        <v>15</v>
      </c>
      <c r="ABP12" s="14" t="s">
        <v>1466</v>
      </c>
      <c r="ABQ12" s="14"/>
      <c r="ABR12" s="14"/>
      <c r="ABS12" s="14">
        <v>15</v>
      </c>
      <c r="ABT12" s="14" t="s">
        <v>1466</v>
      </c>
      <c r="ABU12" s="14"/>
      <c r="ABV12" s="14"/>
      <c r="ABW12" s="14">
        <v>15</v>
      </c>
      <c r="ABX12" s="14" t="s">
        <v>1466</v>
      </c>
      <c r="ABY12" s="14"/>
      <c r="ABZ12" s="14"/>
      <c r="ACA12" s="14">
        <v>15</v>
      </c>
      <c r="ACB12" s="14" t="s">
        <v>1466</v>
      </c>
      <c r="ACC12" s="14"/>
      <c r="ACD12" s="14"/>
      <c r="ACE12" s="14">
        <v>15</v>
      </c>
      <c r="ACF12" s="14" t="s">
        <v>1466</v>
      </c>
      <c r="ACG12" s="14">
        <v>10</v>
      </c>
      <c r="ACH12" s="14" t="s">
        <v>1025</v>
      </c>
      <c r="ACI12" s="14"/>
      <c r="ACJ12" s="14"/>
      <c r="ACK12" s="14">
        <v>15</v>
      </c>
      <c r="ACL12" s="14" t="s">
        <v>1466</v>
      </c>
      <c r="ACM12" s="14">
        <v>10</v>
      </c>
      <c r="ACN12" s="14" t="s">
        <v>1025</v>
      </c>
      <c r="ACO12" s="14"/>
      <c r="ACP12" s="14"/>
      <c r="ACQ12" s="14">
        <v>15</v>
      </c>
      <c r="ACR12" s="14" t="s">
        <v>1466</v>
      </c>
      <c r="ACS12" s="14">
        <v>10</v>
      </c>
      <c r="ACT12" s="14" t="s">
        <v>1025</v>
      </c>
      <c r="ACU12" s="14"/>
      <c r="ACV12" s="14"/>
      <c r="ACW12" s="14">
        <v>15</v>
      </c>
      <c r="ACX12" s="14" t="s">
        <v>1466</v>
      </c>
      <c r="ACY12" s="14">
        <v>10</v>
      </c>
      <c r="ACZ12" s="14" t="s">
        <v>1025</v>
      </c>
      <c r="ADA12" s="14"/>
      <c r="ADB12" s="14"/>
      <c r="ADC12" s="14">
        <v>15</v>
      </c>
      <c r="ADD12" s="14" t="s">
        <v>1466</v>
      </c>
      <c r="ADE12" s="14">
        <v>10</v>
      </c>
      <c r="ADF12" s="14" t="s">
        <v>1025</v>
      </c>
      <c r="ADG12" s="14"/>
      <c r="ADH12" s="14"/>
      <c r="ADI12" s="14">
        <v>15</v>
      </c>
      <c r="ADJ12" s="14" t="s">
        <v>1466</v>
      </c>
      <c r="ADK12" s="14">
        <v>10</v>
      </c>
      <c r="ADL12" s="14" t="s">
        <v>1025</v>
      </c>
      <c r="ADM12" s="14"/>
      <c r="ADN12" s="14"/>
      <c r="ADO12" s="14">
        <v>15</v>
      </c>
      <c r="ADP12" s="14" t="s">
        <v>1466</v>
      </c>
      <c r="ADQ12" s="14">
        <v>10</v>
      </c>
      <c r="ADR12" s="14" t="s">
        <v>1025</v>
      </c>
      <c r="ADS12" s="14"/>
      <c r="ADT12" s="14"/>
      <c r="ADU12" s="14"/>
      <c r="ADV12" s="14"/>
      <c r="ADW12" s="14">
        <v>15</v>
      </c>
      <c r="ADX12" s="14" t="s">
        <v>1466</v>
      </c>
      <c r="ADY12" s="14">
        <v>10</v>
      </c>
      <c r="ADZ12" s="14" t="s">
        <v>1025</v>
      </c>
      <c r="AEA12" s="14"/>
      <c r="AEB12" s="14"/>
      <c r="AEC12" s="14"/>
      <c r="AED12" s="14"/>
      <c r="AEE12" s="14">
        <v>15</v>
      </c>
      <c r="AEF12" s="14" t="s">
        <v>1466</v>
      </c>
      <c r="AEG12" s="14">
        <v>10</v>
      </c>
      <c r="AEH12" s="14" t="s">
        <v>1025</v>
      </c>
      <c r="AEI12" s="14"/>
      <c r="AEJ12" s="14"/>
      <c r="AEK12" s="14"/>
      <c r="AEL12" s="14"/>
      <c r="AEM12" s="14">
        <v>15</v>
      </c>
      <c r="AEN12" s="14" t="s">
        <v>1466</v>
      </c>
      <c r="AEO12" s="14">
        <v>10</v>
      </c>
      <c r="AEP12" s="14" t="s">
        <v>1025</v>
      </c>
      <c r="AEQ12" s="14"/>
      <c r="AER12" s="14"/>
      <c r="AES12" s="14"/>
      <c r="AET12" s="14"/>
      <c r="AEU12" s="14">
        <v>15</v>
      </c>
      <c r="AEV12" s="14" t="s">
        <v>1466</v>
      </c>
      <c r="AEW12" s="14">
        <v>10</v>
      </c>
      <c r="AEX12" s="14" t="s">
        <v>1025</v>
      </c>
      <c r="AEY12" s="14"/>
      <c r="AEZ12" s="14"/>
      <c r="AFA12" s="14"/>
      <c r="AFB12" s="14"/>
      <c r="AFC12" s="14"/>
      <c r="AFD12" s="14"/>
      <c r="AFE12" s="14"/>
      <c r="AFF12" s="14"/>
      <c r="AFG12" s="14"/>
      <c r="AFH12" s="14"/>
      <c r="AFI12" s="14"/>
      <c r="AFJ12" s="14"/>
      <c r="AFK12" s="14"/>
      <c r="AFL12" s="14"/>
      <c r="AFM12" s="14"/>
      <c r="AFN12" s="14"/>
      <c r="AFO12" s="14"/>
      <c r="AFP12" s="14"/>
      <c r="AFQ12" s="14"/>
      <c r="AFR12" s="14"/>
      <c r="AFS12" s="14"/>
      <c r="AFT12" s="14"/>
      <c r="AFU12" s="14"/>
      <c r="AFV12" s="14"/>
      <c r="AFW12" s="14"/>
      <c r="AFX12" s="14"/>
      <c r="AFY12" s="14"/>
      <c r="AFZ12" s="14"/>
      <c r="AGA12" s="14">
        <f t="shared" ref="AGA12:AGC12" si="1841">AGA11+1</f>
        <v>10</v>
      </c>
      <c r="AGB12" s="14" t="s">
        <v>1681</v>
      </c>
      <c r="AGC12" s="14"/>
      <c r="AGD12" s="14"/>
      <c r="AGE12" s="14"/>
      <c r="AGF12" s="14"/>
      <c r="AGG12" s="14">
        <f t="shared" ref="AGG12:AGI12" si="1842">AGG11+1</f>
        <v>10</v>
      </c>
      <c r="AGH12" s="14" t="s">
        <v>1681</v>
      </c>
      <c r="AGI12" s="14"/>
      <c r="AGJ12" s="14"/>
      <c r="AGK12" s="14"/>
      <c r="AGL12" s="14"/>
      <c r="AGM12" s="14">
        <f t="shared" ref="AGM12:AGO12" si="1843">AGM11+1</f>
        <v>10</v>
      </c>
      <c r="AGN12" s="14" t="s">
        <v>1681</v>
      </c>
      <c r="AGO12" s="14"/>
      <c r="AGP12" s="14"/>
      <c r="AGQ12" s="14"/>
      <c r="AGR12" s="14"/>
      <c r="AGS12" s="14">
        <f t="shared" ref="AGS12:AGU12" si="1844">AGS11+1</f>
        <v>10</v>
      </c>
      <c r="AGT12" s="14" t="s">
        <v>1681</v>
      </c>
      <c r="AGU12" s="14"/>
      <c r="AGV12" s="14"/>
      <c r="AGW12" s="14"/>
      <c r="AGX12" s="14"/>
      <c r="AGY12" s="14">
        <f t="shared" ref="AGY12:AHA12" si="1845">AGY11+1</f>
        <v>10</v>
      </c>
      <c r="AGZ12" s="14" t="s">
        <v>1681</v>
      </c>
      <c r="AHA12" s="14"/>
      <c r="AHB12" s="14"/>
      <c r="AHC12" s="14"/>
      <c r="AHD12" s="14"/>
      <c r="AHE12" s="14">
        <f t="shared" ref="AHE12:AHG12" si="1846">AHE11+1</f>
        <v>10</v>
      </c>
      <c r="AHF12" s="14" t="s">
        <v>1681</v>
      </c>
      <c r="AHG12" s="14"/>
      <c r="AHH12" s="14"/>
      <c r="AHI12" s="14"/>
      <c r="AHJ12" s="14"/>
      <c r="AHK12" s="14">
        <f t="shared" ref="AHK12:AHM12" si="1847">AHK11+1</f>
        <v>10</v>
      </c>
      <c r="AHL12" s="14" t="s">
        <v>1681</v>
      </c>
      <c r="AHM12" s="14"/>
      <c r="AHN12" s="14"/>
      <c r="AHO12" s="14"/>
      <c r="AHP12" s="14"/>
      <c r="AHQ12" s="14">
        <f t="shared" ref="AHQ12:AHS12" si="1848">AHQ11+1</f>
        <v>10</v>
      </c>
      <c r="AHR12" s="14" t="s">
        <v>1681</v>
      </c>
      <c r="AHS12" s="14"/>
      <c r="AHT12" s="14"/>
      <c r="AHU12" s="14"/>
      <c r="AHV12" s="14"/>
      <c r="AHW12" s="14">
        <f t="shared" ref="AHW12:AHY12" si="1849">AHW11+1</f>
        <v>10</v>
      </c>
      <c r="AHX12" s="14" t="s">
        <v>1681</v>
      </c>
      <c r="AHY12" s="14"/>
      <c r="AHZ12" s="14"/>
      <c r="AIA12" s="14"/>
      <c r="AIB12" s="14"/>
      <c r="AIC12" s="14">
        <f t="shared" ref="AIC12:AIE12" si="1850">AIC11+1</f>
        <v>10</v>
      </c>
      <c r="AID12" s="14" t="s">
        <v>1681</v>
      </c>
      <c r="AIE12" s="14"/>
      <c r="AIF12" s="14"/>
      <c r="AIG12" s="14"/>
      <c r="AIH12" s="14"/>
      <c r="AII12" s="14">
        <f t="shared" ref="AII12:AIK12" si="1851">AII11+1</f>
        <v>10</v>
      </c>
      <c r="AIJ12" s="14" t="s">
        <v>1681</v>
      </c>
      <c r="AIK12" s="14"/>
      <c r="AIL12" s="14"/>
      <c r="AIM12" s="14"/>
      <c r="AIN12" s="14"/>
      <c r="AIO12" s="14">
        <f t="shared" ref="AIO12:AIQ12" si="1852">AIO11+1</f>
        <v>10</v>
      </c>
      <c r="AIP12" s="14" t="s">
        <v>1681</v>
      </c>
      <c r="AIQ12" s="14"/>
      <c r="AIR12" s="14"/>
      <c r="AIS12" s="14"/>
      <c r="AIT12" s="14"/>
      <c r="AIU12" s="14">
        <f t="shared" ref="AIU12:AIW12" si="1853">AIU11+1</f>
        <v>10</v>
      </c>
      <c r="AIV12" s="14" t="s">
        <v>1681</v>
      </c>
      <c r="AIW12" s="14"/>
      <c r="AIX12" s="14"/>
      <c r="AIY12" s="14"/>
      <c r="AIZ12" s="14"/>
      <c r="AJA12" s="14">
        <f t="shared" ref="AJA12:AJC12" si="1854">AJA11+1</f>
        <v>10</v>
      </c>
      <c r="AJB12" s="14" t="s">
        <v>1681</v>
      </c>
      <c r="AJC12" s="14"/>
      <c r="AJD12" s="14"/>
      <c r="AJE12" s="14"/>
      <c r="AJF12" s="14"/>
      <c r="AJG12" s="14"/>
      <c r="AJH12" s="14"/>
      <c r="AJI12" s="14"/>
      <c r="AJJ12" s="14"/>
      <c r="AJK12" s="14"/>
      <c r="AJL12" s="14"/>
      <c r="AJM12" s="14"/>
      <c r="AJN12" s="14"/>
      <c r="AJO12" s="14"/>
      <c r="AJP12" s="14"/>
      <c r="AJQ12" s="14"/>
      <c r="AJR12" s="14"/>
      <c r="AJS12" s="14"/>
      <c r="AJT12" s="14"/>
      <c r="AJU12" s="14"/>
      <c r="AJV12" s="14"/>
      <c r="AJW12" s="14"/>
      <c r="AJX12" s="14"/>
      <c r="AJY12" s="14"/>
      <c r="AJZ12" s="14"/>
      <c r="AKA12" s="14"/>
      <c r="AKB12" s="14"/>
      <c r="AKC12" s="14"/>
      <c r="AKD12" s="14"/>
      <c r="AKE12" s="14"/>
      <c r="AKF12" s="14"/>
      <c r="AKG12" s="14"/>
      <c r="AKH12" s="14"/>
      <c r="AKI12" s="14"/>
      <c r="AKJ12" s="14"/>
      <c r="AKK12" s="14"/>
      <c r="AKL12" s="14"/>
      <c r="AKM12" s="14"/>
      <c r="AKN12" s="14"/>
      <c r="AKO12" s="14"/>
      <c r="AKP12" s="14"/>
      <c r="AKQ12" s="14"/>
      <c r="AKR12" s="14"/>
      <c r="AKS12" s="14"/>
      <c r="AKT12" s="14"/>
      <c r="AKU12" s="14"/>
      <c r="AKV12" s="14"/>
      <c r="AKW12" s="14"/>
      <c r="AKX12" s="14"/>
      <c r="AKY12" s="14"/>
      <c r="AKZ12" s="14"/>
      <c r="ALA12" s="14"/>
      <c r="ALB12" s="14"/>
      <c r="ALC12" s="14"/>
      <c r="ALD12" s="14"/>
      <c r="ALE12" s="14"/>
      <c r="ALF12" s="14"/>
      <c r="ALG12" s="14"/>
      <c r="ALH12" s="14"/>
      <c r="ALI12" s="14"/>
      <c r="ALJ12" s="14"/>
      <c r="ALK12" s="14"/>
      <c r="ALL12" s="14"/>
      <c r="ALM12" s="14"/>
      <c r="ALN12" s="14"/>
      <c r="ALO12" s="14"/>
      <c r="ALP12" s="14"/>
      <c r="ALQ12" s="14"/>
      <c r="ALR12" s="14"/>
      <c r="ALS12" s="14"/>
      <c r="ALT12" s="14"/>
      <c r="ALU12" s="14"/>
      <c r="ALV12" s="14"/>
      <c r="ALW12" s="14"/>
      <c r="ALX12" s="14"/>
      <c r="ALY12" s="14"/>
      <c r="ALZ12" s="14"/>
      <c r="AMA12" s="14"/>
      <c r="AMB12" s="14"/>
      <c r="AMC12" s="14"/>
      <c r="AMD12" s="14"/>
      <c r="AME12" s="14"/>
      <c r="AMF12" s="14"/>
      <c r="AMG12" s="14"/>
      <c r="AMH12" s="14"/>
      <c r="AMI12" s="14"/>
      <c r="AMJ12" s="14"/>
      <c r="AMK12" s="14"/>
      <c r="AML12" s="14"/>
      <c r="AMM12" s="14"/>
      <c r="AMN12" s="14"/>
      <c r="AMO12" s="14"/>
      <c r="AMP12" s="14"/>
      <c r="AMQ12" s="14"/>
      <c r="AMR12" s="14"/>
      <c r="AMS12" s="14"/>
      <c r="AMT12" s="14"/>
      <c r="AMU12" s="14"/>
      <c r="AMV12" s="14"/>
      <c r="AMW12" s="14"/>
      <c r="AMX12" s="14"/>
      <c r="AMY12" s="14"/>
      <c r="AMZ12" s="14"/>
      <c r="ANA12" s="14"/>
      <c r="ANB12" s="14"/>
      <c r="ANC12" s="14"/>
      <c r="AND12" s="14"/>
      <c r="ANE12" s="14"/>
      <c r="ANF12" s="14"/>
      <c r="ANG12" s="14"/>
      <c r="ANH12" s="14"/>
      <c r="ANI12" s="14"/>
      <c r="ANJ12" s="14"/>
      <c r="ANK12" s="14"/>
      <c r="ANL12" s="14"/>
      <c r="ANM12" s="14"/>
      <c r="ANN12" s="14"/>
      <c r="ANO12" s="14"/>
      <c r="ANP12" s="14"/>
      <c r="ANQ12" s="14"/>
      <c r="ANR12" s="14"/>
      <c r="ANS12" s="14"/>
      <c r="ANT12" s="14"/>
      <c r="ANU12" s="14"/>
      <c r="ANV12" s="14"/>
      <c r="ANW12" s="14"/>
      <c r="ANX12" s="14"/>
      <c r="ANY12" s="14">
        <f t="shared" ref="ANY12:AOA12" si="1855">ANY11+1</f>
        <v>10</v>
      </c>
      <c r="ANZ12" s="14" t="s">
        <v>1801</v>
      </c>
      <c r="AOA12" s="14"/>
      <c r="AOB12" s="14"/>
      <c r="AOC12" s="14"/>
      <c r="AOD12" s="14"/>
      <c r="AOE12" s="14"/>
      <c r="AOF12" s="14"/>
      <c r="AOG12" s="14"/>
      <c r="AOH12" s="14"/>
      <c r="AOI12" s="14"/>
      <c r="AOJ12" s="14"/>
      <c r="AOK12" s="14"/>
      <c r="AOL12" s="14"/>
      <c r="AOM12" s="14"/>
      <c r="AON12" s="14"/>
      <c r="AOO12" s="14"/>
      <c r="AOP12" s="14"/>
      <c r="AOQ12" s="14"/>
      <c r="AOR12" s="14"/>
      <c r="AOS12" s="14">
        <f t="shared" ref="AOS12:AOU12" si="1856">AOS11+1</f>
        <v>10</v>
      </c>
      <c r="AOT12" s="14" t="s">
        <v>1801</v>
      </c>
      <c r="AOU12" s="14"/>
      <c r="AOV12" s="14"/>
      <c r="AOW12" s="14"/>
      <c r="AOX12" s="14"/>
      <c r="AOY12" s="14"/>
      <c r="AOZ12" s="14"/>
      <c r="APA12" s="14"/>
      <c r="APB12" s="14"/>
      <c r="APC12" s="14"/>
      <c r="APD12" s="14"/>
      <c r="APE12" s="14"/>
      <c r="APF12" s="14"/>
      <c r="APG12" s="14"/>
      <c r="APH12" s="14"/>
      <c r="API12" s="14"/>
      <c r="APJ12" s="14"/>
      <c r="APK12" s="14"/>
      <c r="APL12" s="14"/>
      <c r="APM12" s="14"/>
      <c r="APN12" s="14"/>
      <c r="APO12" s="14">
        <f t="shared" ref="APO12:APQ12" si="1857">APO11+1</f>
        <v>10</v>
      </c>
      <c r="APP12" s="14" t="s">
        <v>1801</v>
      </c>
      <c r="APQ12" s="14"/>
      <c r="APR12" s="14"/>
      <c r="APS12" s="14">
        <f t="shared" ref="APS12:APU12" si="1858">APS11+1</f>
        <v>10</v>
      </c>
      <c r="APT12" s="14" t="s">
        <v>1801</v>
      </c>
      <c r="APU12" s="14"/>
      <c r="APV12" s="14"/>
      <c r="APW12" s="14"/>
      <c r="APX12" s="14"/>
      <c r="APY12" s="14"/>
      <c r="APZ12" s="14"/>
      <c r="AQA12" s="14">
        <f t="shared" ref="AQA12:AQC12" si="1859">AQA11+1</f>
        <v>10</v>
      </c>
      <c r="AQB12" s="14" t="s">
        <v>1801</v>
      </c>
      <c r="AQC12" s="14"/>
      <c r="AQD12" s="14"/>
      <c r="AQE12" s="14"/>
      <c r="AQF12" s="14"/>
      <c r="AQG12" s="14"/>
      <c r="AQH12" s="14"/>
      <c r="AQI12" s="14">
        <f t="shared" ref="AQI12:AQK12" si="1860">AQI11+1</f>
        <v>10</v>
      </c>
      <c r="AQJ12" s="14" t="s">
        <v>1801</v>
      </c>
      <c r="AQK12" s="14"/>
      <c r="AQL12" s="14"/>
      <c r="AQM12" s="14"/>
      <c r="AQN12" s="14"/>
      <c r="AQO12" s="14"/>
      <c r="AQP12" s="14"/>
      <c r="AQQ12" s="14">
        <f t="shared" ref="AQQ12:AQS12" si="1861">AQQ11+1</f>
        <v>10</v>
      </c>
      <c r="AQR12" s="14" t="s">
        <v>1801</v>
      </c>
      <c r="AQS12" s="14"/>
      <c r="AQT12" s="14"/>
      <c r="AQU12" s="14"/>
      <c r="AQV12" s="14"/>
      <c r="AQW12" s="14"/>
      <c r="AQX12" s="14"/>
      <c r="AQY12" s="14">
        <f t="shared" ref="AQY12:ARA12" si="1862">AQY11+1</f>
        <v>10</v>
      </c>
      <c r="AQZ12" s="14" t="s">
        <v>1801</v>
      </c>
      <c r="ARA12" s="14"/>
      <c r="ARB12" s="14"/>
      <c r="ARC12" s="14"/>
      <c r="ARD12" s="14"/>
      <c r="ARE12" s="14"/>
      <c r="ARF12" s="14"/>
      <c r="ARG12" s="14">
        <f t="shared" ref="ARG12:ARI12" si="1863">ARG11+1</f>
        <v>10</v>
      </c>
      <c r="ARH12" s="14" t="s">
        <v>1801</v>
      </c>
      <c r="ARI12" s="14"/>
      <c r="ARJ12" s="14"/>
      <c r="ARK12" s="14"/>
      <c r="ARL12" s="14"/>
      <c r="ARM12" s="14"/>
      <c r="ARN12" s="14"/>
      <c r="ARO12" s="14">
        <f t="shared" ref="ARO12:ARQ12" si="1864">ARO11+1</f>
        <v>10</v>
      </c>
      <c r="ARP12" s="14" t="s">
        <v>1801</v>
      </c>
      <c r="ARQ12" s="14"/>
      <c r="ARR12" s="14"/>
      <c r="ARS12" s="14"/>
      <c r="ART12" s="14"/>
      <c r="ARU12" s="14"/>
      <c r="ARV12" s="14"/>
      <c r="ARW12" s="14"/>
      <c r="ARX12" s="14"/>
      <c r="ARY12" s="14"/>
      <c r="ARZ12" s="14"/>
      <c r="ASA12" s="14"/>
      <c r="ASB12" s="14"/>
      <c r="ASC12" s="14"/>
      <c r="ASD12" s="14"/>
      <c r="ASE12" s="14"/>
      <c r="ASF12" s="14"/>
      <c r="ASG12" s="14"/>
      <c r="ASH12" s="14"/>
      <c r="ASI12" s="14"/>
      <c r="ASJ12" s="14"/>
      <c r="ASK12" s="14"/>
      <c r="ASL12" s="14"/>
      <c r="ASM12" s="14"/>
      <c r="ASN12" s="14"/>
      <c r="ASO12" s="14"/>
      <c r="ASP12" s="14"/>
    </row>
    <row r="13" spans="1:1186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>
        <v>11</v>
      </c>
      <c r="GV13" s="14" t="s">
        <v>1141</v>
      </c>
      <c r="GW13" s="14">
        <v>11</v>
      </c>
      <c r="GX13" s="14" t="s">
        <v>1141</v>
      </c>
      <c r="GY13" s="14"/>
      <c r="GZ13" s="14"/>
      <c r="HA13" s="14">
        <v>11</v>
      </c>
      <c r="HB13" s="14" t="s">
        <v>1141</v>
      </c>
      <c r="HC13" s="14"/>
      <c r="HD13" s="14"/>
      <c r="HE13" s="14">
        <v>11</v>
      </c>
      <c r="HF13" s="14" t="s">
        <v>1141</v>
      </c>
      <c r="HG13" s="14"/>
      <c r="HH13" s="14"/>
      <c r="HI13" s="14">
        <v>11</v>
      </c>
      <c r="HJ13" s="14" t="s">
        <v>1141</v>
      </c>
      <c r="HK13" s="14"/>
      <c r="HL13" s="14"/>
      <c r="HM13" s="14">
        <v>11</v>
      </c>
      <c r="HN13" s="14" t="s">
        <v>1141</v>
      </c>
      <c r="HO13" s="14"/>
      <c r="HP13" s="14"/>
      <c r="HQ13" s="14">
        <v>11</v>
      </c>
      <c r="HR13" s="14" t="s">
        <v>1141</v>
      </c>
      <c r="HS13" s="14"/>
      <c r="HT13" s="14"/>
      <c r="HU13" s="14">
        <v>11</v>
      </c>
      <c r="HV13" s="14" t="s">
        <v>1141</v>
      </c>
      <c r="HW13" s="14"/>
      <c r="HX13" s="14"/>
      <c r="HY13" s="14">
        <v>11</v>
      </c>
      <c r="HZ13" s="14" t="s">
        <v>1141</v>
      </c>
      <c r="IA13" s="14"/>
      <c r="IB13" s="14"/>
      <c r="IC13" s="14">
        <v>11</v>
      </c>
      <c r="ID13" s="14" t="s">
        <v>1141</v>
      </c>
      <c r="IE13" s="14"/>
      <c r="IF13" s="14"/>
      <c r="IG13" s="14">
        <v>11</v>
      </c>
      <c r="IH13" s="14" t="s">
        <v>1141</v>
      </c>
      <c r="II13" s="14"/>
      <c r="IJ13" s="14"/>
      <c r="IK13" s="14">
        <v>11</v>
      </c>
      <c r="IL13" s="14" t="s">
        <v>1141</v>
      </c>
      <c r="IM13" s="14"/>
      <c r="IN13" s="14"/>
      <c r="IO13" s="14">
        <v>11</v>
      </c>
      <c r="IP13" s="14" t="s">
        <v>1141</v>
      </c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4"/>
      <c r="NV13" s="14"/>
      <c r="NW13" s="14"/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/>
      <c r="PY13" s="14"/>
      <c r="PZ13" s="14"/>
      <c r="QA13" s="14"/>
      <c r="QB13" s="14"/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/>
      <c r="QQ13" s="14"/>
      <c r="QR13" s="14"/>
      <c r="QS13" s="14"/>
      <c r="QT13" s="14"/>
      <c r="QU13" s="14"/>
      <c r="QV13" s="14"/>
      <c r="QW13" s="14"/>
      <c r="QX13" s="14"/>
      <c r="QY13" s="14"/>
      <c r="QZ13" s="14"/>
      <c r="RA13" s="14"/>
      <c r="RB13" s="14"/>
      <c r="RC13" s="14"/>
      <c r="RD13" s="14"/>
      <c r="RE13" s="14"/>
      <c r="RF13" s="14"/>
      <c r="RG13" s="14"/>
      <c r="RH13" s="14"/>
      <c r="RI13" s="14"/>
      <c r="RJ13" s="14"/>
      <c r="RK13" s="14"/>
      <c r="RL13" s="14"/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/>
      <c r="SA13" s="14"/>
      <c r="SB13" s="14"/>
      <c r="SC13" s="14"/>
      <c r="SD13" s="14"/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/>
      <c r="SS13" s="14"/>
      <c r="ST13" s="14"/>
      <c r="SU13" s="14"/>
      <c r="SV13" s="14"/>
      <c r="SW13" s="14"/>
      <c r="SX13" s="14"/>
      <c r="SY13" s="14"/>
      <c r="SZ13" s="14"/>
      <c r="TA13" s="14"/>
      <c r="TB13" s="14"/>
      <c r="TC13" s="14"/>
      <c r="TD13" s="14"/>
      <c r="TE13" s="14"/>
      <c r="TF13" s="14"/>
      <c r="TG13" s="14"/>
      <c r="TH13" s="14"/>
      <c r="TI13" s="14"/>
      <c r="TJ13" s="14"/>
      <c r="TK13" s="14"/>
      <c r="TL13" s="14"/>
      <c r="TM13" s="14"/>
      <c r="TN13" s="14"/>
      <c r="TO13" s="14"/>
      <c r="TP13" s="14"/>
      <c r="TQ13" s="14"/>
      <c r="TR13" s="14"/>
      <c r="TS13" s="14"/>
      <c r="TT13" s="14"/>
      <c r="TU13" s="14"/>
      <c r="TV13" s="14"/>
      <c r="TW13" s="14"/>
      <c r="TX13" s="14"/>
      <c r="TY13" s="14"/>
      <c r="TZ13" s="14"/>
      <c r="UA13" s="14"/>
      <c r="UB13" s="14"/>
      <c r="UC13" s="14"/>
      <c r="UD13" s="14"/>
      <c r="UE13" s="14"/>
      <c r="UF13" s="14"/>
      <c r="UG13" s="14"/>
      <c r="UH13" s="14"/>
      <c r="UI13" s="14"/>
      <c r="UJ13" s="14"/>
      <c r="UK13" s="14"/>
      <c r="UL13" s="14"/>
      <c r="UM13" s="14"/>
      <c r="UN13" s="14"/>
      <c r="UO13" s="14"/>
      <c r="UP13" s="14"/>
      <c r="UQ13" s="14"/>
      <c r="UR13" s="14"/>
      <c r="US13" s="14"/>
      <c r="UT13" s="14"/>
      <c r="UU13" s="14"/>
      <c r="UV13" s="14"/>
      <c r="UW13" s="14"/>
      <c r="UX13" s="14"/>
      <c r="UY13" s="14"/>
      <c r="UZ13" s="14"/>
      <c r="VA13" s="14"/>
      <c r="VB13" s="14"/>
      <c r="VC13" s="14"/>
      <c r="VD13" s="14"/>
      <c r="VE13" s="14"/>
      <c r="VF13" s="14"/>
      <c r="VG13" s="14"/>
      <c r="VH13" s="14"/>
      <c r="VI13" s="14"/>
      <c r="VJ13" s="14"/>
      <c r="VK13" s="14"/>
      <c r="VL13" s="14"/>
      <c r="VM13" s="14"/>
      <c r="VN13" s="14"/>
      <c r="VO13" s="14"/>
      <c r="VP13" s="14"/>
      <c r="VQ13" s="14"/>
      <c r="VR13" s="14"/>
      <c r="VS13" s="14"/>
      <c r="VT13" s="14"/>
      <c r="VU13" s="14"/>
      <c r="VV13" s="14"/>
      <c r="VW13" s="14"/>
      <c r="VX13" s="14"/>
      <c r="VY13" s="14"/>
      <c r="VZ13" s="14"/>
      <c r="WA13" s="14"/>
      <c r="WB13" s="14"/>
      <c r="WC13" s="14"/>
      <c r="WD13" s="14"/>
      <c r="WE13" s="14"/>
      <c r="WF13" s="14"/>
      <c r="WG13" s="14"/>
      <c r="WH13" s="14"/>
      <c r="WI13" s="14"/>
      <c r="WJ13" s="14"/>
      <c r="WK13" s="14"/>
      <c r="WL13" s="14"/>
      <c r="WM13" s="14"/>
      <c r="WN13" s="14"/>
      <c r="WO13" s="14"/>
      <c r="WP13" s="14"/>
      <c r="WQ13" s="14"/>
      <c r="WR13" s="14"/>
      <c r="WS13" s="14"/>
      <c r="WT13" s="14"/>
      <c r="WU13" s="14"/>
      <c r="WV13" s="14"/>
      <c r="WW13" s="14"/>
      <c r="WX13" s="14"/>
      <c r="WY13" s="14"/>
      <c r="WZ13" s="14"/>
      <c r="XA13" s="14"/>
      <c r="XB13" s="14"/>
      <c r="XC13" s="14"/>
      <c r="XD13" s="14"/>
      <c r="XE13" s="14"/>
      <c r="XF13" s="14"/>
      <c r="XG13" s="14"/>
      <c r="XH13" s="14"/>
      <c r="XI13" s="14"/>
      <c r="XJ13" s="14"/>
      <c r="XK13" s="14"/>
      <c r="XL13" s="14"/>
      <c r="XM13" s="14"/>
      <c r="XN13" s="14"/>
      <c r="XO13" s="14"/>
      <c r="XP13" s="14"/>
      <c r="XQ13" s="14"/>
      <c r="XR13" s="14"/>
      <c r="XS13" s="14">
        <f t="shared" si="1666"/>
        <v>11</v>
      </c>
      <c r="XT13" s="14" t="s">
        <v>1435</v>
      </c>
      <c r="XV13" s="14"/>
      <c r="XW13" s="14"/>
      <c r="XX13" s="14"/>
      <c r="XY13" s="14">
        <f t="shared" si="1667"/>
        <v>11</v>
      </c>
      <c r="XZ13" s="14" t="s">
        <v>1435</v>
      </c>
      <c r="YA13" s="14"/>
      <c r="YB13" s="14"/>
      <c r="YC13" s="14"/>
      <c r="YD13" s="14"/>
      <c r="YE13" s="14">
        <f t="shared" si="1668"/>
        <v>11</v>
      </c>
      <c r="YF13" s="14" t="s">
        <v>1435</v>
      </c>
      <c r="YG13" s="14"/>
      <c r="YH13" s="14"/>
      <c r="YI13" s="14"/>
      <c r="YJ13" s="14"/>
      <c r="YK13" s="14">
        <f t="shared" si="1669"/>
        <v>11</v>
      </c>
      <c r="YL13" s="14" t="s">
        <v>1435</v>
      </c>
      <c r="YM13" s="14"/>
      <c r="YN13" s="14"/>
      <c r="YO13" s="14"/>
      <c r="YP13" s="14"/>
      <c r="YQ13" s="14">
        <f t="shared" ca="1" si="1670"/>
        <v>11</v>
      </c>
      <c r="YR13" s="14" t="s">
        <v>1435</v>
      </c>
      <c r="YS13" s="14"/>
      <c r="YT13" s="14"/>
      <c r="YU13" s="14"/>
      <c r="YV13" s="14"/>
      <c r="YW13" s="14">
        <f t="shared" ca="1" si="1671"/>
        <v>11</v>
      </c>
      <c r="YX13" s="14" t="s">
        <v>1435</v>
      </c>
      <c r="YY13" s="14"/>
      <c r="YZ13" s="14"/>
      <c r="ZA13" s="14"/>
      <c r="ZB13" s="14"/>
      <c r="ZC13" s="14">
        <f t="shared" ca="1" si="1672"/>
        <v>11</v>
      </c>
      <c r="ZD13" s="14" t="s">
        <v>1435</v>
      </c>
      <c r="ZE13" s="14"/>
      <c r="ZF13" s="14"/>
      <c r="ZG13" s="14"/>
      <c r="ZH13" s="14"/>
      <c r="ZI13" s="14"/>
      <c r="ZJ13" s="14"/>
      <c r="ZK13" s="14"/>
      <c r="ZL13" s="14"/>
      <c r="ZM13" s="14"/>
      <c r="ZN13" s="14"/>
      <c r="ZO13" s="14">
        <v>16</v>
      </c>
      <c r="ZP13" s="14" t="s">
        <v>1467</v>
      </c>
      <c r="ZQ13" s="14"/>
      <c r="ZR13" s="14"/>
      <c r="ZS13" s="14">
        <v>16</v>
      </c>
      <c r="ZT13" s="14" t="s">
        <v>1467</v>
      </c>
      <c r="ZU13" s="14"/>
      <c r="ZV13" s="14"/>
      <c r="ZW13" s="14">
        <v>16</v>
      </c>
      <c r="ZX13" s="14" t="s">
        <v>1467</v>
      </c>
      <c r="ZY13" s="14"/>
      <c r="ZZ13" s="14"/>
      <c r="AAA13" s="14">
        <v>16</v>
      </c>
      <c r="AAB13" s="14" t="s">
        <v>1467</v>
      </c>
      <c r="AAC13" s="14"/>
      <c r="AAD13" s="14"/>
      <c r="AAE13" s="14">
        <v>16</v>
      </c>
      <c r="AAF13" s="14" t="s">
        <v>1467</v>
      </c>
      <c r="AAG13" s="14"/>
      <c r="AAH13" s="14"/>
      <c r="AAI13" s="14">
        <v>16</v>
      </c>
      <c r="AAJ13" s="14" t="s">
        <v>1467</v>
      </c>
      <c r="AAK13" s="14"/>
      <c r="AAL13" s="14"/>
      <c r="AAM13" s="14">
        <v>16</v>
      </c>
      <c r="AAN13" s="14" t="s">
        <v>1467</v>
      </c>
      <c r="AAO13" s="14"/>
      <c r="AAP13" s="14"/>
      <c r="AAQ13" s="14">
        <v>16</v>
      </c>
      <c r="AAR13" s="14" t="s">
        <v>1467</v>
      </c>
      <c r="AAS13" s="14"/>
      <c r="AAT13" s="14"/>
      <c r="AAU13" s="14">
        <v>16</v>
      </c>
      <c r="AAV13" s="14" t="s">
        <v>1467</v>
      </c>
      <c r="AAW13" s="14"/>
      <c r="AAX13" s="14"/>
      <c r="AAY13" s="14">
        <v>16</v>
      </c>
      <c r="AAZ13" s="14" t="s">
        <v>1467</v>
      </c>
      <c r="ABA13" s="14"/>
      <c r="ABB13" s="14"/>
      <c r="ABC13" s="14">
        <v>16</v>
      </c>
      <c r="ABD13" s="14" t="s">
        <v>1467</v>
      </c>
      <c r="ABE13" s="14"/>
      <c r="ABF13" s="14"/>
      <c r="ABG13" s="14">
        <v>16</v>
      </c>
      <c r="ABH13" s="14" t="s">
        <v>1467</v>
      </c>
      <c r="ABI13" s="14"/>
      <c r="ABJ13" s="14"/>
      <c r="ABK13" s="14">
        <v>16</v>
      </c>
      <c r="ABL13" s="14" t="s">
        <v>1467</v>
      </c>
      <c r="ABM13" s="14"/>
      <c r="ABN13" s="14"/>
      <c r="ABO13" s="14">
        <v>16</v>
      </c>
      <c r="ABP13" s="14" t="s">
        <v>1467</v>
      </c>
      <c r="ABQ13" s="14"/>
      <c r="ABR13" s="14"/>
      <c r="ABS13" s="14">
        <v>16</v>
      </c>
      <c r="ABT13" s="14" t="s">
        <v>1467</v>
      </c>
      <c r="ABU13" s="14"/>
      <c r="ABV13" s="14"/>
      <c r="ABW13" s="14">
        <v>16</v>
      </c>
      <c r="ABX13" s="14" t="s">
        <v>1467</v>
      </c>
      <c r="ABY13" s="14"/>
      <c r="ABZ13" s="14"/>
      <c r="ACA13" s="14">
        <v>16</v>
      </c>
      <c r="ACB13" s="14" t="s">
        <v>1467</v>
      </c>
      <c r="ACC13" s="14"/>
      <c r="ACD13" s="14"/>
      <c r="ACE13" s="14">
        <v>16</v>
      </c>
      <c r="ACF13" s="14" t="s">
        <v>1467</v>
      </c>
      <c r="ACG13" s="14">
        <v>11</v>
      </c>
      <c r="ACH13" s="14" t="s">
        <v>1537</v>
      </c>
      <c r="ACI13" s="14"/>
      <c r="ACJ13" s="14"/>
      <c r="ACK13" s="14">
        <v>16</v>
      </c>
      <c r="ACL13" s="14" t="s">
        <v>1467</v>
      </c>
      <c r="ACM13" s="14">
        <v>11</v>
      </c>
      <c r="ACN13" s="14" t="s">
        <v>1537</v>
      </c>
      <c r="ACO13" s="14"/>
      <c r="ACP13" s="14"/>
      <c r="ACQ13" s="14">
        <v>16</v>
      </c>
      <c r="ACR13" s="14" t="s">
        <v>1467</v>
      </c>
      <c r="ACS13" s="14">
        <v>11</v>
      </c>
      <c r="ACT13" s="14" t="s">
        <v>1537</v>
      </c>
      <c r="ACU13" s="14"/>
      <c r="ACV13" s="14"/>
      <c r="ACW13" s="14">
        <v>16</v>
      </c>
      <c r="ACX13" s="14" t="s">
        <v>1467</v>
      </c>
      <c r="ACY13" s="14">
        <v>11</v>
      </c>
      <c r="ACZ13" s="14" t="s">
        <v>1537</v>
      </c>
      <c r="ADA13" s="14"/>
      <c r="ADB13" s="14"/>
      <c r="ADC13" s="14">
        <v>16</v>
      </c>
      <c r="ADD13" s="14" t="s">
        <v>1467</v>
      </c>
      <c r="ADE13" s="14">
        <v>11</v>
      </c>
      <c r="ADF13" s="14" t="s">
        <v>1537</v>
      </c>
      <c r="ADG13" s="14"/>
      <c r="ADH13" s="14"/>
      <c r="ADI13" s="14">
        <v>16</v>
      </c>
      <c r="ADJ13" s="14" t="s">
        <v>1467</v>
      </c>
      <c r="ADK13" s="14">
        <v>11</v>
      </c>
      <c r="ADL13" s="14" t="s">
        <v>1537</v>
      </c>
      <c r="ADM13" s="14"/>
      <c r="ADN13" s="14"/>
      <c r="ADO13" s="14">
        <v>16</v>
      </c>
      <c r="ADP13" s="14" t="s">
        <v>1467</v>
      </c>
      <c r="ADQ13" s="14">
        <v>11</v>
      </c>
      <c r="ADR13" s="14" t="s">
        <v>1537</v>
      </c>
      <c r="ADS13" s="14"/>
      <c r="ADT13" s="14"/>
      <c r="ADU13" s="14"/>
      <c r="ADV13" s="14"/>
      <c r="ADW13" s="14">
        <v>16</v>
      </c>
      <c r="ADX13" s="14" t="s">
        <v>1467</v>
      </c>
      <c r="ADY13" s="14">
        <v>11</v>
      </c>
      <c r="ADZ13" s="14" t="s">
        <v>1537</v>
      </c>
      <c r="AEA13" s="14"/>
      <c r="AEB13" s="14"/>
      <c r="AEC13" s="14"/>
      <c r="AED13" s="14"/>
      <c r="AEE13" s="14">
        <v>16</v>
      </c>
      <c r="AEF13" s="14" t="s">
        <v>1467</v>
      </c>
      <c r="AEG13" s="14">
        <v>11</v>
      </c>
      <c r="AEH13" s="14" t="s">
        <v>1537</v>
      </c>
      <c r="AEI13" s="14"/>
      <c r="AEJ13" s="14"/>
      <c r="AEK13" s="14"/>
      <c r="AEL13" s="14"/>
      <c r="AEM13" s="14">
        <v>16</v>
      </c>
      <c r="AEN13" s="14" t="s">
        <v>1467</v>
      </c>
      <c r="AEO13" s="14">
        <v>11</v>
      </c>
      <c r="AEP13" s="14" t="s">
        <v>1537</v>
      </c>
      <c r="AEQ13" s="14"/>
      <c r="AER13" s="14"/>
      <c r="AES13" s="14"/>
      <c r="AET13" s="14"/>
      <c r="AEU13" s="14">
        <v>16</v>
      </c>
      <c r="AEV13" s="14" t="s">
        <v>1467</v>
      </c>
      <c r="AEW13" s="14">
        <v>11</v>
      </c>
      <c r="AEX13" s="14" t="s">
        <v>1537</v>
      </c>
      <c r="AEY13" s="14"/>
      <c r="AEZ13" s="14"/>
      <c r="AFA13" s="14"/>
      <c r="AFB13" s="14"/>
      <c r="AFC13" s="14"/>
      <c r="AFD13" s="14"/>
      <c r="AFE13" s="14"/>
      <c r="AFF13" s="14"/>
      <c r="AFG13" s="14"/>
      <c r="AFH13" s="14"/>
      <c r="AFI13" s="14"/>
      <c r="AFJ13" s="14"/>
      <c r="AFK13" s="14"/>
      <c r="AFL13" s="14"/>
      <c r="AFM13" s="14"/>
      <c r="AFN13" s="14"/>
      <c r="AFO13" s="14"/>
      <c r="AFP13" s="14"/>
      <c r="AFQ13" s="14"/>
      <c r="AFR13" s="14"/>
      <c r="AFS13" s="14"/>
      <c r="AFT13" s="14"/>
      <c r="AFU13" s="14"/>
      <c r="AFV13" s="14"/>
      <c r="AFW13" s="14"/>
      <c r="AFX13" s="14"/>
      <c r="AFY13" s="14"/>
      <c r="AFZ13" s="14"/>
      <c r="AGA13" s="14">
        <f t="shared" ref="AGA13:AGC13" si="1865">AGA12+1</f>
        <v>11</v>
      </c>
      <c r="AGB13" s="14" t="s">
        <v>1682</v>
      </c>
      <c r="AGC13" s="14"/>
      <c r="AGD13" s="14"/>
      <c r="AGE13" s="14"/>
      <c r="AGF13" s="14"/>
      <c r="AGG13" s="14">
        <f t="shared" ref="AGG13:AGI13" si="1866">AGG12+1</f>
        <v>11</v>
      </c>
      <c r="AGH13" s="14" t="s">
        <v>1682</v>
      </c>
      <c r="AGI13" s="14"/>
      <c r="AGJ13" s="14"/>
      <c r="AGK13" s="14"/>
      <c r="AGL13" s="14"/>
      <c r="AGM13" s="14">
        <f t="shared" ref="AGM13:AGO13" si="1867">AGM12+1</f>
        <v>11</v>
      </c>
      <c r="AGN13" s="14" t="s">
        <v>1682</v>
      </c>
      <c r="AGO13" s="14"/>
      <c r="AGP13" s="14"/>
      <c r="AGQ13" s="14"/>
      <c r="AGR13" s="14"/>
      <c r="AGS13" s="14">
        <f t="shared" ref="AGS13:AGU13" si="1868">AGS12+1</f>
        <v>11</v>
      </c>
      <c r="AGT13" s="14" t="s">
        <v>1682</v>
      </c>
      <c r="AGU13" s="14"/>
      <c r="AGV13" s="14"/>
      <c r="AGW13" s="14"/>
      <c r="AGX13" s="14"/>
      <c r="AGY13" s="14">
        <f t="shared" ref="AGY13:AHA13" si="1869">AGY12+1</f>
        <v>11</v>
      </c>
      <c r="AGZ13" s="14" t="s">
        <v>1682</v>
      </c>
      <c r="AHA13" s="14"/>
      <c r="AHB13" s="14"/>
      <c r="AHC13" s="14"/>
      <c r="AHD13" s="14"/>
      <c r="AHE13" s="14">
        <f t="shared" ref="AHE13:AHG13" si="1870">AHE12+1</f>
        <v>11</v>
      </c>
      <c r="AHF13" s="14" t="s">
        <v>1682</v>
      </c>
      <c r="AHG13" s="14"/>
      <c r="AHH13" s="14"/>
      <c r="AHI13" s="14"/>
      <c r="AHJ13" s="14"/>
      <c r="AHK13" s="14">
        <f t="shared" ref="AHK13:AHM13" si="1871">AHK12+1</f>
        <v>11</v>
      </c>
      <c r="AHL13" s="14" t="s">
        <v>1682</v>
      </c>
      <c r="AHM13" s="14"/>
      <c r="AHN13" s="14"/>
      <c r="AHO13" s="14"/>
      <c r="AHP13" s="14"/>
      <c r="AHQ13" s="14">
        <f t="shared" ref="AHQ13:AHS13" si="1872">AHQ12+1</f>
        <v>11</v>
      </c>
      <c r="AHR13" s="14" t="s">
        <v>1682</v>
      </c>
      <c r="AHS13" s="14"/>
      <c r="AHT13" s="14"/>
      <c r="AHU13" s="14"/>
      <c r="AHV13" s="14"/>
      <c r="AHW13" s="14">
        <f t="shared" ref="AHW13:AHY13" si="1873">AHW12+1</f>
        <v>11</v>
      </c>
      <c r="AHX13" s="14" t="s">
        <v>1682</v>
      </c>
      <c r="AHY13" s="14"/>
      <c r="AHZ13" s="14"/>
      <c r="AIA13" s="14"/>
      <c r="AIB13" s="14"/>
      <c r="AIC13" s="14">
        <f t="shared" ref="AIC13:AIE13" si="1874">AIC12+1</f>
        <v>11</v>
      </c>
      <c r="AID13" s="14" t="s">
        <v>1682</v>
      </c>
      <c r="AIE13" s="14"/>
      <c r="AIF13" s="14"/>
      <c r="AIG13" s="14"/>
      <c r="AIH13" s="14"/>
      <c r="AII13" s="14">
        <f t="shared" ref="AII13:AIK13" si="1875">AII12+1</f>
        <v>11</v>
      </c>
      <c r="AIJ13" s="14" t="s">
        <v>1682</v>
      </c>
      <c r="AIK13" s="14"/>
      <c r="AIL13" s="14"/>
      <c r="AIM13" s="14"/>
      <c r="AIN13" s="14"/>
      <c r="AIO13" s="14">
        <f t="shared" ref="AIO13:AIQ13" si="1876">AIO12+1</f>
        <v>11</v>
      </c>
      <c r="AIP13" s="14" t="s">
        <v>1682</v>
      </c>
      <c r="AIQ13" s="14"/>
      <c r="AIR13" s="14"/>
      <c r="AIS13" s="14"/>
      <c r="AIT13" s="14"/>
      <c r="AIU13" s="14">
        <f t="shared" ref="AIU13:AIW13" si="1877">AIU12+1</f>
        <v>11</v>
      </c>
      <c r="AIV13" s="14" t="s">
        <v>1682</v>
      </c>
      <c r="AIW13" s="14"/>
      <c r="AIX13" s="14"/>
      <c r="AIY13" s="14"/>
      <c r="AIZ13" s="14"/>
      <c r="AJA13" s="14">
        <f t="shared" ref="AJA13:AJC13" si="1878">AJA12+1</f>
        <v>11</v>
      </c>
      <c r="AJB13" s="14" t="s">
        <v>1682</v>
      </c>
      <c r="AJC13" s="14"/>
      <c r="AJD13" s="14"/>
      <c r="AJE13" s="14"/>
      <c r="AJF13" s="14"/>
      <c r="AJG13" s="14"/>
      <c r="AJH13" s="14"/>
      <c r="AJI13" s="14"/>
      <c r="AJJ13" s="14"/>
      <c r="AJK13" s="14"/>
      <c r="AJL13" s="14"/>
      <c r="AJM13" s="14"/>
      <c r="AJN13" s="14"/>
      <c r="AJO13" s="14"/>
      <c r="AJP13" s="14"/>
      <c r="AJQ13" s="14"/>
      <c r="AJR13" s="14"/>
      <c r="AJS13" s="14"/>
      <c r="AJT13" s="14"/>
      <c r="AJU13" s="14"/>
      <c r="AJV13" s="14"/>
      <c r="AJW13" s="14"/>
      <c r="AJX13" s="14"/>
      <c r="AJY13" s="14"/>
      <c r="AJZ13" s="14"/>
      <c r="AKA13" s="14"/>
      <c r="AKB13" s="14"/>
      <c r="AKC13" s="14"/>
      <c r="AKD13" s="14"/>
      <c r="AKE13" s="14"/>
      <c r="AKF13" s="14"/>
      <c r="AKG13" s="14"/>
      <c r="AKH13" s="14"/>
      <c r="AKI13" s="14"/>
      <c r="AKJ13" s="14"/>
      <c r="AKK13" s="14"/>
      <c r="AKL13" s="14"/>
      <c r="AKM13" s="14"/>
      <c r="AKN13" s="14"/>
      <c r="AKO13" s="14"/>
      <c r="AKP13" s="14"/>
      <c r="AKQ13" s="14"/>
      <c r="AKR13" s="14"/>
      <c r="AKS13" s="14"/>
      <c r="AKT13" s="14"/>
      <c r="AKU13" s="14"/>
      <c r="AKV13" s="14"/>
      <c r="AKW13" s="14"/>
      <c r="AKX13" s="14"/>
      <c r="AKY13" s="14"/>
      <c r="AKZ13" s="14"/>
      <c r="ALA13" s="14"/>
      <c r="ALB13" s="14"/>
      <c r="ALC13" s="14"/>
      <c r="ALD13" s="14"/>
      <c r="ALE13" s="14"/>
      <c r="ALF13" s="14"/>
      <c r="ALG13" s="14"/>
      <c r="ALH13" s="14"/>
      <c r="ALI13" s="14"/>
      <c r="ALJ13" s="14"/>
      <c r="ALK13" s="14"/>
      <c r="ALL13" s="14"/>
      <c r="ALM13" s="14"/>
      <c r="ALN13" s="14"/>
      <c r="ALO13" s="14"/>
      <c r="ALP13" s="14"/>
      <c r="ALQ13" s="14"/>
      <c r="ALR13" s="14"/>
      <c r="ALS13" s="14"/>
      <c r="ALT13" s="14"/>
      <c r="ALU13" s="14"/>
      <c r="ALV13" s="14"/>
      <c r="ALW13" s="14"/>
      <c r="ALX13" s="14"/>
      <c r="ALY13" s="14"/>
      <c r="ALZ13" s="14"/>
      <c r="AMA13" s="14"/>
      <c r="AMB13" s="14"/>
      <c r="AMC13" s="14"/>
      <c r="AMD13" s="14"/>
      <c r="AME13" s="14"/>
      <c r="AMF13" s="14"/>
      <c r="AMG13" s="14"/>
      <c r="AMH13" s="14"/>
      <c r="AMI13" s="14"/>
      <c r="AMJ13" s="14"/>
      <c r="AMK13" s="14"/>
      <c r="AML13" s="14"/>
      <c r="AMM13" s="14"/>
      <c r="AMN13" s="14"/>
      <c r="AMO13" s="14"/>
      <c r="AMP13" s="14"/>
      <c r="AMQ13" s="14"/>
      <c r="AMR13" s="14"/>
      <c r="AMS13" s="14"/>
      <c r="AMT13" s="14"/>
      <c r="AMU13" s="14"/>
      <c r="AMV13" s="14"/>
      <c r="AMW13" s="14"/>
      <c r="AMX13" s="14"/>
      <c r="AMY13" s="14"/>
      <c r="AMZ13" s="14"/>
      <c r="ANA13" s="14"/>
      <c r="ANB13" s="14"/>
      <c r="ANC13" s="14"/>
      <c r="AND13" s="14"/>
      <c r="ANE13" s="14"/>
      <c r="ANF13" s="14"/>
      <c r="ANG13" s="14"/>
      <c r="ANH13" s="14"/>
      <c r="ANI13" s="14"/>
      <c r="ANJ13" s="14"/>
      <c r="ANK13" s="14"/>
      <c r="ANL13" s="14"/>
      <c r="ANM13" s="14"/>
      <c r="ANN13" s="14"/>
      <c r="ANO13" s="14"/>
      <c r="ANP13" s="14"/>
      <c r="ANQ13" s="14"/>
      <c r="ANR13" s="14"/>
      <c r="ANS13" s="14"/>
      <c r="ANT13" s="14"/>
      <c r="ANU13" s="14"/>
      <c r="ANV13" s="14"/>
      <c r="ANW13" s="14"/>
      <c r="ANX13" s="14"/>
      <c r="ANY13" s="14">
        <f t="shared" ref="ANY13:AOA13" si="1879">ANY12+1</f>
        <v>11</v>
      </c>
      <c r="ANZ13" s="14" t="s">
        <v>1001</v>
      </c>
      <c r="AOA13" s="14"/>
      <c r="AOB13" s="14"/>
      <c r="AOC13" s="14"/>
      <c r="AOD13" s="14"/>
      <c r="AOE13" s="14"/>
      <c r="AOF13" s="14"/>
      <c r="AOG13" s="14"/>
      <c r="AOH13" s="14"/>
      <c r="AOI13" s="14"/>
      <c r="AOJ13" s="14"/>
      <c r="AOK13" s="14"/>
      <c r="AOL13" s="14"/>
      <c r="AOM13" s="14"/>
      <c r="AON13" s="14"/>
      <c r="AOO13" s="14"/>
      <c r="AOP13" s="14"/>
      <c r="AOQ13" s="14"/>
      <c r="AOR13" s="14"/>
      <c r="AOS13" s="14">
        <f t="shared" ref="AOS13:AOU13" si="1880">AOS12+1</f>
        <v>11</v>
      </c>
      <c r="AOT13" s="14" t="s">
        <v>1001</v>
      </c>
      <c r="AOU13" s="14"/>
      <c r="AOV13" s="14"/>
      <c r="AOW13" s="14"/>
      <c r="AOX13" s="14"/>
      <c r="AOY13" s="14"/>
      <c r="AOZ13" s="14"/>
      <c r="APA13" s="14"/>
      <c r="APB13" s="14"/>
      <c r="APC13" s="14"/>
      <c r="APD13" s="14"/>
      <c r="APE13" s="14"/>
      <c r="APF13" s="14"/>
      <c r="APG13" s="14"/>
      <c r="APH13" s="14"/>
      <c r="API13" s="14"/>
      <c r="APJ13" s="14"/>
      <c r="APK13" s="14"/>
      <c r="APL13" s="14"/>
      <c r="APM13" s="14"/>
      <c r="APN13" s="14"/>
      <c r="APO13" s="14">
        <f t="shared" ref="APO13:APQ13" si="1881">APO12+1</f>
        <v>11</v>
      </c>
      <c r="APP13" s="14" t="s">
        <v>1001</v>
      </c>
      <c r="APQ13" s="14"/>
      <c r="APR13" s="14"/>
      <c r="APS13" s="14">
        <f t="shared" ref="APS13:APU13" si="1882">APS12+1</f>
        <v>11</v>
      </c>
      <c r="APT13" s="14" t="s">
        <v>1001</v>
      </c>
      <c r="APU13" s="14"/>
      <c r="APV13" s="14"/>
      <c r="APW13" s="14"/>
      <c r="APX13" s="14"/>
      <c r="APY13" s="14"/>
      <c r="APZ13" s="14"/>
      <c r="AQA13" s="14">
        <f t="shared" ref="AQA13:AQC13" si="1883">AQA12+1</f>
        <v>11</v>
      </c>
      <c r="AQB13" s="14" t="s">
        <v>1001</v>
      </c>
      <c r="AQC13" s="14"/>
      <c r="AQD13" s="14"/>
      <c r="AQE13" s="14"/>
      <c r="AQF13" s="14"/>
      <c r="AQG13" s="14"/>
      <c r="AQH13" s="14"/>
      <c r="AQI13" s="14">
        <f t="shared" ref="AQI13:AQK13" si="1884">AQI12+1</f>
        <v>11</v>
      </c>
      <c r="AQJ13" s="14" t="s">
        <v>1001</v>
      </c>
      <c r="AQK13" s="14"/>
      <c r="AQL13" s="14"/>
      <c r="AQM13" s="14"/>
      <c r="AQN13" s="14"/>
      <c r="AQO13" s="14"/>
      <c r="AQP13" s="14"/>
      <c r="AQQ13" s="14">
        <f t="shared" ref="AQQ13:AQS13" si="1885">AQQ12+1</f>
        <v>11</v>
      </c>
      <c r="AQR13" s="14" t="s">
        <v>1001</v>
      </c>
      <c r="AQS13" s="14"/>
      <c r="AQT13" s="14"/>
      <c r="AQU13" s="14"/>
      <c r="AQV13" s="14"/>
      <c r="AQW13" s="14"/>
      <c r="AQX13" s="14"/>
      <c r="AQY13" s="14">
        <f t="shared" ref="AQY13:ARA13" si="1886">AQY12+1</f>
        <v>11</v>
      </c>
      <c r="AQZ13" s="14" t="s">
        <v>1001</v>
      </c>
      <c r="ARA13" s="14"/>
      <c r="ARB13" s="14"/>
      <c r="ARC13" s="14"/>
      <c r="ARD13" s="14"/>
      <c r="ARE13" s="14"/>
      <c r="ARF13" s="14"/>
      <c r="ARG13" s="14">
        <f t="shared" ref="ARG13:ARI13" si="1887">ARG12+1</f>
        <v>11</v>
      </c>
      <c r="ARH13" s="14" t="s">
        <v>1001</v>
      </c>
      <c r="ARI13" s="14"/>
      <c r="ARJ13" s="14"/>
      <c r="ARK13" s="14"/>
      <c r="ARL13" s="14"/>
      <c r="ARM13" s="14"/>
      <c r="ARN13" s="14"/>
      <c r="ARO13" s="14">
        <f t="shared" ref="ARO13:ARQ13" si="1888">ARO12+1</f>
        <v>11</v>
      </c>
      <c r="ARP13" s="14" t="s">
        <v>1001</v>
      </c>
      <c r="ARQ13" s="14"/>
      <c r="ARR13" s="14"/>
      <c r="ARS13" s="14"/>
      <c r="ART13" s="14"/>
      <c r="ARU13" s="14"/>
      <c r="ARV13" s="14"/>
      <c r="ARW13" s="14"/>
      <c r="ARX13" s="14"/>
      <c r="ARY13" s="14"/>
      <c r="ARZ13" s="14"/>
      <c r="ASA13" s="14"/>
      <c r="ASB13" s="14"/>
      <c r="ASC13" s="14"/>
      <c r="ASD13" s="14"/>
      <c r="ASE13" s="14"/>
      <c r="ASF13" s="14"/>
      <c r="ASG13" s="14"/>
      <c r="ASH13" s="14"/>
      <c r="ASI13" s="14"/>
      <c r="ASJ13" s="14"/>
      <c r="ASK13" s="14"/>
      <c r="ASL13" s="14"/>
      <c r="ASM13" s="14"/>
      <c r="ASN13" s="14"/>
      <c r="ASO13" s="14"/>
      <c r="ASP13" s="14"/>
    </row>
    <row r="14" spans="1:1186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>
        <v>12</v>
      </c>
      <c r="GV14" s="14" t="s">
        <v>1142</v>
      </c>
      <c r="GW14" s="14">
        <v>12</v>
      </c>
      <c r="GX14" s="14" t="s">
        <v>1142</v>
      </c>
      <c r="GY14" s="14"/>
      <c r="GZ14" s="14"/>
      <c r="HA14" s="14">
        <v>12</v>
      </c>
      <c r="HB14" s="14" t="s">
        <v>1142</v>
      </c>
      <c r="HC14" s="14"/>
      <c r="HD14" s="14"/>
      <c r="HE14" s="14">
        <v>12</v>
      </c>
      <c r="HF14" s="14" t="s">
        <v>1142</v>
      </c>
      <c r="HG14" s="14"/>
      <c r="HH14" s="14"/>
      <c r="HI14" s="14">
        <v>12</v>
      </c>
      <c r="HJ14" s="14" t="s">
        <v>1142</v>
      </c>
      <c r="HK14" s="14"/>
      <c r="HL14" s="14"/>
      <c r="HM14" s="14">
        <v>12</v>
      </c>
      <c r="HN14" s="14" t="s">
        <v>1142</v>
      </c>
      <c r="HO14" s="14"/>
      <c r="HP14" s="14"/>
      <c r="HQ14" s="14">
        <v>12</v>
      </c>
      <c r="HR14" s="14" t="s">
        <v>1142</v>
      </c>
      <c r="HS14" s="14"/>
      <c r="HT14" s="14"/>
      <c r="HU14" s="14">
        <v>12</v>
      </c>
      <c r="HV14" s="14" t="s">
        <v>1142</v>
      </c>
      <c r="HW14" s="14"/>
      <c r="HX14" s="14"/>
      <c r="HY14" s="14">
        <v>12</v>
      </c>
      <c r="HZ14" s="14" t="s">
        <v>1142</v>
      </c>
      <c r="IA14" s="14"/>
      <c r="IB14" s="14"/>
      <c r="IC14" s="14">
        <v>12</v>
      </c>
      <c r="ID14" s="14" t="s">
        <v>1142</v>
      </c>
      <c r="IE14" s="14"/>
      <c r="IF14" s="14"/>
      <c r="IG14" s="14">
        <v>12</v>
      </c>
      <c r="IH14" s="14" t="s">
        <v>1142</v>
      </c>
      <c r="II14" s="14"/>
      <c r="IJ14" s="14"/>
      <c r="IK14" s="14">
        <v>12</v>
      </c>
      <c r="IL14" s="14" t="s">
        <v>1142</v>
      </c>
      <c r="IM14" s="14"/>
      <c r="IN14" s="14"/>
      <c r="IO14" s="14">
        <v>12</v>
      </c>
      <c r="IP14" s="14" t="s">
        <v>1142</v>
      </c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14"/>
      <c r="NJ14" s="14"/>
      <c r="NK14" s="14"/>
      <c r="NL14" s="14"/>
      <c r="NM14" s="14"/>
      <c r="NN14" s="14"/>
      <c r="NO14" s="14"/>
      <c r="NP14" s="14"/>
      <c r="NQ14" s="14"/>
      <c r="NR14" s="14"/>
      <c r="NS14" s="14"/>
      <c r="NT14" s="14"/>
      <c r="NU14" s="14"/>
      <c r="NV14" s="14"/>
      <c r="NW14" s="14"/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/>
      <c r="PY14" s="14"/>
      <c r="PZ14" s="14"/>
      <c r="QA14" s="14"/>
      <c r="QB14" s="14"/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/>
      <c r="QQ14" s="14"/>
      <c r="QR14" s="14"/>
      <c r="QS14" s="14"/>
      <c r="QT14" s="14"/>
      <c r="QU14" s="14"/>
      <c r="QV14" s="14"/>
      <c r="QW14" s="14"/>
      <c r="QX14" s="14"/>
      <c r="QY14" s="14"/>
      <c r="QZ14" s="14"/>
      <c r="RA14" s="14"/>
      <c r="RB14" s="14"/>
      <c r="RC14" s="14"/>
      <c r="RD14" s="14"/>
      <c r="RE14" s="14"/>
      <c r="RF14" s="14"/>
      <c r="RG14" s="14"/>
      <c r="RH14" s="14"/>
      <c r="RI14" s="14"/>
      <c r="RJ14" s="14"/>
      <c r="RK14" s="14"/>
      <c r="RL14" s="14"/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/>
      <c r="SA14" s="14"/>
      <c r="SB14" s="14"/>
      <c r="SC14" s="14"/>
      <c r="SD14" s="14"/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/>
      <c r="SS14" s="14"/>
      <c r="ST14" s="14"/>
      <c r="SU14" s="14"/>
      <c r="SV14" s="14"/>
      <c r="SW14" s="14"/>
      <c r="SX14" s="14"/>
      <c r="SY14" s="14"/>
      <c r="SZ14" s="14"/>
      <c r="TA14" s="14"/>
      <c r="TB14" s="14"/>
      <c r="TC14" s="14"/>
      <c r="TD14" s="14"/>
      <c r="TE14" s="14"/>
      <c r="TF14" s="14"/>
      <c r="TG14" s="14"/>
      <c r="TH14" s="14"/>
      <c r="TI14" s="14"/>
      <c r="TJ14" s="14"/>
      <c r="TK14" s="14"/>
      <c r="TL14" s="14"/>
      <c r="TM14" s="14"/>
      <c r="TN14" s="14"/>
      <c r="TO14" s="14"/>
      <c r="TP14" s="14"/>
      <c r="TQ14" s="14"/>
      <c r="TR14" s="14"/>
      <c r="TS14" s="14"/>
      <c r="TT14" s="14"/>
      <c r="TU14" s="14"/>
      <c r="TV14" s="14"/>
      <c r="TW14" s="14"/>
      <c r="TX14" s="14"/>
      <c r="TY14" s="14"/>
      <c r="TZ14" s="14"/>
      <c r="UA14" s="14"/>
      <c r="UB14" s="14"/>
      <c r="UC14" s="14"/>
      <c r="UD14" s="14"/>
      <c r="UE14" s="14"/>
      <c r="UF14" s="14"/>
      <c r="UG14" s="14"/>
      <c r="UH14" s="14"/>
      <c r="UI14" s="14"/>
      <c r="UJ14" s="14"/>
      <c r="UK14" s="14"/>
      <c r="UL14" s="14"/>
      <c r="UM14" s="14"/>
      <c r="UN14" s="14"/>
      <c r="UO14" s="14"/>
      <c r="UP14" s="14"/>
      <c r="UQ14" s="14"/>
      <c r="UR14" s="14"/>
      <c r="US14" s="14"/>
      <c r="UT14" s="14"/>
      <c r="UU14" s="14"/>
      <c r="UV14" s="14"/>
      <c r="UW14" s="14"/>
      <c r="UX14" s="14"/>
      <c r="UY14" s="14"/>
      <c r="UZ14" s="14"/>
      <c r="VA14" s="14"/>
      <c r="VB14" s="14"/>
      <c r="VC14" s="14"/>
      <c r="VD14" s="14"/>
      <c r="VE14" s="14"/>
      <c r="VF14" s="14"/>
      <c r="VG14" s="14"/>
      <c r="VH14" s="14"/>
      <c r="VI14" s="14"/>
      <c r="VJ14" s="14"/>
      <c r="VK14" s="14"/>
      <c r="VL14" s="14"/>
      <c r="VM14" s="14"/>
      <c r="VN14" s="14"/>
      <c r="VO14" s="14"/>
      <c r="VP14" s="14"/>
      <c r="VQ14" s="14"/>
      <c r="VR14" s="14"/>
      <c r="VS14" s="14"/>
      <c r="VT14" s="14"/>
      <c r="VU14" s="14"/>
      <c r="VV14" s="14"/>
      <c r="VW14" s="14"/>
      <c r="VX14" s="14"/>
      <c r="VY14" s="14"/>
      <c r="VZ14" s="14"/>
      <c r="WA14" s="14"/>
      <c r="WB14" s="14"/>
      <c r="WC14" s="14"/>
      <c r="WD14" s="14"/>
      <c r="WE14" s="14"/>
      <c r="WF14" s="14"/>
      <c r="WG14" s="14"/>
      <c r="WH14" s="14"/>
      <c r="WI14" s="14"/>
      <c r="WJ14" s="14"/>
      <c r="WK14" s="14"/>
      <c r="WL14" s="14"/>
      <c r="WM14" s="14"/>
      <c r="WN14" s="14"/>
      <c r="WO14" s="14"/>
      <c r="WP14" s="14"/>
      <c r="WQ14" s="14"/>
      <c r="WR14" s="14"/>
      <c r="WS14" s="14"/>
      <c r="WT14" s="14"/>
      <c r="WU14" s="14"/>
      <c r="WV14" s="14"/>
      <c r="WW14" s="14"/>
      <c r="WX14" s="14"/>
      <c r="WY14" s="14"/>
      <c r="WZ14" s="14"/>
      <c r="XA14" s="14"/>
      <c r="XB14" s="14"/>
      <c r="XC14" s="14"/>
      <c r="XD14" s="14"/>
      <c r="XE14" s="14"/>
      <c r="XF14" s="14"/>
      <c r="XG14" s="14"/>
      <c r="XH14" s="14"/>
      <c r="XI14" s="14"/>
      <c r="XJ14" s="14"/>
      <c r="XK14" s="14"/>
      <c r="XL14" s="14"/>
      <c r="XM14" s="14"/>
      <c r="XN14" s="14"/>
      <c r="XO14" s="14"/>
      <c r="XP14" s="14"/>
      <c r="XQ14" s="14"/>
      <c r="XR14" s="14"/>
      <c r="XS14" s="14">
        <f t="shared" si="1666"/>
        <v>12</v>
      </c>
      <c r="XT14" s="14" t="s">
        <v>1436</v>
      </c>
      <c r="XV14" s="14"/>
      <c r="XW14" s="14"/>
      <c r="XX14" s="14"/>
      <c r="XY14" s="14">
        <f t="shared" si="1667"/>
        <v>12</v>
      </c>
      <c r="XZ14" s="14" t="s">
        <v>1436</v>
      </c>
      <c r="YA14" s="14"/>
      <c r="YB14" s="14"/>
      <c r="YC14" s="14"/>
      <c r="YD14" s="14"/>
      <c r="YE14" s="14">
        <f t="shared" si="1668"/>
        <v>12</v>
      </c>
      <c r="YF14" s="14" t="s">
        <v>1436</v>
      </c>
      <c r="YG14" s="14"/>
      <c r="YH14" s="14"/>
      <c r="YI14" s="14"/>
      <c r="YJ14" s="14"/>
      <c r="YK14" s="14">
        <f t="shared" si="1669"/>
        <v>12</v>
      </c>
      <c r="YL14" s="14" t="s">
        <v>1436</v>
      </c>
      <c r="YM14" s="14"/>
      <c r="YN14" s="14"/>
      <c r="YO14" s="14"/>
      <c r="YP14" s="14"/>
      <c r="YQ14" s="14">
        <f t="shared" ca="1" si="1670"/>
        <v>12</v>
      </c>
      <c r="YR14" s="14" t="s">
        <v>1436</v>
      </c>
      <c r="YS14" s="14"/>
      <c r="YT14" s="14"/>
      <c r="YU14" s="14"/>
      <c r="YV14" s="14"/>
      <c r="YW14" s="14">
        <f t="shared" ca="1" si="1671"/>
        <v>12</v>
      </c>
      <c r="YX14" s="14" t="s">
        <v>1436</v>
      </c>
      <c r="YY14" s="14"/>
      <c r="YZ14" s="14"/>
      <c r="ZA14" s="14"/>
      <c r="ZB14" s="14"/>
      <c r="ZC14" s="14">
        <f t="shared" ca="1" si="1672"/>
        <v>12</v>
      </c>
      <c r="ZD14" s="14" t="s">
        <v>1436</v>
      </c>
      <c r="ZE14" s="14"/>
      <c r="ZF14" s="14"/>
      <c r="ZG14" s="14"/>
      <c r="ZH14" s="14"/>
      <c r="ZI14" s="14"/>
      <c r="ZJ14" s="14"/>
      <c r="ZK14" s="14"/>
      <c r="ZL14" s="14"/>
      <c r="ZM14" s="14"/>
      <c r="ZN14" s="14"/>
      <c r="ZO14" s="14">
        <v>17</v>
      </c>
      <c r="ZP14" s="14" t="s">
        <v>1468</v>
      </c>
      <c r="ZQ14" s="14"/>
      <c r="ZR14" s="14"/>
      <c r="ZS14" s="14">
        <v>17</v>
      </c>
      <c r="ZT14" s="14" t="s">
        <v>1468</v>
      </c>
      <c r="ZU14" s="14"/>
      <c r="ZV14" s="14"/>
      <c r="ZW14" s="14">
        <v>17</v>
      </c>
      <c r="ZX14" s="14" t="s">
        <v>1468</v>
      </c>
      <c r="ZY14" s="14"/>
      <c r="ZZ14" s="14"/>
      <c r="AAA14" s="14">
        <v>17</v>
      </c>
      <c r="AAB14" s="14" t="s">
        <v>1468</v>
      </c>
      <c r="AAC14" s="14"/>
      <c r="AAD14" s="14"/>
      <c r="AAE14" s="14">
        <v>17</v>
      </c>
      <c r="AAF14" s="14" t="s">
        <v>1468</v>
      </c>
      <c r="AAG14" s="14"/>
      <c r="AAH14" s="14"/>
      <c r="AAI14" s="14">
        <v>17</v>
      </c>
      <c r="AAJ14" s="14" t="s">
        <v>1468</v>
      </c>
      <c r="AAK14" s="14"/>
      <c r="AAL14" s="14"/>
      <c r="AAM14" s="14">
        <v>17</v>
      </c>
      <c r="AAN14" s="14" t="s">
        <v>1468</v>
      </c>
      <c r="AAO14" s="14"/>
      <c r="AAP14" s="14"/>
      <c r="AAQ14" s="14">
        <v>17</v>
      </c>
      <c r="AAR14" s="14" t="s">
        <v>1468</v>
      </c>
      <c r="AAS14" s="14"/>
      <c r="AAT14" s="14"/>
      <c r="AAU14" s="14">
        <v>17</v>
      </c>
      <c r="AAV14" s="14" t="s">
        <v>1468</v>
      </c>
      <c r="AAW14" s="14"/>
      <c r="AAX14" s="14"/>
      <c r="AAY14" s="14">
        <v>17</v>
      </c>
      <c r="AAZ14" s="14" t="s">
        <v>1468</v>
      </c>
      <c r="ABA14" s="14"/>
      <c r="ABB14" s="14"/>
      <c r="ABC14" s="14">
        <v>17</v>
      </c>
      <c r="ABD14" s="14" t="s">
        <v>1468</v>
      </c>
      <c r="ABE14" s="14"/>
      <c r="ABF14" s="14"/>
      <c r="ABG14" s="14">
        <v>17</v>
      </c>
      <c r="ABH14" s="14" t="s">
        <v>1468</v>
      </c>
      <c r="ABI14" s="14"/>
      <c r="ABJ14" s="14"/>
      <c r="ABK14" s="14">
        <v>17</v>
      </c>
      <c r="ABL14" s="14" t="s">
        <v>1468</v>
      </c>
      <c r="ABM14" s="14"/>
      <c r="ABN14" s="14"/>
      <c r="ABO14" s="14">
        <v>17</v>
      </c>
      <c r="ABP14" s="14" t="s">
        <v>1468</v>
      </c>
      <c r="ABQ14" s="14"/>
      <c r="ABR14" s="14"/>
      <c r="ABS14" s="14">
        <v>17</v>
      </c>
      <c r="ABT14" s="14" t="s">
        <v>1468</v>
      </c>
      <c r="ABU14" s="14"/>
      <c r="ABV14" s="14"/>
      <c r="ABW14" s="14">
        <v>17</v>
      </c>
      <c r="ABX14" s="14" t="s">
        <v>1468</v>
      </c>
      <c r="ABY14" s="14"/>
      <c r="ABZ14" s="14"/>
      <c r="ACA14" s="14">
        <v>17</v>
      </c>
      <c r="ACB14" s="14" t="s">
        <v>1468</v>
      </c>
      <c r="ACC14" s="14"/>
      <c r="ACD14" s="14"/>
      <c r="ACE14" s="14">
        <v>17</v>
      </c>
      <c r="ACF14" s="14" t="s">
        <v>1468</v>
      </c>
      <c r="ACG14" s="14">
        <v>12</v>
      </c>
      <c r="ACH14" s="14" t="s">
        <v>1538</v>
      </c>
      <c r="ACI14" s="14"/>
      <c r="ACJ14" s="14"/>
      <c r="ACK14" s="14">
        <v>17</v>
      </c>
      <c r="ACL14" s="14" t="s">
        <v>1468</v>
      </c>
      <c r="ACM14" s="14">
        <v>12</v>
      </c>
      <c r="ACN14" s="14" t="s">
        <v>1538</v>
      </c>
      <c r="ACO14" s="14"/>
      <c r="ACP14" s="14"/>
      <c r="ACQ14" s="14">
        <v>17</v>
      </c>
      <c r="ACR14" s="14" t="s">
        <v>1468</v>
      </c>
      <c r="ACS14" s="14">
        <v>12</v>
      </c>
      <c r="ACT14" s="14" t="s">
        <v>1538</v>
      </c>
      <c r="ACU14" s="14"/>
      <c r="ACV14" s="14"/>
      <c r="ACW14" s="14">
        <v>17</v>
      </c>
      <c r="ACX14" s="14" t="s">
        <v>1468</v>
      </c>
      <c r="ACY14" s="14">
        <v>12</v>
      </c>
      <c r="ACZ14" s="14" t="s">
        <v>1538</v>
      </c>
      <c r="ADA14" s="14"/>
      <c r="ADB14" s="14"/>
      <c r="ADC14" s="14">
        <v>17</v>
      </c>
      <c r="ADD14" s="14" t="s">
        <v>1468</v>
      </c>
      <c r="ADE14" s="14">
        <v>12</v>
      </c>
      <c r="ADF14" s="14" t="s">
        <v>1538</v>
      </c>
      <c r="ADG14" s="14"/>
      <c r="ADH14" s="14"/>
      <c r="ADI14" s="14">
        <v>17</v>
      </c>
      <c r="ADJ14" s="14" t="s">
        <v>1468</v>
      </c>
      <c r="ADK14" s="14">
        <v>12</v>
      </c>
      <c r="ADL14" s="14" t="s">
        <v>1538</v>
      </c>
      <c r="ADM14" s="14"/>
      <c r="ADN14" s="14"/>
      <c r="ADO14" s="14">
        <v>17</v>
      </c>
      <c r="ADP14" s="14" t="s">
        <v>1468</v>
      </c>
      <c r="ADQ14" s="14">
        <v>12</v>
      </c>
      <c r="ADR14" s="14" t="s">
        <v>1538</v>
      </c>
      <c r="ADS14" s="14"/>
      <c r="ADT14" s="14"/>
      <c r="ADU14" s="14"/>
      <c r="ADV14" s="14"/>
      <c r="ADW14" s="14">
        <v>17</v>
      </c>
      <c r="ADX14" s="14" t="s">
        <v>1468</v>
      </c>
      <c r="ADY14" s="14">
        <v>12</v>
      </c>
      <c r="ADZ14" s="14" t="s">
        <v>1538</v>
      </c>
      <c r="AEA14" s="14"/>
      <c r="AEB14" s="14"/>
      <c r="AEC14" s="14"/>
      <c r="AED14" s="14"/>
      <c r="AEE14" s="14">
        <v>17</v>
      </c>
      <c r="AEF14" s="14" t="s">
        <v>1468</v>
      </c>
      <c r="AEG14" s="14">
        <v>12</v>
      </c>
      <c r="AEH14" s="14" t="s">
        <v>1538</v>
      </c>
      <c r="AEI14" s="14"/>
      <c r="AEJ14" s="14"/>
      <c r="AEK14" s="14"/>
      <c r="AEL14" s="14"/>
      <c r="AEM14" s="14">
        <v>17</v>
      </c>
      <c r="AEN14" s="14" t="s">
        <v>1468</v>
      </c>
      <c r="AEO14" s="14">
        <v>12</v>
      </c>
      <c r="AEP14" s="14" t="s">
        <v>1538</v>
      </c>
      <c r="AEQ14" s="14"/>
      <c r="AER14" s="14"/>
      <c r="AES14" s="14"/>
      <c r="AET14" s="14"/>
      <c r="AEU14" s="14">
        <v>17</v>
      </c>
      <c r="AEV14" s="14" t="s">
        <v>1468</v>
      </c>
      <c r="AEW14" s="14">
        <v>12</v>
      </c>
      <c r="AEX14" s="14" t="s">
        <v>1538</v>
      </c>
      <c r="AEY14" s="14"/>
      <c r="AEZ14" s="14"/>
      <c r="AFA14" s="14"/>
      <c r="AFB14" s="14"/>
      <c r="AFC14" s="14"/>
      <c r="AFD14" s="14"/>
      <c r="AFE14" s="14"/>
      <c r="AFF14" s="14"/>
      <c r="AFG14" s="14"/>
      <c r="AFH14" s="14"/>
      <c r="AFI14" s="14"/>
      <c r="AFJ14" s="14"/>
      <c r="AFK14" s="14"/>
      <c r="AFL14" s="14"/>
      <c r="AFM14" s="14"/>
      <c r="AFN14" s="14"/>
      <c r="AFO14" s="14"/>
      <c r="AFP14" s="14"/>
      <c r="AFQ14" s="14"/>
      <c r="AFR14" s="14"/>
      <c r="AFS14" s="14"/>
      <c r="AFT14" s="14"/>
      <c r="AFU14" s="14"/>
      <c r="AFV14" s="14"/>
      <c r="AFW14" s="14"/>
      <c r="AFX14" s="14"/>
      <c r="AFY14" s="14"/>
      <c r="AFZ14" s="14"/>
      <c r="AGA14" s="14">
        <f t="shared" ref="AGA14:AGC14" si="1889">AGA13+1</f>
        <v>12</v>
      </c>
      <c r="AGB14" s="14" t="s">
        <v>1683</v>
      </c>
      <c r="AGC14" s="14"/>
      <c r="AGD14" s="14"/>
      <c r="AGE14" s="14"/>
      <c r="AGF14" s="14"/>
      <c r="AGG14" s="14">
        <f t="shared" ref="AGG14:AGI14" si="1890">AGG13+1</f>
        <v>12</v>
      </c>
      <c r="AGH14" s="14" t="s">
        <v>1683</v>
      </c>
      <c r="AGI14" s="14"/>
      <c r="AGJ14" s="14"/>
      <c r="AGK14" s="14"/>
      <c r="AGL14" s="14"/>
      <c r="AGM14" s="14">
        <f t="shared" ref="AGM14:AGO14" si="1891">AGM13+1</f>
        <v>12</v>
      </c>
      <c r="AGN14" s="14" t="s">
        <v>1683</v>
      </c>
      <c r="AGO14" s="14"/>
      <c r="AGP14" s="14"/>
      <c r="AGQ14" s="14"/>
      <c r="AGR14" s="14"/>
      <c r="AGS14" s="14">
        <f t="shared" ref="AGS14:AGU14" si="1892">AGS13+1</f>
        <v>12</v>
      </c>
      <c r="AGT14" s="14" t="s">
        <v>1683</v>
      </c>
      <c r="AGU14" s="14"/>
      <c r="AGV14" s="14"/>
      <c r="AGW14" s="14"/>
      <c r="AGX14" s="14"/>
      <c r="AGY14" s="14">
        <f t="shared" ref="AGY14:AHA14" si="1893">AGY13+1</f>
        <v>12</v>
      </c>
      <c r="AGZ14" s="14" t="s">
        <v>1683</v>
      </c>
      <c r="AHA14" s="14"/>
      <c r="AHB14" s="14"/>
      <c r="AHC14" s="14"/>
      <c r="AHD14" s="14"/>
      <c r="AHE14" s="14">
        <f t="shared" ref="AHE14:AHG14" si="1894">AHE13+1</f>
        <v>12</v>
      </c>
      <c r="AHF14" s="14" t="s">
        <v>1683</v>
      </c>
      <c r="AHG14" s="14"/>
      <c r="AHH14" s="14"/>
      <c r="AHI14" s="14"/>
      <c r="AHJ14" s="14"/>
      <c r="AHK14" s="14">
        <f t="shared" ref="AHK14:AHM14" si="1895">AHK13+1</f>
        <v>12</v>
      </c>
      <c r="AHL14" s="14" t="s">
        <v>1683</v>
      </c>
      <c r="AHM14" s="14"/>
      <c r="AHN14" s="14"/>
      <c r="AHO14" s="14"/>
      <c r="AHP14" s="14"/>
      <c r="AHQ14" s="14">
        <f t="shared" ref="AHQ14:AHS14" si="1896">AHQ13+1</f>
        <v>12</v>
      </c>
      <c r="AHR14" s="14" t="s">
        <v>1683</v>
      </c>
      <c r="AHS14" s="14"/>
      <c r="AHT14" s="14"/>
      <c r="AHU14" s="14"/>
      <c r="AHV14" s="14"/>
      <c r="AHW14" s="14">
        <f t="shared" ref="AHW14:AHY14" si="1897">AHW13+1</f>
        <v>12</v>
      </c>
      <c r="AHX14" s="14" t="s">
        <v>1683</v>
      </c>
      <c r="AHY14" s="14"/>
      <c r="AHZ14" s="14"/>
      <c r="AIA14" s="14"/>
      <c r="AIB14" s="14"/>
      <c r="AIC14" s="14">
        <f t="shared" ref="AIC14:AIE14" si="1898">AIC13+1</f>
        <v>12</v>
      </c>
      <c r="AID14" s="14" t="s">
        <v>1683</v>
      </c>
      <c r="AIE14" s="14"/>
      <c r="AIF14" s="14"/>
      <c r="AIG14" s="14"/>
      <c r="AIH14" s="14"/>
      <c r="AII14" s="14">
        <f t="shared" ref="AII14:AIK14" si="1899">AII13+1</f>
        <v>12</v>
      </c>
      <c r="AIJ14" s="14" t="s">
        <v>1683</v>
      </c>
      <c r="AIK14" s="14"/>
      <c r="AIL14" s="14"/>
      <c r="AIM14" s="14"/>
      <c r="AIN14" s="14"/>
      <c r="AIO14" s="14">
        <f t="shared" ref="AIO14:AIQ14" si="1900">AIO13+1</f>
        <v>12</v>
      </c>
      <c r="AIP14" s="14" t="s">
        <v>1683</v>
      </c>
      <c r="AIQ14" s="14"/>
      <c r="AIR14" s="14"/>
      <c r="AIS14" s="14"/>
      <c r="AIT14" s="14"/>
      <c r="AIU14" s="14">
        <f t="shared" ref="AIU14:AIW14" si="1901">AIU13+1</f>
        <v>12</v>
      </c>
      <c r="AIV14" s="14" t="s">
        <v>1683</v>
      </c>
      <c r="AIW14" s="14"/>
      <c r="AIX14" s="14"/>
      <c r="AIY14" s="14"/>
      <c r="AIZ14" s="14"/>
      <c r="AJA14" s="14">
        <f t="shared" ref="AJA14:AJC14" si="1902">AJA13+1</f>
        <v>12</v>
      </c>
      <c r="AJB14" s="14" t="s">
        <v>1683</v>
      </c>
      <c r="AJC14" s="14"/>
      <c r="AJD14" s="14"/>
      <c r="AJE14" s="14"/>
      <c r="AJF14" s="14"/>
      <c r="AJG14" s="14"/>
      <c r="AJH14" s="14"/>
      <c r="AJI14" s="14"/>
      <c r="AJJ14" s="14"/>
      <c r="AJK14" s="14"/>
      <c r="AJL14" s="14"/>
      <c r="AJM14" s="14"/>
      <c r="AJN14" s="14"/>
      <c r="AJO14" s="14"/>
      <c r="AJP14" s="14"/>
      <c r="AJQ14" s="14"/>
      <c r="AJR14" s="14"/>
      <c r="AJS14" s="14"/>
      <c r="AJT14" s="14"/>
      <c r="AJU14" s="14"/>
      <c r="AJV14" s="14"/>
      <c r="AJW14" s="14"/>
      <c r="AJX14" s="14"/>
      <c r="AJY14" s="14"/>
      <c r="AJZ14" s="14"/>
      <c r="AKA14" s="14"/>
      <c r="AKB14" s="14"/>
      <c r="AKC14" s="14"/>
      <c r="AKD14" s="14"/>
      <c r="AKE14" s="14"/>
      <c r="AKF14" s="14"/>
      <c r="AKG14" s="14"/>
      <c r="AKH14" s="14"/>
      <c r="AKI14" s="14"/>
      <c r="AKJ14" s="14"/>
      <c r="AKK14" s="14"/>
      <c r="AKL14" s="14"/>
      <c r="AKM14" s="14"/>
      <c r="AKN14" s="14"/>
      <c r="AKO14" s="14"/>
      <c r="AKP14" s="14"/>
      <c r="AKQ14" s="14"/>
      <c r="AKR14" s="14"/>
      <c r="AKS14" s="14"/>
      <c r="AKT14" s="14"/>
      <c r="AKU14" s="14"/>
      <c r="AKV14" s="14"/>
      <c r="AKW14" s="14"/>
      <c r="AKX14" s="14"/>
      <c r="AKY14" s="14"/>
      <c r="AKZ14" s="14"/>
      <c r="ALA14" s="14"/>
      <c r="ALB14" s="14"/>
      <c r="ALC14" s="14"/>
      <c r="ALD14" s="14"/>
      <c r="ALE14" s="14"/>
      <c r="ALF14" s="14"/>
      <c r="ALG14" s="14"/>
      <c r="ALH14" s="14"/>
      <c r="ALI14" s="14"/>
      <c r="ALJ14" s="14"/>
      <c r="ALK14" s="14"/>
      <c r="ALL14" s="14"/>
      <c r="ALM14" s="14"/>
      <c r="ALN14" s="14"/>
      <c r="ALO14" s="14"/>
      <c r="ALP14" s="14"/>
      <c r="ALQ14" s="14"/>
      <c r="ALR14" s="14"/>
      <c r="ALS14" s="14"/>
      <c r="ALT14" s="14"/>
      <c r="ALU14" s="14"/>
      <c r="ALV14" s="14"/>
      <c r="ALW14" s="14"/>
      <c r="ALX14" s="14"/>
      <c r="ALY14" s="14"/>
      <c r="ALZ14" s="14"/>
      <c r="AMA14" s="14"/>
      <c r="AMB14" s="14"/>
      <c r="AMC14" s="14"/>
      <c r="AMD14" s="14"/>
      <c r="AME14" s="14"/>
      <c r="AMF14" s="14"/>
      <c r="AMG14" s="14"/>
      <c r="AMH14" s="14"/>
      <c r="AMI14" s="14"/>
      <c r="AMJ14" s="14"/>
      <c r="AMK14" s="14"/>
      <c r="AML14" s="14"/>
      <c r="AMM14" s="14"/>
      <c r="AMN14" s="14"/>
      <c r="AMO14" s="14"/>
      <c r="AMP14" s="14"/>
      <c r="AMQ14" s="14"/>
      <c r="AMR14" s="14"/>
      <c r="AMS14" s="14"/>
      <c r="AMT14" s="14"/>
      <c r="AMU14" s="14"/>
      <c r="AMV14" s="14"/>
      <c r="AMW14" s="14"/>
      <c r="AMX14" s="14"/>
      <c r="AMY14" s="14"/>
      <c r="AMZ14" s="14"/>
      <c r="ANA14" s="14"/>
      <c r="ANB14" s="14"/>
      <c r="ANC14" s="14"/>
      <c r="AND14" s="14"/>
      <c r="ANE14" s="14"/>
      <c r="ANF14" s="14"/>
      <c r="ANG14" s="14"/>
      <c r="ANH14" s="14"/>
      <c r="ANI14" s="14"/>
      <c r="ANJ14" s="14"/>
      <c r="ANK14" s="14"/>
      <c r="ANL14" s="14"/>
      <c r="ANM14" s="14"/>
      <c r="ANN14" s="14"/>
      <c r="ANO14" s="14"/>
      <c r="ANP14" s="14"/>
      <c r="ANQ14" s="14"/>
      <c r="ANR14" s="14"/>
      <c r="ANS14" s="14"/>
      <c r="ANT14" s="14"/>
      <c r="ANU14" s="14"/>
      <c r="ANV14" s="14"/>
      <c r="ANW14" s="14"/>
      <c r="ANX14" s="14"/>
      <c r="ANY14" s="14">
        <f t="shared" ref="ANY14:AOA14" si="1903">ANY13+1</f>
        <v>12</v>
      </c>
      <c r="ANZ14" s="14" t="s">
        <v>1029</v>
      </c>
      <c r="AOA14" s="14"/>
      <c r="AOB14" s="14"/>
      <c r="AOC14" s="14"/>
      <c r="AOD14" s="14"/>
      <c r="AOE14" s="14"/>
      <c r="AOF14" s="14"/>
      <c r="AOG14" s="14"/>
      <c r="AOH14" s="14"/>
      <c r="AOI14" s="14"/>
      <c r="AOJ14" s="14"/>
      <c r="AOK14" s="14"/>
      <c r="AOL14" s="14"/>
      <c r="AOM14" s="14"/>
      <c r="AON14" s="14"/>
      <c r="AOO14" s="14"/>
      <c r="AOP14" s="14"/>
      <c r="AOQ14" s="14"/>
      <c r="AOR14" s="14"/>
      <c r="AOS14" s="14">
        <f t="shared" ref="AOS14:AOU14" si="1904">AOS13+1</f>
        <v>12</v>
      </c>
      <c r="AOT14" s="14" t="s">
        <v>1029</v>
      </c>
      <c r="AOU14" s="14"/>
      <c r="AOV14" s="14"/>
      <c r="AOW14" s="14"/>
      <c r="AOX14" s="14"/>
      <c r="AOY14" s="14"/>
      <c r="AOZ14" s="14"/>
      <c r="APA14" s="14"/>
      <c r="APB14" s="14"/>
      <c r="APC14" s="14"/>
      <c r="APD14" s="14"/>
      <c r="APE14" s="14"/>
      <c r="APF14" s="14"/>
      <c r="APG14" s="14"/>
      <c r="APH14" s="14"/>
      <c r="API14" s="14"/>
      <c r="APJ14" s="14"/>
      <c r="APK14" s="14"/>
      <c r="APL14" s="14"/>
      <c r="APM14" s="14"/>
      <c r="APN14" s="14"/>
      <c r="APO14" s="14">
        <f t="shared" ref="APO14:APQ14" si="1905">APO13+1</f>
        <v>12</v>
      </c>
      <c r="APP14" s="14" t="s">
        <v>1029</v>
      </c>
      <c r="APQ14" s="14"/>
      <c r="APR14" s="14"/>
      <c r="APS14" s="14">
        <f t="shared" ref="APS14:APU14" si="1906">APS13+1</f>
        <v>12</v>
      </c>
      <c r="APT14" s="14" t="s">
        <v>1029</v>
      </c>
      <c r="APU14" s="14"/>
      <c r="APV14" s="14"/>
      <c r="APW14" s="14"/>
      <c r="APX14" s="14"/>
      <c r="APY14" s="14"/>
      <c r="APZ14" s="14"/>
      <c r="AQA14" s="14">
        <f t="shared" ref="AQA14:AQC14" si="1907">AQA13+1</f>
        <v>12</v>
      </c>
      <c r="AQB14" s="14" t="s">
        <v>1029</v>
      </c>
      <c r="AQC14" s="14"/>
      <c r="AQD14" s="14"/>
      <c r="AQE14" s="14"/>
      <c r="AQF14" s="14"/>
      <c r="AQG14" s="14"/>
      <c r="AQH14" s="14"/>
      <c r="AQI14" s="14">
        <f t="shared" ref="AQI14:AQK14" si="1908">AQI13+1</f>
        <v>12</v>
      </c>
      <c r="AQJ14" s="14" t="s">
        <v>1029</v>
      </c>
      <c r="AQK14" s="14"/>
      <c r="AQL14" s="14"/>
      <c r="AQM14" s="14"/>
      <c r="AQN14" s="14"/>
      <c r="AQO14" s="14"/>
      <c r="AQP14" s="14"/>
      <c r="AQQ14" s="14">
        <f t="shared" ref="AQQ14:AQS14" si="1909">AQQ13+1</f>
        <v>12</v>
      </c>
      <c r="AQR14" s="14" t="s">
        <v>1029</v>
      </c>
      <c r="AQS14" s="14"/>
      <c r="AQT14" s="14"/>
      <c r="AQU14" s="14"/>
      <c r="AQV14" s="14"/>
      <c r="AQW14" s="14"/>
      <c r="AQX14" s="14"/>
      <c r="AQY14" s="14">
        <f t="shared" ref="AQY14:ARA14" si="1910">AQY13+1</f>
        <v>12</v>
      </c>
      <c r="AQZ14" s="14" t="s">
        <v>1029</v>
      </c>
      <c r="ARA14" s="14"/>
      <c r="ARB14" s="14"/>
      <c r="ARC14" s="14"/>
      <c r="ARD14" s="14"/>
      <c r="ARE14" s="14"/>
      <c r="ARF14" s="14"/>
      <c r="ARG14" s="14">
        <f t="shared" ref="ARG14:ARI14" si="1911">ARG13+1</f>
        <v>12</v>
      </c>
      <c r="ARH14" s="14" t="s">
        <v>1029</v>
      </c>
      <c r="ARI14" s="14"/>
      <c r="ARJ14" s="14"/>
      <c r="ARK14" s="14"/>
      <c r="ARL14" s="14"/>
      <c r="ARM14" s="14"/>
      <c r="ARN14" s="14"/>
      <c r="ARO14" s="14">
        <f t="shared" ref="ARO14:ARQ14" si="1912">ARO13+1</f>
        <v>12</v>
      </c>
      <c r="ARP14" s="14" t="s">
        <v>1029</v>
      </c>
      <c r="ARQ14" s="14"/>
      <c r="ARR14" s="14"/>
      <c r="ARS14" s="14"/>
      <c r="ART14" s="14"/>
      <c r="ARU14" s="14"/>
      <c r="ARV14" s="14"/>
      <c r="ARW14" s="14"/>
      <c r="ARX14" s="14"/>
      <c r="ARY14" s="14"/>
      <c r="ARZ14" s="14"/>
      <c r="ASA14" s="14"/>
      <c r="ASB14" s="14"/>
      <c r="ASC14" s="14"/>
      <c r="ASD14" s="14"/>
      <c r="ASE14" s="14"/>
      <c r="ASF14" s="14"/>
      <c r="ASG14" s="14"/>
      <c r="ASH14" s="14"/>
      <c r="ASI14" s="14"/>
      <c r="ASJ14" s="14"/>
      <c r="ASK14" s="14"/>
      <c r="ASL14" s="14"/>
      <c r="ASM14" s="14"/>
      <c r="ASN14" s="14"/>
      <c r="ASO14" s="14"/>
      <c r="ASP14" s="14"/>
    </row>
    <row r="15" spans="1:1186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>
        <v>13</v>
      </c>
      <c r="GV15" s="14" t="s">
        <v>1143</v>
      </c>
      <c r="GW15" s="14">
        <v>13</v>
      </c>
      <c r="GX15" s="14" t="s">
        <v>1143</v>
      </c>
      <c r="GY15" s="14"/>
      <c r="GZ15" s="14"/>
      <c r="HA15" s="14">
        <v>13</v>
      </c>
      <c r="HB15" s="14" t="s">
        <v>1143</v>
      </c>
      <c r="HC15" s="14"/>
      <c r="HD15" s="14"/>
      <c r="HE15" s="14">
        <v>13</v>
      </c>
      <c r="HF15" s="14" t="s">
        <v>1143</v>
      </c>
      <c r="HG15" s="14"/>
      <c r="HH15" s="14"/>
      <c r="HI15" s="14">
        <v>13</v>
      </c>
      <c r="HJ15" s="14" t="s">
        <v>1143</v>
      </c>
      <c r="HK15" s="14"/>
      <c r="HL15" s="14"/>
      <c r="HM15" s="14">
        <v>13</v>
      </c>
      <c r="HN15" s="14" t="s">
        <v>1143</v>
      </c>
      <c r="HO15" s="14"/>
      <c r="HP15" s="14"/>
      <c r="HQ15" s="14">
        <v>13</v>
      </c>
      <c r="HR15" s="14" t="s">
        <v>1143</v>
      </c>
      <c r="HS15" s="14"/>
      <c r="HT15" s="14"/>
      <c r="HU15" s="14">
        <v>13</v>
      </c>
      <c r="HV15" s="14" t="s">
        <v>1143</v>
      </c>
      <c r="HW15" s="14"/>
      <c r="HX15" s="14"/>
      <c r="HY15" s="14">
        <v>13</v>
      </c>
      <c r="HZ15" s="14" t="s">
        <v>1143</v>
      </c>
      <c r="IA15" s="14"/>
      <c r="IB15" s="14"/>
      <c r="IC15" s="14">
        <v>13</v>
      </c>
      <c r="ID15" s="14" t="s">
        <v>1143</v>
      </c>
      <c r="IE15" s="14"/>
      <c r="IF15" s="14"/>
      <c r="IG15" s="14">
        <v>13</v>
      </c>
      <c r="IH15" s="14" t="s">
        <v>1143</v>
      </c>
      <c r="II15" s="14"/>
      <c r="IJ15" s="14"/>
      <c r="IK15" s="14">
        <v>13</v>
      </c>
      <c r="IL15" s="14" t="s">
        <v>1143</v>
      </c>
      <c r="IM15" s="14"/>
      <c r="IN15" s="14"/>
      <c r="IO15" s="14">
        <v>13</v>
      </c>
      <c r="IP15" s="14" t="s">
        <v>1143</v>
      </c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14"/>
      <c r="NJ15" s="14"/>
      <c r="NK15" s="14"/>
      <c r="NL15" s="14"/>
      <c r="NM15" s="14"/>
      <c r="NN15" s="14"/>
      <c r="NO15" s="14"/>
      <c r="NP15" s="14"/>
      <c r="NQ15" s="14"/>
      <c r="NR15" s="14"/>
      <c r="NS15" s="14"/>
      <c r="NT15" s="14"/>
      <c r="NU15" s="14"/>
      <c r="NV15" s="14"/>
      <c r="NW15" s="14"/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/>
      <c r="PY15" s="14"/>
      <c r="PZ15" s="14"/>
      <c r="QA15" s="14"/>
      <c r="QB15" s="14"/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/>
      <c r="QQ15" s="14"/>
      <c r="QR15" s="14"/>
      <c r="QS15" s="14"/>
      <c r="QT15" s="14"/>
      <c r="QU15" s="14"/>
      <c r="QV15" s="14"/>
      <c r="QW15" s="14"/>
      <c r="QX15" s="14"/>
      <c r="QY15" s="14"/>
      <c r="QZ15" s="14"/>
      <c r="RA15" s="14"/>
      <c r="RB15" s="14"/>
      <c r="RC15" s="14"/>
      <c r="RD15" s="14"/>
      <c r="RE15" s="14"/>
      <c r="RF15" s="14"/>
      <c r="RG15" s="14"/>
      <c r="RH15" s="14"/>
      <c r="RI15" s="14"/>
      <c r="RJ15" s="14"/>
      <c r="RK15" s="14"/>
      <c r="RL15" s="14"/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/>
      <c r="SA15" s="14"/>
      <c r="SB15" s="14"/>
      <c r="SC15" s="14"/>
      <c r="SD15" s="14"/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/>
      <c r="SS15" s="14"/>
      <c r="ST15" s="14"/>
      <c r="SU15" s="14"/>
      <c r="SV15" s="14"/>
      <c r="SW15" s="14"/>
      <c r="SX15" s="14"/>
      <c r="SY15" s="14"/>
      <c r="SZ15" s="14"/>
      <c r="TA15" s="14"/>
      <c r="TB15" s="14"/>
      <c r="TC15" s="14"/>
      <c r="TD15" s="14"/>
      <c r="TE15" s="14"/>
      <c r="TF15" s="14"/>
      <c r="TG15" s="14"/>
      <c r="TH15" s="14"/>
      <c r="TI15" s="14"/>
      <c r="TJ15" s="14"/>
      <c r="TK15" s="14"/>
      <c r="TL15" s="14"/>
      <c r="TM15" s="14"/>
      <c r="TN15" s="14"/>
      <c r="TO15" s="14"/>
      <c r="TP15" s="14"/>
      <c r="TQ15" s="14"/>
      <c r="TR15" s="14"/>
      <c r="TS15" s="14"/>
      <c r="TT15" s="14"/>
      <c r="TU15" s="14"/>
      <c r="TV15" s="14"/>
      <c r="TW15" s="14"/>
      <c r="TX15" s="14"/>
      <c r="TY15" s="14"/>
      <c r="TZ15" s="14"/>
      <c r="UA15" s="14"/>
      <c r="UB15" s="14"/>
      <c r="UC15" s="14"/>
      <c r="UD15" s="14"/>
      <c r="UE15" s="14"/>
      <c r="UF15" s="14"/>
      <c r="UG15" s="14"/>
      <c r="UH15" s="14"/>
      <c r="UI15" s="14"/>
      <c r="UJ15" s="14"/>
      <c r="UK15" s="14"/>
      <c r="UL15" s="14"/>
      <c r="UM15" s="14"/>
      <c r="UN15" s="14"/>
      <c r="UO15" s="14"/>
      <c r="UP15" s="14"/>
      <c r="UQ15" s="14"/>
      <c r="UR15" s="14"/>
      <c r="US15" s="14"/>
      <c r="UT15" s="14"/>
      <c r="UU15" s="14"/>
      <c r="UV15" s="14"/>
      <c r="UW15" s="14"/>
      <c r="UX15" s="14"/>
      <c r="UY15" s="14"/>
      <c r="UZ15" s="14"/>
      <c r="VA15" s="14"/>
      <c r="VB15" s="14"/>
      <c r="VC15" s="14"/>
      <c r="VD15" s="14"/>
      <c r="VE15" s="14"/>
      <c r="VF15" s="14"/>
      <c r="VG15" s="14"/>
      <c r="VH15" s="14"/>
      <c r="VI15" s="14"/>
      <c r="VJ15" s="14"/>
      <c r="VK15" s="14"/>
      <c r="VL15" s="14"/>
      <c r="VM15" s="14"/>
      <c r="VN15" s="14"/>
      <c r="VO15" s="14"/>
      <c r="VP15" s="14"/>
      <c r="VQ15" s="14"/>
      <c r="VR15" s="14"/>
      <c r="VS15" s="14"/>
      <c r="VT15" s="14"/>
      <c r="VU15" s="14"/>
      <c r="VV15" s="14"/>
      <c r="VW15" s="14"/>
      <c r="VX15" s="14"/>
      <c r="VY15" s="14"/>
      <c r="VZ15" s="14"/>
      <c r="WA15" s="14"/>
      <c r="WB15" s="14"/>
      <c r="WC15" s="14"/>
      <c r="WD15" s="14"/>
      <c r="WE15" s="14"/>
      <c r="WF15" s="14"/>
      <c r="WG15" s="14"/>
      <c r="WH15" s="14"/>
      <c r="WI15" s="14"/>
      <c r="WJ15" s="14"/>
      <c r="WK15" s="14"/>
      <c r="WL15" s="14"/>
      <c r="WM15" s="14"/>
      <c r="WN15" s="14"/>
      <c r="WO15" s="14"/>
      <c r="WP15" s="14"/>
      <c r="WQ15" s="14"/>
      <c r="WR15" s="14"/>
      <c r="WS15" s="14"/>
      <c r="WT15" s="14"/>
      <c r="WU15" s="14"/>
      <c r="WV15" s="14"/>
      <c r="WW15" s="14"/>
      <c r="WX15" s="14"/>
      <c r="WY15" s="14"/>
      <c r="WZ15" s="14"/>
      <c r="XA15" s="14"/>
      <c r="XB15" s="14"/>
      <c r="XC15" s="14"/>
      <c r="XD15" s="14"/>
      <c r="XE15" s="14"/>
      <c r="XF15" s="14"/>
      <c r="XG15" s="14"/>
      <c r="XH15" s="14"/>
      <c r="XI15" s="14"/>
      <c r="XJ15" s="14"/>
      <c r="XK15" s="14"/>
      <c r="XL15" s="14"/>
      <c r="XM15" s="14"/>
      <c r="XN15" s="14"/>
      <c r="XO15" s="14"/>
      <c r="XP15" s="14"/>
      <c r="XQ15" s="14"/>
      <c r="XR15" s="14"/>
      <c r="XS15" s="14">
        <f t="shared" si="1666"/>
        <v>13</v>
      </c>
      <c r="XT15" s="14" t="s">
        <v>1437</v>
      </c>
      <c r="XV15" s="14"/>
      <c r="XW15" s="14"/>
      <c r="XX15" s="14"/>
      <c r="XY15" s="14">
        <f t="shared" si="1667"/>
        <v>13</v>
      </c>
      <c r="XZ15" s="14" t="s">
        <v>1437</v>
      </c>
      <c r="YA15" s="14"/>
      <c r="YB15" s="14"/>
      <c r="YC15" s="14"/>
      <c r="YD15" s="14"/>
      <c r="YE15" s="14">
        <f t="shared" si="1668"/>
        <v>13</v>
      </c>
      <c r="YF15" s="14" t="s">
        <v>1437</v>
      </c>
      <c r="YG15" s="14"/>
      <c r="YH15" s="14"/>
      <c r="YI15" s="14"/>
      <c r="YJ15" s="14"/>
      <c r="YK15" s="14">
        <f t="shared" si="1669"/>
        <v>13</v>
      </c>
      <c r="YL15" s="14" t="s">
        <v>1437</v>
      </c>
      <c r="YM15" s="14"/>
      <c r="YN15" s="14"/>
      <c r="YO15" s="14"/>
      <c r="YP15" s="14"/>
      <c r="YQ15" s="14">
        <f t="shared" ca="1" si="1670"/>
        <v>13</v>
      </c>
      <c r="YR15" s="14" t="s">
        <v>1437</v>
      </c>
      <c r="YS15" s="14"/>
      <c r="YT15" s="14"/>
      <c r="YU15" s="14"/>
      <c r="YV15" s="14"/>
      <c r="YW15" s="14">
        <f t="shared" ca="1" si="1671"/>
        <v>13</v>
      </c>
      <c r="YX15" s="14" t="s">
        <v>1437</v>
      </c>
      <c r="YY15" s="14"/>
      <c r="YZ15" s="14"/>
      <c r="ZA15" s="14"/>
      <c r="ZB15" s="14"/>
      <c r="ZC15" s="14">
        <f t="shared" ca="1" si="1672"/>
        <v>13</v>
      </c>
      <c r="ZD15" s="14" t="s">
        <v>1437</v>
      </c>
      <c r="ZE15" s="14"/>
      <c r="ZF15" s="14"/>
      <c r="ZG15" s="14"/>
      <c r="ZH15" s="14"/>
      <c r="ZI15" s="14"/>
      <c r="ZJ15" s="14"/>
      <c r="ZK15" s="14"/>
      <c r="ZL15" s="14"/>
      <c r="ZM15" s="14"/>
      <c r="ZN15" s="14"/>
      <c r="ZO15" s="14">
        <v>18</v>
      </c>
      <c r="ZP15" s="14" t="s">
        <v>1469</v>
      </c>
      <c r="ZQ15" s="14"/>
      <c r="ZR15" s="14"/>
      <c r="ZS15" s="14">
        <v>18</v>
      </c>
      <c r="ZT15" s="14" t="s">
        <v>1469</v>
      </c>
      <c r="ZU15" s="14"/>
      <c r="ZV15" s="14"/>
      <c r="ZW15" s="14">
        <v>18</v>
      </c>
      <c r="ZX15" s="14" t="s">
        <v>1469</v>
      </c>
      <c r="ZY15" s="14"/>
      <c r="ZZ15" s="14"/>
      <c r="AAA15" s="14">
        <v>18</v>
      </c>
      <c r="AAB15" s="14" t="s">
        <v>1469</v>
      </c>
      <c r="AAC15" s="14"/>
      <c r="AAD15" s="14"/>
      <c r="AAE15" s="14">
        <v>18</v>
      </c>
      <c r="AAF15" s="14" t="s">
        <v>1469</v>
      </c>
      <c r="AAG15" s="14"/>
      <c r="AAH15" s="14"/>
      <c r="AAI15" s="14">
        <v>18</v>
      </c>
      <c r="AAJ15" s="14" t="s">
        <v>1469</v>
      </c>
      <c r="AAK15" s="14"/>
      <c r="AAL15" s="14"/>
      <c r="AAM15" s="14">
        <v>18</v>
      </c>
      <c r="AAN15" s="14" t="s">
        <v>1469</v>
      </c>
      <c r="AAO15" s="14"/>
      <c r="AAP15" s="14"/>
      <c r="AAQ15" s="14">
        <v>18</v>
      </c>
      <c r="AAR15" s="14" t="s">
        <v>1469</v>
      </c>
      <c r="AAS15" s="14"/>
      <c r="AAT15" s="14"/>
      <c r="AAU15" s="14">
        <v>18</v>
      </c>
      <c r="AAV15" s="14" t="s">
        <v>1469</v>
      </c>
      <c r="AAW15" s="14"/>
      <c r="AAX15" s="14"/>
      <c r="AAY15" s="14">
        <v>18</v>
      </c>
      <c r="AAZ15" s="14" t="s">
        <v>1469</v>
      </c>
      <c r="ABA15" s="14"/>
      <c r="ABB15" s="14"/>
      <c r="ABC15" s="14">
        <v>18</v>
      </c>
      <c r="ABD15" s="14" t="s">
        <v>1469</v>
      </c>
      <c r="ABE15" s="14"/>
      <c r="ABF15" s="14"/>
      <c r="ABG15" s="14">
        <v>18</v>
      </c>
      <c r="ABH15" s="14" t="s">
        <v>1469</v>
      </c>
      <c r="ABI15" s="14"/>
      <c r="ABJ15" s="14"/>
      <c r="ABK15" s="14">
        <v>18</v>
      </c>
      <c r="ABL15" s="14" t="s">
        <v>1469</v>
      </c>
      <c r="ABM15" s="14"/>
      <c r="ABN15" s="14"/>
      <c r="ABO15" s="14">
        <v>18</v>
      </c>
      <c r="ABP15" s="14" t="s">
        <v>1469</v>
      </c>
      <c r="ABQ15" s="14"/>
      <c r="ABR15" s="14"/>
      <c r="ABS15" s="14">
        <v>18</v>
      </c>
      <c r="ABT15" s="14" t="s">
        <v>1469</v>
      </c>
      <c r="ABU15" s="14"/>
      <c r="ABV15" s="14"/>
      <c r="ABW15" s="14">
        <v>18</v>
      </c>
      <c r="ABX15" s="14" t="s">
        <v>1469</v>
      </c>
      <c r="ABY15" s="14"/>
      <c r="ABZ15" s="14"/>
      <c r="ACA15" s="14">
        <v>18</v>
      </c>
      <c r="ACB15" s="14" t="s">
        <v>1469</v>
      </c>
      <c r="ACC15" s="14"/>
      <c r="ACD15" s="14"/>
      <c r="ACE15" s="14">
        <v>18</v>
      </c>
      <c r="ACF15" s="14" t="s">
        <v>1469</v>
      </c>
      <c r="ACG15" s="14">
        <v>13</v>
      </c>
      <c r="ACH15" s="14" t="s">
        <v>1020</v>
      </c>
      <c r="ACI15" s="14"/>
      <c r="ACJ15" s="14"/>
      <c r="ACK15" s="14">
        <v>18</v>
      </c>
      <c r="ACL15" s="14" t="s">
        <v>1469</v>
      </c>
      <c r="ACM15" s="14">
        <v>13</v>
      </c>
      <c r="ACN15" s="14" t="s">
        <v>1020</v>
      </c>
      <c r="ACO15" s="14"/>
      <c r="ACP15" s="14"/>
      <c r="ACQ15" s="14">
        <v>18</v>
      </c>
      <c r="ACR15" s="14" t="s">
        <v>1469</v>
      </c>
      <c r="ACS15" s="14">
        <v>13</v>
      </c>
      <c r="ACT15" s="14" t="s">
        <v>1020</v>
      </c>
      <c r="ACU15" s="14"/>
      <c r="ACV15" s="14"/>
      <c r="ACW15" s="14">
        <v>18</v>
      </c>
      <c r="ACX15" s="14" t="s">
        <v>1469</v>
      </c>
      <c r="ACY15" s="14">
        <v>13</v>
      </c>
      <c r="ACZ15" s="14" t="s">
        <v>1020</v>
      </c>
      <c r="ADA15" s="14"/>
      <c r="ADB15" s="14"/>
      <c r="ADC15" s="14">
        <v>18</v>
      </c>
      <c r="ADD15" s="14" t="s">
        <v>1469</v>
      </c>
      <c r="ADE15" s="14">
        <v>13</v>
      </c>
      <c r="ADF15" s="14" t="s">
        <v>1020</v>
      </c>
      <c r="ADG15" s="14"/>
      <c r="ADH15" s="14"/>
      <c r="ADI15" s="14">
        <v>18</v>
      </c>
      <c r="ADJ15" s="14" t="s">
        <v>1469</v>
      </c>
      <c r="ADK15" s="14">
        <v>13</v>
      </c>
      <c r="ADL15" s="14" t="s">
        <v>1020</v>
      </c>
      <c r="ADM15" s="14"/>
      <c r="ADN15" s="14"/>
      <c r="ADO15" s="14">
        <v>18</v>
      </c>
      <c r="ADP15" s="14" t="s">
        <v>1469</v>
      </c>
      <c r="ADQ15" s="14">
        <v>13</v>
      </c>
      <c r="ADR15" s="14" t="s">
        <v>1020</v>
      </c>
      <c r="ADS15" s="14"/>
      <c r="ADT15" s="14"/>
      <c r="ADU15" s="14"/>
      <c r="ADV15" s="14"/>
      <c r="ADW15" s="14">
        <v>18</v>
      </c>
      <c r="ADX15" s="14" t="s">
        <v>1469</v>
      </c>
      <c r="ADY15" s="14">
        <v>13</v>
      </c>
      <c r="ADZ15" s="14" t="s">
        <v>1020</v>
      </c>
      <c r="AEA15" s="14"/>
      <c r="AEB15" s="14"/>
      <c r="AEC15" s="14"/>
      <c r="AED15" s="14"/>
      <c r="AEE15" s="14">
        <v>18</v>
      </c>
      <c r="AEF15" s="14" t="s">
        <v>1469</v>
      </c>
      <c r="AEG15" s="14">
        <v>13</v>
      </c>
      <c r="AEH15" s="14" t="s">
        <v>1020</v>
      </c>
      <c r="AEI15" s="14"/>
      <c r="AEJ15" s="14"/>
      <c r="AEK15" s="14"/>
      <c r="AEL15" s="14"/>
      <c r="AEM15" s="14">
        <v>18</v>
      </c>
      <c r="AEN15" s="14" t="s">
        <v>1469</v>
      </c>
      <c r="AEO15" s="14">
        <v>13</v>
      </c>
      <c r="AEP15" s="14" t="s">
        <v>1020</v>
      </c>
      <c r="AEQ15" s="14"/>
      <c r="AER15" s="14"/>
      <c r="AES15" s="14"/>
      <c r="AET15" s="14"/>
      <c r="AEU15" s="14">
        <v>18</v>
      </c>
      <c r="AEV15" s="14" t="s">
        <v>1469</v>
      </c>
      <c r="AEW15" s="14">
        <v>13</v>
      </c>
      <c r="AEX15" s="14" t="s">
        <v>1020</v>
      </c>
      <c r="AEY15" s="14"/>
      <c r="AEZ15" s="14"/>
      <c r="AFA15" s="14"/>
      <c r="AFB15" s="14"/>
      <c r="AFC15" s="14"/>
      <c r="AFD15" s="14"/>
      <c r="AFE15" s="14"/>
      <c r="AFF15" s="14"/>
      <c r="AFG15" s="14"/>
      <c r="AFH15" s="14"/>
      <c r="AFI15" s="14"/>
      <c r="AFJ15" s="14"/>
      <c r="AFK15" s="14"/>
      <c r="AFL15" s="14"/>
      <c r="AFM15" s="14"/>
      <c r="AFN15" s="14"/>
      <c r="AFO15" s="14"/>
      <c r="AFP15" s="14"/>
      <c r="AFQ15" s="14"/>
      <c r="AFR15" s="14"/>
      <c r="AFS15" s="14"/>
      <c r="AFT15" s="14"/>
      <c r="AFU15" s="14"/>
      <c r="AFV15" s="14"/>
      <c r="AFW15" s="14"/>
      <c r="AFX15" s="14"/>
      <c r="AFY15" s="14"/>
      <c r="AFZ15" s="14"/>
      <c r="AGA15" s="14">
        <f t="shared" ref="AGA15:AGC15" si="1913">AGA14+1</f>
        <v>13</v>
      </c>
      <c r="AGB15" s="14" t="s">
        <v>1684</v>
      </c>
      <c r="AGC15" s="14"/>
      <c r="AGD15" s="14"/>
      <c r="AGE15" s="14"/>
      <c r="AGF15" s="14"/>
      <c r="AGG15" s="14">
        <f t="shared" ref="AGG15:AGI15" si="1914">AGG14+1</f>
        <v>13</v>
      </c>
      <c r="AGH15" s="14" t="s">
        <v>1684</v>
      </c>
      <c r="AGI15" s="14"/>
      <c r="AGJ15" s="14"/>
      <c r="AGK15" s="14"/>
      <c r="AGL15" s="14"/>
      <c r="AGM15" s="14">
        <f t="shared" ref="AGM15:AGO15" si="1915">AGM14+1</f>
        <v>13</v>
      </c>
      <c r="AGN15" s="14" t="s">
        <v>1684</v>
      </c>
      <c r="AGO15" s="14"/>
      <c r="AGP15" s="14"/>
      <c r="AGQ15" s="14"/>
      <c r="AGR15" s="14"/>
      <c r="AGS15" s="14">
        <f t="shared" ref="AGS15:AGU15" si="1916">AGS14+1</f>
        <v>13</v>
      </c>
      <c r="AGT15" s="14" t="s">
        <v>1684</v>
      </c>
      <c r="AGU15" s="14"/>
      <c r="AGV15" s="14"/>
      <c r="AGW15" s="14"/>
      <c r="AGX15" s="14"/>
      <c r="AGY15" s="14">
        <f t="shared" ref="AGY15:AHA15" si="1917">AGY14+1</f>
        <v>13</v>
      </c>
      <c r="AGZ15" s="14" t="s">
        <v>1684</v>
      </c>
      <c r="AHA15" s="14"/>
      <c r="AHB15" s="14"/>
      <c r="AHC15" s="14"/>
      <c r="AHD15" s="14"/>
      <c r="AHE15" s="14">
        <f t="shared" ref="AHE15:AHG15" si="1918">AHE14+1</f>
        <v>13</v>
      </c>
      <c r="AHF15" s="14" t="s">
        <v>1684</v>
      </c>
      <c r="AHG15" s="14"/>
      <c r="AHH15" s="14"/>
      <c r="AHI15" s="14"/>
      <c r="AHJ15" s="14"/>
      <c r="AHK15" s="14">
        <f t="shared" ref="AHK15:AHM15" si="1919">AHK14+1</f>
        <v>13</v>
      </c>
      <c r="AHL15" s="14" t="s">
        <v>1684</v>
      </c>
      <c r="AHM15" s="14"/>
      <c r="AHN15" s="14"/>
      <c r="AHO15" s="14"/>
      <c r="AHP15" s="14"/>
      <c r="AHQ15" s="14">
        <f t="shared" ref="AHQ15:AHS15" si="1920">AHQ14+1</f>
        <v>13</v>
      </c>
      <c r="AHR15" s="14" t="s">
        <v>1684</v>
      </c>
      <c r="AHS15" s="14"/>
      <c r="AHT15" s="14"/>
      <c r="AHU15" s="14"/>
      <c r="AHV15" s="14"/>
      <c r="AHW15" s="14">
        <f t="shared" ref="AHW15:AHY15" si="1921">AHW14+1</f>
        <v>13</v>
      </c>
      <c r="AHX15" s="14" t="s">
        <v>1684</v>
      </c>
      <c r="AHY15" s="14"/>
      <c r="AHZ15" s="14"/>
      <c r="AIA15" s="14"/>
      <c r="AIB15" s="14"/>
      <c r="AIC15" s="14">
        <f t="shared" ref="AIC15:AIE15" si="1922">AIC14+1</f>
        <v>13</v>
      </c>
      <c r="AID15" s="14" t="s">
        <v>1684</v>
      </c>
      <c r="AIE15" s="14"/>
      <c r="AIF15" s="14"/>
      <c r="AIG15" s="14"/>
      <c r="AIH15" s="14"/>
      <c r="AII15" s="14">
        <f t="shared" ref="AII15:AIK15" si="1923">AII14+1</f>
        <v>13</v>
      </c>
      <c r="AIJ15" s="14" t="s">
        <v>1684</v>
      </c>
      <c r="AIK15" s="14"/>
      <c r="AIL15" s="14"/>
      <c r="AIM15" s="14"/>
      <c r="AIN15" s="14"/>
      <c r="AIO15" s="14">
        <f t="shared" ref="AIO15:AIQ15" si="1924">AIO14+1</f>
        <v>13</v>
      </c>
      <c r="AIP15" s="14" t="s">
        <v>1684</v>
      </c>
      <c r="AIQ15" s="14"/>
      <c r="AIR15" s="14"/>
      <c r="AIS15" s="14"/>
      <c r="AIT15" s="14"/>
      <c r="AIU15" s="14">
        <f t="shared" ref="AIU15:AIW15" si="1925">AIU14+1</f>
        <v>13</v>
      </c>
      <c r="AIV15" s="14" t="s">
        <v>1684</v>
      </c>
      <c r="AIW15" s="14"/>
      <c r="AIX15" s="14"/>
      <c r="AIY15" s="14"/>
      <c r="AIZ15" s="14"/>
      <c r="AJA15" s="14">
        <f t="shared" ref="AJA15:AJC15" si="1926">AJA14+1</f>
        <v>13</v>
      </c>
      <c r="AJB15" s="14" t="s">
        <v>1684</v>
      </c>
      <c r="AJC15" s="14"/>
      <c r="AJD15" s="14"/>
      <c r="AJE15" s="14"/>
      <c r="AJF15" s="14"/>
      <c r="AJG15" s="14"/>
      <c r="AJH15" s="14"/>
      <c r="AJI15" s="14"/>
      <c r="AJJ15" s="14"/>
      <c r="AJK15" s="14"/>
      <c r="AJL15" s="14"/>
      <c r="AJM15" s="14"/>
      <c r="AJN15" s="14"/>
      <c r="AJO15" s="14"/>
      <c r="AJP15" s="14"/>
      <c r="AJQ15" s="14"/>
      <c r="AJR15" s="14"/>
      <c r="AJS15" s="14"/>
      <c r="AJT15" s="14"/>
      <c r="AJU15" s="14"/>
      <c r="AJV15" s="14"/>
      <c r="AJW15" s="14"/>
      <c r="AJX15" s="14"/>
      <c r="AJY15" s="14"/>
      <c r="AJZ15" s="14"/>
      <c r="AKA15" s="14"/>
      <c r="AKB15" s="14"/>
      <c r="AKC15" s="14"/>
      <c r="AKD15" s="14"/>
      <c r="AKE15" s="14"/>
      <c r="AKF15" s="14"/>
      <c r="AKG15" s="14"/>
      <c r="AKH15" s="14"/>
      <c r="AKI15" s="14"/>
      <c r="AKJ15" s="14"/>
      <c r="AKK15" s="14"/>
      <c r="AKL15" s="14"/>
      <c r="AKM15" s="14"/>
      <c r="AKN15" s="14"/>
      <c r="AKO15" s="14"/>
      <c r="AKP15" s="14"/>
      <c r="AKQ15" s="14"/>
      <c r="AKR15" s="14"/>
      <c r="AKS15" s="14"/>
      <c r="AKT15" s="14"/>
      <c r="AKU15" s="14"/>
      <c r="AKV15" s="14"/>
      <c r="AKW15" s="14"/>
      <c r="AKX15" s="14"/>
      <c r="AKY15" s="14"/>
      <c r="AKZ15" s="14"/>
      <c r="ALA15" s="14"/>
      <c r="ALB15" s="14"/>
      <c r="ALC15" s="14"/>
      <c r="ALD15" s="14"/>
      <c r="ALE15" s="14"/>
      <c r="ALF15" s="14"/>
      <c r="ALG15" s="14"/>
      <c r="ALH15" s="14"/>
      <c r="ALI15" s="14"/>
      <c r="ALJ15" s="14"/>
      <c r="ALK15" s="14"/>
      <c r="ALL15" s="14"/>
      <c r="ALM15" s="14"/>
      <c r="ALN15" s="14"/>
      <c r="ALO15" s="14"/>
      <c r="ALP15" s="14"/>
      <c r="ALQ15" s="14"/>
      <c r="ALR15" s="14"/>
      <c r="ALS15" s="14"/>
      <c r="ALT15" s="14"/>
      <c r="ALU15" s="14"/>
      <c r="ALV15" s="14"/>
      <c r="ALW15" s="14"/>
      <c r="ALX15" s="14"/>
      <c r="ALY15" s="14"/>
      <c r="ALZ15" s="14"/>
      <c r="AMA15" s="14"/>
      <c r="AMB15" s="14"/>
      <c r="AMC15" s="14"/>
      <c r="AMD15" s="14"/>
      <c r="AME15" s="14"/>
      <c r="AMF15" s="14"/>
      <c r="AMG15" s="14"/>
      <c r="AMH15" s="14"/>
      <c r="AMI15" s="14"/>
      <c r="AMJ15" s="14"/>
      <c r="AMK15" s="14"/>
      <c r="AML15" s="14"/>
      <c r="AMM15" s="14"/>
      <c r="AMN15" s="14"/>
      <c r="AMO15" s="14"/>
      <c r="AMP15" s="14"/>
      <c r="AMQ15" s="14"/>
      <c r="AMR15" s="14"/>
      <c r="AMS15" s="14"/>
      <c r="AMT15" s="14"/>
      <c r="AMU15" s="14"/>
      <c r="AMV15" s="14"/>
      <c r="AMW15" s="14"/>
      <c r="AMX15" s="14"/>
      <c r="AMY15" s="14"/>
      <c r="AMZ15" s="14"/>
      <c r="ANA15" s="14"/>
      <c r="ANB15" s="14"/>
      <c r="ANC15" s="14"/>
      <c r="AND15" s="14"/>
      <c r="ANE15" s="14"/>
      <c r="ANF15" s="14"/>
      <c r="ANG15" s="14"/>
      <c r="ANH15" s="14"/>
      <c r="ANI15" s="14"/>
      <c r="ANJ15" s="14"/>
      <c r="ANK15" s="14"/>
      <c r="ANL15" s="14"/>
      <c r="ANM15" s="14"/>
      <c r="ANN15" s="14"/>
      <c r="ANO15" s="14"/>
      <c r="ANP15" s="14"/>
      <c r="ANQ15" s="14"/>
      <c r="ANR15" s="14"/>
      <c r="ANS15" s="14"/>
      <c r="ANT15" s="14"/>
      <c r="ANU15" s="14"/>
      <c r="ANV15" s="14"/>
      <c r="ANW15" s="14"/>
      <c r="ANX15" s="14"/>
      <c r="ANY15" s="14">
        <f t="shared" ref="ANY15:AOA15" si="1927">ANY14+1</f>
        <v>13</v>
      </c>
      <c r="ANZ15" s="14" t="s">
        <v>1802</v>
      </c>
      <c r="AOA15" s="14"/>
      <c r="AOB15" s="14"/>
      <c r="AOC15" s="14"/>
      <c r="AOD15" s="14"/>
      <c r="AOE15" s="14"/>
      <c r="AOF15" s="14"/>
      <c r="AOG15" s="14"/>
      <c r="AOH15" s="14"/>
      <c r="AOI15" s="14"/>
      <c r="AOJ15" s="14"/>
      <c r="AOK15" s="14"/>
      <c r="AOL15" s="14"/>
      <c r="AOM15" s="14"/>
      <c r="AON15" s="14"/>
      <c r="AOO15" s="14"/>
      <c r="AOP15" s="14"/>
      <c r="AOQ15" s="14"/>
      <c r="AOR15" s="14"/>
      <c r="AOS15" s="14">
        <f t="shared" ref="AOS15:AOU15" si="1928">AOS14+1</f>
        <v>13</v>
      </c>
      <c r="AOT15" s="14" t="s">
        <v>1802</v>
      </c>
      <c r="AOU15" s="14"/>
      <c r="AOV15" s="14"/>
      <c r="AOW15" s="14"/>
      <c r="AOX15" s="14"/>
      <c r="AOY15" s="14"/>
      <c r="AOZ15" s="14"/>
      <c r="APA15" s="14"/>
      <c r="APB15" s="14"/>
      <c r="APC15" s="14"/>
      <c r="APD15" s="14"/>
      <c r="APE15" s="14"/>
      <c r="APF15" s="14"/>
      <c r="APG15" s="14"/>
      <c r="APH15" s="14"/>
      <c r="API15" s="14"/>
      <c r="APJ15" s="14"/>
      <c r="APK15" s="14"/>
      <c r="APL15" s="14"/>
      <c r="APM15" s="14"/>
      <c r="APN15" s="14"/>
      <c r="APO15" s="14">
        <f t="shared" ref="APO15:APQ15" si="1929">APO14+1</f>
        <v>13</v>
      </c>
      <c r="APP15" s="14" t="s">
        <v>1802</v>
      </c>
      <c r="APQ15" s="14"/>
      <c r="APR15" s="14"/>
      <c r="APS15" s="14">
        <f t="shared" ref="APS15:APU15" si="1930">APS14+1</f>
        <v>13</v>
      </c>
      <c r="APT15" s="14" t="s">
        <v>1802</v>
      </c>
      <c r="APU15" s="14"/>
      <c r="APV15" s="14"/>
      <c r="APW15" s="14"/>
      <c r="APX15" s="14"/>
      <c r="APY15" s="14"/>
      <c r="APZ15" s="14"/>
      <c r="AQA15" s="14">
        <f t="shared" ref="AQA15:AQC15" si="1931">AQA14+1</f>
        <v>13</v>
      </c>
      <c r="AQB15" s="14" t="s">
        <v>1802</v>
      </c>
      <c r="AQC15" s="14"/>
      <c r="AQD15" s="14"/>
      <c r="AQE15" s="14"/>
      <c r="AQF15" s="14"/>
      <c r="AQG15" s="14"/>
      <c r="AQH15" s="14"/>
      <c r="AQI15" s="14">
        <f t="shared" ref="AQI15:AQK15" si="1932">AQI14+1</f>
        <v>13</v>
      </c>
      <c r="AQJ15" s="14" t="s">
        <v>1802</v>
      </c>
      <c r="AQK15" s="14"/>
      <c r="AQL15" s="14"/>
      <c r="AQM15" s="14"/>
      <c r="AQN15" s="14"/>
      <c r="AQO15" s="14"/>
      <c r="AQP15" s="14"/>
      <c r="AQQ15" s="14">
        <f t="shared" ref="AQQ15:AQS15" si="1933">AQQ14+1</f>
        <v>13</v>
      </c>
      <c r="AQR15" s="14" t="s">
        <v>1802</v>
      </c>
      <c r="AQS15" s="14"/>
      <c r="AQT15" s="14"/>
      <c r="AQU15" s="14"/>
      <c r="AQV15" s="14"/>
      <c r="AQW15" s="14"/>
      <c r="AQX15" s="14"/>
      <c r="AQY15" s="14">
        <f t="shared" ref="AQY15:ARA15" si="1934">AQY14+1</f>
        <v>13</v>
      </c>
      <c r="AQZ15" s="14" t="s">
        <v>1802</v>
      </c>
      <c r="ARA15" s="14"/>
      <c r="ARB15" s="14"/>
      <c r="ARC15" s="14"/>
      <c r="ARD15" s="14"/>
      <c r="ARE15" s="14"/>
      <c r="ARF15" s="14"/>
      <c r="ARG15" s="14">
        <f t="shared" ref="ARG15:ARI15" si="1935">ARG14+1</f>
        <v>13</v>
      </c>
      <c r="ARH15" s="14" t="s">
        <v>1802</v>
      </c>
      <c r="ARI15" s="14"/>
      <c r="ARJ15" s="14"/>
      <c r="ARK15" s="14"/>
      <c r="ARL15" s="14"/>
      <c r="ARM15" s="14"/>
      <c r="ARN15" s="14"/>
      <c r="ARO15" s="14">
        <f t="shared" ref="ARO15:ARQ15" si="1936">ARO14+1</f>
        <v>13</v>
      </c>
      <c r="ARP15" s="14" t="s">
        <v>1802</v>
      </c>
      <c r="ARQ15" s="14"/>
      <c r="ARR15" s="14"/>
      <c r="ARS15" s="14"/>
      <c r="ART15" s="14"/>
      <c r="ARU15" s="14"/>
      <c r="ARV15" s="14"/>
      <c r="ARW15" s="14"/>
      <c r="ARX15" s="14"/>
      <c r="ARY15" s="14"/>
      <c r="ARZ15" s="14"/>
      <c r="ASA15" s="14"/>
      <c r="ASB15" s="14"/>
      <c r="ASC15" s="14"/>
      <c r="ASD15" s="14"/>
      <c r="ASE15" s="14"/>
      <c r="ASF15" s="14"/>
      <c r="ASG15" s="14"/>
      <c r="ASH15" s="14"/>
      <c r="ASI15" s="14"/>
      <c r="ASJ15" s="14"/>
      <c r="ASK15" s="14"/>
      <c r="ASL15" s="14"/>
      <c r="ASM15" s="14"/>
      <c r="ASN15" s="14"/>
      <c r="ASO15" s="14"/>
      <c r="ASP15" s="14"/>
    </row>
    <row r="16" spans="1:1186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1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>
        <v>14</v>
      </c>
      <c r="GV16" s="14" t="s">
        <v>1144</v>
      </c>
      <c r="GW16" s="14">
        <v>14</v>
      </c>
      <c r="GX16" s="14" t="s">
        <v>1144</v>
      </c>
      <c r="GY16" s="14"/>
      <c r="GZ16" s="14"/>
      <c r="HA16" s="14">
        <v>14</v>
      </c>
      <c r="HB16" s="14" t="s">
        <v>1144</v>
      </c>
      <c r="HC16" s="14"/>
      <c r="HD16" s="14"/>
      <c r="HE16" s="14">
        <v>14</v>
      </c>
      <c r="HF16" s="14" t="s">
        <v>1144</v>
      </c>
      <c r="HG16" s="14"/>
      <c r="HH16" s="14"/>
      <c r="HI16" s="14">
        <v>14</v>
      </c>
      <c r="HJ16" s="14" t="s">
        <v>1144</v>
      </c>
      <c r="HK16" s="14"/>
      <c r="HL16" s="14"/>
      <c r="HM16" s="14">
        <v>14</v>
      </c>
      <c r="HN16" s="14" t="s">
        <v>1144</v>
      </c>
      <c r="HO16" s="14"/>
      <c r="HP16" s="14"/>
      <c r="HQ16" s="14">
        <v>14</v>
      </c>
      <c r="HR16" s="14" t="s">
        <v>1144</v>
      </c>
      <c r="HS16" s="14"/>
      <c r="HT16" s="14"/>
      <c r="HU16" s="14">
        <v>14</v>
      </c>
      <c r="HV16" s="14" t="s">
        <v>1144</v>
      </c>
      <c r="HW16" s="14"/>
      <c r="HX16" s="14"/>
      <c r="HY16" s="14">
        <v>14</v>
      </c>
      <c r="HZ16" s="14" t="s">
        <v>1144</v>
      </c>
      <c r="IA16" s="14"/>
      <c r="IB16" s="14"/>
      <c r="IC16" s="14">
        <v>14</v>
      </c>
      <c r="ID16" s="14" t="s">
        <v>1144</v>
      </c>
      <c r="IE16" s="14"/>
      <c r="IF16" s="14"/>
      <c r="IG16" s="14">
        <v>14</v>
      </c>
      <c r="IH16" s="14" t="s">
        <v>1144</v>
      </c>
      <c r="II16" s="14"/>
      <c r="IJ16" s="14"/>
      <c r="IK16" s="14">
        <v>14</v>
      </c>
      <c r="IL16" s="14" t="s">
        <v>1144</v>
      </c>
      <c r="IM16" s="14"/>
      <c r="IN16" s="14"/>
      <c r="IO16" s="14">
        <v>14</v>
      </c>
      <c r="IP16" s="14" t="s">
        <v>1144</v>
      </c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14"/>
      <c r="NJ16" s="14"/>
      <c r="NK16" s="14"/>
      <c r="NL16" s="14"/>
      <c r="NM16" s="14"/>
      <c r="NN16" s="14"/>
      <c r="NO16" s="14"/>
      <c r="NP16" s="14"/>
      <c r="NQ16" s="14"/>
      <c r="NR16" s="14"/>
      <c r="NS16" s="14"/>
      <c r="NT16" s="14"/>
      <c r="NU16" s="14"/>
      <c r="NV16" s="14"/>
      <c r="NW16" s="14"/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/>
      <c r="PY16" s="14"/>
      <c r="PZ16" s="14"/>
      <c r="QA16" s="14"/>
      <c r="QB16" s="14"/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/>
      <c r="QQ16" s="14"/>
      <c r="QR16" s="14"/>
      <c r="QS16" s="14"/>
      <c r="QT16" s="14"/>
      <c r="QU16" s="14"/>
      <c r="QV16" s="14"/>
      <c r="QW16" s="14"/>
      <c r="QX16" s="14"/>
      <c r="QY16" s="14"/>
      <c r="QZ16" s="14"/>
      <c r="RA16" s="14"/>
      <c r="RB16" s="14"/>
      <c r="RC16" s="14"/>
      <c r="RD16" s="14"/>
      <c r="RE16" s="14"/>
      <c r="RF16" s="14"/>
      <c r="RG16" s="14"/>
      <c r="RH16" s="14"/>
      <c r="RI16" s="14"/>
      <c r="RJ16" s="14"/>
      <c r="RK16" s="14"/>
      <c r="RL16" s="14"/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/>
      <c r="SA16" s="14"/>
      <c r="SB16" s="14"/>
      <c r="SC16" s="14"/>
      <c r="SD16" s="14"/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/>
      <c r="SS16" s="14"/>
      <c r="ST16" s="14"/>
      <c r="SU16" s="14"/>
      <c r="SV16" s="14"/>
      <c r="SW16" s="14"/>
      <c r="SX16" s="14"/>
      <c r="SY16" s="14"/>
      <c r="SZ16" s="14"/>
      <c r="TA16" s="14"/>
      <c r="TB16" s="14"/>
      <c r="TC16" s="14"/>
      <c r="TD16" s="14"/>
      <c r="TE16" s="14"/>
      <c r="TF16" s="14"/>
      <c r="TG16" s="14"/>
      <c r="TH16" s="14"/>
      <c r="TI16" s="14"/>
      <c r="TJ16" s="14"/>
      <c r="TK16" s="14"/>
      <c r="TL16" s="14"/>
      <c r="TM16" s="14"/>
      <c r="TN16" s="14"/>
      <c r="TO16" s="14"/>
      <c r="TP16" s="14"/>
      <c r="TQ16" s="14"/>
      <c r="TR16" s="14"/>
      <c r="TS16" s="14"/>
      <c r="TT16" s="14"/>
      <c r="TU16" s="14"/>
      <c r="TV16" s="14"/>
      <c r="TW16" s="14"/>
      <c r="TX16" s="14"/>
      <c r="TY16" s="14"/>
      <c r="TZ16" s="14"/>
      <c r="UA16" s="14"/>
      <c r="UB16" s="14"/>
      <c r="UC16" s="14"/>
      <c r="UD16" s="14"/>
      <c r="UE16" s="14"/>
      <c r="UF16" s="14"/>
      <c r="UG16" s="14"/>
      <c r="UH16" s="14"/>
      <c r="UI16" s="14"/>
      <c r="UJ16" s="14"/>
      <c r="UK16" s="14"/>
      <c r="UL16" s="14"/>
      <c r="UM16" s="14"/>
      <c r="UN16" s="14"/>
      <c r="UO16" s="14"/>
      <c r="UP16" s="14"/>
      <c r="UQ16" s="14"/>
      <c r="UR16" s="14"/>
      <c r="US16" s="14"/>
      <c r="UT16" s="14"/>
      <c r="UU16" s="14"/>
      <c r="UV16" s="14"/>
      <c r="UW16" s="14"/>
      <c r="UX16" s="14"/>
      <c r="UY16" s="14"/>
      <c r="UZ16" s="14"/>
      <c r="VA16" s="14"/>
      <c r="VB16" s="14"/>
      <c r="VC16" s="14"/>
      <c r="VD16" s="14"/>
      <c r="VE16" s="14"/>
      <c r="VF16" s="14"/>
      <c r="VG16" s="14"/>
      <c r="VH16" s="14"/>
      <c r="VI16" s="14"/>
      <c r="VJ16" s="14"/>
      <c r="VK16" s="14"/>
      <c r="VL16" s="14"/>
      <c r="VM16" s="14"/>
      <c r="VN16" s="14"/>
      <c r="VO16" s="14"/>
      <c r="VP16" s="14"/>
      <c r="VQ16" s="14"/>
      <c r="VR16" s="14"/>
      <c r="VS16" s="14"/>
      <c r="VT16" s="14"/>
      <c r="VU16" s="14"/>
      <c r="VV16" s="14"/>
      <c r="VW16" s="14"/>
      <c r="VX16" s="14"/>
      <c r="VY16" s="14"/>
      <c r="VZ16" s="14"/>
      <c r="WA16" s="14"/>
      <c r="WB16" s="14"/>
      <c r="WC16" s="14"/>
      <c r="WD16" s="14"/>
      <c r="WE16" s="14"/>
      <c r="WF16" s="14"/>
      <c r="WG16" s="14"/>
      <c r="WH16" s="14"/>
      <c r="WI16" s="14"/>
      <c r="WJ16" s="14"/>
      <c r="WK16" s="14"/>
      <c r="WL16" s="14"/>
      <c r="WM16" s="14"/>
      <c r="WN16" s="14"/>
      <c r="WO16" s="14"/>
      <c r="WP16" s="14"/>
      <c r="WQ16" s="14"/>
      <c r="WR16" s="14"/>
      <c r="WS16" s="14"/>
      <c r="WT16" s="14"/>
      <c r="WU16" s="14"/>
      <c r="WV16" s="14"/>
      <c r="WW16" s="14"/>
      <c r="WX16" s="14"/>
      <c r="WY16" s="14"/>
      <c r="WZ16" s="14"/>
      <c r="XA16" s="14"/>
      <c r="XB16" s="14"/>
      <c r="XC16" s="14"/>
      <c r="XD16" s="14"/>
      <c r="XE16" s="14"/>
      <c r="XF16" s="14"/>
      <c r="XG16" s="14"/>
      <c r="XH16" s="14"/>
      <c r="XI16" s="14"/>
      <c r="XJ16" s="14"/>
      <c r="XK16" s="14"/>
      <c r="XL16" s="14"/>
      <c r="XM16" s="14"/>
      <c r="XN16" s="14"/>
      <c r="XO16" s="14"/>
      <c r="XP16" s="14"/>
      <c r="XQ16" s="14"/>
      <c r="XR16" s="14"/>
      <c r="XS16" s="14">
        <f t="shared" si="1666"/>
        <v>14</v>
      </c>
      <c r="XT16" s="14" t="s">
        <v>1438</v>
      </c>
      <c r="XV16" s="14"/>
      <c r="XW16" s="14"/>
      <c r="XX16" s="14"/>
      <c r="XY16" s="14">
        <f t="shared" si="1667"/>
        <v>14</v>
      </c>
      <c r="XZ16" s="14" t="s">
        <v>1438</v>
      </c>
      <c r="YA16" s="14"/>
      <c r="YB16" s="14"/>
      <c r="YC16" s="14"/>
      <c r="YD16" s="14"/>
      <c r="YE16" s="14">
        <f t="shared" si="1668"/>
        <v>14</v>
      </c>
      <c r="YF16" s="14" t="s">
        <v>1438</v>
      </c>
      <c r="YG16" s="14"/>
      <c r="YH16" s="14"/>
      <c r="YI16" s="14"/>
      <c r="YJ16" s="14"/>
      <c r="YK16" s="14">
        <f t="shared" si="1669"/>
        <v>14</v>
      </c>
      <c r="YL16" s="14" t="s">
        <v>1438</v>
      </c>
      <c r="YM16" s="14"/>
      <c r="YN16" s="14"/>
      <c r="YO16" s="14"/>
      <c r="YP16" s="14"/>
      <c r="YQ16" s="14">
        <f t="shared" ca="1" si="1670"/>
        <v>14</v>
      </c>
      <c r="YR16" s="14" t="s">
        <v>1438</v>
      </c>
      <c r="YS16" s="14"/>
      <c r="YT16" s="14"/>
      <c r="YU16" s="14"/>
      <c r="YV16" s="14"/>
      <c r="YW16" s="14">
        <f t="shared" ca="1" si="1671"/>
        <v>14</v>
      </c>
      <c r="YX16" s="14" t="s">
        <v>1438</v>
      </c>
      <c r="YY16" s="14"/>
      <c r="YZ16" s="14"/>
      <c r="ZA16" s="14"/>
      <c r="ZB16" s="14"/>
      <c r="ZC16" s="14">
        <f t="shared" ca="1" si="1672"/>
        <v>14</v>
      </c>
      <c r="ZD16" s="14" t="s">
        <v>1438</v>
      </c>
      <c r="ZE16" s="14"/>
      <c r="ZF16" s="14"/>
      <c r="ZG16" s="14"/>
      <c r="ZH16" s="14"/>
      <c r="ZI16" s="14"/>
      <c r="ZJ16" s="14"/>
      <c r="ZK16" s="14"/>
      <c r="ZL16" s="14"/>
      <c r="ZM16" s="14"/>
      <c r="ZN16" s="14"/>
      <c r="ZO16" s="14">
        <v>19</v>
      </c>
      <c r="ZP16" s="14" t="s">
        <v>1470</v>
      </c>
      <c r="ZQ16" s="14"/>
      <c r="ZR16" s="14"/>
      <c r="ZS16" s="14">
        <v>19</v>
      </c>
      <c r="ZT16" s="14" t="s">
        <v>1470</v>
      </c>
      <c r="ZU16" s="14"/>
      <c r="ZV16" s="14"/>
      <c r="ZW16" s="14">
        <v>19</v>
      </c>
      <c r="ZX16" s="14" t="s">
        <v>1470</v>
      </c>
      <c r="ZY16" s="14"/>
      <c r="ZZ16" s="14"/>
      <c r="AAA16" s="14">
        <v>19</v>
      </c>
      <c r="AAB16" s="14" t="s">
        <v>1470</v>
      </c>
      <c r="AAC16" s="14"/>
      <c r="AAD16" s="14"/>
      <c r="AAE16" s="14">
        <v>19</v>
      </c>
      <c r="AAF16" s="14" t="s">
        <v>1470</v>
      </c>
      <c r="AAG16" s="14"/>
      <c r="AAH16" s="14"/>
      <c r="AAI16" s="14">
        <v>19</v>
      </c>
      <c r="AAJ16" s="14" t="s">
        <v>1470</v>
      </c>
      <c r="AAK16" s="14"/>
      <c r="AAL16" s="14"/>
      <c r="AAM16" s="14">
        <v>19</v>
      </c>
      <c r="AAN16" s="14" t="s">
        <v>1470</v>
      </c>
      <c r="AAO16" s="14"/>
      <c r="AAP16" s="14"/>
      <c r="AAQ16" s="14">
        <v>19</v>
      </c>
      <c r="AAR16" s="14" t="s">
        <v>1470</v>
      </c>
      <c r="AAS16" s="14"/>
      <c r="AAT16" s="14"/>
      <c r="AAU16" s="14">
        <v>19</v>
      </c>
      <c r="AAV16" s="14" t="s">
        <v>1470</v>
      </c>
      <c r="AAW16" s="14"/>
      <c r="AAX16" s="14"/>
      <c r="AAY16" s="14">
        <v>19</v>
      </c>
      <c r="AAZ16" s="14" t="s">
        <v>1470</v>
      </c>
      <c r="ABA16" s="14"/>
      <c r="ABB16" s="14"/>
      <c r="ABC16" s="14">
        <v>19</v>
      </c>
      <c r="ABD16" s="14" t="s">
        <v>1470</v>
      </c>
      <c r="ABE16" s="14"/>
      <c r="ABF16" s="14"/>
      <c r="ABG16" s="14">
        <v>19</v>
      </c>
      <c r="ABH16" s="14" t="s">
        <v>1470</v>
      </c>
      <c r="ABI16" s="14"/>
      <c r="ABJ16" s="14"/>
      <c r="ABK16" s="14">
        <v>19</v>
      </c>
      <c r="ABL16" s="14" t="s">
        <v>1470</v>
      </c>
      <c r="ABM16" s="14"/>
      <c r="ABN16" s="14"/>
      <c r="ABO16" s="14">
        <v>19</v>
      </c>
      <c r="ABP16" s="14" t="s">
        <v>1470</v>
      </c>
      <c r="ABQ16" s="14"/>
      <c r="ABR16" s="14"/>
      <c r="ABS16" s="14">
        <v>19</v>
      </c>
      <c r="ABT16" s="14" t="s">
        <v>1470</v>
      </c>
      <c r="ABU16" s="14"/>
      <c r="ABV16" s="14"/>
      <c r="ABW16" s="14">
        <v>19</v>
      </c>
      <c r="ABX16" s="14" t="s">
        <v>1470</v>
      </c>
      <c r="ABY16" s="14"/>
      <c r="ABZ16" s="14"/>
      <c r="ACA16" s="14">
        <v>19</v>
      </c>
      <c r="ACB16" s="14" t="s">
        <v>1470</v>
      </c>
      <c r="ACC16" s="14"/>
      <c r="ACD16" s="14"/>
      <c r="ACE16" s="14">
        <v>19</v>
      </c>
      <c r="ACF16" s="14" t="s">
        <v>1470</v>
      </c>
      <c r="ACG16" s="14">
        <v>14</v>
      </c>
      <c r="ACH16" s="14" t="s">
        <v>1074</v>
      </c>
      <c r="ACI16" s="14"/>
      <c r="ACJ16" s="14"/>
      <c r="ACK16" s="14">
        <v>19</v>
      </c>
      <c r="ACL16" s="14" t="s">
        <v>1470</v>
      </c>
      <c r="ACM16" s="14">
        <v>14</v>
      </c>
      <c r="ACN16" s="14" t="s">
        <v>1074</v>
      </c>
      <c r="ACO16" s="14"/>
      <c r="ACP16" s="14"/>
      <c r="ACQ16" s="14">
        <v>19</v>
      </c>
      <c r="ACR16" s="14" t="s">
        <v>1470</v>
      </c>
      <c r="ACS16" s="14">
        <v>14</v>
      </c>
      <c r="ACT16" s="14" t="s">
        <v>1074</v>
      </c>
      <c r="ACU16" s="14"/>
      <c r="ACV16" s="14"/>
      <c r="ACW16" s="14">
        <v>19</v>
      </c>
      <c r="ACX16" s="14" t="s">
        <v>1470</v>
      </c>
      <c r="ACY16" s="14">
        <v>14</v>
      </c>
      <c r="ACZ16" s="14" t="s">
        <v>1074</v>
      </c>
      <c r="ADA16" s="14"/>
      <c r="ADB16" s="14"/>
      <c r="ADC16" s="14">
        <v>19</v>
      </c>
      <c r="ADD16" s="14" t="s">
        <v>1470</v>
      </c>
      <c r="ADE16" s="14">
        <v>14</v>
      </c>
      <c r="ADF16" s="14" t="s">
        <v>1074</v>
      </c>
      <c r="ADG16" s="14"/>
      <c r="ADH16" s="14"/>
      <c r="ADI16" s="14">
        <v>19</v>
      </c>
      <c r="ADJ16" s="14" t="s">
        <v>1470</v>
      </c>
      <c r="ADK16" s="14">
        <v>14</v>
      </c>
      <c r="ADL16" s="14" t="s">
        <v>1074</v>
      </c>
      <c r="ADM16" s="14"/>
      <c r="ADN16" s="14"/>
      <c r="ADO16" s="14">
        <v>19</v>
      </c>
      <c r="ADP16" s="14" t="s">
        <v>1470</v>
      </c>
      <c r="ADQ16" s="14">
        <v>14</v>
      </c>
      <c r="ADR16" s="14" t="s">
        <v>1074</v>
      </c>
      <c r="ADS16" s="14"/>
      <c r="ADT16" s="14"/>
      <c r="ADU16" s="14"/>
      <c r="ADV16" s="14"/>
      <c r="ADW16" s="14">
        <v>19</v>
      </c>
      <c r="ADX16" s="14" t="s">
        <v>1470</v>
      </c>
      <c r="ADY16" s="14">
        <v>14</v>
      </c>
      <c r="ADZ16" s="14" t="s">
        <v>1074</v>
      </c>
      <c r="AEA16" s="14"/>
      <c r="AEB16" s="14"/>
      <c r="AEC16" s="14"/>
      <c r="AED16" s="14"/>
      <c r="AEE16" s="14">
        <v>19</v>
      </c>
      <c r="AEF16" s="14" t="s">
        <v>1470</v>
      </c>
      <c r="AEG16" s="14">
        <v>14</v>
      </c>
      <c r="AEH16" s="14" t="s">
        <v>1074</v>
      </c>
      <c r="AEI16" s="14"/>
      <c r="AEJ16" s="14"/>
      <c r="AEK16" s="14"/>
      <c r="AEL16" s="14"/>
      <c r="AEM16" s="14">
        <v>19</v>
      </c>
      <c r="AEN16" s="14" t="s">
        <v>1470</v>
      </c>
      <c r="AEO16" s="14">
        <v>14</v>
      </c>
      <c r="AEP16" s="14" t="s">
        <v>1074</v>
      </c>
      <c r="AEQ16" s="14"/>
      <c r="AER16" s="14"/>
      <c r="AES16" s="14"/>
      <c r="AET16" s="14"/>
      <c r="AEU16" s="14">
        <v>19</v>
      </c>
      <c r="AEV16" s="14" t="s">
        <v>1470</v>
      </c>
      <c r="AEW16" s="14">
        <v>14</v>
      </c>
      <c r="AEX16" s="14" t="s">
        <v>1074</v>
      </c>
      <c r="AEY16" s="14"/>
      <c r="AEZ16" s="14"/>
      <c r="AFA16" s="14"/>
      <c r="AFB16" s="14"/>
      <c r="AFC16" s="14"/>
      <c r="AFD16" s="14"/>
      <c r="AFE16" s="14"/>
      <c r="AFF16" s="14"/>
      <c r="AFG16" s="14"/>
      <c r="AFH16" s="14"/>
      <c r="AFI16" s="14"/>
      <c r="AFJ16" s="14"/>
      <c r="AFK16" s="14"/>
      <c r="AFL16" s="14"/>
      <c r="AFM16" s="14"/>
      <c r="AFN16" s="14"/>
      <c r="AFO16" s="14"/>
      <c r="AFP16" s="14"/>
      <c r="AFQ16" s="14"/>
      <c r="AFR16" s="14"/>
      <c r="AFS16" s="14"/>
      <c r="AFT16" s="14"/>
      <c r="AFU16" s="14"/>
      <c r="AFV16" s="14"/>
      <c r="AFW16" s="14"/>
      <c r="AFX16" s="14"/>
      <c r="AFY16" s="14"/>
      <c r="AFZ16" s="14"/>
      <c r="AGA16" s="14">
        <f t="shared" ref="AGA16:AGC16" si="1937">AGA15+1</f>
        <v>14</v>
      </c>
      <c r="AGB16" s="14" t="s">
        <v>1685</v>
      </c>
      <c r="AGC16" s="14"/>
      <c r="AGD16" s="14"/>
      <c r="AGE16" s="14"/>
      <c r="AGF16" s="14"/>
      <c r="AGG16" s="14">
        <f t="shared" ref="AGG16:AGI16" si="1938">AGG15+1</f>
        <v>14</v>
      </c>
      <c r="AGH16" s="14" t="s">
        <v>1685</v>
      </c>
      <c r="AGI16" s="14"/>
      <c r="AGJ16" s="14"/>
      <c r="AGK16" s="14"/>
      <c r="AGL16" s="14"/>
      <c r="AGM16" s="14">
        <f t="shared" ref="AGM16:AGO16" si="1939">AGM15+1</f>
        <v>14</v>
      </c>
      <c r="AGN16" s="14" t="s">
        <v>1685</v>
      </c>
      <c r="AGO16" s="14"/>
      <c r="AGP16" s="14"/>
      <c r="AGQ16" s="14"/>
      <c r="AGR16" s="14"/>
      <c r="AGS16" s="14">
        <f t="shared" ref="AGS16:AGU16" si="1940">AGS15+1</f>
        <v>14</v>
      </c>
      <c r="AGT16" s="14" t="s">
        <v>1685</v>
      </c>
      <c r="AGU16" s="14"/>
      <c r="AGV16" s="14"/>
      <c r="AGW16" s="14"/>
      <c r="AGX16" s="14"/>
      <c r="AGY16" s="14">
        <f t="shared" ref="AGY16:AHA16" si="1941">AGY15+1</f>
        <v>14</v>
      </c>
      <c r="AGZ16" s="14" t="s">
        <v>1685</v>
      </c>
      <c r="AHA16" s="14"/>
      <c r="AHB16" s="14"/>
      <c r="AHC16" s="14"/>
      <c r="AHD16" s="14"/>
      <c r="AHE16" s="14">
        <f t="shared" ref="AHE16:AHG16" si="1942">AHE15+1</f>
        <v>14</v>
      </c>
      <c r="AHF16" s="14" t="s">
        <v>1685</v>
      </c>
      <c r="AHG16" s="14"/>
      <c r="AHH16" s="14"/>
      <c r="AHI16" s="14"/>
      <c r="AHJ16" s="14"/>
      <c r="AHK16" s="14">
        <f t="shared" ref="AHK16:AHM16" si="1943">AHK15+1</f>
        <v>14</v>
      </c>
      <c r="AHL16" s="14" t="s">
        <v>1685</v>
      </c>
      <c r="AHM16" s="14"/>
      <c r="AHN16" s="14"/>
      <c r="AHO16" s="14"/>
      <c r="AHP16" s="14"/>
      <c r="AHQ16" s="14">
        <f t="shared" ref="AHQ16:AHS16" si="1944">AHQ15+1</f>
        <v>14</v>
      </c>
      <c r="AHR16" s="14" t="s">
        <v>1685</v>
      </c>
      <c r="AHS16" s="14"/>
      <c r="AHT16" s="14"/>
      <c r="AHU16" s="14"/>
      <c r="AHV16" s="14"/>
      <c r="AHW16" s="14">
        <f t="shared" ref="AHW16:AHY16" si="1945">AHW15+1</f>
        <v>14</v>
      </c>
      <c r="AHX16" s="14" t="s">
        <v>1685</v>
      </c>
      <c r="AHY16" s="14"/>
      <c r="AHZ16" s="14"/>
      <c r="AIA16" s="14"/>
      <c r="AIB16" s="14"/>
      <c r="AIC16" s="14">
        <f t="shared" ref="AIC16:AIE16" si="1946">AIC15+1</f>
        <v>14</v>
      </c>
      <c r="AID16" s="14" t="s">
        <v>1685</v>
      </c>
      <c r="AIE16" s="14"/>
      <c r="AIF16" s="14"/>
      <c r="AIG16" s="14"/>
      <c r="AIH16" s="14"/>
      <c r="AII16" s="14">
        <f t="shared" ref="AII16:AIK16" si="1947">AII15+1</f>
        <v>14</v>
      </c>
      <c r="AIJ16" s="14" t="s">
        <v>1685</v>
      </c>
      <c r="AIK16" s="14"/>
      <c r="AIL16" s="14"/>
      <c r="AIM16" s="14"/>
      <c r="AIN16" s="14"/>
      <c r="AIO16" s="14">
        <f t="shared" ref="AIO16:AIQ16" si="1948">AIO15+1</f>
        <v>14</v>
      </c>
      <c r="AIP16" s="14" t="s">
        <v>1685</v>
      </c>
      <c r="AIQ16" s="14"/>
      <c r="AIR16" s="14"/>
      <c r="AIS16" s="14"/>
      <c r="AIT16" s="14"/>
      <c r="AIU16" s="14">
        <f t="shared" ref="AIU16:AIW16" si="1949">AIU15+1</f>
        <v>14</v>
      </c>
      <c r="AIV16" s="14" t="s">
        <v>1685</v>
      </c>
      <c r="AIW16" s="14"/>
      <c r="AIX16" s="14"/>
      <c r="AIY16" s="14"/>
      <c r="AIZ16" s="14"/>
      <c r="AJA16" s="14">
        <f t="shared" ref="AJA16:AJC16" si="1950">AJA15+1</f>
        <v>14</v>
      </c>
      <c r="AJB16" s="14" t="s">
        <v>1685</v>
      </c>
      <c r="AJC16" s="14"/>
      <c r="AJD16" s="14"/>
      <c r="AJE16" s="14"/>
      <c r="AJF16" s="14"/>
      <c r="AJG16" s="14"/>
      <c r="AJH16" s="14"/>
      <c r="AJI16" s="14"/>
      <c r="AJJ16" s="14"/>
      <c r="AJK16" s="14"/>
      <c r="AJL16" s="14"/>
      <c r="AJM16" s="14"/>
      <c r="AJN16" s="14"/>
      <c r="AJO16" s="14"/>
      <c r="AJP16" s="14"/>
      <c r="AJQ16" s="14"/>
      <c r="AJR16" s="14"/>
      <c r="AJS16" s="14"/>
      <c r="AJT16" s="14"/>
      <c r="AJU16" s="14"/>
      <c r="AJV16" s="14"/>
      <c r="AJW16" s="14"/>
      <c r="AJX16" s="14"/>
      <c r="AJY16" s="14"/>
      <c r="AJZ16" s="14"/>
      <c r="AKA16" s="14"/>
      <c r="AKB16" s="14"/>
      <c r="AKC16" s="14"/>
      <c r="AKD16" s="14"/>
      <c r="AKE16" s="14"/>
      <c r="AKF16" s="14"/>
      <c r="AKG16" s="14"/>
      <c r="AKH16" s="14"/>
      <c r="AKI16" s="14"/>
      <c r="AKJ16" s="14"/>
      <c r="AKK16" s="14"/>
      <c r="AKL16" s="14"/>
      <c r="AKM16" s="14"/>
      <c r="AKN16" s="14"/>
      <c r="AKO16" s="14"/>
      <c r="AKP16" s="14"/>
      <c r="AKQ16" s="14"/>
      <c r="AKR16" s="14"/>
      <c r="AKS16" s="14"/>
      <c r="AKT16" s="14"/>
      <c r="AKU16" s="14"/>
      <c r="AKV16" s="14"/>
      <c r="AKW16" s="14"/>
      <c r="AKX16" s="14"/>
      <c r="AKY16" s="14"/>
      <c r="AKZ16" s="14"/>
      <c r="ALA16" s="14"/>
      <c r="ALB16" s="14"/>
      <c r="ALC16" s="14"/>
      <c r="ALD16" s="14"/>
      <c r="ALE16" s="14"/>
      <c r="ALF16" s="14"/>
      <c r="ALG16" s="14"/>
      <c r="ALH16" s="14"/>
      <c r="ALI16" s="14"/>
      <c r="ALJ16" s="14"/>
      <c r="ALK16" s="14"/>
      <c r="ALL16" s="14"/>
      <c r="ALM16" s="14"/>
      <c r="ALN16" s="14"/>
      <c r="ALO16" s="14"/>
      <c r="ALP16" s="14"/>
      <c r="ALQ16" s="14"/>
      <c r="ALR16" s="14"/>
      <c r="ALS16" s="14"/>
      <c r="ALT16" s="14"/>
      <c r="ALU16" s="14"/>
      <c r="ALV16" s="14"/>
      <c r="ALW16" s="14"/>
      <c r="ALX16" s="14"/>
      <c r="ALY16" s="14"/>
      <c r="ALZ16" s="14"/>
      <c r="AMA16" s="14"/>
      <c r="AMB16" s="14"/>
      <c r="AMC16" s="14"/>
      <c r="AMD16" s="14"/>
      <c r="AME16" s="14"/>
      <c r="AMF16" s="14"/>
      <c r="AMG16" s="14"/>
      <c r="AMH16" s="14"/>
      <c r="AMI16" s="14"/>
      <c r="AMJ16" s="14"/>
      <c r="AMK16" s="14"/>
      <c r="AML16" s="14"/>
      <c r="AMM16" s="14"/>
      <c r="AMN16" s="14"/>
      <c r="AMO16" s="14"/>
      <c r="AMP16" s="14"/>
      <c r="AMQ16" s="14"/>
      <c r="AMR16" s="14"/>
      <c r="AMS16" s="14"/>
      <c r="AMT16" s="14"/>
      <c r="AMU16" s="14"/>
      <c r="AMV16" s="14"/>
      <c r="AMW16" s="14"/>
      <c r="AMX16" s="14"/>
      <c r="AMY16" s="14"/>
      <c r="AMZ16" s="14"/>
      <c r="ANA16" s="14"/>
      <c r="ANB16" s="14"/>
      <c r="ANC16" s="14"/>
      <c r="AND16" s="14"/>
      <c r="ANE16" s="14"/>
      <c r="ANF16" s="14"/>
      <c r="ANG16" s="14"/>
      <c r="ANH16" s="14"/>
      <c r="ANI16" s="14"/>
      <c r="ANJ16" s="14"/>
      <c r="ANK16" s="14"/>
      <c r="ANL16" s="14"/>
      <c r="ANM16" s="14"/>
      <c r="ANN16" s="14"/>
      <c r="ANO16" s="14"/>
      <c r="ANP16" s="14"/>
      <c r="ANQ16" s="14"/>
      <c r="ANR16" s="14"/>
      <c r="ANS16" s="14"/>
      <c r="ANT16" s="14"/>
      <c r="ANU16" s="14"/>
      <c r="ANV16" s="14"/>
      <c r="ANW16" s="14"/>
      <c r="ANX16" s="14"/>
      <c r="ANY16" s="14">
        <f t="shared" ref="ANY16:AOA16" si="1951">ANY15+1</f>
        <v>14</v>
      </c>
      <c r="ANZ16" s="14" t="s">
        <v>993</v>
      </c>
      <c r="AOA16" s="14"/>
      <c r="AOB16" s="14"/>
      <c r="AOC16" s="14"/>
      <c r="AOD16" s="14"/>
      <c r="AOE16" s="14"/>
      <c r="AOF16" s="14"/>
      <c r="AOG16" s="14"/>
      <c r="AOH16" s="14"/>
      <c r="AOI16" s="14"/>
      <c r="AOJ16" s="14"/>
      <c r="AOK16" s="14"/>
      <c r="AOL16" s="14"/>
      <c r="AOM16" s="14"/>
      <c r="AON16" s="14"/>
      <c r="AOO16" s="14"/>
      <c r="AOP16" s="14"/>
      <c r="AOQ16" s="14"/>
      <c r="AOR16" s="14"/>
      <c r="AOS16" s="14">
        <f t="shared" ref="AOS16:AOU16" si="1952">AOS15+1</f>
        <v>14</v>
      </c>
      <c r="AOT16" s="14" t="s">
        <v>993</v>
      </c>
      <c r="AOU16" s="14"/>
      <c r="AOV16" s="14"/>
      <c r="AOW16" s="14"/>
      <c r="AOX16" s="14"/>
      <c r="AOY16" s="14"/>
      <c r="AOZ16" s="14"/>
      <c r="APA16" s="14"/>
      <c r="APB16" s="14"/>
      <c r="APC16" s="14"/>
      <c r="APD16" s="14"/>
      <c r="APE16" s="14"/>
      <c r="APF16" s="14"/>
      <c r="APG16" s="14"/>
      <c r="APH16" s="14"/>
      <c r="API16" s="14"/>
      <c r="APJ16" s="14"/>
      <c r="APK16" s="14"/>
      <c r="APL16" s="14"/>
      <c r="APM16" s="14"/>
      <c r="APN16" s="14"/>
      <c r="APO16" s="14">
        <f t="shared" ref="APO16:APQ16" si="1953">APO15+1</f>
        <v>14</v>
      </c>
      <c r="APP16" s="14" t="s">
        <v>993</v>
      </c>
      <c r="APQ16" s="14"/>
      <c r="APR16" s="14"/>
      <c r="APS16" s="14">
        <f t="shared" ref="APS16:APU16" si="1954">APS15+1</f>
        <v>14</v>
      </c>
      <c r="APT16" s="14" t="s">
        <v>993</v>
      </c>
      <c r="APU16" s="14"/>
      <c r="APV16" s="14"/>
      <c r="APW16" s="14"/>
      <c r="APX16" s="14"/>
      <c r="APY16" s="14"/>
      <c r="APZ16" s="14"/>
      <c r="AQA16" s="14">
        <f t="shared" ref="AQA16:AQC16" si="1955">AQA15+1</f>
        <v>14</v>
      </c>
      <c r="AQB16" s="14" t="s">
        <v>993</v>
      </c>
      <c r="AQC16" s="14"/>
      <c r="AQD16" s="14"/>
      <c r="AQE16" s="14"/>
      <c r="AQF16" s="14"/>
      <c r="AQG16" s="14"/>
      <c r="AQH16" s="14"/>
      <c r="AQI16" s="14">
        <f t="shared" ref="AQI16:AQK16" si="1956">AQI15+1</f>
        <v>14</v>
      </c>
      <c r="AQJ16" s="14" t="s">
        <v>993</v>
      </c>
      <c r="AQK16" s="14"/>
      <c r="AQL16" s="14"/>
      <c r="AQM16" s="14"/>
      <c r="AQN16" s="14"/>
      <c r="AQO16" s="14"/>
      <c r="AQP16" s="14"/>
      <c r="AQQ16" s="14">
        <f t="shared" ref="AQQ16:AQS16" si="1957">AQQ15+1</f>
        <v>14</v>
      </c>
      <c r="AQR16" s="14" t="s">
        <v>993</v>
      </c>
      <c r="AQS16" s="14"/>
      <c r="AQT16" s="14"/>
      <c r="AQU16" s="14"/>
      <c r="AQV16" s="14"/>
      <c r="AQW16" s="14"/>
      <c r="AQX16" s="14"/>
      <c r="AQY16" s="14">
        <f t="shared" ref="AQY16:ARA16" si="1958">AQY15+1</f>
        <v>14</v>
      </c>
      <c r="AQZ16" s="14" t="s">
        <v>993</v>
      </c>
      <c r="ARA16" s="14"/>
      <c r="ARB16" s="14"/>
      <c r="ARC16" s="14"/>
      <c r="ARD16" s="14"/>
      <c r="ARE16" s="14"/>
      <c r="ARF16" s="14"/>
      <c r="ARG16" s="14">
        <f t="shared" ref="ARG16:ARI16" si="1959">ARG15+1</f>
        <v>14</v>
      </c>
      <c r="ARH16" s="14" t="s">
        <v>993</v>
      </c>
      <c r="ARI16" s="14"/>
      <c r="ARJ16" s="14"/>
      <c r="ARK16" s="14"/>
      <c r="ARL16" s="14"/>
      <c r="ARM16" s="14"/>
      <c r="ARN16" s="14"/>
      <c r="ARO16" s="14">
        <f t="shared" ref="ARO16:ARQ16" si="1960">ARO15+1</f>
        <v>14</v>
      </c>
      <c r="ARP16" s="14" t="s">
        <v>993</v>
      </c>
      <c r="ARQ16" s="14"/>
      <c r="ARR16" s="14"/>
      <c r="ARS16" s="14"/>
      <c r="ART16" s="14"/>
      <c r="ARU16" s="14"/>
      <c r="ARV16" s="14"/>
      <c r="ARW16" s="14"/>
      <c r="ARX16" s="14"/>
      <c r="ARY16" s="14"/>
      <c r="ARZ16" s="14"/>
      <c r="ASA16" s="14"/>
      <c r="ASB16" s="14"/>
      <c r="ASC16" s="14"/>
      <c r="ASD16" s="14"/>
      <c r="ASE16" s="14"/>
      <c r="ASF16" s="14"/>
      <c r="ASG16" s="14"/>
      <c r="ASH16" s="14"/>
      <c r="ASI16" s="14"/>
      <c r="ASJ16" s="14"/>
      <c r="ASK16" s="14"/>
      <c r="ASL16" s="14"/>
      <c r="ASM16" s="14"/>
      <c r="ASN16" s="14"/>
      <c r="ASO16" s="14"/>
      <c r="ASP16" s="14"/>
    </row>
    <row r="17" spans="5:1186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>
        <v>15</v>
      </c>
      <c r="GV17" s="14" t="s">
        <v>1145</v>
      </c>
      <c r="GW17" s="14">
        <v>15</v>
      </c>
      <c r="GX17" s="14" t="s">
        <v>1145</v>
      </c>
      <c r="GY17" s="14"/>
      <c r="GZ17" s="14"/>
      <c r="HA17" s="14">
        <v>15</v>
      </c>
      <c r="HB17" s="14" t="s">
        <v>1145</v>
      </c>
      <c r="HC17" s="14"/>
      <c r="HD17" s="14"/>
      <c r="HE17" s="14">
        <v>15</v>
      </c>
      <c r="HF17" s="14" t="s">
        <v>1145</v>
      </c>
      <c r="HG17" s="14"/>
      <c r="HH17" s="14"/>
      <c r="HI17" s="14">
        <v>15</v>
      </c>
      <c r="HJ17" s="14" t="s">
        <v>1145</v>
      </c>
      <c r="HK17" s="14"/>
      <c r="HL17" s="14"/>
      <c r="HM17" s="14">
        <v>15</v>
      </c>
      <c r="HN17" s="14" t="s">
        <v>1145</v>
      </c>
      <c r="HO17" s="14"/>
      <c r="HP17" s="14"/>
      <c r="HQ17" s="14">
        <v>15</v>
      </c>
      <c r="HR17" s="14" t="s">
        <v>1145</v>
      </c>
      <c r="HS17" s="14"/>
      <c r="HT17" s="14"/>
      <c r="HU17" s="14">
        <v>15</v>
      </c>
      <c r="HV17" s="14" t="s">
        <v>1145</v>
      </c>
      <c r="HW17" s="14"/>
      <c r="HX17" s="14"/>
      <c r="HY17" s="14">
        <v>15</v>
      </c>
      <c r="HZ17" s="14" t="s">
        <v>1145</v>
      </c>
      <c r="IA17" s="14"/>
      <c r="IB17" s="14"/>
      <c r="IC17" s="14">
        <v>15</v>
      </c>
      <c r="ID17" s="14" t="s">
        <v>1145</v>
      </c>
      <c r="IE17" s="14"/>
      <c r="IF17" s="14"/>
      <c r="IG17" s="14">
        <v>15</v>
      </c>
      <c r="IH17" s="14" t="s">
        <v>1145</v>
      </c>
      <c r="II17" s="14"/>
      <c r="IJ17" s="14"/>
      <c r="IK17" s="14">
        <v>15</v>
      </c>
      <c r="IL17" s="14" t="s">
        <v>1145</v>
      </c>
      <c r="IM17" s="14"/>
      <c r="IN17" s="14"/>
      <c r="IO17" s="14">
        <v>15</v>
      </c>
      <c r="IP17" s="14" t="s">
        <v>1145</v>
      </c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/>
      <c r="PY17" s="14"/>
      <c r="PZ17" s="14"/>
      <c r="QA17" s="14"/>
      <c r="QB17" s="14"/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/>
      <c r="QQ17" s="14"/>
      <c r="QR17" s="14"/>
      <c r="QS17" s="14"/>
      <c r="QT17" s="14"/>
      <c r="QU17" s="14"/>
      <c r="QV17" s="14"/>
      <c r="QW17" s="14"/>
      <c r="QX17" s="14"/>
      <c r="QY17" s="14"/>
      <c r="QZ17" s="14"/>
      <c r="RA17" s="14"/>
      <c r="RB17" s="14"/>
      <c r="RC17" s="14"/>
      <c r="RD17" s="14"/>
      <c r="RE17" s="14"/>
      <c r="RF17" s="14"/>
      <c r="RG17" s="14"/>
      <c r="RH17" s="14"/>
      <c r="RI17" s="14"/>
      <c r="RJ17" s="14"/>
      <c r="RK17" s="14"/>
      <c r="RL17" s="14"/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/>
      <c r="SA17" s="14"/>
      <c r="SB17" s="14"/>
      <c r="SC17" s="14"/>
      <c r="SD17" s="14"/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/>
      <c r="SS17" s="14"/>
      <c r="ST17" s="14"/>
      <c r="SU17" s="14"/>
      <c r="SV17" s="14"/>
      <c r="SW17" s="14"/>
      <c r="SX17" s="14"/>
      <c r="SY17" s="14"/>
      <c r="SZ17" s="14"/>
      <c r="TA17" s="14"/>
      <c r="TB17" s="14"/>
      <c r="TC17" s="14"/>
      <c r="TD17" s="14"/>
      <c r="TE17" s="14"/>
      <c r="TF17" s="14"/>
      <c r="TG17" s="14"/>
      <c r="TH17" s="14"/>
      <c r="TI17" s="14"/>
      <c r="TJ17" s="14"/>
      <c r="TK17" s="14"/>
      <c r="TL17" s="14"/>
      <c r="TM17" s="14"/>
      <c r="TN17" s="14"/>
      <c r="TO17" s="14"/>
      <c r="TP17" s="14"/>
      <c r="TQ17" s="14"/>
      <c r="TR17" s="14"/>
      <c r="TS17" s="14"/>
      <c r="TT17" s="14"/>
      <c r="TU17" s="14"/>
      <c r="TV17" s="14"/>
      <c r="TW17" s="14"/>
      <c r="TX17" s="14"/>
      <c r="TY17" s="14"/>
      <c r="TZ17" s="14"/>
      <c r="UA17" s="14"/>
      <c r="UB17" s="14"/>
      <c r="UC17" s="14"/>
      <c r="UD17" s="14"/>
      <c r="UE17" s="14"/>
      <c r="UF17" s="14"/>
      <c r="UG17" s="14"/>
      <c r="UH17" s="14"/>
      <c r="UI17" s="14"/>
      <c r="UJ17" s="14"/>
      <c r="UK17" s="14"/>
      <c r="UL17" s="14"/>
      <c r="UM17" s="14"/>
      <c r="UN17" s="14"/>
      <c r="UO17" s="14"/>
      <c r="UP17" s="14"/>
      <c r="UQ17" s="14"/>
      <c r="UR17" s="14"/>
      <c r="US17" s="14"/>
      <c r="UT17" s="14"/>
      <c r="UU17" s="14"/>
      <c r="UV17" s="14"/>
      <c r="UW17" s="14"/>
      <c r="UX17" s="14"/>
      <c r="UY17" s="14"/>
      <c r="UZ17" s="14"/>
      <c r="VA17" s="14"/>
      <c r="VB17" s="14"/>
      <c r="VC17" s="14"/>
      <c r="VD17" s="14"/>
      <c r="VE17" s="14"/>
      <c r="VF17" s="14"/>
      <c r="VG17" s="14"/>
      <c r="VH17" s="14"/>
      <c r="VI17" s="14"/>
      <c r="VJ17" s="14"/>
      <c r="VK17" s="14"/>
      <c r="VL17" s="14"/>
      <c r="VM17" s="14"/>
      <c r="VN17" s="14"/>
      <c r="VO17" s="14"/>
      <c r="VP17" s="14"/>
      <c r="VQ17" s="14"/>
      <c r="VR17" s="14"/>
      <c r="VS17" s="14"/>
      <c r="VT17" s="14"/>
      <c r="VU17" s="14"/>
      <c r="VV17" s="14"/>
      <c r="VW17" s="14"/>
      <c r="VX17" s="14"/>
      <c r="VY17" s="14"/>
      <c r="VZ17" s="14"/>
      <c r="WA17" s="14"/>
      <c r="WB17" s="14"/>
      <c r="WC17" s="14"/>
      <c r="WD17" s="14"/>
      <c r="WE17" s="14"/>
      <c r="WF17" s="14"/>
      <c r="WG17" s="14"/>
      <c r="WH17" s="14"/>
      <c r="WI17" s="14"/>
      <c r="WJ17" s="14"/>
      <c r="WK17" s="14"/>
      <c r="WL17" s="14"/>
      <c r="WM17" s="14"/>
      <c r="WN17" s="14"/>
      <c r="WO17" s="14"/>
      <c r="WP17" s="14"/>
      <c r="WQ17" s="14"/>
      <c r="WR17" s="14"/>
      <c r="WS17" s="14"/>
      <c r="WT17" s="14"/>
      <c r="WU17" s="14"/>
      <c r="WV17" s="14"/>
      <c r="WW17" s="14"/>
      <c r="WX17" s="14"/>
      <c r="WY17" s="14"/>
      <c r="WZ17" s="14"/>
      <c r="XA17" s="14"/>
      <c r="XB17" s="14"/>
      <c r="XC17" s="14"/>
      <c r="XD17" s="14"/>
      <c r="XE17" s="14"/>
      <c r="XF17" s="14"/>
      <c r="XG17" s="14"/>
      <c r="XH17" s="14"/>
      <c r="XI17" s="14"/>
      <c r="XJ17" s="14"/>
      <c r="XK17" s="14"/>
      <c r="XL17" s="14"/>
      <c r="XM17" s="14"/>
      <c r="XN17" s="14"/>
      <c r="XO17" s="14"/>
      <c r="XP17" s="14"/>
      <c r="XQ17" s="14"/>
      <c r="XR17" s="14"/>
      <c r="XS17" s="14">
        <f t="shared" si="1666"/>
        <v>15</v>
      </c>
      <c r="XT17" s="14" t="s">
        <v>1439</v>
      </c>
      <c r="XV17" s="14"/>
      <c r="XW17" s="14"/>
      <c r="XX17" s="14"/>
      <c r="XY17" s="14">
        <f t="shared" si="1667"/>
        <v>15</v>
      </c>
      <c r="XZ17" s="14" t="s">
        <v>1439</v>
      </c>
      <c r="YA17" s="14"/>
      <c r="YB17" s="14"/>
      <c r="YC17" s="14"/>
      <c r="YD17" s="14"/>
      <c r="YE17" s="14">
        <f t="shared" si="1668"/>
        <v>15</v>
      </c>
      <c r="YF17" s="14" t="s">
        <v>1439</v>
      </c>
      <c r="YG17" s="14"/>
      <c r="YH17" s="14"/>
      <c r="YI17" s="14"/>
      <c r="YJ17" s="14"/>
      <c r="YK17" s="14">
        <f t="shared" si="1669"/>
        <v>15</v>
      </c>
      <c r="YL17" s="14" t="s">
        <v>1439</v>
      </c>
      <c r="YM17" s="14"/>
      <c r="YN17" s="14"/>
      <c r="YO17" s="14"/>
      <c r="YP17" s="14"/>
      <c r="YQ17" s="14">
        <f t="shared" ca="1" si="1670"/>
        <v>15</v>
      </c>
      <c r="YR17" s="14" t="s">
        <v>1439</v>
      </c>
      <c r="YS17" s="14"/>
      <c r="YT17" s="14"/>
      <c r="YU17" s="14"/>
      <c r="YV17" s="14"/>
      <c r="YW17" s="14">
        <f t="shared" ca="1" si="1671"/>
        <v>15</v>
      </c>
      <c r="YX17" s="14" t="s">
        <v>1439</v>
      </c>
      <c r="YY17" s="14"/>
      <c r="YZ17" s="14"/>
      <c r="ZA17" s="14"/>
      <c r="ZB17" s="14"/>
      <c r="ZC17" s="14">
        <f t="shared" ca="1" si="1672"/>
        <v>15</v>
      </c>
      <c r="ZD17" s="14" t="s">
        <v>1439</v>
      </c>
      <c r="ZE17" s="14"/>
      <c r="ZF17" s="14"/>
      <c r="ZG17" s="14"/>
      <c r="ZH17" s="14"/>
      <c r="ZI17" s="14"/>
      <c r="ZJ17" s="14"/>
      <c r="ZK17" s="14"/>
      <c r="ZL17" s="14"/>
      <c r="ZM17" s="14"/>
      <c r="ZN17" s="14"/>
      <c r="ZO17" s="14">
        <v>20</v>
      </c>
      <c r="ZP17" s="14" t="s">
        <v>1471</v>
      </c>
      <c r="ZQ17" s="14"/>
      <c r="ZR17" s="14"/>
      <c r="ZS17" s="14">
        <v>20</v>
      </c>
      <c r="ZT17" s="14" t="s">
        <v>1471</v>
      </c>
      <c r="ZU17" s="14"/>
      <c r="ZV17" s="14"/>
      <c r="ZW17" s="14">
        <v>20</v>
      </c>
      <c r="ZX17" s="14" t="s">
        <v>1471</v>
      </c>
      <c r="ZY17" s="14"/>
      <c r="ZZ17" s="14"/>
      <c r="AAA17" s="14">
        <v>20</v>
      </c>
      <c r="AAB17" s="14" t="s">
        <v>1471</v>
      </c>
      <c r="AAC17" s="14"/>
      <c r="AAD17" s="14"/>
      <c r="AAE17" s="14">
        <v>20</v>
      </c>
      <c r="AAF17" s="14" t="s">
        <v>1471</v>
      </c>
      <c r="AAG17" s="14"/>
      <c r="AAH17" s="14"/>
      <c r="AAI17" s="14">
        <v>20</v>
      </c>
      <c r="AAJ17" s="14" t="s">
        <v>1471</v>
      </c>
      <c r="AAK17" s="14"/>
      <c r="AAL17" s="14"/>
      <c r="AAM17" s="14">
        <v>20</v>
      </c>
      <c r="AAN17" s="14" t="s">
        <v>1471</v>
      </c>
      <c r="AAO17" s="14"/>
      <c r="AAP17" s="14"/>
      <c r="AAQ17" s="14">
        <v>20</v>
      </c>
      <c r="AAR17" s="14" t="s">
        <v>1471</v>
      </c>
      <c r="AAS17" s="14"/>
      <c r="AAT17" s="14"/>
      <c r="AAU17" s="14">
        <v>20</v>
      </c>
      <c r="AAV17" s="14" t="s">
        <v>1471</v>
      </c>
      <c r="AAW17" s="14"/>
      <c r="AAX17" s="14"/>
      <c r="AAY17" s="14">
        <v>20</v>
      </c>
      <c r="AAZ17" s="14" t="s">
        <v>1471</v>
      </c>
      <c r="ABA17" s="14"/>
      <c r="ABB17" s="14"/>
      <c r="ABC17" s="14">
        <v>20</v>
      </c>
      <c r="ABD17" s="14" t="s">
        <v>1471</v>
      </c>
      <c r="ABE17" s="14"/>
      <c r="ABF17" s="14"/>
      <c r="ABG17" s="14">
        <v>20</v>
      </c>
      <c r="ABH17" s="14" t="s">
        <v>1471</v>
      </c>
      <c r="ABI17" s="14"/>
      <c r="ABJ17" s="14"/>
      <c r="ABK17" s="14">
        <v>20</v>
      </c>
      <c r="ABL17" s="14" t="s">
        <v>1471</v>
      </c>
      <c r="ABM17" s="14"/>
      <c r="ABN17" s="14"/>
      <c r="ABO17" s="14">
        <v>20</v>
      </c>
      <c r="ABP17" s="14" t="s">
        <v>1471</v>
      </c>
      <c r="ABQ17" s="14"/>
      <c r="ABR17" s="14"/>
      <c r="ABS17" s="14">
        <v>20</v>
      </c>
      <c r="ABT17" s="14" t="s">
        <v>1471</v>
      </c>
      <c r="ABU17" s="14"/>
      <c r="ABV17" s="14"/>
      <c r="ABW17" s="14">
        <v>20</v>
      </c>
      <c r="ABX17" s="14" t="s">
        <v>1471</v>
      </c>
      <c r="ABY17" s="14"/>
      <c r="ABZ17" s="14"/>
      <c r="ACA17" s="14">
        <v>20</v>
      </c>
      <c r="ACB17" s="14" t="s">
        <v>1471</v>
      </c>
      <c r="ACC17" s="14"/>
      <c r="ACD17" s="14"/>
      <c r="ACE17" s="14">
        <v>20</v>
      </c>
      <c r="ACF17" s="14" t="s">
        <v>1471</v>
      </c>
      <c r="ACG17" s="14">
        <v>15</v>
      </c>
      <c r="ACH17" s="14" t="s">
        <v>1539</v>
      </c>
      <c r="ACI17" s="14"/>
      <c r="ACJ17" s="14"/>
      <c r="ACK17" s="14">
        <v>20</v>
      </c>
      <c r="ACL17" s="14" t="s">
        <v>1471</v>
      </c>
      <c r="ACM17" s="14">
        <v>15</v>
      </c>
      <c r="ACN17" s="14" t="s">
        <v>1539</v>
      </c>
      <c r="ACO17" s="14"/>
      <c r="ACP17" s="14"/>
      <c r="ACQ17" s="14">
        <v>20</v>
      </c>
      <c r="ACR17" s="14" t="s">
        <v>1471</v>
      </c>
      <c r="ACS17" s="14">
        <v>15</v>
      </c>
      <c r="ACT17" s="14" t="s">
        <v>1539</v>
      </c>
      <c r="ACU17" s="14"/>
      <c r="ACV17" s="14"/>
      <c r="ACW17" s="14">
        <v>20</v>
      </c>
      <c r="ACX17" s="14" t="s">
        <v>1471</v>
      </c>
      <c r="ACY17" s="14">
        <v>15</v>
      </c>
      <c r="ACZ17" s="14" t="s">
        <v>1539</v>
      </c>
      <c r="ADA17" s="14"/>
      <c r="ADB17" s="14"/>
      <c r="ADC17" s="14">
        <v>20</v>
      </c>
      <c r="ADD17" s="14" t="s">
        <v>1471</v>
      </c>
      <c r="ADE17" s="14">
        <v>15</v>
      </c>
      <c r="ADF17" s="14" t="s">
        <v>1539</v>
      </c>
      <c r="ADG17" s="14"/>
      <c r="ADH17" s="14"/>
      <c r="ADI17" s="14">
        <v>20</v>
      </c>
      <c r="ADJ17" s="14" t="s">
        <v>1471</v>
      </c>
      <c r="ADK17" s="14">
        <v>15</v>
      </c>
      <c r="ADL17" s="14" t="s">
        <v>1539</v>
      </c>
      <c r="ADM17" s="14"/>
      <c r="ADN17" s="14"/>
      <c r="ADO17" s="14">
        <v>20</v>
      </c>
      <c r="ADP17" s="14" t="s">
        <v>1471</v>
      </c>
      <c r="ADQ17" s="14">
        <v>15</v>
      </c>
      <c r="ADR17" s="14" t="s">
        <v>1539</v>
      </c>
      <c r="ADS17" s="14"/>
      <c r="ADT17" s="14"/>
      <c r="ADU17" s="14"/>
      <c r="ADV17" s="14"/>
      <c r="ADW17" s="14">
        <v>20</v>
      </c>
      <c r="ADX17" s="14" t="s">
        <v>1471</v>
      </c>
      <c r="ADY17" s="14">
        <v>15</v>
      </c>
      <c r="ADZ17" s="14" t="s">
        <v>1539</v>
      </c>
      <c r="AEA17" s="14"/>
      <c r="AEB17" s="14"/>
      <c r="AEC17" s="14"/>
      <c r="AED17" s="14"/>
      <c r="AEE17" s="14">
        <v>20</v>
      </c>
      <c r="AEF17" s="14" t="s">
        <v>1471</v>
      </c>
      <c r="AEG17" s="14">
        <v>15</v>
      </c>
      <c r="AEH17" s="14" t="s">
        <v>1539</v>
      </c>
      <c r="AEI17" s="14"/>
      <c r="AEJ17" s="14"/>
      <c r="AEK17" s="14"/>
      <c r="AEL17" s="14"/>
      <c r="AEM17" s="14">
        <v>20</v>
      </c>
      <c r="AEN17" s="14" t="s">
        <v>1471</v>
      </c>
      <c r="AEO17" s="14">
        <v>15</v>
      </c>
      <c r="AEP17" s="14" t="s">
        <v>1539</v>
      </c>
      <c r="AEQ17" s="14"/>
      <c r="AER17" s="14"/>
      <c r="AES17" s="14"/>
      <c r="AET17" s="14"/>
      <c r="AEU17" s="14">
        <v>20</v>
      </c>
      <c r="AEV17" s="14" t="s">
        <v>1471</v>
      </c>
      <c r="AEW17" s="14">
        <v>15</v>
      </c>
      <c r="AEX17" s="14" t="s">
        <v>1539</v>
      </c>
      <c r="AEY17" s="14"/>
      <c r="AEZ17" s="14"/>
      <c r="AFA17" s="14"/>
      <c r="AFB17" s="14"/>
      <c r="AFC17" s="14"/>
      <c r="AFD17" s="14"/>
      <c r="AFE17" s="14"/>
      <c r="AFF17" s="14"/>
      <c r="AFG17" s="14"/>
      <c r="AFH17" s="14"/>
      <c r="AFI17" s="14"/>
      <c r="AFJ17" s="14"/>
      <c r="AFK17" s="14"/>
      <c r="AFL17" s="14"/>
      <c r="AFM17" s="14"/>
      <c r="AFN17" s="14"/>
      <c r="AFO17" s="14"/>
      <c r="AFP17" s="14"/>
      <c r="AFQ17" s="14"/>
      <c r="AFR17" s="14"/>
      <c r="AFS17" s="14"/>
      <c r="AFT17" s="14"/>
      <c r="AFU17" s="14"/>
      <c r="AFV17" s="14"/>
      <c r="AFW17" s="14"/>
      <c r="AFX17" s="14"/>
      <c r="AFY17" s="14"/>
      <c r="AFZ17" s="14"/>
      <c r="AGA17" s="14">
        <f t="shared" ref="AGA17:AGC17" si="1961">AGA16+1</f>
        <v>15</v>
      </c>
      <c r="AGB17" s="14" t="s">
        <v>1686</v>
      </c>
      <c r="AGC17" s="14"/>
      <c r="AGD17" s="14"/>
      <c r="AGE17" s="14"/>
      <c r="AGF17" s="14"/>
      <c r="AGG17" s="14">
        <f t="shared" ref="AGG17:AGI17" si="1962">AGG16+1</f>
        <v>15</v>
      </c>
      <c r="AGH17" s="14" t="s">
        <v>1686</v>
      </c>
      <c r="AGI17" s="14"/>
      <c r="AGJ17" s="14"/>
      <c r="AGK17" s="14"/>
      <c r="AGL17" s="14"/>
      <c r="AGM17" s="14">
        <f t="shared" ref="AGM17:AGO17" si="1963">AGM16+1</f>
        <v>15</v>
      </c>
      <c r="AGN17" s="14" t="s">
        <v>1686</v>
      </c>
      <c r="AGO17" s="14"/>
      <c r="AGP17" s="14"/>
      <c r="AGQ17" s="14"/>
      <c r="AGR17" s="14"/>
      <c r="AGS17" s="14">
        <f t="shared" ref="AGS17:AGU17" si="1964">AGS16+1</f>
        <v>15</v>
      </c>
      <c r="AGT17" s="14" t="s">
        <v>1686</v>
      </c>
      <c r="AGU17" s="14"/>
      <c r="AGV17" s="14"/>
      <c r="AGW17" s="14"/>
      <c r="AGX17" s="14"/>
      <c r="AGY17" s="14">
        <f t="shared" ref="AGY17:AHA17" si="1965">AGY16+1</f>
        <v>15</v>
      </c>
      <c r="AGZ17" s="14" t="s">
        <v>1686</v>
      </c>
      <c r="AHA17" s="14"/>
      <c r="AHB17" s="14"/>
      <c r="AHC17" s="14"/>
      <c r="AHD17" s="14"/>
      <c r="AHE17" s="14">
        <f t="shared" ref="AHE17:AHG17" si="1966">AHE16+1</f>
        <v>15</v>
      </c>
      <c r="AHF17" s="14" t="s">
        <v>1686</v>
      </c>
      <c r="AHG17" s="14"/>
      <c r="AHH17" s="14"/>
      <c r="AHI17" s="14"/>
      <c r="AHJ17" s="14"/>
      <c r="AHK17" s="14">
        <f t="shared" ref="AHK17:AHM17" si="1967">AHK16+1</f>
        <v>15</v>
      </c>
      <c r="AHL17" s="14" t="s">
        <v>1686</v>
      </c>
      <c r="AHM17" s="14"/>
      <c r="AHN17" s="14"/>
      <c r="AHO17" s="14"/>
      <c r="AHP17" s="14"/>
      <c r="AHQ17" s="14">
        <f t="shared" ref="AHQ17:AHS17" si="1968">AHQ16+1</f>
        <v>15</v>
      </c>
      <c r="AHR17" s="14" t="s">
        <v>1686</v>
      </c>
      <c r="AHS17" s="14"/>
      <c r="AHT17" s="14"/>
      <c r="AHU17" s="14"/>
      <c r="AHV17" s="14"/>
      <c r="AHW17" s="14">
        <f t="shared" ref="AHW17:AHY17" si="1969">AHW16+1</f>
        <v>15</v>
      </c>
      <c r="AHX17" s="14" t="s">
        <v>1686</v>
      </c>
      <c r="AHY17" s="14"/>
      <c r="AHZ17" s="14"/>
      <c r="AIA17" s="14"/>
      <c r="AIB17" s="14"/>
      <c r="AIC17" s="14">
        <f t="shared" ref="AIC17:AIE17" si="1970">AIC16+1</f>
        <v>15</v>
      </c>
      <c r="AID17" s="14" t="s">
        <v>1686</v>
      </c>
      <c r="AIE17" s="14"/>
      <c r="AIF17" s="14"/>
      <c r="AIG17" s="14"/>
      <c r="AIH17" s="14"/>
      <c r="AII17" s="14">
        <f t="shared" ref="AII17:AIK17" si="1971">AII16+1</f>
        <v>15</v>
      </c>
      <c r="AIJ17" s="14" t="s">
        <v>1686</v>
      </c>
      <c r="AIK17" s="14"/>
      <c r="AIL17" s="14"/>
      <c r="AIM17" s="14"/>
      <c r="AIN17" s="14"/>
      <c r="AIO17" s="14">
        <f t="shared" ref="AIO17:AIQ17" si="1972">AIO16+1</f>
        <v>15</v>
      </c>
      <c r="AIP17" s="14" t="s">
        <v>1686</v>
      </c>
      <c r="AIQ17" s="14"/>
      <c r="AIR17" s="14"/>
      <c r="AIS17" s="14"/>
      <c r="AIT17" s="14"/>
      <c r="AIU17" s="14">
        <f t="shared" ref="AIU17:AIW17" si="1973">AIU16+1</f>
        <v>15</v>
      </c>
      <c r="AIV17" s="14" t="s">
        <v>1686</v>
      </c>
      <c r="AIW17" s="14"/>
      <c r="AIX17" s="14"/>
      <c r="AIY17" s="14"/>
      <c r="AIZ17" s="14"/>
      <c r="AJA17" s="14">
        <f t="shared" ref="AJA17:AJC17" si="1974">AJA16+1</f>
        <v>15</v>
      </c>
      <c r="AJB17" s="14" t="s">
        <v>1686</v>
      </c>
      <c r="AJC17" s="14"/>
      <c r="AJD17" s="14"/>
      <c r="AJE17" s="14"/>
      <c r="AJF17" s="14"/>
      <c r="AJG17" s="14"/>
      <c r="AJH17" s="14"/>
      <c r="AJI17" s="14"/>
      <c r="AJJ17" s="14"/>
      <c r="AJK17" s="14"/>
      <c r="AJL17" s="14"/>
      <c r="AJM17" s="14"/>
      <c r="AJN17" s="14"/>
      <c r="AJO17" s="14"/>
      <c r="AJP17" s="14"/>
      <c r="AJQ17" s="14"/>
      <c r="AJR17" s="14"/>
      <c r="AJS17" s="14"/>
      <c r="AJT17" s="14"/>
      <c r="AJU17" s="14"/>
      <c r="AJV17" s="14"/>
      <c r="AJW17" s="14"/>
      <c r="AJX17" s="14"/>
      <c r="AJY17" s="14"/>
      <c r="AJZ17" s="14"/>
      <c r="AKA17" s="14"/>
      <c r="AKB17" s="14"/>
      <c r="AKC17" s="14"/>
      <c r="AKD17" s="14"/>
      <c r="AKE17" s="14"/>
      <c r="AKF17" s="14"/>
      <c r="AKG17" s="14"/>
      <c r="AKH17" s="14"/>
      <c r="AKI17" s="14"/>
      <c r="AKJ17" s="14"/>
      <c r="AKK17" s="14"/>
      <c r="AKL17" s="14"/>
      <c r="AKM17" s="14"/>
      <c r="AKN17" s="14"/>
      <c r="AKO17" s="14"/>
      <c r="AKP17" s="14"/>
      <c r="AKQ17" s="14"/>
      <c r="AKR17" s="14"/>
      <c r="AKS17" s="14"/>
      <c r="AKT17" s="14"/>
      <c r="AKU17" s="14"/>
      <c r="AKV17" s="14"/>
      <c r="AKW17" s="14"/>
      <c r="AKX17" s="14"/>
      <c r="AKY17" s="14"/>
      <c r="AKZ17" s="14"/>
      <c r="ALA17" s="14"/>
      <c r="ALB17" s="14"/>
      <c r="ALC17" s="14"/>
      <c r="ALD17" s="14"/>
      <c r="ALE17" s="14"/>
      <c r="ALF17" s="14"/>
      <c r="ALG17" s="14"/>
      <c r="ALH17" s="14"/>
      <c r="ALI17" s="14"/>
      <c r="ALJ17" s="14"/>
      <c r="ALK17" s="14"/>
      <c r="ALL17" s="14"/>
      <c r="ALM17" s="14"/>
      <c r="ALN17" s="14"/>
      <c r="ALO17" s="14"/>
      <c r="ALP17" s="14"/>
      <c r="ALQ17" s="14"/>
      <c r="ALR17" s="14"/>
      <c r="ALS17" s="14"/>
      <c r="ALT17" s="14"/>
      <c r="ALU17" s="14"/>
      <c r="ALV17" s="14"/>
      <c r="ALW17" s="14"/>
      <c r="ALX17" s="14"/>
      <c r="ALY17" s="14"/>
      <c r="ALZ17" s="14"/>
      <c r="AMA17" s="14"/>
      <c r="AMB17" s="14"/>
      <c r="AMC17" s="14"/>
      <c r="AMD17" s="14"/>
      <c r="AME17" s="14"/>
      <c r="AMF17" s="14"/>
      <c r="AMG17" s="14"/>
      <c r="AMH17" s="14"/>
      <c r="AMI17" s="14"/>
      <c r="AMJ17" s="14"/>
      <c r="AMK17" s="14"/>
      <c r="AML17" s="14"/>
      <c r="AMM17" s="14"/>
      <c r="AMN17" s="14"/>
      <c r="AMO17" s="14"/>
      <c r="AMP17" s="14"/>
      <c r="AMQ17" s="14"/>
      <c r="AMR17" s="14"/>
      <c r="AMS17" s="14"/>
      <c r="AMT17" s="14"/>
      <c r="AMU17" s="14"/>
      <c r="AMV17" s="14"/>
      <c r="AMW17" s="14"/>
      <c r="AMX17" s="14"/>
      <c r="AMY17" s="14"/>
      <c r="AMZ17" s="14"/>
      <c r="ANA17" s="14"/>
      <c r="ANB17" s="14"/>
      <c r="ANC17" s="14"/>
      <c r="AND17" s="14"/>
      <c r="ANE17" s="14"/>
      <c r="ANF17" s="14"/>
      <c r="ANG17" s="14"/>
      <c r="ANH17" s="14"/>
      <c r="ANI17" s="14"/>
      <c r="ANJ17" s="14"/>
      <c r="ANK17" s="14"/>
      <c r="ANL17" s="14"/>
      <c r="ANM17" s="14"/>
      <c r="ANN17" s="14"/>
      <c r="ANO17" s="14"/>
      <c r="ANP17" s="14"/>
      <c r="ANQ17" s="14"/>
      <c r="ANR17" s="14"/>
      <c r="ANS17" s="14"/>
      <c r="ANT17" s="14"/>
      <c r="ANU17" s="14"/>
      <c r="ANV17" s="14"/>
      <c r="ANW17" s="14"/>
      <c r="ANX17" s="14"/>
      <c r="ANY17" s="14">
        <f t="shared" ref="ANY17:AOA17" si="1975">ANY16+1</f>
        <v>15</v>
      </c>
      <c r="ANZ17" s="14" t="s">
        <v>1803</v>
      </c>
      <c r="AOA17" s="14"/>
      <c r="AOB17" s="14"/>
      <c r="AOC17" s="14"/>
      <c r="AOD17" s="14"/>
      <c r="AOE17" s="14"/>
      <c r="AOF17" s="14"/>
      <c r="AOG17" s="14"/>
      <c r="AOH17" s="14"/>
      <c r="AOI17" s="14"/>
      <c r="AOJ17" s="14"/>
      <c r="AOK17" s="14"/>
      <c r="AOL17" s="14"/>
      <c r="AOM17" s="14"/>
      <c r="AON17" s="14"/>
      <c r="AOO17" s="14"/>
      <c r="AOP17" s="14"/>
      <c r="AOQ17" s="14"/>
      <c r="AOR17" s="14"/>
      <c r="AOS17" s="14">
        <f t="shared" ref="AOS17:AOU17" si="1976">AOS16+1</f>
        <v>15</v>
      </c>
      <c r="AOT17" s="14" t="s">
        <v>1803</v>
      </c>
      <c r="AOU17" s="14"/>
      <c r="AOV17" s="14"/>
      <c r="AOW17" s="14"/>
      <c r="AOX17" s="14"/>
      <c r="AOY17" s="14"/>
      <c r="AOZ17" s="14"/>
      <c r="APA17" s="14"/>
      <c r="APB17" s="14"/>
      <c r="APC17" s="14"/>
      <c r="APD17" s="14"/>
      <c r="APE17" s="14"/>
      <c r="APF17" s="14"/>
      <c r="APG17" s="14"/>
      <c r="APH17" s="14"/>
      <c r="API17" s="14"/>
      <c r="APJ17" s="14"/>
      <c r="APK17" s="14"/>
      <c r="APL17" s="14"/>
      <c r="APM17" s="14"/>
      <c r="APN17" s="14"/>
      <c r="APO17" s="14">
        <f t="shared" ref="APO17:APQ17" si="1977">APO16+1</f>
        <v>15</v>
      </c>
      <c r="APP17" s="14" t="s">
        <v>1803</v>
      </c>
      <c r="APQ17" s="14"/>
      <c r="APR17" s="14"/>
      <c r="APS17" s="14">
        <f t="shared" ref="APS17:APU17" si="1978">APS16+1</f>
        <v>15</v>
      </c>
      <c r="APT17" s="14" t="s">
        <v>1803</v>
      </c>
      <c r="APU17" s="14"/>
      <c r="APV17" s="14"/>
      <c r="APW17" s="14"/>
      <c r="APX17" s="14"/>
      <c r="APY17" s="14"/>
      <c r="APZ17" s="14"/>
      <c r="AQA17" s="14">
        <f t="shared" ref="AQA17:AQC17" si="1979">AQA16+1</f>
        <v>15</v>
      </c>
      <c r="AQB17" s="14" t="s">
        <v>1803</v>
      </c>
      <c r="AQC17" s="14"/>
      <c r="AQD17" s="14"/>
      <c r="AQE17" s="14"/>
      <c r="AQF17" s="14"/>
      <c r="AQG17" s="14"/>
      <c r="AQH17" s="14"/>
      <c r="AQI17" s="14">
        <f t="shared" ref="AQI17:AQK17" si="1980">AQI16+1</f>
        <v>15</v>
      </c>
      <c r="AQJ17" s="14" t="s">
        <v>1803</v>
      </c>
      <c r="AQK17" s="14"/>
      <c r="AQL17" s="14"/>
      <c r="AQM17" s="14"/>
      <c r="AQN17" s="14"/>
      <c r="AQO17" s="14"/>
      <c r="AQP17" s="14"/>
      <c r="AQQ17" s="14">
        <f t="shared" ref="AQQ17:AQS17" si="1981">AQQ16+1</f>
        <v>15</v>
      </c>
      <c r="AQR17" s="14" t="s">
        <v>1803</v>
      </c>
      <c r="AQS17" s="14"/>
      <c r="AQT17" s="14"/>
      <c r="AQU17" s="14"/>
      <c r="AQV17" s="14"/>
      <c r="AQW17" s="14"/>
      <c r="AQX17" s="14"/>
      <c r="AQY17" s="14">
        <f t="shared" ref="AQY17:ARA17" si="1982">AQY16+1</f>
        <v>15</v>
      </c>
      <c r="AQZ17" s="14" t="s">
        <v>1803</v>
      </c>
      <c r="ARA17" s="14"/>
      <c r="ARB17" s="14"/>
      <c r="ARC17" s="14"/>
      <c r="ARD17" s="14"/>
      <c r="ARE17" s="14"/>
      <c r="ARF17" s="14"/>
      <c r="ARG17" s="14">
        <f t="shared" ref="ARG17:ARI17" si="1983">ARG16+1</f>
        <v>15</v>
      </c>
      <c r="ARH17" s="14" t="s">
        <v>1803</v>
      </c>
      <c r="ARI17" s="14"/>
      <c r="ARJ17" s="14"/>
      <c r="ARK17" s="14"/>
      <c r="ARL17" s="14"/>
      <c r="ARM17" s="14"/>
      <c r="ARN17" s="14"/>
      <c r="ARO17" s="14">
        <f t="shared" ref="ARO17:ARQ17" si="1984">ARO16+1</f>
        <v>15</v>
      </c>
      <c r="ARP17" s="14" t="s">
        <v>1803</v>
      </c>
      <c r="ARQ17" s="14"/>
      <c r="ARR17" s="14"/>
      <c r="ARS17" s="14"/>
      <c r="ART17" s="14"/>
      <c r="ARU17" s="14"/>
      <c r="ARV17" s="14"/>
      <c r="ARW17" s="14"/>
      <c r="ARX17" s="14"/>
      <c r="ARY17" s="14"/>
      <c r="ARZ17" s="14"/>
      <c r="ASA17" s="14"/>
      <c r="ASB17" s="14"/>
      <c r="ASC17" s="14"/>
      <c r="ASD17" s="14"/>
      <c r="ASE17" s="14"/>
      <c r="ASF17" s="14"/>
      <c r="ASG17" s="14"/>
      <c r="ASH17" s="14"/>
      <c r="ASI17" s="14"/>
      <c r="ASJ17" s="14"/>
      <c r="ASK17" s="14"/>
      <c r="ASL17" s="14"/>
      <c r="ASM17" s="14"/>
      <c r="ASN17" s="14"/>
      <c r="ASO17" s="14"/>
      <c r="ASP17" s="14"/>
    </row>
    <row r="18" spans="5:1186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>
        <v>16</v>
      </c>
      <c r="GV18" s="14" t="s">
        <v>1146</v>
      </c>
      <c r="GW18" s="14">
        <v>16</v>
      </c>
      <c r="GX18" s="14" t="s">
        <v>1146</v>
      </c>
      <c r="GY18" s="14"/>
      <c r="GZ18" s="14"/>
      <c r="HA18" s="14">
        <v>16</v>
      </c>
      <c r="HB18" s="14" t="s">
        <v>1146</v>
      </c>
      <c r="HC18" s="14"/>
      <c r="HD18" s="14"/>
      <c r="HE18" s="14">
        <v>16</v>
      </c>
      <c r="HF18" s="14" t="s">
        <v>1146</v>
      </c>
      <c r="HG18" s="14"/>
      <c r="HH18" s="14"/>
      <c r="HI18" s="14">
        <v>16</v>
      </c>
      <c r="HJ18" s="14" t="s">
        <v>1146</v>
      </c>
      <c r="HK18" s="14"/>
      <c r="HL18" s="14"/>
      <c r="HM18" s="14">
        <v>16</v>
      </c>
      <c r="HN18" s="14" t="s">
        <v>1146</v>
      </c>
      <c r="HO18" s="14"/>
      <c r="HP18" s="14"/>
      <c r="HQ18" s="14">
        <v>16</v>
      </c>
      <c r="HR18" s="14" t="s">
        <v>1146</v>
      </c>
      <c r="HS18" s="14"/>
      <c r="HT18" s="14"/>
      <c r="HU18" s="14">
        <v>16</v>
      </c>
      <c r="HV18" s="14" t="s">
        <v>1146</v>
      </c>
      <c r="HW18" s="14"/>
      <c r="HX18" s="14"/>
      <c r="HY18" s="14">
        <v>16</v>
      </c>
      <c r="HZ18" s="14" t="s">
        <v>1146</v>
      </c>
      <c r="IA18" s="14"/>
      <c r="IB18" s="14"/>
      <c r="IC18" s="14">
        <v>16</v>
      </c>
      <c r="ID18" s="14" t="s">
        <v>1146</v>
      </c>
      <c r="IE18" s="14"/>
      <c r="IF18" s="14"/>
      <c r="IG18" s="14">
        <v>16</v>
      </c>
      <c r="IH18" s="14" t="s">
        <v>1146</v>
      </c>
      <c r="II18" s="14"/>
      <c r="IJ18" s="14"/>
      <c r="IK18" s="14">
        <v>16</v>
      </c>
      <c r="IL18" s="14" t="s">
        <v>1146</v>
      </c>
      <c r="IM18" s="14"/>
      <c r="IN18" s="14"/>
      <c r="IO18" s="14">
        <v>16</v>
      </c>
      <c r="IP18" s="14" t="s">
        <v>1146</v>
      </c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14"/>
      <c r="NJ18" s="14"/>
      <c r="NK18" s="14"/>
      <c r="NL18" s="14"/>
      <c r="NM18" s="14"/>
      <c r="NN18" s="14"/>
      <c r="NO18" s="14"/>
      <c r="NP18" s="14"/>
      <c r="NQ18" s="14"/>
      <c r="NR18" s="14"/>
      <c r="NS18" s="14"/>
      <c r="NT18" s="14"/>
      <c r="NU18" s="14"/>
      <c r="NV18" s="14"/>
      <c r="NW18" s="14"/>
      <c r="NX18" s="14"/>
      <c r="NY18" s="14"/>
      <c r="NZ18" s="14"/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/>
      <c r="OO18" s="14"/>
      <c r="OP18" s="14"/>
      <c r="OQ18" s="14"/>
      <c r="OR18" s="14"/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/>
      <c r="PG18" s="14"/>
      <c r="PH18" s="14"/>
      <c r="PI18" s="14"/>
      <c r="PJ18" s="14"/>
      <c r="PK18" s="14"/>
      <c r="PL18" s="14"/>
      <c r="PM18" s="14"/>
      <c r="PN18" s="14"/>
      <c r="PO18" s="14"/>
      <c r="PP18" s="14"/>
      <c r="PQ18" s="14"/>
      <c r="PR18" s="14"/>
      <c r="PS18" s="14"/>
      <c r="PT18" s="14"/>
      <c r="PU18" s="14"/>
      <c r="PV18" s="14"/>
      <c r="PW18" s="14"/>
      <c r="PX18" s="14"/>
      <c r="PY18" s="14"/>
      <c r="PZ18" s="14"/>
      <c r="QA18" s="14"/>
      <c r="QB18" s="14"/>
      <c r="QC18" s="14"/>
      <c r="QD18" s="14"/>
      <c r="QE18" s="14"/>
      <c r="QF18" s="14"/>
      <c r="QG18" s="14"/>
      <c r="QH18" s="14"/>
      <c r="QI18" s="14"/>
      <c r="QJ18" s="14"/>
      <c r="QK18" s="14"/>
      <c r="QL18" s="14"/>
      <c r="QM18" s="14"/>
      <c r="QN18" s="14"/>
      <c r="QO18" s="14"/>
      <c r="QP18" s="14"/>
      <c r="QQ18" s="14"/>
      <c r="QR18" s="14"/>
      <c r="QS18" s="14"/>
      <c r="QT18" s="14"/>
      <c r="QU18" s="14"/>
      <c r="QV18" s="14"/>
      <c r="QW18" s="14"/>
      <c r="QX18" s="14"/>
      <c r="QY18" s="14"/>
      <c r="QZ18" s="14"/>
      <c r="RA18" s="14"/>
      <c r="RB18" s="14"/>
      <c r="RC18" s="14"/>
      <c r="RD18" s="14"/>
      <c r="RE18" s="14"/>
      <c r="RF18" s="14"/>
      <c r="RG18" s="14"/>
      <c r="RH18" s="14"/>
      <c r="RI18" s="14"/>
      <c r="RJ18" s="14"/>
      <c r="RK18" s="14"/>
      <c r="RL18" s="14"/>
      <c r="RM18" s="14"/>
      <c r="RN18" s="14"/>
      <c r="RO18" s="14"/>
      <c r="RP18" s="14"/>
      <c r="RQ18" s="14"/>
      <c r="RR18" s="14"/>
      <c r="RS18" s="14"/>
      <c r="RT18" s="14"/>
      <c r="RU18" s="14"/>
      <c r="RV18" s="14"/>
      <c r="RW18" s="14"/>
      <c r="RX18" s="14"/>
      <c r="RY18" s="14"/>
      <c r="RZ18" s="14"/>
      <c r="SA18" s="14"/>
      <c r="SB18" s="14"/>
      <c r="SC18" s="14"/>
      <c r="SD18" s="14"/>
      <c r="SE18" s="14"/>
      <c r="SF18" s="14"/>
      <c r="SG18" s="14"/>
      <c r="SH18" s="14"/>
      <c r="SI18" s="14"/>
      <c r="SJ18" s="14"/>
      <c r="SK18" s="14"/>
      <c r="SL18" s="14"/>
      <c r="SM18" s="14"/>
      <c r="SN18" s="14"/>
      <c r="SO18" s="14"/>
      <c r="SP18" s="14"/>
      <c r="SQ18" s="14"/>
      <c r="SR18" s="14"/>
      <c r="SS18" s="14"/>
      <c r="ST18" s="14"/>
      <c r="SU18" s="14"/>
      <c r="SV18" s="14"/>
      <c r="SW18" s="14"/>
      <c r="SX18" s="14"/>
      <c r="SY18" s="14"/>
      <c r="SZ18" s="14"/>
      <c r="TA18" s="14"/>
      <c r="TB18" s="14"/>
      <c r="TC18" s="14"/>
      <c r="TD18" s="14"/>
      <c r="TE18" s="14"/>
      <c r="TF18" s="14"/>
      <c r="TG18" s="14"/>
      <c r="TH18" s="14"/>
      <c r="TI18" s="14"/>
      <c r="TJ18" s="14"/>
      <c r="TK18" s="14"/>
      <c r="TL18" s="14"/>
      <c r="TM18" s="14"/>
      <c r="TN18" s="14"/>
      <c r="TO18" s="14"/>
      <c r="TP18" s="14"/>
      <c r="TQ18" s="14"/>
      <c r="TR18" s="14"/>
      <c r="TS18" s="14"/>
      <c r="TT18" s="14"/>
      <c r="TU18" s="14"/>
      <c r="TV18" s="14"/>
      <c r="TW18" s="14"/>
      <c r="TX18" s="14"/>
      <c r="TY18" s="14"/>
      <c r="TZ18" s="14"/>
      <c r="UA18" s="14"/>
      <c r="UB18" s="14"/>
      <c r="UC18" s="14"/>
      <c r="UD18" s="14"/>
      <c r="UE18" s="14"/>
      <c r="UF18" s="14"/>
      <c r="UG18" s="14"/>
      <c r="UH18" s="14"/>
      <c r="UI18" s="14"/>
      <c r="UJ18" s="14"/>
      <c r="UK18" s="14"/>
      <c r="UL18" s="14"/>
      <c r="UM18" s="14"/>
      <c r="UN18" s="14"/>
      <c r="UO18" s="14"/>
      <c r="UP18" s="14"/>
      <c r="UQ18" s="14"/>
      <c r="UR18" s="14"/>
      <c r="US18" s="14"/>
      <c r="UT18" s="14"/>
      <c r="UU18" s="14"/>
      <c r="UV18" s="14"/>
      <c r="UW18" s="14"/>
      <c r="UX18" s="14"/>
      <c r="UY18" s="14"/>
      <c r="UZ18" s="14"/>
      <c r="VA18" s="14"/>
      <c r="VB18" s="14"/>
      <c r="VC18" s="14"/>
      <c r="VD18" s="14"/>
      <c r="VE18" s="14"/>
      <c r="VF18" s="14"/>
      <c r="VG18" s="14"/>
      <c r="VH18" s="14"/>
      <c r="VI18" s="14"/>
      <c r="VJ18" s="14"/>
      <c r="VK18" s="14"/>
      <c r="VL18" s="14"/>
      <c r="VM18" s="14"/>
      <c r="VN18" s="14"/>
      <c r="VO18" s="14"/>
      <c r="VP18" s="14"/>
      <c r="VQ18" s="14"/>
      <c r="VR18" s="14"/>
      <c r="VS18" s="14"/>
      <c r="VT18" s="14"/>
      <c r="VU18" s="14"/>
      <c r="VV18" s="14"/>
      <c r="VW18" s="14"/>
      <c r="VX18" s="14"/>
      <c r="VY18" s="14"/>
      <c r="VZ18" s="14"/>
      <c r="WA18" s="14"/>
      <c r="WB18" s="14"/>
      <c r="WC18" s="14"/>
      <c r="WD18" s="14"/>
      <c r="WE18" s="14"/>
      <c r="WF18" s="14"/>
      <c r="WG18" s="14"/>
      <c r="WH18" s="14"/>
      <c r="WI18" s="14"/>
      <c r="WJ18" s="14"/>
      <c r="WK18" s="14"/>
      <c r="WL18" s="14"/>
      <c r="WM18" s="14"/>
      <c r="WN18" s="14"/>
      <c r="WO18" s="14"/>
      <c r="WP18" s="14"/>
      <c r="WQ18" s="14"/>
      <c r="WR18" s="14"/>
      <c r="WS18" s="14"/>
      <c r="WT18" s="14"/>
      <c r="WU18" s="14"/>
      <c r="WV18" s="14"/>
      <c r="WW18" s="14"/>
      <c r="WX18" s="14"/>
      <c r="WY18" s="14"/>
      <c r="WZ18" s="14"/>
      <c r="XA18" s="14"/>
      <c r="XB18" s="14"/>
      <c r="XC18" s="14"/>
      <c r="XD18" s="14"/>
      <c r="XE18" s="14"/>
      <c r="XF18" s="14"/>
      <c r="XG18" s="14"/>
      <c r="XH18" s="14"/>
      <c r="XI18" s="14"/>
      <c r="XJ18" s="14"/>
      <c r="XK18" s="14"/>
      <c r="XL18" s="14"/>
      <c r="XM18" s="14"/>
      <c r="XN18" s="14"/>
      <c r="XO18" s="14"/>
      <c r="XP18" s="14"/>
      <c r="XQ18" s="14"/>
      <c r="XR18" s="14"/>
      <c r="XS18" s="14">
        <f t="shared" si="1666"/>
        <v>16</v>
      </c>
      <c r="XT18" s="14" t="s">
        <v>1440</v>
      </c>
      <c r="XV18" s="14"/>
      <c r="XW18" s="14"/>
      <c r="XX18" s="14"/>
      <c r="XY18" s="14">
        <f t="shared" si="1667"/>
        <v>16</v>
      </c>
      <c r="XZ18" s="14" t="s">
        <v>1440</v>
      </c>
      <c r="YA18" s="14"/>
      <c r="YB18" s="14"/>
      <c r="YC18" s="14"/>
      <c r="YD18" s="14"/>
      <c r="YE18" s="14">
        <f t="shared" si="1668"/>
        <v>16</v>
      </c>
      <c r="YF18" s="14" t="s">
        <v>1440</v>
      </c>
      <c r="YG18" s="14"/>
      <c r="YH18" s="14"/>
      <c r="YI18" s="14"/>
      <c r="YJ18" s="14"/>
      <c r="YK18" s="14">
        <f t="shared" si="1669"/>
        <v>16</v>
      </c>
      <c r="YL18" s="14" t="s">
        <v>1440</v>
      </c>
      <c r="YM18" s="14"/>
      <c r="YN18" s="14"/>
      <c r="YO18" s="14"/>
      <c r="YP18" s="14"/>
      <c r="YQ18" s="14">
        <f t="shared" ca="1" si="1670"/>
        <v>16</v>
      </c>
      <c r="YR18" s="14" t="s">
        <v>1440</v>
      </c>
      <c r="YS18" s="14"/>
      <c r="YT18" s="14"/>
      <c r="YU18" s="14"/>
      <c r="YV18" s="14"/>
      <c r="YW18" s="14">
        <f t="shared" ca="1" si="1671"/>
        <v>16</v>
      </c>
      <c r="YX18" s="14" t="s">
        <v>1440</v>
      </c>
      <c r="YY18" s="14"/>
      <c r="YZ18" s="14"/>
      <c r="ZA18" s="14"/>
      <c r="ZB18" s="14"/>
      <c r="ZC18" s="14">
        <f t="shared" ca="1" si="1672"/>
        <v>16</v>
      </c>
      <c r="ZD18" s="14" t="s">
        <v>1440</v>
      </c>
      <c r="ZE18" s="14"/>
      <c r="ZF18" s="14"/>
      <c r="ZG18" s="14"/>
      <c r="ZH18" s="14"/>
      <c r="ZI18" s="14"/>
      <c r="ZJ18" s="14"/>
      <c r="ZK18" s="14"/>
      <c r="ZL18" s="14"/>
      <c r="ZM18" s="14"/>
      <c r="ZN18" s="14"/>
      <c r="ZO18" s="14">
        <v>23</v>
      </c>
      <c r="ZP18" s="14" t="s">
        <v>1472</v>
      </c>
      <c r="ZQ18" s="14"/>
      <c r="ZR18" s="14"/>
      <c r="ZS18" s="14">
        <v>23</v>
      </c>
      <c r="ZT18" s="14" t="s">
        <v>1472</v>
      </c>
      <c r="ZU18" s="14"/>
      <c r="ZV18" s="14"/>
      <c r="ZW18" s="14">
        <v>23</v>
      </c>
      <c r="ZX18" s="14" t="s">
        <v>1472</v>
      </c>
      <c r="ZY18" s="14"/>
      <c r="ZZ18" s="14"/>
      <c r="AAA18" s="14">
        <v>23</v>
      </c>
      <c r="AAB18" s="14" t="s">
        <v>1472</v>
      </c>
      <c r="AAC18" s="14"/>
      <c r="AAD18" s="14"/>
      <c r="AAE18" s="14">
        <v>23</v>
      </c>
      <c r="AAF18" s="14" t="s">
        <v>1472</v>
      </c>
      <c r="AAG18" s="14"/>
      <c r="AAH18" s="14"/>
      <c r="AAI18" s="14">
        <v>23</v>
      </c>
      <c r="AAJ18" s="14" t="s">
        <v>1472</v>
      </c>
      <c r="AAK18" s="14"/>
      <c r="AAL18" s="14"/>
      <c r="AAM18" s="14">
        <v>23</v>
      </c>
      <c r="AAN18" s="14" t="s">
        <v>1472</v>
      </c>
      <c r="AAO18" s="14"/>
      <c r="AAP18" s="14"/>
      <c r="AAQ18" s="14">
        <v>23</v>
      </c>
      <c r="AAR18" s="14" t="s">
        <v>1472</v>
      </c>
      <c r="AAS18" s="14"/>
      <c r="AAT18" s="14"/>
      <c r="AAU18" s="14">
        <v>23</v>
      </c>
      <c r="AAV18" s="14" t="s">
        <v>1472</v>
      </c>
      <c r="AAW18" s="14"/>
      <c r="AAX18" s="14"/>
      <c r="AAY18" s="14">
        <v>23</v>
      </c>
      <c r="AAZ18" s="14" t="s">
        <v>1472</v>
      </c>
      <c r="ABA18" s="14"/>
      <c r="ABB18" s="14"/>
      <c r="ABC18" s="14">
        <v>23</v>
      </c>
      <c r="ABD18" s="14" t="s">
        <v>1472</v>
      </c>
      <c r="ABE18" s="14"/>
      <c r="ABF18" s="14"/>
      <c r="ABG18" s="14">
        <v>23</v>
      </c>
      <c r="ABH18" s="14" t="s">
        <v>1472</v>
      </c>
      <c r="ABI18" s="14"/>
      <c r="ABJ18" s="14"/>
      <c r="ABK18" s="14">
        <v>23</v>
      </c>
      <c r="ABL18" s="14" t="s">
        <v>1472</v>
      </c>
      <c r="ABM18" s="14"/>
      <c r="ABN18" s="14"/>
      <c r="ABO18" s="14">
        <v>23</v>
      </c>
      <c r="ABP18" s="14" t="s">
        <v>1472</v>
      </c>
      <c r="ABQ18" s="14"/>
      <c r="ABR18" s="14"/>
      <c r="ABS18" s="14">
        <v>23</v>
      </c>
      <c r="ABT18" s="14" t="s">
        <v>1472</v>
      </c>
      <c r="ABU18" s="14"/>
      <c r="ABV18" s="14"/>
      <c r="ABW18" s="14">
        <v>23</v>
      </c>
      <c r="ABX18" s="14" t="s">
        <v>1472</v>
      </c>
      <c r="ABY18" s="14"/>
      <c r="ABZ18" s="14"/>
      <c r="ACA18" s="14">
        <v>23</v>
      </c>
      <c r="ACB18" s="14" t="s">
        <v>1472</v>
      </c>
      <c r="ACC18" s="14"/>
      <c r="ACD18" s="14"/>
      <c r="ACE18" s="14">
        <v>23</v>
      </c>
      <c r="ACF18" s="14" t="s">
        <v>1472</v>
      </c>
      <c r="ACG18" s="14">
        <v>16</v>
      </c>
      <c r="ACH18" s="14" t="s">
        <v>1540</v>
      </c>
      <c r="ACI18" s="14"/>
      <c r="ACJ18" s="14"/>
      <c r="ACK18" s="14">
        <v>23</v>
      </c>
      <c r="ACL18" s="14" t="s">
        <v>1472</v>
      </c>
      <c r="ACM18" s="14">
        <v>16</v>
      </c>
      <c r="ACN18" s="14" t="s">
        <v>1540</v>
      </c>
      <c r="ACO18" s="14"/>
      <c r="ACP18" s="14"/>
      <c r="ACQ18" s="14">
        <v>23</v>
      </c>
      <c r="ACR18" s="14" t="s">
        <v>1472</v>
      </c>
      <c r="ACS18" s="14">
        <v>16</v>
      </c>
      <c r="ACT18" s="14" t="s">
        <v>1540</v>
      </c>
      <c r="ACU18" s="14"/>
      <c r="ACV18" s="14"/>
      <c r="ACW18" s="14">
        <v>23</v>
      </c>
      <c r="ACX18" s="14" t="s">
        <v>1472</v>
      </c>
      <c r="ACY18" s="14">
        <v>16</v>
      </c>
      <c r="ACZ18" s="14" t="s">
        <v>1540</v>
      </c>
      <c r="ADA18" s="14"/>
      <c r="ADB18" s="14"/>
      <c r="ADC18" s="14">
        <v>23</v>
      </c>
      <c r="ADD18" s="14" t="s">
        <v>1472</v>
      </c>
      <c r="ADE18" s="14">
        <v>16</v>
      </c>
      <c r="ADF18" s="14" t="s">
        <v>1540</v>
      </c>
      <c r="ADG18" s="14"/>
      <c r="ADH18" s="14"/>
      <c r="ADI18" s="14">
        <v>23</v>
      </c>
      <c r="ADJ18" s="14" t="s">
        <v>1472</v>
      </c>
      <c r="ADK18" s="14">
        <v>16</v>
      </c>
      <c r="ADL18" s="14" t="s">
        <v>1540</v>
      </c>
      <c r="ADM18" s="14"/>
      <c r="ADN18" s="14"/>
      <c r="ADO18" s="14">
        <v>23</v>
      </c>
      <c r="ADP18" s="14" t="s">
        <v>1472</v>
      </c>
      <c r="ADQ18" s="14">
        <v>16</v>
      </c>
      <c r="ADR18" s="14" t="s">
        <v>1540</v>
      </c>
      <c r="ADS18" s="14"/>
      <c r="ADT18" s="14"/>
      <c r="ADU18" s="14"/>
      <c r="ADV18" s="14"/>
      <c r="ADW18" s="14">
        <v>23</v>
      </c>
      <c r="ADX18" s="14" t="s">
        <v>1472</v>
      </c>
      <c r="ADY18" s="14">
        <v>16</v>
      </c>
      <c r="ADZ18" s="14" t="s">
        <v>1540</v>
      </c>
      <c r="AEA18" s="14"/>
      <c r="AEB18" s="14"/>
      <c r="AEC18" s="14"/>
      <c r="AED18" s="14"/>
      <c r="AEE18" s="14">
        <v>23</v>
      </c>
      <c r="AEF18" s="14" t="s">
        <v>1472</v>
      </c>
      <c r="AEG18" s="14">
        <v>16</v>
      </c>
      <c r="AEH18" s="14" t="s">
        <v>1540</v>
      </c>
      <c r="AEI18" s="14"/>
      <c r="AEJ18" s="14"/>
      <c r="AEK18" s="14"/>
      <c r="AEL18" s="14"/>
      <c r="AEM18" s="14">
        <v>23</v>
      </c>
      <c r="AEN18" s="14" t="s">
        <v>1472</v>
      </c>
      <c r="AEO18" s="14">
        <v>16</v>
      </c>
      <c r="AEP18" s="14" t="s">
        <v>1540</v>
      </c>
      <c r="AEQ18" s="14"/>
      <c r="AER18" s="14"/>
      <c r="AES18" s="14"/>
      <c r="AET18" s="14"/>
      <c r="AEU18" s="14">
        <v>23</v>
      </c>
      <c r="AEV18" s="14" t="s">
        <v>1472</v>
      </c>
      <c r="AEW18" s="14">
        <v>16</v>
      </c>
      <c r="AEX18" s="14" t="s">
        <v>1540</v>
      </c>
      <c r="AEY18" s="14"/>
      <c r="AEZ18" s="14"/>
      <c r="AFA18" s="14"/>
      <c r="AFB18" s="14"/>
      <c r="AFC18" s="14"/>
      <c r="AFD18" s="14"/>
      <c r="AFE18" s="14"/>
      <c r="AFF18" s="14"/>
      <c r="AFG18" s="14"/>
      <c r="AFH18" s="14"/>
      <c r="AFI18" s="14"/>
      <c r="AFJ18" s="14"/>
      <c r="AFK18" s="14"/>
      <c r="AFL18" s="14"/>
      <c r="AFM18" s="14"/>
      <c r="AFN18" s="14"/>
      <c r="AFO18" s="14"/>
      <c r="AFP18" s="14"/>
      <c r="AFQ18" s="14"/>
      <c r="AFR18" s="14"/>
      <c r="AFS18" s="14"/>
      <c r="AFT18" s="14"/>
      <c r="AFU18" s="14"/>
      <c r="AFV18" s="14"/>
      <c r="AFW18" s="14"/>
      <c r="AFX18" s="14"/>
      <c r="AFY18" s="14"/>
      <c r="AFZ18" s="14"/>
      <c r="AGA18" s="14">
        <f t="shared" ref="AGA18:AGC18" si="1985">AGA17+1</f>
        <v>16</v>
      </c>
      <c r="AGB18" s="14" t="s">
        <v>1687</v>
      </c>
      <c r="AGC18" s="14"/>
      <c r="AGD18" s="14"/>
      <c r="AGE18" s="14"/>
      <c r="AGF18" s="14"/>
      <c r="AGG18" s="14">
        <f t="shared" ref="AGG18:AGI18" si="1986">AGG17+1</f>
        <v>16</v>
      </c>
      <c r="AGH18" s="14" t="s">
        <v>1687</v>
      </c>
      <c r="AGI18" s="14"/>
      <c r="AGJ18" s="14"/>
      <c r="AGK18" s="14"/>
      <c r="AGL18" s="14"/>
      <c r="AGM18" s="14">
        <f t="shared" ref="AGM18:AGO18" si="1987">AGM17+1</f>
        <v>16</v>
      </c>
      <c r="AGN18" s="14" t="s">
        <v>1687</v>
      </c>
      <c r="AGO18" s="14"/>
      <c r="AGP18" s="14"/>
      <c r="AGQ18" s="14"/>
      <c r="AGR18" s="14"/>
      <c r="AGS18" s="14">
        <f t="shared" ref="AGS18:AGU18" si="1988">AGS17+1</f>
        <v>16</v>
      </c>
      <c r="AGT18" s="14" t="s">
        <v>1687</v>
      </c>
      <c r="AGU18" s="14"/>
      <c r="AGV18" s="14"/>
      <c r="AGW18" s="14"/>
      <c r="AGX18" s="14"/>
      <c r="AGY18" s="14">
        <f t="shared" ref="AGY18:AHA18" si="1989">AGY17+1</f>
        <v>16</v>
      </c>
      <c r="AGZ18" s="14" t="s">
        <v>1687</v>
      </c>
      <c r="AHA18" s="14"/>
      <c r="AHB18" s="14"/>
      <c r="AHC18" s="14"/>
      <c r="AHD18" s="14"/>
      <c r="AHE18" s="14">
        <f t="shared" ref="AHE18:AHG18" si="1990">AHE17+1</f>
        <v>16</v>
      </c>
      <c r="AHF18" s="14" t="s">
        <v>1687</v>
      </c>
      <c r="AHG18" s="14"/>
      <c r="AHH18" s="14"/>
      <c r="AHI18" s="14"/>
      <c r="AHJ18" s="14"/>
      <c r="AHK18" s="14">
        <f t="shared" ref="AHK18:AHM18" si="1991">AHK17+1</f>
        <v>16</v>
      </c>
      <c r="AHL18" s="14" t="s">
        <v>1687</v>
      </c>
      <c r="AHM18" s="14"/>
      <c r="AHN18" s="14"/>
      <c r="AHO18" s="14"/>
      <c r="AHP18" s="14"/>
      <c r="AHQ18" s="14">
        <f t="shared" ref="AHQ18:AHS18" si="1992">AHQ17+1</f>
        <v>16</v>
      </c>
      <c r="AHR18" s="14" t="s">
        <v>1687</v>
      </c>
      <c r="AHS18" s="14"/>
      <c r="AHT18" s="14"/>
      <c r="AHU18" s="14"/>
      <c r="AHV18" s="14"/>
      <c r="AHW18" s="14">
        <f t="shared" ref="AHW18:AHY18" si="1993">AHW17+1</f>
        <v>16</v>
      </c>
      <c r="AHX18" s="14" t="s">
        <v>1687</v>
      </c>
      <c r="AHY18" s="14"/>
      <c r="AHZ18" s="14"/>
      <c r="AIA18" s="14"/>
      <c r="AIB18" s="14"/>
      <c r="AIC18" s="14">
        <f t="shared" ref="AIC18:AIE18" si="1994">AIC17+1</f>
        <v>16</v>
      </c>
      <c r="AID18" s="14" t="s">
        <v>1687</v>
      </c>
      <c r="AIE18" s="14"/>
      <c r="AIF18" s="14"/>
      <c r="AIG18" s="14"/>
      <c r="AIH18" s="14"/>
      <c r="AII18" s="14">
        <f t="shared" ref="AII18:AIK18" si="1995">AII17+1</f>
        <v>16</v>
      </c>
      <c r="AIJ18" s="14" t="s">
        <v>1687</v>
      </c>
      <c r="AIK18" s="14"/>
      <c r="AIL18" s="14"/>
      <c r="AIM18" s="14"/>
      <c r="AIN18" s="14"/>
      <c r="AIO18" s="14">
        <f t="shared" ref="AIO18:AIQ18" si="1996">AIO17+1</f>
        <v>16</v>
      </c>
      <c r="AIP18" s="14" t="s">
        <v>1687</v>
      </c>
      <c r="AIQ18" s="14"/>
      <c r="AIR18" s="14"/>
      <c r="AIS18" s="14"/>
      <c r="AIT18" s="14"/>
      <c r="AIU18" s="14">
        <f t="shared" ref="AIU18:AIW18" si="1997">AIU17+1</f>
        <v>16</v>
      </c>
      <c r="AIV18" s="14" t="s">
        <v>1687</v>
      </c>
      <c r="AIW18" s="14"/>
      <c r="AIX18" s="14"/>
      <c r="AIY18" s="14"/>
      <c r="AIZ18" s="14"/>
      <c r="AJA18" s="14">
        <f t="shared" ref="AJA18:AJC18" si="1998">AJA17+1</f>
        <v>16</v>
      </c>
      <c r="AJB18" s="14" t="s">
        <v>1687</v>
      </c>
      <c r="AJC18" s="14"/>
      <c r="AJD18" s="14"/>
      <c r="AJE18" s="14"/>
      <c r="AJF18" s="14"/>
      <c r="AJG18" s="14"/>
      <c r="AJH18" s="14"/>
      <c r="AJI18" s="14"/>
      <c r="AJJ18" s="14"/>
      <c r="AJK18" s="14"/>
      <c r="AJL18" s="14"/>
      <c r="AJM18" s="14"/>
      <c r="AJN18" s="14"/>
      <c r="AJO18" s="14"/>
      <c r="AJP18" s="14"/>
      <c r="AJQ18" s="14"/>
      <c r="AJR18" s="14"/>
      <c r="AJS18" s="14"/>
      <c r="AJT18" s="14"/>
      <c r="AJU18" s="14"/>
      <c r="AJV18" s="14"/>
      <c r="AJW18" s="14"/>
      <c r="AJX18" s="14"/>
      <c r="AJY18" s="14"/>
      <c r="AJZ18" s="14"/>
      <c r="AKA18" s="14"/>
      <c r="AKB18" s="14"/>
      <c r="AKC18" s="14"/>
      <c r="AKD18" s="14"/>
      <c r="AKE18" s="14"/>
      <c r="AKF18" s="14"/>
      <c r="AKG18" s="14"/>
      <c r="AKH18" s="14"/>
      <c r="AKI18" s="14"/>
      <c r="AKJ18" s="14"/>
      <c r="AKK18" s="14"/>
      <c r="AKL18" s="14"/>
      <c r="AKM18" s="14"/>
      <c r="AKN18" s="14"/>
      <c r="AKO18" s="14"/>
      <c r="AKP18" s="14"/>
      <c r="AKQ18" s="14"/>
      <c r="AKR18" s="14"/>
      <c r="AKS18" s="14"/>
      <c r="AKT18" s="14"/>
      <c r="AKU18" s="14"/>
      <c r="AKV18" s="14"/>
      <c r="AKW18" s="14"/>
      <c r="AKX18" s="14"/>
      <c r="AKY18" s="14"/>
      <c r="AKZ18" s="14"/>
      <c r="ALA18" s="14"/>
      <c r="ALB18" s="14"/>
      <c r="ALC18" s="14"/>
      <c r="ALD18" s="14"/>
      <c r="ALE18" s="14"/>
      <c r="ALF18" s="14"/>
      <c r="ALG18" s="14"/>
      <c r="ALH18" s="14"/>
      <c r="ALI18" s="14"/>
      <c r="ALJ18" s="14"/>
      <c r="ALK18" s="14"/>
      <c r="ALL18" s="14"/>
      <c r="ALM18" s="14"/>
      <c r="ALN18" s="14"/>
      <c r="ALO18" s="14"/>
      <c r="ALP18" s="14"/>
      <c r="ALQ18" s="14"/>
      <c r="ALR18" s="14"/>
      <c r="ALS18" s="14"/>
      <c r="ALT18" s="14"/>
      <c r="ALU18" s="14"/>
      <c r="ALV18" s="14"/>
      <c r="ALW18" s="14"/>
      <c r="ALX18" s="14"/>
      <c r="ALY18" s="14"/>
      <c r="ALZ18" s="14"/>
      <c r="AMA18" s="14"/>
      <c r="AMB18" s="14"/>
      <c r="AMC18" s="14"/>
      <c r="AMD18" s="14"/>
      <c r="AME18" s="14"/>
      <c r="AMF18" s="14"/>
      <c r="AMG18" s="14"/>
      <c r="AMH18" s="14"/>
      <c r="AMI18" s="14"/>
      <c r="AMJ18" s="14"/>
      <c r="AMK18" s="14"/>
      <c r="AML18" s="14"/>
      <c r="AMM18" s="14"/>
      <c r="AMN18" s="14"/>
      <c r="AMO18" s="14"/>
      <c r="AMP18" s="14"/>
      <c r="AMQ18" s="14"/>
      <c r="AMR18" s="14"/>
      <c r="AMS18" s="14"/>
      <c r="AMT18" s="14"/>
      <c r="AMU18" s="14"/>
      <c r="AMV18" s="14"/>
      <c r="AMW18" s="14"/>
      <c r="AMX18" s="14"/>
      <c r="AMY18" s="14"/>
      <c r="AMZ18" s="14"/>
      <c r="ANA18" s="14"/>
      <c r="ANB18" s="14"/>
      <c r="ANC18" s="14"/>
      <c r="AND18" s="14"/>
      <c r="ANE18" s="14"/>
      <c r="ANF18" s="14"/>
      <c r="ANG18" s="14"/>
      <c r="ANH18" s="14"/>
      <c r="ANI18" s="14"/>
      <c r="ANJ18" s="14"/>
      <c r="ANK18" s="14"/>
      <c r="ANL18" s="14"/>
      <c r="ANM18" s="14"/>
      <c r="ANN18" s="14"/>
      <c r="ANO18" s="14"/>
      <c r="ANP18" s="14"/>
      <c r="ANQ18" s="14"/>
      <c r="ANR18" s="14"/>
      <c r="ANS18" s="14"/>
      <c r="ANT18" s="14"/>
      <c r="ANU18" s="14"/>
      <c r="ANV18" s="14"/>
      <c r="ANW18" s="14"/>
      <c r="ANX18" s="14"/>
      <c r="ANY18" s="14">
        <f t="shared" ref="ANY18:AOA18" si="1999">ANY17+1</f>
        <v>16</v>
      </c>
      <c r="ANZ18" s="14" t="s">
        <v>1072</v>
      </c>
      <c r="AOA18" s="14"/>
      <c r="AOB18" s="14"/>
      <c r="AOC18" s="14"/>
      <c r="AOD18" s="14"/>
      <c r="AOE18" s="14"/>
      <c r="AOF18" s="14"/>
      <c r="AOG18" s="14"/>
      <c r="AOH18" s="14"/>
      <c r="AOI18" s="14"/>
      <c r="AOJ18" s="14"/>
      <c r="AOK18" s="14"/>
      <c r="AOL18" s="14"/>
      <c r="AOM18" s="14"/>
      <c r="AON18" s="14"/>
      <c r="AOO18" s="14"/>
      <c r="AOP18" s="14"/>
      <c r="AOQ18" s="14"/>
      <c r="AOR18" s="14"/>
      <c r="AOS18" s="14">
        <f t="shared" ref="AOS18:AOU18" si="2000">AOS17+1</f>
        <v>16</v>
      </c>
      <c r="AOT18" s="14" t="s">
        <v>1072</v>
      </c>
      <c r="AOU18" s="14"/>
      <c r="AOV18" s="14"/>
      <c r="AOW18" s="14"/>
      <c r="AOX18" s="14"/>
      <c r="AOY18" s="14"/>
      <c r="AOZ18" s="14"/>
      <c r="APA18" s="14"/>
      <c r="APB18" s="14"/>
      <c r="APC18" s="14"/>
      <c r="APD18" s="14"/>
      <c r="APE18" s="14"/>
      <c r="APF18" s="14"/>
      <c r="APG18" s="14"/>
      <c r="APH18" s="14"/>
      <c r="API18" s="14"/>
      <c r="APJ18" s="14"/>
      <c r="APK18" s="14"/>
      <c r="APL18" s="14"/>
      <c r="APM18" s="14"/>
      <c r="APN18" s="14"/>
      <c r="APO18" s="14">
        <f t="shared" ref="APO18:APQ18" si="2001">APO17+1</f>
        <v>16</v>
      </c>
      <c r="APP18" s="14" t="s">
        <v>1072</v>
      </c>
      <c r="APQ18" s="14"/>
      <c r="APR18" s="14"/>
      <c r="APS18" s="14">
        <f t="shared" ref="APS18:APU18" si="2002">APS17+1</f>
        <v>16</v>
      </c>
      <c r="APT18" s="14" t="s">
        <v>1072</v>
      </c>
      <c r="APU18" s="14"/>
      <c r="APV18" s="14"/>
      <c r="APW18" s="14"/>
      <c r="APX18" s="14"/>
      <c r="APY18" s="14"/>
      <c r="APZ18" s="14"/>
      <c r="AQA18" s="14">
        <f t="shared" ref="AQA18:AQC18" si="2003">AQA17+1</f>
        <v>16</v>
      </c>
      <c r="AQB18" s="14" t="s">
        <v>1072</v>
      </c>
      <c r="AQC18" s="14"/>
      <c r="AQD18" s="14"/>
      <c r="AQE18" s="14"/>
      <c r="AQF18" s="14"/>
      <c r="AQG18" s="14"/>
      <c r="AQH18" s="14"/>
      <c r="AQI18" s="14">
        <f t="shared" ref="AQI18:AQK18" si="2004">AQI17+1</f>
        <v>16</v>
      </c>
      <c r="AQJ18" s="14" t="s">
        <v>1072</v>
      </c>
      <c r="AQK18" s="14"/>
      <c r="AQL18" s="14"/>
      <c r="AQM18" s="14"/>
      <c r="AQN18" s="14"/>
      <c r="AQO18" s="14"/>
      <c r="AQP18" s="14"/>
      <c r="AQQ18" s="14">
        <f t="shared" ref="AQQ18:AQS18" si="2005">AQQ17+1</f>
        <v>16</v>
      </c>
      <c r="AQR18" s="14" t="s">
        <v>1072</v>
      </c>
      <c r="AQS18" s="14"/>
      <c r="AQT18" s="14"/>
      <c r="AQU18" s="14"/>
      <c r="AQV18" s="14"/>
      <c r="AQW18" s="14"/>
      <c r="AQX18" s="14"/>
      <c r="AQY18" s="14">
        <f t="shared" ref="AQY18:ARA18" si="2006">AQY17+1</f>
        <v>16</v>
      </c>
      <c r="AQZ18" s="14" t="s">
        <v>1072</v>
      </c>
      <c r="ARA18" s="14"/>
      <c r="ARB18" s="14"/>
      <c r="ARC18" s="14"/>
      <c r="ARD18" s="14"/>
      <c r="ARE18" s="14"/>
      <c r="ARF18" s="14"/>
      <c r="ARG18" s="14">
        <f t="shared" ref="ARG18:ARI18" si="2007">ARG17+1</f>
        <v>16</v>
      </c>
      <c r="ARH18" s="14" t="s">
        <v>1072</v>
      </c>
      <c r="ARI18" s="14"/>
      <c r="ARJ18" s="14"/>
      <c r="ARK18" s="14"/>
      <c r="ARL18" s="14"/>
      <c r="ARM18" s="14"/>
      <c r="ARN18" s="14"/>
      <c r="ARO18" s="14">
        <f t="shared" ref="ARO18:ARQ18" si="2008">ARO17+1</f>
        <v>16</v>
      </c>
      <c r="ARP18" s="14" t="s">
        <v>1072</v>
      </c>
      <c r="ARQ18" s="14"/>
      <c r="ARR18" s="14"/>
      <c r="ARS18" s="14"/>
      <c r="ART18" s="14"/>
      <c r="ARU18" s="14"/>
      <c r="ARV18" s="14"/>
      <c r="ARW18" s="14"/>
      <c r="ARX18" s="14"/>
      <c r="ARY18" s="14"/>
      <c r="ARZ18" s="14"/>
      <c r="ASA18" s="14"/>
      <c r="ASB18" s="14"/>
      <c r="ASC18" s="14"/>
      <c r="ASD18" s="14"/>
      <c r="ASE18" s="14"/>
      <c r="ASF18" s="14"/>
      <c r="ASG18" s="14"/>
      <c r="ASH18" s="14"/>
      <c r="ASI18" s="14"/>
      <c r="ASJ18" s="14"/>
      <c r="ASK18" s="14"/>
      <c r="ASL18" s="14"/>
      <c r="ASM18" s="14"/>
      <c r="ASN18" s="14"/>
      <c r="ASO18" s="14"/>
      <c r="ASP18" s="14"/>
    </row>
    <row r="19" spans="5:1186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>
        <v>17</v>
      </c>
      <c r="GV19" s="14" t="s">
        <v>1147</v>
      </c>
      <c r="GW19" s="14">
        <v>17</v>
      </c>
      <c r="GX19" s="14" t="s">
        <v>1147</v>
      </c>
      <c r="GY19" s="14"/>
      <c r="GZ19" s="14"/>
      <c r="HA19" s="14">
        <v>17</v>
      </c>
      <c r="HB19" s="14" t="s">
        <v>1147</v>
      </c>
      <c r="HC19" s="14"/>
      <c r="HD19" s="14"/>
      <c r="HE19" s="14">
        <v>17</v>
      </c>
      <c r="HF19" s="14" t="s">
        <v>1147</v>
      </c>
      <c r="HG19" s="14"/>
      <c r="HH19" s="14"/>
      <c r="HI19" s="14">
        <v>17</v>
      </c>
      <c r="HJ19" s="14" t="s">
        <v>1147</v>
      </c>
      <c r="HK19" s="14"/>
      <c r="HL19" s="14"/>
      <c r="HM19" s="14">
        <v>17</v>
      </c>
      <c r="HN19" s="14" t="s">
        <v>1147</v>
      </c>
      <c r="HO19" s="14"/>
      <c r="HP19" s="14"/>
      <c r="HQ19" s="14">
        <v>17</v>
      </c>
      <c r="HR19" s="14" t="s">
        <v>1147</v>
      </c>
      <c r="HS19" s="14"/>
      <c r="HT19" s="14"/>
      <c r="HU19" s="14">
        <v>17</v>
      </c>
      <c r="HV19" s="14" t="s">
        <v>1147</v>
      </c>
      <c r="HW19" s="14"/>
      <c r="HX19" s="14"/>
      <c r="HY19" s="14">
        <v>17</v>
      </c>
      <c r="HZ19" s="14" t="s">
        <v>1147</v>
      </c>
      <c r="IA19" s="14"/>
      <c r="IB19" s="14"/>
      <c r="IC19" s="14">
        <v>17</v>
      </c>
      <c r="ID19" s="14" t="s">
        <v>1147</v>
      </c>
      <c r="IE19" s="14"/>
      <c r="IF19" s="14"/>
      <c r="IG19" s="14">
        <v>17</v>
      </c>
      <c r="IH19" s="14" t="s">
        <v>1147</v>
      </c>
      <c r="II19" s="14"/>
      <c r="IJ19" s="14"/>
      <c r="IK19" s="14">
        <v>17</v>
      </c>
      <c r="IL19" s="14" t="s">
        <v>1147</v>
      </c>
      <c r="IM19" s="14"/>
      <c r="IN19" s="14"/>
      <c r="IO19" s="14">
        <v>17</v>
      </c>
      <c r="IP19" s="14" t="s">
        <v>1147</v>
      </c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14"/>
      <c r="NJ19" s="14"/>
      <c r="NK19" s="14"/>
      <c r="NL19" s="14"/>
      <c r="NM19" s="14"/>
      <c r="NN19" s="14"/>
      <c r="NO19" s="14"/>
      <c r="NP19" s="14"/>
      <c r="NQ19" s="14"/>
      <c r="NR19" s="14"/>
      <c r="NS19" s="14"/>
      <c r="NT19" s="14"/>
      <c r="NU19" s="14"/>
      <c r="NV19" s="14"/>
      <c r="NW19" s="14"/>
      <c r="NX19" s="14"/>
      <c r="NY19" s="14"/>
      <c r="NZ19" s="14"/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/>
      <c r="OO19" s="14"/>
      <c r="OP19" s="14"/>
      <c r="OQ19" s="14"/>
      <c r="OR19" s="14"/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/>
      <c r="PG19" s="14"/>
      <c r="PH19" s="14"/>
      <c r="PI19" s="14"/>
      <c r="PJ19" s="14"/>
      <c r="PK19" s="14"/>
      <c r="PL19" s="14"/>
      <c r="PM19" s="14"/>
      <c r="PN19" s="14"/>
      <c r="PO19" s="14"/>
      <c r="PP19" s="14"/>
      <c r="PQ19" s="14"/>
      <c r="PR19" s="14"/>
      <c r="PS19" s="14"/>
      <c r="PT19" s="14"/>
      <c r="PU19" s="14"/>
      <c r="PV19" s="14"/>
      <c r="PW19" s="14"/>
      <c r="PX19" s="14"/>
      <c r="PY19" s="14"/>
      <c r="PZ19" s="14"/>
      <c r="QA19" s="14"/>
      <c r="QB19" s="14"/>
      <c r="QC19" s="14"/>
      <c r="QD19" s="14"/>
      <c r="QE19" s="14"/>
      <c r="QF19" s="14"/>
      <c r="QG19" s="14"/>
      <c r="QH19" s="14"/>
      <c r="QI19" s="14"/>
      <c r="QJ19" s="14"/>
      <c r="QK19" s="14"/>
      <c r="QL19" s="14"/>
      <c r="QM19" s="14"/>
      <c r="QN19" s="14"/>
      <c r="QO19" s="14"/>
      <c r="QP19" s="14"/>
      <c r="QQ19" s="14"/>
      <c r="QR19" s="14"/>
      <c r="QS19" s="14"/>
      <c r="QT19" s="14"/>
      <c r="QU19" s="14"/>
      <c r="QV19" s="14"/>
      <c r="QW19" s="14"/>
      <c r="QX19" s="14"/>
      <c r="QY19" s="14"/>
      <c r="QZ19" s="14"/>
      <c r="RA19" s="14"/>
      <c r="RB19" s="14"/>
      <c r="RC19" s="14"/>
      <c r="RD19" s="14"/>
      <c r="RE19" s="14"/>
      <c r="RF19" s="14"/>
      <c r="RG19" s="14"/>
      <c r="RH19" s="14"/>
      <c r="RI19" s="14"/>
      <c r="RJ19" s="14"/>
      <c r="RK19" s="14"/>
      <c r="RL19" s="14"/>
      <c r="RM19" s="14"/>
      <c r="RN19" s="14"/>
      <c r="RO19" s="14"/>
      <c r="RP19" s="14"/>
      <c r="RQ19" s="14"/>
      <c r="RR19" s="14"/>
      <c r="RS19" s="14"/>
      <c r="RT19" s="14"/>
      <c r="RU19" s="14"/>
      <c r="RV19" s="14"/>
      <c r="RW19" s="14"/>
      <c r="RX19" s="14"/>
      <c r="RY19" s="14"/>
      <c r="RZ19" s="14"/>
      <c r="SA19" s="14"/>
      <c r="SB19" s="14"/>
      <c r="SC19" s="14"/>
      <c r="SD19" s="14"/>
      <c r="SE19" s="14"/>
      <c r="SF19" s="14"/>
      <c r="SG19" s="14"/>
      <c r="SH19" s="14"/>
      <c r="SI19" s="14"/>
      <c r="SJ19" s="14"/>
      <c r="SK19" s="14"/>
      <c r="SL19" s="14"/>
      <c r="SM19" s="14"/>
      <c r="SN19" s="14"/>
      <c r="SO19" s="14"/>
      <c r="SP19" s="14"/>
      <c r="SQ19" s="14"/>
      <c r="SR19" s="14"/>
      <c r="SS19" s="14"/>
      <c r="ST19" s="14"/>
      <c r="SU19" s="14"/>
      <c r="SV19" s="14"/>
      <c r="SW19" s="14"/>
      <c r="SX19" s="14"/>
      <c r="SY19" s="14"/>
      <c r="SZ19" s="14"/>
      <c r="TA19" s="14"/>
      <c r="TB19" s="14"/>
      <c r="TC19" s="14"/>
      <c r="TD19" s="14"/>
      <c r="TE19" s="14"/>
      <c r="TF19" s="14"/>
      <c r="TG19" s="14"/>
      <c r="TH19" s="14"/>
      <c r="TI19" s="14"/>
      <c r="TJ19" s="14"/>
      <c r="TK19" s="14"/>
      <c r="TL19" s="14"/>
      <c r="TM19" s="14"/>
      <c r="TN19" s="14"/>
      <c r="TO19" s="14"/>
      <c r="TP19" s="14"/>
      <c r="TQ19" s="14"/>
      <c r="TR19" s="14"/>
      <c r="TS19" s="14"/>
      <c r="TT19" s="14"/>
      <c r="TU19" s="14"/>
      <c r="TV19" s="14"/>
      <c r="TW19" s="14"/>
      <c r="TX19" s="14"/>
      <c r="TY19" s="14"/>
      <c r="TZ19" s="14"/>
      <c r="UA19" s="14"/>
      <c r="UB19" s="14"/>
      <c r="UC19" s="14"/>
      <c r="UD19" s="14"/>
      <c r="UE19" s="14"/>
      <c r="UF19" s="14"/>
      <c r="UG19" s="14"/>
      <c r="UH19" s="14"/>
      <c r="UI19" s="14"/>
      <c r="UJ19" s="14"/>
      <c r="UK19" s="14"/>
      <c r="UL19" s="14"/>
      <c r="UM19" s="14"/>
      <c r="UN19" s="14"/>
      <c r="UO19" s="14"/>
      <c r="UP19" s="14"/>
      <c r="UQ19" s="14"/>
      <c r="UR19" s="14"/>
      <c r="US19" s="14"/>
      <c r="UT19" s="14"/>
      <c r="UU19" s="14"/>
      <c r="UV19" s="14"/>
      <c r="UW19" s="14"/>
      <c r="UX19" s="14"/>
      <c r="UY19" s="14"/>
      <c r="UZ19" s="14"/>
      <c r="VA19" s="14"/>
      <c r="VB19" s="14"/>
      <c r="VC19" s="14"/>
      <c r="VD19" s="14"/>
      <c r="VE19" s="14"/>
      <c r="VF19" s="14"/>
      <c r="VG19" s="14"/>
      <c r="VH19" s="14"/>
      <c r="VI19" s="14"/>
      <c r="VJ19" s="14"/>
      <c r="VK19" s="14"/>
      <c r="VL19" s="14"/>
      <c r="VM19" s="14"/>
      <c r="VN19" s="14"/>
      <c r="VO19" s="14"/>
      <c r="VP19" s="14"/>
      <c r="VQ19" s="14"/>
      <c r="VR19" s="14"/>
      <c r="VS19" s="14"/>
      <c r="VT19" s="14"/>
      <c r="VU19" s="14"/>
      <c r="VV19" s="14"/>
      <c r="VW19" s="14"/>
      <c r="VX19" s="14"/>
      <c r="VY19" s="14"/>
      <c r="VZ19" s="14"/>
      <c r="WA19" s="14"/>
      <c r="WB19" s="14"/>
      <c r="WC19" s="14"/>
      <c r="WD19" s="14"/>
      <c r="WE19" s="14"/>
      <c r="WF19" s="14"/>
      <c r="WG19" s="14"/>
      <c r="WH19" s="14"/>
      <c r="WI19" s="14"/>
      <c r="WJ19" s="14"/>
      <c r="WK19" s="14"/>
      <c r="WL19" s="14"/>
      <c r="WM19" s="14"/>
      <c r="WN19" s="14"/>
      <c r="WO19" s="14"/>
      <c r="WP19" s="14"/>
      <c r="WQ19" s="14"/>
      <c r="WR19" s="14"/>
      <c r="WS19" s="14"/>
      <c r="WT19" s="14"/>
      <c r="WU19" s="14"/>
      <c r="WV19" s="14"/>
      <c r="WW19" s="14"/>
      <c r="WX19" s="14"/>
      <c r="WY19" s="14"/>
      <c r="WZ19" s="14"/>
      <c r="XA19" s="14"/>
      <c r="XB19" s="14"/>
      <c r="XC19" s="14"/>
      <c r="XD19" s="14"/>
      <c r="XE19" s="14"/>
      <c r="XF19" s="14"/>
      <c r="XG19" s="14"/>
      <c r="XH19" s="14"/>
      <c r="XI19" s="14"/>
      <c r="XJ19" s="14"/>
      <c r="XK19" s="14"/>
      <c r="XL19" s="14"/>
      <c r="XM19" s="14"/>
      <c r="XN19" s="14"/>
      <c r="XO19" s="14"/>
      <c r="XP19" s="14"/>
      <c r="XQ19" s="14"/>
      <c r="XR19" s="14"/>
      <c r="XS19" s="14">
        <f t="shared" si="1666"/>
        <v>17</v>
      </c>
      <c r="XT19" s="14" t="s">
        <v>1441</v>
      </c>
      <c r="XV19" s="14"/>
      <c r="XW19" s="14"/>
      <c r="XX19" s="14"/>
      <c r="XY19" s="14">
        <f t="shared" si="1667"/>
        <v>17</v>
      </c>
      <c r="XZ19" s="14" t="s">
        <v>1441</v>
      </c>
      <c r="YA19" s="14"/>
      <c r="YB19" s="14"/>
      <c r="YC19" s="14"/>
      <c r="YD19" s="14"/>
      <c r="YE19" s="14">
        <f t="shared" si="1668"/>
        <v>17</v>
      </c>
      <c r="YF19" s="14" t="s">
        <v>1441</v>
      </c>
      <c r="YG19" s="14"/>
      <c r="YH19" s="14"/>
      <c r="YI19" s="14"/>
      <c r="YJ19" s="14"/>
      <c r="YK19" s="14">
        <f t="shared" si="1669"/>
        <v>17</v>
      </c>
      <c r="YL19" s="14" t="s">
        <v>1441</v>
      </c>
      <c r="YM19" s="14"/>
      <c r="YN19" s="14"/>
      <c r="YO19" s="14"/>
      <c r="YP19" s="14"/>
      <c r="YQ19" s="14">
        <f t="shared" ca="1" si="1670"/>
        <v>17</v>
      </c>
      <c r="YR19" s="14" t="s">
        <v>1441</v>
      </c>
      <c r="YS19" s="14"/>
      <c r="YT19" s="14"/>
      <c r="YU19" s="14"/>
      <c r="YV19" s="14"/>
      <c r="YW19" s="14">
        <f t="shared" ca="1" si="1671"/>
        <v>17</v>
      </c>
      <c r="YX19" s="14" t="s">
        <v>1441</v>
      </c>
      <c r="YY19" s="14"/>
      <c r="YZ19" s="14"/>
      <c r="ZA19" s="14"/>
      <c r="ZB19" s="14"/>
      <c r="ZC19" s="14">
        <f t="shared" ca="1" si="1672"/>
        <v>17</v>
      </c>
      <c r="ZD19" s="14" t="s">
        <v>1441</v>
      </c>
      <c r="ZE19" s="14"/>
      <c r="ZF19" s="14"/>
      <c r="ZG19" s="14"/>
      <c r="ZH19" s="14"/>
      <c r="ZI19" s="14"/>
      <c r="ZJ19" s="14"/>
      <c r="ZK19" s="14"/>
      <c r="ZL19" s="14"/>
      <c r="ZM19" s="14"/>
      <c r="ZN19" s="14"/>
      <c r="ZO19" s="14">
        <v>24</v>
      </c>
      <c r="ZP19" s="14" t="s">
        <v>1473</v>
      </c>
      <c r="ZQ19" s="14"/>
      <c r="ZR19" s="14"/>
      <c r="ZS19" s="14">
        <v>24</v>
      </c>
      <c r="ZT19" s="14" t="s">
        <v>1473</v>
      </c>
      <c r="ZU19" s="14"/>
      <c r="ZV19" s="14"/>
      <c r="ZW19" s="14">
        <v>24</v>
      </c>
      <c r="ZX19" s="14" t="s">
        <v>1473</v>
      </c>
      <c r="ZY19" s="14"/>
      <c r="ZZ19" s="14"/>
      <c r="AAA19" s="14">
        <v>24</v>
      </c>
      <c r="AAB19" s="14" t="s">
        <v>1473</v>
      </c>
      <c r="AAC19" s="14"/>
      <c r="AAD19" s="14"/>
      <c r="AAE19" s="14">
        <v>24</v>
      </c>
      <c r="AAF19" s="14" t="s">
        <v>1473</v>
      </c>
      <c r="AAG19" s="14"/>
      <c r="AAH19" s="14"/>
      <c r="AAI19" s="14">
        <v>24</v>
      </c>
      <c r="AAJ19" s="14" t="s">
        <v>1473</v>
      </c>
      <c r="AAK19" s="14"/>
      <c r="AAL19" s="14"/>
      <c r="AAM19" s="14">
        <v>24</v>
      </c>
      <c r="AAN19" s="14" t="s">
        <v>1473</v>
      </c>
      <c r="AAO19" s="14"/>
      <c r="AAP19" s="14"/>
      <c r="AAQ19" s="14">
        <v>24</v>
      </c>
      <c r="AAR19" s="14" t="s">
        <v>1473</v>
      </c>
      <c r="AAS19" s="14"/>
      <c r="AAT19" s="14"/>
      <c r="AAU19" s="14">
        <v>24</v>
      </c>
      <c r="AAV19" s="14" t="s">
        <v>1473</v>
      </c>
      <c r="AAW19" s="14"/>
      <c r="AAX19" s="14"/>
      <c r="AAY19" s="14">
        <v>24</v>
      </c>
      <c r="AAZ19" s="14" t="s">
        <v>1473</v>
      </c>
      <c r="ABA19" s="14"/>
      <c r="ABB19" s="14"/>
      <c r="ABC19" s="14">
        <v>24</v>
      </c>
      <c r="ABD19" s="14" t="s">
        <v>1473</v>
      </c>
      <c r="ABE19" s="14"/>
      <c r="ABF19" s="14"/>
      <c r="ABG19" s="14">
        <v>24</v>
      </c>
      <c r="ABH19" s="14" t="s">
        <v>1473</v>
      </c>
      <c r="ABI19" s="14"/>
      <c r="ABJ19" s="14"/>
      <c r="ABK19" s="14">
        <v>24</v>
      </c>
      <c r="ABL19" s="14" t="s">
        <v>1473</v>
      </c>
      <c r="ABM19" s="14"/>
      <c r="ABN19" s="14"/>
      <c r="ABO19" s="14">
        <v>24</v>
      </c>
      <c r="ABP19" s="14" t="s">
        <v>1473</v>
      </c>
      <c r="ABQ19" s="14"/>
      <c r="ABR19" s="14"/>
      <c r="ABS19" s="14">
        <v>24</v>
      </c>
      <c r="ABT19" s="14" t="s">
        <v>1473</v>
      </c>
      <c r="ABU19" s="14"/>
      <c r="ABV19" s="14"/>
      <c r="ABW19" s="14">
        <v>24</v>
      </c>
      <c r="ABX19" s="14" t="s">
        <v>1473</v>
      </c>
      <c r="ABY19" s="14"/>
      <c r="ABZ19" s="14"/>
      <c r="ACA19" s="14">
        <v>24</v>
      </c>
      <c r="ACB19" s="14" t="s">
        <v>1473</v>
      </c>
      <c r="ACC19" s="14"/>
      <c r="ACD19" s="14"/>
      <c r="ACE19" s="14">
        <v>24</v>
      </c>
      <c r="ACF19" s="14" t="s">
        <v>1473</v>
      </c>
      <c r="ACG19" s="14">
        <v>17</v>
      </c>
      <c r="ACH19" s="14" t="s">
        <v>1541</v>
      </c>
      <c r="ACI19" s="14"/>
      <c r="ACJ19" s="14"/>
      <c r="ACK19" s="14">
        <v>24</v>
      </c>
      <c r="ACL19" s="14" t="s">
        <v>1473</v>
      </c>
      <c r="ACM19" s="14">
        <v>17</v>
      </c>
      <c r="ACN19" s="14" t="s">
        <v>1541</v>
      </c>
      <c r="ACO19" s="14"/>
      <c r="ACP19" s="14"/>
      <c r="ACQ19" s="14">
        <v>24</v>
      </c>
      <c r="ACR19" s="14" t="s">
        <v>1473</v>
      </c>
      <c r="ACS19" s="14">
        <v>17</v>
      </c>
      <c r="ACT19" s="14" t="s">
        <v>1541</v>
      </c>
      <c r="ACU19" s="14"/>
      <c r="ACV19" s="14"/>
      <c r="ACW19" s="14">
        <v>24</v>
      </c>
      <c r="ACX19" s="14" t="s">
        <v>1473</v>
      </c>
      <c r="ACY19" s="14">
        <v>17</v>
      </c>
      <c r="ACZ19" s="14" t="s">
        <v>1541</v>
      </c>
      <c r="ADA19" s="14"/>
      <c r="ADB19" s="14"/>
      <c r="ADC19" s="14">
        <v>24</v>
      </c>
      <c r="ADD19" s="14" t="s">
        <v>1473</v>
      </c>
      <c r="ADE19" s="14">
        <v>17</v>
      </c>
      <c r="ADF19" s="14" t="s">
        <v>1541</v>
      </c>
      <c r="ADG19" s="14"/>
      <c r="ADH19" s="14"/>
      <c r="ADI19" s="14">
        <v>24</v>
      </c>
      <c r="ADJ19" s="14" t="s">
        <v>1473</v>
      </c>
      <c r="ADK19" s="14">
        <v>17</v>
      </c>
      <c r="ADL19" s="14" t="s">
        <v>1541</v>
      </c>
      <c r="ADM19" s="14"/>
      <c r="ADN19" s="14"/>
      <c r="ADO19" s="14">
        <v>24</v>
      </c>
      <c r="ADP19" s="14" t="s">
        <v>1473</v>
      </c>
      <c r="ADQ19" s="14">
        <v>17</v>
      </c>
      <c r="ADR19" s="14" t="s">
        <v>1541</v>
      </c>
      <c r="ADS19" s="14"/>
      <c r="ADT19" s="14"/>
      <c r="ADU19" s="14"/>
      <c r="ADV19" s="14"/>
      <c r="ADW19" s="14">
        <v>24</v>
      </c>
      <c r="ADX19" s="14" t="s">
        <v>1473</v>
      </c>
      <c r="ADY19" s="14">
        <v>17</v>
      </c>
      <c r="ADZ19" s="14" t="s">
        <v>1541</v>
      </c>
      <c r="AEA19" s="14"/>
      <c r="AEB19" s="14"/>
      <c r="AEC19" s="14"/>
      <c r="AED19" s="14"/>
      <c r="AEE19" s="14">
        <v>24</v>
      </c>
      <c r="AEF19" s="14" t="s">
        <v>1473</v>
      </c>
      <c r="AEG19" s="14">
        <v>17</v>
      </c>
      <c r="AEH19" s="14" t="s">
        <v>1541</v>
      </c>
      <c r="AEI19" s="14"/>
      <c r="AEJ19" s="14"/>
      <c r="AEK19" s="14"/>
      <c r="AEL19" s="14"/>
      <c r="AEM19" s="14">
        <v>24</v>
      </c>
      <c r="AEN19" s="14" t="s">
        <v>1473</v>
      </c>
      <c r="AEO19" s="14">
        <v>17</v>
      </c>
      <c r="AEP19" s="14" t="s">
        <v>1541</v>
      </c>
      <c r="AEQ19" s="14"/>
      <c r="AER19" s="14"/>
      <c r="AES19" s="14"/>
      <c r="AET19" s="14"/>
      <c r="AEU19" s="14">
        <v>24</v>
      </c>
      <c r="AEV19" s="14" t="s">
        <v>1473</v>
      </c>
      <c r="AEW19" s="14">
        <v>17</v>
      </c>
      <c r="AEX19" s="14" t="s">
        <v>1541</v>
      </c>
      <c r="AEY19" s="14"/>
      <c r="AEZ19" s="14"/>
      <c r="AFA19" s="14"/>
      <c r="AFB19" s="14"/>
      <c r="AFC19" s="14"/>
      <c r="AFD19" s="14"/>
      <c r="AFE19" s="14"/>
      <c r="AFF19" s="14"/>
      <c r="AFG19" s="14"/>
      <c r="AFH19" s="14"/>
      <c r="AFI19" s="14"/>
      <c r="AFJ19" s="14"/>
      <c r="AFK19" s="14"/>
      <c r="AFL19" s="14"/>
      <c r="AFM19" s="14"/>
      <c r="AFN19" s="14"/>
      <c r="AFO19" s="14"/>
      <c r="AFP19" s="14"/>
      <c r="AFQ19" s="14"/>
      <c r="AFR19" s="14"/>
      <c r="AFS19" s="14"/>
      <c r="AFT19" s="14"/>
      <c r="AFU19" s="14"/>
      <c r="AFV19" s="14"/>
      <c r="AFW19" s="14"/>
      <c r="AFX19" s="14"/>
      <c r="AFY19" s="14"/>
      <c r="AFZ19" s="14"/>
      <c r="AGA19" s="14">
        <f t="shared" ref="AGA19:AGC19" si="2009">AGA18+1</f>
        <v>17</v>
      </c>
      <c r="AGB19" s="14" t="s">
        <v>1688</v>
      </c>
      <c r="AGC19" s="14"/>
      <c r="AGD19" s="14"/>
      <c r="AGE19" s="14"/>
      <c r="AGF19" s="14"/>
      <c r="AGG19" s="14">
        <f t="shared" ref="AGG19:AGI19" si="2010">AGG18+1</f>
        <v>17</v>
      </c>
      <c r="AGH19" s="14" t="s">
        <v>1688</v>
      </c>
      <c r="AGI19" s="14"/>
      <c r="AGJ19" s="14"/>
      <c r="AGK19" s="14"/>
      <c r="AGL19" s="14"/>
      <c r="AGM19" s="14">
        <f t="shared" ref="AGM19:AGO19" si="2011">AGM18+1</f>
        <v>17</v>
      </c>
      <c r="AGN19" s="14" t="s">
        <v>1688</v>
      </c>
      <c r="AGO19" s="14"/>
      <c r="AGP19" s="14"/>
      <c r="AGQ19" s="14"/>
      <c r="AGR19" s="14"/>
      <c r="AGS19" s="14">
        <f t="shared" ref="AGS19:AGU19" si="2012">AGS18+1</f>
        <v>17</v>
      </c>
      <c r="AGT19" s="14" t="s">
        <v>1688</v>
      </c>
      <c r="AGU19" s="14"/>
      <c r="AGV19" s="14"/>
      <c r="AGW19" s="14"/>
      <c r="AGX19" s="14"/>
      <c r="AGY19" s="14">
        <f t="shared" ref="AGY19:AHA19" si="2013">AGY18+1</f>
        <v>17</v>
      </c>
      <c r="AGZ19" s="14" t="s">
        <v>1688</v>
      </c>
      <c r="AHA19" s="14"/>
      <c r="AHB19" s="14"/>
      <c r="AHC19" s="14"/>
      <c r="AHD19" s="14"/>
      <c r="AHE19" s="14">
        <f t="shared" ref="AHE19:AHG19" si="2014">AHE18+1</f>
        <v>17</v>
      </c>
      <c r="AHF19" s="14" t="s">
        <v>1688</v>
      </c>
      <c r="AHG19" s="14"/>
      <c r="AHH19" s="14"/>
      <c r="AHI19" s="14"/>
      <c r="AHJ19" s="14"/>
      <c r="AHK19" s="14">
        <f t="shared" ref="AHK19:AHM19" si="2015">AHK18+1</f>
        <v>17</v>
      </c>
      <c r="AHL19" s="14" t="s">
        <v>1688</v>
      </c>
      <c r="AHM19" s="14"/>
      <c r="AHN19" s="14"/>
      <c r="AHO19" s="14"/>
      <c r="AHP19" s="14"/>
      <c r="AHQ19" s="14">
        <f t="shared" ref="AHQ19:AHS19" si="2016">AHQ18+1</f>
        <v>17</v>
      </c>
      <c r="AHR19" s="14" t="s">
        <v>1688</v>
      </c>
      <c r="AHS19" s="14"/>
      <c r="AHT19" s="14"/>
      <c r="AHU19" s="14"/>
      <c r="AHV19" s="14"/>
      <c r="AHW19" s="14">
        <f t="shared" ref="AHW19:AHY19" si="2017">AHW18+1</f>
        <v>17</v>
      </c>
      <c r="AHX19" s="14" t="s">
        <v>1688</v>
      </c>
      <c r="AHY19" s="14"/>
      <c r="AHZ19" s="14"/>
      <c r="AIA19" s="14"/>
      <c r="AIB19" s="14"/>
      <c r="AIC19" s="14">
        <f t="shared" ref="AIC19:AIE19" si="2018">AIC18+1</f>
        <v>17</v>
      </c>
      <c r="AID19" s="14" t="s">
        <v>1688</v>
      </c>
      <c r="AIE19" s="14"/>
      <c r="AIF19" s="14"/>
      <c r="AIG19" s="14"/>
      <c r="AIH19" s="14"/>
      <c r="AII19" s="14">
        <f t="shared" ref="AII19:AIK19" si="2019">AII18+1</f>
        <v>17</v>
      </c>
      <c r="AIJ19" s="14" t="s">
        <v>1688</v>
      </c>
      <c r="AIK19" s="14"/>
      <c r="AIL19" s="14"/>
      <c r="AIM19" s="14"/>
      <c r="AIN19" s="14"/>
      <c r="AIO19" s="14">
        <f t="shared" ref="AIO19:AIQ19" si="2020">AIO18+1</f>
        <v>17</v>
      </c>
      <c r="AIP19" s="14" t="s">
        <v>1688</v>
      </c>
      <c r="AIQ19" s="14"/>
      <c r="AIR19" s="14"/>
      <c r="AIS19" s="14"/>
      <c r="AIT19" s="14"/>
      <c r="AIU19" s="14">
        <f t="shared" ref="AIU19:AIW19" si="2021">AIU18+1</f>
        <v>17</v>
      </c>
      <c r="AIV19" s="14" t="s">
        <v>1688</v>
      </c>
      <c r="AIW19" s="14"/>
      <c r="AIX19" s="14"/>
      <c r="AIY19" s="14"/>
      <c r="AIZ19" s="14"/>
      <c r="AJA19" s="14">
        <f t="shared" ref="AJA19:AJC19" si="2022">AJA18+1</f>
        <v>17</v>
      </c>
      <c r="AJB19" s="14" t="s">
        <v>1688</v>
      </c>
      <c r="AJC19" s="14"/>
      <c r="AJD19" s="14"/>
      <c r="AJE19" s="14"/>
      <c r="AJF19" s="14"/>
      <c r="AJG19" s="14"/>
      <c r="AJH19" s="14"/>
      <c r="AJI19" s="14"/>
      <c r="AJJ19" s="14"/>
      <c r="AJK19" s="14"/>
      <c r="AJL19" s="14"/>
      <c r="AJM19" s="14"/>
      <c r="AJN19" s="14"/>
      <c r="AJO19" s="14"/>
      <c r="AJP19" s="14"/>
      <c r="AJQ19" s="14"/>
      <c r="AJR19" s="14"/>
      <c r="AJS19" s="14"/>
      <c r="AJT19" s="14"/>
      <c r="AJU19" s="14"/>
      <c r="AJV19" s="14"/>
      <c r="AJW19" s="14"/>
      <c r="AJX19" s="14"/>
      <c r="AJY19" s="14"/>
      <c r="AJZ19" s="14"/>
      <c r="AKA19" s="14"/>
      <c r="AKB19" s="14"/>
      <c r="AKC19" s="14"/>
      <c r="AKD19" s="14"/>
      <c r="AKE19" s="14"/>
      <c r="AKF19" s="14"/>
      <c r="AKG19" s="14"/>
      <c r="AKH19" s="14"/>
      <c r="AKI19" s="14"/>
      <c r="AKJ19" s="14"/>
      <c r="AKK19" s="14"/>
      <c r="AKL19" s="14"/>
      <c r="AKM19" s="14"/>
      <c r="AKN19" s="14"/>
      <c r="AKO19" s="14"/>
      <c r="AKP19" s="14"/>
      <c r="AKQ19" s="14"/>
      <c r="AKR19" s="14"/>
      <c r="AKS19" s="14"/>
      <c r="AKT19" s="14"/>
      <c r="AKU19" s="14"/>
      <c r="AKV19" s="14"/>
      <c r="AKW19" s="14"/>
      <c r="AKX19" s="14"/>
      <c r="AKY19" s="14"/>
      <c r="AKZ19" s="14"/>
      <c r="ALA19" s="14"/>
      <c r="ALB19" s="14"/>
      <c r="ALC19" s="14"/>
      <c r="ALD19" s="14"/>
      <c r="ALE19" s="14"/>
      <c r="ALF19" s="14"/>
      <c r="ALG19" s="14"/>
      <c r="ALH19" s="14"/>
      <c r="ALI19" s="14"/>
      <c r="ALJ19" s="14"/>
      <c r="ALK19" s="14"/>
      <c r="ALL19" s="14"/>
      <c r="ALM19" s="14"/>
      <c r="ALN19" s="14"/>
      <c r="ALO19" s="14"/>
      <c r="ALP19" s="14"/>
      <c r="ALQ19" s="14"/>
      <c r="ALR19" s="14"/>
      <c r="ALS19" s="14"/>
      <c r="ALT19" s="14"/>
      <c r="ALU19" s="14"/>
      <c r="ALV19" s="14"/>
      <c r="ALW19" s="14"/>
      <c r="ALX19" s="14"/>
      <c r="ALY19" s="14"/>
      <c r="ALZ19" s="14"/>
      <c r="AMA19" s="14"/>
      <c r="AMB19" s="14"/>
      <c r="AMC19" s="14"/>
      <c r="AMD19" s="14"/>
      <c r="AME19" s="14"/>
      <c r="AMF19" s="14"/>
      <c r="AMG19" s="14"/>
      <c r="AMH19" s="14"/>
      <c r="AMI19" s="14"/>
      <c r="AMJ19" s="14"/>
      <c r="AMK19" s="14"/>
      <c r="AML19" s="14"/>
      <c r="AMM19" s="14"/>
      <c r="AMN19" s="14"/>
      <c r="AMO19" s="14"/>
      <c r="AMP19" s="14"/>
      <c r="AMQ19" s="14"/>
      <c r="AMR19" s="14"/>
      <c r="AMS19" s="14"/>
      <c r="AMT19" s="14"/>
      <c r="AMU19" s="14"/>
      <c r="AMV19" s="14"/>
      <c r="AMW19" s="14"/>
      <c r="AMX19" s="14"/>
      <c r="AMY19" s="14"/>
      <c r="AMZ19" s="14"/>
      <c r="ANA19" s="14"/>
      <c r="ANB19" s="14"/>
      <c r="ANC19" s="14"/>
      <c r="AND19" s="14"/>
      <c r="ANE19" s="14"/>
      <c r="ANF19" s="14"/>
      <c r="ANG19" s="14"/>
      <c r="ANH19" s="14"/>
      <c r="ANI19" s="14"/>
      <c r="ANJ19" s="14"/>
      <c r="ANK19" s="14"/>
      <c r="ANL19" s="14"/>
      <c r="ANM19" s="14"/>
      <c r="ANN19" s="14"/>
      <c r="ANO19" s="14"/>
      <c r="ANP19" s="14"/>
      <c r="ANQ19" s="14"/>
      <c r="ANR19" s="14"/>
      <c r="ANS19" s="14"/>
      <c r="ANT19" s="14"/>
      <c r="ANU19" s="14"/>
      <c r="ANV19" s="14"/>
      <c r="ANW19" s="14"/>
      <c r="ANX19" s="14"/>
      <c r="ANY19" s="14"/>
      <c r="ANZ19" s="14"/>
      <c r="AOA19" s="14"/>
      <c r="AOB19" s="14"/>
      <c r="AOC19" s="14"/>
      <c r="AOD19" s="14"/>
      <c r="AOE19" s="14"/>
      <c r="AOF19" s="14"/>
      <c r="AOG19" s="14"/>
      <c r="AOH19" s="14"/>
      <c r="AOI19" s="14"/>
      <c r="AOJ19" s="14"/>
      <c r="AOK19" s="14"/>
      <c r="AOL19" s="14"/>
      <c r="AOM19" s="14"/>
      <c r="AON19" s="14"/>
      <c r="AOO19" s="14"/>
      <c r="AOP19" s="14"/>
      <c r="AOQ19" s="14"/>
      <c r="AOR19" s="14"/>
      <c r="AOS19" s="14"/>
      <c r="AOT19" s="14"/>
      <c r="AOU19" s="14"/>
      <c r="AOV19" s="14"/>
      <c r="AOW19" s="14"/>
      <c r="AOX19" s="14"/>
      <c r="AOY19" s="14"/>
      <c r="AOZ19" s="14"/>
      <c r="APA19" s="14"/>
      <c r="APB19" s="14"/>
      <c r="APC19" s="14"/>
      <c r="APD19" s="14"/>
      <c r="APE19" s="14"/>
      <c r="APF19" s="14"/>
      <c r="APG19" s="14"/>
      <c r="APH19" s="14"/>
      <c r="API19" s="14"/>
      <c r="APJ19" s="14"/>
      <c r="APK19" s="14"/>
      <c r="APL19" s="14"/>
      <c r="APM19" s="14"/>
      <c r="APN19" s="14"/>
      <c r="APO19" s="14"/>
      <c r="APP19" s="14"/>
      <c r="APQ19" s="14"/>
      <c r="APR19" s="14"/>
      <c r="APS19" s="14"/>
      <c r="APT19" s="14"/>
      <c r="APU19" s="14"/>
      <c r="APV19" s="14"/>
      <c r="APW19" s="14"/>
      <c r="APX19" s="14"/>
      <c r="APY19" s="14"/>
      <c r="APZ19" s="14"/>
      <c r="AQA19" s="14"/>
      <c r="AQB19" s="14"/>
      <c r="AQC19" s="14"/>
      <c r="AQD19" s="14"/>
      <c r="AQE19" s="14"/>
      <c r="AQF19" s="14"/>
      <c r="AQG19" s="14"/>
      <c r="AQH19" s="14"/>
      <c r="AQI19" s="14"/>
      <c r="AQJ19" s="14"/>
      <c r="AQK19" s="14"/>
      <c r="AQL19" s="14"/>
      <c r="AQM19" s="14"/>
      <c r="AQN19" s="14"/>
      <c r="AQO19" s="14"/>
      <c r="AQP19" s="14"/>
      <c r="AQQ19" s="14"/>
      <c r="AQR19" s="14"/>
      <c r="AQS19" s="14"/>
      <c r="AQT19" s="14"/>
      <c r="AQU19" s="14"/>
      <c r="AQV19" s="14"/>
      <c r="AQW19" s="14"/>
      <c r="AQX19" s="14"/>
      <c r="AQY19" s="14"/>
      <c r="AQZ19" s="14"/>
      <c r="ARA19" s="14"/>
      <c r="ARB19" s="14"/>
      <c r="ARC19" s="14"/>
      <c r="ARD19" s="14"/>
      <c r="ARE19" s="14"/>
      <c r="ARF19" s="14"/>
      <c r="ARG19" s="14"/>
      <c r="ARH19" s="14"/>
      <c r="ARI19" s="14"/>
      <c r="ARJ19" s="14"/>
      <c r="ARK19" s="14"/>
      <c r="ARL19" s="14"/>
      <c r="ARM19" s="14"/>
      <c r="ARN19" s="14"/>
      <c r="ARO19" s="14"/>
      <c r="ARP19" s="14"/>
      <c r="ARQ19" s="14"/>
      <c r="ARR19" s="14"/>
      <c r="ARS19" s="14"/>
      <c r="ART19" s="14"/>
      <c r="ARU19" s="14"/>
      <c r="ARV19" s="14"/>
      <c r="ARW19" s="14"/>
      <c r="ARX19" s="14"/>
      <c r="ARY19" s="14"/>
      <c r="ARZ19" s="14"/>
      <c r="ASA19" s="14"/>
      <c r="ASB19" s="14"/>
      <c r="ASC19" s="14"/>
      <c r="ASD19" s="14"/>
      <c r="ASE19" s="14"/>
      <c r="ASF19" s="14"/>
      <c r="ASG19" s="14"/>
      <c r="ASH19" s="14"/>
      <c r="ASI19" s="14"/>
      <c r="ASJ19" s="14"/>
      <c r="ASK19" s="14"/>
      <c r="ASL19" s="14"/>
      <c r="ASM19" s="14"/>
      <c r="ASN19" s="14"/>
      <c r="ASO19" s="14"/>
      <c r="ASP19" s="14"/>
    </row>
    <row r="20" spans="5:1186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14"/>
      <c r="NJ20" s="14"/>
      <c r="NK20" s="14"/>
      <c r="NL20" s="14"/>
      <c r="NM20" s="14"/>
      <c r="NN20" s="14"/>
      <c r="NO20" s="14"/>
      <c r="NP20" s="14"/>
      <c r="NQ20" s="14"/>
      <c r="NR20" s="14"/>
      <c r="NS20" s="14"/>
      <c r="NT20" s="14"/>
      <c r="NU20" s="14"/>
      <c r="NV20" s="14"/>
      <c r="NW20" s="14"/>
      <c r="NX20" s="14"/>
      <c r="NY20" s="14"/>
      <c r="NZ20" s="14"/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/>
      <c r="OO20" s="14"/>
      <c r="OP20" s="14"/>
      <c r="OQ20" s="14"/>
      <c r="OR20" s="14"/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/>
      <c r="PG20" s="14"/>
      <c r="PH20" s="14"/>
      <c r="PI20" s="14"/>
      <c r="PJ20" s="14"/>
      <c r="PK20" s="14"/>
      <c r="PL20" s="14"/>
      <c r="PM20" s="14"/>
      <c r="PN20" s="14"/>
      <c r="PO20" s="14"/>
      <c r="PP20" s="14"/>
      <c r="PQ20" s="14"/>
      <c r="PR20" s="14"/>
      <c r="PS20" s="14"/>
      <c r="PT20" s="14"/>
      <c r="PU20" s="14"/>
      <c r="PV20" s="14"/>
      <c r="PW20" s="14"/>
      <c r="PX20" s="14"/>
      <c r="PY20" s="14"/>
      <c r="PZ20" s="14"/>
      <c r="QA20" s="14"/>
      <c r="QB20" s="14"/>
      <c r="QC20" s="14"/>
      <c r="QD20" s="14"/>
      <c r="QE20" s="14"/>
      <c r="QF20" s="14"/>
      <c r="QG20" s="14"/>
      <c r="QH20" s="14"/>
      <c r="QI20" s="14"/>
      <c r="QJ20" s="14"/>
      <c r="QK20" s="14"/>
      <c r="QL20" s="14"/>
      <c r="QM20" s="14"/>
      <c r="QN20" s="14"/>
      <c r="QO20" s="14"/>
      <c r="QP20" s="14"/>
      <c r="QQ20" s="14"/>
      <c r="QR20" s="14"/>
      <c r="QS20" s="14"/>
      <c r="QT20" s="14"/>
      <c r="QU20" s="14"/>
      <c r="QV20" s="14"/>
      <c r="QW20" s="14"/>
      <c r="QX20" s="14"/>
      <c r="QY20" s="14"/>
      <c r="QZ20" s="14"/>
      <c r="RA20" s="14"/>
      <c r="RB20" s="14"/>
      <c r="RC20" s="14"/>
      <c r="RD20" s="14"/>
      <c r="RE20" s="14"/>
      <c r="RF20" s="14"/>
      <c r="RG20" s="14"/>
      <c r="RH20" s="14"/>
      <c r="RI20" s="14"/>
      <c r="RJ20" s="14"/>
      <c r="RK20" s="14"/>
      <c r="RL20" s="14"/>
      <c r="RM20" s="14"/>
      <c r="RN20" s="14"/>
      <c r="RO20" s="14"/>
      <c r="RP20" s="14"/>
      <c r="RQ20" s="14"/>
      <c r="RR20" s="14"/>
      <c r="RS20" s="14"/>
      <c r="RT20" s="14"/>
      <c r="RU20" s="14"/>
      <c r="RV20" s="14"/>
      <c r="RW20" s="14"/>
      <c r="RX20" s="14"/>
      <c r="RY20" s="14"/>
      <c r="RZ20" s="14"/>
      <c r="SA20" s="14"/>
      <c r="SB20" s="14"/>
      <c r="SC20" s="14"/>
      <c r="SD20" s="14"/>
      <c r="SE20" s="14"/>
      <c r="SF20" s="14"/>
      <c r="SG20" s="14"/>
      <c r="SH20" s="14"/>
      <c r="SI20" s="14"/>
      <c r="SJ20" s="14"/>
      <c r="SK20" s="14"/>
      <c r="SL20" s="14"/>
      <c r="SM20" s="14"/>
      <c r="SN20" s="14"/>
      <c r="SO20" s="14"/>
      <c r="SP20" s="14"/>
      <c r="SQ20" s="14"/>
      <c r="SR20" s="14"/>
      <c r="SS20" s="14"/>
      <c r="ST20" s="14"/>
      <c r="SU20" s="14"/>
      <c r="SV20" s="14"/>
      <c r="SW20" s="14"/>
      <c r="SX20" s="14"/>
      <c r="SY20" s="14"/>
      <c r="SZ20" s="14"/>
      <c r="TA20" s="14"/>
      <c r="TB20" s="14"/>
      <c r="TC20" s="14"/>
      <c r="TD20" s="14"/>
      <c r="TE20" s="14"/>
      <c r="TF20" s="14"/>
      <c r="TG20" s="14"/>
      <c r="TH20" s="14"/>
      <c r="TI20" s="14"/>
      <c r="TJ20" s="14"/>
      <c r="TK20" s="14"/>
      <c r="TL20" s="14"/>
      <c r="TM20" s="14"/>
      <c r="TN20" s="14"/>
      <c r="TO20" s="14"/>
      <c r="TP20" s="14"/>
      <c r="TQ20" s="14"/>
      <c r="TR20" s="14"/>
      <c r="TS20" s="14"/>
      <c r="TT20" s="14"/>
      <c r="TU20" s="14"/>
      <c r="TV20" s="14"/>
      <c r="TW20" s="14"/>
      <c r="TX20" s="14"/>
      <c r="TY20" s="14"/>
      <c r="TZ20" s="14"/>
      <c r="UA20" s="14"/>
      <c r="UB20" s="14"/>
      <c r="UC20" s="14"/>
      <c r="UD20" s="14"/>
      <c r="UE20" s="14"/>
      <c r="UF20" s="14"/>
      <c r="UG20" s="14"/>
      <c r="UH20" s="14"/>
      <c r="UI20" s="14"/>
      <c r="UJ20" s="14"/>
      <c r="UK20" s="14"/>
      <c r="UL20" s="14"/>
      <c r="UM20" s="14"/>
      <c r="UN20" s="14"/>
      <c r="UO20" s="14"/>
      <c r="UP20" s="14"/>
      <c r="UQ20" s="14"/>
      <c r="UR20" s="14"/>
      <c r="US20" s="14"/>
      <c r="UT20" s="14"/>
      <c r="UU20" s="14"/>
      <c r="UV20" s="14"/>
      <c r="UW20" s="14"/>
      <c r="UX20" s="14"/>
      <c r="UY20" s="14"/>
      <c r="UZ20" s="14"/>
      <c r="VA20" s="14"/>
      <c r="VB20" s="14"/>
      <c r="VC20" s="14"/>
      <c r="VD20" s="14"/>
      <c r="VE20" s="14"/>
      <c r="VF20" s="14"/>
      <c r="VG20" s="14"/>
      <c r="VH20" s="14"/>
      <c r="VI20" s="14"/>
      <c r="VJ20" s="14"/>
      <c r="VK20" s="14"/>
      <c r="VL20" s="14"/>
      <c r="VM20" s="14"/>
      <c r="VN20" s="14"/>
      <c r="VO20" s="14"/>
      <c r="VP20" s="14"/>
      <c r="VQ20" s="14"/>
      <c r="VR20" s="14"/>
      <c r="VS20" s="14"/>
      <c r="VT20" s="14"/>
      <c r="VU20" s="14"/>
      <c r="VV20" s="14"/>
      <c r="VW20" s="14"/>
      <c r="VX20" s="14"/>
      <c r="VY20" s="14"/>
      <c r="VZ20" s="14"/>
      <c r="WA20" s="14"/>
      <c r="WB20" s="14"/>
      <c r="WC20" s="14"/>
      <c r="WD20" s="14"/>
      <c r="WE20" s="14"/>
      <c r="WF20" s="14"/>
      <c r="WG20" s="14"/>
      <c r="WH20" s="14"/>
      <c r="WI20" s="14"/>
      <c r="WJ20" s="14"/>
      <c r="WK20" s="14"/>
      <c r="WL20" s="14"/>
      <c r="WM20" s="14"/>
      <c r="WN20" s="14"/>
      <c r="WO20" s="14"/>
      <c r="WP20" s="14"/>
      <c r="WQ20" s="14"/>
      <c r="WR20" s="14"/>
      <c r="WS20" s="14"/>
      <c r="WT20" s="14"/>
      <c r="WU20" s="14"/>
      <c r="WV20" s="14"/>
      <c r="WW20" s="14"/>
      <c r="WX20" s="14"/>
      <c r="WY20" s="14"/>
      <c r="WZ20" s="14"/>
      <c r="XA20" s="14"/>
      <c r="XB20" s="14"/>
      <c r="XC20" s="14"/>
      <c r="XD20" s="14"/>
      <c r="XE20" s="14"/>
      <c r="XF20" s="14"/>
      <c r="XG20" s="14"/>
      <c r="XH20" s="14"/>
      <c r="XI20" s="14"/>
      <c r="XJ20" s="14"/>
      <c r="XK20" s="14"/>
      <c r="XL20" s="14"/>
      <c r="XM20" s="14"/>
      <c r="XN20" s="14"/>
      <c r="XO20" s="14"/>
      <c r="XP20" s="14"/>
      <c r="XQ20" s="14"/>
      <c r="XR20" s="14"/>
      <c r="XS20" s="14">
        <f t="shared" si="1666"/>
        <v>18</v>
      </c>
      <c r="XT20" s="14" t="s">
        <v>1442</v>
      </c>
      <c r="XV20" s="14"/>
      <c r="XW20" s="14"/>
      <c r="XX20" s="14"/>
      <c r="XY20" s="14">
        <f t="shared" si="1667"/>
        <v>18</v>
      </c>
      <c r="XZ20" s="14" t="s">
        <v>1442</v>
      </c>
      <c r="YA20" s="14"/>
      <c r="YB20" s="14"/>
      <c r="YC20" s="14"/>
      <c r="YD20" s="14"/>
      <c r="YE20" s="14">
        <f t="shared" si="1668"/>
        <v>18</v>
      </c>
      <c r="YF20" s="14" t="s">
        <v>1442</v>
      </c>
      <c r="YG20" s="14"/>
      <c r="YH20" s="14"/>
      <c r="YI20" s="14"/>
      <c r="YJ20" s="14"/>
      <c r="YK20" s="14">
        <f t="shared" si="1669"/>
        <v>18</v>
      </c>
      <c r="YL20" s="14" t="s">
        <v>1442</v>
      </c>
      <c r="YM20" s="14"/>
      <c r="YN20" s="14"/>
      <c r="YO20" s="14"/>
      <c r="YP20" s="14"/>
      <c r="YQ20" s="14">
        <f t="shared" ca="1" si="1670"/>
        <v>18</v>
      </c>
      <c r="YR20" s="14" t="s">
        <v>1442</v>
      </c>
      <c r="YS20" s="14"/>
      <c r="YT20" s="14"/>
      <c r="YU20" s="14"/>
      <c r="YV20" s="14"/>
      <c r="YW20" s="14">
        <f t="shared" ca="1" si="1671"/>
        <v>18</v>
      </c>
      <c r="YX20" s="14" t="s">
        <v>1442</v>
      </c>
      <c r="YY20" s="14"/>
      <c r="YZ20" s="14"/>
      <c r="ZA20" s="14"/>
      <c r="ZB20" s="14"/>
      <c r="ZC20" s="14">
        <f t="shared" ca="1" si="1672"/>
        <v>18</v>
      </c>
      <c r="ZD20" s="14" t="s">
        <v>1442</v>
      </c>
      <c r="ZE20" s="14"/>
      <c r="ZF20" s="14"/>
      <c r="ZG20" s="14"/>
      <c r="ZH20" s="14"/>
      <c r="ZI20" s="14"/>
      <c r="ZJ20" s="14"/>
      <c r="ZK20" s="14"/>
      <c r="ZL20" s="14"/>
      <c r="ZM20" s="14"/>
      <c r="ZN20" s="14"/>
      <c r="ZO20" s="14">
        <v>25</v>
      </c>
      <c r="ZP20" s="14" t="s">
        <v>1474</v>
      </c>
      <c r="ZQ20" s="14"/>
      <c r="ZR20" s="14"/>
      <c r="ZS20" s="14">
        <v>25</v>
      </c>
      <c r="ZT20" s="14" t="s">
        <v>1474</v>
      </c>
      <c r="ZU20" s="14"/>
      <c r="ZV20" s="14"/>
      <c r="ZW20" s="14">
        <v>25</v>
      </c>
      <c r="ZX20" s="14" t="s">
        <v>1474</v>
      </c>
      <c r="ZY20" s="14"/>
      <c r="ZZ20" s="14"/>
      <c r="AAA20" s="14">
        <v>25</v>
      </c>
      <c r="AAB20" s="14" t="s">
        <v>1474</v>
      </c>
      <c r="AAC20" s="14"/>
      <c r="AAD20" s="14"/>
      <c r="AAE20" s="14">
        <v>25</v>
      </c>
      <c r="AAF20" s="14" t="s">
        <v>1474</v>
      </c>
      <c r="AAG20" s="14"/>
      <c r="AAH20" s="14"/>
      <c r="AAI20" s="14">
        <v>25</v>
      </c>
      <c r="AAJ20" s="14" t="s">
        <v>1474</v>
      </c>
      <c r="AAK20" s="14"/>
      <c r="AAL20" s="14"/>
      <c r="AAM20" s="14">
        <v>25</v>
      </c>
      <c r="AAN20" s="14" t="s">
        <v>1474</v>
      </c>
      <c r="AAO20" s="14"/>
      <c r="AAP20" s="14"/>
      <c r="AAQ20" s="14">
        <v>25</v>
      </c>
      <c r="AAR20" s="14" t="s">
        <v>1474</v>
      </c>
      <c r="AAS20" s="14"/>
      <c r="AAT20" s="14"/>
      <c r="AAU20" s="14">
        <v>25</v>
      </c>
      <c r="AAV20" s="14" t="s">
        <v>1474</v>
      </c>
      <c r="AAW20" s="14"/>
      <c r="AAX20" s="14"/>
      <c r="AAY20" s="14">
        <v>25</v>
      </c>
      <c r="AAZ20" s="14" t="s">
        <v>1474</v>
      </c>
      <c r="ABA20" s="14"/>
      <c r="ABB20" s="14"/>
      <c r="ABC20" s="14">
        <v>25</v>
      </c>
      <c r="ABD20" s="14" t="s">
        <v>1474</v>
      </c>
      <c r="ABE20" s="14"/>
      <c r="ABF20" s="14"/>
      <c r="ABG20" s="14">
        <v>25</v>
      </c>
      <c r="ABH20" s="14" t="s">
        <v>1474</v>
      </c>
      <c r="ABI20" s="14"/>
      <c r="ABJ20" s="14"/>
      <c r="ABK20" s="14">
        <v>25</v>
      </c>
      <c r="ABL20" s="14" t="s">
        <v>1474</v>
      </c>
      <c r="ABM20" s="14"/>
      <c r="ABN20" s="14"/>
      <c r="ABO20" s="14">
        <v>25</v>
      </c>
      <c r="ABP20" s="14" t="s">
        <v>1474</v>
      </c>
      <c r="ABQ20" s="14"/>
      <c r="ABR20" s="14"/>
      <c r="ABS20" s="14">
        <v>25</v>
      </c>
      <c r="ABT20" s="14" t="s">
        <v>1474</v>
      </c>
      <c r="ABU20" s="14"/>
      <c r="ABV20" s="14"/>
      <c r="ABW20" s="14">
        <v>25</v>
      </c>
      <c r="ABX20" s="14" t="s">
        <v>1474</v>
      </c>
      <c r="ABY20" s="14"/>
      <c r="ABZ20" s="14"/>
      <c r="ACA20" s="14">
        <v>25</v>
      </c>
      <c r="ACB20" s="14" t="s">
        <v>1474</v>
      </c>
      <c r="ACC20" s="14"/>
      <c r="ACD20" s="14"/>
      <c r="ACE20" s="14">
        <v>25</v>
      </c>
      <c r="ACF20" s="14" t="s">
        <v>1474</v>
      </c>
      <c r="ACG20" s="14">
        <v>18</v>
      </c>
      <c r="ACH20" s="14" t="s">
        <v>1542</v>
      </c>
      <c r="ACI20" s="14"/>
      <c r="ACJ20" s="14"/>
      <c r="ACK20" s="14">
        <v>25</v>
      </c>
      <c r="ACL20" s="14" t="s">
        <v>1474</v>
      </c>
      <c r="ACM20" s="14">
        <v>18</v>
      </c>
      <c r="ACN20" s="14" t="s">
        <v>1542</v>
      </c>
      <c r="ACO20" s="14"/>
      <c r="ACP20" s="14"/>
      <c r="ACQ20" s="14">
        <v>25</v>
      </c>
      <c r="ACR20" s="14" t="s">
        <v>1474</v>
      </c>
      <c r="ACS20" s="14">
        <v>18</v>
      </c>
      <c r="ACT20" s="14" t="s">
        <v>1542</v>
      </c>
      <c r="ACU20" s="14"/>
      <c r="ACV20" s="14"/>
      <c r="ACW20" s="14">
        <v>25</v>
      </c>
      <c r="ACX20" s="14" t="s">
        <v>1474</v>
      </c>
      <c r="ACY20" s="14">
        <v>18</v>
      </c>
      <c r="ACZ20" s="14" t="s">
        <v>1542</v>
      </c>
      <c r="ADA20" s="14"/>
      <c r="ADB20" s="14"/>
      <c r="ADC20" s="14">
        <v>25</v>
      </c>
      <c r="ADD20" s="14" t="s">
        <v>1474</v>
      </c>
      <c r="ADE20" s="14">
        <v>18</v>
      </c>
      <c r="ADF20" s="14" t="s">
        <v>1542</v>
      </c>
      <c r="ADG20" s="14"/>
      <c r="ADH20" s="14"/>
      <c r="ADI20" s="14">
        <v>25</v>
      </c>
      <c r="ADJ20" s="14" t="s">
        <v>1474</v>
      </c>
      <c r="ADK20" s="14">
        <v>18</v>
      </c>
      <c r="ADL20" s="14" t="s">
        <v>1542</v>
      </c>
      <c r="ADM20" s="14"/>
      <c r="ADN20" s="14"/>
      <c r="ADO20" s="14">
        <v>25</v>
      </c>
      <c r="ADP20" s="14" t="s">
        <v>1474</v>
      </c>
      <c r="ADQ20" s="14">
        <v>18</v>
      </c>
      <c r="ADR20" s="14" t="s">
        <v>1542</v>
      </c>
      <c r="ADS20" s="14"/>
      <c r="ADT20" s="14"/>
      <c r="ADU20" s="14"/>
      <c r="ADV20" s="14"/>
      <c r="ADW20" s="14">
        <v>25</v>
      </c>
      <c r="ADX20" s="14" t="s">
        <v>1474</v>
      </c>
      <c r="ADY20" s="14">
        <v>18</v>
      </c>
      <c r="ADZ20" s="14" t="s">
        <v>1542</v>
      </c>
      <c r="AEA20" s="14"/>
      <c r="AEB20" s="14"/>
      <c r="AEC20" s="14"/>
      <c r="AED20" s="14"/>
      <c r="AEE20" s="14">
        <v>25</v>
      </c>
      <c r="AEF20" s="14" t="s">
        <v>1474</v>
      </c>
      <c r="AEG20" s="14">
        <v>18</v>
      </c>
      <c r="AEH20" s="14" t="s">
        <v>1542</v>
      </c>
      <c r="AEI20" s="14"/>
      <c r="AEJ20" s="14"/>
      <c r="AEK20" s="14"/>
      <c r="AEL20" s="14"/>
      <c r="AEM20" s="14">
        <v>25</v>
      </c>
      <c r="AEN20" s="14" t="s">
        <v>1474</v>
      </c>
      <c r="AEO20" s="14">
        <v>18</v>
      </c>
      <c r="AEP20" s="14" t="s">
        <v>1542</v>
      </c>
      <c r="AEQ20" s="14"/>
      <c r="AER20" s="14"/>
      <c r="AES20" s="14"/>
      <c r="AET20" s="14"/>
      <c r="AEU20" s="14">
        <v>25</v>
      </c>
      <c r="AEV20" s="14" t="s">
        <v>1474</v>
      </c>
      <c r="AEW20" s="14">
        <v>18</v>
      </c>
      <c r="AEX20" s="14" t="s">
        <v>1542</v>
      </c>
      <c r="AEY20" s="14"/>
      <c r="AEZ20" s="14"/>
      <c r="AFA20" s="14"/>
      <c r="AFB20" s="14"/>
      <c r="AFC20" s="14"/>
      <c r="AFD20" s="14"/>
      <c r="AFE20" s="14"/>
      <c r="AFF20" s="14"/>
      <c r="AFG20" s="14"/>
      <c r="AFH20" s="14"/>
      <c r="AFI20" s="14"/>
      <c r="AFJ20" s="14"/>
      <c r="AFK20" s="14"/>
      <c r="AFL20" s="14"/>
      <c r="AFM20" s="14"/>
      <c r="AFN20" s="14"/>
      <c r="AFO20" s="14"/>
      <c r="AFP20" s="14"/>
      <c r="AFQ20" s="14"/>
      <c r="AFR20" s="14"/>
      <c r="AFS20" s="14"/>
      <c r="AFT20" s="14"/>
      <c r="AFU20" s="14"/>
      <c r="AFV20" s="14"/>
      <c r="AFW20" s="14"/>
      <c r="AFX20" s="14"/>
      <c r="AFY20" s="14"/>
      <c r="AFZ20" s="14"/>
      <c r="AGA20" s="14">
        <f t="shared" ref="AGA20:AGC20" si="2023">AGA19+1</f>
        <v>18</v>
      </c>
      <c r="AGB20" s="14" t="s">
        <v>1689</v>
      </c>
      <c r="AGC20" s="14"/>
      <c r="AGD20" s="14"/>
      <c r="AGE20" s="14"/>
      <c r="AGF20" s="14"/>
      <c r="AGG20" s="14">
        <f t="shared" ref="AGG20:AGI20" si="2024">AGG19+1</f>
        <v>18</v>
      </c>
      <c r="AGH20" s="14" t="s">
        <v>1689</v>
      </c>
      <c r="AGI20" s="14"/>
      <c r="AGJ20" s="14"/>
      <c r="AGK20" s="14"/>
      <c r="AGL20" s="14"/>
      <c r="AGM20" s="14">
        <f t="shared" ref="AGM20:AGO20" si="2025">AGM19+1</f>
        <v>18</v>
      </c>
      <c r="AGN20" s="14" t="s">
        <v>1689</v>
      </c>
      <c r="AGO20" s="14"/>
      <c r="AGP20" s="14"/>
      <c r="AGQ20" s="14"/>
      <c r="AGR20" s="14"/>
      <c r="AGS20" s="14">
        <f t="shared" ref="AGS20:AGU20" si="2026">AGS19+1</f>
        <v>18</v>
      </c>
      <c r="AGT20" s="14" t="s">
        <v>1689</v>
      </c>
      <c r="AGU20" s="14"/>
      <c r="AGV20" s="14"/>
      <c r="AGW20" s="14"/>
      <c r="AGX20" s="14"/>
      <c r="AGY20" s="14">
        <f t="shared" ref="AGY20:AHA20" si="2027">AGY19+1</f>
        <v>18</v>
      </c>
      <c r="AGZ20" s="14" t="s">
        <v>1689</v>
      </c>
      <c r="AHA20" s="14"/>
      <c r="AHB20" s="14"/>
      <c r="AHC20" s="14"/>
      <c r="AHD20" s="14"/>
      <c r="AHE20" s="14">
        <f t="shared" ref="AHE20:AHG20" si="2028">AHE19+1</f>
        <v>18</v>
      </c>
      <c r="AHF20" s="14" t="s">
        <v>1689</v>
      </c>
      <c r="AHG20" s="14"/>
      <c r="AHH20" s="14"/>
      <c r="AHI20" s="14"/>
      <c r="AHJ20" s="14"/>
      <c r="AHK20" s="14">
        <f t="shared" ref="AHK20:AHM20" si="2029">AHK19+1</f>
        <v>18</v>
      </c>
      <c r="AHL20" s="14" t="s">
        <v>1689</v>
      </c>
      <c r="AHM20" s="14"/>
      <c r="AHN20" s="14"/>
      <c r="AHO20" s="14"/>
      <c r="AHP20" s="14"/>
      <c r="AHQ20" s="14">
        <f t="shared" ref="AHQ20:AHS20" si="2030">AHQ19+1</f>
        <v>18</v>
      </c>
      <c r="AHR20" s="14" t="s">
        <v>1689</v>
      </c>
      <c r="AHS20" s="14"/>
      <c r="AHT20" s="14"/>
      <c r="AHU20" s="14"/>
      <c r="AHV20" s="14"/>
      <c r="AHW20" s="14">
        <f t="shared" ref="AHW20:AHY20" si="2031">AHW19+1</f>
        <v>18</v>
      </c>
      <c r="AHX20" s="14" t="s">
        <v>1689</v>
      </c>
      <c r="AHY20" s="14"/>
      <c r="AHZ20" s="14"/>
      <c r="AIA20" s="14"/>
      <c r="AIB20" s="14"/>
      <c r="AIC20" s="14">
        <f t="shared" ref="AIC20:AIE20" si="2032">AIC19+1</f>
        <v>18</v>
      </c>
      <c r="AID20" s="14" t="s">
        <v>1689</v>
      </c>
      <c r="AIE20" s="14"/>
      <c r="AIF20" s="14"/>
      <c r="AIG20" s="14"/>
      <c r="AIH20" s="14"/>
      <c r="AII20" s="14">
        <f t="shared" ref="AII20:AIK20" si="2033">AII19+1</f>
        <v>18</v>
      </c>
      <c r="AIJ20" s="14" t="s">
        <v>1689</v>
      </c>
      <c r="AIK20" s="14"/>
      <c r="AIL20" s="14"/>
      <c r="AIM20" s="14"/>
      <c r="AIN20" s="14"/>
      <c r="AIO20" s="14">
        <f t="shared" ref="AIO20:AIQ20" si="2034">AIO19+1</f>
        <v>18</v>
      </c>
      <c r="AIP20" s="14" t="s">
        <v>1689</v>
      </c>
      <c r="AIQ20" s="14"/>
      <c r="AIR20" s="14"/>
      <c r="AIS20" s="14"/>
      <c r="AIT20" s="14"/>
      <c r="AIU20" s="14">
        <f t="shared" ref="AIU20:AIW20" si="2035">AIU19+1</f>
        <v>18</v>
      </c>
      <c r="AIV20" s="14" t="s">
        <v>1689</v>
      </c>
      <c r="AIW20" s="14"/>
      <c r="AIX20" s="14"/>
      <c r="AIY20" s="14"/>
      <c r="AIZ20" s="14"/>
      <c r="AJA20" s="14">
        <f t="shared" ref="AJA20:AJC20" si="2036">AJA19+1</f>
        <v>18</v>
      </c>
      <c r="AJB20" s="14" t="s">
        <v>1689</v>
      </c>
      <c r="AJC20" s="14"/>
      <c r="AJD20" s="14"/>
      <c r="AJE20" s="14"/>
      <c r="AJF20" s="14"/>
      <c r="AJG20" s="14"/>
      <c r="AJH20" s="14"/>
      <c r="AJI20" s="14"/>
      <c r="AJJ20" s="14"/>
      <c r="AJK20" s="14"/>
      <c r="AJL20" s="14"/>
      <c r="AJM20" s="14"/>
      <c r="AJN20" s="14"/>
      <c r="AJO20" s="14"/>
      <c r="AJP20" s="14"/>
      <c r="AJQ20" s="14"/>
      <c r="AJR20" s="14"/>
      <c r="AJS20" s="14"/>
      <c r="AJT20" s="14"/>
      <c r="AJU20" s="14"/>
      <c r="AJV20" s="14"/>
      <c r="AJW20" s="14"/>
      <c r="AJX20" s="14"/>
      <c r="AJY20" s="14"/>
      <c r="AJZ20" s="14"/>
      <c r="AKA20" s="14"/>
      <c r="AKB20" s="14"/>
      <c r="AKC20" s="14"/>
      <c r="AKD20" s="14"/>
      <c r="AKE20" s="14"/>
      <c r="AKF20" s="14"/>
      <c r="AKG20" s="14"/>
      <c r="AKH20" s="14"/>
      <c r="AKI20" s="14"/>
      <c r="AKJ20" s="14"/>
      <c r="AKK20" s="14"/>
      <c r="AKL20" s="14"/>
      <c r="AKM20" s="14"/>
      <c r="AKN20" s="14"/>
      <c r="AKO20" s="14"/>
      <c r="AKP20" s="14"/>
      <c r="AKQ20" s="14"/>
      <c r="AKR20" s="14"/>
      <c r="AKS20" s="14"/>
      <c r="AKT20" s="14"/>
      <c r="AKU20" s="14"/>
      <c r="AKV20" s="14"/>
      <c r="AKW20" s="14"/>
      <c r="AKX20" s="14"/>
      <c r="AKY20" s="14"/>
      <c r="AKZ20" s="14"/>
      <c r="ALA20" s="14"/>
      <c r="ALB20" s="14"/>
      <c r="ALC20" s="14"/>
      <c r="ALD20" s="14"/>
      <c r="ALE20" s="14"/>
      <c r="ALF20" s="14"/>
      <c r="ALG20" s="14"/>
      <c r="ALH20" s="14"/>
      <c r="ALI20" s="14"/>
      <c r="ALJ20" s="14"/>
      <c r="ALK20" s="14"/>
      <c r="ALL20" s="14"/>
      <c r="ALM20" s="14"/>
      <c r="ALN20" s="14"/>
      <c r="ALO20" s="14"/>
      <c r="ALP20" s="14"/>
      <c r="ALQ20" s="14"/>
      <c r="ALR20" s="14"/>
      <c r="ALS20" s="14"/>
      <c r="ALT20" s="14"/>
      <c r="ALU20" s="14"/>
      <c r="ALV20" s="14"/>
      <c r="ALW20" s="14"/>
      <c r="ALX20" s="14"/>
      <c r="ALY20" s="14"/>
      <c r="ALZ20" s="14"/>
      <c r="AMA20" s="14"/>
      <c r="AMB20" s="14"/>
      <c r="AMC20" s="14"/>
      <c r="AMD20" s="14"/>
      <c r="AME20" s="14"/>
      <c r="AMF20" s="14"/>
      <c r="AMG20" s="14"/>
      <c r="AMH20" s="14"/>
      <c r="AMI20" s="14"/>
      <c r="AMJ20" s="14"/>
      <c r="AMK20" s="14"/>
      <c r="AML20" s="14"/>
      <c r="AMM20" s="14"/>
      <c r="AMN20" s="14"/>
      <c r="AMO20" s="14"/>
      <c r="AMP20" s="14"/>
      <c r="AMQ20" s="14"/>
      <c r="AMR20" s="14"/>
      <c r="AMS20" s="14"/>
      <c r="AMT20" s="14"/>
      <c r="AMU20" s="14"/>
      <c r="AMV20" s="14"/>
      <c r="AMW20" s="14"/>
      <c r="AMX20" s="14"/>
      <c r="AMY20" s="14"/>
      <c r="AMZ20" s="14"/>
      <c r="ANA20" s="14"/>
      <c r="ANB20" s="14"/>
      <c r="ANC20" s="14"/>
      <c r="AND20" s="14"/>
      <c r="ANE20" s="14"/>
      <c r="ANF20" s="14"/>
      <c r="ANG20" s="14"/>
      <c r="ANH20" s="14"/>
      <c r="ANI20" s="14"/>
      <c r="ANJ20" s="14"/>
      <c r="ANK20" s="14"/>
      <c r="ANL20" s="14"/>
      <c r="ANM20" s="14"/>
      <c r="ANN20" s="14"/>
      <c r="ANO20" s="14"/>
      <c r="ANP20" s="14"/>
      <c r="ANQ20" s="14"/>
      <c r="ANR20" s="14"/>
      <c r="ANS20" s="14"/>
      <c r="ANT20" s="14"/>
      <c r="ANU20" s="14"/>
      <c r="ANV20" s="14"/>
      <c r="ANW20" s="14"/>
      <c r="ANX20" s="14"/>
      <c r="ANY20" s="14"/>
      <c r="ANZ20" s="14"/>
      <c r="AOA20" s="14"/>
      <c r="AOB20" s="14"/>
      <c r="AOC20" s="14"/>
      <c r="AOD20" s="14"/>
      <c r="AOE20" s="14"/>
      <c r="AOF20" s="14"/>
      <c r="AOG20" s="14"/>
      <c r="AOH20" s="14"/>
      <c r="AOI20" s="14"/>
      <c r="AOJ20" s="14"/>
      <c r="AOK20" s="14"/>
      <c r="AOL20" s="14"/>
      <c r="AOM20" s="14"/>
      <c r="AON20" s="14"/>
      <c r="AOO20" s="14"/>
      <c r="AOP20" s="14"/>
      <c r="AOQ20" s="14"/>
      <c r="AOR20" s="14"/>
      <c r="AOS20" s="14"/>
      <c r="AOT20" s="14"/>
      <c r="AOU20" s="14"/>
      <c r="AOV20" s="14"/>
      <c r="AOW20" s="14"/>
      <c r="AOX20" s="14"/>
      <c r="AOY20" s="14"/>
      <c r="AOZ20" s="14"/>
      <c r="APA20" s="14"/>
      <c r="APB20" s="14"/>
      <c r="APC20" s="14"/>
      <c r="APD20" s="14"/>
      <c r="APE20" s="14"/>
      <c r="APF20" s="14"/>
      <c r="APG20" s="14"/>
      <c r="APH20" s="14"/>
      <c r="API20" s="14"/>
      <c r="APJ20" s="14"/>
      <c r="APK20" s="14"/>
      <c r="APL20" s="14"/>
      <c r="APM20" s="14"/>
      <c r="APN20" s="14"/>
      <c r="APO20" s="14"/>
      <c r="APP20" s="14"/>
      <c r="APQ20" s="14"/>
      <c r="APR20" s="14"/>
      <c r="APS20" s="14"/>
      <c r="APT20" s="14"/>
      <c r="APU20" s="14"/>
      <c r="APV20" s="14"/>
      <c r="APW20" s="14"/>
      <c r="APX20" s="14"/>
      <c r="APY20" s="14"/>
      <c r="APZ20" s="14"/>
      <c r="AQA20" s="14"/>
      <c r="AQB20" s="14"/>
      <c r="AQC20" s="14"/>
      <c r="AQD20" s="14"/>
      <c r="AQE20" s="14"/>
      <c r="AQF20" s="14"/>
      <c r="AQG20" s="14"/>
      <c r="AQH20" s="14"/>
      <c r="AQI20" s="14"/>
      <c r="AQJ20" s="14"/>
      <c r="AQK20" s="14"/>
      <c r="AQL20" s="14"/>
      <c r="AQM20" s="14"/>
      <c r="AQN20" s="14"/>
      <c r="AQO20" s="14"/>
      <c r="AQP20" s="14"/>
      <c r="AQQ20" s="14"/>
      <c r="AQR20" s="14"/>
      <c r="AQS20" s="14"/>
      <c r="AQT20" s="14"/>
      <c r="AQU20" s="14"/>
      <c r="AQV20" s="14"/>
      <c r="AQW20" s="14"/>
      <c r="AQX20" s="14"/>
      <c r="AQY20" s="14"/>
      <c r="AQZ20" s="14"/>
      <c r="ARA20" s="14"/>
      <c r="ARB20" s="14"/>
      <c r="ARC20" s="14"/>
      <c r="ARD20" s="14"/>
      <c r="ARE20" s="14"/>
      <c r="ARF20" s="14"/>
      <c r="ARG20" s="14"/>
      <c r="ARH20" s="14"/>
      <c r="ARI20" s="14"/>
      <c r="ARJ20" s="14"/>
      <c r="ARK20" s="14"/>
      <c r="ARL20" s="14"/>
      <c r="ARM20" s="14"/>
      <c r="ARN20" s="14"/>
      <c r="ARO20" s="14"/>
      <c r="ARP20" s="14"/>
      <c r="ARQ20" s="14"/>
      <c r="ARR20" s="14"/>
      <c r="ARS20" s="14"/>
      <c r="ART20" s="14"/>
      <c r="ARU20" s="14"/>
      <c r="ARV20" s="14"/>
      <c r="ARW20" s="14"/>
      <c r="ARX20" s="14"/>
      <c r="ARY20" s="14"/>
      <c r="ARZ20" s="14"/>
      <c r="ASA20" s="14"/>
      <c r="ASB20" s="14"/>
      <c r="ASC20" s="14"/>
      <c r="ASD20" s="14"/>
      <c r="ASE20" s="14"/>
      <c r="ASF20" s="14"/>
      <c r="ASG20" s="14"/>
      <c r="ASH20" s="14"/>
      <c r="ASI20" s="14"/>
      <c r="ASJ20" s="14"/>
      <c r="ASK20" s="14"/>
      <c r="ASL20" s="14"/>
      <c r="ASM20" s="14"/>
      <c r="ASN20" s="14"/>
      <c r="ASO20" s="14"/>
      <c r="ASP20" s="14"/>
    </row>
    <row r="21" spans="5:1186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14"/>
      <c r="NJ21" s="14"/>
      <c r="NK21" s="14"/>
      <c r="NL21" s="14"/>
      <c r="NM21" s="14"/>
      <c r="NN21" s="14"/>
      <c r="NO21" s="14"/>
      <c r="NP21" s="14"/>
      <c r="NQ21" s="14"/>
      <c r="NR21" s="14"/>
      <c r="NS21" s="14"/>
      <c r="NT21" s="14"/>
      <c r="NU21" s="14"/>
      <c r="NV21" s="14"/>
      <c r="NW21" s="14"/>
      <c r="NX21" s="14"/>
      <c r="NY21" s="14"/>
      <c r="NZ21" s="14"/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/>
      <c r="OO21" s="14"/>
      <c r="OP21" s="14"/>
      <c r="OQ21" s="14"/>
      <c r="OR21" s="14"/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/>
      <c r="PG21" s="14"/>
      <c r="PH21" s="14"/>
      <c r="PI21" s="14"/>
      <c r="PJ21" s="14"/>
      <c r="PK21" s="14"/>
      <c r="PL21" s="14"/>
      <c r="PM21" s="14"/>
      <c r="PN21" s="14"/>
      <c r="PO21" s="14"/>
      <c r="PP21" s="14"/>
      <c r="PQ21" s="14"/>
      <c r="PR21" s="14"/>
      <c r="PS21" s="14"/>
      <c r="PT21" s="14"/>
      <c r="PU21" s="14"/>
      <c r="PV21" s="14"/>
      <c r="PW21" s="14"/>
      <c r="PX21" s="14"/>
      <c r="PY21" s="14"/>
      <c r="PZ21" s="14"/>
      <c r="QA21" s="14"/>
      <c r="QB21" s="14"/>
      <c r="QC21" s="14"/>
      <c r="QD21" s="14"/>
      <c r="QE21" s="14"/>
      <c r="QF21" s="14"/>
      <c r="QG21" s="14"/>
      <c r="QH21" s="14"/>
      <c r="QI21" s="14"/>
      <c r="QJ21" s="14"/>
      <c r="QK21" s="14"/>
      <c r="QL21" s="14"/>
      <c r="QM21" s="14"/>
      <c r="QN21" s="14"/>
      <c r="QO21" s="14"/>
      <c r="QP21" s="14"/>
      <c r="QQ21" s="14"/>
      <c r="QR21" s="14"/>
      <c r="QS21" s="14"/>
      <c r="QT21" s="14"/>
      <c r="QU21" s="14"/>
      <c r="QV21" s="14"/>
      <c r="QW21" s="14"/>
      <c r="QX21" s="14"/>
      <c r="QY21" s="14"/>
      <c r="QZ21" s="14"/>
      <c r="RA21" s="14"/>
      <c r="RB21" s="14"/>
      <c r="RC21" s="14"/>
      <c r="RD21" s="14"/>
      <c r="RE21" s="14"/>
      <c r="RF21" s="14"/>
      <c r="RG21" s="14"/>
      <c r="RH21" s="14"/>
      <c r="RI21" s="14"/>
      <c r="RJ21" s="14"/>
      <c r="RK21" s="14"/>
      <c r="RL21" s="14"/>
      <c r="RM21" s="14"/>
      <c r="RN21" s="14"/>
      <c r="RO21" s="14"/>
      <c r="RP21" s="14"/>
      <c r="RQ21" s="14"/>
      <c r="RR21" s="14"/>
      <c r="RS21" s="14"/>
      <c r="RT21" s="14"/>
      <c r="RU21" s="14"/>
      <c r="RV21" s="14"/>
      <c r="RW21" s="14"/>
      <c r="RX21" s="14"/>
      <c r="RY21" s="14"/>
      <c r="RZ21" s="14"/>
      <c r="SA21" s="14"/>
      <c r="SB21" s="14"/>
      <c r="SC21" s="14"/>
      <c r="SD21" s="14"/>
      <c r="SE21" s="14"/>
      <c r="SF21" s="14"/>
      <c r="SG21" s="14"/>
      <c r="SH21" s="14"/>
      <c r="SI21" s="14"/>
      <c r="SJ21" s="14"/>
      <c r="SK21" s="14"/>
      <c r="SL21" s="14"/>
      <c r="SM21" s="14"/>
      <c r="SN21" s="14"/>
      <c r="SO21" s="14"/>
      <c r="SP21" s="14"/>
      <c r="SQ21" s="14"/>
      <c r="SR21" s="14"/>
      <c r="SS21" s="14"/>
      <c r="ST21" s="14"/>
      <c r="SU21" s="14"/>
      <c r="SV21" s="14"/>
      <c r="SW21" s="14"/>
      <c r="SX21" s="14"/>
      <c r="SY21" s="14"/>
      <c r="SZ21" s="14"/>
      <c r="TA21" s="14"/>
      <c r="TB21" s="14"/>
      <c r="TC21" s="14"/>
      <c r="TD21" s="14"/>
      <c r="TE21" s="14"/>
      <c r="TF21" s="14"/>
      <c r="TG21" s="14"/>
      <c r="TH21" s="14"/>
      <c r="TI21" s="14"/>
      <c r="TJ21" s="14"/>
      <c r="TK21" s="14"/>
      <c r="TL21" s="14"/>
      <c r="TM21" s="14"/>
      <c r="TN21" s="14"/>
      <c r="TO21" s="14"/>
      <c r="TP21" s="14"/>
      <c r="TQ21" s="14"/>
      <c r="TR21" s="14"/>
      <c r="TS21" s="14"/>
      <c r="TT21" s="14"/>
      <c r="TU21" s="14"/>
      <c r="TV21" s="14"/>
      <c r="TW21" s="14"/>
      <c r="TX21" s="14"/>
      <c r="TY21" s="14"/>
      <c r="TZ21" s="14"/>
      <c r="UA21" s="14"/>
      <c r="UB21" s="14"/>
      <c r="UC21" s="14"/>
      <c r="UD21" s="14"/>
      <c r="UE21" s="14"/>
      <c r="UF21" s="14"/>
      <c r="UG21" s="14"/>
      <c r="UH21" s="14"/>
      <c r="UI21" s="14"/>
      <c r="UJ21" s="14"/>
      <c r="UK21" s="14"/>
      <c r="UL21" s="14"/>
      <c r="UM21" s="14"/>
      <c r="UN21" s="14"/>
      <c r="UO21" s="14"/>
      <c r="UP21" s="14"/>
      <c r="UQ21" s="14"/>
      <c r="UR21" s="14"/>
      <c r="US21" s="14"/>
      <c r="UT21" s="14"/>
      <c r="UU21" s="14"/>
      <c r="UV21" s="14"/>
      <c r="UW21" s="14"/>
      <c r="UX21" s="14"/>
      <c r="UY21" s="14"/>
      <c r="UZ21" s="14"/>
      <c r="VA21" s="14"/>
      <c r="VB21" s="14"/>
      <c r="VC21" s="14"/>
      <c r="VD21" s="14"/>
      <c r="VE21" s="14"/>
      <c r="VF21" s="14"/>
      <c r="VG21" s="14"/>
      <c r="VH21" s="14"/>
      <c r="VI21" s="14"/>
      <c r="VJ21" s="14"/>
      <c r="VK21" s="14"/>
      <c r="VL21" s="14"/>
      <c r="VM21" s="14"/>
      <c r="VN21" s="14"/>
      <c r="VO21" s="14"/>
      <c r="VP21" s="14"/>
      <c r="VQ21" s="14"/>
      <c r="VR21" s="14"/>
      <c r="VS21" s="14"/>
      <c r="VT21" s="14"/>
      <c r="VU21" s="14"/>
      <c r="VV21" s="14"/>
      <c r="VW21" s="14"/>
      <c r="VX21" s="14"/>
      <c r="VY21" s="14"/>
      <c r="VZ21" s="14"/>
      <c r="WA21" s="14"/>
      <c r="WB21" s="14"/>
      <c r="WC21" s="14"/>
      <c r="WD21" s="14"/>
      <c r="WE21" s="14"/>
      <c r="WF21" s="14"/>
      <c r="WG21" s="14"/>
      <c r="WH21" s="14"/>
      <c r="WI21" s="14"/>
      <c r="WJ21" s="14"/>
      <c r="WK21" s="14"/>
      <c r="WL21" s="14"/>
      <c r="WM21" s="14"/>
      <c r="WN21" s="14"/>
      <c r="WO21" s="14"/>
      <c r="WP21" s="14"/>
      <c r="WQ21" s="14"/>
      <c r="WR21" s="14"/>
      <c r="WS21" s="14"/>
      <c r="WT21" s="14"/>
      <c r="WU21" s="14"/>
      <c r="WV21" s="14"/>
      <c r="WW21" s="14"/>
      <c r="WX21" s="14"/>
      <c r="WY21" s="14"/>
      <c r="WZ21" s="14"/>
      <c r="XA21" s="14"/>
      <c r="XB21" s="14"/>
      <c r="XC21" s="14"/>
      <c r="XD21" s="14"/>
      <c r="XE21" s="14"/>
      <c r="XF21" s="14"/>
      <c r="XG21" s="14"/>
      <c r="XH21" s="14"/>
      <c r="XI21" s="14"/>
      <c r="XJ21" s="14"/>
      <c r="XK21" s="14"/>
      <c r="XL21" s="14"/>
      <c r="XM21" s="14"/>
      <c r="XN21" s="14"/>
      <c r="XO21" s="14"/>
      <c r="XP21" s="14"/>
      <c r="XQ21" s="14"/>
      <c r="XR21" s="14"/>
      <c r="XS21" s="14">
        <f t="shared" si="1666"/>
        <v>19</v>
      </c>
      <c r="XT21" s="14" t="s">
        <v>1444</v>
      </c>
      <c r="XV21" s="14"/>
      <c r="XW21" s="14"/>
      <c r="XX21" s="14"/>
      <c r="XY21" s="14">
        <f t="shared" si="1667"/>
        <v>19</v>
      </c>
      <c r="XZ21" s="14" t="s">
        <v>1444</v>
      </c>
      <c r="YA21" s="14"/>
      <c r="YB21" s="14"/>
      <c r="YC21" s="14"/>
      <c r="YD21" s="14"/>
      <c r="YE21" s="14">
        <f t="shared" si="1668"/>
        <v>19</v>
      </c>
      <c r="YF21" s="14" t="s">
        <v>1444</v>
      </c>
      <c r="YG21" s="14"/>
      <c r="YH21" s="14"/>
      <c r="YI21" s="14"/>
      <c r="YJ21" s="14"/>
      <c r="YK21" s="14">
        <f t="shared" si="1669"/>
        <v>19</v>
      </c>
      <c r="YL21" s="14" t="s">
        <v>1444</v>
      </c>
      <c r="YM21" s="14"/>
      <c r="YN21" s="14"/>
      <c r="YO21" s="14"/>
      <c r="YP21" s="14"/>
      <c r="YQ21" s="14">
        <f t="shared" ca="1" si="1670"/>
        <v>19</v>
      </c>
      <c r="YR21" s="14" t="s">
        <v>1444</v>
      </c>
      <c r="YS21" s="14"/>
      <c r="YT21" s="14"/>
      <c r="YU21" s="14"/>
      <c r="YV21" s="14"/>
      <c r="YW21" s="14">
        <f t="shared" ca="1" si="1671"/>
        <v>19</v>
      </c>
      <c r="YX21" s="14" t="s">
        <v>1444</v>
      </c>
      <c r="YY21" s="14"/>
      <c r="YZ21" s="14"/>
      <c r="ZA21" s="14"/>
      <c r="ZB21" s="14"/>
      <c r="ZC21" s="14">
        <f t="shared" ca="1" si="1672"/>
        <v>19</v>
      </c>
      <c r="ZD21" s="14" t="s">
        <v>1444</v>
      </c>
      <c r="ZE21" s="14"/>
      <c r="ZF21" s="14"/>
      <c r="ZG21" s="14"/>
      <c r="ZH21" s="14"/>
      <c r="ZI21" s="14"/>
      <c r="ZJ21" s="14"/>
      <c r="ZK21" s="14"/>
      <c r="ZL21" s="14"/>
      <c r="ZM21" s="14"/>
      <c r="ZN21" s="14"/>
      <c r="ZO21" s="14">
        <v>26</v>
      </c>
      <c r="ZP21" s="14" t="s">
        <v>1475</v>
      </c>
      <c r="ZQ21" s="14"/>
      <c r="ZR21" s="14"/>
      <c r="ZS21" s="14">
        <v>26</v>
      </c>
      <c r="ZT21" s="14" t="s">
        <v>1475</v>
      </c>
      <c r="ZU21" s="14"/>
      <c r="ZV21" s="14"/>
      <c r="ZW21" s="14">
        <v>26</v>
      </c>
      <c r="ZX21" s="14" t="s">
        <v>1475</v>
      </c>
      <c r="ZY21" s="14"/>
      <c r="ZZ21" s="14"/>
      <c r="AAA21" s="14">
        <v>26</v>
      </c>
      <c r="AAB21" s="14" t="s">
        <v>1475</v>
      </c>
      <c r="AAC21" s="14"/>
      <c r="AAD21" s="14"/>
      <c r="AAE21" s="14">
        <v>26</v>
      </c>
      <c r="AAF21" s="14" t="s">
        <v>1475</v>
      </c>
      <c r="AAG21" s="14"/>
      <c r="AAH21" s="14"/>
      <c r="AAI21" s="14">
        <v>26</v>
      </c>
      <c r="AAJ21" s="14" t="s">
        <v>1475</v>
      </c>
      <c r="AAK21" s="14"/>
      <c r="AAL21" s="14"/>
      <c r="AAM21" s="14">
        <v>26</v>
      </c>
      <c r="AAN21" s="14" t="s">
        <v>1475</v>
      </c>
      <c r="AAO21" s="14"/>
      <c r="AAP21" s="14"/>
      <c r="AAQ21" s="14">
        <v>26</v>
      </c>
      <c r="AAR21" s="14" t="s">
        <v>1475</v>
      </c>
      <c r="AAS21" s="14"/>
      <c r="AAT21" s="14"/>
      <c r="AAU21" s="14">
        <v>26</v>
      </c>
      <c r="AAV21" s="14" t="s">
        <v>1475</v>
      </c>
      <c r="AAW21" s="14"/>
      <c r="AAX21" s="14"/>
      <c r="AAY21" s="14">
        <v>26</v>
      </c>
      <c r="AAZ21" s="14" t="s">
        <v>1475</v>
      </c>
      <c r="ABA21" s="14"/>
      <c r="ABB21" s="14"/>
      <c r="ABC21" s="14">
        <v>26</v>
      </c>
      <c r="ABD21" s="14" t="s">
        <v>1475</v>
      </c>
      <c r="ABE21" s="14"/>
      <c r="ABF21" s="14"/>
      <c r="ABG21" s="14">
        <v>26</v>
      </c>
      <c r="ABH21" s="14" t="s">
        <v>1475</v>
      </c>
      <c r="ABI21" s="14"/>
      <c r="ABJ21" s="14"/>
      <c r="ABK21" s="14">
        <v>26</v>
      </c>
      <c r="ABL21" s="14" t="s">
        <v>1475</v>
      </c>
      <c r="ABM21" s="14"/>
      <c r="ABN21" s="14"/>
      <c r="ABO21" s="14">
        <v>26</v>
      </c>
      <c r="ABP21" s="14" t="s">
        <v>1475</v>
      </c>
      <c r="ABQ21" s="14"/>
      <c r="ABR21" s="14"/>
      <c r="ABS21" s="14">
        <v>26</v>
      </c>
      <c r="ABT21" s="14" t="s">
        <v>1475</v>
      </c>
      <c r="ABU21" s="14"/>
      <c r="ABV21" s="14"/>
      <c r="ABW21" s="14">
        <v>26</v>
      </c>
      <c r="ABX21" s="14" t="s">
        <v>1475</v>
      </c>
      <c r="ABY21" s="14"/>
      <c r="ABZ21" s="14"/>
      <c r="ACA21" s="14">
        <v>26</v>
      </c>
      <c r="ACB21" s="14" t="s">
        <v>1475</v>
      </c>
      <c r="ACC21" s="14"/>
      <c r="ACD21" s="14"/>
      <c r="ACE21" s="14">
        <v>26</v>
      </c>
      <c r="ACF21" s="14" t="s">
        <v>1475</v>
      </c>
      <c r="ACG21" s="14">
        <v>19</v>
      </c>
      <c r="ACH21" s="14" t="s">
        <v>1543</v>
      </c>
      <c r="ACI21" s="14"/>
      <c r="ACJ21" s="14"/>
      <c r="ACK21" s="14">
        <v>26</v>
      </c>
      <c r="ACL21" s="14" t="s">
        <v>1475</v>
      </c>
      <c r="ACM21" s="14">
        <v>19</v>
      </c>
      <c r="ACN21" s="14" t="s">
        <v>1543</v>
      </c>
      <c r="ACO21" s="14"/>
      <c r="ACP21" s="14"/>
      <c r="ACQ21" s="14">
        <v>26</v>
      </c>
      <c r="ACR21" s="14" t="s">
        <v>1475</v>
      </c>
      <c r="ACS21" s="14">
        <v>19</v>
      </c>
      <c r="ACT21" s="14" t="s">
        <v>1543</v>
      </c>
      <c r="ACU21" s="14"/>
      <c r="ACV21" s="14"/>
      <c r="ACW21" s="14">
        <v>26</v>
      </c>
      <c r="ACX21" s="14" t="s">
        <v>1475</v>
      </c>
      <c r="ACY21" s="14">
        <v>19</v>
      </c>
      <c r="ACZ21" s="14" t="s">
        <v>1543</v>
      </c>
      <c r="ADA21" s="14"/>
      <c r="ADB21" s="14"/>
      <c r="ADC21" s="14">
        <v>26</v>
      </c>
      <c r="ADD21" s="14" t="s">
        <v>1475</v>
      </c>
      <c r="ADE21" s="14">
        <v>19</v>
      </c>
      <c r="ADF21" s="14" t="s">
        <v>1543</v>
      </c>
      <c r="ADG21" s="14"/>
      <c r="ADH21" s="14"/>
      <c r="ADI21" s="14">
        <v>26</v>
      </c>
      <c r="ADJ21" s="14" t="s">
        <v>1475</v>
      </c>
      <c r="ADK21" s="14">
        <v>19</v>
      </c>
      <c r="ADL21" s="14" t="s">
        <v>1543</v>
      </c>
      <c r="ADM21" s="14"/>
      <c r="ADN21" s="14"/>
      <c r="ADO21" s="14">
        <v>26</v>
      </c>
      <c r="ADP21" s="14" t="s">
        <v>1475</v>
      </c>
      <c r="ADQ21" s="14">
        <v>19</v>
      </c>
      <c r="ADR21" s="14" t="s">
        <v>1543</v>
      </c>
      <c r="ADS21" s="14"/>
      <c r="ADT21" s="14"/>
      <c r="ADU21" s="14"/>
      <c r="ADV21" s="14"/>
      <c r="ADW21" s="14">
        <v>26</v>
      </c>
      <c r="ADX21" s="14" t="s">
        <v>1475</v>
      </c>
      <c r="ADY21" s="14">
        <v>19</v>
      </c>
      <c r="ADZ21" s="14" t="s">
        <v>1543</v>
      </c>
      <c r="AEA21" s="14"/>
      <c r="AEB21" s="14"/>
      <c r="AEC21" s="14"/>
      <c r="AED21" s="14"/>
      <c r="AEE21" s="14">
        <v>26</v>
      </c>
      <c r="AEF21" s="14" t="s">
        <v>1475</v>
      </c>
      <c r="AEG21" s="14">
        <v>19</v>
      </c>
      <c r="AEH21" s="14" t="s">
        <v>1543</v>
      </c>
      <c r="AEI21" s="14"/>
      <c r="AEJ21" s="14"/>
      <c r="AEK21" s="14"/>
      <c r="AEL21" s="14"/>
      <c r="AEM21" s="14">
        <v>26</v>
      </c>
      <c r="AEN21" s="14" t="s">
        <v>1475</v>
      </c>
      <c r="AEO21" s="14">
        <v>19</v>
      </c>
      <c r="AEP21" s="14" t="s">
        <v>1543</v>
      </c>
      <c r="AEQ21" s="14"/>
      <c r="AER21" s="14"/>
      <c r="AES21" s="14"/>
      <c r="AET21" s="14"/>
      <c r="AEU21" s="14">
        <v>26</v>
      </c>
      <c r="AEV21" s="14" t="s">
        <v>1475</v>
      </c>
      <c r="AEW21" s="14">
        <v>19</v>
      </c>
      <c r="AEX21" s="14" t="s">
        <v>1543</v>
      </c>
      <c r="AEY21" s="14"/>
      <c r="AEZ21" s="14"/>
      <c r="AFA21" s="14"/>
      <c r="AFB21" s="14"/>
      <c r="AFC21" s="14"/>
      <c r="AFD21" s="14"/>
      <c r="AFE21" s="14"/>
      <c r="AFF21" s="14"/>
      <c r="AFG21" s="14"/>
      <c r="AFH21" s="14"/>
      <c r="AFI21" s="14"/>
      <c r="AFJ21" s="14"/>
      <c r="AFK21" s="14"/>
      <c r="AFL21" s="14"/>
      <c r="AFM21" s="14"/>
      <c r="AFN21" s="14"/>
      <c r="AFO21" s="14"/>
      <c r="AFP21" s="14"/>
      <c r="AFQ21" s="14"/>
      <c r="AFR21" s="14"/>
      <c r="AFS21" s="14"/>
      <c r="AFT21" s="14"/>
      <c r="AFU21" s="14"/>
      <c r="AFV21" s="14"/>
      <c r="AFW21" s="14"/>
      <c r="AFX21" s="14"/>
      <c r="AFY21" s="14"/>
      <c r="AFZ21" s="14"/>
      <c r="AGA21" s="14">
        <f t="shared" ref="AGA21:AGC21" si="2037">AGA20+1</f>
        <v>19</v>
      </c>
      <c r="AGB21" s="14" t="s">
        <v>1690</v>
      </c>
      <c r="AGC21" s="14"/>
      <c r="AGD21" s="14"/>
      <c r="AGE21" s="14"/>
      <c r="AGF21" s="14"/>
      <c r="AGG21" s="14">
        <f t="shared" ref="AGG21:AGI21" si="2038">AGG20+1</f>
        <v>19</v>
      </c>
      <c r="AGH21" s="14" t="s">
        <v>1690</v>
      </c>
      <c r="AGI21" s="14"/>
      <c r="AGJ21" s="14"/>
      <c r="AGK21" s="14"/>
      <c r="AGL21" s="14"/>
      <c r="AGM21" s="14">
        <f t="shared" ref="AGM21:AGO21" si="2039">AGM20+1</f>
        <v>19</v>
      </c>
      <c r="AGN21" s="14" t="s">
        <v>1690</v>
      </c>
      <c r="AGO21" s="14"/>
      <c r="AGP21" s="14"/>
      <c r="AGQ21" s="14"/>
      <c r="AGR21" s="14"/>
      <c r="AGS21" s="14">
        <f t="shared" ref="AGS21:AGU21" si="2040">AGS20+1</f>
        <v>19</v>
      </c>
      <c r="AGT21" s="14" t="s">
        <v>1690</v>
      </c>
      <c r="AGU21" s="14"/>
      <c r="AGV21" s="14"/>
      <c r="AGW21" s="14"/>
      <c r="AGX21" s="14"/>
      <c r="AGY21" s="14">
        <f t="shared" ref="AGY21:AHA21" si="2041">AGY20+1</f>
        <v>19</v>
      </c>
      <c r="AGZ21" s="14" t="s">
        <v>1690</v>
      </c>
      <c r="AHA21" s="14"/>
      <c r="AHB21" s="14"/>
      <c r="AHC21" s="14"/>
      <c r="AHD21" s="14"/>
      <c r="AHE21" s="14">
        <f t="shared" ref="AHE21:AHG21" si="2042">AHE20+1</f>
        <v>19</v>
      </c>
      <c r="AHF21" s="14" t="s">
        <v>1690</v>
      </c>
      <c r="AHG21" s="14"/>
      <c r="AHH21" s="14"/>
      <c r="AHI21" s="14"/>
      <c r="AHJ21" s="14"/>
      <c r="AHK21" s="14">
        <f t="shared" ref="AHK21:AHM21" si="2043">AHK20+1</f>
        <v>19</v>
      </c>
      <c r="AHL21" s="14" t="s">
        <v>1690</v>
      </c>
      <c r="AHM21" s="14"/>
      <c r="AHN21" s="14"/>
      <c r="AHO21" s="14"/>
      <c r="AHP21" s="14"/>
      <c r="AHQ21" s="14">
        <f t="shared" ref="AHQ21:AHS21" si="2044">AHQ20+1</f>
        <v>19</v>
      </c>
      <c r="AHR21" s="14" t="s">
        <v>1690</v>
      </c>
      <c r="AHS21" s="14"/>
      <c r="AHT21" s="14"/>
      <c r="AHU21" s="14"/>
      <c r="AHV21" s="14"/>
      <c r="AHW21" s="14">
        <f t="shared" ref="AHW21:AHY21" si="2045">AHW20+1</f>
        <v>19</v>
      </c>
      <c r="AHX21" s="14" t="s">
        <v>1690</v>
      </c>
      <c r="AHY21" s="14"/>
      <c r="AHZ21" s="14"/>
      <c r="AIA21" s="14"/>
      <c r="AIB21" s="14"/>
      <c r="AIC21" s="14">
        <f t="shared" ref="AIC21:AIE21" si="2046">AIC20+1</f>
        <v>19</v>
      </c>
      <c r="AID21" s="14" t="s">
        <v>1690</v>
      </c>
      <c r="AIE21" s="14"/>
      <c r="AIF21" s="14"/>
      <c r="AIG21" s="14"/>
      <c r="AIH21" s="14"/>
      <c r="AII21" s="14">
        <f t="shared" ref="AII21:AIK21" si="2047">AII20+1</f>
        <v>19</v>
      </c>
      <c r="AIJ21" s="14" t="s">
        <v>1690</v>
      </c>
      <c r="AIK21" s="14"/>
      <c r="AIL21" s="14"/>
      <c r="AIM21" s="14"/>
      <c r="AIN21" s="14"/>
      <c r="AIO21" s="14">
        <f t="shared" ref="AIO21:AIQ21" si="2048">AIO20+1</f>
        <v>19</v>
      </c>
      <c r="AIP21" s="14" t="s">
        <v>1690</v>
      </c>
      <c r="AIQ21" s="14"/>
      <c r="AIR21" s="14"/>
      <c r="AIS21" s="14"/>
      <c r="AIT21" s="14"/>
      <c r="AIU21" s="14">
        <f t="shared" ref="AIU21:AIW21" si="2049">AIU20+1</f>
        <v>19</v>
      </c>
      <c r="AIV21" s="14" t="s">
        <v>1690</v>
      </c>
      <c r="AIW21" s="14"/>
      <c r="AIX21" s="14"/>
      <c r="AIY21" s="14"/>
      <c r="AIZ21" s="14"/>
      <c r="AJA21" s="14">
        <f t="shared" ref="AJA21:AJC21" si="2050">AJA20+1</f>
        <v>19</v>
      </c>
      <c r="AJB21" s="14" t="s">
        <v>1690</v>
      </c>
      <c r="AJC21" s="14"/>
      <c r="AJD21" s="14"/>
      <c r="AJE21" s="14"/>
      <c r="AJF21" s="14"/>
      <c r="AJG21" s="14"/>
      <c r="AJH21" s="14"/>
      <c r="AJI21" s="14"/>
      <c r="AJJ21" s="14"/>
      <c r="AJK21" s="14"/>
      <c r="AJL21" s="14"/>
      <c r="AJM21" s="14"/>
      <c r="AJN21" s="14"/>
      <c r="AJO21" s="14"/>
      <c r="AJP21" s="14"/>
      <c r="AJQ21" s="14"/>
      <c r="AJR21" s="14"/>
      <c r="AJS21" s="14"/>
      <c r="AJT21" s="14"/>
      <c r="AJU21" s="14"/>
      <c r="AJV21" s="14"/>
      <c r="AJW21" s="14"/>
      <c r="AJX21" s="14"/>
      <c r="AJY21" s="14"/>
      <c r="AJZ21" s="14"/>
      <c r="AKA21" s="14"/>
      <c r="AKB21" s="14"/>
      <c r="AKC21" s="14"/>
      <c r="AKD21" s="14"/>
      <c r="AKE21" s="14"/>
      <c r="AKF21" s="14"/>
      <c r="AKG21" s="14"/>
      <c r="AKH21" s="14"/>
      <c r="AKI21" s="14"/>
      <c r="AKJ21" s="14"/>
      <c r="AKK21" s="14"/>
      <c r="AKL21" s="14"/>
      <c r="AKM21" s="14"/>
      <c r="AKN21" s="14"/>
      <c r="AKO21" s="14"/>
      <c r="AKP21" s="14"/>
      <c r="AKQ21" s="14"/>
      <c r="AKR21" s="14"/>
      <c r="AKS21" s="14"/>
      <c r="AKT21" s="14"/>
      <c r="AKU21" s="14"/>
      <c r="AKV21" s="14"/>
      <c r="AKW21" s="14"/>
      <c r="AKX21" s="14"/>
      <c r="AKY21" s="14"/>
      <c r="AKZ21" s="14"/>
      <c r="ALA21" s="14"/>
      <c r="ALB21" s="14"/>
      <c r="ALC21" s="14"/>
      <c r="ALD21" s="14"/>
      <c r="ALE21" s="14"/>
      <c r="ALF21" s="14"/>
      <c r="ALG21" s="14"/>
      <c r="ALH21" s="14"/>
      <c r="ALI21" s="14"/>
      <c r="ALJ21" s="14"/>
      <c r="ALK21" s="14"/>
      <c r="ALL21" s="14"/>
      <c r="ALM21" s="14"/>
      <c r="ALN21" s="14"/>
      <c r="ALO21" s="14"/>
      <c r="ALP21" s="14"/>
      <c r="ALQ21" s="14"/>
      <c r="ALR21" s="14"/>
      <c r="ALS21" s="14"/>
      <c r="ALT21" s="14"/>
      <c r="ALU21" s="14"/>
      <c r="ALV21" s="14"/>
      <c r="ALW21" s="14"/>
      <c r="ALX21" s="14"/>
      <c r="ALY21" s="14"/>
      <c r="ALZ21" s="14"/>
      <c r="AMA21" s="14"/>
      <c r="AMB21" s="14"/>
      <c r="AMC21" s="14"/>
      <c r="AMD21" s="14"/>
      <c r="AME21" s="14"/>
      <c r="AMF21" s="14"/>
      <c r="AMG21" s="14"/>
      <c r="AMH21" s="14"/>
      <c r="AMI21" s="14"/>
      <c r="AMJ21" s="14"/>
      <c r="AMK21" s="14"/>
      <c r="AML21" s="14"/>
      <c r="AMM21" s="14"/>
      <c r="AMN21" s="14"/>
      <c r="AMO21" s="14"/>
      <c r="AMP21" s="14"/>
      <c r="AMQ21" s="14"/>
      <c r="AMR21" s="14"/>
      <c r="AMS21" s="14"/>
      <c r="AMT21" s="14"/>
      <c r="AMU21" s="14"/>
      <c r="AMV21" s="14"/>
      <c r="AMW21" s="14"/>
      <c r="AMX21" s="14"/>
      <c r="AMY21" s="14"/>
      <c r="AMZ21" s="14"/>
      <c r="ANA21" s="14"/>
      <c r="ANB21" s="14"/>
      <c r="ANC21" s="14"/>
      <c r="AND21" s="14"/>
      <c r="ANE21" s="14"/>
      <c r="ANF21" s="14"/>
      <c r="ANG21" s="14"/>
      <c r="ANH21" s="14"/>
      <c r="ANI21" s="14"/>
      <c r="ANJ21" s="14"/>
      <c r="ANK21" s="14"/>
      <c r="ANL21" s="14"/>
      <c r="ANM21" s="14"/>
      <c r="ANN21" s="14"/>
      <c r="ANO21" s="14"/>
      <c r="ANP21" s="14"/>
      <c r="ANQ21" s="14"/>
      <c r="ANR21" s="14"/>
      <c r="ANS21" s="14"/>
      <c r="ANT21" s="14"/>
      <c r="ANU21" s="14"/>
      <c r="ANV21" s="14"/>
      <c r="ANW21" s="14"/>
      <c r="ANX21" s="14"/>
      <c r="ANY21" s="14"/>
      <c r="ANZ21" s="14"/>
      <c r="AOA21" s="14"/>
      <c r="AOB21" s="14"/>
      <c r="AOC21" s="14"/>
      <c r="AOD21" s="14"/>
      <c r="AOE21" s="14"/>
      <c r="AOF21" s="14"/>
      <c r="AOG21" s="14"/>
      <c r="AOH21" s="14"/>
      <c r="AOI21" s="14"/>
      <c r="AOJ21" s="14"/>
      <c r="AOK21" s="14"/>
      <c r="AOL21" s="14"/>
      <c r="AOM21" s="14"/>
      <c r="AON21" s="14"/>
      <c r="AOO21" s="14"/>
      <c r="AOP21" s="14"/>
      <c r="AOQ21" s="14"/>
      <c r="AOR21" s="14"/>
      <c r="AOS21" s="14"/>
      <c r="AOT21" s="14"/>
      <c r="AOU21" s="14"/>
      <c r="AOV21" s="14"/>
      <c r="AOW21" s="14"/>
      <c r="AOX21" s="14"/>
      <c r="AOY21" s="14"/>
      <c r="AOZ21" s="14"/>
      <c r="APA21" s="14"/>
      <c r="APB21" s="14"/>
      <c r="APC21" s="14"/>
      <c r="APD21" s="14"/>
      <c r="APE21" s="14"/>
      <c r="APF21" s="14"/>
      <c r="APG21" s="14"/>
      <c r="APH21" s="14"/>
      <c r="API21" s="14"/>
      <c r="APJ21" s="14"/>
      <c r="APK21" s="14"/>
      <c r="APL21" s="14"/>
      <c r="APM21" s="14"/>
      <c r="APN21" s="14"/>
      <c r="APO21" s="14"/>
      <c r="APP21" s="14"/>
      <c r="APQ21" s="14"/>
      <c r="APR21" s="14"/>
      <c r="APS21" s="14"/>
      <c r="APT21" s="14"/>
      <c r="APU21" s="14"/>
      <c r="APV21" s="14"/>
      <c r="APW21" s="14"/>
      <c r="APX21" s="14"/>
      <c r="APY21" s="14"/>
      <c r="APZ21" s="14"/>
      <c r="AQA21" s="14"/>
      <c r="AQB21" s="14"/>
      <c r="AQC21" s="14"/>
      <c r="AQD21" s="14"/>
      <c r="AQE21" s="14"/>
      <c r="AQF21" s="14"/>
      <c r="AQG21" s="14"/>
      <c r="AQH21" s="14"/>
      <c r="AQI21" s="14"/>
      <c r="AQJ21" s="14"/>
      <c r="AQK21" s="14"/>
      <c r="AQL21" s="14"/>
      <c r="AQM21" s="14"/>
      <c r="AQN21" s="14"/>
      <c r="AQO21" s="14"/>
      <c r="AQP21" s="14"/>
      <c r="AQQ21" s="14"/>
      <c r="AQR21" s="14"/>
      <c r="AQS21" s="14"/>
      <c r="AQT21" s="14"/>
      <c r="AQU21" s="14"/>
      <c r="AQV21" s="14"/>
      <c r="AQW21" s="14"/>
      <c r="AQX21" s="14"/>
      <c r="AQY21" s="14"/>
      <c r="AQZ21" s="14"/>
      <c r="ARA21" s="14"/>
      <c r="ARB21" s="14"/>
      <c r="ARC21" s="14"/>
      <c r="ARD21" s="14"/>
      <c r="ARE21" s="14"/>
      <c r="ARF21" s="14"/>
      <c r="ARG21" s="14"/>
      <c r="ARH21" s="14"/>
      <c r="ARI21" s="14"/>
      <c r="ARJ21" s="14"/>
      <c r="ARK21" s="14"/>
      <c r="ARL21" s="14"/>
      <c r="ARM21" s="14"/>
      <c r="ARN21" s="14"/>
      <c r="ARO21" s="14"/>
      <c r="ARP21" s="14"/>
      <c r="ARQ21" s="14"/>
      <c r="ARR21" s="14"/>
      <c r="ARS21" s="14"/>
      <c r="ART21" s="14"/>
      <c r="ARU21" s="14"/>
      <c r="ARV21" s="14"/>
      <c r="ARW21" s="14"/>
      <c r="ARX21" s="14"/>
      <c r="ARY21" s="14"/>
      <c r="ARZ21" s="14"/>
      <c r="ASA21" s="14"/>
      <c r="ASB21" s="14"/>
      <c r="ASC21" s="14"/>
      <c r="ASD21" s="14"/>
      <c r="ASE21" s="14"/>
      <c r="ASF21" s="14"/>
      <c r="ASG21" s="14"/>
      <c r="ASH21" s="14"/>
      <c r="ASI21" s="14"/>
      <c r="ASJ21" s="14"/>
      <c r="ASK21" s="14"/>
      <c r="ASL21" s="14"/>
      <c r="ASM21" s="14"/>
      <c r="ASN21" s="14"/>
      <c r="ASO21" s="14"/>
      <c r="ASP21" s="14"/>
    </row>
    <row r="22" spans="5:1186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14"/>
      <c r="NJ22" s="14"/>
      <c r="NK22" s="14"/>
      <c r="NL22" s="14"/>
      <c r="NM22" s="14"/>
      <c r="NN22" s="14"/>
      <c r="NO22" s="14"/>
      <c r="NP22" s="14"/>
      <c r="NQ22" s="14"/>
      <c r="NR22" s="14"/>
      <c r="NS22" s="14"/>
      <c r="NT22" s="14"/>
      <c r="NU22" s="14"/>
      <c r="NV22" s="14"/>
      <c r="NW22" s="14"/>
      <c r="NX22" s="14"/>
      <c r="NY22" s="14"/>
      <c r="NZ22" s="14"/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/>
      <c r="OO22" s="14"/>
      <c r="OP22" s="14"/>
      <c r="OQ22" s="14"/>
      <c r="OR22" s="14"/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/>
      <c r="PG22" s="14"/>
      <c r="PH22" s="14"/>
      <c r="PI22" s="14"/>
      <c r="PJ22" s="14"/>
      <c r="PK22" s="14"/>
      <c r="PL22" s="14"/>
      <c r="PM22" s="14"/>
      <c r="PN22" s="14"/>
      <c r="PO22" s="14"/>
      <c r="PP22" s="14"/>
      <c r="PQ22" s="14"/>
      <c r="PR22" s="14"/>
      <c r="PS22" s="14"/>
      <c r="PT22" s="14"/>
      <c r="PU22" s="14"/>
      <c r="PV22" s="14"/>
      <c r="PW22" s="14"/>
      <c r="PX22" s="14"/>
      <c r="PY22" s="14"/>
      <c r="PZ22" s="14"/>
      <c r="QA22" s="14"/>
      <c r="QB22" s="14"/>
      <c r="QC22" s="14"/>
      <c r="QD22" s="14"/>
      <c r="QE22" s="14"/>
      <c r="QF22" s="14"/>
      <c r="QG22" s="14"/>
      <c r="QH22" s="14"/>
      <c r="QI22" s="14"/>
      <c r="QJ22" s="14"/>
      <c r="QK22" s="14"/>
      <c r="QL22" s="14"/>
      <c r="QM22" s="14"/>
      <c r="QN22" s="14"/>
      <c r="QO22" s="14"/>
      <c r="QP22" s="14"/>
      <c r="QQ22" s="14"/>
      <c r="QR22" s="14"/>
      <c r="QS22" s="14"/>
      <c r="QT22" s="14"/>
      <c r="QU22" s="14"/>
      <c r="QV22" s="14"/>
      <c r="QW22" s="14"/>
      <c r="QX22" s="14"/>
      <c r="QY22" s="14"/>
      <c r="QZ22" s="14"/>
      <c r="RA22" s="14"/>
      <c r="RB22" s="14"/>
      <c r="RC22" s="14"/>
      <c r="RD22" s="14"/>
      <c r="RE22" s="14"/>
      <c r="RF22" s="14"/>
      <c r="RG22" s="14"/>
      <c r="RH22" s="14"/>
      <c r="RI22" s="14"/>
      <c r="RJ22" s="14"/>
      <c r="RK22" s="14"/>
      <c r="RL22" s="14"/>
      <c r="RM22" s="14"/>
      <c r="RN22" s="14"/>
      <c r="RO22" s="14"/>
      <c r="RP22" s="14"/>
      <c r="RQ22" s="14"/>
      <c r="RR22" s="14"/>
      <c r="RS22" s="14"/>
      <c r="RT22" s="14"/>
      <c r="RU22" s="14"/>
      <c r="RV22" s="14"/>
      <c r="RW22" s="14"/>
      <c r="RX22" s="14"/>
      <c r="RY22" s="14"/>
      <c r="RZ22" s="14"/>
      <c r="SA22" s="14"/>
      <c r="SB22" s="14"/>
      <c r="SC22" s="14"/>
      <c r="SD22" s="14"/>
      <c r="SE22" s="14"/>
      <c r="SF22" s="14"/>
      <c r="SG22" s="14"/>
      <c r="SH22" s="14"/>
      <c r="SI22" s="14"/>
      <c r="SJ22" s="14"/>
      <c r="SK22" s="14"/>
      <c r="SL22" s="14"/>
      <c r="SM22" s="14"/>
      <c r="SN22" s="14"/>
      <c r="SO22" s="14"/>
      <c r="SP22" s="14"/>
      <c r="SQ22" s="14"/>
      <c r="SR22" s="14"/>
      <c r="SS22" s="14"/>
      <c r="ST22" s="14"/>
      <c r="SU22" s="14"/>
      <c r="SV22" s="14"/>
      <c r="SW22" s="14"/>
      <c r="SX22" s="14"/>
      <c r="SY22" s="14"/>
      <c r="SZ22" s="14"/>
      <c r="TA22" s="14"/>
      <c r="TB22" s="14"/>
      <c r="TC22" s="14"/>
      <c r="TD22" s="14"/>
      <c r="TE22" s="14"/>
      <c r="TF22" s="14"/>
      <c r="TG22" s="14"/>
      <c r="TH22" s="14"/>
      <c r="TI22" s="14"/>
      <c r="TJ22" s="14"/>
      <c r="TK22" s="14"/>
      <c r="TL22" s="14"/>
      <c r="TM22" s="14"/>
      <c r="TN22" s="14"/>
      <c r="TO22" s="14"/>
      <c r="TP22" s="14"/>
      <c r="TQ22" s="14"/>
      <c r="TR22" s="14"/>
      <c r="TS22" s="14"/>
      <c r="TT22" s="14"/>
      <c r="TU22" s="14"/>
      <c r="TV22" s="14"/>
      <c r="TW22" s="14"/>
      <c r="TX22" s="14"/>
      <c r="TY22" s="14"/>
      <c r="TZ22" s="14"/>
      <c r="UA22" s="14"/>
      <c r="UB22" s="14"/>
      <c r="UC22" s="14"/>
      <c r="UD22" s="14"/>
      <c r="UE22" s="14"/>
      <c r="UF22" s="14"/>
      <c r="UG22" s="14"/>
      <c r="UH22" s="14"/>
      <c r="UI22" s="14"/>
      <c r="UJ22" s="14"/>
      <c r="UK22" s="14"/>
      <c r="UL22" s="14"/>
      <c r="UM22" s="14"/>
      <c r="UN22" s="14"/>
      <c r="UO22" s="14"/>
      <c r="UP22" s="14"/>
      <c r="UQ22" s="14"/>
      <c r="UR22" s="14"/>
      <c r="US22" s="14"/>
      <c r="UT22" s="14"/>
      <c r="UU22" s="14"/>
      <c r="UV22" s="14"/>
      <c r="UW22" s="14"/>
      <c r="UX22" s="14"/>
      <c r="UY22" s="14"/>
      <c r="UZ22" s="14"/>
      <c r="VA22" s="14"/>
      <c r="VB22" s="14"/>
      <c r="VC22" s="14"/>
      <c r="VD22" s="14"/>
      <c r="VE22" s="14"/>
      <c r="VF22" s="14"/>
      <c r="VG22" s="14"/>
      <c r="VH22" s="14"/>
      <c r="VI22" s="14"/>
      <c r="VJ22" s="14"/>
      <c r="VK22" s="14"/>
      <c r="VL22" s="14"/>
      <c r="VM22" s="14"/>
      <c r="VN22" s="14"/>
      <c r="VO22" s="14"/>
      <c r="VP22" s="14"/>
      <c r="VQ22" s="14"/>
      <c r="VR22" s="14"/>
      <c r="VS22" s="14"/>
      <c r="VT22" s="14"/>
      <c r="VU22" s="14"/>
      <c r="VV22" s="14"/>
      <c r="VW22" s="14"/>
      <c r="VX22" s="14"/>
      <c r="VY22" s="14"/>
      <c r="VZ22" s="14"/>
      <c r="WA22" s="14"/>
      <c r="WB22" s="14"/>
      <c r="WC22" s="14"/>
      <c r="WD22" s="14"/>
      <c r="WE22" s="14"/>
      <c r="WF22" s="14"/>
      <c r="WG22" s="14"/>
      <c r="WH22" s="14"/>
      <c r="WI22" s="14"/>
      <c r="WJ22" s="14"/>
      <c r="WK22" s="14"/>
      <c r="WL22" s="14"/>
      <c r="WM22" s="14"/>
      <c r="WN22" s="14"/>
      <c r="WO22" s="14"/>
      <c r="WP22" s="14"/>
      <c r="WQ22" s="14"/>
      <c r="WR22" s="14"/>
      <c r="WS22" s="14"/>
      <c r="WT22" s="14"/>
      <c r="WU22" s="14"/>
      <c r="WV22" s="14"/>
      <c r="WW22" s="14"/>
      <c r="WX22" s="14"/>
      <c r="WY22" s="14"/>
      <c r="WZ22" s="14"/>
      <c r="XA22" s="14"/>
      <c r="XB22" s="14"/>
      <c r="XC22" s="14"/>
      <c r="XD22" s="14"/>
      <c r="XE22" s="14"/>
      <c r="XF22" s="14"/>
      <c r="XG22" s="14"/>
      <c r="XH22" s="14"/>
      <c r="XI22" s="14"/>
      <c r="XJ22" s="14"/>
      <c r="XK22" s="14"/>
      <c r="XL22" s="14"/>
      <c r="XM22" s="14"/>
      <c r="XN22" s="14"/>
      <c r="XO22" s="14"/>
      <c r="XP22" s="14"/>
      <c r="XQ22" s="14"/>
      <c r="XR22" s="14"/>
      <c r="XS22" s="14">
        <f t="shared" si="1666"/>
        <v>20</v>
      </c>
      <c r="XT22" s="14" t="s">
        <v>1445</v>
      </c>
      <c r="XU22" s="14"/>
      <c r="XV22" s="14"/>
      <c r="XW22" s="14"/>
      <c r="XX22" s="14"/>
      <c r="XY22" s="14">
        <f t="shared" si="1667"/>
        <v>20</v>
      </c>
      <c r="XZ22" s="14" t="s">
        <v>1445</v>
      </c>
      <c r="YA22" s="14"/>
      <c r="YB22" s="14"/>
      <c r="YC22" s="14"/>
      <c r="YD22" s="14"/>
      <c r="YE22" s="14">
        <f t="shared" si="1668"/>
        <v>20</v>
      </c>
      <c r="YF22" s="14" t="s">
        <v>1445</v>
      </c>
      <c r="YG22" s="14"/>
      <c r="YH22" s="14"/>
      <c r="YI22" s="14"/>
      <c r="YJ22" s="14"/>
      <c r="YK22" s="14">
        <f t="shared" si="1669"/>
        <v>20</v>
      </c>
      <c r="YL22" s="14" t="s">
        <v>1445</v>
      </c>
      <c r="YM22" s="14"/>
      <c r="YN22" s="14"/>
      <c r="YO22" s="14"/>
      <c r="YP22" s="14"/>
      <c r="YQ22" s="14">
        <f t="shared" ca="1" si="1670"/>
        <v>20</v>
      </c>
      <c r="YR22" s="14" t="s">
        <v>1445</v>
      </c>
      <c r="YS22" s="14"/>
      <c r="YT22" s="14"/>
      <c r="YU22" s="14"/>
      <c r="YV22" s="14"/>
      <c r="YW22" s="14">
        <f t="shared" ca="1" si="1671"/>
        <v>20</v>
      </c>
      <c r="YX22" s="14" t="s">
        <v>1445</v>
      </c>
      <c r="YY22" s="14"/>
      <c r="YZ22" s="14"/>
      <c r="ZA22" s="14"/>
      <c r="ZB22" s="14"/>
      <c r="ZC22" s="14">
        <f t="shared" ca="1" si="1672"/>
        <v>20</v>
      </c>
      <c r="ZD22" s="14" t="s">
        <v>1445</v>
      </c>
      <c r="ZE22" s="14"/>
      <c r="ZF22" s="14"/>
      <c r="ZG22" s="14"/>
      <c r="ZH22" s="14"/>
      <c r="ZI22" s="14"/>
      <c r="ZJ22" s="14"/>
      <c r="ZK22" s="14"/>
      <c r="ZL22" s="14"/>
      <c r="ZM22" s="14"/>
      <c r="ZN22" s="14"/>
      <c r="ZO22" s="14">
        <v>27</v>
      </c>
      <c r="ZP22" s="14" t="s">
        <v>1476</v>
      </c>
      <c r="ZQ22" s="14"/>
      <c r="ZR22" s="14"/>
      <c r="ZS22" s="14">
        <v>27</v>
      </c>
      <c r="ZT22" s="14" t="s">
        <v>1476</v>
      </c>
      <c r="ZU22" s="14"/>
      <c r="ZV22" s="14"/>
      <c r="ZW22" s="14">
        <v>27</v>
      </c>
      <c r="ZX22" s="14" t="s">
        <v>1476</v>
      </c>
      <c r="ZY22" s="14"/>
      <c r="ZZ22" s="14"/>
      <c r="AAA22" s="14">
        <v>27</v>
      </c>
      <c r="AAB22" s="14" t="s">
        <v>1476</v>
      </c>
      <c r="AAC22" s="14"/>
      <c r="AAD22" s="14"/>
      <c r="AAE22" s="14">
        <v>27</v>
      </c>
      <c r="AAF22" s="14" t="s">
        <v>1476</v>
      </c>
      <c r="AAG22" s="14"/>
      <c r="AAH22" s="14"/>
      <c r="AAI22" s="14">
        <v>27</v>
      </c>
      <c r="AAJ22" s="14" t="s">
        <v>1476</v>
      </c>
      <c r="AAK22" s="14"/>
      <c r="AAL22" s="14"/>
      <c r="AAM22" s="14">
        <v>27</v>
      </c>
      <c r="AAN22" s="14" t="s">
        <v>1476</v>
      </c>
      <c r="AAO22" s="14"/>
      <c r="AAP22" s="14"/>
      <c r="AAQ22" s="14">
        <v>27</v>
      </c>
      <c r="AAR22" s="14" t="s">
        <v>1476</v>
      </c>
      <c r="AAS22" s="14"/>
      <c r="AAT22" s="14"/>
      <c r="AAU22" s="14">
        <v>27</v>
      </c>
      <c r="AAV22" s="14" t="s">
        <v>1476</v>
      </c>
      <c r="AAW22" s="14"/>
      <c r="AAX22" s="14"/>
      <c r="AAY22" s="14">
        <v>27</v>
      </c>
      <c r="AAZ22" s="14" t="s">
        <v>1476</v>
      </c>
      <c r="ABA22" s="14"/>
      <c r="ABB22" s="14"/>
      <c r="ABC22" s="14">
        <v>27</v>
      </c>
      <c r="ABD22" s="14" t="s">
        <v>1476</v>
      </c>
      <c r="ABE22" s="14"/>
      <c r="ABF22" s="14"/>
      <c r="ABG22" s="14">
        <v>27</v>
      </c>
      <c r="ABH22" s="14" t="s">
        <v>1476</v>
      </c>
      <c r="ABI22" s="14"/>
      <c r="ABJ22" s="14"/>
      <c r="ABK22" s="14">
        <v>27</v>
      </c>
      <c r="ABL22" s="14" t="s">
        <v>1476</v>
      </c>
      <c r="ABM22" s="14"/>
      <c r="ABN22" s="14"/>
      <c r="ABO22" s="14">
        <v>27</v>
      </c>
      <c r="ABP22" s="14" t="s">
        <v>1476</v>
      </c>
      <c r="ABQ22" s="14"/>
      <c r="ABR22" s="14"/>
      <c r="ABS22" s="14">
        <v>27</v>
      </c>
      <c r="ABT22" s="14" t="s">
        <v>1476</v>
      </c>
      <c r="ABU22" s="14"/>
      <c r="ABV22" s="14"/>
      <c r="ABW22" s="14">
        <v>27</v>
      </c>
      <c r="ABX22" s="14" t="s">
        <v>1476</v>
      </c>
      <c r="ABY22" s="14"/>
      <c r="ABZ22" s="14"/>
      <c r="ACA22" s="14">
        <v>27</v>
      </c>
      <c r="ACB22" s="14" t="s">
        <v>1476</v>
      </c>
      <c r="ACC22" s="14"/>
      <c r="ACD22" s="14"/>
      <c r="ACE22" s="14">
        <v>27</v>
      </c>
      <c r="ACF22" s="14" t="s">
        <v>1476</v>
      </c>
      <c r="ACG22" s="14">
        <v>20</v>
      </c>
      <c r="ACH22" s="14" t="s">
        <v>1545</v>
      </c>
      <c r="ACI22" s="14"/>
      <c r="ACJ22" s="14"/>
      <c r="ACK22" s="14">
        <v>27</v>
      </c>
      <c r="ACL22" s="14" t="s">
        <v>1476</v>
      </c>
      <c r="ACM22" s="14">
        <v>20</v>
      </c>
      <c r="ACN22" s="14" t="s">
        <v>1545</v>
      </c>
      <c r="ACO22" s="14"/>
      <c r="ACP22" s="14"/>
      <c r="ACQ22" s="14">
        <v>27</v>
      </c>
      <c r="ACR22" s="14" t="s">
        <v>1476</v>
      </c>
      <c r="ACS22" s="14">
        <v>20</v>
      </c>
      <c r="ACT22" s="14" t="s">
        <v>1545</v>
      </c>
      <c r="ACU22" s="14"/>
      <c r="ACV22" s="14"/>
      <c r="ACW22" s="14">
        <v>27</v>
      </c>
      <c r="ACX22" s="14" t="s">
        <v>1476</v>
      </c>
      <c r="ACY22" s="14">
        <v>20</v>
      </c>
      <c r="ACZ22" s="14" t="s">
        <v>1545</v>
      </c>
      <c r="ADA22" s="14"/>
      <c r="ADB22" s="14"/>
      <c r="ADC22" s="14">
        <v>27</v>
      </c>
      <c r="ADD22" s="14" t="s">
        <v>1476</v>
      </c>
      <c r="ADE22" s="14">
        <v>20</v>
      </c>
      <c r="ADF22" s="14" t="s">
        <v>1545</v>
      </c>
      <c r="ADG22" s="14"/>
      <c r="ADH22" s="14"/>
      <c r="ADI22" s="14">
        <v>27</v>
      </c>
      <c r="ADJ22" s="14" t="s">
        <v>1476</v>
      </c>
      <c r="ADK22" s="14">
        <v>20</v>
      </c>
      <c r="ADL22" s="14" t="s">
        <v>1545</v>
      </c>
      <c r="ADM22" s="14"/>
      <c r="ADN22" s="14"/>
      <c r="ADO22" s="14">
        <v>27</v>
      </c>
      <c r="ADP22" s="14" t="s">
        <v>1476</v>
      </c>
      <c r="ADQ22" s="14">
        <v>20</v>
      </c>
      <c r="ADR22" s="14" t="s">
        <v>1545</v>
      </c>
      <c r="ADS22" s="14"/>
      <c r="ADT22" s="14"/>
      <c r="ADU22" s="14"/>
      <c r="ADV22" s="14"/>
      <c r="ADW22" s="14">
        <v>27</v>
      </c>
      <c r="ADX22" s="14" t="s">
        <v>1476</v>
      </c>
      <c r="ADY22" s="14">
        <v>20</v>
      </c>
      <c r="ADZ22" s="14" t="s">
        <v>1545</v>
      </c>
      <c r="AEA22" s="14"/>
      <c r="AEB22" s="14"/>
      <c r="AEC22" s="14"/>
      <c r="AED22" s="14"/>
      <c r="AEE22" s="14">
        <v>27</v>
      </c>
      <c r="AEF22" s="14" t="s">
        <v>1476</v>
      </c>
      <c r="AEG22" s="14">
        <v>20</v>
      </c>
      <c r="AEH22" s="14" t="s">
        <v>1545</v>
      </c>
      <c r="AEI22" s="14"/>
      <c r="AEJ22" s="14"/>
      <c r="AEK22" s="14"/>
      <c r="AEL22" s="14"/>
      <c r="AEM22" s="14">
        <v>27</v>
      </c>
      <c r="AEN22" s="14" t="s">
        <v>1476</v>
      </c>
      <c r="AEO22" s="14">
        <v>20</v>
      </c>
      <c r="AEP22" s="14" t="s">
        <v>1545</v>
      </c>
      <c r="AEQ22" s="14"/>
      <c r="AER22" s="14"/>
      <c r="AES22" s="14"/>
      <c r="AET22" s="14"/>
      <c r="AEU22" s="14">
        <v>27</v>
      </c>
      <c r="AEV22" s="14" t="s">
        <v>1476</v>
      </c>
      <c r="AEW22" s="14">
        <v>20</v>
      </c>
      <c r="AEX22" s="14" t="s">
        <v>1545</v>
      </c>
      <c r="AEY22" s="14"/>
      <c r="AEZ22" s="14"/>
      <c r="AFA22" s="14"/>
      <c r="AFB22" s="14"/>
      <c r="AFC22" s="14"/>
      <c r="AFD22" s="14"/>
      <c r="AFE22" s="14"/>
      <c r="AFF22" s="14"/>
      <c r="AFG22" s="14"/>
      <c r="AFH22" s="14"/>
      <c r="AFI22" s="14"/>
      <c r="AFJ22" s="14"/>
      <c r="AFK22" s="14"/>
      <c r="AFL22" s="14"/>
      <c r="AFM22" s="14"/>
      <c r="AFN22" s="14"/>
      <c r="AFO22" s="14"/>
      <c r="AFP22" s="14"/>
      <c r="AFQ22" s="14"/>
      <c r="AFR22" s="14"/>
      <c r="AFS22" s="14"/>
      <c r="AFT22" s="14"/>
      <c r="AFU22" s="14"/>
      <c r="AFV22" s="14"/>
      <c r="AFW22" s="14"/>
      <c r="AFX22" s="14"/>
      <c r="AFY22" s="14"/>
      <c r="AFZ22" s="14"/>
      <c r="AGA22" s="14">
        <f t="shared" ref="AGA22:AGC22" si="2051">AGA21+1</f>
        <v>20</v>
      </c>
      <c r="AGB22" s="14" t="s">
        <v>1691</v>
      </c>
      <c r="AGC22" s="14"/>
      <c r="AGD22" s="14"/>
      <c r="AGE22" s="14"/>
      <c r="AGF22" s="14"/>
      <c r="AGG22" s="14">
        <f t="shared" ref="AGG22:AGI22" si="2052">AGG21+1</f>
        <v>20</v>
      </c>
      <c r="AGH22" s="14" t="s">
        <v>1691</v>
      </c>
      <c r="AGI22" s="14"/>
      <c r="AGJ22" s="14"/>
      <c r="AGK22" s="14"/>
      <c r="AGL22" s="14"/>
      <c r="AGM22" s="14">
        <f t="shared" ref="AGM22:AGO22" si="2053">AGM21+1</f>
        <v>20</v>
      </c>
      <c r="AGN22" s="14" t="s">
        <v>1691</v>
      </c>
      <c r="AGO22" s="14"/>
      <c r="AGP22" s="14"/>
      <c r="AGQ22" s="14"/>
      <c r="AGR22" s="14"/>
      <c r="AGS22" s="14">
        <f t="shared" ref="AGS22:AGU22" si="2054">AGS21+1</f>
        <v>20</v>
      </c>
      <c r="AGT22" s="14" t="s">
        <v>1691</v>
      </c>
      <c r="AGU22" s="14"/>
      <c r="AGV22" s="14"/>
      <c r="AGW22" s="14"/>
      <c r="AGX22" s="14"/>
      <c r="AGY22" s="14">
        <f t="shared" ref="AGY22:AHA22" si="2055">AGY21+1</f>
        <v>20</v>
      </c>
      <c r="AGZ22" s="14" t="s">
        <v>1691</v>
      </c>
      <c r="AHA22" s="14"/>
      <c r="AHB22" s="14"/>
      <c r="AHC22" s="14"/>
      <c r="AHD22" s="14"/>
      <c r="AHE22" s="14">
        <f t="shared" ref="AHE22:AHG22" si="2056">AHE21+1</f>
        <v>20</v>
      </c>
      <c r="AHF22" s="14" t="s">
        <v>1691</v>
      </c>
      <c r="AHG22" s="14"/>
      <c r="AHH22" s="14"/>
      <c r="AHI22" s="14"/>
      <c r="AHJ22" s="14"/>
      <c r="AHK22" s="14">
        <f t="shared" ref="AHK22:AHM22" si="2057">AHK21+1</f>
        <v>20</v>
      </c>
      <c r="AHL22" s="14" t="s">
        <v>1691</v>
      </c>
      <c r="AHM22" s="14"/>
      <c r="AHN22" s="14"/>
      <c r="AHO22" s="14"/>
      <c r="AHP22" s="14"/>
      <c r="AHQ22" s="14">
        <f t="shared" ref="AHQ22:AHS22" si="2058">AHQ21+1</f>
        <v>20</v>
      </c>
      <c r="AHR22" s="14" t="s">
        <v>1691</v>
      </c>
      <c r="AHS22" s="14"/>
      <c r="AHT22" s="14"/>
      <c r="AHU22" s="14"/>
      <c r="AHV22" s="14"/>
      <c r="AHW22" s="14">
        <f t="shared" ref="AHW22:AHY22" si="2059">AHW21+1</f>
        <v>20</v>
      </c>
      <c r="AHX22" s="14" t="s">
        <v>1691</v>
      </c>
      <c r="AHY22" s="14"/>
      <c r="AHZ22" s="14"/>
      <c r="AIA22" s="14"/>
      <c r="AIB22" s="14"/>
      <c r="AIC22" s="14">
        <f t="shared" ref="AIC22:AIE22" si="2060">AIC21+1</f>
        <v>20</v>
      </c>
      <c r="AID22" s="14" t="s">
        <v>1691</v>
      </c>
      <c r="AIE22" s="14"/>
      <c r="AIF22" s="14"/>
      <c r="AIG22" s="14"/>
      <c r="AIH22" s="14"/>
      <c r="AII22" s="14">
        <f t="shared" ref="AII22:AIK22" si="2061">AII21+1</f>
        <v>20</v>
      </c>
      <c r="AIJ22" s="14" t="s">
        <v>1691</v>
      </c>
      <c r="AIK22" s="14"/>
      <c r="AIL22" s="14"/>
      <c r="AIM22" s="14"/>
      <c r="AIN22" s="14"/>
      <c r="AIO22" s="14">
        <f t="shared" ref="AIO22:AIQ22" si="2062">AIO21+1</f>
        <v>20</v>
      </c>
      <c r="AIP22" s="14" t="s">
        <v>1691</v>
      </c>
      <c r="AIQ22" s="14"/>
      <c r="AIR22" s="14"/>
      <c r="AIS22" s="14"/>
      <c r="AIT22" s="14"/>
      <c r="AIU22" s="14">
        <f t="shared" ref="AIU22:AIW22" si="2063">AIU21+1</f>
        <v>20</v>
      </c>
      <c r="AIV22" s="14" t="s">
        <v>1691</v>
      </c>
      <c r="AIW22" s="14"/>
      <c r="AIX22" s="14"/>
      <c r="AIY22" s="14"/>
      <c r="AIZ22" s="14"/>
      <c r="AJA22" s="14">
        <f t="shared" ref="AJA22:AJC22" si="2064">AJA21+1</f>
        <v>20</v>
      </c>
      <c r="AJB22" s="14" t="s">
        <v>1691</v>
      </c>
      <c r="AJC22" s="14"/>
      <c r="AJD22" s="14"/>
      <c r="AJE22" s="14"/>
      <c r="AJF22" s="14"/>
      <c r="AJG22" s="14"/>
      <c r="AJH22" s="14"/>
      <c r="AJI22" s="14"/>
      <c r="AJJ22" s="14"/>
      <c r="AJK22" s="14"/>
      <c r="AJL22" s="14"/>
      <c r="AJM22" s="14"/>
      <c r="AJN22" s="14"/>
      <c r="AJO22" s="14"/>
      <c r="AJP22" s="14"/>
      <c r="AJQ22" s="14"/>
      <c r="AJR22" s="14"/>
      <c r="AJS22" s="14"/>
      <c r="AJT22" s="14"/>
      <c r="AJU22" s="14"/>
      <c r="AJV22" s="14"/>
      <c r="AJW22" s="14"/>
      <c r="AJX22" s="14"/>
      <c r="AJY22" s="14"/>
      <c r="AJZ22" s="14"/>
      <c r="AKA22" s="14"/>
      <c r="AKB22" s="14"/>
      <c r="AKC22" s="14"/>
      <c r="AKD22" s="14"/>
      <c r="AKE22" s="14"/>
      <c r="AKF22" s="14"/>
      <c r="AKG22" s="14"/>
      <c r="AKH22" s="14"/>
      <c r="AKI22" s="14"/>
      <c r="AKJ22" s="14"/>
      <c r="AKK22" s="14"/>
      <c r="AKL22" s="14"/>
      <c r="AKM22" s="14"/>
      <c r="AKN22" s="14"/>
      <c r="AKO22" s="14"/>
      <c r="AKP22" s="14"/>
      <c r="AKQ22" s="14"/>
      <c r="AKR22" s="14"/>
      <c r="AKS22" s="14"/>
      <c r="AKT22" s="14"/>
      <c r="AKU22" s="14"/>
      <c r="AKV22" s="14"/>
      <c r="AKW22" s="14"/>
      <c r="AKX22" s="14"/>
      <c r="AKY22" s="14"/>
      <c r="AKZ22" s="14"/>
      <c r="ALA22" s="14"/>
      <c r="ALB22" s="14"/>
      <c r="ALC22" s="14"/>
      <c r="ALD22" s="14"/>
      <c r="ALE22" s="14"/>
      <c r="ALF22" s="14"/>
      <c r="ALG22" s="14"/>
      <c r="ALH22" s="14"/>
      <c r="ALI22" s="14"/>
      <c r="ALJ22" s="14"/>
      <c r="ALK22" s="14"/>
      <c r="ALL22" s="14"/>
      <c r="ALM22" s="14"/>
      <c r="ALN22" s="14"/>
      <c r="ALO22" s="14"/>
      <c r="ALP22" s="14"/>
      <c r="ALQ22" s="14"/>
      <c r="ALR22" s="14"/>
      <c r="ALS22" s="14"/>
      <c r="ALT22" s="14"/>
      <c r="ALU22" s="14"/>
      <c r="ALV22" s="14"/>
      <c r="ALW22" s="14"/>
      <c r="ALX22" s="14"/>
      <c r="ALY22" s="14"/>
      <c r="ALZ22" s="14"/>
      <c r="AMA22" s="14"/>
      <c r="AMB22" s="14"/>
      <c r="AMC22" s="14"/>
      <c r="AMD22" s="14"/>
      <c r="AME22" s="14"/>
      <c r="AMF22" s="14"/>
      <c r="AMG22" s="14"/>
      <c r="AMH22" s="14"/>
      <c r="AMI22" s="14"/>
      <c r="AMJ22" s="14"/>
      <c r="AMK22" s="14"/>
      <c r="AML22" s="14"/>
      <c r="AMM22" s="14"/>
      <c r="AMN22" s="14"/>
      <c r="AMO22" s="14"/>
      <c r="AMP22" s="14"/>
      <c r="AMQ22" s="14"/>
      <c r="AMR22" s="14"/>
      <c r="AMS22" s="14"/>
      <c r="AMT22" s="14"/>
      <c r="AMU22" s="14"/>
      <c r="AMV22" s="14"/>
      <c r="AMW22" s="14"/>
      <c r="AMX22" s="14"/>
      <c r="AMY22" s="14"/>
      <c r="AMZ22" s="14"/>
      <c r="ANA22" s="14"/>
      <c r="ANB22" s="14"/>
      <c r="ANC22" s="14"/>
      <c r="AND22" s="14"/>
      <c r="ANE22" s="14"/>
      <c r="ANF22" s="14"/>
      <c r="ANG22" s="14"/>
      <c r="ANH22" s="14"/>
      <c r="ANI22" s="14"/>
      <c r="ANJ22" s="14"/>
      <c r="ANK22" s="14"/>
      <c r="ANL22" s="14"/>
      <c r="ANM22" s="14"/>
      <c r="ANN22" s="14"/>
      <c r="ANO22" s="14"/>
      <c r="ANP22" s="14"/>
      <c r="ANQ22" s="14"/>
      <c r="ANR22" s="14"/>
      <c r="ANS22" s="14"/>
      <c r="ANT22" s="14"/>
      <c r="ANU22" s="14"/>
      <c r="ANV22" s="14"/>
      <c r="ANW22" s="14"/>
      <c r="ANX22" s="14"/>
      <c r="ANY22" s="14"/>
      <c r="ANZ22" s="14"/>
      <c r="AOA22" s="14"/>
      <c r="AOB22" s="14"/>
      <c r="AOC22" s="14"/>
      <c r="AOD22" s="14"/>
      <c r="AOE22" s="14"/>
      <c r="AOF22" s="14"/>
      <c r="AOG22" s="14"/>
      <c r="AOH22" s="14"/>
      <c r="AOI22" s="14"/>
      <c r="AOJ22" s="14"/>
      <c r="AOK22" s="14"/>
      <c r="AOL22" s="14"/>
      <c r="AOM22" s="14"/>
      <c r="AON22" s="14"/>
      <c r="AOO22" s="14"/>
      <c r="AOP22" s="14"/>
      <c r="AOQ22" s="14"/>
      <c r="AOR22" s="14"/>
      <c r="AOS22" s="14"/>
      <c r="AOT22" s="14"/>
      <c r="AOU22" s="14"/>
      <c r="AOV22" s="14"/>
      <c r="AOW22" s="14"/>
      <c r="AOX22" s="14"/>
      <c r="AOY22" s="14"/>
      <c r="AOZ22" s="14"/>
      <c r="APA22" s="14"/>
      <c r="APB22" s="14"/>
      <c r="APC22" s="14"/>
      <c r="APD22" s="14"/>
      <c r="APE22" s="14"/>
      <c r="APF22" s="14"/>
      <c r="APG22" s="14"/>
      <c r="APH22" s="14"/>
      <c r="API22" s="14"/>
      <c r="APJ22" s="14"/>
      <c r="APK22" s="14"/>
      <c r="APL22" s="14"/>
      <c r="APM22" s="14"/>
      <c r="APN22" s="14"/>
      <c r="APO22" s="14"/>
      <c r="APP22" s="14"/>
      <c r="APQ22" s="14"/>
      <c r="APR22" s="14"/>
      <c r="APS22" s="14"/>
      <c r="APT22" s="14"/>
      <c r="APU22" s="14"/>
      <c r="APV22" s="14"/>
      <c r="APW22" s="14"/>
      <c r="APX22" s="14"/>
      <c r="APY22" s="14"/>
      <c r="APZ22" s="14"/>
      <c r="AQA22" s="14"/>
      <c r="AQB22" s="14"/>
      <c r="AQC22" s="14"/>
      <c r="AQD22" s="14"/>
      <c r="AQE22" s="14"/>
      <c r="AQF22" s="14"/>
      <c r="AQG22" s="14"/>
      <c r="AQH22" s="14"/>
      <c r="AQI22" s="14"/>
      <c r="AQJ22" s="14"/>
      <c r="AQK22" s="14"/>
      <c r="AQL22" s="14"/>
      <c r="AQM22" s="14"/>
      <c r="AQN22" s="14"/>
      <c r="AQO22" s="14"/>
      <c r="AQP22" s="14"/>
      <c r="AQQ22" s="14"/>
      <c r="AQR22" s="14"/>
      <c r="AQS22" s="14"/>
      <c r="AQT22" s="14"/>
      <c r="AQU22" s="14"/>
      <c r="AQV22" s="14"/>
      <c r="AQW22" s="14"/>
      <c r="AQX22" s="14"/>
      <c r="AQY22" s="14"/>
      <c r="AQZ22" s="14"/>
      <c r="ARA22" s="14"/>
      <c r="ARB22" s="14"/>
      <c r="ARC22" s="14"/>
      <c r="ARD22" s="14"/>
      <c r="ARE22" s="14"/>
      <c r="ARF22" s="14"/>
      <c r="ARG22" s="14"/>
      <c r="ARH22" s="14"/>
      <c r="ARI22" s="14"/>
      <c r="ARJ22" s="14"/>
      <c r="ARK22" s="14"/>
      <c r="ARL22" s="14"/>
      <c r="ARM22" s="14"/>
      <c r="ARN22" s="14"/>
      <c r="ARO22" s="14"/>
      <c r="ARP22" s="14"/>
      <c r="ARQ22" s="14"/>
      <c r="ARR22" s="14"/>
      <c r="ARS22" s="14"/>
      <c r="ART22" s="14"/>
      <c r="ARU22" s="14"/>
      <c r="ARV22" s="14"/>
      <c r="ARW22" s="14"/>
      <c r="ARX22" s="14"/>
      <c r="ARY22" s="14"/>
      <c r="ARZ22" s="14"/>
      <c r="ASA22" s="14"/>
      <c r="ASB22" s="14"/>
      <c r="ASC22" s="14"/>
      <c r="ASD22" s="14"/>
      <c r="ASE22" s="14"/>
      <c r="ASF22" s="14"/>
      <c r="ASG22" s="14"/>
      <c r="ASH22" s="14"/>
      <c r="ASI22" s="14"/>
      <c r="ASJ22" s="14"/>
      <c r="ASK22" s="14"/>
      <c r="ASL22" s="14"/>
      <c r="ASM22" s="14"/>
      <c r="ASN22" s="14"/>
      <c r="ASO22" s="14"/>
      <c r="ASP22" s="14"/>
    </row>
    <row r="23" spans="5:1186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>
        <f t="shared" si="1666"/>
        <v>21</v>
      </c>
      <c r="XT23" s="14" t="s">
        <v>999</v>
      </c>
      <c r="XU23" s="14"/>
      <c r="XV23" s="14"/>
      <c r="XW23" s="14"/>
      <c r="XX23" s="14"/>
      <c r="XY23" s="14">
        <f t="shared" si="1667"/>
        <v>21</v>
      </c>
      <c r="XZ23" s="14" t="s">
        <v>999</v>
      </c>
      <c r="YA23" s="14"/>
      <c r="YB23" s="14"/>
      <c r="YC23" s="14"/>
      <c r="YD23" s="14"/>
      <c r="YE23" s="14">
        <f t="shared" si="1668"/>
        <v>21</v>
      </c>
      <c r="YF23" s="14" t="s">
        <v>999</v>
      </c>
      <c r="YG23" s="14"/>
      <c r="YH23" s="14"/>
      <c r="YI23" s="14"/>
      <c r="YJ23" s="14"/>
      <c r="YK23" s="14">
        <f t="shared" si="1669"/>
        <v>21</v>
      </c>
      <c r="YL23" s="14" t="s">
        <v>999</v>
      </c>
      <c r="YM23" s="14"/>
      <c r="YN23" s="14"/>
      <c r="YO23" s="14"/>
      <c r="YP23" s="14"/>
      <c r="YQ23" s="14">
        <f t="shared" ca="1" si="1670"/>
        <v>21</v>
      </c>
      <c r="YR23" s="14" t="s">
        <v>999</v>
      </c>
      <c r="YS23" s="14"/>
      <c r="YT23" s="14"/>
      <c r="YU23" s="14"/>
      <c r="YV23" s="14"/>
      <c r="YW23" s="14">
        <f t="shared" ca="1" si="1671"/>
        <v>21</v>
      </c>
      <c r="YX23" s="14" t="s">
        <v>999</v>
      </c>
      <c r="YY23" s="14"/>
      <c r="YZ23" s="14"/>
      <c r="ZA23" s="14"/>
      <c r="ZB23" s="14"/>
      <c r="ZC23" s="14">
        <f t="shared" ca="1" si="1672"/>
        <v>21</v>
      </c>
      <c r="ZD23" s="14" t="s">
        <v>999</v>
      </c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>
        <v>28</v>
      </c>
      <c r="ZP23" s="14" t="s">
        <v>1477</v>
      </c>
      <c r="ZQ23" s="14"/>
      <c r="ZR23" s="14"/>
      <c r="ZS23" s="14">
        <v>28</v>
      </c>
      <c r="ZT23" s="14" t="s">
        <v>1477</v>
      </c>
      <c r="ZU23" s="14"/>
      <c r="ZV23" s="14"/>
      <c r="ZW23" s="14">
        <v>28</v>
      </c>
      <c r="ZX23" s="14" t="s">
        <v>1477</v>
      </c>
      <c r="ZY23" s="14"/>
      <c r="ZZ23" s="14"/>
      <c r="AAA23" s="14">
        <v>28</v>
      </c>
      <c r="AAB23" s="14" t="s">
        <v>1477</v>
      </c>
      <c r="AAC23" s="14"/>
      <c r="AAD23" s="14"/>
      <c r="AAE23" s="14">
        <v>28</v>
      </c>
      <c r="AAF23" s="14" t="s">
        <v>1477</v>
      </c>
      <c r="AAG23" s="14"/>
      <c r="AAH23" s="14"/>
      <c r="AAI23" s="14">
        <v>28</v>
      </c>
      <c r="AAJ23" s="14" t="s">
        <v>1477</v>
      </c>
      <c r="AAK23" s="14"/>
      <c r="AAL23" s="14"/>
      <c r="AAM23" s="14">
        <v>28</v>
      </c>
      <c r="AAN23" s="14" t="s">
        <v>1477</v>
      </c>
      <c r="AAO23" s="14"/>
      <c r="AAP23" s="14"/>
      <c r="AAQ23" s="14">
        <v>28</v>
      </c>
      <c r="AAR23" s="14" t="s">
        <v>1477</v>
      </c>
      <c r="AAS23" s="14"/>
      <c r="AAT23" s="14"/>
      <c r="AAU23" s="14">
        <v>28</v>
      </c>
      <c r="AAV23" s="14" t="s">
        <v>1477</v>
      </c>
      <c r="AAW23" s="14"/>
      <c r="AAX23" s="14"/>
      <c r="AAY23" s="14">
        <v>28</v>
      </c>
      <c r="AAZ23" s="14" t="s">
        <v>1477</v>
      </c>
      <c r="ABA23" s="14"/>
      <c r="ABB23" s="14"/>
      <c r="ABC23" s="14">
        <v>28</v>
      </c>
      <c r="ABD23" s="14" t="s">
        <v>1477</v>
      </c>
      <c r="ABE23" s="14"/>
      <c r="ABF23" s="14"/>
      <c r="ABG23" s="14">
        <v>28</v>
      </c>
      <c r="ABH23" s="14" t="s">
        <v>1477</v>
      </c>
      <c r="ABI23" s="14"/>
      <c r="ABJ23" s="14"/>
      <c r="ABK23" s="14">
        <v>28</v>
      </c>
      <c r="ABL23" s="14" t="s">
        <v>1477</v>
      </c>
      <c r="ABM23" s="14"/>
      <c r="ABN23" s="14"/>
      <c r="ABO23" s="14">
        <v>28</v>
      </c>
      <c r="ABP23" s="14" t="s">
        <v>1477</v>
      </c>
      <c r="ABQ23" s="14"/>
      <c r="ABR23" s="14"/>
      <c r="ABS23" s="14">
        <v>28</v>
      </c>
      <c r="ABT23" s="14" t="s">
        <v>1477</v>
      </c>
      <c r="ABU23" s="14"/>
      <c r="ABV23" s="14"/>
      <c r="ABW23" s="14">
        <v>28</v>
      </c>
      <c r="ABX23" s="14" t="s">
        <v>1477</v>
      </c>
      <c r="ABY23" s="14"/>
      <c r="ABZ23" s="14"/>
      <c r="ACA23" s="14">
        <v>28</v>
      </c>
      <c r="ACB23" s="14" t="s">
        <v>1477</v>
      </c>
      <c r="ACC23" s="14"/>
      <c r="ACD23" s="14"/>
      <c r="ACE23" s="14">
        <v>28</v>
      </c>
      <c r="ACF23" s="14" t="s">
        <v>1477</v>
      </c>
      <c r="ACG23" s="14">
        <v>21</v>
      </c>
      <c r="ACH23" s="14" t="s">
        <v>1546</v>
      </c>
      <c r="ACI23" s="14"/>
      <c r="ACJ23" s="14"/>
      <c r="ACK23" s="14">
        <v>28</v>
      </c>
      <c r="ACL23" s="14" t="s">
        <v>1477</v>
      </c>
      <c r="ACM23" s="14">
        <v>21</v>
      </c>
      <c r="ACN23" s="14" t="s">
        <v>1546</v>
      </c>
      <c r="ACO23" s="14"/>
      <c r="ACP23" s="14"/>
      <c r="ACQ23" s="14">
        <v>28</v>
      </c>
      <c r="ACR23" s="14" t="s">
        <v>1477</v>
      </c>
      <c r="ACS23" s="14">
        <v>21</v>
      </c>
      <c r="ACT23" s="14" t="s">
        <v>1546</v>
      </c>
      <c r="ACU23" s="14"/>
      <c r="ACV23" s="14"/>
      <c r="ACW23" s="14">
        <v>28</v>
      </c>
      <c r="ACX23" s="14" t="s">
        <v>1477</v>
      </c>
      <c r="ACY23" s="14">
        <v>21</v>
      </c>
      <c r="ACZ23" s="14" t="s">
        <v>1546</v>
      </c>
      <c r="ADA23" s="14"/>
      <c r="ADB23" s="14"/>
      <c r="ADC23" s="14">
        <v>28</v>
      </c>
      <c r="ADD23" s="14" t="s">
        <v>1477</v>
      </c>
      <c r="ADE23" s="14">
        <v>21</v>
      </c>
      <c r="ADF23" s="14" t="s">
        <v>1546</v>
      </c>
      <c r="ADG23" s="14"/>
      <c r="ADH23" s="14"/>
      <c r="ADI23" s="14">
        <v>28</v>
      </c>
      <c r="ADJ23" s="14" t="s">
        <v>1477</v>
      </c>
      <c r="ADK23" s="14">
        <v>21</v>
      </c>
      <c r="ADL23" s="14" t="s">
        <v>1546</v>
      </c>
      <c r="ADM23" s="14"/>
      <c r="ADN23" s="14"/>
      <c r="ADO23" s="14">
        <v>28</v>
      </c>
      <c r="ADP23" s="14" t="s">
        <v>1477</v>
      </c>
      <c r="ADQ23" s="14">
        <v>21</v>
      </c>
      <c r="ADR23" s="14" t="s">
        <v>1546</v>
      </c>
      <c r="ADS23" s="14"/>
      <c r="ADT23" s="14"/>
      <c r="ADU23" s="14"/>
      <c r="ADV23" s="14"/>
      <c r="ADW23" s="14">
        <v>28</v>
      </c>
      <c r="ADX23" s="14" t="s">
        <v>1477</v>
      </c>
      <c r="ADY23" s="14">
        <v>21</v>
      </c>
      <c r="ADZ23" s="14" t="s">
        <v>1546</v>
      </c>
      <c r="AEA23" s="14"/>
      <c r="AEB23" s="14"/>
      <c r="AEC23" s="14"/>
      <c r="AED23" s="14"/>
      <c r="AEE23" s="14">
        <v>28</v>
      </c>
      <c r="AEF23" s="14" t="s">
        <v>1477</v>
      </c>
      <c r="AEG23" s="14">
        <v>21</v>
      </c>
      <c r="AEH23" s="14" t="s">
        <v>1546</v>
      </c>
      <c r="AEI23" s="14"/>
      <c r="AEJ23" s="14"/>
      <c r="AEK23" s="14"/>
      <c r="AEL23" s="14"/>
      <c r="AEM23" s="14">
        <v>28</v>
      </c>
      <c r="AEN23" s="14" t="s">
        <v>1477</v>
      </c>
      <c r="AEO23" s="14">
        <v>21</v>
      </c>
      <c r="AEP23" s="14" t="s">
        <v>1546</v>
      </c>
      <c r="AEQ23" s="14"/>
      <c r="AER23" s="14"/>
      <c r="AES23" s="14"/>
      <c r="AET23" s="14"/>
      <c r="AEU23" s="14">
        <v>28</v>
      </c>
      <c r="AEV23" s="14" t="s">
        <v>1477</v>
      </c>
      <c r="AEW23" s="14">
        <v>21</v>
      </c>
      <c r="AEX23" s="14" t="s">
        <v>1546</v>
      </c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>
        <f t="shared" ref="AGA23:AGC23" si="2065">AGA22+1</f>
        <v>21</v>
      </c>
      <c r="AGB23" s="14" t="s">
        <v>1692</v>
      </c>
      <c r="AGC23" s="14"/>
      <c r="AGD23" s="14"/>
      <c r="AGE23" s="14"/>
      <c r="AGF23" s="14"/>
      <c r="AGG23" s="14">
        <f t="shared" ref="AGG23:AGI23" si="2066">AGG22+1</f>
        <v>21</v>
      </c>
      <c r="AGH23" s="14" t="s">
        <v>1692</v>
      </c>
      <c r="AGI23" s="14"/>
      <c r="AGJ23" s="14"/>
      <c r="AGK23" s="14"/>
      <c r="AGL23" s="14"/>
      <c r="AGM23" s="14">
        <f t="shared" ref="AGM23:AGO23" si="2067">AGM22+1</f>
        <v>21</v>
      </c>
      <c r="AGN23" s="14" t="s">
        <v>1692</v>
      </c>
      <c r="AGO23" s="14"/>
      <c r="AGP23" s="14"/>
      <c r="AGQ23" s="14"/>
      <c r="AGR23" s="14"/>
      <c r="AGS23" s="14">
        <f t="shared" ref="AGS23:AGU23" si="2068">AGS22+1</f>
        <v>21</v>
      </c>
      <c r="AGT23" s="14" t="s">
        <v>1692</v>
      </c>
      <c r="AGU23" s="14"/>
      <c r="AGV23" s="14"/>
      <c r="AGW23" s="14"/>
      <c r="AGX23" s="14"/>
      <c r="AGY23" s="14">
        <f t="shared" ref="AGY23:AHA23" si="2069">AGY22+1</f>
        <v>21</v>
      </c>
      <c r="AGZ23" s="14" t="s">
        <v>1692</v>
      </c>
      <c r="AHA23" s="14"/>
      <c r="AHB23" s="14"/>
      <c r="AHC23" s="14"/>
      <c r="AHD23" s="14"/>
      <c r="AHE23" s="14">
        <f t="shared" ref="AHE23:AHG23" si="2070">AHE22+1</f>
        <v>21</v>
      </c>
      <c r="AHF23" s="14" t="s">
        <v>1692</v>
      </c>
      <c r="AHG23" s="14"/>
      <c r="AHH23" s="14"/>
      <c r="AHI23" s="14"/>
      <c r="AHJ23" s="14"/>
      <c r="AHK23" s="14">
        <f t="shared" ref="AHK23:AHM23" si="2071">AHK22+1</f>
        <v>21</v>
      </c>
      <c r="AHL23" s="14" t="s">
        <v>1692</v>
      </c>
      <c r="AHM23" s="14"/>
      <c r="AHN23" s="14"/>
      <c r="AHO23" s="14"/>
      <c r="AHP23" s="14"/>
      <c r="AHQ23" s="14">
        <f t="shared" ref="AHQ23:AHS23" si="2072">AHQ22+1</f>
        <v>21</v>
      </c>
      <c r="AHR23" s="14" t="s">
        <v>1692</v>
      </c>
      <c r="AHS23" s="14"/>
      <c r="AHT23" s="14"/>
      <c r="AHU23" s="14"/>
      <c r="AHV23" s="14"/>
      <c r="AHW23" s="14">
        <f t="shared" ref="AHW23:AHY23" si="2073">AHW22+1</f>
        <v>21</v>
      </c>
      <c r="AHX23" s="14" t="s">
        <v>1692</v>
      </c>
      <c r="AHY23" s="14"/>
      <c r="AHZ23" s="14"/>
      <c r="AIA23" s="14"/>
      <c r="AIB23" s="14"/>
      <c r="AIC23" s="14">
        <f t="shared" ref="AIC23:AIE23" si="2074">AIC22+1</f>
        <v>21</v>
      </c>
      <c r="AID23" s="14" t="s">
        <v>1692</v>
      </c>
      <c r="AIE23" s="14"/>
      <c r="AIF23" s="14"/>
      <c r="AIG23" s="14"/>
      <c r="AIH23" s="14"/>
      <c r="AII23" s="14">
        <f t="shared" ref="AII23:AIK23" si="2075">AII22+1</f>
        <v>21</v>
      </c>
      <c r="AIJ23" s="14" t="s">
        <v>1692</v>
      </c>
      <c r="AIK23" s="14"/>
      <c r="AIL23" s="14"/>
      <c r="AIM23" s="14"/>
      <c r="AIN23" s="14"/>
      <c r="AIO23" s="14">
        <f t="shared" ref="AIO23:AIQ23" si="2076">AIO22+1</f>
        <v>21</v>
      </c>
      <c r="AIP23" s="14" t="s">
        <v>1692</v>
      </c>
      <c r="AIQ23" s="14"/>
      <c r="AIR23" s="14"/>
      <c r="AIS23" s="14"/>
      <c r="AIT23" s="14"/>
      <c r="AIU23" s="14">
        <f t="shared" ref="AIU23:AIW23" si="2077">AIU22+1</f>
        <v>21</v>
      </c>
      <c r="AIV23" s="14" t="s">
        <v>1692</v>
      </c>
      <c r="AIW23" s="14"/>
      <c r="AIX23" s="14"/>
      <c r="AIY23" s="14"/>
      <c r="AIZ23" s="14"/>
      <c r="AJA23" s="14">
        <f t="shared" ref="AJA23:AJC23" si="2078">AJA22+1</f>
        <v>21</v>
      </c>
      <c r="AJB23" s="14" t="s">
        <v>1692</v>
      </c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  <c r="ALZ23" s="14"/>
      <c r="AMA23" s="14"/>
      <c r="AMB23" s="14"/>
      <c r="AMC23" s="14"/>
      <c r="AMD23" s="14"/>
      <c r="AME23" s="14"/>
      <c r="AMF23" s="14"/>
      <c r="AMG23" s="14"/>
      <c r="AMH23" s="14"/>
      <c r="AMI23" s="14"/>
      <c r="AMJ23" s="14"/>
      <c r="AMK23" s="14"/>
      <c r="AML23" s="14"/>
      <c r="AMM23" s="14"/>
      <c r="AMN23" s="14"/>
      <c r="AMO23" s="14"/>
      <c r="AMP23" s="14"/>
      <c r="AMQ23" s="14"/>
      <c r="AMR23" s="14"/>
      <c r="AMS23" s="14"/>
      <c r="AMT23" s="14"/>
      <c r="AMU23" s="14"/>
      <c r="AMV23" s="14"/>
      <c r="AMW23" s="14"/>
      <c r="AMX23" s="14"/>
      <c r="AMY23" s="14"/>
      <c r="AMZ23" s="14"/>
      <c r="ANA23" s="14"/>
      <c r="ANB23" s="14"/>
      <c r="ANC23" s="14"/>
      <c r="AND23" s="14"/>
      <c r="ANE23" s="14"/>
      <c r="ANF23" s="14"/>
      <c r="ANG23" s="14"/>
      <c r="ANH23" s="14"/>
      <c r="ANI23" s="14"/>
      <c r="ANJ23" s="14"/>
      <c r="ANK23" s="14"/>
      <c r="ANL23" s="14"/>
      <c r="ANM23" s="14"/>
      <c r="ANN23" s="14"/>
      <c r="ANO23" s="14"/>
      <c r="ANP23" s="14"/>
      <c r="ANQ23" s="14"/>
      <c r="ANR23" s="14"/>
      <c r="ANS23" s="14"/>
      <c r="ANT23" s="14"/>
      <c r="ANU23" s="14"/>
      <c r="ANV23" s="14"/>
      <c r="ANW23" s="14"/>
      <c r="ANX23" s="14"/>
      <c r="ANY23" s="14"/>
      <c r="ANZ23" s="14"/>
      <c r="AOA23" s="14"/>
      <c r="AOB23" s="14"/>
      <c r="AOC23" s="14"/>
      <c r="AOD23" s="14"/>
      <c r="AOE23" s="14"/>
      <c r="AOF23" s="14"/>
      <c r="AOG23" s="14"/>
      <c r="AOH23" s="14"/>
      <c r="AOI23" s="14"/>
      <c r="AOJ23" s="14"/>
      <c r="AOK23" s="14"/>
      <c r="AOL23" s="14"/>
      <c r="AOM23" s="14"/>
      <c r="AON23" s="14"/>
      <c r="AOO23" s="14"/>
      <c r="AOP23" s="14"/>
      <c r="AOQ23" s="14"/>
      <c r="AOR23" s="14"/>
      <c r="AOS23" s="14"/>
      <c r="AOT23" s="14"/>
      <c r="AOU23" s="14"/>
      <c r="AOV23" s="14"/>
      <c r="AOW23" s="14"/>
      <c r="AOX23" s="14"/>
      <c r="AOY23" s="14"/>
      <c r="AOZ23" s="14"/>
      <c r="APA23" s="14"/>
      <c r="APB23" s="14"/>
      <c r="APC23" s="14"/>
      <c r="APD23" s="14"/>
      <c r="APE23" s="14"/>
      <c r="APF23" s="14"/>
      <c r="APG23" s="14"/>
      <c r="APH23" s="14"/>
      <c r="API23" s="14"/>
      <c r="APJ23" s="14"/>
      <c r="APK23" s="14"/>
      <c r="APL23" s="14"/>
      <c r="APM23" s="14"/>
      <c r="APN23" s="14"/>
      <c r="APO23" s="14"/>
      <c r="APP23" s="14"/>
      <c r="APQ23" s="14"/>
      <c r="APR23" s="14"/>
      <c r="APS23" s="14"/>
      <c r="APT23" s="14"/>
      <c r="APU23" s="14"/>
      <c r="APV23" s="14"/>
      <c r="APW23" s="14"/>
      <c r="APX23" s="14"/>
      <c r="APY23" s="14"/>
      <c r="APZ23" s="14"/>
      <c r="AQA23" s="14"/>
      <c r="AQB23" s="14"/>
      <c r="AQC23" s="14"/>
      <c r="AQD23" s="14"/>
      <c r="AQE23" s="14"/>
      <c r="AQF23" s="14"/>
      <c r="AQG23" s="14"/>
      <c r="AQH23" s="14"/>
      <c r="AQI23" s="14"/>
      <c r="AQJ23" s="14"/>
      <c r="AQK23" s="14"/>
      <c r="AQL23" s="14"/>
      <c r="AQM23" s="14"/>
      <c r="AQN23" s="14"/>
      <c r="AQO23" s="14"/>
      <c r="AQP23" s="14"/>
      <c r="AQQ23" s="14"/>
      <c r="AQR23" s="14"/>
      <c r="AQS23" s="14"/>
      <c r="AQT23" s="14"/>
      <c r="AQU23" s="14"/>
      <c r="AQV23" s="14"/>
      <c r="AQW23" s="14"/>
      <c r="AQX23" s="14"/>
      <c r="AQY23" s="14"/>
      <c r="AQZ23" s="14"/>
      <c r="ARA23" s="14"/>
      <c r="ARB23" s="14"/>
      <c r="ARC23" s="14"/>
      <c r="ARD23" s="14"/>
      <c r="ARE23" s="14"/>
      <c r="ARF23" s="14"/>
      <c r="ARG23" s="14"/>
      <c r="ARH23" s="14"/>
      <c r="ARI23" s="14"/>
      <c r="ARJ23" s="14"/>
      <c r="ARK23" s="14"/>
      <c r="ARL23" s="14"/>
      <c r="ARM23" s="14"/>
      <c r="ARN23" s="14"/>
      <c r="ARO23" s="14"/>
      <c r="ARP23" s="14"/>
      <c r="ARQ23" s="14"/>
      <c r="ARR23" s="14"/>
      <c r="ARS23" s="14"/>
      <c r="ART23" s="14"/>
      <c r="ARU23" s="14"/>
      <c r="ARV23" s="14"/>
      <c r="ARW23" s="14"/>
      <c r="ARX23" s="14"/>
      <c r="ARY23" s="14"/>
      <c r="ARZ23" s="14"/>
      <c r="ASA23" s="14"/>
      <c r="ASB23" s="14"/>
      <c r="ASC23" s="14"/>
      <c r="ASD23" s="14"/>
      <c r="ASE23" s="14"/>
      <c r="ASF23" s="14"/>
      <c r="ASG23" s="14"/>
      <c r="ASH23" s="14"/>
      <c r="ASI23" s="14"/>
      <c r="ASJ23" s="14"/>
      <c r="ASK23" s="14"/>
      <c r="ASL23" s="14"/>
      <c r="ASM23" s="14"/>
      <c r="ASN23" s="14"/>
      <c r="ASO23" s="14"/>
      <c r="ASP23" s="14"/>
    </row>
    <row r="24" spans="5:1186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14"/>
      <c r="NJ24" s="14"/>
      <c r="NK24" s="14"/>
      <c r="NL24" s="14"/>
      <c r="NM24" s="14"/>
      <c r="NN24" s="14"/>
      <c r="NO24" s="14"/>
      <c r="NP24" s="14"/>
      <c r="NQ24" s="14"/>
      <c r="NR24" s="14"/>
      <c r="NS24" s="14"/>
      <c r="NT24" s="14"/>
      <c r="NU24" s="14"/>
      <c r="NV24" s="14"/>
      <c r="NW24" s="14"/>
      <c r="NX24" s="14"/>
      <c r="NY24" s="14"/>
      <c r="NZ24" s="14"/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  <c r="QJ24" s="14"/>
      <c r="QK24" s="14"/>
      <c r="QL24" s="14"/>
      <c r="QM24" s="14"/>
      <c r="QN24" s="14"/>
      <c r="QO24" s="14"/>
      <c r="QP24" s="14"/>
      <c r="QQ24" s="14"/>
      <c r="QR24" s="14"/>
      <c r="QS24" s="14"/>
      <c r="QT24" s="14"/>
      <c r="QU24" s="14"/>
      <c r="QV24" s="14"/>
      <c r="QW24" s="14"/>
      <c r="QX24" s="14"/>
      <c r="QY24" s="14"/>
      <c r="QZ24" s="14"/>
      <c r="RA24" s="14"/>
      <c r="RB24" s="14"/>
      <c r="RC24" s="14"/>
      <c r="RD24" s="14"/>
      <c r="RE24" s="14"/>
      <c r="RF24" s="14"/>
      <c r="RG24" s="14"/>
      <c r="RH24" s="14"/>
      <c r="RI24" s="14"/>
      <c r="RJ24" s="14"/>
      <c r="RK24" s="14"/>
      <c r="RL24" s="14"/>
      <c r="RM24" s="14"/>
      <c r="RN24" s="14"/>
      <c r="RO24" s="14"/>
      <c r="RP24" s="14"/>
      <c r="RQ24" s="14"/>
      <c r="RR24" s="14"/>
      <c r="RS24" s="14"/>
      <c r="RT24" s="14"/>
      <c r="RU24" s="14"/>
      <c r="RV24" s="14"/>
      <c r="RW24" s="14"/>
      <c r="RX24" s="14"/>
      <c r="RY24" s="14"/>
      <c r="RZ24" s="14"/>
      <c r="SA24" s="14"/>
      <c r="SB24" s="14"/>
      <c r="SC24" s="14"/>
      <c r="SD24" s="14"/>
      <c r="SE24" s="14"/>
      <c r="SF24" s="14"/>
      <c r="SG24" s="14"/>
      <c r="SH24" s="14"/>
      <c r="SI24" s="14"/>
      <c r="SJ24" s="14"/>
      <c r="SK24" s="14"/>
      <c r="SL24" s="14"/>
      <c r="SM24" s="14"/>
      <c r="SN24" s="14"/>
      <c r="SO24" s="14"/>
      <c r="SP24" s="14"/>
      <c r="SQ24" s="14"/>
      <c r="SR24" s="14"/>
      <c r="SS24" s="14"/>
      <c r="ST24" s="14"/>
      <c r="SU24" s="14"/>
      <c r="SV24" s="14"/>
      <c r="SW24" s="14"/>
      <c r="SX24" s="14"/>
      <c r="SY24" s="14"/>
      <c r="SZ24" s="14"/>
      <c r="TA24" s="14"/>
      <c r="TB24" s="14"/>
      <c r="TC24" s="14"/>
      <c r="TD24" s="14"/>
      <c r="TE24" s="14"/>
      <c r="TF24" s="14"/>
      <c r="TG24" s="14"/>
      <c r="TH24" s="14"/>
      <c r="TI24" s="14"/>
      <c r="TJ24" s="14"/>
      <c r="TK24" s="14"/>
      <c r="TL24" s="14"/>
      <c r="TM24" s="14"/>
      <c r="TN24" s="14"/>
      <c r="TO24" s="14"/>
      <c r="TP24" s="14"/>
      <c r="TQ24" s="14"/>
      <c r="TR24" s="14"/>
      <c r="TS24" s="14"/>
      <c r="TT24" s="14"/>
      <c r="TU24" s="14"/>
      <c r="TV24" s="14"/>
      <c r="TW24" s="14"/>
      <c r="TX24" s="14"/>
      <c r="TY24" s="14"/>
      <c r="TZ24" s="14"/>
      <c r="UA24" s="14"/>
      <c r="UB24" s="14"/>
      <c r="UC24" s="14"/>
      <c r="UD24" s="14"/>
      <c r="UE24" s="14"/>
      <c r="UF24" s="14"/>
      <c r="UG24" s="14"/>
      <c r="UH24" s="14"/>
      <c r="UI24" s="14"/>
      <c r="UJ24" s="14"/>
      <c r="UK24" s="14"/>
      <c r="UL24" s="14"/>
      <c r="UM24" s="14"/>
      <c r="UN24" s="14"/>
      <c r="UO24" s="14"/>
      <c r="UP24" s="14"/>
      <c r="UQ24" s="14"/>
      <c r="UR24" s="14"/>
      <c r="US24" s="14"/>
      <c r="UT24" s="14"/>
      <c r="UU24" s="14"/>
      <c r="UV24" s="14"/>
      <c r="UW24" s="14"/>
      <c r="UX24" s="14"/>
      <c r="UY24" s="14"/>
      <c r="UZ24" s="14"/>
      <c r="VA24" s="14"/>
      <c r="VB24" s="14"/>
      <c r="VC24" s="14"/>
      <c r="VD24" s="14"/>
      <c r="VE24" s="14"/>
      <c r="VF24" s="14"/>
      <c r="VG24" s="14"/>
      <c r="VH24" s="14"/>
      <c r="VI24" s="14"/>
      <c r="VJ24" s="14"/>
      <c r="VK24" s="14"/>
      <c r="VL24" s="14"/>
      <c r="VM24" s="14"/>
      <c r="VN24" s="14"/>
      <c r="VO24" s="14"/>
      <c r="VP24" s="14"/>
      <c r="VQ24" s="14"/>
      <c r="VR24" s="14"/>
      <c r="VS24" s="14"/>
      <c r="VT24" s="14"/>
      <c r="VU24" s="14"/>
      <c r="VV24" s="14"/>
      <c r="VW24" s="14"/>
      <c r="VX24" s="14"/>
      <c r="VY24" s="14"/>
      <c r="VZ24" s="14"/>
      <c r="WA24" s="14"/>
      <c r="WB24" s="14"/>
      <c r="WC24" s="14"/>
      <c r="WD24" s="14"/>
      <c r="WE24" s="14"/>
      <c r="WF24" s="14"/>
      <c r="WG24" s="14"/>
      <c r="WH24" s="14"/>
      <c r="WI24" s="14"/>
      <c r="WJ24" s="14"/>
      <c r="WK24" s="14"/>
      <c r="WL24" s="14"/>
      <c r="WM24" s="14"/>
      <c r="WN24" s="14"/>
      <c r="WO24" s="14"/>
      <c r="WP24" s="14"/>
      <c r="WQ24" s="14"/>
      <c r="WR24" s="14"/>
      <c r="WS24" s="14"/>
      <c r="WT24" s="14"/>
      <c r="WU24" s="14"/>
      <c r="WV24" s="14"/>
      <c r="WW24" s="14"/>
      <c r="WX24" s="14"/>
      <c r="WY24" s="14"/>
      <c r="WZ24" s="14"/>
      <c r="XA24" s="14"/>
      <c r="XB24" s="14"/>
      <c r="XC24" s="14"/>
      <c r="XD24" s="14"/>
      <c r="XE24" s="14"/>
      <c r="XF24" s="14"/>
      <c r="XG24" s="14"/>
      <c r="XH24" s="14"/>
      <c r="XI24" s="14"/>
      <c r="XJ24" s="14"/>
      <c r="XK24" s="14"/>
      <c r="XL24" s="14"/>
      <c r="XM24" s="14"/>
      <c r="XN24" s="14"/>
      <c r="XO24" s="14"/>
      <c r="XP24" s="14"/>
      <c r="XQ24" s="14"/>
      <c r="XR24" s="14"/>
      <c r="XS24" s="14">
        <f t="shared" si="1666"/>
        <v>22</v>
      </c>
      <c r="XT24" s="14" t="s">
        <v>1446</v>
      </c>
      <c r="XU24" s="14"/>
      <c r="XV24" s="14"/>
      <c r="XW24" s="14"/>
      <c r="XX24" s="14"/>
      <c r="XY24" s="14">
        <f t="shared" si="1667"/>
        <v>22</v>
      </c>
      <c r="XZ24" s="14" t="s">
        <v>1446</v>
      </c>
      <c r="YA24" s="14"/>
      <c r="YB24" s="14"/>
      <c r="YC24" s="14"/>
      <c r="YD24" s="14"/>
      <c r="YE24" s="14">
        <f t="shared" si="1668"/>
        <v>22</v>
      </c>
      <c r="YF24" s="14" t="s">
        <v>1446</v>
      </c>
      <c r="YG24" s="14"/>
      <c r="YH24" s="14"/>
      <c r="YI24" s="14"/>
      <c r="YJ24" s="14"/>
      <c r="YK24" s="14">
        <f t="shared" si="1669"/>
        <v>22</v>
      </c>
      <c r="YL24" s="14" t="s">
        <v>1446</v>
      </c>
      <c r="YM24" s="14"/>
      <c r="YN24" s="14"/>
      <c r="YO24" s="14"/>
      <c r="YP24" s="14"/>
      <c r="YQ24" s="14">
        <f t="shared" ca="1" si="1670"/>
        <v>22</v>
      </c>
      <c r="YR24" s="14" t="s">
        <v>1446</v>
      </c>
      <c r="YS24" s="14"/>
      <c r="YT24" s="14"/>
      <c r="YU24" s="14"/>
      <c r="YV24" s="14"/>
      <c r="YW24" s="14">
        <f t="shared" ca="1" si="1671"/>
        <v>22</v>
      </c>
      <c r="YX24" s="14" t="s">
        <v>1446</v>
      </c>
      <c r="YY24" s="14"/>
      <c r="YZ24" s="14"/>
      <c r="ZA24" s="14"/>
      <c r="ZB24" s="14"/>
      <c r="ZC24" s="14">
        <f t="shared" ca="1" si="1672"/>
        <v>22</v>
      </c>
      <c r="ZD24" s="14" t="s">
        <v>1446</v>
      </c>
      <c r="ZE24" s="14"/>
      <c r="ZF24" s="14"/>
      <c r="ZG24" s="14"/>
      <c r="ZH24" s="14"/>
      <c r="ZI24" s="14"/>
      <c r="ZJ24" s="14"/>
      <c r="ZK24" s="14"/>
      <c r="ZL24" s="14"/>
      <c r="ZM24" s="14"/>
      <c r="ZN24" s="14"/>
      <c r="ZO24" s="14">
        <v>29</v>
      </c>
      <c r="ZP24" s="14" t="s">
        <v>1478</v>
      </c>
      <c r="ZQ24" s="14"/>
      <c r="ZR24" s="14"/>
      <c r="ZS24" s="14">
        <v>29</v>
      </c>
      <c r="ZT24" s="14" t="s">
        <v>1478</v>
      </c>
      <c r="ZU24" s="14"/>
      <c r="ZV24" s="14"/>
      <c r="ZW24" s="14">
        <v>29</v>
      </c>
      <c r="ZX24" s="14" t="s">
        <v>1478</v>
      </c>
      <c r="ZY24" s="14"/>
      <c r="ZZ24" s="14"/>
      <c r="AAA24" s="14">
        <v>29</v>
      </c>
      <c r="AAB24" s="14" t="s">
        <v>1478</v>
      </c>
      <c r="AAC24" s="14"/>
      <c r="AAD24" s="14"/>
      <c r="AAE24" s="14">
        <v>29</v>
      </c>
      <c r="AAF24" s="14" t="s">
        <v>1478</v>
      </c>
      <c r="AAG24" s="14"/>
      <c r="AAH24" s="14"/>
      <c r="AAI24" s="14">
        <v>29</v>
      </c>
      <c r="AAJ24" s="14" t="s">
        <v>1478</v>
      </c>
      <c r="AAK24" s="14"/>
      <c r="AAL24" s="14"/>
      <c r="AAM24" s="14">
        <v>29</v>
      </c>
      <c r="AAN24" s="14" t="s">
        <v>1478</v>
      </c>
      <c r="AAO24" s="14"/>
      <c r="AAP24" s="14"/>
      <c r="AAQ24" s="14">
        <v>29</v>
      </c>
      <c r="AAR24" s="14" t="s">
        <v>1478</v>
      </c>
      <c r="AAS24" s="14"/>
      <c r="AAT24" s="14"/>
      <c r="AAU24" s="14">
        <v>29</v>
      </c>
      <c r="AAV24" s="14" t="s">
        <v>1478</v>
      </c>
      <c r="AAW24" s="14"/>
      <c r="AAX24" s="14"/>
      <c r="AAY24" s="14">
        <v>29</v>
      </c>
      <c r="AAZ24" s="14" t="s">
        <v>1478</v>
      </c>
      <c r="ABA24" s="14"/>
      <c r="ABB24" s="14"/>
      <c r="ABC24" s="14">
        <v>29</v>
      </c>
      <c r="ABD24" s="14" t="s">
        <v>1478</v>
      </c>
      <c r="ABE24" s="14"/>
      <c r="ABF24" s="14"/>
      <c r="ABG24" s="14">
        <v>29</v>
      </c>
      <c r="ABH24" s="14" t="s">
        <v>1478</v>
      </c>
      <c r="ABI24" s="14"/>
      <c r="ABJ24" s="14"/>
      <c r="ABK24" s="14">
        <v>29</v>
      </c>
      <c r="ABL24" s="14" t="s">
        <v>1478</v>
      </c>
      <c r="ABM24" s="14"/>
      <c r="ABN24" s="14"/>
      <c r="ABO24" s="14">
        <v>29</v>
      </c>
      <c r="ABP24" s="14" t="s">
        <v>1478</v>
      </c>
      <c r="ABQ24" s="14"/>
      <c r="ABR24" s="14"/>
      <c r="ABS24" s="14">
        <v>29</v>
      </c>
      <c r="ABT24" s="14" t="s">
        <v>1478</v>
      </c>
      <c r="ABU24" s="14"/>
      <c r="ABV24" s="14"/>
      <c r="ABW24" s="14">
        <v>29</v>
      </c>
      <c r="ABX24" s="14" t="s">
        <v>1478</v>
      </c>
      <c r="ABY24" s="14"/>
      <c r="ABZ24" s="14"/>
      <c r="ACA24" s="14">
        <v>29</v>
      </c>
      <c r="ACB24" s="14" t="s">
        <v>1478</v>
      </c>
      <c r="ACC24" s="14"/>
      <c r="ACD24" s="14"/>
      <c r="ACE24" s="14">
        <v>29</v>
      </c>
      <c r="ACF24" s="14" t="s">
        <v>1478</v>
      </c>
      <c r="ACG24" s="14">
        <v>22</v>
      </c>
      <c r="ACH24" s="14" t="s">
        <v>1547</v>
      </c>
      <c r="ACI24" s="14"/>
      <c r="ACJ24" s="14"/>
      <c r="ACK24" s="14">
        <v>29</v>
      </c>
      <c r="ACL24" s="14" t="s">
        <v>1478</v>
      </c>
      <c r="ACM24" s="14">
        <v>22</v>
      </c>
      <c r="ACN24" s="14" t="s">
        <v>1547</v>
      </c>
      <c r="ACO24" s="14"/>
      <c r="ACP24" s="14"/>
      <c r="ACQ24" s="14">
        <v>29</v>
      </c>
      <c r="ACR24" s="14" t="s">
        <v>1478</v>
      </c>
      <c r="ACS24" s="14">
        <v>22</v>
      </c>
      <c r="ACT24" s="14" t="s">
        <v>1547</v>
      </c>
      <c r="ACU24" s="14"/>
      <c r="ACV24" s="14"/>
      <c r="ACW24" s="14">
        <v>29</v>
      </c>
      <c r="ACX24" s="14" t="s">
        <v>1478</v>
      </c>
      <c r="ACY24" s="14">
        <v>22</v>
      </c>
      <c r="ACZ24" s="14" t="s">
        <v>1547</v>
      </c>
      <c r="ADA24" s="14"/>
      <c r="ADB24" s="14"/>
      <c r="ADC24" s="14">
        <v>29</v>
      </c>
      <c r="ADD24" s="14" t="s">
        <v>1478</v>
      </c>
      <c r="ADE24" s="14">
        <v>22</v>
      </c>
      <c r="ADF24" s="14" t="s">
        <v>1547</v>
      </c>
      <c r="ADG24" s="14"/>
      <c r="ADH24" s="14"/>
      <c r="ADI24" s="14">
        <v>29</v>
      </c>
      <c r="ADJ24" s="14" t="s">
        <v>1478</v>
      </c>
      <c r="ADK24" s="14">
        <v>22</v>
      </c>
      <c r="ADL24" s="14" t="s">
        <v>1547</v>
      </c>
      <c r="ADM24" s="14"/>
      <c r="ADN24" s="14"/>
      <c r="ADO24" s="14">
        <v>29</v>
      </c>
      <c r="ADP24" s="14" t="s">
        <v>1478</v>
      </c>
      <c r="ADQ24" s="14">
        <v>22</v>
      </c>
      <c r="ADR24" s="14" t="s">
        <v>1547</v>
      </c>
      <c r="ADS24" s="14"/>
      <c r="ADT24" s="14"/>
      <c r="ADU24" s="14"/>
      <c r="ADV24" s="14"/>
      <c r="ADW24" s="14">
        <v>29</v>
      </c>
      <c r="ADX24" s="14" t="s">
        <v>1478</v>
      </c>
      <c r="ADY24" s="14">
        <v>22</v>
      </c>
      <c r="ADZ24" s="14" t="s">
        <v>1547</v>
      </c>
      <c r="AEA24" s="14"/>
      <c r="AEB24" s="14"/>
      <c r="AEC24" s="14"/>
      <c r="AED24" s="14"/>
      <c r="AEE24" s="14">
        <v>29</v>
      </c>
      <c r="AEF24" s="14" t="s">
        <v>1478</v>
      </c>
      <c r="AEG24" s="14">
        <v>22</v>
      </c>
      <c r="AEH24" s="14" t="s">
        <v>1547</v>
      </c>
      <c r="AEI24" s="14"/>
      <c r="AEJ24" s="14"/>
      <c r="AEK24" s="14"/>
      <c r="AEL24" s="14"/>
      <c r="AEM24" s="14">
        <v>29</v>
      </c>
      <c r="AEN24" s="14" t="s">
        <v>1478</v>
      </c>
      <c r="AEO24" s="14">
        <v>22</v>
      </c>
      <c r="AEP24" s="14" t="s">
        <v>1547</v>
      </c>
      <c r="AEQ24" s="14"/>
      <c r="AER24" s="14"/>
      <c r="AES24" s="14"/>
      <c r="AET24" s="14"/>
      <c r="AEU24" s="14">
        <v>29</v>
      </c>
      <c r="AEV24" s="14" t="s">
        <v>1478</v>
      </c>
      <c r="AEW24" s="14">
        <v>22</v>
      </c>
      <c r="AEX24" s="14" t="s">
        <v>1547</v>
      </c>
      <c r="AEY24" s="14"/>
      <c r="AEZ24" s="14"/>
      <c r="AFA24" s="14"/>
      <c r="AFB24" s="14"/>
      <c r="AFC24" s="14"/>
      <c r="AFD24" s="14"/>
      <c r="AFE24" s="14"/>
      <c r="AFF24" s="14"/>
      <c r="AFG24" s="14"/>
      <c r="AFH24" s="14"/>
      <c r="AFI24" s="14"/>
      <c r="AFJ24" s="14"/>
      <c r="AFK24" s="14"/>
      <c r="AFL24" s="14"/>
      <c r="AFM24" s="14"/>
      <c r="AFN24" s="14"/>
      <c r="AFO24" s="14"/>
      <c r="AFP24" s="14"/>
      <c r="AFQ24" s="14"/>
      <c r="AFR24" s="14"/>
      <c r="AFS24" s="14"/>
      <c r="AFT24" s="14"/>
      <c r="AFU24" s="14"/>
      <c r="AFV24" s="14"/>
      <c r="AFW24" s="14"/>
      <c r="AFX24" s="14"/>
      <c r="AFY24" s="14"/>
      <c r="AFZ24" s="14"/>
      <c r="AGA24" s="14">
        <f t="shared" ref="AGA24:AGC24" si="2079">AGA23+1</f>
        <v>22</v>
      </c>
      <c r="AGB24" s="14" t="s">
        <v>1072</v>
      </c>
      <c r="AGC24" s="14"/>
      <c r="AGD24" s="14"/>
      <c r="AGE24" s="14"/>
      <c r="AGF24" s="14"/>
      <c r="AGG24" s="14">
        <f t="shared" ref="AGG24:AGI24" si="2080">AGG23+1</f>
        <v>22</v>
      </c>
      <c r="AGH24" s="14" t="s">
        <v>1072</v>
      </c>
      <c r="AGI24" s="14"/>
      <c r="AGJ24" s="14"/>
      <c r="AGK24" s="14"/>
      <c r="AGL24" s="14"/>
      <c r="AGM24" s="14">
        <f t="shared" ref="AGM24:AGO24" si="2081">AGM23+1</f>
        <v>22</v>
      </c>
      <c r="AGN24" s="14" t="s">
        <v>1072</v>
      </c>
      <c r="AGO24" s="14"/>
      <c r="AGP24" s="14"/>
      <c r="AGQ24" s="14"/>
      <c r="AGR24" s="14"/>
      <c r="AGS24" s="14">
        <f t="shared" ref="AGS24:AGU24" si="2082">AGS23+1</f>
        <v>22</v>
      </c>
      <c r="AGT24" s="14" t="s">
        <v>1072</v>
      </c>
      <c r="AGU24" s="14"/>
      <c r="AGV24" s="14"/>
      <c r="AGW24" s="14"/>
      <c r="AGX24" s="14"/>
      <c r="AGY24" s="14">
        <f t="shared" ref="AGY24:AHA24" si="2083">AGY23+1</f>
        <v>22</v>
      </c>
      <c r="AGZ24" s="14" t="s">
        <v>1072</v>
      </c>
      <c r="AHA24" s="14"/>
      <c r="AHB24" s="14"/>
      <c r="AHC24" s="14"/>
      <c r="AHD24" s="14"/>
      <c r="AHE24" s="14">
        <f t="shared" ref="AHE24:AHG24" si="2084">AHE23+1</f>
        <v>22</v>
      </c>
      <c r="AHF24" s="14" t="s">
        <v>1072</v>
      </c>
      <c r="AHG24" s="14"/>
      <c r="AHH24" s="14"/>
      <c r="AHI24" s="14"/>
      <c r="AHJ24" s="14"/>
      <c r="AHK24" s="14">
        <f t="shared" ref="AHK24:AHM24" si="2085">AHK23+1</f>
        <v>22</v>
      </c>
      <c r="AHL24" s="14" t="s">
        <v>1072</v>
      </c>
      <c r="AHM24" s="14"/>
      <c r="AHN24" s="14"/>
      <c r="AHO24" s="14"/>
      <c r="AHP24" s="14"/>
      <c r="AHQ24" s="14">
        <f t="shared" ref="AHQ24:AHS24" si="2086">AHQ23+1</f>
        <v>22</v>
      </c>
      <c r="AHR24" s="14" t="s">
        <v>1072</v>
      </c>
      <c r="AHS24" s="14"/>
      <c r="AHT24" s="14"/>
      <c r="AHU24" s="14"/>
      <c r="AHV24" s="14"/>
      <c r="AHW24" s="14">
        <f t="shared" ref="AHW24:AHY24" si="2087">AHW23+1</f>
        <v>22</v>
      </c>
      <c r="AHX24" s="14" t="s">
        <v>1072</v>
      </c>
      <c r="AHY24" s="14"/>
      <c r="AHZ24" s="14"/>
      <c r="AIA24" s="14"/>
      <c r="AIB24" s="14"/>
      <c r="AIC24" s="14">
        <f t="shared" ref="AIC24:AIE24" si="2088">AIC23+1</f>
        <v>22</v>
      </c>
      <c r="AID24" s="14" t="s">
        <v>1072</v>
      </c>
      <c r="AIE24" s="14"/>
      <c r="AIF24" s="14"/>
      <c r="AIG24" s="14"/>
      <c r="AIH24" s="14"/>
      <c r="AII24" s="14">
        <f t="shared" ref="AII24:AIK24" si="2089">AII23+1</f>
        <v>22</v>
      </c>
      <c r="AIJ24" s="14" t="s">
        <v>1072</v>
      </c>
      <c r="AIK24" s="14"/>
      <c r="AIL24" s="14"/>
      <c r="AIM24" s="14"/>
      <c r="AIN24" s="14"/>
      <c r="AIO24" s="14">
        <f t="shared" ref="AIO24:AIQ24" si="2090">AIO23+1</f>
        <v>22</v>
      </c>
      <c r="AIP24" s="14" t="s">
        <v>1072</v>
      </c>
      <c r="AIQ24" s="14"/>
      <c r="AIR24" s="14"/>
      <c r="AIS24" s="14"/>
      <c r="AIT24" s="14"/>
      <c r="AIU24" s="14">
        <f t="shared" ref="AIU24:AIW24" si="2091">AIU23+1</f>
        <v>22</v>
      </c>
      <c r="AIV24" s="14" t="s">
        <v>1072</v>
      </c>
      <c r="AIW24" s="14"/>
      <c r="AIX24" s="14"/>
      <c r="AIY24" s="14"/>
      <c r="AIZ24" s="14"/>
      <c r="AJA24" s="14">
        <f t="shared" ref="AJA24:AJC24" si="2092">AJA23+1</f>
        <v>22</v>
      </c>
      <c r="AJB24" s="14" t="s">
        <v>1072</v>
      </c>
      <c r="AJC24" s="14"/>
      <c r="AJD24" s="14"/>
      <c r="AJE24" s="14"/>
      <c r="AJF24" s="14"/>
      <c r="AJG24" s="14"/>
      <c r="AJH24" s="14"/>
      <c r="AJI24" s="14"/>
      <c r="AJJ24" s="14"/>
      <c r="AJK24" s="14"/>
      <c r="AJL24" s="14"/>
      <c r="AJM24" s="14"/>
      <c r="AJN24" s="14"/>
      <c r="AJO24" s="14"/>
      <c r="AJP24" s="14"/>
      <c r="AJQ24" s="14"/>
      <c r="AJR24" s="14"/>
      <c r="AJS24" s="14"/>
      <c r="AJT24" s="14"/>
      <c r="AJU24" s="14"/>
      <c r="AJV24" s="14"/>
      <c r="AJW24" s="14"/>
      <c r="AJX24" s="14"/>
      <c r="AJY24" s="14"/>
      <c r="AJZ24" s="14"/>
      <c r="AKA24" s="14"/>
      <c r="AKB24" s="14"/>
      <c r="AKC24" s="14"/>
      <c r="AKD24" s="14"/>
      <c r="AKE24" s="14"/>
      <c r="AKF24" s="14"/>
      <c r="AKG24" s="14"/>
      <c r="AKH24" s="14"/>
      <c r="AKI24" s="14"/>
      <c r="AKJ24" s="14"/>
      <c r="AKK24" s="14"/>
      <c r="AKL24" s="14"/>
      <c r="AKM24" s="14"/>
      <c r="AKN24" s="14"/>
      <c r="AKO24" s="14"/>
      <c r="AKP24" s="14"/>
      <c r="AKQ24" s="14"/>
      <c r="AKR24" s="14"/>
      <c r="AKS24" s="14"/>
      <c r="AKT24" s="14"/>
      <c r="AKU24" s="14"/>
      <c r="AKV24" s="14"/>
      <c r="AKW24" s="14"/>
      <c r="AKX24" s="14"/>
      <c r="AKY24" s="14"/>
      <c r="AKZ24" s="14"/>
      <c r="ALA24" s="14"/>
      <c r="ALB24" s="14"/>
      <c r="ALC24" s="14"/>
      <c r="ALD24" s="14"/>
      <c r="ALE24" s="14"/>
      <c r="ALF24" s="14"/>
      <c r="ALG24" s="14"/>
      <c r="ALH24" s="14"/>
      <c r="ALI24" s="14"/>
      <c r="ALJ24" s="14"/>
      <c r="ALK24" s="14"/>
      <c r="ALL24" s="14"/>
      <c r="ALM24" s="14"/>
      <c r="ALN24" s="14"/>
      <c r="ALO24" s="14"/>
      <c r="ALP24" s="14"/>
      <c r="ALQ24" s="14"/>
      <c r="ALR24" s="14"/>
      <c r="ALS24" s="14"/>
      <c r="ALT24" s="14"/>
      <c r="ALU24" s="14"/>
      <c r="ALV24" s="14"/>
      <c r="ALW24" s="14"/>
      <c r="ALX24" s="14"/>
      <c r="ALY24" s="14"/>
      <c r="ALZ24" s="14"/>
      <c r="AMA24" s="14"/>
      <c r="AMB24" s="14"/>
      <c r="AMC24" s="14"/>
      <c r="AMD24" s="14"/>
      <c r="AME24" s="14"/>
      <c r="AMF24" s="14"/>
      <c r="AMG24" s="14"/>
      <c r="AMH24" s="14"/>
      <c r="AMI24" s="14"/>
      <c r="AMJ24" s="14"/>
      <c r="AMK24" s="14"/>
      <c r="AML24" s="14"/>
      <c r="AMM24" s="14"/>
      <c r="AMN24" s="14"/>
      <c r="AMO24" s="14"/>
      <c r="AMP24" s="14"/>
      <c r="AMQ24" s="14"/>
      <c r="AMR24" s="14"/>
      <c r="AMS24" s="14"/>
      <c r="AMT24" s="14"/>
      <c r="AMU24" s="14"/>
      <c r="AMV24" s="14"/>
      <c r="AMW24" s="14"/>
      <c r="AMX24" s="14"/>
      <c r="AMY24" s="14"/>
      <c r="AMZ24" s="14"/>
      <c r="ANA24" s="14"/>
      <c r="ANB24" s="14"/>
      <c r="ANC24" s="14"/>
      <c r="AND24" s="14"/>
      <c r="ANE24" s="14"/>
      <c r="ANF24" s="14"/>
      <c r="ANG24" s="14"/>
      <c r="ANH24" s="14"/>
      <c r="ANI24" s="14"/>
      <c r="ANJ24" s="14"/>
      <c r="ANK24" s="14"/>
      <c r="ANL24" s="14"/>
      <c r="ANM24" s="14"/>
      <c r="ANN24" s="14"/>
      <c r="ANO24" s="14"/>
      <c r="ANP24" s="14"/>
      <c r="ANQ24" s="14"/>
      <c r="ANR24" s="14"/>
      <c r="ANS24" s="14"/>
      <c r="ANT24" s="14"/>
      <c r="ANU24" s="14"/>
      <c r="ANV24" s="14"/>
      <c r="ANW24" s="14"/>
      <c r="ANX24" s="14"/>
      <c r="ANY24" s="14"/>
      <c r="ANZ24" s="14"/>
      <c r="AOA24" s="14"/>
      <c r="AOB24" s="14"/>
      <c r="AOC24" s="14"/>
      <c r="AOD24" s="14"/>
      <c r="AOE24" s="14"/>
      <c r="AOF24" s="14"/>
      <c r="AOG24" s="14"/>
      <c r="AOH24" s="14"/>
      <c r="AOI24" s="14"/>
      <c r="AOJ24" s="14"/>
      <c r="AOK24" s="14"/>
      <c r="AOL24" s="14"/>
      <c r="AOM24" s="14"/>
      <c r="AON24" s="14"/>
      <c r="AOO24" s="14"/>
      <c r="AOP24" s="14"/>
      <c r="AOQ24" s="14"/>
      <c r="AOR24" s="14"/>
      <c r="AOS24" s="14"/>
      <c r="AOT24" s="14"/>
      <c r="AOU24" s="14"/>
      <c r="AOV24" s="14"/>
      <c r="AOW24" s="14"/>
      <c r="AOX24" s="14"/>
      <c r="AOY24" s="14"/>
      <c r="AOZ24" s="14"/>
      <c r="APA24" s="14"/>
      <c r="APB24" s="14"/>
      <c r="APC24" s="14"/>
      <c r="APD24" s="14"/>
      <c r="APE24" s="14"/>
      <c r="APF24" s="14"/>
      <c r="APG24" s="14"/>
      <c r="APH24" s="14"/>
      <c r="API24" s="14"/>
      <c r="APJ24" s="14"/>
      <c r="APK24" s="14"/>
      <c r="APL24" s="14"/>
      <c r="APM24" s="14"/>
      <c r="APN24" s="14"/>
      <c r="APO24" s="14"/>
      <c r="APP24" s="14"/>
      <c r="APQ24" s="14"/>
      <c r="APR24" s="14"/>
      <c r="APS24" s="14"/>
      <c r="APT24" s="14"/>
      <c r="APU24" s="14"/>
      <c r="APV24" s="14"/>
      <c r="APW24" s="14"/>
      <c r="APX24" s="14"/>
      <c r="APY24" s="14"/>
      <c r="APZ24" s="14"/>
      <c r="AQA24" s="14"/>
      <c r="AQB24" s="14"/>
      <c r="AQC24" s="14"/>
      <c r="AQD24" s="14"/>
      <c r="AQE24" s="14"/>
      <c r="AQF24" s="14"/>
      <c r="AQG24" s="14"/>
      <c r="AQH24" s="14"/>
      <c r="AQI24" s="14"/>
      <c r="AQJ24" s="14"/>
      <c r="AQK24" s="14"/>
      <c r="AQL24" s="14"/>
      <c r="AQM24" s="14"/>
      <c r="AQN24" s="14"/>
      <c r="AQO24" s="14"/>
      <c r="AQP24" s="14"/>
      <c r="AQQ24" s="14"/>
      <c r="AQR24" s="14"/>
      <c r="AQS24" s="14"/>
      <c r="AQT24" s="14"/>
      <c r="AQU24" s="14"/>
      <c r="AQV24" s="14"/>
      <c r="AQW24" s="14"/>
      <c r="AQX24" s="14"/>
      <c r="AQY24" s="14"/>
      <c r="AQZ24" s="14"/>
      <c r="ARA24" s="14"/>
      <c r="ARB24" s="14"/>
      <c r="ARC24" s="14"/>
      <c r="ARD24" s="14"/>
      <c r="ARE24" s="14"/>
      <c r="ARF24" s="14"/>
      <c r="ARG24" s="14"/>
      <c r="ARH24" s="14"/>
      <c r="ARI24" s="14"/>
      <c r="ARJ24" s="14"/>
      <c r="ARK24" s="14"/>
      <c r="ARL24" s="14"/>
      <c r="ARM24" s="14"/>
      <c r="ARN24" s="14"/>
      <c r="ARO24" s="14"/>
      <c r="ARP24" s="14"/>
      <c r="ARQ24" s="14"/>
      <c r="ARR24" s="14"/>
      <c r="ARS24" s="14"/>
      <c r="ART24" s="14"/>
      <c r="ARU24" s="14"/>
      <c r="ARV24" s="14"/>
      <c r="ARW24" s="14"/>
      <c r="ARX24" s="14"/>
      <c r="ARY24" s="14"/>
      <c r="ARZ24" s="14"/>
      <c r="ASA24" s="14"/>
      <c r="ASB24" s="14"/>
      <c r="ASC24" s="14"/>
      <c r="ASD24" s="14"/>
      <c r="ASE24" s="14"/>
      <c r="ASF24" s="14"/>
      <c r="ASG24" s="14"/>
      <c r="ASH24" s="14"/>
      <c r="ASI24" s="14"/>
      <c r="ASJ24" s="14"/>
      <c r="ASK24" s="14"/>
      <c r="ASL24" s="14"/>
      <c r="ASM24" s="14"/>
      <c r="ASN24" s="14"/>
      <c r="ASO24" s="14"/>
      <c r="ASP24" s="14"/>
    </row>
    <row r="25" spans="5:1186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  <c r="QJ25" s="14"/>
      <c r="QK25" s="14"/>
      <c r="QL25" s="14"/>
      <c r="QM25" s="14"/>
      <c r="QN25" s="14"/>
      <c r="QO25" s="14"/>
      <c r="QP25" s="14"/>
      <c r="QQ25" s="14"/>
      <c r="QR25" s="14"/>
      <c r="QS25" s="14"/>
      <c r="QT25" s="14"/>
      <c r="QU25" s="14"/>
      <c r="QV25" s="14"/>
      <c r="QW25" s="14"/>
      <c r="QX25" s="14"/>
      <c r="QY25" s="14"/>
      <c r="QZ25" s="14"/>
      <c r="RA25" s="14"/>
      <c r="RB25" s="14"/>
      <c r="RC25" s="14"/>
      <c r="RD25" s="14"/>
      <c r="RE25" s="14"/>
      <c r="RF25" s="14"/>
      <c r="RG25" s="14"/>
      <c r="RH25" s="14"/>
      <c r="RI25" s="14"/>
      <c r="RJ25" s="14"/>
      <c r="RK25" s="14"/>
      <c r="RL25" s="14"/>
      <c r="RM25" s="14"/>
      <c r="RN25" s="14"/>
      <c r="RO25" s="14"/>
      <c r="RP25" s="14"/>
      <c r="RQ25" s="14"/>
      <c r="RR25" s="14"/>
      <c r="RS25" s="14"/>
      <c r="RT25" s="14"/>
      <c r="RU25" s="14"/>
      <c r="RV25" s="14"/>
      <c r="RW25" s="14"/>
      <c r="RX25" s="14"/>
      <c r="RY25" s="14"/>
      <c r="RZ25" s="14"/>
      <c r="SA25" s="14"/>
      <c r="SB25" s="14"/>
      <c r="SC25" s="14"/>
      <c r="SD25" s="14"/>
      <c r="SE25" s="14"/>
      <c r="SF25" s="14"/>
      <c r="SG25" s="14"/>
      <c r="SH25" s="14"/>
      <c r="SI25" s="14"/>
      <c r="SJ25" s="14"/>
      <c r="SK25" s="14"/>
      <c r="SL25" s="14"/>
      <c r="SM25" s="14"/>
      <c r="SN25" s="14"/>
      <c r="SO25" s="14"/>
      <c r="SP25" s="14"/>
      <c r="SQ25" s="14"/>
      <c r="SR25" s="14"/>
      <c r="SS25" s="14"/>
      <c r="ST25" s="14"/>
      <c r="SU25" s="14"/>
      <c r="SV25" s="14"/>
      <c r="SW25" s="14"/>
      <c r="SX25" s="14"/>
      <c r="SY25" s="14"/>
      <c r="SZ25" s="14"/>
      <c r="TA25" s="14"/>
      <c r="TB25" s="14"/>
      <c r="TC25" s="14"/>
      <c r="TD25" s="14"/>
      <c r="TE25" s="14"/>
      <c r="TF25" s="14"/>
      <c r="TG25" s="14"/>
      <c r="TH25" s="14"/>
      <c r="TI25" s="14"/>
      <c r="TJ25" s="14"/>
      <c r="TK25" s="14"/>
      <c r="TL25" s="14"/>
      <c r="TM25" s="14"/>
      <c r="TN25" s="14"/>
      <c r="TO25" s="14"/>
      <c r="TP25" s="14"/>
      <c r="TQ25" s="14"/>
      <c r="TR25" s="14"/>
      <c r="TS25" s="14"/>
      <c r="TT25" s="14"/>
      <c r="TU25" s="14"/>
      <c r="TV25" s="14"/>
      <c r="TW25" s="14"/>
      <c r="TX25" s="14"/>
      <c r="TY25" s="14"/>
      <c r="TZ25" s="14"/>
      <c r="UA25" s="14"/>
      <c r="UB25" s="14"/>
      <c r="UC25" s="14"/>
      <c r="UD25" s="14"/>
      <c r="UE25" s="14"/>
      <c r="UF25" s="14"/>
      <c r="UG25" s="14"/>
      <c r="UH25" s="14"/>
      <c r="UI25" s="14"/>
      <c r="UJ25" s="14"/>
      <c r="UK25" s="14"/>
      <c r="UL25" s="14"/>
      <c r="UM25" s="14"/>
      <c r="UN25" s="14"/>
      <c r="UO25" s="14"/>
      <c r="UP25" s="14"/>
      <c r="UQ25" s="14"/>
      <c r="UR25" s="14"/>
      <c r="US25" s="14"/>
      <c r="UT25" s="14"/>
      <c r="UU25" s="14"/>
      <c r="UV25" s="14"/>
      <c r="UW25" s="14"/>
      <c r="UX25" s="14"/>
      <c r="UY25" s="14"/>
      <c r="UZ25" s="14"/>
      <c r="VA25" s="14"/>
      <c r="VB25" s="14"/>
      <c r="VC25" s="14"/>
      <c r="VD25" s="14"/>
      <c r="VE25" s="14"/>
      <c r="VF25" s="14"/>
      <c r="VG25" s="14"/>
      <c r="VH25" s="14"/>
      <c r="VI25" s="14"/>
      <c r="VJ25" s="14"/>
      <c r="VK25" s="14"/>
      <c r="VL25" s="14"/>
      <c r="VM25" s="14"/>
      <c r="VN25" s="14"/>
      <c r="VO25" s="14"/>
      <c r="VP25" s="14"/>
      <c r="VQ25" s="14"/>
      <c r="VR25" s="14"/>
      <c r="VS25" s="14"/>
      <c r="VT25" s="14"/>
      <c r="VU25" s="14"/>
      <c r="VV25" s="14"/>
      <c r="VW25" s="14"/>
      <c r="VX25" s="14"/>
      <c r="VY25" s="14"/>
      <c r="VZ25" s="14"/>
      <c r="WA25" s="14"/>
      <c r="WB25" s="14"/>
      <c r="WC25" s="14"/>
      <c r="WD25" s="14"/>
      <c r="WE25" s="14"/>
      <c r="WF25" s="14"/>
      <c r="WG25" s="14"/>
      <c r="WH25" s="14"/>
      <c r="WI25" s="14"/>
      <c r="WJ25" s="14"/>
      <c r="WK25" s="14"/>
      <c r="WL25" s="14"/>
      <c r="WM25" s="14"/>
      <c r="WN25" s="14"/>
      <c r="WO25" s="14"/>
      <c r="WP25" s="14"/>
      <c r="WQ25" s="14"/>
      <c r="WR25" s="14"/>
      <c r="WS25" s="14"/>
      <c r="WT25" s="14"/>
      <c r="WU25" s="14"/>
      <c r="WV25" s="14"/>
      <c r="WW25" s="14"/>
      <c r="WX25" s="14"/>
      <c r="WY25" s="14"/>
      <c r="WZ25" s="14"/>
      <c r="XA25" s="14"/>
      <c r="XB25" s="14"/>
      <c r="XC25" s="14"/>
      <c r="XD25" s="14"/>
      <c r="XE25" s="14"/>
      <c r="XF25" s="14"/>
      <c r="XG25" s="14"/>
      <c r="XH25" s="14"/>
      <c r="XI25" s="14"/>
      <c r="XJ25" s="14"/>
      <c r="XK25" s="14"/>
      <c r="XL25" s="14"/>
      <c r="XM25" s="14"/>
      <c r="XN25" s="14"/>
      <c r="XO25" s="14"/>
      <c r="XP25" s="14"/>
      <c r="XQ25" s="14"/>
      <c r="XR25" s="14"/>
      <c r="XS25" s="14">
        <f t="shared" si="1666"/>
        <v>23</v>
      </c>
      <c r="XT25" s="14" t="s">
        <v>997</v>
      </c>
      <c r="XU25" s="14"/>
      <c r="XV25" s="14"/>
      <c r="XW25" s="14"/>
      <c r="XX25" s="14"/>
      <c r="XY25" s="14">
        <f t="shared" si="1667"/>
        <v>23</v>
      </c>
      <c r="XZ25" s="14" t="s">
        <v>997</v>
      </c>
      <c r="YA25" s="14"/>
      <c r="YB25" s="14"/>
      <c r="YC25" s="14"/>
      <c r="YD25" s="14"/>
      <c r="YE25" s="14">
        <f t="shared" si="1668"/>
        <v>23</v>
      </c>
      <c r="YF25" s="14" t="s">
        <v>997</v>
      </c>
      <c r="YG25" s="14"/>
      <c r="YH25" s="14"/>
      <c r="YI25" s="14"/>
      <c r="YJ25" s="14"/>
      <c r="YK25" s="14">
        <f t="shared" si="1669"/>
        <v>23</v>
      </c>
      <c r="YL25" s="14" t="s">
        <v>997</v>
      </c>
      <c r="YM25" s="14"/>
      <c r="YN25" s="14"/>
      <c r="YO25" s="14"/>
      <c r="YP25" s="14"/>
      <c r="YQ25" s="14">
        <f t="shared" ca="1" si="1670"/>
        <v>23</v>
      </c>
      <c r="YR25" s="14" t="s">
        <v>997</v>
      </c>
      <c r="YS25" s="14"/>
      <c r="YT25" s="14"/>
      <c r="YU25" s="14"/>
      <c r="YV25" s="14"/>
      <c r="YW25" s="14">
        <f t="shared" ca="1" si="1671"/>
        <v>23</v>
      </c>
      <c r="YX25" s="14" t="s">
        <v>997</v>
      </c>
      <c r="YY25" s="14"/>
      <c r="YZ25" s="14"/>
      <c r="ZA25" s="14"/>
      <c r="ZB25" s="14"/>
      <c r="ZC25" s="14">
        <f t="shared" ca="1" si="1672"/>
        <v>23</v>
      </c>
      <c r="ZD25" s="14" t="s">
        <v>997</v>
      </c>
      <c r="ZE25" s="14"/>
      <c r="ZF25" s="14"/>
      <c r="ZG25" s="14"/>
      <c r="ZH25" s="14"/>
      <c r="ZI25" s="14"/>
      <c r="ZJ25" s="14"/>
      <c r="ZK25" s="14"/>
      <c r="ZL25" s="14"/>
      <c r="ZM25" s="14"/>
      <c r="ZN25" s="14"/>
      <c r="ZO25" s="14">
        <v>30</v>
      </c>
      <c r="ZP25" s="14" t="s">
        <v>1479</v>
      </c>
      <c r="ZQ25" s="14"/>
      <c r="ZR25" s="14"/>
      <c r="ZS25" s="14">
        <v>30</v>
      </c>
      <c r="ZT25" s="14" t="s">
        <v>1479</v>
      </c>
      <c r="ZU25" s="14"/>
      <c r="ZV25" s="14"/>
      <c r="ZW25" s="14">
        <v>30</v>
      </c>
      <c r="ZX25" s="14" t="s">
        <v>1479</v>
      </c>
      <c r="ZY25" s="14"/>
      <c r="ZZ25" s="14"/>
      <c r="AAA25" s="14">
        <v>30</v>
      </c>
      <c r="AAB25" s="14" t="s">
        <v>1479</v>
      </c>
      <c r="AAC25" s="14"/>
      <c r="AAD25" s="14"/>
      <c r="AAE25" s="14">
        <v>30</v>
      </c>
      <c r="AAF25" s="14" t="s">
        <v>1479</v>
      </c>
      <c r="AAG25" s="14"/>
      <c r="AAH25" s="14"/>
      <c r="AAI25" s="14">
        <v>30</v>
      </c>
      <c r="AAJ25" s="14" t="s">
        <v>1479</v>
      </c>
      <c r="AAK25" s="14"/>
      <c r="AAL25" s="14"/>
      <c r="AAM25" s="14">
        <v>30</v>
      </c>
      <c r="AAN25" s="14" t="s">
        <v>1479</v>
      </c>
      <c r="AAO25" s="14"/>
      <c r="AAP25" s="14"/>
      <c r="AAQ25" s="14">
        <v>30</v>
      </c>
      <c r="AAR25" s="14" t="s">
        <v>1479</v>
      </c>
      <c r="AAS25" s="14"/>
      <c r="AAT25" s="14"/>
      <c r="AAU25" s="14">
        <v>30</v>
      </c>
      <c r="AAV25" s="14" t="s">
        <v>1479</v>
      </c>
      <c r="AAW25" s="14"/>
      <c r="AAX25" s="14"/>
      <c r="AAY25" s="14">
        <v>30</v>
      </c>
      <c r="AAZ25" s="14" t="s">
        <v>1479</v>
      </c>
      <c r="ABA25" s="14"/>
      <c r="ABB25" s="14"/>
      <c r="ABC25" s="14">
        <v>30</v>
      </c>
      <c r="ABD25" s="14" t="s">
        <v>1479</v>
      </c>
      <c r="ABE25" s="14"/>
      <c r="ABF25" s="14"/>
      <c r="ABG25" s="14">
        <v>30</v>
      </c>
      <c r="ABH25" s="14" t="s">
        <v>1479</v>
      </c>
      <c r="ABI25" s="14"/>
      <c r="ABJ25" s="14"/>
      <c r="ABK25" s="14">
        <v>30</v>
      </c>
      <c r="ABL25" s="14" t="s">
        <v>1479</v>
      </c>
      <c r="ABM25" s="14"/>
      <c r="ABN25" s="14"/>
      <c r="ABO25" s="14">
        <v>30</v>
      </c>
      <c r="ABP25" s="14" t="s">
        <v>1479</v>
      </c>
      <c r="ABQ25" s="14"/>
      <c r="ABR25" s="14"/>
      <c r="ABS25" s="14">
        <v>30</v>
      </c>
      <c r="ABT25" s="14" t="s">
        <v>1479</v>
      </c>
      <c r="ABU25" s="14"/>
      <c r="ABV25" s="14"/>
      <c r="ABW25" s="14">
        <v>30</v>
      </c>
      <c r="ABX25" s="14" t="s">
        <v>1479</v>
      </c>
      <c r="ABY25" s="14"/>
      <c r="ABZ25" s="14"/>
      <c r="ACA25" s="14">
        <v>30</v>
      </c>
      <c r="ACB25" s="14" t="s">
        <v>1479</v>
      </c>
      <c r="ACC25" s="14"/>
      <c r="ACD25" s="14"/>
      <c r="ACE25" s="14">
        <v>30</v>
      </c>
      <c r="ACF25" s="14" t="s">
        <v>1479</v>
      </c>
      <c r="ACG25" s="14">
        <v>23</v>
      </c>
      <c r="ACH25" s="14" t="s">
        <v>1548</v>
      </c>
      <c r="ACI25" s="14"/>
      <c r="ACJ25" s="14"/>
      <c r="ACK25" s="14">
        <v>30</v>
      </c>
      <c r="ACL25" s="14" t="s">
        <v>1479</v>
      </c>
      <c r="ACM25" s="14">
        <v>23</v>
      </c>
      <c r="ACN25" s="14" t="s">
        <v>1548</v>
      </c>
      <c r="ACO25" s="14"/>
      <c r="ACP25" s="14"/>
      <c r="ACQ25" s="14">
        <v>30</v>
      </c>
      <c r="ACR25" s="14" t="s">
        <v>1479</v>
      </c>
      <c r="ACS25" s="14">
        <v>23</v>
      </c>
      <c r="ACT25" s="14" t="s">
        <v>1548</v>
      </c>
      <c r="ACU25" s="14"/>
      <c r="ACV25" s="14"/>
      <c r="ACW25" s="14">
        <v>30</v>
      </c>
      <c r="ACX25" s="14" t="s">
        <v>1479</v>
      </c>
      <c r="ACY25" s="14">
        <v>23</v>
      </c>
      <c r="ACZ25" s="14" t="s">
        <v>1548</v>
      </c>
      <c r="ADA25" s="14"/>
      <c r="ADB25" s="14"/>
      <c r="ADC25" s="14">
        <v>30</v>
      </c>
      <c r="ADD25" s="14" t="s">
        <v>1479</v>
      </c>
      <c r="ADE25" s="14">
        <v>23</v>
      </c>
      <c r="ADF25" s="14" t="s">
        <v>1548</v>
      </c>
      <c r="ADG25" s="14"/>
      <c r="ADH25" s="14"/>
      <c r="ADI25" s="14">
        <v>30</v>
      </c>
      <c r="ADJ25" s="14" t="s">
        <v>1479</v>
      </c>
      <c r="ADK25" s="14">
        <v>23</v>
      </c>
      <c r="ADL25" s="14" t="s">
        <v>1548</v>
      </c>
      <c r="ADM25" s="14"/>
      <c r="ADN25" s="14"/>
      <c r="ADO25" s="14">
        <v>30</v>
      </c>
      <c r="ADP25" s="14" t="s">
        <v>1479</v>
      </c>
      <c r="ADQ25" s="14">
        <v>23</v>
      </c>
      <c r="ADR25" s="14" t="s">
        <v>1548</v>
      </c>
      <c r="ADS25" s="14"/>
      <c r="ADT25" s="14"/>
      <c r="ADU25" s="14"/>
      <c r="ADV25" s="14"/>
      <c r="ADW25" s="14">
        <v>30</v>
      </c>
      <c r="ADX25" s="14" t="s">
        <v>1479</v>
      </c>
      <c r="ADY25" s="14">
        <v>23</v>
      </c>
      <c r="ADZ25" s="14" t="s">
        <v>1548</v>
      </c>
      <c r="AEA25" s="14"/>
      <c r="AEB25" s="14"/>
      <c r="AEC25" s="14"/>
      <c r="AED25" s="14"/>
      <c r="AEE25" s="14">
        <v>30</v>
      </c>
      <c r="AEF25" s="14" t="s">
        <v>1479</v>
      </c>
      <c r="AEG25" s="14">
        <v>23</v>
      </c>
      <c r="AEH25" s="14" t="s">
        <v>1548</v>
      </c>
      <c r="AEI25" s="14"/>
      <c r="AEJ25" s="14"/>
      <c r="AEK25" s="14"/>
      <c r="AEL25" s="14"/>
      <c r="AEM25" s="14">
        <v>30</v>
      </c>
      <c r="AEN25" s="14" t="s">
        <v>1479</v>
      </c>
      <c r="AEO25" s="14">
        <v>23</v>
      </c>
      <c r="AEP25" s="14" t="s">
        <v>1548</v>
      </c>
      <c r="AEQ25" s="14"/>
      <c r="AER25" s="14"/>
      <c r="AES25" s="14"/>
      <c r="AET25" s="14"/>
      <c r="AEU25" s="14">
        <v>30</v>
      </c>
      <c r="AEV25" s="14" t="s">
        <v>1479</v>
      </c>
      <c r="AEW25" s="14">
        <v>23</v>
      </c>
      <c r="AEX25" s="14" t="s">
        <v>1548</v>
      </c>
      <c r="AEY25" s="14"/>
      <c r="AEZ25" s="14"/>
      <c r="AFA25" s="14"/>
      <c r="AFB25" s="14"/>
      <c r="AFC25" s="14"/>
      <c r="AFD25" s="14"/>
      <c r="AFE25" s="14"/>
      <c r="AFF25" s="14"/>
      <c r="AFG25" s="14"/>
      <c r="AFH25" s="14"/>
      <c r="AFI25" s="14"/>
      <c r="AFJ25" s="14"/>
      <c r="AFK25" s="14"/>
      <c r="AFL25" s="14"/>
      <c r="AFM25" s="14"/>
      <c r="AFN25" s="14"/>
      <c r="AFO25" s="14"/>
      <c r="AFP25" s="14"/>
      <c r="AFQ25" s="14"/>
      <c r="AFR25" s="14"/>
      <c r="AFS25" s="14"/>
      <c r="AFT25" s="14"/>
      <c r="AFU25" s="14"/>
      <c r="AFV25" s="14"/>
      <c r="AFW25" s="14"/>
      <c r="AFX25" s="14"/>
      <c r="AFY25" s="14"/>
      <c r="AFZ25" s="14"/>
      <c r="AGA25" s="14"/>
      <c r="AGB25" s="14"/>
      <c r="AGC25" s="14"/>
      <c r="AGD25" s="14"/>
      <c r="AGE25" s="14"/>
      <c r="AGF25" s="14"/>
      <c r="AGG25" s="14"/>
      <c r="AGH25" s="14"/>
      <c r="AGI25" s="14"/>
      <c r="AGJ25" s="14"/>
      <c r="AGK25" s="14"/>
      <c r="AGL25" s="14"/>
      <c r="AGM25" s="14"/>
      <c r="AGN25" s="14"/>
      <c r="AGO25" s="14"/>
      <c r="AGP25" s="14"/>
      <c r="AGQ25" s="14"/>
      <c r="AGR25" s="14"/>
      <c r="AGS25" s="14"/>
      <c r="AGT25" s="14"/>
      <c r="AGU25" s="14"/>
      <c r="AGV25" s="14"/>
      <c r="AGW25" s="14"/>
      <c r="AGX25" s="14"/>
      <c r="AGY25" s="14"/>
      <c r="AGZ25" s="14"/>
      <c r="AHA25" s="14"/>
      <c r="AHB25" s="14"/>
      <c r="AHC25" s="14"/>
      <c r="AHD25" s="14"/>
      <c r="AHE25" s="14"/>
      <c r="AHF25" s="14"/>
      <c r="AHG25" s="14"/>
      <c r="AHH25" s="14"/>
      <c r="AHI25" s="14"/>
      <c r="AHJ25" s="14"/>
      <c r="AHK25" s="14"/>
      <c r="AHL25" s="14"/>
      <c r="AHM25" s="14"/>
      <c r="AHN25" s="14"/>
      <c r="AHO25" s="14"/>
      <c r="AHP25" s="14"/>
      <c r="AHQ25" s="14"/>
      <c r="AHR25" s="14"/>
      <c r="AHS25" s="14"/>
      <c r="AHT25" s="14"/>
      <c r="AHU25" s="14"/>
      <c r="AHV25" s="14"/>
      <c r="AHW25" s="14"/>
      <c r="AHX25" s="14"/>
      <c r="AHY25" s="14"/>
      <c r="AHZ25" s="14"/>
      <c r="AIA25" s="14"/>
      <c r="AIB25" s="14"/>
      <c r="AIC25" s="14"/>
      <c r="AID25" s="14"/>
      <c r="AIE25" s="14"/>
      <c r="AIF25" s="14"/>
      <c r="AIG25" s="14"/>
      <c r="AIH25" s="14"/>
      <c r="AII25" s="14"/>
      <c r="AIJ25" s="14"/>
      <c r="AIK25" s="14"/>
      <c r="AIL25" s="14"/>
      <c r="AIM25" s="14"/>
      <c r="AIN25" s="14"/>
      <c r="AIO25" s="14"/>
      <c r="AIP25" s="14"/>
      <c r="AIQ25" s="14"/>
      <c r="AIR25" s="14"/>
      <c r="AIS25" s="14"/>
      <c r="AIT25" s="14"/>
      <c r="AIU25" s="14"/>
      <c r="AIV25" s="14"/>
      <c r="AIW25" s="14"/>
      <c r="AIX25" s="14"/>
      <c r="AIY25" s="14"/>
      <c r="AIZ25" s="14"/>
      <c r="AJA25" s="14"/>
      <c r="AJB25" s="14"/>
      <c r="AJC25" s="14"/>
      <c r="AJD25" s="14"/>
      <c r="AJE25" s="14"/>
      <c r="AJF25" s="14"/>
      <c r="AJG25" s="14"/>
      <c r="AJH25" s="14"/>
      <c r="AJI25" s="14"/>
      <c r="AJJ25" s="14"/>
      <c r="AJK25" s="14"/>
      <c r="AJL25" s="14"/>
      <c r="AJM25" s="14"/>
      <c r="AJN25" s="14"/>
      <c r="AJO25" s="14"/>
      <c r="AJP25" s="14"/>
      <c r="AJQ25" s="14"/>
      <c r="AJR25" s="14"/>
      <c r="AJS25" s="14"/>
      <c r="AJT25" s="14"/>
      <c r="AJU25" s="14"/>
      <c r="AJV25" s="14"/>
      <c r="AJW25" s="14"/>
      <c r="AJX25" s="14"/>
      <c r="AJY25" s="14"/>
      <c r="AJZ25" s="14"/>
      <c r="AKA25" s="14"/>
      <c r="AKB25" s="14"/>
      <c r="AKC25" s="14"/>
      <c r="AKD25" s="14"/>
      <c r="AKE25" s="14"/>
      <c r="AKF25" s="14"/>
      <c r="AKG25" s="14"/>
      <c r="AKH25" s="14"/>
      <c r="AKI25" s="14"/>
      <c r="AKJ25" s="14"/>
      <c r="AKK25" s="14"/>
      <c r="AKL25" s="14"/>
      <c r="AKM25" s="14"/>
      <c r="AKN25" s="14"/>
      <c r="AKO25" s="14"/>
      <c r="AKP25" s="14"/>
      <c r="AKQ25" s="14"/>
      <c r="AKR25" s="14"/>
      <c r="AKS25" s="14"/>
      <c r="AKT25" s="14"/>
      <c r="AKU25" s="14"/>
      <c r="AKV25" s="14"/>
      <c r="AKW25" s="14"/>
      <c r="AKX25" s="14"/>
      <c r="AKY25" s="14"/>
      <c r="AKZ25" s="14"/>
      <c r="ALA25" s="14"/>
      <c r="ALB25" s="14"/>
      <c r="ALC25" s="14"/>
      <c r="ALD25" s="14"/>
      <c r="ALE25" s="14"/>
      <c r="ALF25" s="14"/>
      <c r="ALG25" s="14"/>
      <c r="ALH25" s="14"/>
      <c r="ALI25" s="14"/>
      <c r="ALJ25" s="14"/>
      <c r="ALK25" s="14"/>
      <c r="ALL25" s="14"/>
      <c r="ALM25" s="14"/>
      <c r="ALN25" s="14"/>
      <c r="ALO25" s="14"/>
      <c r="ALP25" s="14"/>
      <c r="ALQ25" s="14"/>
      <c r="ALR25" s="14"/>
      <c r="ALS25" s="14"/>
      <c r="ALT25" s="14"/>
      <c r="ALU25" s="14"/>
      <c r="ALV25" s="14"/>
      <c r="ALW25" s="14"/>
      <c r="ALX25" s="14"/>
      <c r="ALY25" s="14"/>
      <c r="ALZ25" s="14"/>
      <c r="AMA25" s="14"/>
      <c r="AMB25" s="14"/>
      <c r="AMC25" s="14"/>
      <c r="AMD25" s="14"/>
      <c r="AME25" s="14"/>
      <c r="AMF25" s="14"/>
      <c r="AMG25" s="14"/>
      <c r="AMH25" s="14"/>
      <c r="AMI25" s="14"/>
      <c r="AMJ25" s="14"/>
      <c r="AMK25" s="14"/>
      <c r="AML25" s="14"/>
      <c r="AMM25" s="14"/>
      <c r="AMN25" s="14"/>
      <c r="AMO25" s="14"/>
      <c r="AMP25" s="14"/>
      <c r="AMQ25" s="14"/>
      <c r="AMR25" s="14"/>
      <c r="AMS25" s="14"/>
      <c r="AMT25" s="14"/>
      <c r="AMU25" s="14"/>
      <c r="AMV25" s="14"/>
      <c r="AMW25" s="14"/>
      <c r="AMX25" s="14"/>
      <c r="AMY25" s="14"/>
      <c r="AMZ25" s="14"/>
      <c r="ANA25" s="14"/>
      <c r="ANB25" s="14"/>
      <c r="ANC25" s="14"/>
      <c r="AND25" s="14"/>
      <c r="ANE25" s="14"/>
      <c r="ANF25" s="14"/>
      <c r="ANG25" s="14"/>
      <c r="ANH25" s="14"/>
      <c r="ANI25" s="14"/>
      <c r="ANJ25" s="14"/>
      <c r="ANK25" s="14"/>
      <c r="ANL25" s="14"/>
      <c r="ANM25" s="14"/>
      <c r="ANN25" s="14"/>
      <c r="ANO25" s="14"/>
      <c r="ANP25" s="14"/>
      <c r="ANQ25" s="14"/>
      <c r="ANR25" s="14"/>
      <c r="ANS25" s="14"/>
      <c r="ANT25" s="14"/>
      <c r="ANU25" s="14"/>
      <c r="ANV25" s="14"/>
      <c r="ANW25" s="14"/>
      <c r="ANX25" s="14"/>
      <c r="ANY25" s="14"/>
      <c r="ANZ25" s="14"/>
      <c r="AOA25" s="14"/>
      <c r="AOB25" s="14"/>
      <c r="AOC25" s="14"/>
      <c r="AOD25" s="14"/>
      <c r="AOE25" s="14"/>
      <c r="AOF25" s="14"/>
      <c r="AOG25" s="14"/>
      <c r="AOH25" s="14"/>
      <c r="AOI25" s="14"/>
      <c r="AOJ25" s="14"/>
      <c r="AOK25" s="14"/>
      <c r="AOL25" s="14"/>
      <c r="AOM25" s="14"/>
      <c r="AON25" s="14"/>
      <c r="AOO25" s="14"/>
      <c r="AOP25" s="14"/>
      <c r="AOQ25" s="14"/>
      <c r="AOR25" s="14"/>
      <c r="AOS25" s="14"/>
      <c r="AOT25" s="14"/>
      <c r="AOU25" s="14"/>
      <c r="AOV25" s="14"/>
      <c r="AOW25" s="14"/>
      <c r="AOX25" s="14"/>
      <c r="AOY25" s="14"/>
      <c r="AOZ25" s="14"/>
      <c r="APA25" s="14"/>
      <c r="APB25" s="14"/>
      <c r="APC25" s="14"/>
      <c r="APD25" s="14"/>
      <c r="APE25" s="14"/>
      <c r="APF25" s="14"/>
      <c r="APG25" s="14"/>
      <c r="APH25" s="14"/>
      <c r="API25" s="14"/>
      <c r="APJ25" s="14"/>
      <c r="APK25" s="14"/>
      <c r="APL25" s="14"/>
      <c r="APM25" s="14"/>
      <c r="APN25" s="14"/>
      <c r="APO25" s="14"/>
      <c r="APP25" s="14"/>
      <c r="APQ25" s="14"/>
      <c r="APR25" s="14"/>
      <c r="APS25" s="14"/>
      <c r="APT25" s="14"/>
      <c r="APU25" s="14"/>
      <c r="APV25" s="14"/>
      <c r="APW25" s="14"/>
      <c r="APX25" s="14"/>
      <c r="APY25" s="14"/>
      <c r="APZ25" s="14"/>
      <c r="AQA25" s="14"/>
      <c r="AQB25" s="14"/>
      <c r="AQC25" s="14"/>
      <c r="AQD25" s="14"/>
      <c r="AQE25" s="14"/>
      <c r="AQF25" s="14"/>
      <c r="AQG25" s="14"/>
      <c r="AQH25" s="14"/>
      <c r="AQI25" s="14"/>
      <c r="AQJ25" s="14"/>
      <c r="AQK25" s="14"/>
      <c r="AQL25" s="14"/>
      <c r="AQM25" s="14"/>
      <c r="AQN25" s="14"/>
      <c r="AQO25" s="14"/>
      <c r="AQP25" s="14"/>
      <c r="AQQ25" s="14"/>
      <c r="AQR25" s="14"/>
      <c r="AQS25" s="14"/>
      <c r="AQT25" s="14"/>
      <c r="AQU25" s="14"/>
      <c r="AQV25" s="14"/>
      <c r="AQW25" s="14"/>
      <c r="AQX25" s="14"/>
      <c r="AQY25" s="14"/>
      <c r="AQZ25" s="14"/>
      <c r="ARA25" s="14"/>
      <c r="ARB25" s="14"/>
      <c r="ARC25" s="14"/>
      <c r="ARD25" s="14"/>
      <c r="ARE25" s="14"/>
      <c r="ARF25" s="14"/>
      <c r="ARG25" s="14"/>
      <c r="ARH25" s="14"/>
      <c r="ARI25" s="14"/>
      <c r="ARJ25" s="14"/>
      <c r="ARK25" s="14"/>
      <c r="ARL25" s="14"/>
      <c r="ARM25" s="14"/>
      <c r="ARN25" s="14"/>
      <c r="ARO25" s="14"/>
      <c r="ARP25" s="14"/>
      <c r="ARQ25" s="14"/>
      <c r="ARR25" s="14"/>
      <c r="ARS25" s="14"/>
      <c r="ART25" s="14"/>
      <c r="ARU25" s="14"/>
      <c r="ARV25" s="14"/>
      <c r="ARW25" s="14"/>
      <c r="ARX25" s="14"/>
      <c r="ARY25" s="14"/>
      <c r="ARZ25" s="14"/>
      <c r="ASA25" s="14"/>
      <c r="ASB25" s="14"/>
      <c r="ASC25" s="14"/>
      <c r="ASD25" s="14"/>
      <c r="ASE25" s="14"/>
      <c r="ASF25" s="14"/>
      <c r="ASG25" s="14"/>
      <c r="ASH25" s="14"/>
      <c r="ASI25" s="14"/>
      <c r="ASJ25" s="14"/>
      <c r="ASK25" s="14"/>
      <c r="ASL25" s="14"/>
      <c r="ASM25" s="14"/>
      <c r="ASN25" s="14"/>
      <c r="ASO25" s="14"/>
      <c r="ASP25" s="14"/>
    </row>
    <row r="26" spans="5:1186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  <c r="QJ26" s="14"/>
      <c r="QK26" s="14"/>
      <c r="QL26" s="14"/>
      <c r="QM26" s="14"/>
      <c r="QN26" s="14"/>
      <c r="QO26" s="14"/>
      <c r="QP26" s="14"/>
      <c r="QQ26" s="14"/>
      <c r="QR26" s="14"/>
      <c r="QS26" s="14"/>
      <c r="QT26" s="14"/>
      <c r="QU26" s="14"/>
      <c r="QV26" s="14"/>
      <c r="QW26" s="14"/>
      <c r="QX26" s="14"/>
      <c r="QY26" s="14"/>
      <c r="QZ26" s="14"/>
      <c r="RA26" s="14"/>
      <c r="RB26" s="14"/>
      <c r="RC26" s="14"/>
      <c r="RD26" s="14"/>
      <c r="RE26" s="14"/>
      <c r="RF26" s="14"/>
      <c r="RG26" s="14"/>
      <c r="RH26" s="14"/>
      <c r="RI26" s="14"/>
      <c r="RJ26" s="14"/>
      <c r="RK26" s="14"/>
      <c r="RL26" s="14"/>
      <c r="RM26" s="14"/>
      <c r="RN26" s="14"/>
      <c r="RO26" s="14"/>
      <c r="RP26" s="14"/>
      <c r="RQ26" s="14"/>
      <c r="RR26" s="14"/>
      <c r="RS26" s="14"/>
      <c r="RT26" s="14"/>
      <c r="RU26" s="14"/>
      <c r="RV26" s="14"/>
      <c r="RW26" s="14"/>
      <c r="RX26" s="14"/>
      <c r="RY26" s="14"/>
      <c r="RZ26" s="14"/>
      <c r="SA26" s="14"/>
      <c r="SB26" s="14"/>
      <c r="SC26" s="14"/>
      <c r="SD26" s="14"/>
      <c r="SE26" s="14"/>
      <c r="SF26" s="14"/>
      <c r="SG26" s="14"/>
      <c r="SH26" s="14"/>
      <c r="SI26" s="14"/>
      <c r="SJ26" s="14"/>
      <c r="SK26" s="14"/>
      <c r="SL26" s="14"/>
      <c r="SM26" s="14"/>
      <c r="SN26" s="14"/>
      <c r="SO26" s="14"/>
      <c r="SP26" s="14"/>
      <c r="SQ26" s="14"/>
      <c r="SR26" s="14"/>
      <c r="SS26" s="14"/>
      <c r="ST26" s="14"/>
      <c r="SU26" s="14"/>
      <c r="SV26" s="14"/>
      <c r="SW26" s="14"/>
      <c r="SX26" s="14"/>
      <c r="SY26" s="14"/>
      <c r="SZ26" s="14"/>
      <c r="TA26" s="14"/>
      <c r="TB26" s="14"/>
      <c r="TC26" s="14"/>
      <c r="TD26" s="14"/>
      <c r="TE26" s="14"/>
      <c r="TF26" s="14"/>
      <c r="TG26" s="14"/>
      <c r="TH26" s="14"/>
      <c r="TI26" s="14"/>
      <c r="TJ26" s="14"/>
      <c r="TK26" s="14"/>
      <c r="TL26" s="14"/>
      <c r="TM26" s="14"/>
      <c r="TN26" s="14"/>
      <c r="TO26" s="14"/>
      <c r="TP26" s="14"/>
      <c r="TQ26" s="14"/>
      <c r="TR26" s="14"/>
      <c r="TS26" s="14"/>
      <c r="TT26" s="14"/>
      <c r="TU26" s="14"/>
      <c r="TV26" s="14"/>
      <c r="TW26" s="14"/>
      <c r="TX26" s="14"/>
      <c r="TY26" s="14"/>
      <c r="TZ26" s="14"/>
      <c r="UA26" s="14"/>
      <c r="UB26" s="14"/>
      <c r="UC26" s="14"/>
      <c r="UD26" s="14"/>
      <c r="UE26" s="14"/>
      <c r="UF26" s="14"/>
      <c r="UG26" s="14"/>
      <c r="UH26" s="14"/>
      <c r="UI26" s="14"/>
      <c r="UJ26" s="14"/>
      <c r="UK26" s="14"/>
      <c r="UL26" s="14"/>
      <c r="UM26" s="14"/>
      <c r="UN26" s="14"/>
      <c r="UO26" s="14"/>
      <c r="UP26" s="14"/>
      <c r="UQ26" s="14"/>
      <c r="UR26" s="14"/>
      <c r="US26" s="14"/>
      <c r="UT26" s="14"/>
      <c r="UU26" s="14"/>
      <c r="UV26" s="14"/>
      <c r="UW26" s="14"/>
      <c r="UX26" s="14"/>
      <c r="UY26" s="14"/>
      <c r="UZ26" s="14"/>
      <c r="VA26" s="14"/>
      <c r="VB26" s="14"/>
      <c r="VC26" s="14"/>
      <c r="VD26" s="14"/>
      <c r="VE26" s="14"/>
      <c r="VF26" s="14"/>
      <c r="VG26" s="14"/>
      <c r="VH26" s="14"/>
      <c r="VI26" s="14"/>
      <c r="VJ26" s="14"/>
      <c r="VK26" s="14"/>
      <c r="VL26" s="14"/>
      <c r="VM26" s="14"/>
      <c r="VN26" s="14"/>
      <c r="VO26" s="14"/>
      <c r="VP26" s="14"/>
      <c r="VQ26" s="14"/>
      <c r="VR26" s="14"/>
      <c r="VS26" s="14"/>
      <c r="VT26" s="14"/>
      <c r="VU26" s="14"/>
      <c r="VV26" s="14"/>
      <c r="VW26" s="14"/>
      <c r="VX26" s="14"/>
      <c r="VY26" s="14"/>
      <c r="VZ26" s="14"/>
      <c r="WA26" s="14"/>
      <c r="WB26" s="14"/>
      <c r="WC26" s="14"/>
      <c r="WD26" s="14"/>
      <c r="WE26" s="14"/>
      <c r="WF26" s="14"/>
      <c r="WG26" s="14"/>
      <c r="WH26" s="14"/>
      <c r="WI26" s="14"/>
      <c r="WJ26" s="14"/>
      <c r="WK26" s="14"/>
      <c r="WL26" s="14"/>
      <c r="WM26" s="14"/>
      <c r="WN26" s="14"/>
      <c r="WO26" s="14"/>
      <c r="WP26" s="14"/>
      <c r="WQ26" s="14"/>
      <c r="WR26" s="14"/>
      <c r="WS26" s="14"/>
      <c r="WT26" s="14"/>
      <c r="WU26" s="14"/>
      <c r="WV26" s="14"/>
      <c r="WW26" s="14"/>
      <c r="WX26" s="14"/>
      <c r="WY26" s="14"/>
      <c r="WZ26" s="14"/>
      <c r="XA26" s="14"/>
      <c r="XB26" s="14"/>
      <c r="XC26" s="14"/>
      <c r="XD26" s="14"/>
      <c r="XE26" s="14"/>
      <c r="XF26" s="14"/>
      <c r="XG26" s="14"/>
      <c r="XH26" s="14"/>
      <c r="XI26" s="14"/>
      <c r="XJ26" s="14"/>
      <c r="XK26" s="14"/>
      <c r="XL26" s="14"/>
      <c r="XM26" s="14"/>
      <c r="XN26" s="14"/>
      <c r="XO26" s="14"/>
      <c r="XP26" s="14"/>
      <c r="XQ26" s="14"/>
      <c r="XR26" s="14"/>
      <c r="XS26" s="14">
        <f t="shared" si="1666"/>
        <v>24</v>
      </c>
      <c r="XT26" s="14" t="s">
        <v>1447</v>
      </c>
      <c r="XU26" s="14"/>
      <c r="XV26" s="14"/>
      <c r="XW26" s="14"/>
      <c r="XX26" s="14"/>
      <c r="XY26" s="14">
        <f t="shared" si="1667"/>
        <v>24</v>
      </c>
      <c r="XZ26" s="14" t="s">
        <v>1447</v>
      </c>
      <c r="YA26" s="14"/>
      <c r="YB26" s="14"/>
      <c r="YC26" s="14"/>
      <c r="YD26" s="14"/>
      <c r="YE26" s="14">
        <f t="shared" si="1668"/>
        <v>24</v>
      </c>
      <c r="YF26" s="14" t="s">
        <v>1447</v>
      </c>
      <c r="YG26" s="14"/>
      <c r="YH26" s="14"/>
      <c r="YI26" s="14"/>
      <c r="YJ26" s="14"/>
      <c r="YK26" s="14">
        <f t="shared" si="1669"/>
        <v>24</v>
      </c>
      <c r="YL26" s="14" t="s">
        <v>1447</v>
      </c>
      <c r="YM26" s="14"/>
      <c r="YN26" s="14"/>
      <c r="YO26" s="14"/>
      <c r="YP26" s="14"/>
      <c r="YQ26" s="14">
        <f t="shared" ca="1" si="1670"/>
        <v>24</v>
      </c>
      <c r="YR26" s="14" t="s">
        <v>1447</v>
      </c>
      <c r="YS26" s="14"/>
      <c r="YT26" s="14"/>
      <c r="YU26" s="14"/>
      <c r="YV26" s="14"/>
      <c r="YW26" s="14">
        <f t="shared" ca="1" si="1671"/>
        <v>24</v>
      </c>
      <c r="YX26" s="14" t="s">
        <v>1447</v>
      </c>
      <c r="YY26" s="14"/>
      <c r="YZ26" s="14"/>
      <c r="ZA26" s="14"/>
      <c r="ZB26" s="14"/>
      <c r="ZC26" s="14">
        <f t="shared" ca="1" si="1672"/>
        <v>24</v>
      </c>
      <c r="ZD26" s="14" t="s">
        <v>1447</v>
      </c>
      <c r="ZE26" s="14"/>
      <c r="ZF26" s="14"/>
      <c r="ZG26" s="14"/>
      <c r="ZH26" s="14"/>
      <c r="ZI26" s="14"/>
      <c r="ZJ26" s="14"/>
      <c r="ZK26" s="14"/>
      <c r="ZL26" s="14"/>
      <c r="ZM26" s="14"/>
      <c r="ZN26" s="14"/>
      <c r="ZO26" s="14">
        <v>31</v>
      </c>
      <c r="ZP26" s="14" t="s">
        <v>1480</v>
      </c>
      <c r="ZQ26" s="14"/>
      <c r="ZR26" s="14"/>
      <c r="ZS26" s="14">
        <v>31</v>
      </c>
      <c r="ZT26" s="14" t="s">
        <v>1480</v>
      </c>
      <c r="ZU26" s="14"/>
      <c r="ZV26" s="14"/>
      <c r="ZW26" s="14">
        <v>31</v>
      </c>
      <c r="ZX26" s="14" t="s">
        <v>1480</v>
      </c>
      <c r="ZY26" s="14"/>
      <c r="ZZ26" s="14"/>
      <c r="AAA26" s="14">
        <v>31</v>
      </c>
      <c r="AAB26" s="14" t="s">
        <v>1480</v>
      </c>
      <c r="AAC26" s="14"/>
      <c r="AAD26" s="14"/>
      <c r="AAE26" s="14">
        <v>31</v>
      </c>
      <c r="AAF26" s="14" t="s">
        <v>1480</v>
      </c>
      <c r="AAG26" s="14"/>
      <c r="AAH26" s="14"/>
      <c r="AAI26" s="14">
        <v>31</v>
      </c>
      <c r="AAJ26" s="14" t="s">
        <v>1480</v>
      </c>
      <c r="AAK26" s="14"/>
      <c r="AAL26" s="14"/>
      <c r="AAM26" s="14">
        <v>31</v>
      </c>
      <c r="AAN26" s="14" t="s">
        <v>1480</v>
      </c>
      <c r="AAO26" s="14"/>
      <c r="AAP26" s="14"/>
      <c r="AAQ26" s="14">
        <v>31</v>
      </c>
      <c r="AAR26" s="14" t="s">
        <v>1480</v>
      </c>
      <c r="AAS26" s="14"/>
      <c r="AAT26" s="14"/>
      <c r="AAU26" s="14">
        <v>31</v>
      </c>
      <c r="AAV26" s="14" t="s">
        <v>1480</v>
      </c>
      <c r="AAW26" s="14"/>
      <c r="AAX26" s="14"/>
      <c r="AAY26" s="14">
        <v>31</v>
      </c>
      <c r="AAZ26" s="14" t="s">
        <v>1480</v>
      </c>
      <c r="ABA26" s="14"/>
      <c r="ABB26" s="14"/>
      <c r="ABC26" s="14">
        <v>31</v>
      </c>
      <c r="ABD26" s="14" t="s">
        <v>1480</v>
      </c>
      <c r="ABE26" s="14"/>
      <c r="ABF26" s="14"/>
      <c r="ABG26" s="14">
        <v>31</v>
      </c>
      <c r="ABH26" s="14" t="s">
        <v>1480</v>
      </c>
      <c r="ABI26" s="14"/>
      <c r="ABJ26" s="14"/>
      <c r="ABK26" s="14">
        <v>31</v>
      </c>
      <c r="ABL26" s="14" t="s">
        <v>1480</v>
      </c>
      <c r="ABM26" s="14"/>
      <c r="ABN26" s="14"/>
      <c r="ABO26" s="14">
        <v>31</v>
      </c>
      <c r="ABP26" s="14" t="s">
        <v>1480</v>
      </c>
      <c r="ABQ26" s="14"/>
      <c r="ABR26" s="14"/>
      <c r="ABS26" s="14">
        <v>31</v>
      </c>
      <c r="ABT26" s="14" t="s">
        <v>1480</v>
      </c>
      <c r="ABU26" s="14"/>
      <c r="ABV26" s="14"/>
      <c r="ABW26" s="14">
        <v>31</v>
      </c>
      <c r="ABX26" s="14" t="s">
        <v>1480</v>
      </c>
      <c r="ABY26" s="14"/>
      <c r="ABZ26" s="14"/>
      <c r="ACA26" s="14">
        <v>31</v>
      </c>
      <c r="ACB26" s="14" t="s">
        <v>1480</v>
      </c>
      <c r="ACC26" s="14"/>
      <c r="ACD26" s="14"/>
      <c r="ACE26" s="14">
        <v>31</v>
      </c>
      <c r="ACF26" s="14" t="s">
        <v>1480</v>
      </c>
      <c r="ACG26" s="14">
        <v>24</v>
      </c>
      <c r="ACH26" s="14" t="s">
        <v>1028</v>
      </c>
      <c r="ACI26" s="14"/>
      <c r="ACJ26" s="14"/>
      <c r="ACK26" s="14">
        <v>31</v>
      </c>
      <c r="ACL26" s="14" t="s">
        <v>1480</v>
      </c>
      <c r="ACM26" s="14">
        <v>24</v>
      </c>
      <c r="ACN26" s="14" t="s">
        <v>1028</v>
      </c>
      <c r="ACO26" s="14"/>
      <c r="ACP26" s="14"/>
      <c r="ACQ26" s="14">
        <v>31</v>
      </c>
      <c r="ACR26" s="14" t="s">
        <v>1480</v>
      </c>
      <c r="ACS26" s="14">
        <v>24</v>
      </c>
      <c r="ACT26" s="14" t="s">
        <v>1028</v>
      </c>
      <c r="ACU26" s="14"/>
      <c r="ACV26" s="14"/>
      <c r="ACW26" s="14">
        <v>31</v>
      </c>
      <c r="ACX26" s="14" t="s">
        <v>1480</v>
      </c>
      <c r="ACY26" s="14">
        <v>24</v>
      </c>
      <c r="ACZ26" s="14" t="s">
        <v>1028</v>
      </c>
      <c r="ADA26" s="14"/>
      <c r="ADB26" s="14"/>
      <c r="ADC26" s="14">
        <v>31</v>
      </c>
      <c r="ADD26" s="14" t="s">
        <v>1480</v>
      </c>
      <c r="ADE26" s="14">
        <v>24</v>
      </c>
      <c r="ADF26" s="14" t="s">
        <v>1028</v>
      </c>
      <c r="ADG26" s="14"/>
      <c r="ADH26" s="14"/>
      <c r="ADI26" s="14">
        <v>31</v>
      </c>
      <c r="ADJ26" s="14" t="s">
        <v>1480</v>
      </c>
      <c r="ADK26" s="14">
        <v>24</v>
      </c>
      <c r="ADL26" s="14" t="s">
        <v>1028</v>
      </c>
      <c r="ADM26" s="14"/>
      <c r="ADN26" s="14"/>
      <c r="ADO26" s="14">
        <v>31</v>
      </c>
      <c r="ADP26" s="14" t="s">
        <v>1480</v>
      </c>
      <c r="ADQ26" s="14">
        <v>24</v>
      </c>
      <c r="ADR26" s="14" t="s">
        <v>1028</v>
      </c>
      <c r="ADS26" s="14"/>
      <c r="ADT26" s="14"/>
      <c r="ADU26" s="14"/>
      <c r="ADV26" s="14"/>
      <c r="ADW26" s="14">
        <v>31</v>
      </c>
      <c r="ADX26" s="14" t="s">
        <v>1480</v>
      </c>
      <c r="ADY26" s="14">
        <v>24</v>
      </c>
      <c r="ADZ26" s="14" t="s">
        <v>1028</v>
      </c>
      <c r="AEA26" s="14"/>
      <c r="AEB26" s="14"/>
      <c r="AEC26" s="14"/>
      <c r="AED26" s="14"/>
      <c r="AEE26" s="14">
        <v>31</v>
      </c>
      <c r="AEF26" s="14" t="s">
        <v>1480</v>
      </c>
      <c r="AEG26" s="14">
        <v>24</v>
      </c>
      <c r="AEH26" s="14" t="s">
        <v>1028</v>
      </c>
      <c r="AEI26" s="14"/>
      <c r="AEJ26" s="14"/>
      <c r="AEK26" s="14"/>
      <c r="AEL26" s="14"/>
      <c r="AEM26" s="14">
        <v>31</v>
      </c>
      <c r="AEN26" s="14" t="s">
        <v>1480</v>
      </c>
      <c r="AEO26" s="14">
        <v>24</v>
      </c>
      <c r="AEP26" s="14" t="s">
        <v>1028</v>
      </c>
      <c r="AEQ26" s="14"/>
      <c r="AER26" s="14"/>
      <c r="AES26" s="14"/>
      <c r="AET26" s="14"/>
      <c r="AEU26" s="14">
        <v>31</v>
      </c>
      <c r="AEV26" s="14" t="s">
        <v>1480</v>
      </c>
      <c r="AEW26" s="14">
        <v>24</v>
      </c>
      <c r="AEX26" s="14" t="s">
        <v>1028</v>
      </c>
      <c r="AEY26" s="14"/>
      <c r="AEZ26" s="14"/>
      <c r="AFA26" s="14"/>
      <c r="AFB26" s="14"/>
      <c r="AFC26" s="14"/>
      <c r="AFD26" s="14"/>
      <c r="AFE26" s="14"/>
      <c r="AFF26" s="14"/>
      <c r="AFG26" s="14"/>
      <c r="AFH26" s="14"/>
      <c r="AFI26" s="14"/>
      <c r="AFJ26" s="14"/>
      <c r="AFK26" s="14"/>
      <c r="AFL26" s="14"/>
      <c r="AFM26" s="14"/>
      <c r="AFN26" s="14"/>
      <c r="AFO26" s="14"/>
      <c r="AFP26" s="14"/>
      <c r="AFQ26" s="14"/>
      <c r="AFR26" s="14"/>
      <c r="AFS26" s="14"/>
      <c r="AFT26" s="14"/>
      <c r="AFU26" s="14"/>
      <c r="AFV26" s="14"/>
      <c r="AFW26" s="14"/>
      <c r="AFX26" s="14"/>
      <c r="AFY26" s="14"/>
      <c r="AFZ26" s="14"/>
      <c r="AGA26" s="14"/>
      <c r="AGB26" s="14"/>
      <c r="AGC26" s="14"/>
      <c r="AGD26" s="14"/>
      <c r="AGE26" s="14"/>
      <c r="AGF26" s="14"/>
      <c r="AGG26" s="14"/>
      <c r="AGH26" s="14"/>
      <c r="AGI26" s="14"/>
      <c r="AGJ26" s="14"/>
      <c r="AGK26" s="14"/>
      <c r="AGL26" s="14"/>
      <c r="AGM26" s="14"/>
      <c r="AGN26" s="14"/>
      <c r="AGO26" s="14"/>
      <c r="AGP26" s="14"/>
      <c r="AGQ26" s="14"/>
      <c r="AGR26" s="14"/>
      <c r="AGS26" s="14"/>
      <c r="AGT26" s="14"/>
      <c r="AGU26" s="14"/>
      <c r="AGV26" s="14"/>
      <c r="AGW26" s="14"/>
      <c r="AGX26" s="14"/>
      <c r="AGY26" s="14"/>
      <c r="AGZ26" s="14"/>
      <c r="AHA26" s="14"/>
      <c r="AHB26" s="14"/>
      <c r="AHC26" s="14"/>
      <c r="AHD26" s="14"/>
      <c r="AHE26" s="14"/>
      <c r="AHF26" s="14"/>
      <c r="AHG26" s="14"/>
      <c r="AHH26" s="14"/>
      <c r="AHI26" s="14"/>
      <c r="AHJ26" s="14"/>
      <c r="AHK26" s="14"/>
      <c r="AHL26" s="14"/>
      <c r="AHM26" s="14"/>
      <c r="AHN26" s="14"/>
      <c r="AHO26" s="14"/>
      <c r="AHP26" s="14"/>
      <c r="AHQ26" s="14"/>
      <c r="AHR26" s="14"/>
      <c r="AHS26" s="14"/>
      <c r="AHT26" s="14"/>
      <c r="AHU26" s="14"/>
      <c r="AHV26" s="14"/>
      <c r="AHW26" s="14"/>
      <c r="AHX26" s="14"/>
      <c r="AHY26" s="14"/>
      <c r="AHZ26" s="14"/>
      <c r="AIA26" s="14"/>
      <c r="AIB26" s="14"/>
      <c r="AIC26" s="14"/>
      <c r="AID26" s="14"/>
      <c r="AIE26" s="14"/>
      <c r="AIF26" s="14"/>
      <c r="AIG26" s="14"/>
      <c r="AIH26" s="14"/>
      <c r="AII26" s="14"/>
      <c r="AIJ26" s="14"/>
      <c r="AIK26" s="14"/>
      <c r="AIL26" s="14"/>
      <c r="AIM26" s="14"/>
      <c r="AIN26" s="14"/>
      <c r="AIO26" s="14"/>
      <c r="AIP26" s="14"/>
      <c r="AIQ26" s="14"/>
      <c r="AIR26" s="14"/>
      <c r="AIS26" s="14"/>
      <c r="AIT26" s="14"/>
      <c r="AIU26" s="14"/>
      <c r="AIV26" s="14"/>
      <c r="AIW26" s="14"/>
      <c r="AIX26" s="14"/>
      <c r="AIY26" s="14"/>
      <c r="AIZ26" s="14"/>
      <c r="AJA26" s="14"/>
      <c r="AJB26" s="14"/>
      <c r="AJC26" s="14"/>
      <c r="AJD26" s="14"/>
      <c r="AJE26" s="14"/>
      <c r="AJF26" s="14"/>
      <c r="AJG26" s="14"/>
      <c r="AJH26" s="14"/>
      <c r="AJI26" s="14"/>
      <c r="AJJ26" s="14"/>
      <c r="AJK26" s="14"/>
      <c r="AJL26" s="14"/>
      <c r="AJM26" s="14"/>
      <c r="AJN26" s="14"/>
      <c r="AJO26" s="14"/>
      <c r="AJP26" s="14"/>
      <c r="AJQ26" s="14"/>
      <c r="AJR26" s="14"/>
      <c r="AJS26" s="14"/>
      <c r="AJT26" s="14"/>
      <c r="AJU26" s="14"/>
      <c r="AJV26" s="14"/>
      <c r="AJW26" s="14"/>
      <c r="AJX26" s="14"/>
      <c r="AJY26" s="14"/>
      <c r="AJZ26" s="14"/>
      <c r="AKA26" s="14"/>
      <c r="AKB26" s="14"/>
      <c r="AKC26" s="14"/>
      <c r="AKD26" s="14"/>
      <c r="AKE26" s="14"/>
      <c r="AKF26" s="14"/>
      <c r="AKG26" s="14"/>
      <c r="AKH26" s="14"/>
      <c r="AKI26" s="14"/>
      <c r="AKJ26" s="14"/>
      <c r="AKK26" s="14"/>
      <c r="AKL26" s="14"/>
      <c r="AKM26" s="14"/>
      <c r="AKN26" s="14"/>
      <c r="AKO26" s="14"/>
      <c r="AKP26" s="14"/>
      <c r="AKQ26" s="14"/>
      <c r="AKR26" s="14"/>
      <c r="AKS26" s="14"/>
      <c r="AKT26" s="14"/>
      <c r="AKU26" s="14"/>
      <c r="AKV26" s="14"/>
      <c r="AKW26" s="14"/>
      <c r="AKX26" s="14"/>
      <c r="AKY26" s="14"/>
      <c r="AKZ26" s="14"/>
      <c r="ALA26" s="14"/>
      <c r="ALB26" s="14"/>
      <c r="ALC26" s="14"/>
      <c r="ALD26" s="14"/>
      <c r="ALE26" s="14"/>
      <c r="ALF26" s="14"/>
      <c r="ALG26" s="14"/>
      <c r="ALH26" s="14"/>
      <c r="ALI26" s="14"/>
      <c r="ALJ26" s="14"/>
      <c r="ALK26" s="14"/>
      <c r="ALL26" s="14"/>
      <c r="ALM26" s="14"/>
      <c r="ALN26" s="14"/>
      <c r="ALO26" s="14"/>
      <c r="ALP26" s="14"/>
      <c r="ALQ26" s="14"/>
      <c r="ALR26" s="14"/>
      <c r="ALS26" s="14"/>
      <c r="ALT26" s="14"/>
      <c r="ALU26" s="14"/>
      <c r="ALV26" s="14"/>
      <c r="ALW26" s="14"/>
      <c r="ALX26" s="14"/>
      <c r="ALY26" s="14"/>
      <c r="ALZ26" s="14"/>
      <c r="AMA26" s="14"/>
      <c r="AMB26" s="14"/>
      <c r="AMC26" s="14"/>
      <c r="AMD26" s="14"/>
      <c r="AME26" s="14"/>
      <c r="AMF26" s="14"/>
      <c r="AMG26" s="14"/>
      <c r="AMH26" s="14"/>
      <c r="AMI26" s="14"/>
      <c r="AMJ26" s="14"/>
      <c r="AMK26" s="14"/>
      <c r="AML26" s="14"/>
      <c r="AMM26" s="14"/>
      <c r="AMN26" s="14"/>
      <c r="AMO26" s="14"/>
      <c r="AMP26" s="14"/>
      <c r="AMQ26" s="14"/>
      <c r="AMR26" s="14"/>
      <c r="AMS26" s="14"/>
      <c r="AMT26" s="14"/>
      <c r="AMU26" s="14"/>
      <c r="AMV26" s="14"/>
      <c r="AMW26" s="14"/>
      <c r="AMX26" s="14"/>
      <c r="AMY26" s="14"/>
      <c r="AMZ26" s="14"/>
      <c r="ANA26" s="14"/>
      <c r="ANB26" s="14"/>
      <c r="ANC26" s="14"/>
      <c r="AND26" s="14"/>
      <c r="ANE26" s="14"/>
      <c r="ANF26" s="14"/>
      <c r="ANG26" s="14"/>
      <c r="ANH26" s="14"/>
      <c r="ANI26" s="14"/>
      <c r="ANJ26" s="14"/>
      <c r="ANK26" s="14"/>
      <c r="ANL26" s="14"/>
      <c r="ANM26" s="14"/>
      <c r="ANN26" s="14"/>
      <c r="ANO26" s="14"/>
      <c r="ANP26" s="14"/>
      <c r="ANQ26" s="14"/>
      <c r="ANR26" s="14"/>
      <c r="ANS26" s="14"/>
      <c r="ANT26" s="14"/>
      <c r="ANU26" s="14"/>
      <c r="ANV26" s="14"/>
      <c r="ANW26" s="14"/>
      <c r="ANX26" s="14"/>
      <c r="ANY26" s="14"/>
      <c r="ANZ26" s="14"/>
      <c r="AOA26" s="14"/>
      <c r="AOB26" s="14"/>
      <c r="AOC26" s="14"/>
      <c r="AOD26" s="14"/>
      <c r="AOE26" s="14"/>
      <c r="AOF26" s="14"/>
      <c r="AOG26" s="14"/>
      <c r="AOH26" s="14"/>
      <c r="AOI26" s="14"/>
      <c r="AOJ26" s="14"/>
      <c r="AOK26" s="14"/>
      <c r="AOL26" s="14"/>
      <c r="AOM26" s="14"/>
      <c r="AON26" s="14"/>
      <c r="AOO26" s="14"/>
      <c r="AOP26" s="14"/>
      <c r="AOQ26" s="14"/>
      <c r="AOR26" s="14"/>
      <c r="AOS26" s="14"/>
      <c r="AOT26" s="14"/>
      <c r="AOU26" s="14"/>
      <c r="AOV26" s="14"/>
      <c r="AOW26" s="14"/>
      <c r="AOX26" s="14"/>
      <c r="AOY26" s="14"/>
      <c r="AOZ26" s="14"/>
      <c r="APA26" s="14"/>
      <c r="APB26" s="14"/>
      <c r="APC26" s="14"/>
      <c r="APD26" s="14"/>
      <c r="APE26" s="14"/>
      <c r="APF26" s="14"/>
      <c r="APG26" s="14"/>
      <c r="APH26" s="14"/>
      <c r="API26" s="14"/>
      <c r="APJ26" s="14"/>
      <c r="APK26" s="14"/>
      <c r="APL26" s="14"/>
      <c r="APM26" s="14"/>
      <c r="APN26" s="14"/>
      <c r="APO26" s="14"/>
      <c r="APP26" s="14"/>
      <c r="APQ26" s="14"/>
      <c r="APR26" s="14"/>
      <c r="APS26" s="14"/>
      <c r="APT26" s="14"/>
      <c r="APU26" s="14"/>
      <c r="APV26" s="14"/>
      <c r="APW26" s="14"/>
      <c r="APX26" s="14"/>
      <c r="APY26" s="14"/>
      <c r="APZ26" s="14"/>
      <c r="AQA26" s="14"/>
      <c r="AQB26" s="14"/>
      <c r="AQC26" s="14"/>
      <c r="AQD26" s="14"/>
      <c r="AQE26" s="14"/>
      <c r="AQF26" s="14"/>
      <c r="AQG26" s="14"/>
      <c r="AQH26" s="14"/>
      <c r="AQI26" s="14"/>
      <c r="AQJ26" s="14"/>
      <c r="AQK26" s="14"/>
      <c r="AQL26" s="14"/>
      <c r="AQM26" s="14"/>
      <c r="AQN26" s="14"/>
      <c r="AQO26" s="14"/>
      <c r="AQP26" s="14"/>
      <c r="AQQ26" s="14"/>
      <c r="AQR26" s="14"/>
      <c r="AQS26" s="14"/>
      <c r="AQT26" s="14"/>
      <c r="AQU26" s="14"/>
      <c r="AQV26" s="14"/>
      <c r="AQW26" s="14"/>
      <c r="AQX26" s="14"/>
      <c r="AQY26" s="14"/>
      <c r="AQZ26" s="14"/>
      <c r="ARA26" s="14"/>
      <c r="ARB26" s="14"/>
      <c r="ARC26" s="14"/>
      <c r="ARD26" s="14"/>
      <c r="ARE26" s="14"/>
      <c r="ARF26" s="14"/>
      <c r="ARG26" s="14"/>
      <c r="ARH26" s="14"/>
      <c r="ARI26" s="14"/>
      <c r="ARJ26" s="14"/>
      <c r="ARK26" s="14"/>
      <c r="ARL26" s="14"/>
      <c r="ARM26" s="14"/>
      <c r="ARN26" s="14"/>
      <c r="ARO26" s="14"/>
      <c r="ARP26" s="14"/>
      <c r="ARQ26" s="14"/>
      <c r="ARR26" s="14"/>
      <c r="ARS26" s="14"/>
      <c r="ART26" s="14"/>
      <c r="ARU26" s="14"/>
      <c r="ARV26" s="14"/>
      <c r="ARW26" s="14"/>
      <c r="ARX26" s="14"/>
      <c r="ARY26" s="14"/>
      <c r="ARZ26" s="14"/>
      <c r="ASA26" s="14"/>
      <c r="ASB26" s="14"/>
      <c r="ASC26" s="14"/>
      <c r="ASD26" s="14"/>
      <c r="ASE26" s="14"/>
      <c r="ASF26" s="14"/>
      <c r="ASG26" s="14"/>
      <c r="ASH26" s="14"/>
      <c r="ASI26" s="14"/>
      <c r="ASJ26" s="14"/>
      <c r="ASK26" s="14"/>
      <c r="ASL26" s="14"/>
      <c r="ASM26" s="14"/>
      <c r="ASN26" s="14"/>
      <c r="ASO26" s="14"/>
      <c r="ASP26" s="14"/>
    </row>
    <row r="27" spans="5:1186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  <c r="QJ27" s="14"/>
      <c r="QK27" s="14"/>
      <c r="QL27" s="14"/>
      <c r="QM27" s="14"/>
      <c r="QN27" s="14"/>
      <c r="QO27" s="14"/>
      <c r="QP27" s="14"/>
      <c r="QQ27" s="14"/>
      <c r="QR27" s="14"/>
      <c r="QS27" s="14"/>
      <c r="QT27" s="14"/>
      <c r="QU27" s="14"/>
      <c r="QV27" s="14"/>
      <c r="QW27" s="14"/>
      <c r="QX27" s="14"/>
      <c r="QY27" s="14"/>
      <c r="QZ27" s="14"/>
      <c r="RA27" s="14"/>
      <c r="RB27" s="14"/>
      <c r="RC27" s="14"/>
      <c r="RD27" s="14"/>
      <c r="RE27" s="14"/>
      <c r="RF27" s="14"/>
      <c r="RG27" s="14"/>
      <c r="RH27" s="14"/>
      <c r="RI27" s="14"/>
      <c r="RJ27" s="14"/>
      <c r="RK27" s="14"/>
      <c r="RL27" s="14"/>
      <c r="RM27" s="14"/>
      <c r="RN27" s="14"/>
      <c r="RO27" s="14"/>
      <c r="RP27" s="14"/>
      <c r="RQ27" s="14"/>
      <c r="RR27" s="14"/>
      <c r="RS27" s="14"/>
      <c r="RT27" s="14"/>
      <c r="RU27" s="14"/>
      <c r="RV27" s="14"/>
      <c r="RW27" s="14"/>
      <c r="RX27" s="14"/>
      <c r="RY27" s="14"/>
      <c r="RZ27" s="14"/>
      <c r="SA27" s="14"/>
      <c r="SB27" s="14"/>
      <c r="SC27" s="14"/>
      <c r="SD27" s="14"/>
      <c r="SE27" s="14"/>
      <c r="SF27" s="14"/>
      <c r="SG27" s="14"/>
      <c r="SH27" s="14"/>
      <c r="SI27" s="14"/>
      <c r="SJ27" s="14"/>
      <c r="SK27" s="14"/>
      <c r="SL27" s="14"/>
      <c r="SM27" s="14"/>
      <c r="SN27" s="14"/>
      <c r="SO27" s="14"/>
      <c r="SP27" s="14"/>
      <c r="SQ27" s="14"/>
      <c r="SR27" s="14"/>
      <c r="SS27" s="14"/>
      <c r="ST27" s="14"/>
      <c r="SU27" s="14"/>
      <c r="SV27" s="14"/>
      <c r="SW27" s="14"/>
      <c r="SX27" s="14"/>
      <c r="SY27" s="14"/>
      <c r="SZ27" s="14"/>
      <c r="TA27" s="14"/>
      <c r="TB27" s="14"/>
      <c r="TC27" s="14"/>
      <c r="TD27" s="14"/>
      <c r="TE27" s="14"/>
      <c r="TF27" s="14"/>
      <c r="TG27" s="14"/>
      <c r="TH27" s="14"/>
      <c r="TI27" s="14"/>
      <c r="TJ27" s="14"/>
      <c r="TK27" s="14"/>
      <c r="TL27" s="14"/>
      <c r="TM27" s="14"/>
      <c r="TN27" s="14"/>
      <c r="TO27" s="14"/>
      <c r="TP27" s="14"/>
      <c r="TQ27" s="14"/>
      <c r="TR27" s="14"/>
      <c r="TS27" s="14"/>
      <c r="TT27" s="14"/>
      <c r="TU27" s="14"/>
      <c r="TV27" s="14"/>
      <c r="TW27" s="14"/>
      <c r="TX27" s="14"/>
      <c r="TY27" s="14"/>
      <c r="TZ27" s="14"/>
      <c r="UA27" s="14"/>
      <c r="UB27" s="14"/>
      <c r="UC27" s="14"/>
      <c r="UD27" s="14"/>
      <c r="UE27" s="14"/>
      <c r="UF27" s="14"/>
      <c r="UG27" s="14"/>
      <c r="UH27" s="14"/>
      <c r="UI27" s="14"/>
      <c r="UJ27" s="14"/>
      <c r="UK27" s="14"/>
      <c r="UL27" s="14"/>
      <c r="UM27" s="14"/>
      <c r="UN27" s="14"/>
      <c r="UO27" s="14"/>
      <c r="UP27" s="14"/>
      <c r="UQ27" s="14"/>
      <c r="UR27" s="14"/>
      <c r="US27" s="14"/>
      <c r="UT27" s="14"/>
      <c r="UU27" s="14"/>
      <c r="UV27" s="14"/>
      <c r="UW27" s="14"/>
      <c r="UX27" s="14"/>
      <c r="UY27" s="14"/>
      <c r="UZ27" s="14"/>
      <c r="VA27" s="14"/>
      <c r="VB27" s="14"/>
      <c r="VC27" s="14"/>
      <c r="VD27" s="14"/>
      <c r="VE27" s="14"/>
      <c r="VF27" s="14"/>
      <c r="VG27" s="14"/>
      <c r="VH27" s="14"/>
      <c r="VI27" s="14"/>
      <c r="VJ27" s="14"/>
      <c r="VK27" s="14"/>
      <c r="VL27" s="14"/>
      <c r="VM27" s="14"/>
      <c r="VN27" s="14"/>
      <c r="VO27" s="14"/>
      <c r="VP27" s="14"/>
      <c r="VQ27" s="14"/>
      <c r="VR27" s="14"/>
      <c r="VS27" s="14"/>
      <c r="VT27" s="14"/>
      <c r="VU27" s="14"/>
      <c r="VV27" s="14"/>
      <c r="VW27" s="14"/>
      <c r="VX27" s="14"/>
      <c r="VY27" s="14"/>
      <c r="VZ27" s="14"/>
      <c r="WA27" s="14"/>
      <c r="WB27" s="14"/>
      <c r="WC27" s="14"/>
      <c r="WD27" s="14"/>
      <c r="WE27" s="14"/>
      <c r="WF27" s="14"/>
      <c r="WG27" s="14"/>
      <c r="WH27" s="14"/>
      <c r="WI27" s="14"/>
      <c r="WJ27" s="14"/>
      <c r="WK27" s="14"/>
      <c r="WL27" s="14"/>
      <c r="WM27" s="14"/>
      <c r="WN27" s="14"/>
      <c r="WO27" s="14"/>
      <c r="WP27" s="14"/>
      <c r="WQ27" s="14"/>
      <c r="WR27" s="14"/>
      <c r="WS27" s="14"/>
      <c r="WT27" s="14"/>
      <c r="WU27" s="14"/>
      <c r="WV27" s="14"/>
      <c r="WW27" s="14"/>
      <c r="WX27" s="14"/>
      <c r="WY27" s="14"/>
      <c r="WZ27" s="14"/>
      <c r="XA27" s="14"/>
      <c r="XB27" s="14"/>
      <c r="XC27" s="14"/>
      <c r="XD27" s="14"/>
      <c r="XE27" s="14"/>
      <c r="XF27" s="14"/>
      <c r="XG27" s="14"/>
      <c r="XH27" s="14"/>
      <c r="XI27" s="14"/>
      <c r="XJ27" s="14"/>
      <c r="XK27" s="14"/>
      <c r="XL27" s="14"/>
      <c r="XM27" s="14"/>
      <c r="XN27" s="14"/>
      <c r="XO27" s="14"/>
      <c r="XP27" s="14"/>
      <c r="XQ27" s="14"/>
      <c r="XR27" s="14"/>
      <c r="XS27" s="14">
        <f t="shared" si="1666"/>
        <v>25</v>
      </c>
      <c r="XT27" s="14" t="s">
        <v>1005</v>
      </c>
      <c r="XU27" s="14"/>
      <c r="XV27" s="14"/>
      <c r="XW27" s="14"/>
      <c r="XX27" s="14"/>
      <c r="XY27" s="14">
        <f t="shared" si="1667"/>
        <v>25</v>
      </c>
      <c r="XZ27" s="14" t="s">
        <v>1005</v>
      </c>
      <c r="YA27" s="14"/>
      <c r="YB27" s="14"/>
      <c r="YC27" s="14"/>
      <c r="YD27" s="14"/>
      <c r="YE27" s="14">
        <f t="shared" si="1668"/>
        <v>25</v>
      </c>
      <c r="YF27" s="14" t="s">
        <v>1005</v>
      </c>
      <c r="YG27" s="14"/>
      <c r="YH27" s="14"/>
      <c r="YI27" s="14"/>
      <c r="YJ27" s="14"/>
      <c r="YK27" s="14">
        <f t="shared" si="1669"/>
        <v>25</v>
      </c>
      <c r="YL27" s="14" t="s">
        <v>1005</v>
      </c>
      <c r="YM27" s="14"/>
      <c r="YN27" s="14"/>
      <c r="YO27" s="14"/>
      <c r="YP27" s="14"/>
      <c r="YQ27" s="14">
        <f t="shared" ca="1" si="1670"/>
        <v>25</v>
      </c>
      <c r="YR27" s="14" t="s">
        <v>1005</v>
      </c>
      <c r="YS27" s="14"/>
      <c r="YT27" s="14"/>
      <c r="YU27" s="14"/>
      <c r="YV27" s="14"/>
      <c r="YW27" s="14">
        <f t="shared" ca="1" si="1671"/>
        <v>25</v>
      </c>
      <c r="YX27" s="14" t="s">
        <v>1005</v>
      </c>
      <c r="YY27" s="14"/>
      <c r="YZ27" s="14"/>
      <c r="ZA27" s="14"/>
      <c r="ZB27" s="14"/>
      <c r="ZC27" s="14">
        <f t="shared" ca="1" si="1672"/>
        <v>25</v>
      </c>
      <c r="ZD27" s="14" t="s">
        <v>1005</v>
      </c>
      <c r="ZE27" s="14"/>
      <c r="ZF27" s="14"/>
      <c r="ZG27" s="14"/>
      <c r="ZH27" s="14"/>
      <c r="ZI27" s="14"/>
      <c r="ZJ27" s="14"/>
      <c r="ZK27" s="14"/>
      <c r="ZL27" s="14"/>
      <c r="ZM27" s="14"/>
      <c r="ZN27" s="14"/>
      <c r="ZO27" s="14">
        <v>32</v>
      </c>
      <c r="ZP27" s="14" t="s">
        <v>1481</v>
      </c>
      <c r="ZQ27" s="14"/>
      <c r="ZR27" s="14"/>
      <c r="ZS27" s="14">
        <v>32</v>
      </c>
      <c r="ZT27" s="14" t="s">
        <v>1481</v>
      </c>
      <c r="ZU27" s="14"/>
      <c r="ZV27" s="14"/>
      <c r="ZW27" s="14">
        <v>32</v>
      </c>
      <c r="ZX27" s="14" t="s">
        <v>1481</v>
      </c>
      <c r="ZY27" s="14"/>
      <c r="ZZ27" s="14"/>
      <c r="AAA27" s="14">
        <v>32</v>
      </c>
      <c r="AAB27" s="14" t="s">
        <v>1481</v>
      </c>
      <c r="AAC27" s="14"/>
      <c r="AAD27" s="14"/>
      <c r="AAE27" s="14">
        <v>32</v>
      </c>
      <c r="AAF27" s="14" t="s">
        <v>1481</v>
      </c>
      <c r="AAG27" s="14"/>
      <c r="AAH27" s="14"/>
      <c r="AAI27" s="14">
        <v>32</v>
      </c>
      <c r="AAJ27" s="14" t="s">
        <v>1481</v>
      </c>
      <c r="AAK27" s="14"/>
      <c r="AAL27" s="14"/>
      <c r="AAM27" s="14">
        <v>32</v>
      </c>
      <c r="AAN27" s="14" t="s">
        <v>1481</v>
      </c>
      <c r="AAO27" s="14"/>
      <c r="AAP27" s="14"/>
      <c r="AAQ27" s="14">
        <v>32</v>
      </c>
      <c r="AAR27" s="14" t="s">
        <v>1481</v>
      </c>
      <c r="AAS27" s="14"/>
      <c r="AAT27" s="14"/>
      <c r="AAU27" s="14">
        <v>32</v>
      </c>
      <c r="AAV27" s="14" t="s">
        <v>1481</v>
      </c>
      <c r="AAW27" s="14"/>
      <c r="AAX27" s="14"/>
      <c r="AAY27" s="14">
        <v>32</v>
      </c>
      <c r="AAZ27" s="14" t="s">
        <v>1481</v>
      </c>
      <c r="ABA27" s="14"/>
      <c r="ABB27" s="14"/>
      <c r="ABC27" s="14">
        <v>32</v>
      </c>
      <c r="ABD27" s="14" t="s">
        <v>1481</v>
      </c>
      <c r="ABE27" s="14"/>
      <c r="ABF27" s="14"/>
      <c r="ABG27" s="14">
        <v>32</v>
      </c>
      <c r="ABH27" s="14" t="s">
        <v>1481</v>
      </c>
      <c r="ABI27" s="14"/>
      <c r="ABJ27" s="14"/>
      <c r="ABK27" s="14">
        <v>32</v>
      </c>
      <c r="ABL27" s="14" t="s">
        <v>1481</v>
      </c>
      <c r="ABM27" s="14"/>
      <c r="ABN27" s="14"/>
      <c r="ABO27" s="14">
        <v>32</v>
      </c>
      <c r="ABP27" s="14" t="s">
        <v>1481</v>
      </c>
      <c r="ABQ27" s="14"/>
      <c r="ABR27" s="14"/>
      <c r="ABS27" s="14">
        <v>32</v>
      </c>
      <c r="ABT27" s="14" t="s">
        <v>1481</v>
      </c>
      <c r="ABU27" s="14"/>
      <c r="ABV27" s="14"/>
      <c r="ABW27" s="14">
        <v>32</v>
      </c>
      <c r="ABX27" s="14" t="s">
        <v>1481</v>
      </c>
      <c r="ABY27" s="14"/>
      <c r="ABZ27" s="14"/>
      <c r="ACA27" s="14">
        <v>32</v>
      </c>
      <c r="ACB27" s="14" t="s">
        <v>1481</v>
      </c>
      <c r="ACC27" s="14"/>
      <c r="ACD27" s="14"/>
      <c r="ACE27" s="14">
        <v>32</v>
      </c>
      <c r="ACF27" s="14" t="s">
        <v>1481</v>
      </c>
      <c r="ACG27" s="14">
        <v>25</v>
      </c>
      <c r="ACH27" s="14" t="s">
        <v>1549</v>
      </c>
      <c r="ACI27" s="14"/>
      <c r="ACJ27" s="14"/>
      <c r="ACK27" s="14">
        <v>32</v>
      </c>
      <c r="ACL27" s="14" t="s">
        <v>1481</v>
      </c>
      <c r="ACM27" s="14">
        <v>25</v>
      </c>
      <c r="ACN27" s="14" t="s">
        <v>1549</v>
      </c>
      <c r="ACO27" s="14"/>
      <c r="ACP27" s="14"/>
      <c r="ACQ27" s="14">
        <v>32</v>
      </c>
      <c r="ACR27" s="14" t="s">
        <v>1481</v>
      </c>
      <c r="ACS27" s="14">
        <v>25</v>
      </c>
      <c r="ACT27" s="14" t="s">
        <v>1549</v>
      </c>
      <c r="ACU27" s="14"/>
      <c r="ACV27" s="14"/>
      <c r="ACW27" s="14">
        <v>32</v>
      </c>
      <c r="ACX27" s="14" t="s">
        <v>1481</v>
      </c>
      <c r="ACY27" s="14">
        <v>25</v>
      </c>
      <c r="ACZ27" s="14" t="s">
        <v>1549</v>
      </c>
      <c r="ADA27" s="14"/>
      <c r="ADB27" s="14"/>
      <c r="ADC27" s="14">
        <v>32</v>
      </c>
      <c r="ADD27" s="14" t="s">
        <v>1481</v>
      </c>
      <c r="ADE27" s="14">
        <v>25</v>
      </c>
      <c r="ADF27" s="14" t="s">
        <v>1549</v>
      </c>
      <c r="ADG27" s="14"/>
      <c r="ADH27" s="14"/>
      <c r="ADI27" s="14">
        <v>32</v>
      </c>
      <c r="ADJ27" s="14" t="s">
        <v>1481</v>
      </c>
      <c r="ADK27" s="14">
        <v>25</v>
      </c>
      <c r="ADL27" s="14" t="s">
        <v>1549</v>
      </c>
      <c r="ADM27" s="14"/>
      <c r="ADN27" s="14"/>
      <c r="ADO27" s="14">
        <v>32</v>
      </c>
      <c r="ADP27" s="14" t="s">
        <v>1481</v>
      </c>
      <c r="ADQ27" s="14">
        <v>25</v>
      </c>
      <c r="ADR27" s="14" t="s">
        <v>1549</v>
      </c>
      <c r="ADS27" s="14"/>
      <c r="ADT27" s="14"/>
      <c r="ADU27" s="14"/>
      <c r="ADV27" s="14"/>
      <c r="ADW27" s="14">
        <v>32</v>
      </c>
      <c r="ADX27" s="14" t="s">
        <v>1481</v>
      </c>
      <c r="ADY27" s="14">
        <v>25</v>
      </c>
      <c r="ADZ27" s="14" t="s">
        <v>1549</v>
      </c>
      <c r="AEA27" s="14"/>
      <c r="AEB27" s="14"/>
      <c r="AEC27" s="14"/>
      <c r="AED27" s="14"/>
      <c r="AEE27" s="14">
        <v>32</v>
      </c>
      <c r="AEF27" s="14" t="s">
        <v>1481</v>
      </c>
      <c r="AEG27" s="14">
        <v>25</v>
      </c>
      <c r="AEH27" s="14" t="s">
        <v>1549</v>
      </c>
      <c r="AEI27" s="14"/>
      <c r="AEJ27" s="14"/>
      <c r="AEK27" s="14"/>
      <c r="AEL27" s="14"/>
      <c r="AEM27" s="14">
        <v>32</v>
      </c>
      <c r="AEN27" s="14" t="s">
        <v>1481</v>
      </c>
      <c r="AEO27" s="14">
        <v>25</v>
      </c>
      <c r="AEP27" s="14" t="s">
        <v>1549</v>
      </c>
      <c r="AEQ27" s="14"/>
      <c r="AER27" s="14"/>
      <c r="AES27" s="14"/>
      <c r="AET27" s="14"/>
      <c r="AEU27" s="14">
        <v>32</v>
      </c>
      <c r="AEV27" s="14" t="s">
        <v>1481</v>
      </c>
      <c r="AEW27" s="14">
        <v>25</v>
      </c>
      <c r="AEX27" s="14" t="s">
        <v>1549</v>
      </c>
      <c r="AEY27" s="14"/>
      <c r="AEZ27" s="14"/>
      <c r="AFA27" s="14"/>
      <c r="AFB27" s="14"/>
      <c r="AFC27" s="14"/>
      <c r="AFD27" s="14"/>
      <c r="AFE27" s="14"/>
      <c r="AFF27" s="14"/>
      <c r="AFG27" s="14"/>
      <c r="AFH27" s="14"/>
      <c r="AFI27" s="14"/>
      <c r="AFJ27" s="14"/>
      <c r="AFK27" s="14"/>
      <c r="AFL27" s="14"/>
      <c r="AFM27" s="14"/>
      <c r="AFN27" s="14"/>
      <c r="AFO27" s="14"/>
      <c r="AFP27" s="14"/>
      <c r="AFQ27" s="14"/>
      <c r="AFR27" s="14"/>
      <c r="AFS27" s="14"/>
      <c r="AFT27" s="14"/>
      <c r="AFU27" s="14"/>
      <c r="AFV27" s="14"/>
      <c r="AFW27" s="14"/>
      <c r="AFX27" s="14"/>
      <c r="AFY27" s="14"/>
      <c r="AFZ27" s="14"/>
      <c r="AGA27" s="14"/>
      <c r="AGB27" s="14"/>
      <c r="AGC27" s="14"/>
      <c r="AGD27" s="14"/>
      <c r="AGE27" s="14"/>
      <c r="AGF27" s="14"/>
      <c r="AGG27" s="14"/>
      <c r="AGH27" s="14"/>
      <c r="AGI27" s="14"/>
      <c r="AGJ27" s="14"/>
      <c r="AGK27" s="14"/>
      <c r="AGL27" s="14"/>
      <c r="AGM27" s="14"/>
      <c r="AGN27" s="14"/>
      <c r="AGO27" s="14"/>
      <c r="AGP27" s="14"/>
      <c r="AGQ27" s="14"/>
      <c r="AGR27" s="14"/>
      <c r="AGS27" s="14"/>
      <c r="AGT27" s="14"/>
      <c r="AGU27" s="14"/>
      <c r="AGV27" s="14"/>
      <c r="AGW27" s="14"/>
      <c r="AGX27" s="14"/>
      <c r="AGY27" s="14"/>
      <c r="AGZ27" s="14"/>
      <c r="AHA27" s="14"/>
      <c r="AHB27" s="14"/>
      <c r="AHC27" s="14"/>
      <c r="AHD27" s="14"/>
      <c r="AHE27" s="14"/>
      <c r="AHF27" s="14"/>
      <c r="AHG27" s="14"/>
      <c r="AHH27" s="14"/>
      <c r="AHI27" s="14"/>
      <c r="AHJ27" s="14"/>
      <c r="AHK27" s="14"/>
      <c r="AHL27" s="14"/>
      <c r="AHM27" s="14"/>
      <c r="AHN27" s="14"/>
      <c r="AHO27" s="14"/>
      <c r="AHP27" s="14"/>
      <c r="AHQ27" s="14"/>
      <c r="AHR27" s="14"/>
      <c r="AHS27" s="14"/>
      <c r="AHT27" s="14"/>
      <c r="AHU27" s="14"/>
      <c r="AHV27" s="14"/>
      <c r="AHW27" s="14"/>
      <c r="AHX27" s="14"/>
      <c r="AHY27" s="14"/>
      <c r="AHZ27" s="14"/>
      <c r="AIA27" s="14"/>
      <c r="AIB27" s="14"/>
      <c r="AIC27" s="14"/>
      <c r="AID27" s="14"/>
      <c r="AIE27" s="14"/>
      <c r="AIF27" s="14"/>
      <c r="AIG27" s="14"/>
      <c r="AIH27" s="14"/>
      <c r="AII27" s="14"/>
      <c r="AIJ27" s="14"/>
      <c r="AIK27" s="14"/>
      <c r="AIL27" s="14"/>
      <c r="AIM27" s="14"/>
      <c r="AIN27" s="14"/>
      <c r="AIO27" s="14"/>
      <c r="AIP27" s="14"/>
      <c r="AIQ27" s="14"/>
      <c r="AIR27" s="14"/>
      <c r="AIS27" s="14"/>
      <c r="AIT27" s="14"/>
      <c r="AIU27" s="14"/>
      <c r="AIV27" s="14"/>
      <c r="AIW27" s="14"/>
      <c r="AIX27" s="14"/>
      <c r="AIY27" s="14"/>
      <c r="AIZ27" s="14"/>
      <c r="AJA27" s="14"/>
      <c r="AJB27" s="14"/>
      <c r="AJC27" s="14"/>
      <c r="AJD27" s="14"/>
      <c r="AJE27" s="14"/>
      <c r="AJF27" s="14"/>
      <c r="AJG27" s="14"/>
      <c r="AJH27" s="14"/>
      <c r="AJI27" s="14"/>
      <c r="AJJ27" s="14"/>
      <c r="AJK27" s="14"/>
      <c r="AJL27" s="14"/>
      <c r="AJM27" s="14"/>
      <c r="AJN27" s="14"/>
      <c r="AJO27" s="14"/>
      <c r="AJP27" s="14"/>
      <c r="AJQ27" s="14"/>
      <c r="AJR27" s="14"/>
      <c r="AJS27" s="14"/>
      <c r="AJT27" s="14"/>
      <c r="AJU27" s="14"/>
      <c r="AJV27" s="14"/>
      <c r="AJW27" s="14"/>
      <c r="AJX27" s="14"/>
      <c r="AJY27" s="14"/>
      <c r="AJZ27" s="14"/>
      <c r="AKA27" s="14"/>
      <c r="AKB27" s="14"/>
      <c r="AKC27" s="14"/>
      <c r="AKD27" s="14"/>
      <c r="AKE27" s="14"/>
      <c r="AKF27" s="14"/>
      <c r="AKG27" s="14"/>
      <c r="AKH27" s="14"/>
      <c r="AKI27" s="14"/>
      <c r="AKJ27" s="14"/>
      <c r="AKK27" s="14"/>
      <c r="AKL27" s="14"/>
      <c r="AKM27" s="14"/>
      <c r="AKN27" s="14"/>
      <c r="AKO27" s="14"/>
      <c r="AKP27" s="14"/>
      <c r="AKQ27" s="14"/>
      <c r="AKR27" s="14"/>
      <c r="AKS27" s="14"/>
      <c r="AKT27" s="14"/>
      <c r="AKU27" s="14"/>
      <c r="AKV27" s="14"/>
      <c r="AKW27" s="14"/>
      <c r="AKX27" s="14"/>
      <c r="AKY27" s="14"/>
      <c r="AKZ27" s="14"/>
      <c r="ALA27" s="14"/>
      <c r="ALB27" s="14"/>
      <c r="ALC27" s="14"/>
      <c r="ALD27" s="14"/>
      <c r="ALE27" s="14"/>
      <c r="ALF27" s="14"/>
      <c r="ALG27" s="14"/>
      <c r="ALH27" s="14"/>
      <c r="ALI27" s="14"/>
      <c r="ALJ27" s="14"/>
      <c r="ALK27" s="14"/>
      <c r="ALL27" s="14"/>
      <c r="ALM27" s="14"/>
      <c r="ALN27" s="14"/>
      <c r="ALO27" s="14"/>
      <c r="ALP27" s="14"/>
      <c r="ALQ27" s="14"/>
      <c r="ALR27" s="14"/>
      <c r="ALS27" s="14"/>
      <c r="ALT27" s="14"/>
      <c r="ALU27" s="14"/>
      <c r="ALV27" s="14"/>
      <c r="ALW27" s="14"/>
      <c r="ALX27" s="14"/>
      <c r="ALY27" s="14"/>
      <c r="ALZ27" s="14"/>
      <c r="AMA27" s="14"/>
      <c r="AMB27" s="14"/>
      <c r="AMC27" s="14"/>
      <c r="AMD27" s="14"/>
      <c r="AME27" s="14"/>
      <c r="AMF27" s="14"/>
      <c r="AMG27" s="14"/>
      <c r="AMH27" s="14"/>
      <c r="AMI27" s="14"/>
      <c r="AMJ27" s="14"/>
      <c r="AMK27" s="14"/>
      <c r="AML27" s="14"/>
      <c r="AMM27" s="14"/>
      <c r="AMN27" s="14"/>
      <c r="AMO27" s="14"/>
      <c r="AMP27" s="14"/>
      <c r="AMQ27" s="14"/>
      <c r="AMR27" s="14"/>
      <c r="AMS27" s="14"/>
      <c r="AMT27" s="14"/>
      <c r="AMU27" s="14"/>
      <c r="AMV27" s="14"/>
      <c r="AMW27" s="14"/>
      <c r="AMX27" s="14"/>
      <c r="AMY27" s="14"/>
      <c r="AMZ27" s="14"/>
      <c r="ANA27" s="14"/>
      <c r="ANB27" s="14"/>
      <c r="ANC27" s="14"/>
      <c r="AND27" s="14"/>
      <c r="ANE27" s="14"/>
      <c r="ANF27" s="14"/>
      <c r="ANG27" s="14"/>
      <c r="ANH27" s="14"/>
      <c r="ANI27" s="14"/>
      <c r="ANJ27" s="14"/>
      <c r="ANK27" s="14"/>
      <c r="ANL27" s="14"/>
      <c r="ANM27" s="14"/>
      <c r="ANN27" s="14"/>
      <c r="ANO27" s="14"/>
      <c r="ANP27" s="14"/>
      <c r="ANQ27" s="14"/>
      <c r="ANR27" s="14"/>
      <c r="ANS27" s="14"/>
      <c r="ANT27" s="14"/>
      <c r="ANU27" s="14"/>
      <c r="ANV27" s="14"/>
      <c r="ANW27" s="14"/>
      <c r="ANX27" s="14"/>
      <c r="ANY27" s="14"/>
      <c r="ANZ27" s="14"/>
      <c r="AOA27" s="14"/>
      <c r="AOB27" s="14"/>
      <c r="AOC27" s="14"/>
      <c r="AOD27" s="14"/>
      <c r="AOE27" s="14"/>
      <c r="AOF27" s="14"/>
      <c r="AOG27" s="14"/>
      <c r="AOH27" s="14"/>
      <c r="AOI27" s="14"/>
      <c r="AOJ27" s="14"/>
      <c r="AOK27" s="14"/>
      <c r="AOL27" s="14"/>
      <c r="AOM27" s="14"/>
      <c r="AON27" s="14"/>
      <c r="AOO27" s="14"/>
      <c r="AOP27" s="14"/>
      <c r="AOQ27" s="14"/>
      <c r="AOR27" s="14"/>
      <c r="AOS27" s="14"/>
      <c r="AOT27" s="14"/>
      <c r="AOU27" s="14"/>
      <c r="AOV27" s="14"/>
      <c r="AOW27" s="14"/>
      <c r="AOX27" s="14"/>
      <c r="AOY27" s="14"/>
      <c r="AOZ27" s="14"/>
      <c r="APA27" s="14"/>
      <c r="APB27" s="14"/>
      <c r="APC27" s="14"/>
      <c r="APD27" s="14"/>
      <c r="APE27" s="14"/>
      <c r="APF27" s="14"/>
      <c r="APG27" s="14"/>
      <c r="APH27" s="14"/>
      <c r="API27" s="14"/>
      <c r="APJ27" s="14"/>
      <c r="APK27" s="14"/>
      <c r="APL27" s="14"/>
      <c r="APM27" s="14"/>
      <c r="APN27" s="14"/>
      <c r="APO27" s="14"/>
      <c r="APP27" s="14"/>
      <c r="APQ27" s="14"/>
      <c r="APR27" s="14"/>
      <c r="APS27" s="14"/>
      <c r="APT27" s="14"/>
      <c r="APU27" s="14"/>
      <c r="APV27" s="14"/>
      <c r="APW27" s="14"/>
      <c r="APX27" s="14"/>
      <c r="APY27" s="14"/>
      <c r="APZ27" s="14"/>
      <c r="AQA27" s="14"/>
      <c r="AQB27" s="14"/>
      <c r="AQC27" s="14"/>
      <c r="AQD27" s="14"/>
      <c r="AQE27" s="14"/>
      <c r="AQF27" s="14"/>
      <c r="AQG27" s="14"/>
      <c r="AQH27" s="14"/>
      <c r="AQI27" s="14"/>
      <c r="AQJ27" s="14"/>
      <c r="AQK27" s="14"/>
      <c r="AQL27" s="14"/>
      <c r="AQM27" s="14"/>
      <c r="AQN27" s="14"/>
      <c r="AQO27" s="14"/>
      <c r="AQP27" s="14"/>
      <c r="AQQ27" s="14"/>
      <c r="AQR27" s="14"/>
      <c r="AQS27" s="14"/>
      <c r="AQT27" s="14"/>
      <c r="AQU27" s="14"/>
      <c r="AQV27" s="14"/>
      <c r="AQW27" s="14"/>
      <c r="AQX27" s="14"/>
      <c r="AQY27" s="14"/>
      <c r="AQZ27" s="14"/>
      <c r="ARA27" s="14"/>
      <c r="ARB27" s="14"/>
      <c r="ARC27" s="14"/>
      <c r="ARD27" s="14"/>
      <c r="ARE27" s="14"/>
      <c r="ARF27" s="14"/>
      <c r="ARG27" s="14"/>
      <c r="ARH27" s="14"/>
      <c r="ARI27" s="14"/>
      <c r="ARJ27" s="14"/>
      <c r="ARK27" s="14"/>
      <c r="ARL27" s="14"/>
      <c r="ARM27" s="14"/>
      <c r="ARN27" s="14"/>
      <c r="ARO27" s="14"/>
      <c r="ARP27" s="14"/>
      <c r="ARQ27" s="14"/>
      <c r="ARR27" s="14"/>
      <c r="ARS27" s="14"/>
      <c r="ART27" s="14"/>
      <c r="ARU27" s="14"/>
      <c r="ARV27" s="14"/>
      <c r="ARW27" s="14"/>
      <c r="ARX27" s="14"/>
      <c r="ARY27" s="14"/>
      <c r="ARZ27" s="14"/>
      <c r="ASA27" s="14"/>
      <c r="ASB27" s="14"/>
      <c r="ASC27" s="14"/>
      <c r="ASD27" s="14"/>
      <c r="ASE27" s="14"/>
      <c r="ASF27" s="14"/>
      <c r="ASG27" s="14"/>
      <c r="ASH27" s="14"/>
      <c r="ASI27" s="14"/>
      <c r="ASJ27" s="14"/>
      <c r="ASK27" s="14"/>
      <c r="ASL27" s="14"/>
      <c r="ASM27" s="14"/>
      <c r="ASN27" s="14"/>
      <c r="ASO27" s="14"/>
      <c r="ASP27" s="14"/>
    </row>
    <row r="28" spans="5:1186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  <c r="QJ28" s="14"/>
      <c r="QK28" s="14"/>
      <c r="QL28" s="14"/>
      <c r="QM28" s="14"/>
      <c r="QN28" s="14"/>
      <c r="QO28" s="14"/>
      <c r="QP28" s="14"/>
      <c r="QQ28" s="14"/>
      <c r="QR28" s="14"/>
      <c r="QS28" s="14"/>
      <c r="QT28" s="14"/>
      <c r="QU28" s="14"/>
      <c r="QV28" s="14"/>
      <c r="QW28" s="14"/>
      <c r="QX28" s="14"/>
      <c r="QY28" s="14"/>
      <c r="QZ28" s="14"/>
      <c r="RA28" s="14"/>
      <c r="RB28" s="14"/>
      <c r="RC28" s="14"/>
      <c r="RD28" s="14"/>
      <c r="RE28" s="14"/>
      <c r="RF28" s="14"/>
      <c r="RG28" s="14"/>
      <c r="RH28" s="14"/>
      <c r="RI28" s="14"/>
      <c r="RJ28" s="14"/>
      <c r="RK28" s="14"/>
      <c r="RL28" s="14"/>
      <c r="RM28" s="14"/>
      <c r="RN28" s="14"/>
      <c r="RO28" s="14"/>
      <c r="RP28" s="14"/>
      <c r="RQ28" s="14"/>
      <c r="RR28" s="14"/>
      <c r="RS28" s="14"/>
      <c r="RT28" s="14"/>
      <c r="RU28" s="14"/>
      <c r="RV28" s="14"/>
      <c r="RW28" s="14"/>
      <c r="RX28" s="14"/>
      <c r="RY28" s="14"/>
      <c r="RZ28" s="14"/>
      <c r="SA28" s="14"/>
      <c r="SB28" s="14"/>
      <c r="SC28" s="14"/>
      <c r="SD28" s="14"/>
      <c r="SE28" s="14"/>
      <c r="SF28" s="14"/>
      <c r="SG28" s="14"/>
      <c r="SH28" s="14"/>
      <c r="SI28" s="14"/>
      <c r="SJ28" s="14"/>
      <c r="SK28" s="14"/>
      <c r="SL28" s="14"/>
      <c r="SM28" s="14"/>
      <c r="SN28" s="14"/>
      <c r="SO28" s="14"/>
      <c r="SP28" s="14"/>
      <c r="SQ28" s="14"/>
      <c r="SR28" s="14"/>
      <c r="SS28" s="14"/>
      <c r="ST28" s="14"/>
      <c r="SU28" s="14"/>
      <c r="SV28" s="14"/>
      <c r="SW28" s="14"/>
      <c r="SX28" s="14"/>
      <c r="SY28" s="14"/>
      <c r="SZ28" s="14"/>
      <c r="TA28" s="14"/>
      <c r="TB28" s="14"/>
      <c r="TC28" s="14"/>
      <c r="TD28" s="14"/>
      <c r="TE28" s="14"/>
      <c r="TF28" s="14"/>
      <c r="TG28" s="14"/>
      <c r="TH28" s="14"/>
      <c r="TI28" s="14"/>
      <c r="TJ28" s="14"/>
      <c r="TK28" s="14"/>
      <c r="TL28" s="14"/>
      <c r="TM28" s="14"/>
      <c r="TN28" s="14"/>
      <c r="TO28" s="14"/>
      <c r="TP28" s="14"/>
      <c r="TQ28" s="14"/>
      <c r="TR28" s="14"/>
      <c r="TS28" s="14"/>
      <c r="TT28" s="14"/>
      <c r="TU28" s="14"/>
      <c r="TV28" s="14"/>
      <c r="TW28" s="14"/>
      <c r="TX28" s="14"/>
      <c r="TY28" s="14"/>
      <c r="TZ28" s="14"/>
      <c r="UA28" s="14"/>
      <c r="UB28" s="14"/>
      <c r="UC28" s="14"/>
      <c r="UD28" s="14"/>
      <c r="UE28" s="14"/>
      <c r="UF28" s="14"/>
      <c r="UG28" s="14"/>
      <c r="UH28" s="14"/>
      <c r="UI28" s="14"/>
      <c r="UJ28" s="14"/>
      <c r="UK28" s="14"/>
      <c r="UL28" s="14"/>
      <c r="UM28" s="14"/>
      <c r="UN28" s="14"/>
      <c r="UO28" s="14"/>
      <c r="UP28" s="14"/>
      <c r="UQ28" s="14"/>
      <c r="UR28" s="14"/>
      <c r="US28" s="14"/>
      <c r="UT28" s="14"/>
      <c r="UU28" s="14"/>
      <c r="UV28" s="14"/>
      <c r="UW28" s="14"/>
      <c r="UX28" s="14"/>
      <c r="UY28" s="14"/>
      <c r="UZ28" s="14"/>
      <c r="VA28" s="14"/>
      <c r="VB28" s="14"/>
      <c r="VC28" s="14"/>
      <c r="VD28" s="14"/>
      <c r="VE28" s="14"/>
      <c r="VF28" s="14"/>
      <c r="VG28" s="14"/>
      <c r="VH28" s="14"/>
      <c r="VI28" s="14"/>
      <c r="VJ28" s="14"/>
      <c r="VK28" s="14"/>
      <c r="VL28" s="14"/>
      <c r="VM28" s="14"/>
      <c r="VN28" s="14"/>
      <c r="VO28" s="14"/>
      <c r="VP28" s="14"/>
      <c r="VQ28" s="14"/>
      <c r="VR28" s="14"/>
      <c r="VS28" s="14"/>
      <c r="VT28" s="14"/>
      <c r="VU28" s="14"/>
      <c r="VV28" s="14"/>
      <c r="VW28" s="14"/>
      <c r="VX28" s="14"/>
      <c r="VY28" s="14"/>
      <c r="VZ28" s="14"/>
      <c r="WA28" s="14"/>
      <c r="WB28" s="14"/>
      <c r="WC28" s="14"/>
      <c r="WD28" s="14"/>
      <c r="WE28" s="14"/>
      <c r="WF28" s="14"/>
      <c r="WG28" s="14"/>
      <c r="WH28" s="14"/>
      <c r="WI28" s="14"/>
      <c r="WJ28" s="14"/>
      <c r="WK28" s="14"/>
      <c r="WL28" s="14"/>
      <c r="WM28" s="14"/>
      <c r="WN28" s="14"/>
      <c r="WO28" s="14"/>
      <c r="WP28" s="14"/>
      <c r="WQ28" s="14"/>
      <c r="WR28" s="14"/>
      <c r="WS28" s="14"/>
      <c r="WT28" s="14"/>
      <c r="WU28" s="14"/>
      <c r="WV28" s="14"/>
      <c r="WW28" s="14"/>
      <c r="WX28" s="14"/>
      <c r="WY28" s="14"/>
      <c r="WZ28" s="14"/>
      <c r="XA28" s="14"/>
      <c r="XB28" s="14"/>
      <c r="XC28" s="14"/>
      <c r="XD28" s="14"/>
      <c r="XE28" s="14"/>
      <c r="XF28" s="14"/>
      <c r="XG28" s="14"/>
      <c r="XH28" s="14"/>
      <c r="XI28" s="14"/>
      <c r="XJ28" s="14"/>
      <c r="XK28" s="14"/>
      <c r="XL28" s="14"/>
      <c r="XM28" s="14"/>
      <c r="XN28" s="14"/>
      <c r="XO28" s="14"/>
      <c r="XP28" s="14"/>
      <c r="XQ28" s="14"/>
      <c r="XR28" s="14"/>
      <c r="XS28" s="14">
        <f t="shared" si="1666"/>
        <v>26</v>
      </c>
      <c r="XT28" s="14" t="s">
        <v>1448</v>
      </c>
      <c r="XU28" s="14"/>
      <c r="XV28" s="14"/>
      <c r="XW28" s="14"/>
      <c r="XX28" s="14"/>
      <c r="XY28" s="14">
        <f t="shared" si="1667"/>
        <v>26</v>
      </c>
      <c r="XZ28" s="14" t="s">
        <v>1448</v>
      </c>
      <c r="YA28" s="14"/>
      <c r="YB28" s="14"/>
      <c r="YC28" s="14"/>
      <c r="YD28" s="14"/>
      <c r="YE28" s="14">
        <f t="shared" si="1668"/>
        <v>26</v>
      </c>
      <c r="YF28" s="14" t="s">
        <v>1448</v>
      </c>
      <c r="YG28" s="14"/>
      <c r="YH28" s="14"/>
      <c r="YI28" s="14"/>
      <c r="YJ28" s="14"/>
      <c r="YK28" s="14">
        <f t="shared" si="1669"/>
        <v>26</v>
      </c>
      <c r="YL28" s="14" t="s">
        <v>1448</v>
      </c>
      <c r="YM28" s="14"/>
      <c r="YN28" s="14"/>
      <c r="YO28" s="14"/>
      <c r="YP28" s="14"/>
      <c r="YQ28" s="14">
        <f t="shared" ca="1" si="1670"/>
        <v>26</v>
      </c>
      <c r="YR28" s="14" t="s">
        <v>1448</v>
      </c>
      <c r="YS28" s="14"/>
      <c r="YT28" s="14"/>
      <c r="YU28" s="14"/>
      <c r="YV28" s="14"/>
      <c r="YW28" s="14">
        <f t="shared" ca="1" si="1671"/>
        <v>26</v>
      </c>
      <c r="YX28" s="14" t="s">
        <v>1448</v>
      </c>
      <c r="YY28" s="14"/>
      <c r="YZ28" s="14"/>
      <c r="ZA28" s="14"/>
      <c r="ZB28" s="14"/>
      <c r="ZC28" s="14">
        <f t="shared" ca="1" si="1672"/>
        <v>26</v>
      </c>
      <c r="ZD28" s="14" t="s">
        <v>1448</v>
      </c>
      <c r="ZE28" s="14"/>
      <c r="ZF28" s="14"/>
      <c r="ZG28" s="14"/>
      <c r="ZH28" s="14"/>
      <c r="ZI28" s="14"/>
      <c r="ZJ28" s="14"/>
      <c r="ZK28" s="14"/>
      <c r="ZL28" s="14"/>
      <c r="ZM28" s="14"/>
      <c r="ZN28" s="14"/>
      <c r="ZO28" s="14">
        <v>33</v>
      </c>
      <c r="ZP28" s="14" t="s">
        <v>1482</v>
      </c>
      <c r="ZQ28" s="14"/>
      <c r="ZR28" s="14"/>
      <c r="ZS28" s="14">
        <v>33</v>
      </c>
      <c r="ZT28" s="14" t="s">
        <v>1482</v>
      </c>
      <c r="ZU28" s="14"/>
      <c r="ZV28" s="14"/>
      <c r="ZW28" s="14">
        <v>33</v>
      </c>
      <c r="ZX28" s="14" t="s">
        <v>1482</v>
      </c>
      <c r="ZY28" s="14"/>
      <c r="ZZ28" s="14"/>
      <c r="AAA28" s="14">
        <v>33</v>
      </c>
      <c r="AAB28" s="14" t="s">
        <v>1482</v>
      </c>
      <c r="AAC28" s="14"/>
      <c r="AAD28" s="14"/>
      <c r="AAE28" s="14">
        <v>33</v>
      </c>
      <c r="AAF28" s="14" t="s">
        <v>1482</v>
      </c>
      <c r="AAG28" s="14"/>
      <c r="AAH28" s="14"/>
      <c r="AAI28" s="14">
        <v>33</v>
      </c>
      <c r="AAJ28" s="14" t="s">
        <v>1482</v>
      </c>
      <c r="AAK28" s="14"/>
      <c r="AAL28" s="14"/>
      <c r="AAM28" s="14">
        <v>33</v>
      </c>
      <c r="AAN28" s="14" t="s">
        <v>1482</v>
      </c>
      <c r="AAO28" s="14"/>
      <c r="AAP28" s="14"/>
      <c r="AAQ28" s="14">
        <v>33</v>
      </c>
      <c r="AAR28" s="14" t="s">
        <v>1482</v>
      </c>
      <c r="AAS28" s="14"/>
      <c r="AAT28" s="14"/>
      <c r="AAU28" s="14">
        <v>33</v>
      </c>
      <c r="AAV28" s="14" t="s">
        <v>1482</v>
      </c>
      <c r="AAW28" s="14"/>
      <c r="AAX28" s="14"/>
      <c r="AAY28" s="14">
        <v>33</v>
      </c>
      <c r="AAZ28" s="14" t="s">
        <v>1482</v>
      </c>
      <c r="ABA28" s="14"/>
      <c r="ABB28" s="14"/>
      <c r="ABC28" s="14">
        <v>33</v>
      </c>
      <c r="ABD28" s="14" t="s">
        <v>1482</v>
      </c>
      <c r="ABE28" s="14"/>
      <c r="ABF28" s="14"/>
      <c r="ABG28" s="14">
        <v>33</v>
      </c>
      <c r="ABH28" s="14" t="s">
        <v>1482</v>
      </c>
      <c r="ABI28" s="14"/>
      <c r="ABJ28" s="14"/>
      <c r="ABK28" s="14">
        <v>33</v>
      </c>
      <c r="ABL28" s="14" t="s">
        <v>1482</v>
      </c>
      <c r="ABM28" s="14"/>
      <c r="ABN28" s="14"/>
      <c r="ABO28" s="14">
        <v>33</v>
      </c>
      <c r="ABP28" s="14" t="s">
        <v>1482</v>
      </c>
      <c r="ABQ28" s="14"/>
      <c r="ABR28" s="14"/>
      <c r="ABS28" s="14">
        <v>33</v>
      </c>
      <c r="ABT28" s="14" t="s">
        <v>1482</v>
      </c>
      <c r="ABU28" s="14"/>
      <c r="ABV28" s="14"/>
      <c r="ABW28" s="14">
        <v>33</v>
      </c>
      <c r="ABX28" s="14" t="s">
        <v>1482</v>
      </c>
      <c r="ABY28" s="14"/>
      <c r="ABZ28" s="14"/>
      <c r="ACA28" s="14">
        <v>33</v>
      </c>
      <c r="ACB28" s="14" t="s">
        <v>1482</v>
      </c>
      <c r="ACC28" s="14"/>
      <c r="ACD28" s="14"/>
      <c r="ACE28" s="14">
        <v>33</v>
      </c>
      <c r="ACF28" s="14" t="s">
        <v>1482</v>
      </c>
      <c r="ACG28" s="14">
        <v>26</v>
      </c>
      <c r="ACH28" s="14" t="s">
        <v>1550</v>
      </c>
      <c r="ACI28" s="14"/>
      <c r="ACJ28" s="14"/>
      <c r="ACK28" s="14">
        <v>33</v>
      </c>
      <c r="ACL28" s="14" t="s">
        <v>1482</v>
      </c>
      <c r="ACM28" s="14">
        <v>26</v>
      </c>
      <c r="ACN28" s="14" t="s">
        <v>1550</v>
      </c>
      <c r="ACO28" s="14"/>
      <c r="ACP28" s="14"/>
      <c r="ACQ28" s="14">
        <v>33</v>
      </c>
      <c r="ACR28" s="14" t="s">
        <v>1482</v>
      </c>
      <c r="ACS28" s="14">
        <v>26</v>
      </c>
      <c r="ACT28" s="14" t="s">
        <v>1550</v>
      </c>
      <c r="ACU28" s="14"/>
      <c r="ACV28" s="14"/>
      <c r="ACW28" s="14">
        <v>33</v>
      </c>
      <c r="ACX28" s="14" t="s">
        <v>1482</v>
      </c>
      <c r="ACY28" s="14">
        <v>26</v>
      </c>
      <c r="ACZ28" s="14" t="s">
        <v>1550</v>
      </c>
      <c r="ADA28" s="14"/>
      <c r="ADB28" s="14"/>
      <c r="ADC28" s="14">
        <v>33</v>
      </c>
      <c r="ADD28" s="14" t="s">
        <v>1482</v>
      </c>
      <c r="ADE28" s="14">
        <v>26</v>
      </c>
      <c r="ADF28" s="14" t="s">
        <v>1550</v>
      </c>
      <c r="ADG28" s="14"/>
      <c r="ADH28" s="14"/>
      <c r="ADI28" s="14">
        <v>33</v>
      </c>
      <c r="ADJ28" s="14" t="s">
        <v>1482</v>
      </c>
      <c r="ADK28" s="14">
        <v>26</v>
      </c>
      <c r="ADL28" s="14" t="s">
        <v>1550</v>
      </c>
      <c r="ADM28" s="14"/>
      <c r="ADN28" s="14"/>
      <c r="ADO28" s="14">
        <v>33</v>
      </c>
      <c r="ADP28" s="14" t="s">
        <v>1482</v>
      </c>
      <c r="ADQ28" s="14">
        <v>26</v>
      </c>
      <c r="ADR28" s="14" t="s">
        <v>1550</v>
      </c>
      <c r="ADS28" s="14"/>
      <c r="ADT28" s="14"/>
      <c r="ADU28" s="14"/>
      <c r="ADV28" s="14"/>
      <c r="ADW28" s="14">
        <v>33</v>
      </c>
      <c r="ADX28" s="14" t="s">
        <v>1482</v>
      </c>
      <c r="ADY28" s="14">
        <v>26</v>
      </c>
      <c r="ADZ28" s="14" t="s">
        <v>1550</v>
      </c>
      <c r="AEA28" s="14"/>
      <c r="AEB28" s="14"/>
      <c r="AEC28" s="14"/>
      <c r="AED28" s="14"/>
      <c r="AEE28" s="14">
        <v>33</v>
      </c>
      <c r="AEF28" s="14" t="s">
        <v>1482</v>
      </c>
      <c r="AEG28" s="14">
        <v>26</v>
      </c>
      <c r="AEH28" s="14" t="s">
        <v>1550</v>
      </c>
      <c r="AEI28" s="14"/>
      <c r="AEJ28" s="14"/>
      <c r="AEK28" s="14"/>
      <c r="AEL28" s="14"/>
      <c r="AEM28" s="14">
        <v>33</v>
      </c>
      <c r="AEN28" s="14" t="s">
        <v>1482</v>
      </c>
      <c r="AEO28" s="14">
        <v>26</v>
      </c>
      <c r="AEP28" s="14" t="s">
        <v>1550</v>
      </c>
      <c r="AEQ28" s="14"/>
      <c r="AER28" s="14"/>
      <c r="AES28" s="14"/>
      <c r="AET28" s="14"/>
      <c r="AEU28" s="14">
        <v>33</v>
      </c>
      <c r="AEV28" s="14" t="s">
        <v>1482</v>
      </c>
      <c r="AEW28" s="14">
        <v>26</v>
      </c>
      <c r="AEX28" s="14" t="s">
        <v>1550</v>
      </c>
      <c r="AEY28" s="14"/>
      <c r="AEZ28" s="14"/>
      <c r="AFA28" s="14"/>
      <c r="AFB28" s="14"/>
      <c r="AFC28" s="14"/>
      <c r="AFD28" s="14"/>
      <c r="AFE28" s="14"/>
      <c r="AFF28" s="14"/>
      <c r="AFG28" s="14"/>
      <c r="AFH28" s="14"/>
      <c r="AFI28" s="14"/>
      <c r="AFJ28" s="14"/>
      <c r="AFK28" s="14"/>
      <c r="AFL28" s="14"/>
      <c r="AFM28" s="14"/>
      <c r="AFN28" s="14"/>
      <c r="AFO28" s="14"/>
      <c r="AFP28" s="14"/>
      <c r="AFQ28" s="14"/>
      <c r="AFR28" s="14"/>
      <c r="AFS28" s="14"/>
      <c r="AFT28" s="14"/>
      <c r="AFU28" s="14"/>
      <c r="AFV28" s="14"/>
      <c r="AFW28" s="14"/>
      <c r="AFX28" s="14"/>
      <c r="AFY28" s="14"/>
      <c r="AFZ28" s="14"/>
      <c r="AGA28" s="14"/>
      <c r="AGB28" s="14"/>
      <c r="AGC28" s="14"/>
      <c r="AGD28" s="14"/>
      <c r="AGE28" s="14"/>
      <c r="AGF28" s="14"/>
      <c r="AGG28" s="14"/>
      <c r="AGH28" s="14"/>
      <c r="AGI28" s="14"/>
      <c r="AGJ28" s="14"/>
      <c r="AGK28" s="14"/>
      <c r="AGL28" s="14"/>
      <c r="AGM28" s="14"/>
      <c r="AGN28" s="14"/>
      <c r="AGO28" s="14"/>
      <c r="AGP28" s="14"/>
      <c r="AGQ28" s="14"/>
      <c r="AGR28" s="14"/>
      <c r="AGS28" s="14"/>
      <c r="AGT28" s="14"/>
      <c r="AGU28" s="14"/>
      <c r="AGV28" s="14"/>
      <c r="AGW28" s="14"/>
      <c r="AGX28" s="14"/>
      <c r="AGY28" s="14"/>
      <c r="AGZ28" s="14"/>
      <c r="AHA28" s="14"/>
      <c r="AHB28" s="14"/>
      <c r="AHC28" s="14"/>
      <c r="AHD28" s="14"/>
      <c r="AHE28" s="14"/>
      <c r="AHF28" s="14"/>
      <c r="AHG28" s="14"/>
      <c r="AHH28" s="14"/>
      <c r="AHI28" s="14"/>
      <c r="AHJ28" s="14"/>
      <c r="AHK28" s="14"/>
      <c r="AHL28" s="14"/>
      <c r="AHM28" s="14"/>
      <c r="AHN28" s="14"/>
      <c r="AHO28" s="14"/>
      <c r="AHP28" s="14"/>
      <c r="AHQ28" s="14"/>
      <c r="AHR28" s="14"/>
      <c r="AHS28" s="14"/>
      <c r="AHT28" s="14"/>
      <c r="AHU28" s="14"/>
      <c r="AHV28" s="14"/>
      <c r="AHW28" s="14"/>
      <c r="AHX28" s="14"/>
      <c r="AHY28" s="14"/>
      <c r="AHZ28" s="14"/>
      <c r="AIA28" s="14"/>
      <c r="AIB28" s="14"/>
      <c r="AIC28" s="14"/>
      <c r="AID28" s="14"/>
      <c r="AIE28" s="14"/>
      <c r="AIF28" s="14"/>
      <c r="AIG28" s="14"/>
      <c r="AIH28" s="14"/>
      <c r="AII28" s="14"/>
      <c r="AIJ28" s="14"/>
      <c r="AIK28" s="14"/>
      <c r="AIL28" s="14"/>
      <c r="AIM28" s="14"/>
      <c r="AIN28" s="14"/>
      <c r="AIO28" s="14"/>
      <c r="AIP28" s="14"/>
      <c r="AIQ28" s="14"/>
      <c r="AIR28" s="14"/>
      <c r="AIS28" s="14"/>
      <c r="AIT28" s="14"/>
      <c r="AIU28" s="14"/>
      <c r="AIV28" s="14"/>
      <c r="AIW28" s="14"/>
      <c r="AIX28" s="14"/>
      <c r="AIY28" s="14"/>
      <c r="AIZ28" s="14"/>
      <c r="AJA28" s="14"/>
      <c r="AJB28" s="14"/>
      <c r="AJC28" s="14"/>
      <c r="AJD28" s="14"/>
      <c r="AJE28" s="14"/>
      <c r="AJF28" s="14"/>
      <c r="AJG28" s="14"/>
      <c r="AJH28" s="14"/>
      <c r="AJI28" s="14"/>
      <c r="AJJ28" s="14"/>
      <c r="AJK28" s="14"/>
      <c r="AJL28" s="14"/>
      <c r="AJM28" s="14"/>
      <c r="AJN28" s="14"/>
      <c r="AJO28" s="14"/>
      <c r="AJP28" s="14"/>
      <c r="AJQ28" s="14"/>
      <c r="AJR28" s="14"/>
      <c r="AJS28" s="14"/>
      <c r="AJT28" s="14"/>
      <c r="AJU28" s="14"/>
      <c r="AJV28" s="14"/>
      <c r="AJW28" s="14"/>
      <c r="AJX28" s="14"/>
      <c r="AJY28" s="14"/>
      <c r="AJZ28" s="14"/>
      <c r="AKA28" s="14"/>
      <c r="AKB28" s="14"/>
      <c r="AKC28" s="14"/>
      <c r="AKD28" s="14"/>
      <c r="AKE28" s="14"/>
      <c r="AKF28" s="14"/>
      <c r="AKG28" s="14"/>
      <c r="AKH28" s="14"/>
      <c r="AKI28" s="14"/>
      <c r="AKJ28" s="14"/>
      <c r="AKK28" s="14"/>
      <c r="AKL28" s="14"/>
      <c r="AKM28" s="14"/>
      <c r="AKN28" s="14"/>
      <c r="AKO28" s="14"/>
      <c r="AKP28" s="14"/>
      <c r="AKQ28" s="14"/>
      <c r="AKR28" s="14"/>
      <c r="AKS28" s="14"/>
      <c r="AKT28" s="14"/>
      <c r="AKU28" s="14"/>
      <c r="AKV28" s="14"/>
      <c r="AKW28" s="14"/>
      <c r="AKX28" s="14"/>
      <c r="AKY28" s="14"/>
      <c r="AKZ28" s="14"/>
      <c r="ALA28" s="14"/>
      <c r="ALB28" s="14"/>
      <c r="ALC28" s="14"/>
      <c r="ALD28" s="14"/>
      <c r="ALE28" s="14"/>
      <c r="ALF28" s="14"/>
      <c r="ALG28" s="14"/>
      <c r="ALH28" s="14"/>
      <c r="ALI28" s="14"/>
      <c r="ALJ28" s="14"/>
      <c r="ALK28" s="14"/>
      <c r="ALL28" s="14"/>
      <c r="ALM28" s="14"/>
      <c r="ALN28" s="14"/>
      <c r="ALO28" s="14"/>
      <c r="ALP28" s="14"/>
      <c r="ALQ28" s="14"/>
      <c r="ALR28" s="14"/>
      <c r="ALS28" s="14"/>
      <c r="ALT28" s="14"/>
      <c r="ALU28" s="14"/>
      <c r="ALV28" s="14"/>
      <c r="ALW28" s="14"/>
      <c r="ALX28" s="14"/>
      <c r="ALY28" s="14"/>
      <c r="ALZ28" s="14"/>
      <c r="AMA28" s="14"/>
      <c r="AMB28" s="14"/>
      <c r="AMC28" s="14"/>
      <c r="AMD28" s="14"/>
      <c r="AME28" s="14"/>
      <c r="AMF28" s="14"/>
      <c r="AMG28" s="14"/>
      <c r="AMH28" s="14"/>
      <c r="AMI28" s="14"/>
      <c r="AMJ28" s="14"/>
      <c r="AMK28" s="14"/>
      <c r="AML28" s="14"/>
      <c r="AMM28" s="14"/>
      <c r="AMN28" s="14"/>
      <c r="AMO28" s="14"/>
      <c r="AMP28" s="14"/>
      <c r="AMQ28" s="14"/>
      <c r="AMR28" s="14"/>
      <c r="AMS28" s="14"/>
      <c r="AMT28" s="14"/>
      <c r="AMU28" s="14"/>
      <c r="AMV28" s="14"/>
      <c r="AMW28" s="14"/>
      <c r="AMX28" s="14"/>
      <c r="AMY28" s="14"/>
      <c r="AMZ28" s="14"/>
      <c r="ANA28" s="14"/>
      <c r="ANB28" s="14"/>
      <c r="ANC28" s="14"/>
      <c r="AND28" s="14"/>
      <c r="ANE28" s="14"/>
      <c r="ANF28" s="14"/>
      <c r="ANG28" s="14"/>
      <c r="ANH28" s="14"/>
      <c r="ANI28" s="14"/>
      <c r="ANJ28" s="14"/>
      <c r="ANK28" s="14"/>
      <c r="ANL28" s="14"/>
      <c r="ANM28" s="14"/>
      <c r="ANN28" s="14"/>
      <c r="ANO28" s="14"/>
      <c r="ANP28" s="14"/>
      <c r="ANQ28" s="14"/>
      <c r="ANR28" s="14"/>
      <c r="ANS28" s="14"/>
      <c r="ANT28" s="14"/>
      <c r="ANU28" s="14"/>
      <c r="ANV28" s="14"/>
      <c r="ANW28" s="14"/>
      <c r="ANX28" s="14"/>
      <c r="ANY28" s="14"/>
      <c r="ANZ28" s="14"/>
      <c r="AOA28" s="14"/>
      <c r="AOB28" s="14"/>
      <c r="AOC28" s="14"/>
      <c r="AOD28" s="14"/>
      <c r="AOE28" s="14"/>
      <c r="AOF28" s="14"/>
      <c r="AOG28" s="14"/>
      <c r="AOH28" s="14"/>
      <c r="AOI28" s="14"/>
      <c r="AOJ28" s="14"/>
      <c r="AOK28" s="14"/>
      <c r="AOL28" s="14"/>
      <c r="AOM28" s="14"/>
      <c r="AON28" s="14"/>
      <c r="AOO28" s="14"/>
      <c r="AOP28" s="14"/>
      <c r="AOQ28" s="14"/>
      <c r="AOR28" s="14"/>
      <c r="AOS28" s="14"/>
      <c r="AOT28" s="14"/>
      <c r="AOU28" s="14"/>
      <c r="AOV28" s="14"/>
      <c r="AOW28" s="14"/>
      <c r="AOX28" s="14"/>
      <c r="AOY28" s="14"/>
      <c r="AOZ28" s="14"/>
      <c r="APA28" s="14"/>
      <c r="APB28" s="14"/>
      <c r="APC28" s="14"/>
      <c r="APD28" s="14"/>
      <c r="APE28" s="14"/>
      <c r="APF28" s="14"/>
      <c r="APG28" s="14"/>
      <c r="APH28" s="14"/>
      <c r="API28" s="14"/>
      <c r="APJ28" s="14"/>
      <c r="APK28" s="14"/>
      <c r="APL28" s="14"/>
      <c r="APM28" s="14"/>
      <c r="APN28" s="14"/>
      <c r="APO28" s="14"/>
      <c r="APP28" s="14"/>
      <c r="APQ28" s="14"/>
      <c r="APR28" s="14"/>
      <c r="APS28" s="14"/>
      <c r="APT28" s="14"/>
      <c r="APU28" s="14"/>
      <c r="APV28" s="14"/>
      <c r="APW28" s="14"/>
      <c r="APX28" s="14"/>
      <c r="APY28" s="14"/>
      <c r="APZ28" s="14"/>
      <c r="AQA28" s="14"/>
      <c r="AQB28" s="14"/>
      <c r="AQC28" s="14"/>
      <c r="AQD28" s="14"/>
      <c r="AQE28" s="14"/>
      <c r="AQF28" s="14"/>
      <c r="AQG28" s="14"/>
      <c r="AQH28" s="14"/>
      <c r="AQI28" s="14"/>
      <c r="AQJ28" s="14"/>
      <c r="AQK28" s="14"/>
      <c r="AQL28" s="14"/>
      <c r="AQM28" s="14"/>
      <c r="AQN28" s="14"/>
      <c r="AQO28" s="14"/>
      <c r="AQP28" s="14"/>
      <c r="AQQ28" s="14"/>
      <c r="AQR28" s="14"/>
      <c r="AQS28" s="14"/>
      <c r="AQT28" s="14"/>
      <c r="AQU28" s="14"/>
      <c r="AQV28" s="14"/>
      <c r="AQW28" s="14"/>
      <c r="AQX28" s="14"/>
      <c r="AQY28" s="14"/>
      <c r="AQZ28" s="14"/>
      <c r="ARA28" s="14"/>
      <c r="ARB28" s="14"/>
      <c r="ARC28" s="14"/>
      <c r="ARD28" s="14"/>
      <c r="ARE28" s="14"/>
      <c r="ARF28" s="14"/>
      <c r="ARG28" s="14"/>
      <c r="ARH28" s="14"/>
      <c r="ARI28" s="14"/>
      <c r="ARJ28" s="14"/>
      <c r="ARK28" s="14"/>
      <c r="ARL28" s="14"/>
      <c r="ARM28" s="14"/>
      <c r="ARN28" s="14"/>
      <c r="ARO28" s="14"/>
      <c r="ARP28" s="14"/>
      <c r="ARQ28" s="14"/>
      <c r="ARR28" s="14"/>
      <c r="ARS28" s="14"/>
      <c r="ART28" s="14"/>
      <c r="ARU28" s="14"/>
      <c r="ARV28" s="14"/>
      <c r="ARW28" s="14"/>
      <c r="ARX28" s="14"/>
      <c r="ARY28" s="14"/>
      <c r="ARZ28" s="14"/>
      <c r="ASA28" s="14"/>
      <c r="ASB28" s="14"/>
      <c r="ASC28" s="14"/>
      <c r="ASD28" s="14"/>
      <c r="ASE28" s="14"/>
      <c r="ASF28" s="14"/>
      <c r="ASG28" s="14"/>
      <c r="ASH28" s="14"/>
      <c r="ASI28" s="14"/>
      <c r="ASJ28" s="14"/>
      <c r="ASK28" s="14"/>
      <c r="ASL28" s="14"/>
      <c r="ASM28" s="14"/>
      <c r="ASN28" s="14"/>
      <c r="ASO28" s="14"/>
      <c r="ASP28" s="14"/>
    </row>
    <row r="29" spans="5:1186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/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  <c r="QJ29" s="14"/>
      <c r="QK29" s="14"/>
      <c r="QL29" s="14"/>
      <c r="QM29" s="14"/>
      <c r="QN29" s="14"/>
      <c r="QO29" s="14"/>
      <c r="QP29" s="14"/>
      <c r="QQ29" s="14"/>
      <c r="QR29" s="14"/>
      <c r="QS29" s="14"/>
      <c r="QT29" s="14"/>
      <c r="QU29" s="14"/>
      <c r="QV29" s="14"/>
      <c r="QW29" s="14"/>
      <c r="QX29" s="14"/>
      <c r="QY29" s="14"/>
      <c r="QZ29" s="14"/>
      <c r="RA29" s="14"/>
      <c r="RB29" s="14"/>
      <c r="RC29" s="14"/>
      <c r="RD29" s="14"/>
      <c r="RE29" s="14"/>
      <c r="RF29" s="14"/>
      <c r="RG29" s="14"/>
      <c r="RH29" s="14"/>
      <c r="RI29" s="14"/>
      <c r="RJ29" s="14"/>
      <c r="RK29" s="14"/>
      <c r="RL29" s="14"/>
      <c r="RM29" s="14"/>
      <c r="RN29" s="14"/>
      <c r="RO29" s="14"/>
      <c r="RP29" s="14"/>
      <c r="RQ29" s="14"/>
      <c r="RR29" s="14"/>
      <c r="RS29" s="14"/>
      <c r="RT29" s="14"/>
      <c r="RU29" s="14"/>
      <c r="RV29" s="14"/>
      <c r="RW29" s="14"/>
      <c r="RX29" s="14"/>
      <c r="RY29" s="14"/>
      <c r="RZ29" s="14"/>
      <c r="SA29" s="14"/>
      <c r="SB29" s="14"/>
      <c r="SC29" s="14"/>
      <c r="SD29" s="14"/>
      <c r="SE29" s="14"/>
      <c r="SF29" s="14"/>
      <c r="SG29" s="14"/>
      <c r="SH29" s="14"/>
      <c r="SI29" s="14"/>
      <c r="SJ29" s="14"/>
      <c r="SK29" s="14"/>
      <c r="SL29" s="14"/>
      <c r="SM29" s="14"/>
      <c r="SN29" s="14"/>
      <c r="SO29" s="14"/>
      <c r="SP29" s="14"/>
      <c r="SQ29" s="14"/>
      <c r="SR29" s="14"/>
      <c r="SS29" s="14"/>
      <c r="ST29" s="14"/>
      <c r="SU29" s="14"/>
      <c r="SV29" s="14"/>
      <c r="SW29" s="14"/>
      <c r="SX29" s="14"/>
      <c r="SY29" s="14"/>
      <c r="SZ29" s="14"/>
      <c r="TA29" s="14"/>
      <c r="TB29" s="14"/>
      <c r="TC29" s="14"/>
      <c r="TD29" s="14"/>
      <c r="TE29" s="14"/>
      <c r="TF29" s="14"/>
      <c r="TG29" s="14"/>
      <c r="TH29" s="14"/>
      <c r="TI29" s="14"/>
      <c r="TJ29" s="14"/>
      <c r="TK29" s="14"/>
      <c r="TL29" s="14"/>
      <c r="TM29" s="14"/>
      <c r="TN29" s="14"/>
      <c r="TO29" s="14"/>
      <c r="TP29" s="14"/>
      <c r="TQ29" s="14"/>
      <c r="TR29" s="14"/>
      <c r="TS29" s="14"/>
      <c r="TT29" s="14"/>
      <c r="TU29" s="14"/>
      <c r="TV29" s="14"/>
      <c r="TW29" s="14"/>
      <c r="TX29" s="14"/>
      <c r="TY29" s="14"/>
      <c r="TZ29" s="14"/>
      <c r="UA29" s="14"/>
      <c r="UB29" s="14"/>
      <c r="UC29" s="14"/>
      <c r="UD29" s="14"/>
      <c r="UE29" s="14"/>
      <c r="UF29" s="14"/>
      <c r="UG29" s="14"/>
      <c r="UH29" s="14"/>
      <c r="UI29" s="14"/>
      <c r="UJ29" s="14"/>
      <c r="UK29" s="14"/>
      <c r="UL29" s="14"/>
      <c r="UM29" s="14"/>
      <c r="UN29" s="14"/>
      <c r="UO29" s="14"/>
      <c r="UP29" s="14"/>
      <c r="UQ29" s="14"/>
      <c r="UR29" s="14"/>
      <c r="US29" s="14"/>
      <c r="UT29" s="14"/>
      <c r="UU29" s="14"/>
      <c r="UV29" s="14"/>
      <c r="UW29" s="14"/>
      <c r="UX29" s="14"/>
      <c r="UY29" s="14"/>
      <c r="UZ29" s="14"/>
      <c r="VA29" s="14"/>
      <c r="VB29" s="14"/>
      <c r="VC29" s="14"/>
      <c r="VD29" s="14"/>
      <c r="VE29" s="14"/>
      <c r="VF29" s="14"/>
      <c r="VG29" s="14"/>
      <c r="VH29" s="14"/>
      <c r="VI29" s="14"/>
      <c r="VJ29" s="14"/>
      <c r="VK29" s="14"/>
      <c r="VL29" s="14"/>
      <c r="VM29" s="14"/>
      <c r="VN29" s="14"/>
      <c r="VO29" s="14"/>
      <c r="VP29" s="14"/>
      <c r="VQ29" s="14"/>
      <c r="VR29" s="14"/>
      <c r="VS29" s="14"/>
      <c r="VT29" s="14"/>
      <c r="VU29" s="14"/>
      <c r="VV29" s="14"/>
      <c r="VW29" s="14"/>
      <c r="VX29" s="14"/>
      <c r="VY29" s="14"/>
      <c r="VZ29" s="14"/>
      <c r="WA29" s="14"/>
      <c r="WB29" s="14"/>
      <c r="WC29" s="14"/>
      <c r="WD29" s="14"/>
      <c r="WE29" s="14"/>
      <c r="WF29" s="14"/>
      <c r="WG29" s="14"/>
      <c r="WH29" s="14"/>
      <c r="WI29" s="14"/>
      <c r="WJ29" s="14"/>
      <c r="WK29" s="14"/>
      <c r="WL29" s="14"/>
      <c r="WM29" s="14"/>
      <c r="WN29" s="14"/>
      <c r="WO29" s="14"/>
      <c r="WP29" s="14"/>
      <c r="WQ29" s="14"/>
      <c r="WR29" s="14"/>
      <c r="WS29" s="14"/>
      <c r="WT29" s="14"/>
      <c r="WU29" s="14"/>
      <c r="WV29" s="14"/>
      <c r="WW29" s="14"/>
      <c r="WX29" s="14"/>
      <c r="WY29" s="14"/>
      <c r="WZ29" s="14"/>
      <c r="XA29" s="14"/>
      <c r="XB29" s="14"/>
      <c r="XC29" s="14"/>
      <c r="XD29" s="14"/>
      <c r="XE29" s="14"/>
      <c r="XF29" s="14"/>
      <c r="XG29" s="14"/>
      <c r="XH29" s="14"/>
      <c r="XI29" s="14"/>
      <c r="XJ29" s="14"/>
      <c r="XK29" s="14"/>
      <c r="XL29" s="14"/>
      <c r="XM29" s="14"/>
      <c r="XN29" s="14"/>
      <c r="XO29" s="14"/>
      <c r="XP29" s="14"/>
      <c r="XQ29" s="14"/>
      <c r="XR29" s="14"/>
      <c r="XS29" s="14">
        <f t="shared" si="1666"/>
        <v>27</v>
      </c>
      <c r="XT29" s="14" t="s">
        <v>998</v>
      </c>
      <c r="XU29" s="14"/>
      <c r="XV29" s="14"/>
      <c r="XW29" s="14"/>
      <c r="XX29" s="14"/>
      <c r="XY29" s="14">
        <f t="shared" si="1667"/>
        <v>27</v>
      </c>
      <c r="XZ29" s="14" t="s">
        <v>998</v>
      </c>
      <c r="YA29" s="14"/>
      <c r="YB29" s="14"/>
      <c r="YC29" s="14"/>
      <c r="YD29" s="14"/>
      <c r="YE29" s="14">
        <f t="shared" si="1668"/>
        <v>27</v>
      </c>
      <c r="YF29" s="14" t="s">
        <v>998</v>
      </c>
      <c r="YG29" s="14"/>
      <c r="YH29" s="14"/>
      <c r="YI29" s="14"/>
      <c r="YJ29" s="14"/>
      <c r="YK29" s="14">
        <f t="shared" si="1669"/>
        <v>27</v>
      </c>
      <c r="YL29" s="14" t="s">
        <v>998</v>
      </c>
      <c r="YM29" s="14"/>
      <c r="YN29" s="14"/>
      <c r="YO29" s="14"/>
      <c r="YP29" s="14"/>
      <c r="YQ29" s="14">
        <f t="shared" ca="1" si="1670"/>
        <v>27</v>
      </c>
      <c r="YR29" s="14" t="s">
        <v>998</v>
      </c>
      <c r="YS29" s="14"/>
      <c r="YT29" s="14"/>
      <c r="YU29" s="14"/>
      <c r="YV29" s="14"/>
      <c r="YW29" s="14">
        <f t="shared" ca="1" si="1671"/>
        <v>27</v>
      </c>
      <c r="YX29" s="14" t="s">
        <v>998</v>
      </c>
      <c r="YY29" s="14"/>
      <c r="YZ29" s="14"/>
      <c r="ZA29" s="14"/>
      <c r="ZB29" s="14"/>
      <c r="ZC29" s="14">
        <f t="shared" ca="1" si="1672"/>
        <v>27</v>
      </c>
      <c r="ZD29" s="14" t="s">
        <v>998</v>
      </c>
      <c r="ZE29" s="14"/>
      <c r="ZF29" s="14"/>
      <c r="ZG29" s="14"/>
      <c r="ZH29" s="14"/>
      <c r="ZI29" s="14"/>
      <c r="ZJ29" s="14"/>
      <c r="ZK29" s="14"/>
      <c r="ZL29" s="14"/>
      <c r="ZM29" s="14"/>
      <c r="ZN29" s="14"/>
      <c r="ZO29" s="14">
        <v>34</v>
      </c>
      <c r="ZP29" s="14" t="s">
        <v>1483</v>
      </c>
      <c r="ZQ29" s="14"/>
      <c r="ZR29" s="14"/>
      <c r="ZS29" s="14">
        <v>34</v>
      </c>
      <c r="ZT29" s="14" t="s">
        <v>1483</v>
      </c>
      <c r="ZU29" s="14"/>
      <c r="ZV29" s="14"/>
      <c r="ZW29" s="14">
        <v>34</v>
      </c>
      <c r="ZX29" s="14" t="s">
        <v>1483</v>
      </c>
      <c r="ZY29" s="14"/>
      <c r="ZZ29" s="14"/>
      <c r="AAA29" s="14">
        <v>34</v>
      </c>
      <c r="AAB29" s="14" t="s">
        <v>1483</v>
      </c>
      <c r="AAC29" s="14"/>
      <c r="AAD29" s="14"/>
      <c r="AAE29" s="14">
        <v>34</v>
      </c>
      <c r="AAF29" s="14" t="s">
        <v>1483</v>
      </c>
      <c r="AAG29" s="14"/>
      <c r="AAH29" s="14"/>
      <c r="AAI29" s="14">
        <v>34</v>
      </c>
      <c r="AAJ29" s="14" t="s">
        <v>1483</v>
      </c>
      <c r="AAK29" s="14"/>
      <c r="AAL29" s="14"/>
      <c r="AAM29" s="14">
        <v>34</v>
      </c>
      <c r="AAN29" s="14" t="s">
        <v>1483</v>
      </c>
      <c r="AAO29" s="14"/>
      <c r="AAP29" s="14"/>
      <c r="AAQ29" s="14">
        <v>34</v>
      </c>
      <c r="AAR29" s="14" t="s">
        <v>1483</v>
      </c>
      <c r="AAS29" s="14"/>
      <c r="AAT29" s="14"/>
      <c r="AAU29" s="14">
        <v>34</v>
      </c>
      <c r="AAV29" s="14" t="s">
        <v>1483</v>
      </c>
      <c r="AAW29" s="14"/>
      <c r="AAX29" s="14"/>
      <c r="AAY29" s="14">
        <v>34</v>
      </c>
      <c r="AAZ29" s="14" t="s">
        <v>1483</v>
      </c>
      <c r="ABA29" s="14"/>
      <c r="ABB29" s="14"/>
      <c r="ABC29" s="14">
        <v>34</v>
      </c>
      <c r="ABD29" s="14" t="s">
        <v>1483</v>
      </c>
      <c r="ABE29" s="14"/>
      <c r="ABF29" s="14"/>
      <c r="ABG29" s="14">
        <v>34</v>
      </c>
      <c r="ABH29" s="14" t="s">
        <v>1483</v>
      </c>
      <c r="ABI29" s="14"/>
      <c r="ABJ29" s="14"/>
      <c r="ABK29" s="14">
        <v>34</v>
      </c>
      <c r="ABL29" s="14" t="s">
        <v>1483</v>
      </c>
      <c r="ABM29" s="14"/>
      <c r="ABN29" s="14"/>
      <c r="ABO29" s="14">
        <v>34</v>
      </c>
      <c r="ABP29" s="14" t="s">
        <v>1483</v>
      </c>
      <c r="ABQ29" s="14"/>
      <c r="ABR29" s="14"/>
      <c r="ABS29" s="14">
        <v>34</v>
      </c>
      <c r="ABT29" s="14" t="s">
        <v>1483</v>
      </c>
      <c r="ABU29" s="14"/>
      <c r="ABV29" s="14"/>
      <c r="ABW29" s="14">
        <v>34</v>
      </c>
      <c r="ABX29" s="14" t="s">
        <v>1483</v>
      </c>
      <c r="ABY29" s="14"/>
      <c r="ABZ29" s="14"/>
      <c r="ACA29" s="14">
        <v>34</v>
      </c>
      <c r="ACB29" s="14" t="s">
        <v>1483</v>
      </c>
      <c r="ACC29" s="14"/>
      <c r="ACD29" s="14"/>
      <c r="ACE29" s="14">
        <v>34</v>
      </c>
      <c r="ACF29" s="14" t="s">
        <v>1483</v>
      </c>
      <c r="ACG29" s="14">
        <v>27</v>
      </c>
      <c r="ACH29" s="14" t="s">
        <v>1551</v>
      </c>
      <c r="ACI29" s="14"/>
      <c r="ACJ29" s="14"/>
      <c r="ACK29" s="14">
        <v>34</v>
      </c>
      <c r="ACL29" s="14" t="s">
        <v>1483</v>
      </c>
      <c r="ACM29" s="14">
        <v>27</v>
      </c>
      <c r="ACN29" s="14" t="s">
        <v>1551</v>
      </c>
      <c r="ACO29" s="14"/>
      <c r="ACP29" s="14"/>
      <c r="ACQ29" s="14">
        <v>34</v>
      </c>
      <c r="ACR29" s="14" t="s">
        <v>1483</v>
      </c>
      <c r="ACS29" s="14">
        <v>27</v>
      </c>
      <c r="ACT29" s="14" t="s">
        <v>1551</v>
      </c>
      <c r="ACU29" s="14"/>
      <c r="ACV29" s="14"/>
      <c r="ACW29" s="14">
        <v>34</v>
      </c>
      <c r="ACX29" s="14" t="s">
        <v>1483</v>
      </c>
      <c r="ACY29" s="14">
        <v>27</v>
      </c>
      <c r="ACZ29" s="14" t="s">
        <v>1551</v>
      </c>
      <c r="ADA29" s="14"/>
      <c r="ADB29" s="14"/>
      <c r="ADC29" s="14">
        <v>34</v>
      </c>
      <c r="ADD29" s="14" t="s">
        <v>1483</v>
      </c>
      <c r="ADE29" s="14">
        <v>27</v>
      </c>
      <c r="ADF29" s="14" t="s">
        <v>1551</v>
      </c>
      <c r="ADG29" s="14"/>
      <c r="ADH29" s="14"/>
      <c r="ADI29" s="14">
        <v>34</v>
      </c>
      <c r="ADJ29" s="14" t="s">
        <v>1483</v>
      </c>
      <c r="ADK29" s="14">
        <v>27</v>
      </c>
      <c r="ADL29" s="14" t="s">
        <v>1551</v>
      </c>
      <c r="ADM29" s="14"/>
      <c r="ADN29" s="14"/>
      <c r="ADO29" s="14">
        <v>34</v>
      </c>
      <c r="ADP29" s="14" t="s">
        <v>1483</v>
      </c>
      <c r="ADQ29" s="14">
        <v>27</v>
      </c>
      <c r="ADR29" s="14" t="s">
        <v>1551</v>
      </c>
      <c r="ADS29" s="14"/>
      <c r="ADT29" s="14"/>
      <c r="ADU29" s="14"/>
      <c r="ADV29" s="14"/>
      <c r="ADW29" s="14">
        <v>34</v>
      </c>
      <c r="ADX29" s="14" t="s">
        <v>1483</v>
      </c>
      <c r="ADY29" s="14">
        <v>27</v>
      </c>
      <c r="ADZ29" s="14" t="s">
        <v>1551</v>
      </c>
      <c r="AEA29" s="14"/>
      <c r="AEB29" s="14"/>
      <c r="AEC29" s="14"/>
      <c r="AED29" s="14"/>
      <c r="AEE29" s="14">
        <v>34</v>
      </c>
      <c r="AEF29" s="14" t="s">
        <v>1483</v>
      </c>
      <c r="AEG29" s="14">
        <v>27</v>
      </c>
      <c r="AEH29" s="14" t="s">
        <v>1551</v>
      </c>
      <c r="AEI29" s="14"/>
      <c r="AEJ29" s="14"/>
      <c r="AEK29" s="14"/>
      <c r="AEL29" s="14"/>
      <c r="AEM29" s="14">
        <v>34</v>
      </c>
      <c r="AEN29" s="14" t="s">
        <v>1483</v>
      </c>
      <c r="AEO29" s="14">
        <v>27</v>
      </c>
      <c r="AEP29" s="14" t="s">
        <v>1551</v>
      </c>
      <c r="AEQ29" s="14"/>
      <c r="AER29" s="14"/>
      <c r="AES29" s="14"/>
      <c r="AET29" s="14"/>
      <c r="AEU29" s="14">
        <v>34</v>
      </c>
      <c r="AEV29" s="14" t="s">
        <v>1483</v>
      </c>
      <c r="AEW29" s="14">
        <v>27</v>
      </c>
      <c r="AEX29" s="14" t="s">
        <v>1551</v>
      </c>
      <c r="AEY29" s="14"/>
      <c r="AEZ29" s="14"/>
      <c r="AFA29" s="14"/>
      <c r="AFB29" s="14"/>
      <c r="AFC29" s="14"/>
      <c r="AFD29" s="14"/>
      <c r="AFE29" s="14"/>
      <c r="AFF29" s="14"/>
      <c r="AFG29" s="14"/>
      <c r="AFH29" s="14"/>
      <c r="AFI29" s="14"/>
      <c r="AFJ29" s="14"/>
      <c r="AFK29" s="14"/>
      <c r="AFL29" s="14"/>
      <c r="AFM29" s="14"/>
      <c r="AFN29" s="14"/>
      <c r="AFO29" s="14"/>
      <c r="AFP29" s="14"/>
      <c r="AFQ29" s="14"/>
      <c r="AFR29" s="14"/>
      <c r="AFS29" s="14"/>
      <c r="AFT29" s="14"/>
      <c r="AFU29" s="14"/>
      <c r="AFV29" s="14"/>
      <c r="AFW29" s="14"/>
      <c r="AFX29" s="14"/>
      <c r="AFY29" s="14"/>
      <c r="AFZ29" s="14"/>
      <c r="AGA29" s="14"/>
      <c r="AGB29" s="14"/>
      <c r="AGC29" s="14"/>
      <c r="AGD29" s="14"/>
      <c r="AGE29" s="14"/>
      <c r="AGF29" s="14"/>
      <c r="AGG29" s="14"/>
      <c r="AGH29" s="14"/>
      <c r="AGI29" s="14"/>
      <c r="AGJ29" s="14"/>
      <c r="AGK29" s="14"/>
      <c r="AGL29" s="14"/>
      <c r="AGM29" s="14"/>
      <c r="AGN29" s="14"/>
      <c r="AGO29" s="14"/>
      <c r="AGP29" s="14"/>
      <c r="AGQ29" s="14"/>
      <c r="AGR29" s="14"/>
      <c r="AGS29" s="14"/>
      <c r="AGT29" s="14"/>
      <c r="AGU29" s="14"/>
      <c r="AGV29" s="14"/>
      <c r="AGW29" s="14"/>
      <c r="AGX29" s="14"/>
      <c r="AGY29" s="14"/>
      <c r="AGZ29" s="14"/>
      <c r="AHA29" s="14"/>
      <c r="AHB29" s="14"/>
      <c r="AHC29" s="14"/>
      <c r="AHD29" s="14"/>
      <c r="AHE29" s="14"/>
      <c r="AHF29" s="14"/>
      <c r="AHG29" s="14"/>
      <c r="AHH29" s="14"/>
      <c r="AHI29" s="14"/>
      <c r="AHJ29" s="14"/>
      <c r="AHK29" s="14"/>
      <c r="AHL29" s="14"/>
      <c r="AHM29" s="14"/>
      <c r="AHN29" s="14"/>
      <c r="AHO29" s="14"/>
      <c r="AHP29" s="14"/>
      <c r="AHQ29" s="14"/>
      <c r="AHR29" s="14"/>
      <c r="AHS29" s="14"/>
      <c r="AHT29" s="14"/>
      <c r="AHU29" s="14"/>
      <c r="AHV29" s="14"/>
      <c r="AHW29" s="14"/>
      <c r="AHX29" s="14"/>
      <c r="AHY29" s="14"/>
      <c r="AHZ29" s="14"/>
      <c r="AIA29" s="14"/>
      <c r="AIB29" s="14"/>
      <c r="AIC29" s="14"/>
      <c r="AID29" s="14"/>
      <c r="AIE29" s="14"/>
      <c r="AIF29" s="14"/>
      <c r="AIG29" s="14"/>
      <c r="AIH29" s="14"/>
      <c r="AII29" s="14"/>
      <c r="AIJ29" s="14"/>
      <c r="AIK29" s="14"/>
      <c r="AIL29" s="14"/>
      <c r="AIM29" s="14"/>
      <c r="AIN29" s="14"/>
      <c r="AIO29" s="14"/>
      <c r="AIP29" s="14"/>
      <c r="AIQ29" s="14"/>
      <c r="AIR29" s="14"/>
      <c r="AIS29" s="14"/>
      <c r="AIT29" s="14"/>
      <c r="AIU29" s="14"/>
      <c r="AIV29" s="14"/>
      <c r="AIW29" s="14"/>
      <c r="AIX29" s="14"/>
      <c r="AIY29" s="14"/>
      <c r="AIZ29" s="14"/>
      <c r="AJA29" s="14"/>
      <c r="AJB29" s="14"/>
      <c r="AJC29" s="14"/>
      <c r="AJD29" s="14"/>
      <c r="AJE29" s="14"/>
      <c r="AJF29" s="14"/>
      <c r="AJG29" s="14"/>
      <c r="AJH29" s="14"/>
      <c r="AJI29" s="14"/>
      <c r="AJJ29" s="14"/>
      <c r="AJK29" s="14"/>
      <c r="AJL29" s="14"/>
      <c r="AJM29" s="14"/>
      <c r="AJN29" s="14"/>
      <c r="AJO29" s="14"/>
      <c r="AJP29" s="14"/>
      <c r="AJQ29" s="14"/>
      <c r="AJR29" s="14"/>
      <c r="AJS29" s="14"/>
      <c r="AJT29" s="14"/>
      <c r="AJU29" s="14"/>
      <c r="AJV29" s="14"/>
      <c r="AJW29" s="14"/>
      <c r="AJX29" s="14"/>
      <c r="AJY29" s="14"/>
      <c r="AJZ29" s="14"/>
      <c r="AKA29" s="14"/>
      <c r="AKB29" s="14"/>
      <c r="AKC29" s="14"/>
      <c r="AKD29" s="14"/>
      <c r="AKE29" s="14"/>
      <c r="AKF29" s="14"/>
      <c r="AKG29" s="14"/>
      <c r="AKH29" s="14"/>
      <c r="AKI29" s="14"/>
      <c r="AKJ29" s="14"/>
      <c r="AKK29" s="14"/>
      <c r="AKL29" s="14"/>
      <c r="AKM29" s="14"/>
      <c r="AKN29" s="14"/>
      <c r="AKO29" s="14"/>
      <c r="AKP29" s="14"/>
      <c r="AKQ29" s="14"/>
      <c r="AKR29" s="14"/>
      <c r="AKS29" s="14"/>
      <c r="AKT29" s="14"/>
      <c r="AKU29" s="14"/>
      <c r="AKV29" s="14"/>
      <c r="AKW29" s="14"/>
      <c r="AKX29" s="14"/>
      <c r="AKY29" s="14"/>
      <c r="AKZ29" s="14"/>
      <c r="ALA29" s="14"/>
      <c r="ALB29" s="14"/>
      <c r="ALC29" s="14"/>
      <c r="ALD29" s="14"/>
      <c r="ALE29" s="14"/>
      <c r="ALF29" s="14"/>
      <c r="ALG29" s="14"/>
      <c r="ALH29" s="14"/>
      <c r="ALI29" s="14"/>
      <c r="ALJ29" s="14"/>
      <c r="ALK29" s="14"/>
      <c r="ALL29" s="14"/>
      <c r="ALM29" s="14"/>
      <c r="ALN29" s="14"/>
      <c r="ALO29" s="14"/>
      <c r="ALP29" s="14"/>
      <c r="ALQ29" s="14"/>
      <c r="ALR29" s="14"/>
      <c r="ALS29" s="14"/>
      <c r="ALT29" s="14"/>
      <c r="ALU29" s="14"/>
      <c r="ALV29" s="14"/>
      <c r="ALW29" s="14"/>
      <c r="ALX29" s="14"/>
      <c r="ALY29" s="14"/>
      <c r="ALZ29" s="14"/>
      <c r="AMA29" s="14"/>
      <c r="AMB29" s="14"/>
      <c r="AMC29" s="14"/>
      <c r="AMD29" s="14"/>
      <c r="AME29" s="14"/>
      <c r="AMF29" s="14"/>
      <c r="AMG29" s="14"/>
      <c r="AMH29" s="14"/>
      <c r="AMI29" s="14"/>
      <c r="AMJ29" s="14"/>
      <c r="AMK29" s="14"/>
      <c r="AML29" s="14"/>
      <c r="AMM29" s="14"/>
      <c r="AMN29" s="14"/>
      <c r="AMO29" s="14"/>
      <c r="AMP29" s="14"/>
      <c r="AMQ29" s="14"/>
      <c r="AMR29" s="14"/>
      <c r="AMS29" s="14"/>
      <c r="AMT29" s="14"/>
      <c r="AMU29" s="14"/>
      <c r="AMV29" s="14"/>
      <c r="AMW29" s="14"/>
      <c r="AMX29" s="14"/>
      <c r="AMY29" s="14"/>
      <c r="AMZ29" s="14"/>
      <c r="ANA29" s="14"/>
      <c r="ANB29" s="14"/>
      <c r="ANC29" s="14"/>
      <c r="AND29" s="14"/>
      <c r="ANE29" s="14"/>
      <c r="ANF29" s="14"/>
      <c r="ANG29" s="14"/>
      <c r="ANH29" s="14"/>
      <c r="ANI29" s="14"/>
      <c r="ANJ29" s="14"/>
      <c r="ANK29" s="14"/>
      <c r="ANL29" s="14"/>
      <c r="ANM29" s="14"/>
      <c r="ANN29" s="14"/>
      <c r="ANO29" s="14"/>
      <c r="ANP29" s="14"/>
      <c r="ANQ29" s="14"/>
      <c r="ANR29" s="14"/>
      <c r="ANS29" s="14"/>
      <c r="ANT29" s="14"/>
      <c r="ANU29" s="14"/>
      <c r="ANV29" s="14"/>
      <c r="ANW29" s="14"/>
      <c r="ANX29" s="14"/>
      <c r="ANY29" s="14"/>
      <c r="ANZ29" s="14"/>
      <c r="AOA29" s="14"/>
      <c r="AOB29" s="14"/>
      <c r="AOC29" s="14"/>
      <c r="AOD29" s="14"/>
      <c r="AOE29" s="14"/>
      <c r="AOF29" s="14"/>
      <c r="AOG29" s="14"/>
      <c r="AOH29" s="14"/>
      <c r="AOI29" s="14"/>
      <c r="AOJ29" s="14"/>
      <c r="AOK29" s="14"/>
      <c r="AOL29" s="14"/>
      <c r="AOM29" s="14"/>
      <c r="AON29" s="14"/>
      <c r="AOO29" s="14"/>
      <c r="AOP29" s="14"/>
      <c r="AOQ29" s="14"/>
      <c r="AOR29" s="14"/>
      <c r="AOS29" s="14"/>
      <c r="AOT29" s="14"/>
      <c r="AOU29" s="14"/>
      <c r="AOV29" s="14"/>
      <c r="AOW29" s="14"/>
      <c r="AOX29" s="14"/>
      <c r="AOY29" s="14"/>
      <c r="AOZ29" s="14"/>
      <c r="APA29" s="14"/>
      <c r="APB29" s="14"/>
      <c r="APC29" s="14"/>
      <c r="APD29" s="14"/>
      <c r="APE29" s="14"/>
      <c r="APF29" s="14"/>
      <c r="APG29" s="14"/>
      <c r="APH29" s="14"/>
      <c r="API29" s="14"/>
      <c r="APJ29" s="14"/>
      <c r="APK29" s="14"/>
      <c r="APL29" s="14"/>
      <c r="APM29" s="14"/>
      <c r="APN29" s="14"/>
      <c r="APO29" s="14"/>
      <c r="APP29" s="14"/>
      <c r="APQ29" s="14"/>
      <c r="APR29" s="14"/>
      <c r="APS29" s="14"/>
      <c r="APT29" s="14"/>
      <c r="APU29" s="14"/>
      <c r="APV29" s="14"/>
      <c r="APW29" s="14"/>
      <c r="APX29" s="14"/>
      <c r="APY29" s="14"/>
      <c r="APZ29" s="14"/>
      <c r="AQA29" s="14"/>
      <c r="AQB29" s="14"/>
      <c r="AQC29" s="14"/>
      <c r="AQD29" s="14"/>
      <c r="AQE29" s="14"/>
      <c r="AQF29" s="14"/>
      <c r="AQG29" s="14"/>
      <c r="AQH29" s="14"/>
      <c r="AQI29" s="14"/>
      <c r="AQJ29" s="14"/>
      <c r="AQK29" s="14"/>
      <c r="AQL29" s="14"/>
      <c r="AQM29" s="14"/>
      <c r="AQN29" s="14"/>
      <c r="AQO29" s="14"/>
      <c r="AQP29" s="14"/>
      <c r="AQQ29" s="14"/>
      <c r="AQR29" s="14"/>
      <c r="AQS29" s="14"/>
      <c r="AQT29" s="14"/>
      <c r="AQU29" s="14"/>
      <c r="AQV29" s="14"/>
      <c r="AQW29" s="14"/>
      <c r="AQX29" s="14"/>
      <c r="AQY29" s="14"/>
      <c r="AQZ29" s="14"/>
      <c r="ARA29" s="14"/>
      <c r="ARB29" s="14"/>
      <c r="ARC29" s="14"/>
      <c r="ARD29" s="14"/>
      <c r="ARE29" s="14"/>
      <c r="ARF29" s="14"/>
      <c r="ARG29" s="14"/>
      <c r="ARH29" s="14"/>
      <c r="ARI29" s="14"/>
      <c r="ARJ29" s="14"/>
      <c r="ARK29" s="14"/>
      <c r="ARL29" s="14"/>
      <c r="ARM29" s="14"/>
      <c r="ARN29" s="14"/>
      <c r="ARO29" s="14"/>
      <c r="ARP29" s="14"/>
      <c r="ARQ29" s="14"/>
      <c r="ARR29" s="14"/>
      <c r="ARS29" s="14"/>
      <c r="ART29" s="14"/>
      <c r="ARU29" s="14"/>
      <c r="ARV29" s="14"/>
      <c r="ARW29" s="14"/>
      <c r="ARX29" s="14"/>
      <c r="ARY29" s="14"/>
      <c r="ARZ29" s="14"/>
      <c r="ASA29" s="14"/>
      <c r="ASB29" s="14"/>
      <c r="ASC29" s="14"/>
      <c r="ASD29" s="14"/>
      <c r="ASE29" s="14"/>
      <c r="ASF29" s="14"/>
      <c r="ASG29" s="14"/>
      <c r="ASH29" s="14"/>
      <c r="ASI29" s="14"/>
      <c r="ASJ29" s="14"/>
      <c r="ASK29" s="14"/>
      <c r="ASL29" s="14"/>
      <c r="ASM29" s="14"/>
      <c r="ASN29" s="14"/>
      <c r="ASO29" s="14"/>
      <c r="ASP29" s="14"/>
    </row>
    <row r="30" spans="5:1186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/>
      <c r="QQ30" s="14"/>
      <c r="QR30" s="14"/>
      <c r="QS30" s="14"/>
      <c r="QT30" s="14"/>
      <c r="QU30" s="14"/>
      <c r="QV30" s="14"/>
      <c r="QW30" s="14"/>
      <c r="QX30" s="14"/>
      <c r="QY30" s="14"/>
      <c r="QZ30" s="14"/>
      <c r="RA30" s="14"/>
      <c r="RB30" s="14"/>
      <c r="RC30" s="14"/>
      <c r="RD30" s="14"/>
      <c r="RE30" s="14"/>
      <c r="RF30" s="14"/>
      <c r="RG30" s="14"/>
      <c r="RH30" s="14"/>
      <c r="RI30" s="14"/>
      <c r="RJ30" s="14"/>
      <c r="RK30" s="14"/>
      <c r="RL30" s="14"/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/>
      <c r="SA30" s="14"/>
      <c r="SB30" s="14"/>
      <c r="SC30" s="14"/>
      <c r="SD30" s="14"/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/>
      <c r="SS30" s="14"/>
      <c r="ST30" s="14"/>
      <c r="SU30" s="14"/>
      <c r="SV30" s="14"/>
      <c r="SW30" s="14"/>
      <c r="SX30" s="14"/>
      <c r="SY30" s="14"/>
      <c r="SZ30" s="14"/>
      <c r="TA30" s="14"/>
      <c r="TB30" s="14"/>
      <c r="TC30" s="14"/>
      <c r="TD30" s="14"/>
      <c r="TE30" s="14"/>
      <c r="TF30" s="14"/>
      <c r="TG30" s="14"/>
      <c r="TH30" s="14"/>
      <c r="TI30" s="14"/>
      <c r="TJ30" s="14"/>
      <c r="TK30" s="14"/>
      <c r="TL30" s="14"/>
      <c r="TM30" s="14"/>
      <c r="TN30" s="14"/>
      <c r="TO30" s="14"/>
      <c r="TP30" s="14"/>
      <c r="TQ30" s="14"/>
      <c r="TR30" s="14"/>
      <c r="TS30" s="14"/>
      <c r="TT30" s="14"/>
      <c r="TU30" s="14"/>
      <c r="TV30" s="14"/>
      <c r="TW30" s="14"/>
      <c r="TX30" s="14"/>
      <c r="TY30" s="14"/>
      <c r="TZ30" s="14"/>
      <c r="UA30" s="14"/>
      <c r="UB30" s="14"/>
      <c r="UC30" s="14"/>
      <c r="UD30" s="14"/>
      <c r="UE30" s="14"/>
      <c r="UF30" s="14"/>
      <c r="UG30" s="14"/>
      <c r="UH30" s="14"/>
      <c r="UI30" s="14"/>
      <c r="UJ30" s="14"/>
      <c r="UK30" s="14"/>
      <c r="UL30" s="14"/>
      <c r="UM30" s="14"/>
      <c r="UN30" s="14"/>
      <c r="UO30" s="14"/>
      <c r="UP30" s="14"/>
      <c r="UQ30" s="14"/>
      <c r="UR30" s="14"/>
      <c r="US30" s="14"/>
      <c r="UT30" s="14"/>
      <c r="UU30" s="14"/>
      <c r="UV30" s="14"/>
      <c r="UW30" s="14"/>
      <c r="UX30" s="14"/>
      <c r="UY30" s="14"/>
      <c r="UZ30" s="14"/>
      <c r="VA30" s="14"/>
      <c r="VB30" s="14"/>
      <c r="VC30" s="14"/>
      <c r="VD30" s="14"/>
      <c r="VE30" s="14"/>
      <c r="VF30" s="14"/>
      <c r="VG30" s="14"/>
      <c r="VH30" s="14"/>
      <c r="VI30" s="14"/>
      <c r="VJ30" s="14"/>
      <c r="VK30" s="14"/>
      <c r="VL30" s="14"/>
      <c r="VM30" s="14"/>
      <c r="VN30" s="14"/>
      <c r="VO30" s="14"/>
      <c r="VP30" s="14"/>
      <c r="VQ30" s="14"/>
      <c r="VR30" s="14"/>
      <c r="VS30" s="14"/>
      <c r="VT30" s="14"/>
      <c r="VU30" s="14"/>
      <c r="VV30" s="14"/>
      <c r="VW30" s="14"/>
      <c r="VX30" s="14"/>
      <c r="VY30" s="14"/>
      <c r="VZ30" s="14"/>
      <c r="WA30" s="14"/>
      <c r="WB30" s="14"/>
      <c r="WC30" s="14"/>
      <c r="WD30" s="14"/>
      <c r="WE30" s="14"/>
      <c r="WF30" s="14"/>
      <c r="WG30" s="14"/>
      <c r="WH30" s="14"/>
      <c r="WI30" s="14"/>
      <c r="WJ30" s="14"/>
      <c r="WK30" s="14"/>
      <c r="WL30" s="14"/>
      <c r="WM30" s="14"/>
      <c r="WN30" s="14"/>
      <c r="WO30" s="14"/>
      <c r="WP30" s="14"/>
      <c r="WQ30" s="14"/>
      <c r="WR30" s="14"/>
      <c r="WS30" s="14"/>
      <c r="WT30" s="14"/>
      <c r="WU30" s="14"/>
      <c r="WV30" s="14"/>
      <c r="WW30" s="14"/>
      <c r="WX30" s="14"/>
      <c r="WY30" s="14"/>
      <c r="WZ30" s="14"/>
      <c r="XA30" s="14"/>
      <c r="XB30" s="14"/>
      <c r="XC30" s="14"/>
      <c r="XD30" s="14"/>
      <c r="XE30" s="14"/>
      <c r="XF30" s="14"/>
      <c r="XG30" s="14"/>
      <c r="XH30" s="14"/>
      <c r="XI30" s="14"/>
      <c r="XJ30" s="14"/>
      <c r="XK30" s="14"/>
      <c r="XL30" s="14"/>
      <c r="XM30" s="14"/>
      <c r="XN30" s="14"/>
      <c r="XO30" s="14"/>
      <c r="XP30" s="14"/>
      <c r="XQ30" s="14"/>
      <c r="XR30" s="14"/>
      <c r="XS30" s="14"/>
      <c r="XT30" s="14"/>
      <c r="XU30" s="14"/>
      <c r="XV30" s="14"/>
      <c r="XW30" s="14"/>
      <c r="XX30" s="14"/>
      <c r="XY30" s="14"/>
      <c r="XZ30" s="14"/>
      <c r="YA30" s="14"/>
      <c r="YB30" s="14"/>
      <c r="YC30" s="14"/>
      <c r="YD30" s="14"/>
      <c r="YE30" s="14"/>
      <c r="YF30" s="14"/>
      <c r="YG30" s="14"/>
      <c r="YH30" s="14"/>
      <c r="YI30" s="14"/>
      <c r="YJ30" s="14"/>
      <c r="YK30" s="14"/>
      <c r="YL30" s="14"/>
      <c r="YM30" s="14"/>
      <c r="YN30" s="14"/>
      <c r="YO30" s="14"/>
      <c r="YP30" s="14"/>
      <c r="YQ30" s="14"/>
      <c r="YR30" s="14"/>
      <c r="YS30" s="14"/>
      <c r="YT30" s="14"/>
      <c r="YU30" s="14"/>
      <c r="YV30" s="14"/>
      <c r="YW30" s="14"/>
      <c r="YX30" s="14"/>
      <c r="YY30" s="14"/>
      <c r="YZ30" s="14"/>
      <c r="ZA30" s="14"/>
      <c r="ZB30" s="14"/>
      <c r="ZC30" s="14"/>
      <c r="ZD30" s="14"/>
      <c r="ZE30" s="14"/>
      <c r="ZF30" s="14"/>
      <c r="ZG30" s="14"/>
      <c r="ZH30" s="14"/>
      <c r="ZI30" s="14"/>
      <c r="ZJ30" s="14"/>
      <c r="ZK30" s="14"/>
      <c r="ZL30" s="14"/>
      <c r="ZM30" s="14"/>
      <c r="ZN30" s="14"/>
      <c r="ZO30" s="14">
        <v>35</v>
      </c>
      <c r="ZP30" s="14" t="s">
        <v>1484</v>
      </c>
      <c r="ZQ30" s="14"/>
      <c r="ZR30" s="14"/>
      <c r="ZS30" s="14">
        <v>35</v>
      </c>
      <c r="ZT30" s="14" t="s">
        <v>1484</v>
      </c>
      <c r="ZU30" s="14"/>
      <c r="ZV30" s="14"/>
      <c r="ZW30" s="14">
        <v>35</v>
      </c>
      <c r="ZX30" s="14" t="s">
        <v>1484</v>
      </c>
      <c r="ZY30" s="14"/>
      <c r="ZZ30" s="14"/>
      <c r="AAA30" s="14">
        <v>35</v>
      </c>
      <c r="AAB30" s="14" t="s">
        <v>1484</v>
      </c>
      <c r="AAC30" s="14"/>
      <c r="AAD30" s="14"/>
      <c r="AAE30" s="14">
        <v>35</v>
      </c>
      <c r="AAF30" s="14" t="s">
        <v>1484</v>
      </c>
      <c r="AAG30" s="14"/>
      <c r="AAH30" s="14"/>
      <c r="AAI30" s="14">
        <v>35</v>
      </c>
      <c r="AAJ30" s="14" t="s">
        <v>1484</v>
      </c>
      <c r="AAK30" s="14"/>
      <c r="AAL30" s="14"/>
      <c r="AAM30" s="14">
        <v>35</v>
      </c>
      <c r="AAN30" s="14" t="s">
        <v>1484</v>
      </c>
      <c r="AAO30" s="14"/>
      <c r="AAP30" s="14"/>
      <c r="AAQ30" s="14">
        <v>35</v>
      </c>
      <c r="AAR30" s="14" t="s">
        <v>1484</v>
      </c>
      <c r="AAS30" s="14"/>
      <c r="AAT30" s="14"/>
      <c r="AAU30" s="14">
        <v>35</v>
      </c>
      <c r="AAV30" s="14" t="s">
        <v>1484</v>
      </c>
      <c r="AAW30" s="14"/>
      <c r="AAX30" s="14"/>
      <c r="AAY30" s="14">
        <v>35</v>
      </c>
      <c r="AAZ30" s="14" t="s">
        <v>1484</v>
      </c>
      <c r="ABA30" s="14"/>
      <c r="ABB30" s="14"/>
      <c r="ABC30" s="14">
        <v>35</v>
      </c>
      <c r="ABD30" s="14" t="s">
        <v>1484</v>
      </c>
      <c r="ABE30" s="14"/>
      <c r="ABF30" s="14"/>
      <c r="ABG30" s="14">
        <v>35</v>
      </c>
      <c r="ABH30" s="14" t="s">
        <v>1484</v>
      </c>
      <c r="ABI30" s="14"/>
      <c r="ABJ30" s="14"/>
      <c r="ABK30" s="14">
        <v>35</v>
      </c>
      <c r="ABL30" s="14" t="s">
        <v>1484</v>
      </c>
      <c r="ABM30" s="14"/>
      <c r="ABN30" s="14"/>
      <c r="ABO30" s="14">
        <v>35</v>
      </c>
      <c r="ABP30" s="14" t="s">
        <v>1484</v>
      </c>
      <c r="ABQ30" s="14"/>
      <c r="ABR30" s="14"/>
      <c r="ABS30" s="14">
        <v>35</v>
      </c>
      <c r="ABT30" s="14" t="s">
        <v>1484</v>
      </c>
      <c r="ABU30" s="14"/>
      <c r="ABV30" s="14"/>
      <c r="ABW30" s="14">
        <v>35</v>
      </c>
      <c r="ABX30" s="14" t="s">
        <v>1484</v>
      </c>
      <c r="ABY30" s="14"/>
      <c r="ABZ30" s="14"/>
      <c r="ACA30" s="14">
        <v>35</v>
      </c>
      <c r="ACB30" s="14" t="s">
        <v>1484</v>
      </c>
      <c r="ACC30" s="14"/>
      <c r="ACD30" s="14"/>
      <c r="ACE30" s="14">
        <v>35</v>
      </c>
      <c r="ACF30" s="14" t="s">
        <v>1484</v>
      </c>
      <c r="ACG30" s="14">
        <v>28</v>
      </c>
      <c r="ACH30" s="14" t="s">
        <v>1552</v>
      </c>
      <c r="ACI30" s="14"/>
      <c r="ACJ30" s="14"/>
      <c r="ACK30" s="14">
        <v>35</v>
      </c>
      <c r="ACL30" s="14" t="s">
        <v>1484</v>
      </c>
      <c r="ACM30" s="14">
        <v>28</v>
      </c>
      <c r="ACN30" s="14" t="s">
        <v>1552</v>
      </c>
      <c r="ACO30" s="14"/>
      <c r="ACP30" s="14"/>
      <c r="ACQ30" s="14">
        <v>35</v>
      </c>
      <c r="ACR30" s="14" t="s">
        <v>1484</v>
      </c>
      <c r="ACS30" s="14">
        <v>28</v>
      </c>
      <c r="ACT30" s="14" t="s">
        <v>1552</v>
      </c>
      <c r="ACU30" s="14"/>
      <c r="ACV30" s="14"/>
      <c r="ACW30" s="14">
        <v>35</v>
      </c>
      <c r="ACX30" s="14" t="s">
        <v>1484</v>
      </c>
      <c r="ACY30" s="14">
        <v>28</v>
      </c>
      <c r="ACZ30" s="14" t="s">
        <v>1552</v>
      </c>
      <c r="ADA30" s="14"/>
      <c r="ADB30" s="14"/>
      <c r="ADC30" s="14">
        <v>35</v>
      </c>
      <c r="ADD30" s="14" t="s">
        <v>1484</v>
      </c>
      <c r="ADE30" s="14">
        <v>28</v>
      </c>
      <c r="ADF30" s="14" t="s">
        <v>1552</v>
      </c>
      <c r="ADG30" s="14"/>
      <c r="ADH30" s="14"/>
      <c r="ADI30" s="14">
        <v>35</v>
      </c>
      <c r="ADJ30" s="14" t="s">
        <v>1484</v>
      </c>
      <c r="ADK30" s="14">
        <v>28</v>
      </c>
      <c r="ADL30" s="14" t="s">
        <v>1552</v>
      </c>
      <c r="ADM30" s="14"/>
      <c r="ADN30" s="14"/>
      <c r="ADO30" s="14">
        <v>35</v>
      </c>
      <c r="ADP30" s="14" t="s">
        <v>1484</v>
      </c>
      <c r="ADQ30" s="14">
        <v>28</v>
      </c>
      <c r="ADR30" s="14" t="s">
        <v>1552</v>
      </c>
      <c r="ADS30" s="14"/>
      <c r="ADT30" s="14"/>
      <c r="ADU30" s="14"/>
      <c r="ADV30" s="14"/>
      <c r="ADW30" s="14">
        <v>35</v>
      </c>
      <c r="ADX30" s="14" t="s">
        <v>1484</v>
      </c>
      <c r="ADY30" s="14">
        <v>28</v>
      </c>
      <c r="ADZ30" s="14" t="s">
        <v>1552</v>
      </c>
      <c r="AEA30" s="14"/>
      <c r="AEB30" s="14"/>
      <c r="AEC30" s="14"/>
      <c r="AED30" s="14"/>
      <c r="AEE30" s="14">
        <v>35</v>
      </c>
      <c r="AEF30" s="14" t="s">
        <v>1484</v>
      </c>
      <c r="AEG30" s="14">
        <v>28</v>
      </c>
      <c r="AEH30" s="14" t="s">
        <v>1552</v>
      </c>
      <c r="AEI30" s="14"/>
      <c r="AEJ30" s="14"/>
      <c r="AEK30" s="14"/>
      <c r="AEL30" s="14"/>
      <c r="AEM30" s="14">
        <v>35</v>
      </c>
      <c r="AEN30" s="14" t="s">
        <v>1484</v>
      </c>
      <c r="AEO30" s="14">
        <v>28</v>
      </c>
      <c r="AEP30" s="14" t="s">
        <v>1552</v>
      </c>
      <c r="AEQ30" s="14"/>
      <c r="AER30" s="14"/>
      <c r="AES30" s="14"/>
      <c r="AET30" s="14"/>
      <c r="AEU30" s="14">
        <v>35</v>
      </c>
      <c r="AEV30" s="14" t="s">
        <v>1484</v>
      </c>
      <c r="AEW30" s="14">
        <v>28</v>
      </c>
      <c r="AEX30" s="14" t="s">
        <v>1552</v>
      </c>
      <c r="AEY30" s="14"/>
      <c r="AEZ30" s="14"/>
      <c r="AFA30" s="14"/>
      <c r="AFB30" s="14"/>
      <c r="AFC30" s="14"/>
      <c r="AFD30" s="14"/>
      <c r="AFE30" s="14"/>
      <c r="AFF30" s="14"/>
      <c r="AFG30" s="14"/>
      <c r="AFH30" s="14"/>
      <c r="AFI30" s="14"/>
      <c r="AFJ30" s="14"/>
      <c r="AFK30" s="14"/>
      <c r="AFL30" s="14"/>
      <c r="AFM30" s="14"/>
      <c r="AFN30" s="14"/>
      <c r="AFO30" s="14"/>
      <c r="AFP30" s="14"/>
      <c r="AFQ30" s="14"/>
      <c r="AFR30" s="14"/>
      <c r="AFS30" s="14"/>
      <c r="AFT30" s="14"/>
      <c r="AFU30" s="14"/>
      <c r="AFV30" s="14"/>
      <c r="AFW30" s="14"/>
      <c r="AFX30" s="14"/>
      <c r="AFY30" s="14"/>
      <c r="AFZ30" s="14"/>
      <c r="AGA30" s="14"/>
      <c r="AGB30" s="14"/>
      <c r="AGC30" s="14"/>
      <c r="AGD30" s="14"/>
      <c r="AGE30" s="14"/>
      <c r="AGF30" s="14"/>
      <c r="AGG30" s="14"/>
      <c r="AGH30" s="14"/>
      <c r="AGI30" s="14"/>
      <c r="AGJ30" s="14"/>
      <c r="AGK30" s="14"/>
      <c r="AGL30" s="14"/>
      <c r="AGM30" s="14"/>
      <c r="AGN30" s="14"/>
      <c r="AGO30" s="14"/>
      <c r="AGP30" s="14"/>
      <c r="AGQ30" s="14"/>
      <c r="AGR30" s="14"/>
      <c r="AGS30" s="14"/>
      <c r="AGT30" s="14"/>
      <c r="AGU30" s="14"/>
      <c r="AGV30" s="14"/>
      <c r="AGW30" s="14"/>
      <c r="AGX30" s="14"/>
      <c r="AGY30" s="14"/>
      <c r="AGZ30" s="14"/>
      <c r="AHA30" s="14"/>
      <c r="AHB30" s="14"/>
      <c r="AHC30" s="14"/>
      <c r="AHD30" s="14"/>
      <c r="AHE30" s="14"/>
      <c r="AHF30" s="14"/>
      <c r="AHG30" s="14"/>
      <c r="AHH30" s="14"/>
      <c r="AHI30" s="14"/>
      <c r="AHJ30" s="14"/>
      <c r="AHK30" s="14"/>
      <c r="AHL30" s="14"/>
      <c r="AHM30" s="14"/>
      <c r="AHN30" s="14"/>
      <c r="AHO30" s="14"/>
      <c r="AHP30" s="14"/>
      <c r="AHQ30" s="14"/>
      <c r="AHR30" s="14"/>
      <c r="AHS30" s="14"/>
      <c r="AHT30" s="14"/>
      <c r="AHU30" s="14"/>
      <c r="AHV30" s="14"/>
      <c r="AHW30" s="14"/>
      <c r="AHX30" s="14"/>
      <c r="AHY30" s="14"/>
      <c r="AHZ30" s="14"/>
      <c r="AIA30" s="14"/>
      <c r="AIB30" s="14"/>
      <c r="AIC30" s="14"/>
      <c r="AID30" s="14"/>
      <c r="AIE30" s="14"/>
      <c r="AIF30" s="14"/>
      <c r="AIG30" s="14"/>
      <c r="AIH30" s="14"/>
      <c r="AII30" s="14"/>
      <c r="AIJ30" s="14"/>
      <c r="AIK30" s="14"/>
      <c r="AIL30" s="14"/>
      <c r="AIM30" s="14"/>
      <c r="AIN30" s="14"/>
      <c r="AIO30" s="14"/>
      <c r="AIP30" s="14"/>
      <c r="AIQ30" s="14"/>
      <c r="AIR30" s="14"/>
      <c r="AIS30" s="14"/>
      <c r="AIT30" s="14"/>
      <c r="AIU30" s="14"/>
      <c r="AIV30" s="14"/>
      <c r="AIW30" s="14"/>
      <c r="AIX30" s="14"/>
      <c r="AIY30" s="14"/>
      <c r="AIZ30" s="14"/>
      <c r="AJA30" s="14"/>
      <c r="AJB30" s="14"/>
      <c r="AJC30" s="14"/>
      <c r="AJD30" s="14"/>
      <c r="AJE30" s="14"/>
      <c r="AJF30" s="14"/>
      <c r="AJG30" s="14"/>
      <c r="AJH30" s="14"/>
      <c r="AJI30" s="14"/>
      <c r="AJJ30" s="14"/>
      <c r="AJK30" s="14"/>
      <c r="AJL30" s="14"/>
      <c r="AJM30" s="14"/>
      <c r="AJN30" s="14"/>
      <c r="AJO30" s="14"/>
      <c r="AJP30" s="14"/>
      <c r="AJQ30" s="14"/>
      <c r="AJR30" s="14"/>
      <c r="AJS30" s="14"/>
      <c r="AJT30" s="14"/>
      <c r="AJU30" s="14"/>
      <c r="AJV30" s="14"/>
      <c r="AJW30" s="14"/>
      <c r="AJX30" s="14"/>
      <c r="AJY30" s="14"/>
      <c r="AJZ30" s="14"/>
      <c r="AKA30" s="14"/>
      <c r="AKB30" s="14"/>
      <c r="AKC30" s="14"/>
      <c r="AKD30" s="14"/>
      <c r="AKE30" s="14"/>
      <c r="AKF30" s="14"/>
      <c r="AKG30" s="14"/>
      <c r="AKH30" s="14"/>
      <c r="AKI30" s="14"/>
      <c r="AKJ30" s="14"/>
      <c r="AKK30" s="14"/>
      <c r="AKL30" s="14"/>
      <c r="AKM30" s="14"/>
      <c r="AKN30" s="14"/>
      <c r="AKO30" s="14"/>
      <c r="AKP30" s="14"/>
      <c r="AKQ30" s="14"/>
      <c r="AKR30" s="14"/>
      <c r="AKS30" s="14"/>
      <c r="AKT30" s="14"/>
      <c r="AKU30" s="14"/>
      <c r="AKV30" s="14"/>
      <c r="AKW30" s="14"/>
      <c r="AKX30" s="14"/>
      <c r="AKY30" s="14"/>
      <c r="AKZ30" s="14"/>
      <c r="ALA30" s="14"/>
      <c r="ALB30" s="14"/>
      <c r="ALC30" s="14"/>
      <c r="ALD30" s="14"/>
      <c r="ALE30" s="14"/>
      <c r="ALF30" s="14"/>
      <c r="ALG30" s="14"/>
      <c r="ALH30" s="14"/>
      <c r="ALI30" s="14"/>
      <c r="ALJ30" s="14"/>
      <c r="ALK30" s="14"/>
      <c r="ALL30" s="14"/>
      <c r="ALM30" s="14"/>
      <c r="ALN30" s="14"/>
      <c r="ALO30" s="14"/>
      <c r="ALP30" s="14"/>
      <c r="ALQ30" s="14"/>
      <c r="ALR30" s="14"/>
      <c r="ALS30" s="14"/>
      <c r="ALT30" s="14"/>
      <c r="ALU30" s="14"/>
      <c r="ALV30" s="14"/>
      <c r="ALW30" s="14"/>
      <c r="ALX30" s="14"/>
      <c r="ALY30" s="14"/>
      <c r="ALZ30" s="14"/>
      <c r="AMA30" s="14"/>
      <c r="AMB30" s="14"/>
      <c r="AMC30" s="14"/>
      <c r="AMD30" s="14"/>
      <c r="AME30" s="14"/>
      <c r="AMF30" s="14"/>
      <c r="AMG30" s="14"/>
      <c r="AMH30" s="14"/>
      <c r="AMI30" s="14"/>
      <c r="AMJ30" s="14"/>
      <c r="AMK30" s="14"/>
      <c r="AML30" s="14"/>
      <c r="AMM30" s="14"/>
      <c r="AMN30" s="14"/>
      <c r="AMO30" s="14"/>
      <c r="AMP30" s="14"/>
      <c r="AMQ30" s="14"/>
      <c r="AMR30" s="14"/>
      <c r="AMS30" s="14"/>
      <c r="AMT30" s="14"/>
      <c r="AMU30" s="14"/>
      <c r="AMV30" s="14"/>
      <c r="AMW30" s="14"/>
      <c r="AMX30" s="14"/>
      <c r="AMY30" s="14"/>
      <c r="AMZ30" s="14"/>
      <c r="ANA30" s="14"/>
      <c r="ANB30" s="14"/>
      <c r="ANC30" s="14"/>
      <c r="AND30" s="14"/>
      <c r="ANE30" s="14"/>
      <c r="ANF30" s="14"/>
      <c r="ANG30" s="14"/>
      <c r="ANH30" s="14"/>
      <c r="ANI30" s="14"/>
      <c r="ANJ30" s="14"/>
      <c r="ANK30" s="14"/>
      <c r="ANL30" s="14"/>
      <c r="ANM30" s="14"/>
      <c r="ANN30" s="14"/>
      <c r="ANO30" s="14"/>
      <c r="ANP30" s="14"/>
      <c r="ANQ30" s="14"/>
      <c r="ANR30" s="14"/>
      <c r="ANS30" s="14"/>
      <c r="ANT30" s="14"/>
      <c r="ANU30" s="14"/>
      <c r="ANV30" s="14"/>
      <c r="ANW30" s="14"/>
      <c r="ANX30" s="14"/>
      <c r="ANY30" s="14"/>
      <c r="ANZ30" s="14"/>
      <c r="AOA30" s="14"/>
      <c r="AOB30" s="14"/>
      <c r="AOC30" s="14"/>
      <c r="AOD30" s="14"/>
      <c r="AOE30" s="14"/>
      <c r="AOF30" s="14"/>
      <c r="AOG30" s="14"/>
      <c r="AOH30" s="14"/>
      <c r="AOI30" s="14"/>
      <c r="AOJ30" s="14"/>
      <c r="AOK30" s="14"/>
      <c r="AOL30" s="14"/>
      <c r="AOM30" s="14"/>
      <c r="AON30" s="14"/>
      <c r="AOO30" s="14"/>
      <c r="AOP30" s="14"/>
      <c r="AOQ30" s="14"/>
      <c r="AOR30" s="14"/>
      <c r="AOS30" s="14"/>
      <c r="AOT30" s="14"/>
      <c r="AOU30" s="14"/>
      <c r="AOV30" s="14"/>
      <c r="AOW30" s="14"/>
      <c r="AOX30" s="14"/>
      <c r="AOY30" s="14"/>
      <c r="AOZ30" s="14"/>
      <c r="APA30" s="14"/>
      <c r="APB30" s="14"/>
      <c r="APC30" s="14"/>
      <c r="APD30" s="14"/>
      <c r="APE30" s="14"/>
      <c r="APF30" s="14"/>
      <c r="APG30" s="14"/>
      <c r="APH30" s="14"/>
      <c r="API30" s="14"/>
      <c r="APJ30" s="14"/>
      <c r="APK30" s="14"/>
      <c r="APL30" s="14"/>
      <c r="APM30" s="14"/>
      <c r="APN30" s="14"/>
      <c r="APO30" s="14"/>
      <c r="APP30" s="14"/>
      <c r="APQ30" s="14"/>
      <c r="APR30" s="14"/>
      <c r="APS30" s="14"/>
      <c r="APT30" s="14"/>
      <c r="APU30" s="14"/>
      <c r="APV30" s="14"/>
      <c r="APW30" s="14"/>
      <c r="APX30" s="14"/>
      <c r="APY30" s="14"/>
      <c r="APZ30" s="14"/>
      <c r="AQA30" s="14"/>
      <c r="AQB30" s="14"/>
      <c r="AQC30" s="14"/>
      <c r="AQD30" s="14"/>
      <c r="AQE30" s="14"/>
      <c r="AQF30" s="14"/>
      <c r="AQG30" s="14"/>
      <c r="AQH30" s="14"/>
      <c r="AQI30" s="14"/>
      <c r="AQJ30" s="14"/>
      <c r="AQK30" s="14"/>
      <c r="AQL30" s="14"/>
      <c r="AQM30" s="14"/>
      <c r="AQN30" s="14"/>
      <c r="AQO30" s="14"/>
      <c r="AQP30" s="14"/>
      <c r="AQQ30" s="14"/>
      <c r="AQR30" s="14"/>
      <c r="AQS30" s="14"/>
      <c r="AQT30" s="14"/>
      <c r="AQU30" s="14"/>
      <c r="AQV30" s="14"/>
      <c r="AQW30" s="14"/>
      <c r="AQX30" s="14"/>
      <c r="AQY30" s="14"/>
      <c r="AQZ30" s="14"/>
      <c r="ARA30" s="14"/>
      <c r="ARB30" s="14"/>
      <c r="ARC30" s="14"/>
      <c r="ARD30" s="14"/>
      <c r="ARE30" s="14"/>
      <c r="ARF30" s="14"/>
      <c r="ARG30" s="14"/>
      <c r="ARH30" s="14"/>
      <c r="ARI30" s="14"/>
      <c r="ARJ30" s="14"/>
      <c r="ARK30" s="14"/>
      <c r="ARL30" s="14"/>
      <c r="ARM30" s="14"/>
      <c r="ARN30" s="14"/>
      <c r="ARO30" s="14"/>
      <c r="ARP30" s="14"/>
      <c r="ARQ30" s="14"/>
      <c r="ARR30" s="14"/>
      <c r="ARS30" s="14"/>
      <c r="ART30" s="14"/>
      <c r="ARU30" s="14"/>
      <c r="ARV30" s="14"/>
      <c r="ARW30" s="14"/>
      <c r="ARX30" s="14"/>
      <c r="ARY30" s="14"/>
      <c r="ARZ30" s="14"/>
      <c r="ASA30" s="14"/>
      <c r="ASB30" s="14"/>
      <c r="ASC30" s="14"/>
      <c r="ASD30" s="14"/>
      <c r="ASE30" s="14"/>
      <c r="ASF30" s="14"/>
      <c r="ASG30" s="14"/>
      <c r="ASH30" s="14"/>
      <c r="ASI30" s="14"/>
      <c r="ASJ30" s="14"/>
      <c r="ASK30" s="14"/>
      <c r="ASL30" s="14"/>
      <c r="ASM30" s="14"/>
      <c r="ASN30" s="14"/>
      <c r="ASO30" s="14"/>
      <c r="ASP30" s="14"/>
    </row>
    <row r="31" spans="5:1186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/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  <c r="QJ31" s="14"/>
      <c r="QK31" s="14"/>
      <c r="QL31" s="14"/>
      <c r="QM31" s="14"/>
      <c r="QN31" s="14"/>
      <c r="QO31" s="14"/>
      <c r="QP31" s="14"/>
      <c r="QQ31" s="14"/>
      <c r="QR31" s="14"/>
      <c r="QS31" s="14"/>
      <c r="QT31" s="14"/>
      <c r="QU31" s="14"/>
      <c r="QV31" s="14"/>
      <c r="QW31" s="14"/>
      <c r="QX31" s="14"/>
      <c r="QY31" s="14"/>
      <c r="QZ31" s="14"/>
      <c r="RA31" s="14"/>
      <c r="RB31" s="14"/>
      <c r="RC31" s="14"/>
      <c r="RD31" s="14"/>
      <c r="RE31" s="14"/>
      <c r="RF31" s="14"/>
      <c r="RG31" s="14"/>
      <c r="RH31" s="14"/>
      <c r="RI31" s="14"/>
      <c r="RJ31" s="14"/>
      <c r="RK31" s="14"/>
      <c r="RL31" s="14"/>
      <c r="RM31" s="14"/>
      <c r="RN31" s="14"/>
      <c r="RO31" s="14"/>
      <c r="RP31" s="14"/>
      <c r="RQ31" s="14"/>
      <c r="RR31" s="14"/>
      <c r="RS31" s="14"/>
      <c r="RT31" s="14"/>
      <c r="RU31" s="14"/>
      <c r="RV31" s="14"/>
      <c r="RW31" s="14"/>
      <c r="RX31" s="14"/>
      <c r="RY31" s="14"/>
      <c r="RZ31" s="14"/>
      <c r="SA31" s="14"/>
      <c r="SB31" s="14"/>
      <c r="SC31" s="14"/>
      <c r="SD31" s="14"/>
      <c r="SE31" s="14"/>
      <c r="SF31" s="14"/>
      <c r="SG31" s="14"/>
      <c r="SH31" s="14"/>
      <c r="SI31" s="14"/>
      <c r="SJ31" s="14"/>
      <c r="SK31" s="14"/>
      <c r="SL31" s="14"/>
      <c r="SM31" s="14"/>
      <c r="SN31" s="14"/>
      <c r="SO31" s="14"/>
      <c r="SP31" s="14"/>
      <c r="SQ31" s="14"/>
      <c r="SR31" s="14"/>
      <c r="SS31" s="14"/>
      <c r="ST31" s="14"/>
      <c r="SU31" s="14"/>
      <c r="SV31" s="14"/>
      <c r="SW31" s="14"/>
      <c r="SX31" s="14"/>
      <c r="SY31" s="14"/>
      <c r="SZ31" s="14"/>
      <c r="TA31" s="14"/>
      <c r="TB31" s="14"/>
      <c r="TC31" s="14"/>
      <c r="TD31" s="14"/>
      <c r="TE31" s="14"/>
      <c r="TF31" s="14"/>
      <c r="TG31" s="14"/>
      <c r="TH31" s="14"/>
      <c r="TI31" s="14"/>
      <c r="TJ31" s="14"/>
      <c r="TK31" s="14"/>
      <c r="TL31" s="14"/>
      <c r="TM31" s="14"/>
      <c r="TN31" s="14"/>
      <c r="TO31" s="14"/>
      <c r="TP31" s="14"/>
      <c r="TQ31" s="14"/>
      <c r="TR31" s="14"/>
      <c r="TS31" s="14"/>
      <c r="TT31" s="14"/>
      <c r="TU31" s="14"/>
      <c r="TV31" s="14"/>
      <c r="TW31" s="14"/>
      <c r="TX31" s="14"/>
      <c r="TY31" s="14"/>
      <c r="TZ31" s="14"/>
      <c r="UA31" s="14"/>
      <c r="UB31" s="14"/>
      <c r="UC31" s="14"/>
      <c r="UD31" s="14"/>
      <c r="UE31" s="14"/>
      <c r="UF31" s="14"/>
      <c r="UG31" s="14"/>
      <c r="UH31" s="14"/>
      <c r="UI31" s="14"/>
      <c r="UJ31" s="14"/>
      <c r="UK31" s="14"/>
      <c r="UL31" s="14"/>
      <c r="UM31" s="14"/>
      <c r="UN31" s="14"/>
      <c r="UO31" s="14"/>
      <c r="UP31" s="14"/>
      <c r="UQ31" s="14"/>
      <c r="UR31" s="14"/>
      <c r="US31" s="14"/>
      <c r="UT31" s="14"/>
      <c r="UU31" s="14"/>
      <c r="UV31" s="14"/>
      <c r="UW31" s="14"/>
      <c r="UX31" s="14"/>
      <c r="UY31" s="14"/>
      <c r="UZ31" s="14"/>
      <c r="VA31" s="14"/>
      <c r="VB31" s="14"/>
      <c r="VC31" s="14"/>
      <c r="VD31" s="14"/>
      <c r="VE31" s="14"/>
      <c r="VF31" s="14"/>
      <c r="VG31" s="14"/>
      <c r="VH31" s="14"/>
      <c r="VI31" s="14"/>
      <c r="VJ31" s="14"/>
      <c r="VK31" s="14"/>
      <c r="VL31" s="14"/>
      <c r="VM31" s="14"/>
      <c r="VN31" s="14"/>
      <c r="VO31" s="14"/>
      <c r="VP31" s="14"/>
      <c r="VQ31" s="14"/>
      <c r="VR31" s="14"/>
      <c r="VS31" s="14"/>
      <c r="VT31" s="14"/>
      <c r="VU31" s="14"/>
      <c r="VV31" s="14"/>
      <c r="VW31" s="14"/>
      <c r="VX31" s="14"/>
      <c r="VY31" s="14"/>
      <c r="VZ31" s="14"/>
      <c r="WA31" s="14"/>
      <c r="WB31" s="14"/>
      <c r="WC31" s="14"/>
      <c r="WD31" s="14"/>
      <c r="WE31" s="14"/>
      <c r="WF31" s="14"/>
      <c r="WG31" s="14"/>
      <c r="WH31" s="14"/>
      <c r="WI31" s="14"/>
      <c r="WJ31" s="14"/>
      <c r="WK31" s="14"/>
      <c r="WL31" s="14"/>
      <c r="WM31" s="14"/>
      <c r="WN31" s="14"/>
      <c r="WO31" s="14"/>
      <c r="WP31" s="14"/>
      <c r="WQ31" s="14"/>
      <c r="WR31" s="14"/>
      <c r="WS31" s="14"/>
      <c r="WT31" s="14"/>
      <c r="WU31" s="14"/>
      <c r="WV31" s="14"/>
      <c r="WW31" s="14"/>
      <c r="WX31" s="14"/>
      <c r="WY31" s="14"/>
      <c r="WZ31" s="14"/>
      <c r="XA31" s="14"/>
      <c r="XB31" s="14"/>
      <c r="XC31" s="14"/>
      <c r="XD31" s="14"/>
      <c r="XE31" s="14"/>
      <c r="XF31" s="14"/>
      <c r="XG31" s="14"/>
      <c r="XH31" s="14"/>
      <c r="XI31" s="14"/>
      <c r="XJ31" s="14"/>
      <c r="XK31" s="14"/>
      <c r="XL31" s="14"/>
      <c r="XM31" s="14"/>
      <c r="XN31" s="14"/>
      <c r="XO31" s="14"/>
      <c r="XP31" s="14"/>
      <c r="XQ31" s="14"/>
      <c r="XR31" s="14"/>
      <c r="XS31" s="14"/>
      <c r="XT31" s="14"/>
      <c r="XU31" s="14"/>
      <c r="XV31" s="14"/>
      <c r="XW31" s="14"/>
      <c r="XX31" s="14"/>
      <c r="XY31" s="14"/>
      <c r="XZ31" s="14"/>
      <c r="YA31" s="14"/>
      <c r="YB31" s="14"/>
      <c r="YC31" s="14"/>
      <c r="YD31" s="14"/>
      <c r="YE31" s="14"/>
      <c r="YF31" s="14"/>
      <c r="YG31" s="14"/>
      <c r="YH31" s="14"/>
      <c r="YI31" s="14"/>
      <c r="YJ31" s="14"/>
      <c r="YK31" s="14"/>
      <c r="YL31" s="14"/>
      <c r="YM31" s="14"/>
      <c r="YN31" s="14"/>
      <c r="YO31" s="14"/>
      <c r="YP31" s="14"/>
      <c r="YQ31" s="14"/>
      <c r="YR31" s="14"/>
      <c r="YS31" s="14"/>
      <c r="YT31" s="14"/>
      <c r="YU31" s="14"/>
      <c r="YV31" s="14"/>
      <c r="YW31" s="14"/>
      <c r="YX31" s="14"/>
      <c r="YY31" s="14"/>
      <c r="YZ31" s="14"/>
      <c r="ZA31" s="14"/>
      <c r="ZB31" s="14"/>
      <c r="ZC31" s="14"/>
      <c r="ZD31" s="14"/>
      <c r="ZE31" s="14"/>
      <c r="ZF31" s="14"/>
      <c r="ZG31" s="14"/>
      <c r="ZH31" s="14"/>
      <c r="ZI31" s="14"/>
      <c r="ZJ31" s="14"/>
      <c r="ZK31" s="14"/>
      <c r="ZL31" s="14"/>
      <c r="ZM31" s="14"/>
      <c r="ZN31" s="14"/>
      <c r="ZO31" s="14">
        <v>36</v>
      </c>
      <c r="ZP31" s="14" t="s">
        <v>1485</v>
      </c>
      <c r="ZQ31" s="14"/>
      <c r="ZR31" s="14"/>
      <c r="ZS31" s="14">
        <v>36</v>
      </c>
      <c r="ZT31" s="14" t="s">
        <v>1485</v>
      </c>
      <c r="ZU31" s="14"/>
      <c r="ZV31" s="14"/>
      <c r="ZW31" s="14">
        <v>36</v>
      </c>
      <c r="ZX31" s="14" t="s">
        <v>1485</v>
      </c>
      <c r="ZY31" s="14"/>
      <c r="ZZ31" s="14"/>
      <c r="AAA31" s="14">
        <v>36</v>
      </c>
      <c r="AAB31" s="14" t="s">
        <v>1485</v>
      </c>
      <c r="AAC31" s="14"/>
      <c r="AAD31" s="14"/>
      <c r="AAE31" s="14">
        <v>36</v>
      </c>
      <c r="AAF31" s="14" t="s">
        <v>1485</v>
      </c>
      <c r="AAG31" s="14"/>
      <c r="AAH31" s="14"/>
      <c r="AAI31" s="14">
        <v>36</v>
      </c>
      <c r="AAJ31" s="14" t="s">
        <v>1485</v>
      </c>
      <c r="AAK31" s="14"/>
      <c r="AAL31" s="14"/>
      <c r="AAM31" s="14">
        <v>36</v>
      </c>
      <c r="AAN31" s="14" t="s">
        <v>1485</v>
      </c>
      <c r="AAO31" s="14"/>
      <c r="AAP31" s="14"/>
      <c r="AAQ31" s="14">
        <v>36</v>
      </c>
      <c r="AAR31" s="14" t="s">
        <v>1485</v>
      </c>
      <c r="AAS31" s="14"/>
      <c r="AAT31" s="14"/>
      <c r="AAU31" s="14">
        <v>36</v>
      </c>
      <c r="AAV31" s="14" t="s">
        <v>1485</v>
      </c>
      <c r="AAW31" s="14"/>
      <c r="AAX31" s="14"/>
      <c r="AAY31" s="14">
        <v>36</v>
      </c>
      <c r="AAZ31" s="14" t="s">
        <v>1485</v>
      </c>
      <c r="ABA31" s="14"/>
      <c r="ABB31" s="14"/>
      <c r="ABC31" s="14">
        <v>36</v>
      </c>
      <c r="ABD31" s="14" t="s">
        <v>1485</v>
      </c>
      <c r="ABE31" s="14"/>
      <c r="ABF31" s="14"/>
      <c r="ABG31" s="14">
        <v>36</v>
      </c>
      <c r="ABH31" s="14" t="s">
        <v>1485</v>
      </c>
      <c r="ABI31" s="14"/>
      <c r="ABJ31" s="14"/>
      <c r="ABK31" s="14">
        <v>36</v>
      </c>
      <c r="ABL31" s="14" t="s">
        <v>1485</v>
      </c>
      <c r="ABM31" s="14"/>
      <c r="ABN31" s="14"/>
      <c r="ABO31" s="14">
        <v>36</v>
      </c>
      <c r="ABP31" s="14" t="s">
        <v>1485</v>
      </c>
      <c r="ABQ31" s="14"/>
      <c r="ABR31" s="14"/>
      <c r="ABS31" s="14">
        <v>36</v>
      </c>
      <c r="ABT31" s="14" t="s">
        <v>1485</v>
      </c>
      <c r="ABU31" s="14"/>
      <c r="ABV31" s="14"/>
      <c r="ABW31" s="14">
        <v>36</v>
      </c>
      <c r="ABX31" s="14" t="s">
        <v>1485</v>
      </c>
      <c r="ABY31" s="14"/>
      <c r="ABZ31" s="14"/>
      <c r="ACA31" s="14">
        <v>36</v>
      </c>
      <c r="ACB31" s="14" t="s">
        <v>1485</v>
      </c>
      <c r="ACC31" s="14"/>
      <c r="ACD31" s="14"/>
      <c r="ACE31" s="14">
        <v>36</v>
      </c>
      <c r="ACF31" s="14" t="s">
        <v>1485</v>
      </c>
      <c r="ACG31" s="14">
        <v>29</v>
      </c>
      <c r="ACH31" s="14" t="s">
        <v>1026</v>
      </c>
      <c r="ACI31" s="14"/>
      <c r="ACJ31" s="14"/>
      <c r="ACK31" s="14">
        <v>36</v>
      </c>
      <c r="ACL31" s="14" t="s">
        <v>1485</v>
      </c>
      <c r="ACM31" s="14">
        <v>29</v>
      </c>
      <c r="ACN31" s="14" t="s">
        <v>1026</v>
      </c>
      <c r="ACO31" s="14"/>
      <c r="ACP31" s="14"/>
      <c r="ACQ31" s="14">
        <v>36</v>
      </c>
      <c r="ACR31" s="14" t="s">
        <v>1485</v>
      </c>
      <c r="ACS31" s="14">
        <v>29</v>
      </c>
      <c r="ACT31" s="14" t="s">
        <v>1026</v>
      </c>
      <c r="ACU31" s="14"/>
      <c r="ACV31" s="14"/>
      <c r="ACW31" s="14">
        <v>36</v>
      </c>
      <c r="ACX31" s="14" t="s">
        <v>1485</v>
      </c>
      <c r="ACY31" s="14">
        <v>29</v>
      </c>
      <c r="ACZ31" s="14" t="s">
        <v>1026</v>
      </c>
      <c r="ADA31" s="14"/>
      <c r="ADB31" s="14"/>
      <c r="ADC31" s="14">
        <v>36</v>
      </c>
      <c r="ADD31" s="14" t="s">
        <v>1485</v>
      </c>
      <c r="ADE31" s="14">
        <v>29</v>
      </c>
      <c r="ADF31" s="14" t="s">
        <v>1026</v>
      </c>
      <c r="ADG31" s="14"/>
      <c r="ADH31" s="14"/>
      <c r="ADI31" s="14">
        <v>36</v>
      </c>
      <c r="ADJ31" s="14" t="s">
        <v>1485</v>
      </c>
      <c r="ADK31" s="14">
        <v>29</v>
      </c>
      <c r="ADL31" s="14" t="s">
        <v>1026</v>
      </c>
      <c r="ADM31" s="14"/>
      <c r="ADN31" s="14"/>
      <c r="ADO31" s="14">
        <v>36</v>
      </c>
      <c r="ADP31" s="14" t="s">
        <v>1485</v>
      </c>
      <c r="ADQ31" s="14">
        <v>29</v>
      </c>
      <c r="ADR31" s="14" t="s">
        <v>1026</v>
      </c>
      <c r="ADS31" s="14"/>
      <c r="ADT31" s="14"/>
      <c r="ADU31" s="14"/>
      <c r="ADV31" s="14"/>
      <c r="ADW31" s="14">
        <v>36</v>
      </c>
      <c r="ADX31" s="14" t="s">
        <v>1485</v>
      </c>
      <c r="ADY31" s="14">
        <v>29</v>
      </c>
      <c r="ADZ31" s="14" t="s">
        <v>1026</v>
      </c>
      <c r="AEA31" s="14"/>
      <c r="AEB31" s="14"/>
      <c r="AEC31" s="14"/>
      <c r="AED31" s="14"/>
      <c r="AEE31" s="14">
        <v>36</v>
      </c>
      <c r="AEF31" s="14" t="s">
        <v>1485</v>
      </c>
      <c r="AEG31" s="14">
        <v>29</v>
      </c>
      <c r="AEH31" s="14" t="s">
        <v>1026</v>
      </c>
      <c r="AEI31" s="14"/>
      <c r="AEJ31" s="14"/>
      <c r="AEK31" s="14"/>
      <c r="AEL31" s="14"/>
      <c r="AEM31" s="14">
        <v>36</v>
      </c>
      <c r="AEN31" s="14" t="s">
        <v>1485</v>
      </c>
      <c r="AEO31" s="14">
        <v>29</v>
      </c>
      <c r="AEP31" s="14" t="s">
        <v>1026</v>
      </c>
      <c r="AEQ31" s="14"/>
      <c r="AER31" s="14"/>
      <c r="AES31" s="14"/>
      <c r="AET31" s="14"/>
      <c r="AEU31" s="14">
        <v>36</v>
      </c>
      <c r="AEV31" s="14" t="s">
        <v>1485</v>
      </c>
      <c r="AEW31" s="14">
        <v>29</v>
      </c>
      <c r="AEX31" s="14" t="s">
        <v>1026</v>
      </c>
      <c r="AEY31" s="14"/>
      <c r="AEZ31" s="14"/>
      <c r="AFA31" s="14"/>
      <c r="AFB31" s="14"/>
      <c r="AFC31" s="14"/>
      <c r="AFD31" s="14"/>
      <c r="AFE31" s="14"/>
      <c r="AFF31" s="14"/>
      <c r="AFG31" s="14"/>
      <c r="AFH31" s="14"/>
      <c r="AFI31" s="14"/>
      <c r="AFJ31" s="14"/>
      <c r="AFK31" s="14"/>
      <c r="AFL31" s="14"/>
      <c r="AFM31" s="14"/>
      <c r="AFN31" s="14"/>
      <c r="AFO31" s="14"/>
      <c r="AFP31" s="14"/>
      <c r="AFQ31" s="14"/>
      <c r="AFR31" s="14"/>
      <c r="AFS31" s="14"/>
      <c r="AFT31" s="14"/>
      <c r="AFU31" s="14"/>
      <c r="AFV31" s="14"/>
      <c r="AFW31" s="14"/>
      <c r="AFX31" s="14"/>
      <c r="AFY31" s="14"/>
      <c r="AFZ31" s="14"/>
      <c r="AGA31" s="14"/>
      <c r="AGB31" s="14"/>
      <c r="AGC31" s="14"/>
      <c r="AGD31" s="14"/>
      <c r="AGE31" s="14"/>
      <c r="AGF31" s="14"/>
      <c r="AGG31" s="14"/>
      <c r="AGH31" s="14"/>
      <c r="AGI31" s="14"/>
      <c r="AGJ31" s="14"/>
      <c r="AGK31" s="14"/>
      <c r="AGL31" s="14"/>
      <c r="AGM31" s="14"/>
      <c r="AGN31" s="14"/>
      <c r="AGO31" s="14"/>
      <c r="AGP31" s="14"/>
      <c r="AGQ31" s="14"/>
      <c r="AGR31" s="14"/>
      <c r="AGS31" s="14"/>
      <c r="AGT31" s="14"/>
      <c r="AGU31" s="14"/>
      <c r="AGV31" s="14"/>
      <c r="AGW31" s="14"/>
      <c r="AGX31" s="14"/>
      <c r="AGY31" s="14"/>
      <c r="AGZ31" s="14"/>
      <c r="AHA31" s="14"/>
      <c r="AHB31" s="14"/>
      <c r="AHC31" s="14"/>
      <c r="AHD31" s="14"/>
      <c r="AHE31" s="14"/>
      <c r="AHF31" s="14"/>
      <c r="AHG31" s="14"/>
      <c r="AHH31" s="14"/>
      <c r="AHI31" s="14"/>
      <c r="AHJ31" s="14"/>
      <c r="AHK31" s="14"/>
      <c r="AHL31" s="14"/>
      <c r="AHM31" s="14"/>
      <c r="AHN31" s="14"/>
      <c r="AHO31" s="14"/>
      <c r="AHP31" s="14"/>
      <c r="AHQ31" s="14"/>
      <c r="AHR31" s="14"/>
      <c r="AHS31" s="14"/>
      <c r="AHT31" s="14"/>
      <c r="AHU31" s="14"/>
      <c r="AHV31" s="14"/>
      <c r="AHW31" s="14"/>
      <c r="AHX31" s="14"/>
      <c r="AHY31" s="14"/>
      <c r="AHZ31" s="14"/>
      <c r="AIA31" s="14"/>
      <c r="AIB31" s="14"/>
      <c r="AIC31" s="14"/>
      <c r="AID31" s="14"/>
      <c r="AIE31" s="14"/>
      <c r="AIF31" s="14"/>
      <c r="AIG31" s="14"/>
      <c r="AIH31" s="14"/>
      <c r="AII31" s="14"/>
      <c r="AIJ31" s="14"/>
      <c r="AIK31" s="14"/>
      <c r="AIL31" s="14"/>
      <c r="AIM31" s="14"/>
      <c r="AIN31" s="14"/>
      <c r="AIO31" s="14"/>
      <c r="AIP31" s="14"/>
      <c r="AIQ31" s="14"/>
      <c r="AIR31" s="14"/>
      <c r="AIS31" s="14"/>
      <c r="AIT31" s="14"/>
      <c r="AIU31" s="14"/>
      <c r="AIV31" s="14"/>
      <c r="AIW31" s="14"/>
      <c r="AIX31" s="14"/>
      <c r="AIY31" s="14"/>
      <c r="AIZ31" s="14"/>
      <c r="AJA31" s="14"/>
      <c r="AJB31" s="14"/>
      <c r="AJC31" s="14"/>
      <c r="AJD31" s="14"/>
      <c r="AJE31" s="14"/>
      <c r="AJF31" s="14"/>
      <c r="AJG31" s="14"/>
      <c r="AJH31" s="14"/>
      <c r="AJI31" s="14"/>
      <c r="AJJ31" s="14"/>
      <c r="AJK31" s="14"/>
      <c r="AJL31" s="14"/>
      <c r="AJM31" s="14"/>
      <c r="AJN31" s="14"/>
      <c r="AJO31" s="14"/>
      <c r="AJP31" s="14"/>
      <c r="AJQ31" s="14"/>
      <c r="AJR31" s="14"/>
      <c r="AJS31" s="14"/>
      <c r="AJT31" s="14"/>
      <c r="AJU31" s="14"/>
      <c r="AJV31" s="14"/>
      <c r="AJW31" s="14"/>
      <c r="AJX31" s="14"/>
      <c r="AJY31" s="14"/>
      <c r="AJZ31" s="14"/>
      <c r="AKA31" s="14"/>
      <c r="AKB31" s="14"/>
      <c r="AKC31" s="14"/>
      <c r="AKD31" s="14"/>
      <c r="AKE31" s="14"/>
      <c r="AKF31" s="14"/>
      <c r="AKG31" s="14"/>
      <c r="AKH31" s="14"/>
      <c r="AKI31" s="14"/>
      <c r="AKJ31" s="14"/>
      <c r="AKK31" s="14"/>
      <c r="AKL31" s="14"/>
      <c r="AKM31" s="14"/>
      <c r="AKN31" s="14"/>
      <c r="AKO31" s="14"/>
      <c r="AKP31" s="14"/>
      <c r="AKQ31" s="14"/>
      <c r="AKR31" s="14"/>
      <c r="AKS31" s="14"/>
      <c r="AKT31" s="14"/>
      <c r="AKU31" s="14"/>
      <c r="AKV31" s="14"/>
      <c r="AKW31" s="14"/>
      <c r="AKX31" s="14"/>
      <c r="AKY31" s="14"/>
      <c r="AKZ31" s="14"/>
      <c r="ALA31" s="14"/>
      <c r="ALB31" s="14"/>
      <c r="ALC31" s="14"/>
      <c r="ALD31" s="14"/>
      <c r="ALE31" s="14"/>
      <c r="ALF31" s="14"/>
      <c r="ALG31" s="14"/>
      <c r="ALH31" s="14"/>
      <c r="ALI31" s="14"/>
      <c r="ALJ31" s="14"/>
      <c r="ALK31" s="14"/>
      <c r="ALL31" s="14"/>
      <c r="ALM31" s="14"/>
      <c r="ALN31" s="14"/>
      <c r="ALO31" s="14"/>
      <c r="ALP31" s="14"/>
      <c r="ALQ31" s="14"/>
      <c r="ALR31" s="14"/>
      <c r="ALS31" s="14"/>
      <c r="ALT31" s="14"/>
      <c r="ALU31" s="14"/>
      <c r="ALV31" s="14"/>
      <c r="ALW31" s="14"/>
      <c r="ALX31" s="14"/>
      <c r="ALY31" s="14"/>
      <c r="ALZ31" s="14"/>
      <c r="AMA31" s="14"/>
      <c r="AMB31" s="14"/>
      <c r="AMC31" s="14"/>
      <c r="AMD31" s="14"/>
      <c r="AME31" s="14"/>
      <c r="AMF31" s="14"/>
      <c r="AMG31" s="14"/>
      <c r="AMH31" s="14"/>
      <c r="AMI31" s="14"/>
      <c r="AMJ31" s="14"/>
      <c r="AMK31" s="14"/>
      <c r="AML31" s="14"/>
      <c r="AMM31" s="14"/>
      <c r="AMN31" s="14"/>
      <c r="AMO31" s="14"/>
      <c r="AMP31" s="14"/>
      <c r="AMQ31" s="14"/>
      <c r="AMR31" s="14"/>
      <c r="AMS31" s="14"/>
      <c r="AMT31" s="14"/>
      <c r="AMU31" s="14"/>
      <c r="AMV31" s="14"/>
      <c r="AMW31" s="14"/>
      <c r="AMX31" s="14"/>
      <c r="AMY31" s="14"/>
      <c r="AMZ31" s="14"/>
      <c r="ANA31" s="14"/>
      <c r="ANB31" s="14"/>
      <c r="ANC31" s="14"/>
      <c r="AND31" s="14"/>
      <c r="ANE31" s="14"/>
      <c r="ANF31" s="14"/>
      <c r="ANG31" s="14"/>
      <c r="ANH31" s="14"/>
      <c r="ANI31" s="14"/>
      <c r="ANJ31" s="14"/>
      <c r="ANK31" s="14"/>
      <c r="ANL31" s="14"/>
      <c r="ANM31" s="14"/>
      <c r="ANN31" s="14"/>
      <c r="ANO31" s="14"/>
      <c r="ANP31" s="14"/>
      <c r="ANQ31" s="14"/>
      <c r="ANR31" s="14"/>
      <c r="ANS31" s="14"/>
      <c r="ANT31" s="14"/>
      <c r="ANU31" s="14"/>
      <c r="ANV31" s="14"/>
      <c r="ANW31" s="14"/>
      <c r="ANX31" s="14"/>
      <c r="ANY31" s="14"/>
      <c r="ANZ31" s="14"/>
      <c r="AOA31" s="14"/>
      <c r="AOB31" s="14"/>
      <c r="AOC31" s="14"/>
      <c r="AOD31" s="14"/>
      <c r="AOE31" s="14"/>
      <c r="AOF31" s="14"/>
      <c r="AOG31" s="14"/>
      <c r="AOH31" s="14"/>
      <c r="AOI31" s="14"/>
      <c r="AOJ31" s="14"/>
      <c r="AOK31" s="14"/>
      <c r="AOL31" s="14"/>
      <c r="AOM31" s="14"/>
      <c r="AON31" s="14"/>
      <c r="AOO31" s="14"/>
      <c r="AOP31" s="14"/>
      <c r="AOQ31" s="14"/>
      <c r="AOR31" s="14"/>
      <c r="AOS31" s="14"/>
      <c r="AOT31" s="14"/>
      <c r="AOU31" s="14"/>
      <c r="AOV31" s="14"/>
      <c r="AOW31" s="14"/>
      <c r="AOX31" s="14"/>
      <c r="AOY31" s="14"/>
      <c r="AOZ31" s="14"/>
      <c r="APA31" s="14"/>
      <c r="APB31" s="14"/>
      <c r="APC31" s="14"/>
      <c r="APD31" s="14"/>
      <c r="APE31" s="14"/>
      <c r="APF31" s="14"/>
      <c r="APG31" s="14"/>
      <c r="APH31" s="14"/>
      <c r="API31" s="14"/>
      <c r="APJ31" s="14"/>
      <c r="APK31" s="14"/>
      <c r="APL31" s="14"/>
      <c r="APM31" s="14"/>
      <c r="APN31" s="14"/>
      <c r="APO31" s="14"/>
      <c r="APP31" s="14"/>
      <c r="APQ31" s="14"/>
      <c r="APR31" s="14"/>
      <c r="APS31" s="14"/>
      <c r="APT31" s="14"/>
      <c r="APU31" s="14"/>
      <c r="APV31" s="14"/>
      <c r="APW31" s="14"/>
      <c r="APX31" s="14"/>
      <c r="APY31" s="14"/>
      <c r="APZ31" s="14"/>
      <c r="AQA31" s="14"/>
      <c r="AQB31" s="14"/>
      <c r="AQC31" s="14"/>
      <c r="AQD31" s="14"/>
      <c r="AQE31" s="14"/>
      <c r="AQF31" s="14"/>
      <c r="AQG31" s="14"/>
      <c r="AQH31" s="14"/>
      <c r="AQI31" s="14"/>
      <c r="AQJ31" s="14"/>
      <c r="AQK31" s="14"/>
      <c r="AQL31" s="14"/>
      <c r="AQM31" s="14"/>
      <c r="AQN31" s="14"/>
      <c r="AQO31" s="14"/>
      <c r="AQP31" s="14"/>
      <c r="AQQ31" s="14"/>
      <c r="AQR31" s="14"/>
      <c r="AQS31" s="14"/>
      <c r="AQT31" s="14"/>
      <c r="AQU31" s="14"/>
      <c r="AQV31" s="14"/>
      <c r="AQW31" s="14"/>
      <c r="AQX31" s="14"/>
      <c r="AQY31" s="14"/>
      <c r="AQZ31" s="14"/>
      <c r="ARA31" s="14"/>
      <c r="ARB31" s="14"/>
      <c r="ARC31" s="14"/>
      <c r="ARD31" s="14"/>
      <c r="ARE31" s="14"/>
      <c r="ARF31" s="14"/>
      <c r="ARG31" s="14"/>
      <c r="ARH31" s="14"/>
      <c r="ARI31" s="14"/>
      <c r="ARJ31" s="14"/>
      <c r="ARK31" s="14"/>
      <c r="ARL31" s="14"/>
      <c r="ARM31" s="14"/>
      <c r="ARN31" s="14"/>
      <c r="ARO31" s="14"/>
      <c r="ARP31" s="14"/>
      <c r="ARQ31" s="14"/>
      <c r="ARR31" s="14"/>
      <c r="ARS31" s="14"/>
      <c r="ART31" s="14"/>
      <c r="ARU31" s="14"/>
      <c r="ARV31" s="14"/>
      <c r="ARW31" s="14"/>
      <c r="ARX31" s="14"/>
      <c r="ARY31" s="14"/>
      <c r="ARZ31" s="14"/>
      <c r="ASA31" s="14"/>
      <c r="ASB31" s="14"/>
      <c r="ASC31" s="14"/>
      <c r="ASD31" s="14"/>
      <c r="ASE31" s="14"/>
      <c r="ASF31" s="14"/>
      <c r="ASG31" s="14"/>
      <c r="ASH31" s="14"/>
      <c r="ASI31" s="14"/>
      <c r="ASJ31" s="14"/>
      <c r="ASK31" s="14"/>
      <c r="ASL31" s="14"/>
      <c r="ASM31" s="14"/>
      <c r="ASN31" s="14"/>
      <c r="ASO31" s="14"/>
      <c r="ASP31" s="14"/>
    </row>
    <row r="32" spans="5:1186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/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  <c r="QJ32" s="14"/>
      <c r="QK32" s="14"/>
      <c r="QL32" s="14"/>
      <c r="QM32" s="14"/>
      <c r="QN32" s="14"/>
      <c r="QO32" s="14"/>
      <c r="QP32" s="14"/>
      <c r="QQ32" s="14"/>
      <c r="QR32" s="14"/>
      <c r="QS32" s="14"/>
      <c r="QT32" s="14"/>
      <c r="QU32" s="14"/>
      <c r="QV32" s="14"/>
      <c r="QW32" s="14"/>
      <c r="QX32" s="14"/>
      <c r="QY32" s="14"/>
      <c r="QZ32" s="14"/>
      <c r="RA32" s="14"/>
      <c r="RB32" s="14"/>
      <c r="RC32" s="14"/>
      <c r="RD32" s="14"/>
      <c r="RE32" s="14"/>
      <c r="RF32" s="14"/>
      <c r="RG32" s="14"/>
      <c r="RH32" s="14"/>
      <c r="RI32" s="14"/>
      <c r="RJ32" s="14"/>
      <c r="RK32" s="14"/>
      <c r="RL32" s="14"/>
      <c r="RM32" s="14"/>
      <c r="RN32" s="14"/>
      <c r="RO32" s="14"/>
      <c r="RP32" s="14"/>
      <c r="RQ32" s="14"/>
      <c r="RR32" s="14"/>
      <c r="RS32" s="14"/>
      <c r="RT32" s="14"/>
      <c r="RU32" s="14"/>
      <c r="RV32" s="14"/>
      <c r="RW32" s="14"/>
      <c r="RX32" s="14"/>
      <c r="RY32" s="14"/>
      <c r="RZ32" s="14"/>
      <c r="SA32" s="14"/>
      <c r="SB32" s="14"/>
      <c r="SC32" s="14"/>
      <c r="SD32" s="14"/>
      <c r="SE32" s="14"/>
      <c r="SF32" s="14"/>
      <c r="SG32" s="14"/>
      <c r="SH32" s="14"/>
      <c r="SI32" s="14"/>
      <c r="SJ32" s="14"/>
      <c r="SK32" s="14"/>
      <c r="SL32" s="14"/>
      <c r="SM32" s="14"/>
      <c r="SN32" s="14"/>
      <c r="SO32" s="14"/>
      <c r="SP32" s="14"/>
      <c r="SQ32" s="14"/>
      <c r="SR32" s="14"/>
      <c r="SS32" s="14"/>
      <c r="ST32" s="14"/>
      <c r="SU32" s="14"/>
      <c r="SV32" s="14"/>
      <c r="SW32" s="14"/>
      <c r="SX32" s="14"/>
      <c r="SY32" s="14"/>
      <c r="SZ32" s="14"/>
      <c r="TA32" s="14"/>
      <c r="TB32" s="14"/>
      <c r="TC32" s="14"/>
      <c r="TD32" s="14"/>
      <c r="TE32" s="14"/>
      <c r="TF32" s="14"/>
      <c r="TG32" s="14"/>
      <c r="TH32" s="14"/>
      <c r="TI32" s="14"/>
      <c r="TJ32" s="14"/>
      <c r="TK32" s="14"/>
      <c r="TL32" s="14"/>
      <c r="TM32" s="14"/>
      <c r="TN32" s="14"/>
      <c r="TO32" s="14"/>
      <c r="TP32" s="14"/>
      <c r="TQ32" s="14"/>
      <c r="TR32" s="14"/>
      <c r="TS32" s="14"/>
      <c r="TT32" s="14"/>
      <c r="TU32" s="14"/>
      <c r="TV32" s="14"/>
      <c r="TW32" s="14"/>
      <c r="TX32" s="14"/>
      <c r="TY32" s="14"/>
      <c r="TZ32" s="14"/>
      <c r="UA32" s="14"/>
      <c r="UB32" s="14"/>
      <c r="UC32" s="14"/>
      <c r="UD32" s="14"/>
      <c r="UE32" s="14"/>
      <c r="UF32" s="14"/>
      <c r="UG32" s="14"/>
      <c r="UH32" s="14"/>
      <c r="UI32" s="14"/>
      <c r="UJ32" s="14"/>
      <c r="UK32" s="14"/>
      <c r="UL32" s="14"/>
      <c r="UM32" s="14"/>
      <c r="UN32" s="14"/>
      <c r="UO32" s="14"/>
      <c r="UP32" s="14"/>
      <c r="UQ32" s="14"/>
      <c r="UR32" s="14"/>
      <c r="US32" s="14"/>
      <c r="UT32" s="14"/>
      <c r="UU32" s="14"/>
      <c r="UV32" s="14"/>
      <c r="UW32" s="14"/>
      <c r="UX32" s="14"/>
      <c r="UY32" s="14"/>
      <c r="UZ32" s="14"/>
      <c r="VA32" s="14"/>
      <c r="VB32" s="14"/>
      <c r="VC32" s="14"/>
      <c r="VD32" s="14"/>
      <c r="VE32" s="14"/>
      <c r="VF32" s="14"/>
      <c r="VG32" s="14"/>
      <c r="VH32" s="14"/>
      <c r="VI32" s="14"/>
      <c r="VJ32" s="14"/>
      <c r="VK32" s="14"/>
      <c r="VL32" s="14"/>
      <c r="VM32" s="14"/>
      <c r="VN32" s="14"/>
      <c r="VO32" s="14"/>
      <c r="VP32" s="14"/>
      <c r="VQ32" s="14"/>
      <c r="VR32" s="14"/>
      <c r="VS32" s="14"/>
      <c r="VT32" s="14"/>
      <c r="VU32" s="14"/>
      <c r="VV32" s="14"/>
      <c r="VW32" s="14"/>
      <c r="VX32" s="14"/>
      <c r="VY32" s="14"/>
      <c r="VZ32" s="14"/>
      <c r="WA32" s="14"/>
      <c r="WB32" s="14"/>
      <c r="WC32" s="14"/>
      <c r="WD32" s="14"/>
      <c r="WE32" s="14"/>
      <c r="WF32" s="14"/>
      <c r="WG32" s="14"/>
      <c r="WH32" s="14"/>
      <c r="WI32" s="14"/>
      <c r="WJ32" s="14"/>
      <c r="WK32" s="14"/>
      <c r="WL32" s="14"/>
      <c r="WM32" s="14"/>
      <c r="WN32" s="14"/>
      <c r="WO32" s="14"/>
      <c r="WP32" s="14"/>
      <c r="WQ32" s="14"/>
      <c r="WR32" s="14"/>
      <c r="WS32" s="14"/>
      <c r="WT32" s="14"/>
      <c r="WU32" s="14"/>
      <c r="WV32" s="14"/>
      <c r="WW32" s="14"/>
      <c r="WX32" s="14"/>
      <c r="WY32" s="14"/>
      <c r="WZ32" s="14"/>
      <c r="XA32" s="14"/>
      <c r="XB32" s="14"/>
      <c r="XC32" s="14"/>
      <c r="XD32" s="14"/>
      <c r="XE32" s="14"/>
      <c r="XF32" s="14"/>
      <c r="XG32" s="14"/>
      <c r="XH32" s="14"/>
      <c r="XI32" s="14"/>
      <c r="XJ32" s="14"/>
      <c r="XK32" s="14"/>
      <c r="XL32" s="14"/>
      <c r="XM32" s="14"/>
      <c r="XN32" s="14"/>
      <c r="XO32" s="14"/>
      <c r="XP32" s="14"/>
      <c r="XQ32" s="14"/>
      <c r="XR32" s="14"/>
      <c r="XS32" s="14"/>
      <c r="XT32" s="14"/>
      <c r="XU32" s="14"/>
      <c r="XV32" s="14"/>
      <c r="XW32" s="14"/>
      <c r="XX32" s="14"/>
      <c r="XY32" s="14"/>
      <c r="XZ32" s="14"/>
      <c r="YA32" s="14"/>
      <c r="YB32" s="14"/>
      <c r="YC32" s="14"/>
      <c r="YD32" s="14"/>
      <c r="YE32" s="14"/>
      <c r="YF32" s="14"/>
      <c r="YG32" s="14"/>
      <c r="YH32" s="14"/>
      <c r="YI32" s="14"/>
      <c r="YJ32" s="14"/>
      <c r="YK32" s="14"/>
      <c r="YL32" s="14"/>
      <c r="YM32" s="14"/>
      <c r="YN32" s="14"/>
      <c r="YO32" s="14"/>
      <c r="YP32" s="14"/>
      <c r="YQ32" s="14"/>
      <c r="YR32" s="14"/>
      <c r="YS32" s="14"/>
      <c r="YT32" s="14"/>
      <c r="YU32" s="14"/>
      <c r="YV32" s="14"/>
      <c r="YW32" s="14"/>
      <c r="YX32" s="14"/>
      <c r="YY32" s="14"/>
      <c r="YZ32" s="14"/>
      <c r="ZA32" s="14"/>
      <c r="ZB32" s="14"/>
      <c r="ZC32" s="14"/>
      <c r="ZD32" s="14"/>
      <c r="ZE32" s="14"/>
      <c r="ZF32" s="14"/>
      <c r="ZG32" s="14"/>
      <c r="ZH32" s="14"/>
      <c r="ZI32" s="14"/>
      <c r="ZJ32" s="14"/>
      <c r="ZK32" s="14"/>
      <c r="ZL32" s="14"/>
      <c r="ZM32" s="14"/>
      <c r="ZN32" s="14"/>
      <c r="ZO32" s="14">
        <v>37</v>
      </c>
      <c r="ZP32" s="14" t="s">
        <v>1486</v>
      </c>
      <c r="ZQ32" s="14"/>
      <c r="ZR32" s="14"/>
      <c r="ZS32" s="14">
        <v>37</v>
      </c>
      <c r="ZT32" s="14" t="s">
        <v>1486</v>
      </c>
      <c r="ZU32" s="14"/>
      <c r="ZV32" s="14"/>
      <c r="ZW32" s="14">
        <v>37</v>
      </c>
      <c r="ZX32" s="14" t="s">
        <v>1486</v>
      </c>
      <c r="ZY32" s="14"/>
      <c r="ZZ32" s="14"/>
      <c r="AAA32" s="14">
        <v>37</v>
      </c>
      <c r="AAB32" s="14" t="s">
        <v>1486</v>
      </c>
      <c r="AAC32" s="14"/>
      <c r="AAD32" s="14"/>
      <c r="AAE32" s="14">
        <v>37</v>
      </c>
      <c r="AAF32" s="14" t="s">
        <v>1486</v>
      </c>
      <c r="AAG32" s="14"/>
      <c r="AAH32" s="14"/>
      <c r="AAI32" s="14">
        <v>37</v>
      </c>
      <c r="AAJ32" s="14" t="s">
        <v>1486</v>
      </c>
      <c r="AAK32" s="14"/>
      <c r="AAL32" s="14"/>
      <c r="AAM32" s="14">
        <v>37</v>
      </c>
      <c r="AAN32" s="14" t="s">
        <v>1486</v>
      </c>
      <c r="AAO32" s="14"/>
      <c r="AAP32" s="14"/>
      <c r="AAQ32" s="14">
        <v>37</v>
      </c>
      <c r="AAR32" s="14" t="s">
        <v>1486</v>
      </c>
      <c r="AAS32" s="14"/>
      <c r="AAT32" s="14"/>
      <c r="AAU32" s="14">
        <v>37</v>
      </c>
      <c r="AAV32" s="14" t="s">
        <v>1486</v>
      </c>
      <c r="AAW32" s="14"/>
      <c r="AAX32" s="14"/>
      <c r="AAY32" s="14">
        <v>37</v>
      </c>
      <c r="AAZ32" s="14" t="s">
        <v>1486</v>
      </c>
      <c r="ABA32" s="14"/>
      <c r="ABB32" s="14"/>
      <c r="ABC32" s="14">
        <v>37</v>
      </c>
      <c r="ABD32" s="14" t="s">
        <v>1486</v>
      </c>
      <c r="ABE32" s="14"/>
      <c r="ABF32" s="14"/>
      <c r="ABG32" s="14">
        <v>37</v>
      </c>
      <c r="ABH32" s="14" t="s">
        <v>1486</v>
      </c>
      <c r="ABI32" s="14"/>
      <c r="ABJ32" s="14"/>
      <c r="ABK32" s="14">
        <v>37</v>
      </c>
      <c r="ABL32" s="14" t="s">
        <v>1486</v>
      </c>
      <c r="ABM32" s="14"/>
      <c r="ABN32" s="14"/>
      <c r="ABO32" s="14">
        <v>37</v>
      </c>
      <c r="ABP32" s="14" t="s">
        <v>1486</v>
      </c>
      <c r="ABQ32" s="14"/>
      <c r="ABR32" s="14"/>
      <c r="ABS32" s="14">
        <v>37</v>
      </c>
      <c r="ABT32" s="14" t="s">
        <v>1486</v>
      </c>
      <c r="ABU32" s="14"/>
      <c r="ABV32" s="14"/>
      <c r="ABW32" s="14">
        <v>37</v>
      </c>
      <c r="ABX32" s="14" t="s">
        <v>1486</v>
      </c>
      <c r="ABY32" s="14"/>
      <c r="ABZ32" s="14"/>
      <c r="ACA32" s="14">
        <v>37</v>
      </c>
      <c r="ACB32" s="14" t="s">
        <v>1486</v>
      </c>
      <c r="ACC32" s="14"/>
      <c r="ACD32" s="14"/>
      <c r="ACE32" s="14">
        <v>37</v>
      </c>
      <c r="ACF32" s="14" t="s">
        <v>1486</v>
      </c>
      <c r="ACG32" s="14">
        <v>31</v>
      </c>
      <c r="ACH32" s="14" t="s">
        <v>1554</v>
      </c>
      <c r="ACI32" s="14"/>
      <c r="ACJ32" s="14"/>
      <c r="ACK32" s="14">
        <v>37</v>
      </c>
      <c r="ACL32" s="14" t="s">
        <v>1486</v>
      </c>
      <c r="ACM32" s="14">
        <v>31</v>
      </c>
      <c r="ACN32" s="14" t="s">
        <v>1554</v>
      </c>
      <c r="ACO32" s="14"/>
      <c r="ACP32" s="14"/>
      <c r="ACQ32" s="14">
        <v>37</v>
      </c>
      <c r="ACR32" s="14" t="s">
        <v>1486</v>
      </c>
      <c r="ACS32" s="14">
        <v>31</v>
      </c>
      <c r="ACT32" s="14" t="s">
        <v>1554</v>
      </c>
      <c r="ACU32" s="14"/>
      <c r="ACV32" s="14"/>
      <c r="ACW32" s="14">
        <v>37</v>
      </c>
      <c r="ACX32" s="14" t="s">
        <v>1486</v>
      </c>
      <c r="ACY32" s="14">
        <v>31</v>
      </c>
      <c r="ACZ32" s="14" t="s">
        <v>1554</v>
      </c>
      <c r="ADA32" s="14"/>
      <c r="ADB32" s="14"/>
      <c r="ADC32" s="14">
        <v>37</v>
      </c>
      <c r="ADD32" s="14" t="s">
        <v>1486</v>
      </c>
      <c r="ADE32" s="14">
        <v>31</v>
      </c>
      <c r="ADF32" s="14" t="s">
        <v>1554</v>
      </c>
      <c r="ADG32" s="14"/>
      <c r="ADH32" s="14"/>
      <c r="ADI32" s="14">
        <v>37</v>
      </c>
      <c r="ADJ32" s="14" t="s">
        <v>1486</v>
      </c>
      <c r="ADK32" s="14">
        <v>31</v>
      </c>
      <c r="ADL32" s="14" t="s">
        <v>1554</v>
      </c>
      <c r="ADM32" s="14"/>
      <c r="ADN32" s="14"/>
      <c r="ADO32" s="14">
        <v>37</v>
      </c>
      <c r="ADP32" s="14" t="s">
        <v>1486</v>
      </c>
      <c r="ADQ32" s="14">
        <v>31</v>
      </c>
      <c r="ADR32" s="14" t="s">
        <v>1554</v>
      </c>
      <c r="ADS32" s="14"/>
      <c r="ADT32" s="14"/>
      <c r="ADU32" s="14"/>
      <c r="ADV32" s="14"/>
      <c r="ADW32" s="14">
        <v>37</v>
      </c>
      <c r="ADX32" s="14" t="s">
        <v>1486</v>
      </c>
      <c r="ADY32" s="14">
        <v>31</v>
      </c>
      <c r="ADZ32" s="14" t="s">
        <v>1554</v>
      </c>
      <c r="AEA32" s="14"/>
      <c r="AEB32" s="14"/>
      <c r="AEC32" s="14"/>
      <c r="AED32" s="14"/>
      <c r="AEE32" s="14">
        <v>37</v>
      </c>
      <c r="AEF32" s="14" t="s">
        <v>1486</v>
      </c>
      <c r="AEG32" s="14">
        <v>31</v>
      </c>
      <c r="AEH32" s="14" t="s">
        <v>1554</v>
      </c>
      <c r="AEI32" s="14"/>
      <c r="AEJ32" s="14"/>
      <c r="AEK32" s="14"/>
      <c r="AEL32" s="14"/>
      <c r="AEM32" s="14">
        <v>37</v>
      </c>
      <c r="AEN32" s="14" t="s">
        <v>1486</v>
      </c>
      <c r="AEO32" s="14">
        <v>31</v>
      </c>
      <c r="AEP32" s="14" t="s">
        <v>1554</v>
      </c>
      <c r="AEQ32" s="14"/>
      <c r="AER32" s="14"/>
      <c r="AES32" s="14"/>
      <c r="AET32" s="14"/>
      <c r="AEU32" s="14">
        <v>37</v>
      </c>
      <c r="AEV32" s="14" t="s">
        <v>1486</v>
      </c>
      <c r="AEW32" s="14">
        <v>31</v>
      </c>
      <c r="AEX32" s="14" t="s">
        <v>1554</v>
      </c>
      <c r="AEY32" s="14"/>
      <c r="AEZ32" s="14"/>
      <c r="AFA32" s="14"/>
      <c r="AFB32" s="14"/>
      <c r="AFC32" s="14"/>
      <c r="AFD32" s="14"/>
      <c r="AFE32" s="14"/>
      <c r="AFF32" s="14"/>
      <c r="AFG32" s="14"/>
      <c r="AFH32" s="14"/>
      <c r="AFI32" s="14"/>
      <c r="AFJ32" s="14"/>
      <c r="AFK32" s="14"/>
      <c r="AFL32" s="14"/>
      <c r="AFM32" s="14"/>
      <c r="AFN32" s="14"/>
      <c r="AFO32" s="14"/>
      <c r="AFP32" s="14"/>
      <c r="AFQ32" s="14"/>
      <c r="AFR32" s="14"/>
      <c r="AFS32" s="14"/>
      <c r="AFT32" s="14"/>
      <c r="AFU32" s="14"/>
      <c r="AFV32" s="14"/>
      <c r="AFW32" s="14"/>
      <c r="AFX32" s="14"/>
      <c r="AFY32" s="14"/>
      <c r="AFZ32" s="14"/>
      <c r="AGA32" s="14"/>
      <c r="AGB32" s="14"/>
      <c r="AGC32" s="14"/>
      <c r="AGD32" s="14"/>
      <c r="AGE32" s="14"/>
      <c r="AGF32" s="14"/>
      <c r="AGG32" s="14"/>
      <c r="AGH32" s="14"/>
      <c r="AGI32" s="14"/>
      <c r="AGJ32" s="14"/>
      <c r="AGK32" s="14"/>
      <c r="AGL32" s="14"/>
      <c r="AGM32" s="14"/>
      <c r="AGN32" s="14"/>
      <c r="AGO32" s="14"/>
      <c r="AGP32" s="14"/>
      <c r="AGQ32" s="14"/>
      <c r="AGR32" s="14"/>
      <c r="AGS32" s="14"/>
      <c r="AGT32" s="14"/>
      <c r="AGU32" s="14"/>
      <c r="AGV32" s="14"/>
      <c r="AGW32" s="14"/>
      <c r="AGX32" s="14"/>
      <c r="AGY32" s="14"/>
      <c r="AGZ32" s="14"/>
      <c r="AHA32" s="14"/>
      <c r="AHB32" s="14"/>
      <c r="AHC32" s="14"/>
      <c r="AHD32" s="14"/>
      <c r="AHE32" s="14"/>
      <c r="AHF32" s="14"/>
      <c r="AHG32" s="14"/>
      <c r="AHH32" s="14"/>
      <c r="AHI32" s="14"/>
      <c r="AHJ32" s="14"/>
      <c r="AHK32" s="14"/>
      <c r="AHL32" s="14"/>
      <c r="AHM32" s="14"/>
      <c r="AHN32" s="14"/>
      <c r="AHO32" s="14"/>
      <c r="AHP32" s="14"/>
      <c r="AHQ32" s="14"/>
      <c r="AHR32" s="14"/>
      <c r="AHS32" s="14"/>
      <c r="AHT32" s="14"/>
      <c r="AHU32" s="14"/>
      <c r="AHV32" s="14"/>
      <c r="AHW32" s="14"/>
      <c r="AHX32" s="14"/>
      <c r="AHY32" s="14"/>
      <c r="AHZ32" s="14"/>
      <c r="AIA32" s="14"/>
      <c r="AIB32" s="14"/>
      <c r="AIC32" s="14"/>
      <c r="AID32" s="14"/>
      <c r="AIE32" s="14"/>
      <c r="AIF32" s="14"/>
      <c r="AIG32" s="14"/>
      <c r="AIH32" s="14"/>
      <c r="AII32" s="14"/>
      <c r="AIJ32" s="14"/>
      <c r="AIK32" s="14"/>
      <c r="AIL32" s="14"/>
      <c r="AIM32" s="14"/>
      <c r="AIN32" s="14"/>
      <c r="AIO32" s="14"/>
      <c r="AIP32" s="14"/>
      <c r="AIQ32" s="14"/>
      <c r="AIR32" s="14"/>
      <c r="AIS32" s="14"/>
      <c r="AIT32" s="14"/>
      <c r="AIU32" s="14"/>
      <c r="AIV32" s="14"/>
      <c r="AIW32" s="14"/>
      <c r="AIX32" s="14"/>
      <c r="AIY32" s="14"/>
      <c r="AIZ32" s="14"/>
      <c r="AJA32" s="14"/>
      <c r="AJB32" s="14"/>
      <c r="AJC32" s="14"/>
      <c r="AJD32" s="14"/>
      <c r="AJE32" s="14"/>
      <c r="AJF32" s="14"/>
      <c r="AJG32" s="14"/>
      <c r="AJH32" s="14"/>
      <c r="AJI32" s="14"/>
      <c r="AJJ32" s="14"/>
      <c r="AJK32" s="14"/>
      <c r="AJL32" s="14"/>
      <c r="AJM32" s="14"/>
      <c r="AJN32" s="14"/>
      <c r="AJO32" s="14"/>
      <c r="AJP32" s="14"/>
      <c r="AJQ32" s="14"/>
      <c r="AJR32" s="14"/>
      <c r="AJS32" s="14"/>
      <c r="AJT32" s="14"/>
      <c r="AJU32" s="14"/>
      <c r="AJV32" s="14"/>
      <c r="AJW32" s="14"/>
      <c r="AJX32" s="14"/>
      <c r="AJY32" s="14"/>
      <c r="AJZ32" s="14"/>
      <c r="AKA32" s="14"/>
      <c r="AKB32" s="14"/>
      <c r="AKC32" s="14"/>
      <c r="AKD32" s="14"/>
      <c r="AKE32" s="14"/>
      <c r="AKF32" s="14"/>
      <c r="AKG32" s="14"/>
      <c r="AKH32" s="14"/>
      <c r="AKI32" s="14"/>
      <c r="AKJ32" s="14"/>
      <c r="AKK32" s="14"/>
      <c r="AKL32" s="14"/>
      <c r="AKM32" s="14"/>
      <c r="AKN32" s="14"/>
      <c r="AKO32" s="14"/>
      <c r="AKP32" s="14"/>
      <c r="AKQ32" s="14"/>
      <c r="AKR32" s="14"/>
      <c r="AKS32" s="14"/>
      <c r="AKT32" s="14"/>
      <c r="AKU32" s="14"/>
      <c r="AKV32" s="14"/>
      <c r="AKW32" s="14"/>
      <c r="AKX32" s="14"/>
      <c r="AKY32" s="14"/>
      <c r="AKZ32" s="14"/>
      <c r="ALA32" s="14"/>
      <c r="ALB32" s="14"/>
      <c r="ALC32" s="14"/>
      <c r="ALD32" s="14"/>
      <c r="ALE32" s="14"/>
      <c r="ALF32" s="14"/>
      <c r="ALG32" s="14"/>
      <c r="ALH32" s="14"/>
      <c r="ALI32" s="14"/>
      <c r="ALJ32" s="14"/>
      <c r="ALK32" s="14"/>
      <c r="ALL32" s="14"/>
      <c r="ALM32" s="14"/>
      <c r="ALN32" s="14"/>
      <c r="ALO32" s="14"/>
      <c r="ALP32" s="14"/>
      <c r="ALQ32" s="14"/>
      <c r="ALR32" s="14"/>
      <c r="ALS32" s="14"/>
      <c r="ALT32" s="14"/>
      <c r="ALU32" s="14"/>
      <c r="ALV32" s="14"/>
      <c r="ALW32" s="14"/>
      <c r="ALX32" s="14"/>
      <c r="ALY32" s="14"/>
      <c r="ALZ32" s="14"/>
      <c r="AMA32" s="14"/>
      <c r="AMB32" s="14"/>
      <c r="AMC32" s="14"/>
      <c r="AMD32" s="14"/>
      <c r="AME32" s="14"/>
      <c r="AMF32" s="14"/>
      <c r="AMG32" s="14"/>
      <c r="AMH32" s="14"/>
      <c r="AMI32" s="14"/>
      <c r="AMJ32" s="14"/>
      <c r="AMK32" s="14"/>
      <c r="AML32" s="14"/>
      <c r="AMM32" s="14"/>
      <c r="AMN32" s="14"/>
      <c r="AMO32" s="14"/>
      <c r="AMP32" s="14"/>
      <c r="AMQ32" s="14"/>
      <c r="AMR32" s="14"/>
      <c r="AMS32" s="14"/>
      <c r="AMT32" s="14"/>
      <c r="AMU32" s="14"/>
      <c r="AMV32" s="14"/>
      <c r="AMW32" s="14"/>
      <c r="AMX32" s="14"/>
      <c r="AMY32" s="14"/>
      <c r="AMZ32" s="14"/>
      <c r="ANA32" s="14"/>
      <c r="ANB32" s="14"/>
      <c r="ANC32" s="14"/>
      <c r="AND32" s="14"/>
      <c r="ANE32" s="14"/>
      <c r="ANF32" s="14"/>
      <c r="ANG32" s="14"/>
      <c r="ANH32" s="14"/>
      <c r="ANI32" s="14"/>
      <c r="ANJ32" s="14"/>
      <c r="ANK32" s="14"/>
      <c r="ANL32" s="14"/>
      <c r="ANM32" s="14"/>
      <c r="ANN32" s="14"/>
      <c r="ANO32" s="14"/>
      <c r="ANP32" s="14"/>
      <c r="ANQ32" s="14"/>
      <c r="ANR32" s="14"/>
      <c r="ANS32" s="14"/>
      <c r="ANT32" s="14"/>
      <c r="ANU32" s="14"/>
      <c r="ANV32" s="14"/>
      <c r="ANW32" s="14"/>
      <c r="ANX32" s="14"/>
      <c r="ANY32" s="14"/>
      <c r="ANZ32" s="14"/>
      <c r="AOA32" s="14"/>
      <c r="AOB32" s="14"/>
      <c r="AOC32" s="14"/>
      <c r="AOD32" s="14"/>
      <c r="AOE32" s="14"/>
      <c r="AOF32" s="14"/>
      <c r="AOG32" s="14"/>
      <c r="AOH32" s="14"/>
      <c r="AOI32" s="14"/>
      <c r="AOJ32" s="14"/>
      <c r="AOK32" s="14"/>
      <c r="AOL32" s="14"/>
      <c r="AOM32" s="14"/>
      <c r="AON32" s="14"/>
      <c r="AOO32" s="14"/>
      <c r="AOP32" s="14"/>
      <c r="AOQ32" s="14"/>
      <c r="AOR32" s="14"/>
      <c r="AOS32" s="14"/>
      <c r="AOT32" s="14"/>
      <c r="AOU32" s="14"/>
      <c r="AOV32" s="14"/>
      <c r="AOW32" s="14"/>
      <c r="AOX32" s="14"/>
      <c r="AOY32" s="14"/>
      <c r="AOZ32" s="14"/>
      <c r="APA32" s="14"/>
      <c r="APB32" s="14"/>
      <c r="APC32" s="14"/>
      <c r="APD32" s="14"/>
      <c r="APE32" s="14"/>
      <c r="APF32" s="14"/>
      <c r="APG32" s="14"/>
      <c r="APH32" s="14"/>
      <c r="API32" s="14"/>
      <c r="APJ32" s="14"/>
      <c r="APK32" s="14"/>
      <c r="APL32" s="14"/>
      <c r="APM32" s="14"/>
      <c r="APN32" s="14"/>
      <c r="APO32" s="14"/>
      <c r="APP32" s="14"/>
      <c r="APQ32" s="14"/>
      <c r="APR32" s="14"/>
      <c r="APS32" s="14"/>
      <c r="APT32" s="14"/>
      <c r="APU32" s="14"/>
      <c r="APV32" s="14"/>
      <c r="APW32" s="14"/>
      <c r="APX32" s="14"/>
      <c r="APY32" s="14"/>
      <c r="APZ32" s="14"/>
      <c r="AQA32" s="14"/>
      <c r="AQB32" s="14"/>
      <c r="AQC32" s="14"/>
      <c r="AQD32" s="14"/>
      <c r="AQE32" s="14"/>
      <c r="AQF32" s="14"/>
      <c r="AQG32" s="14"/>
      <c r="AQH32" s="14"/>
      <c r="AQI32" s="14"/>
      <c r="AQJ32" s="14"/>
      <c r="AQK32" s="14"/>
      <c r="AQL32" s="14"/>
      <c r="AQM32" s="14"/>
      <c r="AQN32" s="14"/>
      <c r="AQO32" s="14"/>
      <c r="AQP32" s="14"/>
      <c r="AQQ32" s="14"/>
      <c r="AQR32" s="14"/>
      <c r="AQS32" s="14"/>
      <c r="AQT32" s="14"/>
      <c r="AQU32" s="14"/>
      <c r="AQV32" s="14"/>
      <c r="AQW32" s="14"/>
      <c r="AQX32" s="14"/>
      <c r="AQY32" s="14"/>
      <c r="AQZ32" s="14"/>
      <c r="ARA32" s="14"/>
      <c r="ARB32" s="14"/>
      <c r="ARC32" s="14"/>
      <c r="ARD32" s="14"/>
      <c r="ARE32" s="14"/>
      <c r="ARF32" s="14"/>
      <c r="ARG32" s="14"/>
      <c r="ARH32" s="14"/>
      <c r="ARI32" s="14"/>
      <c r="ARJ32" s="14"/>
      <c r="ARK32" s="14"/>
      <c r="ARL32" s="14"/>
      <c r="ARM32" s="14"/>
      <c r="ARN32" s="14"/>
      <c r="ARO32" s="14"/>
      <c r="ARP32" s="14"/>
      <c r="ARQ32" s="14"/>
      <c r="ARR32" s="14"/>
      <c r="ARS32" s="14"/>
      <c r="ART32" s="14"/>
      <c r="ARU32" s="14"/>
      <c r="ARV32" s="14"/>
      <c r="ARW32" s="14"/>
      <c r="ARX32" s="14"/>
      <c r="ARY32" s="14"/>
      <c r="ARZ32" s="14"/>
      <c r="ASA32" s="14"/>
      <c r="ASB32" s="14"/>
      <c r="ASC32" s="14"/>
      <c r="ASD32" s="14"/>
      <c r="ASE32" s="14"/>
      <c r="ASF32" s="14"/>
      <c r="ASG32" s="14"/>
      <c r="ASH32" s="14"/>
      <c r="ASI32" s="14"/>
      <c r="ASJ32" s="14"/>
      <c r="ASK32" s="14"/>
      <c r="ASL32" s="14"/>
      <c r="ASM32" s="14"/>
      <c r="ASN32" s="14"/>
      <c r="ASO32" s="14"/>
      <c r="ASP32" s="14"/>
    </row>
    <row r="33" spans="5:1186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/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  <c r="QJ33" s="14"/>
      <c r="QK33" s="14"/>
      <c r="QL33" s="14"/>
      <c r="QM33" s="14"/>
      <c r="QN33" s="14"/>
      <c r="QO33" s="14"/>
      <c r="QP33" s="14"/>
      <c r="QQ33" s="14"/>
      <c r="QR33" s="14"/>
      <c r="QS33" s="14"/>
      <c r="QT33" s="14"/>
      <c r="QU33" s="14"/>
      <c r="QV33" s="14"/>
      <c r="QW33" s="14"/>
      <c r="QX33" s="14"/>
      <c r="QY33" s="14"/>
      <c r="QZ33" s="14"/>
      <c r="RA33" s="14"/>
      <c r="RB33" s="14"/>
      <c r="RC33" s="14"/>
      <c r="RD33" s="14"/>
      <c r="RE33" s="14"/>
      <c r="RF33" s="14"/>
      <c r="RG33" s="14"/>
      <c r="RH33" s="14"/>
      <c r="RI33" s="14"/>
      <c r="RJ33" s="14"/>
      <c r="RK33" s="14"/>
      <c r="RL33" s="14"/>
      <c r="RM33" s="14"/>
      <c r="RN33" s="14"/>
      <c r="RO33" s="14"/>
      <c r="RP33" s="14"/>
      <c r="RQ33" s="14"/>
      <c r="RR33" s="14"/>
      <c r="RS33" s="14"/>
      <c r="RT33" s="14"/>
      <c r="RU33" s="14"/>
      <c r="RV33" s="14"/>
      <c r="RW33" s="14"/>
      <c r="RX33" s="14"/>
      <c r="RY33" s="14"/>
      <c r="RZ33" s="14"/>
      <c r="SA33" s="14"/>
      <c r="SB33" s="14"/>
      <c r="SC33" s="14"/>
      <c r="SD33" s="14"/>
      <c r="SE33" s="14"/>
      <c r="SF33" s="14"/>
      <c r="SG33" s="14"/>
      <c r="SH33" s="14"/>
      <c r="SI33" s="14"/>
      <c r="SJ33" s="14"/>
      <c r="SK33" s="14"/>
      <c r="SL33" s="14"/>
      <c r="SM33" s="14"/>
      <c r="SN33" s="14"/>
      <c r="SO33" s="14"/>
      <c r="SP33" s="14"/>
      <c r="SQ33" s="14"/>
      <c r="SR33" s="14"/>
      <c r="SS33" s="14"/>
      <c r="ST33" s="14"/>
      <c r="SU33" s="14"/>
      <c r="SV33" s="14"/>
      <c r="SW33" s="14"/>
      <c r="SX33" s="14"/>
      <c r="SY33" s="14"/>
      <c r="SZ33" s="14"/>
      <c r="TA33" s="14"/>
      <c r="TB33" s="14"/>
      <c r="TC33" s="14"/>
      <c r="TD33" s="14"/>
      <c r="TE33" s="14"/>
      <c r="TF33" s="14"/>
      <c r="TG33" s="14"/>
      <c r="TH33" s="14"/>
      <c r="TI33" s="14"/>
      <c r="TJ33" s="14"/>
      <c r="TK33" s="14"/>
      <c r="TL33" s="14"/>
      <c r="TM33" s="14"/>
      <c r="TN33" s="14"/>
      <c r="TO33" s="14"/>
      <c r="TP33" s="14"/>
      <c r="TQ33" s="14"/>
      <c r="TR33" s="14"/>
      <c r="TS33" s="14"/>
      <c r="TT33" s="14"/>
      <c r="TU33" s="14"/>
      <c r="TV33" s="14"/>
      <c r="TW33" s="14"/>
      <c r="TX33" s="14"/>
      <c r="TY33" s="14"/>
      <c r="TZ33" s="14"/>
      <c r="UA33" s="14"/>
      <c r="UB33" s="14"/>
      <c r="UC33" s="14"/>
      <c r="UD33" s="14"/>
      <c r="UE33" s="14"/>
      <c r="UF33" s="14"/>
      <c r="UG33" s="14"/>
      <c r="UH33" s="14"/>
      <c r="UI33" s="14"/>
      <c r="UJ33" s="14"/>
      <c r="UK33" s="14"/>
      <c r="UL33" s="14"/>
      <c r="UM33" s="14"/>
      <c r="UN33" s="14"/>
      <c r="UO33" s="14"/>
      <c r="UP33" s="14"/>
      <c r="UQ33" s="14"/>
      <c r="UR33" s="14"/>
      <c r="US33" s="14"/>
      <c r="UT33" s="14"/>
      <c r="UU33" s="14"/>
      <c r="UV33" s="14"/>
      <c r="UW33" s="14"/>
      <c r="UX33" s="14"/>
      <c r="UY33" s="14"/>
      <c r="UZ33" s="14"/>
      <c r="VA33" s="14"/>
      <c r="VB33" s="14"/>
      <c r="VC33" s="14"/>
      <c r="VD33" s="14"/>
      <c r="VE33" s="14"/>
      <c r="VF33" s="14"/>
      <c r="VG33" s="14"/>
      <c r="VH33" s="14"/>
      <c r="VI33" s="14"/>
      <c r="VJ33" s="14"/>
      <c r="VK33" s="14"/>
      <c r="VL33" s="14"/>
      <c r="VM33" s="14"/>
      <c r="VN33" s="14"/>
      <c r="VO33" s="14"/>
      <c r="VP33" s="14"/>
      <c r="VQ33" s="14"/>
      <c r="VR33" s="14"/>
      <c r="VS33" s="14"/>
      <c r="VT33" s="14"/>
      <c r="VU33" s="14"/>
      <c r="VV33" s="14"/>
      <c r="VW33" s="14"/>
      <c r="VX33" s="14"/>
      <c r="VY33" s="14"/>
      <c r="VZ33" s="14"/>
      <c r="WA33" s="14"/>
      <c r="WB33" s="14"/>
      <c r="WC33" s="14"/>
      <c r="WD33" s="14"/>
      <c r="WE33" s="14"/>
      <c r="WF33" s="14"/>
      <c r="WG33" s="14"/>
      <c r="WH33" s="14"/>
      <c r="WI33" s="14"/>
      <c r="WJ33" s="14"/>
      <c r="WK33" s="14"/>
      <c r="WL33" s="14"/>
      <c r="WM33" s="14"/>
      <c r="WN33" s="14"/>
      <c r="WO33" s="14"/>
      <c r="WP33" s="14"/>
      <c r="WQ33" s="14"/>
      <c r="WR33" s="14"/>
      <c r="WS33" s="14"/>
      <c r="WT33" s="14"/>
      <c r="WU33" s="14"/>
      <c r="WV33" s="14"/>
      <c r="WW33" s="14"/>
      <c r="WX33" s="14"/>
      <c r="WY33" s="14"/>
      <c r="WZ33" s="14"/>
      <c r="XA33" s="14"/>
      <c r="XB33" s="14"/>
      <c r="XC33" s="14"/>
      <c r="XD33" s="14"/>
      <c r="XE33" s="14"/>
      <c r="XF33" s="14"/>
      <c r="XG33" s="14"/>
      <c r="XH33" s="14"/>
      <c r="XI33" s="14"/>
      <c r="XJ33" s="14"/>
      <c r="XK33" s="14"/>
      <c r="XL33" s="14"/>
      <c r="XM33" s="14"/>
      <c r="XN33" s="14"/>
      <c r="XO33" s="14"/>
      <c r="XP33" s="14"/>
      <c r="XQ33" s="14"/>
      <c r="XR33" s="14"/>
      <c r="XS33" s="14"/>
      <c r="XT33" s="14"/>
      <c r="XU33" s="14"/>
      <c r="XV33" s="14"/>
      <c r="XW33" s="14"/>
      <c r="XX33" s="14"/>
      <c r="XY33" s="14"/>
      <c r="XZ33" s="14"/>
      <c r="YA33" s="14"/>
      <c r="YB33" s="14"/>
      <c r="YC33" s="14"/>
      <c r="YD33" s="14"/>
      <c r="YE33" s="14"/>
      <c r="YF33" s="14"/>
      <c r="YG33" s="14"/>
      <c r="YH33" s="14"/>
      <c r="YI33" s="14"/>
      <c r="YJ33" s="14"/>
      <c r="YK33" s="14"/>
      <c r="YL33" s="14"/>
      <c r="YM33" s="14"/>
      <c r="YN33" s="14"/>
      <c r="YO33" s="14"/>
      <c r="YP33" s="14"/>
      <c r="YQ33" s="14"/>
      <c r="YR33" s="14"/>
      <c r="YS33" s="14"/>
      <c r="YT33" s="14"/>
      <c r="YU33" s="14"/>
      <c r="YV33" s="14"/>
      <c r="YW33" s="14"/>
      <c r="YX33" s="14"/>
      <c r="YY33" s="14"/>
      <c r="YZ33" s="14"/>
      <c r="ZA33" s="14"/>
      <c r="ZB33" s="14"/>
      <c r="ZC33" s="14"/>
      <c r="ZD33" s="14"/>
      <c r="ZE33" s="14"/>
      <c r="ZF33" s="14"/>
      <c r="ZG33" s="14"/>
      <c r="ZH33" s="14"/>
      <c r="ZI33" s="14"/>
      <c r="ZJ33" s="14"/>
      <c r="ZK33" s="14"/>
      <c r="ZL33" s="14"/>
      <c r="ZM33" s="14"/>
      <c r="ZN33" s="14"/>
      <c r="ZO33" s="14">
        <v>38</v>
      </c>
      <c r="ZP33" s="14" t="s">
        <v>1487</v>
      </c>
      <c r="ZQ33" s="14"/>
      <c r="ZR33" s="14"/>
      <c r="ZS33" s="14">
        <v>38</v>
      </c>
      <c r="ZT33" s="14" t="s">
        <v>1487</v>
      </c>
      <c r="ZU33" s="14"/>
      <c r="ZV33" s="14"/>
      <c r="ZW33" s="14">
        <v>38</v>
      </c>
      <c r="ZX33" s="14" t="s">
        <v>1487</v>
      </c>
      <c r="ZY33" s="14"/>
      <c r="ZZ33" s="14"/>
      <c r="AAA33" s="14">
        <v>38</v>
      </c>
      <c r="AAB33" s="14" t="s">
        <v>1487</v>
      </c>
      <c r="AAC33" s="14"/>
      <c r="AAD33" s="14"/>
      <c r="AAE33" s="14">
        <v>38</v>
      </c>
      <c r="AAF33" s="14" t="s">
        <v>1487</v>
      </c>
      <c r="AAG33" s="14"/>
      <c r="AAH33" s="14"/>
      <c r="AAI33" s="14">
        <v>38</v>
      </c>
      <c r="AAJ33" s="14" t="s">
        <v>1487</v>
      </c>
      <c r="AAK33" s="14"/>
      <c r="AAL33" s="14"/>
      <c r="AAM33" s="14">
        <v>38</v>
      </c>
      <c r="AAN33" s="14" t="s">
        <v>1487</v>
      </c>
      <c r="AAO33" s="14"/>
      <c r="AAP33" s="14"/>
      <c r="AAQ33" s="14">
        <v>38</v>
      </c>
      <c r="AAR33" s="14" t="s">
        <v>1487</v>
      </c>
      <c r="AAS33" s="14"/>
      <c r="AAT33" s="14"/>
      <c r="AAU33" s="14">
        <v>38</v>
      </c>
      <c r="AAV33" s="14" t="s">
        <v>1487</v>
      </c>
      <c r="AAW33" s="14"/>
      <c r="AAX33" s="14"/>
      <c r="AAY33" s="14">
        <v>38</v>
      </c>
      <c r="AAZ33" s="14" t="s">
        <v>1487</v>
      </c>
      <c r="ABA33" s="14"/>
      <c r="ABB33" s="14"/>
      <c r="ABC33" s="14">
        <v>38</v>
      </c>
      <c r="ABD33" s="14" t="s">
        <v>1487</v>
      </c>
      <c r="ABE33" s="14"/>
      <c r="ABF33" s="14"/>
      <c r="ABG33" s="14">
        <v>38</v>
      </c>
      <c r="ABH33" s="14" t="s">
        <v>1487</v>
      </c>
      <c r="ABI33" s="14"/>
      <c r="ABJ33" s="14"/>
      <c r="ABK33" s="14">
        <v>38</v>
      </c>
      <c r="ABL33" s="14" t="s">
        <v>1487</v>
      </c>
      <c r="ABM33" s="14"/>
      <c r="ABN33" s="14"/>
      <c r="ABO33" s="14">
        <v>38</v>
      </c>
      <c r="ABP33" s="14" t="s">
        <v>1487</v>
      </c>
      <c r="ABQ33" s="14"/>
      <c r="ABR33" s="14"/>
      <c r="ABS33" s="14">
        <v>38</v>
      </c>
      <c r="ABT33" s="14" t="s">
        <v>1487</v>
      </c>
      <c r="ABU33" s="14"/>
      <c r="ABV33" s="14"/>
      <c r="ABW33" s="14">
        <v>38</v>
      </c>
      <c r="ABX33" s="14" t="s">
        <v>1487</v>
      </c>
      <c r="ABY33" s="14"/>
      <c r="ABZ33" s="14"/>
      <c r="ACA33" s="14">
        <v>38</v>
      </c>
      <c r="ACB33" s="14" t="s">
        <v>1487</v>
      </c>
      <c r="ACC33" s="14"/>
      <c r="ACD33" s="14"/>
      <c r="ACE33" s="14">
        <v>38</v>
      </c>
      <c r="ACF33" s="14" t="s">
        <v>1487</v>
      </c>
      <c r="ACG33" s="14">
        <v>32</v>
      </c>
      <c r="ACH33" s="14" t="s">
        <v>611</v>
      </c>
      <c r="ACI33" s="14"/>
      <c r="ACJ33" s="14"/>
      <c r="ACK33" s="14">
        <v>38</v>
      </c>
      <c r="ACL33" s="14" t="s">
        <v>1487</v>
      </c>
      <c r="ACM33" s="14">
        <v>32</v>
      </c>
      <c r="ACN33" s="14" t="s">
        <v>611</v>
      </c>
      <c r="ACO33" s="14"/>
      <c r="ACP33" s="14"/>
      <c r="ACQ33" s="14">
        <v>38</v>
      </c>
      <c r="ACR33" s="14" t="s">
        <v>1487</v>
      </c>
      <c r="ACS33" s="14">
        <v>32</v>
      </c>
      <c r="ACT33" s="14" t="s">
        <v>611</v>
      </c>
      <c r="ACU33" s="14"/>
      <c r="ACV33" s="14"/>
      <c r="ACW33" s="14">
        <v>38</v>
      </c>
      <c r="ACX33" s="14" t="s">
        <v>1487</v>
      </c>
      <c r="ACY33" s="14">
        <v>32</v>
      </c>
      <c r="ACZ33" s="14" t="s">
        <v>611</v>
      </c>
      <c r="ADA33" s="14"/>
      <c r="ADB33" s="14"/>
      <c r="ADC33" s="14">
        <v>38</v>
      </c>
      <c r="ADD33" s="14" t="s">
        <v>1487</v>
      </c>
      <c r="ADE33" s="14">
        <v>32</v>
      </c>
      <c r="ADF33" s="14" t="s">
        <v>611</v>
      </c>
      <c r="ADG33" s="14"/>
      <c r="ADH33" s="14"/>
      <c r="ADI33" s="14">
        <v>38</v>
      </c>
      <c r="ADJ33" s="14" t="s">
        <v>1487</v>
      </c>
      <c r="ADK33" s="14">
        <v>32</v>
      </c>
      <c r="ADL33" s="14" t="s">
        <v>611</v>
      </c>
      <c r="ADM33" s="14"/>
      <c r="ADN33" s="14"/>
      <c r="ADO33" s="14">
        <v>38</v>
      </c>
      <c r="ADP33" s="14" t="s">
        <v>1487</v>
      </c>
      <c r="ADQ33" s="14">
        <v>32</v>
      </c>
      <c r="ADR33" s="14" t="s">
        <v>611</v>
      </c>
      <c r="ADS33" s="14"/>
      <c r="ADT33" s="14"/>
      <c r="ADU33" s="14"/>
      <c r="ADV33" s="14"/>
      <c r="ADW33" s="14">
        <v>38</v>
      </c>
      <c r="ADX33" s="14" t="s">
        <v>1487</v>
      </c>
      <c r="ADY33" s="14">
        <v>32</v>
      </c>
      <c r="ADZ33" s="14" t="s">
        <v>611</v>
      </c>
      <c r="AEA33" s="14"/>
      <c r="AEB33" s="14"/>
      <c r="AEC33" s="14"/>
      <c r="AED33" s="14"/>
      <c r="AEE33" s="14">
        <v>38</v>
      </c>
      <c r="AEF33" s="14" t="s">
        <v>1487</v>
      </c>
      <c r="AEG33" s="14">
        <v>32</v>
      </c>
      <c r="AEH33" s="14" t="s">
        <v>611</v>
      </c>
      <c r="AEI33" s="14"/>
      <c r="AEJ33" s="14"/>
      <c r="AEK33" s="14"/>
      <c r="AEL33" s="14"/>
      <c r="AEM33" s="14">
        <v>38</v>
      </c>
      <c r="AEN33" s="14" t="s">
        <v>1487</v>
      </c>
      <c r="AEO33" s="14">
        <v>32</v>
      </c>
      <c r="AEP33" s="14" t="s">
        <v>611</v>
      </c>
      <c r="AEQ33" s="14"/>
      <c r="AER33" s="14"/>
      <c r="AES33" s="14"/>
      <c r="AET33" s="14"/>
      <c r="AEU33" s="14">
        <v>38</v>
      </c>
      <c r="AEV33" s="14" t="s">
        <v>1487</v>
      </c>
      <c r="AEW33" s="14">
        <v>32</v>
      </c>
      <c r="AEX33" s="14" t="s">
        <v>611</v>
      </c>
      <c r="AEY33" s="14"/>
      <c r="AEZ33" s="14"/>
      <c r="AFA33" s="14"/>
      <c r="AFB33" s="14"/>
      <c r="AFC33" s="14"/>
      <c r="AFD33" s="14"/>
      <c r="AFE33" s="14"/>
      <c r="AFF33" s="14"/>
      <c r="AFG33" s="14"/>
      <c r="AFH33" s="14"/>
      <c r="AFI33" s="14"/>
      <c r="AFJ33" s="14"/>
      <c r="AFK33" s="14"/>
      <c r="AFL33" s="14"/>
      <c r="AFM33" s="14"/>
      <c r="AFN33" s="14"/>
      <c r="AFO33" s="14"/>
      <c r="AFP33" s="14"/>
      <c r="AFQ33" s="14"/>
      <c r="AFR33" s="14"/>
      <c r="AFS33" s="14"/>
      <c r="AFT33" s="14"/>
      <c r="AFU33" s="14"/>
      <c r="AFV33" s="14"/>
      <c r="AFW33" s="14"/>
      <c r="AFX33" s="14"/>
      <c r="AFY33" s="14"/>
      <c r="AFZ33" s="14"/>
      <c r="AGA33" s="14"/>
      <c r="AGB33" s="14"/>
      <c r="AGC33" s="14"/>
      <c r="AGD33" s="14"/>
      <c r="AGE33" s="14"/>
      <c r="AGF33" s="14"/>
      <c r="AGG33" s="14"/>
      <c r="AGH33" s="14"/>
      <c r="AGI33" s="14"/>
      <c r="AGJ33" s="14"/>
      <c r="AGK33" s="14"/>
      <c r="AGL33" s="14"/>
      <c r="AGM33" s="14"/>
      <c r="AGN33" s="14"/>
      <c r="AGO33" s="14"/>
      <c r="AGP33" s="14"/>
      <c r="AGQ33" s="14"/>
      <c r="AGR33" s="14"/>
      <c r="AGS33" s="14"/>
      <c r="AGT33" s="14"/>
      <c r="AGU33" s="14"/>
      <c r="AGV33" s="14"/>
      <c r="AGW33" s="14"/>
      <c r="AGX33" s="14"/>
      <c r="AGY33" s="14"/>
      <c r="AGZ33" s="14"/>
      <c r="AHA33" s="14"/>
      <c r="AHB33" s="14"/>
      <c r="AHC33" s="14"/>
      <c r="AHD33" s="14"/>
      <c r="AHE33" s="14"/>
      <c r="AHF33" s="14"/>
      <c r="AHG33" s="14"/>
      <c r="AHH33" s="14"/>
      <c r="AHI33" s="14"/>
      <c r="AHJ33" s="14"/>
      <c r="AHK33" s="14"/>
      <c r="AHL33" s="14"/>
      <c r="AHM33" s="14"/>
      <c r="AHN33" s="14"/>
      <c r="AHO33" s="14"/>
      <c r="AHP33" s="14"/>
      <c r="AHQ33" s="14"/>
      <c r="AHR33" s="14"/>
      <c r="AHS33" s="14"/>
      <c r="AHT33" s="14"/>
      <c r="AHU33" s="14"/>
      <c r="AHV33" s="14"/>
      <c r="AHW33" s="14"/>
      <c r="AHX33" s="14"/>
      <c r="AHY33" s="14"/>
      <c r="AHZ33" s="14"/>
      <c r="AIA33" s="14"/>
      <c r="AIB33" s="14"/>
      <c r="AIC33" s="14"/>
      <c r="AID33" s="14"/>
      <c r="AIE33" s="14"/>
      <c r="AIF33" s="14"/>
      <c r="AIG33" s="14"/>
      <c r="AIH33" s="14"/>
      <c r="AII33" s="14"/>
      <c r="AIJ33" s="14"/>
      <c r="AIK33" s="14"/>
      <c r="AIL33" s="14"/>
      <c r="AIM33" s="14"/>
      <c r="AIN33" s="14"/>
      <c r="AIO33" s="14"/>
      <c r="AIP33" s="14"/>
      <c r="AIQ33" s="14"/>
      <c r="AIR33" s="14"/>
      <c r="AIS33" s="14"/>
      <c r="AIT33" s="14"/>
      <c r="AIU33" s="14"/>
      <c r="AIV33" s="14"/>
      <c r="AIW33" s="14"/>
      <c r="AIX33" s="14"/>
      <c r="AIY33" s="14"/>
      <c r="AIZ33" s="14"/>
      <c r="AJA33" s="14"/>
      <c r="AJB33" s="14"/>
      <c r="AJC33" s="14"/>
      <c r="AJD33" s="14"/>
      <c r="AJE33" s="14"/>
      <c r="AJF33" s="14"/>
      <c r="AJG33" s="14"/>
      <c r="AJH33" s="14"/>
      <c r="AJI33" s="14"/>
      <c r="AJJ33" s="14"/>
      <c r="AJK33" s="14"/>
      <c r="AJL33" s="14"/>
      <c r="AJM33" s="14"/>
      <c r="AJN33" s="14"/>
      <c r="AJO33" s="14"/>
      <c r="AJP33" s="14"/>
      <c r="AJQ33" s="14"/>
      <c r="AJR33" s="14"/>
      <c r="AJS33" s="14"/>
      <c r="AJT33" s="14"/>
      <c r="AJU33" s="14"/>
      <c r="AJV33" s="14"/>
      <c r="AJW33" s="14"/>
      <c r="AJX33" s="14"/>
      <c r="AJY33" s="14"/>
      <c r="AJZ33" s="14"/>
      <c r="AKA33" s="14"/>
      <c r="AKB33" s="14"/>
      <c r="AKC33" s="14"/>
      <c r="AKD33" s="14"/>
      <c r="AKE33" s="14"/>
      <c r="AKF33" s="14"/>
      <c r="AKG33" s="14"/>
      <c r="AKH33" s="14"/>
      <c r="AKI33" s="14"/>
      <c r="AKJ33" s="14"/>
      <c r="AKK33" s="14"/>
      <c r="AKL33" s="14"/>
      <c r="AKM33" s="14"/>
      <c r="AKN33" s="14"/>
      <c r="AKO33" s="14"/>
      <c r="AKP33" s="14"/>
      <c r="AKQ33" s="14"/>
      <c r="AKR33" s="14"/>
      <c r="AKS33" s="14"/>
      <c r="AKT33" s="14"/>
      <c r="AKU33" s="14"/>
      <c r="AKV33" s="14"/>
      <c r="AKW33" s="14"/>
      <c r="AKX33" s="14"/>
      <c r="AKY33" s="14"/>
      <c r="AKZ33" s="14"/>
      <c r="ALA33" s="14"/>
      <c r="ALB33" s="14"/>
      <c r="ALC33" s="14"/>
      <c r="ALD33" s="14"/>
      <c r="ALE33" s="14"/>
      <c r="ALF33" s="14"/>
      <c r="ALG33" s="14"/>
      <c r="ALH33" s="14"/>
      <c r="ALI33" s="14"/>
      <c r="ALJ33" s="14"/>
      <c r="ALK33" s="14"/>
      <c r="ALL33" s="14"/>
      <c r="ALM33" s="14"/>
      <c r="ALN33" s="14"/>
      <c r="ALO33" s="14"/>
      <c r="ALP33" s="14"/>
      <c r="ALQ33" s="14"/>
      <c r="ALR33" s="14"/>
      <c r="ALS33" s="14"/>
      <c r="ALT33" s="14"/>
      <c r="ALU33" s="14"/>
      <c r="ALV33" s="14"/>
      <c r="ALW33" s="14"/>
      <c r="ALX33" s="14"/>
      <c r="ALY33" s="14"/>
      <c r="ALZ33" s="14"/>
      <c r="AMA33" s="14"/>
      <c r="AMB33" s="14"/>
      <c r="AMC33" s="14"/>
      <c r="AMD33" s="14"/>
      <c r="AME33" s="14"/>
      <c r="AMF33" s="14"/>
      <c r="AMG33" s="14"/>
      <c r="AMH33" s="14"/>
      <c r="AMI33" s="14"/>
      <c r="AMJ33" s="14"/>
      <c r="AMK33" s="14"/>
      <c r="AML33" s="14"/>
      <c r="AMM33" s="14"/>
      <c r="AMN33" s="14"/>
      <c r="AMO33" s="14"/>
      <c r="AMP33" s="14"/>
      <c r="AMQ33" s="14"/>
      <c r="AMR33" s="14"/>
      <c r="AMS33" s="14"/>
      <c r="AMT33" s="14"/>
      <c r="AMU33" s="14"/>
      <c r="AMV33" s="14"/>
      <c r="AMW33" s="14"/>
      <c r="AMX33" s="14"/>
      <c r="AMY33" s="14"/>
      <c r="AMZ33" s="14"/>
      <c r="ANA33" s="14"/>
      <c r="ANB33" s="14"/>
      <c r="ANC33" s="14"/>
      <c r="AND33" s="14"/>
      <c r="ANE33" s="14"/>
      <c r="ANF33" s="14"/>
      <c r="ANG33" s="14"/>
      <c r="ANH33" s="14"/>
      <c r="ANI33" s="14"/>
      <c r="ANJ33" s="14"/>
      <c r="ANK33" s="14"/>
      <c r="ANL33" s="14"/>
      <c r="ANM33" s="14"/>
      <c r="ANN33" s="14"/>
      <c r="ANO33" s="14"/>
      <c r="ANP33" s="14"/>
      <c r="ANQ33" s="14"/>
      <c r="ANR33" s="14"/>
      <c r="ANS33" s="14"/>
      <c r="ANT33" s="14"/>
      <c r="ANU33" s="14"/>
      <c r="ANV33" s="14"/>
      <c r="ANW33" s="14"/>
      <c r="ANX33" s="14"/>
      <c r="ANY33" s="14"/>
      <c r="ANZ33" s="14"/>
      <c r="AOA33" s="14"/>
      <c r="AOB33" s="14"/>
      <c r="AOC33" s="14"/>
      <c r="AOD33" s="14"/>
      <c r="AOE33" s="14"/>
      <c r="AOF33" s="14"/>
      <c r="AOG33" s="14"/>
      <c r="AOH33" s="14"/>
      <c r="AOI33" s="14"/>
      <c r="AOJ33" s="14"/>
      <c r="AOK33" s="14"/>
      <c r="AOL33" s="14"/>
      <c r="AOM33" s="14"/>
      <c r="AON33" s="14"/>
      <c r="AOO33" s="14"/>
      <c r="AOP33" s="14"/>
      <c r="AOQ33" s="14"/>
      <c r="AOR33" s="14"/>
      <c r="AOS33" s="14"/>
      <c r="AOT33" s="14"/>
      <c r="AOU33" s="14"/>
      <c r="AOV33" s="14"/>
      <c r="AOW33" s="14"/>
      <c r="AOX33" s="14"/>
      <c r="AOY33" s="14"/>
      <c r="AOZ33" s="14"/>
      <c r="APA33" s="14"/>
      <c r="APB33" s="14"/>
      <c r="APC33" s="14"/>
      <c r="APD33" s="14"/>
      <c r="APE33" s="14"/>
      <c r="APF33" s="14"/>
      <c r="APG33" s="14"/>
      <c r="APH33" s="14"/>
      <c r="API33" s="14"/>
      <c r="APJ33" s="14"/>
      <c r="APK33" s="14"/>
      <c r="APL33" s="14"/>
      <c r="APM33" s="14"/>
      <c r="APN33" s="14"/>
      <c r="APO33" s="14"/>
      <c r="APP33" s="14"/>
      <c r="APQ33" s="14"/>
      <c r="APR33" s="14"/>
      <c r="APS33" s="14"/>
      <c r="APT33" s="14"/>
      <c r="APU33" s="14"/>
      <c r="APV33" s="14"/>
      <c r="APW33" s="14"/>
      <c r="APX33" s="14"/>
      <c r="APY33" s="14"/>
      <c r="APZ33" s="14"/>
      <c r="AQA33" s="14"/>
      <c r="AQB33" s="14"/>
      <c r="AQC33" s="14"/>
      <c r="AQD33" s="14"/>
      <c r="AQE33" s="14"/>
      <c r="AQF33" s="14"/>
      <c r="AQG33" s="14"/>
      <c r="AQH33" s="14"/>
      <c r="AQI33" s="14"/>
      <c r="AQJ33" s="14"/>
      <c r="AQK33" s="14"/>
      <c r="AQL33" s="14"/>
      <c r="AQM33" s="14"/>
      <c r="AQN33" s="14"/>
      <c r="AQO33" s="14"/>
      <c r="AQP33" s="14"/>
      <c r="AQQ33" s="14"/>
      <c r="AQR33" s="14"/>
      <c r="AQS33" s="14"/>
      <c r="AQT33" s="14"/>
      <c r="AQU33" s="14"/>
      <c r="AQV33" s="14"/>
      <c r="AQW33" s="14"/>
      <c r="AQX33" s="14"/>
      <c r="AQY33" s="14"/>
      <c r="AQZ33" s="14"/>
      <c r="ARA33" s="14"/>
      <c r="ARB33" s="14"/>
      <c r="ARC33" s="14"/>
      <c r="ARD33" s="14"/>
      <c r="ARE33" s="14"/>
      <c r="ARF33" s="14"/>
      <c r="ARG33" s="14"/>
      <c r="ARH33" s="14"/>
      <c r="ARI33" s="14"/>
      <c r="ARJ33" s="14"/>
      <c r="ARK33" s="14"/>
      <c r="ARL33" s="14"/>
      <c r="ARM33" s="14"/>
      <c r="ARN33" s="14"/>
      <c r="ARO33" s="14"/>
      <c r="ARP33" s="14"/>
      <c r="ARQ33" s="14"/>
      <c r="ARR33" s="14"/>
      <c r="ARS33" s="14"/>
      <c r="ART33" s="14"/>
      <c r="ARU33" s="14"/>
      <c r="ARV33" s="14"/>
      <c r="ARW33" s="14"/>
      <c r="ARX33" s="14"/>
      <c r="ARY33" s="14"/>
      <c r="ARZ33" s="14"/>
      <c r="ASA33" s="14"/>
      <c r="ASB33" s="14"/>
      <c r="ASC33" s="14"/>
      <c r="ASD33" s="14"/>
      <c r="ASE33" s="14"/>
      <c r="ASF33" s="14"/>
      <c r="ASG33" s="14"/>
      <c r="ASH33" s="14"/>
      <c r="ASI33" s="14"/>
      <c r="ASJ33" s="14"/>
      <c r="ASK33" s="14"/>
      <c r="ASL33" s="14"/>
      <c r="ASM33" s="14"/>
      <c r="ASN33" s="14"/>
      <c r="ASO33" s="14"/>
      <c r="ASP33" s="14"/>
    </row>
    <row r="34" spans="5:1186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  <c r="QJ34" s="14"/>
      <c r="QK34" s="14"/>
      <c r="QL34" s="14"/>
      <c r="QM34" s="14"/>
      <c r="QN34" s="14"/>
      <c r="QO34" s="14"/>
      <c r="QP34" s="14"/>
      <c r="QQ34" s="14"/>
      <c r="QR34" s="14"/>
      <c r="QS34" s="14"/>
      <c r="QT34" s="14"/>
      <c r="QU34" s="14"/>
      <c r="QV34" s="14"/>
      <c r="QW34" s="14"/>
      <c r="QX34" s="14"/>
      <c r="QY34" s="14"/>
      <c r="QZ34" s="14"/>
      <c r="RA34" s="14"/>
      <c r="RB34" s="14"/>
      <c r="RC34" s="14"/>
      <c r="RD34" s="14"/>
      <c r="RE34" s="14"/>
      <c r="RF34" s="14"/>
      <c r="RG34" s="14"/>
      <c r="RH34" s="14"/>
      <c r="RI34" s="14"/>
      <c r="RJ34" s="14"/>
      <c r="RK34" s="14"/>
      <c r="RL34" s="14"/>
      <c r="RM34" s="14"/>
      <c r="RN34" s="14"/>
      <c r="RO34" s="14"/>
      <c r="RP34" s="14"/>
      <c r="RQ34" s="14"/>
      <c r="RR34" s="14"/>
      <c r="RS34" s="14"/>
      <c r="RT34" s="14"/>
      <c r="RU34" s="14"/>
      <c r="RV34" s="14"/>
      <c r="RW34" s="14"/>
      <c r="RX34" s="14"/>
      <c r="RY34" s="14"/>
      <c r="RZ34" s="14"/>
      <c r="SA34" s="14"/>
      <c r="SB34" s="14"/>
      <c r="SC34" s="14"/>
      <c r="SD34" s="14"/>
      <c r="SE34" s="14"/>
      <c r="SF34" s="14"/>
      <c r="SG34" s="14"/>
      <c r="SH34" s="14"/>
      <c r="SI34" s="14"/>
      <c r="SJ34" s="14"/>
      <c r="SK34" s="14"/>
      <c r="SL34" s="14"/>
      <c r="SM34" s="14"/>
      <c r="SN34" s="14"/>
      <c r="SO34" s="14"/>
      <c r="SP34" s="14"/>
      <c r="SQ34" s="14"/>
      <c r="SR34" s="14"/>
      <c r="SS34" s="14"/>
      <c r="ST34" s="14"/>
      <c r="SU34" s="14"/>
      <c r="SV34" s="14"/>
      <c r="SW34" s="14"/>
      <c r="SX34" s="14"/>
      <c r="SY34" s="14"/>
      <c r="SZ34" s="14"/>
      <c r="TA34" s="14"/>
      <c r="TB34" s="14"/>
      <c r="TC34" s="14"/>
      <c r="TD34" s="14"/>
      <c r="TE34" s="14"/>
      <c r="TF34" s="14"/>
      <c r="TG34" s="14"/>
      <c r="TH34" s="14"/>
      <c r="TI34" s="14"/>
      <c r="TJ34" s="14"/>
      <c r="TK34" s="14"/>
      <c r="TL34" s="14"/>
      <c r="TM34" s="14"/>
      <c r="TN34" s="14"/>
      <c r="TO34" s="14"/>
      <c r="TP34" s="14"/>
      <c r="TQ34" s="14"/>
      <c r="TR34" s="14"/>
      <c r="TS34" s="14"/>
      <c r="TT34" s="14"/>
      <c r="TU34" s="14"/>
      <c r="TV34" s="14"/>
      <c r="TW34" s="14"/>
      <c r="TX34" s="14"/>
      <c r="TY34" s="14"/>
      <c r="TZ34" s="14"/>
      <c r="UA34" s="14"/>
      <c r="UB34" s="14"/>
      <c r="UC34" s="14"/>
      <c r="UD34" s="14"/>
      <c r="UE34" s="14"/>
      <c r="UF34" s="14"/>
      <c r="UG34" s="14"/>
      <c r="UH34" s="14"/>
      <c r="UI34" s="14"/>
      <c r="UJ34" s="14"/>
      <c r="UK34" s="14"/>
      <c r="UL34" s="14"/>
      <c r="UM34" s="14"/>
      <c r="UN34" s="14"/>
      <c r="UO34" s="14"/>
      <c r="UP34" s="14"/>
      <c r="UQ34" s="14"/>
      <c r="UR34" s="14"/>
      <c r="US34" s="14"/>
      <c r="UT34" s="14"/>
      <c r="UU34" s="14"/>
      <c r="UV34" s="14"/>
      <c r="UW34" s="14"/>
      <c r="UX34" s="14"/>
      <c r="UY34" s="14"/>
      <c r="UZ34" s="14"/>
      <c r="VA34" s="14"/>
      <c r="VB34" s="14"/>
      <c r="VC34" s="14"/>
      <c r="VD34" s="14"/>
      <c r="VE34" s="14"/>
      <c r="VF34" s="14"/>
      <c r="VG34" s="14"/>
      <c r="VH34" s="14"/>
      <c r="VI34" s="14"/>
      <c r="VJ34" s="14"/>
      <c r="VK34" s="14"/>
      <c r="VL34" s="14"/>
      <c r="VM34" s="14"/>
      <c r="VN34" s="14"/>
      <c r="VO34" s="14"/>
      <c r="VP34" s="14"/>
      <c r="VQ34" s="14"/>
      <c r="VR34" s="14"/>
      <c r="VS34" s="14"/>
      <c r="VT34" s="14"/>
      <c r="VU34" s="14"/>
      <c r="VV34" s="14"/>
      <c r="VW34" s="14"/>
      <c r="VX34" s="14"/>
      <c r="VY34" s="14"/>
      <c r="VZ34" s="14"/>
      <c r="WA34" s="14"/>
      <c r="WB34" s="14"/>
      <c r="WC34" s="14"/>
      <c r="WD34" s="14"/>
      <c r="WE34" s="14"/>
      <c r="WF34" s="14"/>
      <c r="WG34" s="14"/>
      <c r="WH34" s="14"/>
      <c r="WI34" s="14"/>
      <c r="WJ34" s="14"/>
      <c r="WK34" s="14"/>
      <c r="WL34" s="14"/>
      <c r="WM34" s="14"/>
      <c r="WN34" s="14"/>
      <c r="WO34" s="14"/>
      <c r="WP34" s="14"/>
      <c r="WQ34" s="14"/>
      <c r="WR34" s="14"/>
      <c r="WS34" s="14"/>
      <c r="WT34" s="14"/>
      <c r="WU34" s="14"/>
      <c r="WV34" s="14"/>
      <c r="WW34" s="14"/>
      <c r="WX34" s="14"/>
      <c r="WY34" s="14"/>
      <c r="WZ34" s="14"/>
      <c r="XA34" s="14"/>
      <c r="XB34" s="14"/>
      <c r="XC34" s="14"/>
      <c r="XD34" s="14"/>
      <c r="XE34" s="14"/>
      <c r="XF34" s="14"/>
      <c r="XG34" s="14"/>
      <c r="XH34" s="14"/>
      <c r="XI34" s="14"/>
      <c r="XJ34" s="14"/>
      <c r="XK34" s="14"/>
      <c r="XL34" s="14"/>
      <c r="XM34" s="14"/>
      <c r="XN34" s="14"/>
      <c r="XO34" s="14"/>
      <c r="XP34" s="14"/>
      <c r="XQ34" s="14"/>
      <c r="XR34" s="14"/>
      <c r="XS34" s="14"/>
      <c r="XT34" s="14"/>
      <c r="XU34" s="14"/>
      <c r="XV34" s="14"/>
      <c r="XW34" s="14"/>
      <c r="XX34" s="14"/>
      <c r="XY34" s="14"/>
      <c r="XZ34" s="14"/>
      <c r="YA34" s="14"/>
      <c r="YB34" s="14"/>
      <c r="YC34" s="14"/>
      <c r="YD34" s="14"/>
      <c r="YE34" s="14"/>
      <c r="YF34" s="14"/>
      <c r="YG34" s="14"/>
      <c r="YH34" s="14"/>
      <c r="YI34" s="14"/>
      <c r="YJ34" s="14"/>
      <c r="YK34" s="14"/>
      <c r="YL34" s="14"/>
      <c r="YM34" s="14"/>
      <c r="YN34" s="14"/>
      <c r="YO34" s="14"/>
      <c r="YP34" s="14"/>
      <c r="YQ34" s="14"/>
      <c r="YR34" s="14"/>
      <c r="YS34" s="14"/>
      <c r="YT34" s="14"/>
      <c r="YU34" s="14"/>
      <c r="YV34" s="14"/>
      <c r="YW34" s="14"/>
      <c r="YX34" s="14"/>
      <c r="YY34" s="14"/>
      <c r="YZ34" s="14"/>
      <c r="ZA34" s="14"/>
      <c r="ZB34" s="14"/>
      <c r="ZC34" s="14"/>
      <c r="ZD34" s="14"/>
      <c r="ZE34" s="14"/>
      <c r="ZF34" s="14"/>
      <c r="ZG34" s="14"/>
      <c r="ZH34" s="14"/>
      <c r="ZI34" s="14"/>
      <c r="ZJ34" s="14"/>
      <c r="ZK34" s="14"/>
      <c r="ZL34" s="14"/>
      <c r="ZM34" s="14"/>
      <c r="ZN34" s="14"/>
      <c r="ZO34" s="14">
        <v>39</v>
      </c>
      <c r="ZP34" s="14" t="s">
        <v>1488</v>
      </c>
      <c r="ZQ34" s="14"/>
      <c r="ZR34" s="14"/>
      <c r="ZS34" s="14">
        <v>39</v>
      </c>
      <c r="ZT34" s="14" t="s">
        <v>1488</v>
      </c>
      <c r="ZU34" s="14"/>
      <c r="ZV34" s="14"/>
      <c r="ZW34" s="14">
        <v>39</v>
      </c>
      <c r="ZX34" s="14" t="s">
        <v>1488</v>
      </c>
      <c r="ZY34" s="14"/>
      <c r="ZZ34" s="14"/>
      <c r="AAA34" s="14">
        <v>39</v>
      </c>
      <c r="AAB34" s="14" t="s">
        <v>1488</v>
      </c>
      <c r="AAC34" s="14"/>
      <c r="AAD34" s="14"/>
      <c r="AAE34" s="14">
        <v>39</v>
      </c>
      <c r="AAF34" s="14" t="s">
        <v>1488</v>
      </c>
      <c r="AAG34" s="14"/>
      <c r="AAH34" s="14"/>
      <c r="AAI34" s="14">
        <v>39</v>
      </c>
      <c r="AAJ34" s="14" t="s">
        <v>1488</v>
      </c>
      <c r="AAK34" s="14"/>
      <c r="AAL34" s="14"/>
      <c r="AAM34" s="14">
        <v>39</v>
      </c>
      <c r="AAN34" s="14" t="s">
        <v>1488</v>
      </c>
      <c r="AAO34" s="14"/>
      <c r="AAP34" s="14"/>
      <c r="AAQ34" s="14">
        <v>39</v>
      </c>
      <c r="AAR34" s="14" t="s">
        <v>1488</v>
      </c>
      <c r="AAS34" s="14"/>
      <c r="AAT34" s="14"/>
      <c r="AAU34" s="14">
        <v>39</v>
      </c>
      <c r="AAV34" s="14" t="s">
        <v>1488</v>
      </c>
      <c r="AAW34" s="14"/>
      <c r="AAX34" s="14"/>
      <c r="AAY34" s="14">
        <v>39</v>
      </c>
      <c r="AAZ34" s="14" t="s">
        <v>1488</v>
      </c>
      <c r="ABA34" s="14"/>
      <c r="ABB34" s="14"/>
      <c r="ABC34" s="14">
        <v>39</v>
      </c>
      <c r="ABD34" s="14" t="s">
        <v>1488</v>
      </c>
      <c r="ABE34" s="14"/>
      <c r="ABF34" s="14"/>
      <c r="ABG34" s="14">
        <v>39</v>
      </c>
      <c r="ABH34" s="14" t="s">
        <v>1488</v>
      </c>
      <c r="ABI34" s="14"/>
      <c r="ABJ34" s="14"/>
      <c r="ABK34" s="14">
        <v>39</v>
      </c>
      <c r="ABL34" s="14" t="s">
        <v>1488</v>
      </c>
      <c r="ABM34" s="14"/>
      <c r="ABN34" s="14"/>
      <c r="ABO34" s="14">
        <v>39</v>
      </c>
      <c r="ABP34" s="14" t="s">
        <v>1488</v>
      </c>
      <c r="ABQ34" s="14"/>
      <c r="ABR34" s="14"/>
      <c r="ABS34" s="14">
        <v>39</v>
      </c>
      <c r="ABT34" s="14" t="s">
        <v>1488</v>
      </c>
      <c r="ABU34" s="14"/>
      <c r="ABV34" s="14"/>
      <c r="ABW34" s="14">
        <v>39</v>
      </c>
      <c r="ABX34" s="14" t="s">
        <v>1488</v>
      </c>
      <c r="ABY34" s="14"/>
      <c r="ABZ34" s="14"/>
      <c r="ACA34" s="14">
        <v>39</v>
      </c>
      <c r="ACB34" s="14" t="s">
        <v>1488</v>
      </c>
      <c r="ACC34" s="14"/>
      <c r="ACD34" s="14"/>
      <c r="ACE34" s="14">
        <v>39</v>
      </c>
      <c r="ACF34" s="14" t="s">
        <v>1488</v>
      </c>
      <c r="ACG34" s="14">
        <v>33</v>
      </c>
      <c r="ACH34" s="14" t="s">
        <v>612</v>
      </c>
      <c r="ACI34" s="14"/>
      <c r="ACJ34" s="14"/>
      <c r="ACK34" s="14">
        <v>39</v>
      </c>
      <c r="ACL34" s="14" t="s">
        <v>1488</v>
      </c>
      <c r="ACM34" s="14">
        <v>33</v>
      </c>
      <c r="ACN34" s="14" t="s">
        <v>612</v>
      </c>
      <c r="ACO34" s="14"/>
      <c r="ACP34" s="14"/>
      <c r="ACQ34" s="14">
        <v>39</v>
      </c>
      <c r="ACR34" s="14" t="s">
        <v>1488</v>
      </c>
      <c r="ACS34" s="14">
        <v>33</v>
      </c>
      <c r="ACT34" s="14" t="s">
        <v>612</v>
      </c>
      <c r="ACU34" s="14"/>
      <c r="ACV34" s="14"/>
      <c r="ACW34" s="14">
        <v>39</v>
      </c>
      <c r="ACX34" s="14" t="s">
        <v>1488</v>
      </c>
      <c r="ACY34" s="14">
        <v>33</v>
      </c>
      <c r="ACZ34" s="14" t="s">
        <v>612</v>
      </c>
      <c r="ADA34" s="14"/>
      <c r="ADB34" s="14"/>
      <c r="ADC34" s="14">
        <v>39</v>
      </c>
      <c r="ADD34" s="14" t="s">
        <v>1488</v>
      </c>
      <c r="ADE34" s="14">
        <v>33</v>
      </c>
      <c r="ADF34" s="14" t="s">
        <v>612</v>
      </c>
      <c r="ADG34" s="14"/>
      <c r="ADH34" s="14"/>
      <c r="ADI34" s="14">
        <v>39</v>
      </c>
      <c r="ADJ34" s="14" t="s">
        <v>1488</v>
      </c>
      <c r="ADK34" s="14">
        <v>33</v>
      </c>
      <c r="ADL34" s="14" t="s">
        <v>612</v>
      </c>
      <c r="ADM34" s="14"/>
      <c r="ADN34" s="14"/>
      <c r="ADO34" s="14">
        <v>39</v>
      </c>
      <c r="ADP34" s="14" t="s">
        <v>1488</v>
      </c>
      <c r="ADQ34" s="14">
        <v>33</v>
      </c>
      <c r="ADR34" s="14" t="s">
        <v>612</v>
      </c>
      <c r="ADS34" s="14"/>
      <c r="ADT34" s="14"/>
      <c r="ADU34" s="14"/>
      <c r="ADV34" s="14"/>
      <c r="ADW34" s="14">
        <v>39</v>
      </c>
      <c r="ADX34" s="14" t="s">
        <v>1488</v>
      </c>
      <c r="ADY34" s="14">
        <v>33</v>
      </c>
      <c r="ADZ34" s="14" t="s">
        <v>612</v>
      </c>
      <c r="AEA34" s="14"/>
      <c r="AEB34" s="14"/>
      <c r="AEC34" s="14"/>
      <c r="AED34" s="14"/>
      <c r="AEE34" s="14">
        <v>39</v>
      </c>
      <c r="AEF34" s="14" t="s">
        <v>1488</v>
      </c>
      <c r="AEG34" s="14">
        <v>33</v>
      </c>
      <c r="AEH34" s="14" t="s">
        <v>612</v>
      </c>
      <c r="AEI34" s="14"/>
      <c r="AEJ34" s="14"/>
      <c r="AEK34" s="14"/>
      <c r="AEL34" s="14"/>
      <c r="AEM34" s="14">
        <v>39</v>
      </c>
      <c r="AEN34" s="14" t="s">
        <v>1488</v>
      </c>
      <c r="AEO34" s="14">
        <v>33</v>
      </c>
      <c r="AEP34" s="14" t="s">
        <v>612</v>
      </c>
      <c r="AEQ34" s="14"/>
      <c r="AER34" s="14"/>
      <c r="AES34" s="14"/>
      <c r="AET34" s="14"/>
      <c r="AEU34" s="14">
        <v>39</v>
      </c>
      <c r="AEV34" s="14" t="s">
        <v>1488</v>
      </c>
      <c r="AEW34" s="14">
        <v>33</v>
      </c>
      <c r="AEX34" s="14" t="s">
        <v>612</v>
      </c>
      <c r="AEY34" s="14"/>
      <c r="AEZ34" s="14"/>
      <c r="AFA34" s="14"/>
      <c r="AFB34" s="14"/>
      <c r="AFC34" s="14"/>
      <c r="AFD34" s="14"/>
      <c r="AFE34" s="14"/>
      <c r="AFF34" s="14"/>
      <c r="AFG34" s="14"/>
      <c r="AFH34" s="14"/>
      <c r="AFI34" s="14"/>
      <c r="AFJ34" s="14"/>
      <c r="AFK34" s="14"/>
      <c r="AFL34" s="14"/>
      <c r="AFM34" s="14"/>
      <c r="AFN34" s="14"/>
      <c r="AFO34" s="14"/>
      <c r="AFP34" s="14"/>
      <c r="AFQ34" s="14"/>
      <c r="AFR34" s="14"/>
      <c r="AFS34" s="14"/>
      <c r="AFT34" s="14"/>
      <c r="AFU34" s="14"/>
      <c r="AFV34" s="14"/>
      <c r="AFW34" s="14"/>
      <c r="AFX34" s="14"/>
      <c r="AFY34" s="14"/>
      <c r="AFZ34" s="14"/>
      <c r="AGA34" s="14"/>
      <c r="AGB34" s="14"/>
      <c r="AGC34" s="14"/>
      <c r="AGD34" s="14"/>
      <c r="AGE34" s="14"/>
      <c r="AGF34" s="14"/>
      <c r="AGG34" s="14"/>
      <c r="AGH34" s="14"/>
      <c r="AGI34" s="14"/>
      <c r="AGJ34" s="14"/>
      <c r="AGK34" s="14"/>
      <c r="AGL34" s="14"/>
      <c r="AGM34" s="14"/>
      <c r="AGN34" s="14"/>
      <c r="AGO34" s="14"/>
      <c r="AGP34" s="14"/>
      <c r="AGQ34" s="14"/>
      <c r="AGR34" s="14"/>
      <c r="AGS34" s="14"/>
      <c r="AGT34" s="14"/>
      <c r="AGU34" s="14"/>
      <c r="AGV34" s="14"/>
      <c r="AGW34" s="14"/>
      <c r="AGX34" s="14"/>
      <c r="AGY34" s="14"/>
      <c r="AGZ34" s="14"/>
      <c r="AHA34" s="14"/>
      <c r="AHB34" s="14"/>
      <c r="AHC34" s="14"/>
      <c r="AHD34" s="14"/>
      <c r="AHE34" s="14"/>
      <c r="AHF34" s="14"/>
      <c r="AHG34" s="14"/>
      <c r="AHH34" s="14"/>
      <c r="AHI34" s="14"/>
      <c r="AHJ34" s="14"/>
      <c r="AHK34" s="14"/>
      <c r="AHL34" s="14"/>
      <c r="AHM34" s="14"/>
      <c r="AHN34" s="14"/>
      <c r="AHO34" s="14"/>
      <c r="AHP34" s="14"/>
      <c r="AHQ34" s="14"/>
      <c r="AHR34" s="14"/>
      <c r="AHS34" s="14"/>
      <c r="AHT34" s="14"/>
      <c r="AHU34" s="14"/>
      <c r="AHV34" s="14"/>
      <c r="AHW34" s="14"/>
      <c r="AHX34" s="14"/>
      <c r="AHY34" s="14"/>
      <c r="AHZ34" s="14"/>
      <c r="AIA34" s="14"/>
      <c r="AIB34" s="14"/>
      <c r="AIC34" s="14"/>
      <c r="AID34" s="14"/>
      <c r="AIE34" s="14"/>
      <c r="AIF34" s="14"/>
      <c r="AIG34" s="14"/>
      <c r="AIH34" s="14"/>
      <c r="AII34" s="14"/>
      <c r="AIJ34" s="14"/>
      <c r="AIK34" s="14"/>
      <c r="AIL34" s="14"/>
      <c r="AIM34" s="14"/>
      <c r="AIN34" s="14"/>
      <c r="AIO34" s="14"/>
      <c r="AIP34" s="14"/>
      <c r="AIQ34" s="14"/>
      <c r="AIR34" s="14"/>
      <c r="AIS34" s="14"/>
      <c r="AIT34" s="14"/>
      <c r="AIU34" s="14"/>
      <c r="AIV34" s="14"/>
      <c r="AIW34" s="14"/>
      <c r="AIX34" s="14"/>
      <c r="AIY34" s="14"/>
      <c r="AIZ34" s="14"/>
      <c r="AJA34" s="14"/>
      <c r="AJB34" s="14"/>
      <c r="AJC34" s="14"/>
      <c r="AJD34" s="14"/>
      <c r="AJE34" s="14"/>
      <c r="AJF34" s="14"/>
      <c r="AJG34" s="14"/>
      <c r="AJH34" s="14"/>
      <c r="AJI34" s="14"/>
      <c r="AJJ34" s="14"/>
      <c r="AJK34" s="14"/>
      <c r="AJL34" s="14"/>
      <c r="AJM34" s="14"/>
      <c r="AJN34" s="14"/>
      <c r="AJO34" s="14"/>
      <c r="AJP34" s="14"/>
      <c r="AJQ34" s="14"/>
      <c r="AJR34" s="14"/>
      <c r="AJS34" s="14"/>
      <c r="AJT34" s="14"/>
      <c r="AJU34" s="14"/>
      <c r="AJV34" s="14"/>
      <c r="AJW34" s="14"/>
      <c r="AJX34" s="14"/>
      <c r="AJY34" s="14"/>
      <c r="AJZ34" s="14"/>
      <c r="AKA34" s="14"/>
      <c r="AKB34" s="14"/>
      <c r="AKC34" s="14"/>
      <c r="AKD34" s="14"/>
      <c r="AKE34" s="14"/>
      <c r="AKF34" s="14"/>
      <c r="AKG34" s="14"/>
      <c r="AKH34" s="14"/>
      <c r="AKI34" s="14"/>
      <c r="AKJ34" s="14"/>
      <c r="AKK34" s="14"/>
      <c r="AKL34" s="14"/>
      <c r="AKM34" s="14"/>
      <c r="AKN34" s="14"/>
      <c r="AKO34" s="14"/>
      <c r="AKP34" s="14"/>
      <c r="AKQ34" s="14"/>
      <c r="AKR34" s="14"/>
      <c r="AKS34" s="14"/>
      <c r="AKT34" s="14"/>
      <c r="AKU34" s="14"/>
      <c r="AKV34" s="14"/>
      <c r="AKW34" s="14"/>
      <c r="AKX34" s="14"/>
      <c r="AKY34" s="14"/>
      <c r="AKZ34" s="14"/>
      <c r="ALA34" s="14"/>
      <c r="ALB34" s="14"/>
      <c r="ALC34" s="14"/>
      <c r="ALD34" s="14"/>
      <c r="ALE34" s="14"/>
      <c r="ALF34" s="14"/>
      <c r="ALG34" s="14"/>
      <c r="ALH34" s="14"/>
      <c r="ALI34" s="14"/>
      <c r="ALJ34" s="14"/>
      <c r="ALK34" s="14"/>
      <c r="ALL34" s="14"/>
      <c r="ALM34" s="14"/>
      <c r="ALN34" s="14"/>
      <c r="ALO34" s="14"/>
      <c r="ALP34" s="14"/>
      <c r="ALQ34" s="14"/>
      <c r="ALR34" s="14"/>
      <c r="ALS34" s="14"/>
      <c r="ALT34" s="14"/>
      <c r="ALU34" s="14"/>
      <c r="ALV34" s="14"/>
      <c r="ALW34" s="14"/>
      <c r="ALX34" s="14"/>
      <c r="ALY34" s="14"/>
      <c r="ALZ34" s="14"/>
      <c r="AMA34" s="14"/>
      <c r="AMB34" s="14"/>
      <c r="AMC34" s="14"/>
      <c r="AMD34" s="14"/>
      <c r="AME34" s="14"/>
      <c r="AMF34" s="14"/>
      <c r="AMG34" s="14"/>
      <c r="AMH34" s="14"/>
      <c r="AMI34" s="14"/>
      <c r="AMJ34" s="14"/>
      <c r="AMK34" s="14"/>
      <c r="AML34" s="14"/>
      <c r="AMM34" s="14"/>
      <c r="AMN34" s="14"/>
      <c r="AMO34" s="14"/>
      <c r="AMP34" s="14"/>
      <c r="AMQ34" s="14"/>
      <c r="AMR34" s="14"/>
      <c r="AMS34" s="14"/>
      <c r="AMT34" s="14"/>
      <c r="AMU34" s="14"/>
      <c r="AMV34" s="14"/>
      <c r="AMW34" s="14"/>
      <c r="AMX34" s="14"/>
      <c r="AMY34" s="14"/>
      <c r="AMZ34" s="14"/>
      <c r="ANA34" s="14"/>
      <c r="ANB34" s="14"/>
      <c r="ANC34" s="14"/>
      <c r="AND34" s="14"/>
      <c r="ANE34" s="14"/>
      <c r="ANF34" s="14"/>
      <c r="ANG34" s="14"/>
      <c r="ANH34" s="14"/>
      <c r="ANI34" s="14"/>
      <c r="ANJ34" s="14"/>
      <c r="ANK34" s="14"/>
      <c r="ANL34" s="14"/>
      <c r="ANM34" s="14"/>
      <c r="ANN34" s="14"/>
      <c r="ANO34" s="14"/>
      <c r="ANP34" s="14"/>
      <c r="ANQ34" s="14"/>
      <c r="ANR34" s="14"/>
      <c r="ANS34" s="14"/>
      <c r="ANT34" s="14"/>
      <c r="ANU34" s="14"/>
      <c r="ANV34" s="14"/>
      <c r="ANW34" s="14"/>
      <c r="ANX34" s="14"/>
      <c r="ANY34" s="14"/>
      <c r="ANZ34" s="14"/>
      <c r="AOA34" s="14"/>
      <c r="AOB34" s="14"/>
      <c r="AOC34" s="14"/>
      <c r="AOD34" s="14"/>
      <c r="AOE34" s="14"/>
      <c r="AOF34" s="14"/>
      <c r="AOG34" s="14"/>
      <c r="AOH34" s="14"/>
      <c r="AOI34" s="14"/>
      <c r="AOJ34" s="14"/>
      <c r="AOK34" s="14"/>
      <c r="AOL34" s="14"/>
      <c r="AOM34" s="14"/>
      <c r="AON34" s="14"/>
      <c r="AOO34" s="14"/>
      <c r="AOP34" s="14"/>
      <c r="AOQ34" s="14"/>
      <c r="AOR34" s="14"/>
      <c r="AOS34" s="14"/>
      <c r="AOT34" s="14"/>
      <c r="AOU34" s="14"/>
      <c r="AOV34" s="14"/>
      <c r="AOW34" s="14"/>
      <c r="AOX34" s="14"/>
      <c r="AOY34" s="14"/>
      <c r="AOZ34" s="14"/>
      <c r="APA34" s="14"/>
      <c r="APB34" s="14"/>
      <c r="APC34" s="14"/>
      <c r="APD34" s="14"/>
      <c r="APE34" s="14"/>
      <c r="APF34" s="14"/>
      <c r="APG34" s="14"/>
      <c r="APH34" s="14"/>
      <c r="API34" s="14"/>
      <c r="APJ34" s="14"/>
      <c r="APK34" s="14"/>
      <c r="APL34" s="14"/>
      <c r="APM34" s="14"/>
      <c r="APN34" s="14"/>
      <c r="APO34" s="14"/>
      <c r="APP34" s="14"/>
      <c r="APQ34" s="14"/>
      <c r="APR34" s="14"/>
      <c r="APS34" s="14"/>
      <c r="APT34" s="14"/>
      <c r="APU34" s="14"/>
      <c r="APV34" s="14"/>
      <c r="APW34" s="14"/>
      <c r="APX34" s="14"/>
      <c r="APY34" s="14"/>
      <c r="APZ34" s="14"/>
      <c r="AQA34" s="14"/>
      <c r="AQB34" s="14"/>
      <c r="AQC34" s="14"/>
      <c r="AQD34" s="14"/>
      <c r="AQE34" s="14"/>
      <c r="AQF34" s="14"/>
      <c r="AQG34" s="14"/>
      <c r="AQH34" s="14"/>
      <c r="AQI34" s="14"/>
      <c r="AQJ34" s="14"/>
      <c r="AQK34" s="14"/>
      <c r="AQL34" s="14"/>
      <c r="AQM34" s="14"/>
      <c r="AQN34" s="14"/>
      <c r="AQO34" s="14"/>
      <c r="AQP34" s="14"/>
      <c r="AQQ34" s="14"/>
      <c r="AQR34" s="14"/>
      <c r="AQS34" s="14"/>
      <c r="AQT34" s="14"/>
      <c r="AQU34" s="14"/>
      <c r="AQV34" s="14"/>
      <c r="AQW34" s="14"/>
      <c r="AQX34" s="14"/>
      <c r="AQY34" s="14"/>
      <c r="AQZ34" s="14"/>
      <c r="ARA34" s="14"/>
      <c r="ARB34" s="14"/>
      <c r="ARC34" s="14"/>
      <c r="ARD34" s="14"/>
      <c r="ARE34" s="14"/>
      <c r="ARF34" s="14"/>
      <c r="ARG34" s="14"/>
      <c r="ARH34" s="14"/>
      <c r="ARI34" s="14"/>
      <c r="ARJ34" s="14"/>
      <c r="ARK34" s="14"/>
      <c r="ARL34" s="14"/>
      <c r="ARM34" s="14"/>
      <c r="ARN34" s="14"/>
      <c r="ARO34" s="14"/>
      <c r="ARP34" s="14"/>
      <c r="ARQ34" s="14"/>
      <c r="ARR34" s="14"/>
      <c r="ARS34" s="14"/>
      <c r="ART34" s="14"/>
      <c r="ARU34" s="14"/>
      <c r="ARV34" s="14"/>
      <c r="ARW34" s="14"/>
      <c r="ARX34" s="14"/>
      <c r="ARY34" s="14"/>
      <c r="ARZ34" s="14"/>
      <c r="ASA34" s="14"/>
      <c r="ASB34" s="14"/>
      <c r="ASC34" s="14"/>
      <c r="ASD34" s="14"/>
      <c r="ASE34" s="14"/>
      <c r="ASF34" s="14"/>
      <c r="ASG34" s="14"/>
      <c r="ASH34" s="14"/>
      <c r="ASI34" s="14"/>
      <c r="ASJ34" s="14"/>
      <c r="ASK34" s="14"/>
      <c r="ASL34" s="14"/>
      <c r="ASM34" s="14"/>
      <c r="ASN34" s="14"/>
      <c r="ASO34" s="14"/>
      <c r="ASP34" s="14"/>
    </row>
    <row r="35" spans="5:1186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14"/>
      <c r="NJ35" s="14"/>
      <c r="NK35" s="14"/>
      <c r="NL35" s="14"/>
      <c r="NM35" s="14"/>
      <c r="NN35" s="14"/>
      <c r="NO35" s="14"/>
      <c r="NP35" s="14"/>
      <c r="NQ35" s="14"/>
      <c r="NR35" s="14"/>
      <c r="NS35" s="14"/>
      <c r="NT35" s="14"/>
      <c r="NU35" s="14"/>
      <c r="NV35" s="14"/>
      <c r="NW35" s="14"/>
      <c r="NX35" s="14"/>
      <c r="NY35" s="14"/>
      <c r="NZ35" s="14"/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/>
      <c r="OO35" s="14"/>
      <c r="OP35" s="14"/>
      <c r="OQ35" s="14"/>
      <c r="OR35" s="14"/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/>
      <c r="PG35" s="14"/>
      <c r="PH35" s="14"/>
      <c r="PI35" s="14"/>
      <c r="PJ35" s="14"/>
      <c r="PK35" s="14"/>
      <c r="PL35" s="14"/>
      <c r="PM35" s="14"/>
      <c r="PN35" s="14"/>
      <c r="PO35" s="14"/>
      <c r="PP35" s="14"/>
      <c r="PQ35" s="14"/>
      <c r="PR35" s="14"/>
      <c r="PS35" s="14"/>
      <c r="PT35" s="14"/>
      <c r="PU35" s="14"/>
      <c r="PV35" s="14"/>
      <c r="PW35" s="14"/>
      <c r="PX35" s="14"/>
      <c r="PY35" s="14"/>
      <c r="PZ35" s="14"/>
      <c r="QA35" s="14"/>
      <c r="QB35" s="14"/>
      <c r="QC35" s="14"/>
      <c r="QD35" s="14"/>
      <c r="QE35" s="14"/>
      <c r="QF35" s="14"/>
      <c r="QG35" s="14"/>
      <c r="QH35" s="14"/>
      <c r="QI35" s="14"/>
      <c r="QJ35" s="14"/>
      <c r="QK35" s="14"/>
      <c r="QL35" s="14"/>
      <c r="QM35" s="14"/>
      <c r="QN35" s="14"/>
      <c r="QO35" s="14"/>
      <c r="QP35" s="14"/>
      <c r="QQ35" s="14"/>
      <c r="QR35" s="14"/>
      <c r="QS35" s="14"/>
      <c r="QT35" s="14"/>
      <c r="QU35" s="14"/>
      <c r="QV35" s="14"/>
      <c r="QW35" s="14"/>
      <c r="QX35" s="14"/>
      <c r="QY35" s="14"/>
      <c r="QZ35" s="14"/>
      <c r="RA35" s="14"/>
      <c r="RB35" s="14"/>
      <c r="RC35" s="14"/>
      <c r="RD35" s="14"/>
      <c r="RE35" s="14"/>
      <c r="RF35" s="14"/>
      <c r="RG35" s="14"/>
      <c r="RH35" s="14"/>
      <c r="RI35" s="14"/>
      <c r="RJ35" s="14"/>
      <c r="RK35" s="14"/>
      <c r="RL35" s="14"/>
      <c r="RM35" s="14"/>
      <c r="RN35" s="14"/>
      <c r="RO35" s="14"/>
      <c r="RP35" s="14"/>
      <c r="RQ35" s="14"/>
      <c r="RR35" s="14"/>
      <c r="RS35" s="14"/>
      <c r="RT35" s="14"/>
      <c r="RU35" s="14"/>
      <c r="RV35" s="14"/>
      <c r="RW35" s="14"/>
      <c r="RX35" s="14"/>
      <c r="RY35" s="14"/>
      <c r="RZ35" s="14"/>
      <c r="SA35" s="14"/>
      <c r="SB35" s="14"/>
      <c r="SC35" s="14"/>
      <c r="SD35" s="14"/>
      <c r="SE35" s="14"/>
      <c r="SF35" s="14"/>
      <c r="SG35" s="14"/>
      <c r="SH35" s="14"/>
      <c r="SI35" s="14"/>
      <c r="SJ35" s="14"/>
      <c r="SK35" s="14"/>
      <c r="SL35" s="14"/>
      <c r="SM35" s="14"/>
      <c r="SN35" s="14"/>
      <c r="SO35" s="14"/>
      <c r="SP35" s="14"/>
      <c r="SQ35" s="14"/>
      <c r="SR35" s="14"/>
      <c r="SS35" s="14"/>
      <c r="ST35" s="14"/>
      <c r="SU35" s="14"/>
      <c r="SV35" s="14"/>
      <c r="SW35" s="14"/>
      <c r="SX35" s="14"/>
      <c r="SY35" s="14"/>
      <c r="SZ35" s="14"/>
      <c r="TA35" s="14"/>
      <c r="TB35" s="14"/>
      <c r="TC35" s="14"/>
      <c r="TD35" s="14"/>
      <c r="TE35" s="14"/>
      <c r="TF35" s="14"/>
      <c r="TG35" s="14"/>
      <c r="TH35" s="14"/>
      <c r="TI35" s="14"/>
      <c r="TJ35" s="14"/>
      <c r="TK35" s="14"/>
      <c r="TL35" s="14"/>
      <c r="TM35" s="14"/>
      <c r="TN35" s="14"/>
      <c r="TO35" s="14"/>
      <c r="TP35" s="14"/>
      <c r="TQ35" s="14"/>
      <c r="TR35" s="14"/>
      <c r="TS35" s="14"/>
      <c r="TT35" s="14"/>
      <c r="TU35" s="14"/>
      <c r="TV35" s="14"/>
      <c r="TW35" s="14"/>
      <c r="TX35" s="14"/>
      <c r="TY35" s="14"/>
      <c r="TZ35" s="14"/>
      <c r="UA35" s="14"/>
      <c r="UB35" s="14"/>
      <c r="UC35" s="14"/>
      <c r="UD35" s="14"/>
      <c r="UE35" s="14"/>
      <c r="UF35" s="14"/>
      <c r="UG35" s="14"/>
      <c r="UH35" s="14"/>
      <c r="UI35" s="14"/>
      <c r="UJ35" s="14"/>
      <c r="UK35" s="14"/>
      <c r="UL35" s="14"/>
      <c r="UM35" s="14"/>
      <c r="UN35" s="14"/>
      <c r="UO35" s="14"/>
      <c r="UP35" s="14"/>
      <c r="UQ35" s="14"/>
      <c r="UR35" s="14"/>
      <c r="US35" s="14"/>
      <c r="UT35" s="14"/>
      <c r="UU35" s="14"/>
      <c r="UV35" s="14"/>
      <c r="UW35" s="14"/>
      <c r="UX35" s="14"/>
      <c r="UY35" s="14"/>
      <c r="UZ35" s="14"/>
      <c r="VA35" s="14"/>
      <c r="VB35" s="14"/>
      <c r="VC35" s="14"/>
      <c r="VD35" s="14"/>
      <c r="VE35" s="14"/>
      <c r="VF35" s="14"/>
      <c r="VG35" s="14"/>
      <c r="VH35" s="14"/>
      <c r="VI35" s="14"/>
      <c r="VJ35" s="14"/>
      <c r="VK35" s="14"/>
      <c r="VL35" s="14"/>
      <c r="VM35" s="14"/>
      <c r="VN35" s="14"/>
      <c r="VO35" s="14"/>
      <c r="VP35" s="14"/>
      <c r="VQ35" s="14"/>
      <c r="VR35" s="14"/>
      <c r="VS35" s="14"/>
      <c r="VT35" s="14"/>
      <c r="VU35" s="14"/>
      <c r="VV35" s="14"/>
      <c r="VW35" s="14"/>
      <c r="VX35" s="14"/>
      <c r="VY35" s="14"/>
      <c r="VZ35" s="14"/>
      <c r="WA35" s="14"/>
      <c r="WB35" s="14"/>
      <c r="WC35" s="14"/>
      <c r="WD35" s="14"/>
      <c r="WE35" s="14"/>
      <c r="WF35" s="14"/>
      <c r="WG35" s="14"/>
      <c r="WH35" s="14"/>
      <c r="WI35" s="14"/>
      <c r="WJ35" s="14"/>
      <c r="WK35" s="14"/>
      <c r="WL35" s="14"/>
      <c r="WM35" s="14"/>
      <c r="WN35" s="14"/>
      <c r="WO35" s="14"/>
      <c r="WP35" s="14"/>
      <c r="WQ35" s="14"/>
      <c r="WR35" s="14"/>
      <c r="WS35" s="14"/>
      <c r="WT35" s="14"/>
      <c r="WU35" s="14"/>
      <c r="WV35" s="14"/>
      <c r="WW35" s="14"/>
      <c r="WX35" s="14"/>
      <c r="WY35" s="14"/>
      <c r="WZ35" s="14"/>
      <c r="XA35" s="14"/>
      <c r="XB35" s="14"/>
      <c r="XC35" s="14"/>
      <c r="XD35" s="14"/>
      <c r="XE35" s="14"/>
      <c r="XF35" s="14"/>
      <c r="XG35" s="14"/>
      <c r="XH35" s="14"/>
      <c r="XI35" s="14"/>
      <c r="XJ35" s="14"/>
      <c r="XK35" s="14"/>
      <c r="XL35" s="14"/>
      <c r="XM35" s="14"/>
      <c r="XN35" s="14"/>
      <c r="XO35" s="14"/>
      <c r="XP35" s="14"/>
      <c r="XQ35" s="14"/>
      <c r="XR35" s="14"/>
      <c r="XS35" s="14"/>
      <c r="XT35" s="14"/>
      <c r="XU35" s="14"/>
      <c r="XV35" s="14"/>
      <c r="XW35" s="14"/>
      <c r="XX35" s="14"/>
      <c r="XY35" s="14"/>
      <c r="XZ35" s="14"/>
      <c r="YA35" s="14"/>
      <c r="YB35" s="14"/>
      <c r="YC35" s="14"/>
      <c r="YD35" s="14"/>
      <c r="YE35" s="14"/>
      <c r="YF35" s="14"/>
      <c r="YG35" s="14"/>
      <c r="YH35" s="14"/>
      <c r="YI35" s="14"/>
      <c r="YJ35" s="14"/>
      <c r="YK35" s="14"/>
      <c r="YL35" s="14"/>
      <c r="YM35" s="14"/>
      <c r="YN35" s="14"/>
      <c r="YO35" s="14"/>
      <c r="YP35" s="14"/>
      <c r="YQ35" s="14"/>
      <c r="YR35" s="14"/>
      <c r="YS35" s="14"/>
      <c r="YT35" s="14"/>
      <c r="YU35" s="14"/>
      <c r="YV35" s="14"/>
      <c r="YW35" s="14"/>
      <c r="YX35" s="14"/>
      <c r="YY35" s="14"/>
      <c r="YZ35" s="14"/>
      <c r="ZA35" s="14"/>
      <c r="ZB35" s="14"/>
      <c r="ZC35" s="14"/>
      <c r="ZD35" s="14"/>
      <c r="ZE35" s="14"/>
      <c r="ZF35" s="14"/>
      <c r="ZG35" s="14"/>
      <c r="ZH35" s="14"/>
      <c r="ZI35" s="14"/>
      <c r="ZJ35" s="14"/>
      <c r="ZK35" s="14"/>
      <c r="ZL35" s="14"/>
      <c r="ZM35" s="14"/>
      <c r="ZN35" s="14"/>
      <c r="ZO35" s="14">
        <v>40</v>
      </c>
      <c r="ZP35" s="14" t="s">
        <v>1489</v>
      </c>
      <c r="ZQ35" s="14"/>
      <c r="ZR35" s="14"/>
      <c r="ZS35" s="14">
        <v>40</v>
      </c>
      <c r="ZT35" s="14" t="s">
        <v>1489</v>
      </c>
      <c r="ZU35" s="14"/>
      <c r="ZV35" s="14"/>
      <c r="ZW35" s="14">
        <v>40</v>
      </c>
      <c r="ZX35" s="14" t="s">
        <v>1489</v>
      </c>
      <c r="ZY35" s="14"/>
      <c r="ZZ35" s="14"/>
      <c r="AAA35" s="14">
        <v>40</v>
      </c>
      <c r="AAB35" s="14" t="s">
        <v>1489</v>
      </c>
      <c r="AAC35" s="14"/>
      <c r="AAD35" s="14"/>
      <c r="AAE35" s="14">
        <v>40</v>
      </c>
      <c r="AAF35" s="14" t="s">
        <v>1489</v>
      </c>
      <c r="AAG35" s="14"/>
      <c r="AAH35" s="14"/>
      <c r="AAI35" s="14">
        <v>40</v>
      </c>
      <c r="AAJ35" s="14" t="s">
        <v>1489</v>
      </c>
      <c r="AAK35" s="14"/>
      <c r="AAL35" s="14"/>
      <c r="AAM35" s="14">
        <v>40</v>
      </c>
      <c r="AAN35" s="14" t="s">
        <v>1489</v>
      </c>
      <c r="AAO35" s="14"/>
      <c r="AAP35" s="14"/>
      <c r="AAQ35" s="14">
        <v>40</v>
      </c>
      <c r="AAR35" s="14" t="s">
        <v>1489</v>
      </c>
      <c r="AAS35" s="14"/>
      <c r="AAT35" s="14"/>
      <c r="AAU35" s="14">
        <v>40</v>
      </c>
      <c r="AAV35" s="14" t="s">
        <v>1489</v>
      </c>
      <c r="AAW35" s="14"/>
      <c r="AAX35" s="14"/>
      <c r="AAY35" s="14">
        <v>40</v>
      </c>
      <c r="AAZ35" s="14" t="s">
        <v>1489</v>
      </c>
      <c r="ABA35" s="14"/>
      <c r="ABB35" s="14"/>
      <c r="ABC35" s="14">
        <v>40</v>
      </c>
      <c r="ABD35" s="14" t="s">
        <v>1489</v>
      </c>
      <c r="ABE35" s="14"/>
      <c r="ABF35" s="14"/>
      <c r="ABG35" s="14">
        <v>40</v>
      </c>
      <c r="ABH35" s="14" t="s">
        <v>1489</v>
      </c>
      <c r="ABI35" s="14"/>
      <c r="ABJ35" s="14"/>
      <c r="ABK35" s="14">
        <v>40</v>
      </c>
      <c r="ABL35" s="14" t="s">
        <v>1489</v>
      </c>
      <c r="ABM35" s="14"/>
      <c r="ABN35" s="14"/>
      <c r="ABO35" s="14">
        <v>40</v>
      </c>
      <c r="ABP35" s="14" t="s">
        <v>1489</v>
      </c>
      <c r="ABQ35" s="14"/>
      <c r="ABR35" s="14"/>
      <c r="ABS35" s="14">
        <v>40</v>
      </c>
      <c r="ABT35" s="14" t="s">
        <v>1489</v>
      </c>
      <c r="ABU35" s="14"/>
      <c r="ABV35" s="14"/>
      <c r="ABW35" s="14">
        <v>40</v>
      </c>
      <c r="ABX35" s="14" t="s">
        <v>1489</v>
      </c>
      <c r="ABY35" s="14"/>
      <c r="ABZ35" s="14"/>
      <c r="ACA35" s="14">
        <v>40</v>
      </c>
      <c r="ACB35" s="14" t="s">
        <v>1489</v>
      </c>
      <c r="ACC35" s="14"/>
      <c r="ACD35" s="14"/>
      <c r="ACE35" s="14">
        <v>40</v>
      </c>
      <c r="ACF35" s="14" t="s">
        <v>1489</v>
      </c>
      <c r="ACG35" s="14">
        <v>34</v>
      </c>
      <c r="ACH35" s="14" t="s">
        <v>1555</v>
      </c>
      <c r="ACI35" s="14"/>
      <c r="ACJ35" s="14"/>
      <c r="ACK35" s="14">
        <v>40</v>
      </c>
      <c r="ACL35" s="14" t="s">
        <v>1489</v>
      </c>
      <c r="ACM35" s="14">
        <v>34</v>
      </c>
      <c r="ACN35" s="14" t="s">
        <v>1555</v>
      </c>
      <c r="ACO35" s="14"/>
      <c r="ACP35" s="14"/>
      <c r="ACQ35" s="14">
        <v>40</v>
      </c>
      <c r="ACR35" s="14" t="s">
        <v>1489</v>
      </c>
      <c r="ACS35" s="14">
        <v>34</v>
      </c>
      <c r="ACT35" s="14" t="s">
        <v>1555</v>
      </c>
      <c r="ACU35" s="14"/>
      <c r="ACV35" s="14"/>
      <c r="ACW35" s="14">
        <v>40</v>
      </c>
      <c r="ACX35" s="14" t="s">
        <v>1489</v>
      </c>
      <c r="ACY35" s="14">
        <v>34</v>
      </c>
      <c r="ACZ35" s="14" t="s">
        <v>1555</v>
      </c>
      <c r="ADA35" s="14"/>
      <c r="ADB35" s="14"/>
      <c r="ADC35" s="14">
        <v>40</v>
      </c>
      <c r="ADD35" s="14" t="s">
        <v>1489</v>
      </c>
      <c r="ADE35" s="14">
        <v>34</v>
      </c>
      <c r="ADF35" s="14" t="s">
        <v>1555</v>
      </c>
      <c r="ADG35" s="14"/>
      <c r="ADH35" s="14"/>
      <c r="ADI35" s="14">
        <v>40</v>
      </c>
      <c r="ADJ35" s="14" t="s">
        <v>1489</v>
      </c>
      <c r="ADK35" s="14">
        <v>34</v>
      </c>
      <c r="ADL35" s="14" t="s">
        <v>1555</v>
      </c>
      <c r="ADM35" s="14"/>
      <c r="ADN35" s="14"/>
      <c r="ADO35" s="14">
        <v>40</v>
      </c>
      <c r="ADP35" s="14" t="s">
        <v>1489</v>
      </c>
      <c r="ADQ35" s="14">
        <v>34</v>
      </c>
      <c r="ADR35" s="14" t="s">
        <v>1555</v>
      </c>
      <c r="ADS35" s="14"/>
      <c r="ADT35" s="14"/>
      <c r="ADU35" s="14"/>
      <c r="ADV35" s="14"/>
      <c r="ADW35" s="14">
        <v>40</v>
      </c>
      <c r="ADX35" s="14" t="s">
        <v>1489</v>
      </c>
      <c r="ADY35" s="14">
        <v>34</v>
      </c>
      <c r="ADZ35" s="14" t="s">
        <v>1555</v>
      </c>
      <c r="AEA35" s="14"/>
      <c r="AEB35" s="14"/>
      <c r="AEC35" s="14"/>
      <c r="AED35" s="14"/>
      <c r="AEE35" s="14">
        <v>40</v>
      </c>
      <c r="AEF35" s="14" t="s">
        <v>1489</v>
      </c>
      <c r="AEG35" s="14">
        <v>34</v>
      </c>
      <c r="AEH35" s="14" t="s">
        <v>1555</v>
      </c>
      <c r="AEI35" s="14"/>
      <c r="AEJ35" s="14"/>
      <c r="AEK35" s="14"/>
      <c r="AEL35" s="14"/>
      <c r="AEM35" s="14">
        <v>40</v>
      </c>
      <c r="AEN35" s="14" t="s">
        <v>1489</v>
      </c>
      <c r="AEO35" s="14">
        <v>34</v>
      </c>
      <c r="AEP35" s="14" t="s">
        <v>1555</v>
      </c>
      <c r="AEQ35" s="14"/>
      <c r="AER35" s="14"/>
      <c r="AES35" s="14"/>
      <c r="AET35" s="14"/>
      <c r="AEU35" s="14">
        <v>40</v>
      </c>
      <c r="AEV35" s="14" t="s">
        <v>1489</v>
      </c>
      <c r="AEW35" s="14">
        <v>34</v>
      </c>
      <c r="AEX35" s="14" t="s">
        <v>1555</v>
      </c>
      <c r="AEY35" s="14"/>
      <c r="AEZ35" s="14"/>
      <c r="AFA35" s="14"/>
      <c r="AFB35" s="14"/>
      <c r="AFC35" s="14"/>
      <c r="AFD35" s="14"/>
      <c r="AFE35" s="14"/>
      <c r="AFF35" s="14"/>
      <c r="AFG35" s="14"/>
      <c r="AFH35" s="14"/>
      <c r="AFI35" s="14"/>
      <c r="AFJ35" s="14"/>
      <c r="AFK35" s="14"/>
      <c r="AFL35" s="14"/>
      <c r="AFM35" s="14"/>
      <c r="AFN35" s="14"/>
      <c r="AFO35" s="14"/>
      <c r="AFP35" s="14"/>
      <c r="AFQ35" s="14"/>
      <c r="AFR35" s="14"/>
      <c r="AFS35" s="14"/>
      <c r="AFT35" s="14"/>
      <c r="AFU35" s="14"/>
      <c r="AFV35" s="14"/>
      <c r="AFW35" s="14"/>
      <c r="AFX35" s="14"/>
      <c r="AFY35" s="14"/>
      <c r="AFZ35" s="14"/>
      <c r="AGA35" s="14"/>
      <c r="AGB35" s="14"/>
      <c r="AGC35" s="14"/>
      <c r="AGD35" s="14"/>
      <c r="AGE35" s="14"/>
      <c r="AGF35" s="14"/>
      <c r="AGG35" s="14"/>
      <c r="AGH35" s="14"/>
      <c r="AGI35" s="14"/>
      <c r="AGJ35" s="14"/>
      <c r="AGK35" s="14"/>
      <c r="AGL35" s="14"/>
      <c r="AGM35" s="14"/>
      <c r="AGN35" s="14"/>
      <c r="AGO35" s="14"/>
      <c r="AGP35" s="14"/>
      <c r="AGQ35" s="14"/>
      <c r="AGR35" s="14"/>
      <c r="AGS35" s="14"/>
      <c r="AGT35" s="14"/>
      <c r="AGU35" s="14"/>
      <c r="AGV35" s="14"/>
      <c r="AGW35" s="14"/>
      <c r="AGX35" s="14"/>
      <c r="AGY35" s="14"/>
      <c r="AGZ35" s="14"/>
      <c r="AHA35" s="14"/>
      <c r="AHB35" s="14"/>
      <c r="AHC35" s="14"/>
      <c r="AHD35" s="14"/>
      <c r="AHE35" s="14"/>
      <c r="AHF35" s="14"/>
      <c r="AHG35" s="14"/>
      <c r="AHH35" s="14"/>
      <c r="AHI35" s="14"/>
      <c r="AHJ35" s="14"/>
      <c r="AHK35" s="14"/>
      <c r="AHL35" s="14"/>
      <c r="AHM35" s="14"/>
      <c r="AHN35" s="14"/>
      <c r="AHO35" s="14"/>
      <c r="AHP35" s="14"/>
      <c r="AHQ35" s="14"/>
      <c r="AHR35" s="14"/>
      <c r="AHS35" s="14"/>
      <c r="AHT35" s="14"/>
      <c r="AHU35" s="14"/>
      <c r="AHV35" s="14"/>
      <c r="AHW35" s="14"/>
      <c r="AHX35" s="14"/>
      <c r="AHY35" s="14"/>
      <c r="AHZ35" s="14"/>
      <c r="AIA35" s="14"/>
      <c r="AIB35" s="14"/>
      <c r="AIC35" s="14"/>
      <c r="AID35" s="14"/>
      <c r="AIE35" s="14"/>
      <c r="AIF35" s="14"/>
      <c r="AIG35" s="14"/>
      <c r="AIH35" s="14"/>
      <c r="AII35" s="14"/>
      <c r="AIJ35" s="14"/>
      <c r="AIK35" s="14"/>
      <c r="AIL35" s="14"/>
      <c r="AIM35" s="14"/>
      <c r="AIN35" s="14"/>
      <c r="AIO35" s="14"/>
      <c r="AIP35" s="14"/>
      <c r="AIQ35" s="14"/>
      <c r="AIR35" s="14"/>
      <c r="AIS35" s="14"/>
      <c r="AIT35" s="14"/>
      <c r="AIU35" s="14"/>
      <c r="AIV35" s="14"/>
      <c r="AIW35" s="14"/>
      <c r="AIX35" s="14"/>
      <c r="AIY35" s="14"/>
      <c r="AIZ35" s="14"/>
      <c r="AJA35" s="14"/>
      <c r="AJB35" s="14"/>
      <c r="AJC35" s="14"/>
      <c r="AJD35" s="14"/>
      <c r="AJE35" s="14"/>
      <c r="AJF35" s="14"/>
      <c r="AJG35" s="14"/>
      <c r="AJH35" s="14"/>
      <c r="AJI35" s="14"/>
      <c r="AJJ35" s="14"/>
      <c r="AJK35" s="14"/>
      <c r="AJL35" s="14"/>
      <c r="AJM35" s="14"/>
      <c r="AJN35" s="14"/>
      <c r="AJO35" s="14"/>
      <c r="AJP35" s="14"/>
      <c r="AJQ35" s="14"/>
      <c r="AJR35" s="14"/>
      <c r="AJS35" s="14"/>
      <c r="AJT35" s="14"/>
      <c r="AJU35" s="14"/>
      <c r="AJV35" s="14"/>
      <c r="AJW35" s="14"/>
      <c r="AJX35" s="14"/>
      <c r="AJY35" s="14"/>
      <c r="AJZ35" s="14"/>
      <c r="AKA35" s="14"/>
      <c r="AKB35" s="14"/>
      <c r="AKC35" s="14"/>
      <c r="AKD35" s="14"/>
      <c r="AKE35" s="14"/>
      <c r="AKF35" s="14"/>
      <c r="AKG35" s="14"/>
      <c r="AKH35" s="14"/>
      <c r="AKI35" s="14"/>
      <c r="AKJ35" s="14"/>
      <c r="AKK35" s="14"/>
      <c r="AKL35" s="14"/>
      <c r="AKM35" s="14"/>
      <c r="AKN35" s="14"/>
      <c r="AKO35" s="14"/>
      <c r="AKP35" s="14"/>
      <c r="AKQ35" s="14"/>
      <c r="AKR35" s="14"/>
      <c r="AKS35" s="14"/>
      <c r="AKT35" s="14"/>
      <c r="AKU35" s="14"/>
      <c r="AKV35" s="14"/>
      <c r="AKW35" s="14"/>
      <c r="AKX35" s="14"/>
      <c r="AKY35" s="14"/>
      <c r="AKZ35" s="14"/>
      <c r="ALA35" s="14"/>
      <c r="ALB35" s="14"/>
      <c r="ALC35" s="14"/>
      <c r="ALD35" s="14"/>
      <c r="ALE35" s="14"/>
      <c r="ALF35" s="14"/>
      <c r="ALG35" s="14"/>
      <c r="ALH35" s="14"/>
      <c r="ALI35" s="14"/>
      <c r="ALJ35" s="14"/>
      <c r="ALK35" s="14"/>
      <c r="ALL35" s="14"/>
      <c r="ALM35" s="14"/>
      <c r="ALN35" s="14"/>
      <c r="ALO35" s="14"/>
      <c r="ALP35" s="14"/>
      <c r="ALQ35" s="14"/>
      <c r="ALR35" s="14"/>
      <c r="ALS35" s="14"/>
      <c r="ALT35" s="14"/>
      <c r="ALU35" s="14"/>
      <c r="ALV35" s="14"/>
      <c r="ALW35" s="14"/>
      <c r="ALX35" s="14"/>
      <c r="ALY35" s="14"/>
      <c r="ALZ35" s="14"/>
      <c r="AMA35" s="14"/>
      <c r="AMB35" s="14"/>
      <c r="AMC35" s="14"/>
      <c r="AMD35" s="14"/>
      <c r="AME35" s="14"/>
      <c r="AMF35" s="14"/>
      <c r="AMG35" s="14"/>
      <c r="AMH35" s="14"/>
      <c r="AMI35" s="14"/>
      <c r="AMJ35" s="14"/>
      <c r="AMK35" s="14"/>
      <c r="AML35" s="14"/>
      <c r="AMM35" s="14"/>
      <c r="AMN35" s="14"/>
      <c r="AMO35" s="14"/>
      <c r="AMP35" s="14"/>
      <c r="AMQ35" s="14"/>
      <c r="AMR35" s="14"/>
      <c r="AMS35" s="14"/>
      <c r="AMT35" s="14"/>
      <c r="AMU35" s="14"/>
      <c r="AMV35" s="14"/>
      <c r="AMW35" s="14"/>
      <c r="AMX35" s="14"/>
      <c r="AMY35" s="14"/>
      <c r="AMZ35" s="14"/>
      <c r="ANA35" s="14"/>
      <c r="ANB35" s="14"/>
      <c r="ANC35" s="14"/>
      <c r="AND35" s="14"/>
      <c r="ANE35" s="14"/>
      <c r="ANF35" s="14"/>
      <c r="ANG35" s="14"/>
      <c r="ANH35" s="14"/>
      <c r="ANI35" s="14"/>
      <c r="ANJ35" s="14"/>
      <c r="ANK35" s="14"/>
      <c r="ANL35" s="14"/>
      <c r="ANM35" s="14"/>
      <c r="ANN35" s="14"/>
      <c r="ANO35" s="14"/>
      <c r="ANP35" s="14"/>
      <c r="ANQ35" s="14"/>
      <c r="ANR35" s="14"/>
      <c r="ANS35" s="14"/>
      <c r="ANT35" s="14"/>
      <c r="ANU35" s="14"/>
      <c r="ANV35" s="14"/>
      <c r="ANW35" s="14"/>
      <c r="ANX35" s="14"/>
      <c r="ANY35" s="14"/>
      <c r="ANZ35" s="14"/>
      <c r="AOA35" s="14"/>
      <c r="AOB35" s="14"/>
      <c r="AOC35" s="14"/>
      <c r="AOD35" s="14"/>
      <c r="AOE35" s="14"/>
      <c r="AOF35" s="14"/>
      <c r="AOG35" s="14"/>
      <c r="AOH35" s="14"/>
      <c r="AOI35" s="14"/>
      <c r="AOJ35" s="14"/>
      <c r="AOK35" s="14"/>
      <c r="AOL35" s="14"/>
      <c r="AOM35" s="14"/>
      <c r="AON35" s="14"/>
      <c r="AOO35" s="14"/>
      <c r="AOP35" s="14"/>
      <c r="AOQ35" s="14"/>
      <c r="AOR35" s="14"/>
      <c r="AOS35" s="14"/>
      <c r="AOT35" s="14"/>
      <c r="AOU35" s="14"/>
      <c r="AOV35" s="14"/>
      <c r="AOW35" s="14"/>
      <c r="AOX35" s="14"/>
      <c r="AOY35" s="14"/>
      <c r="AOZ35" s="14"/>
      <c r="APA35" s="14"/>
      <c r="APB35" s="14"/>
      <c r="APC35" s="14"/>
      <c r="APD35" s="14"/>
      <c r="APE35" s="14"/>
      <c r="APF35" s="14"/>
      <c r="APG35" s="14"/>
      <c r="APH35" s="14"/>
      <c r="API35" s="14"/>
      <c r="APJ35" s="14"/>
      <c r="APK35" s="14"/>
      <c r="APL35" s="14"/>
      <c r="APM35" s="14"/>
      <c r="APN35" s="14"/>
      <c r="APO35" s="14"/>
      <c r="APP35" s="14"/>
      <c r="APQ35" s="14"/>
      <c r="APR35" s="14"/>
      <c r="APS35" s="14"/>
      <c r="APT35" s="14"/>
      <c r="APU35" s="14"/>
      <c r="APV35" s="14"/>
      <c r="APW35" s="14"/>
      <c r="APX35" s="14"/>
      <c r="APY35" s="14"/>
      <c r="APZ35" s="14"/>
      <c r="AQA35" s="14"/>
      <c r="AQB35" s="14"/>
      <c r="AQC35" s="14"/>
      <c r="AQD35" s="14"/>
      <c r="AQE35" s="14"/>
      <c r="AQF35" s="14"/>
      <c r="AQG35" s="14"/>
      <c r="AQH35" s="14"/>
      <c r="AQI35" s="14"/>
      <c r="AQJ35" s="14"/>
      <c r="AQK35" s="14"/>
      <c r="AQL35" s="14"/>
      <c r="AQM35" s="14"/>
      <c r="AQN35" s="14"/>
      <c r="AQO35" s="14"/>
      <c r="AQP35" s="14"/>
      <c r="AQQ35" s="14"/>
      <c r="AQR35" s="14"/>
      <c r="AQS35" s="14"/>
      <c r="AQT35" s="14"/>
      <c r="AQU35" s="14"/>
      <c r="AQV35" s="14"/>
      <c r="AQW35" s="14"/>
      <c r="AQX35" s="14"/>
      <c r="AQY35" s="14"/>
      <c r="AQZ35" s="14"/>
      <c r="ARA35" s="14"/>
      <c r="ARB35" s="14"/>
      <c r="ARC35" s="14"/>
      <c r="ARD35" s="14"/>
      <c r="ARE35" s="14"/>
      <c r="ARF35" s="14"/>
      <c r="ARG35" s="14"/>
      <c r="ARH35" s="14"/>
      <c r="ARI35" s="14"/>
      <c r="ARJ35" s="14"/>
      <c r="ARK35" s="14"/>
      <c r="ARL35" s="14"/>
      <c r="ARM35" s="14"/>
      <c r="ARN35" s="14"/>
      <c r="ARO35" s="14"/>
      <c r="ARP35" s="14"/>
      <c r="ARQ35" s="14"/>
      <c r="ARR35" s="14"/>
      <c r="ARS35" s="14"/>
      <c r="ART35" s="14"/>
      <c r="ARU35" s="14"/>
      <c r="ARV35" s="14"/>
      <c r="ARW35" s="14"/>
      <c r="ARX35" s="14"/>
      <c r="ARY35" s="14"/>
      <c r="ARZ35" s="14"/>
      <c r="ASA35" s="14"/>
      <c r="ASB35" s="14"/>
      <c r="ASC35" s="14"/>
      <c r="ASD35" s="14"/>
      <c r="ASE35" s="14"/>
      <c r="ASF35" s="14"/>
      <c r="ASG35" s="14"/>
      <c r="ASH35" s="14"/>
      <c r="ASI35" s="14"/>
      <c r="ASJ35" s="14"/>
      <c r="ASK35" s="14"/>
      <c r="ASL35" s="14"/>
      <c r="ASM35" s="14"/>
      <c r="ASN35" s="14"/>
      <c r="ASO35" s="14"/>
      <c r="ASP35" s="14"/>
    </row>
    <row r="36" spans="5:1186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14"/>
      <c r="NJ36" s="14"/>
      <c r="NK36" s="14"/>
      <c r="NL36" s="14"/>
      <c r="NM36" s="14"/>
      <c r="NN36" s="14"/>
      <c r="NO36" s="14"/>
      <c r="NP36" s="14"/>
      <c r="NQ36" s="14"/>
      <c r="NR36" s="14"/>
      <c r="NS36" s="14"/>
      <c r="NT36" s="14"/>
      <c r="NU36" s="14"/>
      <c r="NV36" s="14"/>
      <c r="NW36" s="14"/>
      <c r="NX36" s="14"/>
      <c r="NY36" s="14"/>
      <c r="NZ36" s="14"/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/>
      <c r="OO36" s="14"/>
      <c r="OP36" s="14"/>
      <c r="OQ36" s="14"/>
      <c r="OR36" s="14"/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/>
      <c r="PG36" s="14"/>
      <c r="PH36" s="14"/>
      <c r="PI36" s="14"/>
      <c r="PJ36" s="14"/>
      <c r="PK36" s="14"/>
      <c r="PL36" s="14"/>
      <c r="PM36" s="14"/>
      <c r="PN36" s="14"/>
      <c r="PO36" s="14"/>
      <c r="PP36" s="14"/>
      <c r="PQ36" s="14"/>
      <c r="PR36" s="14"/>
      <c r="PS36" s="14"/>
      <c r="PT36" s="14"/>
      <c r="PU36" s="14"/>
      <c r="PV36" s="14"/>
      <c r="PW36" s="14"/>
      <c r="PX36" s="14"/>
      <c r="PY36" s="14"/>
      <c r="PZ36" s="14"/>
      <c r="QA36" s="14"/>
      <c r="QB36" s="14"/>
      <c r="QC36" s="14"/>
      <c r="QD36" s="14"/>
      <c r="QE36" s="14"/>
      <c r="QF36" s="14"/>
      <c r="QG36" s="14"/>
      <c r="QH36" s="14"/>
      <c r="QI36" s="14"/>
      <c r="QJ36" s="14"/>
      <c r="QK36" s="14"/>
      <c r="QL36" s="14"/>
      <c r="QM36" s="14"/>
      <c r="QN36" s="14"/>
      <c r="QO36" s="14"/>
      <c r="QP36" s="14"/>
      <c r="QQ36" s="14"/>
      <c r="QR36" s="14"/>
      <c r="QS36" s="14"/>
      <c r="QT36" s="14"/>
      <c r="QU36" s="14"/>
      <c r="QV36" s="14"/>
      <c r="QW36" s="14"/>
      <c r="QX36" s="14"/>
      <c r="QY36" s="14"/>
      <c r="QZ36" s="14"/>
      <c r="RA36" s="14"/>
      <c r="RB36" s="14"/>
      <c r="RC36" s="14"/>
      <c r="RD36" s="14"/>
      <c r="RE36" s="14"/>
      <c r="RF36" s="14"/>
      <c r="RG36" s="14"/>
      <c r="RH36" s="14"/>
      <c r="RI36" s="14"/>
      <c r="RJ36" s="14"/>
      <c r="RK36" s="14"/>
      <c r="RL36" s="14"/>
      <c r="RM36" s="14"/>
      <c r="RN36" s="14"/>
      <c r="RO36" s="14"/>
      <c r="RP36" s="14"/>
      <c r="RQ36" s="14"/>
      <c r="RR36" s="14"/>
      <c r="RS36" s="14"/>
      <c r="RT36" s="14"/>
      <c r="RU36" s="14"/>
      <c r="RV36" s="14"/>
      <c r="RW36" s="14"/>
      <c r="RX36" s="14"/>
      <c r="RY36" s="14"/>
      <c r="RZ36" s="14"/>
      <c r="SA36" s="14"/>
      <c r="SB36" s="14"/>
      <c r="SC36" s="14"/>
      <c r="SD36" s="14"/>
      <c r="SE36" s="14"/>
      <c r="SF36" s="14"/>
      <c r="SG36" s="14"/>
      <c r="SH36" s="14"/>
      <c r="SI36" s="14"/>
      <c r="SJ36" s="14"/>
      <c r="SK36" s="14"/>
      <c r="SL36" s="14"/>
      <c r="SM36" s="14"/>
      <c r="SN36" s="14"/>
      <c r="SO36" s="14"/>
      <c r="SP36" s="14"/>
      <c r="SQ36" s="14"/>
      <c r="SR36" s="14"/>
      <c r="SS36" s="14"/>
      <c r="ST36" s="14"/>
      <c r="SU36" s="14"/>
      <c r="SV36" s="14"/>
      <c r="SW36" s="14"/>
      <c r="SX36" s="14"/>
      <c r="SY36" s="14"/>
      <c r="SZ36" s="14"/>
      <c r="TA36" s="14"/>
      <c r="TB36" s="14"/>
      <c r="TC36" s="14"/>
      <c r="TD36" s="14"/>
      <c r="TE36" s="14"/>
      <c r="TF36" s="14"/>
      <c r="TG36" s="14"/>
      <c r="TH36" s="14"/>
      <c r="TI36" s="14"/>
      <c r="TJ36" s="14"/>
      <c r="TK36" s="14"/>
      <c r="TL36" s="14"/>
      <c r="TM36" s="14"/>
      <c r="TN36" s="14"/>
      <c r="TO36" s="14"/>
      <c r="TP36" s="14"/>
      <c r="TQ36" s="14"/>
      <c r="TR36" s="14"/>
      <c r="TS36" s="14"/>
      <c r="TT36" s="14"/>
      <c r="TU36" s="14"/>
      <c r="TV36" s="14"/>
      <c r="TW36" s="14"/>
      <c r="TX36" s="14"/>
      <c r="TY36" s="14"/>
      <c r="TZ36" s="14"/>
      <c r="UA36" s="14"/>
      <c r="UB36" s="14"/>
      <c r="UC36" s="14"/>
      <c r="UD36" s="14"/>
      <c r="UE36" s="14"/>
      <c r="UF36" s="14"/>
      <c r="UG36" s="14"/>
      <c r="UH36" s="14"/>
      <c r="UI36" s="14"/>
      <c r="UJ36" s="14"/>
      <c r="UK36" s="14"/>
      <c r="UL36" s="14"/>
      <c r="UM36" s="14"/>
      <c r="UN36" s="14"/>
      <c r="UO36" s="14"/>
      <c r="UP36" s="14"/>
      <c r="UQ36" s="14"/>
      <c r="UR36" s="14"/>
      <c r="US36" s="14"/>
      <c r="UT36" s="14"/>
      <c r="UU36" s="14"/>
      <c r="UV36" s="14"/>
      <c r="UW36" s="14"/>
      <c r="UX36" s="14"/>
      <c r="UY36" s="14"/>
      <c r="UZ36" s="14"/>
      <c r="VA36" s="14"/>
      <c r="VB36" s="14"/>
      <c r="VC36" s="14"/>
      <c r="VD36" s="14"/>
      <c r="VE36" s="14"/>
      <c r="VF36" s="14"/>
      <c r="VG36" s="14"/>
      <c r="VH36" s="14"/>
      <c r="VI36" s="14"/>
      <c r="VJ36" s="14"/>
      <c r="VK36" s="14"/>
      <c r="VL36" s="14"/>
      <c r="VM36" s="14"/>
      <c r="VN36" s="14"/>
      <c r="VO36" s="14"/>
      <c r="VP36" s="14"/>
      <c r="VQ36" s="14"/>
      <c r="VR36" s="14"/>
      <c r="VS36" s="14"/>
      <c r="VT36" s="14"/>
      <c r="VU36" s="14"/>
      <c r="VV36" s="14"/>
      <c r="VW36" s="14"/>
      <c r="VX36" s="14"/>
      <c r="VY36" s="14"/>
      <c r="VZ36" s="14"/>
      <c r="WA36" s="14"/>
      <c r="WB36" s="14"/>
      <c r="WC36" s="14"/>
      <c r="WD36" s="14"/>
      <c r="WE36" s="14"/>
      <c r="WF36" s="14"/>
      <c r="WG36" s="14"/>
      <c r="WH36" s="14"/>
      <c r="WI36" s="14"/>
      <c r="WJ36" s="14"/>
      <c r="WK36" s="14"/>
      <c r="WL36" s="14"/>
      <c r="WM36" s="14"/>
      <c r="WN36" s="14"/>
      <c r="WO36" s="14"/>
      <c r="WP36" s="14"/>
      <c r="WQ36" s="14"/>
      <c r="WR36" s="14"/>
      <c r="WS36" s="14"/>
      <c r="WT36" s="14"/>
      <c r="WU36" s="14"/>
      <c r="WV36" s="14"/>
      <c r="WW36" s="14"/>
      <c r="WX36" s="14"/>
      <c r="WY36" s="14"/>
      <c r="WZ36" s="14"/>
      <c r="XA36" s="14"/>
      <c r="XB36" s="14"/>
      <c r="XC36" s="14"/>
      <c r="XD36" s="14"/>
      <c r="XE36" s="14"/>
      <c r="XF36" s="14"/>
      <c r="XG36" s="14"/>
      <c r="XH36" s="14"/>
      <c r="XI36" s="14"/>
      <c r="XJ36" s="14"/>
      <c r="XK36" s="14"/>
      <c r="XL36" s="14"/>
      <c r="XM36" s="14"/>
      <c r="XN36" s="14"/>
      <c r="XO36" s="14"/>
      <c r="XP36" s="14"/>
      <c r="XQ36" s="14"/>
      <c r="XR36" s="14"/>
      <c r="XS36" s="14"/>
      <c r="XT36" s="14"/>
      <c r="XU36" s="14"/>
      <c r="XV36" s="14"/>
      <c r="XW36" s="14"/>
      <c r="XX36" s="14"/>
      <c r="XY36" s="14"/>
      <c r="XZ36" s="14"/>
      <c r="YA36" s="14"/>
      <c r="YB36" s="14"/>
      <c r="YC36" s="14"/>
      <c r="YD36" s="14"/>
      <c r="YE36" s="14"/>
      <c r="YF36" s="14"/>
      <c r="YG36" s="14"/>
      <c r="YH36" s="14"/>
      <c r="YI36" s="14"/>
      <c r="YJ36" s="14"/>
      <c r="YK36" s="14"/>
      <c r="YL36" s="14"/>
      <c r="YM36" s="14"/>
      <c r="YN36" s="14"/>
      <c r="YO36" s="14"/>
      <c r="YP36" s="14"/>
      <c r="YQ36" s="14"/>
      <c r="YR36" s="14"/>
      <c r="YS36" s="14"/>
      <c r="YT36" s="14"/>
      <c r="YU36" s="14"/>
      <c r="YV36" s="14"/>
      <c r="YW36" s="14"/>
      <c r="YX36" s="14"/>
      <c r="YY36" s="14"/>
      <c r="YZ36" s="14"/>
      <c r="ZA36" s="14"/>
      <c r="ZB36" s="14"/>
      <c r="ZC36" s="14"/>
      <c r="ZD36" s="14"/>
      <c r="ZE36" s="14"/>
      <c r="ZF36" s="14"/>
      <c r="ZG36" s="14"/>
      <c r="ZH36" s="14"/>
      <c r="ZI36" s="14"/>
      <c r="ZJ36" s="14"/>
      <c r="ZK36" s="14"/>
      <c r="ZL36" s="14"/>
      <c r="ZM36" s="14"/>
      <c r="ZN36" s="14"/>
      <c r="ZO36" s="14"/>
      <c r="ZP36" s="14"/>
      <c r="ZQ36" s="14"/>
      <c r="ZR36" s="14"/>
      <c r="ZS36" s="14"/>
      <c r="ZT36" s="14"/>
      <c r="ZU36" s="14"/>
      <c r="ZV36" s="14"/>
      <c r="ZW36" s="14"/>
      <c r="ZX36" s="14"/>
      <c r="ZY36" s="14"/>
      <c r="ZZ36" s="14"/>
      <c r="AAA36" s="14"/>
      <c r="AAB36" s="14"/>
      <c r="AAC36" s="14"/>
      <c r="AAD36" s="14"/>
      <c r="AAE36" s="14"/>
      <c r="AAF36" s="14"/>
      <c r="AAG36" s="14"/>
      <c r="AAH36" s="14"/>
      <c r="AAI36" s="14"/>
      <c r="AAJ36" s="14"/>
      <c r="AAK36" s="14"/>
      <c r="AAL36" s="14"/>
      <c r="AAM36" s="14"/>
      <c r="AAN36" s="14"/>
      <c r="AAO36" s="14"/>
      <c r="AAP36" s="14"/>
      <c r="AAQ36" s="14"/>
      <c r="AAR36" s="14"/>
      <c r="AAS36" s="14"/>
      <c r="AAT36" s="14"/>
      <c r="AAU36" s="14"/>
      <c r="AAV36" s="14"/>
      <c r="AAW36" s="14"/>
      <c r="AAX36" s="14"/>
      <c r="AAY36" s="14"/>
      <c r="AAZ36" s="14"/>
      <c r="ABA36" s="14"/>
      <c r="ABB36" s="14"/>
      <c r="ABC36" s="14"/>
      <c r="ABD36" s="14"/>
      <c r="ABE36" s="14"/>
      <c r="ABF36" s="14"/>
      <c r="ABG36" s="14"/>
      <c r="ABH36" s="14"/>
      <c r="ABI36" s="14"/>
      <c r="ABJ36" s="14"/>
      <c r="ABK36" s="14"/>
      <c r="ABL36" s="14"/>
      <c r="ABM36" s="14"/>
      <c r="ABN36" s="14"/>
      <c r="ABO36" s="14"/>
      <c r="ABP36" s="14"/>
      <c r="ABQ36" s="14"/>
      <c r="ABR36" s="14"/>
      <c r="ABS36" s="14"/>
      <c r="ABT36" s="14"/>
      <c r="ABU36" s="14"/>
      <c r="ABV36" s="14"/>
      <c r="ABW36" s="14"/>
      <c r="ABX36" s="14"/>
      <c r="ABY36" s="14"/>
      <c r="ABZ36" s="14"/>
      <c r="ACA36" s="14"/>
      <c r="ACB36" s="14"/>
      <c r="ACC36" s="14"/>
      <c r="ACD36" s="14"/>
      <c r="ACE36" s="14"/>
      <c r="ACF36" s="14"/>
      <c r="ACG36" s="14">
        <v>35</v>
      </c>
      <c r="ACH36" s="14" t="s">
        <v>1556</v>
      </c>
      <c r="ACI36" s="14"/>
      <c r="ACJ36" s="14"/>
      <c r="ACK36" s="14"/>
      <c r="ACL36" s="14"/>
      <c r="ACM36" s="14">
        <v>35</v>
      </c>
      <c r="ACN36" s="14" t="s">
        <v>1556</v>
      </c>
      <c r="ACO36" s="14"/>
      <c r="ACP36" s="14"/>
      <c r="ACQ36" s="14"/>
      <c r="ACR36" s="14"/>
      <c r="ACS36" s="14">
        <v>35</v>
      </c>
      <c r="ACT36" s="14" t="s">
        <v>1556</v>
      </c>
      <c r="ACU36" s="14"/>
      <c r="ACV36" s="14"/>
      <c r="ACW36" s="14"/>
      <c r="ACX36" s="14"/>
      <c r="ACY36" s="14">
        <v>35</v>
      </c>
      <c r="ACZ36" s="14" t="s">
        <v>1556</v>
      </c>
      <c r="ADA36" s="14"/>
      <c r="ADB36" s="14"/>
      <c r="ADC36" s="14"/>
      <c r="ADD36" s="14"/>
      <c r="ADE36" s="14">
        <v>35</v>
      </c>
      <c r="ADF36" s="14" t="s">
        <v>1556</v>
      </c>
      <c r="ADG36" s="14"/>
      <c r="ADH36" s="14"/>
      <c r="ADI36" s="14"/>
      <c r="ADJ36" s="14"/>
      <c r="ADK36" s="14">
        <v>35</v>
      </c>
      <c r="ADL36" s="14" t="s">
        <v>1556</v>
      </c>
      <c r="ADM36" s="14"/>
      <c r="ADN36" s="14"/>
      <c r="ADO36" s="14"/>
      <c r="ADP36" s="14"/>
      <c r="ADQ36" s="14">
        <v>35</v>
      </c>
      <c r="ADR36" s="14" t="s">
        <v>1556</v>
      </c>
      <c r="ADS36" s="14"/>
      <c r="ADT36" s="14"/>
      <c r="ADU36" s="14"/>
      <c r="ADV36" s="14"/>
      <c r="ADW36" s="14"/>
      <c r="ADX36" s="14"/>
      <c r="ADY36" s="14">
        <v>35</v>
      </c>
      <c r="ADZ36" s="14" t="s">
        <v>1556</v>
      </c>
      <c r="AEA36" s="14"/>
      <c r="AEB36" s="14"/>
      <c r="AEC36" s="14"/>
      <c r="AED36" s="14"/>
      <c r="AEE36" s="14"/>
      <c r="AEF36" s="14"/>
      <c r="AEG36" s="14">
        <v>35</v>
      </c>
      <c r="AEH36" s="14" t="s">
        <v>1556</v>
      </c>
      <c r="AEI36" s="14"/>
      <c r="AEJ36" s="14"/>
      <c r="AEK36" s="14"/>
      <c r="AEL36" s="14"/>
      <c r="AEM36" s="14"/>
      <c r="AEN36" s="14"/>
      <c r="AEO36" s="14">
        <v>35</v>
      </c>
      <c r="AEP36" s="14" t="s">
        <v>1556</v>
      </c>
      <c r="AEQ36" s="14"/>
      <c r="AER36" s="14"/>
      <c r="AES36" s="14"/>
      <c r="AET36" s="14"/>
      <c r="AEU36" s="14"/>
      <c r="AEV36" s="14"/>
      <c r="AEW36" s="14">
        <v>35</v>
      </c>
      <c r="AEX36" s="14" t="s">
        <v>1556</v>
      </c>
      <c r="AEY36" s="14"/>
      <c r="AEZ36" s="14"/>
      <c r="AFA36" s="14"/>
      <c r="AFB36" s="14"/>
      <c r="AFC36" s="14"/>
      <c r="AFD36" s="14"/>
      <c r="AFE36" s="14"/>
      <c r="AFF36" s="14"/>
      <c r="AFG36" s="14"/>
      <c r="AFH36" s="14"/>
      <c r="AFI36" s="14"/>
      <c r="AFJ36" s="14"/>
      <c r="AFK36" s="14"/>
      <c r="AFL36" s="14"/>
      <c r="AFM36" s="14"/>
      <c r="AFN36" s="14"/>
      <c r="AFO36" s="14"/>
      <c r="AFP36" s="14"/>
      <c r="AFQ36" s="14"/>
      <c r="AFR36" s="14"/>
      <c r="AFS36" s="14"/>
      <c r="AFT36" s="14"/>
      <c r="AFU36" s="14"/>
      <c r="AFV36" s="14"/>
      <c r="AFW36" s="14"/>
      <c r="AFX36" s="14"/>
      <c r="AFY36" s="14"/>
      <c r="AFZ36" s="14"/>
      <c r="AGA36" s="14"/>
      <c r="AGB36" s="14"/>
      <c r="AGC36" s="14"/>
      <c r="AGD36" s="14"/>
      <c r="AGE36" s="14"/>
      <c r="AGF36" s="14"/>
      <c r="AGG36" s="14"/>
      <c r="AGH36" s="14"/>
      <c r="AGI36" s="14"/>
      <c r="AGJ36" s="14"/>
      <c r="AGK36" s="14"/>
      <c r="AGL36" s="14"/>
      <c r="AGM36" s="14"/>
      <c r="AGN36" s="14"/>
      <c r="AGO36" s="14"/>
      <c r="AGP36" s="14"/>
      <c r="AGQ36" s="14"/>
      <c r="AGR36" s="14"/>
      <c r="AGS36" s="14"/>
      <c r="AGT36" s="14"/>
      <c r="AGU36" s="14"/>
      <c r="AGV36" s="14"/>
      <c r="AGW36" s="14"/>
      <c r="AGX36" s="14"/>
      <c r="AGY36" s="14"/>
      <c r="AGZ36" s="14"/>
      <c r="AHA36" s="14"/>
      <c r="AHB36" s="14"/>
      <c r="AHC36" s="14"/>
      <c r="AHD36" s="14"/>
      <c r="AHE36" s="14"/>
      <c r="AHF36" s="14"/>
      <c r="AHG36" s="14"/>
      <c r="AHH36" s="14"/>
      <c r="AHI36" s="14"/>
      <c r="AHJ36" s="14"/>
      <c r="AHK36" s="14"/>
      <c r="AHL36" s="14"/>
      <c r="AHM36" s="14"/>
      <c r="AHN36" s="14"/>
      <c r="AHO36" s="14"/>
      <c r="AHP36" s="14"/>
      <c r="AHQ36" s="14"/>
      <c r="AHR36" s="14"/>
      <c r="AHS36" s="14"/>
      <c r="AHT36" s="14"/>
      <c r="AHU36" s="14"/>
      <c r="AHV36" s="14"/>
      <c r="AHW36" s="14"/>
      <c r="AHX36" s="14"/>
      <c r="AHY36" s="14"/>
      <c r="AHZ36" s="14"/>
      <c r="AIA36" s="14"/>
      <c r="AIB36" s="14"/>
      <c r="AIC36" s="14"/>
      <c r="AID36" s="14"/>
      <c r="AIE36" s="14"/>
      <c r="AIF36" s="14"/>
      <c r="AIG36" s="14"/>
      <c r="AIH36" s="14"/>
      <c r="AII36" s="14"/>
      <c r="AIJ36" s="14"/>
      <c r="AIK36" s="14"/>
      <c r="AIL36" s="14"/>
      <c r="AIM36" s="14"/>
      <c r="AIN36" s="14"/>
      <c r="AIO36" s="14"/>
      <c r="AIP36" s="14"/>
      <c r="AIQ36" s="14"/>
      <c r="AIR36" s="14"/>
      <c r="AIS36" s="14"/>
      <c r="AIT36" s="14"/>
      <c r="AIU36" s="14"/>
      <c r="AIV36" s="14"/>
      <c r="AIW36" s="14"/>
      <c r="AIX36" s="14"/>
      <c r="AIY36" s="14"/>
      <c r="AIZ36" s="14"/>
      <c r="AJA36" s="14"/>
      <c r="AJB36" s="14"/>
      <c r="AJC36" s="14"/>
      <c r="AJD36" s="14"/>
      <c r="AJE36" s="14"/>
      <c r="AJF36" s="14"/>
      <c r="AJG36" s="14"/>
      <c r="AJH36" s="14"/>
      <c r="AJI36" s="14"/>
      <c r="AJJ36" s="14"/>
      <c r="AJK36" s="14"/>
      <c r="AJL36" s="14"/>
      <c r="AJM36" s="14"/>
      <c r="AJN36" s="14"/>
      <c r="AJO36" s="14"/>
      <c r="AJP36" s="14"/>
      <c r="AJQ36" s="14"/>
      <c r="AJR36" s="14"/>
      <c r="AJS36" s="14"/>
      <c r="AJT36" s="14"/>
      <c r="AJU36" s="14"/>
      <c r="AJV36" s="14"/>
      <c r="AJW36" s="14"/>
      <c r="AJX36" s="14"/>
      <c r="AJY36" s="14"/>
      <c r="AJZ36" s="14"/>
      <c r="AKA36" s="14"/>
      <c r="AKB36" s="14"/>
      <c r="AKC36" s="14"/>
      <c r="AKD36" s="14"/>
      <c r="AKE36" s="14"/>
      <c r="AKF36" s="14"/>
      <c r="AKG36" s="14"/>
      <c r="AKH36" s="14"/>
      <c r="AKI36" s="14"/>
      <c r="AKJ36" s="14"/>
      <c r="AKK36" s="14"/>
      <c r="AKL36" s="14"/>
      <c r="AKM36" s="14"/>
      <c r="AKN36" s="14"/>
      <c r="AKO36" s="14"/>
      <c r="AKP36" s="14"/>
      <c r="AKQ36" s="14"/>
      <c r="AKR36" s="14"/>
      <c r="AKS36" s="14"/>
      <c r="AKT36" s="14"/>
      <c r="AKU36" s="14"/>
      <c r="AKV36" s="14"/>
      <c r="AKW36" s="14"/>
      <c r="AKX36" s="14"/>
      <c r="AKY36" s="14"/>
      <c r="AKZ36" s="14"/>
      <c r="ALA36" s="14"/>
      <c r="ALB36" s="14"/>
      <c r="ALC36" s="14"/>
      <c r="ALD36" s="14"/>
      <c r="ALE36" s="14"/>
      <c r="ALF36" s="14"/>
      <c r="ALG36" s="14"/>
      <c r="ALH36" s="14"/>
      <c r="ALI36" s="14"/>
      <c r="ALJ36" s="14"/>
      <c r="ALK36" s="14"/>
      <c r="ALL36" s="14"/>
      <c r="ALM36" s="14"/>
      <c r="ALN36" s="14"/>
      <c r="ALO36" s="14"/>
      <c r="ALP36" s="14"/>
      <c r="ALQ36" s="14"/>
      <c r="ALR36" s="14"/>
      <c r="ALS36" s="14"/>
      <c r="ALT36" s="14"/>
      <c r="ALU36" s="14"/>
      <c r="ALV36" s="14"/>
      <c r="ALW36" s="14"/>
      <c r="ALX36" s="14"/>
      <c r="ALY36" s="14"/>
      <c r="ALZ36" s="14"/>
      <c r="AMA36" s="14"/>
      <c r="AMB36" s="14"/>
      <c r="AMC36" s="14"/>
      <c r="AMD36" s="14"/>
      <c r="AME36" s="14"/>
      <c r="AMF36" s="14"/>
      <c r="AMG36" s="14"/>
      <c r="AMH36" s="14"/>
      <c r="AMI36" s="14"/>
      <c r="AMJ36" s="14"/>
      <c r="AMK36" s="14"/>
      <c r="AML36" s="14"/>
      <c r="AMM36" s="14"/>
      <c r="AMN36" s="14"/>
      <c r="AMO36" s="14"/>
      <c r="AMP36" s="14"/>
      <c r="AMQ36" s="14"/>
      <c r="AMR36" s="14"/>
      <c r="AMS36" s="14"/>
      <c r="AMT36" s="14"/>
      <c r="AMU36" s="14"/>
      <c r="AMV36" s="14"/>
      <c r="AMW36" s="14"/>
      <c r="AMX36" s="14"/>
      <c r="AMY36" s="14"/>
      <c r="AMZ36" s="14"/>
      <c r="ANA36" s="14"/>
      <c r="ANB36" s="14"/>
      <c r="ANC36" s="14"/>
      <c r="AND36" s="14"/>
      <c r="ANE36" s="14"/>
      <c r="ANF36" s="14"/>
      <c r="ANG36" s="14"/>
      <c r="ANH36" s="14"/>
      <c r="ANI36" s="14"/>
      <c r="ANJ36" s="14"/>
      <c r="ANK36" s="14"/>
      <c r="ANL36" s="14"/>
      <c r="ANM36" s="14"/>
      <c r="ANN36" s="14"/>
      <c r="ANO36" s="14"/>
      <c r="ANP36" s="14"/>
      <c r="ANQ36" s="14"/>
      <c r="ANR36" s="14"/>
      <c r="ANS36" s="14"/>
      <c r="ANT36" s="14"/>
      <c r="ANU36" s="14"/>
      <c r="ANV36" s="14"/>
      <c r="ANW36" s="14"/>
      <c r="ANX36" s="14"/>
      <c r="ANY36" s="14"/>
      <c r="ANZ36" s="14"/>
      <c r="AOA36" s="14"/>
      <c r="AOB36" s="14"/>
      <c r="AOC36" s="14"/>
      <c r="AOD36" s="14"/>
      <c r="AOE36" s="14"/>
      <c r="AOF36" s="14"/>
      <c r="AOG36" s="14"/>
      <c r="AOH36" s="14"/>
      <c r="AOI36" s="14"/>
      <c r="AOJ36" s="14"/>
      <c r="AOK36" s="14"/>
      <c r="AOL36" s="14"/>
      <c r="AOM36" s="14"/>
      <c r="AON36" s="14"/>
      <c r="AOO36" s="14"/>
      <c r="AOP36" s="14"/>
      <c r="AOQ36" s="14"/>
      <c r="AOR36" s="14"/>
      <c r="AOS36" s="14"/>
      <c r="AOT36" s="14"/>
      <c r="AOU36" s="14"/>
      <c r="AOV36" s="14"/>
      <c r="AOW36" s="14"/>
      <c r="AOX36" s="14"/>
      <c r="AOY36" s="14"/>
      <c r="AOZ36" s="14"/>
      <c r="APA36" s="14"/>
      <c r="APB36" s="14"/>
      <c r="APC36" s="14"/>
      <c r="APD36" s="14"/>
      <c r="APE36" s="14"/>
      <c r="APF36" s="14"/>
      <c r="APG36" s="14"/>
      <c r="APH36" s="14"/>
      <c r="API36" s="14"/>
      <c r="APJ36" s="14"/>
      <c r="APK36" s="14"/>
      <c r="APL36" s="14"/>
      <c r="APM36" s="14"/>
      <c r="APN36" s="14"/>
      <c r="APO36" s="14"/>
      <c r="APP36" s="14"/>
      <c r="APQ36" s="14"/>
      <c r="APR36" s="14"/>
      <c r="APS36" s="14"/>
      <c r="APT36" s="14"/>
      <c r="APU36" s="14"/>
      <c r="APV36" s="14"/>
      <c r="APW36" s="14"/>
      <c r="APX36" s="14"/>
      <c r="APY36" s="14"/>
      <c r="APZ36" s="14"/>
      <c r="AQA36" s="14"/>
      <c r="AQB36" s="14"/>
      <c r="AQC36" s="14"/>
      <c r="AQD36" s="14"/>
      <c r="AQE36" s="14"/>
      <c r="AQF36" s="14"/>
      <c r="AQG36" s="14"/>
      <c r="AQH36" s="14"/>
      <c r="AQI36" s="14"/>
      <c r="AQJ36" s="14"/>
      <c r="AQK36" s="14"/>
      <c r="AQL36" s="14"/>
      <c r="AQM36" s="14"/>
      <c r="AQN36" s="14"/>
      <c r="AQO36" s="14"/>
      <c r="AQP36" s="14"/>
      <c r="AQQ36" s="14"/>
      <c r="AQR36" s="14"/>
      <c r="AQS36" s="14"/>
      <c r="AQT36" s="14"/>
      <c r="AQU36" s="14"/>
      <c r="AQV36" s="14"/>
      <c r="AQW36" s="14"/>
      <c r="AQX36" s="14"/>
      <c r="AQY36" s="14"/>
      <c r="AQZ36" s="14"/>
      <c r="ARA36" s="14"/>
      <c r="ARB36" s="14"/>
      <c r="ARC36" s="14"/>
      <c r="ARD36" s="14"/>
      <c r="ARE36" s="14"/>
      <c r="ARF36" s="14"/>
      <c r="ARG36" s="14"/>
      <c r="ARH36" s="14"/>
      <c r="ARI36" s="14"/>
      <c r="ARJ36" s="14"/>
      <c r="ARK36" s="14"/>
      <c r="ARL36" s="14"/>
      <c r="ARM36" s="14"/>
      <c r="ARN36" s="14"/>
      <c r="ARO36" s="14"/>
      <c r="ARP36" s="14"/>
      <c r="ARQ36" s="14"/>
      <c r="ARR36" s="14"/>
      <c r="ARS36" s="14"/>
      <c r="ART36" s="14"/>
      <c r="ARU36" s="14"/>
      <c r="ARV36" s="14"/>
      <c r="ARW36" s="14"/>
      <c r="ARX36" s="14"/>
      <c r="ARY36" s="14"/>
      <c r="ARZ36" s="14"/>
      <c r="ASA36" s="14"/>
      <c r="ASB36" s="14"/>
      <c r="ASC36" s="14"/>
      <c r="ASD36" s="14"/>
      <c r="ASE36" s="14"/>
      <c r="ASF36" s="14"/>
      <c r="ASG36" s="14"/>
      <c r="ASH36" s="14"/>
      <c r="ASI36" s="14"/>
      <c r="ASJ36" s="14"/>
      <c r="ASK36" s="14"/>
      <c r="ASL36" s="14"/>
      <c r="ASM36" s="14"/>
      <c r="ASN36" s="14"/>
      <c r="ASO36" s="14"/>
      <c r="ASP36" s="14"/>
    </row>
    <row r="37" spans="5:1186">
      <c r="YS37" s="14"/>
      <c r="YT37" s="14"/>
      <c r="YU37" s="14"/>
      <c r="YV37" s="14"/>
      <c r="YW37" s="14"/>
      <c r="YX37" s="14"/>
      <c r="YY37" s="14"/>
      <c r="YZ37" s="14"/>
      <c r="ZA37" s="14"/>
      <c r="ZB37" s="14"/>
      <c r="ZC37" s="14"/>
      <c r="ZD37" s="14"/>
      <c r="ZE37" s="14"/>
      <c r="ZF37" s="14"/>
      <c r="ZG37" s="14"/>
      <c r="ZH37" s="14"/>
      <c r="ZI37" s="14"/>
      <c r="ZJ37" s="14"/>
      <c r="ZK37" s="14"/>
      <c r="ZL37" s="14"/>
      <c r="ZM37" s="14"/>
      <c r="ZN37" s="14"/>
      <c r="ZO37" s="14"/>
      <c r="ZP37" s="14"/>
      <c r="ZQ37" s="14"/>
      <c r="ZR37" s="14"/>
      <c r="ZS37" s="14"/>
      <c r="ZT37" s="14"/>
      <c r="ZU37" s="14"/>
      <c r="ZV37" s="14"/>
      <c r="ZW37" s="14"/>
      <c r="ZX37" s="14"/>
      <c r="ZY37" s="14"/>
      <c r="ZZ37" s="14"/>
      <c r="AAA37" s="14"/>
      <c r="AAB37" s="14"/>
      <c r="AAC37" s="14"/>
      <c r="AAD37" s="14"/>
      <c r="AAE37" s="14"/>
      <c r="AAF37" s="14"/>
      <c r="AAG37" s="14"/>
      <c r="AAH37" s="14"/>
      <c r="AAI37" s="14"/>
      <c r="AAJ37" s="14"/>
      <c r="AAK37" s="14"/>
      <c r="AAL37" s="14"/>
      <c r="AAM37" s="14"/>
      <c r="AAN37" s="14"/>
      <c r="AAO37" s="14"/>
      <c r="AAP37" s="14"/>
      <c r="AAQ37" s="14"/>
      <c r="AAR37" s="14"/>
      <c r="AAS37" s="14"/>
      <c r="AAT37" s="14"/>
      <c r="AAU37" s="14"/>
      <c r="AAV37" s="14"/>
      <c r="AAW37" s="14"/>
      <c r="AAX37" s="14"/>
      <c r="AAY37" s="14"/>
      <c r="AAZ37" s="14"/>
      <c r="ABA37" s="14"/>
      <c r="ABB37" s="14"/>
      <c r="ABC37" s="14"/>
      <c r="ABD37" s="14"/>
      <c r="ABE37" s="14"/>
      <c r="ABF37" s="14"/>
      <c r="ABG37" s="14"/>
      <c r="ABH37" s="14"/>
      <c r="ABI37" s="14"/>
      <c r="ABJ37" s="14"/>
      <c r="ABK37" s="14"/>
      <c r="ABL37" s="14"/>
      <c r="ABM37" s="14"/>
      <c r="ABN37" s="14"/>
      <c r="ABO37" s="14"/>
      <c r="ABP37" s="14"/>
      <c r="ABQ37" s="14"/>
      <c r="ABR37" s="14"/>
      <c r="ABS37" s="14"/>
      <c r="ABT37" s="14"/>
      <c r="ABU37" s="14"/>
      <c r="ABV37" s="14"/>
      <c r="ABW37" s="14"/>
      <c r="ABX37" s="14"/>
      <c r="ABY37" s="14"/>
      <c r="ABZ37" s="14"/>
      <c r="ACA37" s="14"/>
      <c r="ACB37" s="14"/>
      <c r="ACC37" s="14"/>
      <c r="ACD37" s="14"/>
      <c r="ACE37" s="14"/>
      <c r="ACF37" s="14"/>
      <c r="ACG37" s="14">
        <v>36</v>
      </c>
      <c r="ACH37" s="14" t="s">
        <v>1557</v>
      </c>
      <c r="ACI37" s="14"/>
      <c r="ACJ37" s="14"/>
      <c r="ACK37" s="14"/>
      <c r="ACL37" s="14"/>
      <c r="ACM37" s="14">
        <v>36</v>
      </c>
      <c r="ACN37" s="14" t="s">
        <v>1557</v>
      </c>
      <c r="ACO37" s="14"/>
      <c r="ACP37" s="14"/>
      <c r="ACQ37" s="14"/>
      <c r="ACR37" s="14"/>
      <c r="ACS37" s="14">
        <v>36</v>
      </c>
      <c r="ACT37" s="14" t="s">
        <v>1557</v>
      </c>
      <c r="ACU37" s="14"/>
      <c r="ACV37" s="14"/>
      <c r="ACW37" s="14"/>
      <c r="ACX37" s="14"/>
      <c r="ACY37" s="14">
        <v>36</v>
      </c>
      <c r="ACZ37" s="14" t="s">
        <v>1557</v>
      </c>
      <c r="ADA37" s="14"/>
      <c r="ADB37" s="14"/>
      <c r="ADC37" s="14"/>
      <c r="ADD37" s="14"/>
      <c r="ADE37" s="14">
        <v>36</v>
      </c>
      <c r="ADF37" s="14" t="s">
        <v>1557</v>
      </c>
      <c r="ADG37" s="14"/>
      <c r="ADH37" s="14"/>
      <c r="ADI37" s="14"/>
      <c r="ADJ37" s="14"/>
      <c r="ADK37" s="14">
        <v>36</v>
      </c>
      <c r="ADL37" s="14" t="s">
        <v>1557</v>
      </c>
      <c r="ADM37" s="14"/>
      <c r="ADN37" s="14"/>
      <c r="ADO37" s="14"/>
      <c r="ADP37" s="14"/>
      <c r="ADQ37" s="14">
        <v>36</v>
      </c>
      <c r="ADR37" s="14" t="s">
        <v>1557</v>
      </c>
      <c r="ADS37" s="14"/>
      <c r="ADT37" s="14"/>
      <c r="ADU37" s="14"/>
      <c r="ADV37" s="14"/>
      <c r="ADW37" s="14"/>
      <c r="ADX37" s="14"/>
      <c r="ADY37" s="14">
        <v>36</v>
      </c>
      <c r="ADZ37" s="14" t="s">
        <v>1557</v>
      </c>
      <c r="AEA37" s="14"/>
      <c r="AEB37" s="14"/>
      <c r="AEC37" s="14"/>
      <c r="AED37" s="14"/>
      <c r="AEE37" s="14"/>
      <c r="AEF37" s="14"/>
      <c r="AEG37" s="14">
        <v>36</v>
      </c>
      <c r="AEH37" s="14" t="s">
        <v>1557</v>
      </c>
      <c r="AEI37" s="14"/>
      <c r="AEJ37" s="14"/>
      <c r="AEK37" s="14"/>
      <c r="AEL37" s="14"/>
      <c r="AEM37" s="14"/>
      <c r="AEN37" s="14"/>
      <c r="AEO37" s="14">
        <v>36</v>
      </c>
      <c r="AEP37" s="14" t="s">
        <v>1557</v>
      </c>
      <c r="AEQ37" s="14"/>
      <c r="AER37" s="14"/>
      <c r="AES37" s="14"/>
      <c r="AET37" s="14"/>
      <c r="AEU37" s="14"/>
      <c r="AEV37" s="14"/>
      <c r="AEW37" s="14">
        <v>36</v>
      </c>
      <c r="AEX37" s="14" t="s">
        <v>1557</v>
      </c>
      <c r="AEY37" s="14"/>
      <c r="AEZ37" s="14"/>
      <c r="AFA37" s="14"/>
      <c r="AFB37" s="14"/>
      <c r="AFC37" s="14"/>
      <c r="AFD37" s="14"/>
      <c r="AFE37" s="14"/>
      <c r="AFF37" s="14"/>
      <c r="AFG37" s="14"/>
      <c r="AFH37" s="14"/>
      <c r="AFI37" s="14"/>
      <c r="AFJ37" s="14"/>
      <c r="AFK37" s="14"/>
      <c r="AFL37" s="14"/>
      <c r="AFM37" s="14"/>
      <c r="AFN37" s="14"/>
      <c r="AFO37" s="14"/>
      <c r="AFP37" s="14"/>
      <c r="AFQ37" s="14"/>
      <c r="AFR37" s="14"/>
      <c r="AFS37" s="14"/>
      <c r="AFT37" s="14"/>
      <c r="AFU37" s="14"/>
      <c r="AFV37" s="14"/>
      <c r="AFW37" s="14"/>
      <c r="AFX37" s="14"/>
      <c r="AFY37" s="14"/>
      <c r="AFZ37" s="14"/>
      <c r="AGA37" s="14"/>
      <c r="AGB37" s="14"/>
      <c r="AGC37" s="14"/>
      <c r="AGD37" s="14"/>
      <c r="AGE37" s="14"/>
      <c r="AGF37" s="14"/>
      <c r="AGG37" s="14"/>
      <c r="AGH37" s="14"/>
      <c r="AGI37" s="14"/>
      <c r="AGJ37" s="14"/>
      <c r="AGK37" s="14"/>
      <c r="AGL37" s="14"/>
      <c r="AGM37" s="14"/>
      <c r="AGN37" s="14"/>
      <c r="AGO37" s="14"/>
      <c r="AGP37" s="14"/>
      <c r="AGQ37" s="14"/>
      <c r="AGR37" s="14"/>
      <c r="AGS37" s="14"/>
      <c r="AGT37" s="14"/>
      <c r="AGU37" s="14"/>
      <c r="AGV37" s="14"/>
      <c r="AGW37" s="14"/>
      <c r="AGX37" s="14"/>
      <c r="AGY37" s="14"/>
      <c r="AGZ37" s="14"/>
      <c r="AHA37" s="14"/>
      <c r="AHB37" s="14"/>
      <c r="AHC37" s="14"/>
      <c r="AHD37" s="14"/>
      <c r="AHE37" s="14"/>
      <c r="AHF37" s="14"/>
      <c r="AHG37" s="14"/>
      <c r="AHH37" s="14"/>
      <c r="AHI37" s="14"/>
      <c r="AHJ37" s="14"/>
      <c r="AHK37" s="14"/>
      <c r="AHL37" s="14"/>
      <c r="AHM37" s="14"/>
      <c r="AHN37" s="14"/>
      <c r="AHO37" s="14"/>
      <c r="AHP37" s="14"/>
      <c r="AHQ37" s="14"/>
      <c r="AHR37" s="14"/>
      <c r="AHS37" s="14"/>
      <c r="AHT37" s="14"/>
      <c r="AHU37" s="14"/>
      <c r="AHV37" s="14"/>
      <c r="AHW37" s="14"/>
      <c r="AHX37" s="14"/>
      <c r="AHY37" s="14"/>
      <c r="AHZ37" s="14"/>
      <c r="AIA37" s="14"/>
      <c r="AIB37" s="14"/>
      <c r="AIC37" s="14"/>
      <c r="AID37" s="14"/>
      <c r="AIE37" s="14"/>
      <c r="AIF37" s="14"/>
      <c r="AIG37" s="14"/>
      <c r="AIH37" s="14"/>
      <c r="AII37" s="14"/>
      <c r="AIJ37" s="14"/>
      <c r="AIK37" s="14"/>
      <c r="AIL37" s="14"/>
      <c r="AIM37" s="14"/>
      <c r="AIN37" s="14"/>
      <c r="AIO37" s="14"/>
      <c r="AIP37" s="14"/>
      <c r="AIQ37" s="14"/>
      <c r="AIR37" s="14"/>
      <c r="AIS37" s="14"/>
      <c r="AIT37" s="14"/>
      <c r="AIU37" s="14"/>
      <c r="AIV37" s="14"/>
      <c r="AIW37" s="14"/>
      <c r="AIX37" s="14"/>
      <c r="AIY37" s="14"/>
      <c r="AIZ37" s="14"/>
      <c r="AJA37" s="14"/>
      <c r="AJB37" s="14"/>
      <c r="AJC37" s="14"/>
      <c r="AJD37" s="14"/>
      <c r="AJE37" s="14"/>
      <c r="AJF37" s="14"/>
      <c r="AJG37" s="14"/>
      <c r="AJH37" s="14"/>
      <c r="AJI37" s="14"/>
      <c r="AJJ37" s="14"/>
      <c r="AJK37" s="14"/>
      <c r="AJL37" s="14"/>
      <c r="AJM37" s="14"/>
      <c r="AJN37" s="14"/>
      <c r="AJO37" s="14"/>
      <c r="AJP37" s="14"/>
      <c r="AJQ37" s="14"/>
      <c r="AJR37" s="14"/>
      <c r="AJS37" s="14"/>
      <c r="AJT37" s="14"/>
      <c r="AJU37" s="14"/>
      <c r="AJV37" s="14"/>
      <c r="AJW37" s="14"/>
      <c r="AJX37" s="14"/>
      <c r="AJY37" s="14"/>
      <c r="AJZ37" s="14"/>
      <c r="AKA37" s="14"/>
      <c r="AKB37" s="14"/>
      <c r="AKC37" s="14"/>
      <c r="AKD37" s="14"/>
      <c r="AKE37" s="14"/>
      <c r="AKF37" s="14"/>
      <c r="AKG37" s="14"/>
      <c r="AKH37" s="14"/>
      <c r="AKI37" s="14"/>
      <c r="AKJ37" s="14"/>
      <c r="AKK37" s="14"/>
      <c r="AKL37" s="14"/>
      <c r="AKM37" s="14"/>
      <c r="AKN37" s="14"/>
      <c r="AKO37" s="14"/>
      <c r="AKP37" s="14"/>
      <c r="AKQ37" s="14"/>
      <c r="AKR37" s="14"/>
      <c r="AKS37" s="14"/>
      <c r="AKT37" s="14"/>
      <c r="AKU37" s="14"/>
      <c r="AKV37" s="14"/>
      <c r="AKW37" s="14"/>
      <c r="AKX37" s="14"/>
      <c r="AKY37" s="14"/>
      <c r="AKZ37" s="14"/>
      <c r="ALA37" s="14"/>
      <c r="ALB37" s="14"/>
      <c r="ALC37" s="14"/>
      <c r="ALD37" s="14"/>
      <c r="ALE37" s="14"/>
      <c r="ALF37" s="14"/>
      <c r="ALG37" s="14"/>
      <c r="ALH37" s="14"/>
      <c r="ALI37" s="14"/>
      <c r="ALJ37" s="14"/>
      <c r="ALK37" s="14"/>
      <c r="ALL37" s="14"/>
      <c r="ALM37" s="14"/>
      <c r="ALN37" s="14"/>
      <c r="ALO37" s="14"/>
      <c r="ALP37" s="14"/>
      <c r="ALQ37" s="14"/>
      <c r="ALR37" s="14"/>
      <c r="ALS37" s="14"/>
      <c r="ALT37" s="14"/>
      <c r="ALU37" s="14"/>
      <c r="ALV37" s="14"/>
      <c r="ALW37" s="14"/>
      <c r="ALX37" s="14"/>
      <c r="ALY37" s="14"/>
      <c r="ALZ37" s="14"/>
      <c r="AMA37" s="14"/>
      <c r="AMB37" s="14"/>
      <c r="AMC37" s="14"/>
      <c r="AMD37" s="14"/>
      <c r="AME37" s="14"/>
      <c r="AMF37" s="14"/>
      <c r="AMG37" s="14"/>
      <c r="AMH37" s="14"/>
      <c r="AMI37" s="14"/>
      <c r="AMJ37" s="14"/>
      <c r="AMK37" s="14"/>
      <c r="AML37" s="14"/>
      <c r="AMM37" s="14"/>
      <c r="AMN37" s="14"/>
      <c r="AMO37" s="14"/>
      <c r="AMP37" s="14"/>
      <c r="AMQ37" s="14"/>
      <c r="AMR37" s="14"/>
      <c r="AMS37" s="14"/>
      <c r="AMT37" s="14"/>
      <c r="AMU37" s="14"/>
      <c r="AMV37" s="14"/>
      <c r="AMW37" s="14"/>
      <c r="AMX37" s="14"/>
      <c r="AMY37" s="14"/>
      <c r="AMZ37" s="14"/>
      <c r="ANA37" s="14"/>
      <c r="ANB37" s="14"/>
      <c r="ANC37" s="14"/>
      <c r="AND37" s="14"/>
      <c r="ANE37" s="14"/>
      <c r="ANF37" s="14"/>
      <c r="ANG37" s="14"/>
      <c r="ANH37" s="14"/>
      <c r="ANI37" s="14"/>
      <c r="ANJ37" s="14"/>
      <c r="ANK37" s="14"/>
      <c r="ANL37" s="14"/>
      <c r="ANM37" s="14"/>
      <c r="ANN37" s="14"/>
      <c r="ANO37" s="14"/>
      <c r="ANP37" s="14"/>
      <c r="ANQ37" s="14"/>
      <c r="ANR37" s="14"/>
      <c r="ANS37" s="14"/>
      <c r="ANT37" s="14"/>
      <c r="ANU37" s="14"/>
      <c r="ANV37" s="14"/>
      <c r="ANW37" s="14"/>
      <c r="ANX37" s="14"/>
      <c r="ANY37" s="14"/>
      <c r="ANZ37" s="14"/>
      <c r="AOA37" s="14"/>
      <c r="AOB37" s="14"/>
      <c r="AOC37" s="14"/>
      <c r="AOD37" s="14"/>
      <c r="AOE37" s="14"/>
      <c r="AOF37" s="14"/>
      <c r="AOG37" s="14"/>
      <c r="AOH37" s="14"/>
      <c r="AOI37" s="14"/>
      <c r="AOJ37" s="14"/>
      <c r="AOK37" s="14"/>
      <c r="AOL37" s="14"/>
      <c r="AOM37" s="14"/>
      <c r="AON37" s="14"/>
      <c r="AOO37" s="14"/>
      <c r="AOP37" s="14"/>
      <c r="AOQ37" s="14"/>
      <c r="AOR37" s="14"/>
      <c r="AOS37" s="14"/>
      <c r="AOT37" s="14"/>
      <c r="AOU37" s="14"/>
      <c r="AOV37" s="14"/>
      <c r="AOW37" s="14"/>
      <c r="AOX37" s="14"/>
      <c r="AOY37" s="14"/>
      <c r="AOZ37" s="14"/>
      <c r="APA37" s="14"/>
      <c r="APB37" s="14"/>
      <c r="APC37" s="14"/>
      <c r="APD37" s="14"/>
      <c r="APE37" s="14"/>
      <c r="APF37" s="14"/>
      <c r="APG37" s="14"/>
      <c r="APH37" s="14"/>
      <c r="API37" s="14"/>
      <c r="APJ37" s="14"/>
      <c r="APK37" s="14"/>
      <c r="APL37" s="14"/>
      <c r="APM37" s="14"/>
      <c r="APN37" s="14"/>
      <c r="APO37" s="14"/>
      <c r="APP37" s="14"/>
      <c r="APQ37" s="14"/>
      <c r="APR37" s="14"/>
      <c r="APS37" s="14"/>
      <c r="APT37" s="14"/>
      <c r="APU37" s="14"/>
      <c r="APV37" s="14"/>
      <c r="APW37" s="14"/>
      <c r="APX37" s="14"/>
      <c r="APY37" s="14"/>
      <c r="APZ37" s="14"/>
      <c r="AQA37" s="14"/>
      <c r="AQB37" s="14"/>
      <c r="AQC37" s="14"/>
      <c r="AQD37" s="14"/>
      <c r="AQE37" s="14"/>
      <c r="AQF37" s="14"/>
      <c r="AQG37" s="14"/>
      <c r="AQH37" s="14"/>
      <c r="AQI37" s="14"/>
      <c r="AQJ37" s="14"/>
      <c r="AQK37" s="14"/>
      <c r="AQL37" s="14"/>
      <c r="AQM37" s="14"/>
      <c r="AQN37" s="14"/>
      <c r="AQO37" s="14"/>
      <c r="AQP37" s="14"/>
      <c r="AQQ37" s="14"/>
      <c r="AQR37" s="14"/>
      <c r="AQS37" s="14"/>
      <c r="AQT37" s="14"/>
      <c r="AQU37" s="14"/>
      <c r="AQV37" s="14"/>
      <c r="AQW37" s="14"/>
      <c r="AQX37" s="14"/>
      <c r="AQY37" s="14"/>
      <c r="AQZ37" s="14"/>
      <c r="ARA37" s="14"/>
      <c r="ARB37" s="14"/>
      <c r="ARC37" s="14"/>
      <c r="ARD37" s="14"/>
      <c r="ARE37" s="14"/>
      <c r="ARF37" s="14"/>
      <c r="ARG37" s="14"/>
      <c r="ARH37" s="14"/>
      <c r="ARI37" s="14"/>
      <c r="ARJ37" s="14"/>
      <c r="ARK37" s="14"/>
      <c r="ARL37" s="14"/>
      <c r="ARM37" s="14"/>
      <c r="ARN37" s="14"/>
      <c r="ARO37" s="14"/>
      <c r="ARP37" s="14"/>
      <c r="ARQ37" s="14"/>
      <c r="ARR37" s="14"/>
      <c r="ARS37" s="14"/>
      <c r="ART37" s="14"/>
      <c r="ARU37" s="14"/>
      <c r="ARV37" s="14"/>
      <c r="ARW37" s="14"/>
      <c r="ARX37" s="14"/>
      <c r="ARY37" s="14"/>
      <c r="ARZ37" s="14"/>
      <c r="ASA37" s="14"/>
      <c r="ASB37" s="14"/>
      <c r="ASC37" s="14"/>
      <c r="ASD37" s="14"/>
      <c r="ASE37" s="14"/>
      <c r="ASF37" s="14"/>
      <c r="ASG37" s="14"/>
      <c r="ASH37" s="14"/>
      <c r="ASI37" s="14"/>
      <c r="ASJ37" s="14"/>
      <c r="ASK37" s="14"/>
      <c r="ASL37" s="14"/>
      <c r="ASM37" s="14"/>
      <c r="ASN37" s="14"/>
      <c r="ASO37" s="14"/>
      <c r="ASP37" s="14"/>
    </row>
    <row r="38" spans="5:1186">
      <c r="YS38" s="14"/>
      <c r="YT38" s="14"/>
      <c r="YU38" s="14"/>
      <c r="YV38" s="14"/>
      <c r="YW38" s="14"/>
      <c r="YX38" s="14"/>
      <c r="YY38" s="14"/>
      <c r="YZ38" s="14"/>
      <c r="ZA38" s="14"/>
      <c r="ZB38" s="14"/>
      <c r="ZC38" s="14"/>
      <c r="ZD38" s="14"/>
      <c r="ZE38" s="14"/>
      <c r="ZF38" s="14"/>
      <c r="ZG38" s="14"/>
      <c r="ZH38" s="14"/>
      <c r="ZI38" s="14"/>
      <c r="ZJ38" s="14"/>
      <c r="ZK38" s="14"/>
      <c r="ZL38" s="14"/>
      <c r="ZM38" s="14"/>
      <c r="ZN38" s="14"/>
      <c r="ZO38" s="14"/>
      <c r="ZP38" s="14"/>
      <c r="ZQ38" s="14"/>
      <c r="ZR38" s="14"/>
      <c r="ZS38" s="14"/>
      <c r="ZT38" s="14"/>
      <c r="ZU38" s="14"/>
      <c r="ZV38" s="14"/>
      <c r="ZW38" s="14"/>
      <c r="ZX38" s="14"/>
      <c r="ZY38" s="14"/>
      <c r="ZZ38" s="14"/>
      <c r="AAA38" s="14"/>
      <c r="AAB38" s="14"/>
      <c r="AAC38" s="14"/>
      <c r="AAD38" s="14"/>
      <c r="AAE38" s="14"/>
      <c r="AAF38" s="14"/>
      <c r="AAG38" s="14"/>
      <c r="AAH38" s="14"/>
      <c r="AAI38" s="14"/>
      <c r="AAJ38" s="14"/>
      <c r="AAK38" s="14"/>
      <c r="AAL38" s="14"/>
      <c r="AAM38" s="14"/>
      <c r="AAN38" s="14"/>
      <c r="AAO38" s="14"/>
      <c r="AAP38" s="14"/>
      <c r="AAQ38" s="14"/>
      <c r="AAR38" s="14"/>
      <c r="AAS38" s="14"/>
      <c r="AAT38" s="14"/>
      <c r="AAU38" s="14"/>
      <c r="AAV38" s="14"/>
      <c r="AAW38" s="14"/>
      <c r="AAX38" s="14"/>
      <c r="AAY38" s="14"/>
      <c r="AAZ38" s="14"/>
      <c r="ABA38" s="14"/>
      <c r="ABB38" s="14"/>
      <c r="ABC38" s="14"/>
      <c r="ABD38" s="14"/>
      <c r="ABE38" s="14"/>
      <c r="ABF38" s="14"/>
      <c r="ABG38" s="14"/>
      <c r="ABH38" s="14"/>
      <c r="ABI38" s="14"/>
      <c r="ABJ38" s="14"/>
      <c r="ABK38" s="14"/>
      <c r="ABL38" s="14"/>
      <c r="ABM38" s="14"/>
      <c r="ABN38" s="14"/>
      <c r="ABO38" s="14"/>
      <c r="ABP38" s="14"/>
      <c r="ABQ38" s="14"/>
      <c r="ABR38" s="14"/>
      <c r="ABS38" s="14"/>
      <c r="ABT38" s="14"/>
      <c r="ABU38" s="14"/>
      <c r="ABV38" s="14"/>
      <c r="ABW38" s="14"/>
      <c r="ABX38" s="14"/>
      <c r="ABY38" s="14"/>
      <c r="ABZ38" s="14"/>
      <c r="ACA38" s="14"/>
      <c r="ACB38" s="14"/>
      <c r="ACC38" s="14"/>
      <c r="ACD38" s="14"/>
      <c r="ACE38" s="14"/>
      <c r="ACF38" s="14"/>
      <c r="ACG38" s="14">
        <v>37</v>
      </c>
      <c r="ACH38" s="14" t="s">
        <v>1558</v>
      </c>
      <c r="ACI38" s="14"/>
      <c r="ACJ38" s="14"/>
      <c r="ACK38" s="14"/>
      <c r="ACL38" s="14"/>
      <c r="ACM38" s="14">
        <v>37</v>
      </c>
      <c r="ACN38" s="14" t="s">
        <v>1558</v>
      </c>
      <c r="ACO38" s="14"/>
      <c r="ACP38" s="14"/>
      <c r="ACQ38" s="14"/>
      <c r="ACR38" s="14"/>
      <c r="ACS38" s="14">
        <v>37</v>
      </c>
      <c r="ACT38" s="14" t="s">
        <v>1558</v>
      </c>
      <c r="ACU38" s="14"/>
      <c r="ACV38" s="14"/>
      <c r="ACW38" s="14"/>
      <c r="ACX38" s="14"/>
      <c r="ACY38" s="14">
        <v>37</v>
      </c>
      <c r="ACZ38" s="14" t="s">
        <v>1558</v>
      </c>
      <c r="ADA38" s="14"/>
      <c r="ADB38" s="14"/>
      <c r="ADC38" s="14"/>
      <c r="ADD38" s="14"/>
      <c r="ADE38" s="14">
        <v>37</v>
      </c>
      <c r="ADF38" s="14" t="s">
        <v>1558</v>
      </c>
      <c r="ADG38" s="14"/>
      <c r="ADH38" s="14"/>
      <c r="ADI38" s="14"/>
      <c r="ADJ38" s="14"/>
      <c r="ADK38" s="14">
        <v>37</v>
      </c>
      <c r="ADL38" s="14" t="s">
        <v>1558</v>
      </c>
      <c r="ADM38" s="14"/>
      <c r="ADN38" s="14"/>
      <c r="ADO38" s="14"/>
      <c r="ADP38" s="14"/>
      <c r="ADQ38" s="14">
        <v>37</v>
      </c>
      <c r="ADR38" s="14" t="s">
        <v>1558</v>
      </c>
      <c r="ADS38" s="14"/>
      <c r="ADT38" s="14"/>
      <c r="ADU38" s="14"/>
      <c r="ADV38" s="14"/>
      <c r="ADW38" s="14"/>
      <c r="ADX38" s="14"/>
      <c r="ADY38" s="14">
        <v>37</v>
      </c>
      <c r="ADZ38" s="14" t="s">
        <v>1558</v>
      </c>
      <c r="AEA38" s="14"/>
      <c r="AEB38" s="14"/>
      <c r="AEC38" s="14"/>
      <c r="AED38" s="14"/>
      <c r="AEE38" s="14"/>
      <c r="AEF38" s="14"/>
      <c r="AEG38" s="14">
        <v>37</v>
      </c>
      <c r="AEH38" s="14" t="s">
        <v>1558</v>
      </c>
      <c r="AEI38" s="14"/>
      <c r="AEJ38" s="14"/>
      <c r="AEK38" s="14"/>
      <c r="AEL38" s="14"/>
      <c r="AEM38" s="14"/>
      <c r="AEN38" s="14"/>
      <c r="AEO38" s="14">
        <v>37</v>
      </c>
      <c r="AEP38" s="14" t="s">
        <v>1558</v>
      </c>
      <c r="AEQ38" s="14"/>
      <c r="AER38" s="14"/>
      <c r="AES38" s="14"/>
      <c r="AET38" s="14"/>
      <c r="AEU38" s="14"/>
      <c r="AEV38" s="14"/>
      <c r="AEW38" s="14">
        <v>37</v>
      </c>
      <c r="AEX38" s="14" t="s">
        <v>1558</v>
      </c>
      <c r="AEY38" s="14"/>
      <c r="AEZ38" s="14"/>
      <c r="AFA38" s="14"/>
      <c r="AFB38" s="14"/>
      <c r="AFC38" s="14"/>
      <c r="AFD38" s="14"/>
      <c r="AFE38" s="14"/>
      <c r="AFF38" s="14"/>
      <c r="AFG38" s="14"/>
      <c r="AFH38" s="14"/>
      <c r="AFI38" s="14"/>
      <c r="AFJ38" s="14"/>
      <c r="AFK38" s="14"/>
      <c r="AFL38" s="14"/>
      <c r="AFM38" s="14"/>
      <c r="AFN38" s="14"/>
      <c r="AFO38" s="14"/>
      <c r="AFP38" s="14"/>
      <c r="AFQ38" s="14"/>
      <c r="AFR38" s="14"/>
      <c r="AFS38" s="14"/>
      <c r="AFT38" s="14"/>
      <c r="AFU38" s="14"/>
      <c r="AFV38" s="14"/>
      <c r="AFW38" s="14"/>
      <c r="AFX38" s="14"/>
      <c r="AFY38" s="14"/>
      <c r="AFZ38" s="14"/>
      <c r="AGA38" s="14"/>
      <c r="AGB38" s="14"/>
      <c r="AGC38" s="14"/>
      <c r="AGD38" s="14"/>
      <c r="AGE38" s="14"/>
      <c r="AGF38" s="14"/>
      <c r="AGG38" s="14"/>
      <c r="AGH38" s="14"/>
      <c r="AGI38" s="14"/>
      <c r="AGJ38" s="14"/>
      <c r="AGK38" s="14"/>
      <c r="AGL38" s="14"/>
      <c r="AGM38" s="14"/>
      <c r="AGN38" s="14"/>
      <c r="AGO38" s="14"/>
      <c r="AGP38" s="14"/>
      <c r="AGQ38" s="14"/>
      <c r="AGR38" s="14"/>
      <c r="AGS38" s="14"/>
      <c r="AGT38" s="14"/>
      <c r="AGU38" s="14"/>
      <c r="AGV38" s="14"/>
      <c r="AGW38" s="14"/>
      <c r="AGX38" s="14"/>
      <c r="AGY38" s="14"/>
      <c r="AGZ38" s="14"/>
      <c r="AHA38" s="14"/>
      <c r="AHB38" s="14"/>
      <c r="AHC38" s="14"/>
      <c r="AHD38" s="14"/>
      <c r="AHE38" s="14"/>
      <c r="AHF38" s="14"/>
      <c r="AHG38" s="14"/>
      <c r="AHH38" s="14"/>
      <c r="AHI38" s="14"/>
      <c r="AHJ38" s="14"/>
      <c r="AHK38" s="14"/>
      <c r="AHL38" s="14"/>
      <c r="AHM38" s="14"/>
      <c r="AHN38" s="14"/>
      <c r="AHO38" s="14"/>
      <c r="AHP38" s="14"/>
      <c r="AHQ38" s="14"/>
      <c r="AHR38" s="14"/>
      <c r="AHS38" s="14"/>
      <c r="AHT38" s="14"/>
      <c r="AHU38" s="14"/>
      <c r="AHV38" s="14"/>
      <c r="AHW38" s="14"/>
      <c r="AHX38" s="14"/>
      <c r="AHY38" s="14"/>
      <c r="AHZ38" s="14"/>
      <c r="AIA38" s="14"/>
      <c r="AIB38" s="14"/>
      <c r="AIC38" s="14"/>
      <c r="AID38" s="14"/>
      <c r="AIE38" s="14"/>
      <c r="AIF38" s="14"/>
      <c r="AIG38" s="14"/>
      <c r="AIH38" s="14"/>
      <c r="AII38" s="14"/>
      <c r="AIJ38" s="14"/>
      <c r="AIK38" s="14"/>
      <c r="AIL38" s="14"/>
      <c r="AIM38" s="14"/>
      <c r="AIN38" s="14"/>
      <c r="AIO38" s="14"/>
      <c r="AIP38" s="14"/>
      <c r="AIQ38" s="14"/>
      <c r="AIR38" s="14"/>
      <c r="AIS38" s="14"/>
      <c r="AIT38" s="14"/>
      <c r="AIU38" s="14"/>
      <c r="AIV38" s="14"/>
      <c r="AIW38" s="14"/>
      <c r="AIX38" s="14"/>
      <c r="AIY38" s="14"/>
      <c r="AIZ38" s="14"/>
      <c r="AJA38" s="14"/>
      <c r="AJB38" s="14"/>
      <c r="AJC38" s="14"/>
      <c r="AJD38" s="14"/>
      <c r="AJE38" s="14"/>
      <c r="AJF38" s="14"/>
      <c r="AJG38" s="14"/>
      <c r="AJH38" s="14"/>
      <c r="AJI38" s="14"/>
      <c r="AJJ38" s="14"/>
      <c r="AJK38" s="14"/>
      <c r="AJL38" s="14"/>
      <c r="AJM38" s="14"/>
      <c r="AJN38" s="14"/>
      <c r="AJO38" s="14"/>
      <c r="AJP38" s="14"/>
      <c r="AJQ38" s="14"/>
      <c r="AJR38" s="14"/>
      <c r="AJS38" s="14"/>
      <c r="AJT38" s="14"/>
      <c r="AJU38" s="14"/>
      <c r="AJV38" s="14"/>
      <c r="AJW38" s="14"/>
      <c r="AJX38" s="14"/>
      <c r="AJY38" s="14"/>
      <c r="AJZ38" s="14"/>
      <c r="AKA38" s="14"/>
      <c r="AKB38" s="14"/>
      <c r="AKC38" s="14"/>
      <c r="AKD38" s="14"/>
      <c r="AKE38" s="14"/>
      <c r="AKF38" s="14"/>
      <c r="AKG38" s="14"/>
      <c r="AKH38" s="14"/>
      <c r="AKI38" s="14"/>
      <c r="AKJ38" s="14"/>
      <c r="AKK38" s="14"/>
      <c r="AKL38" s="14"/>
      <c r="AKM38" s="14"/>
      <c r="AKN38" s="14"/>
      <c r="AKO38" s="14"/>
      <c r="AKP38" s="14"/>
      <c r="AKQ38" s="14"/>
      <c r="AKR38" s="14"/>
      <c r="AKS38" s="14"/>
      <c r="AKT38" s="14"/>
      <c r="AKU38" s="14"/>
      <c r="AKV38" s="14"/>
      <c r="AKW38" s="14"/>
      <c r="AKX38" s="14"/>
      <c r="AKY38" s="14"/>
      <c r="AKZ38" s="14"/>
      <c r="ALA38" s="14"/>
      <c r="ALB38" s="14"/>
      <c r="ALC38" s="14"/>
      <c r="ALD38" s="14"/>
      <c r="ALE38" s="14"/>
      <c r="ALF38" s="14"/>
      <c r="ALG38" s="14"/>
      <c r="ALH38" s="14"/>
      <c r="ALI38" s="14"/>
      <c r="ALJ38" s="14"/>
      <c r="ALK38" s="14"/>
      <c r="ALL38" s="14"/>
      <c r="ALM38" s="14"/>
      <c r="ALN38" s="14"/>
      <c r="ALO38" s="14"/>
      <c r="ALP38" s="14"/>
      <c r="ALQ38" s="14"/>
      <c r="ALR38" s="14"/>
      <c r="ALS38" s="14"/>
      <c r="ALT38" s="14"/>
      <c r="ALU38" s="14"/>
      <c r="ALV38" s="14"/>
      <c r="ALW38" s="14"/>
      <c r="ALX38" s="14"/>
      <c r="ALY38" s="14"/>
      <c r="ALZ38" s="14"/>
      <c r="AMA38" s="14"/>
      <c r="AMB38" s="14"/>
      <c r="AMC38" s="14"/>
      <c r="AMD38" s="14"/>
      <c r="AME38" s="14"/>
      <c r="AMF38" s="14"/>
      <c r="AMG38" s="14"/>
      <c r="AMH38" s="14"/>
      <c r="AMI38" s="14"/>
      <c r="AMJ38" s="14"/>
      <c r="AMK38" s="14"/>
      <c r="AML38" s="14"/>
      <c r="AMM38" s="14"/>
      <c r="AMN38" s="14"/>
      <c r="AMO38" s="14"/>
      <c r="AMP38" s="14"/>
      <c r="AMQ38" s="14"/>
      <c r="AMR38" s="14"/>
      <c r="AMS38" s="14"/>
      <c r="AMT38" s="14"/>
      <c r="AMU38" s="14"/>
      <c r="AMV38" s="14"/>
      <c r="AMW38" s="14"/>
      <c r="AMX38" s="14"/>
      <c r="AMY38" s="14"/>
      <c r="AMZ38" s="14"/>
      <c r="ANA38" s="14"/>
      <c r="ANB38" s="14"/>
      <c r="ANC38" s="14"/>
      <c r="AND38" s="14"/>
      <c r="ANE38" s="14"/>
      <c r="ANF38" s="14"/>
      <c r="ANG38" s="14"/>
      <c r="ANH38" s="14"/>
      <c r="ANI38" s="14"/>
      <c r="ANJ38" s="14"/>
      <c r="ANK38" s="14"/>
      <c r="ANL38" s="14"/>
      <c r="ANM38" s="14"/>
      <c r="ANN38" s="14"/>
      <c r="ANO38" s="14"/>
      <c r="ANP38" s="14"/>
      <c r="ANQ38" s="14"/>
      <c r="ANR38" s="14"/>
      <c r="ANS38" s="14"/>
      <c r="ANT38" s="14"/>
      <c r="ANU38" s="14"/>
      <c r="ANV38" s="14"/>
      <c r="ANW38" s="14"/>
      <c r="ANX38" s="14"/>
      <c r="ANY38" s="14"/>
      <c r="ANZ38" s="14"/>
      <c r="AOA38" s="14"/>
      <c r="AOB38" s="14"/>
      <c r="AOC38" s="14"/>
      <c r="AOD38" s="14"/>
      <c r="AOE38" s="14"/>
      <c r="AOF38" s="14"/>
      <c r="AOG38" s="14"/>
      <c r="AOH38" s="14"/>
      <c r="AOI38" s="14"/>
      <c r="AOJ38" s="14"/>
      <c r="AOK38" s="14"/>
      <c r="AOL38" s="14"/>
      <c r="AOM38" s="14"/>
      <c r="AON38" s="14"/>
      <c r="AOO38" s="14"/>
      <c r="AOP38" s="14"/>
      <c r="AOQ38" s="14"/>
      <c r="AOR38" s="14"/>
      <c r="AOS38" s="14"/>
      <c r="AOT38" s="14"/>
      <c r="AOU38" s="14"/>
      <c r="AOV38" s="14"/>
      <c r="AOW38" s="14"/>
      <c r="AOX38" s="14"/>
      <c r="AOY38" s="14"/>
      <c r="AOZ38" s="14"/>
      <c r="APA38" s="14"/>
      <c r="APB38" s="14"/>
      <c r="APC38" s="14"/>
      <c r="APD38" s="14"/>
      <c r="APE38" s="14"/>
      <c r="APF38" s="14"/>
      <c r="APG38" s="14"/>
      <c r="APH38" s="14"/>
      <c r="API38" s="14"/>
      <c r="APJ38" s="14"/>
      <c r="APK38" s="14"/>
      <c r="APL38" s="14"/>
      <c r="APM38" s="14"/>
      <c r="APN38" s="14"/>
      <c r="APO38" s="14"/>
      <c r="APP38" s="14"/>
      <c r="APQ38" s="14"/>
      <c r="APR38" s="14"/>
      <c r="APS38" s="14"/>
      <c r="APT38" s="14"/>
      <c r="APU38" s="14"/>
      <c r="APV38" s="14"/>
      <c r="APW38" s="14"/>
      <c r="APX38" s="14"/>
      <c r="APY38" s="14"/>
      <c r="APZ38" s="14"/>
      <c r="AQA38" s="14"/>
      <c r="AQB38" s="14"/>
      <c r="AQC38" s="14"/>
      <c r="AQD38" s="14"/>
      <c r="AQE38" s="14"/>
      <c r="AQF38" s="14"/>
      <c r="AQG38" s="14"/>
      <c r="AQH38" s="14"/>
      <c r="AQI38" s="14"/>
      <c r="AQJ38" s="14"/>
      <c r="AQK38" s="14"/>
      <c r="AQL38" s="14"/>
      <c r="AQM38" s="14"/>
      <c r="AQN38" s="14"/>
      <c r="AQO38" s="14"/>
      <c r="AQP38" s="14"/>
      <c r="AQQ38" s="14"/>
      <c r="AQR38" s="14"/>
      <c r="AQS38" s="14"/>
      <c r="AQT38" s="14"/>
      <c r="AQU38" s="14"/>
      <c r="AQV38" s="14"/>
      <c r="AQW38" s="14"/>
      <c r="AQX38" s="14"/>
      <c r="AQY38" s="14"/>
      <c r="AQZ38" s="14"/>
      <c r="ARA38" s="14"/>
      <c r="ARB38" s="14"/>
      <c r="ARC38" s="14"/>
      <c r="ARD38" s="14"/>
      <c r="ARE38" s="14"/>
      <c r="ARF38" s="14"/>
      <c r="ARG38" s="14"/>
      <c r="ARH38" s="14"/>
      <c r="ARI38" s="14"/>
      <c r="ARJ38" s="14"/>
      <c r="ARK38" s="14"/>
      <c r="ARL38" s="14"/>
      <c r="ARM38" s="14"/>
      <c r="ARN38" s="14"/>
      <c r="ARO38" s="14"/>
      <c r="ARP38" s="14"/>
      <c r="ARQ38" s="14"/>
      <c r="ARR38" s="14"/>
      <c r="ARS38" s="14"/>
      <c r="ART38" s="14"/>
      <c r="ARU38" s="14"/>
      <c r="ARV38" s="14"/>
      <c r="ARW38" s="14"/>
      <c r="ARX38" s="14"/>
      <c r="ARY38" s="14"/>
      <c r="ARZ38" s="14"/>
      <c r="ASA38" s="14"/>
      <c r="ASB38" s="14"/>
      <c r="ASC38" s="14"/>
      <c r="ASD38" s="14"/>
      <c r="ASE38" s="14"/>
      <c r="ASF38" s="14"/>
      <c r="ASG38" s="14"/>
      <c r="ASH38" s="14"/>
      <c r="ASI38" s="14"/>
      <c r="ASJ38" s="14"/>
      <c r="ASK38" s="14"/>
      <c r="ASL38" s="14"/>
      <c r="ASM38" s="14"/>
      <c r="ASN38" s="14"/>
      <c r="ASO38" s="14"/>
      <c r="ASP38" s="14"/>
    </row>
    <row r="39" spans="5:1186">
      <c r="YS39" s="14"/>
      <c r="YT39" s="14"/>
      <c r="YU39" s="14"/>
      <c r="YV39" s="14"/>
      <c r="YW39" s="14"/>
      <c r="YX39" s="14"/>
      <c r="YY39" s="14"/>
      <c r="YZ39" s="14"/>
      <c r="ZA39" s="14"/>
      <c r="ZB39" s="14"/>
      <c r="ZC39" s="14"/>
      <c r="ZD39" s="14"/>
      <c r="ZE39" s="14"/>
      <c r="ZF39" s="14"/>
      <c r="ZG39" s="14"/>
      <c r="ZH39" s="14"/>
      <c r="ZI39" s="14"/>
      <c r="ZJ39" s="14"/>
      <c r="ZK39" s="14"/>
      <c r="ZL39" s="14"/>
      <c r="ZM39" s="14"/>
      <c r="ZN39" s="14"/>
      <c r="ZO39" s="14"/>
      <c r="ZP39" s="14"/>
      <c r="ZQ39" s="14"/>
      <c r="ZR39" s="14"/>
      <c r="ZS39" s="14"/>
      <c r="ZT39" s="14"/>
      <c r="ZU39" s="14"/>
      <c r="ZV39" s="14"/>
      <c r="ZW39" s="14"/>
      <c r="ZX39" s="14"/>
      <c r="ZY39" s="14"/>
      <c r="ZZ39" s="14"/>
      <c r="AAA39" s="14"/>
      <c r="AAB39" s="14"/>
      <c r="AAC39" s="14"/>
      <c r="AAD39" s="14"/>
      <c r="AAE39" s="14"/>
      <c r="AAF39" s="14"/>
      <c r="AAG39" s="14"/>
      <c r="AAH39" s="14"/>
      <c r="AAI39" s="14"/>
      <c r="AAJ39" s="14"/>
      <c r="AAK39" s="14"/>
      <c r="AAL39" s="14"/>
      <c r="AAM39" s="14"/>
      <c r="AAN39" s="14"/>
      <c r="AAO39" s="14"/>
      <c r="AAP39" s="14"/>
      <c r="AAQ39" s="14"/>
      <c r="AAR39" s="14"/>
      <c r="AAS39" s="14"/>
      <c r="AAT39" s="14"/>
      <c r="AAU39" s="14"/>
      <c r="AAV39" s="14"/>
      <c r="AAW39" s="14"/>
      <c r="AAX39" s="14"/>
      <c r="AAY39" s="14"/>
      <c r="AAZ39" s="14"/>
      <c r="ABA39" s="14"/>
      <c r="ABB39" s="14"/>
      <c r="ABC39" s="14"/>
      <c r="ABD39" s="14"/>
      <c r="ABE39" s="14"/>
      <c r="ABF39" s="14"/>
      <c r="ABG39" s="14"/>
      <c r="ABH39" s="14"/>
      <c r="ABI39" s="14"/>
      <c r="ABJ39" s="14"/>
      <c r="ABK39" s="14"/>
      <c r="ABL39" s="14"/>
      <c r="ABM39" s="14"/>
      <c r="ABN39" s="14"/>
      <c r="ABO39" s="14"/>
      <c r="ABP39" s="14"/>
      <c r="ABQ39" s="14"/>
      <c r="ABR39" s="14"/>
      <c r="ABS39" s="14"/>
      <c r="ABT39" s="14"/>
      <c r="ABU39" s="14"/>
      <c r="ABV39" s="14"/>
      <c r="ABW39" s="14"/>
      <c r="ABX39" s="14"/>
      <c r="ABY39" s="14"/>
      <c r="ABZ39" s="14"/>
      <c r="ACA39" s="14"/>
      <c r="ACB39" s="14"/>
      <c r="ACC39" s="14"/>
      <c r="ACD39" s="14"/>
      <c r="ACE39" s="14"/>
      <c r="ACF39" s="14"/>
      <c r="ACG39" s="14">
        <v>38</v>
      </c>
      <c r="ACH39" s="14" t="s">
        <v>1559</v>
      </c>
      <c r="ACI39" s="14"/>
      <c r="ACJ39" s="14"/>
      <c r="ACK39" s="14"/>
      <c r="ACL39" s="14"/>
      <c r="ACM39" s="14">
        <v>38</v>
      </c>
      <c r="ACN39" s="14" t="s">
        <v>1559</v>
      </c>
      <c r="ACO39" s="14"/>
      <c r="ACP39" s="14"/>
      <c r="ACQ39" s="14"/>
      <c r="ACR39" s="14"/>
      <c r="ACS39" s="14">
        <v>38</v>
      </c>
      <c r="ACT39" s="14" t="s">
        <v>1559</v>
      </c>
      <c r="ACU39" s="14"/>
      <c r="ACV39" s="14"/>
      <c r="ACW39" s="14"/>
      <c r="ACX39" s="14"/>
      <c r="ACY39" s="14">
        <v>38</v>
      </c>
      <c r="ACZ39" s="14" t="s">
        <v>1559</v>
      </c>
      <c r="ADA39" s="14"/>
      <c r="ADB39" s="14"/>
      <c r="ADC39" s="14"/>
      <c r="ADD39" s="14"/>
      <c r="ADE39" s="14">
        <v>38</v>
      </c>
      <c r="ADF39" s="14" t="s">
        <v>1559</v>
      </c>
      <c r="ADG39" s="14"/>
      <c r="ADH39" s="14"/>
      <c r="ADI39" s="14"/>
      <c r="ADJ39" s="14"/>
      <c r="ADK39" s="14">
        <v>38</v>
      </c>
      <c r="ADL39" s="14" t="s">
        <v>1559</v>
      </c>
      <c r="ADM39" s="14"/>
      <c r="ADN39" s="14"/>
      <c r="ADO39" s="14"/>
      <c r="ADP39" s="14"/>
      <c r="ADQ39" s="14">
        <v>38</v>
      </c>
      <c r="ADR39" s="14" t="s">
        <v>1559</v>
      </c>
      <c r="ADS39" s="14"/>
      <c r="ADT39" s="14"/>
      <c r="ADU39" s="14"/>
      <c r="ADV39" s="14"/>
      <c r="ADW39" s="14"/>
      <c r="ADX39" s="14"/>
      <c r="ADY39" s="14">
        <v>38</v>
      </c>
      <c r="ADZ39" s="14" t="s">
        <v>1559</v>
      </c>
      <c r="AEA39" s="14"/>
      <c r="AEB39" s="14"/>
      <c r="AEC39" s="14"/>
      <c r="AED39" s="14"/>
      <c r="AEE39" s="14"/>
      <c r="AEF39" s="14"/>
      <c r="AEG39" s="14">
        <v>38</v>
      </c>
      <c r="AEH39" s="14" t="s">
        <v>1559</v>
      </c>
      <c r="AEI39" s="14"/>
      <c r="AEJ39" s="14"/>
      <c r="AEK39" s="14"/>
      <c r="AEL39" s="14"/>
      <c r="AEM39" s="14"/>
      <c r="AEN39" s="14"/>
      <c r="AEO39" s="14">
        <v>38</v>
      </c>
      <c r="AEP39" s="14" t="s">
        <v>1559</v>
      </c>
      <c r="AEQ39" s="14"/>
      <c r="AER39" s="14"/>
      <c r="AES39" s="14"/>
      <c r="AET39" s="14"/>
      <c r="AEU39" s="14"/>
      <c r="AEV39" s="14"/>
      <c r="AEW39" s="14">
        <v>38</v>
      </c>
      <c r="AEX39" s="14" t="s">
        <v>1559</v>
      </c>
      <c r="AEY39" s="14"/>
      <c r="AEZ39" s="14"/>
      <c r="AFA39" s="14"/>
      <c r="AFB39" s="14"/>
      <c r="AFC39" s="14"/>
      <c r="AFD39" s="14"/>
      <c r="AFE39" s="14"/>
      <c r="AFF39" s="14"/>
      <c r="AFG39" s="14"/>
      <c r="AFH39" s="14"/>
      <c r="AFI39" s="14"/>
      <c r="AFJ39" s="14"/>
      <c r="AFK39" s="14"/>
      <c r="AFL39" s="14"/>
      <c r="AFM39" s="14"/>
      <c r="AFN39" s="14"/>
      <c r="AFO39" s="14"/>
      <c r="AFP39" s="14"/>
      <c r="AFQ39" s="14"/>
      <c r="AFR39" s="14"/>
      <c r="AFS39" s="14"/>
      <c r="AFT39" s="14"/>
      <c r="AFU39" s="14"/>
      <c r="AFV39" s="14"/>
      <c r="AFW39" s="14"/>
      <c r="AFX39" s="14"/>
      <c r="AFY39" s="14"/>
      <c r="AFZ39" s="14"/>
      <c r="AGA39" s="14"/>
      <c r="AGB39" s="14"/>
      <c r="AGC39" s="14"/>
      <c r="AGD39" s="14"/>
      <c r="AGE39" s="14"/>
      <c r="AGF39" s="14"/>
      <c r="AGG39" s="14"/>
      <c r="AGH39" s="14"/>
      <c r="AGI39" s="14"/>
      <c r="AGJ39" s="14"/>
      <c r="AGK39" s="14"/>
      <c r="AGL39" s="14"/>
      <c r="AGM39" s="14"/>
      <c r="AGN39" s="14"/>
      <c r="AGO39" s="14"/>
      <c r="AGP39" s="14"/>
      <c r="AGQ39" s="14"/>
      <c r="AGR39" s="14"/>
      <c r="AGS39" s="14"/>
      <c r="AGT39" s="14"/>
      <c r="AGU39" s="14"/>
      <c r="AGV39" s="14"/>
      <c r="AGW39" s="14"/>
      <c r="AGX39" s="14"/>
      <c r="AGY39" s="14"/>
      <c r="AGZ39" s="14"/>
      <c r="AHA39" s="14"/>
      <c r="AHB39" s="14"/>
      <c r="AHC39" s="14"/>
      <c r="AHD39" s="14"/>
      <c r="AHE39" s="14"/>
      <c r="AHF39" s="14"/>
      <c r="AHG39" s="14"/>
      <c r="AHH39" s="14"/>
      <c r="AHI39" s="14"/>
      <c r="AHJ39" s="14"/>
      <c r="AHK39" s="14"/>
      <c r="AHL39" s="14"/>
      <c r="AHM39" s="14"/>
      <c r="AHN39" s="14"/>
      <c r="AHO39" s="14"/>
      <c r="AHP39" s="14"/>
      <c r="AHQ39" s="14"/>
      <c r="AHR39" s="14"/>
      <c r="AHS39" s="14"/>
      <c r="AHT39" s="14"/>
      <c r="AHU39" s="14"/>
      <c r="AHV39" s="14"/>
      <c r="AHW39" s="14"/>
      <c r="AHX39" s="14"/>
      <c r="AHY39" s="14"/>
      <c r="AHZ39" s="14"/>
      <c r="AIA39" s="14"/>
      <c r="AIB39" s="14"/>
      <c r="AIC39" s="14"/>
      <c r="AID39" s="14"/>
      <c r="AIE39" s="14"/>
      <c r="AIF39" s="14"/>
      <c r="AIG39" s="14"/>
      <c r="AIH39" s="14"/>
      <c r="AII39" s="14"/>
      <c r="AIJ39" s="14"/>
      <c r="AIK39" s="14"/>
      <c r="AIL39" s="14"/>
      <c r="AIM39" s="14"/>
      <c r="AIN39" s="14"/>
      <c r="AIO39" s="14"/>
      <c r="AIP39" s="14"/>
      <c r="AIQ39" s="14"/>
      <c r="AIR39" s="14"/>
      <c r="AIS39" s="14"/>
      <c r="AIT39" s="14"/>
      <c r="AIU39" s="14"/>
      <c r="AIV39" s="14"/>
      <c r="AIW39" s="14"/>
      <c r="AIX39" s="14"/>
      <c r="AIY39" s="14"/>
      <c r="AIZ39" s="14"/>
      <c r="AJA39" s="14"/>
      <c r="AJB39" s="14"/>
      <c r="AJC39" s="14"/>
      <c r="AJD39" s="14"/>
      <c r="AJE39" s="14"/>
      <c r="AJF39" s="14"/>
      <c r="AJG39" s="14"/>
      <c r="AJH39" s="14"/>
      <c r="AJI39" s="14"/>
      <c r="AJJ39" s="14"/>
      <c r="AJK39" s="14"/>
      <c r="AJL39" s="14"/>
      <c r="AJM39" s="14"/>
      <c r="AJN39" s="14"/>
      <c r="AJO39" s="14"/>
      <c r="AJP39" s="14"/>
      <c r="AJQ39" s="14"/>
      <c r="AJR39" s="14"/>
      <c r="AJS39" s="14"/>
      <c r="AJT39" s="14"/>
      <c r="AJU39" s="14"/>
      <c r="AJV39" s="14"/>
      <c r="AJW39" s="14"/>
      <c r="AJX39" s="14"/>
      <c r="AJY39" s="14"/>
      <c r="AJZ39" s="14"/>
      <c r="AKA39" s="14"/>
      <c r="AKB39" s="14"/>
      <c r="AKC39" s="14"/>
      <c r="AKD39" s="14"/>
      <c r="AKE39" s="14"/>
      <c r="AKF39" s="14"/>
      <c r="AKG39" s="14"/>
      <c r="AKH39" s="14"/>
      <c r="AKI39" s="14"/>
      <c r="AKJ39" s="14"/>
      <c r="AKK39" s="14"/>
      <c r="AKL39" s="14"/>
      <c r="AKM39" s="14"/>
      <c r="AKN39" s="14"/>
      <c r="AKO39" s="14"/>
      <c r="AKP39" s="14"/>
      <c r="AKQ39" s="14"/>
      <c r="AKR39" s="14"/>
      <c r="AKS39" s="14"/>
      <c r="AKT39" s="14"/>
      <c r="AKU39" s="14"/>
      <c r="AKV39" s="14"/>
      <c r="AKW39" s="14"/>
      <c r="AKX39" s="14"/>
      <c r="AKY39" s="14"/>
      <c r="AKZ39" s="14"/>
      <c r="ALA39" s="14"/>
      <c r="ALB39" s="14"/>
      <c r="ALC39" s="14"/>
      <c r="ALD39" s="14"/>
      <c r="ALE39" s="14"/>
      <c r="ALF39" s="14"/>
      <c r="ALG39" s="14"/>
      <c r="ALH39" s="14"/>
      <c r="ALI39" s="14"/>
      <c r="ALJ39" s="14"/>
      <c r="ALK39" s="14"/>
      <c r="ALL39" s="14"/>
      <c r="ALM39" s="14"/>
      <c r="ALN39" s="14"/>
      <c r="ALO39" s="14"/>
      <c r="ALP39" s="14"/>
      <c r="ALQ39" s="14"/>
      <c r="ALR39" s="14"/>
      <c r="ALS39" s="14"/>
      <c r="ALT39" s="14"/>
      <c r="ALU39" s="14"/>
      <c r="ALV39" s="14"/>
      <c r="ALW39" s="14"/>
      <c r="ALX39" s="14"/>
      <c r="ALY39" s="14"/>
      <c r="ALZ39" s="14"/>
      <c r="AMA39" s="14"/>
      <c r="AMB39" s="14"/>
      <c r="AMC39" s="14"/>
      <c r="AMD39" s="14"/>
      <c r="AME39" s="14"/>
      <c r="AMF39" s="14"/>
      <c r="AMG39" s="14"/>
      <c r="AMH39" s="14"/>
      <c r="AMI39" s="14"/>
      <c r="AMJ39" s="14"/>
      <c r="AMK39" s="14"/>
      <c r="AML39" s="14"/>
      <c r="AMM39" s="14"/>
      <c r="AMN39" s="14"/>
      <c r="AMO39" s="14"/>
      <c r="AMP39" s="14"/>
      <c r="AMQ39" s="14"/>
      <c r="AMR39" s="14"/>
      <c r="AMS39" s="14"/>
      <c r="AMT39" s="14"/>
      <c r="AMU39" s="14"/>
      <c r="AMV39" s="14"/>
      <c r="AMW39" s="14"/>
      <c r="AMX39" s="14"/>
      <c r="AMY39" s="14"/>
      <c r="AMZ39" s="14"/>
      <c r="ANA39" s="14"/>
      <c r="ANB39" s="14"/>
      <c r="ANC39" s="14"/>
      <c r="AND39" s="14"/>
      <c r="ANE39" s="14"/>
      <c r="ANF39" s="14"/>
      <c r="ANG39" s="14"/>
      <c r="ANH39" s="14"/>
      <c r="ANI39" s="14"/>
      <c r="ANJ39" s="14"/>
      <c r="ANK39" s="14"/>
      <c r="ANL39" s="14"/>
      <c r="ANM39" s="14"/>
      <c r="ANN39" s="14"/>
      <c r="ANO39" s="14"/>
      <c r="ANP39" s="14"/>
      <c r="ANQ39" s="14"/>
      <c r="ANR39" s="14"/>
      <c r="ANS39" s="14"/>
      <c r="ANT39" s="14"/>
      <c r="ANU39" s="14"/>
      <c r="ANV39" s="14"/>
      <c r="ANW39" s="14"/>
      <c r="ANX39" s="14"/>
      <c r="ANY39" s="14"/>
      <c r="ANZ39" s="14"/>
      <c r="AOA39" s="14"/>
      <c r="AOB39" s="14"/>
      <c r="AOC39" s="14"/>
      <c r="AOD39" s="14"/>
      <c r="AOE39" s="14"/>
      <c r="AOF39" s="14"/>
      <c r="AOG39" s="14"/>
      <c r="AOH39" s="14"/>
      <c r="AOI39" s="14"/>
      <c r="AOJ39" s="14"/>
      <c r="AOK39" s="14"/>
      <c r="AOL39" s="14"/>
      <c r="AOM39" s="14"/>
      <c r="AON39" s="14"/>
      <c r="AOO39" s="14"/>
      <c r="AOP39" s="14"/>
      <c r="AOQ39" s="14"/>
      <c r="AOR39" s="14"/>
      <c r="AOS39" s="14"/>
      <c r="AOT39" s="14"/>
      <c r="AOU39" s="14"/>
      <c r="AOV39" s="14"/>
      <c r="AOW39" s="14"/>
      <c r="AOX39" s="14"/>
      <c r="AOY39" s="14"/>
      <c r="AOZ39" s="14"/>
      <c r="APA39" s="14"/>
      <c r="APB39" s="14"/>
      <c r="APC39" s="14"/>
      <c r="APD39" s="14"/>
      <c r="APE39" s="14"/>
      <c r="APF39" s="14"/>
      <c r="APG39" s="14"/>
      <c r="APH39" s="14"/>
      <c r="API39" s="14"/>
      <c r="APJ39" s="14"/>
      <c r="APK39" s="14"/>
      <c r="APL39" s="14"/>
      <c r="APM39" s="14"/>
      <c r="APN39" s="14"/>
      <c r="APO39" s="14"/>
      <c r="APP39" s="14"/>
      <c r="APQ39" s="14"/>
      <c r="APR39" s="14"/>
      <c r="APS39" s="14"/>
      <c r="APT39" s="14"/>
      <c r="APU39" s="14"/>
      <c r="APV39" s="14"/>
      <c r="APW39" s="14"/>
      <c r="APX39" s="14"/>
      <c r="APY39" s="14"/>
      <c r="APZ39" s="14"/>
      <c r="AQA39" s="14"/>
      <c r="AQB39" s="14"/>
      <c r="AQC39" s="14"/>
      <c r="AQD39" s="14"/>
      <c r="AQE39" s="14"/>
      <c r="AQF39" s="14"/>
      <c r="AQG39" s="14"/>
      <c r="AQH39" s="14"/>
      <c r="AQI39" s="14"/>
      <c r="AQJ39" s="14"/>
      <c r="AQK39" s="14"/>
      <c r="AQL39" s="14"/>
      <c r="AQM39" s="14"/>
      <c r="AQN39" s="14"/>
      <c r="AQO39" s="14"/>
      <c r="AQP39" s="14"/>
      <c r="AQQ39" s="14"/>
      <c r="AQR39" s="14"/>
      <c r="AQS39" s="14"/>
      <c r="AQT39" s="14"/>
      <c r="AQU39" s="14"/>
      <c r="AQV39" s="14"/>
      <c r="AQW39" s="14"/>
      <c r="AQX39" s="14"/>
      <c r="AQY39" s="14"/>
      <c r="AQZ39" s="14"/>
      <c r="ARA39" s="14"/>
      <c r="ARB39" s="14"/>
      <c r="ARC39" s="14"/>
      <c r="ARD39" s="14"/>
      <c r="ARE39" s="14"/>
      <c r="ARF39" s="14"/>
      <c r="ARG39" s="14"/>
      <c r="ARH39" s="14"/>
      <c r="ARI39" s="14"/>
      <c r="ARJ39" s="14"/>
      <c r="ARK39" s="14"/>
      <c r="ARL39" s="14"/>
      <c r="ARM39" s="14"/>
      <c r="ARN39" s="14"/>
      <c r="ARO39" s="14"/>
      <c r="ARP39" s="14"/>
      <c r="ARQ39" s="14"/>
      <c r="ARR39" s="14"/>
      <c r="ARS39" s="14"/>
      <c r="ART39" s="14"/>
      <c r="ARU39" s="14"/>
      <c r="ARV39" s="14"/>
      <c r="ARW39" s="14"/>
      <c r="ARX39" s="14"/>
      <c r="ARY39" s="14"/>
      <c r="ARZ39" s="14"/>
      <c r="ASA39" s="14"/>
      <c r="ASB39" s="14"/>
      <c r="ASC39" s="14"/>
      <c r="ASD39" s="14"/>
      <c r="ASE39" s="14"/>
      <c r="ASF39" s="14"/>
      <c r="ASG39" s="14"/>
      <c r="ASH39" s="14"/>
      <c r="ASI39" s="14"/>
      <c r="ASJ39" s="14"/>
      <c r="ASK39" s="14"/>
      <c r="ASL39" s="14"/>
      <c r="ASM39" s="14"/>
      <c r="ASN39" s="14"/>
      <c r="ASO39" s="14"/>
      <c r="ASP39" s="14"/>
    </row>
    <row r="40" spans="5:1186">
      <c r="YS40" s="14"/>
      <c r="YT40" s="14"/>
      <c r="YU40" s="14"/>
      <c r="YV40" s="14"/>
      <c r="YW40" s="14"/>
      <c r="YX40" s="14"/>
      <c r="YY40" s="14"/>
      <c r="YZ40" s="14"/>
      <c r="ZA40" s="14"/>
      <c r="ZB40" s="14"/>
      <c r="ZC40" s="14"/>
      <c r="ZD40" s="14"/>
      <c r="ZE40" s="14"/>
      <c r="ZF40" s="14"/>
      <c r="ZG40" s="14"/>
      <c r="ZH40" s="14"/>
      <c r="ZI40" s="14"/>
      <c r="ZJ40" s="14"/>
      <c r="ZK40" s="14"/>
      <c r="ZL40" s="14"/>
      <c r="ZM40" s="14"/>
      <c r="ZN40" s="14"/>
      <c r="ZO40" s="14"/>
      <c r="ZP40" s="14"/>
      <c r="ZQ40" s="14"/>
      <c r="ZR40" s="14"/>
      <c r="ZS40" s="14"/>
      <c r="ZT40" s="14"/>
      <c r="ZU40" s="14"/>
      <c r="ZV40" s="14"/>
      <c r="ZW40" s="14"/>
      <c r="ZX40" s="14"/>
      <c r="ZY40" s="14"/>
      <c r="ZZ40" s="14"/>
      <c r="AAA40" s="14"/>
      <c r="AAB40" s="14"/>
      <c r="AAC40" s="14"/>
      <c r="AAD40" s="14"/>
      <c r="AAE40" s="14"/>
      <c r="AAF40" s="14"/>
      <c r="AAG40" s="14"/>
      <c r="AAH40" s="14"/>
      <c r="AAI40" s="14"/>
      <c r="AAJ40" s="14"/>
      <c r="AAK40" s="14"/>
      <c r="AAL40" s="14"/>
      <c r="AAM40" s="14"/>
      <c r="AAN40" s="14"/>
      <c r="AAO40" s="14"/>
      <c r="AAP40" s="14"/>
      <c r="AAQ40" s="14"/>
      <c r="AAR40" s="14"/>
      <c r="AAS40" s="14"/>
      <c r="AAT40" s="14"/>
      <c r="AAU40" s="14"/>
      <c r="AAV40" s="14"/>
      <c r="AAW40" s="14"/>
      <c r="AAX40" s="14"/>
      <c r="AAY40" s="14"/>
      <c r="AAZ40" s="14"/>
      <c r="ABA40" s="14"/>
      <c r="ABB40" s="14"/>
      <c r="ABC40" s="14"/>
      <c r="ABD40" s="14"/>
      <c r="ABE40" s="14"/>
      <c r="ABF40" s="14"/>
      <c r="ABG40" s="14"/>
      <c r="ABH40" s="14"/>
      <c r="ABI40" s="14"/>
      <c r="ABJ40" s="14"/>
      <c r="ABK40" s="14"/>
      <c r="ABL40" s="14"/>
      <c r="ABM40" s="14"/>
      <c r="ABN40" s="14"/>
      <c r="ABO40" s="14"/>
      <c r="ABP40" s="14"/>
      <c r="ABQ40" s="14"/>
      <c r="ABR40" s="14"/>
      <c r="ABS40" s="14"/>
      <c r="ABT40" s="14"/>
      <c r="ABU40" s="14"/>
      <c r="ABV40" s="14"/>
      <c r="ABW40" s="14"/>
      <c r="ABX40" s="14"/>
      <c r="ABY40" s="14"/>
      <c r="ABZ40" s="14"/>
      <c r="ACA40" s="14"/>
      <c r="ACB40" s="14"/>
      <c r="ACC40" s="14"/>
      <c r="ACD40" s="14"/>
      <c r="ACE40" s="14"/>
      <c r="ACF40" s="14"/>
      <c r="ACG40" s="14">
        <v>39</v>
      </c>
      <c r="ACH40" s="14" t="s">
        <v>1016</v>
      </c>
      <c r="ACI40" s="14"/>
      <c r="ACJ40" s="14"/>
      <c r="ACK40" s="14"/>
      <c r="ACL40" s="14"/>
      <c r="ACM40" s="14">
        <v>39</v>
      </c>
      <c r="ACN40" s="14" t="s">
        <v>1016</v>
      </c>
      <c r="ACO40" s="14"/>
      <c r="ACP40" s="14"/>
      <c r="ACQ40" s="14"/>
      <c r="ACR40" s="14"/>
      <c r="ACS40" s="14">
        <v>39</v>
      </c>
      <c r="ACT40" s="14" t="s">
        <v>1016</v>
      </c>
      <c r="ACU40" s="14"/>
      <c r="ACV40" s="14"/>
      <c r="ACW40" s="14"/>
      <c r="ACX40" s="14"/>
      <c r="ACY40" s="14">
        <v>39</v>
      </c>
      <c r="ACZ40" s="14" t="s">
        <v>1016</v>
      </c>
      <c r="ADA40" s="14"/>
      <c r="ADB40" s="14"/>
      <c r="ADC40" s="14"/>
      <c r="ADD40" s="14"/>
      <c r="ADE40" s="14">
        <v>39</v>
      </c>
      <c r="ADF40" s="14" t="s">
        <v>1016</v>
      </c>
      <c r="ADG40" s="14"/>
      <c r="ADH40" s="14"/>
      <c r="ADI40" s="14"/>
      <c r="ADJ40" s="14"/>
      <c r="ADK40" s="14">
        <v>39</v>
      </c>
      <c r="ADL40" s="14" t="s">
        <v>1016</v>
      </c>
      <c r="ADM40" s="14"/>
      <c r="ADN40" s="14"/>
      <c r="ADO40" s="14"/>
      <c r="ADP40" s="14"/>
      <c r="ADQ40" s="14">
        <v>39</v>
      </c>
      <c r="ADR40" s="14" t="s">
        <v>1016</v>
      </c>
      <c r="ADS40" s="14"/>
      <c r="ADT40" s="14"/>
      <c r="ADU40" s="14"/>
      <c r="ADV40" s="14"/>
      <c r="ADW40" s="14"/>
      <c r="ADX40" s="14"/>
      <c r="ADY40" s="14">
        <v>39</v>
      </c>
      <c r="ADZ40" s="14" t="s">
        <v>1016</v>
      </c>
      <c r="AEA40" s="14"/>
      <c r="AEB40" s="14"/>
      <c r="AEC40" s="14"/>
      <c r="AED40" s="14"/>
      <c r="AEE40" s="14"/>
      <c r="AEF40" s="14"/>
      <c r="AEG40" s="14">
        <v>39</v>
      </c>
      <c r="AEH40" s="14" t="s">
        <v>1016</v>
      </c>
      <c r="AEI40" s="14"/>
      <c r="AEJ40" s="14"/>
      <c r="AEK40" s="14"/>
      <c r="AEL40" s="14"/>
      <c r="AEM40" s="14"/>
      <c r="AEN40" s="14"/>
      <c r="AEO40" s="14">
        <v>39</v>
      </c>
      <c r="AEP40" s="14" t="s">
        <v>1016</v>
      </c>
      <c r="AEQ40" s="14"/>
      <c r="AER40" s="14"/>
      <c r="AES40" s="14"/>
      <c r="AET40" s="14"/>
      <c r="AEU40" s="14"/>
      <c r="AEV40" s="14"/>
      <c r="AEW40" s="14">
        <v>39</v>
      </c>
      <c r="AEX40" s="14" t="s">
        <v>1016</v>
      </c>
      <c r="AEY40" s="14"/>
      <c r="AEZ40" s="14"/>
      <c r="AFA40" s="14"/>
      <c r="AFB40" s="14"/>
      <c r="AFC40" s="14"/>
      <c r="AFD40" s="14"/>
      <c r="AFE40" s="14"/>
      <c r="AFF40" s="14"/>
      <c r="AFG40" s="14"/>
      <c r="AFH40" s="14"/>
      <c r="AFI40" s="14"/>
      <c r="AFJ40" s="14"/>
      <c r="AFK40" s="14"/>
      <c r="AFL40" s="14"/>
      <c r="AFM40" s="14"/>
      <c r="AFN40" s="14"/>
      <c r="AFO40" s="14"/>
      <c r="AFP40" s="14"/>
      <c r="AFQ40" s="14"/>
      <c r="AFR40" s="14"/>
      <c r="AFS40" s="14"/>
      <c r="AFT40" s="14"/>
      <c r="AFU40" s="14"/>
      <c r="AFV40" s="14"/>
      <c r="AFW40" s="14"/>
      <c r="AFX40" s="14"/>
      <c r="AFY40" s="14"/>
      <c r="AFZ40" s="14"/>
      <c r="AGA40" s="14"/>
      <c r="AGB40" s="14"/>
      <c r="AGC40" s="14"/>
      <c r="AGD40" s="14"/>
      <c r="AGE40" s="14"/>
      <c r="AGF40" s="14"/>
      <c r="AGG40" s="14"/>
      <c r="AGH40" s="14"/>
      <c r="AGI40" s="14"/>
      <c r="AGJ40" s="14"/>
      <c r="AGK40" s="14"/>
      <c r="AGL40" s="14"/>
      <c r="AGM40" s="14"/>
      <c r="AGN40" s="14"/>
      <c r="AGO40" s="14"/>
      <c r="AGP40" s="14"/>
      <c r="AGQ40" s="14"/>
      <c r="AGR40" s="14"/>
      <c r="AGS40" s="14"/>
      <c r="AGT40" s="14"/>
      <c r="AGU40" s="14"/>
      <c r="AGV40" s="14"/>
      <c r="AGW40" s="14"/>
      <c r="AGX40" s="14"/>
      <c r="AGY40" s="14"/>
      <c r="AGZ40" s="14"/>
      <c r="AHA40" s="14"/>
      <c r="AHB40" s="14"/>
      <c r="AHC40" s="14"/>
      <c r="AHD40" s="14"/>
      <c r="AHE40" s="14"/>
      <c r="AHF40" s="14"/>
      <c r="AHG40" s="14"/>
      <c r="AHH40" s="14"/>
      <c r="AHI40" s="14"/>
      <c r="AHJ40" s="14"/>
      <c r="AHK40" s="14"/>
      <c r="AHL40" s="14"/>
      <c r="AHM40" s="14"/>
      <c r="AHN40" s="14"/>
      <c r="AHO40" s="14"/>
      <c r="AHP40" s="14"/>
      <c r="AHQ40" s="14"/>
      <c r="AHR40" s="14"/>
      <c r="AHS40" s="14"/>
      <c r="AHT40" s="14"/>
      <c r="AHU40" s="14"/>
      <c r="AHV40" s="14"/>
      <c r="AHW40" s="14"/>
      <c r="AHX40" s="14"/>
      <c r="AHY40" s="14"/>
      <c r="AHZ40" s="14"/>
      <c r="AIA40" s="14"/>
      <c r="AIB40" s="14"/>
      <c r="AIC40" s="14"/>
      <c r="AID40" s="14"/>
      <c r="AIE40" s="14"/>
      <c r="AIF40" s="14"/>
      <c r="AIG40" s="14"/>
      <c r="AIH40" s="14"/>
      <c r="AII40" s="14"/>
      <c r="AIJ40" s="14"/>
      <c r="AIK40" s="14"/>
      <c r="AIL40" s="14"/>
      <c r="AIM40" s="14"/>
      <c r="AIN40" s="14"/>
      <c r="AIO40" s="14"/>
      <c r="AIP40" s="14"/>
      <c r="AIQ40" s="14"/>
      <c r="AIR40" s="14"/>
      <c r="AIS40" s="14"/>
      <c r="AIT40" s="14"/>
      <c r="AIU40" s="14"/>
      <c r="AIV40" s="14"/>
      <c r="AIW40" s="14"/>
      <c r="AIX40" s="14"/>
      <c r="AIY40" s="14"/>
      <c r="AIZ40" s="14"/>
      <c r="AJA40" s="14"/>
      <c r="AJB40" s="14"/>
      <c r="AJC40" s="14"/>
      <c r="AJD40" s="14"/>
      <c r="AJE40" s="14"/>
      <c r="AJF40" s="14"/>
      <c r="AJG40" s="14"/>
      <c r="AJH40" s="14"/>
      <c r="AJI40" s="14"/>
      <c r="AJJ40" s="14"/>
      <c r="AJK40" s="14"/>
      <c r="AJL40" s="14"/>
      <c r="AJM40" s="14"/>
      <c r="AJN40" s="14"/>
      <c r="AJO40" s="14"/>
      <c r="AJP40" s="14"/>
      <c r="AJQ40" s="14"/>
      <c r="AJR40" s="14"/>
      <c r="AJS40" s="14"/>
      <c r="AJT40" s="14"/>
      <c r="AJU40" s="14"/>
      <c r="AJV40" s="14"/>
      <c r="AJW40" s="14"/>
      <c r="AJX40" s="14"/>
      <c r="AJY40" s="14"/>
      <c r="AJZ40" s="14"/>
      <c r="AKA40" s="14"/>
      <c r="AKB40" s="14"/>
      <c r="AKC40" s="14"/>
      <c r="AKD40" s="14"/>
      <c r="AKE40" s="14"/>
      <c r="AKF40" s="14"/>
      <c r="AKG40" s="14"/>
      <c r="AKH40" s="14"/>
      <c r="AKI40" s="14"/>
      <c r="AKJ40" s="14"/>
      <c r="AKK40" s="14"/>
      <c r="AKL40" s="14"/>
      <c r="AKM40" s="14"/>
      <c r="AKN40" s="14"/>
      <c r="AKO40" s="14"/>
      <c r="AKP40" s="14"/>
      <c r="AKQ40" s="14"/>
      <c r="AKR40" s="14"/>
      <c r="AKS40" s="14"/>
      <c r="AKT40" s="14"/>
      <c r="AKU40" s="14"/>
      <c r="AKV40" s="14"/>
      <c r="AKW40" s="14"/>
      <c r="AKX40" s="14"/>
      <c r="AKY40" s="14"/>
      <c r="AKZ40" s="14"/>
      <c r="ALA40" s="14"/>
      <c r="ALB40" s="14"/>
      <c r="ALC40" s="14"/>
      <c r="ALD40" s="14"/>
      <c r="ALE40" s="14"/>
      <c r="ALF40" s="14"/>
      <c r="ALG40" s="14"/>
      <c r="ALH40" s="14"/>
      <c r="ALI40" s="14"/>
      <c r="ALJ40" s="14"/>
      <c r="ALK40" s="14"/>
      <c r="ALL40" s="14"/>
      <c r="ALM40" s="14"/>
      <c r="ALN40" s="14"/>
      <c r="ALO40" s="14"/>
      <c r="ALP40" s="14"/>
      <c r="ALQ40" s="14"/>
      <c r="ALR40" s="14"/>
      <c r="ALS40" s="14"/>
      <c r="ALT40" s="14"/>
      <c r="ALU40" s="14"/>
      <c r="ALV40" s="14"/>
      <c r="ALW40" s="14"/>
      <c r="ALX40" s="14"/>
      <c r="ALY40" s="14"/>
      <c r="ALZ40" s="14"/>
      <c r="AMA40" s="14"/>
      <c r="AMB40" s="14"/>
      <c r="AMC40" s="14"/>
      <c r="AMD40" s="14"/>
      <c r="AME40" s="14"/>
      <c r="AMF40" s="14"/>
      <c r="AMG40" s="14"/>
      <c r="AMH40" s="14"/>
      <c r="AMI40" s="14"/>
      <c r="AMJ40" s="14"/>
      <c r="AMK40" s="14"/>
      <c r="AML40" s="14"/>
      <c r="AMM40" s="14"/>
      <c r="AMN40" s="14"/>
      <c r="AMO40" s="14"/>
      <c r="AMP40" s="14"/>
      <c r="AMQ40" s="14"/>
      <c r="AMR40" s="14"/>
      <c r="AMS40" s="14"/>
      <c r="AMT40" s="14"/>
      <c r="AMU40" s="14"/>
      <c r="AMV40" s="14"/>
      <c r="AMW40" s="14"/>
      <c r="AMX40" s="14"/>
      <c r="AMY40" s="14"/>
      <c r="AMZ40" s="14"/>
      <c r="ANA40" s="14"/>
      <c r="ANB40" s="14"/>
      <c r="ANC40" s="14"/>
      <c r="AND40" s="14"/>
      <c r="ANE40" s="14"/>
      <c r="ANF40" s="14"/>
      <c r="ANG40" s="14"/>
      <c r="ANH40" s="14"/>
      <c r="ANI40" s="14"/>
      <c r="ANJ40" s="14"/>
      <c r="ANK40" s="14"/>
      <c r="ANL40" s="14"/>
      <c r="ANM40" s="14"/>
      <c r="ANN40" s="14"/>
      <c r="ANO40" s="14"/>
      <c r="ANP40" s="14"/>
      <c r="ANQ40" s="14"/>
      <c r="ANR40" s="14"/>
      <c r="ANS40" s="14"/>
      <c r="ANT40" s="14"/>
      <c r="ANU40" s="14"/>
      <c r="ANV40" s="14"/>
      <c r="ANW40" s="14"/>
      <c r="ANX40" s="14"/>
      <c r="ANY40" s="14"/>
      <c r="ANZ40" s="14"/>
      <c r="AOA40" s="14"/>
      <c r="AOB40" s="14"/>
      <c r="AOC40" s="14"/>
      <c r="AOD40" s="14"/>
      <c r="AOE40" s="14"/>
      <c r="AOF40" s="14"/>
      <c r="AOG40" s="14"/>
      <c r="AOH40" s="14"/>
      <c r="AOI40" s="14"/>
      <c r="AOJ40" s="14"/>
      <c r="AOK40" s="14"/>
      <c r="AOL40" s="14"/>
      <c r="AOM40" s="14"/>
      <c r="AON40" s="14"/>
      <c r="AOO40" s="14"/>
      <c r="AOP40" s="14"/>
      <c r="AOQ40" s="14"/>
      <c r="AOR40" s="14"/>
      <c r="AOS40" s="14"/>
      <c r="AOT40" s="14"/>
      <c r="AOU40" s="14"/>
      <c r="AOV40" s="14"/>
      <c r="AOW40" s="14"/>
      <c r="AOX40" s="14"/>
      <c r="AOY40" s="14"/>
      <c r="AOZ40" s="14"/>
      <c r="APA40" s="14"/>
      <c r="APB40" s="14"/>
      <c r="APC40" s="14"/>
      <c r="APD40" s="14"/>
      <c r="APE40" s="14"/>
      <c r="APF40" s="14"/>
      <c r="APG40" s="14"/>
      <c r="APH40" s="14"/>
      <c r="API40" s="14"/>
      <c r="APJ40" s="14"/>
      <c r="APK40" s="14"/>
      <c r="APL40" s="14"/>
      <c r="APM40" s="14"/>
      <c r="APN40" s="14"/>
      <c r="APO40" s="14"/>
      <c r="APP40" s="14"/>
      <c r="APQ40" s="14"/>
      <c r="APR40" s="14"/>
      <c r="APS40" s="14"/>
      <c r="APT40" s="14"/>
      <c r="APU40" s="14"/>
      <c r="APV40" s="14"/>
      <c r="APW40" s="14"/>
      <c r="APX40" s="14"/>
      <c r="APY40" s="14"/>
      <c r="APZ40" s="14"/>
      <c r="AQA40" s="14"/>
      <c r="AQB40" s="14"/>
      <c r="AQC40" s="14"/>
      <c r="AQD40" s="14"/>
      <c r="AQE40" s="14"/>
      <c r="AQF40" s="14"/>
      <c r="AQG40" s="14"/>
      <c r="AQH40" s="14"/>
      <c r="AQI40" s="14"/>
      <c r="AQJ40" s="14"/>
      <c r="AQK40" s="14"/>
      <c r="AQL40" s="14"/>
      <c r="AQM40" s="14"/>
      <c r="AQN40" s="14"/>
      <c r="AQO40" s="14"/>
      <c r="AQP40" s="14"/>
      <c r="AQQ40" s="14"/>
      <c r="AQR40" s="14"/>
      <c r="AQS40" s="14"/>
      <c r="AQT40" s="14"/>
      <c r="AQU40" s="14"/>
      <c r="AQV40" s="14"/>
      <c r="AQW40" s="14"/>
      <c r="AQX40" s="14"/>
      <c r="AQY40" s="14"/>
      <c r="AQZ40" s="14"/>
      <c r="ARA40" s="14"/>
      <c r="ARB40" s="14"/>
      <c r="ARC40" s="14"/>
      <c r="ARD40" s="14"/>
      <c r="ARE40" s="14"/>
      <c r="ARF40" s="14"/>
      <c r="ARG40" s="14"/>
      <c r="ARH40" s="14"/>
      <c r="ARI40" s="14"/>
      <c r="ARJ40" s="14"/>
      <c r="ARK40" s="14"/>
      <c r="ARL40" s="14"/>
      <c r="ARM40" s="14"/>
      <c r="ARN40" s="14"/>
      <c r="ARO40" s="14"/>
      <c r="ARP40" s="14"/>
      <c r="ARQ40" s="14"/>
      <c r="ARR40" s="14"/>
      <c r="ARS40" s="14"/>
      <c r="ART40" s="14"/>
      <c r="ARU40" s="14"/>
      <c r="ARV40" s="14"/>
      <c r="ARW40" s="14"/>
      <c r="ARX40" s="14"/>
      <c r="ARY40" s="14"/>
      <c r="ARZ40" s="14"/>
      <c r="ASA40" s="14"/>
      <c r="ASB40" s="14"/>
      <c r="ASC40" s="14"/>
      <c r="ASD40" s="14"/>
      <c r="ASE40" s="14"/>
      <c r="ASF40" s="14"/>
      <c r="ASG40" s="14"/>
      <c r="ASH40" s="14"/>
      <c r="ASI40" s="14"/>
      <c r="ASJ40" s="14"/>
      <c r="ASK40" s="14"/>
      <c r="ASL40" s="14"/>
      <c r="ASM40" s="14"/>
      <c r="ASN40" s="14"/>
      <c r="ASO40" s="14"/>
      <c r="ASP40" s="14"/>
    </row>
    <row r="41" spans="5:1186">
      <c r="YS41" s="14"/>
      <c r="YT41" s="14"/>
      <c r="YU41" s="14"/>
      <c r="YV41" s="14"/>
      <c r="YW41" s="14"/>
      <c r="YX41" s="14"/>
      <c r="YY41" s="14"/>
      <c r="YZ41" s="14"/>
      <c r="ZA41" s="14"/>
      <c r="ZB41" s="14"/>
      <c r="ZC41" s="14"/>
      <c r="ZD41" s="14"/>
      <c r="ZE41" s="14"/>
      <c r="ZF41" s="14"/>
      <c r="ZG41" s="14"/>
      <c r="ZH41" s="14"/>
      <c r="ZI41" s="14"/>
      <c r="ZJ41" s="14"/>
      <c r="ZK41" s="14"/>
      <c r="ZL41" s="14"/>
      <c r="ZM41" s="14"/>
      <c r="ZN41" s="14"/>
      <c r="ZO41" s="14"/>
      <c r="ZP41" s="14"/>
      <c r="ZQ41" s="14"/>
      <c r="ZR41" s="14"/>
      <c r="ZS41" s="14"/>
      <c r="ZT41" s="14"/>
      <c r="ZU41" s="14"/>
      <c r="ZV41" s="14"/>
      <c r="ZW41" s="14"/>
      <c r="ZX41" s="14"/>
      <c r="ZY41" s="14"/>
      <c r="ZZ41" s="14"/>
      <c r="AAA41" s="14"/>
      <c r="AAB41" s="14"/>
      <c r="AAC41" s="14"/>
      <c r="AAD41" s="14"/>
      <c r="AAE41" s="14"/>
      <c r="AAF41" s="14"/>
      <c r="AAG41" s="14"/>
      <c r="AAH41" s="14"/>
      <c r="AAI41" s="14"/>
      <c r="AAJ41" s="14"/>
      <c r="AAK41" s="14"/>
      <c r="AAL41" s="14"/>
      <c r="AAM41" s="14"/>
      <c r="AAN41" s="14"/>
      <c r="AAO41" s="14"/>
      <c r="AAP41" s="14"/>
      <c r="AAQ41" s="14"/>
      <c r="AAR41" s="14"/>
      <c r="AAS41" s="14"/>
      <c r="AAT41" s="14"/>
      <c r="AAU41" s="14"/>
      <c r="AAV41" s="14"/>
      <c r="AAW41" s="14"/>
      <c r="AAX41" s="14"/>
      <c r="AAY41" s="14"/>
      <c r="AAZ41" s="14"/>
      <c r="ABA41" s="14"/>
      <c r="ABB41" s="14"/>
      <c r="ABC41" s="14"/>
      <c r="ABD41" s="14"/>
      <c r="ABE41" s="14"/>
      <c r="ABF41" s="14"/>
      <c r="ABG41" s="14"/>
      <c r="ABH41" s="14"/>
      <c r="ABI41" s="14"/>
      <c r="ABJ41" s="14"/>
      <c r="ABK41" s="14"/>
      <c r="ABL41" s="14"/>
      <c r="ABM41" s="14"/>
      <c r="ABN41" s="14"/>
      <c r="ABO41" s="14"/>
      <c r="ABP41" s="14"/>
      <c r="ABQ41" s="14"/>
      <c r="ABR41" s="14"/>
      <c r="ABS41" s="14"/>
      <c r="ABT41" s="14"/>
      <c r="ABU41" s="14"/>
      <c r="ABV41" s="14"/>
      <c r="ABW41" s="14"/>
      <c r="ABX41" s="14"/>
      <c r="ABY41" s="14"/>
      <c r="ABZ41" s="14"/>
      <c r="ACA41" s="14"/>
      <c r="ACB41" s="14"/>
      <c r="ACC41" s="14"/>
      <c r="ACD41" s="14"/>
      <c r="ACE41" s="14"/>
      <c r="ACF41" s="14"/>
      <c r="ACG41" s="14">
        <v>40</v>
      </c>
      <c r="ACH41" s="14" t="s">
        <v>1561</v>
      </c>
      <c r="ACI41" s="14"/>
      <c r="ACJ41" s="14"/>
      <c r="ACK41" s="14"/>
      <c r="ACL41" s="14"/>
      <c r="ACM41" s="14">
        <v>40</v>
      </c>
      <c r="ACN41" s="14" t="s">
        <v>1561</v>
      </c>
      <c r="ACO41" s="14"/>
      <c r="ACP41" s="14"/>
      <c r="ACQ41" s="14"/>
      <c r="ACR41" s="14"/>
      <c r="ACS41" s="14">
        <v>40</v>
      </c>
      <c r="ACT41" s="14" t="s">
        <v>1561</v>
      </c>
      <c r="ACU41" s="14"/>
      <c r="ACV41" s="14"/>
      <c r="ACW41" s="14"/>
      <c r="ACX41" s="14"/>
      <c r="ACY41" s="14">
        <v>40</v>
      </c>
      <c r="ACZ41" s="14" t="s">
        <v>1561</v>
      </c>
      <c r="ADA41" s="14"/>
      <c r="ADB41" s="14"/>
      <c r="ADC41" s="14"/>
      <c r="ADD41" s="14"/>
      <c r="ADE41" s="14">
        <v>40</v>
      </c>
      <c r="ADF41" s="14" t="s">
        <v>1561</v>
      </c>
      <c r="ADG41" s="14"/>
      <c r="ADH41" s="14"/>
      <c r="ADI41" s="14"/>
      <c r="ADJ41" s="14"/>
      <c r="ADK41" s="14">
        <v>40</v>
      </c>
      <c r="ADL41" s="14" t="s">
        <v>1561</v>
      </c>
      <c r="ADM41" s="14"/>
      <c r="ADN41" s="14"/>
      <c r="ADO41" s="14"/>
      <c r="ADP41" s="14"/>
      <c r="ADQ41" s="14">
        <v>40</v>
      </c>
      <c r="ADR41" s="14" t="s">
        <v>1561</v>
      </c>
      <c r="ADS41" s="14"/>
      <c r="ADT41" s="14"/>
      <c r="ADU41" s="14"/>
      <c r="ADV41" s="14"/>
      <c r="ADW41" s="14"/>
      <c r="ADX41" s="14"/>
      <c r="ADY41" s="14">
        <v>40</v>
      </c>
      <c r="ADZ41" s="14" t="s">
        <v>1561</v>
      </c>
      <c r="AEA41" s="14"/>
      <c r="AEB41" s="14"/>
      <c r="AEC41" s="14"/>
      <c r="AED41" s="14"/>
      <c r="AEE41" s="14"/>
      <c r="AEF41" s="14"/>
      <c r="AEG41" s="14">
        <v>40</v>
      </c>
      <c r="AEH41" s="14" t="s">
        <v>1561</v>
      </c>
      <c r="AEI41" s="14"/>
      <c r="AEJ41" s="14"/>
      <c r="AEK41" s="14"/>
      <c r="AEL41" s="14"/>
      <c r="AEM41" s="14"/>
      <c r="AEN41" s="14"/>
      <c r="AEO41" s="14">
        <v>40</v>
      </c>
      <c r="AEP41" s="14" t="s">
        <v>1561</v>
      </c>
      <c r="AEQ41" s="14"/>
      <c r="AER41" s="14"/>
      <c r="AES41" s="14"/>
      <c r="AET41" s="14"/>
      <c r="AEU41" s="14"/>
      <c r="AEV41" s="14"/>
      <c r="AEW41" s="14">
        <v>40</v>
      </c>
      <c r="AEX41" s="14" t="s">
        <v>1561</v>
      </c>
      <c r="AEY41" s="14"/>
      <c r="AEZ41" s="14"/>
      <c r="AFA41" s="14"/>
      <c r="AFB41" s="14"/>
      <c r="AFC41" s="14"/>
      <c r="AFD41" s="14"/>
      <c r="AFE41" s="14"/>
      <c r="AFF41" s="14"/>
      <c r="AFG41" s="14"/>
      <c r="AFH41" s="14"/>
      <c r="AFI41" s="14"/>
      <c r="AFJ41" s="14"/>
      <c r="AFK41" s="14"/>
      <c r="AFL41" s="14"/>
      <c r="AFM41" s="14"/>
      <c r="AFN41" s="14"/>
      <c r="AFO41" s="14"/>
      <c r="AFP41" s="14"/>
      <c r="AFQ41" s="14"/>
      <c r="AFR41" s="14"/>
      <c r="AFS41" s="14"/>
      <c r="AFT41" s="14"/>
      <c r="AFU41" s="14"/>
      <c r="AFV41" s="14"/>
      <c r="AFW41" s="14"/>
      <c r="AFX41" s="14"/>
      <c r="AFY41" s="14"/>
      <c r="AFZ41" s="14"/>
      <c r="AGA41" s="14"/>
      <c r="AGB41" s="14"/>
      <c r="AGC41" s="14"/>
      <c r="AGD41" s="14"/>
      <c r="AGE41" s="14"/>
      <c r="AGF41" s="14"/>
      <c r="AGG41" s="14"/>
      <c r="AGH41" s="14"/>
      <c r="AGI41" s="14"/>
      <c r="AGJ41" s="14"/>
      <c r="AGK41" s="14"/>
      <c r="AGL41" s="14"/>
      <c r="AGM41" s="14"/>
      <c r="AGN41" s="14"/>
      <c r="AGO41" s="14"/>
      <c r="AGP41" s="14"/>
      <c r="AGQ41" s="14"/>
      <c r="AGR41" s="14"/>
      <c r="AGS41" s="14"/>
      <c r="AGT41" s="14"/>
      <c r="AGU41" s="14"/>
      <c r="AGV41" s="14"/>
      <c r="AGW41" s="14"/>
      <c r="AGX41" s="14"/>
      <c r="AGY41" s="14"/>
      <c r="AGZ41" s="14"/>
      <c r="AHA41" s="14"/>
      <c r="AHB41" s="14"/>
      <c r="AHC41" s="14"/>
      <c r="AHD41" s="14"/>
      <c r="AHE41" s="14"/>
      <c r="AHF41" s="14"/>
      <c r="AHG41" s="14"/>
      <c r="AHH41" s="14"/>
      <c r="AHI41" s="14"/>
      <c r="AHJ41" s="14"/>
      <c r="AHK41" s="14"/>
      <c r="AHL41" s="14"/>
      <c r="AHM41" s="14"/>
      <c r="AHN41" s="14"/>
      <c r="AHO41" s="14"/>
      <c r="AHP41" s="14"/>
      <c r="AHQ41" s="14"/>
      <c r="AHR41" s="14"/>
      <c r="AHS41" s="14"/>
      <c r="AHT41" s="14"/>
      <c r="AHU41" s="14"/>
      <c r="AHV41" s="14"/>
      <c r="AHW41" s="14"/>
      <c r="AHX41" s="14"/>
      <c r="AHY41" s="14"/>
      <c r="AHZ41" s="14"/>
      <c r="AIA41" s="14"/>
      <c r="AIB41" s="14"/>
      <c r="AIC41" s="14"/>
      <c r="AID41" s="14"/>
      <c r="AIE41" s="14"/>
      <c r="AIF41" s="14"/>
      <c r="AIG41" s="14"/>
      <c r="AIH41" s="14"/>
      <c r="AII41" s="14"/>
      <c r="AIJ41" s="14"/>
      <c r="AIK41" s="14"/>
      <c r="AIL41" s="14"/>
      <c r="AIM41" s="14"/>
      <c r="AIN41" s="14"/>
      <c r="AIO41" s="14"/>
      <c r="AIP41" s="14"/>
      <c r="AIQ41" s="14"/>
      <c r="AIR41" s="14"/>
      <c r="AIS41" s="14"/>
      <c r="AIT41" s="14"/>
      <c r="AIU41" s="14"/>
      <c r="AIV41" s="14"/>
      <c r="AIW41" s="14"/>
      <c r="AIX41" s="14"/>
      <c r="AIY41" s="14"/>
      <c r="AIZ41" s="14"/>
      <c r="AJA41" s="14"/>
      <c r="AJB41" s="14"/>
      <c r="AJC41" s="14"/>
      <c r="AJD41" s="14"/>
      <c r="AJE41" s="14"/>
      <c r="AJF41" s="14"/>
      <c r="AJG41" s="14"/>
      <c r="AJH41" s="14"/>
      <c r="AJI41" s="14"/>
      <c r="AJJ41" s="14"/>
      <c r="AJK41" s="14"/>
      <c r="AJL41" s="14"/>
      <c r="AJM41" s="14"/>
      <c r="AJN41" s="14"/>
      <c r="AJO41" s="14"/>
      <c r="AJP41" s="14"/>
      <c r="AJQ41" s="14"/>
      <c r="AJR41" s="14"/>
      <c r="AJS41" s="14"/>
      <c r="AJT41" s="14"/>
      <c r="AJU41" s="14"/>
      <c r="AJV41" s="14"/>
      <c r="AJW41" s="14"/>
      <c r="AJX41" s="14"/>
      <c r="AJY41" s="14"/>
      <c r="AJZ41" s="14"/>
      <c r="AKA41" s="14"/>
      <c r="AKB41" s="14"/>
      <c r="AKC41" s="14"/>
      <c r="AKD41" s="14"/>
      <c r="AKE41" s="14"/>
      <c r="AKF41" s="14"/>
      <c r="AKG41" s="14"/>
      <c r="AKH41" s="14"/>
      <c r="AKI41" s="14"/>
      <c r="AKJ41" s="14"/>
      <c r="AKK41" s="14"/>
      <c r="AKL41" s="14"/>
      <c r="AKM41" s="14"/>
      <c r="AKN41" s="14"/>
      <c r="AKO41" s="14"/>
      <c r="AKP41" s="14"/>
      <c r="AKQ41" s="14"/>
      <c r="AKR41" s="14"/>
      <c r="AKS41" s="14"/>
      <c r="AKT41" s="14"/>
      <c r="AKU41" s="14"/>
      <c r="AKV41" s="14"/>
      <c r="AKW41" s="14"/>
      <c r="AKX41" s="14"/>
      <c r="AKY41" s="14"/>
      <c r="AKZ41" s="14"/>
      <c r="ALA41" s="14"/>
      <c r="ALB41" s="14"/>
      <c r="ALC41" s="14"/>
      <c r="ALD41" s="14"/>
      <c r="ALE41" s="14"/>
      <c r="ALF41" s="14"/>
      <c r="ALG41" s="14"/>
      <c r="ALH41" s="14"/>
      <c r="ALI41" s="14"/>
      <c r="ALJ41" s="14"/>
      <c r="ALK41" s="14"/>
      <c r="ALL41" s="14"/>
      <c r="ALM41" s="14"/>
      <c r="ALN41" s="14"/>
      <c r="ALO41" s="14"/>
      <c r="ALP41" s="14"/>
      <c r="ALQ41" s="14"/>
      <c r="ALR41" s="14"/>
      <c r="ALS41" s="14"/>
      <c r="ALT41" s="14"/>
      <c r="ALU41" s="14"/>
      <c r="ALV41" s="14"/>
      <c r="ALW41" s="14"/>
      <c r="ALX41" s="14"/>
      <c r="ALY41" s="14"/>
      <c r="ALZ41" s="14"/>
      <c r="AMA41" s="14"/>
      <c r="AMB41" s="14"/>
      <c r="AMC41" s="14"/>
      <c r="AMD41" s="14"/>
      <c r="AME41" s="14"/>
      <c r="AMF41" s="14"/>
      <c r="AMG41" s="14"/>
      <c r="AMH41" s="14"/>
      <c r="AMI41" s="14"/>
      <c r="AMJ41" s="14"/>
      <c r="AMK41" s="14"/>
      <c r="AML41" s="14"/>
      <c r="AMM41" s="14"/>
      <c r="AMN41" s="14"/>
      <c r="AMO41" s="14"/>
      <c r="AMP41" s="14"/>
      <c r="AMQ41" s="14"/>
      <c r="AMR41" s="14"/>
      <c r="AMS41" s="14"/>
      <c r="AMT41" s="14"/>
      <c r="AMU41" s="14"/>
      <c r="AMV41" s="14"/>
      <c r="AMW41" s="14"/>
      <c r="AMX41" s="14"/>
      <c r="AMY41" s="14"/>
      <c r="AMZ41" s="14"/>
      <c r="ANA41" s="14"/>
      <c r="ANB41" s="14"/>
      <c r="ANC41" s="14"/>
      <c r="AND41" s="14"/>
      <c r="ANE41" s="14"/>
      <c r="ANF41" s="14"/>
      <c r="ANG41" s="14"/>
      <c r="ANH41" s="14"/>
      <c r="ANI41" s="14"/>
      <c r="ANJ41" s="14"/>
      <c r="ANK41" s="14"/>
      <c r="ANL41" s="14"/>
      <c r="ANM41" s="14"/>
      <c r="ANN41" s="14"/>
      <c r="ANO41" s="14"/>
      <c r="ANP41" s="14"/>
      <c r="ANQ41" s="14"/>
      <c r="ANR41" s="14"/>
      <c r="ANS41" s="14"/>
      <c r="ANT41" s="14"/>
      <c r="ANU41" s="14"/>
      <c r="ANV41" s="14"/>
      <c r="ANW41" s="14"/>
      <c r="ANX41" s="14"/>
      <c r="ANY41" s="14"/>
      <c r="ANZ41" s="14"/>
      <c r="AOA41" s="14"/>
      <c r="AOB41" s="14"/>
      <c r="AOC41" s="14"/>
      <c r="AOD41" s="14"/>
      <c r="AOE41" s="14"/>
      <c r="AOF41" s="14"/>
      <c r="AOG41" s="14"/>
      <c r="AOH41" s="14"/>
      <c r="AOI41" s="14"/>
      <c r="AOJ41" s="14"/>
      <c r="AOK41" s="14"/>
      <c r="AOL41" s="14"/>
      <c r="AOM41" s="14"/>
      <c r="AON41" s="14"/>
      <c r="AOO41" s="14"/>
      <c r="AOP41" s="14"/>
      <c r="AOQ41" s="14"/>
      <c r="AOR41" s="14"/>
      <c r="AOS41" s="14"/>
      <c r="AOT41" s="14"/>
      <c r="AOU41" s="14"/>
      <c r="AOV41" s="14"/>
      <c r="AOW41" s="14"/>
      <c r="AOX41" s="14"/>
      <c r="AOY41" s="14"/>
      <c r="AOZ41" s="14"/>
      <c r="APA41" s="14"/>
      <c r="APB41" s="14"/>
      <c r="APC41" s="14"/>
      <c r="APD41" s="14"/>
      <c r="APE41" s="14"/>
      <c r="APF41" s="14"/>
      <c r="APG41" s="14"/>
      <c r="APH41" s="14"/>
      <c r="API41" s="14"/>
      <c r="APJ41" s="14"/>
      <c r="APK41" s="14"/>
      <c r="APL41" s="14"/>
      <c r="APM41" s="14"/>
      <c r="APN41" s="14"/>
      <c r="APO41" s="14"/>
      <c r="APP41" s="14"/>
      <c r="APQ41" s="14"/>
      <c r="APR41" s="14"/>
      <c r="APS41" s="14"/>
      <c r="APT41" s="14"/>
      <c r="APU41" s="14"/>
      <c r="APV41" s="14"/>
      <c r="APW41" s="14"/>
      <c r="APX41" s="14"/>
      <c r="APY41" s="14"/>
      <c r="APZ41" s="14"/>
      <c r="AQA41" s="14"/>
      <c r="AQB41" s="14"/>
      <c r="AQC41" s="14"/>
      <c r="AQD41" s="14"/>
      <c r="AQE41" s="14"/>
      <c r="AQF41" s="14"/>
      <c r="AQG41" s="14"/>
      <c r="AQH41" s="14"/>
      <c r="AQI41" s="14"/>
      <c r="AQJ41" s="14"/>
      <c r="AQK41" s="14"/>
      <c r="AQL41" s="14"/>
      <c r="AQM41" s="14"/>
      <c r="AQN41" s="14"/>
      <c r="AQO41" s="14"/>
      <c r="AQP41" s="14"/>
      <c r="AQQ41" s="14"/>
      <c r="AQR41" s="14"/>
      <c r="AQS41" s="14"/>
      <c r="AQT41" s="14"/>
      <c r="AQU41" s="14"/>
      <c r="AQV41" s="14"/>
      <c r="AQW41" s="14"/>
      <c r="AQX41" s="14"/>
      <c r="AQY41" s="14"/>
      <c r="AQZ41" s="14"/>
      <c r="ARA41" s="14"/>
      <c r="ARB41" s="14"/>
      <c r="ARC41" s="14"/>
      <c r="ARD41" s="14"/>
      <c r="ARE41" s="14"/>
      <c r="ARF41" s="14"/>
      <c r="ARG41" s="14"/>
      <c r="ARH41" s="14"/>
      <c r="ARI41" s="14"/>
      <c r="ARJ41" s="14"/>
      <c r="ARK41" s="14"/>
      <c r="ARL41" s="14"/>
      <c r="ARM41" s="14"/>
      <c r="ARN41" s="14"/>
      <c r="ARO41" s="14"/>
      <c r="ARP41" s="14"/>
      <c r="ARQ41" s="14"/>
      <c r="ARR41" s="14"/>
      <c r="ARS41" s="14"/>
      <c r="ART41" s="14"/>
      <c r="ARU41" s="14"/>
      <c r="ARV41" s="14"/>
      <c r="ARW41" s="14"/>
      <c r="ARX41" s="14"/>
      <c r="ARY41" s="14"/>
      <c r="ARZ41" s="14"/>
      <c r="ASA41" s="14"/>
      <c r="ASB41" s="14"/>
      <c r="ASC41" s="14"/>
      <c r="ASD41" s="14"/>
      <c r="ASE41" s="14"/>
      <c r="ASF41" s="14"/>
      <c r="ASG41" s="14"/>
      <c r="ASH41" s="14"/>
      <c r="ASI41" s="14"/>
      <c r="ASJ41" s="14"/>
      <c r="ASK41" s="14"/>
      <c r="ASL41" s="14"/>
      <c r="ASM41" s="14"/>
      <c r="ASN41" s="14"/>
      <c r="ASO41" s="14"/>
      <c r="ASP41" s="14"/>
    </row>
    <row r="42" spans="5:1186">
      <c r="YS42" s="14"/>
      <c r="YT42" s="14"/>
      <c r="YU42" s="14"/>
      <c r="YV42" s="14"/>
      <c r="YW42" s="14"/>
      <c r="YX42" s="14"/>
      <c r="YY42" s="14"/>
      <c r="YZ42" s="14"/>
      <c r="ZA42" s="14"/>
      <c r="ZB42" s="14"/>
      <c r="ZC42" s="14"/>
      <c r="ZD42" s="14"/>
      <c r="ZE42" s="14"/>
      <c r="ZF42" s="14"/>
      <c r="ZG42" s="14"/>
      <c r="ZH42" s="14"/>
      <c r="ZI42" s="14"/>
      <c r="ZJ42" s="14"/>
      <c r="ZK42" s="14"/>
      <c r="ZL42" s="14"/>
      <c r="ZM42" s="14"/>
      <c r="ZN42" s="14"/>
      <c r="ZO42" s="14"/>
      <c r="ZP42" s="14"/>
      <c r="ZQ42" s="14"/>
      <c r="ZR42" s="14"/>
      <c r="ZS42" s="14"/>
      <c r="ZT42" s="14"/>
      <c r="ZU42" s="14"/>
      <c r="ZV42" s="14"/>
      <c r="ZW42" s="14"/>
      <c r="ZX42" s="14"/>
      <c r="ZY42" s="14"/>
      <c r="ZZ42" s="14"/>
      <c r="AAA42" s="14"/>
      <c r="AAB42" s="14"/>
      <c r="AAC42" s="14"/>
      <c r="AAD42" s="14"/>
      <c r="AAE42" s="14"/>
      <c r="AAF42" s="14"/>
      <c r="AAG42" s="14"/>
      <c r="AAH42" s="14"/>
      <c r="AAI42" s="14"/>
      <c r="AAJ42" s="14"/>
      <c r="AAK42" s="14"/>
      <c r="AAL42" s="14"/>
      <c r="AAM42" s="14"/>
      <c r="AAN42" s="14"/>
      <c r="AAO42" s="14"/>
      <c r="AAP42" s="14"/>
      <c r="AAQ42" s="14"/>
      <c r="AAR42" s="14"/>
      <c r="AAS42" s="14"/>
      <c r="AAT42" s="14"/>
      <c r="AAU42" s="14"/>
      <c r="AAV42" s="14"/>
      <c r="AAW42" s="14"/>
      <c r="AAX42" s="14"/>
      <c r="AAY42" s="14"/>
      <c r="AAZ42" s="14"/>
      <c r="ABA42" s="14"/>
      <c r="ABB42" s="14"/>
      <c r="ABC42" s="14"/>
      <c r="ABD42" s="14"/>
      <c r="ABE42" s="14"/>
      <c r="ABF42" s="14"/>
      <c r="ABG42" s="14"/>
      <c r="ABH42" s="14"/>
      <c r="ABI42" s="14"/>
      <c r="ABJ42" s="14"/>
      <c r="ABK42" s="14"/>
      <c r="ABL42" s="14"/>
      <c r="ABM42" s="14"/>
      <c r="ABN42" s="14"/>
      <c r="ABO42" s="14"/>
      <c r="ABP42" s="14"/>
      <c r="ABQ42" s="14"/>
      <c r="ABR42" s="14"/>
      <c r="ABS42" s="14"/>
      <c r="ABT42" s="14"/>
      <c r="ABU42" s="14"/>
      <c r="ABV42" s="14"/>
      <c r="ABW42" s="14"/>
      <c r="ABX42" s="14"/>
      <c r="ABY42" s="14"/>
      <c r="ABZ42" s="14"/>
      <c r="ACA42" s="14"/>
      <c r="ACB42" s="14"/>
      <c r="ACC42" s="14"/>
      <c r="ACD42" s="14"/>
      <c r="ACE42" s="14"/>
      <c r="ACF42" s="14"/>
      <c r="ACG42" s="14">
        <v>42</v>
      </c>
      <c r="ACH42" s="14" t="s">
        <v>1004</v>
      </c>
      <c r="ACI42" s="14"/>
      <c r="ACJ42" s="14"/>
      <c r="ACK42" s="14"/>
      <c r="ACL42" s="14"/>
      <c r="ACM42" s="14">
        <v>42</v>
      </c>
      <c r="ACN42" s="14" t="s">
        <v>1004</v>
      </c>
      <c r="ACO42" s="14"/>
      <c r="ACP42" s="14"/>
      <c r="ACQ42" s="14"/>
      <c r="ACR42" s="14"/>
      <c r="ACS42" s="14">
        <v>42</v>
      </c>
      <c r="ACT42" s="14" t="s">
        <v>1004</v>
      </c>
      <c r="ACU42" s="14"/>
      <c r="ACV42" s="14"/>
      <c r="ACW42" s="14"/>
      <c r="ACX42" s="14"/>
      <c r="ACY42" s="14">
        <v>42</v>
      </c>
      <c r="ACZ42" s="14" t="s">
        <v>1004</v>
      </c>
      <c r="ADA42" s="14"/>
      <c r="ADB42" s="14"/>
      <c r="ADC42" s="14"/>
      <c r="ADD42" s="14"/>
      <c r="ADE42" s="14">
        <v>42</v>
      </c>
      <c r="ADF42" s="14" t="s">
        <v>1004</v>
      </c>
      <c r="ADG42" s="14"/>
      <c r="ADH42" s="14"/>
      <c r="ADI42" s="14"/>
      <c r="ADJ42" s="14"/>
      <c r="ADK42" s="14">
        <v>42</v>
      </c>
      <c r="ADL42" s="14" t="s">
        <v>1004</v>
      </c>
      <c r="ADM42" s="14"/>
      <c r="ADN42" s="14"/>
      <c r="ADO42" s="14"/>
      <c r="ADP42" s="14"/>
      <c r="ADQ42" s="14">
        <v>42</v>
      </c>
      <c r="ADR42" s="14" t="s">
        <v>1004</v>
      </c>
      <c r="ADS42" s="14"/>
      <c r="ADT42" s="14"/>
      <c r="ADU42" s="14"/>
      <c r="ADV42" s="14"/>
      <c r="ADW42" s="14"/>
      <c r="ADX42" s="14"/>
      <c r="ADY42" s="14">
        <v>42</v>
      </c>
      <c r="ADZ42" s="14" t="s">
        <v>1004</v>
      </c>
      <c r="AEA42" s="14"/>
      <c r="AEB42" s="14"/>
      <c r="AEC42" s="14"/>
      <c r="AED42" s="14"/>
      <c r="AEE42" s="14"/>
      <c r="AEF42" s="14"/>
      <c r="AEG42" s="14">
        <v>42</v>
      </c>
      <c r="AEH42" s="14" t="s">
        <v>1004</v>
      </c>
      <c r="AEI42" s="14"/>
      <c r="AEJ42" s="14"/>
      <c r="AEK42" s="14"/>
      <c r="AEL42" s="14"/>
      <c r="AEM42" s="14"/>
      <c r="AEN42" s="14"/>
      <c r="AEO42" s="14">
        <v>42</v>
      </c>
      <c r="AEP42" s="14" t="s">
        <v>1004</v>
      </c>
      <c r="AEQ42" s="14"/>
      <c r="AER42" s="14"/>
      <c r="AES42" s="14"/>
      <c r="AET42" s="14"/>
      <c r="AEU42" s="14"/>
      <c r="AEV42" s="14"/>
      <c r="AEW42" s="14">
        <v>42</v>
      </c>
      <c r="AEX42" s="14" t="s">
        <v>1004</v>
      </c>
      <c r="AEY42" s="14"/>
      <c r="AEZ42" s="14"/>
      <c r="AFA42" s="14"/>
      <c r="AFB42" s="14"/>
      <c r="AFC42" s="14"/>
      <c r="AFD42" s="14"/>
      <c r="AFE42" s="14"/>
      <c r="AFF42" s="14"/>
      <c r="AFG42" s="14"/>
      <c r="AFH42" s="14"/>
      <c r="AFI42" s="14"/>
      <c r="AFJ42" s="14"/>
      <c r="AFK42" s="14"/>
      <c r="AFL42" s="14"/>
      <c r="AFM42" s="14"/>
      <c r="AFN42" s="14"/>
      <c r="AFO42" s="14"/>
      <c r="AFP42" s="14"/>
      <c r="AFQ42" s="14"/>
      <c r="AFR42" s="14"/>
      <c r="AFS42" s="14"/>
      <c r="AFT42" s="14"/>
      <c r="AFU42" s="14"/>
      <c r="AFV42" s="14"/>
      <c r="AFW42" s="14"/>
      <c r="AFX42" s="14"/>
      <c r="AFY42" s="14"/>
      <c r="AFZ42" s="14"/>
      <c r="AGA42" s="14"/>
      <c r="AGB42" s="14"/>
      <c r="AGC42" s="14"/>
      <c r="AGD42" s="14"/>
      <c r="AGE42" s="14"/>
      <c r="AGF42" s="14"/>
      <c r="AGG42" s="14"/>
      <c r="AGH42" s="14"/>
      <c r="AGI42" s="14"/>
      <c r="AGJ42" s="14"/>
      <c r="AGK42" s="14"/>
      <c r="AGL42" s="14"/>
      <c r="AGM42" s="14"/>
      <c r="AGN42" s="14"/>
      <c r="AGO42" s="14"/>
      <c r="AGP42" s="14"/>
      <c r="AGQ42" s="14"/>
      <c r="AGR42" s="14"/>
      <c r="AGS42" s="14"/>
      <c r="AGT42" s="14"/>
      <c r="AGU42" s="14"/>
      <c r="AGV42" s="14"/>
      <c r="AGW42" s="14"/>
      <c r="AGX42" s="14"/>
      <c r="AGY42" s="14"/>
      <c r="AGZ42" s="14"/>
      <c r="AHA42" s="14"/>
      <c r="AHB42" s="14"/>
      <c r="AHC42" s="14"/>
      <c r="AHD42" s="14"/>
      <c r="AHE42" s="14"/>
      <c r="AHF42" s="14"/>
      <c r="AHG42" s="14"/>
      <c r="AHH42" s="14"/>
      <c r="AHI42" s="14"/>
      <c r="AHJ42" s="14"/>
      <c r="AHK42" s="14"/>
      <c r="AHL42" s="14"/>
      <c r="AHM42" s="14"/>
      <c r="AHN42" s="14"/>
      <c r="AHO42" s="14"/>
      <c r="AHP42" s="14"/>
      <c r="AHQ42" s="14"/>
      <c r="AHR42" s="14"/>
      <c r="AHS42" s="14"/>
      <c r="AHT42" s="14"/>
      <c r="AHU42" s="14"/>
      <c r="AHV42" s="14"/>
      <c r="AHW42" s="14"/>
      <c r="AHX42" s="14"/>
      <c r="AHY42" s="14"/>
      <c r="AHZ42" s="14"/>
      <c r="AIA42" s="14"/>
      <c r="AIB42" s="14"/>
      <c r="AIC42" s="14"/>
      <c r="AID42" s="14"/>
      <c r="AIE42" s="14"/>
      <c r="AIF42" s="14"/>
      <c r="AIG42" s="14"/>
      <c r="AIH42" s="14"/>
      <c r="AII42" s="14"/>
      <c r="AIJ42" s="14"/>
      <c r="AIK42" s="14"/>
      <c r="AIL42" s="14"/>
      <c r="AIM42" s="14"/>
      <c r="AIN42" s="14"/>
      <c r="AIO42" s="14"/>
      <c r="AIP42" s="14"/>
      <c r="AIQ42" s="14"/>
      <c r="AIR42" s="14"/>
      <c r="AIS42" s="14"/>
      <c r="AIT42" s="14"/>
      <c r="AIU42" s="14"/>
      <c r="AIV42" s="14"/>
      <c r="AIW42" s="14"/>
      <c r="AIX42" s="14"/>
      <c r="AIY42" s="14"/>
      <c r="AIZ42" s="14"/>
      <c r="AJA42" s="14"/>
      <c r="AJB42" s="14"/>
      <c r="AJC42" s="14"/>
      <c r="AJD42" s="14"/>
      <c r="AJE42" s="14"/>
      <c r="AJF42" s="14"/>
      <c r="AJG42" s="14"/>
      <c r="AJH42" s="14"/>
      <c r="AJI42" s="14"/>
      <c r="AJJ42" s="14"/>
      <c r="AJK42" s="14"/>
      <c r="AJL42" s="14"/>
      <c r="AJM42" s="14"/>
      <c r="AJN42" s="14"/>
      <c r="AJO42" s="14"/>
      <c r="AJP42" s="14"/>
      <c r="AJQ42" s="14"/>
      <c r="AJR42" s="14"/>
      <c r="AJS42" s="14"/>
      <c r="AJT42" s="14"/>
      <c r="AJU42" s="14"/>
      <c r="AJV42" s="14"/>
      <c r="AJW42" s="14"/>
      <c r="AJX42" s="14"/>
      <c r="AJY42" s="14"/>
      <c r="AJZ42" s="14"/>
      <c r="AKA42" s="14"/>
      <c r="AKB42" s="14"/>
      <c r="AKC42" s="14"/>
      <c r="AKD42" s="14"/>
      <c r="AKE42" s="14"/>
      <c r="AKF42" s="14"/>
      <c r="AKG42" s="14"/>
      <c r="AKH42" s="14"/>
      <c r="AKI42" s="14"/>
      <c r="AKJ42" s="14"/>
      <c r="AKK42" s="14"/>
      <c r="AKL42" s="14"/>
      <c r="AKM42" s="14"/>
      <c r="AKN42" s="14"/>
      <c r="AKO42" s="14"/>
      <c r="AKP42" s="14"/>
      <c r="AKQ42" s="14"/>
      <c r="AKR42" s="14"/>
      <c r="AKS42" s="14"/>
      <c r="AKT42" s="14"/>
      <c r="AKU42" s="14"/>
      <c r="AKV42" s="14"/>
      <c r="AKW42" s="14"/>
      <c r="AKX42" s="14"/>
      <c r="AKY42" s="14"/>
      <c r="AKZ42" s="14"/>
      <c r="ALA42" s="14"/>
      <c r="ALB42" s="14"/>
      <c r="ALC42" s="14"/>
      <c r="ALD42" s="14"/>
      <c r="ALE42" s="14"/>
      <c r="ALF42" s="14"/>
      <c r="ALG42" s="14"/>
      <c r="ALH42" s="14"/>
      <c r="ALI42" s="14"/>
      <c r="ALJ42" s="14"/>
      <c r="ALK42" s="14"/>
      <c r="ALL42" s="14"/>
      <c r="ALM42" s="14"/>
      <c r="ALN42" s="14"/>
      <c r="ALO42" s="14"/>
      <c r="ALP42" s="14"/>
      <c r="ALQ42" s="14"/>
      <c r="ALR42" s="14"/>
      <c r="ALS42" s="14"/>
      <c r="ALT42" s="14"/>
      <c r="ALU42" s="14"/>
      <c r="ALV42" s="14"/>
      <c r="ALW42" s="14"/>
      <c r="ALX42" s="14"/>
      <c r="ALY42" s="14"/>
      <c r="ALZ42" s="14"/>
      <c r="AMA42" s="14"/>
      <c r="AMB42" s="14"/>
      <c r="AMC42" s="14"/>
      <c r="AMD42" s="14"/>
      <c r="AME42" s="14"/>
      <c r="AMF42" s="14"/>
      <c r="AMG42" s="14"/>
      <c r="AMH42" s="14"/>
      <c r="AMI42" s="14"/>
      <c r="AMJ42" s="14"/>
      <c r="AMK42" s="14"/>
      <c r="AML42" s="14"/>
      <c r="AMM42" s="14"/>
      <c r="AMN42" s="14"/>
      <c r="AMO42" s="14"/>
      <c r="AMP42" s="14"/>
      <c r="AMQ42" s="14"/>
      <c r="AMR42" s="14"/>
      <c r="AMS42" s="14"/>
      <c r="AMT42" s="14"/>
      <c r="AMU42" s="14"/>
      <c r="AMV42" s="14"/>
      <c r="AMW42" s="14"/>
      <c r="AMX42" s="14"/>
      <c r="AMY42" s="14"/>
      <c r="AMZ42" s="14"/>
      <c r="ANA42" s="14"/>
      <c r="ANB42" s="14"/>
      <c r="ANC42" s="14"/>
      <c r="AND42" s="14"/>
      <c r="ANE42" s="14"/>
      <c r="ANF42" s="14"/>
      <c r="ANG42" s="14"/>
      <c r="ANH42" s="14"/>
      <c r="ANI42" s="14"/>
      <c r="ANJ42" s="14"/>
      <c r="ANK42" s="14"/>
      <c r="ANL42" s="14"/>
      <c r="ANM42" s="14"/>
      <c r="ANN42" s="14"/>
      <c r="ANO42" s="14"/>
      <c r="ANP42" s="14"/>
      <c r="ANQ42" s="14"/>
      <c r="ANR42" s="14"/>
      <c r="ANS42" s="14"/>
      <c r="ANT42" s="14"/>
      <c r="ANU42" s="14"/>
      <c r="ANV42" s="14"/>
      <c r="ANW42" s="14"/>
      <c r="ANX42" s="14"/>
      <c r="ANY42" s="14"/>
      <c r="ANZ42" s="14"/>
      <c r="AOA42" s="14"/>
      <c r="AOB42" s="14"/>
      <c r="AOC42" s="14"/>
      <c r="AOD42" s="14"/>
      <c r="AOE42" s="14"/>
      <c r="AOF42" s="14"/>
      <c r="AOG42" s="14"/>
      <c r="AOH42" s="14"/>
      <c r="AOI42" s="14"/>
      <c r="AOJ42" s="14"/>
      <c r="AOK42" s="14"/>
      <c r="AOL42" s="14"/>
      <c r="AOM42" s="14"/>
      <c r="AON42" s="14"/>
      <c r="AOO42" s="14"/>
      <c r="AOP42" s="14"/>
      <c r="AOQ42" s="14"/>
      <c r="AOR42" s="14"/>
      <c r="AOS42" s="14"/>
      <c r="AOT42" s="14"/>
      <c r="AOU42" s="14"/>
      <c r="AOV42" s="14"/>
      <c r="AOW42" s="14"/>
      <c r="AOX42" s="14"/>
      <c r="AOY42" s="14"/>
      <c r="AOZ42" s="14"/>
      <c r="APA42" s="14"/>
      <c r="APB42" s="14"/>
      <c r="APC42" s="14"/>
      <c r="APD42" s="14"/>
      <c r="APE42" s="14"/>
      <c r="APF42" s="14"/>
      <c r="APG42" s="14"/>
      <c r="APH42" s="14"/>
      <c r="API42" s="14"/>
      <c r="APJ42" s="14"/>
      <c r="APK42" s="14"/>
      <c r="APL42" s="14"/>
      <c r="APM42" s="14"/>
      <c r="APN42" s="14"/>
      <c r="APO42" s="14"/>
      <c r="APP42" s="14"/>
      <c r="APQ42" s="14"/>
      <c r="APR42" s="14"/>
      <c r="APS42" s="14"/>
      <c r="APT42" s="14"/>
      <c r="APU42" s="14"/>
      <c r="APV42" s="14"/>
      <c r="APW42" s="14"/>
      <c r="APX42" s="14"/>
      <c r="APY42" s="14"/>
      <c r="APZ42" s="14"/>
      <c r="AQA42" s="14"/>
      <c r="AQB42" s="14"/>
      <c r="AQC42" s="14"/>
      <c r="AQD42" s="14"/>
      <c r="AQE42" s="14"/>
      <c r="AQF42" s="14"/>
      <c r="AQG42" s="14"/>
      <c r="AQH42" s="14"/>
      <c r="AQI42" s="14"/>
      <c r="AQJ42" s="14"/>
      <c r="AQK42" s="14"/>
      <c r="AQL42" s="14"/>
      <c r="AQM42" s="14"/>
      <c r="AQN42" s="14"/>
      <c r="AQO42" s="14"/>
      <c r="AQP42" s="14"/>
      <c r="AQQ42" s="14"/>
      <c r="AQR42" s="14"/>
      <c r="AQS42" s="14"/>
      <c r="AQT42" s="14"/>
      <c r="AQU42" s="14"/>
      <c r="AQV42" s="14"/>
      <c r="AQW42" s="14"/>
      <c r="AQX42" s="14"/>
      <c r="AQY42" s="14"/>
      <c r="AQZ42" s="14"/>
      <c r="ARA42" s="14"/>
      <c r="ARB42" s="14"/>
      <c r="ARC42" s="14"/>
      <c r="ARD42" s="14"/>
      <c r="ARE42" s="14"/>
      <c r="ARF42" s="14"/>
      <c r="ARG42" s="14"/>
      <c r="ARH42" s="14"/>
      <c r="ARI42" s="14"/>
      <c r="ARJ42" s="14"/>
      <c r="ARK42" s="14"/>
      <c r="ARL42" s="14"/>
      <c r="ARM42" s="14"/>
      <c r="ARN42" s="14"/>
      <c r="ARO42" s="14"/>
      <c r="ARP42" s="14"/>
      <c r="ARQ42" s="14"/>
      <c r="ARR42" s="14"/>
      <c r="ARS42" s="14"/>
      <c r="ART42" s="14"/>
      <c r="ARU42" s="14"/>
      <c r="ARV42" s="14"/>
      <c r="ARW42" s="14"/>
      <c r="ARX42" s="14"/>
      <c r="ARY42" s="14"/>
      <c r="ARZ42" s="14"/>
      <c r="ASA42" s="14"/>
      <c r="ASB42" s="14"/>
      <c r="ASC42" s="14"/>
      <c r="ASD42" s="14"/>
      <c r="ASE42" s="14"/>
      <c r="ASF42" s="14"/>
      <c r="ASG42" s="14"/>
      <c r="ASH42" s="14"/>
      <c r="ASI42" s="14"/>
      <c r="ASJ42" s="14"/>
      <c r="ASK42" s="14"/>
      <c r="ASL42" s="14"/>
      <c r="ASM42" s="14"/>
      <c r="ASN42" s="14"/>
      <c r="ASO42" s="14"/>
      <c r="ASP42" s="14"/>
    </row>
    <row r="43" spans="5:1186">
      <c r="YS43" s="14"/>
      <c r="YT43" s="14"/>
      <c r="YU43" s="14"/>
      <c r="YV43" s="14"/>
      <c r="YW43" s="14"/>
      <c r="YX43" s="14"/>
      <c r="YY43" s="14"/>
      <c r="YZ43" s="14"/>
      <c r="ZA43" s="14"/>
      <c r="ZB43" s="14"/>
      <c r="ZC43" s="14"/>
      <c r="ZD43" s="14"/>
      <c r="ZE43" s="14"/>
      <c r="ZF43" s="14"/>
      <c r="ZG43" s="14"/>
      <c r="ZH43" s="14"/>
      <c r="ZI43" s="14"/>
      <c r="ZJ43" s="14"/>
      <c r="ZK43" s="14"/>
      <c r="ZL43" s="14"/>
      <c r="ZM43" s="14"/>
      <c r="ZN43" s="14"/>
      <c r="ZO43" s="14"/>
      <c r="ZP43" s="14"/>
      <c r="ZQ43" s="14"/>
      <c r="ZR43" s="14"/>
      <c r="ZS43" s="14"/>
      <c r="ZT43" s="14"/>
      <c r="ZU43" s="14"/>
      <c r="ZV43" s="14"/>
      <c r="ZW43" s="14"/>
      <c r="ZX43" s="14"/>
      <c r="ZY43" s="14"/>
      <c r="ZZ43" s="14"/>
      <c r="AAA43" s="14"/>
      <c r="AAB43" s="14"/>
      <c r="AAC43" s="14"/>
      <c r="AAD43" s="14"/>
      <c r="AAE43" s="14"/>
      <c r="AAF43" s="14"/>
      <c r="AAG43" s="14"/>
      <c r="AAH43" s="14"/>
      <c r="AAI43" s="14"/>
      <c r="AAJ43" s="14"/>
      <c r="AAK43" s="14"/>
      <c r="AAL43" s="14"/>
      <c r="AAM43" s="14"/>
      <c r="AAN43" s="14"/>
      <c r="AAO43" s="14"/>
      <c r="AAP43" s="14"/>
      <c r="AAQ43" s="14"/>
      <c r="AAR43" s="14"/>
      <c r="AAS43" s="14"/>
      <c r="AAT43" s="14"/>
      <c r="AAU43" s="14"/>
      <c r="AAV43" s="14"/>
      <c r="AAW43" s="14"/>
      <c r="AAX43" s="14"/>
      <c r="AAY43" s="14"/>
      <c r="AAZ43" s="14"/>
      <c r="ABA43" s="14"/>
      <c r="ABB43" s="14"/>
      <c r="ABC43" s="14"/>
      <c r="ABD43" s="14"/>
      <c r="ABE43" s="14"/>
      <c r="ABF43" s="14"/>
      <c r="ABG43" s="14"/>
      <c r="ABH43" s="14"/>
      <c r="ABI43" s="14"/>
      <c r="ABJ43" s="14"/>
      <c r="ABK43" s="14"/>
      <c r="ABL43" s="14"/>
      <c r="ABM43" s="14"/>
      <c r="ABN43" s="14"/>
      <c r="ABO43" s="14"/>
      <c r="ABP43" s="14"/>
      <c r="ABQ43" s="14"/>
      <c r="ABR43" s="14"/>
      <c r="ABS43" s="14"/>
      <c r="ABT43" s="14"/>
      <c r="ABU43" s="14"/>
      <c r="ABV43" s="14"/>
      <c r="ABW43" s="14"/>
      <c r="ABX43" s="14"/>
      <c r="ABY43" s="14"/>
      <c r="ABZ43" s="14"/>
      <c r="ACA43" s="14"/>
      <c r="ACB43" s="14"/>
      <c r="ACC43" s="14"/>
      <c r="ACD43" s="14"/>
      <c r="ACE43" s="14"/>
      <c r="ACF43" s="14"/>
      <c r="ACG43" s="14">
        <v>43</v>
      </c>
      <c r="ACH43" s="14" t="s">
        <v>1027</v>
      </c>
      <c r="ACI43" s="14"/>
      <c r="ACJ43" s="14"/>
      <c r="ACK43" s="14"/>
      <c r="ACL43" s="14"/>
      <c r="ACM43" s="14">
        <v>43</v>
      </c>
      <c r="ACN43" s="14" t="s">
        <v>1027</v>
      </c>
      <c r="ACO43" s="14"/>
      <c r="ACP43" s="14"/>
      <c r="ACQ43" s="14"/>
      <c r="ACR43" s="14"/>
      <c r="ACS43" s="14">
        <v>43</v>
      </c>
      <c r="ACT43" s="14" t="s">
        <v>1027</v>
      </c>
      <c r="ACU43" s="14"/>
      <c r="ACV43" s="14"/>
      <c r="ACW43" s="14"/>
      <c r="ACX43" s="14"/>
      <c r="ACY43" s="14">
        <v>43</v>
      </c>
      <c r="ACZ43" s="14" t="s">
        <v>1027</v>
      </c>
      <c r="ADA43" s="14"/>
      <c r="ADB43" s="14"/>
      <c r="ADC43" s="14"/>
      <c r="ADD43" s="14"/>
      <c r="ADE43" s="14">
        <v>43</v>
      </c>
      <c r="ADF43" s="14" t="s">
        <v>1027</v>
      </c>
      <c r="ADG43" s="14"/>
      <c r="ADH43" s="14"/>
      <c r="ADI43" s="14"/>
      <c r="ADJ43" s="14"/>
      <c r="ADK43" s="14">
        <v>43</v>
      </c>
      <c r="ADL43" s="14" t="s">
        <v>1027</v>
      </c>
      <c r="ADM43" s="14"/>
      <c r="ADN43" s="14"/>
      <c r="ADO43" s="14"/>
      <c r="ADP43" s="14"/>
      <c r="ADQ43" s="14">
        <v>43</v>
      </c>
      <c r="ADR43" s="14" t="s">
        <v>1027</v>
      </c>
      <c r="ADS43" s="14"/>
      <c r="ADT43" s="14"/>
      <c r="ADU43" s="14"/>
      <c r="ADV43" s="14"/>
      <c r="ADW43" s="14"/>
      <c r="ADX43" s="14"/>
      <c r="ADY43" s="14">
        <v>43</v>
      </c>
      <c r="ADZ43" s="14" t="s">
        <v>1027</v>
      </c>
      <c r="AEA43" s="14"/>
      <c r="AEB43" s="14"/>
      <c r="AEC43" s="14"/>
      <c r="AED43" s="14"/>
      <c r="AEE43" s="14"/>
      <c r="AEF43" s="14"/>
      <c r="AEG43" s="14">
        <v>43</v>
      </c>
      <c r="AEH43" s="14" t="s">
        <v>1027</v>
      </c>
      <c r="AEI43" s="14"/>
      <c r="AEJ43" s="14"/>
      <c r="AEK43" s="14"/>
      <c r="AEL43" s="14"/>
      <c r="AEM43" s="14"/>
      <c r="AEN43" s="14"/>
      <c r="AEO43" s="14">
        <v>43</v>
      </c>
      <c r="AEP43" s="14" t="s">
        <v>1027</v>
      </c>
      <c r="AEQ43" s="14"/>
      <c r="AER43" s="14"/>
      <c r="AES43" s="14"/>
      <c r="AET43" s="14"/>
      <c r="AEU43" s="14"/>
      <c r="AEV43" s="14"/>
      <c r="AEW43" s="14">
        <v>43</v>
      </c>
      <c r="AEX43" s="14" t="s">
        <v>1027</v>
      </c>
      <c r="AEY43" s="14"/>
      <c r="AEZ43" s="14"/>
      <c r="AFA43" s="14"/>
      <c r="AFB43" s="14"/>
      <c r="AFC43" s="14"/>
      <c r="AFD43" s="14"/>
      <c r="AFE43" s="14"/>
      <c r="AFF43" s="14"/>
      <c r="AFG43" s="14"/>
      <c r="AFH43" s="14"/>
      <c r="AFI43" s="14"/>
      <c r="AFJ43" s="14"/>
      <c r="AFK43" s="14"/>
      <c r="AFL43" s="14"/>
      <c r="AFM43" s="14"/>
      <c r="AFN43" s="14"/>
      <c r="AFO43" s="14"/>
      <c r="AFP43" s="14"/>
      <c r="AFQ43" s="14"/>
      <c r="AFR43" s="14"/>
      <c r="AFS43" s="14"/>
      <c r="AFT43" s="14"/>
      <c r="AFU43" s="14"/>
      <c r="AFV43" s="14"/>
      <c r="AFW43" s="14"/>
      <c r="AFX43" s="14"/>
      <c r="AFY43" s="14"/>
      <c r="AFZ43" s="14"/>
      <c r="AGA43" s="14"/>
      <c r="AGB43" s="14"/>
      <c r="AGC43" s="14"/>
      <c r="AGD43" s="14"/>
      <c r="AGE43" s="14"/>
      <c r="AGF43" s="14"/>
      <c r="AGG43" s="14"/>
      <c r="AGH43" s="14"/>
      <c r="AGI43" s="14"/>
      <c r="AGJ43" s="14"/>
      <c r="AGK43" s="14"/>
      <c r="AGL43" s="14"/>
      <c r="AGM43" s="14"/>
      <c r="AGN43" s="14"/>
      <c r="AGO43" s="14"/>
      <c r="AGP43" s="14"/>
      <c r="AGQ43" s="14"/>
      <c r="AGR43" s="14"/>
      <c r="AGS43" s="14"/>
      <c r="AGT43" s="14"/>
      <c r="AGU43" s="14"/>
      <c r="AGV43" s="14"/>
      <c r="AGW43" s="14"/>
      <c r="AGX43" s="14"/>
      <c r="AGY43" s="14"/>
      <c r="AGZ43" s="14"/>
      <c r="AHA43" s="14"/>
      <c r="AHB43" s="14"/>
      <c r="AHC43" s="14"/>
      <c r="AHD43" s="14"/>
      <c r="AHE43" s="14"/>
      <c r="AHF43" s="14"/>
      <c r="AHG43" s="14"/>
      <c r="AHH43" s="14"/>
      <c r="AHI43" s="14"/>
      <c r="AHJ43" s="14"/>
      <c r="AHK43" s="14"/>
      <c r="AHL43" s="14"/>
      <c r="AHM43" s="14"/>
      <c r="AHN43" s="14"/>
      <c r="AHO43" s="14"/>
      <c r="AHP43" s="14"/>
      <c r="AHQ43" s="14"/>
      <c r="AHR43" s="14"/>
      <c r="AHS43" s="14"/>
      <c r="AHT43" s="14"/>
      <c r="AHU43" s="14"/>
      <c r="AHV43" s="14"/>
      <c r="AHW43" s="14"/>
      <c r="AHX43" s="14"/>
      <c r="AHY43" s="14"/>
      <c r="AHZ43" s="14"/>
      <c r="AIA43" s="14"/>
      <c r="AIB43" s="14"/>
      <c r="AIC43" s="14"/>
      <c r="AID43" s="14"/>
      <c r="AIE43" s="14"/>
      <c r="AIF43" s="14"/>
      <c r="AIG43" s="14"/>
      <c r="AIH43" s="14"/>
      <c r="AII43" s="14"/>
      <c r="AIJ43" s="14"/>
      <c r="AIK43" s="14"/>
      <c r="AIL43" s="14"/>
      <c r="AIM43" s="14"/>
      <c r="AIN43" s="14"/>
      <c r="AIO43" s="14"/>
      <c r="AIP43" s="14"/>
      <c r="AIQ43" s="14"/>
      <c r="AIR43" s="14"/>
      <c r="AIS43" s="14"/>
      <c r="AIT43" s="14"/>
      <c r="AIU43" s="14"/>
      <c r="AIV43" s="14"/>
      <c r="AIW43" s="14"/>
      <c r="AIX43" s="14"/>
      <c r="AIY43" s="14"/>
      <c r="AIZ43" s="14"/>
      <c r="AJA43" s="14"/>
      <c r="AJB43" s="14"/>
      <c r="AJC43" s="14"/>
      <c r="AJD43" s="14"/>
      <c r="AJE43" s="14"/>
      <c r="AJF43" s="14"/>
      <c r="AJG43" s="14"/>
      <c r="AJH43" s="14"/>
      <c r="AJI43" s="14"/>
      <c r="AJJ43" s="14"/>
      <c r="AJK43" s="14"/>
      <c r="AJL43" s="14"/>
      <c r="AJM43" s="14"/>
      <c r="AJN43" s="14"/>
      <c r="AJO43" s="14"/>
      <c r="AJP43" s="14"/>
      <c r="AJQ43" s="14"/>
      <c r="AJR43" s="14"/>
      <c r="AJS43" s="14"/>
      <c r="AJT43" s="14"/>
      <c r="AJU43" s="14"/>
      <c r="AJV43" s="14"/>
      <c r="AJW43" s="14"/>
      <c r="AJX43" s="14"/>
      <c r="AJY43" s="14"/>
      <c r="AJZ43" s="14"/>
      <c r="AKA43" s="14"/>
      <c r="AKB43" s="14"/>
      <c r="AKC43" s="14"/>
      <c r="AKD43" s="14"/>
      <c r="AKE43" s="14"/>
      <c r="AKF43" s="14"/>
      <c r="AKG43" s="14"/>
      <c r="AKH43" s="14"/>
      <c r="AKI43" s="14"/>
      <c r="AKJ43" s="14"/>
      <c r="AKK43" s="14"/>
      <c r="AKL43" s="14"/>
      <c r="AKM43" s="14"/>
      <c r="AKN43" s="14"/>
      <c r="AKO43" s="14"/>
      <c r="AKP43" s="14"/>
      <c r="AKQ43" s="14"/>
      <c r="AKR43" s="14"/>
      <c r="AKS43" s="14"/>
      <c r="AKT43" s="14"/>
      <c r="AKU43" s="14"/>
      <c r="AKV43" s="14"/>
      <c r="AKW43" s="14"/>
      <c r="AKX43" s="14"/>
      <c r="AKY43" s="14"/>
      <c r="AKZ43" s="14"/>
      <c r="ALA43" s="14"/>
      <c r="ALB43" s="14"/>
      <c r="ALC43" s="14"/>
      <c r="ALD43" s="14"/>
      <c r="ALE43" s="14"/>
      <c r="ALF43" s="14"/>
      <c r="ALG43" s="14"/>
      <c r="ALH43" s="14"/>
      <c r="ALI43" s="14"/>
      <c r="ALJ43" s="14"/>
      <c r="ALK43" s="14"/>
      <c r="ALL43" s="14"/>
      <c r="ALM43" s="14"/>
      <c r="ALN43" s="14"/>
      <c r="ALO43" s="14"/>
      <c r="ALP43" s="14"/>
      <c r="ALQ43" s="14"/>
      <c r="ALR43" s="14"/>
      <c r="ALS43" s="14"/>
      <c r="ALT43" s="14"/>
      <c r="ALU43" s="14"/>
      <c r="ALV43" s="14"/>
      <c r="ALW43" s="14"/>
      <c r="ALX43" s="14"/>
      <c r="ALY43" s="14"/>
      <c r="ALZ43" s="14"/>
      <c r="AMA43" s="14"/>
      <c r="AMB43" s="14"/>
      <c r="AMC43" s="14"/>
      <c r="AMD43" s="14"/>
      <c r="AME43" s="14"/>
      <c r="AMF43" s="14"/>
      <c r="AMG43" s="14"/>
      <c r="AMH43" s="14"/>
      <c r="AMI43" s="14"/>
      <c r="AMJ43" s="14"/>
      <c r="AMK43" s="14"/>
      <c r="AML43" s="14"/>
      <c r="AMM43" s="14"/>
      <c r="AMN43" s="14"/>
      <c r="AMO43" s="14"/>
      <c r="AMP43" s="14"/>
      <c r="AMQ43" s="14"/>
      <c r="AMR43" s="14"/>
      <c r="AMS43" s="14"/>
      <c r="AMT43" s="14"/>
      <c r="AMU43" s="14"/>
      <c r="AMV43" s="14"/>
      <c r="AMW43" s="14"/>
      <c r="AMX43" s="14"/>
      <c r="AMY43" s="14"/>
      <c r="AMZ43" s="14"/>
      <c r="ANA43" s="14"/>
      <c r="ANB43" s="14"/>
      <c r="ANC43" s="14"/>
      <c r="AND43" s="14"/>
      <c r="ANE43" s="14"/>
      <c r="ANF43" s="14"/>
      <c r="ANG43" s="14"/>
      <c r="ANH43" s="14"/>
      <c r="ANI43" s="14"/>
      <c r="ANJ43" s="14"/>
      <c r="ANK43" s="14"/>
      <c r="ANL43" s="14"/>
      <c r="ANM43" s="14"/>
      <c r="ANN43" s="14"/>
      <c r="ANO43" s="14"/>
      <c r="ANP43" s="14"/>
      <c r="ANQ43" s="14"/>
      <c r="ANR43" s="14"/>
      <c r="ANS43" s="14"/>
      <c r="ANT43" s="14"/>
      <c r="ANU43" s="14"/>
      <c r="ANV43" s="14"/>
      <c r="ANW43" s="14"/>
      <c r="ANX43" s="14"/>
      <c r="ANY43" s="14"/>
      <c r="ANZ43" s="14"/>
      <c r="AOA43" s="14"/>
      <c r="AOB43" s="14"/>
      <c r="AOC43" s="14"/>
      <c r="AOD43" s="14"/>
      <c r="AOE43" s="14"/>
      <c r="AOF43" s="14"/>
      <c r="AOG43" s="14"/>
      <c r="AOH43" s="14"/>
      <c r="AOI43" s="14"/>
      <c r="AOJ43" s="14"/>
      <c r="AOK43" s="14"/>
      <c r="AOL43" s="14"/>
      <c r="AOM43" s="14"/>
      <c r="AON43" s="14"/>
      <c r="AOO43" s="14"/>
      <c r="AOP43" s="14"/>
      <c r="AOQ43" s="14"/>
      <c r="AOR43" s="14"/>
      <c r="AOS43" s="14"/>
      <c r="AOT43" s="14"/>
      <c r="AOU43" s="14"/>
      <c r="AOV43" s="14"/>
      <c r="AOW43" s="14"/>
      <c r="AOX43" s="14"/>
      <c r="AOY43" s="14"/>
      <c r="AOZ43" s="14"/>
      <c r="APA43" s="14"/>
      <c r="APB43" s="14"/>
      <c r="APC43" s="14"/>
      <c r="APD43" s="14"/>
      <c r="APE43" s="14"/>
      <c r="APF43" s="14"/>
      <c r="APG43" s="14"/>
      <c r="APH43" s="14"/>
      <c r="API43" s="14"/>
      <c r="APJ43" s="14"/>
      <c r="APK43" s="14"/>
      <c r="APL43" s="14"/>
      <c r="APM43" s="14"/>
      <c r="APN43" s="14"/>
      <c r="APO43" s="14"/>
      <c r="APP43" s="14"/>
      <c r="APQ43" s="14"/>
      <c r="APR43" s="14"/>
      <c r="APS43" s="14"/>
      <c r="APT43" s="14"/>
      <c r="APU43" s="14"/>
      <c r="APV43" s="14"/>
      <c r="APW43" s="14"/>
      <c r="APX43" s="14"/>
      <c r="APY43" s="14"/>
      <c r="APZ43" s="14"/>
      <c r="AQA43" s="14"/>
      <c r="AQB43" s="14"/>
      <c r="AQC43" s="14"/>
      <c r="AQD43" s="14"/>
      <c r="AQE43" s="14"/>
      <c r="AQF43" s="14"/>
      <c r="AQG43" s="14"/>
      <c r="AQH43" s="14"/>
      <c r="AQI43" s="14"/>
      <c r="AQJ43" s="14"/>
      <c r="AQK43" s="14"/>
      <c r="AQL43" s="14"/>
      <c r="AQM43" s="14"/>
      <c r="AQN43" s="14"/>
      <c r="AQO43" s="14"/>
      <c r="AQP43" s="14"/>
      <c r="AQQ43" s="14"/>
      <c r="AQR43" s="14"/>
      <c r="AQS43" s="14"/>
      <c r="AQT43" s="14"/>
      <c r="AQU43" s="14"/>
      <c r="AQV43" s="14"/>
      <c r="AQW43" s="14"/>
      <c r="AQX43" s="14"/>
      <c r="AQY43" s="14"/>
      <c r="AQZ43" s="14"/>
      <c r="ARA43" s="14"/>
      <c r="ARB43" s="14"/>
      <c r="ARC43" s="14"/>
      <c r="ARD43" s="14"/>
      <c r="ARE43" s="14"/>
      <c r="ARF43" s="14"/>
      <c r="ARG43" s="14"/>
      <c r="ARH43" s="14"/>
      <c r="ARI43" s="14"/>
      <c r="ARJ43" s="14"/>
      <c r="ARK43" s="14"/>
      <c r="ARL43" s="14"/>
      <c r="ARM43" s="14"/>
      <c r="ARN43" s="14"/>
      <c r="ARO43" s="14"/>
      <c r="ARP43" s="14"/>
      <c r="ARQ43" s="14"/>
      <c r="ARR43" s="14"/>
      <c r="ARS43" s="14"/>
      <c r="ART43" s="14"/>
      <c r="ARU43" s="14"/>
      <c r="ARV43" s="14"/>
      <c r="ARW43" s="14"/>
      <c r="ARX43" s="14"/>
      <c r="ARY43" s="14"/>
      <c r="ARZ43" s="14"/>
      <c r="ASA43" s="14"/>
      <c r="ASB43" s="14"/>
      <c r="ASC43" s="14"/>
      <c r="ASD43" s="14"/>
      <c r="ASE43" s="14"/>
      <c r="ASF43" s="14"/>
      <c r="ASG43" s="14"/>
      <c r="ASH43" s="14"/>
      <c r="ASI43" s="14"/>
      <c r="ASJ43" s="14"/>
      <c r="ASK43" s="14"/>
      <c r="ASL43" s="14"/>
      <c r="ASM43" s="14"/>
      <c r="ASN43" s="14"/>
      <c r="ASO43" s="14"/>
      <c r="ASP43" s="14"/>
    </row>
    <row r="44" spans="5:1186">
      <c r="YS44" s="14"/>
      <c r="YT44" s="14"/>
      <c r="YU44" s="14"/>
      <c r="YV44" s="14"/>
      <c r="YW44" s="14"/>
      <c r="YX44" s="14"/>
      <c r="YY44" s="14"/>
      <c r="YZ44" s="14"/>
      <c r="ZA44" s="14"/>
      <c r="ZB44" s="14"/>
      <c r="ZC44" s="14"/>
      <c r="ZD44" s="14"/>
      <c r="ZE44" s="14"/>
      <c r="ZF44" s="14"/>
      <c r="ZG44" s="14"/>
      <c r="ZH44" s="14"/>
      <c r="ZI44" s="14"/>
      <c r="ZJ44" s="14"/>
      <c r="ZK44" s="14"/>
      <c r="ZL44" s="14"/>
      <c r="ZM44" s="14"/>
      <c r="ZN44" s="14"/>
      <c r="ZO44" s="14"/>
      <c r="ZP44" s="14"/>
      <c r="ZQ44" s="14"/>
      <c r="ZR44" s="14"/>
      <c r="ZS44" s="14"/>
      <c r="ZT44" s="14"/>
      <c r="ZU44" s="14"/>
      <c r="ZV44" s="14"/>
      <c r="ZW44" s="14"/>
      <c r="ZX44" s="14"/>
      <c r="ZY44" s="14"/>
      <c r="ZZ44" s="14"/>
      <c r="AAA44" s="14"/>
      <c r="AAB44" s="14"/>
      <c r="AAC44" s="14"/>
      <c r="AAD44" s="14"/>
      <c r="AAE44" s="14"/>
      <c r="AAF44" s="14"/>
      <c r="AAG44" s="14"/>
      <c r="AAH44" s="14"/>
      <c r="AAI44" s="14"/>
      <c r="AAJ44" s="14"/>
      <c r="AAK44" s="14"/>
      <c r="AAL44" s="14"/>
      <c r="AAM44" s="14"/>
      <c r="AAN44" s="14"/>
      <c r="AAO44" s="14"/>
      <c r="AAP44" s="14"/>
      <c r="AAQ44" s="14"/>
      <c r="AAR44" s="14"/>
      <c r="AAS44" s="14"/>
      <c r="AAT44" s="14"/>
      <c r="AAU44" s="14"/>
      <c r="AAV44" s="14"/>
      <c r="AAW44" s="14"/>
      <c r="AAX44" s="14"/>
      <c r="AAY44" s="14"/>
      <c r="AAZ44" s="14"/>
      <c r="ABA44" s="14"/>
      <c r="ABB44" s="14"/>
      <c r="ABC44" s="14"/>
      <c r="ABD44" s="14"/>
      <c r="ABE44" s="14"/>
      <c r="ABF44" s="14"/>
      <c r="ABG44" s="14"/>
      <c r="ABH44" s="14"/>
      <c r="ABI44" s="14"/>
      <c r="ABJ44" s="14"/>
      <c r="ABK44" s="14"/>
      <c r="ABL44" s="14"/>
      <c r="ABM44" s="14"/>
      <c r="ABN44" s="14"/>
      <c r="ABO44" s="14"/>
      <c r="ABP44" s="14"/>
      <c r="ABQ44" s="14"/>
      <c r="ABR44" s="14"/>
      <c r="ABS44" s="14"/>
      <c r="ABT44" s="14"/>
      <c r="ABU44" s="14"/>
      <c r="ABV44" s="14"/>
      <c r="ABW44" s="14"/>
      <c r="ABX44" s="14"/>
      <c r="ABY44" s="14"/>
      <c r="ABZ44" s="14"/>
      <c r="ACA44" s="14"/>
      <c r="ACB44" s="14"/>
      <c r="ACC44" s="14"/>
      <c r="ACD44" s="14"/>
      <c r="ACE44" s="14"/>
      <c r="ACF44" s="14"/>
      <c r="ACG44" s="14">
        <v>44</v>
      </c>
      <c r="ACH44" s="14" t="s">
        <v>1562</v>
      </c>
      <c r="ACI44" s="14"/>
      <c r="ACJ44" s="14"/>
      <c r="ACK44" s="14"/>
      <c r="ACL44" s="14"/>
      <c r="ACM44" s="14">
        <v>44</v>
      </c>
      <c r="ACN44" s="14" t="s">
        <v>1562</v>
      </c>
      <c r="ACO44" s="14"/>
      <c r="ACP44" s="14"/>
      <c r="ACQ44" s="14"/>
      <c r="ACR44" s="14"/>
      <c r="ACS44" s="14">
        <v>44</v>
      </c>
      <c r="ACT44" s="14" t="s">
        <v>1562</v>
      </c>
      <c r="ACU44" s="14"/>
      <c r="ACV44" s="14"/>
      <c r="ACW44" s="14"/>
      <c r="ACX44" s="14"/>
      <c r="ACY44" s="14">
        <v>44</v>
      </c>
      <c r="ACZ44" s="14" t="s">
        <v>1562</v>
      </c>
      <c r="ADA44" s="14"/>
      <c r="ADB44" s="14"/>
      <c r="ADC44" s="14"/>
      <c r="ADD44" s="14"/>
      <c r="ADE44" s="14">
        <v>44</v>
      </c>
      <c r="ADF44" s="14" t="s">
        <v>1562</v>
      </c>
      <c r="ADG44" s="14"/>
      <c r="ADH44" s="14"/>
      <c r="ADI44" s="14"/>
      <c r="ADJ44" s="14"/>
      <c r="ADK44" s="14">
        <v>44</v>
      </c>
      <c r="ADL44" s="14" t="s">
        <v>1562</v>
      </c>
      <c r="ADM44" s="14"/>
      <c r="ADN44" s="14"/>
      <c r="ADO44" s="14"/>
      <c r="ADP44" s="14"/>
      <c r="ADQ44" s="14">
        <v>44</v>
      </c>
      <c r="ADR44" s="14" t="s">
        <v>1562</v>
      </c>
      <c r="ADS44" s="14"/>
      <c r="ADT44" s="14"/>
      <c r="ADU44" s="14"/>
      <c r="ADV44" s="14"/>
      <c r="ADW44" s="14"/>
      <c r="ADX44" s="14"/>
      <c r="ADY44" s="14">
        <v>44</v>
      </c>
      <c r="ADZ44" s="14" t="s">
        <v>1562</v>
      </c>
      <c r="AEA44" s="14"/>
      <c r="AEB44" s="14"/>
      <c r="AEC44" s="14"/>
      <c r="AED44" s="14"/>
      <c r="AEE44" s="14"/>
      <c r="AEF44" s="14"/>
      <c r="AEG44" s="14">
        <v>44</v>
      </c>
      <c r="AEH44" s="14" t="s">
        <v>1562</v>
      </c>
      <c r="AEI44" s="14"/>
      <c r="AEJ44" s="14"/>
      <c r="AEK44" s="14"/>
      <c r="AEL44" s="14"/>
      <c r="AEM44" s="14"/>
      <c r="AEN44" s="14"/>
      <c r="AEO44" s="14">
        <v>44</v>
      </c>
      <c r="AEP44" s="14" t="s">
        <v>1562</v>
      </c>
      <c r="AEQ44" s="14"/>
      <c r="AER44" s="14"/>
      <c r="AES44" s="14"/>
      <c r="AET44" s="14"/>
      <c r="AEU44" s="14"/>
      <c r="AEV44" s="14"/>
      <c r="AEW44" s="14">
        <v>44</v>
      </c>
      <c r="AEX44" s="14" t="s">
        <v>1562</v>
      </c>
      <c r="AEY44" s="14"/>
      <c r="AEZ44" s="14"/>
      <c r="AFA44" s="14"/>
      <c r="AFB44" s="14"/>
      <c r="AFC44" s="14"/>
      <c r="AFD44" s="14"/>
      <c r="AFE44" s="14"/>
      <c r="AFF44" s="14"/>
      <c r="AFG44" s="14"/>
      <c r="AFH44" s="14"/>
      <c r="AFI44" s="14"/>
      <c r="AFJ44" s="14"/>
      <c r="AFK44" s="14"/>
      <c r="AFL44" s="14"/>
      <c r="AFM44" s="14"/>
      <c r="AFN44" s="14"/>
      <c r="AFO44" s="14"/>
      <c r="AFP44" s="14"/>
      <c r="AFQ44" s="14"/>
      <c r="AFR44" s="14"/>
      <c r="AFS44" s="14"/>
      <c r="AFT44" s="14"/>
      <c r="AFU44" s="14"/>
      <c r="AFV44" s="14"/>
      <c r="AFW44" s="14"/>
      <c r="AFX44" s="14"/>
      <c r="AFY44" s="14"/>
      <c r="AFZ44" s="14"/>
      <c r="AGA44" s="14"/>
      <c r="AGB44" s="14"/>
      <c r="AGC44" s="14"/>
      <c r="AGD44" s="14"/>
      <c r="AGE44" s="14"/>
      <c r="AGF44" s="14"/>
      <c r="AGG44" s="14"/>
      <c r="AGH44" s="14"/>
      <c r="AGI44" s="14"/>
      <c r="AGJ44" s="14"/>
      <c r="AGK44" s="14"/>
      <c r="AGL44" s="14"/>
      <c r="AGM44" s="14"/>
      <c r="AGN44" s="14"/>
      <c r="AGO44" s="14"/>
      <c r="AGP44" s="14"/>
      <c r="AGQ44" s="14"/>
      <c r="AGR44" s="14"/>
      <c r="AGS44" s="14"/>
      <c r="AGT44" s="14"/>
      <c r="AGU44" s="14"/>
      <c r="AGV44" s="14"/>
      <c r="AGW44" s="14"/>
      <c r="AGX44" s="14"/>
      <c r="AGY44" s="14"/>
      <c r="AGZ44" s="14"/>
      <c r="AHA44" s="14"/>
      <c r="AHB44" s="14"/>
      <c r="AHC44" s="14"/>
      <c r="AHD44" s="14"/>
      <c r="AHE44" s="14"/>
      <c r="AHF44" s="14"/>
      <c r="AHG44" s="14"/>
      <c r="AHH44" s="14"/>
      <c r="AHI44" s="14"/>
      <c r="AHJ44" s="14"/>
      <c r="AHK44" s="14"/>
      <c r="AHL44" s="14"/>
      <c r="AHM44" s="14"/>
      <c r="AHN44" s="14"/>
      <c r="AHO44" s="14"/>
      <c r="AHP44" s="14"/>
      <c r="AHQ44" s="14"/>
      <c r="AHR44" s="14"/>
      <c r="AHS44" s="14"/>
      <c r="AHT44" s="14"/>
      <c r="AHU44" s="14"/>
      <c r="AHV44" s="14"/>
      <c r="AHW44" s="14"/>
      <c r="AHX44" s="14"/>
      <c r="AHY44" s="14"/>
      <c r="AHZ44" s="14"/>
      <c r="AIA44" s="14"/>
      <c r="AIB44" s="14"/>
      <c r="AIC44" s="14"/>
      <c r="AID44" s="14"/>
      <c r="AIE44" s="14"/>
      <c r="AIF44" s="14"/>
      <c r="AIG44" s="14"/>
      <c r="AIH44" s="14"/>
      <c r="AII44" s="14"/>
      <c r="AIJ44" s="14"/>
      <c r="AIK44" s="14"/>
      <c r="AIL44" s="14"/>
      <c r="AIM44" s="14"/>
      <c r="AIN44" s="14"/>
      <c r="AIO44" s="14"/>
      <c r="AIP44" s="14"/>
      <c r="AIQ44" s="14"/>
      <c r="AIR44" s="14"/>
      <c r="AIS44" s="14"/>
      <c r="AIT44" s="14"/>
      <c r="AIU44" s="14"/>
      <c r="AIV44" s="14"/>
      <c r="AIW44" s="14"/>
      <c r="AIX44" s="14"/>
      <c r="AIY44" s="14"/>
      <c r="AIZ44" s="14"/>
      <c r="AJA44" s="14"/>
      <c r="AJB44" s="14"/>
      <c r="AJC44" s="14"/>
      <c r="AJD44" s="14"/>
      <c r="AJE44" s="14"/>
      <c r="AJF44" s="14"/>
      <c r="AJG44" s="14"/>
      <c r="AJH44" s="14"/>
      <c r="AJI44" s="14"/>
      <c r="AJJ44" s="14"/>
      <c r="AJK44" s="14"/>
      <c r="AJL44" s="14"/>
      <c r="AJM44" s="14"/>
      <c r="AJN44" s="14"/>
      <c r="AJO44" s="14"/>
      <c r="AJP44" s="14"/>
      <c r="AJQ44" s="14"/>
      <c r="AJR44" s="14"/>
      <c r="AJS44" s="14"/>
      <c r="AJT44" s="14"/>
      <c r="AJU44" s="14"/>
      <c r="AJV44" s="14"/>
      <c r="AJW44" s="14"/>
      <c r="AJX44" s="14"/>
      <c r="AJY44" s="14"/>
      <c r="AJZ44" s="14"/>
      <c r="AKA44" s="14"/>
      <c r="AKB44" s="14"/>
      <c r="AKC44" s="14"/>
      <c r="AKD44" s="14"/>
      <c r="AKE44" s="14"/>
      <c r="AKF44" s="14"/>
      <c r="AKG44" s="14"/>
      <c r="AKH44" s="14"/>
      <c r="AKI44" s="14"/>
      <c r="AKJ44" s="14"/>
      <c r="AKK44" s="14"/>
      <c r="AKL44" s="14"/>
      <c r="AKM44" s="14"/>
      <c r="AKN44" s="14"/>
      <c r="AKO44" s="14"/>
      <c r="AKP44" s="14"/>
      <c r="AKQ44" s="14"/>
      <c r="AKR44" s="14"/>
      <c r="AKS44" s="14"/>
      <c r="AKT44" s="14"/>
      <c r="AKU44" s="14"/>
      <c r="AKV44" s="14"/>
      <c r="AKW44" s="14"/>
      <c r="AKX44" s="14"/>
      <c r="AKY44" s="14"/>
      <c r="AKZ44" s="14"/>
      <c r="ALA44" s="14"/>
      <c r="ALB44" s="14"/>
      <c r="ALC44" s="14"/>
      <c r="ALD44" s="14"/>
      <c r="ALE44" s="14"/>
      <c r="ALF44" s="14"/>
      <c r="ALG44" s="14"/>
      <c r="ALH44" s="14"/>
      <c r="ALI44" s="14"/>
      <c r="ALJ44" s="14"/>
      <c r="ALK44" s="14"/>
      <c r="ALL44" s="14"/>
      <c r="ALM44" s="14"/>
      <c r="ALN44" s="14"/>
      <c r="ALO44" s="14"/>
      <c r="ALP44" s="14"/>
      <c r="ALQ44" s="14"/>
      <c r="ALR44" s="14"/>
      <c r="ALS44" s="14"/>
      <c r="ALT44" s="14"/>
      <c r="ALU44" s="14"/>
      <c r="ALV44" s="14"/>
      <c r="ALW44" s="14"/>
      <c r="ALX44" s="14"/>
      <c r="ALY44" s="14"/>
      <c r="ALZ44" s="14"/>
      <c r="AMA44" s="14"/>
      <c r="AMB44" s="14"/>
      <c r="AMC44" s="14"/>
      <c r="AMD44" s="14"/>
      <c r="AME44" s="14"/>
      <c r="AMF44" s="14"/>
      <c r="AMG44" s="14"/>
      <c r="AMH44" s="14"/>
      <c r="AMI44" s="14"/>
      <c r="AMJ44" s="14"/>
      <c r="AMK44" s="14"/>
      <c r="AML44" s="14"/>
      <c r="AMM44" s="14"/>
      <c r="AMN44" s="14"/>
      <c r="AMO44" s="14"/>
      <c r="AMP44" s="14"/>
      <c r="AMQ44" s="14"/>
      <c r="AMR44" s="14"/>
      <c r="AMS44" s="14"/>
      <c r="AMT44" s="14"/>
      <c r="AMU44" s="14"/>
      <c r="AMV44" s="14"/>
      <c r="AMW44" s="14"/>
      <c r="AMX44" s="14"/>
      <c r="AMY44" s="14"/>
      <c r="AMZ44" s="14"/>
      <c r="ANA44" s="14"/>
      <c r="ANB44" s="14"/>
      <c r="ANC44" s="14"/>
      <c r="AND44" s="14"/>
      <c r="ANE44" s="14"/>
      <c r="ANF44" s="14"/>
      <c r="ANG44" s="14"/>
      <c r="ANH44" s="14"/>
      <c r="ANI44" s="14"/>
      <c r="ANJ44" s="14"/>
      <c r="ANK44" s="14"/>
      <c r="ANL44" s="14"/>
      <c r="ANM44" s="14"/>
      <c r="ANN44" s="14"/>
      <c r="ANO44" s="14"/>
      <c r="ANP44" s="14"/>
      <c r="ANQ44" s="14"/>
      <c r="ANR44" s="14"/>
      <c r="ANS44" s="14"/>
      <c r="ANT44" s="14"/>
      <c r="ANU44" s="14"/>
      <c r="ANV44" s="14"/>
      <c r="ANW44" s="14"/>
      <c r="ANX44" s="14"/>
      <c r="ANY44" s="14"/>
      <c r="ANZ44" s="14"/>
      <c r="AOA44" s="14"/>
      <c r="AOB44" s="14"/>
      <c r="AOC44" s="14"/>
      <c r="AOD44" s="14"/>
      <c r="AOE44" s="14"/>
      <c r="AOF44" s="14"/>
      <c r="AOG44" s="14"/>
      <c r="AOH44" s="14"/>
      <c r="AOI44" s="14"/>
      <c r="AOJ44" s="14"/>
      <c r="AOK44" s="14"/>
      <c r="AOL44" s="14"/>
      <c r="AOM44" s="14"/>
      <c r="AON44" s="14"/>
      <c r="AOO44" s="14"/>
      <c r="AOP44" s="14"/>
      <c r="AOQ44" s="14"/>
      <c r="AOR44" s="14"/>
      <c r="AOS44" s="14"/>
      <c r="AOT44" s="14"/>
      <c r="AOU44" s="14"/>
      <c r="AOV44" s="14"/>
      <c r="AOW44" s="14"/>
      <c r="AOX44" s="14"/>
      <c r="AOY44" s="14"/>
      <c r="AOZ44" s="14"/>
      <c r="APA44" s="14"/>
      <c r="APB44" s="14"/>
      <c r="APC44" s="14"/>
      <c r="APD44" s="14"/>
      <c r="APE44" s="14"/>
      <c r="APF44" s="14"/>
      <c r="APG44" s="14"/>
      <c r="APH44" s="14"/>
      <c r="API44" s="14"/>
      <c r="APJ44" s="14"/>
      <c r="APK44" s="14"/>
      <c r="APL44" s="14"/>
      <c r="APM44" s="14"/>
      <c r="APN44" s="14"/>
      <c r="APO44" s="14"/>
      <c r="APP44" s="14"/>
      <c r="APQ44" s="14"/>
      <c r="APR44" s="14"/>
      <c r="APS44" s="14"/>
      <c r="APT44" s="14"/>
      <c r="APU44" s="14"/>
      <c r="APV44" s="14"/>
      <c r="APW44" s="14"/>
      <c r="APX44" s="14"/>
      <c r="APY44" s="14"/>
      <c r="APZ44" s="14"/>
      <c r="AQA44" s="14"/>
      <c r="AQB44" s="14"/>
      <c r="AQC44" s="14"/>
      <c r="AQD44" s="14"/>
      <c r="AQE44" s="14"/>
      <c r="AQF44" s="14"/>
      <c r="AQG44" s="14"/>
      <c r="AQH44" s="14"/>
      <c r="AQI44" s="14"/>
      <c r="AQJ44" s="14"/>
      <c r="AQK44" s="14"/>
      <c r="AQL44" s="14"/>
      <c r="AQM44" s="14"/>
      <c r="AQN44" s="14"/>
      <c r="AQO44" s="14"/>
      <c r="AQP44" s="14"/>
      <c r="AQQ44" s="14"/>
      <c r="AQR44" s="14"/>
      <c r="AQS44" s="14"/>
      <c r="AQT44" s="14"/>
      <c r="AQU44" s="14"/>
      <c r="AQV44" s="14"/>
      <c r="AQW44" s="14"/>
      <c r="AQX44" s="14"/>
      <c r="AQY44" s="14"/>
      <c r="AQZ44" s="14"/>
      <c r="ARA44" s="14"/>
      <c r="ARB44" s="14"/>
      <c r="ARC44" s="14"/>
      <c r="ARD44" s="14"/>
      <c r="ARE44" s="14"/>
      <c r="ARF44" s="14"/>
      <c r="ARG44" s="14"/>
      <c r="ARH44" s="14"/>
      <c r="ARI44" s="14"/>
      <c r="ARJ44" s="14"/>
      <c r="ARK44" s="14"/>
      <c r="ARL44" s="14"/>
      <c r="ARM44" s="14"/>
      <c r="ARN44" s="14"/>
      <c r="ARO44" s="14"/>
      <c r="ARP44" s="14"/>
      <c r="ARQ44" s="14"/>
      <c r="ARR44" s="14"/>
      <c r="ARS44" s="14"/>
      <c r="ART44" s="14"/>
      <c r="ARU44" s="14"/>
      <c r="ARV44" s="14"/>
      <c r="ARW44" s="14"/>
      <c r="ARX44" s="14"/>
      <c r="ARY44" s="14"/>
      <c r="ARZ44" s="14"/>
      <c r="ASA44" s="14"/>
      <c r="ASB44" s="14"/>
      <c r="ASC44" s="14"/>
      <c r="ASD44" s="14"/>
      <c r="ASE44" s="14"/>
      <c r="ASF44" s="14"/>
      <c r="ASG44" s="14"/>
      <c r="ASH44" s="14"/>
      <c r="ASI44" s="14"/>
      <c r="ASJ44" s="14"/>
      <c r="ASK44" s="14"/>
      <c r="ASL44" s="14"/>
      <c r="ASM44" s="14"/>
      <c r="ASN44" s="14"/>
      <c r="ASO44" s="14"/>
      <c r="ASP44" s="14"/>
    </row>
    <row r="45" spans="5:1186">
      <c r="YS45" s="14"/>
      <c r="YT45" s="14"/>
      <c r="YU45" s="14"/>
      <c r="YV45" s="14"/>
      <c r="YW45" s="14"/>
      <c r="YX45" s="14"/>
      <c r="YY45" s="14"/>
      <c r="YZ45" s="14"/>
      <c r="ZA45" s="14"/>
      <c r="ZB45" s="14"/>
      <c r="ZC45" s="14"/>
      <c r="ZD45" s="14"/>
      <c r="ZE45" s="14"/>
      <c r="ZF45" s="14"/>
      <c r="ZG45" s="14"/>
      <c r="ZH45" s="14"/>
      <c r="ZI45" s="14"/>
      <c r="ZJ45" s="14"/>
      <c r="ZK45" s="14"/>
      <c r="ZL45" s="14"/>
      <c r="ZM45" s="14"/>
      <c r="ZN45" s="14"/>
      <c r="ZO45" s="14"/>
      <c r="ZP45" s="14"/>
      <c r="ZQ45" s="14"/>
      <c r="ZR45" s="14"/>
      <c r="ZS45" s="14"/>
      <c r="ZT45" s="14"/>
      <c r="ZU45" s="14"/>
      <c r="ZV45" s="14"/>
      <c r="ZW45" s="14"/>
      <c r="ZX45" s="14"/>
      <c r="ZY45" s="14"/>
      <c r="ZZ45" s="14"/>
      <c r="AAA45" s="14"/>
      <c r="AAB45" s="14"/>
      <c r="AAC45" s="14"/>
      <c r="AAD45" s="14"/>
      <c r="AAE45" s="14"/>
      <c r="AAF45" s="14"/>
      <c r="AAG45" s="14"/>
      <c r="AAH45" s="14"/>
      <c r="AAI45" s="14"/>
      <c r="AAJ45" s="14"/>
      <c r="AAK45" s="14"/>
      <c r="AAL45" s="14"/>
      <c r="AAM45" s="14"/>
      <c r="AAN45" s="14"/>
      <c r="AAO45" s="14"/>
      <c r="AAP45" s="14"/>
      <c r="AAQ45" s="14"/>
      <c r="AAR45" s="14"/>
      <c r="AAS45" s="14"/>
      <c r="AAT45" s="14"/>
      <c r="AAU45" s="14"/>
      <c r="AAV45" s="14"/>
      <c r="AAW45" s="14"/>
      <c r="AAX45" s="14"/>
      <c r="AAY45" s="14"/>
      <c r="AAZ45" s="14"/>
      <c r="ABA45" s="14"/>
      <c r="ABB45" s="14"/>
      <c r="ABC45" s="14"/>
      <c r="ABD45" s="14"/>
      <c r="ABE45" s="14"/>
      <c r="ABF45" s="14"/>
      <c r="ABG45" s="14"/>
      <c r="ABH45" s="14"/>
      <c r="ABI45" s="14"/>
      <c r="ABJ45" s="14"/>
      <c r="ABK45" s="14"/>
      <c r="ABL45" s="14"/>
      <c r="ABM45" s="14"/>
      <c r="ABN45" s="14"/>
      <c r="ABO45" s="14"/>
      <c r="ABP45" s="14"/>
      <c r="ABQ45" s="14"/>
      <c r="ABR45" s="14"/>
      <c r="ABS45" s="14"/>
      <c r="ABT45" s="14"/>
      <c r="ABU45" s="14"/>
      <c r="ABV45" s="14"/>
      <c r="ABW45" s="14"/>
      <c r="ABX45" s="14"/>
      <c r="ABY45" s="14"/>
      <c r="ABZ45" s="14"/>
      <c r="ACA45" s="14"/>
      <c r="ACB45" s="14"/>
      <c r="ACC45" s="14"/>
      <c r="ACD45" s="14"/>
      <c r="ACE45" s="14"/>
      <c r="ACF45" s="14"/>
      <c r="ACG45" s="14">
        <v>45</v>
      </c>
      <c r="ACH45" s="14" t="s">
        <v>996</v>
      </c>
      <c r="ACI45" s="14"/>
      <c r="ACJ45" s="14"/>
      <c r="ACK45" s="14"/>
      <c r="ACL45" s="14"/>
      <c r="ACM45" s="14">
        <v>45</v>
      </c>
      <c r="ACN45" s="14" t="s">
        <v>996</v>
      </c>
      <c r="ACO45" s="14"/>
      <c r="ACP45" s="14"/>
      <c r="ACQ45" s="14"/>
      <c r="ACR45" s="14"/>
      <c r="ACS45" s="14">
        <v>45</v>
      </c>
      <c r="ACT45" s="14" t="s">
        <v>996</v>
      </c>
      <c r="ACU45" s="14"/>
      <c r="ACV45" s="14"/>
      <c r="ACW45" s="14"/>
      <c r="ACX45" s="14"/>
      <c r="ACY45" s="14">
        <v>45</v>
      </c>
      <c r="ACZ45" s="14" t="s">
        <v>996</v>
      </c>
      <c r="ADA45" s="14"/>
      <c r="ADB45" s="14"/>
      <c r="ADC45" s="14"/>
      <c r="ADD45" s="14"/>
      <c r="ADE45" s="14">
        <v>45</v>
      </c>
      <c r="ADF45" s="14" t="s">
        <v>996</v>
      </c>
      <c r="ADG45" s="14"/>
      <c r="ADH45" s="14"/>
      <c r="ADI45" s="14"/>
      <c r="ADJ45" s="14"/>
      <c r="ADK45" s="14">
        <v>45</v>
      </c>
      <c r="ADL45" s="14" t="s">
        <v>996</v>
      </c>
      <c r="ADM45" s="14"/>
      <c r="ADN45" s="14"/>
      <c r="ADO45" s="14"/>
      <c r="ADP45" s="14"/>
      <c r="ADQ45" s="14">
        <v>45</v>
      </c>
      <c r="ADR45" s="14" t="s">
        <v>996</v>
      </c>
      <c r="ADS45" s="14"/>
      <c r="ADT45" s="14"/>
      <c r="ADU45" s="14"/>
      <c r="ADV45" s="14"/>
      <c r="ADW45" s="14"/>
      <c r="ADX45" s="14"/>
      <c r="ADY45" s="14">
        <v>45</v>
      </c>
      <c r="ADZ45" s="14" t="s">
        <v>996</v>
      </c>
      <c r="AEA45" s="14"/>
      <c r="AEB45" s="14"/>
      <c r="AEC45" s="14"/>
      <c r="AED45" s="14"/>
      <c r="AEE45" s="14"/>
      <c r="AEF45" s="14"/>
      <c r="AEG45" s="14">
        <v>45</v>
      </c>
      <c r="AEH45" s="14" t="s">
        <v>996</v>
      </c>
      <c r="AEI45" s="14"/>
      <c r="AEJ45" s="14"/>
      <c r="AEK45" s="14"/>
      <c r="AEL45" s="14"/>
      <c r="AEM45" s="14"/>
      <c r="AEN45" s="14"/>
      <c r="AEO45" s="14">
        <v>45</v>
      </c>
      <c r="AEP45" s="14" t="s">
        <v>996</v>
      </c>
      <c r="AEQ45" s="14"/>
      <c r="AER45" s="14"/>
      <c r="AES45" s="14"/>
      <c r="AET45" s="14"/>
      <c r="AEU45" s="14"/>
      <c r="AEV45" s="14"/>
      <c r="AEW45" s="14">
        <v>45</v>
      </c>
      <c r="AEX45" s="14" t="s">
        <v>996</v>
      </c>
      <c r="AEY45" s="14"/>
      <c r="AEZ45" s="14"/>
      <c r="AFA45" s="14"/>
      <c r="AFB45" s="14"/>
      <c r="AFC45" s="14"/>
      <c r="AFD45" s="14"/>
      <c r="AFE45" s="14"/>
      <c r="AFF45" s="14"/>
      <c r="AFG45" s="14"/>
      <c r="AFH45" s="14"/>
      <c r="AFI45" s="14"/>
      <c r="AFJ45" s="14"/>
      <c r="AFK45" s="14"/>
      <c r="AFL45" s="14"/>
      <c r="AFM45" s="14"/>
      <c r="AFN45" s="14"/>
      <c r="AFO45" s="14"/>
      <c r="AFP45" s="14"/>
      <c r="AFQ45" s="14"/>
      <c r="AFR45" s="14"/>
      <c r="AFS45" s="14"/>
      <c r="AFT45" s="14"/>
      <c r="AFU45" s="14"/>
      <c r="AFV45" s="14"/>
      <c r="AFW45" s="14"/>
      <c r="AFX45" s="14"/>
      <c r="AFY45" s="14"/>
      <c r="AFZ45" s="14"/>
      <c r="AGA45" s="14"/>
      <c r="AGB45" s="14"/>
      <c r="AGC45" s="14"/>
      <c r="AGD45" s="14"/>
      <c r="AGE45" s="14"/>
      <c r="AGF45" s="14"/>
      <c r="AGG45" s="14"/>
      <c r="AGH45" s="14"/>
      <c r="AGI45" s="14"/>
      <c r="AGJ45" s="14"/>
      <c r="AGK45" s="14"/>
      <c r="AGL45" s="14"/>
      <c r="AGM45" s="14"/>
      <c r="AGN45" s="14"/>
      <c r="AGO45" s="14"/>
      <c r="AGP45" s="14"/>
      <c r="AGQ45" s="14"/>
      <c r="AGR45" s="14"/>
      <c r="AGS45" s="14"/>
      <c r="AGT45" s="14"/>
      <c r="AGU45" s="14"/>
      <c r="AGV45" s="14"/>
      <c r="AGW45" s="14"/>
      <c r="AGX45" s="14"/>
      <c r="AGY45" s="14"/>
      <c r="AGZ45" s="14"/>
      <c r="AHA45" s="14"/>
      <c r="AHB45" s="14"/>
      <c r="AHC45" s="14"/>
      <c r="AHD45" s="14"/>
      <c r="AHE45" s="14"/>
      <c r="AHF45" s="14"/>
      <c r="AHG45" s="14"/>
      <c r="AHH45" s="14"/>
      <c r="AHI45" s="14"/>
      <c r="AHJ45" s="14"/>
      <c r="AHK45" s="14"/>
      <c r="AHL45" s="14"/>
      <c r="AHM45" s="14"/>
      <c r="AHN45" s="14"/>
      <c r="AHO45" s="14"/>
      <c r="AHP45" s="14"/>
      <c r="AHQ45" s="14"/>
      <c r="AHR45" s="14"/>
      <c r="AHS45" s="14"/>
      <c r="AHT45" s="14"/>
      <c r="AHU45" s="14"/>
      <c r="AHV45" s="14"/>
      <c r="AHW45" s="14"/>
      <c r="AHX45" s="14"/>
      <c r="AHY45" s="14"/>
      <c r="AHZ45" s="14"/>
      <c r="AIA45" s="14"/>
      <c r="AIB45" s="14"/>
      <c r="AIC45" s="14"/>
      <c r="AID45" s="14"/>
      <c r="AIE45" s="14"/>
      <c r="AIF45" s="14"/>
      <c r="AIG45" s="14"/>
      <c r="AIH45" s="14"/>
      <c r="AII45" s="14"/>
      <c r="AIJ45" s="14"/>
      <c r="AIK45" s="14"/>
      <c r="AIL45" s="14"/>
      <c r="AIM45" s="14"/>
      <c r="AIN45" s="14"/>
      <c r="AIO45" s="14"/>
      <c r="AIP45" s="14"/>
      <c r="AIQ45" s="14"/>
      <c r="AIR45" s="14"/>
      <c r="AIS45" s="14"/>
      <c r="AIT45" s="14"/>
      <c r="AIU45" s="14"/>
      <c r="AIV45" s="14"/>
      <c r="AIW45" s="14"/>
      <c r="AIX45" s="14"/>
      <c r="AIY45" s="14"/>
      <c r="AIZ45" s="14"/>
      <c r="AJA45" s="14"/>
      <c r="AJB45" s="14"/>
      <c r="AJC45" s="14"/>
      <c r="AJD45" s="14"/>
      <c r="AJE45" s="14"/>
      <c r="AJF45" s="14"/>
      <c r="AJG45" s="14"/>
      <c r="AJH45" s="14"/>
      <c r="AJI45" s="14"/>
      <c r="AJJ45" s="14"/>
      <c r="AJK45" s="14"/>
      <c r="AJL45" s="14"/>
      <c r="AJM45" s="14"/>
      <c r="AJN45" s="14"/>
      <c r="AJO45" s="14"/>
      <c r="AJP45" s="14"/>
      <c r="AJQ45" s="14"/>
      <c r="AJR45" s="14"/>
      <c r="AJS45" s="14"/>
      <c r="AJT45" s="14"/>
      <c r="AJU45" s="14"/>
      <c r="AJV45" s="14"/>
      <c r="AJW45" s="14"/>
      <c r="AJX45" s="14"/>
      <c r="AJY45" s="14"/>
      <c r="AJZ45" s="14"/>
      <c r="AKA45" s="14"/>
      <c r="AKB45" s="14"/>
      <c r="AKC45" s="14"/>
      <c r="AKD45" s="14"/>
      <c r="AKE45" s="14"/>
      <c r="AKF45" s="14"/>
      <c r="AKG45" s="14"/>
      <c r="AKH45" s="14"/>
      <c r="AKI45" s="14"/>
      <c r="AKJ45" s="14"/>
      <c r="AKK45" s="14"/>
      <c r="AKL45" s="14"/>
      <c r="AKM45" s="14"/>
      <c r="AKN45" s="14"/>
      <c r="AKO45" s="14"/>
      <c r="AKP45" s="14"/>
      <c r="AKQ45" s="14"/>
      <c r="AKR45" s="14"/>
      <c r="AKS45" s="14"/>
      <c r="AKT45" s="14"/>
      <c r="AKU45" s="14"/>
      <c r="AKV45" s="14"/>
      <c r="AKW45" s="14"/>
      <c r="AKX45" s="14"/>
      <c r="AKY45" s="14"/>
      <c r="AKZ45" s="14"/>
      <c r="ALA45" s="14"/>
      <c r="ALB45" s="14"/>
      <c r="ALC45" s="14"/>
      <c r="ALD45" s="14"/>
      <c r="ALE45" s="14"/>
      <c r="ALF45" s="14"/>
      <c r="ALG45" s="14"/>
      <c r="ALH45" s="14"/>
      <c r="ALI45" s="14"/>
      <c r="ALJ45" s="14"/>
      <c r="ALK45" s="14"/>
      <c r="ALL45" s="14"/>
      <c r="ALM45" s="14"/>
      <c r="ALN45" s="14"/>
      <c r="ALO45" s="14"/>
      <c r="ALP45" s="14"/>
      <c r="ALQ45" s="14"/>
      <c r="ALR45" s="14"/>
      <c r="ALS45" s="14"/>
      <c r="ALT45" s="14"/>
      <c r="ALU45" s="14"/>
      <c r="ALV45" s="14"/>
      <c r="ALW45" s="14"/>
      <c r="ALX45" s="14"/>
      <c r="ALY45" s="14"/>
      <c r="ALZ45" s="14"/>
      <c r="AMA45" s="14"/>
      <c r="AMB45" s="14"/>
      <c r="AMC45" s="14"/>
      <c r="AMD45" s="14"/>
      <c r="AME45" s="14"/>
      <c r="AMF45" s="14"/>
      <c r="AMG45" s="14"/>
      <c r="AMH45" s="14"/>
      <c r="AMI45" s="14"/>
      <c r="AMJ45" s="14"/>
      <c r="AMK45" s="14"/>
      <c r="AML45" s="14"/>
      <c r="AMM45" s="14"/>
      <c r="AMN45" s="14"/>
      <c r="AMO45" s="14"/>
      <c r="AMP45" s="14"/>
      <c r="AMQ45" s="14"/>
      <c r="AMR45" s="14"/>
      <c r="AMS45" s="14"/>
      <c r="AMT45" s="14"/>
      <c r="AMU45" s="14"/>
      <c r="AMV45" s="14"/>
      <c r="AMW45" s="14"/>
      <c r="AMX45" s="14"/>
      <c r="AMY45" s="14"/>
      <c r="AMZ45" s="14"/>
      <c r="ANA45" s="14"/>
      <c r="ANB45" s="14"/>
      <c r="ANC45" s="14"/>
      <c r="AND45" s="14"/>
      <c r="ANE45" s="14"/>
      <c r="ANF45" s="14"/>
      <c r="ANG45" s="14"/>
      <c r="ANH45" s="14"/>
      <c r="ANI45" s="14"/>
      <c r="ANJ45" s="14"/>
      <c r="ANK45" s="14"/>
      <c r="ANL45" s="14"/>
      <c r="ANM45" s="14"/>
      <c r="ANN45" s="14"/>
      <c r="ANO45" s="14"/>
      <c r="ANP45" s="14"/>
      <c r="ANQ45" s="14"/>
      <c r="ANR45" s="14"/>
      <c r="ANS45" s="14"/>
      <c r="ANT45" s="14"/>
      <c r="ANU45" s="14"/>
      <c r="ANV45" s="14"/>
      <c r="ANW45" s="14"/>
      <c r="ANX45" s="14"/>
      <c r="ANY45" s="14"/>
      <c r="ANZ45" s="14"/>
      <c r="AOA45" s="14"/>
      <c r="AOB45" s="14"/>
      <c r="AOC45" s="14"/>
      <c r="AOD45" s="14"/>
      <c r="AOE45" s="14"/>
      <c r="AOF45" s="14"/>
      <c r="AOG45" s="14"/>
      <c r="AOH45" s="14"/>
      <c r="AOI45" s="14"/>
      <c r="AOJ45" s="14"/>
      <c r="AOK45" s="14"/>
      <c r="AOL45" s="14"/>
      <c r="AOM45" s="14"/>
      <c r="AON45" s="14"/>
      <c r="AOO45" s="14"/>
      <c r="AOP45" s="14"/>
      <c r="AOQ45" s="14"/>
      <c r="AOR45" s="14"/>
      <c r="AOS45" s="14"/>
      <c r="AOT45" s="14"/>
      <c r="AOU45" s="14"/>
      <c r="AOV45" s="14"/>
      <c r="AOW45" s="14"/>
      <c r="AOX45" s="14"/>
      <c r="AOY45" s="14"/>
      <c r="AOZ45" s="14"/>
      <c r="APA45" s="14"/>
      <c r="APB45" s="14"/>
      <c r="APC45" s="14"/>
      <c r="APD45" s="14"/>
      <c r="APE45" s="14"/>
      <c r="APF45" s="14"/>
      <c r="APG45" s="14"/>
      <c r="APH45" s="14"/>
      <c r="API45" s="14"/>
      <c r="APJ45" s="14"/>
      <c r="APK45" s="14"/>
      <c r="APL45" s="14"/>
      <c r="APM45" s="14"/>
      <c r="APN45" s="14"/>
      <c r="APO45" s="14"/>
      <c r="APP45" s="14"/>
      <c r="APQ45" s="14"/>
      <c r="APR45" s="14"/>
      <c r="APS45" s="14"/>
      <c r="APT45" s="14"/>
      <c r="APU45" s="14"/>
      <c r="APV45" s="14"/>
      <c r="APW45" s="14"/>
      <c r="APX45" s="14"/>
      <c r="APY45" s="14"/>
      <c r="APZ45" s="14"/>
      <c r="AQA45" s="14"/>
      <c r="AQB45" s="14"/>
      <c r="AQC45" s="14"/>
      <c r="AQD45" s="14"/>
      <c r="AQE45" s="14"/>
      <c r="AQF45" s="14"/>
      <c r="AQG45" s="14"/>
      <c r="AQH45" s="14"/>
      <c r="AQI45" s="14"/>
      <c r="AQJ45" s="14"/>
      <c r="AQK45" s="14"/>
      <c r="AQL45" s="14"/>
      <c r="AQM45" s="14"/>
      <c r="AQN45" s="14"/>
      <c r="AQO45" s="14"/>
      <c r="AQP45" s="14"/>
      <c r="AQQ45" s="14"/>
      <c r="AQR45" s="14"/>
      <c r="AQS45" s="14"/>
      <c r="AQT45" s="14"/>
      <c r="AQU45" s="14"/>
      <c r="AQV45" s="14"/>
      <c r="AQW45" s="14"/>
      <c r="AQX45" s="14"/>
      <c r="AQY45" s="14"/>
      <c r="AQZ45" s="14"/>
      <c r="ARA45" s="14"/>
      <c r="ARB45" s="14"/>
      <c r="ARC45" s="14"/>
      <c r="ARD45" s="14"/>
      <c r="ARE45" s="14"/>
      <c r="ARF45" s="14"/>
      <c r="ARG45" s="14"/>
      <c r="ARH45" s="14"/>
      <c r="ARI45" s="14"/>
      <c r="ARJ45" s="14"/>
      <c r="ARK45" s="14"/>
      <c r="ARL45" s="14"/>
      <c r="ARM45" s="14"/>
      <c r="ARN45" s="14"/>
      <c r="ARO45" s="14"/>
      <c r="ARP45" s="14"/>
      <c r="ARQ45" s="14"/>
      <c r="ARR45" s="14"/>
      <c r="ARS45" s="14"/>
      <c r="ART45" s="14"/>
      <c r="ARU45" s="14"/>
      <c r="ARV45" s="14"/>
      <c r="ARW45" s="14"/>
      <c r="ARX45" s="14"/>
      <c r="ARY45" s="14"/>
      <c r="ARZ45" s="14"/>
      <c r="ASA45" s="14"/>
      <c r="ASB45" s="14"/>
      <c r="ASC45" s="14"/>
      <c r="ASD45" s="14"/>
      <c r="ASE45" s="14"/>
      <c r="ASF45" s="14"/>
      <c r="ASG45" s="14"/>
      <c r="ASH45" s="14"/>
      <c r="ASI45" s="14"/>
      <c r="ASJ45" s="14"/>
      <c r="ASK45" s="14"/>
      <c r="ASL45" s="14"/>
      <c r="ASM45" s="14"/>
      <c r="ASN45" s="14"/>
      <c r="ASO45" s="14"/>
      <c r="ASP45" s="14"/>
    </row>
    <row r="46" spans="5:1186">
      <c r="YS46" s="14"/>
      <c r="YT46" s="14"/>
      <c r="YU46" s="14"/>
      <c r="YV46" s="14"/>
      <c r="YW46" s="14"/>
      <c r="YX46" s="14"/>
      <c r="YY46" s="14"/>
      <c r="YZ46" s="14"/>
      <c r="ZA46" s="14"/>
      <c r="ZB46" s="14"/>
      <c r="ZC46" s="14"/>
      <c r="ZD46" s="14"/>
      <c r="ZE46" s="14"/>
      <c r="ZF46" s="14"/>
      <c r="ZG46" s="14"/>
      <c r="ZH46" s="14"/>
      <c r="ZI46" s="14"/>
      <c r="ZJ46" s="14"/>
      <c r="ZK46" s="14"/>
      <c r="ZL46" s="14"/>
      <c r="ZM46" s="14"/>
      <c r="ZN46" s="14"/>
      <c r="ZO46" s="14"/>
      <c r="ZP46" s="14"/>
      <c r="ZQ46" s="14"/>
      <c r="ZR46" s="14"/>
      <c r="ZS46" s="14"/>
      <c r="ZT46" s="14"/>
      <c r="ZU46" s="14"/>
      <c r="ZV46" s="14"/>
      <c r="ZW46" s="14"/>
      <c r="ZX46" s="14"/>
      <c r="ZY46" s="14"/>
      <c r="ZZ46" s="14"/>
      <c r="AAA46" s="14"/>
      <c r="AAB46" s="14"/>
      <c r="AAC46" s="14"/>
      <c r="AAD46" s="14"/>
      <c r="AAE46" s="14"/>
      <c r="AAF46" s="14"/>
      <c r="AAG46" s="14"/>
      <c r="AAH46" s="14"/>
      <c r="AAI46" s="14"/>
      <c r="AAJ46" s="14"/>
      <c r="AAK46" s="14"/>
      <c r="AAL46" s="14"/>
      <c r="AAM46" s="14"/>
      <c r="AAN46" s="14"/>
      <c r="AAO46" s="14"/>
      <c r="AAP46" s="14"/>
      <c r="AAQ46" s="14"/>
      <c r="AAR46" s="14"/>
      <c r="AAS46" s="14"/>
      <c r="AAT46" s="14"/>
      <c r="AAU46" s="14"/>
      <c r="AAV46" s="14"/>
      <c r="AAW46" s="14"/>
      <c r="AAX46" s="14"/>
      <c r="AAY46" s="14"/>
      <c r="AAZ46" s="14"/>
      <c r="ABA46" s="14"/>
      <c r="ABB46" s="14"/>
      <c r="ABC46" s="14"/>
      <c r="ABD46" s="14"/>
      <c r="ABE46" s="14"/>
      <c r="ABF46" s="14"/>
      <c r="ABG46" s="14"/>
      <c r="ABH46" s="14"/>
      <c r="ABI46" s="14"/>
      <c r="ABJ46" s="14"/>
      <c r="ABK46" s="14"/>
      <c r="ABL46" s="14"/>
      <c r="ABM46" s="14"/>
      <c r="ABN46" s="14"/>
      <c r="ABO46" s="14"/>
      <c r="ABP46" s="14"/>
      <c r="ABQ46" s="14"/>
      <c r="ABR46" s="14"/>
      <c r="ABS46" s="14"/>
      <c r="ABT46" s="14"/>
      <c r="ABU46" s="14"/>
      <c r="ABV46" s="14"/>
      <c r="ABW46" s="14"/>
      <c r="ABX46" s="14"/>
      <c r="ABY46" s="14"/>
      <c r="ABZ46" s="14"/>
      <c r="ACA46" s="14"/>
      <c r="ACB46" s="14"/>
      <c r="ACC46" s="14"/>
      <c r="ACD46" s="14"/>
      <c r="ACE46" s="14"/>
      <c r="ACF46" s="14"/>
      <c r="ACG46" s="14">
        <v>46</v>
      </c>
      <c r="ACH46" s="14" t="s">
        <v>1563</v>
      </c>
      <c r="ACI46" s="14"/>
      <c r="ACJ46" s="14"/>
      <c r="ACK46" s="14"/>
      <c r="ACL46" s="14"/>
      <c r="ACM46" s="14">
        <v>46</v>
      </c>
      <c r="ACN46" s="14" t="s">
        <v>1563</v>
      </c>
      <c r="ACO46" s="14"/>
      <c r="ACP46" s="14"/>
      <c r="ACQ46" s="14"/>
      <c r="ACR46" s="14"/>
      <c r="ACS46" s="14">
        <v>46</v>
      </c>
      <c r="ACT46" s="14" t="s">
        <v>1563</v>
      </c>
      <c r="ACU46" s="14"/>
      <c r="ACV46" s="14"/>
      <c r="ACW46" s="14"/>
      <c r="ACX46" s="14"/>
      <c r="ACY46" s="14">
        <v>46</v>
      </c>
      <c r="ACZ46" s="14" t="s">
        <v>1563</v>
      </c>
      <c r="ADA46" s="14"/>
      <c r="ADB46" s="14"/>
      <c r="ADC46" s="14"/>
      <c r="ADD46" s="14"/>
      <c r="ADE46" s="14">
        <v>46</v>
      </c>
      <c r="ADF46" s="14" t="s">
        <v>1563</v>
      </c>
      <c r="ADG46" s="14"/>
      <c r="ADH46" s="14"/>
      <c r="ADI46" s="14"/>
      <c r="ADJ46" s="14"/>
      <c r="ADK46" s="14">
        <v>46</v>
      </c>
      <c r="ADL46" s="14" t="s">
        <v>1563</v>
      </c>
      <c r="ADM46" s="14"/>
      <c r="ADN46" s="14"/>
      <c r="ADO46" s="14"/>
      <c r="ADP46" s="14"/>
      <c r="ADQ46" s="14">
        <v>46</v>
      </c>
      <c r="ADR46" s="14" t="s">
        <v>1563</v>
      </c>
      <c r="ADS46" s="14"/>
      <c r="ADT46" s="14"/>
      <c r="ADU46" s="14"/>
      <c r="ADV46" s="14"/>
      <c r="ADW46" s="14"/>
      <c r="ADX46" s="14"/>
      <c r="ADY46" s="14">
        <v>46</v>
      </c>
      <c r="ADZ46" s="14" t="s">
        <v>1563</v>
      </c>
      <c r="AEA46" s="14"/>
      <c r="AEB46" s="14"/>
      <c r="AEC46" s="14"/>
      <c r="AED46" s="14"/>
      <c r="AEE46" s="14"/>
      <c r="AEF46" s="14"/>
      <c r="AEG46" s="14">
        <v>46</v>
      </c>
      <c r="AEH46" s="14" t="s">
        <v>1563</v>
      </c>
      <c r="AEI46" s="14"/>
      <c r="AEJ46" s="14"/>
      <c r="AEK46" s="14"/>
      <c r="AEL46" s="14"/>
      <c r="AEM46" s="14"/>
      <c r="AEN46" s="14"/>
      <c r="AEO46" s="14">
        <v>46</v>
      </c>
      <c r="AEP46" s="14" t="s">
        <v>1563</v>
      </c>
      <c r="AEQ46" s="14"/>
      <c r="AER46" s="14"/>
      <c r="AES46" s="14"/>
      <c r="AET46" s="14"/>
      <c r="AEU46" s="14"/>
      <c r="AEV46" s="14"/>
      <c r="AEW46" s="14">
        <v>46</v>
      </c>
      <c r="AEX46" s="14" t="s">
        <v>1563</v>
      </c>
      <c r="AEY46" s="14"/>
      <c r="AEZ46" s="14"/>
      <c r="AFA46" s="14"/>
      <c r="AFB46" s="14"/>
      <c r="AFC46" s="14"/>
      <c r="AFD46" s="14"/>
      <c r="AFE46" s="14"/>
      <c r="AFF46" s="14"/>
      <c r="AFG46" s="14"/>
      <c r="AFH46" s="14"/>
      <c r="AFI46" s="14"/>
      <c r="AFJ46" s="14"/>
      <c r="AFK46" s="14"/>
      <c r="AFL46" s="14"/>
      <c r="AFM46" s="14"/>
      <c r="AFN46" s="14"/>
      <c r="AFO46" s="14"/>
      <c r="AFP46" s="14"/>
      <c r="AFQ46" s="14"/>
      <c r="AFR46" s="14"/>
      <c r="AFS46" s="14"/>
      <c r="AFT46" s="14"/>
      <c r="AFU46" s="14"/>
      <c r="AFV46" s="14"/>
      <c r="AFW46" s="14"/>
      <c r="AFX46" s="14"/>
      <c r="AFY46" s="14"/>
      <c r="AFZ46" s="14"/>
      <c r="AGA46" s="14"/>
      <c r="AGB46" s="14"/>
      <c r="AGC46" s="14"/>
      <c r="AGD46" s="14"/>
      <c r="AGE46" s="14"/>
      <c r="AGF46" s="14"/>
      <c r="AGG46" s="14"/>
      <c r="AGH46" s="14"/>
      <c r="AGI46" s="14"/>
      <c r="AGJ46" s="14"/>
      <c r="AGK46" s="14"/>
      <c r="AGL46" s="14"/>
      <c r="AGM46" s="14"/>
      <c r="AGN46" s="14"/>
      <c r="AGO46" s="14"/>
      <c r="AGP46" s="14"/>
      <c r="AGQ46" s="14"/>
      <c r="AGR46" s="14"/>
      <c r="AGS46" s="14"/>
      <c r="AGT46" s="14"/>
      <c r="AGU46" s="14"/>
      <c r="AGV46" s="14"/>
      <c r="AGW46" s="14"/>
      <c r="AGX46" s="14"/>
      <c r="AGY46" s="14"/>
      <c r="AGZ46" s="14"/>
      <c r="AHA46" s="14"/>
      <c r="AHB46" s="14"/>
      <c r="AHC46" s="14"/>
      <c r="AHD46" s="14"/>
      <c r="AHE46" s="14"/>
      <c r="AHF46" s="14"/>
      <c r="AHG46" s="14"/>
      <c r="AHH46" s="14"/>
      <c r="AHI46" s="14"/>
      <c r="AHJ46" s="14"/>
      <c r="AHK46" s="14"/>
      <c r="AHL46" s="14"/>
      <c r="AHM46" s="14"/>
      <c r="AHN46" s="14"/>
      <c r="AHO46" s="14"/>
      <c r="AHP46" s="14"/>
      <c r="AHQ46" s="14"/>
      <c r="AHR46" s="14"/>
      <c r="AHS46" s="14"/>
      <c r="AHT46" s="14"/>
      <c r="AHU46" s="14"/>
      <c r="AHV46" s="14"/>
      <c r="AHW46" s="14"/>
      <c r="AHX46" s="14"/>
      <c r="AHY46" s="14"/>
      <c r="AHZ46" s="14"/>
      <c r="AIA46" s="14"/>
      <c r="AIB46" s="14"/>
      <c r="AIC46" s="14"/>
      <c r="AID46" s="14"/>
      <c r="AIE46" s="14"/>
      <c r="AIF46" s="14"/>
      <c r="AIG46" s="14"/>
      <c r="AIH46" s="14"/>
      <c r="AII46" s="14"/>
      <c r="AIJ46" s="14"/>
      <c r="AIK46" s="14"/>
      <c r="AIL46" s="14"/>
      <c r="AIM46" s="14"/>
      <c r="AIN46" s="14"/>
      <c r="AIO46" s="14"/>
      <c r="AIP46" s="14"/>
      <c r="AIQ46" s="14"/>
      <c r="AIR46" s="14"/>
      <c r="AIS46" s="14"/>
      <c r="AIT46" s="14"/>
      <c r="AIU46" s="14"/>
      <c r="AIV46" s="14"/>
      <c r="AIW46" s="14"/>
      <c r="AIX46" s="14"/>
      <c r="AIY46" s="14"/>
      <c r="AIZ46" s="14"/>
      <c r="AJA46" s="14"/>
      <c r="AJB46" s="14"/>
      <c r="AJC46" s="14"/>
      <c r="AJD46" s="14"/>
      <c r="AJE46" s="14"/>
      <c r="AJF46" s="14"/>
      <c r="AJG46" s="14"/>
      <c r="AJH46" s="14"/>
      <c r="AJI46" s="14"/>
      <c r="AJJ46" s="14"/>
      <c r="AJK46" s="14"/>
      <c r="AJL46" s="14"/>
      <c r="AJM46" s="14"/>
      <c r="AJN46" s="14"/>
      <c r="AJO46" s="14"/>
      <c r="AJP46" s="14"/>
      <c r="AJQ46" s="14"/>
      <c r="AJR46" s="14"/>
      <c r="AJS46" s="14"/>
      <c r="AJT46" s="14"/>
      <c r="AJU46" s="14"/>
      <c r="AJV46" s="14"/>
      <c r="AJW46" s="14"/>
      <c r="AJX46" s="14"/>
      <c r="AJY46" s="14"/>
      <c r="AJZ46" s="14"/>
      <c r="AKA46" s="14"/>
      <c r="AKB46" s="14"/>
      <c r="AKC46" s="14"/>
      <c r="AKD46" s="14"/>
      <c r="AKE46" s="14"/>
      <c r="AKF46" s="14"/>
      <c r="AKG46" s="14"/>
      <c r="AKH46" s="14"/>
      <c r="AKI46" s="14"/>
      <c r="AKJ46" s="14"/>
      <c r="AKK46" s="14"/>
      <c r="AKL46" s="14"/>
      <c r="AKM46" s="14"/>
      <c r="AKN46" s="14"/>
      <c r="AKO46" s="14"/>
      <c r="AKP46" s="14"/>
      <c r="AKQ46" s="14"/>
      <c r="AKR46" s="14"/>
      <c r="AKS46" s="14"/>
      <c r="AKT46" s="14"/>
      <c r="AKU46" s="14"/>
      <c r="AKV46" s="14"/>
      <c r="AKW46" s="14"/>
      <c r="AKX46" s="14"/>
      <c r="AKY46" s="14"/>
      <c r="AKZ46" s="14"/>
      <c r="ALA46" s="14"/>
      <c r="ALB46" s="14"/>
      <c r="ALC46" s="14"/>
      <c r="ALD46" s="14"/>
      <c r="ALE46" s="14"/>
      <c r="ALF46" s="14"/>
      <c r="ALG46" s="14"/>
      <c r="ALH46" s="14"/>
      <c r="ALI46" s="14"/>
      <c r="ALJ46" s="14"/>
      <c r="ALK46" s="14"/>
      <c r="ALL46" s="14"/>
      <c r="ALM46" s="14"/>
      <c r="ALN46" s="14"/>
      <c r="ALO46" s="14"/>
      <c r="ALP46" s="14"/>
      <c r="ALQ46" s="14"/>
      <c r="ALR46" s="14"/>
      <c r="ALS46" s="14"/>
      <c r="ALT46" s="14"/>
      <c r="ALU46" s="14"/>
      <c r="ALV46" s="14"/>
      <c r="ALW46" s="14"/>
      <c r="ALX46" s="14"/>
      <c r="ALY46" s="14"/>
      <c r="ALZ46" s="14"/>
      <c r="AMA46" s="14"/>
      <c r="AMB46" s="14"/>
      <c r="AMC46" s="14"/>
      <c r="AMD46" s="14"/>
      <c r="AME46" s="14"/>
      <c r="AMF46" s="14"/>
      <c r="AMG46" s="14"/>
      <c r="AMH46" s="14"/>
      <c r="AMI46" s="14"/>
      <c r="AMJ46" s="14"/>
      <c r="AMK46" s="14"/>
      <c r="AML46" s="14"/>
      <c r="AMM46" s="14"/>
      <c r="AMN46" s="14"/>
      <c r="AMO46" s="14"/>
      <c r="AMP46" s="14"/>
      <c r="AMQ46" s="14"/>
      <c r="AMR46" s="14"/>
      <c r="AMS46" s="14"/>
      <c r="AMT46" s="14"/>
      <c r="AMU46" s="14"/>
      <c r="AMV46" s="14"/>
      <c r="AMW46" s="14"/>
      <c r="AMX46" s="14"/>
      <c r="AMY46" s="14"/>
      <c r="AMZ46" s="14"/>
      <c r="ANA46" s="14"/>
      <c r="ANB46" s="14"/>
      <c r="ANC46" s="14"/>
      <c r="AND46" s="14"/>
      <c r="ANE46" s="14"/>
      <c r="ANF46" s="14"/>
      <c r="ANG46" s="14"/>
      <c r="ANH46" s="14"/>
      <c r="ANI46" s="14"/>
      <c r="ANJ46" s="14"/>
      <c r="ANK46" s="14"/>
      <c r="ANL46" s="14"/>
      <c r="ANM46" s="14"/>
      <c r="ANN46" s="14"/>
      <c r="ANO46" s="14"/>
      <c r="ANP46" s="14"/>
      <c r="ANQ46" s="14"/>
      <c r="ANR46" s="14"/>
      <c r="ANS46" s="14"/>
      <c r="ANT46" s="14"/>
      <c r="ANU46" s="14"/>
      <c r="ANV46" s="14"/>
      <c r="ANW46" s="14"/>
      <c r="ANX46" s="14"/>
      <c r="ANY46" s="14"/>
      <c r="ANZ46" s="14"/>
      <c r="AOA46" s="14"/>
      <c r="AOB46" s="14"/>
      <c r="AOC46" s="14"/>
      <c r="AOD46" s="14"/>
      <c r="AOE46" s="14"/>
      <c r="AOF46" s="14"/>
      <c r="AOG46" s="14"/>
      <c r="AOH46" s="14"/>
      <c r="AOI46" s="14"/>
      <c r="AOJ46" s="14"/>
      <c r="AOK46" s="14"/>
      <c r="AOL46" s="14"/>
      <c r="AOM46" s="14"/>
      <c r="AON46" s="14"/>
      <c r="AOO46" s="14"/>
      <c r="AOP46" s="14"/>
      <c r="AOQ46" s="14"/>
      <c r="AOR46" s="14"/>
      <c r="AOS46" s="14"/>
      <c r="AOT46" s="14"/>
      <c r="AOU46" s="14"/>
      <c r="AOV46" s="14"/>
      <c r="AOW46" s="14"/>
      <c r="AOX46" s="14"/>
      <c r="AOY46" s="14"/>
      <c r="AOZ46" s="14"/>
      <c r="APA46" s="14"/>
      <c r="APB46" s="14"/>
      <c r="APC46" s="14"/>
      <c r="APD46" s="14"/>
      <c r="APE46" s="14"/>
      <c r="APF46" s="14"/>
      <c r="APG46" s="14"/>
      <c r="APH46" s="14"/>
      <c r="API46" s="14"/>
      <c r="APJ46" s="14"/>
      <c r="APK46" s="14"/>
      <c r="APL46" s="14"/>
      <c r="APM46" s="14"/>
      <c r="APN46" s="14"/>
      <c r="APO46" s="14"/>
      <c r="APP46" s="14"/>
      <c r="APQ46" s="14"/>
      <c r="APR46" s="14"/>
      <c r="APS46" s="14"/>
      <c r="APT46" s="14"/>
      <c r="APU46" s="14"/>
      <c r="APV46" s="14"/>
      <c r="APW46" s="14"/>
      <c r="APX46" s="14"/>
      <c r="APY46" s="14"/>
      <c r="APZ46" s="14"/>
      <c r="AQA46" s="14"/>
      <c r="AQB46" s="14"/>
      <c r="AQC46" s="14"/>
      <c r="AQD46" s="14"/>
      <c r="AQE46" s="14"/>
      <c r="AQF46" s="14"/>
      <c r="AQG46" s="14"/>
      <c r="AQH46" s="14"/>
      <c r="AQI46" s="14"/>
      <c r="AQJ46" s="14"/>
      <c r="AQK46" s="14"/>
      <c r="AQL46" s="14"/>
      <c r="AQM46" s="14"/>
      <c r="AQN46" s="14"/>
      <c r="AQO46" s="14"/>
      <c r="AQP46" s="14"/>
      <c r="AQQ46" s="14"/>
      <c r="AQR46" s="14"/>
      <c r="AQS46" s="14"/>
      <c r="AQT46" s="14"/>
      <c r="AQU46" s="14"/>
      <c r="AQV46" s="14"/>
      <c r="AQW46" s="14"/>
      <c r="AQX46" s="14"/>
      <c r="AQY46" s="14"/>
      <c r="AQZ46" s="14"/>
      <c r="ARA46" s="14"/>
      <c r="ARB46" s="14"/>
      <c r="ARC46" s="14"/>
      <c r="ARD46" s="14"/>
      <c r="ARE46" s="14"/>
      <c r="ARF46" s="14"/>
      <c r="ARG46" s="14"/>
      <c r="ARH46" s="14"/>
      <c r="ARI46" s="14"/>
      <c r="ARJ46" s="14"/>
      <c r="ARK46" s="14"/>
      <c r="ARL46" s="14"/>
      <c r="ARM46" s="14"/>
      <c r="ARN46" s="14"/>
      <c r="ARO46" s="14"/>
      <c r="ARP46" s="14"/>
      <c r="ARQ46" s="14"/>
      <c r="ARR46" s="14"/>
      <c r="ARS46" s="14"/>
      <c r="ART46" s="14"/>
      <c r="ARU46" s="14"/>
      <c r="ARV46" s="14"/>
      <c r="ARW46" s="14"/>
      <c r="ARX46" s="14"/>
      <c r="ARY46" s="14"/>
      <c r="ARZ46" s="14"/>
      <c r="ASA46" s="14"/>
      <c r="ASB46" s="14"/>
      <c r="ASC46" s="14"/>
      <c r="ASD46" s="14"/>
      <c r="ASE46" s="14"/>
      <c r="ASF46" s="14"/>
      <c r="ASG46" s="14"/>
      <c r="ASH46" s="14"/>
      <c r="ASI46" s="14"/>
      <c r="ASJ46" s="14"/>
      <c r="ASK46" s="14"/>
      <c r="ASL46" s="14"/>
      <c r="ASM46" s="14"/>
      <c r="ASN46" s="14"/>
      <c r="ASO46" s="14"/>
      <c r="ASP46" s="14"/>
    </row>
    <row r="47" spans="5:1186">
      <c r="YS47" s="14"/>
      <c r="YT47" s="14"/>
      <c r="YU47" s="14"/>
      <c r="YV47" s="14"/>
      <c r="YW47" s="14"/>
      <c r="YX47" s="14"/>
      <c r="YY47" s="14"/>
      <c r="YZ47" s="14"/>
      <c r="ZA47" s="14"/>
      <c r="ZB47" s="14"/>
      <c r="ZC47" s="14"/>
      <c r="ZD47" s="14"/>
      <c r="ZE47" s="14"/>
      <c r="ZF47" s="14"/>
      <c r="ZG47" s="14"/>
      <c r="ZH47" s="14"/>
      <c r="ZI47" s="14"/>
      <c r="ZJ47" s="14"/>
      <c r="ZK47" s="14"/>
      <c r="ZL47" s="14"/>
      <c r="ZM47" s="14"/>
      <c r="ZN47" s="14"/>
      <c r="ZO47" s="14"/>
      <c r="ZP47" s="14"/>
      <c r="ZQ47" s="14"/>
      <c r="ZR47" s="14"/>
      <c r="ZS47" s="14"/>
      <c r="ZT47" s="14"/>
      <c r="ZU47" s="14"/>
      <c r="ZV47" s="14"/>
      <c r="ZW47" s="14"/>
      <c r="ZX47" s="14"/>
      <c r="ZY47" s="14"/>
      <c r="ZZ47" s="14"/>
      <c r="AAA47" s="14"/>
      <c r="AAB47" s="14"/>
      <c r="AAC47" s="14"/>
      <c r="AAD47" s="14"/>
      <c r="AAE47" s="14"/>
      <c r="AAF47" s="14"/>
      <c r="AAG47" s="14"/>
      <c r="AAH47" s="14"/>
      <c r="AAI47" s="14"/>
      <c r="AAJ47" s="14"/>
      <c r="AAK47" s="14"/>
      <c r="AAL47" s="14"/>
      <c r="AAM47" s="14"/>
      <c r="AAN47" s="14"/>
      <c r="AAO47" s="14"/>
      <c r="AAP47" s="14"/>
      <c r="AAQ47" s="14"/>
      <c r="AAR47" s="14"/>
      <c r="AAS47" s="14"/>
      <c r="AAT47" s="14"/>
      <c r="AAU47" s="14"/>
      <c r="AAV47" s="14"/>
      <c r="AAW47" s="14"/>
      <c r="AAX47" s="14"/>
      <c r="AAY47" s="14"/>
      <c r="AAZ47" s="14"/>
      <c r="ABA47" s="14"/>
      <c r="ABB47" s="14"/>
      <c r="ABC47" s="14"/>
      <c r="ABD47" s="14"/>
      <c r="ABE47" s="14"/>
      <c r="ABF47" s="14"/>
      <c r="ABG47" s="14"/>
      <c r="ABH47" s="14"/>
      <c r="ABI47" s="14"/>
      <c r="ABJ47" s="14"/>
      <c r="ABK47" s="14"/>
      <c r="ABL47" s="14"/>
      <c r="ABM47" s="14"/>
      <c r="ABN47" s="14"/>
      <c r="ABO47" s="14"/>
      <c r="ABP47" s="14"/>
      <c r="ABQ47" s="14"/>
      <c r="ABR47" s="14"/>
      <c r="ABS47" s="14"/>
      <c r="ABT47" s="14"/>
      <c r="ABU47" s="14"/>
      <c r="ABV47" s="14"/>
      <c r="ABW47" s="14"/>
      <c r="ABX47" s="14"/>
      <c r="ABY47" s="14"/>
      <c r="ABZ47" s="14"/>
      <c r="ACA47" s="14"/>
      <c r="ACB47" s="14"/>
      <c r="ACC47" s="14"/>
      <c r="ACD47" s="14"/>
      <c r="ACE47" s="14"/>
      <c r="ACF47" s="14"/>
      <c r="ACG47" s="14">
        <v>47</v>
      </c>
      <c r="ACH47" s="14" t="s">
        <v>1011</v>
      </c>
      <c r="ACI47" s="14"/>
      <c r="ACJ47" s="14"/>
      <c r="ACK47" s="14"/>
      <c r="ACL47" s="14"/>
      <c r="ACM47" s="14">
        <v>47</v>
      </c>
      <c r="ACN47" s="14" t="s">
        <v>1011</v>
      </c>
      <c r="ACO47" s="14"/>
      <c r="ACP47" s="14"/>
      <c r="ACQ47" s="14"/>
      <c r="ACR47" s="14"/>
      <c r="ACS47" s="14">
        <v>47</v>
      </c>
      <c r="ACT47" s="14" t="s">
        <v>1011</v>
      </c>
      <c r="ACU47" s="14"/>
      <c r="ACV47" s="14"/>
      <c r="ACW47" s="14"/>
      <c r="ACX47" s="14"/>
      <c r="ACY47" s="14">
        <v>47</v>
      </c>
      <c r="ACZ47" s="14" t="s">
        <v>1011</v>
      </c>
      <c r="ADA47" s="14"/>
      <c r="ADB47" s="14"/>
      <c r="ADC47" s="14"/>
      <c r="ADD47" s="14"/>
      <c r="ADE47" s="14">
        <v>47</v>
      </c>
      <c r="ADF47" s="14" t="s">
        <v>1011</v>
      </c>
      <c r="ADG47" s="14"/>
      <c r="ADH47" s="14"/>
      <c r="ADI47" s="14"/>
      <c r="ADJ47" s="14"/>
      <c r="ADK47" s="14">
        <v>47</v>
      </c>
      <c r="ADL47" s="14" t="s">
        <v>1011</v>
      </c>
      <c r="ADM47" s="14"/>
      <c r="ADN47" s="14"/>
      <c r="ADO47" s="14"/>
      <c r="ADP47" s="14"/>
      <c r="ADQ47" s="14">
        <v>47</v>
      </c>
      <c r="ADR47" s="14" t="s">
        <v>1011</v>
      </c>
      <c r="ADS47" s="14"/>
      <c r="ADT47" s="14"/>
      <c r="ADU47" s="14"/>
      <c r="ADV47" s="14"/>
      <c r="ADW47" s="14"/>
      <c r="ADX47" s="14"/>
      <c r="ADY47" s="14">
        <v>47</v>
      </c>
      <c r="ADZ47" s="14" t="s">
        <v>1011</v>
      </c>
      <c r="AEA47" s="14"/>
      <c r="AEB47" s="14"/>
      <c r="AEC47" s="14"/>
      <c r="AED47" s="14"/>
      <c r="AEE47" s="14"/>
      <c r="AEF47" s="14"/>
      <c r="AEG47" s="14">
        <v>47</v>
      </c>
      <c r="AEH47" s="14" t="s">
        <v>1011</v>
      </c>
      <c r="AEI47" s="14"/>
      <c r="AEJ47" s="14"/>
      <c r="AEK47" s="14"/>
      <c r="AEL47" s="14"/>
      <c r="AEM47" s="14"/>
      <c r="AEN47" s="14"/>
      <c r="AEO47" s="14">
        <v>47</v>
      </c>
      <c r="AEP47" s="14" t="s">
        <v>1011</v>
      </c>
      <c r="AEQ47" s="14"/>
      <c r="AER47" s="14"/>
      <c r="AES47" s="14"/>
      <c r="AET47" s="14"/>
      <c r="AEU47" s="14"/>
      <c r="AEV47" s="14"/>
      <c r="AEW47" s="14">
        <v>47</v>
      </c>
      <c r="AEX47" s="14" t="s">
        <v>1011</v>
      </c>
      <c r="AEY47" s="14"/>
      <c r="AEZ47" s="14"/>
      <c r="AFA47" s="14"/>
      <c r="AFB47" s="14"/>
      <c r="AFC47" s="14"/>
      <c r="AFD47" s="14"/>
      <c r="AFE47" s="14"/>
      <c r="AFF47" s="14"/>
      <c r="AFG47" s="14"/>
      <c r="AFH47" s="14"/>
      <c r="AFI47" s="14"/>
      <c r="AFJ47" s="14"/>
      <c r="AFK47" s="14"/>
      <c r="AFL47" s="14"/>
      <c r="AFM47" s="14"/>
      <c r="AFN47" s="14"/>
      <c r="AFO47" s="14"/>
      <c r="AFP47" s="14"/>
      <c r="AFQ47" s="14"/>
      <c r="AFR47" s="14"/>
      <c r="AFS47" s="14"/>
      <c r="AFT47" s="14"/>
      <c r="AFU47" s="14"/>
      <c r="AFV47" s="14"/>
      <c r="AFW47" s="14"/>
      <c r="AFX47" s="14"/>
      <c r="AFY47" s="14"/>
      <c r="AFZ47" s="14"/>
      <c r="AGA47" s="14"/>
      <c r="AGB47" s="14"/>
      <c r="AGC47" s="14"/>
      <c r="AGD47" s="14"/>
      <c r="AGE47" s="14"/>
      <c r="AGF47" s="14"/>
      <c r="AGG47" s="14"/>
      <c r="AGH47" s="14"/>
      <c r="AGI47" s="14"/>
      <c r="AGJ47" s="14"/>
      <c r="AGK47" s="14"/>
      <c r="AGL47" s="14"/>
      <c r="AGM47" s="14"/>
      <c r="AGN47" s="14"/>
      <c r="AGO47" s="14"/>
      <c r="AGP47" s="14"/>
      <c r="AGQ47" s="14"/>
      <c r="AGR47" s="14"/>
      <c r="AGS47" s="14"/>
      <c r="AGT47" s="14"/>
      <c r="AGU47" s="14"/>
      <c r="AGV47" s="14"/>
      <c r="AGW47" s="14"/>
      <c r="AGX47" s="14"/>
      <c r="AGY47" s="14"/>
      <c r="AGZ47" s="14"/>
      <c r="AHA47" s="14"/>
      <c r="AHB47" s="14"/>
      <c r="AHC47" s="14"/>
      <c r="AHD47" s="14"/>
      <c r="AHE47" s="14"/>
      <c r="AHF47" s="14"/>
      <c r="AHG47" s="14"/>
      <c r="AHH47" s="14"/>
      <c r="AHI47" s="14"/>
      <c r="AHJ47" s="14"/>
      <c r="AHK47" s="14"/>
      <c r="AHL47" s="14"/>
      <c r="AHM47" s="14"/>
      <c r="AHN47" s="14"/>
      <c r="AHO47" s="14"/>
      <c r="AHP47" s="14"/>
      <c r="AHQ47" s="14"/>
      <c r="AHR47" s="14"/>
      <c r="AHS47" s="14"/>
      <c r="AHT47" s="14"/>
      <c r="AHU47" s="14"/>
      <c r="AHV47" s="14"/>
      <c r="AHW47" s="14"/>
      <c r="AHX47" s="14"/>
      <c r="AHY47" s="14"/>
      <c r="AHZ47" s="14"/>
      <c r="AIA47" s="14"/>
      <c r="AIB47" s="14"/>
      <c r="AIC47" s="14"/>
      <c r="AID47" s="14"/>
      <c r="AIE47" s="14"/>
      <c r="AIF47" s="14"/>
      <c r="AIG47" s="14"/>
      <c r="AIH47" s="14"/>
      <c r="AII47" s="14"/>
      <c r="AIJ47" s="14"/>
      <c r="AIK47" s="14"/>
      <c r="AIL47" s="14"/>
      <c r="AIM47" s="14"/>
      <c r="AIN47" s="14"/>
      <c r="AIO47" s="14"/>
      <c r="AIP47" s="14"/>
      <c r="AIQ47" s="14"/>
      <c r="AIR47" s="14"/>
      <c r="AIS47" s="14"/>
      <c r="AIT47" s="14"/>
      <c r="AIU47" s="14"/>
      <c r="AIV47" s="14"/>
      <c r="AIW47" s="14"/>
      <c r="AIX47" s="14"/>
      <c r="AIY47" s="14"/>
      <c r="AIZ47" s="14"/>
      <c r="AJA47" s="14"/>
      <c r="AJB47" s="14"/>
      <c r="AJC47" s="14"/>
      <c r="AJD47" s="14"/>
      <c r="AJE47" s="14"/>
      <c r="AJF47" s="14"/>
      <c r="AJG47" s="14"/>
      <c r="AJH47" s="14"/>
      <c r="AJI47" s="14"/>
      <c r="AJJ47" s="14"/>
      <c r="AJK47" s="14"/>
      <c r="AJL47" s="14"/>
      <c r="AJM47" s="14"/>
      <c r="AJN47" s="14"/>
      <c r="AJO47" s="14"/>
      <c r="AJP47" s="14"/>
      <c r="AJQ47" s="14"/>
      <c r="AJR47" s="14"/>
      <c r="AJS47" s="14"/>
      <c r="AJT47" s="14"/>
      <c r="AJU47" s="14"/>
      <c r="AJV47" s="14"/>
      <c r="AJW47" s="14"/>
      <c r="AJX47" s="14"/>
      <c r="AJY47" s="14"/>
      <c r="AJZ47" s="14"/>
      <c r="AKA47" s="14"/>
      <c r="AKB47" s="14"/>
      <c r="AKC47" s="14"/>
      <c r="AKD47" s="14"/>
      <c r="AKE47" s="14"/>
      <c r="AKF47" s="14"/>
      <c r="AKG47" s="14"/>
      <c r="AKH47" s="14"/>
      <c r="AKI47" s="14"/>
      <c r="AKJ47" s="14"/>
      <c r="AKK47" s="14"/>
      <c r="AKL47" s="14"/>
      <c r="AKM47" s="14"/>
      <c r="AKN47" s="14"/>
      <c r="AKO47" s="14"/>
      <c r="AKP47" s="14"/>
      <c r="AKQ47" s="14"/>
      <c r="AKR47" s="14"/>
      <c r="AKS47" s="14"/>
      <c r="AKT47" s="14"/>
      <c r="AKU47" s="14"/>
      <c r="AKV47" s="14"/>
      <c r="AKW47" s="14"/>
      <c r="AKX47" s="14"/>
      <c r="AKY47" s="14"/>
      <c r="AKZ47" s="14"/>
      <c r="ALA47" s="14"/>
      <c r="ALB47" s="14"/>
      <c r="ALC47" s="14"/>
      <c r="ALD47" s="14"/>
      <c r="ALE47" s="14"/>
      <c r="ALF47" s="14"/>
      <c r="ALG47" s="14"/>
      <c r="ALH47" s="14"/>
      <c r="ALI47" s="14"/>
      <c r="ALJ47" s="14"/>
      <c r="ALK47" s="14"/>
      <c r="ALL47" s="14"/>
      <c r="ALM47" s="14"/>
      <c r="ALN47" s="14"/>
      <c r="ALO47" s="14"/>
      <c r="ALP47" s="14"/>
      <c r="ALQ47" s="14"/>
      <c r="ALR47" s="14"/>
      <c r="ALS47" s="14"/>
      <c r="ALT47" s="14"/>
      <c r="ALU47" s="14"/>
      <c r="ALV47" s="14"/>
      <c r="ALW47" s="14"/>
      <c r="ALX47" s="14"/>
      <c r="ALY47" s="14"/>
      <c r="ALZ47" s="14"/>
      <c r="AMA47" s="14"/>
      <c r="AMB47" s="14"/>
      <c r="AMC47" s="14"/>
      <c r="AMD47" s="14"/>
      <c r="AME47" s="14"/>
      <c r="AMF47" s="14"/>
      <c r="AMG47" s="14"/>
      <c r="AMH47" s="14"/>
      <c r="AMI47" s="14"/>
      <c r="AMJ47" s="14"/>
      <c r="AMK47" s="14"/>
      <c r="AML47" s="14"/>
      <c r="AMM47" s="14"/>
      <c r="AMN47" s="14"/>
      <c r="AMO47" s="14"/>
      <c r="AMP47" s="14"/>
      <c r="AMQ47" s="14"/>
      <c r="AMR47" s="14"/>
      <c r="AMS47" s="14"/>
      <c r="AMT47" s="14"/>
      <c r="AMU47" s="14"/>
      <c r="AMV47" s="14"/>
      <c r="AMW47" s="14"/>
      <c r="AMX47" s="14"/>
      <c r="AMY47" s="14"/>
      <c r="AMZ47" s="14"/>
      <c r="ANA47" s="14"/>
      <c r="ANB47" s="14"/>
      <c r="ANC47" s="14"/>
      <c r="AND47" s="14"/>
      <c r="ANE47" s="14"/>
      <c r="ANF47" s="14"/>
      <c r="ANG47" s="14"/>
      <c r="ANH47" s="14"/>
      <c r="ANI47" s="14"/>
      <c r="ANJ47" s="14"/>
      <c r="ANK47" s="14"/>
      <c r="ANL47" s="14"/>
      <c r="ANM47" s="14"/>
      <c r="ANN47" s="14"/>
      <c r="ANO47" s="14"/>
      <c r="ANP47" s="14"/>
      <c r="ANQ47" s="14"/>
      <c r="ANR47" s="14"/>
      <c r="ANS47" s="14"/>
      <c r="ANT47" s="14"/>
      <c r="ANU47" s="14"/>
      <c r="ANV47" s="14"/>
      <c r="ANW47" s="14"/>
      <c r="ANX47" s="14"/>
      <c r="ANY47" s="14"/>
      <c r="ANZ47" s="14"/>
      <c r="AOA47" s="14"/>
      <c r="AOB47" s="14"/>
      <c r="AOC47" s="14"/>
      <c r="AOD47" s="14"/>
      <c r="AOE47" s="14"/>
      <c r="AOF47" s="14"/>
      <c r="AOG47" s="14"/>
      <c r="AOH47" s="14"/>
      <c r="AOI47" s="14"/>
      <c r="AOJ47" s="14"/>
      <c r="AOK47" s="14"/>
      <c r="AOL47" s="14"/>
      <c r="AOM47" s="14"/>
      <c r="AON47" s="14"/>
      <c r="AOO47" s="14"/>
      <c r="AOP47" s="14"/>
      <c r="AOQ47" s="14"/>
      <c r="AOR47" s="14"/>
      <c r="AOS47" s="14"/>
      <c r="AOT47" s="14"/>
      <c r="AOU47" s="14"/>
      <c r="AOV47" s="14"/>
      <c r="AOW47" s="14"/>
      <c r="AOX47" s="14"/>
      <c r="AOY47" s="14"/>
      <c r="AOZ47" s="14"/>
      <c r="APA47" s="14"/>
      <c r="APB47" s="14"/>
      <c r="APC47" s="14"/>
      <c r="APD47" s="14"/>
      <c r="APE47" s="14"/>
      <c r="APF47" s="14"/>
      <c r="APG47" s="14"/>
      <c r="APH47" s="14"/>
      <c r="API47" s="14"/>
      <c r="APJ47" s="14"/>
      <c r="APK47" s="14"/>
      <c r="APL47" s="14"/>
      <c r="APM47" s="14"/>
      <c r="APN47" s="14"/>
      <c r="APO47" s="14"/>
      <c r="APP47" s="14"/>
      <c r="APQ47" s="14"/>
      <c r="APR47" s="14"/>
      <c r="APS47" s="14"/>
      <c r="APT47" s="14"/>
      <c r="APU47" s="14"/>
      <c r="APV47" s="14"/>
      <c r="APW47" s="14"/>
      <c r="APX47" s="14"/>
      <c r="APY47" s="14"/>
      <c r="APZ47" s="14"/>
      <c r="AQA47" s="14"/>
      <c r="AQB47" s="14"/>
      <c r="AQC47" s="14"/>
      <c r="AQD47" s="14"/>
      <c r="AQE47" s="14"/>
      <c r="AQF47" s="14"/>
      <c r="AQG47" s="14"/>
      <c r="AQH47" s="14"/>
      <c r="AQI47" s="14"/>
      <c r="AQJ47" s="14"/>
      <c r="AQK47" s="14"/>
      <c r="AQL47" s="14"/>
      <c r="AQM47" s="14"/>
      <c r="AQN47" s="14"/>
      <c r="AQO47" s="14"/>
      <c r="AQP47" s="14"/>
      <c r="AQQ47" s="14"/>
      <c r="AQR47" s="14"/>
      <c r="AQS47" s="14"/>
      <c r="AQT47" s="14"/>
      <c r="AQU47" s="14"/>
      <c r="AQV47" s="14"/>
      <c r="AQW47" s="14"/>
      <c r="AQX47" s="14"/>
      <c r="AQY47" s="14"/>
      <c r="AQZ47" s="14"/>
      <c r="ARA47" s="14"/>
      <c r="ARB47" s="14"/>
      <c r="ARC47" s="14"/>
      <c r="ARD47" s="14"/>
      <c r="ARE47" s="14"/>
      <c r="ARF47" s="14"/>
      <c r="ARG47" s="14"/>
      <c r="ARH47" s="14"/>
      <c r="ARI47" s="14"/>
      <c r="ARJ47" s="14"/>
      <c r="ARK47" s="14"/>
      <c r="ARL47" s="14"/>
      <c r="ARM47" s="14"/>
      <c r="ARN47" s="14"/>
      <c r="ARO47" s="14"/>
      <c r="ARP47" s="14"/>
      <c r="ARQ47" s="14"/>
      <c r="ARR47" s="14"/>
      <c r="ARS47" s="14"/>
      <c r="ART47" s="14"/>
      <c r="ARU47" s="14"/>
      <c r="ARV47" s="14"/>
      <c r="ARW47" s="14"/>
      <c r="ARX47" s="14"/>
      <c r="ARY47" s="14"/>
      <c r="ARZ47" s="14"/>
      <c r="ASA47" s="14"/>
      <c r="ASB47" s="14"/>
      <c r="ASC47" s="14"/>
      <c r="ASD47" s="14"/>
      <c r="ASE47" s="14"/>
      <c r="ASF47" s="14"/>
      <c r="ASG47" s="14"/>
      <c r="ASH47" s="14"/>
      <c r="ASI47" s="14"/>
      <c r="ASJ47" s="14"/>
      <c r="ASK47" s="14"/>
      <c r="ASL47" s="14"/>
      <c r="ASM47" s="14"/>
      <c r="ASN47" s="14"/>
      <c r="ASO47" s="14"/>
      <c r="ASP47" s="14"/>
    </row>
    <row r="48" spans="5:1186">
      <c r="YS48" s="14"/>
      <c r="YT48" s="14"/>
      <c r="YU48" s="14"/>
      <c r="YV48" s="14"/>
      <c r="YW48" s="14"/>
      <c r="YX48" s="14"/>
      <c r="YY48" s="14"/>
      <c r="YZ48" s="14"/>
      <c r="ZA48" s="14"/>
      <c r="ZB48" s="14"/>
      <c r="ZC48" s="14"/>
      <c r="ZD48" s="14"/>
      <c r="ZE48" s="14"/>
      <c r="ZF48" s="14"/>
      <c r="ZG48" s="14"/>
      <c r="ZH48" s="14"/>
      <c r="ZI48" s="14"/>
      <c r="ZJ48" s="14"/>
      <c r="ZK48" s="14"/>
      <c r="ZL48" s="14"/>
      <c r="ZM48" s="14"/>
      <c r="ZN48" s="14"/>
      <c r="ZO48" s="14"/>
      <c r="ZP48" s="14"/>
      <c r="ZQ48" s="14"/>
      <c r="ZR48" s="14"/>
      <c r="ZS48" s="14"/>
      <c r="ZT48" s="14"/>
      <c r="ZU48" s="14"/>
      <c r="ZV48" s="14"/>
      <c r="ZW48" s="14"/>
      <c r="ZX48" s="14"/>
      <c r="ZY48" s="14"/>
      <c r="ZZ48" s="14"/>
      <c r="AAA48" s="14"/>
      <c r="AAB48" s="14"/>
      <c r="AAC48" s="14"/>
      <c r="AAD48" s="14"/>
      <c r="AAE48" s="14"/>
      <c r="AAF48" s="14"/>
      <c r="AAG48" s="14"/>
      <c r="AAH48" s="14"/>
      <c r="AAI48" s="14"/>
      <c r="AAJ48" s="14"/>
      <c r="AAK48" s="14"/>
      <c r="AAL48" s="14"/>
      <c r="AAM48" s="14"/>
      <c r="AAN48" s="14"/>
      <c r="AAO48" s="14"/>
      <c r="AAP48" s="14"/>
      <c r="AAQ48" s="14"/>
      <c r="AAR48" s="14"/>
      <c r="AAS48" s="14"/>
      <c r="AAT48" s="14"/>
      <c r="AAU48" s="14"/>
      <c r="AAV48" s="14"/>
      <c r="AAW48" s="14"/>
      <c r="AAX48" s="14"/>
      <c r="AAY48" s="14"/>
      <c r="AAZ48" s="14"/>
      <c r="ABA48" s="14"/>
      <c r="ABB48" s="14"/>
      <c r="ABC48" s="14"/>
      <c r="ABD48" s="14"/>
      <c r="ABE48" s="14"/>
      <c r="ABF48" s="14"/>
      <c r="ABG48" s="14"/>
      <c r="ABH48" s="14"/>
      <c r="ABI48" s="14"/>
      <c r="ABJ48" s="14"/>
      <c r="ABK48" s="14"/>
      <c r="ABL48" s="14"/>
      <c r="ABM48" s="14"/>
      <c r="ABN48" s="14"/>
      <c r="ABO48" s="14"/>
      <c r="ABP48" s="14"/>
      <c r="ABQ48" s="14"/>
      <c r="ABR48" s="14"/>
      <c r="ABS48" s="14"/>
      <c r="ABT48" s="14"/>
      <c r="ABU48" s="14"/>
      <c r="ABV48" s="14"/>
      <c r="ABW48" s="14"/>
      <c r="ABX48" s="14"/>
      <c r="ABY48" s="14"/>
      <c r="ABZ48" s="14"/>
      <c r="ACA48" s="14"/>
      <c r="ACB48" s="14"/>
      <c r="ACC48" s="14"/>
      <c r="ACD48" s="14"/>
      <c r="ACE48" s="14"/>
      <c r="ACF48" s="14"/>
      <c r="ACG48" s="14">
        <v>48</v>
      </c>
      <c r="ACH48" s="14" t="s">
        <v>1008</v>
      </c>
      <c r="ACI48" s="14"/>
      <c r="ACJ48" s="14"/>
      <c r="ACK48" s="14"/>
      <c r="ACL48" s="14"/>
      <c r="ACM48" s="14">
        <v>48</v>
      </c>
      <c r="ACN48" s="14" t="s">
        <v>1008</v>
      </c>
      <c r="ACO48" s="14"/>
      <c r="ACP48" s="14"/>
      <c r="ACQ48" s="14"/>
      <c r="ACR48" s="14"/>
      <c r="ACS48" s="14">
        <v>48</v>
      </c>
      <c r="ACT48" s="14" t="s">
        <v>1008</v>
      </c>
      <c r="ACU48" s="14"/>
      <c r="ACV48" s="14"/>
      <c r="ACW48" s="14"/>
      <c r="ACX48" s="14"/>
      <c r="ACY48" s="14">
        <v>48</v>
      </c>
      <c r="ACZ48" s="14" t="s">
        <v>1008</v>
      </c>
      <c r="ADA48" s="14"/>
      <c r="ADB48" s="14"/>
      <c r="ADC48" s="14"/>
      <c r="ADD48" s="14"/>
      <c r="ADE48" s="14">
        <v>48</v>
      </c>
      <c r="ADF48" s="14" t="s">
        <v>1008</v>
      </c>
      <c r="ADG48" s="14"/>
      <c r="ADH48" s="14"/>
      <c r="ADI48" s="14"/>
      <c r="ADJ48" s="14"/>
      <c r="ADK48" s="14">
        <v>48</v>
      </c>
      <c r="ADL48" s="14" t="s">
        <v>1008</v>
      </c>
      <c r="ADM48" s="14"/>
      <c r="ADN48" s="14"/>
      <c r="ADO48" s="14"/>
      <c r="ADP48" s="14"/>
      <c r="ADQ48" s="14">
        <v>48</v>
      </c>
      <c r="ADR48" s="14" t="s">
        <v>1008</v>
      </c>
      <c r="ADS48" s="14"/>
      <c r="ADT48" s="14"/>
      <c r="ADU48" s="14"/>
      <c r="ADV48" s="14"/>
      <c r="ADW48" s="14"/>
      <c r="ADX48" s="14"/>
      <c r="ADY48" s="14">
        <v>48</v>
      </c>
      <c r="ADZ48" s="14" t="s">
        <v>1008</v>
      </c>
      <c r="AEA48" s="14"/>
      <c r="AEB48" s="14"/>
      <c r="AEC48" s="14"/>
      <c r="AED48" s="14"/>
      <c r="AEE48" s="14"/>
      <c r="AEF48" s="14"/>
      <c r="AEG48" s="14">
        <v>48</v>
      </c>
      <c r="AEH48" s="14" t="s">
        <v>1008</v>
      </c>
      <c r="AEI48" s="14"/>
      <c r="AEJ48" s="14"/>
      <c r="AEK48" s="14"/>
      <c r="AEL48" s="14"/>
      <c r="AEM48" s="14"/>
      <c r="AEN48" s="14"/>
      <c r="AEO48" s="14">
        <v>48</v>
      </c>
      <c r="AEP48" s="14" t="s">
        <v>1008</v>
      </c>
      <c r="AEQ48" s="14"/>
      <c r="AER48" s="14"/>
      <c r="AES48" s="14"/>
      <c r="AET48" s="14"/>
      <c r="AEU48" s="14"/>
      <c r="AEV48" s="14"/>
      <c r="AEW48" s="14">
        <v>48</v>
      </c>
      <c r="AEX48" s="14" t="s">
        <v>1008</v>
      </c>
      <c r="AEY48" s="14"/>
      <c r="AEZ48" s="14"/>
      <c r="AFA48" s="14"/>
      <c r="AFB48" s="14"/>
      <c r="AFC48" s="14"/>
      <c r="AFD48" s="14"/>
      <c r="AFE48" s="14"/>
      <c r="AFF48" s="14"/>
      <c r="AFG48" s="14"/>
      <c r="AFH48" s="14"/>
      <c r="AFI48" s="14"/>
      <c r="AFJ48" s="14"/>
      <c r="AFK48" s="14"/>
      <c r="AFL48" s="14"/>
      <c r="AFM48" s="14"/>
      <c r="AFN48" s="14"/>
      <c r="AFO48" s="14"/>
      <c r="AFP48" s="14"/>
      <c r="AFQ48" s="14"/>
      <c r="AFR48" s="14"/>
      <c r="AFS48" s="14"/>
      <c r="AFT48" s="14"/>
      <c r="AFU48" s="14"/>
      <c r="AFV48" s="14"/>
      <c r="AFW48" s="14"/>
      <c r="AFX48" s="14"/>
      <c r="AFY48" s="14"/>
      <c r="AFZ48" s="14"/>
      <c r="AGA48" s="14"/>
      <c r="AGB48" s="14"/>
      <c r="AGC48" s="14"/>
      <c r="AGD48" s="14"/>
      <c r="AGE48" s="14"/>
      <c r="AGF48" s="14"/>
      <c r="AGG48" s="14"/>
      <c r="AGH48" s="14"/>
      <c r="AGI48" s="14"/>
      <c r="AGJ48" s="14"/>
      <c r="AGK48" s="14"/>
      <c r="AGL48" s="14"/>
      <c r="AGM48" s="14"/>
      <c r="AGN48" s="14"/>
      <c r="AGO48" s="14"/>
      <c r="AGP48" s="14"/>
      <c r="AGQ48" s="14"/>
      <c r="AGR48" s="14"/>
      <c r="AGS48" s="14"/>
      <c r="AGT48" s="14"/>
      <c r="AGU48" s="14"/>
      <c r="AGV48" s="14"/>
      <c r="AGW48" s="14"/>
      <c r="AGX48" s="14"/>
      <c r="AGY48" s="14"/>
      <c r="AGZ48" s="14"/>
      <c r="AHA48" s="14"/>
      <c r="AHB48" s="14"/>
      <c r="AHC48" s="14"/>
      <c r="AHD48" s="14"/>
      <c r="AHE48" s="14"/>
      <c r="AHF48" s="14"/>
      <c r="AHG48" s="14"/>
      <c r="AHH48" s="14"/>
      <c r="AHI48" s="14"/>
      <c r="AHJ48" s="14"/>
      <c r="AHK48" s="14"/>
      <c r="AHL48" s="14"/>
      <c r="AHM48" s="14"/>
      <c r="AHN48" s="14"/>
      <c r="AHO48" s="14"/>
      <c r="AHP48" s="14"/>
      <c r="AHQ48" s="14"/>
      <c r="AHR48" s="14"/>
      <c r="AHS48" s="14"/>
      <c r="AHT48" s="14"/>
      <c r="AHU48" s="14"/>
      <c r="AHV48" s="14"/>
      <c r="AHW48" s="14"/>
      <c r="AHX48" s="14"/>
      <c r="AHY48" s="14"/>
      <c r="AHZ48" s="14"/>
      <c r="AIA48" s="14"/>
      <c r="AIB48" s="14"/>
      <c r="AIC48" s="14"/>
      <c r="AID48" s="14"/>
      <c r="AIE48" s="14"/>
      <c r="AIF48" s="14"/>
      <c r="AIG48" s="14"/>
      <c r="AIH48" s="14"/>
      <c r="AII48" s="14"/>
      <c r="AIJ48" s="14"/>
      <c r="AIK48" s="14"/>
      <c r="AIL48" s="14"/>
      <c r="AIM48" s="14"/>
      <c r="AIN48" s="14"/>
      <c r="AIO48" s="14"/>
      <c r="AIP48" s="14"/>
      <c r="AIQ48" s="14"/>
      <c r="AIR48" s="14"/>
      <c r="AIS48" s="14"/>
      <c r="AIT48" s="14"/>
      <c r="AIU48" s="14"/>
      <c r="AIV48" s="14"/>
      <c r="AIW48" s="14"/>
      <c r="AIX48" s="14"/>
      <c r="AIY48" s="14"/>
      <c r="AIZ48" s="14"/>
      <c r="AJA48" s="14"/>
      <c r="AJB48" s="14"/>
      <c r="AJC48" s="14"/>
      <c r="AJD48" s="14"/>
      <c r="AJE48" s="14"/>
      <c r="AJF48" s="14"/>
      <c r="AJG48" s="14"/>
      <c r="AJH48" s="14"/>
      <c r="AJI48" s="14"/>
      <c r="AJJ48" s="14"/>
      <c r="AJK48" s="14"/>
      <c r="AJL48" s="14"/>
      <c r="AJM48" s="14"/>
      <c r="AJN48" s="14"/>
      <c r="AJO48" s="14"/>
      <c r="AJP48" s="14"/>
      <c r="AJQ48" s="14"/>
      <c r="AJR48" s="14"/>
      <c r="AJS48" s="14"/>
      <c r="AJT48" s="14"/>
      <c r="AJU48" s="14"/>
      <c r="AJV48" s="14"/>
      <c r="AJW48" s="14"/>
      <c r="AJX48" s="14"/>
      <c r="AJY48" s="14"/>
      <c r="AJZ48" s="14"/>
      <c r="AKA48" s="14"/>
      <c r="AKB48" s="14"/>
      <c r="AKC48" s="14"/>
      <c r="AKD48" s="14"/>
      <c r="AKE48" s="14"/>
      <c r="AKF48" s="14"/>
      <c r="AKG48" s="14"/>
      <c r="AKH48" s="14"/>
      <c r="AKI48" s="14"/>
      <c r="AKJ48" s="14"/>
      <c r="AKK48" s="14"/>
      <c r="AKL48" s="14"/>
      <c r="AKM48" s="14"/>
      <c r="AKN48" s="14"/>
      <c r="AKO48" s="14"/>
      <c r="AKP48" s="14"/>
      <c r="AKQ48" s="14"/>
      <c r="AKR48" s="14"/>
      <c r="AKS48" s="14"/>
      <c r="AKT48" s="14"/>
      <c r="AKU48" s="14"/>
      <c r="AKV48" s="14"/>
      <c r="AKW48" s="14"/>
      <c r="AKX48" s="14"/>
      <c r="AKY48" s="14"/>
      <c r="AKZ48" s="14"/>
      <c r="ALA48" s="14"/>
      <c r="ALB48" s="14"/>
      <c r="ALC48" s="14"/>
      <c r="ALD48" s="14"/>
      <c r="ALE48" s="14"/>
      <c r="ALF48" s="14"/>
      <c r="ALG48" s="14"/>
      <c r="ALH48" s="14"/>
      <c r="ALI48" s="14"/>
      <c r="ALJ48" s="14"/>
      <c r="ALK48" s="14"/>
      <c r="ALL48" s="14"/>
      <c r="ALM48" s="14"/>
      <c r="ALN48" s="14"/>
      <c r="ALO48" s="14"/>
      <c r="ALP48" s="14"/>
      <c r="ALQ48" s="14"/>
      <c r="ALR48" s="14"/>
      <c r="ALS48" s="14"/>
      <c r="ALT48" s="14"/>
      <c r="ALU48" s="14"/>
      <c r="ALV48" s="14"/>
      <c r="ALW48" s="14"/>
      <c r="ALX48" s="14"/>
      <c r="ALY48" s="14"/>
      <c r="ALZ48" s="14"/>
      <c r="AMA48" s="14"/>
      <c r="AMB48" s="14"/>
      <c r="AMC48" s="14"/>
      <c r="AMD48" s="14"/>
      <c r="AME48" s="14"/>
      <c r="AMF48" s="14"/>
      <c r="AMG48" s="14"/>
      <c r="AMH48" s="14"/>
      <c r="AMI48" s="14"/>
      <c r="AMJ48" s="14"/>
      <c r="AMK48" s="14"/>
      <c r="AML48" s="14"/>
      <c r="AMM48" s="14"/>
      <c r="AMN48" s="14"/>
      <c r="AMO48" s="14"/>
      <c r="AMP48" s="14"/>
      <c r="AMQ48" s="14"/>
      <c r="AMR48" s="14"/>
      <c r="AMS48" s="14"/>
      <c r="AMT48" s="14"/>
      <c r="AMU48" s="14"/>
      <c r="AMV48" s="14"/>
      <c r="AMW48" s="14"/>
      <c r="AMX48" s="14"/>
      <c r="AMY48" s="14"/>
      <c r="AMZ48" s="14"/>
      <c r="ANA48" s="14"/>
      <c r="ANB48" s="14"/>
      <c r="ANC48" s="14"/>
      <c r="AND48" s="14"/>
      <c r="ANE48" s="14"/>
      <c r="ANF48" s="14"/>
      <c r="ANG48" s="14"/>
      <c r="ANH48" s="14"/>
      <c r="ANI48" s="14"/>
      <c r="ANJ48" s="14"/>
      <c r="ANK48" s="14"/>
      <c r="ANL48" s="14"/>
      <c r="ANM48" s="14"/>
      <c r="ANN48" s="14"/>
      <c r="ANO48" s="14"/>
      <c r="ANP48" s="14"/>
      <c r="ANQ48" s="14"/>
      <c r="ANR48" s="14"/>
      <c r="ANS48" s="14"/>
      <c r="ANT48" s="14"/>
      <c r="ANU48" s="14"/>
      <c r="ANV48" s="14"/>
      <c r="ANW48" s="14"/>
      <c r="ANX48" s="14"/>
      <c r="ANY48" s="14"/>
      <c r="ANZ48" s="14"/>
      <c r="AOA48" s="14"/>
      <c r="AOB48" s="14"/>
      <c r="AOC48" s="14"/>
      <c r="AOD48" s="14"/>
      <c r="AOE48" s="14"/>
      <c r="AOF48" s="14"/>
      <c r="AOG48" s="14"/>
      <c r="AOH48" s="14"/>
      <c r="AOI48" s="14"/>
      <c r="AOJ48" s="14"/>
      <c r="AOK48" s="14"/>
      <c r="AOL48" s="14"/>
      <c r="AOM48" s="14"/>
      <c r="AON48" s="14"/>
      <c r="AOO48" s="14"/>
      <c r="AOP48" s="14"/>
      <c r="AOQ48" s="14"/>
      <c r="AOR48" s="14"/>
      <c r="AOS48" s="14"/>
      <c r="AOT48" s="14"/>
      <c r="AOU48" s="14"/>
      <c r="AOV48" s="14"/>
      <c r="AOW48" s="14"/>
      <c r="AOX48" s="14"/>
      <c r="AOY48" s="14"/>
      <c r="AOZ48" s="14"/>
      <c r="APA48" s="14"/>
      <c r="APB48" s="14"/>
      <c r="APC48" s="14"/>
      <c r="APD48" s="14"/>
      <c r="APE48" s="14"/>
      <c r="APF48" s="14"/>
      <c r="APG48" s="14"/>
      <c r="APH48" s="14"/>
      <c r="API48" s="14"/>
      <c r="APJ48" s="14"/>
      <c r="APK48" s="14"/>
      <c r="APL48" s="14"/>
      <c r="APM48" s="14"/>
      <c r="APN48" s="14"/>
      <c r="APO48" s="14"/>
      <c r="APP48" s="14"/>
      <c r="APQ48" s="14"/>
      <c r="APR48" s="14"/>
      <c r="APS48" s="14"/>
      <c r="APT48" s="14"/>
      <c r="APU48" s="14"/>
      <c r="APV48" s="14"/>
      <c r="APW48" s="14"/>
      <c r="APX48" s="14"/>
      <c r="APY48" s="14"/>
      <c r="APZ48" s="14"/>
      <c r="AQA48" s="14"/>
      <c r="AQB48" s="14"/>
      <c r="AQC48" s="14"/>
      <c r="AQD48" s="14"/>
      <c r="AQE48" s="14"/>
      <c r="AQF48" s="14"/>
      <c r="AQG48" s="14"/>
      <c r="AQH48" s="14"/>
      <c r="AQI48" s="14"/>
      <c r="AQJ48" s="14"/>
      <c r="AQK48" s="14"/>
      <c r="AQL48" s="14"/>
      <c r="AQM48" s="14"/>
      <c r="AQN48" s="14"/>
      <c r="AQO48" s="14"/>
      <c r="AQP48" s="14"/>
      <c r="AQQ48" s="14"/>
      <c r="AQR48" s="14"/>
      <c r="AQS48" s="14"/>
      <c r="AQT48" s="14"/>
      <c r="AQU48" s="14"/>
      <c r="AQV48" s="14"/>
      <c r="AQW48" s="14"/>
      <c r="AQX48" s="14"/>
      <c r="AQY48" s="14"/>
      <c r="AQZ48" s="14"/>
      <c r="ARA48" s="14"/>
      <c r="ARB48" s="14"/>
      <c r="ARC48" s="14"/>
      <c r="ARD48" s="14"/>
      <c r="ARE48" s="14"/>
      <c r="ARF48" s="14"/>
      <c r="ARG48" s="14"/>
      <c r="ARH48" s="14"/>
      <c r="ARI48" s="14"/>
      <c r="ARJ48" s="14"/>
      <c r="ARK48" s="14"/>
      <c r="ARL48" s="14"/>
      <c r="ARM48" s="14"/>
      <c r="ARN48" s="14"/>
      <c r="ARO48" s="14"/>
      <c r="ARP48" s="14"/>
      <c r="ARQ48" s="14"/>
      <c r="ARR48" s="14"/>
      <c r="ARS48" s="14"/>
      <c r="ART48" s="14"/>
      <c r="ARU48" s="14"/>
      <c r="ARV48" s="14"/>
      <c r="ARW48" s="14"/>
      <c r="ARX48" s="14"/>
      <c r="ARY48" s="14"/>
      <c r="ARZ48" s="14"/>
      <c r="ASA48" s="14"/>
      <c r="ASB48" s="14"/>
      <c r="ASC48" s="14"/>
      <c r="ASD48" s="14"/>
      <c r="ASE48" s="14"/>
      <c r="ASF48" s="14"/>
      <c r="ASG48" s="14"/>
      <c r="ASH48" s="14"/>
      <c r="ASI48" s="14"/>
      <c r="ASJ48" s="14"/>
      <c r="ASK48" s="14"/>
      <c r="ASL48" s="14"/>
      <c r="ASM48" s="14"/>
      <c r="ASN48" s="14"/>
      <c r="ASO48" s="14"/>
      <c r="ASP48" s="14"/>
    </row>
    <row r="49" spans="669:1186">
      <c r="YS49" s="14"/>
      <c r="YT49" s="14"/>
      <c r="YU49" s="14"/>
      <c r="YV49" s="14"/>
      <c r="YW49" s="14"/>
      <c r="YX49" s="14"/>
      <c r="YY49" s="14"/>
      <c r="YZ49" s="14"/>
      <c r="ZA49" s="14"/>
      <c r="ZB49" s="14"/>
      <c r="ZC49" s="14"/>
      <c r="ZD49" s="14"/>
      <c r="ZE49" s="14"/>
      <c r="ZF49" s="14"/>
      <c r="ZG49" s="14"/>
      <c r="ZH49" s="14"/>
      <c r="ZI49" s="14"/>
      <c r="ZJ49" s="14"/>
      <c r="ZK49" s="14"/>
      <c r="ZL49" s="14"/>
      <c r="ZM49" s="14"/>
      <c r="ZN49" s="14"/>
      <c r="ZO49" s="14"/>
      <c r="ZP49" s="14"/>
      <c r="ZQ49" s="14"/>
      <c r="ZR49" s="14"/>
      <c r="ZS49" s="14"/>
      <c r="ZT49" s="14"/>
      <c r="ZU49" s="14"/>
      <c r="ZV49" s="14"/>
      <c r="ZW49" s="14"/>
      <c r="ZX49" s="14"/>
      <c r="ZY49" s="14"/>
      <c r="ZZ49" s="14"/>
      <c r="AAA49" s="14"/>
      <c r="AAB49" s="14"/>
      <c r="AAC49" s="14"/>
      <c r="AAD49" s="14"/>
      <c r="AAE49" s="14"/>
      <c r="AAF49" s="14"/>
      <c r="AAG49" s="14"/>
      <c r="AAH49" s="14"/>
      <c r="AAI49" s="14"/>
      <c r="AAJ49" s="14"/>
      <c r="AAK49" s="14"/>
      <c r="AAL49" s="14"/>
      <c r="AAM49" s="14"/>
      <c r="AAN49" s="14"/>
      <c r="AAO49" s="14"/>
      <c r="AAP49" s="14"/>
      <c r="AAQ49" s="14"/>
      <c r="AAR49" s="14"/>
      <c r="AAS49" s="14"/>
      <c r="AAT49" s="14"/>
      <c r="AAU49" s="14"/>
      <c r="AAV49" s="14"/>
      <c r="AAW49" s="14"/>
      <c r="AAX49" s="14"/>
      <c r="AAY49" s="14"/>
      <c r="AAZ49" s="14"/>
      <c r="ABA49" s="14"/>
      <c r="ABB49" s="14"/>
      <c r="ABC49" s="14"/>
      <c r="ABD49" s="14"/>
      <c r="ABE49" s="14"/>
      <c r="ABF49" s="14"/>
      <c r="ABG49" s="14"/>
      <c r="ABH49" s="14"/>
      <c r="ABI49" s="14"/>
      <c r="ABJ49" s="14"/>
      <c r="ABK49" s="14"/>
      <c r="ABL49" s="14"/>
      <c r="ABM49" s="14"/>
      <c r="ABN49" s="14"/>
      <c r="ABO49" s="14"/>
      <c r="ABP49" s="14"/>
      <c r="ABQ49" s="14"/>
      <c r="ABR49" s="14"/>
      <c r="ABS49" s="14"/>
      <c r="ABT49" s="14"/>
      <c r="ABU49" s="14"/>
      <c r="ABV49" s="14"/>
      <c r="ABW49" s="14"/>
      <c r="ABX49" s="14"/>
      <c r="ABY49" s="14"/>
      <c r="ABZ49" s="14"/>
      <c r="ACA49" s="14"/>
      <c r="ACB49" s="14"/>
      <c r="ACC49" s="14"/>
      <c r="ACD49" s="14"/>
      <c r="ACE49" s="14"/>
      <c r="ACF49" s="14"/>
      <c r="ACG49" s="14">
        <v>53</v>
      </c>
      <c r="ACH49" s="14" t="s">
        <v>1024</v>
      </c>
      <c r="ACI49" s="14"/>
      <c r="ACJ49" s="14"/>
      <c r="ACK49" s="14"/>
      <c r="ACL49" s="14"/>
      <c r="ACM49" s="14">
        <v>53</v>
      </c>
      <c r="ACN49" s="14" t="s">
        <v>1024</v>
      </c>
      <c r="ACO49" s="14"/>
      <c r="ACP49" s="14"/>
      <c r="ACQ49" s="14"/>
      <c r="ACR49" s="14"/>
      <c r="ACS49" s="14">
        <v>53</v>
      </c>
      <c r="ACT49" s="14" t="s">
        <v>1024</v>
      </c>
      <c r="ACU49" s="14"/>
      <c r="ACV49" s="14"/>
      <c r="ACW49" s="14"/>
      <c r="ACX49" s="14"/>
      <c r="ACY49" s="14">
        <v>53</v>
      </c>
      <c r="ACZ49" s="14" t="s">
        <v>1024</v>
      </c>
      <c r="ADA49" s="14"/>
      <c r="ADB49" s="14"/>
      <c r="ADC49" s="14"/>
      <c r="ADD49" s="14"/>
      <c r="ADE49" s="14">
        <v>53</v>
      </c>
      <c r="ADF49" s="14" t="s">
        <v>1024</v>
      </c>
      <c r="ADG49" s="14"/>
      <c r="ADH49" s="14"/>
      <c r="ADI49" s="14"/>
      <c r="ADJ49" s="14"/>
      <c r="ADK49" s="14">
        <v>53</v>
      </c>
      <c r="ADL49" s="14" t="s">
        <v>1024</v>
      </c>
      <c r="ADM49" s="14"/>
      <c r="ADN49" s="14"/>
      <c r="ADO49" s="14"/>
      <c r="ADP49" s="14"/>
      <c r="ADQ49" s="14">
        <v>53</v>
      </c>
      <c r="ADR49" s="14" t="s">
        <v>1024</v>
      </c>
      <c r="ADS49" s="14"/>
      <c r="ADT49" s="14"/>
      <c r="ADU49" s="14"/>
      <c r="ADV49" s="14"/>
      <c r="ADW49" s="14"/>
      <c r="ADX49" s="14"/>
      <c r="ADY49" s="14">
        <v>53</v>
      </c>
      <c r="ADZ49" s="14" t="s">
        <v>1024</v>
      </c>
      <c r="AEA49" s="14"/>
      <c r="AEB49" s="14"/>
      <c r="AEC49" s="14"/>
      <c r="AED49" s="14"/>
      <c r="AEE49" s="14"/>
      <c r="AEF49" s="14"/>
      <c r="AEG49" s="14">
        <v>53</v>
      </c>
      <c r="AEH49" s="14" t="s">
        <v>1024</v>
      </c>
      <c r="AEI49" s="14"/>
      <c r="AEJ49" s="14"/>
      <c r="AEK49" s="14"/>
      <c r="AEL49" s="14"/>
      <c r="AEM49" s="14"/>
      <c r="AEN49" s="14"/>
      <c r="AEO49" s="14">
        <v>53</v>
      </c>
      <c r="AEP49" s="14" t="s">
        <v>1024</v>
      </c>
      <c r="AEQ49" s="14"/>
      <c r="AER49" s="14"/>
      <c r="AES49" s="14"/>
      <c r="AET49" s="14"/>
      <c r="AEU49" s="14"/>
      <c r="AEV49" s="14"/>
      <c r="AEW49" s="14">
        <v>53</v>
      </c>
      <c r="AEX49" s="14" t="s">
        <v>1024</v>
      </c>
      <c r="AEY49" s="14"/>
      <c r="AEZ49" s="14"/>
      <c r="AFA49" s="14"/>
      <c r="AFB49" s="14"/>
      <c r="AFC49" s="14"/>
      <c r="AFD49" s="14"/>
      <c r="AFE49" s="14"/>
      <c r="AFF49" s="14"/>
      <c r="AFG49" s="14"/>
      <c r="AFH49" s="14"/>
      <c r="AFI49" s="14"/>
      <c r="AFJ49" s="14"/>
      <c r="AFK49" s="14"/>
      <c r="AFL49" s="14"/>
      <c r="AFM49" s="14"/>
      <c r="AFN49" s="14"/>
      <c r="AFO49" s="14"/>
      <c r="AFP49" s="14"/>
      <c r="AFQ49" s="14"/>
      <c r="AFR49" s="14"/>
      <c r="AFS49" s="14"/>
      <c r="AFT49" s="14"/>
      <c r="AFU49" s="14"/>
      <c r="AFV49" s="14"/>
      <c r="AFW49" s="14"/>
      <c r="AFX49" s="14"/>
      <c r="AFY49" s="14"/>
      <c r="AFZ49" s="14"/>
      <c r="AGA49" s="14"/>
      <c r="AGB49" s="14"/>
      <c r="AGC49" s="14"/>
      <c r="AGD49" s="14"/>
      <c r="AGE49" s="14"/>
      <c r="AGF49" s="14"/>
      <c r="AGG49" s="14"/>
      <c r="AGH49" s="14"/>
      <c r="AGI49" s="14"/>
      <c r="AGJ49" s="14"/>
      <c r="AGK49" s="14"/>
      <c r="AGL49" s="14"/>
      <c r="AGM49" s="14"/>
      <c r="AGN49" s="14"/>
      <c r="AGO49" s="14"/>
      <c r="AGP49" s="14"/>
      <c r="AGQ49" s="14"/>
      <c r="AGR49" s="14"/>
      <c r="AGS49" s="14"/>
      <c r="AGT49" s="14"/>
      <c r="AGU49" s="14"/>
      <c r="AGV49" s="14"/>
      <c r="AGW49" s="14"/>
      <c r="AGX49" s="14"/>
      <c r="AGY49" s="14"/>
      <c r="AGZ49" s="14"/>
      <c r="AHA49" s="14"/>
      <c r="AHB49" s="14"/>
      <c r="AHC49" s="14"/>
      <c r="AHD49" s="14"/>
      <c r="AHE49" s="14"/>
      <c r="AHF49" s="14"/>
      <c r="AHG49" s="14"/>
      <c r="AHH49" s="14"/>
      <c r="AHI49" s="14"/>
      <c r="AHJ49" s="14"/>
      <c r="AHK49" s="14"/>
      <c r="AHL49" s="14"/>
      <c r="AHM49" s="14"/>
      <c r="AHN49" s="14"/>
      <c r="AHO49" s="14"/>
      <c r="AHP49" s="14"/>
      <c r="AHQ49" s="14"/>
      <c r="AHR49" s="14"/>
      <c r="AHS49" s="14"/>
      <c r="AHT49" s="14"/>
      <c r="AHU49" s="14"/>
      <c r="AHV49" s="14"/>
      <c r="AHW49" s="14"/>
      <c r="AHX49" s="14"/>
      <c r="AHY49" s="14"/>
      <c r="AHZ49" s="14"/>
      <c r="AIA49" s="14"/>
      <c r="AIB49" s="14"/>
      <c r="AIC49" s="14"/>
      <c r="AID49" s="14"/>
      <c r="AIE49" s="14"/>
      <c r="AIF49" s="14"/>
      <c r="AIG49" s="14"/>
      <c r="AIH49" s="14"/>
      <c r="AII49" s="14"/>
      <c r="AIJ49" s="14"/>
      <c r="AIK49" s="14"/>
      <c r="AIL49" s="14"/>
      <c r="AIM49" s="14"/>
      <c r="AIN49" s="14"/>
      <c r="AIO49" s="14"/>
      <c r="AIP49" s="14"/>
      <c r="AIQ49" s="14"/>
      <c r="AIR49" s="14"/>
      <c r="AIS49" s="14"/>
      <c r="AIT49" s="14"/>
      <c r="AIU49" s="14"/>
      <c r="AIV49" s="14"/>
      <c r="AIW49" s="14"/>
      <c r="AIX49" s="14"/>
      <c r="AIY49" s="14"/>
      <c r="AIZ49" s="14"/>
      <c r="AJA49" s="14"/>
      <c r="AJB49" s="14"/>
      <c r="AJC49" s="14"/>
      <c r="AJD49" s="14"/>
      <c r="AJE49" s="14"/>
      <c r="AJF49" s="14"/>
      <c r="AJG49" s="14"/>
      <c r="AJH49" s="14"/>
      <c r="AJI49" s="14"/>
      <c r="AJJ49" s="14"/>
      <c r="AJK49" s="14"/>
      <c r="AJL49" s="14"/>
      <c r="AJM49" s="14"/>
      <c r="AJN49" s="14"/>
      <c r="AJO49" s="14"/>
      <c r="AJP49" s="14"/>
      <c r="AJQ49" s="14"/>
      <c r="AJR49" s="14"/>
      <c r="AJS49" s="14"/>
      <c r="AJT49" s="14"/>
      <c r="AJU49" s="14"/>
      <c r="AJV49" s="14"/>
      <c r="AJW49" s="14"/>
      <c r="AJX49" s="14"/>
      <c r="AJY49" s="14"/>
      <c r="AJZ49" s="14"/>
      <c r="AKA49" s="14"/>
      <c r="AKB49" s="14"/>
      <c r="AKC49" s="14"/>
      <c r="AKD49" s="14"/>
      <c r="AKE49" s="14"/>
      <c r="AKF49" s="14"/>
      <c r="AKG49" s="14"/>
      <c r="AKH49" s="14"/>
      <c r="AKI49" s="14"/>
      <c r="AKJ49" s="14"/>
      <c r="AKK49" s="14"/>
      <c r="AKL49" s="14"/>
      <c r="AKM49" s="14"/>
      <c r="AKN49" s="14"/>
      <c r="AKO49" s="14"/>
      <c r="AKP49" s="14"/>
      <c r="AKQ49" s="14"/>
      <c r="AKR49" s="14"/>
      <c r="AKS49" s="14"/>
      <c r="AKT49" s="14"/>
      <c r="AKU49" s="14"/>
      <c r="AKV49" s="14"/>
      <c r="AKW49" s="14"/>
      <c r="AKX49" s="14"/>
      <c r="AKY49" s="14"/>
      <c r="AKZ49" s="14"/>
      <c r="ALA49" s="14"/>
      <c r="ALB49" s="14"/>
      <c r="ALC49" s="14"/>
      <c r="ALD49" s="14"/>
      <c r="ALE49" s="14"/>
      <c r="ALF49" s="14"/>
      <c r="ALG49" s="14"/>
      <c r="ALH49" s="14"/>
      <c r="ALI49" s="14"/>
      <c r="ALJ49" s="14"/>
      <c r="ALK49" s="14"/>
      <c r="ALL49" s="14"/>
      <c r="ALM49" s="14"/>
      <c r="ALN49" s="14"/>
      <c r="ALO49" s="14"/>
      <c r="ALP49" s="14"/>
      <c r="ALQ49" s="14"/>
      <c r="ALR49" s="14"/>
      <c r="ALS49" s="14"/>
      <c r="ALT49" s="14"/>
      <c r="ALU49" s="14"/>
      <c r="ALV49" s="14"/>
      <c r="ALW49" s="14"/>
      <c r="ALX49" s="14"/>
      <c r="ALY49" s="14"/>
      <c r="ALZ49" s="14"/>
      <c r="AMA49" s="14"/>
      <c r="AMB49" s="14"/>
      <c r="AMC49" s="14"/>
      <c r="AMD49" s="14"/>
      <c r="AME49" s="14"/>
      <c r="AMF49" s="14"/>
      <c r="AMG49" s="14"/>
      <c r="AMH49" s="14"/>
      <c r="AMI49" s="14"/>
      <c r="AMJ49" s="14"/>
      <c r="AMK49" s="14"/>
      <c r="AML49" s="14"/>
      <c r="AMM49" s="14"/>
      <c r="AMN49" s="14"/>
      <c r="AMO49" s="14"/>
      <c r="AMP49" s="14"/>
      <c r="AMQ49" s="14"/>
      <c r="AMR49" s="14"/>
      <c r="AMS49" s="14"/>
      <c r="AMT49" s="14"/>
      <c r="AMU49" s="14"/>
      <c r="AMV49" s="14"/>
      <c r="AMW49" s="14"/>
      <c r="AMX49" s="14"/>
      <c r="AMY49" s="14"/>
      <c r="AMZ49" s="14"/>
      <c r="ANA49" s="14"/>
      <c r="ANB49" s="14"/>
      <c r="ANC49" s="14"/>
      <c r="AND49" s="14"/>
      <c r="ANE49" s="14"/>
      <c r="ANF49" s="14"/>
      <c r="ANG49" s="14"/>
      <c r="ANH49" s="14"/>
      <c r="ANI49" s="14"/>
      <c r="ANJ49" s="14"/>
      <c r="ANK49" s="14"/>
      <c r="ANL49" s="14"/>
      <c r="ANM49" s="14"/>
      <c r="ANN49" s="14"/>
      <c r="ANO49" s="14"/>
      <c r="ANP49" s="14"/>
      <c r="ANQ49" s="14"/>
      <c r="ANR49" s="14"/>
      <c r="ANS49" s="14"/>
      <c r="ANT49" s="14"/>
      <c r="ANU49" s="14"/>
      <c r="ANV49" s="14"/>
      <c r="ANW49" s="14"/>
      <c r="ANX49" s="14"/>
      <c r="ANY49" s="14"/>
      <c r="ANZ49" s="14"/>
      <c r="AOA49" s="14"/>
      <c r="AOB49" s="14"/>
      <c r="AOC49" s="14"/>
      <c r="AOD49" s="14"/>
      <c r="AOE49" s="14"/>
      <c r="AOF49" s="14"/>
      <c r="AOG49" s="14"/>
      <c r="AOH49" s="14"/>
      <c r="AOI49" s="14"/>
      <c r="AOJ49" s="14"/>
      <c r="AOK49" s="14"/>
      <c r="AOL49" s="14"/>
      <c r="AOM49" s="14"/>
      <c r="AON49" s="14"/>
      <c r="AOO49" s="14"/>
      <c r="AOP49" s="14"/>
      <c r="AOQ49" s="14"/>
      <c r="AOR49" s="14"/>
      <c r="AOS49" s="14"/>
      <c r="AOT49" s="14"/>
      <c r="AOU49" s="14"/>
      <c r="AOV49" s="14"/>
      <c r="AOW49" s="14"/>
      <c r="AOX49" s="14"/>
      <c r="AOY49" s="14"/>
      <c r="AOZ49" s="14"/>
      <c r="APA49" s="14"/>
      <c r="APB49" s="14"/>
      <c r="APC49" s="14"/>
      <c r="APD49" s="14"/>
      <c r="APE49" s="14"/>
      <c r="APF49" s="14"/>
      <c r="APG49" s="14"/>
      <c r="APH49" s="14"/>
      <c r="API49" s="14"/>
      <c r="APJ49" s="14"/>
      <c r="APK49" s="14"/>
      <c r="APL49" s="14"/>
      <c r="APM49" s="14"/>
      <c r="APN49" s="14"/>
      <c r="APO49" s="14"/>
      <c r="APP49" s="14"/>
      <c r="APQ49" s="14"/>
      <c r="APR49" s="14"/>
      <c r="APS49" s="14"/>
      <c r="APT49" s="14"/>
      <c r="APU49" s="14"/>
      <c r="APV49" s="14"/>
      <c r="APW49" s="14"/>
      <c r="APX49" s="14"/>
      <c r="APY49" s="14"/>
      <c r="APZ49" s="14"/>
      <c r="AQA49" s="14"/>
      <c r="AQB49" s="14"/>
      <c r="AQC49" s="14"/>
      <c r="AQD49" s="14"/>
      <c r="AQE49" s="14"/>
      <c r="AQF49" s="14"/>
      <c r="AQG49" s="14"/>
      <c r="AQH49" s="14"/>
      <c r="AQI49" s="14"/>
      <c r="AQJ49" s="14"/>
      <c r="AQK49" s="14"/>
      <c r="AQL49" s="14"/>
      <c r="AQM49" s="14"/>
      <c r="AQN49" s="14"/>
      <c r="AQO49" s="14"/>
      <c r="AQP49" s="14"/>
      <c r="AQQ49" s="14"/>
      <c r="AQR49" s="14"/>
      <c r="AQS49" s="14"/>
      <c r="AQT49" s="14"/>
      <c r="AQU49" s="14"/>
      <c r="AQV49" s="14"/>
      <c r="AQW49" s="14"/>
      <c r="AQX49" s="14"/>
      <c r="AQY49" s="14"/>
      <c r="AQZ49" s="14"/>
      <c r="ARA49" s="14"/>
      <c r="ARB49" s="14"/>
      <c r="ARC49" s="14"/>
      <c r="ARD49" s="14"/>
      <c r="ARE49" s="14"/>
      <c r="ARF49" s="14"/>
      <c r="ARG49" s="14"/>
      <c r="ARH49" s="14"/>
      <c r="ARI49" s="14"/>
      <c r="ARJ49" s="14"/>
      <c r="ARK49" s="14"/>
      <c r="ARL49" s="14"/>
      <c r="ARM49" s="14"/>
      <c r="ARN49" s="14"/>
      <c r="ARO49" s="14"/>
      <c r="ARP49" s="14"/>
      <c r="ARQ49" s="14"/>
      <c r="ARR49" s="14"/>
      <c r="ARS49" s="14"/>
      <c r="ART49" s="14"/>
      <c r="ARU49" s="14"/>
      <c r="ARV49" s="14"/>
      <c r="ARW49" s="14"/>
      <c r="ARX49" s="14"/>
      <c r="ARY49" s="14"/>
      <c r="ARZ49" s="14"/>
      <c r="ASA49" s="14"/>
      <c r="ASB49" s="14"/>
      <c r="ASC49" s="14"/>
      <c r="ASD49" s="14"/>
      <c r="ASE49" s="14"/>
      <c r="ASF49" s="14"/>
      <c r="ASG49" s="14"/>
      <c r="ASH49" s="14"/>
      <c r="ASI49" s="14"/>
      <c r="ASJ49" s="14"/>
      <c r="ASK49" s="14"/>
      <c r="ASL49" s="14"/>
      <c r="ASM49" s="14"/>
      <c r="ASN49" s="14"/>
      <c r="ASO49" s="14"/>
      <c r="ASP49" s="14"/>
    </row>
    <row r="50" spans="669:1186">
      <c r="YS50" s="14"/>
      <c r="YT50" s="14"/>
      <c r="YU50" s="14"/>
      <c r="YV50" s="14"/>
      <c r="YW50" s="14"/>
      <c r="YX50" s="14"/>
      <c r="YY50" s="14"/>
      <c r="YZ50" s="14"/>
      <c r="ZA50" s="14"/>
      <c r="ZB50" s="14"/>
      <c r="ZC50" s="14"/>
      <c r="ZD50" s="14"/>
      <c r="ZE50" s="14"/>
      <c r="ZF50" s="14"/>
      <c r="ZG50" s="14"/>
      <c r="ZH50" s="14"/>
      <c r="ZI50" s="14"/>
      <c r="ZJ50" s="14"/>
      <c r="ZK50" s="14"/>
      <c r="ZL50" s="14"/>
      <c r="ZM50" s="14"/>
      <c r="ZN50" s="14"/>
      <c r="ZO50" s="14"/>
      <c r="ZP50" s="14"/>
      <c r="ZQ50" s="14"/>
      <c r="ZR50" s="14"/>
      <c r="ZS50" s="14"/>
      <c r="ZT50" s="14"/>
      <c r="ZU50" s="14"/>
      <c r="ZV50" s="14"/>
      <c r="ZW50" s="14"/>
      <c r="ZX50" s="14"/>
      <c r="ZY50" s="14"/>
      <c r="ZZ50" s="14"/>
      <c r="AAA50" s="14"/>
      <c r="AAB50" s="14"/>
      <c r="AAC50" s="14"/>
      <c r="AAD50" s="14"/>
      <c r="AAE50" s="14"/>
      <c r="AAF50" s="14"/>
      <c r="AAG50" s="14"/>
      <c r="AAH50" s="14"/>
      <c r="AAI50" s="14"/>
      <c r="AAJ50" s="14"/>
      <c r="AAK50" s="14"/>
      <c r="AAL50" s="14"/>
      <c r="AAM50" s="14"/>
      <c r="AAN50" s="14"/>
      <c r="AAO50" s="14"/>
      <c r="AAP50" s="14"/>
      <c r="AAQ50" s="14"/>
      <c r="AAR50" s="14"/>
      <c r="AAS50" s="14"/>
      <c r="AAT50" s="14"/>
      <c r="AAU50" s="14"/>
      <c r="AAV50" s="14"/>
      <c r="AAW50" s="14"/>
      <c r="AAX50" s="14"/>
      <c r="AAY50" s="14"/>
      <c r="AAZ50" s="14"/>
      <c r="ABA50" s="14"/>
      <c r="ABB50" s="14"/>
      <c r="ABC50" s="14"/>
      <c r="ABD50" s="14"/>
      <c r="ABE50" s="14"/>
      <c r="ABF50" s="14"/>
      <c r="ABG50" s="14"/>
      <c r="ABH50" s="14"/>
      <c r="ABI50" s="14"/>
      <c r="ABJ50" s="14"/>
      <c r="ABK50" s="14"/>
      <c r="ABL50" s="14"/>
      <c r="ABM50" s="14"/>
      <c r="ABN50" s="14"/>
      <c r="ABO50" s="14"/>
      <c r="ABP50" s="14"/>
      <c r="ABQ50" s="14"/>
      <c r="ABR50" s="14"/>
      <c r="ABS50" s="14"/>
      <c r="ABT50" s="14"/>
      <c r="ABU50" s="14"/>
      <c r="ABV50" s="14"/>
      <c r="ABW50" s="14"/>
      <c r="ABX50" s="14"/>
      <c r="ABY50" s="14"/>
      <c r="ABZ50" s="14"/>
      <c r="ACA50" s="14"/>
      <c r="ACB50" s="14"/>
      <c r="ACC50" s="14"/>
      <c r="ACD50" s="14"/>
      <c r="ACE50" s="14"/>
      <c r="ACF50" s="14"/>
      <c r="ACG50" s="14">
        <v>54</v>
      </c>
      <c r="ACH50" s="14" t="s">
        <v>1564</v>
      </c>
      <c r="ACI50" s="14"/>
      <c r="ACJ50" s="14"/>
      <c r="ACK50" s="14"/>
      <c r="ACL50" s="14"/>
      <c r="ACM50" s="14">
        <v>54</v>
      </c>
      <c r="ACN50" s="14" t="s">
        <v>1564</v>
      </c>
      <c r="ACO50" s="14"/>
      <c r="ACP50" s="14"/>
      <c r="ACQ50" s="14"/>
      <c r="ACR50" s="14"/>
      <c r="ACS50" s="14">
        <v>54</v>
      </c>
      <c r="ACT50" s="14" t="s">
        <v>1564</v>
      </c>
      <c r="ACU50" s="14"/>
      <c r="ACV50" s="14"/>
      <c r="ACW50" s="14"/>
      <c r="ACX50" s="14"/>
      <c r="ACY50" s="14">
        <v>54</v>
      </c>
      <c r="ACZ50" s="14" t="s">
        <v>1564</v>
      </c>
      <c r="ADA50" s="14"/>
      <c r="ADB50" s="14"/>
      <c r="ADC50" s="14"/>
      <c r="ADD50" s="14"/>
      <c r="ADE50" s="14">
        <v>54</v>
      </c>
      <c r="ADF50" s="14" t="s">
        <v>1564</v>
      </c>
      <c r="ADG50" s="14"/>
      <c r="ADH50" s="14"/>
      <c r="ADI50" s="14"/>
      <c r="ADJ50" s="14"/>
      <c r="ADK50" s="14">
        <v>54</v>
      </c>
      <c r="ADL50" s="14" t="s">
        <v>1564</v>
      </c>
      <c r="ADM50" s="14"/>
      <c r="ADN50" s="14"/>
      <c r="ADO50" s="14"/>
      <c r="ADP50" s="14"/>
      <c r="ADQ50" s="14">
        <v>54</v>
      </c>
      <c r="ADR50" s="14" t="s">
        <v>1564</v>
      </c>
      <c r="ADS50" s="14"/>
      <c r="ADT50" s="14"/>
      <c r="ADU50" s="14"/>
      <c r="ADV50" s="14"/>
      <c r="ADW50" s="14"/>
      <c r="ADX50" s="14"/>
      <c r="ADY50" s="14">
        <v>54</v>
      </c>
      <c r="ADZ50" s="14" t="s">
        <v>1564</v>
      </c>
      <c r="AEA50" s="14"/>
      <c r="AEB50" s="14"/>
      <c r="AEC50" s="14"/>
      <c r="AED50" s="14"/>
      <c r="AEE50" s="14"/>
      <c r="AEF50" s="14"/>
      <c r="AEG50" s="14">
        <v>54</v>
      </c>
      <c r="AEH50" s="14" t="s">
        <v>1564</v>
      </c>
      <c r="AEI50" s="14"/>
      <c r="AEJ50" s="14"/>
      <c r="AEK50" s="14"/>
      <c r="AEL50" s="14"/>
      <c r="AEM50" s="14"/>
      <c r="AEN50" s="14"/>
      <c r="AEO50" s="14">
        <v>54</v>
      </c>
      <c r="AEP50" s="14" t="s">
        <v>1564</v>
      </c>
      <c r="AEQ50" s="14"/>
      <c r="AER50" s="14"/>
      <c r="AES50" s="14"/>
      <c r="AET50" s="14"/>
      <c r="AEU50" s="14"/>
      <c r="AEV50" s="14"/>
      <c r="AEW50" s="14">
        <v>54</v>
      </c>
      <c r="AEX50" s="14" t="s">
        <v>1564</v>
      </c>
      <c r="AEY50" s="14"/>
      <c r="AEZ50" s="14"/>
      <c r="AFA50" s="14"/>
      <c r="AFB50" s="14"/>
      <c r="AFC50" s="14"/>
      <c r="AFD50" s="14"/>
      <c r="AFE50" s="14"/>
      <c r="AFF50" s="14"/>
      <c r="AFG50" s="14"/>
      <c r="AFH50" s="14"/>
      <c r="AFI50" s="14"/>
      <c r="AFJ50" s="14"/>
      <c r="AFK50" s="14"/>
      <c r="AFL50" s="14"/>
      <c r="AFM50" s="14"/>
      <c r="AFN50" s="14"/>
      <c r="AFO50" s="14"/>
      <c r="AFP50" s="14"/>
      <c r="AFQ50" s="14"/>
      <c r="AFR50" s="14"/>
      <c r="AFS50" s="14"/>
      <c r="AFT50" s="14"/>
      <c r="AFU50" s="14"/>
      <c r="AFV50" s="14"/>
      <c r="AFW50" s="14"/>
      <c r="AFX50" s="14"/>
      <c r="AFY50" s="14"/>
      <c r="AFZ50" s="14"/>
      <c r="AGA50" s="14"/>
      <c r="AGB50" s="14"/>
      <c r="AGC50" s="14"/>
      <c r="AGD50" s="14"/>
      <c r="AGE50" s="14"/>
      <c r="AGF50" s="14"/>
      <c r="AGG50" s="14"/>
      <c r="AGH50" s="14"/>
      <c r="AGI50" s="14"/>
      <c r="AGJ50" s="14"/>
      <c r="AGK50" s="14"/>
      <c r="AGL50" s="14"/>
      <c r="AGM50" s="14"/>
      <c r="AGN50" s="14"/>
      <c r="AGO50" s="14"/>
      <c r="AGP50" s="14"/>
      <c r="AGQ50" s="14"/>
      <c r="AGR50" s="14"/>
      <c r="AGS50" s="14"/>
      <c r="AGT50" s="14"/>
      <c r="AGU50" s="14"/>
      <c r="AGV50" s="14"/>
      <c r="AGW50" s="14"/>
      <c r="AGX50" s="14"/>
      <c r="AGY50" s="14"/>
      <c r="AGZ50" s="14"/>
      <c r="AHA50" s="14"/>
      <c r="AHB50" s="14"/>
      <c r="AHC50" s="14"/>
      <c r="AHD50" s="14"/>
      <c r="AHE50" s="14"/>
      <c r="AHF50" s="14"/>
      <c r="AHG50" s="14"/>
      <c r="AHH50" s="14"/>
      <c r="AHI50" s="14"/>
      <c r="AHJ50" s="14"/>
      <c r="AHK50" s="14"/>
      <c r="AHL50" s="14"/>
      <c r="AHM50" s="14"/>
      <c r="AHN50" s="14"/>
      <c r="AHO50" s="14"/>
      <c r="AHP50" s="14"/>
      <c r="AHQ50" s="14"/>
      <c r="AHR50" s="14"/>
      <c r="AHS50" s="14"/>
      <c r="AHT50" s="14"/>
      <c r="AHU50" s="14"/>
      <c r="AHV50" s="14"/>
      <c r="AHW50" s="14"/>
      <c r="AHX50" s="14"/>
      <c r="AHY50" s="14"/>
      <c r="AHZ50" s="14"/>
      <c r="AIA50" s="14"/>
      <c r="AIB50" s="14"/>
      <c r="AIC50" s="14"/>
      <c r="AID50" s="14"/>
      <c r="AIE50" s="14"/>
      <c r="AIF50" s="14"/>
      <c r="AIG50" s="14"/>
      <c r="AIH50" s="14"/>
      <c r="AII50" s="14"/>
      <c r="AIJ50" s="14"/>
      <c r="AIK50" s="14"/>
      <c r="AIL50" s="14"/>
      <c r="AIM50" s="14"/>
      <c r="AIN50" s="14"/>
      <c r="AIO50" s="14"/>
      <c r="AIP50" s="14"/>
      <c r="AIQ50" s="14"/>
      <c r="AIR50" s="14"/>
      <c r="AIS50" s="14"/>
      <c r="AIT50" s="14"/>
      <c r="AIU50" s="14"/>
      <c r="AIV50" s="14"/>
      <c r="AIW50" s="14"/>
      <c r="AIX50" s="14"/>
      <c r="AIY50" s="14"/>
      <c r="AIZ50" s="14"/>
      <c r="AJA50" s="14"/>
      <c r="AJB50" s="14"/>
      <c r="AJC50" s="14"/>
      <c r="AJD50" s="14"/>
      <c r="AJE50" s="14"/>
      <c r="AJF50" s="14"/>
      <c r="AJG50" s="14"/>
      <c r="AJH50" s="14"/>
      <c r="AJI50" s="14"/>
      <c r="AJJ50" s="14"/>
      <c r="AJK50" s="14"/>
      <c r="AJL50" s="14"/>
      <c r="AJM50" s="14"/>
      <c r="AJN50" s="14"/>
      <c r="AJO50" s="14"/>
      <c r="AJP50" s="14"/>
      <c r="AJQ50" s="14"/>
      <c r="AJR50" s="14"/>
      <c r="AJS50" s="14"/>
      <c r="AJT50" s="14"/>
      <c r="AJU50" s="14"/>
      <c r="AJV50" s="14"/>
      <c r="AJW50" s="14"/>
      <c r="AJX50" s="14"/>
      <c r="AJY50" s="14"/>
      <c r="AJZ50" s="14"/>
      <c r="AKA50" s="14"/>
      <c r="AKB50" s="14"/>
      <c r="AKC50" s="14"/>
      <c r="AKD50" s="14"/>
      <c r="AKE50" s="14"/>
      <c r="AKF50" s="14"/>
      <c r="AKG50" s="14"/>
      <c r="AKH50" s="14"/>
      <c r="AKI50" s="14"/>
      <c r="AKJ50" s="14"/>
      <c r="AKK50" s="14"/>
      <c r="AKL50" s="14"/>
      <c r="AKM50" s="14"/>
      <c r="AKN50" s="14"/>
      <c r="AKO50" s="14"/>
      <c r="AKP50" s="14"/>
      <c r="AKQ50" s="14"/>
      <c r="AKR50" s="14"/>
      <c r="AKS50" s="14"/>
      <c r="AKT50" s="14"/>
      <c r="AKU50" s="14"/>
      <c r="AKV50" s="14"/>
      <c r="AKW50" s="14"/>
      <c r="AKX50" s="14"/>
      <c r="AKY50" s="14"/>
      <c r="AKZ50" s="14"/>
      <c r="ALA50" s="14"/>
      <c r="ALB50" s="14"/>
      <c r="ALC50" s="14"/>
      <c r="ALD50" s="14"/>
      <c r="ALE50" s="14"/>
      <c r="ALF50" s="14"/>
      <c r="ALG50" s="14"/>
      <c r="ALH50" s="14"/>
      <c r="ALI50" s="14"/>
      <c r="ALJ50" s="14"/>
      <c r="ALK50" s="14"/>
      <c r="ALL50" s="14"/>
      <c r="ALM50" s="14"/>
      <c r="ALN50" s="14"/>
      <c r="ALO50" s="14"/>
      <c r="ALP50" s="14"/>
      <c r="ALQ50" s="14"/>
      <c r="ALR50" s="14"/>
      <c r="ALS50" s="14"/>
      <c r="ALT50" s="14"/>
      <c r="ALU50" s="14"/>
      <c r="ALV50" s="14"/>
      <c r="ALW50" s="14"/>
      <c r="ALX50" s="14"/>
      <c r="ALY50" s="14"/>
      <c r="ALZ50" s="14"/>
      <c r="AMA50" s="14"/>
      <c r="AMB50" s="14"/>
      <c r="AMC50" s="14"/>
      <c r="AMD50" s="14"/>
      <c r="AME50" s="14"/>
      <c r="AMF50" s="14"/>
      <c r="AMG50" s="14"/>
      <c r="AMH50" s="14"/>
      <c r="AMI50" s="14"/>
      <c r="AMJ50" s="14"/>
      <c r="AMK50" s="14"/>
      <c r="AML50" s="14"/>
      <c r="AMM50" s="14"/>
      <c r="AMN50" s="14"/>
      <c r="AMO50" s="14"/>
      <c r="AMP50" s="14"/>
      <c r="AMQ50" s="14"/>
      <c r="AMR50" s="14"/>
      <c r="AMS50" s="14"/>
      <c r="AMT50" s="14"/>
      <c r="AMU50" s="14"/>
      <c r="AMV50" s="14"/>
      <c r="AMW50" s="14"/>
      <c r="AMX50" s="14"/>
      <c r="AMY50" s="14"/>
      <c r="AMZ50" s="14"/>
      <c r="ANA50" s="14"/>
      <c r="ANB50" s="14"/>
      <c r="ANC50" s="14"/>
      <c r="AND50" s="14"/>
      <c r="ANE50" s="14"/>
      <c r="ANF50" s="14"/>
      <c r="ANG50" s="14"/>
      <c r="ANH50" s="14"/>
      <c r="ANI50" s="14"/>
      <c r="ANJ50" s="14"/>
      <c r="ANK50" s="14"/>
      <c r="ANL50" s="14"/>
      <c r="ANM50" s="14"/>
      <c r="ANN50" s="14"/>
      <c r="ANO50" s="14"/>
      <c r="ANP50" s="14"/>
      <c r="ANQ50" s="14"/>
      <c r="ANR50" s="14"/>
      <c r="ANS50" s="14"/>
      <c r="ANT50" s="14"/>
      <c r="ANU50" s="14"/>
      <c r="ANV50" s="14"/>
      <c r="ANW50" s="14"/>
      <c r="ANX50" s="14"/>
      <c r="ANY50" s="14"/>
      <c r="ANZ50" s="14"/>
      <c r="AOA50" s="14"/>
      <c r="AOB50" s="14"/>
      <c r="AOC50" s="14"/>
      <c r="AOD50" s="14"/>
      <c r="AOE50" s="14"/>
      <c r="AOF50" s="14"/>
      <c r="AOG50" s="14"/>
      <c r="AOH50" s="14"/>
      <c r="AOI50" s="14"/>
      <c r="AOJ50" s="14"/>
      <c r="AOK50" s="14"/>
      <c r="AOL50" s="14"/>
      <c r="AOM50" s="14"/>
      <c r="AON50" s="14"/>
      <c r="AOO50" s="14"/>
      <c r="AOP50" s="14"/>
      <c r="AOQ50" s="14"/>
      <c r="AOR50" s="14"/>
      <c r="AOS50" s="14"/>
      <c r="AOT50" s="14"/>
      <c r="AOU50" s="14"/>
      <c r="AOV50" s="14"/>
      <c r="AOW50" s="14"/>
      <c r="AOX50" s="14"/>
      <c r="AOY50" s="14"/>
      <c r="AOZ50" s="14"/>
      <c r="APA50" s="14"/>
      <c r="APB50" s="14"/>
      <c r="APC50" s="14"/>
      <c r="APD50" s="14"/>
      <c r="APE50" s="14"/>
      <c r="APF50" s="14"/>
      <c r="APG50" s="14"/>
      <c r="APH50" s="14"/>
      <c r="API50" s="14"/>
      <c r="APJ50" s="14"/>
      <c r="APK50" s="14"/>
      <c r="APL50" s="14"/>
      <c r="APM50" s="14"/>
      <c r="APN50" s="14"/>
      <c r="APO50" s="14"/>
      <c r="APP50" s="14"/>
      <c r="APQ50" s="14"/>
      <c r="APR50" s="14"/>
      <c r="APS50" s="14"/>
      <c r="APT50" s="14"/>
      <c r="APU50" s="14"/>
      <c r="APV50" s="14"/>
      <c r="APW50" s="14"/>
      <c r="APX50" s="14"/>
      <c r="APY50" s="14"/>
      <c r="APZ50" s="14"/>
      <c r="AQA50" s="14"/>
      <c r="AQB50" s="14"/>
      <c r="AQC50" s="14"/>
      <c r="AQD50" s="14"/>
      <c r="AQE50" s="14"/>
      <c r="AQF50" s="14"/>
      <c r="AQG50" s="14"/>
      <c r="AQH50" s="14"/>
      <c r="AQI50" s="14"/>
      <c r="AQJ50" s="14"/>
      <c r="AQK50" s="14"/>
      <c r="AQL50" s="14"/>
      <c r="AQM50" s="14"/>
      <c r="AQN50" s="14"/>
      <c r="AQO50" s="14"/>
      <c r="AQP50" s="14"/>
      <c r="AQQ50" s="14"/>
      <c r="AQR50" s="14"/>
      <c r="AQS50" s="14"/>
      <c r="AQT50" s="14"/>
      <c r="AQU50" s="14"/>
      <c r="AQV50" s="14"/>
      <c r="AQW50" s="14"/>
      <c r="AQX50" s="14"/>
      <c r="AQY50" s="14"/>
      <c r="AQZ50" s="14"/>
      <c r="ARA50" s="14"/>
      <c r="ARB50" s="14"/>
      <c r="ARC50" s="14"/>
      <c r="ARD50" s="14"/>
      <c r="ARE50" s="14"/>
      <c r="ARF50" s="14"/>
      <c r="ARG50" s="14"/>
      <c r="ARH50" s="14"/>
      <c r="ARI50" s="14"/>
      <c r="ARJ50" s="14"/>
      <c r="ARK50" s="14"/>
      <c r="ARL50" s="14"/>
      <c r="ARM50" s="14"/>
      <c r="ARN50" s="14"/>
      <c r="ARO50" s="14"/>
      <c r="ARP50" s="14"/>
      <c r="ARQ50" s="14"/>
      <c r="ARR50" s="14"/>
      <c r="ARS50" s="14"/>
      <c r="ART50" s="14"/>
      <c r="ARU50" s="14"/>
      <c r="ARV50" s="14"/>
      <c r="ARW50" s="14"/>
      <c r="ARX50" s="14"/>
      <c r="ARY50" s="14"/>
      <c r="ARZ50" s="14"/>
      <c r="ASA50" s="14"/>
      <c r="ASB50" s="14"/>
      <c r="ASC50" s="14"/>
      <c r="ASD50" s="14"/>
      <c r="ASE50" s="14"/>
      <c r="ASF50" s="14"/>
      <c r="ASG50" s="14"/>
      <c r="ASH50" s="14"/>
      <c r="ASI50" s="14"/>
      <c r="ASJ50" s="14"/>
      <c r="ASK50" s="14"/>
      <c r="ASL50" s="14"/>
      <c r="ASM50" s="14"/>
      <c r="ASN50" s="14"/>
      <c r="ASO50" s="14"/>
      <c r="ASP50" s="14"/>
    </row>
    <row r="51" spans="669:1186">
      <c r="YS51" s="14"/>
      <c r="YT51" s="14"/>
      <c r="YU51" s="14"/>
      <c r="YV51" s="14"/>
      <c r="YW51" s="14"/>
      <c r="YX51" s="14"/>
      <c r="YY51" s="14"/>
      <c r="YZ51" s="14"/>
      <c r="ZA51" s="14"/>
      <c r="ZB51" s="14"/>
      <c r="ZC51" s="14"/>
      <c r="ZD51" s="14"/>
      <c r="ZE51" s="14"/>
      <c r="ZF51" s="14"/>
      <c r="ZG51" s="14"/>
      <c r="ZH51" s="14"/>
      <c r="ZI51" s="14"/>
      <c r="ZJ51" s="14"/>
      <c r="ZK51" s="14"/>
      <c r="ZL51" s="14"/>
      <c r="ZM51" s="14"/>
      <c r="ZN51" s="14"/>
      <c r="ZO51" s="14"/>
      <c r="ZP51" s="14"/>
      <c r="ZQ51" s="14"/>
      <c r="ZR51" s="14"/>
      <c r="ZS51" s="14"/>
      <c r="ZT51" s="14"/>
      <c r="ZU51" s="14"/>
      <c r="ZV51" s="14"/>
      <c r="ZW51" s="14"/>
      <c r="ZX51" s="14"/>
      <c r="ZY51" s="14"/>
      <c r="ZZ51" s="14"/>
      <c r="AAA51" s="14"/>
      <c r="AAB51" s="14"/>
      <c r="AAC51" s="14"/>
      <c r="AAD51" s="14"/>
      <c r="AAE51" s="14"/>
      <c r="AAF51" s="14"/>
      <c r="AAG51" s="14"/>
      <c r="AAH51" s="14"/>
      <c r="AAI51" s="14"/>
      <c r="AAJ51" s="14"/>
      <c r="AAK51" s="14"/>
      <c r="AAL51" s="14"/>
      <c r="AAM51" s="14"/>
      <c r="AAN51" s="14"/>
      <c r="AAO51" s="14"/>
      <c r="AAP51" s="14"/>
      <c r="AAQ51" s="14"/>
      <c r="AAR51" s="14"/>
      <c r="AAS51" s="14"/>
      <c r="AAT51" s="14"/>
      <c r="AAU51" s="14"/>
      <c r="AAV51" s="14"/>
      <c r="AAW51" s="14"/>
      <c r="AAX51" s="14"/>
      <c r="AAY51" s="14"/>
      <c r="AAZ51" s="14"/>
      <c r="ABA51" s="14"/>
      <c r="ABB51" s="14"/>
      <c r="ABC51" s="14"/>
      <c r="ABD51" s="14"/>
      <c r="ABE51" s="14"/>
      <c r="ABF51" s="14"/>
      <c r="ABG51" s="14"/>
      <c r="ABH51" s="14"/>
      <c r="ABI51" s="14"/>
      <c r="ABJ51" s="14"/>
      <c r="ABK51" s="14"/>
      <c r="ABL51" s="14"/>
      <c r="ABM51" s="14"/>
      <c r="ABN51" s="14"/>
      <c r="ABO51" s="14"/>
      <c r="ABP51" s="14"/>
      <c r="ABQ51" s="14"/>
      <c r="ABR51" s="14"/>
      <c r="ABS51" s="14"/>
      <c r="ABT51" s="14"/>
      <c r="ABU51" s="14"/>
      <c r="ABV51" s="14"/>
      <c r="ABW51" s="14"/>
      <c r="ABX51" s="14"/>
      <c r="ABY51" s="14"/>
      <c r="ABZ51" s="14"/>
      <c r="ACA51" s="14"/>
      <c r="ACB51" s="14"/>
      <c r="ACC51" s="14"/>
      <c r="ACD51" s="14"/>
      <c r="ACE51" s="14"/>
      <c r="ACF51" s="14"/>
      <c r="ACG51" s="14">
        <v>55</v>
      </c>
      <c r="ACH51" s="14" t="s">
        <v>1565</v>
      </c>
      <c r="ACI51" s="14"/>
      <c r="ACJ51" s="14"/>
      <c r="ACK51" s="14"/>
      <c r="ACL51" s="14"/>
      <c r="ACM51" s="14">
        <v>55</v>
      </c>
      <c r="ACN51" s="14" t="s">
        <v>1565</v>
      </c>
      <c r="ACO51" s="14"/>
      <c r="ACP51" s="14"/>
      <c r="ACQ51" s="14"/>
      <c r="ACR51" s="14"/>
      <c r="ACS51" s="14">
        <v>55</v>
      </c>
      <c r="ACT51" s="14" t="s">
        <v>1565</v>
      </c>
      <c r="ACU51" s="14"/>
      <c r="ACV51" s="14"/>
      <c r="ACW51" s="14"/>
      <c r="ACX51" s="14"/>
      <c r="ACY51" s="14">
        <v>55</v>
      </c>
      <c r="ACZ51" s="14" t="s">
        <v>1565</v>
      </c>
      <c r="ADA51" s="14"/>
      <c r="ADB51" s="14"/>
      <c r="ADC51" s="14"/>
      <c r="ADD51" s="14"/>
      <c r="ADE51" s="14">
        <v>55</v>
      </c>
      <c r="ADF51" s="14" t="s">
        <v>1565</v>
      </c>
      <c r="ADG51" s="14"/>
      <c r="ADH51" s="14"/>
      <c r="ADI51" s="14"/>
      <c r="ADJ51" s="14"/>
      <c r="ADK51" s="14">
        <v>55</v>
      </c>
      <c r="ADL51" s="14" t="s">
        <v>1565</v>
      </c>
      <c r="ADM51" s="14"/>
      <c r="ADN51" s="14"/>
      <c r="ADO51" s="14"/>
      <c r="ADP51" s="14"/>
      <c r="ADQ51" s="14">
        <v>55</v>
      </c>
      <c r="ADR51" s="14" t="s">
        <v>1566</v>
      </c>
      <c r="ADS51" s="14"/>
      <c r="ADT51" s="14"/>
      <c r="ADU51" s="14"/>
      <c r="ADV51" s="14"/>
      <c r="ADW51" s="14"/>
      <c r="ADX51" s="14"/>
      <c r="ADY51" s="14">
        <v>55</v>
      </c>
      <c r="ADZ51" s="14" t="s">
        <v>1566</v>
      </c>
      <c r="AEA51" s="14"/>
      <c r="AEB51" s="14"/>
      <c r="AEC51" s="14"/>
      <c r="AED51" s="14"/>
      <c r="AEE51" s="14"/>
      <c r="AEF51" s="14"/>
      <c r="AEG51" s="14">
        <v>55</v>
      </c>
      <c r="AEH51" s="14" t="s">
        <v>1566</v>
      </c>
      <c r="AEI51" s="14"/>
      <c r="AEJ51" s="14"/>
      <c r="AEK51" s="14"/>
      <c r="AEL51" s="14"/>
      <c r="AEM51" s="14"/>
      <c r="AEN51" s="14"/>
      <c r="AEO51" s="14">
        <v>55</v>
      </c>
      <c r="AEP51" s="14" t="s">
        <v>1566</v>
      </c>
      <c r="AEQ51" s="14"/>
      <c r="AER51" s="14"/>
      <c r="AES51" s="14"/>
      <c r="AET51" s="14"/>
      <c r="AEU51" s="14"/>
      <c r="AEV51" s="14"/>
      <c r="AEW51" s="14">
        <v>55</v>
      </c>
      <c r="AEX51" s="14" t="s">
        <v>1566</v>
      </c>
      <c r="AEY51" s="14"/>
      <c r="AEZ51" s="14"/>
      <c r="AFA51" s="14"/>
      <c r="AFB51" s="14"/>
      <c r="AFC51" s="14"/>
      <c r="AFD51" s="14"/>
      <c r="AFE51" s="14"/>
      <c r="AFF51" s="14"/>
      <c r="AFG51" s="14"/>
      <c r="AFH51" s="14"/>
      <c r="AFI51" s="14"/>
      <c r="AFJ51" s="14"/>
      <c r="AFK51" s="14"/>
      <c r="AFL51" s="14"/>
      <c r="AFM51" s="14"/>
      <c r="AFN51" s="14"/>
      <c r="AFO51" s="14"/>
      <c r="AFP51" s="14"/>
      <c r="AFQ51" s="14"/>
      <c r="AFR51" s="14"/>
      <c r="AFS51" s="14"/>
      <c r="AFT51" s="14"/>
      <c r="AFU51" s="14"/>
      <c r="AFV51" s="14"/>
      <c r="AFW51" s="14"/>
      <c r="AFX51" s="14"/>
      <c r="AFY51" s="14"/>
      <c r="AFZ51" s="14"/>
      <c r="AGA51" s="14"/>
      <c r="AGB51" s="14"/>
      <c r="AGC51" s="14"/>
      <c r="AGD51" s="14"/>
      <c r="AGE51" s="14"/>
      <c r="AGF51" s="14"/>
      <c r="AGG51" s="14"/>
      <c r="AGH51" s="14"/>
      <c r="AGI51" s="14"/>
      <c r="AGJ51" s="14"/>
      <c r="AGK51" s="14"/>
      <c r="AGL51" s="14"/>
      <c r="AGM51" s="14"/>
      <c r="AGN51" s="14"/>
      <c r="AGO51" s="14"/>
      <c r="AGP51" s="14"/>
      <c r="AGQ51" s="14"/>
      <c r="AGR51" s="14"/>
      <c r="AGS51" s="14"/>
      <c r="AGT51" s="14"/>
      <c r="AGU51" s="14"/>
      <c r="AGV51" s="14"/>
      <c r="AGW51" s="14"/>
      <c r="AGX51" s="14"/>
      <c r="AGY51" s="14"/>
      <c r="AGZ51" s="14"/>
      <c r="AHA51" s="14"/>
      <c r="AHB51" s="14"/>
      <c r="AHC51" s="14"/>
      <c r="AHD51" s="14"/>
      <c r="AHE51" s="14"/>
      <c r="AHF51" s="14"/>
      <c r="AHG51" s="14"/>
      <c r="AHH51" s="14"/>
      <c r="AHI51" s="14"/>
      <c r="AHJ51" s="14"/>
      <c r="AHK51" s="14"/>
      <c r="AHL51" s="14"/>
      <c r="AHM51" s="14"/>
      <c r="AHN51" s="14"/>
      <c r="AHO51" s="14"/>
      <c r="AHP51" s="14"/>
      <c r="AHQ51" s="14"/>
      <c r="AHR51" s="14"/>
      <c r="AHS51" s="14"/>
      <c r="AHT51" s="14"/>
      <c r="AHU51" s="14"/>
      <c r="AHV51" s="14"/>
      <c r="AHW51" s="14"/>
      <c r="AHX51" s="14"/>
      <c r="AHY51" s="14"/>
      <c r="AHZ51" s="14"/>
      <c r="AIA51" s="14"/>
      <c r="AIB51" s="14"/>
      <c r="AIC51" s="14"/>
      <c r="AID51" s="14"/>
      <c r="AIE51" s="14"/>
      <c r="AIF51" s="14"/>
      <c r="AIG51" s="14"/>
      <c r="AIH51" s="14"/>
      <c r="AII51" s="14"/>
      <c r="AIJ51" s="14"/>
      <c r="AIK51" s="14"/>
      <c r="AIL51" s="14"/>
      <c r="AIM51" s="14"/>
      <c r="AIN51" s="14"/>
      <c r="AIO51" s="14"/>
      <c r="AIP51" s="14"/>
      <c r="AIQ51" s="14"/>
      <c r="AIR51" s="14"/>
      <c r="AIS51" s="14"/>
      <c r="AIT51" s="14"/>
      <c r="AIU51" s="14"/>
      <c r="AIV51" s="14"/>
      <c r="AIW51" s="14"/>
      <c r="AIX51" s="14"/>
      <c r="AIY51" s="14"/>
      <c r="AIZ51" s="14"/>
      <c r="AJA51" s="14"/>
      <c r="AJB51" s="14"/>
      <c r="AJC51" s="14"/>
      <c r="AJD51" s="14"/>
      <c r="AJE51" s="14"/>
      <c r="AJF51" s="14"/>
      <c r="AJG51" s="14"/>
      <c r="AJH51" s="14"/>
      <c r="AJI51" s="14"/>
      <c r="AJJ51" s="14"/>
      <c r="AJK51" s="14"/>
      <c r="AJL51" s="14"/>
      <c r="AJM51" s="14"/>
      <c r="AJN51" s="14"/>
      <c r="AJO51" s="14"/>
      <c r="AJP51" s="14"/>
      <c r="AJQ51" s="14"/>
      <c r="AJR51" s="14"/>
      <c r="AJS51" s="14"/>
      <c r="AJT51" s="14"/>
      <c r="AJU51" s="14"/>
      <c r="AJV51" s="14"/>
      <c r="AJW51" s="14"/>
      <c r="AJX51" s="14"/>
      <c r="AJY51" s="14"/>
      <c r="AJZ51" s="14"/>
      <c r="AKA51" s="14"/>
      <c r="AKB51" s="14"/>
      <c r="AKC51" s="14"/>
      <c r="AKD51" s="14"/>
      <c r="AKE51" s="14"/>
      <c r="AKF51" s="14"/>
      <c r="AKG51" s="14"/>
      <c r="AKH51" s="14"/>
      <c r="AKI51" s="14"/>
      <c r="AKJ51" s="14"/>
      <c r="AKK51" s="14"/>
      <c r="AKL51" s="14"/>
      <c r="AKM51" s="14"/>
      <c r="AKN51" s="14"/>
      <c r="AKO51" s="14"/>
      <c r="AKP51" s="14"/>
      <c r="AKQ51" s="14"/>
      <c r="AKR51" s="14"/>
      <c r="AKS51" s="14"/>
      <c r="AKT51" s="14"/>
      <c r="AKU51" s="14"/>
      <c r="AKV51" s="14"/>
      <c r="AKW51" s="14"/>
      <c r="AKX51" s="14"/>
      <c r="AKY51" s="14"/>
      <c r="AKZ51" s="14"/>
      <c r="ALA51" s="14"/>
      <c r="ALB51" s="14"/>
      <c r="ALC51" s="14"/>
      <c r="ALD51" s="14"/>
      <c r="ALE51" s="14"/>
      <c r="ALF51" s="14"/>
      <c r="ALG51" s="14"/>
      <c r="ALH51" s="14"/>
      <c r="ALI51" s="14"/>
      <c r="ALJ51" s="14"/>
      <c r="ALK51" s="14"/>
      <c r="ALL51" s="14"/>
      <c r="ALM51" s="14"/>
      <c r="ALN51" s="14"/>
      <c r="ALO51" s="14"/>
      <c r="ALP51" s="14"/>
      <c r="ALQ51" s="14"/>
      <c r="ALR51" s="14"/>
      <c r="ALS51" s="14"/>
      <c r="ALT51" s="14"/>
      <c r="ALU51" s="14"/>
      <c r="ALV51" s="14"/>
      <c r="ALW51" s="14"/>
      <c r="ALX51" s="14"/>
      <c r="ALY51" s="14"/>
      <c r="ALZ51" s="14"/>
      <c r="AMA51" s="14"/>
      <c r="AMB51" s="14"/>
      <c r="AMC51" s="14"/>
      <c r="AMD51" s="14"/>
      <c r="AME51" s="14"/>
      <c r="AMF51" s="14"/>
      <c r="AMG51" s="14"/>
      <c r="AMH51" s="14"/>
      <c r="AMI51" s="14"/>
      <c r="AMJ51" s="14"/>
      <c r="AMK51" s="14"/>
      <c r="AML51" s="14"/>
      <c r="AMM51" s="14"/>
      <c r="AMN51" s="14"/>
      <c r="AMO51" s="14"/>
      <c r="AMP51" s="14"/>
      <c r="AMQ51" s="14"/>
      <c r="AMR51" s="14"/>
      <c r="AMS51" s="14"/>
      <c r="AMT51" s="14"/>
      <c r="AMU51" s="14"/>
      <c r="AMV51" s="14"/>
      <c r="AMW51" s="14"/>
      <c r="AMX51" s="14"/>
      <c r="AMY51" s="14"/>
      <c r="AMZ51" s="14"/>
      <c r="ANA51" s="14"/>
      <c r="ANB51" s="14"/>
      <c r="ANC51" s="14"/>
      <c r="AND51" s="14"/>
      <c r="ANE51" s="14"/>
      <c r="ANF51" s="14"/>
      <c r="ANG51" s="14"/>
      <c r="ANH51" s="14"/>
      <c r="ANI51" s="14"/>
      <c r="ANJ51" s="14"/>
      <c r="ANK51" s="14"/>
      <c r="ANL51" s="14"/>
      <c r="ANM51" s="14"/>
      <c r="ANN51" s="14"/>
      <c r="ANO51" s="14"/>
      <c r="ANP51" s="14"/>
      <c r="ANQ51" s="14"/>
      <c r="ANR51" s="14"/>
      <c r="ANS51" s="14"/>
      <c r="ANT51" s="14"/>
      <c r="ANU51" s="14"/>
      <c r="ANV51" s="14"/>
      <c r="ANW51" s="14"/>
      <c r="ANX51" s="14"/>
      <c r="ANY51" s="14"/>
      <c r="ANZ51" s="14"/>
      <c r="AOA51" s="14"/>
      <c r="AOB51" s="14"/>
      <c r="AOC51" s="14"/>
      <c r="AOD51" s="14"/>
      <c r="AOE51" s="14"/>
      <c r="AOF51" s="14"/>
      <c r="AOG51" s="14"/>
      <c r="AOH51" s="14"/>
      <c r="AOI51" s="14"/>
      <c r="AOJ51" s="14"/>
      <c r="AOK51" s="14"/>
      <c r="AOL51" s="14"/>
      <c r="AOM51" s="14"/>
      <c r="AON51" s="14"/>
      <c r="AOO51" s="14"/>
      <c r="AOP51" s="14"/>
      <c r="AOQ51" s="14"/>
      <c r="AOR51" s="14"/>
      <c r="AOS51" s="14"/>
      <c r="AOT51" s="14"/>
      <c r="AOU51" s="14"/>
      <c r="AOV51" s="14"/>
      <c r="AOW51" s="14"/>
      <c r="AOX51" s="14"/>
      <c r="AOY51" s="14"/>
      <c r="AOZ51" s="14"/>
      <c r="APA51" s="14"/>
      <c r="APB51" s="14"/>
      <c r="APC51" s="14"/>
      <c r="APD51" s="14"/>
      <c r="APE51" s="14"/>
      <c r="APF51" s="14"/>
      <c r="APG51" s="14"/>
      <c r="APH51" s="14"/>
      <c r="API51" s="14"/>
      <c r="APJ51" s="14"/>
      <c r="APK51" s="14"/>
      <c r="APL51" s="14"/>
      <c r="APM51" s="14"/>
      <c r="APN51" s="14"/>
      <c r="APO51" s="14"/>
      <c r="APP51" s="14"/>
      <c r="APQ51" s="14"/>
      <c r="APR51" s="14"/>
      <c r="APS51" s="14"/>
      <c r="APT51" s="14"/>
      <c r="APU51" s="14"/>
      <c r="APV51" s="14"/>
      <c r="APW51" s="14"/>
      <c r="APX51" s="14"/>
      <c r="APY51" s="14"/>
      <c r="APZ51" s="14"/>
      <c r="AQA51" s="14"/>
      <c r="AQB51" s="14"/>
      <c r="AQC51" s="14"/>
      <c r="AQD51" s="14"/>
      <c r="AQE51" s="14"/>
      <c r="AQF51" s="14"/>
      <c r="AQG51" s="14"/>
      <c r="AQH51" s="14"/>
      <c r="AQI51" s="14"/>
      <c r="AQJ51" s="14"/>
      <c r="AQK51" s="14"/>
      <c r="AQL51" s="14"/>
      <c r="AQM51" s="14"/>
      <c r="AQN51" s="14"/>
      <c r="AQO51" s="14"/>
      <c r="AQP51" s="14"/>
      <c r="AQQ51" s="14"/>
      <c r="AQR51" s="14"/>
      <c r="AQS51" s="14"/>
      <c r="AQT51" s="14"/>
      <c r="AQU51" s="14"/>
      <c r="AQV51" s="14"/>
      <c r="AQW51" s="14"/>
      <c r="AQX51" s="14"/>
      <c r="AQY51" s="14"/>
      <c r="AQZ51" s="14"/>
      <c r="ARA51" s="14"/>
      <c r="ARB51" s="14"/>
      <c r="ARC51" s="14"/>
      <c r="ARD51" s="14"/>
      <c r="ARE51" s="14"/>
      <c r="ARF51" s="14"/>
      <c r="ARG51" s="14"/>
      <c r="ARH51" s="14"/>
      <c r="ARI51" s="14"/>
      <c r="ARJ51" s="14"/>
      <c r="ARK51" s="14"/>
      <c r="ARL51" s="14"/>
      <c r="ARM51" s="14"/>
      <c r="ARN51" s="14"/>
      <c r="ARO51" s="14"/>
      <c r="ARP51" s="14"/>
      <c r="ARQ51" s="14"/>
      <c r="ARR51" s="14"/>
      <c r="ARS51" s="14"/>
      <c r="ART51" s="14"/>
      <c r="ARU51" s="14"/>
      <c r="ARV51" s="14"/>
      <c r="ARW51" s="14"/>
      <c r="ARX51" s="14"/>
      <c r="ARY51" s="14"/>
      <c r="ARZ51" s="14"/>
      <c r="ASA51" s="14"/>
      <c r="ASB51" s="14"/>
      <c r="ASC51" s="14"/>
      <c r="ASD51" s="14"/>
      <c r="ASE51" s="14"/>
      <c r="ASF51" s="14"/>
      <c r="ASG51" s="14"/>
      <c r="ASH51" s="14"/>
      <c r="ASI51" s="14"/>
      <c r="ASJ51" s="14"/>
      <c r="ASK51" s="14"/>
      <c r="ASL51" s="14"/>
      <c r="ASM51" s="14"/>
      <c r="ASN51" s="14"/>
      <c r="ASO51" s="14"/>
      <c r="ASP51" s="14"/>
    </row>
    <row r="52" spans="669:1186">
      <c r="YS52" s="14"/>
      <c r="YT52" s="14"/>
      <c r="YU52" s="14"/>
      <c r="YV52" s="14"/>
      <c r="YW52" s="14"/>
      <c r="YX52" s="14"/>
      <c r="YY52" s="14"/>
      <c r="YZ52" s="14"/>
      <c r="ZA52" s="14"/>
      <c r="ZB52" s="14"/>
      <c r="ZC52" s="14"/>
      <c r="ZD52" s="14"/>
      <c r="ZE52" s="14"/>
      <c r="ZF52" s="14"/>
      <c r="ZG52" s="14"/>
      <c r="ZH52" s="14"/>
      <c r="ZI52" s="14"/>
      <c r="ZJ52" s="14"/>
      <c r="ZK52" s="14"/>
      <c r="ZL52" s="14"/>
      <c r="ZM52" s="14"/>
      <c r="ZN52" s="14"/>
      <c r="ZO52" s="14"/>
      <c r="ZP52" s="14"/>
      <c r="ZQ52" s="14"/>
      <c r="ZR52" s="14"/>
      <c r="ZS52" s="14"/>
      <c r="ZT52" s="14"/>
      <c r="ZU52" s="14"/>
      <c r="ZV52" s="14"/>
      <c r="ZW52" s="14"/>
      <c r="ZX52" s="14"/>
      <c r="ZY52" s="14"/>
      <c r="ZZ52" s="14"/>
      <c r="AAA52" s="14"/>
      <c r="AAB52" s="14"/>
      <c r="AAC52" s="14"/>
      <c r="AAD52" s="14"/>
      <c r="AAE52" s="14"/>
      <c r="AAF52" s="14"/>
      <c r="AAG52" s="14"/>
      <c r="AAH52" s="14"/>
      <c r="AAI52" s="14"/>
      <c r="AAJ52" s="14"/>
      <c r="AAK52" s="14"/>
      <c r="AAL52" s="14"/>
      <c r="AAM52" s="14"/>
      <c r="AAN52" s="14"/>
      <c r="AAO52" s="14"/>
      <c r="AAP52" s="14"/>
      <c r="AAQ52" s="14"/>
      <c r="AAR52" s="14"/>
      <c r="AAS52" s="14"/>
      <c r="AAT52" s="14"/>
      <c r="AAU52" s="14"/>
      <c r="AAV52" s="14"/>
      <c r="AAW52" s="14"/>
      <c r="AAX52" s="14"/>
      <c r="AAY52" s="14"/>
      <c r="AAZ52" s="14"/>
      <c r="ABA52" s="14"/>
      <c r="ABB52" s="14"/>
      <c r="ABC52" s="14"/>
      <c r="ABD52" s="14"/>
      <c r="ABE52" s="14"/>
      <c r="ABF52" s="14"/>
      <c r="ABG52" s="14"/>
      <c r="ABH52" s="14"/>
      <c r="ABI52" s="14"/>
      <c r="ABJ52" s="14"/>
      <c r="ABK52" s="14"/>
      <c r="ABL52" s="14"/>
      <c r="ABM52" s="14"/>
      <c r="ABN52" s="14"/>
      <c r="ABO52" s="14"/>
      <c r="ABP52" s="14"/>
      <c r="ABQ52" s="14"/>
      <c r="ABR52" s="14"/>
      <c r="ABS52" s="14"/>
      <c r="ABT52" s="14"/>
      <c r="ABU52" s="14"/>
      <c r="ABV52" s="14"/>
      <c r="ABW52" s="14"/>
      <c r="ABX52" s="14"/>
      <c r="ABY52" s="14"/>
      <c r="ABZ52" s="14"/>
      <c r="ACA52" s="14"/>
      <c r="ACB52" s="14"/>
      <c r="ACC52" s="14"/>
      <c r="ACD52" s="14"/>
      <c r="ACE52" s="14"/>
      <c r="ACF52" s="14"/>
      <c r="ACG52" s="14">
        <v>56</v>
      </c>
      <c r="ACH52" s="14" t="s">
        <v>1056</v>
      </c>
      <c r="ACI52" s="14"/>
      <c r="ACJ52" s="14"/>
      <c r="ACK52" s="14"/>
      <c r="ACL52" s="14"/>
      <c r="ACM52" s="14">
        <v>56</v>
      </c>
      <c r="ACN52" s="14" t="s">
        <v>1056</v>
      </c>
      <c r="ACO52" s="14"/>
      <c r="ACP52" s="14"/>
      <c r="ACQ52" s="14"/>
      <c r="ACR52" s="14"/>
      <c r="ACS52" s="14">
        <v>56</v>
      </c>
      <c r="ACT52" s="14" t="s">
        <v>1056</v>
      </c>
      <c r="ACU52" s="14"/>
      <c r="ACV52" s="14"/>
      <c r="ACW52" s="14"/>
      <c r="ACX52" s="14"/>
      <c r="ACY52" s="14">
        <v>56</v>
      </c>
      <c r="ACZ52" s="14" t="s">
        <v>1056</v>
      </c>
      <c r="ADA52" s="14"/>
      <c r="ADB52" s="14"/>
      <c r="ADC52" s="14"/>
      <c r="ADD52" s="14"/>
      <c r="ADE52" s="14">
        <v>56</v>
      </c>
      <c r="ADF52" s="14" t="s">
        <v>1056</v>
      </c>
      <c r="ADG52" s="14"/>
      <c r="ADH52" s="14"/>
      <c r="ADI52" s="14"/>
      <c r="ADJ52" s="14"/>
      <c r="ADK52" s="14">
        <v>56</v>
      </c>
      <c r="ADL52" s="14" t="s">
        <v>1056</v>
      </c>
      <c r="ADM52" s="14"/>
      <c r="ADN52" s="14"/>
      <c r="ADO52" s="14"/>
      <c r="ADP52" s="14"/>
      <c r="ADQ52" s="14">
        <v>57</v>
      </c>
      <c r="ADR52" s="14" t="s">
        <v>614</v>
      </c>
      <c r="ADS52" s="14"/>
      <c r="ADT52" s="14"/>
      <c r="ADU52" s="14"/>
      <c r="ADV52" s="14"/>
      <c r="ADW52" s="14"/>
      <c r="ADX52" s="14"/>
      <c r="ADY52" s="14">
        <v>57</v>
      </c>
      <c r="ADZ52" s="14" t="s">
        <v>614</v>
      </c>
      <c r="AEA52" s="14"/>
      <c r="AEB52" s="14"/>
      <c r="AEC52" s="14"/>
      <c r="AED52" s="14"/>
      <c r="AEE52" s="14"/>
      <c r="AEF52" s="14"/>
      <c r="AEG52" s="14">
        <v>57</v>
      </c>
      <c r="AEH52" s="14" t="s">
        <v>614</v>
      </c>
      <c r="AEI52" s="14"/>
      <c r="AEJ52" s="14"/>
      <c r="AEK52" s="14"/>
      <c r="AEL52" s="14"/>
      <c r="AEM52" s="14"/>
      <c r="AEN52" s="14"/>
      <c r="AEO52" s="14">
        <v>57</v>
      </c>
      <c r="AEP52" s="14" t="s">
        <v>614</v>
      </c>
      <c r="AEQ52" s="14"/>
      <c r="AER52" s="14"/>
      <c r="AES52" s="14"/>
      <c r="AET52" s="14"/>
      <c r="AEU52" s="14"/>
      <c r="AEV52" s="14"/>
      <c r="AEW52" s="14">
        <v>57</v>
      </c>
      <c r="AEX52" s="14" t="s">
        <v>614</v>
      </c>
      <c r="AEY52" s="14"/>
      <c r="AEZ52" s="14"/>
      <c r="AFA52" s="14"/>
      <c r="AFB52" s="14"/>
      <c r="AFC52" s="14"/>
      <c r="AFD52" s="14"/>
      <c r="AFE52" s="14"/>
      <c r="AFF52" s="14"/>
      <c r="AFG52" s="14"/>
      <c r="AFH52" s="14"/>
      <c r="AFI52" s="14"/>
      <c r="AFJ52" s="14"/>
      <c r="AFK52" s="14"/>
      <c r="AFL52" s="14"/>
      <c r="AFM52" s="14"/>
      <c r="AFN52" s="14"/>
      <c r="AFO52" s="14"/>
      <c r="AFP52" s="14"/>
      <c r="AFQ52" s="14"/>
      <c r="AFR52" s="14"/>
      <c r="AFS52" s="14"/>
      <c r="AFT52" s="14"/>
      <c r="AFU52" s="14"/>
      <c r="AFV52" s="14"/>
      <c r="AFW52" s="14"/>
      <c r="AFX52" s="14"/>
      <c r="AFY52" s="14"/>
      <c r="AFZ52" s="14"/>
      <c r="AGA52" s="14"/>
      <c r="AGB52" s="14"/>
      <c r="AGC52" s="14"/>
      <c r="AGD52" s="14"/>
      <c r="AGE52" s="14"/>
      <c r="AGF52" s="14"/>
      <c r="AGG52" s="14"/>
      <c r="AGH52" s="14"/>
      <c r="AGI52" s="14"/>
      <c r="AGJ52" s="14"/>
      <c r="AGK52" s="14"/>
      <c r="AGL52" s="14"/>
      <c r="AGM52" s="14"/>
      <c r="AGN52" s="14"/>
      <c r="AGO52" s="14"/>
      <c r="AGP52" s="14"/>
      <c r="AGQ52" s="14"/>
      <c r="AGR52" s="14"/>
      <c r="AGS52" s="14"/>
      <c r="AGT52" s="14"/>
      <c r="AGU52" s="14"/>
      <c r="AGV52" s="14"/>
      <c r="AGW52" s="14"/>
      <c r="AGX52" s="14"/>
      <c r="AGY52" s="14"/>
      <c r="AGZ52" s="14"/>
      <c r="AHA52" s="14"/>
      <c r="AHB52" s="14"/>
      <c r="AHC52" s="14"/>
      <c r="AHD52" s="14"/>
      <c r="AHE52" s="14"/>
      <c r="AHF52" s="14"/>
      <c r="AHG52" s="14"/>
      <c r="AHH52" s="14"/>
      <c r="AHI52" s="14"/>
      <c r="AHJ52" s="14"/>
      <c r="AHK52" s="14"/>
      <c r="AHL52" s="14"/>
      <c r="AHM52" s="14"/>
      <c r="AHN52" s="14"/>
      <c r="AHO52" s="14"/>
      <c r="AHP52" s="14"/>
      <c r="AHQ52" s="14"/>
      <c r="AHR52" s="14"/>
      <c r="AHS52" s="14"/>
      <c r="AHT52" s="14"/>
      <c r="AHU52" s="14"/>
      <c r="AHV52" s="14"/>
      <c r="AHW52" s="14"/>
      <c r="AHX52" s="14"/>
      <c r="AHY52" s="14"/>
      <c r="AHZ52" s="14"/>
      <c r="AIA52" s="14"/>
      <c r="AIB52" s="14"/>
      <c r="AIC52" s="14"/>
      <c r="AID52" s="14"/>
      <c r="AIE52" s="14"/>
      <c r="AIF52" s="14"/>
      <c r="AIG52" s="14"/>
      <c r="AIH52" s="14"/>
      <c r="AII52" s="14"/>
      <c r="AIJ52" s="14"/>
      <c r="AIK52" s="14"/>
      <c r="AIL52" s="14"/>
      <c r="AIM52" s="14"/>
      <c r="AIN52" s="14"/>
      <c r="AIO52" s="14"/>
      <c r="AIP52" s="14"/>
      <c r="AIQ52" s="14"/>
      <c r="AIR52" s="14"/>
      <c r="AIS52" s="14"/>
      <c r="AIT52" s="14"/>
      <c r="AIU52" s="14"/>
      <c r="AIV52" s="14"/>
      <c r="AIW52" s="14"/>
      <c r="AIX52" s="14"/>
      <c r="AIY52" s="14"/>
      <c r="AIZ52" s="14"/>
      <c r="AJA52" s="14"/>
      <c r="AJB52" s="14"/>
      <c r="AJC52" s="14"/>
      <c r="AJD52" s="14"/>
      <c r="AJE52" s="14"/>
      <c r="AJF52" s="14"/>
      <c r="AJG52" s="14"/>
      <c r="AJH52" s="14"/>
      <c r="AJI52" s="14"/>
      <c r="AJJ52" s="14"/>
      <c r="AJK52" s="14"/>
      <c r="AJL52" s="14"/>
      <c r="AJM52" s="14"/>
      <c r="AJN52" s="14"/>
      <c r="AJO52" s="14"/>
      <c r="AJP52" s="14"/>
      <c r="AJQ52" s="14"/>
      <c r="AJR52" s="14"/>
      <c r="AJS52" s="14"/>
      <c r="AJT52" s="14"/>
      <c r="AJU52" s="14"/>
      <c r="AJV52" s="14"/>
      <c r="AJW52" s="14"/>
      <c r="AJX52" s="14"/>
      <c r="AJY52" s="14"/>
      <c r="AJZ52" s="14"/>
      <c r="AKA52" s="14"/>
      <c r="AKB52" s="14"/>
      <c r="AKC52" s="14"/>
      <c r="AKD52" s="14"/>
      <c r="AKE52" s="14"/>
      <c r="AKF52" s="14"/>
      <c r="AKG52" s="14"/>
      <c r="AKH52" s="14"/>
      <c r="AKI52" s="14"/>
      <c r="AKJ52" s="14"/>
      <c r="AKK52" s="14"/>
      <c r="AKL52" s="14"/>
      <c r="AKM52" s="14"/>
      <c r="AKN52" s="14"/>
      <c r="AKO52" s="14"/>
      <c r="AKP52" s="14"/>
      <c r="AKQ52" s="14"/>
      <c r="AKR52" s="14"/>
      <c r="AKS52" s="14"/>
      <c r="AKT52" s="14"/>
      <c r="AKU52" s="14"/>
      <c r="AKV52" s="14"/>
      <c r="AKW52" s="14"/>
      <c r="AKX52" s="14"/>
      <c r="AKY52" s="14"/>
      <c r="AKZ52" s="14"/>
      <c r="ALA52" s="14"/>
      <c r="ALB52" s="14"/>
      <c r="ALC52" s="14"/>
      <c r="ALD52" s="14"/>
      <c r="ALE52" s="14"/>
      <c r="ALF52" s="14"/>
      <c r="ALG52" s="14"/>
      <c r="ALH52" s="14"/>
      <c r="ALI52" s="14"/>
      <c r="ALJ52" s="14"/>
      <c r="ALK52" s="14"/>
      <c r="ALL52" s="14"/>
      <c r="ALM52" s="14"/>
      <c r="ALN52" s="14"/>
      <c r="ALO52" s="14"/>
      <c r="ALP52" s="14"/>
      <c r="ALQ52" s="14"/>
      <c r="ALR52" s="14"/>
      <c r="ALS52" s="14"/>
      <c r="ALT52" s="14"/>
      <c r="ALU52" s="14"/>
      <c r="ALV52" s="14"/>
      <c r="ALW52" s="14"/>
      <c r="ALX52" s="14"/>
      <c r="ALY52" s="14"/>
      <c r="ALZ52" s="14"/>
      <c r="AMA52" s="14"/>
      <c r="AMB52" s="14"/>
      <c r="AMC52" s="14"/>
      <c r="AMD52" s="14"/>
      <c r="AME52" s="14"/>
      <c r="AMF52" s="14"/>
      <c r="AMG52" s="14"/>
      <c r="AMH52" s="14"/>
      <c r="AMI52" s="14"/>
      <c r="AMJ52" s="14"/>
      <c r="AMK52" s="14"/>
      <c r="AML52" s="14"/>
      <c r="AMM52" s="14"/>
      <c r="AMN52" s="14"/>
      <c r="AMO52" s="14"/>
      <c r="AMP52" s="14"/>
      <c r="AMQ52" s="14"/>
      <c r="AMR52" s="14"/>
      <c r="AMS52" s="14"/>
      <c r="AMT52" s="14"/>
      <c r="AMU52" s="14"/>
      <c r="AMV52" s="14"/>
      <c r="AMW52" s="14"/>
      <c r="AMX52" s="14"/>
      <c r="AMY52" s="14"/>
      <c r="AMZ52" s="14"/>
      <c r="ANA52" s="14"/>
      <c r="ANB52" s="14"/>
      <c r="ANC52" s="14"/>
      <c r="AND52" s="14"/>
      <c r="ANE52" s="14"/>
      <c r="ANF52" s="14"/>
      <c r="ANG52" s="14"/>
      <c r="ANH52" s="14"/>
      <c r="ANI52" s="14"/>
      <c r="ANJ52" s="14"/>
      <c r="ANK52" s="14"/>
      <c r="ANL52" s="14"/>
      <c r="ANM52" s="14"/>
      <c r="ANN52" s="14"/>
      <c r="ANO52" s="14"/>
      <c r="ANP52" s="14"/>
      <c r="ANQ52" s="14"/>
      <c r="ANR52" s="14"/>
      <c r="ANS52" s="14"/>
      <c r="ANT52" s="14"/>
      <c r="ANU52" s="14"/>
      <c r="ANV52" s="14"/>
      <c r="ANW52" s="14"/>
      <c r="ANX52" s="14"/>
      <c r="ANY52" s="14"/>
      <c r="ANZ52" s="14"/>
      <c r="AOA52" s="14"/>
      <c r="AOB52" s="14"/>
      <c r="AOC52" s="14"/>
      <c r="AOD52" s="14"/>
      <c r="AOE52" s="14"/>
      <c r="AOF52" s="14"/>
      <c r="AOG52" s="14"/>
      <c r="AOH52" s="14"/>
      <c r="AOI52" s="14"/>
      <c r="AOJ52" s="14"/>
      <c r="AOK52" s="14"/>
      <c r="AOL52" s="14"/>
      <c r="AOM52" s="14"/>
      <c r="AON52" s="14"/>
      <c r="AOO52" s="14"/>
      <c r="AOP52" s="14"/>
      <c r="AOQ52" s="14"/>
      <c r="AOR52" s="14"/>
      <c r="AOS52" s="14"/>
      <c r="AOT52" s="14"/>
      <c r="AOU52" s="14"/>
      <c r="AOV52" s="14"/>
      <c r="AOW52" s="14"/>
      <c r="AOX52" s="14"/>
      <c r="AOY52" s="14"/>
      <c r="AOZ52" s="14"/>
      <c r="APA52" s="14"/>
      <c r="APB52" s="14"/>
      <c r="APC52" s="14"/>
      <c r="APD52" s="14"/>
      <c r="APE52" s="14"/>
      <c r="APF52" s="14"/>
      <c r="APG52" s="14"/>
      <c r="APH52" s="14"/>
      <c r="API52" s="14"/>
      <c r="APJ52" s="14"/>
      <c r="APK52" s="14"/>
      <c r="APL52" s="14"/>
      <c r="APM52" s="14"/>
      <c r="APN52" s="14"/>
      <c r="APO52" s="14"/>
      <c r="APP52" s="14"/>
      <c r="APQ52" s="14"/>
      <c r="APR52" s="14"/>
      <c r="APS52" s="14"/>
      <c r="APT52" s="14"/>
      <c r="APU52" s="14"/>
      <c r="APV52" s="14"/>
      <c r="APW52" s="14"/>
      <c r="APX52" s="14"/>
      <c r="APY52" s="14"/>
      <c r="APZ52" s="14"/>
      <c r="AQA52" s="14"/>
      <c r="AQB52" s="14"/>
      <c r="AQC52" s="14"/>
      <c r="AQD52" s="14"/>
      <c r="AQE52" s="14"/>
      <c r="AQF52" s="14"/>
      <c r="AQG52" s="14"/>
      <c r="AQH52" s="14"/>
      <c r="AQI52" s="14"/>
      <c r="AQJ52" s="14"/>
      <c r="AQK52" s="14"/>
      <c r="AQL52" s="14"/>
      <c r="AQM52" s="14"/>
      <c r="AQN52" s="14"/>
      <c r="AQO52" s="14"/>
      <c r="AQP52" s="14"/>
      <c r="AQQ52" s="14"/>
      <c r="AQR52" s="14"/>
      <c r="AQS52" s="14"/>
      <c r="AQT52" s="14"/>
      <c r="AQU52" s="14"/>
      <c r="AQV52" s="14"/>
      <c r="AQW52" s="14"/>
      <c r="AQX52" s="14"/>
      <c r="AQY52" s="14"/>
      <c r="AQZ52" s="14"/>
      <c r="ARA52" s="14"/>
      <c r="ARB52" s="14"/>
      <c r="ARC52" s="14"/>
      <c r="ARD52" s="14"/>
      <c r="ARE52" s="14"/>
      <c r="ARF52" s="14"/>
      <c r="ARG52" s="14"/>
      <c r="ARH52" s="14"/>
      <c r="ARI52" s="14"/>
      <c r="ARJ52" s="14"/>
      <c r="ARK52" s="14"/>
      <c r="ARL52" s="14"/>
      <c r="ARM52" s="14"/>
      <c r="ARN52" s="14"/>
      <c r="ARO52" s="14"/>
      <c r="ARP52" s="14"/>
      <c r="ARQ52" s="14"/>
      <c r="ARR52" s="14"/>
      <c r="ARS52" s="14"/>
      <c r="ART52" s="14"/>
      <c r="ARU52" s="14"/>
      <c r="ARV52" s="14"/>
      <c r="ARW52" s="14"/>
      <c r="ARX52" s="14"/>
      <c r="ARY52" s="14"/>
      <c r="ARZ52" s="14"/>
      <c r="ASA52" s="14"/>
      <c r="ASB52" s="14"/>
      <c r="ASC52" s="14"/>
      <c r="ASD52" s="14"/>
      <c r="ASE52" s="14"/>
      <c r="ASF52" s="14"/>
      <c r="ASG52" s="14"/>
      <c r="ASH52" s="14"/>
      <c r="ASI52" s="14"/>
      <c r="ASJ52" s="14"/>
      <c r="ASK52" s="14"/>
      <c r="ASL52" s="14"/>
      <c r="ASM52" s="14"/>
      <c r="ASN52" s="14"/>
      <c r="ASO52" s="14"/>
      <c r="ASP52" s="14"/>
    </row>
    <row r="53" spans="669:1186">
      <c r="YS53" s="14"/>
      <c r="YT53" s="14"/>
      <c r="YU53" s="14"/>
      <c r="YV53" s="14"/>
      <c r="YW53" s="14"/>
      <c r="YX53" s="14"/>
      <c r="YY53" s="14"/>
      <c r="YZ53" s="14"/>
      <c r="ZA53" s="14"/>
      <c r="ZB53" s="14"/>
      <c r="ZC53" s="14"/>
      <c r="ZD53" s="14"/>
      <c r="ZE53" s="14"/>
      <c r="ZF53" s="14"/>
      <c r="ZG53" s="14"/>
      <c r="ZH53" s="14"/>
      <c r="ZI53" s="14"/>
      <c r="ZJ53" s="14"/>
      <c r="ZK53" s="14"/>
      <c r="ZL53" s="14"/>
      <c r="ZM53" s="14"/>
      <c r="ZN53" s="14"/>
      <c r="ZO53" s="14"/>
      <c r="ZP53" s="14"/>
      <c r="ZQ53" s="14"/>
      <c r="ZR53" s="14"/>
      <c r="ZS53" s="14"/>
      <c r="ZT53" s="14"/>
      <c r="ZU53" s="14"/>
      <c r="ZV53" s="14"/>
      <c r="ZW53" s="14"/>
      <c r="ZX53" s="14"/>
      <c r="ZY53" s="14"/>
      <c r="ZZ53" s="14"/>
      <c r="AAA53" s="14"/>
      <c r="AAB53" s="14"/>
      <c r="AAC53" s="14"/>
      <c r="AAD53" s="14"/>
      <c r="AAE53" s="14"/>
      <c r="AAF53" s="14"/>
      <c r="AAG53" s="14"/>
      <c r="AAH53" s="14"/>
      <c r="AAI53" s="14"/>
      <c r="AAJ53" s="14"/>
      <c r="AAK53" s="14"/>
      <c r="AAL53" s="14"/>
      <c r="AAM53" s="14"/>
      <c r="AAN53" s="14"/>
      <c r="AAO53" s="14"/>
      <c r="AAP53" s="14"/>
      <c r="AAQ53" s="14"/>
      <c r="AAR53" s="14"/>
      <c r="AAS53" s="14"/>
      <c r="AAT53" s="14"/>
      <c r="AAU53" s="14"/>
      <c r="AAV53" s="14"/>
      <c r="AAW53" s="14"/>
      <c r="AAX53" s="14"/>
      <c r="AAY53" s="14"/>
      <c r="AAZ53" s="14"/>
      <c r="ABA53" s="14"/>
      <c r="ABB53" s="14"/>
      <c r="ABC53" s="14"/>
      <c r="ABD53" s="14"/>
      <c r="ABE53" s="14"/>
      <c r="ABF53" s="14"/>
      <c r="ABG53" s="14"/>
      <c r="ABH53" s="14"/>
      <c r="ABI53" s="14"/>
      <c r="ABJ53" s="14"/>
      <c r="ABK53" s="14"/>
      <c r="ABL53" s="14"/>
      <c r="ABM53" s="14"/>
      <c r="ABN53" s="14"/>
      <c r="ABO53" s="14"/>
      <c r="ABP53" s="14"/>
      <c r="ABQ53" s="14"/>
      <c r="ABR53" s="14"/>
      <c r="ABS53" s="14"/>
      <c r="ABT53" s="14"/>
      <c r="ABU53" s="14"/>
      <c r="ABV53" s="14"/>
      <c r="ABW53" s="14"/>
      <c r="ABX53" s="14"/>
      <c r="ABY53" s="14"/>
      <c r="ABZ53" s="14"/>
      <c r="ACA53" s="14"/>
      <c r="ACB53" s="14"/>
      <c r="ACC53" s="14"/>
      <c r="ACD53" s="14"/>
      <c r="ACE53" s="14"/>
      <c r="ACF53" s="14"/>
      <c r="ACG53" s="14">
        <v>57</v>
      </c>
      <c r="ACH53" s="14" t="s">
        <v>1566</v>
      </c>
      <c r="ACI53" s="14"/>
      <c r="ACJ53" s="14"/>
      <c r="ACK53" s="14"/>
      <c r="ACL53" s="14"/>
      <c r="ACM53" s="14">
        <v>57</v>
      </c>
      <c r="ACN53" s="14" t="s">
        <v>1566</v>
      </c>
      <c r="ACO53" s="14"/>
      <c r="ACP53" s="14"/>
      <c r="ACQ53" s="14"/>
      <c r="ACR53" s="14"/>
      <c r="ACS53" s="14">
        <v>57</v>
      </c>
      <c r="ACT53" s="14" t="s">
        <v>1566</v>
      </c>
      <c r="ACU53" s="14"/>
      <c r="ACV53" s="14"/>
      <c r="ACW53" s="14"/>
      <c r="ACX53" s="14"/>
      <c r="ACY53" s="14">
        <v>57</v>
      </c>
      <c r="ACZ53" s="14" t="s">
        <v>1566</v>
      </c>
      <c r="ADA53" s="14"/>
      <c r="ADB53" s="14"/>
      <c r="ADC53" s="14"/>
      <c r="ADD53" s="14"/>
      <c r="ADE53" s="14">
        <v>57</v>
      </c>
      <c r="ADF53" s="14" t="s">
        <v>1566</v>
      </c>
      <c r="ADG53" s="14"/>
      <c r="ADH53" s="14"/>
      <c r="ADI53" s="14"/>
      <c r="ADJ53" s="14"/>
      <c r="ADK53" s="14">
        <v>57</v>
      </c>
      <c r="ADL53" s="14" t="s">
        <v>1566</v>
      </c>
      <c r="ADM53" s="14"/>
      <c r="ADN53" s="14"/>
      <c r="ADO53" s="14"/>
      <c r="ADP53" s="14"/>
      <c r="ADQ53" s="14">
        <v>58</v>
      </c>
      <c r="ADR53" s="14" t="s">
        <v>1023</v>
      </c>
      <c r="ADS53" s="14"/>
      <c r="ADT53" s="14"/>
      <c r="ADU53" s="14"/>
      <c r="ADV53" s="14"/>
      <c r="ADW53" s="14"/>
      <c r="ADX53" s="14"/>
      <c r="ADY53" s="14">
        <v>58</v>
      </c>
      <c r="ADZ53" s="14" t="s">
        <v>1023</v>
      </c>
      <c r="AEA53" s="14"/>
      <c r="AEB53" s="14"/>
      <c r="AEC53" s="14"/>
      <c r="AED53" s="14"/>
      <c r="AEE53" s="14"/>
      <c r="AEF53" s="14"/>
      <c r="AEG53" s="14">
        <v>58</v>
      </c>
      <c r="AEH53" s="14" t="s">
        <v>1023</v>
      </c>
      <c r="AEI53" s="14"/>
      <c r="AEJ53" s="14"/>
      <c r="AEK53" s="14"/>
      <c r="AEL53" s="14"/>
      <c r="AEM53" s="14"/>
      <c r="AEN53" s="14"/>
      <c r="AEO53" s="14">
        <v>58</v>
      </c>
      <c r="AEP53" s="14" t="s">
        <v>1023</v>
      </c>
      <c r="AEQ53" s="14"/>
      <c r="AER53" s="14"/>
      <c r="AES53" s="14"/>
      <c r="AET53" s="14"/>
      <c r="AEU53" s="14"/>
      <c r="AEV53" s="14"/>
      <c r="AEW53" s="14">
        <v>58</v>
      </c>
      <c r="AEX53" s="14" t="s">
        <v>1023</v>
      </c>
      <c r="AEY53" s="14"/>
      <c r="AEZ53" s="14"/>
      <c r="AFA53" s="14"/>
      <c r="AFB53" s="14"/>
      <c r="AFC53" s="14"/>
      <c r="AFD53" s="14"/>
      <c r="AFE53" s="14"/>
      <c r="AFF53" s="14"/>
      <c r="AFG53" s="14"/>
      <c r="AFH53" s="14"/>
      <c r="AFI53" s="14"/>
      <c r="AFJ53" s="14"/>
      <c r="AFK53" s="14"/>
      <c r="AFL53" s="14"/>
      <c r="AFM53" s="14"/>
      <c r="AFN53" s="14"/>
      <c r="AFO53" s="14"/>
      <c r="AFP53" s="14"/>
      <c r="AFQ53" s="14"/>
      <c r="AFR53" s="14"/>
      <c r="AFS53" s="14"/>
      <c r="AFT53" s="14"/>
      <c r="AFU53" s="14"/>
      <c r="AFV53" s="14"/>
      <c r="AFW53" s="14"/>
      <c r="AFX53" s="14"/>
      <c r="AFY53" s="14"/>
      <c r="AFZ53" s="14"/>
      <c r="AGA53" s="14"/>
      <c r="AGB53" s="14"/>
      <c r="AGC53" s="14"/>
      <c r="AGD53" s="14"/>
      <c r="AGE53" s="14"/>
      <c r="AGF53" s="14"/>
      <c r="AGG53" s="14"/>
      <c r="AGH53" s="14"/>
      <c r="AGI53" s="14"/>
      <c r="AGJ53" s="14"/>
      <c r="AGK53" s="14"/>
      <c r="AGL53" s="14"/>
      <c r="AGM53" s="14"/>
      <c r="AGN53" s="14"/>
      <c r="AGO53" s="14"/>
      <c r="AGP53" s="14"/>
      <c r="AGQ53" s="14"/>
      <c r="AGR53" s="14"/>
      <c r="AGS53" s="14"/>
      <c r="AGT53" s="14"/>
      <c r="AGU53" s="14"/>
      <c r="AGV53" s="14"/>
      <c r="AGW53" s="14"/>
      <c r="AGX53" s="14"/>
      <c r="AGY53" s="14"/>
      <c r="AGZ53" s="14"/>
      <c r="AHA53" s="14"/>
      <c r="AHB53" s="14"/>
      <c r="AHC53" s="14"/>
      <c r="AHD53" s="14"/>
      <c r="AHE53" s="14"/>
      <c r="AHF53" s="14"/>
      <c r="AHG53" s="14"/>
      <c r="AHH53" s="14"/>
      <c r="AHI53" s="14"/>
      <c r="AHJ53" s="14"/>
      <c r="AHK53" s="14"/>
      <c r="AHL53" s="14"/>
      <c r="AHM53" s="14"/>
      <c r="AHN53" s="14"/>
      <c r="AHO53" s="14"/>
      <c r="AHP53" s="14"/>
      <c r="AHQ53" s="14"/>
      <c r="AHR53" s="14"/>
      <c r="AHS53" s="14"/>
      <c r="AHT53" s="14"/>
      <c r="AHU53" s="14"/>
      <c r="AHV53" s="14"/>
      <c r="AHW53" s="14"/>
      <c r="AHX53" s="14"/>
      <c r="AHY53" s="14"/>
      <c r="AHZ53" s="14"/>
      <c r="AIA53" s="14"/>
      <c r="AIB53" s="14"/>
      <c r="AIC53" s="14"/>
      <c r="AID53" s="14"/>
      <c r="AIE53" s="14"/>
      <c r="AIF53" s="14"/>
      <c r="AIG53" s="14"/>
      <c r="AIH53" s="14"/>
      <c r="AII53" s="14"/>
      <c r="AIJ53" s="14"/>
      <c r="AIK53" s="14"/>
      <c r="AIL53" s="14"/>
      <c r="AIM53" s="14"/>
      <c r="AIN53" s="14"/>
      <c r="AIO53" s="14"/>
      <c r="AIP53" s="14"/>
      <c r="AIQ53" s="14"/>
      <c r="AIR53" s="14"/>
      <c r="AIS53" s="14"/>
      <c r="AIT53" s="14"/>
      <c r="AIU53" s="14"/>
      <c r="AIV53" s="14"/>
      <c r="AIW53" s="14"/>
      <c r="AIX53" s="14"/>
      <c r="AIY53" s="14"/>
      <c r="AIZ53" s="14"/>
      <c r="AJA53" s="14"/>
      <c r="AJB53" s="14"/>
      <c r="AJC53" s="14"/>
      <c r="AJD53" s="14"/>
      <c r="AJE53" s="14"/>
      <c r="AJF53" s="14"/>
      <c r="AJG53" s="14"/>
      <c r="AJH53" s="14"/>
      <c r="AJI53" s="14"/>
      <c r="AJJ53" s="14"/>
      <c r="AJK53" s="14"/>
      <c r="AJL53" s="14"/>
      <c r="AJM53" s="14"/>
      <c r="AJN53" s="14"/>
      <c r="AJO53" s="14"/>
      <c r="AJP53" s="14"/>
      <c r="AJQ53" s="14"/>
      <c r="AJR53" s="14"/>
      <c r="AJS53" s="14"/>
      <c r="AJT53" s="14"/>
      <c r="AJU53" s="14"/>
      <c r="AJV53" s="14"/>
      <c r="AJW53" s="14"/>
      <c r="AJX53" s="14"/>
      <c r="AJY53" s="14"/>
      <c r="AJZ53" s="14"/>
      <c r="AKA53" s="14"/>
      <c r="AKB53" s="14"/>
      <c r="AKC53" s="14"/>
      <c r="AKD53" s="14"/>
      <c r="AKE53" s="14"/>
      <c r="AKF53" s="14"/>
      <c r="AKG53" s="14"/>
      <c r="AKH53" s="14"/>
      <c r="AKI53" s="14"/>
      <c r="AKJ53" s="14"/>
      <c r="AKK53" s="14"/>
      <c r="AKL53" s="14"/>
      <c r="AKM53" s="14"/>
      <c r="AKN53" s="14"/>
      <c r="AKO53" s="14"/>
      <c r="AKP53" s="14"/>
      <c r="AKQ53" s="14"/>
      <c r="AKR53" s="14"/>
      <c r="AKS53" s="14"/>
      <c r="AKT53" s="14"/>
      <c r="AKU53" s="14"/>
      <c r="AKV53" s="14"/>
      <c r="AKW53" s="14"/>
      <c r="AKX53" s="14"/>
      <c r="AKY53" s="14"/>
      <c r="AKZ53" s="14"/>
      <c r="ALA53" s="14"/>
      <c r="ALB53" s="14"/>
      <c r="ALC53" s="14"/>
      <c r="ALD53" s="14"/>
      <c r="ALE53" s="14"/>
      <c r="ALF53" s="14"/>
      <c r="ALG53" s="14"/>
      <c r="ALH53" s="14"/>
      <c r="ALI53" s="14"/>
      <c r="ALJ53" s="14"/>
      <c r="ALK53" s="14"/>
      <c r="ALL53" s="14"/>
      <c r="ALM53" s="14"/>
      <c r="ALN53" s="14"/>
      <c r="ALO53" s="14"/>
      <c r="ALP53" s="14"/>
      <c r="ALQ53" s="14"/>
      <c r="ALR53" s="14"/>
      <c r="ALS53" s="14"/>
      <c r="ALT53" s="14"/>
      <c r="ALU53" s="14"/>
      <c r="ALV53" s="14"/>
      <c r="ALW53" s="14"/>
      <c r="ALX53" s="14"/>
      <c r="ALY53" s="14"/>
      <c r="ALZ53" s="14"/>
      <c r="AMA53" s="14"/>
      <c r="AMB53" s="14"/>
      <c r="AMC53" s="14"/>
      <c r="AMD53" s="14"/>
      <c r="AME53" s="14"/>
      <c r="AMF53" s="14"/>
      <c r="AMG53" s="14"/>
      <c r="AMH53" s="14"/>
      <c r="AMI53" s="14"/>
      <c r="AMJ53" s="14"/>
      <c r="AMK53" s="14"/>
      <c r="AML53" s="14"/>
      <c r="AMM53" s="14"/>
      <c r="AMN53" s="14"/>
      <c r="AMO53" s="14"/>
      <c r="AMP53" s="14"/>
      <c r="AMQ53" s="14"/>
      <c r="AMR53" s="14"/>
      <c r="AMS53" s="14"/>
      <c r="AMT53" s="14"/>
      <c r="AMU53" s="14"/>
      <c r="AMV53" s="14"/>
      <c r="AMW53" s="14"/>
      <c r="AMX53" s="14"/>
      <c r="AMY53" s="14"/>
      <c r="AMZ53" s="14"/>
      <c r="ANA53" s="14"/>
      <c r="ANB53" s="14"/>
      <c r="ANC53" s="14"/>
      <c r="AND53" s="14"/>
      <c r="ANE53" s="14"/>
      <c r="ANF53" s="14"/>
      <c r="ANG53" s="14"/>
      <c r="ANH53" s="14"/>
      <c r="ANI53" s="14"/>
      <c r="ANJ53" s="14"/>
      <c r="ANK53" s="14"/>
      <c r="ANL53" s="14"/>
      <c r="ANM53" s="14"/>
      <c r="ANN53" s="14"/>
      <c r="ANO53" s="14"/>
      <c r="ANP53" s="14"/>
      <c r="ANQ53" s="14"/>
      <c r="ANR53" s="14"/>
      <c r="ANS53" s="14"/>
      <c r="ANT53" s="14"/>
      <c r="ANU53" s="14"/>
      <c r="ANV53" s="14"/>
      <c r="ANW53" s="14"/>
      <c r="ANX53" s="14"/>
      <c r="ANY53" s="14"/>
      <c r="ANZ53" s="14"/>
      <c r="AOA53" s="14"/>
      <c r="AOB53" s="14"/>
      <c r="AOC53" s="14"/>
      <c r="AOD53" s="14"/>
      <c r="AOE53" s="14"/>
      <c r="AOF53" s="14"/>
      <c r="AOG53" s="14"/>
      <c r="AOH53" s="14"/>
      <c r="AOI53" s="14"/>
      <c r="AOJ53" s="14"/>
      <c r="AOK53" s="14"/>
      <c r="AOL53" s="14"/>
      <c r="AOM53" s="14"/>
      <c r="AON53" s="14"/>
      <c r="AOO53" s="14"/>
      <c r="AOP53" s="14"/>
      <c r="AOQ53" s="14"/>
      <c r="AOR53" s="14"/>
      <c r="AOS53" s="14"/>
      <c r="AOT53" s="14"/>
      <c r="AOU53" s="14"/>
      <c r="AOV53" s="14"/>
      <c r="AOW53" s="14"/>
      <c r="AOX53" s="14"/>
      <c r="AOY53" s="14"/>
      <c r="AOZ53" s="14"/>
      <c r="APA53" s="14"/>
      <c r="APB53" s="14"/>
      <c r="APC53" s="14"/>
      <c r="APD53" s="14"/>
      <c r="APE53" s="14"/>
      <c r="APF53" s="14"/>
      <c r="APG53" s="14"/>
      <c r="APH53" s="14"/>
      <c r="API53" s="14"/>
      <c r="APJ53" s="14"/>
      <c r="APK53" s="14"/>
      <c r="APL53" s="14"/>
      <c r="APM53" s="14"/>
      <c r="APN53" s="14"/>
      <c r="APO53" s="14"/>
      <c r="APP53" s="14"/>
      <c r="APQ53" s="14"/>
      <c r="APR53" s="14"/>
      <c r="APS53" s="14"/>
      <c r="APT53" s="14"/>
      <c r="APU53" s="14"/>
      <c r="APV53" s="14"/>
      <c r="APW53" s="14"/>
      <c r="APX53" s="14"/>
      <c r="APY53" s="14"/>
      <c r="APZ53" s="14"/>
      <c r="AQA53" s="14"/>
      <c r="AQB53" s="14"/>
      <c r="AQC53" s="14"/>
      <c r="AQD53" s="14"/>
      <c r="AQE53" s="14"/>
      <c r="AQF53" s="14"/>
      <c r="AQG53" s="14"/>
      <c r="AQH53" s="14"/>
      <c r="AQI53" s="14"/>
      <c r="AQJ53" s="14"/>
      <c r="AQK53" s="14"/>
      <c r="AQL53" s="14"/>
      <c r="AQM53" s="14"/>
      <c r="AQN53" s="14"/>
      <c r="AQO53" s="14"/>
      <c r="AQP53" s="14"/>
      <c r="AQQ53" s="14"/>
      <c r="AQR53" s="14"/>
      <c r="AQS53" s="14"/>
      <c r="AQT53" s="14"/>
      <c r="AQU53" s="14"/>
      <c r="AQV53" s="14"/>
      <c r="AQW53" s="14"/>
      <c r="AQX53" s="14"/>
      <c r="AQY53" s="14"/>
      <c r="AQZ53" s="14"/>
      <c r="ARA53" s="14"/>
      <c r="ARB53" s="14"/>
      <c r="ARC53" s="14"/>
      <c r="ARD53" s="14"/>
      <c r="ARE53" s="14"/>
      <c r="ARF53" s="14"/>
      <c r="ARG53" s="14"/>
      <c r="ARH53" s="14"/>
      <c r="ARI53" s="14"/>
      <c r="ARJ53" s="14"/>
      <c r="ARK53" s="14"/>
      <c r="ARL53" s="14"/>
      <c r="ARM53" s="14"/>
      <c r="ARN53" s="14"/>
      <c r="ARO53" s="14"/>
      <c r="ARP53" s="14"/>
      <c r="ARQ53" s="14"/>
      <c r="ARR53" s="14"/>
      <c r="ARS53" s="14"/>
      <c r="ART53" s="14"/>
      <c r="ARU53" s="14"/>
      <c r="ARV53" s="14"/>
      <c r="ARW53" s="14"/>
      <c r="ARX53" s="14"/>
      <c r="ARY53" s="14"/>
      <c r="ARZ53" s="14"/>
      <c r="ASA53" s="14"/>
      <c r="ASB53" s="14"/>
      <c r="ASC53" s="14"/>
      <c r="ASD53" s="14"/>
      <c r="ASE53" s="14"/>
      <c r="ASF53" s="14"/>
      <c r="ASG53" s="14"/>
      <c r="ASH53" s="14"/>
      <c r="ASI53" s="14"/>
      <c r="ASJ53" s="14"/>
      <c r="ASK53" s="14"/>
      <c r="ASL53" s="14"/>
      <c r="ASM53" s="14"/>
      <c r="ASN53" s="14"/>
      <c r="ASO53" s="14"/>
      <c r="ASP53" s="14"/>
    </row>
    <row r="54" spans="669:1186">
      <c r="YS54" s="14"/>
      <c r="YT54" s="14"/>
      <c r="YU54" s="14"/>
      <c r="YV54" s="14"/>
      <c r="YW54" s="14"/>
      <c r="YX54" s="14"/>
      <c r="YY54" s="14"/>
      <c r="YZ54" s="14"/>
      <c r="ZA54" s="14"/>
      <c r="ZB54" s="14"/>
      <c r="ZC54" s="14"/>
      <c r="ZD54" s="14"/>
      <c r="ZE54" s="14"/>
      <c r="ZF54" s="14"/>
      <c r="ZG54" s="14"/>
      <c r="ZH54" s="14"/>
      <c r="ZI54" s="14"/>
      <c r="ZJ54" s="14"/>
      <c r="ZK54" s="14"/>
      <c r="ZL54" s="14"/>
      <c r="ZM54" s="14"/>
      <c r="ZN54" s="14"/>
      <c r="ZO54" s="14"/>
      <c r="ZP54" s="14"/>
      <c r="ZQ54" s="14"/>
      <c r="ZR54" s="14"/>
      <c r="ZS54" s="14"/>
      <c r="ZT54" s="14"/>
      <c r="ZU54" s="14"/>
      <c r="ZV54" s="14"/>
      <c r="ZW54" s="14"/>
      <c r="ZX54" s="14"/>
      <c r="ZY54" s="14"/>
      <c r="ZZ54" s="14"/>
      <c r="AAA54" s="14"/>
      <c r="AAB54" s="14"/>
      <c r="AAC54" s="14"/>
      <c r="AAD54" s="14"/>
      <c r="AAE54" s="14"/>
      <c r="AAF54" s="14"/>
      <c r="AAG54" s="14"/>
      <c r="AAH54" s="14"/>
      <c r="AAI54" s="14"/>
      <c r="AAJ54" s="14"/>
      <c r="AAK54" s="14"/>
      <c r="AAL54" s="14"/>
      <c r="AAM54" s="14"/>
      <c r="AAN54" s="14"/>
      <c r="AAO54" s="14"/>
      <c r="AAP54" s="14"/>
      <c r="AAQ54" s="14"/>
      <c r="AAR54" s="14"/>
      <c r="AAS54" s="14"/>
      <c r="AAT54" s="14"/>
      <c r="AAU54" s="14"/>
      <c r="AAV54" s="14"/>
      <c r="AAW54" s="14"/>
      <c r="AAX54" s="14"/>
      <c r="AAY54" s="14"/>
      <c r="AAZ54" s="14"/>
      <c r="ABA54" s="14"/>
      <c r="ABB54" s="14"/>
      <c r="ABC54" s="14"/>
      <c r="ABD54" s="14"/>
      <c r="ABE54" s="14"/>
      <c r="ABF54" s="14"/>
      <c r="ABG54" s="14"/>
      <c r="ABH54" s="14"/>
      <c r="ABI54" s="14"/>
      <c r="ABJ54" s="14"/>
      <c r="ABK54" s="14"/>
      <c r="ABL54" s="14"/>
      <c r="ABM54" s="14"/>
      <c r="ABN54" s="14"/>
      <c r="ABO54" s="14"/>
      <c r="ABP54" s="14"/>
      <c r="ABQ54" s="14"/>
      <c r="ABR54" s="14"/>
      <c r="ABS54" s="14"/>
      <c r="ABT54" s="14"/>
      <c r="ABU54" s="14"/>
      <c r="ABV54" s="14"/>
      <c r="ABW54" s="14"/>
      <c r="ABX54" s="14"/>
      <c r="ABY54" s="14"/>
      <c r="ABZ54" s="14"/>
      <c r="ACA54" s="14"/>
      <c r="ACB54" s="14"/>
      <c r="ACC54" s="14"/>
      <c r="ACD54" s="14"/>
      <c r="ACE54" s="14"/>
      <c r="ACF54" s="14"/>
      <c r="ACG54" s="14">
        <v>58</v>
      </c>
      <c r="ACH54" s="14" t="s">
        <v>614</v>
      </c>
      <c r="ACI54" s="14"/>
      <c r="ACJ54" s="14"/>
      <c r="ACK54" s="14"/>
      <c r="ACL54" s="14"/>
      <c r="ACM54" s="14">
        <v>58</v>
      </c>
      <c r="ACN54" s="14" t="s">
        <v>614</v>
      </c>
      <c r="ACO54" s="14"/>
      <c r="ACP54" s="14"/>
      <c r="ACQ54" s="14"/>
      <c r="ACR54" s="14"/>
      <c r="ACS54" s="14">
        <v>58</v>
      </c>
      <c r="ACT54" s="14" t="s">
        <v>614</v>
      </c>
      <c r="ACU54" s="14"/>
      <c r="ACV54" s="14"/>
      <c r="ACW54" s="14"/>
      <c r="ACX54" s="14"/>
      <c r="ACY54" s="14">
        <v>58</v>
      </c>
      <c r="ACZ54" s="14" t="s">
        <v>614</v>
      </c>
      <c r="ADA54" s="14"/>
      <c r="ADB54" s="14"/>
      <c r="ADC54" s="14"/>
      <c r="ADD54" s="14"/>
      <c r="ADE54" s="14">
        <v>58</v>
      </c>
      <c r="ADF54" s="14" t="s">
        <v>614</v>
      </c>
      <c r="ADG54" s="14"/>
      <c r="ADH54" s="14"/>
      <c r="ADI54" s="14"/>
      <c r="ADJ54" s="14"/>
      <c r="ADK54" s="14">
        <v>58</v>
      </c>
      <c r="ADL54" s="14" t="s">
        <v>614</v>
      </c>
      <c r="ADM54" s="14"/>
      <c r="ADN54" s="14"/>
      <c r="ADO54" s="14"/>
      <c r="ADP54" s="14"/>
      <c r="ADQ54" s="14">
        <v>59</v>
      </c>
      <c r="ADR54" s="14" t="s">
        <v>1632</v>
      </c>
      <c r="ADS54" s="14"/>
      <c r="ADT54" s="14"/>
      <c r="ADU54" s="14"/>
      <c r="ADV54" s="14"/>
      <c r="ADW54" s="14"/>
      <c r="ADX54" s="14"/>
      <c r="ADY54" s="14">
        <v>59</v>
      </c>
      <c r="ADZ54" s="14" t="s">
        <v>1632</v>
      </c>
      <c r="AEA54" s="14"/>
      <c r="AEB54" s="14"/>
      <c r="AEC54" s="14"/>
      <c r="AED54" s="14"/>
      <c r="AEE54" s="14"/>
      <c r="AEF54" s="14"/>
      <c r="AEG54" s="14">
        <v>59</v>
      </c>
      <c r="AEH54" s="14" t="s">
        <v>1632</v>
      </c>
      <c r="AEI54" s="14"/>
      <c r="AEJ54" s="14"/>
      <c r="AEK54" s="14"/>
      <c r="AEL54" s="14"/>
      <c r="AEM54" s="14"/>
      <c r="AEN54" s="14"/>
      <c r="AEO54" s="14">
        <v>59</v>
      </c>
      <c r="AEP54" s="14" t="s">
        <v>1632</v>
      </c>
      <c r="AEQ54" s="14"/>
      <c r="AER54" s="14"/>
      <c r="AES54" s="14"/>
      <c r="AET54" s="14"/>
      <c r="AEU54" s="14"/>
      <c r="AEV54" s="14"/>
      <c r="AEW54" s="14">
        <v>59</v>
      </c>
      <c r="AEX54" s="14" t="s">
        <v>1632</v>
      </c>
      <c r="AEY54" s="14"/>
      <c r="AEZ54" s="14"/>
      <c r="AFA54" s="14"/>
      <c r="AFB54" s="14"/>
      <c r="AFC54" s="14"/>
      <c r="AFD54" s="14"/>
      <c r="AFE54" s="14"/>
      <c r="AFF54" s="14"/>
      <c r="AFG54" s="14"/>
      <c r="AFH54" s="14"/>
      <c r="AFI54" s="14"/>
      <c r="AFJ54" s="14"/>
      <c r="AFK54" s="14"/>
      <c r="AFL54" s="14"/>
      <c r="AFM54" s="14"/>
      <c r="AFN54" s="14"/>
      <c r="AFO54" s="14"/>
      <c r="AFP54" s="14"/>
      <c r="AFQ54" s="14"/>
      <c r="AFR54" s="14"/>
      <c r="AFS54" s="14"/>
      <c r="AFT54" s="14"/>
      <c r="AFU54" s="14"/>
      <c r="AFV54" s="14"/>
      <c r="AFW54" s="14"/>
      <c r="AFX54" s="14"/>
      <c r="AFY54" s="14"/>
      <c r="AFZ54" s="14"/>
      <c r="AGA54" s="14"/>
      <c r="AGB54" s="14"/>
      <c r="AGC54" s="14"/>
      <c r="AGD54" s="14"/>
      <c r="AGE54" s="14"/>
      <c r="AGF54" s="14"/>
      <c r="AGG54" s="14"/>
      <c r="AGH54" s="14"/>
      <c r="AGI54" s="14"/>
      <c r="AGJ54" s="14"/>
      <c r="AGK54" s="14"/>
      <c r="AGL54" s="14"/>
      <c r="AGM54" s="14"/>
      <c r="AGN54" s="14"/>
      <c r="AGO54" s="14"/>
      <c r="AGP54" s="14"/>
      <c r="AGQ54" s="14"/>
      <c r="AGR54" s="14"/>
      <c r="AGS54" s="14"/>
      <c r="AGT54" s="14"/>
      <c r="AGU54" s="14"/>
      <c r="AGV54" s="14"/>
      <c r="AGW54" s="14"/>
      <c r="AGX54" s="14"/>
      <c r="AGY54" s="14"/>
      <c r="AGZ54" s="14"/>
      <c r="AHA54" s="14"/>
      <c r="AHB54" s="14"/>
      <c r="AHC54" s="14"/>
      <c r="AHD54" s="14"/>
      <c r="AHE54" s="14"/>
      <c r="AHF54" s="14"/>
      <c r="AHG54" s="14"/>
      <c r="AHH54" s="14"/>
      <c r="AHI54" s="14"/>
      <c r="AHJ54" s="14"/>
      <c r="AHK54" s="14"/>
      <c r="AHL54" s="14"/>
      <c r="AHM54" s="14"/>
      <c r="AHN54" s="14"/>
      <c r="AHO54" s="14"/>
      <c r="AHP54" s="14"/>
      <c r="AHQ54" s="14"/>
      <c r="AHR54" s="14"/>
      <c r="AHS54" s="14"/>
      <c r="AHT54" s="14"/>
      <c r="AHU54" s="14"/>
      <c r="AHV54" s="14"/>
      <c r="AHW54" s="14"/>
      <c r="AHX54" s="14"/>
      <c r="AHY54" s="14"/>
      <c r="AHZ54" s="14"/>
      <c r="AIA54" s="14"/>
      <c r="AIB54" s="14"/>
      <c r="AIC54" s="14"/>
      <c r="AID54" s="14"/>
      <c r="AIE54" s="14"/>
      <c r="AIF54" s="14"/>
      <c r="AIG54" s="14"/>
      <c r="AIH54" s="14"/>
      <c r="AII54" s="14"/>
      <c r="AIJ54" s="14"/>
      <c r="AIK54" s="14"/>
      <c r="AIL54" s="14"/>
      <c r="AIM54" s="14"/>
      <c r="AIN54" s="14"/>
      <c r="AIO54" s="14"/>
      <c r="AIP54" s="14"/>
      <c r="AIQ54" s="14"/>
      <c r="AIR54" s="14"/>
      <c r="AIS54" s="14"/>
      <c r="AIT54" s="14"/>
      <c r="AIU54" s="14"/>
      <c r="AIV54" s="14"/>
      <c r="AIW54" s="14"/>
      <c r="AIX54" s="14"/>
      <c r="AIY54" s="14"/>
      <c r="AIZ54" s="14"/>
      <c r="AJA54" s="14"/>
      <c r="AJB54" s="14"/>
      <c r="AJC54" s="14"/>
      <c r="AJD54" s="14"/>
      <c r="AJE54" s="14"/>
      <c r="AJF54" s="14"/>
      <c r="AJG54" s="14"/>
      <c r="AJH54" s="14"/>
      <c r="AJI54" s="14"/>
      <c r="AJJ54" s="14"/>
      <c r="AJK54" s="14"/>
      <c r="AJL54" s="14"/>
      <c r="AJM54" s="14"/>
      <c r="AJN54" s="14"/>
      <c r="AJO54" s="14"/>
      <c r="AJP54" s="14"/>
      <c r="AJQ54" s="14"/>
      <c r="AJR54" s="14"/>
      <c r="AJS54" s="14"/>
      <c r="AJT54" s="14"/>
      <c r="AJU54" s="14"/>
      <c r="AJV54" s="14"/>
      <c r="AJW54" s="14"/>
      <c r="AJX54" s="14"/>
      <c r="AJY54" s="14"/>
      <c r="AJZ54" s="14"/>
      <c r="AKA54" s="14"/>
      <c r="AKB54" s="14"/>
      <c r="AKC54" s="14"/>
      <c r="AKD54" s="14"/>
      <c r="AKE54" s="14"/>
      <c r="AKF54" s="14"/>
      <c r="AKG54" s="14"/>
      <c r="AKH54" s="14"/>
      <c r="AKI54" s="14"/>
      <c r="AKJ54" s="14"/>
      <c r="AKK54" s="14"/>
      <c r="AKL54" s="14"/>
      <c r="AKM54" s="14"/>
      <c r="AKN54" s="14"/>
      <c r="AKO54" s="14"/>
      <c r="AKP54" s="14"/>
      <c r="AKQ54" s="14"/>
      <c r="AKR54" s="14"/>
      <c r="AKS54" s="14"/>
      <c r="AKT54" s="14"/>
      <c r="AKU54" s="14"/>
      <c r="AKV54" s="14"/>
      <c r="AKW54" s="14"/>
      <c r="AKX54" s="14"/>
      <c r="AKY54" s="14"/>
      <c r="AKZ54" s="14"/>
      <c r="ALA54" s="14"/>
      <c r="ALB54" s="14"/>
      <c r="ALC54" s="14"/>
      <c r="ALD54" s="14"/>
      <c r="ALE54" s="14"/>
      <c r="ALF54" s="14"/>
      <c r="ALG54" s="14"/>
      <c r="ALH54" s="14"/>
      <c r="ALI54" s="14"/>
      <c r="ALJ54" s="14"/>
      <c r="ALK54" s="14"/>
      <c r="ALL54" s="14"/>
      <c r="ALM54" s="14"/>
      <c r="ALN54" s="14"/>
      <c r="ALO54" s="14"/>
      <c r="ALP54" s="14"/>
      <c r="ALQ54" s="14"/>
      <c r="ALR54" s="14"/>
      <c r="ALS54" s="14"/>
      <c r="ALT54" s="14"/>
      <c r="ALU54" s="14"/>
      <c r="ALV54" s="14"/>
      <c r="ALW54" s="14"/>
      <c r="ALX54" s="14"/>
      <c r="ALY54" s="14"/>
      <c r="ALZ54" s="14"/>
      <c r="AMA54" s="14"/>
      <c r="AMB54" s="14"/>
      <c r="AMC54" s="14"/>
      <c r="AMD54" s="14"/>
      <c r="AME54" s="14"/>
      <c r="AMF54" s="14"/>
      <c r="AMG54" s="14"/>
      <c r="AMH54" s="14"/>
      <c r="AMI54" s="14"/>
      <c r="AMJ54" s="14"/>
      <c r="AMK54" s="14"/>
      <c r="AML54" s="14"/>
      <c r="AMM54" s="14"/>
      <c r="AMN54" s="14"/>
      <c r="AMO54" s="14"/>
      <c r="AMP54" s="14"/>
      <c r="AMQ54" s="14"/>
      <c r="AMR54" s="14"/>
      <c r="AMS54" s="14"/>
      <c r="AMT54" s="14"/>
      <c r="AMU54" s="14"/>
      <c r="AMV54" s="14"/>
      <c r="AMW54" s="14"/>
      <c r="AMX54" s="14"/>
      <c r="AMY54" s="14"/>
      <c r="AMZ54" s="14"/>
      <c r="ANA54" s="14"/>
      <c r="ANB54" s="14"/>
      <c r="ANC54" s="14"/>
      <c r="AND54" s="14"/>
      <c r="ANE54" s="14"/>
      <c r="ANF54" s="14"/>
      <c r="ANG54" s="14"/>
      <c r="ANH54" s="14"/>
      <c r="ANI54" s="14"/>
      <c r="ANJ54" s="14"/>
      <c r="ANK54" s="14"/>
      <c r="ANL54" s="14"/>
      <c r="ANM54" s="14"/>
      <c r="ANN54" s="14"/>
      <c r="ANO54" s="14"/>
      <c r="ANP54" s="14"/>
      <c r="ANQ54" s="14"/>
      <c r="ANR54" s="14"/>
      <c r="ANS54" s="14"/>
      <c r="ANT54" s="14"/>
      <c r="ANU54" s="14"/>
      <c r="ANV54" s="14"/>
      <c r="ANW54" s="14"/>
      <c r="ANX54" s="14"/>
      <c r="ANY54" s="14"/>
      <c r="ANZ54" s="14"/>
      <c r="AOA54" s="14"/>
      <c r="AOB54" s="14"/>
      <c r="AOC54" s="14"/>
      <c r="AOD54" s="14"/>
      <c r="AOE54" s="14"/>
      <c r="AOF54" s="14"/>
      <c r="AOG54" s="14"/>
      <c r="AOH54" s="14"/>
      <c r="AOI54" s="14"/>
      <c r="AOJ54" s="14"/>
      <c r="AOK54" s="14"/>
      <c r="AOL54" s="14"/>
      <c r="AOM54" s="14"/>
      <c r="AON54" s="14"/>
      <c r="AOO54" s="14"/>
      <c r="AOP54" s="14"/>
      <c r="AOQ54" s="14"/>
      <c r="AOR54" s="14"/>
      <c r="AOS54" s="14"/>
      <c r="AOT54" s="14"/>
      <c r="AOU54" s="14"/>
      <c r="AOV54" s="14"/>
      <c r="AOW54" s="14"/>
      <c r="AOX54" s="14"/>
      <c r="AOY54" s="14"/>
      <c r="AOZ54" s="14"/>
      <c r="APA54" s="14"/>
      <c r="APB54" s="14"/>
      <c r="APC54" s="14"/>
      <c r="APD54" s="14"/>
      <c r="APE54" s="14"/>
      <c r="APF54" s="14"/>
      <c r="APG54" s="14"/>
      <c r="APH54" s="14"/>
      <c r="API54" s="14"/>
      <c r="APJ54" s="14"/>
      <c r="APK54" s="14"/>
      <c r="APL54" s="14"/>
      <c r="APM54" s="14"/>
      <c r="APN54" s="14"/>
      <c r="APO54" s="14"/>
      <c r="APP54" s="14"/>
      <c r="APQ54" s="14"/>
      <c r="APR54" s="14"/>
      <c r="APS54" s="14"/>
      <c r="APT54" s="14"/>
      <c r="APU54" s="14"/>
      <c r="APV54" s="14"/>
      <c r="APW54" s="14"/>
      <c r="APX54" s="14"/>
      <c r="APY54" s="14"/>
      <c r="APZ54" s="14"/>
      <c r="AQA54" s="14"/>
      <c r="AQB54" s="14"/>
      <c r="AQC54" s="14"/>
      <c r="AQD54" s="14"/>
      <c r="AQE54" s="14"/>
      <c r="AQF54" s="14"/>
      <c r="AQG54" s="14"/>
      <c r="AQH54" s="14"/>
      <c r="AQI54" s="14"/>
      <c r="AQJ54" s="14"/>
      <c r="AQK54" s="14"/>
      <c r="AQL54" s="14"/>
      <c r="AQM54" s="14"/>
      <c r="AQN54" s="14"/>
      <c r="AQO54" s="14"/>
      <c r="AQP54" s="14"/>
      <c r="AQQ54" s="14"/>
      <c r="AQR54" s="14"/>
      <c r="AQS54" s="14"/>
      <c r="AQT54" s="14"/>
      <c r="AQU54" s="14"/>
      <c r="AQV54" s="14"/>
      <c r="AQW54" s="14"/>
      <c r="AQX54" s="14"/>
      <c r="AQY54" s="14"/>
      <c r="AQZ54" s="14"/>
      <c r="ARA54" s="14"/>
      <c r="ARB54" s="14"/>
      <c r="ARC54" s="14"/>
      <c r="ARD54" s="14"/>
      <c r="ARE54" s="14"/>
      <c r="ARF54" s="14"/>
      <c r="ARG54" s="14"/>
      <c r="ARH54" s="14"/>
      <c r="ARI54" s="14"/>
      <c r="ARJ54" s="14"/>
      <c r="ARK54" s="14"/>
      <c r="ARL54" s="14"/>
      <c r="ARM54" s="14"/>
      <c r="ARN54" s="14"/>
      <c r="ARO54" s="14"/>
      <c r="ARP54" s="14"/>
      <c r="ARQ54" s="14"/>
      <c r="ARR54" s="14"/>
      <c r="ARS54" s="14"/>
      <c r="ART54" s="14"/>
      <c r="ARU54" s="14"/>
      <c r="ARV54" s="14"/>
      <c r="ARW54" s="14"/>
      <c r="ARX54" s="14"/>
      <c r="ARY54" s="14"/>
      <c r="ARZ54" s="14"/>
      <c r="ASA54" s="14"/>
      <c r="ASB54" s="14"/>
      <c r="ASC54" s="14"/>
      <c r="ASD54" s="14"/>
      <c r="ASE54" s="14"/>
      <c r="ASF54" s="14"/>
      <c r="ASG54" s="14"/>
      <c r="ASH54" s="14"/>
      <c r="ASI54" s="14"/>
      <c r="ASJ54" s="14"/>
      <c r="ASK54" s="14"/>
      <c r="ASL54" s="14"/>
      <c r="ASM54" s="14"/>
      <c r="ASN54" s="14"/>
      <c r="ASO54" s="14"/>
      <c r="ASP54" s="14"/>
    </row>
    <row r="55" spans="669:1186">
      <c r="YS55" s="14"/>
      <c r="YT55" s="14"/>
      <c r="YU55" s="14"/>
      <c r="YV55" s="14"/>
      <c r="YW55" s="14"/>
      <c r="YX55" s="14"/>
      <c r="YY55" s="14"/>
      <c r="YZ55" s="14"/>
      <c r="ZA55" s="14"/>
      <c r="ZB55" s="14"/>
      <c r="ZC55" s="14"/>
      <c r="ZD55" s="14"/>
      <c r="ZE55" s="14"/>
      <c r="ZF55" s="14"/>
      <c r="ZG55" s="14"/>
      <c r="ZH55" s="14"/>
      <c r="ZI55" s="14"/>
      <c r="ZJ55" s="14"/>
      <c r="ZK55" s="14"/>
      <c r="ZL55" s="14"/>
      <c r="ZM55" s="14"/>
      <c r="ZN55" s="14"/>
      <c r="ZO55" s="14"/>
      <c r="ZP55" s="14"/>
      <c r="ZQ55" s="14"/>
      <c r="ZR55" s="14"/>
      <c r="ZS55" s="14"/>
      <c r="ZT55" s="14"/>
      <c r="ZU55" s="14"/>
      <c r="ZV55" s="14"/>
      <c r="ZW55" s="14"/>
      <c r="ZX55" s="14"/>
      <c r="ZY55" s="14"/>
      <c r="ZZ55" s="14"/>
      <c r="AAA55" s="14"/>
      <c r="AAB55" s="14"/>
      <c r="AAC55" s="14"/>
      <c r="AAD55" s="14"/>
      <c r="AAE55" s="14"/>
      <c r="AAF55" s="14"/>
      <c r="AAG55" s="14"/>
      <c r="AAH55" s="14"/>
      <c r="AAI55" s="14"/>
      <c r="AAJ55" s="14"/>
      <c r="AAK55" s="14"/>
      <c r="AAL55" s="14"/>
      <c r="AAM55" s="14"/>
      <c r="AAN55" s="14"/>
      <c r="AAO55" s="14"/>
      <c r="AAP55" s="14"/>
      <c r="AAQ55" s="14"/>
      <c r="AAR55" s="14"/>
      <c r="AAS55" s="14"/>
      <c r="AAT55" s="14"/>
      <c r="AAU55" s="14"/>
      <c r="AAV55" s="14"/>
      <c r="AAW55" s="14"/>
      <c r="AAX55" s="14"/>
      <c r="AAY55" s="14"/>
      <c r="AAZ55" s="14"/>
      <c r="ABA55" s="14"/>
      <c r="ABB55" s="14"/>
      <c r="ABC55" s="14"/>
      <c r="ABD55" s="14"/>
      <c r="ABE55" s="14"/>
      <c r="ABF55" s="14"/>
      <c r="ABG55" s="14"/>
      <c r="ABH55" s="14"/>
      <c r="ABI55" s="14"/>
      <c r="ABJ55" s="14"/>
      <c r="ABK55" s="14"/>
      <c r="ABL55" s="14"/>
      <c r="ABM55" s="14"/>
      <c r="ABN55" s="14"/>
      <c r="ABO55" s="14"/>
      <c r="ABP55" s="14"/>
      <c r="ABQ55" s="14"/>
      <c r="ABR55" s="14"/>
      <c r="ABS55" s="14"/>
      <c r="ABT55" s="14"/>
      <c r="ABU55" s="14"/>
      <c r="ABV55" s="14"/>
      <c r="ABW55" s="14"/>
      <c r="ABX55" s="14"/>
      <c r="ABY55" s="14"/>
      <c r="ABZ55" s="14"/>
      <c r="ACA55" s="14"/>
      <c r="ACB55" s="14"/>
      <c r="ACC55" s="14"/>
      <c r="ACD55" s="14"/>
      <c r="ACE55" s="14"/>
      <c r="ACF55" s="14"/>
      <c r="ACG55" s="14"/>
      <c r="ACH55" s="14"/>
      <c r="ACI55" s="14"/>
      <c r="ACJ55" s="14"/>
      <c r="ACK55" s="14"/>
      <c r="ACL55" s="14"/>
      <c r="ACM55" s="14"/>
      <c r="ACN55" s="14"/>
      <c r="ACO55" s="14"/>
      <c r="ACP55" s="14"/>
      <c r="ACQ55" s="14"/>
      <c r="ACR55" s="14"/>
      <c r="ACS55" s="14"/>
      <c r="ACT55" s="14"/>
      <c r="ACU55" s="14"/>
      <c r="ACV55" s="14"/>
      <c r="ACW55" s="14"/>
      <c r="ACX55" s="14"/>
      <c r="ACY55" s="14"/>
      <c r="ACZ55" s="14"/>
      <c r="ADA55" s="14"/>
      <c r="ADB55" s="14"/>
      <c r="ADC55" s="14"/>
      <c r="ADD55" s="14"/>
      <c r="ADE55" s="14"/>
      <c r="ADF55" s="14"/>
      <c r="ADG55" s="14"/>
      <c r="ADH55" s="14"/>
      <c r="ADI55" s="14"/>
      <c r="ADJ55" s="14"/>
      <c r="ADK55" s="14"/>
      <c r="ADL55" s="14"/>
      <c r="ADM55" s="14"/>
      <c r="ADN55" s="14"/>
      <c r="ADO55" s="14"/>
      <c r="ADP55" s="14"/>
      <c r="ADQ55" s="14"/>
      <c r="ADR55" s="14"/>
      <c r="ADS55" s="14"/>
      <c r="ADT55" s="14"/>
      <c r="ADU55" s="14"/>
      <c r="ADV55" s="14"/>
      <c r="ADW55" s="14"/>
      <c r="ADX55" s="14"/>
      <c r="ADY55" s="14"/>
      <c r="ADZ55" s="14"/>
      <c r="AEA55" s="14"/>
      <c r="AEB55" s="14"/>
      <c r="AEC55" s="14"/>
      <c r="AED55" s="14"/>
      <c r="AEE55" s="14"/>
      <c r="AEF55" s="14"/>
      <c r="AEG55" s="14"/>
      <c r="AEH55" s="14"/>
      <c r="AEI55" s="14"/>
      <c r="AEJ55" s="14"/>
      <c r="AEK55" s="14"/>
      <c r="AEL55" s="14"/>
      <c r="AEM55" s="14"/>
      <c r="AEN55" s="14"/>
      <c r="AEO55" s="14"/>
      <c r="AEP55" s="14"/>
      <c r="AEQ55" s="14"/>
      <c r="AER55" s="14"/>
      <c r="AES55" s="14"/>
      <c r="AET55" s="14"/>
      <c r="AEU55" s="14"/>
      <c r="AEV55" s="14"/>
      <c r="AEW55" s="14"/>
      <c r="AEX55" s="14"/>
      <c r="AEY55" s="14"/>
      <c r="AEZ55" s="14"/>
      <c r="AFA55" s="14"/>
      <c r="AFB55" s="14"/>
      <c r="AFC55" s="14"/>
      <c r="AFD55" s="14"/>
      <c r="AFE55" s="14"/>
      <c r="AFF55" s="14"/>
      <c r="AFG55" s="14"/>
      <c r="AFH55" s="14"/>
      <c r="AFI55" s="14"/>
      <c r="AFJ55" s="14"/>
      <c r="AFK55" s="14"/>
      <c r="AFL55" s="14"/>
      <c r="AFM55" s="14"/>
      <c r="AFN55" s="14"/>
      <c r="AFO55" s="14"/>
      <c r="AFP55" s="14"/>
      <c r="AFQ55" s="14"/>
      <c r="AFR55" s="14"/>
      <c r="AFS55" s="14"/>
      <c r="AFT55" s="14"/>
      <c r="AFU55" s="14"/>
      <c r="AFV55" s="14"/>
      <c r="AFW55" s="14"/>
      <c r="AFX55" s="14"/>
      <c r="AFY55" s="14"/>
      <c r="AFZ55" s="14"/>
      <c r="AGA55" s="14"/>
      <c r="AGB55" s="14"/>
      <c r="AGC55" s="14"/>
      <c r="AGD55" s="14"/>
      <c r="AGE55" s="14"/>
      <c r="AGF55" s="14"/>
      <c r="AGG55" s="14"/>
      <c r="AGH55" s="14"/>
      <c r="AGI55" s="14"/>
      <c r="AGJ55" s="14"/>
      <c r="AGK55" s="14"/>
      <c r="AGL55" s="14"/>
      <c r="AGM55" s="14"/>
      <c r="AGN55" s="14"/>
      <c r="AGO55" s="14"/>
      <c r="AGP55" s="14"/>
      <c r="AGQ55" s="14"/>
      <c r="AGR55" s="14"/>
      <c r="AGS55" s="14"/>
      <c r="AGT55" s="14"/>
      <c r="AGU55" s="14"/>
      <c r="AGV55" s="14"/>
      <c r="AGW55" s="14"/>
      <c r="AGX55" s="14"/>
      <c r="AGY55" s="14"/>
      <c r="AGZ55" s="14"/>
      <c r="AHA55" s="14"/>
      <c r="AHB55" s="14"/>
      <c r="AHC55" s="14"/>
      <c r="AHD55" s="14"/>
      <c r="AHE55" s="14"/>
      <c r="AHF55" s="14"/>
      <c r="AHG55" s="14"/>
      <c r="AHH55" s="14"/>
      <c r="AHI55" s="14"/>
      <c r="AHJ55" s="14"/>
      <c r="AHK55" s="14"/>
      <c r="AHL55" s="14"/>
      <c r="AHM55" s="14"/>
      <c r="AHN55" s="14"/>
      <c r="AHO55" s="14"/>
      <c r="AHP55" s="14"/>
      <c r="AHQ55" s="14"/>
      <c r="AHR55" s="14"/>
      <c r="AHS55" s="14"/>
      <c r="AHT55" s="14"/>
      <c r="AHU55" s="14"/>
      <c r="AHV55" s="14"/>
      <c r="AHW55" s="14"/>
      <c r="AHX55" s="14"/>
      <c r="AHY55" s="14"/>
      <c r="AHZ55" s="14"/>
      <c r="AIA55" s="14"/>
      <c r="AIB55" s="14"/>
      <c r="AIC55" s="14"/>
      <c r="AID55" s="14"/>
      <c r="AIE55" s="14"/>
      <c r="AIF55" s="14"/>
      <c r="AIG55" s="14"/>
      <c r="AIH55" s="14"/>
      <c r="AII55" s="14"/>
      <c r="AIJ55" s="14"/>
      <c r="AIK55" s="14"/>
      <c r="AIL55" s="14"/>
      <c r="AIM55" s="14"/>
      <c r="AIN55" s="14"/>
      <c r="AIO55" s="14"/>
      <c r="AIP55" s="14"/>
      <c r="AIQ55" s="14"/>
      <c r="AIR55" s="14"/>
      <c r="AIS55" s="14"/>
      <c r="AIT55" s="14"/>
      <c r="AIU55" s="14"/>
      <c r="AIV55" s="14"/>
      <c r="AIW55" s="14"/>
      <c r="AIX55" s="14"/>
      <c r="AIY55" s="14"/>
      <c r="AIZ55" s="14"/>
      <c r="AJA55" s="14"/>
      <c r="AJB55" s="14"/>
      <c r="AJC55" s="14"/>
      <c r="AJD55" s="14"/>
      <c r="AJE55" s="14"/>
      <c r="AJF55" s="14"/>
      <c r="AJG55" s="14"/>
      <c r="AJH55" s="14"/>
      <c r="AJI55" s="14"/>
      <c r="AJJ55" s="14"/>
      <c r="AJK55" s="14"/>
      <c r="AJL55" s="14"/>
      <c r="AJM55" s="14"/>
      <c r="AJN55" s="14"/>
      <c r="AJO55" s="14"/>
      <c r="AJP55" s="14"/>
      <c r="AJQ55" s="14"/>
      <c r="AJR55" s="14"/>
      <c r="AJS55" s="14"/>
      <c r="AJT55" s="14"/>
      <c r="AJU55" s="14"/>
      <c r="AJV55" s="14"/>
      <c r="AJW55" s="14"/>
      <c r="AJX55" s="14"/>
      <c r="AJY55" s="14"/>
      <c r="AJZ55" s="14"/>
      <c r="AKA55" s="14"/>
      <c r="AKB55" s="14"/>
      <c r="AKC55" s="14"/>
      <c r="AKD55" s="14"/>
      <c r="AKE55" s="14"/>
      <c r="AKF55" s="14"/>
      <c r="AKG55" s="14"/>
      <c r="AKH55" s="14"/>
      <c r="AKI55" s="14"/>
      <c r="AKJ55" s="14"/>
      <c r="AKK55" s="14"/>
      <c r="AKL55" s="14"/>
      <c r="AKM55" s="14"/>
      <c r="AKN55" s="14"/>
      <c r="AKO55" s="14"/>
      <c r="AKP55" s="14"/>
      <c r="AKQ55" s="14"/>
      <c r="AKR55" s="14"/>
      <c r="AKS55" s="14"/>
      <c r="AKT55" s="14"/>
      <c r="AKU55" s="14"/>
      <c r="AKV55" s="14"/>
      <c r="AKW55" s="14"/>
      <c r="AKX55" s="14"/>
      <c r="AKY55" s="14"/>
      <c r="AKZ55" s="14"/>
      <c r="ALA55" s="14"/>
      <c r="ALB55" s="14"/>
      <c r="ALC55" s="14"/>
      <c r="ALD55" s="14"/>
      <c r="ALE55" s="14"/>
      <c r="ALF55" s="14"/>
      <c r="ALG55" s="14"/>
      <c r="ALH55" s="14"/>
      <c r="ALI55" s="14"/>
      <c r="ALJ55" s="14"/>
      <c r="ALK55" s="14"/>
      <c r="ALL55" s="14"/>
      <c r="ALM55" s="14"/>
      <c r="ALN55" s="14"/>
      <c r="ALO55" s="14"/>
      <c r="ALP55" s="14"/>
      <c r="ALQ55" s="14"/>
      <c r="ALR55" s="14"/>
      <c r="ALS55" s="14"/>
      <c r="ALT55" s="14"/>
      <c r="ALU55" s="14"/>
      <c r="ALV55" s="14"/>
      <c r="ALW55" s="14"/>
      <c r="ALX55" s="14"/>
      <c r="ALY55" s="14"/>
      <c r="ALZ55" s="14"/>
      <c r="AMA55" s="14"/>
      <c r="AMB55" s="14"/>
      <c r="AMC55" s="14"/>
      <c r="AMD55" s="14"/>
      <c r="AME55" s="14"/>
      <c r="AMF55" s="14"/>
      <c r="AMG55" s="14"/>
      <c r="AMH55" s="14"/>
      <c r="AMI55" s="14"/>
      <c r="AMJ55" s="14"/>
      <c r="AMK55" s="14"/>
      <c r="AML55" s="14"/>
      <c r="AMM55" s="14"/>
      <c r="AMN55" s="14"/>
      <c r="AMO55" s="14"/>
      <c r="AMP55" s="14"/>
      <c r="AMQ55" s="14"/>
      <c r="AMR55" s="14"/>
      <c r="AMS55" s="14"/>
      <c r="AMT55" s="14"/>
      <c r="AMU55" s="14"/>
      <c r="AMV55" s="14"/>
      <c r="AMW55" s="14"/>
      <c r="AMX55" s="14"/>
      <c r="AMY55" s="14"/>
      <c r="AMZ55" s="14"/>
      <c r="ANA55" s="14"/>
      <c r="ANB55" s="14"/>
      <c r="ANC55" s="14"/>
      <c r="AND55" s="14"/>
      <c r="ANE55" s="14"/>
      <c r="ANF55" s="14"/>
      <c r="ANG55" s="14"/>
      <c r="ANH55" s="14"/>
      <c r="ANI55" s="14"/>
      <c r="ANJ55" s="14"/>
      <c r="ANK55" s="14"/>
      <c r="ANL55" s="14"/>
      <c r="ANM55" s="14"/>
      <c r="ANN55" s="14"/>
      <c r="ANO55" s="14"/>
      <c r="ANP55" s="14"/>
      <c r="ANQ55" s="14"/>
      <c r="ANR55" s="14"/>
      <c r="ANS55" s="14"/>
      <c r="ANT55" s="14"/>
      <c r="ANU55" s="14"/>
      <c r="ANV55" s="14"/>
      <c r="ANW55" s="14"/>
      <c r="ANX55" s="14"/>
      <c r="ANY55" s="14"/>
      <c r="ANZ55" s="14"/>
      <c r="AOA55" s="14"/>
      <c r="AOB55" s="14"/>
      <c r="AOC55" s="14"/>
      <c r="AOD55" s="14"/>
      <c r="AOE55" s="14"/>
      <c r="AOF55" s="14"/>
      <c r="AOG55" s="14"/>
      <c r="AOH55" s="14"/>
      <c r="AOI55" s="14"/>
      <c r="AOJ55" s="14"/>
      <c r="AOK55" s="14"/>
      <c r="AOL55" s="14"/>
      <c r="AOM55" s="14"/>
      <c r="AON55" s="14"/>
      <c r="AOO55" s="14"/>
      <c r="AOP55" s="14"/>
      <c r="AOQ55" s="14"/>
      <c r="AOR55" s="14"/>
      <c r="AOS55" s="14"/>
      <c r="AOT55" s="14"/>
      <c r="AOU55" s="14"/>
      <c r="AOV55" s="14"/>
      <c r="AOW55" s="14"/>
      <c r="AOX55" s="14"/>
      <c r="AOY55" s="14"/>
      <c r="AOZ55" s="14"/>
      <c r="APA55" s="14"/>
      <c r="APB55" s="14"/>
      <c r="APC55" s="14"/>
      <c r="APD55" s="14"/>
      <c r="APE55" s="14"/>
      <c r="APF55" s="14"/>
      <c r="APG55" s="14"/>
      <c r="APH55" s="14"/>
      <c r="API55" s="14"/>
      <c r="APJ55" s="14"/>
      <c r="APK55" s="14"/>
      <c r="APL55" s="14"/>
      <c r="APM55" s="14"/>
      <c r="APN55" s="14"/>
      <c r="APO55" s="14"/>
      <c r="APP55" s="14"/>
      <c r="APQ55" s="14"/>
      <c r="APR55" s="14"/>
      <c r="APS55" s="14"/>
      <c r="APT55" s="14"/>
      <c r="APU55" s="14"/>
      <c r="APV55" s="14"/>
      <c r="APW55" s="14"/>
      <c r="APX55" s="14"/>
      <c r="APY55" s="14"/>
      <c r="APZ55" s="14"/>
      <c r="AQA55" s="14"/>
      <c r="AQB55" s="14"/>
      <c r="AQC55" s="14"/>
      <c r="AQD55" s="14"/>
      <c r="AQE55" s="14"/>
      <c r="AQF55" s="14"/>
      <c r="AQG55" s="14"/>
      <c r="AQH55" s="14"/>
      <c r="AQI55" s="14"/>
      <c r="AQJ55" s="14"/>
      <c r="AQK55" s="14"/>
      <c r="AQL55" s="14"/>
      <c r="AQM55" s="14"/>
      <c r="AQN55" s="14"/>
      <c r="AQO55" s="14"/>
      <c r="AQP55" s="14"/>
      <c r="AQQ55" s="14"/>
      <c r="AQR55" s="14"/>
      <c r="AQS55" s="14"/>
      <c r="AQT55" s="14"/>
      <c r="AQU55" s="14"/>
      <c r="AQV55" s="14"/>
      <c r="AQW55" s="14"/>
      <c r="AQX55" s="14"/>
      <c r="AQY55" s="14"/>
      <c r="AQZ55" s="14"/>
      <c r="ARA55" s="14"/>
      <c r="ARB55" s="14"/>
      <c r="ARC55" s="14"/>
      <c r="ARD55" s="14"/>
      <c r="ARE55" s="14"/>
      <c r="ARF55" s="14"/>
      <c r="ARG55" s="14"/>
      <c r="ARH55" s="14"/>
      <c r="ARI55" s="14"/>
      <c r="ARJ55" s="14"/>
      <c r="ARK55" s="14"/>
      <c r="ARL55" s="14"/>
      <c r="ARM55" s="14"/>
      <c r="ARN55" s="14"/>
      <c r="ARO55" s="14"/>
      <c r="ARP55" s="14"/>
      <c r="ARQ55" s="14"/>
      <c r="ARR55" s="14"/>
      <c r="ARS55" s="14"/>
      <c r="ART55" s="14"/>
      <c r="ARU55" s="14"/>
      <c r="ARV55" s="14"/>
      <c r="ARW55" s="14"/>
      <c r="ARX55" s="14"/>
      <c r="ARY55" s="14"/>
      <c r="ARZ55" s="14"/>
      <c r="ASA55" s="14"/>
      <c r="ASB55" s="14"/>
      <c r="ASC55" s="14"/>
      <c r="ASD55" s="14"/>
      <c r="ASE55" s="14"/>
      <c r="ASF55" s="14"/>
      <c r="ASG55" s="14"/>
      <c r="ASH55" s="14"/>
      <c r="ASI55" s="14"/>
      <c r="ASJ55" s="14"/>
      <c r="ASK55" s="14"/>
      <c r="ASL55" s="14"/>
      <c r="ASM55" s="14"/>
      <c r="ASN55" s="14"/>
      <c r="ASO55" s="14"/>
      <c r="ASP55" s="14"/>
    </row>
    <row r="56" spans="669:1186">
      <c r="YS56" s="14"/>
      <c r="YT56" s="14"/>
      <c r="YU56" s="14"/>
      <c r="YV56" s="14"/>
      <c r="YW56" s="14"/>
      <c r="YX56" s="14"/>
      <c r="YY56" s="14"/>
      <c r="YZ56" s="14"/>
      <c r="ZA56" s="14"/>
      <c r="ZB56" s="14"/>
      <c r="ZC56" s="14"/>
      <c r="ZD56" s="14"/>
      <c r="ZE56" s="14"/>
      <c r="ZF56" s="14"/>
      <c r="ZG56" s="14"/>
      <c r="ZH56" s="14"/>
      <c r="ZI56" s="14"/>
      <c r="ZJ56" s="14"/>
      <c r="ZK56" s="14"/>
      <c r="ZL56" s="14"/>
      <c r="ZM56" s="14"/>
      <c r="ZN56" s="14"/>
      <c r="ZO56" s="14"/>
      <c r="ZP56" s="14"/>
      <c r="ZQ56" s="14"/>
      <c r="ZR56" s="14"/>
      <c r="ZS56" s="14"/>
      <c r="ZT56" s="14"/>
      <c r="ZU56" s="14"/>
      <c r="ZV56" s="14"/>
      <c r="ZW56" s="14"/>
      <c r="ZX56" s="14"/>
      <c r="ZY56" s="14"/>
      <c r="ZZ56" s="14"/>
      <c r="AAA56" s="14"/>
      <c r="AAB56" s="14"/>
      <c r="AAC56" s="14"/>
      <c r="AAD56" s="14"/>
      <c r="AAE56" s="14"/>
      <c r="AAF56" s="14"/>
      <c r="AAG56" s="14"/>
      <c r="AAH56" s="14"/>
      <c r="AAI56" s="14"/>
      <c r="AAJ56" s="14"/>
      <c r="AAK56" s="14"/>
      <c r="AAL56" s="14"/>
      <c r="AAM56" s="14"/>
      <c r="AAN56" s="14"/>
      <c r="AAO56" s="14"/>
      <c r="AAP56" s="14"/>
      <c r="AAQ56" s="14"/>
      <c r="AAR56" s="14"/>
      <c r="AAS56" s="14"/>
      <c r="AAT56" s="14"/>
      <c r="AAU56" s="14"/>
      <c r="AAV56" s="14"/>
      <c r="AAW56" s="14"/>
      <c r="AAX56" s="14"/>
      <c r="AAY56" s="14"/>
      <c r="AAZ56" s="14"/>
      <c r="ABA56" s="14"/>
      <c r="ABB56" s="14"/>
      <c r="ABC56" s="14"/>
      <c r="ABD56" s="14"/>
      <c r="ABE56" s="14"/>
      <c r="ABF56" s="14"/>
      <c r="ABG56" s="14"/>
      <c r="ABH56" s="14"/>
      <c r="ABI56" s="14"/>
      <c r="ABJ56" s="14"/>
      <c r="ABK56" s="14"/>
      <c r="ABL56" s="14"/>
      <c r="ABM56" s="14"/>
      <c r="ABN56" s="14"/>
      <c r="ABO56" s="14"/>
      <c r="ABP56" s="14"/>
      <c r="ABQ56" s="14"/>
      <c r="ABR56" s="14"/>
      <c r="ABS56" s="14"/>
      <c r="ABT56" s="14"/>
      <c r="ABU56" s="14"/>
      <c r="ABV56" s="14"/>
      <c r="ABW56" s="14"/>
      <c r="ABX56" s="14"/>
      <c r="ABY56" s="14"/>
      <c r="ABZ56" s="14"/>
      <c r="ACA56" s="14"/>
      <c r="ACB56" s="14"/>
      <c r="ACC56" s="14"/>
      <c r="ACD56" s="14"/>
      <c r="ACE56" s="14"/>
      <c r="ACF56" s="14"/>
      <c r="ACG56" s="14"/>
      <c r="ACH56" s="14"/>
      <c r="ACI56" s="14"/>
      <c r="ACJ56" s="14"/>
      <c r="ACK56" s="14"/>
      <c r="ACL56" s="14"/>
      <c r="ACM56" s="14"/>
      <c r="ACN56" s="14"/>
      <c r="ACO56" s="14"/>
      <c r="ACP56" s="14"/>
      <c r="ACQ56" s="14"/>
      <c r="ACR56" s="14"/>
      <c r="ACS56" s="14"/>
      <c r="ACT56" s="14"/>
      <c r="ACU56" s="14"/>
      <c r="ACV56" s="14"/>
      <c r="ACW56" s="14"/>
      <c r="ACX56" s="14"/>
      <c r="ACY56" s="14"/>
      <c r="ACZ56" s="14"/>
      <c r="ADA56" s="14"/>
      <c r="ADB56" s="14"/>
      <c r="ADC56" s="14"/>
      <c r="ADD56" s="14"/>
      <c r="ADE56" s="14"/>
      <c r="ADF56" s="14"/>
      <c r="ADG56" s="14"/>
      <c r="ADH56" s="14"/>
      <c r="ADI56" s="14"/>
      <c r="ADJ56" s="14"/>
      <c r="ADK56" s="14"/>
      <c r="ADL56" s="14"/>
      <c r="ADM56" s="14"/>
      <c r="ADN56" s="14"/>
      <c r="ADO56" s="14"/>
      <c r="ADP56" s="14"/>
      <c r="ADQ56" s="14"/>
      <c r="ADR56" s="14"/>
      <c r="ADS56" s="14"/>
      <c r="ADT56" s="14"/>
      <c r="ADU56" s="14"/>
      <c r="ADV56" s="14"/>
      <c r="ADW56" s="14"/>
      <c r="ADX56" s="14"/>
      <c r="ADY56" s="14"/>
      <c r="ADZ56" s="14"/>
      <c r="AEA56" s="14"/>
      <c r="AEB56" s="14"/>
      <c r="AEC56" s="14"/>
      <c r="AED56" s="14"/>
      <c r="AEE56" s="14"/>
      <c r="AEF56" s="14"/>
      <c r="AEG56" s="14"/>
      <c r="AEH56" s="14"/>
      <c r="AEI56" s="14"/>
      <c r="AEJ56" s="14"/>
      <c r="AEK56" s="14"/>
      <c r="AEL56" s="14"/>
      <c r="AEM56" s="14"/>
      <c r="AEN56" s="14"/>
      <c r="AEO56" s="14"/>
      <c r="AEP56" s="14"/>
      <c r="AEQ56" s="14"/>
      <c r="AER56" s="14"/>
      <c r="AES56" s="14"/>
      <c r="AET56" s="14"/>
      <c r="AEU56" s="14"/>
      <c r="AEV56" s="14"/>
      <c r="AEW56" s="14"/>
      <c r="AEX56" s="14"/>
      <c r="AEY56" s="14"/>
      <c r="AEZ56" s="14"/>
      <c r="AFA56" s="14"/>
      <c r="AFB56" s="14"/>
      <c r="AFC56" s="14"/>
      <c r="AFD56" s="14"/>
      <c r="AFE56" s="14"/>
      <c r="AFF56" s="14"/>
      <c r="AFG56" s="14"/>
      <c r="AFH56" s="14"/>
      <c r="AFI56" s="14"/>
      <c r="AFJ56" s="14"/>
      <c r="AFK56" s="14"/>
      <c r="AFL56" s="14"/>
      <c r="AFM56" s="14"/>
      <c r="AFN56" s="14"/>
      <c r="AFO56" s="14"/>
      <c r="AFP56" s="14"/>
      <c r="AFQ56" s="14"/>
      <c r="AFR56" s="14"/>
      <c r="AFS56" s="14"/>
      <c r="AFT56" s="14"/>
      <c r="AFU56" s="14"/>
      <c r="AFV56" s="14"/>
      <c r="AFW56" s="14"/>
      <c r="AFX56" s="14"/>
      <c r="AFY56" s="14"/>
      <c r="AFZ56" s="14"/>
      <c r="AGA56" s="14"/>
      <c r="AGB56" s="14"/>
      <c r="AGC56" s="14"/>
      <c r="AGD56" s="14"/>
      <c r="AGE56" s="14"/>
      <c r="AGF56" s="14"/>
      <c r="AGG56" s="14"/>
      <c r="AGH56" s="14"/>
      <c r="AGI56" s="14"/>
      <c r="AGJ56" s="14"/>
      <c r="AGK56" s="14"/>
      <c r="AGL56" s="14"/>
      <c r="AGM56" s="14"/>
      <c r="AGN56" s="14"/>
      <c r="AGO56" s="14"/>
      <c r="AGP56" s="14"/>
      <c r="AGQ56" s="14"/>
      <c r="AGR56" s="14"/>
      <c r="AGS56" s="14"/>
      <c r="AGT56" s="14"/>
      <c r="AGU56" s="14"/>
      <c r="AGV56" s="14"/>
      <c r="AGW56" s="14"/>
      <c r="AGX56" s="14"/>
      <c r="AGY56" s="14"/>
      <c r="AGZ56" s="14"/>
      <c r="AHA56" s="14"/>
      <c r="AHB56" s="14"/>
      <c r="AHC56" s="14"/>
      <c r="AHD56" s="14"/>
      <c r="AHE56" s="14"/>
      <c r="AHF56" s="14"/>
      <c r="AHG56" s="14"/>
      <c r="AHH56" s="14"/>
      <c r="AHI56" s="14"/>
      <c r="AHJ56" s="14"/>
      <c r="AHK56" s="14"/>
      <c r="AHL56" s="14"/>
      <c r="AHM56" s="14"/>
      <c r="AHN56" s="14"/>
      <c r="AHO56" s="14"/>
      <c r="AHP56" s="14"/>
      <c r="AHQ56" s="14"/>
      <c r="AHR56" s="14"/>
      <c r="AHS56" s="14"/>
      <c r="AHT56" s="14"/>
      <c r="AHU56" s="14"/>
      <c r="AHV56" s="14"/>
      <c r="AHW56" s="14"/>
      <c r="AHX56" s="14"/>
      <c r="AHY56" s="14"/>
      <c r="AHZ56" s="14"/>
      <c r="AIA56" s="14"/>
      <c r="AIB56" s="14"/>
      <c r="AIC56" s="14"/>
      <c r="AID56" s="14"/>
      <c r="AIE56" s="14"/>
      <c r="AIF56" s="14"/>
      <c r="AIG56" s="14"/>
      <c r="AIH56" s="14"/>
      <c r="AII56" s="14"/>
      <c r="AIJ56" s="14"/>
      <c r="AIK56" s="14"/>
      <c r="AIL56" s="14"/>
      <c r="AIM56" s="14"/>
      <c r="AIN56" s="14"/>
      <c r="AIO56" s="14"/>
      <c r="AIP56" s="14"/>
      <c r="AIQ56" s="14"/>
      <c r="AIR56" s="14"/>
      <c r="AIS56" s="14"/>
      <c r="AIT56" s="14"/>
      <c r="AIU56" s="14"/>
      <c r="AIV56" s="14"/>
      <c r="AIW56" s="14"/>
      <c r="AIX56" s="14"/>
      <c r="AIY56" s="14"/>
      <c r="AIZ56" s="14"/>
      <c r="AJA56" s="14"/>
      <c r="AJB56" s="14"/>
      <c r="AJC56" s="14"/>
      <c r="AJD56" s="14"/>
      <c r="AJE56" s="14"/>
      <c r="AJF56" s="14"/>
      <c r="AJG56" s="14"/>
      <c r="AJH56" s="14"/>
      <c r="AJI56" s="14"/>
      <c r="AJJ56" s="14"/>
      <c r="AJK56" s="14"/>
      <c r="AJL56" s="14"/>
      <c r="AJM56" s="14"/>
      <c r="AJN56" s="14"/>
      <c r="AJO56" s="14"/>
      <c r="AJP56" s="14"/>
      <c r="AJQ56" s="14"/>
      <c r="AJR56" s="14"/>
      <c r="AJS56" s="14"/>
      <c r="AJT56" s="14"/>
      <c r="AJU56" s="14"/>
      <c r="AJV56" s="14"/>
      <c r="AJW56" s="14"/>
      <c r="AJX56" s="14"/>
      <c r="AJY56" s="14"/>
      <c r="AJZ56" s="14"/>
      <c r="AKA56" s="14"/>
      <c r="AKB56" s="14"/>
      <c r="AKC56" s="14"/>
      <c r="AKD56" s="14"/>
      <c r="AKE56" s="14"/>
      <c r="AKF56" s="14"/>
      <c r="AKG56" s="14"/>
      <c r="AKH56" s="14"/>
      <c r="AKI56" s="14"/>
      <c r="AKJ56" s="14"/>
      <c r="AKK56" s="14"/>
      <c r="AKL56" s="14"/>
      <c r="AKM56" s="14"/>
      <c r="AKN56" s="14"/>
      <c r="AKO56" s="14"/>
      <c r="AKP56" s="14"/>
      <c r="AKQ56" s="14"/>
      <c r="AKR56" s="14"/>
      <c r="AKS56" s="14"/>
      <c r="AKT56" s="14"/>
      <c r="AKU56" s="14"/>
      <c r="AKV56" s="14"/>
      <c r="AKW56" s="14"/>
      <c r="AKX56" s="14"/>
      <c r="AKY56" s="14"/>
      <c r="AKZ56" s="14"/>
      <c r="ALA56" s="14"/>
      <c r="ALB56" s="14"/>
      <c r="ALC56" s="14"/>
      <c r="ALD56" s="14"/>
      <c r="ALE56" s="14"/>
      <c r="ALF56" s="14"/>
      <c r="ALG56" s="14"/>
      <c r="ALH56" s="14"/>
      <c r="ALI56" s="14"/>
      <c r="ALJ56" s="14"/>
      <c r="ALK56" s="14"/>
      <c r="ALL56" s="14"/>
      <c r="ALM56" s="14"/>
      <c r="ALN56" s="14"/>
      <c r="ALO56" s="14"/>
      <c r="ALP56" s="14"/>
      <c r="ALQ56" s="14"/>
      <c r="ALR56" s="14"/>
      <c r="ALS56" s="14"/>
      <c r="ALT56" s="14"/>
      <c r="ALU56" s="14"/>
      <c r="ALV56" s="14"/>
      <c r="ALW56" s="14"/>
      <c r="ALX56" s="14"/>
      <c r="ALY56" s="14"/>
      <c r="ALZ56" s="14"/>
      <c r="AMA56" s="14"/>
      <c r="AMB56" s="14"/>
      <c r="AMC56" s="14"/>
      <c r="AMD56" s="14"/>
      <c r="AME56" s="14"/>
      <c r="AMF56" s="14"/>
      <c r="AMG56" s="14"/>
      <c r="AMH56" s="14"/>
      <c r="AMI56" s="14"/>
      <c r="AMJ56" s="14"/>
      <c r="AMK56" s="14"/>
      <c r="AML56" s="14"/>
      <c r="AMM56" s="14"/>
      <c r="AMN56" s="14"/>
      <c r="AMO56" s="14"/>
      <c r="AMP56" s="14"/>
      <c r="AMQ56" s="14"/>
      <c r="AMR56" s="14"/>
      <c r="AMS56" s="14"/>
      <c r="AMT56" s="14"/>
      <c r="AMU56" s="14"/>
      <c r="AMV56" s="14"/>
      <c r="AMW56" s="14"/>
      <c r="AMX56" s="14"/>
      <c r="AMY56" s="14"/>
      <c r="AMZ56" s="14"/>
      <c r="ANA56" s="14"/>
      <c r="ANB56" s="14"/>
      <c r="ANC56" s="14"/>
      <c r="AND56" s="14"/>
      <c r="ANE56" s="14"/>
      <c r="ANF56" s="14"/>
      <c r="ANG56" s="14"/>
      <c r="ANH56" s="14"/>
      <c r="ANI56" s="14"/>
      <c r="ANJ56" s="14"/>
      <c r="ANK56" s="14"/>
      <c r="ANL56" s="14"/>
      <c r="ANM56" s="14"/>
      <c r="ANN56" s="14"/>
      <c r="ANO56" s="14"/>
      <c r="ANP56" s="14"/>
      <c r="ANQ56" s="14"/>
      <c r="ANR56" s="14"/>
      <c r="ANS56" s="14"/>
      <c r="ANT56" s="14"/>
      <c r="ANU56" s="14"/>
      <c r="ANV56" s="14"/>
      <c r="ANW56" s="14"/>
      <c r="ANX56" s="14"/>
      <c r="ANY56" s="14"/>
      <c r="ANZ56" s="14"/>
      <c r="AOA56" s="14"/>
      <c r="AOB56" s="14"/>
      <c r="AOC56" s="14"/>
      <c r="AOD56" s="14"/>
      <c r="AOE56" s="14"/>
      <c r="AOF56" s="14"/>
      <c r="AOG56" s="14"/>
      <c r="AOH56" s="14"/>
      <c r="AOI56" s="14"/>
      <c r="AOJ56" s="14"/>
      <c r="AOK56" s="14"/>
      <c r="AOL56" s="14"/>
      <c r="AOM56" s="14"/>
      <c r="AON56" s="14"/>
      <c r="AOO56" s="14"/>
      <c r="AOP56" s="14"/>
      <c r="AOQ56" s="14"/>
      <c r="AOR56" s="14"/>
      <c r="AOS56" s="14"/>
      <c r="AOT56" s="14"/>
      <c r="AOU56" s="14"/>
      <c r="AOV56" s="14"/>
      <c r="AOW56" s="14"/>
      <c r="AOX56" s="14"/>
      <c r="AOY56" s="14"/>
      <c r="AOZ56" s="14"/>
      <c r="APA56" s="14"/>
      <c r="APB56" s="14"/>
      <c r="APC56" s="14"/>
      <c r="APD56" s="14"/>
      <c r="APE56" s="14"/>
      <c r="APF56" s="14"/>
      <c r="APG56" s="14"/>
      <c r="APH56" s="14"/>
      <c r="API56" s="14"/>
      <c r="APJ56" s="14"/>
      <c r="APK56" s="14"/>
      <c r="APL56" s="14"/>
      <c r="APM56" s="14"/>
      <c r="APN56" s="14"/>
      <c r="APO56" s="14"/>
      <c r="APP56" s="14"/>
      <c r="APQ56" s="14"/>
      <c r="APR56" s="14"/>
      <c r="APS56" s="14"/>
      <c r="APT56" s="14"/>
      <c r="APU56" s="14"/>
      <c r="APV56" s="14"/>
      <c r="APW56" s="14"/>
      <c r="APX56" s="14"/>
      <c r="APY56" s="14"/>
      <c r="APZ56" s="14"/>
      <c r="AQA56" s="14"/>
      <c r="AQB56" s="14"/>
      <c r="AQC56" s="14"/>
      <c r="AQD56" s="14"/>
      <c r="AQE56" s="14"/>
      <c r="AQF56" s="14"/>
      <c r="AQG56" s="14"/>
      <c r="AQH56" s="14"/>
      <c r="AQI56" s="14"/>
      <c r="AQJ56" s="14"/>
      <c r="AQK56" s="14"/>
      <c r="AQL56" s="14"/>
      <c r="AQM56" s="14"/>
      <c r="AQN56" s="14"/>
      <c r="AQO56" s="14"/>
      <c r="AQP56" s="14"/>
      <c r="AQQ56" s="14"/>
      <c r="AQR56" s="14"/>
      <c r="AQS56" s="14"/>
      <c r="AQT56" s="14"/>
      <c r="AQU56" s="14"/>
      <c r="AQV56" s="14"/>
      <c r="AQW56" s="14"/>
      <c r="AQX56" s="14"/>
      <c r="AQY56" s="14"/>
      <c r="AQZ56" s="14"/>
      <c r="ARA56" s="14"/>
      <c r="ARB56" s="14"/>
      <c r="ARC56" s="14"/>
      <c r="ARD56" s="14"/>
      <c r="ARE56" s="14"/>
      <c r="ARF56" s="14"/>
      <c r="ARG56" s="14"/>
      <c r="ARH56" s="14"/>
      <c r="ARI56" s="14"/>
      <c r="ARJ56" s="14"/>
      <c r="ARK56" s="14"/>
      <c r="ARL56" s="14"/>
      <c r="ARM56" s="14"/>
      <c r="ARN56" s="14"/>
      <c r="ARO56" s="14"/>
      <c r="ARP56" s="14"/>
      <c r="ARQ56" s="14"/>
      <c r="ARR56" s="14"/>
      <c r="ARS56" s="14"/>
      <c r="ART56" s="14"/>
      <c r="ARU56" s="14"/>
      <c r="ARV56" s="14"/>
      <c r="ARW56" s="14"/>
      <c r="ARX56" s="14"/>
      <c r="ARY56" s="14"/>
      <c r="ARZ56" s="14"/>
      <c r="ASA56" s="14"/>
      <c r="ASB56" s="14"/>
      <c r="ASC56" s="14"/>
      <c r="ASD56" s="14"/>
      <c r="ASE56" s="14"/>
      <c r="ASF56" s="14"/>
      <c r="ASG56" s="14"/>
      <c r="ASH56" s="14"/>
      <c r="ASI56" s="14"/>
      <c r="ASJ56" s="14"/>
      <c r="ASK56" s="14"/>
      <c r="ASL56" s="14"/>
      <c r="ASM56" s="14"/>
      <c r="ASN56" s="14"/>
      <c r="ASO56" s="14"/>
      <c r="ASP56" s="14"/>
    </row>
    <row r="57" spans="669:1186">
      <c r="YS57" s="14"/>
      <c r="YT57" s="14"/>
      <c r="YU57" s="14"/>
      <c r="YV57" s="14"/>
      <c r="YW57" s="14"/>
      <c r="YX57" s="14"/>
      <c r="YY57" s="14"/>
      <c r="YZ57" s="14"/>
      <c r="ZA57" s="14"/>
      <c r="ZB57" s="14"/>
      <c r="ZC57" s="14"/>
      <c r="ZD57" s="14"/>
      <c r="ZE57" s="14"/>
      <c r="ZF57" s="14"/>
      <c r="ZG57" s="14"/>
      <c r="ZH57" s="14"/>
      <c r="ZI57" s="14"/>
      <c r="ZJ57" s="14"/>
      <c r="ZK57" s="14"/>
      <c r="ZL57" s="14"/>
      <c r="ZM57" s="14"/>
      <c r="ZN57" s="14"/>
      <c r="ZO57" s="14"/>
      <c r="ZP57" s="14"/>
      <c r="ZQ57" s="14"/>
      <c r="ZR57" s="14"/>
      <c r="ZS57" s="14"/>
      <c r="ZT57" s="14"/>
      <c r="ZU57" s="14"/>
      <c r="ZV57" s="14"/>
      <c r="ZW57" s="14"/>
      <c r="ZX57" s="14"/>
      <c r="ZY57" s="14"/>
      <c r="ZZ57" s="14"/>
      <c r="AAA57" s="14"/>
      <c r="AAB57" s="14"/>
      <c r="AAC57" s="14"/>
      <c r="AAD57" s="14"/>
      <c r="AAE57" s="14"/>
      <c r="AAF57" s="14"/>
      <c r="AAG57" s="14"/>
      <c r="AAH57" s="14"/>
      <c r="AAI57" s="14"/>
      <c r="AAJ57" s="14"/>
      <c r="AAK57" s="14"/>
      <c r="AAL57" s="14"/>
      <c r="AAM57" s="14"/>
      <c r="AAN57" s="14"/>
      <c r="AAO57" s="14"/>
      <c r="AAP57" s="14"/>
      <c r="AAQ57" s="14"/>
      <c r="AAR57" s="14"/>
      <c r="AAS57" s="14"/>
      <c r="AAT57" s="14"/>
      <c r="AAU57" s="14"/>
      <c r="AAV57" s="14"/>
      <c r="AAW57" s="14"/>
      <c r="AAX57" s="14"/>
      <c r="AAY57" s="14"/>
      <c r="AAZ57" s="14"/>
      <c r="ABA57" s="14"/>
      <c r="ABB57" s="14"/>
      <c r="ABC57" s="14"/>
      <c r="ABD57" s="14"/>
      <c r="ABE57" s="14"/>
      <c r="ABF57" s="14"/>
      <c r="ABG57" s="14"/>
      <c r="ABH57" s="14"/>
      <c r="ABI57" s="14"/>
      <c r="ABJ57" s="14"/>
      <c r="ABK57" s="14"/>
      <c r="ABL57" s="14"/>
      <c r="ABM57" s="14"/>
      <c r="ABN57" s="14"/>
      <c r="ABO57" s="14"/>
      <c r="ABP57" s="14"/>
      <c r="ABQ57" s="14"/>
      <c r="ABR57" s="14"/>
      <c r="ABS57" s="14"/>
      <c r="ABT57" s="14"/>
      <c r="ABU57" s="14"/>
      <c r="ABV57" s="14"/>
      <c r="ABW57" s="14"/>
      <c r="ABX57" s="14"/>
      <c r="ABY57" s="14"/>
      <c r="ABZ57" s="14"/>
      <c r="ACA57" s="14"/>
      <c r="ACB57" s="14"/>
      <c r="ACC57" s="14"/>
      <c r="ACD57" s="14"/>
      <c r="ACE57" s="14"/>
      <c r="ACF57" s="14"/>
      <c r="ACG57" s="14"/>
      <c r="ACH57" s="14"/>
      <c r="ACI57" s="14"/>
      <c r="ACJ57" s="14"/>
      <c r="ACK57" s="14"/>
      <c r="ACL57" s="14"/>
      <c r="ACM57" s="14"/>
      <c r="ACN57" s="14"/>
      <c r="ACO57" s="14"/>
      <c r="ACP57" s="14"/>
      <c r="ACQ57" s="14"/>
      <c r="ACR57" s="14"/>
      <c r="ACS57" s="14"/>
      <c r="ACT57" s="14"/>
      <c r="ACU57" s="14"/>
      <c r="ACV57" s="14"/>
      <c r="ACW57" s="14"/>
      <c r="ACX57" s="14"/>
      <c r="ACY57" s="14"/>
      <c r="ACZ57" s="14"/>
      <c r="ADA57" s="14"/>
      <c r="ADB57" s="14"/>
      <c r="ADC57" s="14"/>
      <c r="ADD57" s="14"/>
      <c r="ADE57" s="14"/>
      <c r="ADF57" s="14"/>
      <c r="ADG57" s="14"/>
      <c r="ADH57" s="14"/>
      <c r="ADI57" s="14"/>
      <c r="ADJ57" s="14"/>
      <c r="ADK57" s="14"/>
      <c r="ADL57" s="14"/>
      <c r="ADM57" s="14"/>
      <c r="ADN57" s="14"/>
      <c r="ADO57" s="14"/>
      <c r="ADP57" s="14"/>
      <c r="ADQ57" s="14"/>
      <c r="ADR57" s="14"/>
      <c r="ADS57" s="14"/>
      <c r="ADT57" s="14"/>
      <c r="ADU57" s="14"/>
      <c r="ADV57" s="14"/>
      <c r="ADW57" s="14"/>
      <c r="ADX57" s="14"/>
      <c r="ADY57" s="14"/>
      <c r="ADZ57" s="14"/>
      <c r="AEA57" s="14"/>
      <c r="AEB57" s="14"/>
      <c r="AEC57" s="14"/>
      <c r="AED57" s="14"/>
      <c r="AEE57" s="14"/>
      <c r="AEF57" s="14"/>
      <c r="AEG57" s="14"/>
      <c r="AEH57" s="14"/>
      <c r="AEI57" s="14"/>
      <c r="AEJ57" s="14"/>
      <c r="AEK57" s="14"/>
      <c r="AEL57" s="14"/>
      <c r="AEM57" s="14"/>
      <c r="AEN57" s="14"/>
      <c r="AEO57" s="14"/>
      <c r="AEP57" s="14"/>
      <c r="AEQ57" s="14"/>
      <c r="AER57" s="14"/>
      <c r="AES57" s="14"/>
      <c r="AET57" s="14"/>
      <c r="AEU57" s="14"/>
      <c r="AEV57" s="14"/>
      <c r="AEW57" s="14"/>
      <c r="AEX57" s="14"/>
      <c r="AEY57" s="14"/>
      <c r="AEZ57" s="14"/>
      <c r="AFA57" s="14"/>
      <c r="AFB57" s="14"/>
      <c r="AFC57" s="14"/>
      <c r="AFD57" s="14"/>
      <c r="AFE57" s="14"/>
      <c r="AFF57" s="14"/>
      <c r="AFG57" s="14"/>
      <c r="AFH57" s="14"/>
      <c r="AFI57" s="14"/>
      <c r="AFJ57" s="14"/>
      <c r="AFK57" s="14"/>
      <c r="AFL57" s="14"/>
      <c r="AFM57" s="14"/>
      <c r="AFN57" s="14"/>
      <c r="AFO57" s="14"/>
      <c r="AFP57" s="14"/>
      <c r="AFQ57" s="14"/>
      <c r="AFR57" s="14"/>
      <c r="AFS57" s="14"/>
      <c r="AFT57" s="14"/>
      <c r="AFU57" s="14"/>
      <c r="AFV57" s="14"/>
      <c r="AFW57" s="14"/>
      <c r="AFX57" s="14"/>
      <c r="AFY57" s="14"/>
      <c r="AFZ57" s="14"/>
      <c r="AGA57" s="14"/>
      <c r="AGB57" s="14"/>
      <c r="AGC57" s="14"/>
      <c r="AGD57" s="14"/>
      <c r="AGE57" s="14"/>
      <c r="AGF57" s="14"/>
      <c r="AGG57" s="14"/>
      <c r="AGH57" s="14"/>
      <c r="AGI57" s="14"/>
      <c r="AGJ57" s="14"/>
      <c r="AGK57" s="14"/>
      <c r="AGL57" s="14"/>
      <c r="AGM57" s="14"/>
      <c r="AGN57" s="14"/>
      <c r="AGO57" s="14"/>
      <c r="AGP57" s="14"/>
      <c r="AGQ57" s="14"/>
      <c r="AGR57" s="14"/>
      <c r="AGS57" s="14"/>
      <c r="AGT57" s="14"/>
      <c r="AGU57" s="14"/>
      <c r="AGV57" s="14"/>
      <c r="AGW57" s="14"/>
      <c r="AGX57" s="14"/>
      <c r="AGY57" s="14"/>
      <c r="AGZ57" s="14"/>
      <c r="AHA57" s="14"/>
      <c r="AHB57" s="14"/>
      <c r="AHC57" s="14"/>
      <c r="AHD57" s="14"/>
      <c r="AHE57" s="14"/>
      <c r="AHF57" s="14"/>
      <c r="AHG57" s="14"/>
      <c r="AHH57" s="14"/>
      <c r="AHI57" s="14"/>
      <c r="AHJ57" s="14"/>
      <c r="AHK57" s="14"/>
      <c r="AHL57" s="14"/>
      <c r="AHM57" s="14"/>
      <c r="AHN57" s="14"/>
      <c r="AHO57" s="14"/>
      <c r="AHP57" s="14"/>
      <c r="AHQ57" s="14"/>
      <c r="AHR57" s="14"/>
      <c r="AHS57" s="14"/>
      <c r="AHT57" s="14"/>
      <c r="AHU57" s="14"/>
      <c r="AHV57" s="14"/>
      <c r="AHW57" s="14"/>
      <c r="AHX57" s="14"/>
      <c r="AHY57" s="14"/>
      <c r="AHZ57" s="14"/>
      <c r="AIA57" s="14"/>
      <c r="AIB57" s="14"/>
      <c r="AIC57" s="14"/>
      <c r="AID57" s="14"/>
      <c r="AIE57" s="14"/>
      <c r="AIF57" s="14"/>
      <c r="AIG57" s="14"/>
      <c r="AIH57" s="14"/>
      <c r="AII57" s="14"/>
      <c r="AIJ57" s="14"/>
      <c r="AIK57" s="14"/>
      <c r="AIL57" s="14"/>
      <c r="AIM57" s="14"/>
      <c r="AIN57" s="14"/>
      <c r="AIO57" s="14"/>
      <c r="AIP57" s="14"/>
      <c r="AIQ57" s="14"/>
      <c r="AIR57" s="14"/>
      <c r="AIS57" s="14"/>
      <c r="AIT57" s="14"/>
      <c r="AIU57" s="14"/>
      <c r="AIV57" s="14"/>
      <c r="AIW57" s="14"/>
      <c r="AIX57" s="14"/>
      <c r="AIY57" s="14"/>
      <c r="AIZ57" s="14"/>
      <c r="AJA57" s="14"/>
      <c r="AJB57" s="14"/>
      <c r="AJC57" s="14"/>
      <c r="AJD57" s="14"/>
      <c r="AJE57" s="14"/>
      <c r="AJF57" s="14"/>
      <c r="AJG57" s="14"/>
      <c r="AJH57" s="14"/>
      <c r="AJI57" s="14"/>
      <c r="AJJ57" s="14"/>
      <c r="AJK57" s="14"/>
      <c r="AJL57" s="14"/>
      <c r="AJM57" s="14"/>
      <c r="AJN57" s="14"/>
      <c r="AJO57" s="14"/>
      <c r="AJP57" s="14"/>
      <c r="AJQ57" s="14"/>
      <c r="AJR57" s="14"/>
      <c r="AJS57" s="14"/>
      <c r="AJT57" s="14"/>
      <c r="AJU57" s="14"/>
      <c r="AJV57" s="14"/>
      <c r="AJW57" s="14"/>
      <c r="AJX57" s="14"/>
      <c r="AJY57" s="14"/>
      <c r="AJZ57" s="14"/>
      <c r="AKA57" s="14"/>
      <c r="AKB57" s="14"/>
      <c r="AKC57" s="14"/>
      <c r="AKD57" s="14"/>
      <c r="AKE57" s="14"/>
      <c r="AKF57" s="14"/>
      <c r="AKG57" s="14"/>
      <c r="AKH57" s="14"/>
      <c r="AKI57" s="14"/>
      <c r="AKJ57" s="14"/>
      <c r="AKK57" s="14"/>
      <c r="AKL57" s="14"/>
      <c r="AKM57" s="14"/>
      <c r="AKN57" s="14"/>
      <c r="AKO57" s="14"/>
      <c r="AKP57" s="14"/>
      <c r="AKQ57" s="14"/>
      <c r="AKR57" s="14"/>
      <c r="AKS57" s="14"/>
      <c r="AKT57" s="14"/>
      <c r="AKU57" s="14"/>
      <c r="AKV57" s="14"/>
      <c r="AKW57" s="14"/>
      <c r="AKX57" s="14"/>
      <c r="AKY57" s="14"/>
      <c r="AKZ57" s="14"/>
      <c r="ALA57" s="14"/>
      <c r="ALB57" s="14"/>
      <c r="ALC57" s="14"/>
      <c r="ALD57" s="14"/>
      <c r="ALE57" s="14"/>
      <c r="ALF57" s="14"/>
      <c r="ALG57" s="14"/>
      <c r="ALH57" s="14"/>
      <c r="ALI57" s="14"/>
      <c r="ALJ57" s="14"/>
      <c r="ALK57" s="14"/>
      <c r="ALL57" s="14"/>
      <c r="ALM57" s="14"/>
      <c r="ALN57" s="14"/>
      <c r="ALO57" s="14"/>
      <c r="ALP57" s="14"/>
      <c r="ALQ57" s="14"/>
      <c r="ALR57" s="14"/>
      <c r="ALS57" s="14"/>
      <c r="ALT57" s="14"/>
      <c r="ALU57" s="14"/>
      <c r="ALV57" s="14"/>
      <c r="ALW57" s="14"/>
      <c r="ALX57" s="14"/>
      <c r="ALY57" s="14"/>
      <c r="ALZ57" s="14"/>
      <c r="AMA57" s="14"/>
      <c r="AMB57" s="14"/>
      <c r="AMC57" s="14"/>
      <c r="AMD57" s="14"/>
      <c r="AME57" s="14"/>
      <c r="AMF57" s="14"/>
      <c r="AMG57" s="14"/>
      <c r="AMH57" s="14"/>
      <c r="AMI57" s="14"/>
      <c r="AMJ57" s="14"/>
      <c r="AMK57" s="14"/>
      <c r="AML57" s="14"/>
      <c r="AMM57" s="14"/>
      <c r="AMN57" s="14"/>
      <c r="AMO57" s="14"/>
      <c r="AMP57" s="14"/>
      <c r="AMQ57" s="14"/>
      <c r="AMR57" s="14"/>
      <c r="AMS57" s="14"/>
      <c r="AMT57" s="14"/>
      <c r="AMU57" s="14"/>
      <c r="AMV57" s="14"/>
      <c r="AMW57" s="14"/>
      <c r="AMX57" s="14"/>
      <c r="AMY57" s="14"/>
      <c r="AMZ57" s="14"/>
      <c r="ANA57" s="14"/>
      <c r="ANB57" s="14"/>
      <c r="ANC57" s="14"/>
      <c r="AND57" s="14"/>
      <c r="ANE57" s="14"/>
      <c r="ANF57" s="14"/>
      <c r="ANG57" s="14"/>
      <c r="ANH57" s="14"/>
      <c r="ANI57" s="14"/>
      <c r="ANJ57" s="14"/>
      <c r="ANK57" s="14"/>
      <c r="ANL57" s="14"/>
      <c r="ANM57" s="14"/>
      <c r="ANN57" s="14"/>
      <c r="ANO57" s="14"/>
      <c r="ANP57" s="14"/>
      <c r="ANQ57" s="14"/>
      <c r="ANR57" s="14"/>
      <c r="ANS57" s="14"/>
      <c r="ANT57" s="14"/>
      <c r="ANU57" s="14"/>
      <c r="ANV57" s="14"/>
      <c r="ANW57" s="14"/>
      <c r="ANX57" s="14"/>
      <c r="ANY57" s="14"/>
      <c r="ANZ57" s="14"/>
      <c r="AOA57" s="14"/>
      <c r="AOB57" s="14"/>
      <c r="AOC57" s="14"/>
      <c r="AOD57" s="14"/>
      <c r="AOE57" s="14"/>
      <c r="AOF57" s="14"/>
      <c r="AOG57" s="14"/>
      <c r="AOH57" s="14"/>
      <c r="AOI57" s="14"/>
      <c r="AOJ57" s="14"/>
      <c r="AOK57" s="14"/>
      <c r="AOL57" s="14"/>
      <c r="AOM57" s="14"/>
      <c r="AON57" s="14"/>
      <c r="AOO57" s="14"/>
      <c r="AOP57" s="14"/>
      <c r="AOQ57" s="14"/>
      <c r="AOR57" s="14"/>
      <c r="AOS57" s="14"/>
      <c r="AOT57" s="14"/>
      <c r="AOU57" s="14"/>
      <c r="AOV57" s="14"/>
      <c r="AOW57" s="14"/>
      <c r="AOX57" s="14"/>
      <c r="AOY57" s="14"/>
      <c r="AOZ57" s="14"/>
      <c r="APA57" s="14"/>
      <c r="APB57" s="14"/>
      <c r="APC57" s="14"/>
      <c r="APD57" s="14"/>
      <c r="APE57" s="14"/>
      <c r="APF57" s="14"/>
      <c r="APG57" s="14"/>
      <c r="APH57" s="14"/>
      <c r="API57" s="14"/>
      <c r="APJ57" s="14"/>
      <c r="APK57" s="14"/>
      <c r="APL57" s="14"/>
      <c r="APM57" s="14"/>
      <c r="APN57" s="14"/>
      <c r="APO57" s="14"/>
      <c r="APP57" s="14"/>
      <c r="APQ57" s="14"/>
      <c r="APR57" s="14"/>
      <c r="APS57" s="14"/>
      <c r="APT57" s="14"/>
      <c r="APU57" s="14"/>
      <c r="APV57" s="14"/>
      <c r="APW57" s="14"/>
      <c r="APX57" s="14"/>
      <c r="APY57" s="14"/>
      <c r="APZ57" s="14"/>
      <c r="AQA57" s="14"/>
      <c r="AQB57" s="14"/>
      <c r="AQC57" s="14"/>
      <c r="AQD57" s="14"/>
      <c r="AQE57" s="14"/>
      <c r="AQF57" s="14"/>
      <c r="AQG57" s="14"/>
      <c r="AQH57" s="14"/>
      <c r="AQI57" s="14"/>
      <c r="AQJ57" s="14"/>
      <c r="AQK57" s="14"/>
      <c r="AQL57" s="14"/>
      <c r="AQM57" s="14"/>
      <c r="AQN57" s="14"/>
      <c r="AQO57" s="14"/>
      <c r="AQP57" s="14"/>
      <c r="AQQ57" s="14"/>
      <c r="AQR57" s="14"/>
      <c r="AQS57" s="14"/>
      <c r="AQT57" s="14"/>
      <c r="AQU57" s="14"/>
      <c r="AQV57" s="14"/>
      <c r="AQW57" s="14"/>
      <c r="AQX57" s="14"/>
      <c r="AQY57" s="14"/>
      <c r="AQZ57" s="14"/>
      <c r="ARA57" s="14"/>
      <c r="ARB57" s="14"/>
      <c r="ARC57" s="14"/>
      <c r="ARD57" s="14"/>
      <c r="ARE57" s="14"/>
      <c r="ARF57" s="14"/>
      <c r="ARG57" s="14"/>
      <c r="ARH57" s="14"/>
      <c r="ARI57" s="14"/>
      <c r="ARJ57" s="14"/>
      <c r="ARK57" s="14"/>
      <c r="ARL57" s="14"/>
      <c r="ARM57" s="14"/>
      <c r="ARN57" s="14"/>
      <c r="ARO57" s="14"/>
      <c r="ARP57" s="14"/>
      <c r="ARQ57" s="14"/>
      <c r="ARR57" s="14"/>
      <c r="ARS57" s="14"/>
      <c r="ART57" s="14"/>
      <c r="ARU57" s="14"/>
      <c r="ARV57" s="14"/>
      <c r="ARW57" s="14"/>
      <c r="ARX57" s="14"/>
      <c r="ARY57" s="14"/>
      <c r="ARZ57" s="14"/>
      <c r="ASA57" s="14"/>
      <c r="ASB57" s="14"/>
      <c r="ASC57" s="14"/>
      <c r="ASD57" s="14"/>
      <c r="ASE57" s="14"/>
      <c r="ASF57" s="14"/>
      <c r="ASG57" s="14"/>
      <c r="ASH57" s="14"/>
      <c r="ASI57" s="14"/>
      <c r="ASJ57" s="14"/>
      <c r="ASK57" s="14"/>
      <c r="ASL57" s="14"/>
      <c r="ASM57" s="14"/>
      <c r="ASN57" s="14"/>
      <c r="ASO57" s="14"/>
      <c r="ASP57" s="14"/>
    </row>
    <row r="58" spans="669:1186">
      <c r="YS58" s="14"/>
      <c r="YT58" s="14"/>
      <c r="YU58" s="14"/>
      <c r="YV58" s="14"/>
      <c r="YW58" s="14"/>
      <c r="YX58" s="14"/>
      <c r="YY58" s="14"/>
      <c r="YZ58" s="14"/>
      <c r="ZA58" s="14"/>
      <c r="ZB58" s="14"/>
      <c r="ZC58" s="14"/>
      <c r="ZD58" s="14"/>
      <c r="ZE58" s="14"/>
      <c r="ZF58" s="14"/>
      <c r="ZG58" s="14"/>
      <c r="ZH58" s="14"/>
      <c r="ZI58" s="14"/>
      <c r="ZJ58" s="14"/>
      <c r="ZK58" s="14"/>
      <c r="ZL58" s="14"/>
      <c r="ZM58" s="14"/>
      <c r="ZN58" s="14"/>
      <c r="ZO58" s="14"/>
      <c r="ZP58" s="14"/>
      <c r="ZQ58" s="14"/>
      <c r="ZR58" s="14"/>
      <c r="ZS58" s="14"/>
      <c r="ZT58" s="14"/>
      <c r="ZU58" s="14"/>
      <c r="ZV58" s="14"/>
      <c r="ZW58" s="14"/>
      <c r="ZX58" s="14"/>
      <c r="ZY58" s="14"/>
      <c r="ZZ58" s="14"/>
      <c r="AAA58" s="14"/>
      <c r="AAB58" s="14"/>
      <c r="AAC58" s="14"/>
      <c r="AAD58" s="14"/>
      <c r="AAE58" s="14"/>
      <c r="AAF58" s="14"/>
      <c r="AAG58" s="14"/>
      <c r="AAH58" s="14"/>
      <c r="AAI58" s="14"/>
      <c r="AAJ58" s="14"/>
      <c r="AAK58" s="14"/>
      <c r="AAL58" s="14"/>
      <c r="AAM58" s="14"/>
      <c r="AAN58" s="14"/>
      <c r="AAO58" s="14"/>
      <c r="AAP58" s="14"/>
      <c r="AAQ58" s="14"/>
      <c r="AAR58" s="14"/>
      <c r="AAS58" s="14"/>
      <c r="AAT58" s="14"/>
      <c r="AAU58" s="14"/>
      <c r="AAV58" s="14"/>
      <c r="AAW58" s="14"/>
      <c r="AAX58" s="14"/>
      <c r="AAY58" s="14"/>
      <c r="AAZ58" s="14"/>
      <c r="ABA58" s="14"/>
      <c r="ABB58" s="14"/>
      <c r="ABC58" s="14"/>
      <c r="ABD58" s="14"/>
      <c r="ABE58" s="14"/>
      <c r="ABF58" s="14"/>
      <c r="ABG58" s="14"/>
      <c r="ABH58" s="14"/>
      <c r="ABI58" s="14"/>
      <c r="ABJ58" s="14"/>
      <c r="ABK58" s="14"/>
      <c r="ABL58" s="14"/>
      <c r="ABM58" s="14"/>
      <c r="ABN58" s="14"/>
      <c r="ABO58" s="14"/>
      <c r="ABP58" s="14"/>
      <c r="ABQ58" s="14"/>
      <c r="ABR58" s="14"/>
      <c r="ABS58" s="14"/>
      <c r="ABT58" s="14"/>
      <c r="ABU58" s="14"/>
      <c r="ABV58" s="14"/>
      <c r="ABW58" s="14"/>
      <c r="ABX58" s="14"/>
      <c r="ABY58" s="14"/>
      <c r="ABZ58" s="14"/>
      <c r="ACA58" s="14"/>
      <c r="ACB58" s="14"/>
      <c r="ACC58" s="14"/>
      <c r="ACD58" s="14"/>
      <c r="ACE58" s="14"/>
      <c r="ACF58" s="14"/>
      <c r="ACG58" s="14"/>
      <c r="ACH58" s="14"/>
      <c r="ACI58" s="14"/>
      <c r="ACJ58" s="14"/>
      <c r="ACK58" s="14"/>
      <c r="ACL58" s="14"/>
      <c r="ACM58" s="14"/>
      <c r="ACN58" s="14"/>
      <c r="ACO58" s="14"/>
      <c r="ACP58" s="14"/>
      <c r="ACQ58" s="14"/>
      <c r="ACR58" s="14"/>
      <c r="ACS58" s="14"/>
      <c r="ACT58" s="14"/>
      <c r="ACU58" s="14"/>
      <c r="ACV58" s="14"/>
      <c r="ACW58" s="14"/>
      <c r="ACX58" s="14"/>
      <c r="ACY58" s="14"/>
      <c r="ACZ58" s="14"/>
      <c r="ADA58" s="14"/>
      <c r="ADB58" s="14"/>
      <c r="ADC58" s="14"/>
      <c r="ADD58" s="14"/>
      <c r="ADE58" s="14"/>
      <c r="ADF58" s="14"/>
      <c r="ADG58" s="14"/>
      <c r="ADH58" s="14"/>
      <c r="ADI58" s="14"/>
      <c r="ADJ58" s="14"/>
      <c r="ADK58" s="14"/>
      <c r="ADL58" s="14"/>
      <c r="ADM58" s="14"/>
      <c r="ADN58" s="14"/>
      <c r="ADO58" s="14"/>
      <c r="ADP58" s="14"/>
      <c r="ADQ58" s="14"/>
      <c r="ADR58" s="14"/>
      <c r="ADS58" s="14"/>
      <c r="ADT58" s="14"/>
      <c r="ADU58" s="14"/>
      <c r="ADV58" s="14"/>
      <c r="ADW58" s="14"/>
      <c r="ADX58" s="14"/>
      <c r="ADY58" s="14"/>
      <c r="ADZ58" s="14"/>
      <c r="AEA58" s="14"/>
      <c r="AEB58" s="14"/>
      <c r="AEC58" s="14"/>
      <c r="AED58" s="14"/>
      <c r="AEE58" s="14"/>
      <c r="AEF58" s="14"/>
      <c r="AEG58" s="14"/>
      <c r="AEH58" s="14"/>
      <c r="AEI58" s="14"/>
      <c r="AEJ58" s="14"/>
      <c r="AEK58" s="14"/>
      <c r="AEL58" s="14"/>
      <c r="AEM58" s="14"/>
      <c r="AEN58" s="14"/>
      <c r="AEO58" s="14"/>
      <c r="AEP58" s="14"/>
      <c r="AEQ58" s="14"/>
      <c r="AER58" s="14"/>
      <c r="AES58" s="14"/>
      <c r="AET58" s="14"/>
      <c r="AEU58" s="14"/>
      <c r="AEV58" s="14"/>
      <c r="AEW58" s="14"/>
      <c r="AEX58" s="14"/>
      <c r="AEY58" s="14"/>
      <c r="AEZ58" s="14"/>
      <c r="AFA58" s="14"/>
      <c r="AFB58" s="14"/>
      <c r="AFC58" s="14"/>
      <c r="AFD58" s="14"/>
      <c r="AFE58" s="14"/>
      <c r="AFF58" s="14"/>
      <c r="AFG58" s="14"/>
      <c r="AFH58" s="14"/>
      <c r="AFI58" s="14"/>
      <c r="AFJ58" s="14"/>
      <c r="AFK58" s="14"/>
      <c r="AFL58" s="14"/>
      <c r="AFM58" s="14"/>
      <c r="AFN58" s="14"/>
      <c r="AFO58" s="14"/>
      <c r="AFP58" s="14"/>
      <c r="AFQ58" s="14"/>
      <c r="AFR58" s="14"/>
      <c r="AFS58" s="14"/>
      <c r="AFT58" s="14"/>
      <c r="AFU58" s="14"/>
      <c r="AFV58" s="14"/>
      <c r="AFW58" s="14"/>
      <c r="AFX58" s="14"/>
      <c r="AFY58" s="14"/>
      <c r="AFZ58" s="14"/>
      <c r="AGA58" s="14"/>
      <c r="AGB58" s="14"/>
      <c r="AGC58" s="14"/>
      <c r="AGD58" s="14"/>
      <c r="AGE58" s="14"/>
      <c r="AGF58" s="14"/>
      <c r="AGG58" s="14"/>
      <c r="AGH58" s="14"/>
      <c r="AGI58" s="14"/>
      <c r="AGJ58" s="14"/>
      <c r="AGK58" s="14"/>
      <c r="AGL58" s="14"/>
      <c r="AGM58" s="14"/>
      <c r="AGN58" s="14"/>
      <c r="AGO58" s="14"/>
      <c r="AGP58" s="14"/>
      <c r="AGQ58" s="14"/>
      <c r="AGR58" s="14"/>
      <c r="AGS58" s="14"/>
      <c r="AGT58" s="14"/>
      <c r="AGU58" s="14"/>
      <c r="AGV58" s="14"/>
      <c r="AGW58" s="14"/>
      <c r="AGX58" s="14"/>
      <c r="AGY58" s="14"/>
      <c r="AGZ58" s="14"/>
      <c r="AHA58" s="14"/>
      <c r="AHB58" s="14"/>
      <c r="AHC58" s="14"/>
      <c r="AHD58" s="14"/>
      <c r="AHE58" s="14"/>
      <c r="AHF58" s="14"/>
      <c r="AHG58" s="14"/>
      <c r="AHH58" s="14"/>
      <c r="AHI58" s="14"/>
      <c r="AHJ58" s="14"/>
      <c r="AHK58" s="14"/>
      <c r="AHL58" s="14"/>
      <c r="AHM58" s="14"/>
      <c r="AHN58" s="14"/>
      <c r="AHO58" s="14"/>
      <c r="AHP58" s="14"/>
      <c r="AHQ58" s="14"/>
      <c r="AHR58" s="14"/>
      <c r="AHS58" s="14"/>
      <c r="AHT58" s="14"/>
      <c r="AHU58" s="14"/>
      <c r="AHV58" s="14"/>
      <c r="AHW58" s="14"/>
      <c r="AHX58" s="14"/>
      <c r="AHY58" s="14"/>
      <c r="AHZ58" s="14"/>
      <c r="AIA58" s="14"/>
      <c r="AIB58" s="14"/>
      <c r="AIC58" s="14"/>
      <c r="AID58" s="14"/>
      <c r="AIE58" s="14"/>
      <c r="AIF58" s="14"/>
      <c r="AIG58" s="14"/>
      <c r="AIH58" s="14"/>
      <c r="AII58" s="14"/>
      <c r="AIJ58" s="14"/>
      <c r="AIK58" s="14"/>
      <c r="AIL58" s="14"/>
      <c r="AIM58" s="14"/>
      <c r="AIN58" s="14"/>
      <c r="AIO58" s="14"/>
      <c r="AIP58" s="14"/>
      <c r="AIQ58" s="14"/>
      <c r="AIR58" s="14"/>
      <c r="AIS58" s="14"/>
      <c r="AIT58" s="14"/>
      <c r="AIU58" s="14"/>
      <c r="AIV58" s="14"/>
      <c r="AIW58" s="14"/>
      <c r="AIX58" s="14"/>
      <c r="AIY58" s="14"/>
      <c r="AIZ58" s="14"/>
      <c r="AJA58" s="14"/>
      <c r="AJB58" s="14"/>
      <c r="AJC58" s="14"/>
      <c r="AJD58" s="14"/>
      <c r="AJE58" s="14"/>
      <c r="AJF58" s="14"/>
      <c r="AJG58" s="14"/>
      <c r="AJH58" s="14"/>
      <c r="AJI58" s="14"/>
      <c r="AJJ58" s="14"/>
      <c r="AJK58" s="14"/>
      <c r="AJL58" s="14"/>
      <c r="AJM58" s="14"/>
      <c r="AJN58" s="14"/>
      <c r="AJO58" s="14"/>
      <c r="AJP58" s="14"/>
      <c r="AJQ58" s="14"/>
      <c r="AJR58" s="14"/>
      <c r="AJS58" s="14"/>
      <c r="AJT58" s="14"/>
      <c r="AJU58" s="14"/>
      <c r="AJV58" s="14"/>
      <c r="AJW58" s="14"/>
      <c r="AJX58" s="14"/>
      <c r="AJY58" s="14"/>
      <c r="AJZ58" s="14"/>
      <c r="AKA58" s="14"/>
      <c r="AKB58" s="14"/>
      <c r="AKC58" s="14"/>
      <c r="AKD58" s="14"/>
      <c r="AKE58" s="14"/>
      <c r="AKF58" s="14"/>
      <c r="AKG58" s="14"/>
      <c r="AKH58" s="14"/>
      <c r="AKI58" s="14"/>
      <c r="AKJ58" s="14"/>
      <c r="AKK58" s="14"/>
      <c r="AKL58" s="14"/>
      <c r="AKM58" s="14"/>
      <c r="AKN58" s="14"/>
      <c r="AKO58" s="14"/>
      <c r="AKP58" s="14"/>
      <c r="AKQ58" s="14"/>
      <c r="AKR58" s="14"/>
      <c r="AKS58" s="14"/>
      <c r="AKT58" s="14"/>
      <c r="AKU58" s="14"/>
      <c r="AKV58" s="14"/>
      <c r="AKW58" s="14"/>
      <c r="AKX58" s="14"/>
      <c r="AKY58" s="14"/>
      <c r="AKZ58" s="14"/>
      <c r="ALA58" s="14"/>
      <c r="ALB58" s="14"/>
      <c r="ALC58" s="14"/>
      <c r="ALD58" s="14"/>
      <c r="ALE58" s="14"/>
      <c r="ALF58" s="14"/>
      <c r="ALG58" s="14"/>
      <c r="ALH58" s="14"/>
      <c r="ALI58" s="14"/>
      <c r="ALJ58" s="14"/>
      <c r="ALK58" s="14"/>
      <c r="ALL58" s="14"/>
      <c r="ALM58" s="14"/>
      <c r="ALN58" s="14"/>
      <c r="ALO58" s="14"/>
      <c r="ALP58" s="14"/>
      <c r="ALQ58" s="14"/>
      <c r="ALR58" s="14"/>
      <c r="ALS58" s="14"/>
      <c r="ALT58" s="14"/>
      <c r="ALU58" s="14"/>
      <c r="ALV58" s="14"/>
      <c r="ALW58" s="14"/>
      <c r="ALX58" s="14"/>
      <c r="ALY58" s="14"/>
      <c r="ALZ58" s="14"/>
      <c r="AMA58" s="14"/>
      <c r="AMB58" s="14"/>
      <c r="AMC58" s="14"/>
      <c r="AMD58" s="14"/>
      <c r="AME58" s="14"/>
      <c r="AMF58" s="14"/>
      <c r="AMG58" s="14"/>
      <c r="AMH58" s="14"/>
      <c r="AMI58" s="14"/>
      <c r="AMJ58" s="14"/>
      <c r="AMK58" s="14"/>
      <c r="AML58" s="14"/>
      <c r="AMM58" s="14"/>
      <c r="AMN58" s="14"/>
      <c r="AMO58" s="14"/>
      <c r="AMP58" s="14"/>
      <c r="AMQ58" s="14"/>
      <c r="AMR58" s="14"/>
      <c r="AMS58" s="14"/>
      <c r="AMT58" s="14"/>
      <c r="AMU58" s="14"/>
      <c r="AMV58" s="14"/>
      <c r="AMW58" s="14"/>
      <c r="AMX58" s="14"/>
      <c r="AMY58" s="14"/>
      <c r="AMZ58" s="14"/>
      <c r="ANA58" s="14"/>
      <c r="ANB58" s="14"/>
      <c r="ANC58" s="14"/>
      <c r="AND58" s="14"/>
      <c r="ANE58" s="14"/>
      <c r="ANF58" s="14"/>
      <c r="ANG58" s="14"/>
      <c r="ANH58" s="14"/>
      <c r="ANI58" s="14"/>
      <c r="ANJ58" s="14"/>
      <c r="ANK58" s="14"/>
      <c r="ANL58" s="14"/>
      <c r="ANM58" s="14"/>
      <c r="ANN58" s="14"/>
      <c r="ANO58" s="14"/>
      <c r="ANP58" s="14"/>
      <c r="ANQ58" s="14"/>
      <c r="ANR58" s="14"/>
      <c r="ANS58" s="14"/>
      <c r="ANT58" s="14"/>
      <c r="ANU58" s="14"/>
      <c r="ANV58" s="14"/>
      <c r="ANW58" s="14"/>
      <c r="ANX58" s="14"/>
      <c r="ANY58" s="14"/>
      <c r="ANZ58" s="14"/>
      <c r="AOA58" s="14"/>
      <c r="AOB58" s="14"/>
      <c r="AOC58" s="14"/>
      <c r="AOD58" s="14"/>
      <c r="AOE58" s="14"/>
      <c r="AOF58" s="14"/>
      <c r="AOG58" s="14"/>
      <c r="AOH58" s="14"/>
      <c r="AOI58" s="14"/>
      <c r="AOJ58" s="14"/>
      <c r="AOK58" s="14"/>
      <c r="AOL58" s="14"/>
      <c r="AOM58" s="14"/>
      <c r="AON58" s="14"/>
      <c r="AOO58" s="14"/>
      <c r="AOP58" s="14"/>
      <c r="AOQ58" s="14"/>
      <c r="AOR58" s="14"/>
      <c r="AOS58" s="14"/>
      <c r="AOT58" s="14"/>
      <c r="AOU58" s="14"/>
      <c r="AOV58" s="14"/>
      <c r="AOW58" s="14"/>
      <c r="AOX58" s="14"/>
      <c r="AOY58" s="14"/>
      <c r="AOZ58" s="14"/>
      <c r="APA58" s="14"/>
      <c r="APB58" s="14"/>
      <c r="APC58" s="14"/>
      <c r="APD58" s="14"/>
      <c r="APE58" s="14"/>
      <c r="APF58" s="14"/>
      <c r="APG58" s="14"/>
      <c r="APH58" s="14"/>
      <c r="API58" s="14"/>
      <c r="APJ58" s="14"/>
      <c r="APK58" s="14"/>
      <c r="APL58" s="14"/>
      <c r="APM58" s="14"/>
      <c r="APN58" s="14"/>
      <c r="APO58" s="14"/>
      <c r="APP58" s="14"/>
      <c r="APQ58" s="14"/>
      <c r="APR58" s="14"/>
      <c r="APS58" s="14"/>
      <c r="APT58" s="14"/>
      <c r="APU58" s="14"/>
      <c r="APV58" s="14"/>
      <c r="APW58" s="14"/>
      <c r="APX58" s="14"/>
      <c r="APY58" s="14"/>
      <c r="APZ58" s="14"/>
      <c r="AQA58" s="14"/>
      <c r="AQB58" s="14"/>
      <c r="AQC58" s="14"/>
      <c r="AQD58" s="14"/>
      <c r="AQE58" s="14"/>
      <c r="AQF58" s="14"/>
      <c r="AQG58" s="14"/>
      <c r="AQH58" s="14"/>
      <c r="AQI58" s="14"/>
      <c r="AQJ58" s="14"/>
      <c r="AQK58" s="14"/>
      <c r="AQL58" s="14"/>
      <c r="AQM58" s="14"/>
      <c r="AQN58" s="14"/>
      <c r="AQO58" s="14"/>
      <c r="AQP58" s="14"/>
      <c r="AQQ58" s="14"/>
      <c r="AQR58" s="14"/>
      <c r="AQS58" s="14"/>
      <c r="AQT58" s="14"/>
      <c r="AQU58" s="14"/>
      <c r="AQV58" s="14"/>
      <c r="AQW58" s="14"/>
      <c r="AQX58" s="14"/>
      <c r="AQY58" s="14"/>
      <c r="AQZ58" s="14"/>
      <c r="ARA58" s="14"/>
      <c r="ARB58" s="14"/>
      <c r="ARC58" s="14"/>
      <c r="ARD58" s="14"/>
      <c r="ARE58" s="14"/>
      <c r="ARF58" s="14"/>
      <c r="ARG58" s="14"/>
      <c r="ARH58" s="14"/>
      <c r="ARI58" s="14"/>
      <c r="ARJ58" s="14"/>
      <c r="ARK58" s="14"/>
      <c r="ARL58" s="14"/>
      <c r="ARM58" s="14"/>
      <c r="ARN58" s="14"/>
      <c r="ARO58" s="14"/>
      <c r="ARP58" s="14"/>
      <c r="ARQ58" s="14"/>
      <c r="ARR58" s="14"/>
      <c r="ARS58" s="14"/>
      <c r="ART58" s="14"/>
      <c r="ARU58" s="14"/>
      <c r="ARV58" s="14"/>
      <c r="ARW58" s="14"/>
      <c r="ARX58" s="14"/>
      <c r="ARY58" s="14"/>
      <c r="ARZ58" s="14"/>
      <c r="ASA58" s="14"/>
      <c r="ASB58" s="14"/>
      <c r="ASC58" s="14"/>
      <c r="ASD58" s="14"/>
      <c r="ASE58" s="14"/>
      <c r="ASF58" s="14"/>
      <c r="ASG58" s="14"/>
      <c r="ASH58" s="14"/>
      <c r="ASI58" s="14"/>
      <c r="ASJ58" s="14"/>
      <c r="ASK58" s="14"/>
      <c r="ASL58" s="14"/>
      <c r="ASM58" s="14"/>
      <c r="ASN58" s="14"/>
      <c r="ASO58" s="14"/>
      <c r="ASP58" s="14"/>
    </row>
    <row r="59" spans="669:1186">
      <c r="YS59" s="14"/>
      <c r="YT59" s="14"/>
      <c r="YU59" s="14"/>
      <c r="YV59" s="14"/>
      <c r="YW59" s="14"/>
      <c r="YX59" s="14"/>
      <c r="YY59" s="14"/>
      <c r="YZ59" s="14"/>
      <c r="ZA59" s="14"/>
      <c r="ZB59" s="14"/>
      <c r="ZC59" s="14"/>
      <c r="ZD59" s="14"/>
      <c r="ZE59" s="14"/>
      <c r="ZF59" s="14"/>
      <c r="ZG59" s="14"/>
      <c r="ZH59" s="14"/>
      <c r="ZI59" s="14"/>
      <c r="ZJ59" s="14"/>
      <c r="ZK59" s="14"/>
      <c r="ZL59" s="14"/>
      <c r="ZM59" s="14"/>
      <c r="ZN59" s="14"/>
      <c r="ZO59" s="14"/>
      <c r="ZP59" s="14"/>
      <c r="ZQ59" s="14"/>
      <c r="ZR59" s="14"/>
      <c r="ZS59" s="14"/>
      <c r="ZT59" s="14"/>
      <c r="ZU59" s="14"/>
      <c r="ZV59" s="14"/>
      <c r="ZW59" s="14"/>
      <c r="ZX59" s="14"/>
      <c r="ZY59" s="14"/>
      <c r="ZZ59" s="14"/>
      <c r="AAA59" s="14"/>
      <c r="AAB59" s="14"/>
      <c r="AAC59" s="14"/>
      <c r="AAD59" s="14"/>
      <c r="AAE59" s="14"/>
      <c r="AAF59" s="14"/>
      <c r="AAG59" s="14"/>
      <c r="AAH59" s="14"/>
      <c r="AAI59" s="14"/>
      <c r="AAJ59" s="14"/>
      <c r="AAK59" s="14"/>
      <c r="AAL59" s="14"/>
      <c r="AAM59" s="14"/>
      <c r="AAN59" s="14"/>
      <c r="AAO59" s="14"/>
      <c r="AAP59" s="14"/>
      <c r="AAQ59" s="14"/>
      <c r="AAR59" s="14"/>
      <c r="AAS59" s="14"/>
      <c r="AAT59" s="14"/>
      <c r="AAU59" s="14"/>
      <c r="AAV59" s="14"/>
      <c r="AAW59" s="14"/>
      <c r="AAX59" s="14"/>
      <c r="AAY59" s="14"/>
      <c r="AAZ59" s="14"/>
      <c r="ABA59" s="14"/>
      <c r="ABB59" s="14"/>
      <c r="ABC59" s="14"/>
      <c r="ABD59" s="14"/>
      <c r="ABE59" s="14"/>
      <c r="ABF59" s="14"/>
      <c r="ABG59" s="14"/>
      <c r="ABH59" s="14"/>
      <c r="ABI59" s="14"/>
      <c r="ABJ59" s="14"/>
      <c r="ABK59" s="14"/>
      <c r="ABL59" s="14"/>
      <c r="ABM59" s="14"/>
      <c r="ABN59" s="14"/>
      <c r="ABO59" s="14"/>
      <c r="ABP59" s="14"/>
      <c r="ABQ59" s="14"/>
      <c r="ABR59" s="14"/>
      <c r="ABS59" s="14"/>
      <c r="ABT59" s="14"/>
      <c r="ABU59" s="14"/>
      <c r="ABV59" s="14"/>
      <c r="ABW59" s="14"/>
      <c r="ABX59" s="14"/>
      <c r="ABY59" s="14"/>
      <c r="ABZ59" s="14"/>
      <c r="ACA59" s="14"/>
      <c r="ACB59" s="14"/>
      <c r="ACC59" s="14"/>
      <c r="ACD59" s="14"/>
      <c r="ACE59" s="14"/>
      <c r="ACF59" s="14"/>
      <c r="ACG59" s="14"/>
      <c r="ACH59" s="14"/>
      <c r="ACI59" s="14"/>
      <c r="ACJ59" s="14"/>
      <c r="ACK59" s="14"/>
      <c r="ACL59" s="14"/>
      <c r="ACM59" s="14"/>
      <c r="ACN59" s="14"/>
      <c r="ACO59" s="14"/>
      <c r="ACP59" s="14"/>
      <c r="ACQ59" s="14"/>
      <c r="ACR59" s="14"/>
      <c r="ACS59" s="14"/>
      <c r="ACT59" s="14"/>
      <c r="ACU59" s="14"/>
      <c r="ACV59" s="14"/>
      <c r="ACW59" s="14"/>
      <c r="ACX59" s="14"/>
      <c r="ACY59" s="14"/>
      <c r="ACZ59" s="14"/>
      <c r="ADA59" s="14"/>
      <c r="ADB59" s="14"/>
      <c r="ADC59" s="14"/>
      <c r="ADD59" s="14"/>
      <c r="ADE59" s="14"/>
      <c r="ADF59" s="14"/>
      <c r="ADG59" s="14"/>
      <c r="ADH59" s="14"/>
      <c r="ADI59" s="14"/>
      <c r="ADJ59" s="14"/>
      <c r="ADK59" s="14"/>
      <c r="ADL59" s="14"/>
      <c r="ADM59" s="14"/>
      <c r="ADN59" s="14"/>
      <c r="ADO59" s="14"/>
      <c r="ADP59" s="14"/>
      <c r="ADQ59" s="14"/>
      <c r="ADR59" s="14"/>
      <c r="ADS59" s="14"/>
      <c r="ADT59" s="14"/>
      <c r="ADU59" s="14"/>
      <c r="ADV59" s="14"/>
      <c r="ADW59" s="14"/>
      <c r="ADX59" s="14"/>
      <c r="ADY59" s="14"/>
      <c r="ADZ59" s="14"/>
      <c r="AEA59" s="14"/>
      <c r="AEB59" s="14"/>
      <c r="AEC59" s="14"/>
      <c r="AED59" s="14"/>
      <c r="AEE59" s="14"/>
      <c r="AEF59" s="14"/>
      <c r="AEG59" s="14"/>
      <c r="AEH59" s="14"/>
      <c r="AEI59" s="14"/>
      <c r="AEJ59" s="14"/>
      <c r="AEK59" s="14"/>
      <c r="AEL59" s="14"/>
      <c r="AEM59" s="14"/>
      <c r="AEN59" s="14"/>
      <c r="AEO59" s="14"/>
      <c r="AEP59" s="14"/>
      <c r="AEQ59" s="14"/>
      <c r="AER59" s="14"/>
      <c r="AES59" s="14"/>
      <c r="AET59" s="14"/>
      <c r="AEU59" s="14"/>
      <c r="AEV59" s="14"/>
      <c r="AEW59" s="14"/>
      <c r="AEX59" s="14"/>
      <c r="AEY59" s="14"/>
      <c r="AEZ59" s="14"/>
      <c r="AFA59" s="14"/>
      <c r="AFB59" s="14"/>
      <c r="AFC59" s="14"/>
      <c r="AFD59" s="14"/>
      <c r="AFE59" s="14"/>
      <c r="AFF59" s="14"/>
      <c r="AFG59" s="14"/>
      <c r="AFH59" s="14"/>
      <c r="AFI59" s="14"/>
      <c r="AFJ59" s="14"/>
      <c r="AFK59" s="14"/>
      <c r="AFL59" s="14"/>
      <c r="AFM59" s="14"/>
      <c r="AFN59" s="14"/>
      <c r="AFO59" s="14"/>
      <c r="AFP59" s="14"/>
      <c r="AFQ59" s="14"/>
      <c r="AFR59" s="14"/>
      <c r="AFS59" s="14"/>
      <c r="AFT59" s="14"/>
      <c r="AFU59" s="14"/>
      <c r="AFV59" s="14"/>
      <c r="AFW59" s="14"/>
      <c r="AFX59" s="14"/>
      <c r="AFY59" s="14"/>
      <c r="AFZ59" s="14"/>
      <c r="AGA59" s="14"/>
      <c r="AGB59" s="14"/>
      <c r="AGC59" s="14"/>
      <c r="AGD59" s="14"/>
      <c r="AGE59" s="14"/>
      <c r="AGF59" s="14"/>
      <c r="AGG59" s="14"/>
      <c r="AGH59" s="14"/>
      <c r="AGI59" s="14"/>
      <c r="AGJ59" s="14"/>
      <c r="AGK59" s="14"/>
      <c r="AGL59" s="14"/>
      <c r="AGM59" s="14"/>
      <c r="AGN59" s="14"/>
      <c r="AGO59" s="14"/>
      <c r="AGP59" s="14"/>
      <c r="AGQ59" s="14"/>
      <c r="AGR59" s="14"/>
      <c r="AGS59" s="14"/>
      <c r="AGT59" s="14"/>
      <c r="AGU59" s="14"/>
      <c r="AGV59" s="14"/>
      <c r="AGW59" s="14"/>
      <c r="AGX59" s="14"/>
      <c r="AGY59" s="14"/>
      <c r="AGZ59" s="14"/>
      <c r="AHA59" s="14"/>
      <c r="AHB59" s="14"/>
      <c r="AHC59" s="14"/>
      <c r="AHD59" s="14"/>
      <c r="AHE59" s="14"/>
      <c r="AHF59" s="14"/>
      <c r="AHG59" s="14"/>
      <c r="AHH59" s="14"/>
      <c r="AHI59" s="14"/>
      <c r="AHJ59" s="14"/>
      <c r="AHK59" s="14"/>
      <c r="AHL59" s="14"/>
      <c r="AHM59" s="14"/>
      <c r="AHN59" s="14"/>
      <c r="AHO59" s="14"/>
      <c r="AHP59" s="14"/>
      <c r="AHQ59" s="14"/>
      <c r="AHR59" s="14"/>
      <c r="AHS59" s="14"/>
      <c r="AHT59" s="14"/>
      <c r="AHU59" s="14"/>
      <c r="AHV59" s="14"/>
      <c r="AHW59" s="14"/>
      <c r="AHX59" s="14"/>
      <c r="AHY59" s="14"/>
      <c r="AHZ59" s="14"/>
      <c r="AIA59" s="14"/>
      <c r="AIB59" s="14"/>
      <c r="AIC59" s="14"/>
      <c r="AID59" s="14"/>
      <c r="AIE59" s="14"/>
      <c r="AIF59" s="14"/>
      <c r="AIG59" s="14"/>
      <c r="AIH59" s="14"/>
      <c r="AII59" s="14"/>
      <c r="AIJ59" s="14"/>
      <c r="AIK59" s="14"/>
      <c r="AIL59" s="14"/>
      <c r="AIM59" s="14"/>
      <c r="AIN59" s="14"/>
      <c r="AIO59" s="14"/>
      <c r="AIP59" s="14"/>
      <c r="AIQ59" s="14"/>
      <c r="AIR59" s="14"/>
      <c r="AIS59" s="14"/>
      <c r="AIT59" s="14"/>
      <c r="AIU59" s="14"/>
      <c r="AIV59" s="14"/>
      <c r="AIW59" s="14"/>
      <c r="AIX59" s="14"/>
      <c r="AIY59" s="14"/>
      <c r="AIZ59" s="14"/>
      <c r="AJA59" s="14"/>
      <c r="AJB59" s="14"/>
      <c r="AJC59" s="14"/>
      <c r="AJD59" s="14"/>
      <c r="AJE59" s="14"/>
      <c r="AJF59" s="14"/>
      <c r="AJG59" s="14"/>
      <c r="AJH59" s="14"/>
      <c r="AJI59" s="14"/>
      <c r="AJJ59" s="14"/>
      <c r="AJK59" s="14"/>
      <c r="AJL59" s="14"/>
      <c r="AJM59" s="14"/>
      <c r="AJN59" s="14"/>
      <c r="AJO59" s="14"/>
      <c r="AJP59" s="14"/>
      <c r="AJQ59" s="14"/>
      <c r="AJR59" s="14"/>
      <c r="AJS59" s="14"/>
      <c r="AJT59" s="14"/>
      <c r="AJU59" s="14"/>
      <c r="AJV59" s="14"/>
      <c r="AJW59" s="14"/>
      <c r="AJX59" s="14"/>
      <c r="AJY59" s="14"/>
      <c r="AJZ59" s="14"/>
      <c r="AKA59" s="14"/>
      <c r="AKB59" s="14"/>
      <c r="AKC59" s="14"/>
      <c r="AKD59" s="14"/>
      <c r="AKE59" s="14"/>
      <c r="AKF59" s="14"/>
      <c r="AKG59" s="14"/>
      <c r="AKH59" s="14"/>
      <c r="AKI59" s="14"/>
      <c r="AKJ59" s="14"/>
      <c r="AKK59" s="14"/>
      <c r="AKL59" s="14"/>
      <c r="AKM59" s="14"/>
      <c r="AKN59" s="14"/>
      <c r="AKO59" s="14"/>
      <c r="AKP59" s="14"/>
      <c r="AKQ59" s="14"/>
      <c r="AKR59" s="14"/>
      <c r="AKS59" s="14"/>
      <c r="AKT59" s="14"/>
      <c r="AKU59" s="14"/>
      <c r="AKV59" s="14"/>
      <c r="AKW59" s="14"/>
      <c r="AKX59" s="14"/>
      <c r="AKY59" s="14"/>
      <c r="AKZ59" s="14"/>
      <c r="ALA59" s="14"/>
      <c r="ALB59" s="14"/>
      <c r="ALC59" s="14"/>
      <c r="ALD59" s="14"/>
      <c r="ALE59" s="14"/>
      <c r="ALF59" s="14"/>
      <c r="ALG59" s="14"/>
      <c r="ALH59" s="14"/>
      <c r="ALI59" s="14"/>
      <c r="ALJ59" s="14"/>
      <c r="ALK59" s="14"/>
      <c r="ALL59" s="14"/>
      <c r="ALM59" s="14"/>
      <c r="ALN59" s="14"/>
      <c r="ALO59" s="14"/>
      <c r="ALP59" s="14"/>
      <c r="ALQ59" s="14"/>
      <c r="ALR59" s="14"/>
      <c r="ALS59" s="14"/>
      <c r="ALT59" s="14"/>
      <c r="ALU59" s="14"/>
      <c r="ALV59" s="14"/>
      <c r="ALW59" s="14"/>
      <c r="ALX59" s="14"/>
      <c r="ALY59" s="14"/>
      <c r="ALZ59" s="14"/>
      <c r="AMA59" s="14"/>
      <c r="AMB59" s="14"/>
      <c r="AMC59" s="14"/>
      <c r="AMD59" s="14"/>
      <c r="AME59" s="14"/>
      <c r="AMF59" s="14"/>
      <c r="AMG59" s="14"/>
      <c r="AMH59" s="14"/>
      <c r="AMI59" s="14"/>
      <c r="AMJ59" s="14"/>
      <c r="AMK59" s="14"/>
      <c r="AML59" s="14"/>
      <c r="AMM59" s="14"/>
      <c r="AMN59" s="14"/>
      <c r="AMO59" s="14"/>
      <c r="AMP59" s="14"/>
      <c r="AMQ59" s="14"/>
      <c r="AMR59" s="14"/>
      <c r="AMS59" s="14"/>
      <c r="AMT59" s="14"/>
      <c r="AMU59" s="14"/>
      <c r="AMV59" s="14"/>
      <c r="AMW59" s="14"/>
      <c r="AMX59" s="14"/>
      <c r="AMY59" s="14"/>
      <c r="AMZ59" s="14"/>
      <c r="ANA59" s="14"/>
      <c r="ANB59" s="14"/>
      <c r="ANC59" s="14"/>
      <c r="AND59" s="14"/>
      <c r="ANE59" s="14"/>
      <c r="ANF59" s="14"/>
      <c r="ANG59" s="14"/>
      <c r="ANH59" s="14"/>
      <c r="ANI59" s="14"/>
      <c r="ANJ59" s="14"/>
      <c r="ANK59" s="14"/>
      <c r="ANL59" s="14"/>
      <c r="ANM59" s="14"/>
      <c r="ANN59" s="14"/>
      <c r="ANO59" s="14"/>
      <c r="ANP59" s="14"/>
      <c r="ANQ59" s="14"/>
      <c r="ANR59" s="14"/>
      <c r="ANS59" s="14"/>
      <c r="ANT59" s="14"/>
      <c r="ANU59" s="14"/>
      <c r="ANV59" s="14"/>
      <c r="ANW59" s="14"/>
      <c r="ANX59" s="14"/>
      <c r="ANY59" s="14"/>
      <c r="ANZ59" s="14"/>
      <c r="AOA59" s="14"/>
      <c r="AOB59" s="14"/>
      <c r="AOC59" s="14"/>
      <c r="AOD59" s="14"/>
      <c r="AOE59" s="14"/>
      <c r="AOF59" s="14"/>
      <c r="AOG59" s="14"/>
      <c r="AOH59" s="14"/>
      <c r="AOI59" s="14"/>
      <c r="AOJ59" s="14"/>
      <c r="AOK59" s="14"/>
      <c r="AOL59" s="14"/>
      <c r="AOM59" s="14"/>
      <c r="AON59" s="14"/>
      <c r="AOO59" s="14"/>
      <c r="AOP59" s="14"/>
      <c r="AOQ59" s="14"/>
      <c r="AOR59" s="14"/>
      <c r="AOS59" s="14"/>
      <c r="AOT59" s="14"/>
      <c r="AOU59" s="14"/>
      <c r="AOV59" s="14"/>
      <c r="AOW59" s="14"/>
      <c r="AOX59" s="14"/>
      <c r="AOY59" s="14"/>
      <c r="AOZ59" s="14"/>
      <c r="APA59" s="14"/>
      <c r="APB59" s="14"/>
      <c r="APC59" s="14"/>
      <c r="APD59" s="14"/>
      <c r="APE59" s="14"/>
      <c r="APF59" s="14"/>
      <c r="APG59" s="14"/>
      <c r="APH59" s="14"/>
      <c r="API59" s="14"/>
      <c r="APJ59" s="14"/>
      <c r="APK59" s="14"/>
      <c r="APL59" s="14"/>
      <c r="APM59" s="14"/>
      <c r="APN59" s="14"/>
      <c r="APO59" s="14"/>
      <c r="APP59" s="14"/>
      <c r="APQ59" s="14"/>
      <c r="APR59" s="14"/>
      <c r="APS59" s="14"/>
      <c r="APT59" s="14"/>
      <c r="APU59" s="14"/>
      <c r="APV59" s="14"/>
      <c r="APW59" s="14"/>
      <c r="APX59" s="14"/>
      <c r="APY59" s="14"/>
      <c r="APZ59" s="14"/>
      <c r="AQA59" s="14"/>
      <c r="AQB59" s="14"/>
      <c r="AQC59" s="14"/>
      <c r="AQD59" s="14"/>
      <c r="AQE59" s="14"/>
      <c r="AQF59" s="14"/>
      <c r="AQG59" s="14"/>
      <c r="AQH59" s="14"/>
      <c r="AQI59" s="14"/>
      <c r="AQJ59" s="14"/>
      <c r="AQK59" s="14"/>
      <c r="AQL59" s="14"/>
      <c r="AQM59" s="14"/>
      <c r="AQN59" s="14"/>
      <c r="AQO59" s="14"/>
      <c r="AQP59" s="14"/>
      <c r="AQQ59" s="14"/>
      <c r="AQR59" s="14"/>
      <c r="AQS59" s="14"/>
      <c r="AQT59" s="14"/>
      <c r="AQU59" s="14"/>
      <c r="AQV59" s="14"/>
      <c r="AQW59" s="14"/>
      <c r="AQX59" s="14"/>
      <c r="AQY59" s="14"/>
      <c r="AQZ59" s="14"/>
      <c r="ARA59" s="14"/>
      <c r="ARB59" s="14"/>
      <c r="ARC59" s="14"/>
      <c r="ARD59" s="14"/>
      <c r="ARE59" s="14"/>
      <c r="ARF59" s="14"/>
      <c r="ARG59" s="14"/>
      <c r="ARH59" s="14"/>
      <c r="ARI59" s="14"/>
      <c r="ARJ59" s="14"/>
      <c r="ARK59" s="14"/>
      <c r="ARL59" s="14"/>
      <c r="ARM59" s="14"/>
      <c r="ARN59" s="14"/>
      <c r="ARO59" s="14"/>
      <c r="ARP59" s="14"/>
      <c r="ARQ59" s="14"/>
      <c r="ARR59" s="14"/>
      <c r="ARS59" s="14"/>
      <c r="ART59" s="14"/>
      <c r="ARU59" s="14"/>
      <c r="ARV59" s="14"/>
      <c r="ARW59" s="14"/>
      <c r="ARX59" s="14"/>
      <c r="ARY59" s="14"/>
      <c r="ARZ59" s="14"/>
      <c r="ASA59" s="14"/>
      <c r="ASB59" s="14"/>
      <c r="ASC59" s="14"/>
      <c r="ASD59" s="14"/>
      <c r="ASE59" s="14"/>
      <c r="ASF59" s="14"/>
      <c r="ASG59" s="14"/>
      <c r="ASH59" s="14"/>
      <c r="ASI59" s="14"/>
      <c r="ASJ59" s="14"/>
      <c r="ASK59" s="14"/>
      <c r="ASL59" s="14"/>
      <c r="ASM59" s="14"/>
      <c r="ASN59" s="14"/>
      <c r="ASO59" s="14"/>
      <c r="ASP59" s="14"/>
    </row>
    <row r="60" spans="669:1186">
      <c r="YS60" s="14"/>
      <c r="YT60" s="14"/>
      <c r="YU60" s="14"/>
      <c r="YV60" s="14"/>
      <c r="YW60" s="14"/>
      <c r="YX60" s="14"/>
      <c r="YY60" s="14"/>
      <c r="YZ60" s="14"/>
      <c r="ZA60" s="14"/>
      <c r="ZB60" s="14"/>
      <c r="ZC60" s="14"/>
      <c r="ZD60" s="14"/>
      <c r="ZE60" s="14"/>
      <c r="ZF60" s="14"/>
      <c r="ZG60" s="14"/>
      <c r="ZH60" s="14"/>
      <c r="ZI60" s="14"/>
      <c r="ZJ60" s="14"/>
      <c r="ZK60" s="14"/>
      <c r="ZL60" s="14"/>
      <c r="ZM60" s="14"/>
      <c r="ZN60" s="14"/>
      <c r="ZO60" s="14"/>
      <c r="ZP60" s="14"/>
      <c r="ZQ60" s="14"/>
      <c r="ZR60" s="14"/>
      <c r="ZS60" s="14"/>
      <c r="ZT60" s="14"/>
      <c r="ZU60" s="14"/>
      <c r="ZV60" s="14"/>
      <c r="ZW60" s="14"/>
      <c r="ZX60" s="14"/>
      <c r="ZY60" s="14"/>
      <c r="ZZ60" s="14"/>
      <c r="AAA60" s="14"/>
      <c r="AAB60" s="14"/>
      <c r="AAC60" s="14"/>
      <c r="AAD60" s="14"/>
      <c r="AAE60" s="14"/>
      <c r="AAF60" s="14"/>
      <c r="AAG60" s="14"/>
      <c r="AAH60" s="14"/>
      <c r="AAI60" s="14"/>
      <c r="AAJ60" s="14"/>
      <c r="AAK60" s="14"/>
      <c r="AAL60" s="14"/>
      <c r="AAM60" s="14"/>
      <c r="AAN60" s="14"/>
      <c r="AAO60" s="14"/>
      <c r="AAP60" s="14"/>
      <c r="AAQ60" s="14"/>
      <c r="AAR60" s="14"/>
      <c r="AAS60" s="14"/>
      <c r="AAT60" s="14"/>
      <c r="AAU60" s="14"/>
      <c r="AAV60" s="14"/>
      <c r="AAW60" s="14"/>
      <c r="AAX60" s="14"/>
      <c r="AAY60" s="14"/>
      <c r="AAZ60" s="14"/>
      <c r="ABA60" s="14"/>
      <c r="ABB60" s="14"/>
      <c r="ABC60" s="14"/>
      <c r="ABD60" s="14"/>
      <c r="ABE60" s="14"/>
      <c r="ABF60" s="14"/>
      <c r="ABG60" s="14"/>
      <c r="ABH60" s="14"/>
      <c r="ABI60" s="14"/>
      <c r="ABJ60" s="14"/>
      <c r="ABK60" s="14"/>
      <c r="ABL60" s="14"/>
      <c r="ABM60" s="14"/>
      <c r="ABN60" s="14"/>
      <c r="ABO60" s="14"/>
      <c r="ABP60" s="14"/>
      <c r="ABQ60" s="14"/>
      <c r="ABR60" s="14"/>
      <c r="ABS60" s="14"/>
      <c r="ABT60" s="14"/>
      <c r="ABU60" s="14"/>
      <c r="ABV60" s="14"/>
      <c r="ABW60" s="14"/>
      <c r="ABX60" s="14"/>
      <c r="ABY60" s="14"/>
      <c r="ABZ60" s="14"/>
      <c r="ACA60" s="14"/>
      <c r="ACB60" s="14"/>
      <c r="ACC60" s="14"/>
      <c r="ACD60" s="14"/>
      <c r="ACE60" s="14"/>
      <c r="ACF60" s="14"/>
      <c r="ACG60" s="14"/>
      <c r="ACH60" s="14"/>
      <c r="ACI60" s="14"/>
      <c r="ACJ60" s="14"/>
      <c r="ACK60" s="14"/>
      <c r="ACL60" s="14"/>
      <c r="ACM60" s="14"/>
      <c r="ACN60" s="14"/>
      <c r="ACO60" s="14"/>
      <c r="ACP60" s="14"/>
      <c r="ACQ60" s="14"/>
      <c r="ACR60" s="14"/>
      <c r="ACS60" s="14"/>
      <c r="ACT60" s="14"/>
      <c r="ACU60" s="14"/>
      <c r="ACV60" s="14"/>
      <c r="ACW60" s="14"/>
      <c r="ACX60" s="14"/>
      <c r="ACY60" s="14"/>
      <c r="ACZ60" s="14"/>
      <c r="ADA60" s="14"/>
      <c r="ADB60" s="14"/>
      <c r="ADC60" s="14"/>
      <c r="ADD60" s="14"/>
      <c r="ADE60" s="14"/>
      <c r="ADF60" s="14"/>
      <c r="ADG60" s="14"/>
      <c r="ADH60" s="14"/>
      <c r="ADI60" s="14"/>
      <c r="ADJ60" s="14"/>
      <c r="ADK60" s="14"/>
      <c r="ADL60" s="14"/>
      <c r="ADM60" s="14"/>
      <c r="ADN60" s="14"/>
      <c r="ADO60" s="14"/>
      <c r="ADP60" s="14"/>
      <c r="ADQ60" s="14"/>
      <c r="ADR60" s="14"/>
      <c r="ADS60" s="14"/>
      <c r="ADT60" s="14"/>
      <c r="ADU60" s="14"/>
      <c r="ADV60" s="14"/>
      <c r="ADW60" s="14"/>
      <c r="ADX60" s="14"/>
      <c r="ADY60" s="14"/>
      <c r="ADZ60" s="14"/>
      <c r="AEA60" s="14"/>
      <c r="AEB60" s="14"/>
      <c r="AEC60" s="14"/>
      <c r="AED60" s="14"/>
      <c r="AEE60" s="14"/>
      <c r="AEF60" s="14"/>
      <c r="AEG60" s="14"/>
      <c r="AEH60" s="14"/>
      <c r="AEI60" s="14"/>
      <c r="AEJ60" s="14"/>
      <c r="AEK60" s="14"/>
      <c r="AEL60" s="14"/>
      <c r="AEM60" s="14"/>
      <c r="AEN60" s="14"/>
      <c r="AEO60" s="14"/>
      <c r="AEP60" s="14"/>
      <c r="AEQ60" s="14"/>
      <c r="AER60" s="14"/>
      <c r="AES60" s="14"/>
      <c r="AET60" s="14"/>
      <c r="AEU60" s="14"/>
      <c r="AEV60" s="14"/>
      <c r="AEW60" s="14"/>
      <c r="AEX60" s="14"/>
      <c r="AEY60" s="14"/>
      <c r="AEZ60" s="14"/>
      <c r="AFA60" s="14"/>
      <c r="AFB60" s="14"/>
      <c r="AFC60" s="14"/>
      <c r="AFD60" s="14"/>
      <c r="AFE60" s="14"/>
      <c r="AFF60" s="14"/>
      <c r="AFG60" s="14"/>
      <c r="AFH60" s="14"/>
      <c r="AFI60" s="14"/>
      <c r="AFJ60" s="14"/>
      <c r="AFK60" s="14"/>
      <c r="AFL60" s="14"/>
      <c r="AFM60" s="14"/>
      <c r="AFN60" s="14"/>
      <c r="AFO60" s="14"/>
      <c r="AFP60" s="14"/>
      <c r="AFQ60" s="14"/>
      <c r="AFR60" s="14"/>
      <c r="AFS60" s="14"/>
      <c r="AFT60" s="14"/>
      <c r="AFU60" s="14"/>
      <c r="AFV60" s="14"/>
      <c r="AFW60" s="14"/>
      <c r="AFX60" s="14"/>
      <c r="AFY60" s="14"/>
      <c r="AFZ60" s="14"/>
      <c r="AGA60" s="14"/>
      <c r="AGB60" s="14"/>
      <c r="AGC60" s="14"/>
      <c r="AGD60" s="14"/>
      <c r="AGE60" s="14"/>
      <c r="AGF60" s="14"/>
      <c r="AGG60" s="14"/>
      <c r="AGH60" s="14"/>
      <c r="AGI60" s="14"/>
      <c r="AGJ60" s="14"/>
      <c r="AGK60" s="14"/>
      <c r="AGL60" s="14"/>
      <c r="AGM60" s="14"/>
      <c r="AGN60" s="14"/>
      <c r="AGO60" s="14"/>
      <c r="AGP60" s="14"/>
      <c r="AGQ60" s="14"/>
      <c r="AGR60" s="14"/>
      <c r="AGS60" s="14"/>
      <c r="AGT60" s="14"/>
      <c r="AGU60" s="14"/>
      <c r="AGV60" s="14"/>
      <c r="AGW60" s="14"/>
      <c r="AGX60" s="14"/>
      <c r="AGY60" s="14"/>
      <c r="AGZ60" s="14"/>
      <c r="AHA60" s="14"/>
      <c r="AHB60" s="14"/>
      <c r="AHC60" s="14"/>
      <c r="AHD60" s="14"/>
      <c r="AHE60" s="14"/>
      <c r="AHF60" s="14"/>
      <c r="AHG60" s="14"/>
      <c r="AHH60" s="14"/>
      <c r="AHI60" s="14"/>
      <c r="AHJ60" s="14"/>
      <c r="AHK60" s="14"/>
      <c r="AHL60" s="14"/>
      <c r="AHM60" s="14"/>
      <c r="AHN60" s="14"/>
      <c r="AHO60" s="14"/>
      <c r="AHP60" s="14"/>
      <c r="AHQ60" s="14"/>
      <c r="AHR60" s="14"/>
      <c r="AHS60" s="14"/>
      <c r="AHT60" s="14"/>
      <c r="AHU60" s="14"/>
      <c r="AHV60" s="14"/>
      <c r="AHW60" s="14"/>
      <c r="AHX60" s="14"/>
      <c r="AHY60" s="14"/>
      <c r="AHZ60" s="14"/>
      <c r="AIA60" s="14"/>
      <c r="AIB60" s="14"/>
      <c r="AIC60" s="14"/>
      <c r="AID60" s="14"/>
      <c r="AIE60" s="14"/>
      <c r="AIF60" s="14"/>
      <c r="AIG60" s="14"/>
      <c r="AIH60" s="14"/>
      <c r="AII60" s="14"/>
      <c r="AIJ60" s="14"/>
      <c r="AIK60" s="14"/>
      <c r="AIL60" s="14"/>
      <c r="AIM60" s="14"/>
      <c r="AIN60" s="14"/>
      <c r="AIO60" s="14"/>
      <c r="AIP60" s="14"/>
      <c r="AIQ60" s="14"/>
      <c r="AIR60" s="14"/>
      <c r="AIS60" s="14"/>
      <c r="AIT60" s="14"/>
      <c r="AIU60" s="14"/>
      <c r="AIV60" s="14"/>
      <c r="AIW60" s="14"/>
      <c r="AIX60" s="14"/>
      <c r="AIY60" s="14"/>
      <c r="AIZ60" s="14"/>
      <c r="AJA60" s="14"/>
      <c r="AJB60" s="14"/>
      <c r="AJC60" s="14"/>
      <c r="AJD60" s="14"/>
      <c r="AJE60" s="14"/>
      <c r="AJF60" s="14"/>
      <c r="AJG60" s="14"/>
      <c r="AJH60" s="14"/>
      <c r="AJI60" s="14"/>
      <c r="AJJ60" s="14"/>
      <c r="AJK60" s="14"/>
      <c r="AJL60" s="14"/>
      <c r="AJM60" s="14"/>
      <c r="AJN60" s="14"/>
      <c r="AJO60" s="14"/>
      <c r="AJP60" s="14"/>
      <c r="AJQ60" s="14"/>
      <c r="AJR60" s="14"/>
      <c r="AJS60" s="14"/>
      <c r="AJT60" s="14"/>
      <c r="AJU60" s="14"/>
      <c r="AJV60" s="14"/>
      <c r="AJW60" s="14"/>
      <c r="AJX60" s="14"/>
      <c r="AJY60" s="14"/>
      <c r="AJZ60" s="14"/>
      <c r="AKA60" s="14"/>
      <c r="AKB60" s="14"/>
      <c r="AKC60" s="14"/>
      <c r="AKD60" s="14"/>
      <c r="AKE60" s="14"/>
      <c r="AKF60" s="14"/>
      <c r="AKG60" s="14"/>
      <c r="AKH60" s="14"/>
      <c r="AKI60" s="14"/>
      <c r="AKJ60" s="14"/>
      <c r="AKK60" s="14"/>
      <c r="AKL60" s="14"/>
      <c r="AKM60" s="14"/>
      <c r="AKN60" s="14"/>
      <c r="AKO60" s="14"/>
      <c r="AKP60" s="14"/>
      <c r="AKQ60" s="14"/>
      <c r="AKR60" s="14"/>
      <c r="AKS60" s="14"/>
      <c r="AKT60" s="14"/>
      <c r="AKU60" s="14"/>
      <c r="AKV60" s="14"/>
      <c r="AKW60" s="14"/>
      <c r="AKX60" s="14"/>
      <c r="AKY60" s="14"/>
      <c r="AKZ60" s="14"/>
      <c r="ALA60" s="14"/>
      <c r="ALB60" s="14"/>
      <c r="ALC60" s="14"/>
      <c r="ALD60" s="14"/>
      <c r="ALE60" s="14"/>
      <c r="ALF60" s="14"/>
      <c r="ALG60" s="14"/>
      <c r="ALH60" s="14"/>
      <c r="ALI60" s="14"/>
      <c r="ALJ60" s="14"/>
      <c r="ALK60" s="14"/>
      <c r="ALL60" s="14"/>
      <c r="ALM60" s="14"/>
      <c r="ALN60" s="14"/>
      <c r="ALO60" s="14"/>
      <c r="ALP60" s="14"/>
      <c r="ALQ60" s="14"/>
      <c r="ALR60" s="14"/>
      <c r="ALS60" s="14"/>
      <c r="ALT60" s="14"/>
      <c r="ALU60" s="14"/>
      <c r="ALV60" s="14"/>
      <c r="ALW60" s="14"/>
      <c r="ALX60" s="14"/>
      <c r="ALY60" s="14"/>
      <c r="ALZ60" s="14"/>
      <c r="AMA60" s="14"/>
      <c r="AMB60" s="14"/>
      <c r="AMC60" s="14"/>
      <c r="AMD60" s="14"/>
      <c r="AME60" s="14"/>
      <c r="AMF60" s="14"/>
      <c r="AMG60" s="14"/>
      <c r="AMH60" s="14"/>
      <c r="AMI60" s="14"/>
      <c r="AMJ60" s="14"/>
      <c r="AMK60" s="14"/>
      <c r="AML60" s="14"/>
      <c r="AMM60" s="14"/>
      <c r="AMN60" s="14"/>
      <c r="AMO60" s="14"/>
      <c r="AMP60" s="14"/>
      <c r="AMQ60" s="14"/>
      <c r="AMR60" s="14"/>
      <c r="AMS60" s="14"/>
      <c r="AMT60" s="14"/>
      <c r="AMU60" s="14"/>
      <c r="AMV60" s="14"/>
      <c r="AMW60" s="14"/>
      <c r="AMX60" s="14"/>
      <c r="AMY60" s="14"/>
      <c r="AMZ60" s="14"/>
      <c r="ANA60" s="14"/>
      <c r="ANB60" s="14"/>
      <c r="ANC60" s="14"/>
      <c r="AND60" s="14"/>
      <c r="ANE60" s="14"/>
      <c r="ANF60" s="14"/>
      <c r="ANG60" s="14"/>
      <c r="ANH60" s="14"/>
      <c r="ANI60" s="14"/>
      <c r="ANJ60" s="14"/>
      <c r="ANK60" s="14"/>
      <c r="ANL60" s="14"/>
      <c r="ANM60" s="14"/>
      <c r="ANN60" s="14"/>
      <c r="ANO60" s="14"/>
      <c r="ANP60" s="14"/>
      <c r="ANQ60" s="14"/>
      <c r="ANR60" s="14"/>
      <c r="ANS60" s="14"/>
      <c r="ANT60" s="14"/>
      <c r="ANU60" s="14"/>
      <c r="ANV60" s="14"/>
      <c r="ANW60" s="14"/>
      <c r="ANX60" s="14"/>
      <c r="ANY60" s="14"/>
      <c r="ANZ60" s="14"/>
      <c r="AOA60" s="14"/>
      <c r="AOB60" s="14"/>
      <c r="AOC60" s="14"/>
      <c r="AOD60" s="14"/>
      <c r="AOE60" s="14"/>
      <c r="AOF60" s="14"/>
      <c r="AOG60" s="14"/>
      <c r="AOH60" s="14"/>
      <c r="AOI60" s="14"/>
      <c r="AOJ60" s="14"/>
      <c r="AOK60" s="14"/>
      <c r="AOL60" s="14"/>
      <c r="AOM60" s="14"/>
      <c r="AON60" s="14"/>
      <c r="AOO60" s="14"/>
      <c r="AOP60" s="14"/>
      <c r="AOQ60" s="14"/>
      <c r="AOR60" s="14"/>
      <c r="AOS60" s="14"/>
      <c r="AOT60" s="14"/>
      <c r="AOU60" s="14"/>
      <c r="AOV60" s="14"/>
      <c r="AOW60" s="14"/>
      <c r="AOX60" s="14"/>
      <c r="AOY60" s="14"/>
      <c r="AOZ60" s="14"/>
      <c r="APA60" s="14"/>
      <c r="APB60" s="14"/>
      <c r="APC60" s="14"/>
      <c r="APD60" s="14"/>
      <c r="APE60" s="14"/>
      <c r="APF60" s="14"/>
      <c r="APG60" s="14"/>
      <c r="APH60" s="14"/>
      <c r="API60" s="14"/>
      <c r="APJ60" s="14"/>
      <c r="APK60" s="14"/>
      <c r="APL60" s="14"/>
      <c r="APM60" s="14"/>
      <c r="APN60" s="14"/>
      <c r="APO60" s="14"/>
      <c r="APP60" s="14"/>
      <c r="APQ60" s="14"/>
      <c r="APR60" s="14"/>
      <c r="APS60" s="14"/>
      <c r="APT60" s="14"/>
      <c r="APU60" s="14"/>
      <c r="APV60" s="14"/>
      <c r="APW60" s="14"/>
      <c r="APX60" s="14"/>
      <c r="APY60" s="14"/>
      <c r="APZ60" s="14"/>
      <c r="AQA60" s="14"/>
      <c r="AQB60" s="14"/>
      <c r="AQC60" s="14"/>
      <c r="AQD60" s="14"/>
      <c r="AQE60" s="14"/>
      <c r="AQF60" s="14"/>
      <c r="AQG60" s="14"/>
      <c r="AQH60" s="14"/>
      <c r="AQI60" s="14"/>
      <c r="AQJ60" s="14"/>
      <c r="AQK60" s="14"/>
      <c r="AQL60" s="14"/>
      <c r="AQM60" s="14"/>
      <c r="AQN60" s="14"/>
      <c r="AQO60" s="14"/>
      <c r="AQP60" s="14"/>
      <c r="AQQ60" s="14"/>
      <c r="AQR60" s="14"/>
      <c r="AQS60" s="14"/>
      <c r="AQT60" s="14"/>
      <c r="AQU60" s="14"/>
      <c r="AQV60" s="14"/>
      <c r="AQW60" s="14"/>
      <c r="AQX60" s="14"/>
      <c r="AQY60" s="14"/>
      <c r="AQZ60" s="14"/>
      <c r="ARA60" s="14"/>
      <c r="ARB60" s="14"/>
      <c r="ARC60" s="14"/>
      <c r="ARD60" s="14"/>
      <c r="ARE60" s="14"/>
      <c r="ARF60" s="14"/>
      <c r="ARG60" s="14"/>
      <c r="ARH60" s="14"/>
      <c r="ARI60" s="14"/>
      <c r="ARJ60" s="14"/>
      <c r="ARK60" s="14"/>
      <c r="ARL60" s="14"/>
      <c r="ARM60" s="14"/>
      <c r="ARN60" s="14"/>
      <c r="ARO60" s="14"/>
      <c r="ARP60" s="14"/>
      <c r="ARQ60" s="14"/>
      <c r="ARR60" s="14"/>
      <c r="ARS60" s="14"/>
      <c r="ART60" s="14"/>
      <c r="ARU60" s="14"/>
      <c r="ARV60" s="14"/>
      <c r="ARW60" s="14"/>
      <c r="ARX60" s="14"/>
      <c r="ARY60" s="14"/>
      <c r="ARZ60" s="14"/>
      <c r="ASA60" s="14"/>
      <c r="ASB60" s="14"/>
      <c r="ASC60" s="14"/>
      <c r="ASD60" s="14"/>
      <c r="ASE60" s="14"/>
      <c r="ASF60" s="14"/>
      <c r="ASG60" s="14"/>
      <c r="ASH60" s="14"/>
      <c r="ASI60" s="14"/>
      <c r="ASJ60" s="14"/>
      <c r="ASK60" s="14"/>
      <c r="ASL60" s="14"/>
      <c r="ASM60" s="14"/>
      <c r="ASN60" s="14"/>
      <c r="ASO60" s="14"/>
      <c r="ASP60" s="14"/>
    </row>
    <row r="61" spans="669:1186">
      <c r="YS61" s="14"/>
      <c r="YT61" s="14"/>
      <c r="YU61" s="14"/>
      <c r="YV61" s="14"/>
      <c r="YW61" s="14"/>
      <c r="YX61" s="14"/>
      <c r="YY61" s="14"/>
      <c r="YZ61" s="14"/>
      <c r="ZA61" s="14"/>
      <c r="ZB61" s="14"/>
      <c r="ZC61" s="14"/>
      <c r="ZD61" s="14"/>
      <c r="ZE61" s="14"/>
      <c r="ZF61" s="14"/>
      <c r="ZG61" s="14"/>
      <c r="ZH61" s="14"/>
      <c r="ZI61" s="14"/>
      <c r="ZJ61" s="14"/>
      <c r="ZK61" s="14"/>
      <c r="ZL61" s="14"/>
      <c r="ZM61" s="14"/>
      <c r="ZN61" s="14"/>
      <c r="ZO61" s="14"/>
      <c r="ZP61" s="14"/>
      <c r="ZQ61" s="14"/>
      <c r="ZR61" s="14"/>
      <c r="ZS61" s="14"/>
      <c r="ZT61" s="14"/>
      <c r="ZU61" s="14"/>
      <c r="ZV61" s="14"/>
      <c r="ZW61" s="14"/>
      <c r="ZX61" s="14"/>
      <c r="ZY61" s="14"/>
      <c r="ZZ61" s="14"/>
      <c r="AAA61" s="14"/>
      <c r="AAB61" s="14"/>
      <c r="AAC61" s="14"/>
      <c r="AAD61" s="14"/>
      <c r="AAE61" s="14"/>
      <c r="AAF61" s="14"/>
      <c r="AAG61" s="14"/>
      <c r="AAH61" s="14"/>
      <c r="AAI61" s="14"/>
      <c r="AAJ61" s="14"/>
      <c r="AAK61" s="14"/>
      <c r="AAL61" s="14"/>
      <c r="AAM61" s="14"/>
      <c r="AAN61" s="14"/>
      <c r="AAO61" s="14"/>
      <c r="AAP61" s="14"/>
      <c r="AAQ61" s="14"/>
      <c r="AAR61" s="14"/>
      <c r="AAS61" s="14"/>
      <c r="AAT61" s="14"/>
      <c r="AAU61" s="14"/>
      <c r="AAV61" s="14"/>
      <c r="AAW61" s="14"/>
      <c r="AAX61" s="14"/>
      <c r="AAY61" s="14"/>
      <c r="AAZ61" s="14"/>
      <c r="ABA61" s="14"/>
      <c r="ABB61" s="14"/>
      <c r="ABC61" s="14"/>
      <c r="ABD61" s="14"/>
      <c r="ABE61" s="14"/>
      <c r="ABF61" s="14"/>
      <c r="ABG61" s="14"/>
      <c r="ABH61" s="14"/>
      <c r="ABI61" s="14"/>
      <c r="ABJ61" s="14"/>
      <c r="ABK61" s="14"/>
      <c r="ABL61" s="14"/>
      <c r="ABM61" s="14"/>
      <c r="ABN61" s="14"/>
      <c r="ABO61" s="14"/>
      <c r="ABP61" s="14"/>
      <c r="ABQ61" s="14"/>
      <c r="ABR61" s="14"/>
      <c r="ABS61" s="14"/>
      <c r="ABT61" s="14"/>
      <c r="ABU61" s="14"/>
      <c r="ABV61" s="14"/>
      <c r="ABW61" s="14"/>
      <c r="ABX61" s="14"/>
      <c r="ABY61" s="14"/>
      <c r="ABZ61" s="14"/>
      <c r="ACA61" s="14"/>
      <c r="ACB61" s="14"/>
      <c r="ACC61" s="14"/>
      <c r="ACD61" s="14"/>
      <c r="ACE61" s="14"/>
      <c r="ACF61" s="14"/>
      <c r="ACG61" s="14"/>
      <c r="ACH61" s="14"/>
      <c r="ACI61" s="14"/>
      <c r="ACJ61" s="14"/>
      <c r="ACK61" s="14"/>
      <c r="ACL61" s="14"/>
      <c r="ACM61" s="14"/>
      <c r="ACN61" s="14"/>
      <c r="ACO61" s="14"/>
      <c r="ACP61" s="14"/>
      <c r="ACQ61" s="14"/>
      <c r="ACR61" s="14"/>
      <c r="ACS61" s="14"/>
      <c r="ACT61" s="14"/>
      <c r="ACU61" s="14"/>
      <c r="ACV61" s="14"/>
      <c r="ACW61" s="14"/>
      <c r="ACX61" s="14"/>
      <c r="ACY61" s="14"/>
      <c r="ACZ61" s="14"/>
      <c r="ADA61" s="14"/>
      <c r="ADB61" s="14"/>
      <c r="ADC61" s="14"/>
      <c r="ADD61" s="14"/>
      <c r="ADE61" s="14"/>
      <c r="ADF61" s="14"/>
      <c r="ADG61" s="14"/>
      <c r="ADH61" s="14"/>
      <c r="ADI61" s="14"/>
      <c r="ADJ61" s="14"/>
      <c r="ADK61" s="14"/>
      <c r="ADL61" s="14"/>
      <c r="ADM61" s="14"/>
      <c r="ADN61" s="14"/>
      <c r="ADO61" s="14"/>
      <c r="ADP61" s="14"/>
      <c r="ADQ61" s="14"/>
      <c r="ADR61" s="14"/>
      <c r="ADS61" s="14"/>
      <c r="ADT61" s="14"/>
      <c r="ADU61" s="14"/>
      <c r="ADV61" s="14"/>
      <c r="ADW61" s="14"/>
      <c r="ADX61" s="14"/>
      <c r="ADY61" s="14"/>
      <c r="ADZ61" s="14"/>
      <c r="AEA61" s="14"/>
      <c r="AEB61" s="14"/>
      <c r="AEC61" s="14"/>
      <c r="AED61" s="14"/>
      <c r="AEE61" s="14"/>
      <c r="AEF61" s="14"/>
      <c r="AEG61" s="14"/>
      <c r="AEH61" s="14"/>
      <c r="AEI61" s="14"/>
      <c r="AEJ61" s="14"/>
      <c r="AEK61" s="14"/>
      <c r="AEL61" s="14"/>
      <c r="AEM61" s="14"/>
      <c r="AEN61" s="14"/>
      <c r="AEO61" s="14"/>
      <c r="AEP61" s="14"/>
      <c r="AEQ61" s="14"/>
      <c r="AER61" s="14"/>
      <c r="AES61" s="14"/>
      <c r="AET61" s="14"/>
      <c r="AEU61" s="14"/>
      <c r="AEV61" s="14"/>
      <c r="AEW61" s="14"/>
      <c r="AEX61" s="14"/>
      <c r="AEY61" s="14"/>
      <c r="AEZ61" s="14"/>
      <c r="AFA61" s="14"/>
      <c r="AFB61" s="14"/>
      <c r="AFC61" s="14"/>
      <c r="AFD61" s="14"/>
      <c r="AFE61" s="14"/>
      <c r="AFF61" s="14"/>
      <c r="AFG61" s="14"/>
      <c r="AFH61" s="14"/>
      <c r="AFI61" s="14"/>
      <c r="AFJ61" s="14"/>
      <c r="AFK61" s="14"/>
      <c r="AFL61" s="14"/>
      <c r="AFM61" s="14"/>
      <c r="AFN61" s="14"/>
      <c r="AFO61" s="14"/>
      <c r="AFP61" s="14"/>
      <c r="AFQ61" s="14"/>
      <c r="AFR61" s="14"/>
      <c r="AFS61" s="14"/>
      <c r="AFT61" s="14"/>
      <c r="AFU61" s="14"/>
      <c r="AFV61" s="14"/>
      <c r="AFW61" s="14"/>
      <c r="AFX61" s="14"/>
      <c r="AFY61" s="14"/>
      <c r="AFZ61" s="14"/>
      <c r="AGA61" s="14"/>
      <c r="AGB61" s="14"/>
      <c r="AGC61" s="14"/>
      <c r="AGD61" s="14"/>
      <c r="AGE61" s="14"/>
      <c r="AGF61" s="14"/>
      <c r="AGG61" s="14"/>
      <c r="AGH61" s="14"/>
      <c r="AGI61" s="14"/>
      <c r="AGJ61" s="14"/>
      <c r="AGK61" s="14"/>
      <c r="AGL61" s="14"/>
      <c r="AGM61" s="14"/>
      <c r="AGN61" s="14"/>
      <c r="AGO61" s="14"/>
      <c r="AGP61" s="14"/>
      <c r="AGQ61" s="14"/>
      <c r="AGR61" s="14"/>
      <c r="AGS61" s="14"/>
      <c r="AGT61" s="14"/>
      <c r="AGU61" s="14"/>
      <c r="AGV61" s="14"/>
      <c r="AGW61" s="14"/>
      <c r="AGX61" s="14"/>
      <c r="AGY61" s="14"/>
      <c r="AGZ61" s="14"/>
      <c r="AHA61" s="14"/>
      <c r="AHB61" s="14"/>
      <c r="AHC61" s="14"/>
      <c r="AHD61" s="14"/>
      <c r="AHE61" s="14"/>
      <c r="AHF61" s="14"/>
      <c r="AHG61" s="14"/>
      <c r="AHH61" s="14"/>
      <c r="AHI61" s="14"/>
      <c r="AHJ61" s="14"/>
      <c r="AHK61" s="14"/>
      <c r="AHL61" s="14"/>
      <c r="AHM61" s="14"/>
      <c r="AHN61" s="14"/>
      <c r="AHO61" s="14"/>
      <c r="AHP61" s="14"/>
      <c r="AHQ61" s="14"/>
      <c r="AHR61" s="14"/>
      <c r="AHS61" s="14"/>
      <c r="AHT61" s="14"/>
      <c r="AHU61" s="14"/>
      <c r="AHV61" s="14"/>
      <c r="AHW61" s="14"/>
      <c r="AHX61" s="14"/>
      <c r="AHY61" s="14"/>
      <c r="AHZ61" s="14"/>
      <c r="AIA61" s="14"/>
      <c r="AIB61" s="14"/>
      <c r="AIC61" s="14"/>
      <c r="AID61" s="14"/>
      <c r="AIE61" s="14"/>
      <c r="AIF61" s="14"/>
      <c r="AIG61" s="14"/>
      <c r="AIH61" s="14"/>
      <c r="AII61" s="14"/>
      <c r="AIJ61" s="14"/>
      <c r="AIK61" s="14"/>
      <c r="AIL61" s="14"/>
      <c r="AIM61" s="14"/>
      <c r="AIN61" s="14"/>
      <c r="AIO61" s="14"/>
      <c r="AIP61" s="14"/>
      <c r="AIQ61" s="14"/>
      <c r="AIR61" s="14"/>
      <c r="AIS61" s="14"/>
      <c r="AIT61" s="14"/>
      <c r="AIU61" s="14"/>
      <c r="AIV61" s="14"/>
      <c r="AIW61" s="14"/>
      <c r="AIX61" s="14"/>
      <c r="AIY61" s="14"/>
      <c r="AIZ61" s="14"/>
      <c r="AJA61" s="14"/>
      <c r="AJB61" s="14"/>
      <c r="AJC61" s="14"/>
      <c r="AJD61" s="14"/>
      <c r="AJE61" s="14"/>
      <c r="AJF61" s="14"/>
      <c r="AJG61" s="14"/>
      <c r="AJH61" s="14"/>
      <c r="AJI61" s="14"/>
      <c r="AJJ61" s="14"/>
      <c r="AJK61" s="14"/>
      <c r="AJL61" s="14"/>
      <c r="AJM61" s="14"/>
      <c r="AJN61" s="14"/>
      <c r="AJO61" s="14"/>
      <c r="AJP61" s="14"/>
      <c r="AJQ61" s="14"/>
      <c r="AJR61" s="14"/>
      <c r="AJS61" s="14"/>
      <c r="AJT61" s="14"/>
      <c r="AJU61" s="14"/>
      <c r="AJV61" s="14"/>
      <c r="AJW61" s="14"/>
      <c r="AJX61" s="14"/>
      <c r="AJY61" s="14"/>
      <c r="AJZ61" s="14"/>
      <c r="AKA61" s="14"/>
      <c r="AKB61" s="14"/>
      <c r="AKC61" s="14"/>
      <c r="AKD61" s="14"/>
      <c r="AKE61" s="14"/>
      <c r="AKF61" s="14"/>
      <c r="AKG61" s="14"/>
      <c r="AKH61" s="14"/>
      <c r="AKI61" s="14"/>
      <c r="AKJ61" s="14"/>
      <c r="AKK61" s="14"/>
      <c r="AKL61" s="14"/>
      <c r="AKM61" s="14"/>
      <c r="AKN61" s="14"/>
      <c r="AKO61" s="14"/>
      <c r="AKP61" s="14"/>
      <c r="AKQ61" s="14"/>
      <c r="AKR61" s="14"/>
      <c r="AKS61" s="14"/>
      <c r="AKT61" s="14"/>
      <c r="AKU61" s="14"/>
      <c r="AKV61" s="14"/>
      <c r="AKW61" s="14"/>
      <c r="AKX61" s="14"/>
      <c r="AKY61" s="14"/>
      <c r="AKZ61" s="14"/>
      <c r="ALA61" s="14"/>
      <c r="ALB61" s="14"/>
      <c r="ALC61" s="14"/>
      <c r="ALD61" s="14"/>
      <c r="ALE61" s="14"/>
      <c r="ALF61" s="14"/>
      <c r="ALG61" s="14"/>
      <c r="ALH61" s="14"/>
      <c r="ALI61" s="14"/>
      <c r="ALJ61" s="14"/>
      <c r="ALK61" s="14"/>
      <c r="ALL61" s="14"/>
      <c r="ALM61" s="14"/>
      <c r="ALN61" s="14"/>
      <c r="ALO61" s="14"/>
      <c r="ALP61" s="14"/>
      <c r="ALQ61" s="14"/>
      <c r="ALR61" s="14"/>
      <c r="ALS61" s="14"/>
      <c r="ALT61" s="14"/>
      <c r="ALU61" s="14"/>
      <c r="ALV61" s="14"/>
      <c r="ALW61" s="14"/>
      <c r="ALX61" s="14"/>
      <c r="ALY61" s="14"/>
      <c r="ALZ61" s="14"/>
      <c r="AMA61" s="14"/>
      <c r="AMB61" s="14"/>
      <c r="AMC61" s="14"/>
      <c r="AMD61" s="14"/>
      <c r="AME61" s="14"/>
      <c r="AMF61" s="14"/>
      <c r="AMG61" s="14"/>
      <c r="AMH61" s="14"/>
      <c r="AMI61" s="14"/>
      <c r="AMJ61" s="14"/>
      <c r="AMK61" s="14"/>
      <c r="AML61" s="14"/>
      <c r="AMM61" s="14"/>
      <c r="AMN61" s="14"/>
      <c r="AMO61" s="14"/>
      <c r="AMP61" s="14"/>
      <c r="AMQ61" s="14"/>
      <c r="AMR61" s="14"/>
      <c r="AMS61" s="14"/>
      <c r="AMT61" s="14"/>
      <c r="AMU61" s="14"/>
      <c r="AMV61" s="14"/>
      <c r="AMW61" s="14"/>
      <c r="AMX61" s="14"/>
      <c r="AMY61" s="14"/>
      <c r="AMZ61" s="14"/>
      <c r="ANA61" s="14"/>
      <c r="ANB61" s="14"/>
      <c r="ANC61" s="14"/>
      <c r="AND61" s="14"/>
      <c r="ANE61" s="14"/>
      <c r="ANF61" s="14"/>
      <c r="ANG61" s="14"/>
      <c r="ANH61" s="14"/>
      <c r="ANI61" s="14"/>
      <c r="ANJ61" s="14"/>
      <c r="ANK61" s="14"/>
      <c r="ANL61" s="14"/>
      <c r="ANM61" s="14"/>
      <c r="ANN61" s="14"/>
      <c r="ANO61" s="14"/>
      <c r="ANP61" s="14"/>
      <c r="ANQ61" s="14"/>
      <c r="ANR61" s="14"/>
      <c r="ANS61" s="14"/>
      <c r="ANT61" s="14"/>
      <c r="ANU61" s="14"/>
      <c r="ANV61" s="14"/>
      <c r="ANW61" s="14"/>
      <c r="ANX61" s="14"/>
      <c r="ANY61" s="14"/>
      <c r="ANZ61" s="14"/>
      <c r="AOA61" s="14"/>
      <c r="AOB61" s="14"/>
      <c r="AOC61" s="14"/>
      <c r="AOD61" s="14"/>
      <c r="AOE61" s="14"/>
      <c r="AOF61" s="14"/>
      <c r="AOG61" s="14"/>
      <c r="AOH61" s="14"/>
      <c r="AOI61" s="14"/>
      <c r="AOJ61" s="14"/>
      <c r="AOK61" s="14"/>
      <c r="AOL61" s="14"/>
      <c r="AOM61" s="14"/>
      <c r="AON61" s="14"/>
      <c r="AOO61" s="14"/>
      <c r="AOP61" s="14"/>
      <c r="AOQ61" s="14"/>
      <c r="AOR61" s="14"/>
      <c r="AOS61" s="14"/>
      <c r="AOT61" s="14"/>
      <c r="AOU61" s="14"/>
      <c r="AOV61" s="14"/>
      <c r="AOW61" s="14"/>
      <c r="AOX61" s="14"/>
      <c r="AOY61" s="14"/>
      <c r="AOZ61" s="14"/>
      <c r="APA61" s="14"/>
      <c r="APB61" s="14"/>
      <c r="APC61" s="14"/>
      <c r="APD61" s="14"/>
      <c r="APE61" s="14"/>
      <c r="APF61" s="14"/>
      <c r="APG61" s="14"/>
      <c r="APH61" s="14"/>
      <c r="API61" s="14"/>
      <c r="APJ61" s="14"/>
      <c r="APK61" s="14"/>
      <c r="APL61" s="14"/>
      <c r="APM61" s="14"/>
      <c r="APN61" s="14"/>
      <c r="APO61" s="14"/>
      <c r="APP61" s="14"/>
      <c r="APQ61" s="14"/>
      <c r="APR61" s="14"/>
      <c r="APS61" s="14"/>
      <c r="APT61" s="14"/>
      <c r="APU61" s="14"/>
      <c r="APV61" s="14"/>
      <c r="APW61" s="14"/>
      <c r="APX61" s="14"/>
      <c r="APY61" s="14"/>
      <c r="APZ61" s="14"/>
      <c r="AQA61" s="14"/>
      <c r="AQB61" s="14"/>
      <c r="AQC61" s="14"/>
      <c r="AQD61" s="14"/>
      <c r="AQE61" s="14"/>
      <c r="AQF61" s="14"/>
      <c r="AQG61" s="14"/>
      <c r="AQH61" s="14"/>
      <c r="AQI61" s="14"/>
      <c r="AQJ61" s="14"/>
      <c r="AQK61" s="14"/>
      <c r="AQL61" s="14"/>
      <c r="AQM61" s="14"/>
      <c r="AQN61" s="14"/>
      <c r="AQO61" s="14"/>
      <c r="AQP61" s="14"/>
      <c r="AQQ61" s="14"/>
      <c r="AQR61" s="14"/>
      <c r="AQS61" s="14"/>
      <c r="AQT61" s="14"/>
      <c r="AQU61" s="14"/>
      <c r="AQV61" s="14"/>
      <c r="AQW61" s="14"/>
      <c r="AQX61" s="14"/>
      <c r="AQY61" s="14"/>
      <c r="AQZ61" s="14"/>
      <c r="ARA61" s="14"/>
      <c r="ARB61" s="14"/>
      <c r="ARC61" s="14"/>
      <c r="ARD61" s="14"/>
      <c r="ARE61" s="14"/>
      <c r="ARF61" s="14"/>
      <c r="ARG61" s="14"/>
      <c r="ARH61" s="14"/>
      <c r="ARI61" s="14"/>
      <c r="ARJ61" s="14"/>
      <c r="ARK61" s="14"/>
      <c r="ARL61" s="14"/>
      <c r="ARM61" s="14"/>
      <c r="ARN61" s="14"/>
      <c r="ARO61" s="14"/>
      <c r="ARP61" s="14"/>
      <c r="ARQ61" s="14"/>
      <c r="ARR61" s="14"/>
      <c r="ARS61" s="14"/>
      <c r="ART61" s="14"/>
      <c r="ARU61" s="14"/>
      <c r="ARV61" s="14"/>
      <c r="ARW61" s="14"/>
      <c r="ARX61" s="14"/>
      <c r="ARY61" s="14"/>
      <c r="ARZ61" s="14"/>
      <c r="ASA61" s="14"/>
      <c r="ASB61" s="14"/>
      <c r="ASC61" s="14"/>
      <c r="ASD61" s="14"/>
      <c r="ASE61" s="14"/>
      <c r="ASF61" s="14"/>
      <c r="ASG61" s="14"/>
      <c r="ASH61" s="14"/>
      <c r="ASI61" s="14"/>
      <c r="ASJ61" s="14"/>
      <c r="ASK61" s="14"/>
      <c r="ASL61" s="14"/>
      <c r="ASM61" s="14"/>
      <c r="ASN61" s="14"/>
      <c r="ASO61" s="14"/>
      <c r="ASP61" s="14"/>
    </row>
  </sheetData>
  <protectedRanges>
    <protectedRange sqref="BI37:VV41 A37:P83 BI42:YR53 Q64:AAL83 WI37:YR41 AW62:AAL63 S37:AV63 AAM62:XFD83 GO3:GT31 AY32:BB36 A3:O36 AB3:AX36 P3:AA10 Q11:Z11 P12:AA36 FF3:FF6 FF8:FF36 FG3:GN36 JH3:JH7 JH12:JH36 JI14:JI36 JJ9:JJ36 JI3:JJ3 JJ4:JJ7 JI4:JI8 XK3:XN9 XK10:XR29 YA3:YD29 YG3:YJ29 XV3:XX29 XU3 XT4:XT11 XT18:XT29 XU22:XU29 XZ4:XZ11 XZ18:XZ29 YF4:YF11 YF18:YF29 YL4:YL11 YL18:YL29 YM3:YP29 XK30:YR36 BA54:YR59 AW60:YR61 AWO37:XFD61 AWM3:XFD36 GU3:JG36 JK3:XJ36 BO3:FE36 YS30:ZH61 ZI3:ACH35 ZI36:AAT61 AAU36:ACD54 ACH36 ACG6:ACG54 ACH37:ACP41 ACH42:ACJ54 AAU55:ACV61 ACW42:ADB53 ACM6:ACM54 ACN37:ACP54 ACI3:ACP36 ACS6:ACS54 ACT37:ACV54 ADO54:ADP54 ACY6:ACY54 ACZ37:ADB54 ACQ3:ADB41 ADE6:ADE54 ADF37:ADH54 ADK6:ADK54 ADL37:ADN54 ADC3:ADR50 ADS37:ADV53 ADQ6:ADQ51 ADC51:ADQ53 ADR37:ADR51 ADQ52:ADR54 ADW3:ADZ50 AEA3:AED54 ADY6:ADY51 ADW51:ADY53 ADZ37:ADZ51 ADY52:ADZ54 AEE3:AEH50 AEI3:AEL54 AEG6:AEG51 AEE51:AEG53 AEH37:AEH51 AEG52:AEH54 AEM3:AEP50 AEQ3:AET54 AEO6:AEO51 AEM51:AEO53 AEP37:AEP51 AEO52:AEP54 ADS54:AFB54 AEU3:AEX50 AEY3:AFB54 AEW6:AEW51 AEU51:AEW53 AEX37:AEX51 AEW52:AEX54 ACW55:AFB60 ACW61:AFF61 AFC42:AFF53 AFG60:AFN61 AFK54:AFN59 AFC37:AFN41 AFO37:AJV61 ADS3:AJV36 AJW3:ANL4 AJW19:APP61 AJW5:AOR18 AOU5:APN18 AOS3:AOT18 ANN3:APN4 APO3:APP18 APQ3:AWN61 YR4:YR11 YR18:YR29 YS3:YV29 YY3:ZB29 YX4:YX11 YX18:YX29 ZE3:ZH29 ZD4:ZD11 ZD18:ZD29" name="etykiety"/>
  </protectedRanges>
  <sortState ref="AAQ3:AAR54">
    <sortCondition ref="AAQ3:AAQ54"/>
  </sortState>
  <customSheetViews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725"/>
  <sheetViews>
    <sheetView zoomScaleNormal="100" workbookViewId="0">
      <pane xSplit="7" ySplit="1" topLeftCell="H324" activePane="bottomRight" state="frozenSplit"/>
      <selection activeCell="N5" sqref="N5"/>
      <selection pane="topRight"/>
      <selection pane="bottomLeft"/>
      <selection pane="bottomRight" activeCell="G335" sqref="G335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12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4" width="10.57031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8" width="9.85546875" style="14" customWidth="1"/>
    <col min="79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405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456</v>
      </c>
      <c r="S1" s="15" t="s">
        <v>373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417</v>
      </c>
      <c r="AF1" s="13" t="s">
        <v>419</v>
      </c>
      <c r="AG1" s="13" t="s">
        <v>421</v>
      </c>
      <c r="AH1" s="13" t="s">
        <v>423</v>
      </c>
      <c r="AI1" s="13" t="s">
        <v>424</v>
      </c>
      <c r="AJ1" s="13" t="s">
        <v>425</v>
      </c>
      <c r="AK1" s="13" t="s">
        <v>396</v>
      </c>
      <c r="AL1" s="13" t="s">
        <v>404</v>
      </c>
      <c r="AM1" s="13" t="s">
        <v>408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439</v>
      </c>
      <c r="AT1" s="13" t="s">
        <v>389</v>
      </c>
      <c r="AU1" s="13" t="s">
        <v>390</v>
      </c>
      <c r="AV1" s="13" t="s">
        <v>384</v>
      </c>
      <c r="AW1" s="13" t="s">
        <v>372</v>
      </c>
      <c r="AX1" t="s">
        <v>1</v>
      </c>
      <c r="AY1" s="13" t="s">
        <v>375</v>
      </c>
      <c r="AZ1" s="13" t="s">
        <v>374</v>
      </c>
      <c r="BA1" s="13" t="s">
        <v>392</v>
      </c>
      <c r="BB1" s="13" t="s">
        <v>381</v>
      </c>
      <c r="BC1" s="13" t="s">
        <v>376</v>
      </c>
      <c r="BD1" s="13" t="s">
        <v>377</v>
      </c>
      <c r="BE1" s="13" t="s">
        <v>379</v>
      </c>
      <c r="BF1" s="13" t="s">
        <v>378</v>
      </c>
      <c r="BG1" s="13" t="s">
        <v>380</v>
      </c>
      <c r="BH1" s="13" t="s">
        <v>383</v>
      </c>
      <c r="BI1" s="13" t="s">
        <v>382</v>
      </c>
      <c r="BJ1" s="13" t="s">
        <v>265</v>
      </c>
      <c r="BK1" s="13" t="s">
        <v>394</v>
      </c>
      <c r="BL1" s="13" t="s">
        <v>395</v>
      </c>
      <c r="BM1" s="13" t="s">
        <v>453</v>
      </c>
      <c r="BN1" s="13" t="s">
        <v>402</v>
      </c>
      <c r="BO1" s="13" t="s">
        <v>407</v>
      </c>
      <c r="BP1" t="s">
        <v>5</v>
      </c>
      <c r="BQ1" s="15" t="s">
        <v>36</v>
      </c>
      <c r="BR1" s="15" t="s">
        <v>438</v>
      </c>
      <c r="BS1" s="35" t="s">
        <v>455</v>
      </c>
      <c r="BT1" s="15" t="s">
        <v>343</v>
      </c>
      <c r="BU1" s="15" t="s">
        <v>385</v>
      </c>
      <c r="BV1" s="15" t="s">
        <v>403</v>
      </c>
      <c r="BW1" s="15" t="s">
        <v>406</v>
      </c>
      <c r="BX1" s="15" t="s">
        <v>292</v>
      </c>
      <c r="BY1" s="15" t="s">
        <v>269</v>
      </c>
      <c r="BZ1" s="15" t="s">
        <v>270</v>
      </c>
      <c r="CA1" s="15" t="s">
        <v>443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440</v>
      </c>
      <c r="CW1" s="15" t="s">
        <v>360</v>
      </c>
      <c r="CX1" s="15" t="s">
        <v>391</v>
      </c>
      <c r="CY1" s="15" t="s">
        <v>426</v>
      </c>
      <c r="CZ1" s="15" t="s">
        <v>427</v>
      </c>
      <c r="DC1" s="15" t="s">
        <v>371</v>
      </c>
      <c r="DD1" s="15"/>
      <c r="DE1" s="15"/>
      <c r="DF1" s="15"/>
      <c r="DG1" s="15" t="s">
        <v>362</v>
      </c>
      <c r="DH1" s="15" t="s">
        <v>363</v>
      </c>
      <c r="DI1" s="15" t="s">
        <v>364</v>
      </c>
      <c r="DJ1" s="15" t="s">
        <v>365</v>
      </c>
      <c r="DK1" s="15" t="s">
        <v>366</v>
      </c>
      <c r="DL1" s="15" t="s">
        <v>367</v>
      </c>
      <c r="DM1" s="15" t="s">
        <v>368</v>
      </c>
      <c r="DN1" s="15" t="s">
        <v>369</v>
      </c>
      <c r="DO1" s="15" t="s">
        <v>370</v>
      </c>
      <c r="DP1" s="15" t="s">
        <v>420</v>
      </c>
      <c r="DQ1" s="15" t="s">
        <v>428</v>
      </c>
      <c r="DR1" s="15" t="s">
        <v>431</v>
      </c>
      <c r="DS1" s="15" t="s">
        <v>441</v>
      </c>
      <c r="DY1" s="15"/>
      <c r="DZ1" s="15" t="s">
        <v>436</v>
      </c>
      <c r="EA1" s="15" t="s">
        <v>437</v>
      </c>
      <c r="EB1" s="15"/>
      <c r="EC1" s="15"/>
      <c r="ED1" s="15" t="s">
        <v>433</v>
      </c>
      <c r="EE1" s="15" t="s">
        <v>432</v>
      </c>
      <c r="EF1" s="15" t="s">
        <v>434</v>
      </c>
      <c r="EG1" s="15" t="s">
        <v>435</v>
      </c>
      <c r="EH1" s="15"/>
      <c r="EI1" s="15"/>
      <c r="EJ1" s="15"/>
      <c r="EK1" s="15"/>
      <c r="EM1" s="15" t="s">
        <v>5</v>
      </c>
      <c r="EN1" s="15" t="s">
        <v>448</v>
      </c>
      <c r="EO1" s="15" t="s">
        <v>449</v>
      </c>
      <c r="EP1" s="15" t="s">
        <v>450</v>
      </c>
      <c r="EQ1" s="15" t="s">
        <v>451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6" ca="1" si="0">IF(OR(G2="",ROW(G2)=2),"",IF(Z2&gt;0,"S",IF(AX2,IF(J2=2,"D","N"),"I")))</f>
        <v/>
      </c>
      <c r="F2" s="14" t="str">
        <f t="shared" ref="F2:F26" ca="1" si="1">IF(H2,O2,"")</f>
        <v>lp</v>
      </c>
      <c r="G2" s="14" t="str">
        <f t="shared" ref="G2:G26" ca="1" si="2">IF(H2,P2,"")</f>
        <v>Lp</v>
      </c>
      <c r="H2" s="14" t="b">
        <f t="shared" ref="H2:H14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[DBTemplate.xlsm]labels!A3:A61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6" ca="1" si="4">IF(H2,J2-M2,"")</f>
        <v>0</v>
      </c>
      <c r="O2" s="14" t="str">
        <f t="shared" ref="O2:O14" ca="1" si="5">IF(INDIRECT(ADDRESS(2,D2+1,,,_sheetname_dataframe))="","",INDIRECT(ADDRESS(2,D2+1,,,_sheetname_dataframe)))</f>
        <v>lp</v>
      </c>
      <c r="P2" s="14" t="str">
        <f t="shared" ref="P2:P14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[DBTemplate.xlsm]data_frame!A3:A3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1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1</v>
      </c>
      <c r="X2" s="14">
        <f t="array" aca="1" ref="X2" ca="1">IF(AND(H2,W2&gt;0),IF(wew!$B$3,MIN(IF((INDIRECT(ster!$D$14)&lt;&gt;"")*IFERROR(INDIRECT($Q2)&lt;&gt;"",FALSE),IFERROR(INDIRECT($Q2),"X"),"X")),"&lt;włącz podświetlanie wartości&gt;"),"—")</f>
        <v>1</v>
      </c>
      <c r="Y2" s="14">
        <f t="array" aca="1" ref="Y2" ca="1">IF(AND(H2,W2&gt;0),IF(wew!$B$3,MAX(IF((INDIRECT(ster!$D$14)&lt;&gt;"")*IFERROR(INDIRECT($Q2)&lt;&gt;"",FALSE),IFERROR(INDIRECT($Q2),"X"),"X")),"&lt;włącz podświetlanie wartości&gt;"),"—")</f>
        <v>1</v>
      </c>
      <c r="Z2" s="14">
        <f t="shared" ref="Z2:Z26" ca="1" si="7">IF(H2,S2-T2-W2,"")</f>
        <v>0</v>
      </c>
      <c r="AA2" s="12">
        <f t="shared" ref="AA2:AA26" ca="1" si="8">IF(H2,IF(S2&gt;0,W2/(S2),"—"),"")</f>
        <v>1</v>
      </c>
      <c r="AB2" s="17">
        <f t="array" aca="1" ref="AB2" ca="1">IF(H2,IF(W2&gt;0,SUM((INDIRECT(ster!$D$14)&lt;&gt;"")*IFERROR((INDIRECT(Q2)&lt;&gt;"")*(INDIRECT(Q2)=INT(INDIRECT(Q2))),0)),0),"")</f>
        <v>1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6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6" ca="1" si="10">IF(AE2,IF($H2,IF(INDIRECT(ADDRESS(1,D2+2,,,_sheetname_dataframe))="","",INDIRECT(ADDRESS(1,D2+2,,,_sheetname_dataframe))),""),"")</f>
        <v/>
      </c>
      <c r="AH2" s="17" t="b">
        <f t="shared" ref="AH2:AH26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6" ca="1" si="12">IF(AH2,IF($H2,IF(INDIRECT(ADDRESS(1,D2+3,,,_sheetname_dataframe))="","",INDIRECT(ADDRESS(1,D2+3,,,_sheetname_dataframe))),""),"")</f>
        <v/>
      </c>
      <c r="AK2" s="17" t="b">
        <f t="shared" ref="AK2:AK26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1</v>
      </c>
      <c r="AN2" s="17">
        <f t="shared" ref="AN2:AN14" ca="1" si="14">IF(COUNTA(INDIRECT(Q2))=0,0, IF(AND(AO2&lt;&gt;"",X2&lt;AO2),1,IF(AND(AP2&lt;&gt;"",Y2&gt;AP2),1,IF(AND(AQ2,AC2&gt;0),2,0))))</f>
        <v>0</v>
      </c>
      <c r="AO2" s="24" t="str">
        <f t="shared" ref="AO2:AO26" ca="1" si="15">IF($H2,IF(BY2&lt;&gt;"",IF(ISNUMBER(BY2),BY2,""),""),"")</f>
        <v/>
      </c>
      <c r="AP2" s="24" t="str">
        <f t="shared" ref="AP2:AP26" ca="1" si="16">IF($H2,IF(BZ2&lt;&gt;"",IF(ISNUMBER(BZ2),BZ2,""),""),"")</f>
        <v/>
      </c>
      <c r="AQ2" s="17" t="b">
        <f t="shared" ref="AQ2:AQ26" ca="1" si="17">IF(H2,IF(CA2&lt;&gt;"",CA2&lt;&gt;0,FALSE),"")</f>
        <v>0</v>
      </c>
      <c r="AR2" s="17" t="b">
        <f t="shared" ref="AR2:AR26" ca="1" si="18">IF(H2,IF(N2&gt;0,IF(BQ2&lt;&gt;"",BQ2&lt;&gt;0,FALSE),FALSE),"")</f>
        <v>0</v>
      </c>
      <c r="AS2" s="17" t="b">
        <f t="shared" ref="AS2:AS26" ca="1" si="19">IF(H2,IF(BR2&lt;&gt;"",BR2&lt;&gt;0,FALSE),"")</f>
        <v>0</v>
      </c>
      <c r="AT2" s="17" t="b">
        <f t="shared" ref="AT2:AT26" ca="1" si="20">IF(H2,IF(N2&gt;0,FALSE,IF(BU2&lt;&gt;"",MATCH(BU2,DataType,0)=1,FALSE)),"")</f>
        <v>0</v>
      </c>
      <c r="AU2" s="17" t="b">
        <f t="shared" ref="AU2:AU26" ca="1" si="21">IF(H2,IF(N2&gt;0,TRUE,IF(BU2&lt;&gt;"",MATCH(BU2,DataType,0)=2,FALSE)),"")</f>
        <v>0</v>
      </c>
      <c r="AV2" s="17" t="b">
        <f t="shared" ref="AV2:AV26" ca="1" si="22">IF(H2,IF(N2&gt;0,FALSE,IF(BU2&lt;&gt;"",MATCH(BU2,DataType,0)=3,FALSE)),"")</f>
        <v>0</v>
      </c>
      <c r="AW2" s="17" t="b">
        <f t="shared" ref="AW2:AW26" ca="1" si="23">IF(H2,IF(W2&gt;0,Z2=0,FALSE),"")</f>
        <v>1</v>
      </c>
      <c r="AX2" s="14" t="b">
        <f t="array" aca="1" ref="AX2" ca="1">IF(H2,N2&gt;0,"")</f>
        <v>0</v>
      </c>
      <c r="AY2" s="17" t="str">
        <f t="shared" ref="AY2:AY26" ca="1" si="24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6" ca="1" si="25">IF(H2,BU2="",FALSE)</f>
        <v>1</v>
      </c>
      <c r="BB2" s="17" t="b">
        <v>0</v>
      </c>
      <c r="BC2" s="17" t="b">
        <f t="shared" ref="BC2:BC14" ca="1" si="26">IF(BA2,IF(N2&gt;0,AND(AZ2,Z2=0),FALSE),"")</f>
        <v>0</v>
      </c>
      <c r="BD2" s="17" t="b">
        <f t="shared" ref="BD2:BD14" ca="1" si="27">IF(BA2,IF(N2&gt;0,AND(NOT(AZ2),Z2=0),FALSE),"")</f>
        <v>0</v>
      </c>
      <c r="BE2" s="17" t="b">
        <f ca="1">IF(BA2,IF(AND(AW2,NOT(BB2),NOT(BC2),NOT(BD2)),AND(Z2=0,AC2=0),FALSE),"")</f>
        <v>1</v>
      </c>
      <c r="BF2" s="17" t="b">
        <f ca="1">IF(BA2,IF(AND(AW2,NOT(BB2),NOT(BC2),NOT(BD2)),AND(Z2=0,OR(AC2&gt;0)),FALSE),"")</f>
        <v>0</v>
      </c>
      <c r="BG2" s="17" t="b">
        <f ca="1">IF(BA2,IF(OR(BB2:BF2),FALSE,IF(Z2=0,FALSE,Z2&gt;0)),"")</f>
        <v>0</v>
      </c>
      <c r="BH2" s="17" t="b">
        <f ca="1">IF(BA2,COUNTIF(BB2:BG2,TRUE)=1,"")</f>
        <v>1</v>
      </c>
      <c r="BI2" s="17">
        <f ca="1">IF(BA2,IFERROR(MATCH(TRUE,BB2:BG2,0),7),"")</f>
        <v>4</v>
      </c>
      <c r="BJ2" s="17" t="b">
        <f ca="1">DF2&lt;&gt;""</f>
        <v>0</v>
      </c>
      <c r="BK2" s="17" t="str">
        <f t="shared" ref="BK2:BK26" ca="1" si="28">IF(H2,IF(AND(NOT(BA2),AU2),AC2=0,""),"")</f>
        <v/>
      </c>
      <c r="BL2" s="17" t="str">
        <f t="shared" ref="BL2:BL26" ca="1" si="29">IF(H2,IF(AND(NOT(BA2),AU2),AC2&gt;0,""),"")</f>
        <v/>
      </c>
      <c r="BM2" s="17" t="str">
        <f t="shared" ref="BM2:BM26" ca="1" si="30">IF(H2,IF(BA2,CHOOSE(BI2,"0","F","L","I","N",IF(AA2&gt;0.5,"N","S"),"0"),CHOOSE(MATCH(BU2,DataType,0),"S",IF(BK2,"I","N"),"D"  )),"")</f>
        <v>I</v>
      </c>
      <c r="BN2" s="17" t="str">
        <f t="shared" ref="BN2:BN26" ca="1" si="31">IF(H2,IF(BJ2,"E",IF(BA2,CHOOSE(BI2,"0","F","L","I","N","S","0"),CHOOSE(MATCH(BU2,DataType,0),"S",IF(BK2,"I","N"),"D"  ))),"")</f>
        <v>I</v>
      </c>
      <c r="BO2" s="17" t="str">
        <f t="shared" ref="BO2:BO14" ca="1" si="32">IF($H2,IF(BM2="0","",IF(AND(AR2,N2=2),"D",IF(BM2="S","N",IF(AL2,"O",IF(AM2,"I","N"))))),"")</f>
        <v>I</v>
      </c>
      <c r="BP2" s="14" t="b">
        <f t="shared" ref="BP2:BP14" ca="1" si="33">INDIRECT(ADDRESS(2,ROW(A2)-1,,,_sheetname_dataframe))&lt;&gt;""</f>
        <v>1</v>
      </c>
      <c r="BQ2" s="15">
        <v>1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6" ca="1" si="34">IF(CY2&lt;&gt;"","In the following cases " &amp; P2 &amp; " " &amp; LOWER(MID(AG2,1,1)) &amp; MID(AG2,2,LEN(AG2)) &amp; ": " &amp;SUBSTITUTE(CY2," ",", "),"")</f>
        <v/>
      </c>
      <c r="DS2" s="14" t="str">
        <f t="shared" ref="DS2:DS26" ca="1" si="35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6" ca="1" si="36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6" ca="1" si="37">IF(EB2&lt;&gt;"",G2 &amp; " (" &amp; F2 &amp; "): " &amp; EB2,"")</f>
        <v/>
      </c>
      <c r="ED2" s="14" t="str">
        <f t="shared" ref="ED2:ED26" ca="1" si="38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6" ca="1" si="39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6" ca="1" si="40">IF(EM2,C2,"")</f>
        <v/>
      </c>
      <c r="EO2" s="14" t="str">
        <f t="shared" ref="EO2:EO26" ca="1" si="41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4" ca="1" si="42">DF3</f>
        <v/>
      </c>
      <c r="C3" s="14">
        <f t="shared" ref="C3:C14" ca="1" si="43">IF(OFFSET(B3,-1,COLUMN(VariableExists)-2),OFFSET(B3,-1,1)+1,OFFSET(B3,-1,1))</f>
        <v>1</v>
      </c>
      <c r="D3" s="14">
        <f t="shared" ref="D3:D14" si="44">ROW(A3)-2</f>
        <v>1</v>
      </c>
      <c r="E3" s="14" t="str">
        <f t="shared" ca="1" si="0"/>
        <v>I</v>
      </c>
      <c r="F3" s="14" t="str">
        <f t="shared" ca="1" si="1"/>
        <v>row</v>
      </c>
      <c r="G3" s="14" t="str">
        <f t="shared" ca="1" si="2"/>
        <v>Source row nr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[DBTemplate.xlsm]labels!C3:C61</v>
      </c>
      <c r="J3" s="14">
        <f t="array" aca="1" ref="J3" ca="1">IF(H3,MAX(0,MAX(IF(INDIRECT(I3)&lt;&gt;"",ROW(INDIRECT(I3)),""))-2),"")</f>
        <v>0</v>
      </c>
      <c r="K3" s="14" t="str">
        <f ca="1">IF($H3,IF($J3&gt;0,ADDRESS(3,(D3+1)*2-1,4,,"["&amp;wew!$G$7&amp;"]"&amp;_sheetname_labels)&amp;":"&amp;ADDRESS(2+J3,(D3+1)*2-1,4),""),"")</f>
        <v/>
      </c>
      <c r="L3" s="14" t="str">
        <f ca="1">IF($H3,IF($J3&gt;0,ADDRESS(3,(D3+1)*2,4,,"["&amp;wew!$G$7&amp;"]"&amp;_sheetname_labels)&amp;":"&amp;ADDRESS(2+J3,(D3+1)*2,4),""),"")</f>
        <v/>
      </c>
      <c r="M3" s="14">
        <f t="shared" ref="M3:M14" ca="1" si="45">IF($H3,IF(J3&gt;0,COUNTA(INDIRECT(K3))-COUNT(INDIRECT(K3)),0),"")</f>
        <v>0</v>
      </c>
      <c r="N3" s="14">
        <f t="shared" ca="1" si="4"/>
        <v>0</v>
      </c>
      <c r="O3" s="14" t="str">
        <f t="shared" ca="1" si="5"/>
        <v>row</v>
      </c>
      <c r="P3" s="14" t="str">
        <f t="shared" ca="1" si="6"/>
        <v>Source row nr</v>
      </c>
      <c r="Q3" s="14" t="str">
        <f ca="1">IF($BP3,ADDRESS(3,D3+1,4,,"["&amp;wew!$G$7&amp;"]"&amp;_sheetname_dataframe)&amp;":"&amp;ADDRESS(2+ster!$C$14,D3+1,4),"")</f>
        <v>[DBTemplate.xlsm]data_frame!B3:B3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1</v>
      </c>
      <c r="T3" s="14">
        <f t="array" aca="1" ref="T3" ca="1">IF(H3,IF(M3&gt;0,SUM(IFERROR(1*(MATCH(INDIRECT(Q3),INDIRECT(K3),0)&gt;0),0)*(INDIRECT(ster!$D$14)&lt;&gt;"")*NOT(ISNUMBER(INDIRECT(Q3)))),0),"")</f>
        <v>0</v>
      </c>
      <c r="U3" s="14">
        <f t="array" aca="1" ref="U3" ca="1">IF(H3,SUM((IFERROR(INDIRECT(Q3)="",FALSE))*(INDIRECT(ster!$D$14)&lt;&gt;"")),"")</f>
        <v>0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1</v>
      </c>
      <c r="X3" s="14">
        <f t="array" aca="1" ref="X3" ca="1">IF(AND(H3,W3&gt;0),IF(wew!$B$3,MIN(IF((INDIRECT(ster!$D$14)&lt;&gt;"")*IFERROR(INDIRECT($Q3)&lt;&gt;"",FALSE),IFERROR(INDIRECT($Q3),"X"),"X")),"&lt;włącz podświetlanie wartości&gt;"),"—")</f>
        <v>1</v>
      </c>
      <c r="Y3" s="14">
        <f t="array" aca="1" ref="Y3" ca="1">IF(AND(H3,W3&gt;0),IF(wew!$B$3,MAX(IF((INDIRECT(ster!$D$14)&lt;&gt;"")*IFERROR(INDIRECT($Q3)&lt;&gt;"",FALSE),IFERROR(INDIRECT($Q3),"X"),"X")),"&lt;włącz podświetlanie wartości&gt;"),"—")</f>
        <v>1</v>
      </c>
      <c r="Z3" s="14">
        <f t="shared" ca="1" si="7"/>
        <v>0</v>
      </c>
      <c r="AA3" s="12">
        <f t="shared" ca="1" si="8"/>
        <v>1</v>
      </c>
      <c r="AB3" s="17">
        <f t="array" aca="1" ref="AB3" ca="1">IF(H3,IF(W3&gt;0,SUM((INDIRECT(ster!$D$14)&lt;&gt;"")*IFERROR((INDIRECT(Q3)&lt;&gt;"")*(INDIRECT(Q3)=INT(INDIRECT(Q3))),0)),0),"")</f>
        <v>1</v>
      </c>
      <c r="AC3" s="17">
        <f t="array" aca="1" ref="AC3" ca="1">IF(H3,W3-AB3,"")</f>
        <v>0</v>
      </c>
      <c r="AD3" s="17">
        <f t="shared" ref="AD3:AD14" ca="1" si="46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4" ca="1" si="47">IF($H3,IF(BV3&lt;&gt;"",IF(OR(BM3="F",BM3="L",BM3="I",BM3="D"),BV3&lt;&gt;0)),"")</f>
        <v>0</v>
      </c>
      <c r="AM3" s="17" t="b">
        <f t="shared" ref="AM3:AM14" ca="1" si="48">IF($H3,AND(NOT(AL3),OR(IF(BW3&lt;&gt;"",IF(OR(BM3="F",BM3="L"),BW3&lt;&gt;0)),BM3="I",BM3="N",BM3="D")),"")</f>
        <v>0</v>
      </c>
      <c r="AN3" s="17">
        <f t="shared" ca="1" si="14"/>
        <v>0</v>
      </c>
      <c r="AO3" s="24" t="str">
        <f t="shared" ca="1" si="15"/>
        <v/>
      </c>
      <c r="AP3" s="24" t="str">
        <f t="shared" ca="1" si="16"/>
        <v/>
      </c>
      <c r="AQ3" s="17" t="b">
        <f t="shared" ca="1" si="17"/>
        <v>0</v>
      </c>
      <c r="AR3" s="17" t="b">
        <f t="shared" ca="1" si="18"/>
        <v>0</v>
      </c>
      <c r="AS3" s="17" t="b">
        <f t="shared" ca="1" si="19"/>
        <v>0</v>
      </c>
      <c r="AT3" s="17" t="b">
        <f t="shared" ca="1" si="20"/>
        <v>1</v>
      </c>
      <c r="AU3" s="17" t="b">
        <f t="shared" ca="1" si="21"/>
        <v>0</v>
      </c>
      <c r="AV3" s="17" t="b">
        <f t="shared" ca="1" si="22"/>
        <v>0</v>
      </c>
      <c r="AW3" s="17" t="b">
        <f t="shared" ca="1" si="23"/>
        <v>1</v>
      </c>
      <c r="AX3" s="14" t="b">
        <f t="array" aca="1" ref="AX3" ca="1">IF(H3,N3&gt;0,"")</f>
        <v>0</v>
      </c>
      <c r="AY3" s="17" t="str">
        <f t="shared" ca="1" si="24"/>
        <v/>
      </c>
      <c r="AZ3" s="17" t="str">
        <f t="array" aca="1" ref="AZ3" ca="1">IF(AY3&lt;&gt;"",SUM(1*ISERROR(MATCH(INDIRECT(AY3),INDIRECT(K3),0)))=0,"")</f>
        <v/>
      </c>
      <c r="BA3" s="17" t="b">
        <f t="shared" ca="1" si="25"/>
        <v>0</v>
      </c>
      <c r="BB3" s="17" t="b">
        <v>0</v>
      </c>
      <c r="BC3" s="17" t="str">
        <f t="shared" ca="1" si="26"/>
        <v/>
      </c>
      <c r="BD3" s="17" t="str">
        <f t="shared" ca="1" si="27"/>
        <v/>
      </c>
      <c r="BE3" s="17" t="str">
        <f t="shared" ref="BE3:BE14" ca="1" si="49">IF(BA3,IF(AND(AW3,NOT(BB3),NOT(BC3),NOT(BD3)),AND(Z3=0,AC3=0),FALSE),"")</f>
        <v/>
      </c>
      <c r="BF3" s="17" t="str">
        <f t="shared" ref="BF3:BF14" ca="1" si="50">IF(BA3,IF(AND(AW3,NOT(BB3),NOT(BC3),NOT(BD3)),AND(Z3=0,OR(AC3&gt;0)),FALSE),"")</f>
        <v/>
      </c>
      <c r="BG3" s="17" t="str">
        <f t="shared" ref="BG3:BG14" ca="1" si="51">IF(BA3,IF(OR(BB3:BF3),FALSE,IF(Z3=0,FALSE,Z3&gt;0)),"")</f>
        <v/>
      </c>
      <c r="BH3" s="17" t="str">
        <f t="shared" ref="BH3:BH14" ca="1" si="52">IF(BA3,COUNTIF(BB3:BG3,TRUE)=1,"")</f>
        <v/>
      </c>
      <c r="BI3" s="17" t="str">
        <f t="shared" ref="BI3:BI14" ca="1" si="53">IF(BA3,IFERROR(MATCH(TRUE,BB3:BG3,0),7),"")</f>
        <v/>
      </c>
      <c r="BJ3" s="17" t="b">
        <f t="shared" ref="BJ3:BJ14" ca="1" si="54">DF3&lt;&gt;""</f>
        <v>0</v>
      </c>
      <c r="BK3" s="17" t="str">
        <f t="shared" ca="1" si="28"/>
        <v/>
      </c>
      <c r="BL3" s="17" t="str">
        <f t="shared" ca="1" si="29"/>
        <v/>
      </c>
      <c r="BM3" s="17" t="str">
        <f t="shared" ca="1" si="30"/>
        <v>S</v>
      </c>
      <c r="BN3" s="17" t="str">
        <f t="shared" ca="1" si="31"/>
        <v>S</v>
      </c>
      <c r="BO3" s="17" t="str">
        <f t="shared" ca="1" si="32"/>
        <v>N</v>
      </c>
      <c r="BP3" s="14" t="b">
        <f t="shared" ca="1" si="33"/>
        <v>1</v>
      </c>
      <c r="BQ3" s="15">
        <v>1</v>
      </c>
      <c r="BR3" s="14"/>
      <c r="BS3" s="14"/>
      <c r="BU3" s="14" t="s">
        <v>386</v>
      </c>
      <c r="BX3" s="16"/>
      <c r="BY3" s="16"/>
      <c r="BZ3" s="16"/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4" ca="1" si="55">IF(MID(DC3,1,1)="■",MID(DC3,2,LEN(DC3)),DC3)</f>
        <v/>
      </c>
      <c r="DE3" s="14" t="str">
        <f t="shared" ref="DE3:DE14" ca="1" si="56">IF(DD3&lt;&gt;"",IF(MID(DD3,LEN(DD3),1)="■",MID(DD3,1,LEN(DD3)-1),DD3),"")</f>
        <v/>
      </c>
      <c r="DF3" s="14" t="str">
        <f t="shared" ref="DF3:DF14" ca="1" si="57">IFERROR(IF(DE3&lt;&gt;"",SUBSTITUTE(DE3,"■",". "),""),"##INTERNAL_ERROR")</f>
        <v/>
      </c>
      <c r="DG3" s="14" t="str">
        <f t="shared" ref="DG3:DG14" ca="1" si="58">IF(CN3&lt;&gt;0,"Variable name don't comply with the naming convention","")</f>
        <v/>
      </c>
      <c r="DH3" s="14" t="str">
        <f t="shared" ref="DH3:DH14" ca="1" si="59">IF(CO3&lt;&gt;"","Duplicated name. " &amp; IF(ISERROR(FIND(" ",CO3)),"Duplicate have index " &amp; CO3, "Duplicates have indices: "&amp;SUBSTITUTE(CO3," ",", ")),"")</f>
        <v/>
      </c>
      <c r="DI3" s="14" t="str">
        <f t="shared" ref="DI3:DI14" ca="1" si="60">IF(CP3&lt;&gt;"","Variable label exceed length 150","")</f>
        <v/>
      </c>
      <c r="DJ3" s="14" t="str">
        <f t="shared" ref="DJ3:DJ14" ca="1" si="61">IF(CQ3&lt;&gt;"","Duplicated variable label. " &amp; IF(ISERROR(FIND(" ",CQ3)),"Duplicate have index " &amp; CQ3, "Duplicates have indices: "&amp;SUBSTITUTE(CQ3," ",", ")),"")</f>
        <v/>
      </c>
      <c r="DK3" s="14" t="str">
        <f t="shared" ref="DK3:DK14" ca="1" si="62">IF(CR3&lt;&gt;"","The following cases have values below declared theorethical min: " &amp;SUBSTITUTE(CR3," ",", "),"")</f>
        <v/>
      </c>
      <c r="DL3" s="14" t="str">
        <f t="shared" ref="DL3:DL68" ca="1" si="63">IF(CS3&lt;&gt;"","The following cases have values above declared theorethical max: " &amp;SUBSTITUTE(CS3," ",", "),"")</f>
        <v/>
      </c>
      <c r="DM3" s="14" t="str">
        <f t="shared" ref="DM3:DM14" ca="1" si="64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4" ca="1" si="65">IF(CV3&lt;&gt;"","The following records are missing in this required field: " &amp;SUBSTITUTE(CV3," ",", "),"")</f>
        <v/>
      </c>
      <c r="DP3" s="14" t="str">
        <f t="shared" ref="DP3:DP14" ca="1" si="66">IF(CW3&lt;&gt;"","The following cases have non-integer values: " &amp;SUBSTITUTE(CW3," ",", "),"")</f>
        <v/>
      </c>
      <c r="DQ3" s="14" t="str">
        <f t="shared" ref="DQ3:DQ14" ca="1" si="67">IF(CX3&lt;&gt;"","The following cases are non-numeric: " &amp;SUBSTITUTE(CX3," ",", "),"")</f>
        <v/>
      </c>
      <c r="DR3" s="14" t="str">
        <f t="shared" ca="1" si="34"/>
        <v/>
      </c>
      <c r="DS3" s="14" t="str">
        <f t="shared" ca="1" si="35"/>
        <v/>
      </c>
      <c r="DZ3" s="14" t="b">
        <f t="shared" ref="DZ3:DZ14" ca="1" si="68">OR(ED3&lt;&gt;"",EF3&lt;&gt;"",EG3&lt;&gt;"")</f>
        <v>0</v>
      </c>
      <c r="EA3" s="14" t="str">
        <f t="shared" ca="1" si="36"/>
        <v/>
      </c>
      <c r="EB3" s="14" t="str">
        <f t="shared" ref="EB3:EB14" ca="1" si="69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7"/>
        <v/>
      </c>
      <c r="ED3" s="14" t="str">
        <f t="shared" ca="1" si="38"/>
        <v/>
      </c>
      <c r="EE3" s="14" t="str">
        <f t="shared" ca="1" si="39"/>
        <v/>
      </c>
      <c r="EF3" s="14" t="str">
        <f t="shared" ref="EF3:EF14" ca="1" si="70">IF($H3,AG3,"")</f>
        <v/>
      </c>
      <c r="EG3" s="14" t="str">
        <f t="shared" ref="EG3:EG14" ca="1" si="71">IF($H3,AJ3,"")</f>
        <v/>
      </c>
      <c r="EM3" s="14" t="b">
        <f t="shared" ref="EM3:EM14" ca="1" si="72">OR(EC3&lt;&gt;"",DF3&lt;&gt;"")</f>
        <v>0</v>
      </c>
      <c r="EN3" s="14" t="str">
        <f t="shared" ca="1" si="40"/>
        <v/>
      </c>
      <c r="EO3" s="14" t="str">
        <f t="shared" ca="1" si="41"/>
        <v/>
      </c>
      <c r="EP3" s="14" t="str">
        <f t="shared" ref="EP3:EP14" ca="1" si="73">EC3</f>
        <v/>
      </c>
      <c r="EQ3" s="14" t="str">
        <f t="shared" ref="EQ3:EQ14" ca="1" si="74">DF3</f>
        <v/>
      </c>
    </row>
    <row r="4" spans="1:147">
      <c r="B4" s="14" t="str">
        <f t="shared" ca="1" si="42"/>
        <v/>
      </c>
      <c r="C4" s="14">
        <f t="shared" ca="1" si="43"/>
        <v>2</v>
      </c>
      <c r="D4" s="14">
        <f t="shared" si="44"/>
        <v>2</v>
      </c>
      <c r="E4" s="14" t="str">
        <f t="shared" ca="1" si="0"/>
        <v>S</v>
      </c>
      <c r="F4" s="14" t="str">
        <f t="shared" ca="1" si="1"/>
        <v>filename</v>
      </c>
      <c r="G4" s="14" t="str">
        <f t="shared" ca="1" si="2"/>
        <v>Source filename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[DBTemplate.xlsm]labels!E3:E61</v>
      </c>
      <c r="J4" s="14">
        <f t="array" aca="1" ref="J4" ca="1">IF(H4,MAX(0,MAX(IF(INDIRECT(I4)&lt;&gt;"",ROW(INDIRECT(I4)),""))-2),"")</f>
        <v>0</v>
      </c>
      <c r="K4" s="14" t="str">
        <f ca="1">IF($H4,IF($J4&gt;0,ADDRESS(3,(D4+1)*2-1,4,,"["&amp;wew!$G$7&amp;"]"&amp;_sheetname_labels)&amp;":"&amp;ADDRESS(2+J4,(D4+1)*2-1,4),""),"")</f>
        <v/>
      </c>
      <c r="L4" s="14" t="str">
        <f ca="1">IF($H4,IF($J4&gt;0,ADDRESS(3,(D4+1)*2,4,,"["&amp;wew!$G$7&amp;"]"&amp;_sheetname_labels)&amp;":"&amp;ADDRESS(2+J4,(D4+1)*2,4),""),"")</f>
        <v/>
      </c>
      <c r="M4" s="14">
        <f t="shared" ca="1" si="45"/>
        <v>0</v>
      </c>
      <c r="N4" s="14">
        <f t="shared" ca="1" si="4"/>
        <v>0</v>
      </c>
      <c r="O4" s="14" t="str">
        <f t="shared" ca="1" si="5"/>
        <v>filename</v>
      </c>
      <c r="P4" s="14" t="str">
        <f t="shared" ca="1" si="6"/>
        <v>Source filename</v>
      </c>
      <c r="Q4" s="14" t="str">
        <f ca="1">IF($BP4,ADDRESS(3,D4+1,4,,"["&amp;wew!$G$7&amp;"]"&amp;_sheetname_dataframe)&amp;":"&amp;ADDRESS(2+ster!$C$14,D4+1,4),"")</f>
        <v>[DBTemplate.xlsm]data_frame!C3:C3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1</v>
      </c>
      <c r="T4" s="14">
        <f t="array" aca="1" ref="T4" ca="1">IF(H4,IF(M4&gt;0,SUM(IFERROR(1*(MATCH(INDIRECT(Q4),INDIRECT(K4),0)&gt;0),0)*(INDIRECT(ster!$D$14)&lt;&gt;"")*NOT(ISNUMBER(INDIRECT(Q4)))),0),"")</f>
        <v>0</v>
      </c>
      <c r="U4" s="14">
        <f t="array" aca="1" ref="U4" ca="1">IF(H4,SUM((IFERROR(INDIRECT(Q4)="",FALSE))*(INDIRECT(ster!$D$14)&lt;&gt;"")),"")</f>
        <v>0</v>
      </c>
      <c r="V4" s="14">
        <f t="array" aca="1" ref="V4" ca="1">IF(H4,SUM((IFERROR(INDIRECT(Q4)="#ąś",TRUE))*(INDIRECT(ster!$D$14)&lt;&gt;"")),"")</f>
        <v>0</v>
      </c>
      <c r="W4" s="14">
        <f t="array" aca="1" ref="W4" ca="1">IF(H4,SUM(ISNUMBER(INDIRECT(Q4))*(INDIRECT(ster!$D$14)&lt;&gt;"")),"")</f>
        <v>0</v>
      </c>
      <c r="X4" s="14" t="str">
        <f t="array" aca="1" ref="X4" ca="1">IF(AND(H4,W4&gt;0),IF(wew!$B$3,MIN(IF((INDIRECT(ster!$D$14)&lt;&gt;"")*IFERROR(INDIRECT($Q4)&lt;&gt;"",FALSE),IFERROR(INDIRECT($Q4),"X"),"X")),"&lt;włącz podświetlanie wartości&gt;"),"—")</f>
        <v>—</v>
      </c>
      <c r="Y4" s="14" t="str">
        <f t="array" aca="1" ref="Y4" ca="1">IF(AND(H4,W4&gt;0),IF(wew!$B$3,MAX(IF((INDIRECT(ster!$D$14)&lt;&gt;"")*IFERROR(INDIRECT($Q4)&lt;&gt;"",FALSE),IFERROR(INDIRECT($Q4),"X"),"X")),"&lt;włącz podświetlanie wartości&gt;"),"—")</f>
        <v>—</v>
      </c>
      <c r="Z4" s="14">
        <f t="shared" ca="1" si="7"/>
        <v>1</v>
      </c>
      <c r="AA4" s="12">
        <f t="shared" ca="1" si="8"/>
        <v>0</v>
      </c>
      <c r="AB4" s="17">
        <f t="array" aca="1" ref="AB4" ca="1">IF(H4,IF(W4&gt;0,SUM((INDIRECT(ster!$D$14)&lt;&gt;"")*IFERROR((INDIRECT(Q4)&lt;&gt;"")*(INDIRECT(Q4)=INT(INDIRECT(Q4))),0)),0),"")</f>
        <v>0</v>
      </c>
      <c r="AC4" s="17">
        <f t="array" aca="1" ref="AC4" ca="1">IF(H4,W4-AB4,"")</f>
        <v>0</v>
      </c>
      <c r="AD4" s="17">
        <f t="shared" ca="1" si="46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7"/>
        <v>0</v>
      </c>
      <c r="AM4" s="17" t="b">
        <f t="shared" ca="1" si="48"/>
        <v>0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17"/>
        <v>0</v>
      </c>
      <c r="AR4" s="17" t="b">
        <f t="shared" ca="1" si="18"/>
        <v>0</v>
      </c>
      <c r="AS4" s="17" t="b">
        <f t="shared" ca="1" si="19"/>
        <v>1</v>
      </c>
      <c r="AT4" s="17" t="b">
        <f t="shared" ca="1" si="20"/>
        <v>1</v>
      </c>
      <c r="AU4" s="17" t="b">
        <f t="shared" ca="1" si="21"/>
        <v>0</v>
      </c>
      <c r="AV4" s="17" t="b">
        <f t="shared" ca="1" si="22"/>
        <v>0</v>
      </c>
      <c r="AW4" s="17" t="b">
        <f t="shared" ca="1" si="23"/>
        <v>0</v>
      </c>
      <c r="AX4" s="14" t="b">
        <f t="array" aca="1" ref="AX4" ca="1">IF(H4,N4&gt;0,"")</f>
        <v>0</v>
      </c>
      <c r="AY4" s="17" t="str">
        <f t="shared" ca="1" si="24"/>
        <v/>
      </c>
      <c r="AZ4" s="17" t="str">
        <f t="array" aca="1" ref="AZ4" ca="1">IF(AY4&lt;&gt;"",SUM(1*ISERROR(MATCH(INDIRECT(AY4),INDIRECT(K4),0)))=0,"")</f>
        <v/>
      </c>
      <c r="BA4" s="17" t="b">
        <f t="shared" ca="1" si="25"/>
        <v>0</v>
      </c>
      <c r="BB4" s="17" t="b">
        <v>0</v>
      </c>
      <c r="BC4" s="17" t="str">
        <f t="shared" ca="1" si="26"/>
        <v/>
      </c>
      <c r="BD4" s="17" t="str">
        <f t="shared" ca="1" si="27"/>
        <v/>
      </c>
      <c r="BE4" s="17" t="str">
        <f t="shared" ca="1" si="49"/>
        <v/>
      </c>
      <c r="BF4" s="17" t="str">
        <f t="shared" ca="1" si="50"/>
        <v/>
      </c>
      <c r="BG4" s="17" t="str">
        <f t="shared" ca="1" si="51"/>
        <v/>
      </c>
      <c r="BH4" s="17" t="str">
        <f t="shared" ca="1" si="52"/>
        <v/>
      </c>
      <c r="BI4" s="17" t="str">
        <f t="shared" ca="1" si="53"/>
        <v/>
      </c>
      <c r="BJ4" s="17" t="b">
        <f t="shared" ca="1" si="54"/>
        <v>0</v>
      </c>
      <c r="BK4" s="17" t="str">
        <f t="shared" ca="1" si="28"/>
        <v/>
      </c>
      <c r="BL4" s="17" t="str">
        <f t="shared" ca="1" si="29"/>
        <v/>
      </c>
      <c r="BM4" s="17" t="str">
        <f t="shared" ca="1" si="30"/>
        <v>S</v>
      </c>
      <c r="BN4" s="17" t="str">
        <f t="shared" ca="1" si="31"/>
        <v>S</v>
      </c>
      <c r="BO4" s="17" t="str">
        <f t="shared" ca="1" si="32"/>
        <v>N</v>
      </c>
      <c r="BP4" s="14" t="b">
        <f t="shared" ca="1" si="33"/>
        <v>1</v>
      </c>
      <c r="BQ4" s="15">
        <v>1</v>
      </c>
      <c r="BR4" s="14">
        <v>1</v>
      </c>
      <c r="BS4" s="14"/>
      <c r="BU4" s="14" t="s">
        <v>386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/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/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</v>
      </c>
      <c r="DD4" s="14" t="str">
        <f t="shared" ca="1" si="55"/>
        <v/>
      </c>
      <c r="DE4" s="14" t="str">
        <f t="shared" ca="1" si="56"/>
        <v/>
      </c>
      <c r="DF4" s="14" t="str">
        <f t="shared" ca="1" si="57"/>
        <v/>
      </c>
      <c r="DG4" s="14" t="str">
        <f t="shared" ca="1" si="58"/>
        <v/>
      </c>
      <c r="DH4" s="14" t="str">
        <f t="shared" ca="1" si="59"/>
        <v/>
      </c>
      <c r="DI4" s="14" t="str">
        <f t="shared" ca="1" si="60"/>
        <v/>
      </c>
      <c r="DJ4" s="14" t="str">
        <f t="shared" ca="1" si="61"/>
        <v/>
      </c>
      <c r="DK4" s="14" t="str">
        <f t="shared" ca="1" si="62"/>
        <v/>
      </c>
      <c r="DL4" s="14" t="str">
        <f t="shared" ca="1" si="63"/>
        <v/>
      </c>
      <c r="DM4" s="14" t="str">
        <f t="shared" ca="1" si="64"/>
        <v/>
      </c>
      <c r="DN4" s="14" t="str">
        <f t="array" aca="1" ref="DN4" ca="1">IF(CU4&lt;&gt;"","There are errors in the entered values in the following cases: " &amp;SUBSTITUTE(CU4," ",", "),"")</f>
        <v/>
      </c>
      <c r="DO4" s="14" t="str">
        <f t="shared" ca="1" si="65"/>
        <v/>
      </c>
      <c r="DP4" s="14" t="str">
        <f t="shared" ca="1" si="66"/>
        <v/>
      </c>
      <c r="DQ4" s="14" t="str">
        <f t="shared" ca="1" si="67"/>
        <v/>
      </c>
      <c r="DR4" s="14" t="str">
        <f t="shared" ca="1" si="34"/>
        <v/>
      </c>
      <c r="DS4" s="14" t="str">
        <f t="shared" ca="1" si="35"/>
        <v/>
      </c>
      <c r="DZ4" s="14" t="b">
        <f t="shared" ca="1" si="68"/>
        <v>0</v>
      </c>
      <c r="EA4" s="14" t="str">
        <f t="shared" ca="1" si="36"/>
        <v>Source filename (filename)</v>
      </c>
      <c r="EB4" s="14" t="str">
        <f t="shared" ca="1" si="69"/>
        <v xml:space="preserve">Values must benon-missing. </v>
      </c>
      <c r="EC4" s="14" t="str">
        <f t="shared" ca="1" si="37"/>
        <v xml:space="preserve">Source filename (filename): Values must benon-missing. </v>
      </c>
      <c r="ED4" s="14" t="str">
        <f t="shared" ca="1" si="38"/>
        <v/>
      </c>
      <c r="EE4" s="14" t="str">
        <f t="shared" ca="1" si="39"/>
        <v>Values must benon-missing</v>
      </c>
      <c r="EF4" s="14" t="str">
        <f t="shared" ca="1" si="70"/>
        <v/>
      </c>
      <c r="EG4" s="14" t="str">
        <f t="shared" ca="1" si="71"/>
        <v/>
      </c>
      <c r="EM4" s="14" t="b">
        <f t="shared" ca="1" si="72"/>
        <v>1</v>
      </c>
      <c r="EN4" s="14">
        <f t="shared" ca="1" si="40"/>
        <v>2</v>
      </c>
      <c r="EO4" s="14" t="str">
        <f t="shared" ca="1" si="41"/>
        <v>filename</v>
      </c>
      <c r="EP4" s="14" t="str">
        <f t="shared" ca="1" si="73"/>
        <v xml:space="preserve">Source filename (filename): Values must benon-missing. </v>
      </c>
      <c r="EQ4" s="14" t="str">
        <f t="shared" ca="1" si="74"/>
        <v/>
      </c>
    </row>
    <row r="5" spans="1:147" s="14" customFormat="1">
      <c r="B5" s="14" t="str">
        <f t="shared" ref="B5" ca="1" si="75">DF5</f>
        <v>The following records are missing in this required field: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</v>
      </c>
      <c r="C5" s="14">
        <f t="shared" ref="C5" ca="1" si="76">IF(OFFSET(B5,-1,COLUMN(VariableExists)-2),OFFSET(B5,-1,1)+1,OFFSET(B5,-1,1))</f>
        <v>3</v>
      </c>
      <c r="D5" s="14">
        <f t="shared" ref="D5" si="77">ROW(A5)-2</f>
        <v>3</v>
      </c>
      <c r="E5" s="14" t="str">
        <f t="shared" ref="E5" ca="1" si="78">IF(OR(G5="",ROW(G5)=2),"",IF(Z5&gt;0,"S",IF(AX5,IF(J5=2,"D","N"),"I")))</f>
        <v>I</v>
      </c>
      <c r="F5" s="14" t="str">
        <f t="shared" ref="F5" ca="1" si="79">IF(H5,O5,"")</f>
        <v>facility_id</v>
      </c>
      <c r="G5" s="14" t="str">
        <f t="shared" ref="G5" ca="1" si="80">IF(H5,P5,"")</f>
        <v>Medical facility</v>
      </c>
      <c r="H5" s="14" t="b">
        <f t="shared" ref="H5" ca="1" si="81">IF(INDIRECT(ADDRESS(2,D5+1,,,_sheetname_dataframe))="",FALSE,MID(INDIRECT(ADDRESS(2,D5+1,,,_sheetname_dataframe)),1,1)&lt;&gt;".")</f>
        <v>1</v>
      </c>
      <c r="I5" s="14" t="str">
        <f ca="1">IF($H5,ADDRESS(3,(D5+1)*2-1,4,,"["&amp;wew!$G$7&amp;"]"&amp;_sheetname_labels)&amp;":"&amp;ADDRESS(2+ster!$B$20,(D5+1)*2-1,4),"")</f>
        <v>[DBTemplate.xlsm]labels!G3:G61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ref="M5" ca="1" si="82">IF($H5,IF(J5&gt;0,COUNTA(INDIRECT(K5))-COUNT(INDIRECT(K5)),0),"")</f>
        <v>0</v>
      </c>
      <c r="N5" s="14">
        <f t="shared" ref="N5" ca="1" si="83">IF(H5,J5-M5,"")</f>
        <v>0</v>
      </c>
      <c r="O5" s="14" t="str">
        <f t="shared" ref="O5" ca="1" si="84">IF(INDIRECT(ADDRESS(2,D5+1,,,_sheetname_dataframe))="","",INDIRECT(ADDRESS(2,D5+1,,,_sheetname_dataframe)))</f>
        <v>facility_id</v>
      </c>
      <c r="P5" s="14" t="str">
        <f t="shared" ref="P5" ca="1" si="85">IF(H5,IF(INDIRECT(ADDRESS(1,D5+1,,,_sheetname_dataframe))="","",INDIRECT(ADDRESS(1,D5+1,,,_sheetname_dataframe))),"")</f>
        <v>Medical facility</v>
      </c>
      <c r="Q5" s="14" t="str">
        <f ca="1">IF($BP5,ADDRESS(3,D5+1,4,,"["&amp;wew!$G$7&amp;"]"&amp;_sheetname_dataframe)&amp;":"&amp;ADDRESS(2+ster!$C$14,D5+1,4),"")</f>
        <v>[DBTemplate.xlsm]data_frame!D3:D3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0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1</v>
      </c>
      <c r="V5" s="14">
        <f t="array" aca="1" ref="V5" ca="1">IF(H5,SUM((IFERROR(INDIRECT(Q5)="#ąś",TRUE))*(INDIRECT(ster!$D$14)&lt;&gt;"")),"")</f>
        <v>0</v>
      </c>
      <c r="W5" s="14">
        <f t="array" aca="1" ref="W5" ca="1">IF(H5,SUM(ISNUMBER(INDIRECT(Q5))*(INDIRECT(ster!$D$14)&lt;&gt;"")),"")</f>
        <v>0</v>
      </c>
      <c r="X5" s="14" t="str">
        <f t="array" aca="1" ref="X5" ca="1">IF(AND(H5,W5&gt;0),IF(wew!$B$3,MIN(IF((INDIRECT(ster!$D$14)&lt;&gt;"")*IFERROR(INDIRECT($Q5)&lt;&gt;"",FALSE),IFERROR(INDIRECT($Q5),"X"),"X")),"&lt;włącz podświetlanie wartości&gt;"),"—")</f>
        <v>—</v>
      </c>
      <c r="Y5" s="14" t="str">
        <f t="array" aca="1" ref="Y5" ca="1">IF(AND(H5,W5&gt;0),IF(wew!$B$3,MAX(IF((INDIRECT(ster!$D$14)&lt;&gt;"")*IFERROR(INDIRECT($Q5)&lt;&gt;"",FALSE),IFERROR(INDIRECT($Q5),"X"),"X")),"&lt;włącz podświetlanie wartości&gt;"),"—")</f>
        <v>—</v>
      </c>
      <c r="Z5" s="14">
        <f t="shared" ref="Z5" ca="1" si="86">IF(H5,S5-T5-W5,"")</f>
        <v>0</v>
      </c>
      <c r="AA5" s="12" t="str">
        <f t="shared" ref="AA5" ca="1" si="87">IF(H5,IF(S5&gt;0,W5/(S5),"—"),"")</f>
        <v>—</v>
      </c>
      <c r="AB5" s="17">
        <f t="array" aca="1" ref="AB5" ca="1">IF(H5,IF(W5&gt;0,SUM((INDIRECT(ster!$D$14)&lt;&gt;"")*IFERROR((INDIRECT(Q5)&lt;&gt;"")*(INDIRECT(Q5)=INT(INDIRECT(Q5))),0)),0),"")</f>
        <v>0</v>
      </c>
      <c r="AC5" s="17">
        <f t="array" aca="1" ref="AC5" ca="1">IF(H5,W5-AB5,"")</f>
        <v>0</v>
      </c>
      <c r="AD5" s="17">
        <f t="shared" ref="AD5" ca="1" si="88">IF($H5,IF(AC5&lt;&gt;"",IF(AC5=0,1,IF(AC5/W5&lt;0.15,2,3)),0),"")</f>
        <v>1</v>
      </c>
      <c r="AE5" s="17" t="b">
        <f t="shared" ref="AE5" ca="1" si="89">IF(H5,OFFSET(O5,1,0)=".validation",FALSE)</f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ref="AG5" ca="1" si="90">IF(AE5,IF($H5,IF(INDIRECT(ADDRESS(1,D5+2,,,_sheetname_dataframe))="","",INDIRECT(ADDRESS(1,D5+2,,,_sheetname_dataframe))),""),"")</f>
        <v/>
      </c>
      <c r="AH5" s="17" t="b">
        <f t="shared" ref="AH5" ca="1" si="91">IF(H5,AND(AE5,OFFSET(O5,2,0)=".validation"),FALSE)</f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ref="AJ5" ca="1" si="92">IF(AH5,IF($H5,IF(INDIRECT(ADDRESS(1,D5+3,,,_sheetname_dataframe))="","",INDIRECT(ADDRESS(1,D5+3,,,_sheetname_dataframe))),""),"")</f>
        <v/>
      </c>
      <c r="AK5" s="17" t="b">
        <f t="shared" ref="AK5" ca="1" si="93">IF(H5,OR(AQ5,AD5=2),"")</f>
        <v>0</v>
      </c>
      <c r="AL5" s="17" t="b">
        <f t="shared" ref="AL5" ca="1" si="94">IF($H5,IF(BV5&lt;&gt;"",IF(OR(BM5="F",BM5="L",BM5="I",BM5="D"),BV5&lt;&gt;0)),"")</f>
        <v>0</v>
      </c>
      <c r="AM5" s="17" t="b">
        <f t="shared" ref="AM5" ca="1" si="95">IF($H5,AND(NOT(AL5),OR(IF(BW5&lt;&gt;"",IF(OR(BM5="F",BM5="L"),BW5&lt;&gt;0)),BM5="I",BM5="N",BM5="D")),"")</f>
        <v>0</v>
      </c>
      <c r="AN5" s="17">
        <f t="shared" ref="AN5" ca="1" si="96">IF(COUNTA(INDIRECT(Q5))=0,0, IF(AND(AO5&lt;&gt;"",X5&lt;AO5),1,IF(AND(AP5&lt;&gt;"",Y5&gt;AP5),1,IF(AND(AQ5,AC5&gt;0),2,0))))</f>
        <v>0</v>
      </c>
      <c r="AO5" s="24" t="str">
        <f t="shared" ref="AO5" ca="1" si="97">IF($H5,IF(BY5&lt;&gt;"",IF(ISNUMBER(BY5),BY5,""),""),"")</f>
        <v/>
      </c>
      <c r="AP5" s="24" t="str">
        <f t="shared" ref="AP5" ca="1" si="98">IF($H5,IF(BZ5&lt;&gt;"",IF(ISNUMBER(BZ5),BZ5,""),""),"")</f>
        <v/>
      </c>
      <c r="AQ5" s="17" t="b">
        <f t="shared" ref="AQ5" ca="1" si="99">IF(H5,IF(CA5&lt;&gt;"",CA5&lt;&gt;0,FALSE),"")</f>
        <v>0</v>
      </c>
      <c r="AR5" s="17" t="b">
        <f t="shared" ref="AR5" ca="1" si="100">IF(H5,IF(N5&gt;0,IF(BQ5&lt;&gt;"",BQ5&lt;&gt;0,FALSE),FALSE),"")</f>
        <v>0</v>
      </c>
      <c r="AS5" s="17" t="b">
        <f t="shared" ref="AS5" ca="1" si="101">IF(H5,IF(BR5&lt;&gt;"",BR5&lt;&gt;0,FALSE),"")</f>
        <v>1</v>
      </c>
      <c r="AT5" s="17" t="b">
        <f t="shared" ref="AT5" ca="1" si="102">IF(H5,IF(N5&gt;0,FALSE,IF(BU5&lt;&gt;"",MATCH(BU5,DataType,0)=1,FALSE)),"")</f>
        <v>1</v>
      </c>
      <c r="AU5" s="17" t="b">
        <f t="shared" ref="AU5" ca="1" si="103">IF(H5,IF(N5&gt;0,TRUE,IF(BU5&lt;&gt;"",MATCH(BU5,DataType,0)=2,FALSE)),"")</f>
        <v>0</v>
      </c>
      <c r="AV5" s="17" t="b">
        <f t="shared" ref="AV5" ca="1" si="104">IF(H5,IF(N5&gt;0,FALSE,IF(BU5&lt;&gt;"",MATCH(BU5,DataType,0)=3,FALSE)),"")</f>
        <v>0</v>
      </c>
      <c r="AW5" s="17" t="b">
        <f t="shared" ref="AW5" ca="1" si="105">IF(H5,IF(W5&gt;0,Z5=0,FALSE),"")</f>
        <v>0</v>
      </c>
      <c r="AX5" s="14" t="b">
        <f t="array" aca="1" ref="AX5" ca="1">IF(H5,N5&gt;0,"")</f>
        <v>0</v>
      </c>
      <c r="AY5" s="17" t="str">
        <f t="shared" ref="AY5" ca="1" si="106">IF(H5,IF(N5&gt;0,ADDRESS(ROW(VariablesOrigin)+1,COLUMN(VariablesOrigin)+1,4) &amp; ":" &amp; ADDRESS(ROW(VariablesOrigin)+N5,COLUMN(VariablesOrigin)+1,4),""),"")</f>
        <v/>
      </c>
      <c r="AZ5" s="17" t="str">
        <f t="array" aca="1" ref="AZ5" ca="1">IF(AY5&lt;&gt;"",SUM(1*ISERROR(MATCH(INDIRECT(AY5),INDIRECT(K5),0)))=0,"")</f>
        <v/>
      </c>
      <c r="BA5" s="17" t="b">
        <f t="shared" ref="BA5" ca="1" si="107">IF(H5,BU5="",FALSE)</f>
        <v>0</v>
      </c>
      <c r="BB5" s="17" t="b">
        <v>0</v>
      </c>
      <c r="BC5" s="17" t="str">
        <f t="shared" ref="BC5" ca="1" si="108">IF(BA5,IF(N5&gt;0,AND(AZ5,Z5=0),FALSE),"")</f>
        <v/>
      </c>
      <c r="BD5" s="17" t="str">
        <f t="shared" ref="BD5" ca="1" si="109">IF(BA5,IF(N5&gt;0,AND(NOT(AZ5),Z5=0),FALSE),"")</f>
        <v/>
      </c>
      <c r="BE5" s="17" t="str">
        <f t="shared" ref="BE5" ca="1" si="110">IF(BA5,IF(AND(AW5,NOT(BB5),NOT(BC5),NOT(BD5)),AND(Z5=0,AC5=0),FALSE),"")</f>
        <v/>
      </c>
      <c r="BF5" s="17" t="str">
        <f t="shared" ref="BF5" ca="1" si="111">IF(BA5,IF(AND(AW5,NOT(BB5),NOT(BC5),NOT(BD5)),AND(Z5=0,OR(AC5&gt;0)),FALSE),"")</f>
        <v/>
      </c>
      <c r="BG5" s="17" t="str">
        <f t="shared" ref="BG5" ca="1" si="112">IF(BA5,IF(OR(BB5:BF5),FALSE,IF(Z5=0,FALSE,Z5&gt;0)),"")</f>
        <v/>
      </c>
      <c r="BH5" s="17" t="str">
        <f t="shared" ref="BH5" ca="1" si="113">IF(BA5,COUNTIF(BB5:BG5,TRUE)=1,"")</f>
        <v/>
      </c>
      <c r="BI5" s="17" t="str">
        <f t="shared" ref="BI5" ca="1" si="114">IF(BA5,IFERROR(MATCH(TRUE,BB5:BG5,0),7),"")</f>
        <v/>
      </c>
      <c r="BJ5" s="17" t="b">
        <f t="shared" ref="BJ5" ca="1" si="115">DF5&lt;&gt;""</f>
        <v>1</v>
      </c>
      <c r="BK5" s="17" t="str">
        <f t="shared" ref="BK5" ca="1" si="116">IF(H5,IF(AND(NOT(BA5),AU5),AC5=0,""),"")</f>
        <v/>
      </c>
      <c r="BL5" s="17" t="str">
        <f t="shared" ref="BL5" ca="1" si="117">IF(H5,IF(AND(NOT(BA5),AU5),AC5&gt;0,""),"")</f>
        <v/>
      </c>
      <c r="BM5" s="17" t="str">
        <f t="shared" ref="BM5" ca="1" si="118">IF(H5,IF(BA5,CHOOSE(BI5,"0","F","L","I","N",IF(AA5&gt;0.5,"N","S"),"0"),CHOOSE(MATCH(BU5,DataType,0),"S",IF(BK5,"I","N"),"D"  )),"")</f>
        <v>S</v>
      </c>
      <c r="BN5" s="17" t="str">
        <f t="shared" ref="BN5" ca="1" si="119">IF(H5,IF(BJ5,"E",IF(BA5,CHOOSE(BI5,"0","F","L","I","N","S","0"),CHOOSE(MATCH(BU5,DataType,0),"S",IF(BK5,"I","N"),"D"  ))),"")</f>
        <v>E</v>
      </c>
      <c r="BO5" s="17" t="str">
        <f t="shared" ref="BO5" ca="1" si="120">IF($H5,IF(BM5="0","",IF(AND(AR5,N5=2),"D",IF(BM5="S","N",IF(AL5,"O",IF(AM5,"I","N"))))),"")</f>
        <v>N</v>
      </c>
      <c r="BP5" s="14" t="b">
        <f t="shared" ref="BP5" ca="1" si="121">INDIRECT(ADDRESS(2,ROW(A5)-1,,,_sheetname_dataframe))&lt;&gt;""</f>
        <v>1</v>
      </c>
      <c r="BQ5" s="35"/>
      <c r="BR5" s="14">
        <v>1</v>
      </c>
      <c r="BU5" s="14" t="s">
        <v>386</v>
      </c>
      <c r="BX5" s="16"/>
      <c r="BY5" s="16"/>
      <c r="BZ5" s="16"/>
      <c r="CA5" s="16"/>
      <c r="CB5" s="16"/>
      <c r="CC5" s="16"/>
      <c r="CD5" s="16"/>
      <c r="CE5" s="16"/>
      <c r="CF5" s="16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/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>1</v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C5" s="14" t="str">
        <f ca="1">SUBSTITUTE(SUBSTITUTE(SUBSTITUTE(SUBSTITUTE(_xll.MCONCAT(DG5:DS5,"■"),"■■","■"),"■■","■"),"■■","■"),"■■","■")</f>
        <v>■The following records are missing in this required field: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0a15■</v>
      </c>
      <c r="DD5" s="14" t="str">
        <f t="shared" ref="DD5" ca="1" si="122">IF(MID(DC5,1,1)="■",MID(DC5,2,LEN(DC5)),DC5)</f>
        <v>The following records are missing in this required field: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0a15■</v>
      </c>
      <c r="DE5" s="14" t="str">
        <f t="shared" ref="DE5" ca="1" si="123">IF(DD5&lt;&gt;"",IF(MID(DD5,LEN(DD5),1)="■",MID(DD5,1,LEN(DD5)-1),DD5),"")</f>
        <v>The following records are missing in this required field: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</v>
      </c>
      <c r="DF5" s="14" t="str">
        <f t="shared" ref="DF5" ca="1" si="124">IFERROR(IF(DE5&lt;&gt;"",SUBSTITUTE(DE5,"■",". "),""),"##INTERNAL_ERROR")</f>
        <v>The following records are missing in this required field: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</v>
      </c>
      <c r="DG5" s="14" t="str">
        <f t="shared" ref="DG5" ca="1" si="125">IF(CN5&lt;&gt;0,"Variable name don't comply with the naming convention","")</f>
        <v/>
      </c>
      <c r="DH5" s="14" t="str">
        <f t="shared" ref="DH5" ca="1" si="126">IF(CO5&lt;&gt;"","Duplicated name. " &amp; IF(ISERROR(FIND(" ",CO5)),"Duplicate have index " &amp; CO5, "Duplicates have indices: "&amp;SUBSTITUTE(CO5," ",", ")),"")</f>
        <v/>
      </c>
      <c r="DI5" s="14" t="str">
        <f t="shared" ref="DI5" ca="1" si="127">IF(CP5&lt;&gt;"","Variable label exceed length 150","")</f>
        <v/>
      </c>
      <c r="DJ5" s="14" t="str">
        <f t="shared" ref="DJ5" ca="1" si="128">IF(CQ5&lt;&gt;"","Duplicated variable label. " &amp; IF(ISERROR(FIND(" ",CQ5)),"Duplicate have index " &amp; CQ5, "Duplicates have indices: "&amp;SUBSTITUTE(CQ5," ",", ")),"")</f>
        <v/>
      </c>
      <c r="DK5" s="14" t="str">
        <f t="shared" ref="DK5" ca="1" si="129">IF(CR5&lt;&gt;"","The following cases have values below declared theorethical min: " &amp;SUBSTITUTE(CR5," ",", "),"")</f>
        <v/>
      </c>
      <c r="DL5" s="14" t="str">
        <f t="shared" ref="DL5" ca="1" si="130">IF(CS5&lt;&gt;"","The following cases have values above declared theorethical max: " &amp;SUBSTITUTE(CS5," ",", "),"")</f>
        <v/>
      </c>
      <c r="DM5" s="14" t="str">
        <f t="shared" ref="DM5" ca="1" si="131">IF(CT5&lt;&gt;"","There are some cases with values not explicitly declared in the labels dictionary: " &amp;SUBSTITUTE(CT5," ",", "),"")</f>
        <v/>
      </c>
      <c r="DN5" s="14" t="str">
        <f t="array" aca="1" ref="DN5" ca="1">IF(CU5&lt;&gt;"","There are errors in the entered values in the following cases: " &amp;SUBSTITUTE(CU5," ",", "),"")</f>
        <v/>
      </c>
      <c r="DO5" s="14" t="str">
        <f t="shared" ref="DO5" ca="1" si="132">IF(CV5&lt;&gt;"","The following records are missing in this required field: " &amp;SUBSTITUTE(CV5," ",", "),"")</f>
        <v>The following records are missing in this required field: 1</v>
      </c>
      <c r="DP5" s="14" t="str">
        <f t="shared" ref="DP5" ca="1" si="133">IF(CW5&lt;&gt;"","The following cases have non-integer values: " &amp;SUBSTITUTE(CW5," ",", "),"")</f>
        <v/>
      </c>
      <c r="DQ5" s="14" t="str">
        <f t="shared" ref="DQ5" ca="1" si="134">IF(CX5&lt;&gt;"","The following cases are non-numeric: " &amp;SUBSTITUTE(CX5," ",", "),"")</f>
        <v/>
      </c>
      <c r="DR5" s="14" t="str">
        <f t="shared" ref="DR5" ca="1" si="135">IF(CY5&lt;&gt;"","In the following cases " &amp; P5 &amp; " " &amp; LOWER(MID(AG5,1,1)) &amp; MID(AG5,2,LEN(AG5)) &amp; ": " &amp;SUBSTITUTE(CY5," ",", "),"")</f>
        <v/>
      </c>
      <c r="DS5" s="14" t="str">
        <f t="shared" ref="DS5" ca="1" si="136">IF(CZ5&lt;&gt;"","In the following cases " &amp; P5 &amp; " " &amp; LOWER(MID(AJ5,1,1)) &amp; MID(AJ5,2,LEN(AJ5)) &amp; ": " &amp;SUBSTITUTE(CZ5," ",", "),"")</f>
        <v/>
      </c>
      <c r="DZ5" s="14" t="b">
        <f t="shared" ref="DZ5" ca="1" si="137">OR(ED5&lt;&gt;"",EF5&lt;&gt;"",EG5&lt;&gt;"")</f>
        <v>0</v>
      </c>
      <c r="EA5" s="14" t="str">
        <f t="shared" ref="EA5" ca="1" si="138">IF(EB5&lt;&gt;"",G5 &amp; " (" &amp; F5 &amp; ")","")</f>
        <v>Medical facility (facility_id)</v>
      </c>
      <c r="EB5" s="14" t="str">
        <f t="shared" ref="EB5" ca="1" si="139">IF(EE5&lt;&gt;"",EE5&amp;IF(ED5&lt;&gt;""," and "&amp;ED5,""),UPPER(MID(ED5,1,1)&amp;MID(ED5,2,LEN(ED5))))&amp; IF(OR(EF5&lt;&gt;"",EG5&lt;&gt;"")," and "&amp;IF(EF5&lt;&gt;"",LOWER(MID(EF5,1,1) &amp; MID(EF5,2,LEN(EF5))),"")&amp; IF(AND(EF5 &lt;&gt;"",EG5&lt;&gt;"")," and ","") &amp; IF(EG5&lt;&gt;"",LOWER(MID(EG5,1,1) &amp; MID(EG5,2,LEN(EG5))),""),"") &amp; IF(OR(EE5&lt;&gt;"",ED5&lt;&gt;"",EF5&lt;&gt;"",EG5&lt;&gt;""), ". ","")</f>
        <v xml:space="preserve">Values must benon-missing. </v>
      </c>
      <c r="EC5" s="14" t="str">
        <f t="shared" ref="EC5" ca="1" si="140">IF(EB5&lt;&gt;"",G5 &amp; " (" &amp; F5 &amp; "): " &amp; EB5,"")</f>
        <v xml:space="preserve">Medical facility (facility_id): Values must benon-missing. </v>
      </c>
      <c r="ED5" s="14" t="str">
        <f t="shared" ref="ED5" ca="1" si="141">IF(H5,IF(W5&gt;0,IF(AND(AO5&lt;&gt;"",AP5&lt;&gt;""),"each value must be between " &amp; IF( AV5,IFERROR(TEXT(AO5,"rrrr-mm-dd") &amp;" (" &amp; AO5 &amp;")",AO5),AO5) &amp; " and " &amp; IF( AV5,IFERROR(TEXT(AP5,"rrrr-mm-dd") &amp;" (" &amp; AP5 &amp;")",AP5),AP5),IF(AO5&lt;&gt;"","each value must be above " &amp; IF( AV5,IFERROR(TEXT(AO5,"rrrr-mm-dd") &amp;" (" &amp; AO5 &amp;")",AO5),AO5), IF(AP5&lt;&gt;"","each value must be below " &amp; IF( AV5,IFERROR(TEXT(AP5,"rrrr-mm-dd") &amp;" (" &amp; AP5 &amp;")",AP5),AP5),""))),""),"")</f>
        <v/>
      </c>
      <c r="EE5" s="14" t="str">
        <f t="shared" ref="EE5" ca="1" si="142">IF(H5,IF(OR(AQ5,AU5,AV5,AS5,AR5),
   "Values must be" &amp;
   IF(AR5," limited to predefinied list", IF(AQ5, " integers",IF(OR(AU5,AV5)," numeric",""))) &amp;
   IF(AS5,IF(OR(AR5,AQ5,AU5,AV5), " and ","") &amp; "non-missing",""),
""),"")</f>
        <v>Values must benon-missing</v>
      </c>
      <c r="EF5" s="14" t="str">
        <f t="shared" ref="EF5" ca="1" si="143">IF($H5,AG5,"")</f>
        <v/>
      </c>
      <c r="EG5" s="14" t="str">
        <f t="shared" ref="EG5" ca="1" si="144">IF($H5,AJ5,"")</f>
        <v/>
      </c>
      <c r="EM5" s="14" t="b">
        <f t="shared" ref="EM5" ca="1" si="145">OR(EC5&lt;&gt;"",DF5&lt;&gt;"")</f>
        <v>1</v>
      </c>
      <c r="EN5" s="14">
        <f t="shared" ref="EN5" ca="1" si="146">IF(EM5,C5,"")</f>
        <v>3</v>
      </c>
      <c r="EO5" s="14" t="str">
        <f t="shared" ref="EO5" ca="1" si="147">IF(EM5,F5,"")</f>
        <v>facility_id</v>
      </c>
      <c r="EP5" s="14" t="str">
        <f t="shared" ref="EP5" ca="1" si="148">EC5</f>
        <v xml:space="preserve">Medical facility (facility_id): Values must benon-missing. </v>
      </c>
      <c r="EQ5" s="14" t="str">
        <f t="shared" ref="EQ5" ca="1" si="149">DF5</f>
        <v>The following records are missing in this required field: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</v>
      </c>
    </row>
    <row r="6" spans="1:147" s="14" customFormat="1">
      <c r="B6" s="14" t="str">
        <f t="shared" ref="B6" ca="1" si="150">DF6</f>
        <v>The following records are missing in this required field: LISB1079,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</v>
      </c>
      <c r="C6" s="14">
        <f t="shared" ref="C6" ca="1" si="151">IF(OFFSET(B6,-1,COLUMN(VariableExists)-2),OFFSET(B6,-1,1)+1,OFFSET(B6,-1,1))</f>
        <v>4</v>
      </c>
      <c r="D6" s="14">
        <f t="shared" ref="D6" si="152">ROW(A6)-2</f>
        <v>4</v>
      </c>
      <c r="E6" s="14" t="str">
        <f t="shared" ref="E6" ca="1" si="153">IF(OR(G6="",ROW(G6)=2),"",IF(Z6&gt;0,"S",IF(AX6,IF(J6=2,"D","N"),"I")))</f>
        <v>I</v>
      </c>
      <c r="F6" s="14" t="str">
        <f t="shared" ref="F6" ca="1" si="154">IF(H6,O6,"")</f>
        <v>person_id</v>
      </c>
      <c r="G6" s="14" t="str">
        <f t="shared" ref="G6" ca="1" si="155">IF(H6,P6,"")</f>
        <v>Physician recording the data</v>
      </c>
      <c r="H6" s="14" t="b">
        <f t="shared" ref="H6" ca="1" si="156">IF(INDIRECT(ADDRESS(2,D6+1,,,_sheetname_dataframe))="",FALSE,MID(INDIRECT(ADDRESS(2,D6+1,,,_sheetname_dataframe)),1,1)&lt;&gt;".")</f>
        <v>1</v>
      </c>
      <c r="I6" s="14" t="str">
        <f ca="1">IF($H6,ADDRESS(3,(D6+1)*2-1,4,,"["&amp;wew!$G$7&amp;"]"&amp;_sheetname_labels)&amp;":"&amp;ADDRESS(2+ster!$B$20,(D6+1)*2-1,4),"")</f>
        <v>[DBTemplate.xlsm]labels!I3:I61</v>
      </c>
      <c r="J6" s="14">
        <f t="array" aca="1" ref="J6" ca="1">IF(H6,MAX(0,MAX(IF(INDIRECT(I6)&lt;&gt;"",ROW(INDIRECT(I6)),""))-2),"")</f>
        <v>0</v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>
        <f t="shared" ref="M6" ca="1" si="157">IF($H6,IF(J6&gt;0,COUNTA(INDIRECT(K6))-COUNT(INDIRECT(K6)),0),"")</f>
        <v>0</v>
      </c>
      <c r="N6" s="14">
        <f t="shared" ref="N6" ca="1" si="158">IF(H6,J6-M6,"")</f>
        <v>0</v>
      </c>
      <c r="O6" s="14" t="str">
        <f t="shared" ref="O6" ca="1" si="159">IF(INDIRECT(ADDRESS(2,D6+1,,,_sheetname_dataframe))="","",INDIRECT(ADDRESS(2,D6+1,,,_sheetname_dataframe)))</f>
        <v>person_id</v>
      </c>
      <c r="P6" s="14" t="str">
        <f t="shared" ref="P6" ca="1" si="160">IF(H6,IF(INDIRECT(ADDRESS(1,D6+1,,,_sheetname_dataframe))="","",INDIRECT(ADDRESS(1,D6+1,,,_sheetname_dataframe))),"")</f>
        <v>Physician recording the data</v>
      </c>
      <c r="Q6" s="14" t="str">
        <f ca="1">IF($BP6,ADDRESS(3,D6+1,4,,"["&amp;wew!$G$7&amp;"]"&amp;_sheetname_dataframe)&amp;":"&amp;ADDRESS(2+ster!$C$14,D6+1,4),"")</f>
        <v>[DBTemplate.xlsm]data_frame!E3:E3</v>
      </c>
      <c r="R6" s="14" t="str">
        <f>IF($BP6,IF(MID(_xll.FORMULATEXT(INDEX(INDIRECT(Q6),1)),1,1)="=", _xll.FORMULATEXT(INDEX(INDIRECT(Q6),1),2,TRUE),""),"")</f>
        <v/>
      </c>
      <c r="S6" s="14">
        <f t="array" aca="1" ref="S6" ca="1">IF(H6,SUM(IF((IFERROR(INDIRECT(Q6)&lt;&gt;"",FALSE))*(INDIRECT(ster!$D$14)&lt;&gt;""),1,0)),"")</f>
        <v>0</v>
      </c>
      <c r="T6" s="14">
        <f t="array" aca="1" ref="T6" ca="1">IF(H6,IF(M6&gt;0,SUM(IFERROR(1*(MATCH(INDIRECT(Q6),INDIRECT(K6),0)&gt;0),0)*(INDIRECT(ster!$D$14)&lt;&gt;"")*NOT(ISNUMBER(INDIRECT(Q6)))),0),"")</f>
        <v>0</v>
      </c>
      <c r="U6" s="14">
        <f t="array" aca="1" ref="U6" ca="1">IF(H6,SUM((IFERROR(INDIRECT(Q6)="",FALSE))*(INDIRECT(ster!$D$14)&lt;&gt;"")),"")</f>
        <v>1</v>
      </c>
      <c r="V6" s="14">
        <f t="array" aca="1" ref="V6" ca="1">IF(H6,SUM((IFERROR(INDIRECT(Q6)="#ąś",TRUE))*(INDIRECT(ster!$D$14)&lt;&gt;"")),"")</f>
        <v>0</v>
      </c>
      <c r="W6" s="14">
        <f t="array" aca="1" ref="W6" ca="1">IF(H6,SUM(ISNUMBER(INDIRECT(Q6))*(INDIRECT(ster!$D$14)&lt;&gt;"")),"")</f>
        <v>0</v>
      </c>
      <c r="X6" s="14" t="str">
        <f t="array" aca="1" ref="X6" ca="1">IF(AND(H6,W6&gt;0),IF(wew!$B$3,MIN(IF((INDIRECT(ster!$D$14)&lt;&gt;"")*IFERROR(INDIRECT($Q6)&lt;&gt;"",FALSE),IFERROR(INDIRECT($Q6),"X"),"X")),"&lt;włącz podświetlanie wartości&gt;"),"—")</f>
        <v>—</v>
      </c>
      <c r="Y6" s="14" t="str">
        <f t="array" aca="1" ref="Y6" ca="1">IF(AND(H6,W6&gt;0),IF(wew!$B$3,MAX(IF((INDIRECT(ster!$D$14)&lt;&gt;"")*IFERROR(INDIRECT($Q6)&lt;&gt;"",FALSE),IFERROR(INDIRECT($Q6),"X"),"X")),"&lt;włącz podświetlanie wartości&gt;"),"—")</f>
        <v>—</v>
      </c>
      <c r="Z6" s="14">
        <f t="shared" ref="Z6" ca="1" si="161">IF(H6,S6-T6-W6,"")</f>
        <v>0</v>
      </c>
      <c r="AA6" s="12" t="str">
        <f t="shared" ref="AA6" ca="1" si="162">IF(H6,IF(S6&gt;0,W6/(S6),"—"),"")</f>
        <v>—</v>
      </c>
      <c r="AB6" s="17">
        <f t="array" aca="1" ref="AB6" ca="1">IF(H6,IF(W6&gt;0,SUM((INDIRECT(ster!$D$14)&lt;&gt;"")*IFERROR((INDIRECT(Q6)&lt;&gt;"")*(INDIRECT(Q6)=INT(INDIRECT(Q6))),0)),0),"")</f>
        <v>0</v>
      </c>
      <c r="AC6" s="17">
        <f t="array" aca="1" ref="AC6" ca="1">IF(H6,W6-AB6,"")</f>
        <v>0</v>
      </c>
      <c r="AD6" s="17">
        <f t="shared" ref="AD6" ca="1" si="163">IF($H6,IF(AC6&lt;&gt;"",IF(AC6=0,1,IF(AC6/W6&lt;0.15,2,3)),0),"")</f>
        <v>1</v>
      </c>
      <c r="AE6" s="17" t="b">
        <f t="shared" ref="AE6" ca="1" si="164">IF(H6,OFFSET(O6,1,0)=".validation",FALSE)</f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ref="AG6" ca="1" si="165">IF(AE6,IF($H6,IF(INDIRECT(ADDRESS(1,D6+2,,,_sheetname_dataframe))="","",INDIRECT(ADDRESS(1,D6+2,,,_sheetname_dataframe))),""),"")</f>
        <v/>
      </c>
      <c r="AH6" s="17" t="b">
        <f t="shared" ref="AH6" ca="1" si="166">IF(H6,AND(AE6,OFFSET(O6,2,0)=".validation"),FALSE)</f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ref="AJ6" ca="1" si="167">IF(AH6,IF($H6,IF(INDIRECT(ADDRESS(1,D6+3,,,_sheetname_dataframe))="","",INDIRECT(ADDRESS(1,D6+3,,,_sheetname_dataframe))),""),"")</f>
        <v/>
      </c>
      <c r="AK6" s="17" t="b">
        <f t="shared" ref="AK6" ca="1" si="168">IF(H6,OR(AQ6,AD6=2),"")</f>
        <v>0</v>
      </c>
      <c r="AL6" s="17" t="b">
        <f t="shared" ref="AL6" ca="1" si="169">IF($H6,IF(BV6&lt;&gt;"",IF(OR(BM6="F",BM6="L",BM6="I",BM6="D"),BV6&lt;&gt;0)),"")</f>
        <v>0</v>
      </c>
      <c r="AM6" s="17" t="b">
        <f t="shared" ref="AM6" ca="1" si="170">IF($H6,AND(NOT(AL6),OR(IF(BW6&lt;&gt;"",IF(OR(BM6="F",BM6="L"),BW6&lt;&gt;0)),BM6="I",BM6="N",BM6="D")),"")</f>
        <v>0</v>
      </c>
      <c r="AN6" s="17">
        <f t="shared" ref="AN6" ca="1" si="171">IF(COUNTA(INDIRECT(Q6))=0,0, IF(AND(AO6&lt;&gt;"",X6&lt;AO6),1,IF(AND(AP6&lt;&gt;"",Y6&gt;AP6),1,IF(AND(AQ6,AC6&gt;0),2,0))))</f>
        <v>0</v>
      </c>
      <c r="AO6" s="24" t="str">
        <f t="shared" ref="AO6" ca="1" si="172">IF($H6,IF(BY6&lt;&gt;"",IF(ISNUMBER(BY6),BY6,""),""),"")</f>
        <v/>
      </c>
      <c r="AP6" s="24" t="str">
        <f t="shared" ref="AP6" ca="1" si="173">IF($H6,IF(BZ6&lt;&gt;"",IF(ISNUMBER(BZ6),BZ6,""),""),"")</f>
        <v/>
      </c>
      <c r="AQ6" s="17" t="b">
        <f t="shared" ref="AQ6" ca="1" si="174">IF(H6,IF(CA6&lt;&gt;"",CA6&lt;&gt;0,FALSE),"")</f>
        <v>0</v>
      </c>
      <c r="AR6" s="17" t="b">
        <f t="shared" ref="AR6" ca="1" si="175">IF(H6,IF(N6&gt;0,IF(BQ6&lt;&gt;"",BQ6&lt;&gt;0,FALSE),FALSE),"")</f>
        <v>0</v>
      </c>
      <c r="AS6" s="17" t="b">
        <f t="shared" ref="AS6" ca="1" si="176">IF(H6,IF(BR6&lt;&gt;"",BR6&lt;&gt;0,FALSE),"")</f>
        <v>1</v>
      </c>
      <c r="AT6" s="17" t="b">
        <f t="shared" ref="AT6" ca="1" si="177">IF(H6,IF(N6&gt;0,FALSE,IF(BU6&lt;&gt;"",MATCH(BU6,DataType,0)=1,FALSE)),"")</f>
        <v>1</v>
      </c>
      <c r="AU6" s="17" t="b">
        <f t="shared" ref="AU6" ca="1" si="178">IF(H6,IF(N6&gt;0,TRUE,IF(BU6&lt;&gt;"",MATCH(BU6,DataType,0)=2,FALSE)),"")</f>
        <v>0</v>
      </c>
      <c r="AV6" s="17" t="b">
        <f t="shared" ref="AV6" ca="1" si="179">IF(H6,IF(N6&gt;0,FALSE,IF(BU6&lt;&gt;"",MATCH(BU6,DataType,0)=3,FALSE)),"")</f>
        <v>0</v>
      </c>
      <c r="AW6" s="17" t="b">
        <f t="shared" ref="AW6" ca="1" si="180">IF(H6,IF(W6&gt;0,Z6=0,FALSE),"")</f>
        <v>0</v>
      </c>
      <c r="AX6" s="14" t="b">
        <f t="array" aca="1" ref="AX6" ca="1">IF(H6,N6&gt;0,"")</f>
        <v>0</v>
      </c>
      <c r="AY6" s="17" t="str">
        <f t="shared" ref="AY6" ca="1" si="181">IF(H6,IF(N6&gt;0,ADDRESS(ROW(VariablesOrigin)+1,COLUMN(VariablesOrigin)+1,4) &amp; ":" &amp; ADDRESS(ROW(VariablesOrigin)+N6,COLUMN(VariablesOrigin)+1,4),""),"")</f>
        <v/>
      </c>
      <c r="AZ6" s="17" t="str">
        <f t="array" aca="1" ref="AZ6" ca="1">IF(AY6&lt;&gt;"",SUM(1*ISERROR(MATCH(INDIRECT(AY6),INDIRECT(K6),0)))=0,"")</f>
        <v/>
      </c>
      <c r="BA6" s="17" t="b">
        <f t="shared" ref="BA6" ca="1" si="182">IF(H6,BU6="",FALSE)</f>
        <v>0</v>
      </c>
      <c r="BB6" s="17" t="b">
        <v>0</v>
      </c>
      <c r="BC6" s="17" t="str">
        <f t="shared" ref="BC6" ca="1" si="183">IF(BA6,IF(N6&gt;0,AND(AZ6,Z6=0),FALSE),"")</f>
        <v/>
      </c>
      <c r="BD6" s="17" t="str">
        <f t="shared" ref="BD6" ca="1" si="184">IF(BA6,IF(N6&gt;0,AND(NOT(AZ6),Z6=0),FALSE),"")</f>
        <v/>
      </c>
      <c r="BE6" s="17" t="str">
        <f t="shared" ref="BE6" ca="1" si="185">IF(BA6,IF(AND(AW6,NOT(BB6),NOT(BC6),NOT(BD6)),AND(Z6=0,AC6=0),FALSE),"")</f>
        <v/>
      </c>
      <c r="BF6" s="17" t="str">
        <f t="shared" ref="BF6" ca="1" si="186">IF(BA6,IF(AND(AW6,NOT(BB6),NOT(BC6),NOT(BD6)),AND(Z6=0,OR(AC6&gt;0)),FALSE),"")</f>
        <v/>
      </c>
      <c r="BG6" s="17" t="str">
        <f t="shared" ref="BG6" ca="1" si="187">IF(BA6,IF(OR(BB6:BF6),FALSE,IF(Z6=0,FALSE,Z6&gt;0)),"")</f>
        <v/>
      </c>
      <c r="BH6" s="17" t="str">
        <f t="shared" ref="BH6" ca="1" si="188">IF(BA6,COUNTIF(BB6:BG6,TRUE)=1,"")</f>
        <v/>
      </c>
      <c r="BI6" s="17" t="str">
        <f t="shared" ref="BI6" ca="1" si="189">IF(BA6,IFERROR(MATCH(TRUE,BB6:BG6,0),7),"")</f>
        <v/>
      </c>
      <c r="BJ6" s="17" t="b">
        <f t="shared" ref="BJ6" ca="1" si="190">DF6&lt;&gt;""</f>
        <v>1</v>
      </c>
      <c r="BK6" s="17" t="str">
        <f t="shared" ref="BK6" ca="1" si="191">IF(H6,IF(AND(NOT(BA6),AU6),AC6=0,""),"")</f>
        <v/>
      </c>
      <c r="BL6" s="17" t="str">
        <f t="shared" ref="BL6" ca="1" si="192">IF(H6,IF(AND(NOT(BA6),AU6),AC6&gt;0,""),"")</f>
        <v/>
      </c>
      <c r="BM6" s="17" t="str">
        <f t="shared" ref="BM6" ca="1" si="193">IF(H6,IF(BA6,CHOOSE(BI6,"0","F","L","I","N",IF(AA6&gt;0.5,"N","S"),"0"),CHOOSE(MATCH(BU6,DataType,0),"S",IF(BK6,"I","N"),"D"  )),"")</f>
        <v>S</v>
      </c>
      <c r="BN6" s="17" t="str">
        <f t="shared" ref="BN6" ca="1" si="194">IF(H6,IF(BJ6,"E",IF(BA6,CHOOSE(BI6,"0","F","L","I","N","S","0"),CHOOSE(MATCH(BU6,DataType,0),"S",IF(BK6,"I","N"),"D"  ))),"")</f>
        <v>E</v>
      </c>
      <c r="BO6" s="17" t="str">
        <f t="shared" ref="BO6" ca="1" si="195">IF($H6,IF(BM6="0","",IF(AND(AR6,N6=2),"D",IF(BM6="S","N",IF(AL6,"O",IF(AM6,"I","N"))))),"")</f>
        <v>N</v>
      </c>
      <c r="BP6" s="14" t="b">
        <f t="shared" ref="BP6" ca="1" si="196">INDIRECT(ADDRESS(2,ROW(A6)-1,,,_sheetname_dataframe))&lt;&gt;""</f>
        <v>1</v>
      </c>
      <c r="BQ6" s="35"/>
      <c r="BR6" s="14">
        <v>1</v>
      </c>
      <c r="BU6" s="14" t="s">
        <v>386</v>
      </c>
      <c r="BX6" s="16"/>
      <c r="BY6" s="16"/>
      <c r="BZ6" s="16"/>
      <c r="CA6" s="16"/>
      <c r="CB6" s="16"/>
      <c r="CC6" s="16"/>
      <c r="CD6" s="16"/>
      <c r="CE6" s="16"/>
      <c r="CF6" s="16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>1</v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C6" s="14" t="str">
        <f ca="1">SUBSTITUTE(SUBSTITUTE(SUBSTITUTE(SUBSTITUTE(_xll.MCONCAT(DG6:DS6,"■"),"■■","■"),"■■","■"),"■■","■"),"■■","■")</f>
        <v>■The following records are missing in this required field: LISB1079,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0a15■</v>
      </c>
      <c r="DD6" s="14" t="str">
        <f t="shared" ref="DD6" ca="1" si="197">IF(MID(DC6,1,1)="■",MID(DC6,2,LEN(DC6)),DC6)</f>
        <v>The following records are missing in this required field: LISB1079,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0a15■</v>
      </c>
      <c r="DE6" s="14" t="str">
        <f t="shared" ref="DE6" ca="1" si="198">IF(DD6&lt;&gt;"",IF(MID(DD6,LEN(DD6),1)="■",MID(DD6,1,LEN(DD6)-1),DD6),"")</f>
        <v>The following records are missing in this required field: LISB1079,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</v>
      </c>
      <c r="DF6" s="14" t="str">
        <f t="shared" ref="DF6" ca="1" si="199">IFERROR(IF(DE6&lt;&gt;"",SUBSTITUTE(DE6,"■",". "),""),"##INTERNAL_ERROR")</f>
        <v>The following records are missing in this required field: LISB1079,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</v>
      </c>
      <c r="DG6" s="14" t="str">
        <f t="shared" ref="DG6" ca="1" si="200">IF(CN6&lt;&gt;0,"Variable name don't comply with the naming convention","")</f>
        <v/>
      </c>
      <c r="DH6" s="14" t="str">
        <f t="shared" ref="DH6" ca="1" si="201">IF(CO6&lt;&gt;"","Duplicated name. " &amp; IF(ISERROR(FIND(" ",CO6)),"Duplicate have index " &amp; CO6, "Duplicates have indices: "&amp;SUBSTITUTE(CO6," ",", ")),"")</f>
        <v/>
      </c>
      <c r="DI6" s="14" t="str">
        <f t="shared" ref="DI6" ca="1" si="202">IF(CP6&lt;&gt;"","Variable label exceed length 150","")</f>
        <v/>
      </c>
      <c r="DJ6" s="14" t="str">
        <f t="shared" ref="DJ6" ca="1" si="203">IF(CQ6&lt;&gt;"","Duplicated variable label. " &amp; IF(ISERROR(FIND(" ",CQ6)),"Duplicate have index " &amp; CQ6, "Duplicates have indices: "&amp;SUBSTITUTE(CQ6," ",", ")),"")</f>
        <v/>
      </c>
      <c r="DK6" s="14" t="str">
        <f t="shared" ref="DK6" ca="1" si="204">IF(CR6&lt;&gt;"","The following cases have values below declared theorethical min: " &amp;SUBSTITUTE(CR6," ",", "),"")</f>
        <v/>
      </c>
      <c r="DL6" s="14" t="str">
        <f t="shared" ref="DL6" ca="1" si="205">IF(CS6&lt;&gt;"","The following cases have values above declared theorethical max: " &amp;SUBSTITUTE(CS6," ",", "),"")</f>
        <v/>
      </c>
      <c r="DM6" s="14" t="str">
        <f t="shared" ref="DM6" ca="1" si="206">IF(CT6&lt;&gt;"","There are some cases with values not explicitly declared in the labels dictionary: " &amp;SUBSTITUTE(CT6," ",", "),"")</f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ref="DO6" ca="1" si="207">IF(CV6&lt;&gt;"","The following records are missing in this required field: " &amp;SUBSTITUTE(CV6," ",", "),"")</f>
        <v>The following records are missing in this required field: 1</v>
      </c>
      <c r="DP6" s="14" t="str">
        <f t="shared" ref="DP6" ca="1" si="208">IF(CW6&lt;&gt;"","The following cases have non-integer values: " &amp;SUBSTITUTE(CW6," ",", "),"")</f>
        <v/>
      </c>
      <c r="DQ6" s="14" t="str">
        <f t="shared" ref="DQ6" ca="1" si="209">IF(CX6&lt;&gt;"","The following cases are non-numeric: " &amp;SUBSTITUTE(CX6," ",", "),"")</f>
        <v/>
      </c>
      <c r="DR6" s="14" t="str">
        <f t="shared" ref="DR6" ca="1" si="210">IF(CY6&lt;&gt;"","In the following cases " &amp; P6 &amp; " " &amp; LOWER(MID(AG6,1,1)) &amp; MID(AG6,2,LEN(AG6)) &amp; ": " &amp;SUBSTITUTE(CY6," ",", "),"")</f>
        <v/>
      </c>
      <c r="DS6" s="14" t="str">
        <f t="shared" ref="DS6" ca="1" si="211">IF(CZ6&lt;&gt;"","In the following cases " &amp; P6 &amp; " " &amp; LOWER(MID(AJ6,1,1)) &amp; MID(AJ6,2,LEN(AJ6)) &amp; ": " &amp;SUBSTITUTE(CZ6," ",", "),"")</f>
        <v/>
      </c>
      <c r="DZ6" s="14" t="b">
        <f t="shared" ref="DZ6" ca="1" si="212">OR(ED6&lt;&gt;"",EF6&lt;&gt;"",EG6&lt;&gt;"")</f>
        <v>0</v>
      </c>
      <c r="EA6" s="14" t="str">
        <f t="shared" ref="EA6" ca="1" si="213">IF(EB6&lt;&gt;"",G6 &amp; " (" &amp; F6 &amp; ")","")</f>
        <v>Physician recording the data (person_id)</v>
      </c>
      <c r="EB6" s="14" t="str">
        <f t="shared" ref="EB6" ca="1" si="214">IF(EE6&lt;&gt;"",EE6&amp;IF(ED6&lt;&gt;""," and "&amp;ED6,""),UPPER(MID(ED6,1,1)&amp;MID(ED6,2,LEN(ED6))))&amp; IF(OR(EF6&lt;&gt;"",EG6&lt;&gt;"")," and "&amp;IF(EF6&lt;&gt;"",LOWER(MID(EF6,1,1) &amp; MID(EF6,2,LEN(EF6))),"")&amp; IF(AND(EF6 &lt;&gt;"",EG6&lt;&gt;"")," and ","") &amp; IF(EG6&lt;&gt;"",LOWER(MID(EG6,1,1) &amp; MID(EG6,2,LEN(EG6))),""),"") &amp; IF(OR(EE6&lt;&gt;"",ED6&lt;&gt;"",EF6&lt;&gt;"",EG6&lt;&gt;""), ". ","")</f>
        <v xml:space="preserve">Values must benon-missing. </v>
      </c>
      <c r="EC6" s="14" t="str">
        <f t="shared" ref="EC6" ca="1" si="215">IF(EB6&lt;&gt;"",G6 &amp; " (" &amp; F6 &amp; "): " &amp; EB6,"")</f>
        <v xml:space="preserve">Physician recording the data (person_id): Values must benon-missing. </v>
      </c>
      <c r="ED6" s="14" t="str">
        <f t="shared" ref="ED6" ca="1" si="216">IF(H6,IF(W6&gt;0,IF(AND(AO6&lt;&gt;"",AP6&lt;&gt;""),"each value must be between " &amp; IF( AV6,IFERROR(TEXT(AO6,"rrrr-mm-dd") &amp;" (" &amp; AO6 &amp;")",AO6),AO6) &amp; " and " &amp; IF( AV6,IFERROR(TEXT(AP6,"rrrr-mm-dd") &amp;" (" &amp; AP6 &amp;")",AP6),AP6),IF(AO6&lt;&gt;"","each value must be above " &amp; IF( AV6,IFERROR(TEXT(AO6,"rrrr-mm-dd") &amp;" (" &amp; AO6 &amp;")",AO6),AO6), IF(AP6&lt;&gt;"","each value must be below " &amp; IF( AV6,IFERROR(TEXT(AP6,"rrrr-mm-dd") &amp;" (" &amp; AP6 &amp;")",AP6),AP6),""))),""),"")</f>
        <v/>
      </c>
      <c r="EE6" s="14" t="str">
        <f t="shared" ref="EE6" ca="1" si="217">IF(H6,IF(OR(AQ6,AU6,AV6,AS6,AR6),
   "Values must be" &amp;
   IF(AR6," limited to predefinied list", IF(AQ6, " integers",IF(OR(AU6,AV6)," numeric",""))) &amp;
   IF(AS6,IF(OR(AR6,AQ6,AU6,AV6), " and ","") &amp; "non-missing",""),
""),"")</f>
        <v>Values must benon-missing</v>
      </c>
      <c r="EF6" s="14" t="str">
        <f t="shared" ref="EF6" ca="1" si="218">IF($H6,AG6,"")</f>
        <v/>
      </c>
      <c r="EG6" s="14" t="str">
        <f t="shared" ref="EG6" ca="1" si="219">IF($H6,AJ6,"")</f>
        <v/>
      </c>
      <c r="EM6" s="14" t="b">
        <f t="shared" ref="EM6" ca="1" si="220">OR(EC6&lt;&gt;"",DF6&lt;&gt;"")</f>
        <v>1</v>
      </c>
      <c r="EN6" s="14">
        <f t="shared" ref="EN6" ca="1" si="221">IF(EM6,C6,"")</f>
        <v>4</v>
      </c>
      <c r="EO6" s="14" t="str">
        <f t="shared" ref="EO6" ca="1" si="222">IF(EM6,F6,"")</f>
        <v>person_id</v>
      </c>
      <c r="EP6" s="14" t="str">
        <f t="shared" ref="EP6" ca="1" si="223">EC6</f>
        <v xml:space="preserve">Physician recording the data (person_id): Values must benon-missing. </v>
      </c>
      <c r="EQ6" s="14" t="str">
        <f t="shared" ref="EQ6" ca="1" si="224">DF6</f>
        <v>The following records are missing in this required field: LISB1079, LISB1080, LISB1078, LISB0713, LISB1077, LISB1082, LISB1083, LISB1084, LISB0632, LISB0736, LISB0741, LISB0853, LISB1090, LISB1087, LISB1088, LISB1019, LISB0584, LISB1093, LISB0723, LISB0438, LISB0495, LISB0706, LISB1081, LISB1086, LISB0673, LISB0602, LISB0655, LISB0726, LISB0959, Hann001, Hann002, Hann003, Hann004, Hann005, Hann006, Hann007, Hann008, Hann009, Hann010, Hann011, Hann012, Hann013, Hann014, Hann015, Hann016, Hann017, Hann018, Hann019, Hann020, Hann021, Hann022, Hann023, Hann024, Hann025, Hann026, Hann027, Hann028, Hann029, Hann030, Hann031, Hann032, Hann033, Hann034, Hann035, Hann036, Hann037, Hann038, Hann039, Hann040, Hann041, Hann042, Hann043, Hann044, Hann045, Hann046, Hann047, Hann048, Hann049, Hann050, Hann051, Hann052, Hann053, Hann054, Hann055, Hann056, Hann057, Hann058, Hann059, Hann060, Hann061, Hann062, Hann063, Hann064, Hann065, Hann066, Hann067, Hann068, Hann070, Hann071, Hann072, Hann073, Hann074, Hann075, Hann076, Hann077, Hann078, Hann079, Hann080, Hann081, Hann082, Hann083, Hann084, Hann085, Hann086, Hann087, Hann088, Hann089, Hann090, Hann091, Hann092, Hann093, Hann094, Hann095, Hann096, Hann097, Hann098, Hann099, Hann100, Hann101, Hann102, Hann103, Hann104, Hann105, Hann106, Hann107, Hann108, Hann109, Hann110, Hann111, ANTA-0001, ANTA-0002, ANTA-0003, ANTA-0004, ANTA-0005, ANTA-0006, ANTA-0007, ANTA-0008, ANTA-0009, ANTA-0010, ANTA-0011, ANTA-0012, ANTA-0013, ANTA-0014, ANTA-0015, ANTA-0016, ANTA-0017, ANTA-0018, ANTA-0019, ANTA-0020, ANTA-0021, ANTA-0022, ANTA-0023, ANTA-0024, ANTA-0025, ANTA-0026, ANTA-0027, ANTA-0028, ANTA-0029, ANTA-0030, ANTA-0031, ANTA-0032, ANTA-0033, ANTA-0034, ANTA-0035, ANTA-0036, ANTA-0037, ANTA-0038, ANTA-0039, ANTA-0040, ANTA-0041, ANTA-0042, ANTA-0043©, ANTA-0044, ANTA-0045, ANTA-0046, ANTA-0047, ANTA-0048, ANTA-0049, ANTA-0050, JENA0001, JENA0002, JENA0003, JENA0005, JENA0006, JENA0009, JENA0010, JENA0011, JENA0012, JENA0013, JENA0014, JENA0015, JENA0016, JENA0017, JENA0018, JENA0019, JENA0021, JENA0022, JENA0023, JENA0024, JENA0025, JENA0026, JENA0027, JENA0029, JENA0030, JENA0031, JENA0032, JENA0036, JENA0047, JENA0048, JENA0049, JENA0050, JENA0051, JENA0052, JENA0053, JENA0056, JENA0058, JENA0059, JENA0060, JENA0061, JENA0062, JENA0063, JENA0064, JENA0065, JENA0066, JENA0067, JENA0068, JENA0069, JENA0070, JENA0071, JENA0072, JENA0104, JENA0105, JENA0075, JENA0076, JENA0077, JENA0078, JENA0079, JENA0080, JENA0081, JENA0082, JENA0083, JENA0084, LISB0731, LISB0728, LISB0711, LISB0894, LISB0858, LISB0717, LISB0897, LISB0893, LISB0722, LISB0733, LISB0734, LISB0702, LISB0912, LISB0892, LISB0887, LISB0721, LISB0661, LISB0925, LISB0927, LISB0949, LISB0930, LISB0950, LISB0510, LISB0640, LISB0951, LISB0929, LISB0956, LISB0972, LISB0984, LISB0985, LISB0898, LISB0963, LISB0973, LISB0982, LISB0986, LISB0993, LISB0987, LISB0899, LISB0989, LISB0994, LISB0608, LISB0996, LISB0997, LISB0617, LISB0658, LISB0988, LISB0725, LISB0686, LISB0995, LISB1072, LISB1073, LISB1074, LISB1075, LISB1028, LISB0969, LISB0727, LISB0926, LISB0999, LISB0023, LISB0580, LISB0983, LISB1000, LISB0699, LISB0944, LISB0889, LISB0957, LISB0395, LISB0400, LISB0739, LISB0974, LISB0975, LISB0978, LISB0979, LISB0980, LISB0990, LISB0991, LISB0998, LISB0970, LISB0964, LISB0947, LISB0946, LISB0945, LISB0913, LISB0646, LISB0707, LISB0709, LISB0881, LISB0883, LISB0885, LISB0888, LISB0976, LISB1001, LISB1004, LISB1010, LISB1011, LISB1012, LISB1014, LISB1015, LISB1016, LISB1017, LISB1018, LISB1020, LISB1002, LISB1023, LISB1027, LISB1032, LISB1035, LISB1036, LISB1030, LISB1031, LISB1033, LISB0737, LISB1037, LISB1038, LISB0593, LISB0277, LISB0497, LISB0694, LISB0695, LISB0981, LISB1039, LISB1041, LISB1040, LISB1043, LISB1042, LISB1044, LISB1045, LISB1047, LISB1051, LISB1048, LISB1046, LISB1049, LISB1052, LISB1056, LISB1057, LISB1058, LISB1059, LISB1060, LISB1061, LISB1062, LISB0672, LISB0877, LISB1063, LISB1064, LISB1065, LISB1066, LISB1067, LISB1068, LISB1071, LISB0716, LISB0718, WAWA, 0001, WAWA, 0002, WAWA, 0004, WAWA, 0005, WAWA, 0007, WAWA, 0008, WAWA, 0009, WAWA, 0010, WAWA, 0012, WAWA, 0013, WAWA, 0015, WAWA, 0016, WAWA, 0019, WAWA, 0020, WAWA, 0021, WAWA, 0023, WAWA, 0025, WAWA, 0026, WAWA, 0027, WAWA, 0028, WAWA, 0029, WAWA, 0031, WAWA, 0033, WAWA, 0035, WAWA, 0036, WAWA, 0037, WAWA, 0038, WAWA, 0039, WAWA, 0041, WAWA, 0043, WAWA, 0045, WAWA, 0046, WAWA, 0047, WAWA, 0049, WAWA, 0050, WAWA, 0051, WAWA, 0054, WAWA, 0055, WAWA, 0056, WAWA, 0057, WAWA, 0059, WAWA, 0060, WAWA, 0062, WAWA, 0063, WAWA, 0064, WAWA, 0067, WAWA, 0068, WAWA, 0069, WAWA, 0070, WAWA, 0071, WAWA, 0072, WAWA, 0073, WAWA, 0074, WAWA, 0075, WAWA, 0076, WAWA, 0078, WAWA, 0080, WAWA, 0081, WAWA, 0082, WAWA, 0083, WAWA, 0084, WAWA, 0085, WAWA, 0087, WAWA, 0088, WAWA, 0089, WAWA, 0091, WAWA, 0092, WAWA, 0093, WAWA, 0094, WAWA, 0098, WAWA, 0099, WAWA, 0100, WAWA, 0101, WAW, 000a1, WAW, 000a2, WAW, 000a3, WAWA, 00a4, WAWA, 00a5, WAWA, 00a6, WAWA, 00a7, WAWA, 00a8, WAWA, 00a9, WAWA, 0a10, WAWA, 0a11, WAWA, 0a12, WAWA, 0a13, WAWA, 0a14, WAWA, 0a15</v>
      </c>
    </row>
    <row r="7" spans="1:147">
      <c r="B7" s="14" t="str">
        <f t="shared" ca="1" si="42"/>
        <v/>
      </c>
      <c r="C7" s="14">
        <f t="shared" ca="1" si="43"/>
        <v>5</v>
      </c>
      <c r="D7" s="14">
        <f t="shared" si="44"/>
        <v>5</v>
      </c>
      <c r="E7" s="14" t="str">
        <f t="shared" ca="1" si="0"/>
        <v>S</v>
      </c>
      <c r="F7" s="14" t="str">
        <f t="shared" ca="1" si="1"/>
        <v>q_0</v>
      </c>
      <c r="G7" s="14" t="str">
        <f t="shared" ca="1" si="2"/>
        <v>Subject code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[DBTemplate.xlsm]labels!K3:K61</v>
      </c>
      <c r="J7" s="14">
        <f t="array" aca="1" ref="J7" ca="1">IF(H7,MAX(0,MAX(IF(INDIRECT(I7)&lt;&gt;"",ROW(INDIRECT(I7)),""))-2),"")</f>
        <v>0</v>
      </c>
      <c r="K7" s="14" t="str">
        <f ca="1">IF($H7,IF($J7&gt;0,ADDRESS(3,(D7+1)*2-1,4,,"["&amp;wew!$G$7&amp;"]"&amp;_sheetname_labels)&amp;":"&amp;ADDRESS(2+J7,(D7+1)*2-1,4),""),"")</f>
        <v/>
      </c>
      <c r="L7" s="14" t="str">
        <f ca="1">IF($H7,IF($J7&gt;0,ADDRESS(3,(D7+1)*2,4,,"["&amp;wew!$G$7&amp;"]"&amp;_sheetname_labels)&amp;":"&amp;ADDRESS(2+J7,(D7+1)*2,4),""),"")</f>
        <v/>
      </c>
      <c r="M7" s="14">
        <f t="shared" ca="1" si="45"/>
        <v>0</v>
      </c>
      <c r="N7" s="14">
        <f t="shared" ca="1" si="4"/>
        <v>0</v>
      </c>
      <c r="O7" s="14" t="str">
        <f t="shared" ca="1" si="5"/>
        <v>q_0</v>
      </c>
      <c r="P7" s="14" t="str">
        <f t="shared" ca="1" si="6"/>
        <v>Subject code</v>
      </c>
      <c r="Q7" s="14" t="str">
        <f ca="1">IF($BP7,ADDRESS(3,D7+1,4,,"["&amp;wew!$G$7&amp;"]"&amp;_sheetname_dataframe)&amp;":"&amp;ADDRESS(2+ster!$C$14,D7+1,4),"")</f>
        <v>[DBTemplate.xlsm]data_frame!F3:F3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1</v>
      </c>
      <c r="T7" s="14">
        <f t="array" aca="1" ref="T7" ca="1">IF(H7,IF(M7&gt;0,SUM(IFERROR(1*(MATCH(INDIRECT(Q7),INDIRECT(K7),0)&gt;0),0)*(INDIRECT(ster!$D$14)&lt;&gt;"")*NOT(ISNUMBER(INDIRECT(Q7)))),0),"")</f>
        <v>0</v>
      </c>
      <c r="U7" s="14">
        <f t="array" aca="1" ref="U7" ca="1">IF(H7,SUM((IFERROR(INDIRECT(Q7)="",FALSE))*(INDIRECT(ster!$D$14)&lt;&gt;"")),"")</f>
        <v>0</v>
      </c>
      <c r="V7" s="14">
        <f t="array" aca="1" ref="V7" ca="1">IF(H7,SUM((IFERROR(INDIRECT(Q7)="#ąś",TRUE))*(INDIRECT(ster!$D$14)&lt;&gt;"")),"")</f>
        <v>0</v>
      </c>
      <c r="W7" s="14">
        <f t="array" aca="1" ref="W7" ca="1">IF(H7,SUM(ISNUMBER(INDIRECT(Q7))*(INDIRECT(ster!$D$14)&lt;&gt;"")),"")</f>
        <v>0</v>
      </c>
      <c r="X7" s="14" t="str">
        <f t="array" aca="1" ref="X7" ca="1">IF(AND(H7,W7&gt;0),IF(wew!$B$3,MIN(IF((INDIRECT(ster!$D$14)&lt;&gt;"")*IFERROR(INDIRECT($Q7)&lt;&gt;"",FALSE),IFERROR(INDIRECT($Q7),"X"),"X")),"&lt;włącz podświetlanie wartości&gt;"),"—")</f>
        <v>—</v>
      </c>
      <c r="Y7" s="14" t="str">
        <f t="array" aca="1" ref="Y7" ca="1">IF(AND(H7,W7&gt;0),IF(wew!$B$3,MAX(IF((INDIRECT(ster!$D$14)&lt;&gt;"")*IFERROR(INDIRECT($Q7)&lt;&gt;"",FALSE),IFERROR(INDIRECT($Q7),"X"),"X")),"&lt;włącz podświetlanie wartości&gt;"),"—")</f>
        <v>—</v>
      </c>
      <c r="Z7" s="14">
        <f t="shared" ca="1" si="7"/>
        <v>1</v>
      </c>
      <c r="AA7" s="12">
        <f t="shared" ca="1" si="8"/>
        <v>0</v>
      </c>
      <c r="AB7" s="17">
        <f t="array" aca="1" ref="AB7" ca="1">IF(H7,IF(W7&gt;0,SUM((INDIRECT(ster!$D$14)&lt;&gt;"")*IFERROR((INDIRECT(Q7)&lt;&gt;"")*(INDIRECT(Q7)=INT(INDIRECT(Q7))),0)),0),"")</f>
        <v>0</v>
      </c>
      <c r="AC7" s="17">
        <f t="array" aca="1" ref="AC7" ca="1">IF(H7,W7-AB7,"")</f>
        <v>0</v>
      </c>
      <c r="AD7" s="17">
        <f t="shared" ca="1" si="46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7"/>
        <v>0</v>
      </c>
      <c r="AM7" s="17" t="b">
        <f t="shared" ca="1" si="48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17"/>
        <v>0</v>
      </c>
      <c r="AR7" s="17" t="b">
        <f t="shared" ca="1" si="18"/>
        <v>0</v>
      </c>
      <c r="AS7" s="17" t="b">
        <f t="shared" ca="1" si="19"/>
        <v>1</v>
      </c>
      <c r="AT7" s="17" t="b">
        <f t="shared" ca="1" si="20"/>
        <v>0</v>
      </c>
      <c r="AU7" s="17" t="b">
        <f t="shared" ca="1" si="21"/>
        <v>0</v>
      </c>
      <c r="AV7" s="17" t="b">
        <f t="shared" ca="1" si="22"/>
        <v>0</v>
      </c>
      <c r="AW7" s="17" t="b">
        <f t="shared" ca="1" si="23"/>
        <v>0</v>
      </c>
      <c r="AX7" s="14" t="b">
        <f t="array" aca="1" ref="AX7" ca="1">IF(H7,N7&gt;0,"")</f>
        <v>0</v>
      </c>
      <c r="AY7" s="17" t="str">
        <f t="shared" ca="1" si="24"/>
        <v/>
      </c>
      <c r="AZ7" s="17" t="str">
        <f t="array" aca="1" ref="AZ7" ca="1">IF(AY7&lt;&gt;"",SUM(1*ISERROR(MATCH(INDIRECT(AY7),INDIRECT(K7),0)))=0,"")</f>
        <v/>
      </c>
      <c r="BA7" s="17" t="b">
        <f t="shared" ca="1" si="25"/>
        <v>1</v>
      </c>
      <c r="BB7" s="17" t="b">
        <v>0</v>
      </c>
      <c r="BC7" s="17" t="b">
        <f t="shared" ca="1" si="26"/>
        <v>0</v>
      </c>
      <c r="BD7" s="17" t="b">
        <f t="shared" ca="1" si="27"/>
        <v>0</v>
      </c>
      <c r="BE7" s="17" t="b">
        <f t="shared" ca="1" si="49"/>
        <v>0</v>
      </c>
      <c r="BF7" s="17" t="b">
        <f t="shared" ca="1" si="50"/>
        <v>0</v>
      </c>
      <c r="BG7" s="17" t="b">
        <f t="shared" ca="1" si="51"/>
        <v>1</v>
      </c>
      <c r="BH7" s="17" t="b">
        <f t="shared" ca="1" si="52"/>
        <v>1</v>
      </c>
      <c r="BI7" s="17">
        <f t="shared" ca="1" si="53"/>
        <v>6</v>
      </c>
      <c r="BJ7" s="17" t="b">
        <f t="shared" ca="1" si="54"/>
        <v>0</v>
      </c>
      <c r="BK7" s="17" t="str">
        <f t="shared" ca="1" si="28"/>
        <v/>
      </c>
      <c r="BL7" s="17" t="str">
        <f t="shared" ca="1" si="29"/>
        <v/>
      </c>
      <c r="BM7" s="17" t="str">
        <f t="shared" ca="1" si="30"/>
        <v>S</v>
      </c>
      <c r="BN7" s="17" t="str">
        <f t="shared" ca="1" si="31"/>
        <v>S</v>
      </c>
      <c r="BO7" s="17" t="str">
        <f t="shared" ca="1" si="32"/>
        <v>N</v>
      </c>
      <c r="BP7" s="14" t="b">
        <f t="shared" ca="1" si="33"/>
        <v>1</v>
      </c>
      <c r="BQ7" s="15"/>
      <c r="BR7" s="14">
        <v>1</v>
      </c>
      <c r="BS7" s="14"/>
      <c r="BX7" s="16"/>
      <c r="BY7" s="16"/>
      <c r="BZ7" s="16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/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</v>
      </c>
      <c r="DD7" s="14" t="str">
        <f t="shared" ca="1" si="55"/>
        <v/>
      </c>
      <c r="DE7" s="14" t="str">
        <f t="shared" ca="1" si="56"/>
        <v/>
      </c>
      <c r="DF7" s="14" t="str">
        <f t="shared" ca="1" si="57"/>
        <v/>
      </c>
      <c r="DG7" s="14" t="str">
        <f t="shared" ca="1" si="58"/>
        <v/>
      </c>
      <c r="DH7" s="14" t="str">
        <f t="shared" ca="1" si="59"/>
        <v/>
      </c>
      <c r="DI7" s="14" t="str">
        <f t="shared" ca="1" si="60"/>
        <v/>
      </c>
      <c r="DJ7" s="14" t="str">
        <f t="shared" ca="1" si="61"/>
        <v/>
      </c>
      <c r="DK7" s="14" t="str">
        <f t="shared" ca="1" si="62"/>
        <v/>
      </c>
      <c r="DL7" s="14" t="str">
        <f t="shared" ca="1" si="63"/>
        <v/>
      </c>
      <c r="DM7" s="14" t="str">
        <f t="shared" ca="1" si="64"/>
        <v/>
      </c>
      <c r="DN7" s="14" t="str">
        <f t="array" aca="1" ref="DN7" ca="1">IF(CU7&lt;&gt;"","There are errors in the entered values in the following cases: " &amp;SUBSTITUTE(CU7," ",", "),"")</f>
        <v/>
      </c>
      <c r="DO7" s="14" t="str">
        <f t="shared" ca="1" si="65"/>
        <v/>
      </c>
      <c r="DP7" s="14" t="str">
        <f t="shared" ca="1" si="66"/>
        <v/>
      </c>
      <c r="DQ7" s="14" t="str">
        <f t="shared" ca="1" si="67"/>
        <v/>
      </c>
      <c r="DR7" s="14" t="str">
        <f t="shared" ca="1" si="34"/>
        <v/>
      </c>
      <c r="DS7" s="14" t="str">
        <f t="shared" ca="1" si="35"/>
        <v/>
      </c>
      <c r="DZ7" s="14" t="b">
        <f t="shared" ca="1" si="68"/>
        <v>0</v>
      </c>
      <c r="EA7" s="14" t="str">
        <f t="shared" ca="1" si="36"/>
        <v>Subject code (q_0)</v>
      </c>
      <c r="EB7" s="14" t="str">
        <f t="shared" ca="1" si="69"/>
        <v xml:space="preserve">Values must benon-missing. </v>
      </c>
      <c r="EC7" s="14" t="str">
        <f t="shared" ca="1" si="37"/>
        <v xml:space="preserve">Subject code (q_0): Values must benon-missing. </v>
      </c>
      <c r="ED7" s="14" t="str">
        <f t="shared" ca="1" si="38"/>
        <v/>
      </c>
      <c r="EE7" s="14" t="str">
        <f t="shared" ca="1" si="39"/>
        <v>Values must benon-missing</v>
      </c>
      <c r="EF7" s="14" t="str">
        <f t="shared" ca="1" si="70"/>
        <v/>
      </c>
      <c r="EG7" s="14" t="str">
        <f t="shared" ca="1" si="71"/>
        <v/>
      </c>
      <c r="EM7" s="14" t="b">
        <f t="shared" ca="1" si="72"/>
        <v>1</v>
      </c>
      <c r="EN7" s="14">
        <f t="shared" ca="1" si="40"/>
        <v>5</v>
      </c>
      <c r="EO7" s="14" t="str">
        <f t="shared" ca="1" si="41"/>
        <v>q_0</v>
      </c>
      <c r="EP7" s="14" t="str">
        <f t="shared" ca="1" si="73"/>
        <v xml:space="preserve">Subject code (q_0): Values must benon-missing. </v>
      </c>
      <c r="EQ7" s="14" t="str">
        <f t="shared" ca="1" si="74"/>
        <v/>
      </c>
    </row>
    <row r="8" spans="1:147">
      <c r="B8" s="14" t="str">
        <f t="shared" ca="1" si="42"/>
        <v/>
      </c>
      <c r="C8" s="14">
        <f t="shared" ca="1" si="43"/>
        <v>6</v>
      </c>
      <c r="D8" s="14">
        <f t="shared" si="44"/>
        <v>6</v>
      </c>
      <c r="E8" s="14" t="str">
        <f t="shared" ca="1" si="0"/>
        <v>N</v>
      </c>
      <c r="F8" s="14" t="str">
        <f t="shared" ca="1" si="1"/>
        <v>q_3a</v>
      </c>
      <c r="G8" s="14" t="str">
        <f t="shared" ca="1" si="2"/>
        <v>Relation to control subject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[DBTemplate.xlsm]labels!M3:M61</v>
      </c>
      <c r="J8" s="14">
        <f t="array" aca="1" ref="J8" ca="1">IF(H8,MAX(0,MAX(IF(INDIRECT(I8)&lt;&gt;"",ROW(INDIRECT(I8)),""))-2),"")</f>
        <v>4</v>
      </c>
      <c r="K8" s="14" t="str">
        <f ca="1">IF($H8,IF($J8&gt;0,ADDRESS(3,(D8+1)*2-1,4,,"["&amp;wew!$G$7&amp;"]"&amp;_sheetname_labels)&amp;":"&amp;ADDRESS(2+J8,(D8+1)*2-1,4),""),"")</f>
        <v>[DBTemplate.xlsm]labels!M3:M6</v>
      </c>
      <c r="L8" s="14" t="str">
        <f ca="1">IF($H8,IF($J8&gt;0,ADDRESS(3,(D8+1)*2,4,,"["&amp;wew!$G$7&amp;"]"&amp;_sheetname_labels)&amp;":"&amp;ADDRESS(2+J8,(D8+1)*2,4),""),"")</f>
        <v>[DBTemplate.xlsm]labels!N3:N6</v>
      </c>
      <c r="M8" s="14">
        <f t="shared" ca="1" si="45"/>
        <v>0</v>
      </c>
      <c r="N8" s="14">
        <f t="shared" ca="1" si="4"/>
        <v>4</v>
      </c>
      <c r="O8" s="14" t="str">
        <f t="shared" ca="1" si="5"/>
        <v>q_3a</v>
      </c>
      <c r="P8" s="14" t="str">
        <f t="shared" ca="1" si="6"/>
        <v>Relation to control subject</v>
      </c>
      <c r="Q8" s="14" t="str">
        <f ca="1">IF($BP8,ADDRESS(3,D8+1,4,,"["&amp;wew!$G$7&amp;"]"&amp;_sheetname_dataframe)&amp;":"&amp;ADDRESS(2+ster!$C$14,D8+1,4),"")</f>
        <v>[DBTemplate.xlsm]data_frame!G3:G3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0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0</v>
      </c>
      <c r="W8" s="14">
        <f t="array" aca="1" ref="W8" ca="1">IF(H8,SUM(ISNUMBER(INDIRECT(Q8))*(INDIRECT(ster!$D$14)&lt;&gt;"")),"")</f>
        <v>0</v>
      </c>
      <c r="X8" s="14" t="str">
        <f t="array" aca="1" ref="X8" ca="1">IF(AND(H8,W8&gt;0),IF(wew!$B$3,MIN(IF((INDIRECT(ster!$D$14)&lt;&gt;"")*IFERROR(INDIRECT($Q8)&lt;&gt;"",FALSE),IFERROR(INDIRECT($Q8),"X"),"X")),"&lt;włącz podświetlanie wartości&gt;"),"—")</f>
        <v>—</v>
      </c>
      <c r="Y8" s="14" t="str">
        <f t="array" aca="1" ref="Y8" ca="1">IF(AND(H8,W8&gt;0),IF(wew!$B$3,MAX(IF((INDIRECT(ster!$D$14)&lt;&gt;"")*IFERROR(INDIRECT($Q8)&lt;&gt;"",FALSE),IFERROR(INDIRECT($Q8),"X"),"X")),"&lt;włącz podświetlanie wartości&gt;"),"—")</f>
        <v>—</v>
      </c>
      <c r="Z8" s="14">
        <f t="shared" ca="1" si="7"/>
        <v>0</v>
      </c>
      <c r="AA8" s="12" t="str">
        <f t="shared" ca="1" si="8"/>
        <v>—</v>
      </c>
      <c r="AB8" s="17">
        <f t="array" aca="1" ref="AB8" ca="1">IF(H8,IF(W8&gt;0,SUM((INDIRECT(ster!$D$14)&lt;&gt;"")*IFERROR((INDIRECT(Q8)&lt;&gt;"")*(INDIRECT(Q8)=INT(INDIRECT(Q8))),0)),0),"")</f>
        <v>0</v>
      </c>
      <c r="AC8" s="17">
        <f t="array" aca="1" ref="AC8" ca="1">IF(H8,W8-AB8,"")</f>
        <v>0</v>
      </c>
      <c r="AD8" s="17">
        <f t="shared" ca="1" si="46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7"/>
        <v>0</v>
      </c>
      <c r="AM8" s="17" t="b">
        <f t="shared" ca="1" si="48"/>
        <v>0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17"/>
        <v>0</v>
      </c>
      <c r="AR8" s="17" t="b">
        <f t="shared" ca="1" si="18"/>
        <v>1</v>
      </c>
      <c r="AS8" s="17" t="b">
        <f t="shared" ca="1" si="19"/>
        <v>0</v>
      </c>
      <c r="AT8" s="17" t="b">
        <f t="shared" ca="1" si="20"/>
        <v>0</v>
      </c>
      <c r="AU8" s="17" t="b">
        <f t="shared" ca="1" si="21"/>
        <v>1</v>
      </c>
      <c r="AV8" s="17" t="b">
        <f t="shared" ca="1" si="22"/>
        <v>0</v>
      </c>
      <c r="AW8" s="17" t="b">
        <f t="shared" ca="1" si="23"/>
        <v>0</v>
      </c>
      <c r="AX8" s="14" t="b">
        <f t="array" aca="1" ref="AX8" ca="1">IF(H8,N8&gt;0,"")</f>
        <v>1</v>
      </c>
      <c r="AY8" s="17" t="str">
        <f t="shared" ca="1" si="24"/>
        <v>C3:C6</v>
      </c>
      <c r="AZ8" s="17" t="b">
        <f t="array" aca="1" ref="AZ8" ca="1">IF(AY8&lt;&gt;"",SUM(1*ISERROR(MATCH(INDIRECT(AY8),INDIRECT(K8),0)))=0,"")</f>
        <v>1</v>
      </c>
      <c r="BA8" s="17" t="b">
        <f t="shared" ca="1" si="25"/>
        <v>1</v>
      </c>
      <c r="BB8" s="17" t="b">
        <v>0</v>
      </c>
      <c r="BC8" s="17" t="b">
        <f t="shared" ca="1" si="26"/>
        <v>1</v>
      </c>
      <c r="BD8" s="17" t="b">
        <f t="shared" ca="1" si="27"/>
        <v>0</v>
      </c>
      <c r="BE8" s="17" t="b">
        <f t="shared" ca="1" si="49"/>
        <v>0</v>
      </c>
      <c r="BF8" s="17" t="b">
        <f t="shared" ca="1" si="50"/>
        <v>0</v>
      </c>
      <c r="BG8" s="17" t="b">
        <f t="shared" ca="1" si="51"/>
        <v>0</v>
      </c>
      <c r="BH8" s="17" t="b">
        <f t="shared" ca="1" si="52"/>
        <v>1</v>
      </c>
      <c r="BI8" s="17">
        <f t="shared" ca="1" si="53"/>
        <v>2</v>
      </c>
      <c r="BJ8" s="17" t="b">
        <f t="shared" ca="1" si="54"/>
        <v>0</v>
      </c>
      <c r="BK8" s="17" t="str">
        <f t="shared" ca="1" si="28"/>
        <v/>
      </c>
      <c r="BL8" s="17" t="str">
        <f t="shared" ca="1" si="29"/>
        <v/>
      </c>
      <c r="BM8" s="17" t="str">
        <f t="shared" ca="1" si="30"/>
        <v>F</v>
      </c>
      <c r="BN8" s="17" t="str">
        <f t="shared" ca="1" si="31"/>
        <v>F</v>
      </c>
      <c r="BO8" s="17" t="str">
        <f t="shared" ca="1" si="32"/>
        <v>N</v>
      </c>
      <c r="BP8" s="14" t="b">
        <f t="shared" ca="1" si="33"/>
        <v>1</v>
      </c>
      <c r="BQ8" s="15">
        <v>1</v>
      </c>
      <c r="BR8" s="14"/>
      <c r="BS8" s="14"/>
      <c r="BX8" s="16"/>
      <c r="BY8" s="16"/>
      <c r="BZ8" s="16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/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/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</v>
      </c>
      <c r="DD8" s="14" t="str">
        <f t="shared" ca="1" si="55"/>
        <v/>
      </c>
      <c r="DE8" s="14" t="str">
        <f t="shared" ca="1" si="56"/>
        <v/>
      </c>
      <c r="DF8" s="14" t="str">
        <f t="shared" ca="1" si="57"/>
        <v/>
      </c>
      <c r="DG8" s="14" t="str">
        <f t="shared" ca="1" si="58"/>
        <v/>
      </c>
      <c r="DH8" s="14" t="str">
        <f t="shared" ca="1" si="59"/>
        <v/>
      </c>
      <c r="DI8" s="14" t="str">
        <f t="shared" ca="1" si="60"/>
        <v/>
      </c>
      <c r="DJ8" s="14" t="str">
        <f t="shared" ca="1" si="61"/>
        <v/>
      </c>
      <c r="DK8" s="14" t="str">
        <f t="shared" ca="1" si="62"/>
        <v/>
      </c>
      <c r="DL8" s="14" t="str">
        <f t="shared" ca="1" si="63"/>
        <v/>
      </c>
      <c r="DM8" s="14" t="str">
        <f t="shared" ca="1" si="64"/>
        <v/>
      </c>
      <c r="DN8" s="14" t="str">
        <f t="array" aca="1" ref="DN8" ca="1">IF(CU8&lt;&gt;"","There are errors in the entered values in the following cases: " &amp;SUBSTITUTE(CU8," ",", "),"")</f>
        <v/>
      </c>
      <c r="DO8" s="14" t="str">
        <f t="shared" ca="1" si="65"/>
        <v/>
      </c>
      <c r="DP8" s="14" t="str">
        <f t="shared" ca="1" si="66"/>
        <v/>
      </c>
      <c r="DQ8" s="14" t="str">
        <f t="shared" ca="1" si="67"/>
        <v/>
      </c>
      <c r="DR8" s="14" t="str">
        <f t="shared" ca="1" si="34"/>
        <v/>
      </c>
      <c r="DS8" s="14" t="str">
        <f t="shared" ca="1" si="35"/>
        <v/>
      </c>
      <c r="DZ8" s="14" t="b">
        <f t="shared" ca="1" si="68"/>
        <v>0</v>
      </c>
      <c r="EA8" s="14" t="str">
        <f t="shared" ca="1" si="36"/>
        <v>Relation to control subject (q_3a)</v>
      </c>
      <c r="EB8" s="14" t="str">
        <f t="shared" ca="1" si="69"/>
        <v xml:space="preserve">Values must be limited to predefinied list. </v>
      </c>
      <c r="EC8" s="14" t="str">
        <f t="shared" ca="1" si="37"/>
        <v xml:space="preserve">Relation to control subject (q_3a): Values must be limited to predefinied list. </v>
      </c>
      <c r="ED8" s="14" t="str">
        <f t="shared" ca="1" si="38"/>
        <v/>
      </c>
      <c r="EE8" s="14" t="str">
        <f t="shared" ca="1" si="39"/>
        <v>Values must be limited to predefinied list</v>
      </c>
      <c r="EF8" s="14" t="str">
        <f t="shared" ca="1" si="70"/>
        <v/>
      </c>
      <c r="EG8" s="14" t="str">
        <f t="shared" ca="1" si="71"/>
        <v/>
      </c>
      <c r="EM8" s="14" t="b">
        <f t="shared" ca="1" si="72"/>
        <v>1</v>
      </c>
      <c r="EN8" s="14">
        <f t="shared" ca="1" si="40"/>
        <v>6</v>
      </c>
      <c r="EO8" s="14" t="str">
        <f t="shared" ca="1" si="41"/>
        <v>q_3a</v>
      </c>
      <c r="EP8" s="14" t="str">
        <f t="shared" ca="1" si="73"/>
        <v xml:space="preserve">Relation to control subject (q_3a): Values must be limited to predefinied list. </v>
      </c>
      <c r="EQ8" s="14" t="str">
        <f t="shared" ca="1" si="74"/>
        <v/>
      </c>
    </row>
    <row r="9" spans="1:147">
      <c r="B9" s="14" t="str">
        <f t="shared" ca="1" si="42"/>
        <v/>
      </c>
      <c r="C9" s="14">
        <f t="shared" ca="1" si="43"/>
        <v>7</v>
      </c>
      <c r="D9" s="14">
        <f t="shared" si="44"/>
        <v>7</v>
      </c>
      <c r="E9" s="14" t="str">
        <f t="shared" ca="1" si="0"/>
        <v>I</v>
      </c>
      <c r="F9" s="14" t="str">
        <f t="shared" ca="1" si="1"/>
        <v>q_3b</v>
      </c>
      <c r="G9" s="14" t="str">
        <f t="shared" ca="1" si="2"/>
        <v>Control subject code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[DBTemplate.xlsm]labels!O3:O61</v>
      </c>
      <c r="J9" s="14">
        <f t="array" aca="1" ref="J9" ca="1">IF(H9,MAX(0,MAX(IF(INDIRECT(I9)&lt;&gt;"",ROW(INDIRECT(I9)),""))-2),"")</f>
        <v>0</v>
      </c>
      <c r="K9" s="14" t="str">
        <f ca="1">IF($H9,IF($J9&gt;0,ADDRESS(3,(D9+1)*2-1,4,,"["&amp;wew!$G$7&amp;"]"&amp;_sheetname_labels)&amp;":"&amp;ADDRESS(2+J9,(D9+1)*2-1,4),""),"")</f>
        <v/>
      </c>
      <c r="L9" s="14" t="str">
        <f ca="1">IF($H9,IF($J9&gt;0,ADDRESS(3,(D9+1)*2,4,,"["&amp;wew!$G$7&amp;"]"&amp;_sheetname_labels)&amp;":"&amp;ADDRESS(2+J9,(D9+1)*2,4),""),"")</f>
        <v/>
      </c>
      <c r="M9" s="14">
        <f t="shared" ca="1" si="45"/>
        <v>0</v>
      </c>
      <c r="N9" s="14">
        <f t="shared" ca="1" si="4"/>
        <v>0</v>
      </c>
      <c r="O9" s="14" t="str">
        <f t="shared" ca="1" si="5"/>
        <v>q_3b</v>
      </c>
      <c r="P9" s="14" t="str">
        <f t="shared" ca="1" si="6"/>
        <v>Control subject code</v>
      </c>
      <c r="Q9" s="14" t="str">
        <f ca="1">IF($BP9,ADDRESS(3,D9+1,4,,"["&amp;wew!$G$7&amp;"]"&amp;_sheetname_dataframe)&amp;":"&amp;ADDRESS(2+ster!$C$14,D9+1,4),"")</f>
        <v>[DBTemplate.xlsm]data_frame!H3:H3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0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1</v>
      </c>
      <c r="V9" s="14">
        <f t="array" aca="1" ref="V9" ca="1">IF(H9,SUM((IFERROR(INDIRECT(Q9)="#ąś",TRUE))*(INDIRECT(ster!$D$14)&lt;&gt;"")),"")</f>
        <v>0</v>
      </c>
      <c r="W9" s="14">
        <f t="array" aca="1" ref="W9" ca="1">IF(H9,SUM(ISNUMBER(INDIRECT(Q9))*(INDIRECT(ster!$D$14)&lt;&gt;"")),"")</f>
        <v>0</v>
      </c>
      <c r="X9" s="14" t="str">
        <f t="array" aca="1" ref="X9" ca="1">IF(AND(H9,W9&gt;0),IF(wew!$B$3,MIN(IF((INDIRECT(ster!$D$14)&lt;&gt;"")*IFERROR(INDIRECT($Q9)&lt;&gt;"",FALSE),IFERROR(INDIRECT($Q9),"X"),"X")),"&lt;włącz podświetlanie wartości&gt;"),"—")</f>
        <v>—</v>
      </c>
      <c r="Y9" s="14" t="str">
        <f t="array" aca="1" ref="Y9" ca="1">IF(AND(H9,W9&gt;0),IF(wew!$B$3,MAX(IF((INDIRECT(ster!$D$14)&lt;&gt;"")*IFERROR(INDIRECT($Q9)&lt;&gt;"",FALSE),IFERROR(INDIRECT($Q9),"X"),"X")),"&lt;włącz podświetlanie wartości&gt;"),"—")</f>
        <v>—</v>
      </c>
      <c r="Z9" s="14">
        <f t="shared" ca="1" si="7"/>
        <v>0</v>
      </c>
      <c r="AA9" s="12" t="str">
        <f t="shared" ca="1" si="8"/>
        <v>—</v>
      </c>
      <c r="AB9" s="17">
        <f t="array" aca="1" ref="AB9" ca="1">IF(H9,IF(W9&gt;0,SUM((INDIRECT(ster!$D$14)&lt;&gt;"")*IFERROR((INDIRECT(Q9)&lt;&gt;"")*(INDIRECT(Q9)=INT(INDIRECT(Q9))),0)),0),"")</f>
        <v>0</v>
      </c>
      <c r="AC9" s="17">
        <f t="array" aca="1" ref="AC9" ca="1">IF(H9,W9-AB9,"")</f>
        <v>0</v>
      </c>
      <c r="AD9" s="17">
        <f t="shared" ca="1" si="46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7"/>
        <v>0</v>
      </c>
      <c r="AM9" s="17" t="b">
        <f t="shared" ca="1" si="48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17"/>
        <v>0</v>
      </c>
      <c r="AR9" s="17" t="b">
        <f t="shared" ca="1" si="18"/>
        <v>0</v>
      </c>
      <c r="AS9" s="17" t="b">
        <f t="shared" ca="1" si="19"/>
        <v>0</v>
      </c>
      <c r="AT9" s="17" t="b">
        <f t="shared" ca="1" si="20"/>
        <v>0</v>
      </c>
      <c r="AU9" s="17" t="b">
        <f t="shared" ca="1" si="21"/>
        <v>0</v>
      </c>
      <c r="AV9" s="17" t="b">
        <f t="shared" ca="1" si="22"/>
        <v>0</v>
      </c>
      <c r="AW9" s="17" t="b">
        <f t="shared" ca="1" si="23"/>
        <v>0</v>
      </c>
      <c r="AX9" s="14" t="b">
        <f t="array" aca="1" ref="AX9" ca="1">IF(H9,N9&gt;0,"")</f>
        <v>0</v>
      </c>
      <c r="AY9" s="17" t="str">
        <f t="shared" ca="1" si="24"/>
        <v/>
      </c>
      <c r="AZ9" s="17" t="str">
        <f t="array" aca="1" ref="AZ9" ca="1">IF(AY9&lt;&gt;"",SUM(1*ISERROR(MATCH(INDIRECT(AY9),INDIRECT(K9),0)))=0,"")</f>
        <v/>
      </c>
      <c r="BA9" s="17" t="b">
        <f t="shared" ca="1" si="25"/>
        <v>1</v>
      </c>
      <c r="BB9" s="17" t="b">
        <v>0</v>
      </c>
      <c r="BC9" s="17" t="b">
        <f t="shared" ca="1" si="26"/>
        <v>0</v>
      </c>
      <c r="BD9" s="17" t="b">
        <f t="shared" ca="1" si="27"/>
        <v>0</v>
      </c>
      <c r="BE9" s="17" t="b">
        <f t="shared" ca="1" si="49"/>
        <v>0</v>
      </c>
      <c r="BF9" s="17" t="b">
        <f t="shared" ca="1" si="50"/>
        <v>0</v>
      </c>
      <c r="BG9" s="17" t="b">
        <f t="shared" ca="1" si="51"/>
        <v>0</v>
      </c>
      <c r="BH9" s="17" t="b">
        <f t="shared" ca="1" si="52"/>
        <v>0</v>
      </c>
      <c r="BI9" s="17">
        <f t="shared" ca="1" si="53"/>
        <v>7</v>
      </c>
      <c r="BJ9" s="17" t="b">
        <f t="shared" ca="1" si="54"/>
        <v>0</v>
      </c>
      <c r="BK9" s="17" t="str">
        <f t="shared" ca="1" si="28"/>
        <v/>
      </c>
      <c r="BL9" s="17" t="str">
        <f t="shared" ca="1" si="29"/>
        <v/>
      </c>
      <c r="BM9" s="17" t="str">
        <f t="shared" ca="1" si="30"/>
        <v>0</v>
      </c>
      <c r="BN9" s="17" t="str">
        <f t="shared" ca="1" si="31"/>
        <v>S</v>
      </c>
      <c r="BO9" s="17" t="str">
        <f t="shared" ca="1" si="32"/>
        <v/>
      </c>
      <c r="BP9" s="14" t="b">
        <f t="shared" ca="1" si="33"/>
        <v>1</v>
      </c>
      <c r="BQ9" s="15">
        <v>1</v>
      </c>
      <c r="BR9" s="14"/>
      <c r="BS9" s="14"/>
      <c r="BX9" s="16"/>
      <c r="BY9" s="34"/>
      <c r="BZ9" s="34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/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</v>
      </c>
      <c r="DD9" s="14" t="str">
        <f t="shared" ca="1" si="55"/>
        <v/>
      </c>
      <c r="DE9" s="14" t="str">
        <f t="shared" ca="1" si="56"/>
        <v/>
      </c>
      <c r="DF9" s="14" t="str">
        <f t="shared" ca="1" si="57"/>
        <v/>
      </c>
      <c r="DG9" s="14" t="str">
        <f t="shared" ca="1" si="58"/>
        <v/>
      </c>
      <c r="DH9" s="14" t="str">
        <f t="shared" ca="1" si="59"/>
        <v/>
      </c>
      <c r="DI9" s="14" t="str">
        <f t="shared" ca="1" si="60"/>
        <v/>
      </c>
      <c r="DJ9" s="14" t="str">
        <f t="shared" ca="1" si="61"/>
        <v/>
      </c>
      <c r="DK9" s="14" t="str">
        <f t="shared" ca="1" si="62"/>
        <v/>
      </c>
      <c r="DL9" s="14" t="str">
        <f t="shared" ca="1" si="63"/>
        <v/>
      </c>
      <c r="DM9" s="14" t="str">
        <f t="shared" ca="1" si="64"/>
        <v/>
      </c>
      <c r="DN9" s="14" t="str">
        <f t="array" aca="1" ref="DN9" ca="1">IF(CU9&lt;&gt;"","There are errors in the entered values in the following cases: " &amp;SUBSTITUTE(CU9," ",", "),"")</f>
        <v/>
      </c>
      <c r="DO9" s="14" t="str">
        <f t="shared" ca="1" si="65"/>
        <v/>
      </c>
      <c r="DP9" s="14" t="str">
        <f t="shared" ca="1" si="66"/>
        <v/>
      </c>
      <c r="DQ9" s="14" t="str">
        <f t="shared" ca="1" si="67"/>
        <v/>
      </c>
      <c r="DR9" s="14" t="str">
        <f t="shared" ca="1" si="34"/>
        <v/>
      </c>
      <c r="DS9" s="14" t="str">
        <f t="shared" ca="1" si="35"/>
        <v/>
      </c>
      <c r="DZ9" s="14" t="b">
        <f t="shared" ca="1" si="68"/>
        <v>0</v>
      </c>
      <c r="EA9" s="14" t="str">
        <f t="shared" ca="1" si="36"/>
        <v/>
      </c>
      <c r="EB9" s="14" t="str">
        <f t="shared" ca="1" si="69"/>
        <v/>
      </c>
      <c r="EC9" s="14" t="str">
        <f t="shared" ca="1" si="37"/>
        <v/>
      </c>
      <c r="ED9" s="14" t="str">
        <f t="shared" ca="1" si="38"/>
        <v/>
      </c>
      <c r="EE9" s="14" t="str">
        <f t="shared" ca="1" si="39"/>
        <v/>
      </c>
      <c r="EF9" s="14" t="str">
        <f t="shared" ca="1" si="70"/>
        <v/>
      </c>
      <c r="EG9" s="14" t="str">
        <f t="shared" ca="1" si="71"/>
        <v/>
      </c>
      <c r="EM9" s="14" t="b">
        <f t="shared" ca="1" si="72"/>
        <v>0</v>
      </c>
      <c r="EN9" s="14" t="str">
        <f t="shared" ca="1" si="40"/>
        <v/>
      </c>
      <c r="EO9" s="14" t="str">
        <f t="shared" ca="1" si="41"/>
        <v/>
      </c>
      <c r="EP9" s="14" t="str">
        <f t="shared" ca="1" si="73"/>
        <v/>
      </c>
      <c r="EQ9" s="14" t="str">
        <f t="shared" ca="1" si="74"/>
        <v/>
      </c>
    </row>
    <row r="10" spans="1:147">
      <c r="B10" s="14" t="str">
        <f t="shared" ca="1" si="42"/>
        <v/>
      </c>
      <c r="C10" s="14">
        <f t="shared" ca="1" si="43"/>
        <v>8</v>
      </c>
      <c r="D10" s="14">
        <f t="shared" si="44"/>
        <v>8</v>
      </c>
      <c r="E10" s="14" t="str">
        <f t="shared" ca="1" si="0"/>
        <v>I</v>
      </c>
      <c r="F10" s="14" t="str">
        <f t="shared" ca="1" si="1"/>
        <v>q_4</v>
      </c>
      <c r="G10" s="14" t="str">
        <f t="shared" ca="1" si="2"/>
        <v>Date of consultation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[DBTemplate.xlsm]labels!Q3:Q61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5"/>
        <v>0</v>
      </c>
      <c r="N10" s="14">
        <f t="shared" ca="1" si="4"/>
        <v>0</v>
      </c>
      <c r="O10" s="14" t="str">
        <f t="shared" ca="1" si="5"/>
        <v>q_4</v>
      </c>
      <c r="P10" s="14" t="str">
        <f t="shared" ca="1" si="6"/>
        <v>Date of consultation</v>
      </c>
      <c r="Q10" s="14" t="str">
        <f ca="1">IF($BP10,ADDRESS(3,D10+1,4,,"["&amp;wew!$G$7&amp;"]"&amp;_sheetname_dataframe)&amp;":"&amp;ADDRESS(2+ster!$C$14,D10+1,4),"")</f>
        <v>[DBTemplate.xlsm]data_frame!I3:I3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1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0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1</v>
      </c>
      <c r="X10" s="14">
        <f t="array" aca="1" ref="X10" ca="1">IF(AND(H10,W10&gt;0),IF(wew!$B$3,MIN(IF((INDIRECT(ster!$D$14)&lt;&gt;"")*IFERROR(INDIRECT($Q10)&lt;&gt;"",FALSE),IFERROR(INDIRECT($Q10),"X"),"X")),"&lt;włącz podświetlanie wartości&gt;"),"—")</f>
        <v>42285</v>
      </c>
      <c r="Y10" s="14">
        <f t="array" aca="1" ref="Y10" ca="1">IF(AND(H10,W10&gt;0),IF(wew!$B$3,MAX(IF((INDIRECT(ster!$D$14)&lt;&gt;"")*IFERROR(INDIRECT($Q10)&lt;&gt;"",FALSE),IFERROR(INDIRECT($Q10),"X"),"X")),"&lt;włącz podświetlanie wartości&gt;"),"—")</f>
        <v>42285</v>
      </c>
      <c r="Z10" s="14">
        <f t="shared" ca="1" si="7"/>
        <v>0</v>
      </c>
      <c r="AA10" s="12">
        <f t="shared" ca="1" si="8"/>
        <v>1</v>
      </c>
      <c r="AB10" s="17">
        <f t="array" aca="1" ref="AB10" ca="1">IF(H10,IF(W10&gt;0,SUM((INDIRECT(ster!$D$14)&lt;&gt;"")*IFERROR((INDIRECT(Q10)&lt;&gt;"")*(INDIRECT(Q10)=INT(INDIRECT(Q10))),0)),0),"")</f>
        <v>1</v>
      </c>
      <c r="AC10" s="17">
        <f t="array" aca="1" ref="AC10" ca="1">IF(H10,W10-AB10,"")</f>
        <v>0</v>
      </c>
      <c r="AD10" s="17">
        <f t="shared" ca="1" si="46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1</v>
      </c>
      <c r="AL10" s="17" t="b">
        <f t="shared" ca="1" si="47"/>
        <v>0</v>
      </c>
      <c r="AM10" s="17" t="b">
        <f t="shared" ca="1" si="48"/>
        <v>1</v>
      </c>
      <c r="AN10" s="17">
        <f t="shared" ca="1" si="14"/>
        <v>0</v>
      </c>
      <c r="AO10" s="24">
        <f t="shared" ca="1" si="15"/>
        <v>42005</v>
      </c>
      <c r="AP10" s="24">
        <f t="shared" ca="1" si="16"/>
        <v>42767</v>
      </c>
      <c r="AQ10" s="17" t="b">
        <f t="shared" ca="1" si="17"/>
        <v>1</v>
      </c>
      <c r="AR10" s="17" t="b">
        <f t="shared" ca="1" si="18"/>
        <v>0</v>
      </c>
      <c r="AS10" s="17" t="b">
        <f t="shared" ca="1" si="19"/>
        <v>1</v>
      </c>
      <c r="AT10" s="17" t="b">
        <f t="shared" ca="1" si="20"/>
        <v>0</v>
      </c>
      <c r="AU10" s="17" t="b">
        <f t="shared" ca="1" si="21"/>
        <v>0</v>
      </c>
      <c r="AV10" s="17" t="b">
        <f t="shared" ca="1" si="22"/>
        <v>1</v>
      </c>
      <c r="AW10" s="17" t="b">
        <f t="shared" ca="1" si="23"/>
        <v>1</v>
      </c>
      <c r="AX10" s="14" t="b">
        <f t="array" aca="1" ref="AX10" ca="1">IF(H10,N10&gt;0,"")</f>
        <v>0</v>
      </c>
      <c r="AY10" s="17" t="str">
        <f t="shared" ca="1" si="24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5"/>
        <v>0</v>
      </c>
      <c r="BB10" s="17" t="b">
        <v>0</v>
      </c>
      <c r="BC10" s="17" t="str">
        <f t="shared" ca="1" si="26"/>
        <v/>
      </c>
      <c r="BD10" s="17" t="str">
        <f t="shared" ca="1" si="27"/>
        <v/>
      </c>
      <c r="BE10" s="17" t="str">
        <f t="shared" ca="1" si="49"/>
        <v/>
      </c>
      <c r="BF10" s="17" t="str">
        <f t="shared" ca="1" si="50"/>
        <v/>
      </c>
      <c r="BG10" s="17" t="str">
        <f t="shared" ca="1" si="51"/>
        <v/>
      </c>
      <c r="BH10" s="17" t="str">
        <f t="shared" ca="1" si="52"/>
        <v/>
      </c>
      <c r="BI10" s="17" t="str">
        <f t="shared" ca="1" si="53"/>
        <v/>
      </c>
      <c r="BJ10" s="17" t="b">
        <f t="shared" ca="1" si="54"/>
        <v>0</v>
      </c>
      <c r="BK10" s="17" t="str">
        <f t="shared" ca="1" si="28"/>
        <v/>
      </c>
      <c r="BL10" s="17" t="str">
        <f t="shared" ca="1" si="29"/>
        <v/>
      </c>
      <c r="BM10" s="17" t="str">
        <f t="shared" ca="1" si="30"/>
        <v>D</v>
      </c>
      <c r="BN10" s="17" t="str">
        <f t="shared" ca="1" si="31"/>
        <v>D</v>
      </c>
      <c r="BO10" s="17" t="str">
        <f t="shared" ca="1" si="32"/>
        <v>I</v>
      </c>
      <c r="BP10" s="14" t="b">
        <f t="shared" ca="1" si="33"/>
        <v>1</v>
      </c>
      <c r="BQ10" s="15">
        <v>1</v>
      </c>
      <c r="BR10" s="14">
        <v>1</v>
      </c>
      <c r="BS10" s="14"/>
      <c r="BU10" s="14" t="s">
        <v>388</v>
      </c>
      <c r="BX10" s="16"/>
      <c r="BY10" s="34">
        <f>DATE(2015,1,1)</f>
        <v>42005</v>
      </c>
      <c r="BZ10" s="34">
        <f>DATE(2017,2,1)</f>
        <v>42767</v>
      </c>
      <c r="CA10" s="16">
        <v>1</v>
      </c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5"/>
        <v/>
      </c>
      <c r="DE10" s="14" t="str">
        <f t="shared" ca="1" si="56"/>
        <v/>
      </c>
      <c r="DF10" s="14" t="str">
        <f t="shared" ca="1" si="57"/>
        <v/>
      </c>
      <c r="DG10" s="14" t="str">
        <f t="shared" ca="1" si="58"/>
        <v/>
      </c>
      <c r="DH10" s="14" t="str">
        <f t="shared" ca="1" si="59"/>
        <v/>
      </c>
      <c r="DI10" s="14" t="str">
        <f t="shared" ca="1" si="60"/>
        <v/>
      </c>
      <c r="DJ10" s="14" t="str">
        <f t="shared" ca="1" si="61"/>
        <v/>
      </c>
      <c r="DK10" s="14" t="str">
        <f t="shared" ca="1" si="62"/>
        <v/>
      </c>
      <c r="DL10" s="14" t="str">
        <f t="shared" ca="1" si="63"/>
        <v/>
      </c>
      <c r="DM10" s="14" t="str">
        <f t="shared" ca="1" si="64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5"/>
        <v/>
      </c>
      <c r="DP10" s="14" t="str">
        <f t="shared" ca="1" si="66"/>
        <v/>
      </c>
      <c r="DQ10" s="14" t="str">
        <f t="shared" ca="1" si="67"/>
        <v/>
      </c>
      <c r="DR10" s="14" t="str">
        <f t="shared" ca="1" si="34"/>
        <v/>
      </c>
      <c r="DS10" s="14" t="str">
        <f t="shared" ca="1" si="35"/>
        <v/>
      </c>
      <c r="DZ10" s="14" t="b">
        <f t="shared" ca="1" si="68"/>
        <v>1</v>
      </c>
      <c r="EA10" s="14" t="str">
        <f t="shared" ca="1" si="36"/>
        <v>Date of consultation (q_4)</v>
      </c>
      <c r="EB10" s="14" t="str">
        <f t="shared" ca="1" si="69"/>
        <v xml:space="preserve">Values must be integers and non-missing and each value must be between rrrr-01-01 (42005) and rrrr-02-01 (42767). </v>
      </c>
      <c r="EC10" s="14" t="str">
        <f t="shared" ca="1" si="37"/>
        <v xml:space="preserve">Date of consultation (q_4): Values must be integers and non-missing and each value must be between rrrr-01-01 (42005) and rrrr-02-01 (42767). </v>
      </c>
      <c r="ED10" s="14" t="str">
        <f t="shared" ca="1" si="38"/>
        <v>each value must be between rrrr-01-01 (42005) and rrrr-02-01 (42767)</v>
      </c>
      <c r="EE10" s="14" t="str">
        <f t="shared" ca="1" si="39"/>
        <v>Values must be integers and non-missing</v>
      </c>
      <c r="EF10" s="14" t="str">
        <f t="shared" ca="1" si="70"/>
        <v/>
      </c>
      <c r="EG10" s="14" t="str">
        <f t="shared" ca="1" si="71"/>
        <v/>
      </c>
      <c r="EM10" s="14" t="b">
        <f t="shared" ca="1" si="72"/>
        <v>1</v>
      </c>
      <c r="EN10" s="14">
        <f t="shared" ca="1" si="40"/>
        <v>8</v>
      </c>
      <c r="EO10" s="14" t="str">
        <f t="shared" ca="1" si="41"/>
        <v>q_4</v>
      </c>
      <c r="EP10" s="14" t="str">
        <f t="shared" ca="1" si="73"/>
        <v xml:space="preserve">Date of consultation (q_4): Values must be integers and non-missing and each value must be between rrrr-01-01 (42005) and rrrr-02-01 (42767). </v>
      </c>
      <c r="EQ10" s="14" t="str">
        <f t="shared" ca="1" si="74"/>
        <v/>
      </c>
    </row>
    <row r="11" spans="1:147">
      <c r="B11" s="14" t="str">
        <f t="shared" ca="1" si="42"/>
        <v/>
      </c>
      <c r="C11" s="14">
        <f t="shared" ca="1" si="43"/>
        <v>9</v>
      </c>
      <c r="D11" s="14">
        <f t="shared" si="44"/>
        <v>9</v>
      </c>
      <c r="E11" s="14" t="str">
        <f t="shared" ca="1" si="0"/>
        <v>I</v>
      </c>
      <c r="F11" s="14" t="str">
        <f t="shared" ca="1" si="1"/>
        <v>q_5</v>
      </c>
      <c r="G11" s="14" t="str">
        <f t="shared" ca="1" si="2"/>
        <v>Date of birth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[DBTemplate.xlsm]labels!S3:S61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5"/>
        <v>0</v>
      </c>
      <c r="N11" s="14">
        <f t="shared" ca="1" si="4"/>
        <v>0</v>
      </c>
      <c r="O11" s="14" t="str">
        <f t="shared" ca="1" si="5"/>
        <v>q_5</v>
      </c>
      <c r="P11" s="14" t="str">
        <f t="shared" ca="1" si="6"/>
        <v>Date of birth</v>
      </c>
      <c r="Q11" s="14" t="str">
        <f ca="1">IF($BP11,ADDRESS(3,D11+1,4,,"["&amp;wew!$G$7&amp;"]"&amp;_sheetname_dataframe)&amp;":"&amp;ADDRESS(2+ster!$C$14,D11+1,4),"")</f>
        <v>[DBTemplate.xlsm]data_frame!J3:J3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1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1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21592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21592</v>
      </c>
      <c r="Z11" s="14">
        <f t="shared" ca="1" si="7"/>
        <v>0</v>
      </c>
      <c r="AA11" s="12">
        <f t="shared" ca="1" si="8"/>
        <v>1</v>
      </c>
      <c r="AB11" s="17">
        <f t="array" aca="1" ref="AB11" ca="1">IF(H11,IF(W11&gt;0,SUM((INDIRECT(ster!$D$14)&lt;&gt;"")*IFERROR((INDIRECT(Q11)&lt;&gt;"")*(INDIRECT(Q11)=INT(INDIRECT(Q11))),0)),0),"")</f>
        <v>1</v>
      </c>
      <c r="AC11" s="17">
        <f t="array" aca="1" ref="AC11" ca="1">IF(H11,W11-AB11,"")</f>
        <v>0</v>
      </c>
      <c r="AD11" s="17">
        <f t="shared" ca="1" si="46"/>
        <v>1</v>
      </c>
      <c r="AE11" s="17" t="b">
        <f t="shared" ca="1" si="9"/>
        <v>1</v>
      </c>
      <c r="AF11" s="17" t="str">
        <f ca="1">IF(AE11,IF($H11,ADDRESS(3,D11+2,4,,"["&amp;wew!$G$7&amp;"]"&amp;_sheetname_dataframe)&amp;":"&amp;ADDRESS(2+ster!$C$14,D11+2,4),""),"")</f>
        <v>[DBTemplate.xlsm]data_frame!K3:K3</v>
      </c>
      <c r="AG11" s="17" t="str">
        <f t="shared" ca="1" si="10"/>
        <v>Age should be more than 20</v>
      </c>
      <c r="AH11" s="17" t="b">
        <f t="shared" ca="1" si="11"/>
        <v>1</v>
      </c>
      <c r="AI11" s="17" t="str">
        <f ca="1">IF(AH11,IF($H11,ADDRESS(3,D11+3,4,,"["&amp;wew!$G$7&amp;"]"&amp;_sheetname_dataframe)&amp;":"&amp;ADDRESS(2+ster!$C$14,D11+3,4),""),"")</f>
        <v>[DBTemplate.xlsm]data_frame!L3:L3</v>
      </c>
      <c r="AJ11" s="17" t="str">
        <f t="shared" ca="1" si="12"/>
        <v>Age should be less than 90</v>
      </c>
      <c r="AK11" s="17" t="b">
        <f t="shared" ca="1" si="13"/>
        <v>1</v>
      </c>
      <c r="AL11" s="17" t="b">
        <f t="shared" ca="1" si="47"/>
        <v>0</v>
      </c>
      <c r="AM11" s="17" t="b">
        <f t="shared" ca="1" si="48"/>
        <v>1</v>
      </c>
      <c r="AN11" s="17">
        <f t="shared" ca="1" si="14"/>
        <v>0</v>
      </c>
      <c r="AO11" s="24">
        <f t="shared" ca="1" si="15"/>
        <v>14489</v>
      </c>
      <c r="AP11" s="24">
        <f t="shared" ca="1" si="16"/>
        <v>36161</v>
      </c>
      <c r="AQ11" s="17" t="b">
        <f t="shared" ca="1" si="17"/>
        <v>1</v>
      </c>
      <c r="AR11" s="17" t="b">
        <f t="shared" ca="1" si="18"/>
        <v>0</v>
      </c>
      <c r="AS11" s="17" t="b">
        <f t="shared" ca="1" si="19"/>
        <v>1</v>
      </c>
      <c r="AT11" s="17" t="b">
        <f t="shared" ca="1" si="20"/>
        <v>0</v>
      </c>
      <c r="AU11" s="17" t="b">
        <f t="shared" ca="1" si="21"/>
        <v>0</v>
      </c>
      <c r="AV11" s="17" t="b">
        <f t="shared" ca="1" si="22"/>
        <v>1</v>
      </c>
      <c r="AW11" s="17" t="b">
        <f t="shared" ca="1" si="23"/>
        <v>1</v>
      </c>
      <c r="AX11" s="14" t="b">
        <f t="array" aca="1" ref="AX11" ca="1">IF(H11,N11&gt;0,"")</f>
        <v>0</v>
      </c>
      <c r="AY11" s="17" t="str">
        <f t="shared" ca="1" si="24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5"/>
        <v>0</v>
      </c>
      <c r="BB11" s="17" t="b">
        <v>0</v>
      </c>
      <c r="BC11" s="17" t="str">
        <f t="shared" ca="1" si="26"/>
        <v/>
      </c>
      <c r="BD11" s="17" t="str">
        <f t="shared" ca="1" si="27"/>
        <v/>
      </c>
      <c r="BE11" s="17" t="str">
        <f t="shared" ca="1" si="49"/>
        <v/>
      </c>
      <c r="BF11" s="17" t="str">
        <f t="shared" ca="1" si="50"/>
        <v/>
      </c>
      <c r="BG11" s="17" t="str">
        <f t="shared" ca="1" si="51"/>
        <v/>
      </c>
      <c r="BH11" s="17" t="str">
        <f t="shared" ca="1" si="52"/>
        <v/>
      </c>
      <c r="BI11" s="17" t="str">
        <f t="shared" ca="1" si="53"/>
        <v/>
      </c>
      <c r="BJ11" s="17" t="b">
        <f t="shared" ca="1" si="54"/>
        <v>0</v>
      </c>
      <c r="BK11" s="17" t="str">
        <f t="shared" ca="1" si="28"/>
        <v/>
      </c>
      <c r="BL11" s="17" t="str">
        <f t="shared" ca="1" si="29"/>
        <v/>
      </c>
      <c r="BM11" s="17" t="str">
        <f t="shared" ca="1" si="30"/>
        <v>D</v>
      </c>
      <c r="BN11" s="17" t="str">
        <f t="shared" ca="1" si="31"/>
        <v>D</v>
      </c>
      <c r="BO11" s="17" t="str">
        <f t="shared" ca="1" si="32"/>
        <v>I</v>
      </c>
      <c r="BP11" s="14" t="b">
        <f t="shared" ca="1" si="33"/>
        <v>1</v>
      </c>
      <c r="BQ11" s="15">
        <v>1</v>
      </c>
      <c r="BR11" s="14">
        <v>1</v>
      </c>
      <c r="BS11" s="14"/>
      <c r="BU11" s="14" t="s">
        <v>388</v>
      </c>
      <c r="BX11" s="16"/>
      <c r="BY11" s="34">
        <v>14489</v>
      </c>
      <c r="BZ11" s="34">
        <f>DATE(2016-17,1,1)</f>
        <v>36161</v>
      </c>
      <c r="CA11" s="16">
        <v>1</v>
      </c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/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</v>
      </c>
      <c r="DD11" s="14" t="str">
        <f t="shared" ca="1" si="55"/>
        <v/>
      </c>
      <c r="DE11" s="14" t="str">
        <f t="shared" ca="1" si="56"/>
        <v/>
      </c>
      <c r="DF11" s="14" t="str">
        <f t="shared" ca="1" si="57"/>
        <v/>
      </c>
      <c r="DG11" s="14" t="str">
        <f t="shared" ca="1" si="58"/>
        <v/>
      </c>
      <c r="DH11" s="14" t="str">
        <f t="shared" ca="1" si="59"/>
        <v/>
      </c>
      <c r="DI11" s="14" t="str">
        <f t="shared" ca="1" si="60"/>
        <v/>
      </c>
      <c r="DJ11" s="14" t="str">
        <f t="shared" ca="1" si="61"/>
        <v/>
      </c>
      <c r="DK11" s="14" t="str">
        <f t="shared" ca="1" si="62"/>
        <v/>
      </c>
      <c r="DL11" s="14" t="str">
        <f t="shared" ca="1" si="63"/>
        <v/>
      </c>
      <c r="DM11" s="14" t="str">
        <f t="shared" ca="1" si="64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5"/>
        <v/>
      </c>
      <c r="DP11" s="14" t="str">
        <f t="shared" ca="1" si="66"/>
        <v/>
      </c>
      <c r="DQ11" s="14" t="str">
        <f t="shared" ca="1" si="67"/>
        <v/>
      </c>
      <c r="DR11" s="14" t="str">
        <f t="shared" ca="1" si="34"/>
        <v/>
      </c>
      <c r="DS11" s="14" t="str">
        <f t="shared" ca="1" si="35"/>
        <v/>
      </c>
      <c r="DZ11" s="14" t="b">
        <f t="shared" ca="1" si="68"/>
        <v>1</v>
      </c>
      <c r="EA11" s="14" t="str">
        <f t="shared" ca="1" si="36"/>
        <v>Date of birth (q_5)</v>
      </c>
      <c r="EB11" s="14" t="str">
        <f t="shared" ca="1" si="69"/>
        <v xml:space="preserve">Values must be integers and non-missing and each value must be between rrrr-09-01 (14489) and rrrr-01-01 (36161) and age should be more than 20 and age should be less than 90. </v>
      </c>
      <c r="EC11" s="14" t="str">
        <f t="shared" ca="1" si="37"/>
        <v xml:space="preserve">Date of birth (q_5): Values must be integers and non-missing and each value must be between rrrr-09-01 (14489) and rrrr-01-01 (36161) and age should be more than 20 and age should be less than 90. </v>
      </c>
      <c r="ED11" s="14" t="str">
        <f t="shared" ca="1" si="38"/>
        <v>each value must be between rrrr-09-01 (14489) and rrrr-01-01 (36161)</v>
      </c>
      <c r="EE11" s="14" t="str">
        <f t="shared" ca="1" si="39"/>
        <v>Values must be integers and non-missing</v>
      </c>
      <c r="EF11" s="14" t="str">
        <f t="shared" ca="1" si="70"/>
        <v>Age should be more than 20</v>
      </c>
      <c r="EG11" s="14" t="str">
        <f t="shared" ca="1" si="71"/>
        <v>Age should be less than 90</v>
      </c>
      <c r="EM11" s="14" t="b">
        <f t="shared" ca="1" si="72"/>
        <v>1</v>
      </c>
      <c r="EN11" s="14">
        <f t="shared" ca="1" si="40"/>
        <v>9</v>
      </c>
      <c r="EO11" s="14" t="str">
        <f t="shared" ca="1" si="41"/>
        <v>q_5</v>
      </c>
      <c r="EP11" s="14" t="str">
        <f t="shared" ca="1" si="73"/>
        <v xml:space="preserve">Date of birth (q_5): Values must be integers and non-missing and each value must be between rrrr-09-01 (14489) and rrrr-01-01 (36161) and age should be more than 20 and age should be less than 90. </v>
      </c>
      <c r="EQ11" s="14" t="str">
        <f t="shared" ca="1" si="74"/>
        <v/>
      </c>
    </row>
    <row r="12" spans="1:147">
      <c r="B12" s="14" t="str">
        <f t="shared" ca="1" si="42"/>
        <v/>
      </c>
      <c r="C12" s="14">
        <f t="shared" ca="1" si="43"/>
        <v>10</v>
      </c>
      <c r="D12" s="14">
        <f t="shared" si="44"/>
        <v>10</v>
      </c>
      <c r="E12" s="14" t="str">
        <f t="shared" ca="1" si="0"/>
        <v/>
      </c>
      <c r="F12" s="14" t="str">
        <f t="shared" ca="1" si="1"/>
        <v/>
      </c>
      <c r="G12" s="14" t="str">
        <f t="shared" ca="1" si="2"/>
        <v/>
      </c>
      <c r="H12" s="14" t="b">
        <f t="shared" ca="1" si="3"/>
        <v>0</v>
      </c>
      <c r="I12" s="14" t="str">
        <f ca="1">IF($H12,ADDRESS(3,(D12+1)*2-1,4,,"["&amp;wew!$G$7&amp;"]"&amp;_sheetname_labels)&amp;":"&amp;ADDRESS(2+ster!$B$20,(D12+1)*2-1,4),"")</f>
        <v/>
      </c>
      <c r="J12" s="14" t="str">
        <f t="array" aca="1" ref="J12" ca="1">IF(H12,MAX(0,MAX(IF(INDIRECT(I12)&lt;&gt;"",ROW(INDIRECT(I12)),""))-2),"")</f>
        <v/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 t="str">
        <f t="shared" ca="1" si="45"/>
        <v/>
      </c>
      <c r="N12" s="14" t="str">
        <f t="shared" ca="1" si="4"/>
        <v/>
      </c>
      <c r="O12" s="14" t="str">
        <f t="shared" ca="1" si="5"/>
        <v>.validation</v>
      </c>
      <c r="P12" s="14" t="str">
        <f t="shared" ca="1" si="6"/>
        <v/>
      </c>
      <c r="Q12" s="14" t="str">
        <f ca="1">IF($BP12,ADDRESS(3,D12+1,4,,"["&amp;wew!$G$7&amp;"]"&amp;_sheetname_dataframe)&amp;":"&amp;ADDRESS(2+ster!$C$14,D12+1,4),"")</f>
        <v>[DBTemplate.xlsm]data_frame!K3:K3</v>
      </c>
      <c r="R12" s="14" t="str">
        <f>IF($BP12,IF(MID(_xll.FORMULATEXT(INDEX(INDIRECT(Q12),1)),1,1)="=", _xll.FORMULATEXT(INDEX(INDIRECT(Q12),1),2,TRUE),""),"")</f>
        <v>=1*((IF(RC[22]&lt;&gt;"",RC[22],DATE(2016,12,31))-RC[-1])/365&gt;=20)</v>
      </c>
      <c r="S12" s="14" t="str">
        <f t="array" aca="1" ref="S12" ca="1">IF(H12,SUM(IF((IFERROR(INDIRECT(Q12)&lt;&gt;"",FALSE))*(INDIRECT(ster!$D$14)&lt;&gt;""),1,0)),"")</f>
        <v/>
      </c>
      <c r="T12" s="14" t="str">
        <f t="array" aca="1" ref="T12" ca="1">IF(H12,IF(M12&gt;0,SUM(IFERROR(1*(MATCH(INDIRECT(Q12),INDIRECT(K12),0)&gt;0),0)*(INDIRECT(ster!$D$14)&lt;&gt;"")*NOT(ISNUMBER(INDIRECT(Q12)))),0),"")</f>
        <v/>
      </c>
      <c r="U12" s="14" t="str">
        <f t="array" aca="1" ref="U12" ca="1">IF(H12,SUM((IFERROR(INDIRECT(Q12)="",FALSE))*(INDIRECT(ster!$D$14)&lt;&gt;"")),"")</f>
        <v/>
      </c>
      <c r="V12" s="14" t="str">
        <f t="array" aca="1" ref="V12" ca="1">IF(H12,SUM((IFERROR(INDIRECT(Q12)="#ąś",TRUE))*(INDIRECT(ster!$D$14)&lt;&gt;"")),"")</f>
        <v/>
      </c>
      <c r="W12" s="14" t="str">
        <f t="array" aca="1" ref="W12" ca="1">IF(H12,SUM(ISNUMBER(INDIRECT(Q12))*(INDIRECT(ster!$D$14)&lt;&gt;"")),"")</f>
        <v/>
      </c>
      <c r="X12" s="14" t="str">
        <f t="array" aca="1" ref="X12" ca="1">IF(AND(H12,W12&gt;0),IF(wew!$B$3,MIN(IF((INDIRECT(ster!$D$14)&lt;&gt;"")*IFERROR(INDIRECT($Q12)&lt;&gt;"",FALSE),IFERROR(INDIRECT($Q12),"X"),"X")),"&lt;włącz podświetlanie wartości&gt;"),"—")</f>
        <v>—</v>
      </c>
      <c r="Y12" s="14" t="str">
        <f t="array" aca="1" ref="Y12" ca="1">IF(AND(H12,W12&gt;0),IF(wew!$B$3,MAX(IF((INDIRECT(ster!$D$14)&lt;&gt;"")*IFERROR(INDIRECT($Q12)&lt;&gt;"",FALSE),IFERROR(INDIRECT($Q12),"X"),"X")),"&lt;włącz podświetlanie wartości&gt;"),"—")</f>
        <v>—</v>
      </c>
      <c r="Z12" s="14" t="str">
        <f t="shared" ca="1" si="7"/>
        <v/>
      </c>
      <c r="AA12" s="12" t="str">
        <f t="shared" ca="1" si="8"/>
        <v/>
      </c>
      <c r="AB12" s="17" t="str">
        <f t="array" aca="1" ref="AB12" ca="1">IF(H12,IF(W12&gt;0,SUM((INDIRECT(ster!$D$14)&lt;&gt;"")*IFERROR((INDIRECT(Q12)&lt;&gt;"")*(INDIRECT(Q12)=INT(INDIRECT(Q12))),0)),0),"")</f>
        <v/>
      </c>
      <c r="AC12" s="17" t="str">
        <f t="array" aca="1" ref="AC12" ca="1">IF(H12,W12-AB12,"")</f>
        <v/>
      </c>
      <c r="AD12" s="17" t="str">
        <f t="shared" ca="1" si="46"/>
        <v/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str">
        <f t="shared" ca="1" si="13"/>
        <v/>
      </c>
      <c r="AL12" s="17" t="str">
        <f t="shared" ca="1" si="47"/>
        <v/>
      </c>
      <c r="AM12" s="17" t="str">
        <f t="shared" ca="1" si="48"/>
        <v/>
      </c>
      <c r="AN12" s="17">
        <f t="shared" ca="1" si="14"/>
        <v>2</v>
      </c>
      <c r="AO12" s="24" t="str">
        <f t="shared" ca="1" si="15"/>
        <v/>
      </c>
      <c r="AP12" s="24" t="str">
        <f t="shared" ca="1" si="16"/>
        <v/>
      </c>
      <c r="AQ12" s="17" t="str">
        <f t="shared" ca="1" si="17"/>
        <v/>
      </c>
      <c r="AR12" s="17" t="str">
        <f t="shared" ca="1" si="18"/>
        <v/>
      </c>
      <c r="AS12" s="17" t="str">
        <f t="shared" ca="1" si="19"/>
        <v/>
      </c>
      <c r="AT12" s="17" t="str">
        <f t="shared" ca="1" si="20"/>
        <v/>
      </c>
      <c r="AU12" s="17" t="str">
        <f t="shared" ca="1" si="21"/>
        <v/>
      </c>
      <c r="AV12" s="17" t="str">
        <f t="shared" ca="1" si="22"/>
        <v/>
      </c>
      <c r="AW12" s="17" t="str">
        <f t="shared" ca="1" si="23"/>
        <v/>
      </c>
      <c r="AX12" s="14" t="str">
        <f t="array" aca="1" ref="AX12" ca="1">IF(H12,N12&gt;0,"")</f>
        <v/>
      </c>
      <c r="AY12" s="17" t="str">
        <f t="shared" ca="1" si="24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5"/>
        <v>0</v>
      </c>
      <c r="BB12" s="17" t="b">
        <v>0</v>
      </c>
      <c r="BC12" s="17" t="str">
        <f t="shared" ca="1" si="26"/>
        <v/>
      </c>
      <c r="BD12" s="17" t="str">
        <f t="shared" ca="1" si="27"/>
        <v/>
      </c>
      <c r="BE12" s="17" t="str">
        <f t="shared" ca="1" si="49"/>
        <v/>
      </c>
      <c r="BF12" s="17" t="str">
        <f t="shared" ca="1" si="50"/>
        <v/>
      </c>
      <c r="BG12" s="17" t="str">
        <f t="shared" ca="1" si="51"/>
        <v/>
      </c>
      <c r="BH12" s="17" t="str">
        <f t="shared" ca="1" si="52"/>
        <v/>
      </c>
      <c r="BI12" s="17" t="str">
        <f t="shared" ca="1" si="53"/>
        <v/>
      </c>
      <c r="BJ12" s="17" t="b">
        <f t="shared" ca="1" si="54"/>
        <v>0</v>
      </c>
      <c r="BK12" s="17" t="str">
        <f t="shared" ca="1" si="28"/>
        <v/>
      </c>
      <c r="BL12" s="17" t="str">
        <f t="shared" ca="1" si="29"/>
        <v/>
      </c>
      <c r="BM12" s="17" t="str">
        <f t="shared" ca="1" si="30"/>
        <v/>
      </c>
      <c r="BN12" s="17" t="str">
        <f t="shared" ca="1" si="31"/>
        <v/>
      </c>
      <c r="BO12" s="17" t="str">
        <f t="shared" ca="1" si="32"/>
        <v/>
      </c>
      <c r="BP12" s="14" t="b">
        <f t="shared" ca="1" si="33"/>
        <v>1</v>
      </c>
      <c r="BQ12" s="15">
        <v>1</v>
      </c>
      <c r="BR12" s="14"/>
      <c r="BS12" s="14"/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5"/>
        <v/>
      </c>
      <c r="DE12" s="14" t="str">
        <f t="shared" ca="1" si="56"/>
        <v/>
      </c>
      <c r="DF12" s="14" t="str">
        <f t="shared" ca="1" si="57"/>
        <v/>
      </c>
      <c r="DG12" s="14" t="str">
        <f t="shared" ca="1" si="58"/>
        <v/>
      </c>
      <c r="DH12" s="14" t="str">
        <f t="shared" ca="1" si="59"/>
        <v/>
      </c>
      <c r="DI12" s="14" t="str">
        <f t="shared" ca="1" si="60"/>
        <v/>
      </c>
      <c r="DJ12" s="14" t="str">
        <f t="shared" ca="1" si="61"/>
        <v/>
      </c>
      <c r="DK12" s="14" t="str">
        <f t="shared" ca="1" si="62"/>
        <v/>
      </c>
      <c r="DL12" s="14" t="str">
        <f t="shared" ca="1" si="63"/>
        <v/>
      </c>
      <c r="DM12" s="14" t="str">
        <f t="shared" ca="1" si="64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5"/>
        <v/>
      </c>
      <c r="DP12" s="14" t="str">
        <f t="shared" ca="1" si="66"/>
        <v/>
      </c>
      <c r="DQ12" s="14" t="str">
        <f t="shared" ca="1" si="67"/>
        <v/>
      </c>
      <c r="DR12" s="14" t="str">
        <f t="shared" ca="1" si="34"/>
        <v/>
      </c>
      <c r="DS12" s="14" t="str">
        <f t="shared" ca="1" si="35"/>
        <v/>
      </c>
      <c r="DZ12" s="14" t="b">
        <f t="shared" ca="1" si="68"/>
        <v>0</v>
      </c>
      <c r="EA12" s="14" t="str">
        <f t="shared" ca="1" si="36"/>
        <v/>
      </c>
      <c r="EB12" s="14" t="str">
        <f t="shared" ca="1" si="69"/>
        <v/>
      </c>
      <c r="EC12" s="14" t="str">
        <f t="shared" ca="1" si="37"/>
        <v/>
      </c>
      <c r="ED12" s="14" t="str">
        <f t="shared" ca="1" si="38"/>
        <v/>
      </c>
      <c r="EE12" s="14" t="str">
        <f t="shared" ca="1" si="39"/>
        <v/>
      </c>
      <c r="EF12" s="14" t="str">
        <f t="shared" ca="1" si="70"/>
        <v/>
      </c>
      <c r="EG12" s="14" t="str">
        <f t="shared" ca="1" si="71"/>
        <v/>
      </c>
      <c r="EM12" s="14" t="b">
        <f t="shared" ca="1" si="72"/>
        <v>0</v>
      </c>
      <c r="EN12" s="14" t="str">
        <f t="shared" ca="1" si="40"/>
        <v/>
      </c>
      <c r="EO12" s="14" t="str">
        <f t="shared" ca="1" si="41"/>
        <v/>
      </c>
      <c r="EP12" s="14" t="str">
        <f t="shared" ca="1" si="73"/>
        <v/>
      </c>
      <c r="EQ12" s="14" t="str">
        <f t="shared" ca="1" si="74"/>
        <v/>
      </c>
    </row>
    <row r="13" spans="1:147">
      <c r="B13" s="14" t="str">
        <f t="shared" ca="1" si="42"/>
        <v/>
      </c>
      <c r="C13" s="14">
        <f t="shared" ca="1" si="43"/>
        <v>10</v>
      </c>
      <c r="D13" s="14">
        <f t="shared" si="44"/>
        <v>11</v>
      </c>
      <c r="E13" s="14" t="str">
        <f t="shared" ca="1" si="0"/>
        <v/>
      </c>
      <c r="F13" s="14" t="str">
        <f t="shared" ca="1" si="1"/>
        <v/>
      </c>
      <c r="G13" s="14" t="str">
        <f t="shared" ca="1" si="2"/>
        <v/>
      </c>
      <c r="H13" s="14" t="b">
        <f t="shared" ca="1" si="3"/>
        <v>0</v>
      </c>
      <c r="I13" s="14" t="str">
        <f ca="1">IF($H13,ADDRESS(3,(D13+1)*2-1,4,,"["&amp;wew!$G$7&amp;"]"&amp;_sheetname_labels)&amp;":"&amp;ADDRESS(2+ster!$B$20,(D13+1)*2-1,4),"")</f>
        <v/>
      </c>
      <c r="J13" s="14" t="str">
        <f t="array" aca="1" ref="J13" ca="1">IF(H13,MAX(0,MAX(IF(INDIRECT(I13)&lt;&gt;"",ROW(INDIRECT(I13)),""))-2),"")</f>
        <v/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 t="str">
        <f t="shared" ca="1" si="45"/>
        <v/>
      </c>
      <c r="N13" s="14" t="str">
        <f t="shared" ca="1" si="4"/>
        <v/>
      </c>
      <c r="O13" s="14" t="str">
        <f t="shared" ca="1" si="5"/>
        <v>.validation</v>
      </c>
      <c r="P13" s="14" t="str">
        <f t="shared" ca="1" si="6"/>
        <v/>
      </c>
      <c r="Q13" s="14" t="str">
        <f ca="1">IF($BP13,ADDRESS(3,D13+1,4,,"["&amp;wew!$G$7&amp;"]"&amp;_sheetname_dataframe)&amp;":"&amp;ADDRESS(2+ster!$C$14,D13+1,4),"")</f>
        <v>[DBTemplate.xlsm]data_frame!L3:L3</v>
      </c>
      <c r="R13" s="14" t="str">
        <f>IF($BP13,IF(MID(_xll.FORMULATEXT(INDEX(INDIRECT(Q13),1)),1,1)="=", _xll.FORMULATEXT(INDEX(INDIRECT(Q13),1),2,TRUE),""),"")</f>
        <v>=1*((IF(RC[21]&lt;&gt;"",RC[21],DATE(2016,12,31))-RC[-2])/365&lt;=90)</v>
      </c>
      <c r="S13" s="14" t="str">
        <f t="array" aca="1" ref="S13" ca="1">IF(H13,SUM(IF((IFERROR(INDIRECT(Q13)&lt;&gt;"",FALSE))*(INDIRECT(ster!$D$14)&lt;&gt;""),1,0)),"")</f>
        <v/>
      </c>
      <c r="T13" s="14" t="str">
        <f t="array" aca="1" ref="T13" ca="1">IF(H13,IF(M13&gt;0,SUM(IFERROR(1*(MATCH(INDIRECT(Q13),INDIRECT(K13),0)&gt;0),0)*(INDIRECT(ster!$D$14)&lt;&gt;"")*NOT(ISNUMBER(INDIRECT(Q13)))),0),"")</f>
        <v/>
      </c>
      <c r="U13" s="14" t="str">
        <f t="array" aca="1" ref="U13" ca="1">IF(H13,SUM((IFERROR(INDIRECT(Q13)="",FALSE))*(INDIRECT(ster!$D$14)&lt;&gt;"")),"")</f>
        <v/>
      </c>
      <c r="V13" s="14" t="str">
        <f t="array" aca="1" ref="V13" ca="1">IF(H13,SUM((IFERROR(INDIRECT(Q13)="#ąś",TRUE))*(INDIRECT(ster!$D$14)&lt;&gt;"")),"")</f>
        <v/>
      </c>
      <c r="W13" s="14" t="str">
        <f t="array" aca="1" ref="W13" ca="1">IF(H13,SUM(ISNUMBER(INDIRECT(Q13))*(INDIRECT(ster!$D$14)&lt;&gt;"")),"")</f>
        <v/>
      </c>
      <c r="X13" s="14" t="str">
        <f t="array" aca="1" ref="X13" ca="1">IF(AND(H13,W13&gt;0),IF(wew!$B$3,MIN(IF((INDIRECT(ster!$D$14)&lt;&gt;"")*IFERROR(INDIRECT($Q13)&lt;&gt;"",FALSE),IFERROR(INDIRECT($Q13),"X"),"X")),"&lt;włącz podświetlanie wartości&gt;"),"—")</f>
        <v>—</v>
      </c>
      <c r="Y13" s="14" t="str">
        <f t="array" aca="1" ref="Y13" ca="1">IF(AND(H13,W13&gt;0),IF(wew!$B$3,MAX(IF((INDIRECT(ster!$D$14)&lt;&gt;"")*IFERROR(INDIRECT($Q13)&lt;&gt;"",FALSE),IFERROR(INDIRECT($Q13),"X"),"X")),"&lt;włącz podświetlanie wartości&gt;"),"—")</f>
        <v>—</v>
      </c>
      <c r="Z13" s="14" t="str">
        <f t="shared" ca="1" si="7"/>
        <v/>
      </c>
      <c r="AA13" s="12" t="str">
        <f t="shared" ca="1" si="8"/>
        <v/>
      </c>
      <c r="AB13" s="17" t="str">
        <f t="array" aca="1" ref="AB13" ca="1">IF(H13,IF(W13&gt;0,SUM((INDIRECT(ster!$D$14)&lt;&gt;"")*IFERROR((INDIRECT(Q13)&lt;&gt;"")*(INDIRECT(Q13)=INT(INDIRECT(Q13))),0)),0),"")</f>
        <v/>
      </c>
      <c r="AC13" s="17" t="str">
        <f t="array" aca="1" ref="AC13" ca="1">IF(H13,W13-AB13,"")</f>
        <v/>
      </c>
      <c r="AD13" s="17" t="str">
        <f t="shared" ca="1" si="46"/>
        <v/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str">
        <f t="shared" ca="1" si="13"/>
        <v/>
      </c>
      <c r="AL13" s="17" t="str">
        <f t="shared" ca="1" si="47"/>
        <v/>
      </c>
      <c r="AM13" s="17" t="str">
        <f t="shared" ca="1" si="48"/>
        <v/>
      </c>
      <c r="AN13" s="17">
        <f t="shared" ca="1" si="14"/>
        <v>2</v>
      </c>
      <c r="AO13" s="24" t="str">
        <f t="shared" ca="1" si="15"/>
        <v/>
      </c>
      <c r="AP13" s="24" t="str">
        <f t="shared" ca="1" si="16"/>
        <v/>
      </c>
      <c r="AQ13" s="17" t="str">
        <f t="shared" ca="1" si="17"/>
        <v/>
      </c>
      <c r="AR13" s="17" t="str">
        <f t="shared" ca="1" si="18"/>
        <v/>
      </c>
      <c r="AS13" s="17" t="str">
        <f t="shared" ca="1" si="19"/>
        <v/>
      </c>
      <c r="AT13" s="17" t="str">
        <f t="shared" ca="1" si="20"/>
        <v/>
      </c>
      <c r="AU13" s="17" t="str">
        <f t="shared" ca="1" si="21"/>
        <v/>
      </c>
      <c r="AV13" s="17" t="str">
        <f t="shared" ca="1" si="22"/>
        <v/>
      </c>
      <c r="AW13" s="17" t="str">
        <f t="shared" ca="1" si="23"/>
        <v/>
      </c>
      <c r="AX13" s="14" t="str">
        <f t="array" aca="1" ref="AX13" ca="1">IF(H13,N13&gt;0,"")</f>
        <v/>
      </c>
      <c r="AY13" s="17" t="str">
        <f t="shared" ca="1" si="24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5"/>
        <v>0</v>
      </c>
      <c r="BB13" s="17" t="b">
        <v>0</v>
      </c>
      <c r="BC13" s="17" t="str">
        <f t="shared" ca="1" si="26"/>
        <v/>
      </c>
      <c r="BD13" s="17" t="str">
        <f t="shared" ca="1" si="27"/>
        <v/>
      </c>
      <c r="BE13" s="17" t="str">
        <f t="shared" ca="1" si="49"/>
        <v/>
      </c>
      <c r="BF13" s="17" t="str">
        <f t="shared" ca="1" si="50"/>
        <v/>
      </c>
      <c r="BG13" s="17" t="str">
        <f t="shared" ca="1" si="51"/>
        <v/>
      </c>
      <c r="BH13" s="17" t="str">
        <f t="shared" ca="1" si="52"/>
        <v/>
      </c>
      <c r="BI13" s="17" t="str">
        <f t="shared" ca="1" si="53"/>
        <v/>
      </c>
      <c r="BJ13" s="17" t="b">
        <f t="shared" ca="1" si="54"/>
        <v>0</v>
      </c>
      <c r="BK13" s="17" t="str">
        <f t="shared" ca="1" si="28"/>
        <v/>
      </c>
      <c r="BL13" s="17" t="str">
        <f t="shared" ca="1" si="29"/>
        <v/>
      </c>
      <c r="BM13" s="17" t="str">
        <f t="shared" ca="1" si="30"/>
        <v/>
      </c>
      <c r="BN13" s="17" t="str">
        <f t="shared" ca="1" si="31"/>
        <v/>
      </c>
      <c r="BO13" s="17" t="str">
        <f t="shared" ca="1" si="32"/>
        <v/>
      </c>
      <c r="BP13" s="14" t="b">
        <f t="shared" ca="1" si="33"/>
        <v>1</v>
      </c>
      <c r="BQ13" s="15">
        <v>1</v>
      </c>
      <c r="BR13" s="14"/>
      <c r="BS13" s="14"/>
      <c r="BX13" s="16"/>
      <c r="BY13" s="16"/>
      <c r="BZ13" s="16"/>
      <c r="CA13" s="16"/>
      <c r="CB13" s="16"/>
      <c r="CC13" s="16"/>
      <c r="CD13" s="16"/>
      <c r="CE13" s="16"/>
      <c r="CF13" s="16"/>
      <c r="CG13" s="14"/>
      <c r="CH13" s="14"/>
      <c r="CI13" s="14"/>
      <c r="CJ13" s="14"/>
      <c r="CK13" s="14"/>
      <c r="CL13" s="14"/>
      <c r="CM13" s="14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/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/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A13" s="14"/>
      <c r="DB13" s="14"/>
      <c r="DC13" s="14" t="str">
        <f ca="1">SUBSTITUTE(SUBSTITUTE(SUBSTITUTE(SUBSTITUTE(_xll.MCONCAT(DG13:DS13,"■"),"■■","■"),"■■","■"),"■■","■"),"■■","■")</f>
        <v>■</v>
      </c>
      <c r="DD13" s="14" t="str">
        <f t="shared" ca="1" si="55"/>
        <v/>
      </c>
      <c r="DE13" s="14" t="str">
        <f t="shared" ca="1" si="56"/>
        <v/>
      </c>
      <c r="DF13" s="14" t="str">
        <f t="shared" ca="1" si="57"/>
        <v/>
      </c>
      <c r="DG13" s="14" t="str">
        <f t="shared" ca="1" si="58"/>
        <v/>
      </c>
      <c r="DH13" s="14" t="str">
        <f t="shared" ca="1" si="59"/>
        <v/>
      </c>
      <c r="DI13" s="14" t="str">
        <f t="shared" ca="1" si="60"/>
        <v/>
      </c>
      <c r="DJ13" s="14" t="str">
        <f t="shared" ca="1" si="61"/>
        <v/>
      </c>
      <c r="DK13" s="14" t="str">
        <f t="shared" ca="1" si="62"/>
        <v/>
      </c>
      <c r="DL13" s="14" t="str">
        <f t="shared" ca="1" si="63"/>
        <v/>
      </c>
      <c r="DM13" s="14" t="str">
        <f t="shared" ca="1" si="64"/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ca="1" si="65"/>
        <v/>
      </c>
      <c r="DP13" s="14" t="str">
        <f t="shared" ca="1" si="66"/>
        <v/>
      </c>
      <c r="DQ13" s="14" t="str">
        <f t="shared" ca="1" si="67"/>
        <v/>
      </c>
      <c r="DR13" s="14" t="str">
        <f t="shared" ca="1" si="34"/>
        <v/>
      </c>
      <c r="DS13" s="14" t="str">
        <f t="shared" ca="1" si="35"/>
        <v/>
      </c>
      <c r="DZ13" s="14" t="b">
        <f t="shared" ca="1" si="68"/>
        <v>0</v>
      </c>
      <c r="EA13" s="14" t="str">
        <f t="shared" ca="1" si="36"/>
        <v/>
      </c>
      <c r="EB13" s="14" t="str">
        <f t="shared" ca="1" si="69"/>
        <v/>
      </c>
      <c r="EC13" s="14" t="str">
        <f t="shared" ca="1" si="37"/>
        <v/>
      </c>
      <c r="ED13" s="14" t="str">
        <f t="shared" ca="1" si="38"/>
        <v/>
      </c>
      <c r="EE13" s="14" t="str">
        <f t="shared" ca="1" si="39"/>
        <v/>
      </c>
      <c r="EF13" s="14" t="str">
        <f t="shared" ca="1" si="70"/>
        <v/>
      </c>
      <c r="EG13" s="14" t="str">
        <f t="shared" ca="1" si="71"/>
        <v/>
      </c>
      <c r="EM13" s="14" t="b">
        <f t="shared" ca="1" si="72"/>
        <v>0</v>
      </c>
      <c r="EN13" s="14" t="str">
        <f t="shared" ca="1" si="40"/>
        <v/>
      </c>
      <c r="EO13" s="14" t="str">
        <f t="shared" ca="1" si="41"/>
        <v/>
      </c>
      <c r="EP13" s="14" t="str">
        <f t="shared" ca="1" si="73"/>
        <v/>
      </c>
      <c r="EQ13" s="14" t="str">
        <f t="shared" ca="1" si="74"/>
        <v/>
      </c>
    </row>
    <row r="14" spans="1:147">
      <c r="B14" s="14" t="str">
        <f t="shared" ca="1" si="42"/>
        <v/>
      </c>
      <c r="C14" s="14">
        <f t="shared" ca="1" si="43"/>
        <v>10</v>
      </c>
      <c r="D14" s="14">
        <f t="shared" si="44"/>
        <v>12</v>
      </c>
      <c r="E14" s="14" t="str">
        <f t="shared" ca="1" si="0"/>
        <v>D</v>
      </c>
      <c r="F14" s="14" t="str">
        <f t="shared" ca="1" si="1"/>
        <v>q_6</v>
      </c>
      <c r="G14" s="14" t="str">
        <f t="shared" ca="1" si="2"/>
        <v>Gender</v>
      </c>
      <c r="H14" s="14" t="b">
        <f t="shared" ca="1" si="3"/>
        <v>1</v>
      </c>
      <c r="I14" s="14" t="str">
        <f ca="1">IF($H14,ADDRESS(3,(D14+1)*2-1,4,,"["&amp;wew!$G$7&amp;"]"&amp;_sheetname_labels)&amp;":"&amp;ADDRESS(2+ster!$B$20,(D14+1)*2-1,4),"")</f>
        <v>[DBTemplate.xlsm]labels!Y3:Y61</v>
      </c>
      <c r="J14" s="14">
        <f t="array" aca="1" ref="J14" ca="1">IF(H14,MAX(0,MAX(IF(INDIRECT(I14)&lt;&gt;"",ROW(INDIRECT(I14)),""))-2),"")</f>
        <v>2</v>
      </c>
      <c r="K14" s="14" t="str">
        <f ca="1">IF($H14,IF($J14&gt;0,ADDRESS(3,(D14+1)*2-1,4,,"["&amp;wew!$G$7&amp;"]"&amp;_sheetname_labels)&amp;":"&amp;ADDRESS(2+J14,(D14+1)*2-1,4),""),"")</f>
        <v>[DBTemplate.xlsm]labels!Y3:Y4</v>
      </c>
      <c r="L14" s="14" t="str">
        <f ca="1">IF($H14,IF($J14&gt;0,ADDRESS(3,(D14+1)*2,4,,"["&amp;wew!$G$7&amp;"]"&amp;_sheetname_labels)&amp;":"&amp;ADDRESS(2+J14,(D14+1)*2,4),""),"")</f>
        <v>[DBTemplate.xlsm]labels!Z3:Z4</v>
      </c>
      <c r="M14" s="14">
        <f t="shared" ca="1" si="45"/>
        <v>0</v>
      </c>
      <c r="N14" s="14">
        <f t="shared" ca="1" si="4"/>
        <v>2</v>
      </c>
      <c r="O14" s="14" t="str">
        <f t="shared" ca="1" si="5"/>
        <v>q_6</v>
      </c>
      <c r="P14" s="14" t="str">
        <f t="shared" ca="1" si="6"/>
        <v>Gender</v>
      </c>
      <c r="Q14" s="14" t="str">
        <f ca="1">IF($BP14,ADDRESS(3,D14+1,4,,"["&amp;wew!$G$7&amp;"]"&amp;_sheetname_dataframe)&amp;":"&amp;ADDRESS(2+ster!$C$14,D14+1,4),"")</f>
        <v>[DBTemplate.xlsm]data_frame!M3:M3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1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0</v>
      </c>
      <c r="V14" s="14">
        <f t="array" aca="1" ref="V14" ca="1">IF(H14,SUM((IFERROR(INDIRECT(Q14)="#ąś",TRUE))*(INDIRECT(ster!$D$14)&lt;&gt;"")),"")</f>
        <v>0</v>
      </c>
      <c r="W14" s="14">
        <f t="array" aca="1" ref="W14" ca="1">IF(H14,SUM(ISNUMBER(INDIRECT(Q14))*(INDIRECT(ster!$D$14)&lt;&gt;"")),"")</f>
        <v>1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1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1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1</v>
      </c>
      <c r="AC14" s="17">
        <f t="array" aca="1" ref="AC14" ca="1">IF(H14,W14-AB14,"")</f>
        <v>0</v>
      </c>
      <c r="AD14" s="17">
        <f t="shared" ca="1" si="46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47"/>
        <v>0</v>
      </c>
      <c r="AM14" s="17" t="b">
        <f t="shared" ca="1" si="48"/>
        <v>0</v>
      </c>
      <c r="AN14" s="17">
        <f t="shared" ca="1" si="14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17"/>
        <v>0</v>
      </c>
      <c r="AR14" s="17" t="b">
        <f t="shared" ca="1" si="18"/>
        <v>1</v>
      </c>
      <c r="AS14" s="17" t="b">
        <f t="shared" ca="1" si="19"/>
        <v>1</v>
      </c>
      <c r="AT14" s="17" t="b">
        <f t="shared" ca="1" si="20"/>
        <v>0</v>
      </c>
      <c r="AU14" s="17" t="b">
        <f t="shared" ca="1" si="21"/>
        <v>1</v>
      </c>
      <c r="AV14" s="17" t="b">
        <f t="shared" ca="1" si="22"/>
        <v>0</v>
      </c>
      <c r="AW14" s="17" t="b">
        <f t="shared" ca="1" si="23"/>
        <v>1</v>
      </c>
      <c r="AX14" s="14" t="b">
        <f t="array" aca="1" ref="AX14" ca="1">IF(H14,N14&gt;0,"")</f>
        <v>1</v>
      </c>
      <c r="AY14" s="17" t="str">
        <f t="shared" ca="1" si="24"/>
        <v>C3:C4</v>
      </c>
      <c r="AZ14" s="17" t="b">
        <f t="array" aca="1" ref="AZ14" ca="1">IF(AY14&lt;&gt;"",SUM(1*ISERROR(MATCH(INDIRECT(AY14),INDIRECT(K14),0)))=0,"")</f>
        <v>1</v>
      </c>
      <c r="BA14" s="17" t="b">
        <f t="shared" ca="1" si="25"/>
        <v>1</v>
      </c>
      <c r="BB14" s="17" t="b">
        <v>0</v>
      </c>
      <c r="BC14" s="17" t="b">
        <f t="shared" ca="1" si="26"/>
        <v>1</v>
      </c>
      <c r="BD14" s="17" t="b">
        <f t="shared" ca="1" si="27"/>
        <v>0</v>
      </c>
      <c r="BE14" s="17" t="b">
        <f t="shared" ca="1" si="49"/>
        <v>0</v>
      </c>
      <c r="BF14" s="17" t="b">
        <f t="shared" ca="1" si="50"/>
        <v>0</v>
      </c>
      <c r="BG14" s="17" t="b">
        <f t="shared" ca="1" si="51"/>
        <v>0</v>
      </c>
      <c r="BH14" s="17" t="b">
        <f t="shared" ca="1" si="52"/>
        <v>1</v>
      </c>
      <c r="BI14" s="17">
        <f t="shared" ca="1" si="53"/>
        <v>2</v>
      </c>
      <c r="BJ14" s="17" t="b">
        <f t="shared" ca="1" si="54"/>
        <v>0</v>
      </c>
      <c r="BK14" s="17" t="str">
        <f t="shared" ca="1" si="28"/>
        <v/>
      </c>
      <c r="BL14" s="17" t="str">
        <f t="shared" ca="1" si="29"/>
        <v/>
      </c>
      <c r="BM14" s="17" t="str">
        <f t="shared" ca="1" si="30"/>
        <v>F</v>
      </c>
      <c r="BN14" s="17" t="str">
        <f t="shared" ca="1" si="31"/>
        <v>F</v>
      </c>
      <c r="BO14" s="17" t="str">
        <f t="shared" ca="1" si="32"/>
        <v>D</v>
      </c>
      <c r="BP14" s="14" t="b">
        <f t="shared" ca="1" si="33"/>
        <v>1</v>
      </c>
      <c r="BQ14" s="15">
        <v>1</v>
      </c>
      <c r="BR14" s="14">
        <v>1</v>
      </c>
      <c r="BS14" s="14"/>
      <c r="BX14" s="16"/>
      <c r="BY14" s="16"/>
      <c r="BZ14" s="16"/>
      <c r="CA14" s="16"/>
      <c r="CB14" s="16"/>
      <c r="CC14" s="16"/>
      <c r="CD14" s="16"/>
      <c r="CE14" s="16"/>
      <c r="CF14" s="16"/>
      <c r="CG14" s="14"/>
      <c r="CH14" s="14"/>
      <c r="CI14" s="14"/>
      <c r="CJ14" s="14"/>
      <c r="CK14" s="14"/>
      <c r="CL14" s="14"/>
      <c r="CM14" s="14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/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/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A14" s="14"/>
      <c r="DB14" s="14"/>
      <c r="DC14" s="14" t="str">
        <f ca="1">SUBSTITUTE(SUBSTITUTE(SUBSTITUTE(SUBSTITUTE(_xll.MCONCAT(DG14:DS14,"■"),"■■","■"),"■■","■"),"■■","■"),"■■","■")</f>
        <v>■</v>
      </c>
      <c r="DD14" s="14" t="str">
        <f t="shared" ca="1" si="55"/>
        <v/>
      </c>
      <c r="DE14" s="14" t="str">
        <f t="shared" ca="1" si="56"/>
        <v/>
      </c>
      <c r="DF14" s="14" t="str">
        <f t="shared" ca="1" si="57"/>
        <v/>
      </c>
      <c r="DG14" s="14" t="str">
        <f t="shared" ca="1" si="58"/>
        <v/>
      </c>
      <c r="DH14" s="14" t="str">
        <f t="shared" ca="1" si="59"/>
        <v/>
      </c>
      <c r="DI14" s="14" t="str">
        <f t="shared" ca="1" si="60"/>
        <v/>
      </c>
      <c r="DJ14" s="14" t="str">
        <f t="shared" ca="1" si="61"/>
        <v/>
      </c>
      <c r="DK14" s="14" t="str">
        <f t="shared" ca="1" si="62"/>
        <v/>
      </c>
      <c r="DL14" s="14" t="str">
        <f t="shared" ca="1" si="63"/>
        <v/>
      </c>
      <c r="DM14" s="14" t="str">
        <f t="shared" ca="1" si="64"/>
        <v/>
      </c>
      <c r="DN14" s="14" t="str">
        <f t="array" aca="1" ref="DN14" ca="1">IF(CU14&lt;&gt;"","There are errors in the entered values in the following cases: " &amp;SUBSTITUTE(CU14," ",", "),"")</f>
        <v/>
      </c>
      <c r="DO14" s="14" t="str">
        <f t="shared" ca="1" si="65"/>
        <v/>
      </c>
      <c r="DP14" s="14" t="str">
        <f t="shared" ca="1" si="66"/>
        <v/>
      </c>
      <c r="DQ14" s="14" t="str">
        <f t="shared" ca="1" si="67"/>
        <v/>
      </c>
      <c r="DR14" s="14" t="str">
        <f t="shared" ca="1" si="34"/>
        <v/>
      </c>
      <c r="DS14" s="14" t="str">
        <f t="shared" ca="1" si="35"/>
        <v/>
      </c>
      <c r="DZ14" s="14" t="b">
        <f t="shared" ca="1" si="68"/>
        <v>0</v>
      </c>
      <c r="EA14" s="14" t="str">
        <f t="shared" ca="1" si="36"/>
        <v>Gender (q_6)</v>
      </c>
      <c r="EB14" s="14" t="str">
        <f t="shared" ca="1" si="69"/>
        <v xml:space="preserve">Values must be limited to predefinied list and non-missing. </v>
      </c>
      <c r="EC14" s="14" t="str">
        <f t="shared" ca="1" si="37"/>
        <v xml:space="preserve">Gender (q_6): Values must be limited to predefinied list and non-missing. </v>
      </c>
      <c r="ED14" s="14" t="str">
        <f t="shared" ca="1" si="38"/>
        <v/>
      </c>
      <c r="EE14" s="14" t="str">
        <f t="shared" ca="1" si="39"/>
        <v>Values must be limited to predefinied list and non-missing</v>
      </c>
      <c r="EF14" s="14" t="str">
        <f t="shared" ca="1" si="70"/>
        <v/>
      </c>
      <c r="EG14" s="14" t="str">
        <f t="shared" ca="1" si="71"/>
        <v/>
      </c>
      <c r="EM14" s="14" t="b">
        <f t="shared" ca="1" si="72"/>
        <v>1</v>
      </c>
      <c r="EN14" s="14">
        <f t="shared" ca="1" si="40"/>
        <v>10</v>
      </c>
      <c r="EO14" s="14" t="str">
        <f t="shared" ca="1" si="41"/>
        <v>q_6</v>
      </c>
      <c r="EP14" s="14" t="str">
        <f t="shared" ca="1" si="73"/>
        <v xml:space="preserve">Gender (q_6): Values must be limited to predefinied list and non-missing. </v>
      </c>
      <c r="EQ14" s="14" t="str">
        <f t="shared" ca="1" si="74"/>
        <v/>
      </c>
    </row>
    <row r="15" spans="1:147" s="14" customFormat="1">
      <c r="B15" s="14" t="str">
        <f t="shared" ref="B15:B26" ca="1" si="225">DF15</f>
        <v/>
      </c>
      <c r="C15" s="14">
        <f t="shared" ref="C15:C26" ca="1" si="226">IF(OFFSET(B15,-1,COLUMN(VariableExists)-2),OFFSET(B15,-1,1)+1,OFFSET(B15,-1,1))</f>
        <v>11</v>
      </c>
      <c r="D15" s="14">
        <f t="shared" ref="D15:D26" si="227">ROW(A15)-2</f>
        <v>13</v>
      </c>
      <c r="E15" s="14" t="str">
        <f t="shared" ca="1" si="0"/>
        <v>N</v>
      </c>
      <c r="F15" s="14" t="str">
        <f t="shared" ca="1" si="1"/>
        <v>q_7</v>
      </c>
      <c r="G15" s="14" t="str">
        <f t="shared" ca="1" si="2"/>
        <v>Ethinicity</v>
      </c>
      <c r="H15" s="14" t="b">
        <f t="shared" ref="H15:H26" ca="1" si="228">IF(INDIRECT(ADDRESS(2,D15+1,,,_sheetname_dataframe))="",FALSE,MID(INDIRECT(ADDRESS(2,D15+1,,,_sheetname_dataframe)),1,1)&lt;&gt;".")</f>
        <v>1</v>
      </c>
      <c r="I15" s="14" t="str">
        <f ca="1">IF($H15,ADDRESS(3,(D15+1)*2-1,4,,"["&amp;wew!$G$7&amp;"]"&amp;_sheetname_labels)&amp;":"&amp;ADDRESS(2+ster!$B$20,(D15+1)*2-1,4),"")</f>
        <v>[DBTemplate.xlsm]labels!AA3:AA61</v>
      </c>
      <c r="J15" s="14">
        <f t="array" aca="1" ref="J15" ca="1">IF(H15,MAX(0,MAX(IF(INDIRECT(I15)&lt;&gt;"",ROW(INDIRECT(I15)),""))-2),"")</f>
        <v>4</v>
      </c>
      <c r="K15" s="14" t="str">
        <f ca="1">IF($H15,IF($J15&gt;0,ADDRESS(3,(D15+1)*2-1,4,,"["&amp;wew!$G$7&amp;"]"&amp;_sheetname_labels)&amp;":"&amp;ADDRESS(2+J15,(D15+1)*2-1,4),""),"")</f>
        <v>[DBTemplate.xlsm]labels!AA3:AA6</v>
      </c>
      <c r="L15" s="14" t="str">
        <f ca="1">IF($H15,IF($J15&gt;0,ADDRESS(3,(D15+1)*2,4,,"["&amp;wew!$G$7&amp;"]"&amp;_sheetname_labels)&amp;":"&amp;ADDRESS(2+J15,(D15+1)*2,4),""),"")</f>
        <v>[DBTemplate.xlsm]labels!AB3:AB6</v>
      </c>
      <c r="M15" s="14">
        <f t="shared" ref="M15:M26" ca="1" si="229">IF($H15,IF(J15&gt;0,COUNTA(INDIRECT(K15))-COUNT(INDIRECT(K15)),0),"")</f>
        <v>0</v>
      </c>
      <c r="N15" s="14">
        <f t="shared" ca="1" si="4"/>
        <v>4</v>
      </c>
      <c r="O15" s="14" t="str">
        <f t="shared" ref="O15:O26" ca="1" si="230">IF(INDIRECT(ADDRESS(2,D15+1,,,_sheetname_dataframe))="","",INDIRECT(ADDRESS(2,D15+1,,,_sheetname_dataframe)))</f>
        <v>q_7</v>
      </c>
      <c r="P15" s="14" t="str">
        <f t="shared" ref="P15:P26" ca="1" si="231">IF(H15,IF(INDIRECT(ADDRESS(1,D15+1,,,_sheetname_dataframe))="","",INDIRECT(ADDRESS(1,D15+1,,,_sheetname_dataframe))),"")</f>
        <v>Ethinicity</v>
      </c>
      <c r="Q15" s="14" t="str">
        <f ca="1">IF($BP15,ADDRESS(3,D15+1,4,,"["&amp;wew!$G$7&amp;"]"&amp;_sheetname_dataframe)&amp;":"&amp;ADDRESS(2+ster!$C$14,D15+1,4),"")</f>
        <v>[DBTemplate.xlsm]data_frame!N3:N3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1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1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1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1</v>
      </c>
      <c r="AC15" s="17">
        <f t="array" aca="1" ref="AC15" ca="1">IF(H15,W15-AB15,"")</f>
        <v>0</v>
      </c>
      <c r="AD15" s="17">
        <f t="shared" ref="AD15:AD26" ca="1" si="232">IF($H15,IF(AC15&lt;&gt;"",IF(AC15=0,1,IF(AC15/W15&lt;0.15,2,3)),0),"")</f>
        <v>1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0</v>
      </c>
      <c r="AL15" s="17" t="b">
        <f t="shared" ref="AL15:AL26" ca="1" si="233">IF($H15,IF(BV15&lt;&gt;"",IF(OR(BM15="F",BM15="L",BM15="I",BM15="D"),BV15&lt;&gt;0)),"")</f>
        <v>0</v>
      </c>
      <c r="AM15" s="17" t="b">
        <f t="shared" ref="AM15:AM26" ca="1" si="234">IF($H15,AND(NOT(AL15),OR(IF(BW15&lt;&gt;"",IF(OR(BM15="F",BM15="L"),BW15&lt;&gt;0)),BM15="I",BM15="N",BM15="D")),"")</f>
        <v>0</v>
      </c>
      <c r="AN15" s="17">
        <f t="shared" ref="AN15:AN26" ca="1" si="235">IF(COUNTA(INDIRECT(Q15))=0,0, IF(AND(AO15&lt;&gt;"",X15&lt;AO15),1,IF(AND(AP15&lt;&gt;"",Y15&gt;AP15),1,IF(AND(AQ15,AC15&gt;0),2,0))))</f>
        <v>0</v>
      </c>
      <c r="AO15" s="24" t="str">
        <f t="shared" ca="1" si="15"/>
        <v/>
      </c>
      <c r="AP15" s="24" t="str">
        <f t="shared" ca="1" si="16"/>
        <v/>
      </c>
      <c r="AQ15" s="17" t="b">
        <f t="shared" ca="1" si="17"/>
        <v>0</v>
      </c>
      <c r="AR15" s="17" t="b">
        <f t="shared" ca="1" si="18"/>
        <v>1</v>
      </c>
      <c r="AS15" s="17" t="b">
        <f t="shared" ca="1" si="19"/>
        <v>1</v>
      </c>
      <c r="AT15" s="17" t="b">
        <f t="shared" ca="1" si="20"/>
        <v>0</v>
      </c>
      <c r="AU15" s="17" t="b">
        <f t="shared" ca="1" si="21"/>
        <v>1</v>
      </c>
      <c r="AV15" s="17" t="b">
        <f t="shared" ca="1" si="22"/>
        <v>0</v>
      </c>
      <c r="AW15" s="17" t="b">
        <f t="shared" ca="1" si="23"/>
        <v>1</v>
      </c>
      <c r="AX15" s="14" t="b">
        <f t="array" aca="1" ref="AX15" ca="1">IF(H15,N15&gt;0,"")</f>
        <v>1</v>
      </c>
      <c r="AY15" s="17" t="str">
        <f t="shared" ca="1" si="24"/>
        <v>C3:C6</v>
      </c>
      <c r="AZ15" s="17" t="b">
        <f t="array" aca="1" ref="AZ15" ca="1">IF(AY15&lt;&gt;"",SUM(1*ISERROR(MATCH(INDIRECT(AY15),INDIRECT(K15),0)))=0,"")</f>
        <v>1</v>
      </c>
      <c r="BA15" s="17" t="b">
        <f t="shared" ca="1" si="25"/>
        <v>1</v>
      </c>
      <c r="BB15" s="17" t="b">
        <v>0</v>
      </c>
      <c r="BC15" s="17" t="b">
        <f t="shared" ref="BC15:BC26" ca="1" si="236">IF(BA15,IF(N15&gt;0,AND(AZ15,Z15=0),FALSE),"")</f>
        <v>1</v>
      </c>
      <c r="BD15" s="17" t="b">
        <f t="shared" ref="BD15:BD26" ca="1" si="237">IF(BA15,IF(N15&gt;0,AND(NOT(AZ15),Z15=0),FALSE),"")</f>
        <v>0</v>
      </c>
      <c r="BE15" s="17" t="b">
        <f t="shared" ref="BE15:BE26" ca="1" si="238">IF(BA15,IF(AND(AW15,NOT(BB15),NOT(BC15),NOT(BD15)),AND(Z15=0,AC15=0),FALSE),"")</f>
        <v>0</v>
      </c>
      <c r="BF15" s="17" t="b">
        <f t="shared" ref="BF15:BF26" ca="1" si="239">IF(BA15,IF(AND(AW15,NOT(BB15),NOT(BC15),NOT(BD15)),AND(Z15=0,OR(AC15&gt;0)),FALSE),"")</f>
        <v>0</v>
      </c>
      <c r="BG15" s="17" t="b">
        <f t="shared" ref="BG15:BG26" ca="1" si="240">IF(BA15,IF(OR(BB15:BF15),FALSE,IF(Z15=0,FALSE,Z15&gt;0)),"")</f>
        <v>0</v>
      </c>
      <c r="BH15" s="17" t="b">
        <f t="shared" ref="BH15:BH26" ca="1" si="241">IF(BA15,COUNTIF(BB15:BG15,TRUE)=1,"")</f>
        <v>1</v>
      </c>
      <c r="BI15" s="17">
        <f t="shared" ref="BI15:BI21" ca="1" si="242">IF(BA15,IFERROR(MATCH(TRUE,BB15:BG15,0),7),"")</f>
        <v>2</v>
      </c>
      <c r="BJ15" s="17" t="b">
        <f t="shared" ref="BJ15:BJ26" ca="1" si="243">DF15&lt;&gt;""</f>
        <v>0</v>
      </c>
      <c r="BK15" s="17" t="str">
        <f t="shared" ca="1" si="28"/>
        <v/>
      </c>
      <c r="BL15" s="17" t="str">
        <f t="shared" ca="1" si="29"/>
        <v/>
      </c>
      <c r="BM15" s="17" t="str">
        <f t="shared" ca="1" si="30"/>
        <v>F</v>
      </c>
      <c r="BN15" s="17" t="str">
        <f t="shared" ca="1" si="31"/>
        <v>F</v>
      </c>
      <c r="BO15" s="17" t="str">
        <f t="shared" ref="BO15:BO26" ca="1" si="244">IF($H15,IF(BM15="0","",IF(AND(AR15,N15=2),"D",IF(BM15="S","N",IF(AL15,"O",IF(AM15,"I","N"))))),"")</f>
        <v>N</v>
      </c>
      <c r="BP15" s="14" t="b">
        <f t="shared" ref="BP15:BP26" ca="1" si="245">INDIRECT(ADDRESS(2,ROW(A15)-1,,,_sheetname_dataframe))&lt;&gt;""</f>
        <v>1</v>
      </c>
      <c r="BQ15" s="15">
        <v>1</v>
      </c>
      <c r="BR15" s="14">
        <v>1</v>
      </c>
      <c r="BX15" s="16"/>
      <c r="BY15" s="16"/>
      <c r="BZ15" s="16"/>
      <c r="CA15" s="16"/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/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</v>
      </c>
      <c r="DD15" s="14" t="str">
        <f t="shared" ref="DD15:DD26" ca="1" si="246">IF(MID(DC15,1,1)="■",MID(DC15,2,LEN(DC15)),DC15)</f>
        <v/>
      </c>
      <c r="DE15" s="14" t="str">
        <f t="shared" ref="DE15:DE26" ca="1" si="247">IF(DD15&lt;&gt;"",IF(MID(DD15,LEN(DD15),1)="■",MID(DD15,1,LEN(DD15)-1),DD15),"")</f>
        <v/>
      </c>
      <c r="DF15" s="14" t="str">
        <f t="shared" ref="DF15:DF26" ca="1" si="248">IFERROR(IF(DE15&lt;&gt;"",SUBSTITUTE(DE15,"■",". "),""),"##INTERNAL_ERROR")</f>
        <v/>
      </c>
      <c r="DG15" s="14" t="str">
        <f t="shared" ref="DG15:DG26" ca="1" si="249">IF(CN15&lt;&gt;0,"Variable name don't comply with the naming convention","")</f>
        <v/>
      </c>
      <c r="DH15" s="14" t="str">
        <f t="shared" ref="DH15:DH26" ca="1" si="250">IF(CO15&lt;&gt;"","Duplicated name. " &amp; IF(ISERROR(FIND(" ",CO15)),"Duplicate have index " &amp; CO15, "Duplicates have indices: "&amp;SUBSTITUTE(CO15," ",", ")),"")</f>
        <v/>
      </c>
      <c r="DI15" s="14" t="str">
        <f t="shared" ref="DI15:DI26" ca="1" si="251">IF(CP15&lt;&gt;"","Variable label exceed length 150","")</f>
        <v/>
      </c>
      <c r="DJ15" s="14" t="str">
        <f t="shared" ref="DJ15:DJ26" ca="1" si="252">IF(CQ15&lt;&gt;"","Duplicated variable label. " &amp; IF(ISERROR(FIND(" ",CQ15)),"Duplicate have index " &amp; CQ15, "Duplicates have indices: "&amp;SUBSTITUTE(CQ15," ",", ")),"")</f>
        <v/>
      </c>
      <c r="DK15" s="14" t="str">
        <f t="shared" ref="DK15:DK26" ca="1" si="253">IF(CR15&lt;&gt;"","The following cases have values below declared theorethical min: " &amp;SUBSTITUTE(CR15," ",", "),"")</f>
        <v/>
      </c>
      <c r="DL15" s="14" t="str">
        <f t="shared" ca="1" si="63"/>
        <v/>
      </c>
      <c r="DM15" s="14" t="str">
        <f t="shared" ref="DM15:DM26" ca="1" si="254">IF(CT15&lt;&gt;"","There are some cases with values not explicitly declared in the labels dictionary: " &amp;SUBSTITUTE(CT15," ",", "),"")</f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ref="DO15:DO26" ca="1" si="255">IF(CV15&lt;&gt;"","The following records are missing in this required field: " &amp;SUBSTITUTE(CV15," ",", "),"")</f>
        <v/>
      </c>
      <c r="DP15" s="14" t="str">
        <f t="shared" ref="DP15:DP26" ca="1" si="256">IF(CW15&lt;&gt;"","The following cases have non-integer values: " &amp;SUBSTITUTE(CW15," ",", "),"")</f>
        <v/>
      </c>
      <c r="DQ15" s="14" t="str">
        <f t="shared" ref="DQ15:DQ26" ca="1" si="257">IF(CX15&lt;&gt;"","The following cases are non-numeric: " &amp;SUBSTITUTE(CX15," ",", "),"")</f>
        <v/>
      </c>
      <c r="DR15" s="14" t="str">
        <f t="shared" ca="1" si="34"/>
        <v/>
      </c>
      <c r="DS15" s="14" t="str">
        <f t="shared" ca="1" si="35"/>
        <v/>
      </c>
      <c r="DZ15" s="14" t="b">
        <f t="shared" ref="DZ15:DZ26" ca="1" si="258">OR(ED15&lt;&gt;"",EF15&lt;&gt;"",EG15&lt;&gt;"")</f>
        <v>0</v>
      </c>
      <c r="EA15" s="14" t="str">
        <f t="shared" ca="1" si="36"/>
        <v>Ethinicity (q_7)</v>
      </c>
      <c r="EB15" s="14" t="str">
        <f t="shared" ref="EB15:EB26" ca="1" si="259">IF(EE15&lt;&gt;"",EE15&amp;IF(ED15&lt;&gt;""," and "&amp;ED15,""),UPPER(MID(ED15,1,1)&amp;MID(ED15,2,LEN(ED15))))&amp; IF(OR(EF15&lt;&gt;"",EG15&lt;&gt;"")," and "&amp;IF(EF15&lt;&gt;"",LOWER(MID(EF15,1,1) &amp; MID(EF15,2,LEN(EF15))),"")&amp; IF(AND(EF15 &lt;&gt;"",EG15&lt;&gt;"")," and ","") &amp; IF(EG15&lt;&gt;"",LOWER(MID(EG15,1,1) &amp; MID(EG15,2,LEN(EG15))),""),"") &amp; IF(OR(EE15&lt;&gt;"",ED15&lt;&gt;"",EF15&lt;&gt;"",EG15&lt;&gt;""), ". ","")</f>
        <v xml:space="preserve">Values must be limited to predefinied list and non-missing. </v>
      </c>
      <c r="EC15" s="14" t="str">
        <f t="shared" ca="1" si="37"/>
        <v xml:space="preserve">Ethinicity (q_7): Values must be limited to predefinied list and non-missing. </v>
      </c>
      <c r="ED15" s="14" t="str">
        <f t="shared" ca="1" si="38"/>
        <v/>
      </c>
      <c r="EE15" s="14" t="str">
        <f t="shared" ca="1" si="39"/>
        <v>Values must be limited to predefinied list and non-missing</v>
      </c>
      <c r="EF15" s="14" t="str">
        <f t="shared" ref="EF15:EF26" ca="1" si="260">IF($H15,AG15,"")</f>
        <v/>
      </c>
      <c r="EG15" s="14" t="str">
        <f t="shared" ref="EG15:EG26" ca="1" si="261">IF($H15,AJ15,"")</f>
        <v/>
      </c>
      <c r="EM15" s="14" t="b">
        <f t="shared" ref="EM15:EM26" ca="1" si="262">OR(EC15&lt;&gt;"",DF15&lt;&gt;"")</f>
        <v>1</v>
      </c>
      <c r="EN15" s="14">
        <f t="shared" ca="1" si="40"/>
        <v>11</v>
      </c>
      <c r="EO15" s="14" t="str">
        <f t="shared" ca="1" si="41"/>
        <v>q_7</v>
      </c>
      <c r="EP15" s="14" t="str">
        <f t="shared" ref="EP15:EP26" ca="1" si="263">EC15</f>
        <v xml:space="preserve">Ethinicity (q_7): Values must be limited to predefinied list and non-missing. </v>
      </c>
      <c r="EQ15" s="14" t="str">
        <f t="shared" ref="EQ15:EQ26" ca="1" si="264">DF15</f>
        <v/>
      </c>
    </row>
    <row r="16" spans="1:147" s="14" customFormat="1">
      <c r="B16" s="14" t="str">
        <f t="shared" ca="1" si="225"/>
        <v/>
      </c>
      <c r="C16" s="14">
        <f t="shared" ca="1" si="226"/>
        <v>12</v>
      </c>
      <c r="D16" s="14">
        <f t="shared" si="227"/>
        <v>14</v>
      </c>
      <c r="E16" s="14" t="str">
        <f t="shared" ca="1" si="0"/>
        <v>N</v>
      </c>
      <c r="F16" s="14" t="str">
        <f t="shared" ca="1" si="1"/>
        <v>q_8a</v>
      </c>
      <c r="G16" s="14" t="str">
        <f t="shared" ca="1" si="2"/>
        <v>Place of birth</v>
      </c>
      <c r="H16" s="14" t="b">
        <f t="shared" ca="1" si="228"/>
        <v>1</v>
      </c>
      <c r="I16" s="14" t="str">
        <f ca="1">IF($H16,ADDRESS(3,(D16+1)*2-1,4,,"["&amp;wew!$G$7&amp;"]"&amp;_sheetname_labels)&amp;":"&amp;ADDRESS(2+ster!$B$20,(D16+1)*2-1,4),"")</f>
        <v>[DBTemplate.xlsm]labels!AC3:AC61</v>
      </c>
      <c r="J16" s="14">
        <f t="array" aca="1" ref="J16" ca="1">IF(H16,MAX(0,MAX(IF(INDIRECT(I16)&lt;&gt;"",ROW(INDIRECT(I16)),""))-2),"")</f>
        <v>5</v>
      </c>
      <c r="K16" s="14" t="str">
        <f ca="1">IF($H16,IF($J16&gt;0,ADDRESS(3,(D16+1)*2-1,4,,"["&amp;wew!$G$7&amp;"]"&amp;_sheetname_labels)&amp;":"&amp;ADDRESS(2+J16,(D16+1)*2-1,4),""),"")</f>
        <v>[DBTemplate.xlsm]labels!AC3:AC7</v>
      </c>
      <c r="L16" s="14" t="str">
        <f ca="1">IF($H16,IF($J16&gt;0,ADDRESS(3,(D16+1)*2,4,,"["&amp;wew!$G$7&amp;"]"&amp;_sheetname_labels)&amp;":"&amp;ADDRESS(2+J16,(D16+1)*2,4),""),"")</f>
        <v>[DBTemplate.xlsm]labels!AD3:AD7</v>
      </c>
      <c r="M16" s="14">
        <f t="shared" ca="1" si="229"/>
        <v>0</v>
      </c>
      <c r="N16" s="14">
        <f t="shared" ca="1" si="4"/>
        <v>5</v>
      </c>
      <c r="O16" s="14" t="str">
        <f t="shared" ca="1" si="230"/>
        <v>q_8a</v>
      </c>
      <c r="P16" s="14" t="str">
        <f t="shared" ca="1" si="231"/>
        <v>Place of birth</v>
      </c>
      <c r="Q16" s="14" t="str">
        <f ca="1">IF($BP16,ADDRESS(3,D16+1,4,,"["&amp;wew!$G$7&amp;"]"&amp;_sheetname_dataframe)&amp;":"&amp;ADDRESS(2+ster!$C$14,D16+1,4),"")</f>
        <v>[DBTemplate.xlsm]data_frame!O3:O3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1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0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1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5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5</v>
      </c>
      <c r="Z16" s="14">
        <f t="shared" ca="1" si="7"/>
        <v>0</v>
      </c>
      <c r="AA16" s="12">
        <f t="shared" ca="1" si="8"/>
        <v>1</v>
      </c>
      <c r="AB16" s="17">
        <f t="array" aca="1" ref="AB16" ca="1">IF(H16,IF(W16&gt;0,SUM((INDIRECT(ster!$D$14)&lt;&gt;"")*IFERROR((INDIRECT(Q16)&lt;&gt;"")*(INDIRECT(Q16)=INT(INDIRECT(Q16))),0)),0),"")</f>
        <v>1</v>
      </c>
      <c r="AC16" s="17">
        <f t="array" aca="1" ref="AC16" ca="1">IF(H16,W16-AB16,"")</f>
        <v>0</v>
      </c>
      <c r="AD16" s="17">
        <f t="shared" ca="1" si="232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233"/>
        <v>1</v>
      </c>
      <c r="AM16" s="17" t="b">
        <f t="shared" ca="1" si="234"/>
        <v>0</v>
      </c>
      <c r="AN16" s="17">
        <f t="shared" ca="1" si="235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17"/>
        <v>0</v>
      </c>
      <c r="AR16" s="17" t="b">
        <f t="shared" ca="1" si="18"/>
        <v>1</v>
      </c>
      <c r="AS16" s="17" t="b">
        <f t="shared" ca="1" si="19"/>
        <v>0</v>
      </c>
      <c r="AT16" s="17" t="b">
        <f t="shared" ca="1" si="20"/>
        <v>0</v>
      </c>
      <c r="AU16" s="17" t="b">
        <f t="shared" ca="1" si="21"/>
        <v>1</v>
      </c>
      <c r="AV16" s="17" t="b">
        <f t="shared" ca="1" si="22"/>
        <v>0</v>
      </c>
      <c r="AW16" s="17" t="b">
        <f t="shared" ca="1" si="23"/>
        <v>1</v>
      </c>
      <c r="AX16" s="14" t="b">
        <f t="array" aca="1" ref="AX16" ca="1">IF(H16,N16&gt;0,"")</f>
        <v>1</v>
      </c>
      <c r="AY16" s="17" t="str">
        <f t="shared" ca="1" si="24"/>
        <v>C3:C7</v>
      </c>
      <c r="AZ16" s="17" t="b">
        <f t="array" aca="1" ref="AZ16" ca="1">IF(AY16&lt;&gt;"",SUM(1*ISERROR(MATCH(INDIRECT(AY16),INDIRECT(K16),0)))=0,"")</f>
        <v>1</v>
      </c>
      <c r="BA16" s="17" t="b">
        <f t="shared" ca="1" si="25"/>
        <v>1</v>
      </c>
      <c r="BB16" s="17" t="b">
        <v>0</v>
      </c>
      <c r="BC16" s="17" t="b">
        <f t="shared" ca="1" si="236"/>
        <v>1</v>
      </c>
      <c r="BD16" s="17" t="b">
        <f t="shared" ca="1" si="237"/>
        <v>0</v>
      </c>
      <c r="BE16" s="17" t="b">
        <f t="shared" ca="1" si="238"/>
        <v>0</v>
      </c>
      <c r="BF16" s="17" t="b">
        <f t="shared" ca="1" si="239"/>
        <v>0</v>
      </c>
      <c r="BG16" s="17" t="b">
        <f t="shared" ca="1" si="240"/>
        <v>0</v>
      </c>
      <c r="BH16" s="17" t="b">
        <f t="shared" ca="1" si="241"/>
        <v>1</v>
      </c>
      <c r="BI16" s="17">
        <f t="shared" ca="1" si="242"/>
        <v>2</v>
      </c>
      <c r="BJ16" s="17" t="b">
        <f t="shared" ca="1" si="243"/>
        <v>0</v>
      </c>
      <c r="BK16" s="17" t="str">
        <f t="shared" ca="1" si="28"/>
        <v/>
      </c>
      <c r="BL16" s="17" t="str">
        <f t="shared" ca="1" si="29"/>
        <v/>
      </c>
      <c r="BM16" s="17" t="str">
        <f t="shared" ca="1" si="30"/>
        <v>F</v>
      </c>
      <c r="BN16" s="17" t="str">
        <f t="shared" ca="1" si="31"/>
        <v>F</v>
      </c>
      <c r="BO16" s="17" t="str">
        <f t="shared" ca="1" si="244"/>
        <v>O</v>
      </c>
      <c r="BP16" s="14" t="b">
        <f t="shared" ca="1" si="245"/>
        <v>1</v>
      </c>
      <c r="BQ16" s="15">
        <v>1</v>
      </c>
      <c r="BV16" s="14">
        <v>1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/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</v>
      </c>
      <c r="DD16" s="14" t="str">
        <f t="shared" ca="1" si="246"/>
        <v/>
      </c>
      <c r="DE16" s="14" t="str">
        <f t="shared" ca="1" si="247"/>
        <v/>
      </c>
      <c r="DF16" s="14" t="str">
        <f t="shared" ca="1" si="248"/>
        <v/>
      </c>
      <c r="DG16" s="14" t="str">
        <f t="shared" ca="1" si="249"/>
        <v/>
      </c>
      <c r="DH16" s="14" t="str">
        <f t="shared" ca="1" si="250"/>
        <v/>
      </c>
      <c r="DI16" s="14" t="str">
        <f t="shared" ca="1" si="251"/>
        <v/>
      </c>
      <c r="DJ16" s="14" t="str">
        <f t="shared" ca="1" si="252"/>
        <v/>
      </c>
      <c r="DK16" s="14" t="str">
        <f t="shared" ca="1" si="253"/>
        <v/>
      </c>
      <c r="DL16" s="14" t="str">
        <f t="shared" ca="1" si="63"/>
        <v/>
      </c>
      <c r="DM16" s="14" t="str">
        <f t="shared" ca="1" si="254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255"/>
        <v/>
      </c>
      <c r="DP16" s="14" t="str">
        <f t="shared" ca="1" si="256"/>
        <v/>
      </c>
      <c r="DQ16" s="14" t="str">
        <f t="shared" ca="1" si="257"/>
        <v/>
      </c>
      <c r="DR16" s="14" t="str">
        <f t="shared" ca="1" si="34"/>
        <v/>
      </c>
      <c r="DS16" s="14" t="str">
        <f t="shared" ca="1" si="35"/>
        <v/>
      </c>
      <c r="DZ16" s="14" t="b">
        <f t="shared" ca="1" si="258"/>
        <v>0</v>
      </c>
      <c r="EA16" s="14" t="str">
        <f t="shared" ca="1" si="36"/>
        <v>Place of birth (q_8a)</v>
      </c>
      <c r="EB16" s="14" t="str">
        <f t="shared" ca="1" si="259"/>
        <v xml:space="preserve">Values must be limited to predefinied list. </v>
      </c>
      <c r="EC16" s="14" t="str">
        <f t="shared" ca="1" si="37"/>
        <v xml:space="preserve">Place of birth (q_8a): Values must be limited to predefinied list. </v>
      </c>
      <c r="ED16" s="14" t="str">
        <f t="shared" ca="1" si="38"/>
        <v/>
      </c>
      <c r="EE16" s="14" t="str">
        <f t="shared" ca="1" si="39"/>
        <v>Values must be limited to predefinied list</v>
      </c>
      <c r="EF16" s="14" t="str">
        <f t="shared" ca="1" si="260"/>
        <v/>
      </c>
      <c r="EG16" s="14" t="str">
        <f t="shared" ca="1" si="261"/>
        <v/>
      </c>
      <c r="EM16" s="14" t="b">
        <f t="shared" ca="1" si="262"/>
        <v>1</v>
      </c>
      <c r="EN16" s="14">
        <f t="shared" ca="1" si="40"/>
        <v>12</v>
      </c>
      <c r="EO16" s="14" t="str">
        <f t="shared" ca="1" si="41"/>
        <v>q_8a</v>
      </c>
      <c r="EP16" s="14" t="str">
        <f t="shared" ca="1" si="263"/>
        <v xml:space="preserve">Place of birth (q_8a): Values must be limited to predefinied list. </v>
      </c>
      <c r="EQ16" s="14" t="str">
        <f t="shared" ca="1" si="264"/>
        <v/>
      </c>
    </row>
    <row r="17" spans="2:147" s="14" customFormat="1">
      <c r="B17" s="14" t="str">
        <f t="shared" ca="1" si="225"/>
        <v/>
      </c>
      <c r="C17" s="14">
        <f t="shared" ca="1" si="226"/>
        <v>13</v>
      </c>
      <c r="D17" s="14">
        <f t="shared" si="227"/>
        <v>15</v>
      </c>
      <c r="E17" s="14" t="str">
        <f t="shared" ca="1" si="0"/>
        <v>D</v>
      </c>
      <c r="F17" s="14" t="str">
        <f t="shared" ca="1" si="1"/>
        <v>q_8b</v>
      </c>
      <c r="G17" s="14" t="str">
        <f t="shared" ca="1" si="2"/>
        <v>Place of birth characteristics</v>
      </c>
      <c r="H17" s="14" t="b">
        <f t="shared" ca="1" si="228"/>
        <v>1</v>
      </c>
      <c r="I17" s="14" t="str">
        <f ca="1">IF($H17,ADDRESS(3,(D17+1)*2-1,4,,"["&amp;wew!$G$7&amp;"]"&amp;_sheetname_labels)&amp;":"&amp;ADDRESS(2+ster!$B$20,(D17+1)*2-1,4),"")</f>
        <v>[DBTemplate.xlsm]labels!AE3:AE61</v>
      </c>
      <c r="J17" s="14">
        <f t="array" aca="1" ref="J17" ca="1">IF(H17,MAX(0,MAX(IF(INDIRECT(I17)&lt;&gt;"",ROW(INDIRECT(I17)),""))-2),"")</f>
        <v>2</v>
      </c>
      <c r="K17" s="14" t="str">
        <f ca="1">IF($H17,IF($J17&gt;0,ADDRESS(3,(D17+1)*2-1,4,,"["&amp;wew!$G$7&amp;"]"&amp;_sheetname_labels)&amp;":"&amp;ADDRESS(2+J17,(D17+1)*2-1,4),""),"")</f>
        <v>[DBTemplate.xlsm]labels!AE3:AE4</v>
      </c>
      <c r="L17" s="14" t="str">
        <f ca="1">IF($H17,IF($J17&gt;0,ADDRESS(3,(D17+1)*2,4,,"["&amp;wew!$G$7&amp;"]"&amp;_sheetname_labels)&amp;":"&amp;ADDRESS(2+J17,(D17+1)*2,4),""),"")</f>
        <v>[DBTemplate.xlsm]labels!AF3:AF4</v>
      </c>
      <c r="M17" s="14">
        <f t="shared" ca="1" si="229"/>
        <v>0</v>
      </c>
      <c r="N17" s="14">
        <f t="shared" ca="1" si="4"/>
        <v>2</v>
      </c>
      <c r="O17" s="14" t="str">
        <f t="shared" ca="1" si="230"/>
        <v>q_8b</v>
      </c>
      <c r="P17" s="14" t="str">
        <f t="shared" ca="1" si="231"/>
        <v>Place of birth characteristics</v>
      </c>
      <c r="Q17" s="14" t="str">
        <f ca="1">IF($BP17,ADDRESS(3,D17+1,4,,"["&amp;wew!$G$7&amp;"]"&amp;_sheetname_dataframe)&amp;":"&amp;ADDRESS(2+ster!$C$14,D17+1,4),"")</f>
        <v>[DBTemplate.xlsm]data_frame!P3:P3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1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0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1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2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2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1</v>
      </c>
      <c r="AC17" s="17">
        <f t="array" aca="1" ref="AC17" ca="1">IF(H17,W17-AB17,"")</f>
        <v>0</v>
      </c>
      <c r="AD17" s="17">
        <f t="shared" ca="1" si="232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233"/>
        <v>0</v>
      </c>
      <c r="AM17" s="17" t="b">
        <f t="shared" ca="1" si="234"/>
        <v>0</v>
      </c>
      <c r="AN17" s="17">
        <f t="shared" ca="1" si="235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17"/>
        <v>0</v>
      </c>
      <c r="AR17" s="17" t="b">
        <f t="shared" ca="1" si="18"/>
        <v>1</v>
      </c>
      <c r="AS17" s="17" t="b">
        <f t="shared" ca="1" si="19"/>
        <v>0</v>
      </c>
      <c r="AT17" s="17" t="b">
        <f t="shared" ca="1" si="20"/>
        <v>0</v>
      </c>
      <c r="AU17" s="17" t="b">
        <f t="shared" ca="1" si="21"/>
        <v>1</v>
      </c>
      <c r="AV17" s="17" t="b">
        <f t="shared" ca="1" si="22"/>
        <v>0</v>
      </c>
      <c r="AW17" s="17" t="b">
        <f t="shared" ca="1" si="23"/>
        <v>1</v>
      </c>
      <c r="AX17" s="14" t="b">
        <f t="array" aca="1" ref="AX17" ca="1">IF(H17,N17&gt;0,"")</f>
        <v>1</v>
      </c>
      <c r="AY17" s="17" t="str">
        <f t="shared" ca="1" si="24"/>
        <v>C3:C4</v>
      </c>
      <c r="AZ17" s="17" t="b">
        <f t="array" aca="1" ref="AZ17" ca="1">IF(AY17&lt;&gt;"",SUM(1*ISERROR(MATCH(INDIRECT(AY17),INDIRECT(K17),0)))=0,"")</f>
        <v>1</v>
      </c>
      <c r="BA17" s="17" t="b">
        <f t="shared" ca="1" si="25"/>
        <v>1</v>
      </c>
      <c r="BB17" s="17" t="b">
        <v>0</v>
      </c>
      <c r="BC17" s="17" t="b">
        <f t="shared" ca="1" si="236"/>
        <v>1</v>
      </c>
      <c r="BD17" s="17" t="b">
        <f t="shared" ca="1" si="237"/>
        <v>0</v>
      </c>
      <c r="BE17" s="17" t="b">
        <f t="shared" ca="1" si="238"/>
        <v>0</v>
      </c>
      <c r="BF17" s="17" t="b">
        <f t="shared" ca="1" si="239"/>
        <v>0</v>
      </c>
      <c r="BG17" s="17" t="b">
        <f t="shared" ca="1" si="240"/>
        <v>0</v>
      </c>
      <c r="BH17" s="17" t="b">
        <f t="shared" ca="1" si="241"/>
        <v>1</v>
      </c>
      <c r="BI17" s="17">
        <f t="shared" ca="1" si="242"/>
        <v>2</v>
      </c>
      <c r="BJ17" s="17" t="b">
        <f t="shared" ca="1" si="243"/>
        <v>0</v>
      </c>
      <c r="BK17" s="17" t="str">
        <f t="shared" ca="1" si="28"/>
        <v/>
      </c>
      <c r="BL17" s="17" t="str">
        <f t="shared" ca="1" si="29"/>
        <v/>
      </c>
      <c r="BM17" s="17" t="str">
        <f t="shared" ca="1" si="30"/>
        <v>F</v>
      </c>
      <c r="BN17" s="17" t="str">
        <f t="shared" ca="1" si="31"/>
        <v>F</v>
      </c>
      <c r="BO17" s="17" t="str">
        <f t="shared" ca="1" si="244"/>
        <v>D</v>
      </c>
      <c r="BP17" s="14" t="b">
        <f t="shared" ca="1" si="245"/>
        <v>1</v>
      </c>
      <c r="BQ17" s="15">
        <v>1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246"/>
        <v/>
      </c>
      <c r="DE17" s="14" t="str">
        <f t="shared" ca="1" si="247"/>
        <v/>
      </c>
      <c r="DF17" s="14" t="str">
        <f t="shared" ca="1" si="248"/>
        <v/>
      </c>
      <c r="DG17" s="14" t="str">
        <f t="shared" ca="1" si="249"/>
        <v/>
      </c>
      <c r="DH17" s="14" t="str">
        <f t="shared" ca="1" si="250"/>
        <v/>
      </c>
      <c r="DI17" s="14" t="str">
        <f t="shared" ca="1" si="251"/>
        <v/>
      </c>
      <c r="DJ17" s="14" t="str">
        <f t="shared" ca="1" si="252"/>
        <v/>
      </c>
      <c r="DK17" s="14" t="str">
        <f t="shared" ca="1" si="253"/>
        <v/>
      </c>
      <c r="DL17" s="14" t="str">
        <f t="shared" ca="1" si="63"/>
        <v/>
      </c>
      <c r="DM17" s="14" t="str">
        <f t="shared" ca="1" si="254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255"/>
        <v/>
      </c>
      <c r="DP17" s="14" t="str">
        <f t="shared" ca="1" si="256"/>
        <v/>
      </c>
      <c r="DQ17" s="14" t="str">
        <f t="shared" ca="1" si="257"/>
        <v/>
      </c>
      <c r="DR17" s="14" t="str">
        <f t="shared" ca="1" si="34"/>
        <v/>
      </c>
      <c r="DS17" s="14" t="str">
        <f t="shared" ca="1" si="35"/>
        <v/>
      </c>
      <c r="DZ17" s="14" t="b">
        <f t="shared" ca="1" si="258"/>
        <v>0</v>
      </c>
      <c r="EA17" s="14" t="str">
        <f t="shared" ca="1" si="36"/>
        <v>Place of birth characteristics (q_8b)</v>
      </c>
      <c r="EB17" s="14" t="str">
        <f t="shared" ca="1" si="259"/>
        <v xml:space="preserve">Values must be limited to predefinied list. </v>
      </c>
      <c r="EC17" s="14" t="str">
        <f t="shared" ca="1" si="37"/>
        <v xml:space="preserve">Place of birth characteristics (q_8b): Values must be limited to predefinied list. </v>
      </c>
      <c r="ED17" s="14" t="str">
        <f t="shared" ca="1" si="38"/>
        <v/>
      </c>
      <c r="EE17" s="14" t="str">
        <f t="shared" ca="1" si="39"/>
        <v>Values must be limited to predefinied list</v>
      </c>
      <c r="EF17" s="14" t="str">
        <f t="shared" ca="1" si="260"/>
        <v/>
      </c>
      <c r="EG17" s="14" t="str">
        <f t="shared" ca="1" si="261"/>
        <v/>
      </c>
      <c r="EM17" s="14" t="b">
        <f t="shared" ca="1" si="262"/>
        <v>1</v>
      </c>
      <c r="EN17" s="14">
        <f t="shared" ca="1" si="40"/>
        <v>13</v>
      </c>
      <c r="EO17" s="14" t="str">
        <f t="shared" ca="1" si="41"/>
        <v>q_8b</v>
      </c>
      <c r="EP17" s="14" t="str">
        <f t="shared" ca="1" si="263"/>
        <v xml:space="preserve">Place of birth characteristics (q_8b): Values must be limited to predefinied list. </v>
      </c>
      <c r="EQ17" s="14" t="str">
        <f t="shared" ca="1" si="264"/>
        <v/>
      </c>
    </row>
    <row r="18" spans="2:147" s="14" customFormat="1">
      <c r="B18" s="14" t="str">
        <f t="shared" ca="1" si="225"/>
        <v/>
      </c>
      <c r="C18" s="14">
        <f t="shared" ca="1" si="226"/>
        <v>14</v>
      </c>
      <c r="D18" s="14">
        <f t="shared" si="227"/>
        <v>16</v>
      </c>
      <c r="E18" s="14" t="str">
        <f t="shared" ca="1" si="0"/>
        <v>N</v>
      </c>
      <c r="F18" s="14" t="str">
        <f t="shared" ca="1" si="1"/>
        <v>q_9a</v>
      </c>
      <c r="G18" s="14" t="str">
        <f t="shared" ca="1" si="2"/>
        <v>Mother's Place of birth</v>
      </c>
      <c r="H18" s="14" t="b">
        <f t="shared" ca="1" si="228"/>
        <v>1</v>
      </c>
      <c r="I18" s="14" t="str">
        <f ca="1">IF($H18,ADDRESS(3,(D18+1)*2-1,4,,"["&amp;wew!$G$7&amp;"]"&amp;_sheetname_labels)&amp;":"&amp;ADDRESS(2+ster!$B$20,(D18+1)*2-1,4),"")</f>
        <v>[DBTemplate.xlsm]labels!AG3:AG61</v>
      </c>
      <c r="J18" s="14">
        <f t="array" aca="1" ref="J18" ca="1">IF(H18,MAX(0,MAX(IF(INDIRECT(I18)&lt;&gt;"",ROW(INDIRECT(I18)),""))-2),"")</f>
        <v>5</v>
      </c>
      <c r="K18" s="14" t="str">
        <f ca="1">IF($H18,IF($J18&gt;0,ADDRESS(3,(D18+1)*2-1,4,,"["&amp;wew!$G$7&amp;"]"&amp;_sheetname_labels)&amp;":"&amp;ADDRESS(2+J18,(D18+1)*2-1,4),""),"")</f>
        <v>[DBTemplate.xlsm]labels!AG3:AG7</v>
      </c>
      <c r="L18" s="14" t="str">
        <f ca="1">IF($H18,IF($J18&gt;0,ADDRESS(3,(D18+1)*2,4,,"["&amp;wew!$G$7&amp;"]"&amp;_sheetname_labels)&amp;":"&amp;ADDRESS(2+J18,(D18+1)*2,4),""),"")</f>
        <v>[DBTemplate.xlsm]labels!AH3:AH7</v>
      </c>
      <c r="M18" s="14">
        <f t="shared" ca="1" si="229"/>
        <v>0</v>
      </c>
      <c r="N18" s="14">
        <f t="shared" ca="1" si="4"/>
        <v>5</v>
      </c>
      <c r="O18" s="14" t="str">
        <f t="shared" ca="1" si="230"/>
        <v>q_9a</v>
      </c>
      <c r="P18" s="14" t="str">
        <f t="shared" ca="1" si="231"/>
        <v>Mother's Place of birth</v>
      </c>
      <c r="Q18" s="14" t="str">
        <f ca="1">IF($BP18,ADDRESS(3,D18+1,4,,"["&amp;wew!$G$7&amp;"]"&amp;_sheetname_dataframe)&amp;":"&amp;ADDRESS(2+ster!$C$14,D18+1,4),"")</f>
        <v>[DBTemplate.xlsm]data_frame!Q3:Q3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1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0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1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5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5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1</v>
      </c>
      <c r="AC18" s="17">
        <f t="array" aca="1" ref="AC18" ca="1">IF(H18,W18-AB18,"")</f>
        <v>0</v>
      </c>
      <c r="AD18" s="17">
        <f t="shared" ca="1" si="232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233"/>
        <v>1</v>
      </c>
      <c r="AM18" s="17" t="b">
        <f t="shared" ca="1" si="234"/>
        <v>0</v>
      </c>
      <c r="AN18" s="17">
        <f t="shared" ca="1" si="235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17"/>
        <v>0</v>
      </c>
      <c r="AR18" s="17" t="b">
        <f t="shared" ca="1" si="18"/>
        <v>1</v>
      </c>
      <c r="AS18" s="17" t="b">
        <f t="shared" ca="1" si="19"/>
        <v>0</v>
      </c>
      <c r="AT18" s="17" t="b">
        <f t="shared" ca="1" si="20"/>
        <v>0</v>
      </c>
      <c r="AU18" s="17" t="b">
        <f t="shared" ca="1" si="21"/>
        <v>1</v>
      </c>
      <c r="AV18" s="17" t="b">
        <f t="shared" ca="1" si="22"/>
        <v>0</v>
      </c>
      <c r="AW18" s="17" t="b">
        <f t="shared" ca="1" si="23"/>
        <v>1</v>
      </c>
      <c r="AX18" s="14" t="b">
        <f t="array" aca="1" ref="AX18" ca="1">IF(H18,N18&gt;0,"")</f>
        <v>1</v>
      </c>
      <c r="AY18" s="17" t="str">
        <f t="shared" ca="1" si="24"/>
        <v>C3:C7</v>
      </c>
      <c r="AZ18" s="17" t="b">
        <f t="array" aca="1" ref="AZ18" ca="1">IF(AY18&lt;&gt;"",SUM(1*ISERROR(MATCH(INDIRECT(AY18),INDIRECT(K18),0)))=0,"")</f>
        <v>1</v>
      </c>
      <c r="BA18" s="17" t="b">
        <f t="shared" ca="1" si="25"/>
        <v>1</v>
      </c>
      <c r="BB18" s="17" t="b">
        <v>0</v>
      </c>
      <c r="BC18" s="17" t="b">
        <f t="shared" ca="1" si="236"/>
        <v>1</v>
      </c>
      <c r="BD18" s="17" t="b">
        <f t="shared" ca="1" si="237"/>
        <v>0</v>
      </c>
      <c r="BE18" s="17" t="b">
        <f t="shared" ca="1" si="238"/>
        <v>0</v>
      </c>
      <c r="BF18" s="17" t="b">
        <f t="shared" ca="1" si="239"/>
        <v>0</v>
      </c>
      <c r="BG18" s="17" t="b">
        <f t="shared" ca="1" si="240"/>
        <v>0</v>
      </c>
      <c r="BH18" s="17" t="b">
        <f t="shared" ca="1" si="241"/>
        <v>1</v>
      </c>
      <c r="BI18" s="17">
        <f t="shared" ca="1" si="242"/>
        <v>2</v>
      </c>
      <c r="BJ18" s="17" t="b">
        <f t="shared" ca="1" si="243"/>
        <v>0</v>
      </c>
      <c r="BK18" s="17" t="str">
        <f t="shared" ca="1" si="28"/>
        <v/>
      </c>
      <c r="BL18" s="17" t="str">
        <f t="shared" ca="1" si="29"/>
        <v/>
      </c>
      <c r="BM18" s="17" t="str">
        <f t="shared" ca="1" si="30"/>
        <v>F</v>
      </c>
      <c r="BN18" s="17" t="str">
        <f t="shared" ca="1" si="31"/>
        <v>F</v>
      </c>
      <c r="BO18" s="17" t="str">
        <f t="shared" ca="1" si="244"/>
        <v>O</v>
      </c>
      <c r="BP18" s="14" t="b">
        <f t="shared" ca="1" si="245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246"/>
        <v/>
      </c>
      <c r="DE18" s="14" t="str">
        <f t="shared" ca="1" si="247"/>
        <v/>
      </c>
      <c r="DF18" s="14" t="str">
        <f t="shared" ca="1" si="248"/>
        <v/>
      </c>
      <c r="DG18" s="14" t="str">
        <f t="shared" ca="1" si="249"/>
        <v/>
      </c>
      <c r="DH18" s="14" t="str">
        <f t="shared" ca="1" si="250"/>
        <v/>
      </c>
      <c r="DI18" s="14" t="str">
        <f t="shared" ca="1" si="251"/>
        <v/>
      </c>
      <c r="DJ18" s="14" t="str">
        <f t="shared" ca="1" si="252"/>
        <v/>
      </c>
      <c r="DK18" s="14" t="str">
        <f t="shared" ca="1" si="253"/>
        <v/>
      </c>
      <c r="DL18" s="14" t="str">
        <f t="shared" ca="1" si="63"/>
        <v/>
      </c>
      <c r="DM18" s="14" t="str">
        <f t="shared" ca="1" si="254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255"/>
        <v/>
      </c>
      <c r="DP18" s="14" t="str">
        <f t="shared" ca="1" si="256"/>
        <v/>
      </c>
      <c r="DQ18" s="14" t="str">
        <f t="shared" ca="1" si="257"/>
        <v/>
      </c>
      <c r="DR18" s="14" t="str">
        <f t="shared" ca="1" si="34"/>
        <v/>
      </c>
      <c r="DS18" s="14" t="str">
        <f t="shared" ca="1" si="35"/>
        <v/>
      </c>
      <c r="DZ18" s="14" t="b">
        <f t="shared" ca="1" si="258"/>
        <v>0</v>
      </c>
      <c r="EA18" s="14" t="str">
        <f t="shared" ca="1" si="36"/>
        <v>Mother's Place of birth (q_9a)</v>
      </c>
      <c r="EB18" s="14" t="str">
        <f t="shared" ca="1" si="259"/>
        <v xml:space="preserve">Values must be limited to predefinied list. </v>
      </c>
      <c r="EC18" s="14" t="str">
        <f t="shared" ca="1" si="37"/>
        <v xml:space="preserve">Mother's Place of birth (q_9a): Values must be limited to predefinied list. </v>
      </c>
      <c r="ED18" s="14" t="str">
        <f t="shared" ca="1" si="38"/>
        <v/>
      </c>
      <c r="EE18" s="14" t="str">
        <f t="shared" ca="1" si="39"/>
        <v>Values must be limited to predefinied list</v>
      </c>
      <c r="EF18" s="14" t="str">
        <f t="shared" ca="1" si="260"/>
        <v/>
      </c>
      <c r="EG18" s="14" t="str">
        <f t="shared" ca="1" si="261"/>
        <v/>
      </c>
      <c r="EM18" s="14" t="b">
        <f t="shared" ca="1" si="262"/>
        <v>1</v>
      </c>
      <c r="EN18" s="14">
        <f t="shared" ca="1" si="40"/>
        <v>14</v>
      </c>
      <c r="EO18" s="14" t="str">
        <f t="shared" ca="1" si="41"/>
        <v>q_9a</v>
      </c>
      <c r="EP18" s="14" t="str">
        <f t="shared" ca="1" si="263"/>
        <v xml:space="preserve">Mother's Place of birth (q_9a): Values must be limited to predefinied list. </v>
      </c>
      <c r="EQ18" s="14" t="str">
        <f t="shared" ca="1" si="264"/>
        <v/>
      </c>
    </row>
    <row r="19" spans="2:147" s="14" customFormat="1">
      <c r="B19" s="14" t="str">
        <f t="shared" ca="1" si="225"/>
        <v/>
      </c>
      <c r="C19" s="14">
        <f t="shared" ca="1" si="226"/>
        <v>15</v>
      </c>
      <c r="D19" s="14">
        <f t="shared" si="227"/>
        <v>17</v>
      </c>
      <c r="E19" s="14" t="str">
        <f t="shared" ca="1" si="0"/>
        <v>D</v>
      </c>
      <c r="F19" s="14" t="str">
        <f t="shared" ca="1" si="1"/>
        <v>q_9b</v>
      </c>
      <c r="G19" s="14" t="str">
        <f t="shared" ca="1" si="2"/>
        <v>Mother's Place of birth characteristics</v>
      </c>
      <c r="H19" s="14" t="b">
        <f t="shared" ca="1" si="228"/>
        <v>1</v>
      </c>
      <c r="I19" s="14" t="str">
        <f ca="1">IF($H19,ADDRESS(3,(D19+1)*2-1,4,,"["&amp;wew!$G$7&amp;"]"&amp;_sheetname_labels)&amp;":"&amp;ADDRESS(2+ster!$B$20,(D19+1)*2-1,4),"")</f>
        <v>[DBTemplate.xlsm]labels!AI3:AI61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[DBTemplate.xlsm]labels!AI3:AI4</v>
      </c>
      <c r="L19" s="14" t="str">
        <f ca="1">IF($H19,IF($J19&gt;0,ADDRESS(3,(D19+1)*2,4,,"["&amp;wew!$G$7&amp;"]"&amp;_sheetname_labels)&amp;":"&amp;ADDRESS(2+J19,(D19+1)*2,4),""),"")</f>
        <v>[DBTemplate.xlsm]labels!AJ3:AJ4</v>
      </c>
      <c r="M19" s="14">
        <f t="shared" ca="1" si="229"/>
        <v>0</v>
      </c>
      <c r="N19" s="14">
        <f t="shared" ca="1" si="4"/>
        <v>2</v>
      </c>
      <c r="O19" s="14" t="str">
        <f t="shared" ca="1" si="230"/>
        <v>q_9b</v>
      </c>
      <c r="P19" s="14" t="str">
        <f t="shared" ca="1" si="231"/>
        <v>Mother's Place of birth characteristics</v>
      </c>
      <c r="Q19" s="14" t="str">
        <f ca="1">IF($BP19,ADDRESS(3,D19+1,4,,"["&amp;wew!$G$7&amp;"]"&amp;_sheetname_dataframe)&amp;":"&amp;ADDRESS(2+ster!$C$14,D19+1,4),"")</f>
        <v>[DBTemplate.xlsm]data_frame!R3:R3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1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0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1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2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2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1</v>
      </c>
      <c r="AC19" s="17">
        <f t="array" aca="1" ref="AC19" ca="1">IF(H19,W19-AB19,"")</f>
        <v>0</v>
      </c>
      <c r="AD19" s="17">
        <f t="shared" ca="1" si="232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233"/>
        <v>0</v>
      </c>
      <c r="AM19" s="17" t="b">
        <f t="shared" ca="1" si="234"/>
        <v>0</v>
      </c>
      <c r="AN19" s="17">
        <f t="shared" ca="1" si="235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17"/>
        <v>0</v>
      </c>
      <c r="AR19" s="17" t="b">
        <f t="shared" ca="1" si="18"/>
        <v>1</v>
      </c>
      <c r="AS19" s="17" t="b">
        <f t="shared" ca="1" si="19"/>
        <v>0</v>
      </c>
      <c r="AT19" s="17" t="b">
        <f t="shared" ca="1" si="20"/>
        <v>0</v>
      </c>
      <c r="AU19" s="17" t="b">
        <f t="shared" ca="1" si="21"/>
        <v>1</v>
      </c>
      <c r="AV19" s="17" t="b">
        <f t="shared" ca="1" si="22"/>
        <v>0</v>
      </c>
      <c r="AW19" s="17" t="b">
        <f t="shared" ca="1" si="23"/>
        <v>1</v>
      </c>
      <c r="AX19" s="14" t="b">
        <f t="array" aca="1" ref="AX19" ca="1">IF(H19,N19&gt;0,"")</f>
        <v>1</v>
      </c>
      <c r="AY19" s="17" t="str">
        <f t="shared" ca="1" si="24"/>
        <v>C3:C4</v>
      </c>
      <c r="AZ19" s="17" t="b">
        <f t="array" aca="1" ref="AZ19" ca="1">IF(AY19&lt;&gt;"",SUM(1*ISERROR(MATCH(INDIRECT(AY19),INDIRECT(K19),0)))=0,"")</f>
        <v>1</v>
      </c>
      <c r="BA19" s="17" t="b">
        <f t="shared" ca="1" si="25"/>
        <v>1</v>
      </c>
      <c r="BB19" s="17" t="b">
        <v>0</v>
      </c>
      <c r="BC19" s="17" t="b">
        <f t="shared" ca="1" si="236"/>
        <v>1</v>
      </c>
      <c r="BD19" s="17" t="b">
        <f t="shared" ca="1" si="237"/>
        <v>0</v>
      </c>
      <c r="BE19" s="17" t="b">
        <f t="shared" ca="1" si="238"/>
        <v>0</v>
      </c>
      <c r="BF19" s="17" t="b">
        <f t="shared" ca="1" si="239"/>
        <v>0</v>
      </c>
      <c r="BG19" s="17" t="b">
        <f t="shared" ca="1" si="240"/>
        <v>0</v>
      </c>
      <c r="BH19" s="17" t="b">
        <f t="shared" ca="1" si="241"/>
        <v>1</v>
      </c>
      <c r="BI19" s="17">
        <f t="shared" ca="1" si="242"/>
        <v>2</v>
      </c>
      <c r="BJ19" s="17" t="b">
        <f t="shared" ca="1" si="243"/>
        <v>0</v>
      </c>
      <c r="BK19" s="17" t="str">
        <f t="shared" ca="1" si="28"/>
        <v/>
      </c>
      <c r="BL19" s="17" t="str">
        <f t="shared" ca="1" si="29"/>
        <v/>
      </c>
      <c r="BM19" s="17" t="str">
        <f t="shared" ca="1" si="30"/>
        <v>F</v>
      </c>
      <c r="BN19" s="17" t="str">
        <f t="shared" ca="1" si="31"/>
        <v>F</v>
      </c>
      <c r="BO19" s="17" t="str">
        <f t="shared" ca="1" si="244"/>
        <v>D</v>
      </c>
      <c r="BP19" s="14" t="b">
        <f t="shared" ca="1" si="245"/>
        <v>1</v>
      </c>
      <c r="BQ19" s="15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246"/>
        <v/>
      </c>
      <c r="DE19" s="14" t="str">
        <f t="shared" ca="1" si="247"/>
        <v/>
      </c>
      <c r="DF19" s="14" t="str">
        <f t="shared" ca="1" si="248"/>
        <v/>
      </c>
      <c r="DG19" s="14" t="str">
        <f t="shared" ca="1" si="249"/>
        <v/>
      </c>
      <c r="DH19" s="14" t="str">
        <f t="shared" ca="1" si="250"/>
        <v/>
      </c>
      <c r="DI19" s="14" t="str">
        <f t="shared" ca="1" si="251"/>
        <v/>
      </c>
      <c r="DJ19" s="14" t="str">
        <f t="shared" ca="1" si="252"/>
        <v/>
      </c>
      <c r="DK19" s="14" t="str">
        <f t="shared" ca="1" si="253"/>
        <v/>
      </c>
      <c r="DL19" s="14" t="str">
        <f t="shared" ca="1" si="63"/>
        <v/>
      </c>
      <c r="DM19" s="14" t="str">
        <f t="shared" ca="1" si="254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255"/>
        <v/>
      </c>
      <c r="DP19" s="14" t="str">
        <f t="shared" ca="1" si="256"/>
        <v/>
      </c>
      <c r="DQ19" s="14" t="str">
        <f t="shared" ca="1" si="257"/>
        <v/>
      </c>
      <c r="DR19" s="14" t="str">
        <f t="shared" ca="1" si="34"/>
        <v/>
      </c>
      <c r="DS19" s="14" t="str">
        <f t="shared" ca="1" si="35"/>
        <v/>
      </c>
      <c r="DZ19" s="14" t="b">
        <f t="shared" ca="1" si="258"/>
        <v>0</v>
      </c>
      <c r="EA19" s="14" t="str">
        <f t="shared" ca="1" si="36"/>
        <v>Mother's Place of birth characteristics (q_9b)</v>
      </c>
      <c r="EB19" s="14" t="str">
        <f t="shared" ca="1" si="259"/>
        <v xml:space="preserve">Values must be limited to predefinied list. </v>
      </c>
      <c r="EC19" s="14" t="str">
        <f t="shared" ca="1" si="37"/>
        <v xml:space="preserve">Mother's Place of birth characteristics (q_9b): Values must be limited to predefinied list. </v>
      </c>
      <c r="ED19" s="14" t="str">
        <f t="shared" ca="1" si="38"/>
        <v/>
      </c>
      <c r="EE19" s="14" t="str">
        <f t="shared" ca="1" si="39"/>
        <v>Values must be limited to predefinied list</v>
      </c>
      <c r="EF19" s="14" t="str">
        <f t="shared" ca="1" si="260"/>
        <v/>
      </c>
      <c r="EG19" s="14" t="str">
        <f t="shared" ca="1" si="261"/>
        <v/>
      </c>
      <c r="EM19" s="14" t="b">
        <f t="shared" ca="1" si="262"/>
        <v>1</v>
      </c>
      <c r="EN19" s="14">
        <f t="shared" ca="1" si="40"/>
        <v>15</v>
      </c>
      <c r="EO19" s="14" t="str">
        <f t="shared" ca="1" si="41"/>
        <v>q_9b</v>
      </c>
      <c r="EP19" s="14" t="str">
        <f t="shared" ca="1" si="263"/>
        <v xml:space="preserve">Mother's Place of birth characteristics (q_9b): Values must be limited to predefinied list. </v>
      </c>
      <c r="EQ19" s="14" t="str">
        <f t="shared" ca="1" si="264"/>
        <v/>
      </c>
    </row>
    <row r="20" spans="2:147" s="14" customFormat="1">
      <c r="B20" s="14" t="str">
        <f t="shared" ca="1" si="225"/>
        <v/>
      </c>
      <c r="C20" s="14">
        <f t="shared" ca="1" si="226"/>
        <v>16</v>
      </c>
      <c r="D20" s="14">
        <f t="shared" si="227"/>
        <v>18</v>
      </c>
      <c r="E20" s="14" t="str">
        <f t="shared" ca="1" si="0"/>
        <v>N</v>
      </c>
      <c r="F20" s="14" t="str">
        <f t="shared" ca="1" si="1"/>
        <v>q_10a</v>
      </c>
      <c r="G20" s="14" t="str">
        <f t="shared" ca="1" si="2"/>
        <v>Father's Place of birth</v>
      </c>
      <c r="H20" s="14" t="b">
        <f t="shared" ca="1" si="228"/>
        <v>1</v>
      </c>
      <c r="I20" s="14" t="str">
        <f ca="1">IF($H20,ADDRESS(3,(D20+1)*2-1,4,,"["&amp;wew!$G$7&amp;"]"&amp;_sheetname_labels)&amp;":"&amp;ADDRESS(2+ster!$B$20,(D20+1)*2-1,4),"")</f>
        <v>[DBTemplate.xlsm]labels!AK3:AK61</v>
      </c>
      <c r="J20" s="14">
        <f t="array" aca="1" ref="J20" ca="1">IF(H20,MAX(0,MAX(IF(INDIRECT(I20)&lt;&gt;"",ROW(INDIRECT(I20)),""))-2),"")</f>
        <v>5</v>
      </c>
      <c r="K20" s="14" t="str">
        <f ca="1">IF($H20,IF($J20&gt;0,ADDRESS(3,(D20+1)*2-1,4,,"["&amp;wew!$G$7&amp;"]"&amp;_sheetname_labels)&amp;":"&amp;ADDRESS(2+J20,(D20+1)*2-1,4),""),"")</f>
        <v>[DBTemplate.xlsm]labels!AK3:AK7</v>
      </c>
      <c r="L20" s="14" t="str">
        <f ca="1">IF($H20,IF($J20&gt;0,ADDRESS(3,(D20+1)*2,4,,"["&amp;wew!$G$7&amp;"]"&amp;_sheetname_labels)&amp;":"&amp;ADDRESS(2+J20,(D20+1)*2,4),""),"")</f>
        <v>[DBTemplate.xlsm]labels!AL3:AL7</v>
      </c>
      <c r="M20" s="14">
        <f t="shared" ca="1" si="229"/>
        <v>0</v>
      </c>
      <c r="N20" s="14">
        <f t="shared" ca="1" si="4"/>
        <v>5</v>
      </c>
      <c r="O20" s="14" t="str">
        <f t="shared" ca="1" si="230"/>
        <v>q_10a</v>
      </c>
      <c r="P20" s="14" t="str">
        <f t="shared" ca="1" si="231"/>
        <v>Father's Place of birth</v>
      </c>
      <c r="Q20" s="14" t="str">
        <f ca="1">IF($BP20,ADDRESS(3,D20+1,4,,"["&amp;wew!$G$7&amp;"]"&amp;_sheetname_dataframe)&amp;":"&amp;ADDRESS(2+ster!$C$14,D20+1,4),"")</f>
        <v>[DBTemplate.xlsm]data_frame!S3:S3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1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1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4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4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1</v>
      </c>
      <c r="AC20" s="17">
        <f t="array" aca="1" ref="AC20" ca="1">IF(H20,W20-AB20,"")</f>
        <v>0</v>
      </c>
      <c r="AD20" s="17">
        <f t="shared" ca="1" si="232"/>
        <v>1</v>
      </c>
      <c r="AE20" s="17" t="b">
        <f t="shared" ca="1" si="9"/>
        <v>0</v>
      </c>
      <c r="AF20" s="17" t="str">
        <f ca="1">IF(AE20,IF($H20,ADDRESS(3,D20+2,4,,"["&amp;wew!$G$7&amp;"]"&amp;_sheetname_dataframe)&amp;":"&amp;ADDRESS(2+ster!$C$14,D20+2,4),""),"")</f>
        <v/>
      </c>
      <c r="AG20" s="17" t="str">
        <f t="shared" ca="1" si="10"/>
        <v/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ca="1" si="233"/>
        <v>1</v>
      </c>
      <c r="AM20" s="17" t="b">
        <f t="shared" ca="1" si="234"/>
        <v>0</v>
      </c>
      <c r="AN20" s="17">
        <f t="shared" ca="1" si="235"/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17"/>
        <v>0</v>
      </c>
      <c r="AR20" s="17" t="b">
        <f t="shared" ca="1" si="18"/>
        <v>1</v>
      </c>
      <c r="AS20" s="17" t="b">
        <f t="shared" ca="1" si="19"/>
        <v>0</v>
      </c>
      <c r="AT20" s="17" t="b">
        <f t="shared" ca="1" si="20"/>
        <v>0</v>
      </c>
      <c r="AU20" s="17" t="b">
        <f t="shared" ca="1" si="21"/>
        <v>1</v>
      </c>
      <c r="AV20" s="17" t="b">
        <f t="shared" ca="1" si="22"/>
        <v>0</v>
      </c>
      <c r="AW20" s="17" t="b">
        <f t="shared" ca="1" si="23"/>
        <v>1</v>
      </c>
      <c r="AX20" s="14" t="b">
        <f t="array" aca="1" ref="AX20" ca="1">IF(H20,N20&gt;0,"")</f>
        <v>1</v>
      </c>
      <c r="AY20" s="17" t="str">
        <f t="shared" ca="1" si="24"/>
        <v>C3:C7</v>
      </c>
      <c r="AZ20" s="17" t="b">
        <f t="array" aca="1" ref="AZ20" ca="1">IF(AY20&lt;&gt;"",SUM(1*ISERROR(MATCH(INDIRECT(AY20),INDIRECT(K20),0)))=0,"")</f>
        <v>1</v>
      </c>
      <c r="BA20" s="17" t="b">
        <f t="shared" ca="1" si="25"/>
        <v>1</v>
      </c>
      <c r="BB20" s="17" t="b">
        <v>0</v>
      </c>
      <c r="BC20" s="17" t="b">
        <f t="shared" ca="1" si="236"/>
        <v>1</v>
      </c>
      <c r="BD20" s="17" t="b">
        <f t="shared" ca="1" si="237"/>
        <v>0</v>
      </c>
      <c r="BE20" s="17" t="b">
        <f t="shared" ca="1" si="238"/>
        <v>0</v>
      </c>
      <c r="BF20" s="17" t="b">
        <f t="shared" ca="1" si="239"/>
        <v>0</v>
      </c>
      <c r="BG20" s="17" t="b">
        <f t="shared" ca="1" si="240"/>
        <v>0</v>
      </c>
      <c r="BH20" s="17" t="b">
        <f t="shared" ca="1" si="241"/>
        <v>1</v>
      </c>
      <c r="BI20" s="17">
        <f t="shared" ca="1" si="242"/>
        <v>2</v>
      </c>
      <c r="BJ20" s="17" t="b">
        <f t="shared" ca="1" si="243"/>
        <v>0</v>
      </c>
      <c r="BK20" s="17" t="str">
        <f t="shared" ca="1" si="28"/>
        <v/>
      </c>
      <c r="BL20" s="17" t="str">
        <f t="shared" ca="1" si="29"/>
        <v/>
      </c>
      <c r="BM20" s="17" t="str">
        <f t="shared" ca="1" si="30"/>
        <v>F</v>
      </c>
      <c r="BN20" s="17" t="str">
        <f t="shared" ca="1" si="31"/>
        <v>F</v>
      </c>
      <c r="BO20" s="17" t="str">
        <f t="shared" ca="1" si="244"/>
        <v>O</v>
      </c>
      <c r="BP20" s="14" t="b">
        <f t="shared" ca="1" si="245"/>
        <v>1</v>
      </c>
      <c r="BQ20" s="15">
        <v>1</v>
      </c>
      <c r="BV20" s="14">
        <v>1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</v>
      </c>
      <c r="DD20" s="14" t="str">
        <f t="shared" ca="1" si="246"/>
        <v/>
      </c>
      <c r="DE20" s="14" t="str">
        <f t="shared" ca="1" si="247"/>
        <v/>
      </c>
      <c r="DF20" s="14" t="str">
        <f t="shared" ca="1" si="248"/>
        <v/>
      </c>
      <c r="DG20" s="14" t="str">
        <f t="shared" ca="1" si="249"/>
        <v/>
      </c>
      <c r="DH20" s="14" t="str">
        <f t="shared" ca="1" si="250"/>
        <v/>
      </c>
      <c r="DI20" s="14" t="str">
        <f t="shared" ca="1" si="251"/>
        <v/>
      </c>
      <c r="DJ20" s="14" t="str">
        <f t="shared" ca="1" si="252"/>
        <v/>
      </c>
      <c r="DK20" s="14" t="str">
        <f t="shared" ca="1" si="253"/>
        <v/>
      </c>
      <c r="DL20" s="14" t="str">
        <f t="shared" ca="1" si="63"/>
        <v/>
      </c>
      <c r="DM20" s="14" t="str">
        <f t="shared" ca="1" si="254"/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ca="1" si="255"/>
        <v/>
      </c>
      <c r="DP20" s="14" t="str">
        <f t="shared" ca="1" si="256"/>
        <v/>
      </c>
      <c r="DQ20" s="14" t="str">
        <f t="shared" ca="1" si="257"/>
        <v/>
      </c>
      <c r="DR20" s="14" t="str">
        <f t="shared" ca="1" si="34"/>
        <v/>
      </c>
      <c r="DS20" s="14" t="str">
        <f t="shared" ca="1" si="35"/>
        <v/>
      </c>
      <c r="DZ20" s="14" t="b">
        <f t="shared" ca="1" si="258"/>
        <v>0</v>
      </c>
      <c r="EA20" s="14" t="str">
        <f t="shared" ca="1" si="36"/>
        <v>Father's Place of birth (q_10a)</v>
      </c>
      <c r="EB20" s="14" t="str">
        <f t="shared" ca="1" si="259"/>
        <v xml:space="preserve">Values must be limited to predefinied list. </v>
      </c>
      <c r="EC20" s="14" t="str">
        <f t="shared" ca="1" si="37"/>
        <v xml:space="preserve">Father's Place of birth (q_10a): Values must be limited to predefinied list. </v>
      </c>
      <c r="ED20" s="14" t="str">
        <f t="shared" ca="1" si="38"/>
        <v/>
      </c>
      <c r="EE20" s="14" t="str">
        <f t="shared" ca="1" si="39"/>
        <v>Values must be limited to predefinied list</v>
      </c>
      <c r="EF20" s="14" t="str">
        <f t="shared" ca="1" si="260"/>
        <v/>
      </c>
      <c r="EG20" s="14" t="str">
        <f t="shared" ca="1" si="261"/>
        <v/>
      </c>
      <c r="EM20" s="14" t="b">
        <f t="shared" ca="1" si="262"/>
        <v>1</v>
      </c>
      <c r="EN20" s="14">
        <f t="shared" ca="1" si="40"/>
        <v>16</v>
      </c>
      <c r="EO20" s="14" t="str">
        <f t="shared" ca="1" si="41"/>
        <v>q_10a</v>
      </c>
      <c r="EP20" s="14" t="str">
        <f t="shared" ca="1" si="263"/>
        <v xml:space="preserve">Father's Place of birth (q_10a): Values must be limited to predefinied list. </v>
      </c>
      <c r="EQ20" s="14" t="str">
        <f t="shared" ca="1" si="264"/>
        <v/>
      </c>
    </row>
    <row r="21" spans="2:147" s="14" customFormat="1">
      <c r="B21" s="14" t="str">
        <f t="shared" ca="1" si="225"/>
        <v/>
      </c>
      <c r="C21" s="14">
        <f t="shared" ca="1" si="226"/>
        <v>17</v>
      </c>
      <c r="D21" s="14">
        <f t="shared" si="227"/>
        <v>19</v>
      </c>
      <c r="E21" s="14" t="str">
        <f t="shared" ca="1" si="0"/>
        <v>D</v>
      </c>
      <c r="F21" s="14" t="str">
        <f t="shared" ca="1" si="1"/>
        <v>q_10b</v>
      </c>
      <c r="G21" s="14" t="str">
        <f t="shared" ca="1" si="2"/>
        <v>Father's Place of birth characteristics</v>
      </c>
      <c r="H21" s="14" t="b">
        <f t="shared" ca="1" si="228"/>
        <v>1</v>
      </c>
      <c r="I21" s="14" t="str">
        <f ca="1">IF($H21,ADDRESS(3,(D21+1)*2-1,4,,"["&amp;wew!$G$7&amp;"]"&amp;_sheetname_labels)&amp;":"&amp;ADDRESS(2+ster!$B$20,(D21+1)*2-1,4),"")</f>
        <v>[DBTemplate.xlsm]labels!AM3:AM61</v>
      </c>
      <c r="J21" s="14">
        <f t="array" aca="1" ref="J21" ca="1">IF(H21,MAX(0,MAX(IF(INDIRECT(I21)&lt;&gt;"",ROW(INDIRECT(I21)),""))-2),"")</f>
        <v>2</v>
      </c>
      <c r="K21" s="14" t="str">
        <f ca="1">IF($H21,IF($J21&gt;0,ADDRESS(3,(D21+1)*2-1,4,,"["&amp;wew!$G$7&amp;"]"&amp;_sheetname_labels)&amp;":"&amp;ADDRESS(2+J21,(D21+1)*2-1,4),""),"")</f>
        <v>[DBTemplate.xlsm]labels!AM3:AM4</v>
      </c>
      <c r="L21" s="14" t="str">
        <f ca="1">IF($H21,IF($J21&gt;0,ADDRESS(3,(D21+1)*2,4,,"["&amp;wew!$G$7&amp;"]"&amp;_sheetname_labels)&amp;":"&amp;ADDRESS(2+J21,(D21+1)*2,4),""),"")</f>
        <v>[DBTemplate.xlsm]labels!AN3:AN4</v>
      </c>
      <c r="M21" s="14">
        <f t="shared" ca="1" si="229"/>
        <v>0</v>
      </c>
      <c r="N21" s="14">
        <f t="shared" ca="1" si="4"/>
        <v>2</v>
      </c>
      <c r="O21" s="14" t="str">
        <f t="shared" ca="1" si="230"/>
        <v>q_10b</v>
      </c>
      <c r="P21" s="14" t="str">
        <f t="shared" ca="1" si="231"/>
        <v>Father's Place of birth characteristics</v>
      </c>
      <c r="Q21" s="14" t="str">
        <f ca="1">IF($BP21,ADDRESS(3,D21+1,4,,"["&amp;wew!$G$7&amp;"]"&amp;_sheetname_dataframe)&amp;":"&amp;ADDRESS(2+ster!$C$14,D21+1,4),"")</f>
        <v>[DBTemplate.xlsm]data_frame!T3:T3</v>
      </c>
      <c r="R21" s="14" t="str">
        <f>IF($BP21,IF(MID(_xll.FORMULATEXT(INDEX(INDIRECT(Q21),1)),1,1)="=", _xll.FORMULATEXT(INDEX(INDIRECT(Q21),1),2,TRUE),""),"")</f>
        <v/>
      </c>
      <c r="S21" s="14">
        <f t="array" aca="1" ref="S21" ca="1">IF(H21,SUM(IF((IFERROR(INDIRECT(Q21)&lt;&gt;"",FALSE))*(INDIRECT(ster!$D$14)&lt;&gt;""),1,0)),"")</f>
        <v>1</v>
      </c>
      <c r="T21" s="14">
        <f t="array" aca="1" ref="T21" ca="1">IF(H21,IF(M21&gt;0,SUM(IFERROR(1*(MATCH(INDIRECT(Q21),INDIRECT(K21),0)&gt;0),0)*(INDIRECT(ster!$D$14)&lt;&gt;"")*NOT(ISNUMBER(INDIRECT(Q21)))),0),"")</f>
        <v>0</v>
      </c>
      <c r="U21" s="14">
        <f t="array" aca="1" ref="U21" ca="1">IF(H21,SUM((IFERROR(INDIRECT(Q21)="",FALSE))*(INDIRECT(ster!$D$14)&lt;&gt;"")),"")</f>
        <v>0</v>
      </c>
      <c r="V21" s="14">
        <f t="array" aca="1" ref="V21" ca="1">IF(H21,SUM((IFERROR(INDIRECT(Q21)="#ąś",TRUE))*(INDIRECT(ster!$D$14)&lt;&gt;"")),"")</f>
        <v>0</v>
      </c>
      <c r="W21" s="14">
        <f t="array" aca="1" ref="W21" ca="1">IF(H21,SUM(ISNUMBER(INDIRECT(Q21))*(INDIRECT(ster!$D$14)&lt;&gt;"")),"")</f>
        <v>1</v>
      </c>
      <c r="X21" s="14">
        <f t="array" aca="1" ref="X21" ca="1">IF(AND(H21,W21&gt;0),IF(wew!$B$3,MIN(IF((INDIRECT(ster!$D$14)&lt;&gt;"")*IFERROR(INDIRECT($Q21)&lt;&gt;"",FALSE),IFERROR(INDIRECT($Q21),"X"),"X")),"&lt;włącz podświetlanie wartości&gt;"),"—")</f>
        <v>2</v>
      </c>
      <c r="Y21" s="14">
        <f t="array" aca="1" ref="Y21" ca="1">IF(AND(H21,W21&gt;0),IF(wew!$B$3,MAX(IF((INDIRECT(ster!$D$14)&lt;&gt;"")*IFERROR(INDIRECT($Q21)&lt;&gt;"",FALSE),IFERROR(INDIRECT($Q21),"X"),"X")),"&lt;włącz podświetlanie wartości&gt;"),"—")</f>
        <v>2</v>
      </c>
      <c r="Z21" s="14">
        <f t="shared" ca="1" si="7"/>
        <v>0</v>
      </c>
      <c r="AA21" s="12">
        <f t="shared" ca="1" si="8"/>
        <v>1</v>
      </c>
      <c r="AB21" s="17">
        <f t="array" aca="1" ref="AB21" ca="1">IF(H21,IF(W21&gt;0,SUM((INDIRECT(ster!$D$14)&lt;&gt;"")*IFERROR((INDIRECT(Q21)&lt;&gt;"")*(INDIRECT(Q21)=INT(INDIRECT(Q21))),0)),0),"")</f>
        <v>1</v>
      </c>
      <c r="AC21" s="17">
        <f t="array" aca="1" ref="AC21" ca="1">IF(H21,W21-AB21,"")</f>
        <v>0</v>
      </c>
      <c r="AD21" s="17">
        <f t="shared" ca="1" si="232"/>
        <v>1</v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b">
        <f t="shared" ca="1" si="13"/>
        <v>0</v>
      </c>
      <c r="AL21" s="17" t="b">
        <f t="shared" ca="1" si="233"/>
        <v>0</v>
      </c>
      <c r="AM21" s="17" t="b">
        <f t="shared" ca="1" si="234"/>
        <v>0</v>
      </c>
      <c r="AN21" s="17">
        <f t="shared" ca="1" si="235"/>
        <v>0</v>
      </c>
      <c r="AO21" s="24" t="str">
        <f t="shared" ca="1" si="15"/>
        <v/>
      </c>
      <c r="AP21" s="24" t="str">
        <f t="shared" ca="1" si="16"/>
        <v/>
      </c>
      <c r="AQ21" s="17" t="b">
        <f t="shared" ca="1" si="17"/>
        <v>0</v>
      </c>
      <c r="AR21" s="17" t="b">
        <f t="shared" ca="1" si="18"/>
        <v>1</v>
      </c>
      <c r="AS21" s="17" t="b">
        <f t="shared" ca="1" si="19"/>
        <v>0</v>
      </c>
      <c r="AT21" s="17" t="b">
        <f t="shared" ca="1" si="20"/>
        <v>0</v>
      </c>
      <c r="AU21" s="17" t="b">
        <f t="shared" ca="1" si="21"/>
        <v>1</v>
      </c>
      <c r="AV21" s="17" t="b">
        <f t="shared" ca="1" si="22"/>
        <v>0</v>
      </c>
      <c r="AW21" s="17" t="b">
        <f t="shared" ca="1" si="23"/>
        <v>1</v>
      </c>
      <c r="AX21" s="14" t="b">
        <f t="array" aca="1" ref="AX21" ca="1">IF(H21,N21&gt;0,"")</f>
        <v>1</v>
      </c>
      <c r="AY21" s="17" t="str">
        <f t="shared" ca="1" si="24"/>
        <v>C3:C4</v>
      </c>
      <c r="AZ21" s="17" t="b">
        <f t="array" aca="1" ref="AZ21" ca="1">IF(AY21&lt;&gt;"",SUM(1*ISERROR(MATCH(INDIRECT(AY21),INDIRECT(K21),0)))=0,"")</f>
        <v>1</v>
      </c>
      <c r="BA21" s="17" t="b">
        <f t="shared" ca="1" si="25"/>
        <v>1</v>
      </c>
      <c r="BB21" s="17" t="b">
        <v>0</v>
      </c>
      <c r="BC21" s="17" t="b">
        <f t="shared" ca="1" si="236"/>
        <v>1</v>
      </c>
      <c r="BD21" s="17" t="b">
        <f t="shared" ca="1" si="237"/>
        <v>0</v>
      </c>
      <c r="BE21" s="17" t="b">
        <f t="shared" ca="1" si="238"/>
        <v>0</v>
      </c>
      <c r="BF21" s="17" t="b">
        <f t="shared" ca="1" si="239"/>
        <v>0</v>
      </c>
      <c r="BG21" s="17" t="b">
        <f t="shared" ca="1" si="240"/>
        <v>0</v>
      </c>
      <c r="BH21" s="17" t="b">
        <f t="shared" ca="1" si="241"/>
        <v>1</v>
      </c>
      <c r="BI21" s="17">
        <f t="shared" ca="1" si="242"/>
        <v>2</v>
      </c>
      <c r="BJ21" s="17" t="b">
        <f t="shared" ca="1" si="243"/>
        <v>0</v>
      </c>
      <c r="BK21" s="17" t="str">
        <f t="shared" ca="1" si="28"/>
        <v/>
      </c>
      <c r="BL21" s="17" t="str">
        <f t="shared" ca="1" si="29"/>
        <v/>
      </c>
      <c r="BM21" s="17" t="str">
        <f t="shared" ca="1" si="30"/>
        <v>F</v>
      </c>
      <c r="BN21" s="17" t="str">
        <f t="shared" ca="1" si="31"/>
        <v>F</v>
      </c>
      <c r="BO21" s="17" t="str">
        <f t="shared" ca="1" si="244"/>
        <v>D</v>
      </c>
      <c r="BP21" s="14" t="b">
        <f t="shared" ca="1" si="245"/>
        <v>1</v>
      </c>
      <c r="BQ21" s="15">
        <v>1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ca="1" si="246"/>
        <v/>
      </c>
      <c r="DE21" s="14" t="str">
        <f t="shared" ca="1" si="247"/>
        <v/>
      </c>
      <c r="DF21" s="14" t="str">
        <f t="shared" ca="1" si="248"/>
        <v/>
      </c>
      <c r="DG21" s="14" t="str">
        <f t="shared" ca="1" si="249"/>
        <v/>
      </c>
      <c r="DH21" s="14" t="str">
        <f t="shared" ca="1" si="250"/>
        <v/>
      </c>
      <c r="DI21" s="14" t="str">
        <f t="shared" ca="1" si="251"/>
        <v/>
      </c>
      <c r="DJ21" s="14" t="str">
        <f t="shared" ca="1" si="252"/>
        <v/>
      </c>
      <c r="DK21" s="14" t="str">
        <f t="shared" ca="1" si="253"/>
        <v/>
      </c>
      <c r="DL21" s="14" t="str">
        <f t="shared" ca="1" si="63"/>
        <v/>
      </c>
      <c r="DM21" s="14" t="str">
        <f t="shared" ca="1" si="254"/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ca="1" si="255"/>
        <v/>
      </c>
      <c r="DP21" s="14" t="str">
        <f t="shared" ca="1" si="256"/>
        <v/>
      </c>
      <c r="DQ21" s="14" t="str">
        <f t="shared" ca="1" si="257"/>
        <v/>
      </c>
      <c r="DR21" s="14" t="str">
        <f t="shared" ca="1" si="34"/>
        <v/>
      </c>
      <c r="DS21" s="14" t="str">
        <f t="shared" ca="1" si="35"/>
        <v/>
      </c>
      <c r="DZ21" s="14" t="b">
        <f t="shared" ca="1" si="258"/>
        <v>0</v>
      </c>
      <c r="EA21" s="14" t="str">
        <f t="shared" ca="1" si="36"/>
        <v>Father's Place of birth characteristics (q_10b)</v>
      </c>
      <c r="EB21" s="14" t="str">
        <f t="shared" ca="1" si="259"/>
        <v xml:space="preserve">Values must be limited to predefinied list. </v>
      </c>
      <c r="EC21" s="14" t="str">
        <f t="shared" ca="1" si="37"/>
        <v xml:space="preserve">Father's Place of birth characteristics (q_10b): Values must be limited to predefinied list. </v>
      </c>
      <c r="ED21" s="14" t="str">
        <f t="shared" ca="1" si="38"/>
        <v/>
      </c>
      <c r="EE21" s="14" t="str">
        <f t="shared" ca="1" si="39"/>
        <v>Values must be limited to predefinied list</v>
      </c>
      <c r="EF21" s="14" t="str">
        <f t="shared" ca="1" si="260"/>
        <v/>
      </c>
      <c r="EG21" s="14" t="str">
        <f t="shared" ca="1" si="261"/>
        <v/>
      </c>
      <c r="EM21" s="14" t="b">
        <f t="shared" ca="1" si="262"/>
        <v>1</v>
      </c>
      <c r="EN21" s="14">
        <f t="shared" ca="1" si="40"/>
        <v>17</v>
      </c>
      <c r="EO21" s="14" t="str">
        <f t="shared" ca="1" si="41"/>
        <v>q_10b</v>
      </c>
      <c r="EP21" s="14" t="str">
        <f t="shared" ca="1" si="263"/>
        <v xml:space="preserve">Father's Place of birth characteristics (q_10b): Values must be limited to predefinied list. </v>
      </c>
      <c r="EQ21" s="14" t="str">
        <f t="shared" ca="1" si="264"/>
        <v/>
      </c>
    </row>
    <row r="22" spans="2:147" s="14" customFormat="1">
      <c r="B22" s="14" t="str">
        <f t="shared" ref="B22" ca="1" si="265">DF22</f>
        <v/>
      </c>
      <c r="C22" s="14">
        <f t="shared" ref="C22" ca="1" si="266">IF(OFFSET(B22,-1,COLUMN(VariableExists)-2),OFFSET(B22,-1,1)+1,OFFSET(B22,-1,1))</f>
        <v>18</v>
      </c>
      <c r="D22" s="14">
        <f t="shared" ref="D22" si="267">ROW(A22)-2</f>
        <v>20</v>
      </c>
      <c r="E22" s="14" t="str">
        <f t="shared" ca="1" si="0"/>
        <v>I</v>
      </c>
      <c r="F22" s="14" t="str">
        <f t="shared" ca="1" si="1"/>
        <v>q_11</v>
      </c>
      <c r="G22" s="14" t="str">
        <f t="shared" ca="1" si="2"/>
        <v>Date of 1st Symptoms</v>
      </c>
      <c r="H22" s="14" t="b">
        <f t="shared" ref="H22" ca="1" si="268">IF(INDIRECT(ADDRESS(2,D22+1,,,_sheetname_dataframe))="",FALSE,MID(INDIRECT(ADDRESS(2,D22+1,,,_sheetname_dataframe)),1,1)&lt;&gt;".")</f>
        <v>1</v>
      </c>
      <c r="I22" s="14" t="str">
        <f ca="1">IF($H22,ADDRESS(3,(D22+1)*2-1,4,,"["&amp;wew!$G$7&amp;"]"&amp;_sheetname_labels)&amp;":"&amp;ADDRESS(2+ster!$B$20,(D22+1)*2-1,4),"")</f>
        <v>[DBTemplate.xlsm]labels!AO3:AO61</v>
      </c>
      <c r="J22" s="14">
        <f t="array" aca="1" ref="J22" ca="1">IF(H22,MAX(0,MAX(IF(INDIRECT(I22)&lt;&gt;"",ROW(INDIRECT(I22)),""))-2),"")</f>
        <v>0</v>
      </c>
      <c r="K22" s="14" t="str">
        <f ca="1">IF($H22,IF($J22&gt;0,ADDRESS(3,(D22+1)*2-1,4,,"["&amp;wew!$G$7&amp;"]"&amp;_sheetname_labels)&amp;":"&amp;ADDRESS(2+J22,(D22+1)*2-1,4),""),"")</f>
        <v/>
      </c>
      <c r="L22" s="14" t="str">
        <f ca="1">IF($H22,IF($J22&gt;0,ADDRESS(3,(D22+1)*2,4,,"["&amp;wew!$G$7&amp;"]"&amp;_sheetname_labels)&amp;":"&amp;ADDRESS(2+J22,(D22+1)*2,4),""),"")</f>
        <v/>
      </c>
      <c r="M22" s="14">
        <f t="shared" ref="M22" ca="1" si="269">IF($H22,IF(J22&gt;0,COUNTA(INDIRECT(K22))-COUNT(INDIRECT(K22)),0),"")</f>
        <v>0</v>
      </c>
      <c r="N22" s="14">
        <f t="shared" ca="1" si="4"/>
        <v>0</v>
      </c>
      <c r="O22" s="14" t="str">
        <f t="shared" ref="O22" ca="1" si="270">IF(INDIRECT(ADDRESS(2,D22+1,,,_sheetname_dataframe))="","",INDIRECT(ADDRESS(2,D22+1,,,_sheetname_dataframe)))</f>
        <v>q_11</v>
      </c>
      <c r="P22" s="14" t="str">
        <f t="shared" ref="P22" ca="1" si="271">IF(H22,IF(INDIRECT(ADDRESS(1,D22+1,,,_sheetname_dataframe))="","",INDIRECT(ADDRESS(1,D22+1,,,_sheetname_dataframe))),"")</f>
        <v>Date of 1st Symptoms</v>
      </c>
      <c r="Q22" s="14" t="str">
        <f ca="1">IF($BP22,ADDRESS(3,D22+1,4,,"["&amp;wew!$G$7&amp;"]"&amp;_sheetname_dataframe)&amp;":"&amp;ADDRESS(2+ster!$C$14,D22+1,4),"")</f>
        <v>[DBTemplate.xlsm]data_frame!U3:U3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1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1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41275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41275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1</v>
      </c>
      <c r="AC22" s="17">
        <f t="array" aca="1" ref="AC22" ca="1">IF(H22,W22-AB22,"")</f>
        <v>0</v>
      </c>
      <c r="AD22" s="17">
        <f t="shared" ref="AD22" ca="1" si="272">IF($H22,IF(AC22&lt;&gt;"",IF(AC22=0,1,IF(AC22/W22&lt;0.15,2,3)),0),"")</f>
        <v>1</v>
      </c>
      <c r="AE22" s="17" t="b">
        <f t="shared" ca="1" si="9"/>
        <v>1</v>
      </c>
      <c r="AF22" s="17" t="str">
        <f ca="1">IF(AE22,IF($H22,ADDRESS(3,D22+2,4,,"["&amp;wew!$G$7&amp;"]"&amp;_sheetname_dataframe)&amp;":"&amp;ADDRESS(2+ster!$C$14,D22+2,4),""),"")</f>
        <v>[DBTemplate.xlsm]data_frame!V3:V3</v>
      </c>
      <c r="AG22" s="17" t="str">
        <f t="shared" ca="1" si="10"/>
        <v>Must be before medical consultation</v>
      </c>
      <c r="AH22" s="17" t="b">
        <f t="shared" ca="1" si="11"/>
        <v>1</v>
      </c>
      <c r="AI22" s="17" t="str">
        <f ca="1">IF(AH22,IF($H22,ADDRESS(3,D22+3,4,,"["&amp;wew!$G$7&amp;"]"&amp;_sheetname_dataframe)&amp;":"&amp;ADDRESS(2+ster!$C$14,D22+3,4),""),"")</f>
        <v>[DBTemplate.xlsm]data_frame!W3:W3</v>
      </c>
      <c r="AJ22" s="17" t="str">
        <f t="shared" ca="1" si="12"/>
        <v>Must be 15 years after birth</v>
      </c>
      <c r="AK22" s="17" t="b">
        <f t="shared" ca="1" si="13"/>
        <v>0</v>
      </c>
      <c r="AL22" s="17" t="b">
        <f t="shared" ref="AL22" ca="1" si="273">IF($H22,IF(BV22&lt;&gt;"",IF(OR(BM22="F",BM22="L",BM22="I",BM22="D"),BV22&lt;&gt;0)),"")</f>
        <v>0</v>
      </c>
      <c r="AM22" s="17" t="b">
        <f t="shared" ref="AM22" ca="1" si="274">IF($H22,AND(NOT(AL22),OR(IF(BW22&lt;&gt;"",IF(OR(BM22="F",BM22="L"),BW22&lt;&gt;0)),BM22="I",BM22="N",BM22="D")),"")</f>
        <v>1</v>
      </c>
      <c r="AN22" s="17">
        <f t="shared" ref="AN22" ca="1" si="275">IF(COUNTA(INDIRECT(Q22))=0,0, IF(AND(AO22&lt;&gt;"",X22&lt;AO22),1,IF(AND(AP22&lt;&gt;"",Y22&gt;AP22),1,IF(AND(AQ22,AC22&gt;0),2,0))))</f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17"/>
        <v>0</v>
      </c>
      <c r="AR22" s="17" t="b">
        <f t="shared" ca="1" si="18"/>
        <v>0</v>
      </c>
      <c r="AS22" s="17" t="b">
        <f t="shared" ca="1" si="19"/>
        <v>1</v>
      </c>
      <c r="AT22" s="17" t="b">
        <f t="shared" ca="1" si="20"/>
        <v>0</v>
      </c>
      <c r="AU22" s="17" t="b">
        <f t="shared" ca="1" si="21"/>
        <v>0</v>
      </c>
      <c r="AV22" s="17" t="b">
        <f t="shared" ca="1" si="22"/>
        <v>1</v>
      </c>
      <c r="AW22" s="17" t="b">
        <f t="shared" ca="1" si="23"/>
        <v>1</v>
      </c>
      <c r="AX22" s="14" t="b">
        <f t="array" aca="1" ref="AX22" ca="1">IF(H22,N22&gt;0,"")</f>
        <v>0</v>
      </c>
      <c r="AY22" s="17" t="str">
        <f t="shared" ca="1" si="24"/>
        <v/>
      </c>
      <c r="AZ22" s="17" t="str">
        <f t="array" aca="1" ref="AZ22" ca="1">IF(AY22&lt;&gt;"",SUM(1*ISERROR(MATCH(INDIRECT(AY22),INDIRECT(K22),0)))=0,"")</f>
        <v/>
      </c>
      <c r="BA22" s="17" t="b">
        <f t="shared" ca="1" si="25"/>
        <v>0</v>
      </c>
      <c r="BB22" s="17" t="b">
        <v>0</v>
      </c>
      <c r="BC22" s="17" t="str">
        <f t="shared" ref="BC22" ca="1" si="276">IF(BA22,IF(N22&gt;0,AND(AZ22,Z22=0),FALSE),"")</f>
        <v/>
      </c>
      <c r="BD22" s="17" t="str">
        <f t="shared" ref="BD22" ca="1" si="277">IF(BA22,IF(N22&gt;0,AND(NOT(AZ22),Z22=0),FALSE),"")</f>
        <v/>
      </c>
      <c r="BE22" s="17" t="str">
        <f t="shared" ref="BE22" ca="1" si="278">IF(BA22,IF(AND(AW22,NOT(BB22),NOT(BC22),NOT(BD22)),AND(Z22=0,AC22=0),FALSE),"")</f>
        <v/>
      </c>
      <c r="BF22" s="17" t="str">
        <f t="shared" ref="BF22" ca="1" si="279">IF(BA22,IF(AND(AW22,NOT(BB22),NOT(BC22),NOT(BD22)),AND(Z22=0,OR(AC22&gt;0)),FALSE),"")</f>
        <v/>
      </c>
      <c r="BG22" s="17" t="str">
        <f t="shared" ref="BG22" ca="1" si="280">IF(BA22,IF(OR(BB22:BF22),FALSE,IF(Z22=0,FALSE,Z22&gt;0)),"")</f>
        <v/>
      </c>
      <c r="BH22" s="17" t="str">
        <f t="shared" ref="BH22" ca="1" si="281">IF(BA22,COUNTIF(BB22:BG22,TRUE)=1,"")</f>
        <v/>
      </c>
      <c r="BI22" s="17" t="str">
        <f t="shared" ref="BI22" ca="1" si="282">IF(BA22,IFERROR(MATCH(TRUE,BB22:BG22,0),7),"")</f>
        <v/>
      </c>
      <c r="BJ22" s="17" t="b">
        <f t="shared" ref="BJ22" ca="1" si="283">DF22&lt;&gt;""</f>
        <v>0</v>
      </c>
      <c r="BK22" s="17" t="str">
        <f t="shared" ca="1" si="28"/>
        <v/>
      </c>
      <c r="BL22" s="17" t="str">
        <f t="shared" ca="1" si="29"/>
        <v/>
      </c>
      <c r="BM22" s="17" t="str">
        <f t="shared" ca="1" si="30"/>
        <v>D</v>
      </c>
      <c r="BN22" s="17" t="str">
        <f t="shared" ca="1" si="31"/>
        <v>D</v>
      </c>
      <c r="BO22" s="17" t="str">
        <f t="shared" ref="BO22" ca="1" si="284">IF($H22,IF(BM22="0","",IF(AND(AR22,N22=2),"D",IF(BM22="S","N",IF(AL22,"O",IF(AM22,"I","N"))))),"")</f>
        <v>I</v>
      </c>
      <c r="BP22" s="14" t="b">
        <f t="shared" ref="BP22" ca="1" si="285">INDIRECT(ADDRESS(2,ROW(A22)-1,,,_sheetname_dataframe))&lt;&gt;""</f>
        <v>1</v>
      </c>
      <c r="BQ22" s="15">
        <v>1</v>
      </c>
      <c r="BR22" s="14">
        <v>1</v>
      </c>
      <c r="BU22" s="14" t="s">
        <v>388</v>
      </c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ref="DD22" ca="1" si="286">IF(MID(DC22,1,1)="■",MID(DC22,2,LEN(DC22)),DC22)</f>
        <v/>
      </c>
      <c r="DE22" s="14" t="str">
        <f t="shared" ref="DE22" ca="1" si="287">IF(DD22&lt;&gt;"",IF(MID(DD22,LEN(DD22),1)="■",MID(DD22,1,LEN(DD22)-1),DD22),"")</f>
        <v/>
      </c>
      <c r="DF22" s="14" t="str">
        <f t="shared" ref="DF22" ca="1" si="288">IFERROR(IF(DE22&lt;&gt;"",SUBSTITUTE(DE22,"■",". "),""),"##INTERNAL_ERROR")</f>
        <v/>
      </c>
      <c r="DG22" s="14" t="str">
        <f t="shared" ref="DG22" ca="1" si="289">IF(CN22&lt;&gt;0,"Variable name don't comply with the naming convention","")</f>
        <v/>
      </c>
      <c r="DH22" s="14" t="str">
        <f t="shared" ref="DH22" ca="1" si="290">IF(CO22&lt;&gt;"","Duplicated name. " &amp; IF(ISERROR(FIND(" ",CO22)),"Duplicate have index " &amp; CO22, "Duplicates have indices: "&amp;SUBSTITUTE(CO22," ",", ")),"")</f>
        <v/>
      </c>
      <c r="DI22" s="14" t="str">
        <f t="shared" ref="DI22" ca="1" si="291">IF(CP22&lt;&gt;"","Variable label exceed length 150","")</f>
        <v/>
      </c>
      <c r="DJ22" s="14" t="str">
        <f t="shared" ref="DJ22" ca="1" si="292">IF(CQ22&lt;&gt;"","Duplicated variable label. " &amp; IF(ISERROR(FIND(" ",CQ22)),"Duplicate have index " &amp; CQ22, "Duplicates have indices: "&amp;SUBSTITUTE(CQ22," ",", ")),"")</f>
        <v/>
      </c>
      <c r="DK22" s="14" t="str">
        <f t="shared" ref="DK22" ca="1" si="293">IF(CR22&lt;&gt;"","The following cases have values below declared theorethical min: " &amp;SUBSTITUTE(CR22," ",", "),"")</f>
        <v/>
      </c>
      <c r="DL22" s="14" t="str">
        <f t="shared" ca="1" si="63"/>
        <v/>
      </c>
      <c r="DM22" s="14" t="str">
        <f t="shared" ref="DM22" ca="1" si="294">IF(CT22&lt;&gt;"","There are some cases with values not explicitly declared in the labels dictionary: " &amp;SUBSTITUTE(CT22," ",", "),"")</f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ref="DO22" ca="1" si="295">IF(CV22&lt;&gt;"","The following records are missing in this required field: " &amp;SUBSTITUTE(CV22," ",", "),"")</f>
        <v/>
      </c>
      <c r="DP22" s="14" t="str">
        <f t="shared" ref="DP22" ca="1" si="296">IF(CW22&lt;&gt;"","The following cases have non-integer values: " &amp;SUBSTITUTE(CW22," ",", "),"")</f>
        <v/>
      </c>
      <c r="DQ22" s="14" t="str">
        <f t="shared" ref="DQ22" ca="1" si="297">IF(CX22&lt;&gt;"","The following cases are non-numeric: " &amp;SUBSTITUTE(CX22," ",", "),"")</f>
        <v/>
      </c>
      <c r="DR22" s="14" t="str">
        <f t="shared" ca="1" si="34"/>
        <v/>
      </c>
      <c r="DS22" s="14" t="str">
        <f t="shared" ca="1" si="35"/>
        <v/>
      </c>
      <c r="DZ22" s="14" t="b">
        <f t="shared" ref="DZ22" ca="1" si="298">OR(ED22&lt;&gt;"",EF22&lt;&gt;"",EG22&lt;&gt;"")</f>
        <v>1</v>
      </c>
      <c r="EA22" s="14" t="str">
        <f t="shared" ca="1" si="36"/>
        <v>Date of 1st Symptoms (q_11)</v>
      </c>
      <c r="EB22" s="14" t="str">
        <f t="shared" ref="EB22" ca="1" si="299">IF(EE22&lt;&gt;"",EE22&amp;IF(ED22&lt;&gt;""," and "&amp;ED22,""),UPPER(MID(ED22,1,1)&amp;MID(ED22,2,LEN(ED22))))&amp; IF(OR(EF22&lt;&gt;"",EG22&lt;&gt;"")," and "&amp;IF(EF22&lt;&gt;"",LOWER(MID(EF22,1,1) &amp; MID(EF22,2,LEN(EF22))),"")&amp; IF(AND(EF22 &lt;&gt;"",EG22&lt;&gt;"")," and ","") &amp; IF(EG22&lt;&gt;"",LOWER(MID(EG22,1,1) &amp; MID(EG22,2,LEN(EG22))),""),"") &amp; IF(OR(EE22&lt;&gt;"",ED22&lt;&gt;"",EF22&lt;&gt;"",EG22&lt;&gt;""), ". ","")</f>
        <v xml:space="preserve">Values must be numeric and non-missing and must be before medical consultation and must be 15 years after birth. </v>
      </c>
      <c r="EC22" s="14" t="str">
        <f t="shared" ca="1" si="37"/>
        <v xml:space="preserve">Date of 1st Symptoms (q_11): Values must be numeric and non-missing and must be before medical consultation and must be 15 years after birth. </v>
      </c>
      <c r="ED22" s="14" t="str">
        <f t="shared" ca="1" si="38"/>
        <v/>
      </c>
      <c r="EE22" s="14" t="str">
        <f t="shared" ca="1" si="39"/>
        <v>Values must be numeric and non-missing</v>
      </c>
      <c r="EF22" s="14" t="str">
        <f t="shared" ref="EF22" ca="1" si="300">IF($H22,AG22,"")</f>
        <v>Must be before medical consultation</v>
      </c>
      <c r="EG22" s="14" t="str">
        <f t="shared" ref="EG22" ca="1" si="301">IF($H22,AJ22,"")</f>
        <v>Must be 15 years after birth</v>
      </c>
      <c r="EM22" s="14" t="b">
        <f t="shared" ref="EM22" ca="1" si="302">OR(EC22&lt;&gt;"",DF22&lt;&gt;"")</f>
        <v>1</v>
      </c>
      <c r="EN22" s="14">
        <f t="shared" ca="1" si="40"/>
        <v>18</v>
      </c>
      <c r="EO22" s="14" t="str">
        <f t="shared" ca="1" si="41"/>
        <v>q_11</v>
      </c>
      <c r="EP22" s="14" t="str">
        <f t="shared" ref="EP22" ca="1" si="303">EC22</f>
        <v xml:space="preserve">Date of 1st Symptoms (q_11): Values must be numeric and non-missing and must be before medical consultation and must be 15 years after birth. </v>
      </c>
      <c r="EQ22" s="14" t="str">
        <f t="shared" ref="EQ22" ca="1" si="304">DF22</f>
        <v/>
      </c>
    </row>
    <row r="23" spans="2:147" s="14" customFormat="1">
      <c r="B23" s="14" t="str">
        <f t="shared" ref="B23" ca="1" si="305">DF23</f>
        <v/>
      </c>
      <c r="C23" s="14">
        <f t="shared" ref="C23" ca="1" si="306">IF(OFFSET(B23,-1,COLUMN(VariableExists)-2),OFFSET(B23,-1,1)+1,OFFSET(B23,-1,1))</f>
        <v>19</v>
      </c>
      <c r="D23" s="14">
        <f t="shared" ref="D23" si="307">ROW(A23)-2</f>
        <v>21</v>
      </c>
      <c r="E23" s="14" t="str">
        <f t="shared" ca="1" si="0"/>
        <v/>
      </c>
      <c r="F23" s="14" t="str">
        <f t="shared" ca="1" si="1"/>
        <v/>
      </c>
      <c r="G23" s="14" t="str">
        <f t="shared" ca="1" si="2"/>
        <v/>
      </c>
      <c r="H23" s="14" t="b">
        <f t="shared" ref="H23" ca="1" si="308">IF(INDIRECT(ADDRESS(2,D23+1,,,_sheetname_dataframe))="",FALSE,MID(INDIRECT(ADDRESS(2,D23+1,,,_sheetname_dataframe)),1,1)&lt;&gt;".")</f>
        <v>0</v>
      </c>
      <c r="I23" s="14" t="str">
        <f ca="1">IF($H23,ADDRESS(3,(D23+1)*2-1,4,,"["&amp;wew!$G$7&amp;"]"&amp;_sheetname_labels)&amp;":"&amp;ADDRESS(2+ster!$B$20,(D23+1)*2-1,4),"")</f>
        <v/>
      </c>
      <c r="J23" s="14" t="str">
        <f t="array" aca="1" ref="J23" ca="1">IF(H23,MAX(0,MAX(IF(INDIRECT(I23)&lt;&gt;"",ROW(INDIRECT(I23)),""))-2),"")</f>
        <v/>
      </c>
      <c r="K23" s="14" t="str">
        <f ca="1">IF($H23,IF($J23&gt;0,ADDRESS(3,(D23+1)*2-1,4,,"["&amp;wew!$G$7&amp;"]"&amp;_sheetname_labels)&amp;":"&amp;ADDRESS(2+J23,(D23+1)*2-1,4),""),"")</f>
        <v/>
      </c>
      <c r="L23" s="14" t="str">
        <f ca="1">IF($H23,IF($J23&gt;0,ADDRESS(3,(D23+1)*2,4,,"["&amp;wew!$G$7&amp;"]"&amp;_sheetname_labels)&amp;":"&amp;ADDRESS(2+J23,(D23+1)*2,4),""),"")</f>
        <v/>
      </c>
      <c r="M23" s="14" t="str">
        <f t="shared" ref="M23" ca="1" si="309">IF($H23,IF(J23&gt;0,COUNTA(INDIRECT(K23))-COUNT(INDIRECT(K23)),0),"")</f>
        <v/>
      </c>
      <c r="N23" s="14" t="str">
        <f t="shared" ca="1" si="4"/>
        <v/>
      </c>
      <c r="O23" s="14" t="str">
        <f t="shared" ref="O23" ca="1" si="310">IF(INDIRECT(ADDRESS(2,D23+1,,,_sheetname_dataframe))="","",INDIRECT(ADDRESS(2,D23+1,,,_sheetname_dataframe)))</f>
        <v>.validation</v>
      </c>
      <c r="P23" s="14" t="str">
        <f t="shared" ref="P23" ca="1" si="311">IF(H23,IF(INDIRECT(ADDRESS(1,D23+1,,,_sheetname_dataframe))="","",INDIRECT(ADDRESS(1,D23+1,,,_sheetname_dataframe))),"")</f>
        <v/>
      </c>
      <c r="Q23" s="14" t="str">
        <f ca="1">IF($BP23,ADDRESS(3,D23+1,4,,"["&amp;wew!$G$7&amp;"]"&amp;_sheetname_dataframe)&amp;":"&amp;ADDRESS(2+ster!$C$14,D23+1,4),"")</f>
        <v>[DBTemplate.xlsm]data_frame!V3:V3</v>
      </c>
      <c r="R23" s="14" t="str">
        <f>IF($BP23,IF(MID(_xll.FORMULATEXT(INDEX(INDIRECT(Q23),1)),1,1)="=", _xll.FORMULATEXT(INDEX(INDIRECT(Q23),1),2,TRUE),""),"")</f>
        <v>=1*IF(RC[2]&lt;&gt;"",RC[-1]&lt;=RC[2],1)</v>
      </c>
      <c r="S23" s="14" t="str">
        <f t="array" aca="1" ref="S23" ca="1">IF(H23,SUM(IF((IFERROR(INDIRECT(Q23)&lt;&gt;"",FALSE))*(INDIRECT(ster!$D$14)&lt;&gt;""),1,0)),"")</f>
        <v/>
      </c>
      <c r="T23" s="14" t="str">
        <f t="array" aca="1" ref="T23" ca="1">IF(H23,IF(M23&gt;0,SUM(IFERROR(1*(MATCH(INDIRECT(Q23),INDIRECT(K23),0)&gt;0),0)*(INDIRECT(ster!$D$14)&lt;&gt;"")*NOT(ISNUMBER(INDIRECT(Q23)))),0),"")</f>
        <v/>
      </c>
      <c r="U23" s="14" t="str">
        <f t="array" aca="1" ref="U23" ca="1">IF(H23,SUM((IFERROR(INDIRECT(Q23)="",FALSE))*(INDIRECT(ster!$D$14)&lt;&gt;"")),"")</f>
        <v/>
      </c>
      <c r="V23" s="14" t="str">
        <f t="array" aca="1" ref="V23" ca="1">IF(H23,SUM((IFERROR(INDIRECT(Q23)="#ąś",TRUE))*(INDIRECT(ster!$D$14)&lt;&gt;"")),"")</f>
        <v/>
      </c>
      <c r="W23" s="14" t="str">
        <f t="array" aca="1" ref="W23" ca="1">IF(H23,SUM(ISNUMBER(INDIRECT(Q23))*(INDIRECT(ster!$D$14)&lt;&gt;"")),"")</f>
        <v/>
      </c>
      <c r="X23" s="14" t="str">
        <f t="array" aca="1" ref="X23" ca="1">IF(AND(H23,W23&gt;0),IF(wew!$B$3,MIN(IF((INDIRECT(ster!$D$14)&lt;&gt;"")*IFERROR(INDIRECT($Q23)&lt;&gt;"",FALSE),IFERROR(INDIRECT($Q23),"X"),"X")),"&lt;włącz podświetlanie wartości&gt;"),"—")</f>
        <v>—</v>
      </c>
      <c r="Y23" s="14" t="str">
        <f t="array" aca="1" ref="Y23" ca="1">IF(AND(H23,W23&gt;0),IF(wew!$B$3,MAX(IF((INDIRECT(ster!$D$14)&lt;&gt;"")*IFERROR(INDIRECT($Q23)&lt;&gt;"",FALSE),IFERROR(INDIRECT($Q23),"X"),"X")),"&lt;włącz podświetlanie wartości&gt;"),"—")</f>
        <v>—</v>
      </c>
      <c r="Z23" s="14" t="str">
        <f t="shared" ca="1" si="7"/>
        <v/>
      </c>
      <c r="AA23" s="12" t="str">
        <f t="shared" ca="1" si="8"/>
        <v/>
      </c>
      <c r="AB23" s="17" t="str">
        <f t="array" aca="1" ref="AB23" ca="1">IF(H23,IF(W23&gt;0,SUM((INDIRECT(ster!$D$14)&lt;&gt;"")*IFERROR((INDIRECT(Q23)&lt;&gt;"")*(INDIRECT(Q23)=INT(INDIRECT(Q23))),0)),0),"")</f>
        <v/>
      </c>
      <c r="AC23" s="17" t="str">
        <f t="array" aca="1" ref="AC23" ca="1">IF(H23,W23-AB23,"")</f>
        <v/>
      </c>
      <c r="AD23" s="17" t="str">
        <f t="shared" ref="AD23" ca="1" si="312">IF($H23,IF(AC23&lt;&gt;"",IF(AC23=0,1,IF(AC23/W23&lt;0.15,2,3)),0),"")</f>
        <v/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str">
        <f t="shared" ca="1" si="13"/>
        <v/>
      </c>
      <c r="AL23" s="17" t="str">
        <f t="shared" ref="AL23" ca="1" si="313">IF($H23,IF(BV23&lt;&gt;"",IF(OR(BM23="F",BM23="L",BM23="I",BM23="D"),BV23&lt;&gt;0)),"")</f>
        <v/>
      </c>
      <c r="AM23" s="17" t="str">
        <f t="shared" ref="AM23" ca="1" si="314">IF($H23,AND(NOT(AL23),OR(IF(BW23&lt;&gt;"",IF(OR(BM23="F",BM23="L"),BW23&lt;&gt;0)),BM23="I",BM23="N",BM23="D")),"")</f>
        <v/>
      </c>
      <c r="AN23" s="17">
        <f t="shared" ref="AN23" ca="1" si="315">IF(COUNTA(INDIRECT(Q23))=0,0, IF(AND(AO23&lt;&gt;"",X23&lt;AO23),1,IF(AND(AP23&lt;&gt;"",Y23&gt;AP23),1,IF(AND(AQ23,AC23&gt;0),2,0))))</f>
        <v>2</v>
      </c>
      <c r="AO23" s="24" t="str">
        <f t="shared" ca="1" si="15"/>
        <v/>
      </c>
      <c r="AP23" s="24" t="str">
        <f t="shared" ca="1" si="16"/>
        <v/>
      </c>
      <c r="AQ23" s="17" t="str">
        <f t="shared" ca="1" si="17"/>
        <v/>
      </c>
      <c r="AR23" s="17" t="str">
        <f t="shared" ca="1" si="18"/>
        <v/>
      </c>
      <c r="AS23" s="17" t="str">
        <f t="shared" ca="1" si="19"/>
        <v/>
      </c>
      <c r="AT23" s="17" t="str">
        <f t="shared" ca="1" si="20"/>
        <v/>
      </c>
      <c r="AU23" s="17" t="str">
        <f t="shared" ca="1" si="21"/>
        <v/>
      </c>
      <c r="AV23" s="17" t="str">
        <f t="shared" ca="1" si="22"/>
        <v/>
      </c>
      <c r="AW23" s="17" t="str">
        <f t="shared" ca="1" si="23"/>
        <v/>
      </c>
      <c r="AX23" s="14" t="str">
        <f t="array" aca="1" ref="AX23" ca="1">IF(H23,N23&gt;0,"")</f>
        <v/>
      </c>
      <c r="AY23" s="17" t="str">
        <f t="shared" ca="1" si="24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5"/>
        <v>0</v>
      </c>
      <c r="BB23" s="17" t="b">
        <v>0</v>
      </c>
      <c r="BC23" s="17" t="str">
        <f t="shared" ref="BC23" ca="1" si="316">IF(BA23,IF(N23&gt;0,AND(AZ23,Z23=0),FALSE),"")</f>
        <v/>
      </c>
      <c r="BD23" s="17" t="str">
        <f t="shared" ref="BD23" ca="1" si="317">IF(BA23,IF(N23&gt;0,AND(NOT(AZ23),Z23=0),FALSE),"")</f>
        <v/>
      </c>
      <c r="BE23" s="17" t="str">
        <f t="shared" ref="BE23" ca="1" si="318">IF(BA23,IF(AND(AW23,NOT(BB23),NOT(BC23),NOT(BD23)),AND(Z23=0,AC23=0),FALSE),"")</f>
        <v/>
      </c>
      <c r="BF23" s="17" t="str">
        <f t="shared" ref="BF23" ca="1" si="319">IF(BA23,IF(AND(AW23,NOT(BB23),NOT(BC23),NOT(BD23)),AND(Z23=0,OR(AC23&gt;0)),FALSE),"")</f>
        <v/>
      </c>
      <c r="BG23" s="17" t="str">
        <f t="shared" ref="BG23" ca="1" si="320">IF(BA23,IF(OR(BB23:BF23),FALSE,IF(Z23=0,FALSE,Z23&gt;0)),"")</f>
        <v/>
      </c>
      <c r="BH23" s="17" t="str">
        <f t="shared" ref="BH23" ca="1" si="321">IF(BA23,COUNTIF(BB23:BG23,TRUE)=1,"")</f>
        <v/>
      </c>
      <c r="BI23" s="17" t="str">
        <f t="shared" ref="BI23" ca="1" si="322">IF(BA23,IFERROR(MATCH(TRUE,BB23:BG23,0),7),"")</f>
        <v/>
      </c>
      <c r="BJ23" s="17" t="b">
        <f t="shared" ref="BJ23" ca="1" si="323">DF23&lt;&gt;""</f>
        <v>0</v>
      </c>
      <c r="BK23" s="17" t="str">
        <f t="shared" ca="1" si="28"/>
        <v/>
      </c>
      <c r="BL23" s="17" t="str">
        <f t="shared" ca="1" si="29"/>
        <v/>
      </c>
      <c r="BM23" s="17" t="str">
        <f t="shared" ca="1" si="30"/>
        <v/>
      </c>
      <c r="BN23" s="17" t="str">
        <f t="shared" ca="1" si="31"/>
        <v/>
      </c>
      <c r="BO23" s="17" t="str">
        <f t="shared" ref="BO23" ca="1" si="324">IF($H23,IF(BM23="0","",IF(AND(AR23,N23=2),"D",IF(BM23="S","N",IF(AL23,"O",IF(AM23,"I","N"))))),"")</f>
        <v/>
      </c>
      <c r="BP23" s="14" t="b">
        <f t="shared" ref="BP23" ca="1" si="325">INDIRECT(ADDRESS(2,ROW(A23)-1,,,_sheetname_dataframe))&lt;&gt;""</f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/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</v>
      </c>
      <c r="DD23" s="14" t="str">
        <f t="shared" ref="DD23" ca="1" si="326">IF(MID(DC23,1,1)="■",MID(DC23,2,LEN(DC23)),DC23)</f>
        <v/>
      </c>
      <c r="DE23" s="14" t="str">
        <f t="shared" ref="DE23" ca="1" si="327">IF(DD23&lt;&gt;"",IF(MID(DD23,LEN(DD23),1)="■",MID(DD23,1,LEN(DD23)-1),DD23),"")</f>
        <v/>
      </c>
      <c r="DF23" s="14" t="str">
        <f t="shared" ref="DF23" ca="1" si="328">IFERROR(IF(DE23&lt;&gt;"",SUBSTITUTE(DE23,"■",". "),""),"##INTERNAL_ERROR")</f>
        <v/>
      </c>
      <c r="DG23" s="14" t="str">
        <f t="shared" ref="DG23" ca="1" si="329">IF(CN23&lt;&gt;0,"Variable name don't comply with the naming convention","")</f>
        <v/>
      </c>
      <c r="DH23" s="14" t="str">
        <f t="shared" ref="DH23" ca="1" si="330">IF(CO23&lt;&gt;"","Duplicated name. " &amp; IF(ISERROR(FIND(" ",CO23)),"Duplicate have index " &amp; CO23, "Duplicates have indices: "&amp;SUBSTITUTE(CO23," ",", ")),"")</f>
        <v/>
      </c>
      <c r="DI23" s="14" t="str">
        <f t="shared" ref="DI23" ca="1" si="331">IF(CP23&lt;&gt;"","Variable label exceed length 150","")</f>
        <v/>
      </c>
      <c r="DJ23" s="14" t="str">
        <f t="shared" ref="DJ23" ca="1" si="332">IF(CQ23&lt;&gt;"","Duplicated variable label. " &amp; IF(ISERROR(FIND(" ",CQ23)),"Duplicate have index " &amp; CQ23, "Duplicates have indices: "&amp;SUBSTITUTE(CQ23," ",", ")),"")</f>
        <v/>
      </c>
      <c r="DK23" s="14" t="str">
        <f t="shared" ref="DK23" ca="1" si="333">IF(CR23&lt;&gt;"","The following cases have values below declared theorethical min: " &amp;SUBSTITUTE(CR23," ",", "),"")</f>
        <v/>
      </c>
      <c r="DL23" s="14" t="str">
        <f t="shared" ca="1" si="63"/>
        <v/>
      </c>
      <c r="DM23" s="14" t="str">
        <f t="shared" ref="DM23" ca="1" si="334">IF(CT23&lt;&gt;"","There are some cases with values not explicitly declared in the labels dictionary: " &amp;SUBSTITUTE(CT23," ",", "),"")</f>
        <v/>
      </c>
      <c r="DN23" s="14" t="str">
        <f t="array" aca="1" ref="DN23" ca="1">IF(CU23&lt;&gt;"","There are errors in the entered values in the following cases: " &amp;SUBSTITUTE(CU23," ",", "),"")</f>
        <v/>
      </c>
      <c r="DO23" s="14" t="str">
        <f t="shared" ref="DO23" ca="1" si="335">IF(CV23&lt;&gt;"","The following records are missing in this required field: " &amp;SUBSTITUTE(CV23," ",", "),"")</f>
        <v/>
      </c>
      <c r="DP23" s="14" t="str">
        <f t="shared" ref="DP23" ca="1" si="336">IF(CW23&lt;&gt;"","The following cases have non-integer values: " &amp;SUBSTITUTE(CW23," ",", "),"")</f>
        <v/>
      </c>
      <c r="DQ23" s="14" t="str">
        <f t="shared" ref="DQ23" ca="1" si="337">IF(CX23&lt;&gt;"","The following cases are non-numeric: " &amp;SUBSTITUTE(CX23," ",", "),"")</f>
        <v/>
      </c>
      <c r="DR23" s="14" t="str">
        <f t="shared" ca="1" si="34"/>
        <v/>
      </c>
      <c r="DS23" s="14" t="str">
        <f t="shared" ca="1" si="35"/>
        <v/>
      </c>
      <c r="DZ23" s="14" t="b">
        <f t="shared" ref="DZ23" ca="1" si="338">OR(ED23&lt;&gt;"",EF23&lt;&gt;"",EG23&lt;&gt;"")</f>
        <v>0</v>
      </c>
      <c r="EA23" s="14" t="str">
        <f t="shared" ca="1" si="36"/>
        <v/>
      </c>
      <c r="EB23" s="14" t="str">
        <f t="shared" ref="EB23" ca="1" si="339">IF(EE23&lt;&gt;"",EE23&amp;IF(ED23&lt;&gt;""," and "&amp;ED23,""),UPPER(MID(ED23,1,1)&amp;MID(ED23,2,LEN(ED23))))&amp; IF(OR(EF23&lt;&gt;"",EG23&lt;&gt;"")," and "&amp;IF(EF23&lt;&gt;"",LOWER(MID(EF23,1,1) &amp; MID(EF23,2,LEN(EF23))),"")&amp; IF(AND(EF23 &lt;&gt;"",EG23&lt;&gt;"")," and ","") &amp; IF(EG23&lt;&gt;"",LOWER(MID(EG23,1,1) &amp; MID(EG23,2,LEN(EG23))),""),"") &amp; IF(OR(EE23&lt;&gt;"",ED23&lt;&gt;"",EF23&lt;&gt;"",EG23&lt;&gt;""), ". ","")</f>
        <v/>
      </c>
      <c r="EC23" s="14" t="str">
        <f t="shared" ca="1" si="37"/>
        <v/>
      </c>
      <c r="ED23" s="14" t="str">
        <f t="shared" ca="1" si="38"/>
        <v/>
      </c>
      <c r="EE23" s="14" t="str">
        <f t="shared" ca="1" si="39"/>
        <v/>
      </c>
      <c r="EF23" s="14" t="str">
        <f t="shared" ref="EF23" ca="1" si="340">IF($H23,AG23,"")</f>
        <v/>
      </c>
      <c r="EG23" s="14" t="str">
        <f t="shared" ref="EG23" ca="1" si="341">IF($H23,AJ23,"")</f>
        <v/>
      </c>
      <c r="EM23" s="14" t="b">
        <f t="shared" ref="EM23" ca="1" si="342">OR(EC23&lt;&gt;"",DF23&lt;&gt;"")</f>
        <v>0</v>
      </c>
      <c r="EN23" s="14" t="str">
        <f t="shared" ca="1" si="40"/>
        <v/>
      </c>
      <c r="EO23" s="14" t="str">
        <f t="shared" ca="1" si="41"/>
        <v/>
      </c>
      <c r="EP23" s="14" t="str">
        <f t="shared" ref="EP23" ca="1" si="343">EC23</f>
        <v/>
      </c>
      <c r="EQ23" s="14" t="str">
        <f t="shared" ref="EQ23" ca="1" si="344">DF23</f>
        <v/>
      </c>
    </row>
    <row r="24" spans="2:147" s="14" customFormat="1">
      <c r="B24" s="14" t="str">
        <f t="shared" ca="1" si="225"/>
        <v/>
      </c>
      <c r="C24" s="14">
        <f t="shared" ca="1" si="226"/>
        <v>19</v>
      </c>
      <c r="D24" s="14">
        <f t="shared" si="227"/>
        <v>22</v>
      </c>
      <c r="E24" s="14" t="str">
        <f t="shared" ca="1" si="0"/>
        <v/>
      </c>
      <c r="F24" s="14" t="str">
        <f t="shared" ca="1" si="1"/>
        <v/>
      </c>
      <c r="G24" s="14" t="str">
        <f t="shared" ca="1" si="2"/>
        <v/>
      </c>
      <c r="H24" s="14" t="b">
        <f t="shared" ca="1" si="228"/>
        <v>0</v>
      </c>
      <c r="I24" s="14" t="str">
        <f ca="1">IF($H24,ADDRESS(3,(D24+1)*2-1,4,,"["&amp;wew!$G$7&amp;"]"&amp;_sheetname_labels)&amp;":"&amp;ADDRESS(2+ster!$B$20,(D24+1)*2-1,4),"")</f>
        <v/>
      </c>
      <c r="J24" s="14" t="str">
        <f t="array" aca="1" ref="J24" ca="1">IF(H24,MAX(0,MAX(IF(INDIRECT(I24)&lt;&gt;"",ROW(INDIRECT(I24)),""))-2),"")</f>
        <v/>
      </c>
      <c r="K24" s="14" t="str">
        <f ca="1">IF($H24,IF($J24&gt;0,ADDRESS(3,(D24+1)*2-1,4,,"["&amp;wew!$G$7&amp;"]"&amp;_sheetname_labels)&amp;":"&amp;ADDRESS(2+J24,(D24+1)*2-1,4),""),"")</f>
        <v/>
      </c>
      <c r="L24" s="14" t="str">
        <f ca="1">IF($H24,IF($J24&gt;0,ADDRESS(3,(D24+1)*2,4,,"["&amp;wew!$G$7&amp;"]"&amp;_sheetname_labels)&amp;":"&amp;ADDRESS(2+J24,(D24+1)*2,4),""),"")</f>
        <v/>
      </c>
      <c r="M24" s="14" t="str">
        <f t="shared" ca="1" si="229"/>
        <v/>
      </c>
      <c r="N24" s="14" t="str">
        <f t="shared" ca="1" si="4"/>
        <v/>
      </c>
      <c r="O24" s="14" t="str">
        <f t="shared" ca="1" si="230"/>
        <v>.validation</v>
      </c>
      <c r="P24" s="14" t="str">
        <f t="shared" ca="1" si="231"/>
        <v/>
      </c>
      <c r="Q24" s="14" t="str">
        <f ca="1">IF($BP24,ADDRESS(3,D24+1,4,,"["&amp;wew!$G$7&amp;"]"&amp;_sheetname_dataframe)&amp;":"&amp;ADDRESS(2+ster!$C$14,D24+1,4),"")</f>
        <v>[DBTemplate.xlsm]data_frame!W3:W3</v>
      </c>
      <c r="R24" s="14" t="str">
        <f>IF($BP24,IF(MID(_xll.FORMULATEXT(INDEX(INDIRECT(Q24),1)),1,1)="=", _xll.FORMULATEXT(INDEX(INDIRECT(Q24),1),2,TRUE),""),"")</f>
        <v>=1*IF(RC[-13]&lt;&gt;"",RC[-2]&gt;=RC[-13]+15*365,1)</v>
      </c>
      <c r="S24" s="14" t="str">
        <f t="array" aca="1" ref="S24" ca="1">IF(H24,SUM(IF((IFERROR(INDIRECT(Q24)&lt;&gt;"",FALSE))*(INDIRECT(ster!$D$14)&lt;&gt;""),1,0)),"")</f>
        <v/>
      </c>
      <c r="T24" s="14" t="str">
        <f t="array" aca="1" ref="T24" ca="1">IF(H24,IF(M24&gt;0,SUM(IFERROR(1*(MATCH(INDIRECT(Q24),INDIRECT(K24),0)&gt;0),0)*(INDIRECT(ster!$D$14)&lt;&gt;"")*NOT(ISNUMBER(INDIRECT(Q24)))),0),"")</f>
        <v/>
      </c>
      <c r="U24" s="14" t="str">
        <f t="array" aca="1" ref="U24" ca="1">IF(H24,SUM((IFERROR(INDIRECT(Q24)="",FALSE))*(INDIRECT(ster!$D$14)&lt;&gt;"")),"")</f>
        <v/>
      </c>
      <c r="V24" s="14" t="str">
        <f t="array" aca="1" ref="V24" ca="1">IF(H24,SUM((IFERROR(INDIRECT(Q24)="#ąś",TRUE))*(INDIRECT(ster!$D$14)&lt;&gt;"")),"")</f>
        <v/>
      </c>
      <c r="W24" s="14" t="str">
        <f t="array" aca="1" ref="W24" ca="1">IF(H24,SUM(ISNUMBER(INDIRECT(Q24))*(INDIRECT(ster!$D$14)&lt;&gt;"")),"")</f>
        <v/>
      </c>
      <c r="X24" s="14" t="str">
        <f t="array" aca="1" ref="X24" ca="1">IF(AND(H24,W24&gt;0),IF(wew!$B$3,MIN(IF((INDIRECT(ster!$D$14)&lt;&gt;"")*IFERROR(INDIRECT($Q24)&lt;&gt;"",FALSE),IFERROR(INDIRECT($Q24),"X"),"X")),"&lt;włącz podświetlanie wartości&gt;"),"—")</f>
        <v>—</v>
      </c>
      <c r="Y24" s="14" t="str">
        <f t="array" aca="1" ref="Y24" ca="1">IF(AND(H24,W24&gt;0),IF(wew!$B$3,MAX(IF((INDIRECT(ster!$D$14)&lt;&gt;"")*IFERROR(INDIRECT($Q24)&lt;&gt;"",FALSE),IFERROR(INDIRECT($Q24),"X"),"X")),"&lt;włącz podświetlanie wartości&gt;"),"—")</f>
        <v>—</v>
      </c>
      <c r="Z24" s="14" t="str">
        <f t="shared" ca="1" si="7"/>
        <v/>
      </c>
      <c r="AA24" s="12" t="str">
        <f t="shared" ca="1" si="8"/>
        <v/>
      </c>
      <c r="AB24" s="17" t="str">
        <f t="array" aca="1" ref="AB24" ca="1">IF(H24,IF(W24&gt;0,SUM((INDIRECT(ster!$D$14)&lt;&gt;"")*IFERROR((INDIRECT(Q24)&lt;&gt;"")*(INDIRECT(Q24)=INT(INDIRECT(Q24))),0)),0),"")</f>
        <v/>
      </c>
      <c r="AC24" s="17" t="str">
        <f t="array" aca="1" ref="AC24" ca="1">IF(H24,W24-AB24,"")</f>
        <v/>
      </c>
      <c r="AD24" s="17" t="str">
        <f t="shared" ca="1" si="232"/>
        <v/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str">
        <f t="shared" ca="1" si="13"/>
        <v/>
      </c>
      <c r="AL24" s="17" t="str">
        <f t="shared" ca="1" si="233"/>
        <v/>
      </c>
      <c r="AM24" s="17" t="str">
        <f t="shared" ca="1" si="234"/>
        <v/>
      </c>
      <c r="AN24" s="17">
        <f t="shared" ca="1" si="235"/>
        <v>2</v>
      </c>
      <c r="AO24" s="24" t="str">
        <f t="shared" ca="1" si="15"/>
        <v/>
      </c>
      <c r="AP24" s="24" t="str">
        <f t="shared" ca="1" si="16"/>
        <v/>
      </c>
      <c r="AQ24" s="17" t="str">
        <f t="shared" ca="1" si="17"/>
        <v/>
      </c>
      <c r="AR24" s="17" t="str">
        <f t="shared" ca="1" si="18"/>
        <v/>
      </c>
      <c r="AS24" s="17" t="str">
        <f t="shared" ca="1" si="19"/>
        <v/>
      </c>
      <c r="AT24" s="17" t="str">
        <f t="shared" ca="1" si="20"/>
        <v/>
      </c>
      <c r="AU24" s="17" t="str">
        <f t="shared" ca="1" si="21"/>
        <v/>
      </c>
      <c r="AV24" s="17" t="str">
        <f t="shared" ca="1" si="22"/>
        <v/>
      </c>
      <c r="AW24" s="17" t="str">
        <f t="shared" ca="1" si="23"/>
        <v/>
      </c>
      <c r="AX24" s="14" t="str">
        <f t="array" aca="1" ref="AX24" ca="1">IF(H24,N24&gt;0,"")</f>
        <v/>
      </c>
      <c r="AY24" s="17" t="str">
        <f t="shared" ca="1" si="24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5"/>
        <v>0</v>
      </c>
      <c r="BB24" s="17" t="b">
        <v>0</v>
      </c>
      <c r="BC24" s="17" t="str">
        <f t="shared" ca="1" si="236"/>
        <v/>
      </c>
      <c r="BD24" s="17" t="str">
        <f t="shared" ca="1" si="237"/>
        <v/>
      </c>
      <c r="BE24" s="17" t="str">
        <f t="shared" ca="1" si="238"/>
        <v/>
      </c>
      <c r="BF24" s="17" t="str">
        <f t="shared" ca="1" si="239"/>
        <v/>
      </c>
      <c r="BG24" s="17" t="str">
        <f t="shared" ca="1" si="240"/>
        <v/>
      </c>
      <c r="BH24" s="17" t="str">
        <f t="shared" ca="1" si="241"/>
        <v/>
      </c>
      <c r="BI24" s="17" t="str">
        <f t="shared" ref="BI24:BI26" ca="1" si="345">IF(BA24,IFERROR(MATCH(TRUE,BB24:BG24,0),7),"")</f>
        <v/>
      </c>
      <c r="BJ24" s="17" t="b">
        <f t="shared" ca="1" si="243"/>
        <v>0</v>
      </c>
      <c r="BK24" s="17" t="str">
        <f t="shared" ca="1" si="28"/>
        <v/>
      </c>
      <c r="BL24" s="17" t="str">
        <f t="shared" ca="1" si="29"/>
        <v/>
      </c>
      <c r="BM24" s="17" t="str">
        <f t="shared" ca="1" si="30"/>
        <v/>
      </c>
      <c r="BN24" s="17" t="str">
        <f t="shared" ca="1" si="31"/>
        <v/>
      </c>
      <c r="BO24" s="17" t="str">
        <f t="shared" ca="1" si="244"/>
        <v/>
      </c>
      <c r="BP24" s="14" t="b">
        <f t="shared" ca="1" si="245"/>
        <v>1</v>
      </c>
      <c r="BQ24" s="15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/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</v>
      </c>
      <c r="DD24" s="14" t="str">
        <f t="shared" ca="1" si="246"/>
        <v/>
      </c>
      <c r="DE24" s="14" t="str">
        <f t="shared" ca="1" si="247"/>
        <v/>
      </c>
      <c r="DF24" s="14" t="str">
        <f t="shared" ca="1" si="248"/>
        <v/>
      </c>
      <c r="DG24" s="14" t="str">
        <f t="shared" ca="1" si="249"/>
        <v/>
      </c>
      <c r="DH24" s="14" t="str">
        <f t="shared" ca="1" si="250"/>
        <v/>
      </c>
      <c r="DI24" s="14" t="str">
        <f t="shared" ca="1" si="251"/>
        <v/>
      </c>
      <c r="DJ24" s="14" t="str">
        <f t="shared" ca="1" si="252"/>
        <v/>
      </c>
      <c r="DK24" s="14" t="str">
        <f t="shared" ca="1" si="253"/>
        <v/>
      </c>
      <c r="DL24" s="14" t="str">
        <f t="shared" ca="1" si="63"/>
        <v/>
      </c>
      <c r="DM24" s="14" t="str">
        <f t="shared" ca="1" si="254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255"/>
        <v/>
      </c>
      <c r="DP24" s="14" t="str">
        <f t="shared" ca="1" si="256"/>
        <v/>
      </c>
      <c r="DQ24" s="14" t="str">
        <f t="shared" ca="1" si="257"/>
        <v/>
      </c>
      <c r="DR24" s="14" t="str">
        <f t="shared" ca="1" si="34"/>
        <v/>
      </c>
      <c r="DS24" s="14" t="str">
        <f t="shared" ca="1" si="35"/>
        <v/>
      </c>
      <c r="DZ24" s="14" t="b">
        <f t="shared" ca="1" si="258"/>
        <v>0</v>
      </c>
      <c r="EA24" s="14" t="str">
        <f t="shared" ca="1" si="36"/>
        <v/>
      </c>
      <c r="EB24" s="14" t="str">
        <f t="shared" ca="1" si="259"/>
        <v/>
      </c>
      <c r="EC24" s="14" t="str">
        <f t="shared" ca="1" si="37"/>
        <v/>
      </c>
      <c r="ED24" s="14" t="str">
        <f t="shared" ca="1" si="38"/>
        <v/>
      </c>
      <c r="EE24" s="14" t="str">
        <f t="shared" ca="1" si="39"/>
        <v/>
      </c>
      <c r="EF24" s="14" t="str">
        <f t="shared" ca="1" si="260"/>
        <v/>
      </c>
      <c r="EG24" s="14" t="str">
        <f t="shared" ca="1" si="261"/>
        <v/>
      </c>
      <c r="EM24" s="14" t="b">
        <f t="shared" ca="1" si="262"/>
        <v>0</v>
      </c>
      <c r="EN24" s="14" t="str">
        <f t="shared" ca="1" si="40"/>
        <v/>
      </c>
      <c r="EO24" s="14" t="str">
        <f t="shared" ca="1" si="41"/>
        <v/>
      </c>
      <c r="EP24" s="14" t="str">
        <f t="shared" ca="1" si="263"/>
        <v/>
      </c>
      <c r="EQ24" s="14" t="str">
        <f t="shared" ca="1" si="264"/>
        <v/>
      </c>
    </row>
    <row r="25" spans="2:147" s="14" customFormat="1">
      <c r="B25" s="14" t="str">
        <f t="shared" ca="1" si="225"/>
        <v/>
      </c>
      <c r="C25" s="14">
        <f t="shared" ca="1" si="226"/>
        <v>19</v>
      </c>
      <c r="D25" s="14">
        <f t="shared" si="227"/>
        <v>23</v>
      </c>
      <c r="E25" s="14" t="str">
        <f t="shared" ca="1" si="0"/>
        <v>I</v>
      </c>
      <c r="F25" s="14" t="str">
        <f t="shared" ca="1" si="1"/>
        <v>q_12</v>
      </c>
      <c r="G25" s="14" t="str">
        <f t="shared" ca="1" si="2"/>
        <v xml:space="preserve">Date of 1st Medical Consultation </v>
      </c>
      <c r="H25" s="14" t="b">
        <f t="shared" ca="1" si="228"/>
        <v>1</v>
      </c>
      <c r="I25" s="14" t="str">
        <f ca="1">IF($H25,ADDRESS(3,(D25+1)*2-1,4,,"["&amp;wew!$G$7&amp;"]"&amp;_sheetname_labels)&amp;":"&amp;ADDRESS(2+ster!$B$20,(D25+1)*2-1,4),"")</f>
        <v>[DBTemplate.xlsm]labels!AU3:AU61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ca="1" si="229"/>
        <v>0</v>
      </c>
      <c r="N25" s="14">
        <f t="shared" ca="1" si="4"/>
        <v>0</v>
      </c>
      <c r="O25" s="14" t="str">
        <f t="shared" ca="1" si="230"/>
        <v>q_12</v>
      </c>
      <c r="P25" s="14" t="str">
        <f t="shared" ca="1" si="231"/>
        <v xml:space="preserve">Date of 1st Medical Consultation </v>
      </c>
      <c r="Q25" s="14" t="str">
        <f ca="1">IF($BP25,ADDRESS(3,D25+1,4,,"["&amp;wew!$G$7&amp;"]"&amp;_sheetname_dataframe)&amp;":"&amp;ADDRESS(2+ster!$C$14,D25+1,4),"")</f>
        <v>[DBTemplate.xlsm]data_frame!X3:X3</v>
      </c>
      <c r="R25" s="14" t="str">
        <f>IF($BP25,IF(MID(_xll.FORMULATEXT(INDEX(INDIRECT(Q25),1)),1,1)="=", _xll.FORMULATEXT(INDEX(INDIRECT(Q25),1),2,TRUE),""),"")</f>
        <v/>
      </c>
      <c r="S25" s="14">
        <f t="array" aca="1" ref="S25" ca="1">IF(H25,SUM(IF((IFERROR(INDIRECT(Q25)&lt;&gt;"",FALSE))*(INDIRECT(ster!$D$14)&lt;&gt;""),1,0)),"")</f>
        <v>1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1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41579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41579</v>
      </c>
      <c r="Z25" s="14">
        <f t="shared" ca="1" si="7"/>
        <v>0</v>
      </c>
      <c r="AA25" s="12">
        <f t="shared" ca="1" si="8"/>
        <v>1</v>
      </c>
      <c r="AB25" s="17">
        <f t="array" aca="1" ref="AB25" ca="1">IF(H25,IF(W25&gt;0,SUM((INDIRECT(ster!$D$14)&lt;&gt;"")*IFERROR((INDIRECT(Q25)&lt;&gt;"")*(INDIRECT(Q25)=INT(INDIRECT(Q25))),0)),0),"")</f>
        <v>1</v>
      </c>
      <c r="AC25" s="17">
        <f t="array" aca="1" ref="AC25" ca="1">IF(H25,W25-AB25,"")</f>
        <v>0</v>
      </c>
      <c r="AD25" s="17">
        <f t="shared" ca="1" si="232"/>
        <v>1</v>
      </c>
      <c r="AE25" s="17" t="b">
        <f t="shared" ca="1" si="9"/>
        <v>1</v>
      </c>
      <c r="AF25" s="17" t="str">
        <f ca="1">IF(AE25,IF($H25,ADDRESS(3,D25+2,4,,"["&amp;wew!$G$7&amp;"]"&amp;_sheetname_dataframe)&amp;":"&amp;ADDRESS(2+ster!$C$14,D25+2,4),""),"")</f>
        <v>[DBTemplate.xlsm]data_frame!Y3:Y3</v>
      </c>
      <c r="AG25" s="17" t="str">
        <f t="shared" ca="1" si="10"/>
        <v>Must not be after consultation</v>
      </c>
      <c r="AH25" s="17" t="b">
        <f t="shared" ca="1" si="11"/>
        <v>1</v>
      </c>
      <c r="AI25" s="17" t="str">
        <f ca="1">IF(AH25,IF($H25,ADDRESS(3,D25+3,4,,"["&amp;wew!$G$7&amp;"]"&amp;_sheetname_dataframe)&amp;":"&amp;ADDRESS(2+ster!$C$14,D25+3,4),""),"")</f>
        <v>[DBTemplate.xlsm]data_frame!Z3:Z3</v>
      </c>
      <c r="AJ25" s="17" t="str">
        <f t="shared" ca="1" si="12"/>
        <v>Must not be before 1st symptoms</v>
      </c>
      <c r="AK25" s="17" t="b">
        <f t="shared" ca="1" si="13"/>
        <v>0</v>
      </c>
      <c r="AL25" s="17" t="b">
        <f t="shared" ca="1" si="233"/>
        <v>0</v>
      </c>
      <c r="AM25" s="17" t="b">
        <f t="shared" ca="1" si="234"/>
        <v>1</v>
      </c>
      <c r="AN25" s="17">
        <f t="shared" ca="1" si="235"/>
        <v>0</v>
      </c>
      <c r="AO25" s="24" t="str">
        <f t="shared" ca="1" si="15"/>
        <v/>
      </c>
      <c r="AP25" s="24" t="str">
        <f t="shared" ca="1" si="16"/>
        <v/>
      </c>
      <c r="AQ25" s="17" t="b">
        <f t="shared" ca="1" si="17"/>
        <v>0</v>
      </c>
      <c r="AR25" s="17" t="b">
        <f t="shared" ca="1" si="18"/>
        <v>0</v>
      </c>
      <c r="AS25" s="17" t="b">
        <f t="shared" ca="1" si="19"/>
        <v>0</v>
      </c>
      <c r="AT25" s="17" t="b">
        <f t="shared" ca="1" si="20"/>
        <v>0</v>
      </c>
      <c r="AU25" s="17" t="b">
        <f t="shared" ca="1" si="21"/>
        <v>0</v>
      </c>
      <c r="AV25" s="17" t="b">
        <f t="shared" ca="1" si="22"/>
        <v>1</v>
      </c>
      <c r="AW25" s="17" t="b">
        <f t="shared" ca="1" si="23"/>
        <v>1</v>
      </c>
      <c r="AX25" s="14" t="b">
        <f t="array" aca="1" ref="AX25" ca="1">IF(H25,N25&gt;0,"")</f>
        <v>0</v>
      </c>
      <c r="AY25" s="17" t="str">
        <f t="shared" ca="1" si="24"/>
        <v/>
      </c>
      <c r="AZ25" s="17" t="str">
        <f t="array" aca="1" ref="AZ25" ca="1">IF(AY25&lt;&gt;"",SUM(1*ISERROR(MATCH(INDIRECT(AY25),INDIRECT(K25),0)))=0,"")</f>
        <v/>
      </c>
      <c r="BA25" s="17" t="b">
        <f t="shared" ca="1" si="25"/>
        <v>0</v>
      </c>
      <c r="BB25" s="17" t="b">
        <v>0</v>
      </c>
      <c r="BC25" s="17" t="str">
        <f t="shared" ca="1" si="236"/>
        <v/>
      </c>
      <c r="BD25" s="17" t="str">
        <f t="shared" ca="1" si="237"/>
        <v/>
      </c>
      <c r="BE25" s="17" t="str">
        <f t="shared" ca="1" si="238"/>
        <v/>
      </c>
      <c r="BF25" s="17" t="str">
        <f t="shared" ca="1" si="239"/>
        <v/>
      </c>
      <c r="BG25" s="17" t="str">
        <f t="shared" ca="1" si="240"/>
        <v/>
      </c>
      <c r="BH25" s="17" t="str">
        <f t="shared" ca="1" si="241"/>
        <v/>
      </c>
      <c r="BI25" s="17" t="str">
        <f t="shared" ca="1" si="345"/>
        <v/>
      </c>
      <c r="BJ25" s="17" t="b">
        <f t="shared" ca="1" si="243"/>
        <v>0</v>
      </c>
      <c r="BK25" s="17" t="str">
        <f t="shared" ca="1" si="28"/>
        <v/>
      </c>
      <c r="BL25" s="17" t="str">
        <f t="shared" ca="1" si="29"/>
        <v/>
      </c>
      <c r="BM25" s="17" t="str">
        <f t="shared" ca="1" si="30"/>
        <v>D</v>
      </c>
      <c r="BN25" s="17" t="str">
        <f t="shared" ca="1" si="31"/>
        <v>D</v>
      </c>
      <c r="BO25" s="17" t="str">
        <f t="shared" ca="1" si="244"/>
        <v>I</v>
      </c>
      <c r="BP25" s="14" t="b">
        <f t="shared" ca="1" si="245"/>
        <v>1</v>
      </c>
      <c r="BQ25" s="15">
        <v>1</v>
      </c>
      <c r="BU25" s="14" t="s">
        <v>388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ca="1" si="246"/>
        <v/>
      </c>
      <c r="DE25" s="14" t="str">
        <f t="shared" ca="1" si="247"/>
        <v/>
      </c>
      <c r="DF25" s="14" t="str">
        <f t="shared" ca="1" si="248"/>
        <v/>
      </c>
      <c r="DG25" s="14" t="str">
        <f t="shared" ca="1" si="249"/>
        <v/>
      </c>
      <c r="DH25" s="14" t="str">
        <f t="shared" ca="1" si="250"/>
        <v/>
      </c>
      <c r="DI25" s="14" t="str">
        <f t="shared" ca="1" si="251"/>
        <v/>
      </c>
      <c r="DJ25" s="14" t="str">
        <f t="shared" ca="1" si="252"/>
        <v/>
      </c>
      <c r="DK25" s="14" t="str">
        <f t="shared" ca="1" si="253"/>
        <v/>
      </c>
      <c r="DL25" s="14" t="str">
        <f t="shared" ca="1" si="63"/>
        <v/>
      </c>
      <c r="DM25" s="14" t="str">
        <f t="shared" ca="1" si="254"/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ca="1" si="255"/>
        <v/>
      </c>
      <c r="DP25" s="14" t="str">
        <f t="shared" ca="1" si="256"/>
        <v/>
      </c>
      <c r="DQ25" s="14" t="str">
        <f t="shared" ca="1" si="257"/>
        <v/>
      </c>
      <c r="DR25" s="14" t="str">
        <f t="shared" ca="1" si="34"/>
        <v/>
      </c>
      <c r="DS25" s="14" t="str">
        <f t="shared" ca="1" si="35"/>
        <v/>
      </c>
      <c r="DZ25" s="14" t="b">
        <f t="shared" ca="1" si="258"/>
        <v>1</v>
      </c>
      <c r="EA25" s="14" t="str">
        <f t="shared" ca="1" si="36"/>
        <v>Date of 1st Medical Consultation  (q_12)</v>
      </c>
      <c r="EB25" s="14" t="str">
        <f t="shared" ca="1" si="259"/>
        <v xml:space="preserve">Values must be numeric and must not be after consultation and must not be before 1st symptoms. </v>
      </c>
      <c r="EC25" s="14" t="str">
        <f t="shared" ca="1" si="37"/>
        <v xml:space="preserve">Date of 1st Medical Consultation  (q_12): Values must be numeric and must not be after consultation and must not be before 1st symptoms. </v>
      </c>
      <c r="ED25" s="14" t="str">
        <f t="shared" ca="1" si="38"/>
        <v/>
      </c>
      <c r="EE25" s="14" t="str">
        <f t="shared" ca="1" si="39"/>
        <v>Values must be numeric</v>
      </c>
      <c r="EF25" s="14" t="str">
        <f t="shared" ca="1" si="260"/>
        <v>Must not be after consultation</v>
      </c>
      <c r="EG25" s="14" t="str">
        <f t="shared" ca="1" si="261"/>
        <v>Must not be before 1st symptoms</v>
      </c>
      <c r="EM25" s="14" t="b">
        <f t="shared" ca="1" si="262"/>
        <v>1</v>
      </c>
      <c r="EN25" s="14">
        <f t="shared" ca="1" si="40"/>
        <v>19</v>
      </c>
      <c r="EO25" s="14" t="str">
        <f t="shared" ca="1" si="41"/>
        <v>q_12</v>
      </c>
      <c r="EP25" s="14" t="str">
        <f t="shared" ca="1" si="263"/>
        <v xml:space="preserve">Date of 1st Medical Consultation  (q_12): Values must be numeric and must not be after consultation and must not be before 1st symptoms. </v>
      </c>
      <c r="EQ25" s="14" t="str">
        <f t="shared" ca="1" si="264"/>
        <v/>
      </c>
    </row>
    <row r="26" spans="2:147" s="14" customFormat="1">
      <c r="B26" s="14" t="str">
        <f t="shared" ca="1" si="225"/>
        <v/>
      </c>
      <c r="C26" s="14">
        <f t="shared" ca="1" si="226"/>
        <v>20</v>
      </c>
      <c r="D26" s="14">
        <f t="shared" si="227"/>
        <v>24</v>
      </c>
      <c r="E26" s="14" t="str">
        <f t="shared" ca="1" si="0"/>
        <v/>
      </c>
      <c r="F26" s="14" t="str">
        <f t="shared" ca="1" si="1"/>
        <v/>
      </c>
      <c r="G26" s="14" t="str">
        <f t="shared" ca="1" si="2"/>
        <v/>
      </c>
      <c r="H26" s="14" t="b">
        <f t="shared" ca="1" si="228"/>
        <v>0</v>
      </c>
      <c r="I26" s="14" t="str">
        <f ca="1">IF($H26,ADDRESS(3,(D26+1)*2-1,4,,"["&amp;wew!$G$7&amp;"]"&amp;_sheetname_labels)&amp;":"&amp;ADDRESS(2+ster!$B$20,(D26+1)*2-1,4),"")</f>
        <v/>
      </c>
      <c r="J26" s="14" t="str">
        <f t="array" aca="1" ref="J26" ca="1">IF(H26,MAX(0,MAX(IF(INDIRECT(I26)&lt;&gt;"",ROW(INDIRECT(I26)),""))-2),"")</f>
        <v/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 t="str">
        <f t="shared" ca="1" si="229"/>
        <v/>
      </c>
      <c r="N26" s="14" t="str">
        <f t="shared" ca="1" si="4"/>
        <v/>
      </c>
      <c r="O26" s="14" t="str">
        <f t="shared" ca="1" si="230"/>
        <v>.validation</v>
      </c>
      <c r="P26" s="14" t="str">
        <f t="shared" ca="1" si="231"/>
        <v/>
      </c>
      <c r="Q26" s="14" t="str">
        <f ca="1">IF($BP26,ADDRESS(3,D26+1,4,,"["&amp;wew!$G$7&amp;"]"&amp;_sheetname_dataframe)&amp;":"&amp;ADDRESS(2+ster!$C$14,D26+1,4),"")</f>
        <v>[DBTemplate.xlsm]data_frame!Y3:Y3</v>
      </c>
      <c r="R26" s="14" t="str">
        <f>IF($BP26,IF(MID(_xll.FORMULATEXT(INDEX(INDIRECT(Q26),1)),1,1)="=", _xll.FORMULATEXT(INDEX(INDIRECT(Q26),1),2,TRUE),""),"")</f>
        <v>=1*IF(RC[-16]&lt;&gt;"",RC[-1]&lt;=RC[-16],1)*1</v>
      </c>
      <c r="S26" s="14" t="str">
        <f t="array" aca="1" ref="S26" ca="1">IF(H26,SUM(IF((IFERROR(INDIRECT(Q26)&lt;&gt;"",FALSE))*(INDIRECT(ster!$D$14)&lt;&gt;""),1,0)),"")</f>
        <v/>
      </c>
      <c r="T26" s="14" t="str">
        <f t="array" aca="1" ref="T26" ca="1">IF(H26,IF(M26&gt;0,SUM(IFERROR(1*(MATCH(INDIRECT(Q26),INDIRECT(K26),0)&gt;0),0)*(INDIRECT(ster!$D$14)&lt;&gt;"")*NOT(ISNUMBER(INDIRECT(Q26)))),0),"")</f>
        <v/>
      </c>
      <c r="U26" s="14" t="str">
        <f t="array" aca="1" ref="U26" ca="1">IF(H26,SUM((IFERROR(INDIRECT(Q26)="",FALSE))*(INDIRECT(ster!$D$14)&lt;&gt;"")),"")</f>
        <v/>
      </c>
      <c r="V26" s="14" t="str">
        <f t="array" aca="1" ref="V26" ca="1">IF(H26,SUM((IFERROR(INDIRECT(Q26)="#ąś",TRUE))*(INDIRECT(ster!$D$14)&lt;&gt;"")),"")</f>
        <v/>
      </c>
      <c r="W26" s="14" t="str">
        <f t="array" aca="1" ref="W26" ca="1">IF(H26,SUM(ISNUMBER(INDIRECT(Q26))*(INDIRECT(ster!$D$14)&lt;&gt;"")),"")</f>
        <v/>
      </c>
      <c r="X26" s="14" t="str">
        <f t="array" aca="1" ref="X26" ca="1">IF(AND(H26,W26&gt;0),IF(wew!$B$3,MIN(IF((INDIRECT(ster!$D$14)&lt;&gt;"")*IFERROR(INDIRECT($Q26)&lt;&gt;"",FALSE),IFERROR(INDIRECT($Q26),"X"),"X")),"&lt;włącz podświetlanie wartości&gt;"),"—")</f>
        <v>—</v>
      </c>
      <c r="Y26" s="14" t="str">
        <f t="array" aca="1" ref="Y26" ca="1">IF(AND(H26,W26&gt;0),IF(wew!$B$3,MAX(IF((INDIRECT(ster!$D$14)&lt;&gt;"")*IFERROR(INDIRECT($Q26)&lt;&gt;"",FALSE),IFERROR(INDIRECT($Q26),"X"),"X")),"&lt;włącz podświetlanie wartości&gt;"),"—")</f>
        <v>—</v>
      </c>
      <c r="Z26" s="14" t="str">
        <f t="shared" ca="1" si="7"/>
        <v/>
      </c>
      <c r="AA26" s="12" t="str">
        <f t="shared" ca="1" si="8"/>
        <v/>
      </c>
      <c r="AB26" s="17" t="str">
        <f t="array" aca="1" ref="AB26" ca="1">IF(H26,IF(W26&gt;0,SUM((INDIRECT(ster!$D$14)&lt;&gt;"")*IFERROR((INDIRECT(Q26)&lt;&gt;"")*(INDIRECT(Q26)=INT(INDIRECT(Q26))),0)),0),"")</f>
        <v/>
      </c>
      <c r="AC26" s="17" t="str">
        <f t="array" aca="1" ref="AC26" ca="1">IF(H26,W26-AB26,"")</f>
        <v/>
      </c>
      <c r="AD26" s="17" t="str">
        <f t="shared" ca="1" si="232"/>
        <v/>
      </c>
      <c r="AE26" s="17" t="b">
        <f t="shared" ca="1" si="9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10"/>
        <v/>
      </c>
      <c r="AH26" s="17" t="b">
        <f t="shared" ca="1" si="11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12"/>
        <v/>
      </c>
      <c r="AK26" s="17" t="str">
        <f t="shared" ca="1" si="13"/>
        <v/>
      </c>
      <c r="AL26" s="17" t="str">
        <f t="shared" ca="1" si="233"/>
        <v/>
      </c>
      <c r="AM26" s="17" t="str">
        <f t="shared" ca="1" si="234"/>
        <v/>
      </c>
      <c r="AN26" s="17">
        <f t="shared" ca="1" si="235"/>
        <v>2</v>
      </c>
      <c r="AO26" s="24" t="str">
        <f t="shared" ca="1" si="15"/>
        <v/>
      </c>
      <c r="AP26" s="24" t="str">
        <f t="shared" ca="1" si="16"/>
        <v/>
      </c>
      <c r="AQ26" s="17" t="str">
        <f t="shared" ca="1" si="17"/>
        <v/>
      </c>
      <c r="AR26" s="17" t="str">
        <f t="shared" ca="1" si="18"/>
        <v/>
      </c>
      <c r="AS26" s="17" t="str">
        <f t="shared" ca="1" si="19"/>
        <v/>
      </c>
      <c r="AT26" s="17" t="str">
        <f t="shared" ca="1" si="20"/>
        <v/>
      </c>
      <c r="AU26" s="17" t="str">
        <f t="shared" ca="1" si="21"/>
        <v/>
      </c>
      <c r="AV26" s="17" t="str">
        <f t="shared" ca="1" si="22"/>
        <v/>
      </c>
      <c r="AW26" s="17" t="str">
        <f t="shared" ca="1" si="23"/>
        <v/>
      </c>
      <c r="AX26" s="14" t="str">
        <f t="array" aca="1" ref="AX26" ca="1">IF(H26,N26&gt;0,"")</f>
        <v/>
      </c>
      <c r="AY26" s="17" t="str">
        <f t="shared" ca="1" si="24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5"/>
        <v>0</v>
      </c>
      <c r="BB26" s="17" t="b">
        <v>0</v>
      </c>
      <c r="BC26" s="17" t="str">
        <f t="shared" ca="1" si="236"/>
        <v/>
      </c>
      <c r="BD26" s="17" t="str">
        <f t="shared" ca="1" si="237"/>
        <v/>
      </c>
      <c r="BE26" s="17" t="str">
        <f t="shared" ca="1" si="238"/>
        <v/>
      </c>
      <c r="BF26" s="17" t="str">
        <f t="shared" ca="1" si="239"/>
        <v/>
      </c>
      <c r="BG26" s="17" t="str">
        <f t="shared" ca="1" si="240"/>
        <v/>
      </c>
      <c r="BH26" s="17" t="str">
        <f t="shared" ca="1" si="241"/>
        <v/>
      </c>
      <c r="BI26" s="17" t="str">
        <f t="shared" ca="1" si="345"/>
        <v/>
      </c>
      <c r="BJ26" s="17" t="b">
        <f t="shared" ca="1" si="243"/>
        <v>0</v>
      </c>
      <c r="BK26" s="17" t="str">
        <f t="shared" ca="1" si="28"/>
        <v/>
      </c>
      <c r="BL26" s="17" t="str">
        <f t="shared" ca="1" si="29"/>
        <v/>
      </c>
      <c r="BM26" s="17" t="str">
        <f t="shared" ca="1" si="30"/>
        <v/>
      </c>
      <c r="BN26" s="17" t="str">
        <f t="shared" ca="1" si="31"/>
        <v/>
      </c>
      <c r="BO26" s="17" t="str">
        <f t="shared" ca="1" si="244"/>
        <v/>
      </c>
      <c r="BP26" s="14" t="b">
        <f t="shared" ca="1" si="245"/>
        <v>1</v>
      </c>
      <c r="BQ26" s="15">
        <v>1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46"/>
        <v/>
      </c>
      <c r="DE26" s="14" t="str">
        <f t="shared" ca="1" si="247"/>
        <v/>
      </c>
      <c r="DF26" s="14" t="str">
        <f t="shared" ca="1" si="248"/>
        <v/>
      </c>
      <c r="DG26" s="14" t="str">
        <f t="shared" ca="1" si="249"/>
        <v/>
      </c>
      <c r="DH26" s="14" t="str">
        <f t="shared" ca="1" si="250"/>
        <v/>
      </c>
      <c r="DI26" s="14" t="str">
        <f t="shared" ca="1" si="251"/>
        <v/>
      </c>
      <c r="DJ26" s="14" t="str">
        <f t="shared" ca="1" si="252"/>
        <v/>
      </c>
      <c r="DK26" s="14" t="str">
        <f t="shared" ca="1" si="253"/>
        <v/>
      </c>
      <c r="DL26" s="14" t="str">
        <f t="shared" ca="1" si="63"/>
        <v/>
      </c>
      <c r="DM26" s="14" t="str">
        <f t="shared" ca="1" si="254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55"/>
        <v/>
      </c>
      <c r="DP26" s="14" t="str">
        <f t="shared" ca="1" si="256"/>
        <v/>
      </c>
      <c r="DQ26" s="14" t="str">
        <f t="shared" ca="1" si="257"/>
        <v/>
      </c>
      <c r="DR26" s="14" t="str">
        <f t="shared" ca="1" si="34"/>
        <v/>
      </c>
      <c r="DS26" s="14" t="str">
        <f t="shared" ca="1" si="35"/>
        <v/>
      </c>
      <c r="DZ26" s="14" t="b">
        <f t="shared" ca="1" si="258"/>
        <v>0</v>
      </c>
      <c r="EA26" s="14" t="str">
        <f t="shared" ca="1" si="36"/>
        <v/>
      </c>
      <c r="EB26" s="14" t="str">
        <f t="shared" ca="1" si="259"/>
        <v/>
      </c>
      <c r="EC26" s="14" t="str">
        <f t="shared" ca="1" si="37"/>
        <v/>
      </c>
      <c r="ED26" s="14" t="str">
        <f t="shared" ca="1" si="38"/>
        <v/>
      </c>
      <c r="EE26" s="14" t="str">
        <f t="shared" ca="1" si="39"/>
        <v/>
      </c>
      <c r="EF26" s="14" t="str">
        <f t="shared" ca="1" si="260"/>
        <v/>
      </c>
      <c r="EG26" s="14" t="str">
        <f t="shared" ca="1" si="261"/>
        <v/>
      </c>
      <c r="EM26" s="14" t="b">
        <f t="shared" ca="1" si="262"/>
        <v>0</v>
      </c>
      <c r="EN26" s="14" t="str">
        <f t="shared" ca="1" si="40"/>
        <v/>
      </c>
      <c r="EO26" s="14" t="str">
        <f t="shared" ca="1" si="41"/>
        <v/>
      </c>
      <c r="EP26" s="14" t="str">
        <f t="shared" ca="1" si="263"/>
        <v/>
      </c>
      <c r="EQ26" s="14" t="str">
        <f t="shared" ca="1" si="264"/>
        <v/>
      </c>
    </row>
    <row r="27" spans="2:147" s="14" customFormat="1">
      <c r="B27" s="14" t="str">
        <f t="shared" ref="B27:B90" ca="1" si="346">DF27</f>
        <v/>
      </c>
      <c r="C27" s="14">
        <f t="shared" ref="C27:C90" ca="1" si="347">IF(OFFSET(B27,-1,COLUMN(VariableExists)-2),OFFSET(B27,-1,1)+1,OFFSET(B27,-1,1))</f>
        <v>20</v>
      </c>
      <c r="D27" s="14">
        <f t="shared" ref="D27:D90" si="348">ROW(A27)-2</f>
        <v>25</v>
      </c>
      <c r="E27" s="14" t="str">
        <f t="shared" ref="E27:E90" ca="1" si="349">IF(OR(G27="",ROW(G27)=2),"",IF(Z27&gt;0,"S",IF(AX27,IF(J27=2,"D","N"),"I")))</f>
        <v/>
      </c>
      <c r="F27" s="14" t="str">
        <f t="shared" ref="F27:F90" ca="1" si="350">IF(H27,O27,"")</f>
        <v/>
      </c>
      <c r="G27" s="14" t="str">
        <f t="shared" ref="G27:G90" ca="1" si="351">IF(H27,P27,"")</f>
        <v/>
      </c>
      <c r="H27" s="14" t="b">
        <f t="shared" ref="H27:H90" ca="1" si="352">IF(INDIRECT(ADDRESS(2,D27+1,,,_sheetname_dataframe))="",FALSE,MID(INDIRECT(ADDRESS(2,D27+1,,,_sheetname_dataframe)),1,1)&lt;&gt;".")</f>
        <v>0</v>
      </c>
      <c r="I27" s="14" t="str">
        <f ca="1">IF($H27,ADDRESS(3,(D27+1)*2-1,4,,"["&amp;wew!$G$7&amp;"]"&amp;_sheetname_labels)&amp;":"&amp;ADDRESS(2+ster!$B$20,(D27+1)*2-1,4),"")</f>
        <v/>
      </c>
      <c r="J27" s="14" t="str">
        <f t="array" aca="1" ref="J27" ca="1">IF(H27,MAX(0,MAX(IF(INDIRECT(I27)&lt;&gt;"",ROW(INDIRECT(I27)),""))-2),"")</f>
        <v/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 t="str">
        <f t="shared" ref="M27:M90" ca="1" si="353">IF($H27,IF(J27&gt;0,COUNTA(INDIRECT(K27))-COUNT(INDIRECT(K27)),0),"")</f>
        <v/>
      </c>
      <c r="N27" s="14" t="str">
        <f t="shared" ref="N27:N90" ca="1" si="354">IF(H27,J27-M27,"")</f>
        <v/>
      </c>
      <c r="O27" s="14" t="str">
        <f t="shared" ref="O27:O90" ca="1" si="355">IF(INDIRECT(ADDRESS(2,D27+1,,,_sheetname_dataframe))="","",INDIRECT(ADDRESS(2,D27+1,,,_sheetname_dataframe)))</f>
        <v>.validation</v>
      </c>
      <c r="P27" s="14" t="str">
        <f t="shared" ref="P27:P90" ca="1" si="356">IF(H27,IF(INDIRECT(ADDRESS(1,D27+1,,,_sheetname_dataframe))="","",INDIRECT(ADDRESS(1,D27+1,,,_sheetname_dataframe))),"")</f>
        <v/>
      </c>
      <c r="Q27" s="14" t="str">
        <f ca="1">IF($BP27,ADDRESS(3,D27+1,4,,"["&amp;wew!$G$7&amp;"]"&amp;_sheetname_dataframe)&amp;":"&amp;ADDRESS(2+ster!$C$14,D27+1,4),"")</f>
        <v>[DBTemplate.xlsm]data_frame!Z3:Z3</v>
      </c>
      <c r="R27" s="14" t="str">
        <f>IF($BP27,IF(MID(_xll.FORMULATEXT(INDEX(INDIRECT(Q27),1)),1,1)="=", _xll.FORMULATEXT(INDEX(INDIRECT(Q27),1),2,TRUE),""),"")</f>
        <v>=1*IF(RC[-5]&lt;&gt;"",RC[-2]&gt;=RC[-5],1)</v>
      </c>
      <c r="S27" s="14" t="str">
        <f t="array" aca="1" ref="S27" ca="1">IF(H27,SUM(IF((IFERROR(INDIRECT(Q27)&lt;&gt;"",FALSE))*(INDIRECT(ster!$D$14)&lt;&gt;""),1,0)),"")</f>
        <v/>
      </c>
      <c r="T27" s="14" t="str">
        <f t="array" aca="1" ref="T27" ca="1">IF(H27,IF(M27&gt;0,SUM(IFERROR(1*(MATCH(INDIRECT(Q27),INDIRECT(K27),0)&gt;0),0)*(INDIRECT(ster!$D$14)&lt;&gt;"")*NOT(ISNUMBER(INDIRECT(Q27)))),0),"")</f>
        <v/>
      </c>
      <c r="U27" s="14" t="str">
        <f t="array" aca="1" ref="U27" ca="1">IF(H27,SUM((IFERROR(INDIRECT(Q27)="",FALSE))*(INDIRECT(ster!$D$14)&lt;&gt;"")),"")</f>
        <v/>
      </c>
      <c r="V27" s="14" t="str">
        <f t="array" aca="1" ref="V27" ca="1">IF(H27,SUM((IFERROR(INDIRECT(Q27)="#ąś",TRUE))*(INDIRECT(ster!$D$14)&lt;&gt;"")),"")</f>
        <v/>
      </c>
      <c r="W27" s="14" t="str">
        <f t="array" aca="1" ref="W27" ca="1">IF(H27,SUM(ISNUMBER(INDIRECT(Q27))*(INDIRECT(ster!$D$14)&lt;&gt;"")),"")</f>
        <v/>
      </c>
      <c r="X27" s="14" t="str">
        <f t="array" aca="1" ref="X27" ca="1">IF(AND(H27,W27&gt;0),IF(wew!$B$3,MIN(IF((INDIRECT(ster!$D$14)&lt;&gt;"")*IFERROR(INDIRECT($Q27)&lt;&gt;"",FALSE),IFERROR(INDIRECT($Q27),"X"),"X")),"&lt;włącz podświetlanie wartości&gt;"),"—")</f>
        <v>—</v>
      </c>
      <c r="Y27" s="14" t="str">
        <f t="array" aca="1" ref="Y27" ca="1">IF(AND(H27,W27&gt;0),IF(wew!$B$3,MAX(IF((INDIRECT(ster!$D$14)&lt;&gt;"")*IFERROR(INDIRECT($Q27)&lt;&gt;"",FALSE),IFERROR(INDIRECT($Q27),"X"),"X")),"&lt;włącz podświetlanie wartości&gt;"),"—")</f>
        <v>—</v>
      </c>
      <c r="Z27" s="14" t="str">
        <f t="shared" ref="Z27:Z90" ca="1" si="357">IF(H27,S27-T27-W27,"")</f>
        <v/>
      </c>
      <c r="AA27" s="12" t="str">
        <f t="shared" ref="AA27:AA90" ca="1" si="358">IF(H27,IF(S27&gt;0,W27/(S27),"—"),"")</f>
        <v/>
      </c>
      <c r="AB27" s="17" t="str">
        <f t="array" aca="1" ref="AB27" ca="1">IF(H27,IF(W27&gt;0,SUM((INDIRECT(ster!$D$14)&lt;&gt;"")*IFERROR((INDIRECT(Q27)&lt;&gt;"")*(INDIRECT(Q27)=INT(INDIRECT(Q27))),0)),0),"")</f>
        <v/>
      </c>
      <c r="AC27" s="17" t="str">
        <f t="array" aca="1" ref="AC27" ca="1">IF(H27,W27-AB27,"")</f>
        <v/>
      </c>
      <c r="AD27" s="17" t="str">
        <f t="shared" ref="AD27:AD90" ca="1" si="359">IF($H27,IF(AC27&lt;&gt;"",IF(AC27=0,1,IF(AC27/W27&lt;0.15,2,3)),0),"")</f>
        <v/>
      </c>
      <c r="AE27" s="17" t="b">
        <f t="shared" ref="AE27:AE90" ca="1" si="360">IF(H27,OFFSET(O27,1,0)=".validation",FALSE)</f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ref="AG27:AG90" ca="1" si="361">IF(AE27,IF($H27,IF(INDIRECT(ADDRESS(1,D27+2,,,_sheetname_dataframe))="","",INDIRECT(ADDRESS(1,D27+2,,,_sheetname_dataframe))),""),"")</f>
        <v/>
      </c>
      <c r="AH27" s="17" t="b">
        <f t="shared" ref="AH27:AH90" ca="1" si="362">IF(H27,AND(AE27,OFFSET(O27,2,0)=".validation"),FALSE)</f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ref="AJ27:AJ90" ca="1" si="363">IF(AH27,IF($H27,IF(INDIRECT(ADDRESS(1,D27+3,,,_sheetname_dataframe))="","",INDIRECT(ADDRESS(1,D27+3,,,_sheetname_dataframe))),""),"")</f>
        <v/>
      </c>
      <c r="AK27" s="17" t="str">
        <f t="shared" ref="AK27:AK90" ca="1" si="364">IF(H27,OR(AQ27,AD27=2),"")</f>
        <v/>
      </c>
      <c r="AL27" s="17" t="str">
        <f t="shared" ref="AL27:AL90" ca="1" si="365">IF($H27,IF(BV27&lt;&gt;"",IF(OR(BM27="F",BM27="L",BM27="I",BM27="D"),BV27&lt;&gt;0)),"")</f>
        <v/>
      </c>
      <c r="AM27" s="17" t="str">
        <f t="shared" ref="AM27:AM90" ca="1" si="366">IF($H27,AND(NOT(AL27),OR(IF(BW27&lt;&gt;"",IF(OR(BM27="F",BM27="L"),BW27&lt;&gt;0)),BM27="I",BM27="N",BM27="D")),"")</f>
        <v/>
      </c>
      <c r="AN27" s="17">
        <f t="shared" ref="AN27:AN90" ca="1" si="367">IF(COUNTA(INDIRECT(Q27))=0,0, IF(AND(AO27&lt;&gt;"",X27&lt;AO27),1,IF(AND(AP27&lt;&gt;"",Y27&gt;AP27),1,IF(AND(AQ27,AC27&gt;0),2,0))))</f>
        <v>2</v>
      </c>
      <c r="AO27" s="24" t="str">
        <f t="shared" ref="AO27:AO90" ca="1" si="368">IF($H27,IF(BY27&lt;&gt;"",IF(ISNUMBER(BY27),BY27,""),""),"")</f>
        <v/>
      </c>
      <c r="AP27" s="24" t="str">
        <f t="shared" ref="AP27:AP90" ca="1" si="369">IF($H27,IF(BZ27&lt;&gt;"",IF(ISNUMBER(BZ27),BZ27,""),""),"")</f>
        <v/>
      </c>
      <c r="AQ27" s="17" t="str">
        <f t="shared" ref="AQ27:AQ90" ca="1" si="370">IF(H27,IF(CA27&lt;&gt;"",CA27&lt;&gt;0,FALSE),"")</f>
        <v/>
      </c>
      <c r="AR27" s="17" t="str">
        <f t="shared" ref="AR27:AR90" ca="1" si="371">IF(H27,IF(N27&gt;0,IF(BQ27&lt;&gt;"",BQ27&lt;&gt;0,FALSE),FALSE),"")</f>
        <v/>
      </c>
      <c r="AS27" s="17" t="str">
        <f t="shared" ref="AS27:AS90" ca="1" si="372">IF(H27,IF(BR27&lt;&gt;"",BR27&lt;&gt;0,FALSE),"")</f>
        <v/>
      </c>
      <c r="AT27" s="17" t="str">
        <f t="shared" ref="AT27:AT90" ca="1" si="373">IF(H27,IF(N27&gt;0,FALSE,IF(BU27&lt;&gt;"",MATCH(BU27,DataType,0)=1,FALSE)),"")</f>
        <v/>
      </c>
      <c r="AU27" s="17" t="str">
        <f t="shared" ref="AU27:AU90" ca="1" si="374">IF(H27,IF(N27&gt;0,TRUE,IF(BU27&lt;&gt;"",MATCH(BU27,DataType,0)=2,FALSE)),"")</f>
        <v/>
      </c>
      <c r="AV27" s="17" t="str">
        <f t="shared" ref="AV27:AV90" ca="1" si="375">IF(H27,IF(N27&gt;0,FALSE,IF(BU27&lt;&gt;"",MATCH(BU27,DataType,0)=3,FALSE)),"")</f>
        <v/>
      </c>
      <c r="AW27" s="17" t="str">
        <f t="shared" ref="AW27:AW90" ca="1" si="376">IF(H27,IF(W27&gt;0,Z27=0,FALSE),"")</f>
        <v/>
      </c>
      <c r="AX27" s="14" t="str">
        <f t="array" aca="1" ref="AX27" ca="1">IF(H27,N27&gt;0,"")</f>
        <v/>
      </c>
      <c r="AY27" s="17" t="str">
        <f t="shared" ref="AY27:AY90" ca="1" si="377">IF(H27,IF(N27&gt;0,ADDRESS(ROW(VariablesOrigin)+1,COLUMN(VariablesOrigin)+1,4) &amp; ":" &amp; ADDRESS(ROW(VariablesOrigin)+N27,COLUMN(VariablesOrigin)+1,4),""),"")</f>
        <v/>
      </c>
      <c r="AZ27" s="17" t="str">
        <f t="array" aca="1" ref="AZ27" ca="1">IF(AY27&lt;&gt;"",SUM(1*ISERROR(MATCH(INDIRECT(AY27),INDIRECT(K27),0)))=0,"")</f>
        <v/>
      </c>
      <c r="BA27" s="17" t="b">
        <f t="shared" ref="BA27:BA90" ca="1" si="378">IF(H27,BU27="",FALSE)</f>
        <v>0</v>
      </c>
      <c r="BB27" s="17" t="b">
        <v>0</v>
      </c>
      <c r="BC27" s="17" t="str">
        <f t="shared" ref="BC27:BC90" ca="1" si="379">IF(BA27,IF(N27&gt;0,AND(AZ27,Z27=0),FALSE),"")</f>
        <v/>
      </c>
      <c r="BD27" s="17" t="str">
        <f t="shared" ref="BD27:BD90" ca="1" si="380">IF(BA27,IF(N27&gt;0,AND(NOT(AZ27),Z27=0),FALSE),"")</f>
        <v/>
      </c>
      <c r="BE27" s="17" t="str">
        <f t="shared" ref="BE27:BE90" ca="1" si="381">IF(BA27,IF(AND(AW27,NOT(BB27),NOT(BC27),NOT(BD27)),AND(Z27=0,AC27=0),FALSE),"")</f>
        <v/>
      </c>
      <c r="BF27" s="17" t="str">
        <f t="shared" ref="BF27:BF90" ca="1" si="382">IF(BA27,IF(AND(AW27,NOT(BB27),NOT(BC27),NOT(BD27)),AND(Z27=0,OR(AC27&gt;0)),FALSE),"")</f>
        <v/>
      </c>
      <c r="BG27" s="17" t="str">
        <f t="shared" ref="BG27:BG90" ca="1" si="383">IF(BA27,IF(OR(BB27:BF27),FALSE,IF(Z27=0,FALSE,Z27&gt;0)),"")</f>
        <v/>
      </c>
      <c r="BH27" s="17" t="str">
        <f t="shared" ref="BH27:BH90" ca="1" si="384">IF(BA27,COUNTIF(BB27:BG27,TRUE)=1,"")</f>
        <v/>
      </c>
      <c r="BI27" s="17" t="str">
        <f t="shared" ref="BI27:BI90" ca="1" si="385">IF(BA27,IFERROR(MATCH(TRUE,BB27:BG27,0),7),"")</f>
        <v/>
      </c>
      <c r="BJ27" s="17" t="b">
        <f t="shared" ref="BJ27:BJ90" ca="1" si="386">DF27&lt;&gt;""</f>
        <v>0</v>
      </c>
      <c r="BK27" s="17" t="str">
        <f t="shared" ref="BK27:BK90" ca="1" si="387">IF(H27,IF(AND(NOT(BA27),AU27),AC27=0,""),"")</f>
        <v/>
      </c>
      <c r="BL27" s="17" t="str">
        <f t="shared" ref="BL27:BL90" ca="1" si="388">IF(H27,IF(AND(NOT(BA27),AU27),AC27&gt;0,""),"")</f>
        <v/>
      </c>
      <c r="BM27" s="17" t="str">
        <f t="shared" ref="BM27:BM90" ca="1" si="389">IF(H27,IF(BA27,CHOOSE(BI27,"0","F","L","I","N",IF(AA27&gt;0.5,"N","S"),"0"),CHOOSE(MATCH(BU27,DataType,0),"S",IF(BK27,"I","N"),"D"  )),"")</f>
        <v/>
      </c>
      <c r="BN27" s="17" t="str">
        <f t="shared" ref="BN27:BN90" ca="1" si="390">IF(H27,IF(BJ27,"E",IF(BA27,CHOOSE(BI27,"0","F","L","I","N","S","0"),CHOOSE(MATCH(BU27,DataType,0),"S",IF(BK27,"I","N"),"D"  ))),"")</f>
        <v/>
      </c>
      <c r="BO27" s="17" t="str">
        <f t="shared" ref="BO27:BO90" ca="1" si="391">IF($H27,IF(BM27="0","",IF(AND(AR27,N27=2),"D",IF(BM27="S","N",IF(AL27,"O",IF(AM27,"I","N"))))),"")</f>
        <v/>
      </c>
      <c r="BP27" s="14" t="b">
        <f t="shared" ref="BP27:BP90" ca="1" si="392">INDIRECT(ADDRESS(2,ROW(A27)-1,,,_sheetname_dataframe))&lt;&gt;""</f>
        <v>1</v>
      </c>
      <c r="BQ27" s="35">
        <v>1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ref="DD27:DD90" ca="1" si="393">IF(MID(DC27,1,1)="■",MID(DC27,2,LEN(DC27)),DC27)</f>
        <v/>
      </c>
      <c r="DE27" s="14" t="str">
        <f t="shared" ref="DE27:DE90" ca="1" si="394">IF(DD27&lt;&gt;"",IF(MID(DD27,LEN(DD27),1)="■",MID(DD27,1,LEN(DD27)-1),DD27),"")</f>
        <v/>
      </c>
      <c r="DF27" s="14" t="str">
        <f t="shared" ref="DF27:DF90" ca="1" si="395">IFERROR(IF(DE27&lt;&gt;"",SUBSTITUTE(DE27,"■",". "),""),"##INTERNAL_ERROR")</f>
        <v/>
      </c>
      <c r="DG27" s="14" t="str">
        <f t="shared" ref="DG27:DG90" ca="1" si="396">IF(CN27&lt;&gt;0,"Variable name don't comply with the naming convention","")</f>
        <v/>
      </c>
      <c r="DH27" s="14" t="str">
        <f t="shared" ref="DH27:DH90" ca="1" si="397">IF(CO27&lt;&gt;"","Duplicated name. " &amp; IF(ISERROR(FIND(" ",CO27)),"Duplicate have index " &amp; CO27, "Duplicates have indices: "&amp;SUBSTITUTE(CO27," ",", ")),"")</f>
        <v/>
      </c>
      <c r="DI27" s="14" t="str">
        <f t="shared" ref="DI27:DI90" ca="1" si="398">IF(CP27&lt;&gt;"","Variable label exceed length 150","")</f>
        <v/>
      </c>
      <c r="DJ27" s="14" t="str">
        <f t="shared" ref="DJ27:DJ90" ca="1" si="399">IF(CQ27&lt;&gt;"","Duplicated variable label. " &amp; IF(ISERROR(FIND(" ",CQ27)),"Duplicate have index " &amp; CQ27, "Duplicates have indices: "&amp;SUBSTITUTE(CQ27," ",", ")),"")</f>
        <v/>
      </c>
      <c r="DK27" s="14" t="str">
        <f t="shared" ref="DK27:DK90" ca="1" si="400">IF(CR27&lt;&gt;"","The following cases have values below declared theorethical min: " &amp;SUBSTITUTE(CR27," ",", "),"")</f>
        <v/>
      </c>
      <c r="DL27" s="14" t="str">
        <f t="shared" ca="1" si="63"/>
        <v/>
      </c>
      <c r="DM27" s="14" t="str">
        <f t="shared" ref="DM27:DM90" ca="1" si="401">IF(CT27&lt;&gt;"","There are some cases with values not explicitly declared in the labels dictionary: " &amp;SUBSTITUTE(CT27," ",", "),"")</f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ref="DO27:DO90" ca="1" si="402">IF(CV27&lt;&gt;"","The following records are missing in this required field: " &amp;SUBSTITUTE(CV27," ",", "),"")</f>
        <v/>
      </c>
      <c r="DP27" s="14" t="str">
        <f t="shared" ref="DP27:DP90" ca="1" si="403">IF(CW27&lt;&gt;"","The following cases have non-integer values: " &amp;SUBSTITUTE(CW27," ",", "),"")</f>
        <v/>
      </c>
      <c r="DQ27" s="14" t="str">
        <f t="shared" ref="DQ27:DQ90" ca="1" si="404">IF(CX27&lt;&gt;"","The following cases are non-numeric: " &amp;SUBSTITUTE(CX27," ",", "),"")</f>
        <v/>
      </c>
      <c r="DR27" s="14" t="str">
        <f t="shared" ref="DR27:DR90" ca="1" si="405">IF(CY27&lt;&gt;"","In the following cases " &amp; P27 &amp; " " &amp; LOWER(MID(AG27,1,1)) &amp; MID(AG27,2,LEN(AG27)) &amp; ": " &amp;SUBSTITUTE(CY27," ",", "),"")</f>
        <v/>
      </c>
      <c r="DS27" s="14" t="str">
        <f t="shared" ref="DS27:DS90" ca="1" si="406">IF(CZ27&lt;&gt;"","In the following cases " &amp; P27 &amp; " " &amp; LOWER(MID(AJ27,1,1)) &amp; MID(AJ27,2,LEN(AJ27)) &amp; ": " &amp;SUBSTITUTE(CZ27," ",", "),"")</f>
        <v/>
      </c>
      <c r="DZ27" s="14" t="b">
        <f t="shared" ref="DZ27:DZ90" ca="1" si="407">OR(ED27&lt;&gt;"",EF27&lt;&gt;"",EG27&lt;&gt;"")</f>
        <v>0</v>
      </c>
      <c r="EA27" s="14" t="str">
        <f t="shared" ref="EA27:EA90" ca="1" si="408">IF(EB27&lt;&gt;"",G27 &amp; " (" &amp; F27 &amp; ")","")</f>
        <v/>
      </c>
      <c r="EB27" s="14" t="str">
        <f t="shared" ref="EB27:EB90" ca="1" si="409">IF(EE27&lt;&gt;"",EE27&amp;IF(ED27&lt;&gt;""," and "&amp;ED27,""),UPPER(MID(ED27,1,1)&amp;MID(ED27,2,LEN(ED27))))&amp; IF(OR(EF27&lt;&gt;"",EG27&lt;&gt;"")," and "&amp;IF(EF27&lt;&gt;"",LOWER(MID(EF27,1,1) &amp; MID(EF27,2,LEN(EF27))),"")&amp; IF(AND(EF27 &lt;&gt;"",EG27&lt;&gt;"")," and ","") &amp; IF(EG27&lt;&gt;"",LOWER(MID(EG27,1,1) &amp; MID(EG27,2,LEN(EG27))),""),"") &amp; IF(OR(EE27&lt;&gt;"",ED27&lt;&gt;"",EF27&lt;&gt;"",EG27&lt;&gt;""), ". ","")</f>
        <v/>
      </c>
      <c r="EC27" s="14" t="str">
        <f t="shared" ref="EC27:EC90" ca="1" si="410">IF(EB27&lt;&gt;"",G27 &amp; " (" &amp; F27 &amp; "): " &amp; EB27,"")</f>
        <v/>
      </c>
      <c r="ED27" s="14" t="str">
        <f t="shared" ref="ED27:ED90" ca="1" si="411">IF(H27,IF(W27&gt;0,IF(AND(AO27&lt;&gt;"",AP27&lt;&gt;""),"each value must be between " &amp; IF( AV27,IFERROR(TEXT(AO27,"rrrr-mm-dd") &amp;" (" &amp; AO27 &amp;")",AO27),AO27) &amp; " and " &amp; IF( AV27,IFERROR(TEXT(AP27,"rrrr-mm-dd") &amp;" (" &amp; AP27 &amp;")",AP27),AP27),IF(AO27&lt;&gt;"","each value must be above " &amp; IF( AV27,IFERROR(TEXT(AO27,"rrrr-mm-dd") &amp;" (" &amp; AO27 &amp;")",AO27),AO27), IF(AP27&lt;&gt;"","each value must be below " &amp; IF( AV27,IFERROR(TEXT(AP27,"rrrr-mm-dd") &amp;" (" &amp; AP27 &amp;")",AP27),AP27),""))),""),"")</f>
        <v/>
      </c>
      <c r="EE27" s="14" t="str">
        <f t="shared" ref="EE27:EE90" ca="1" si="412">IF(H27,IF(OR(AQ27,AU27,AV27,AS27,AR27),
   "Values must be" &amp;
   IF(AR27," limited to predefinied list", IF(AQ27, " integers",IF(OR(AU27,AV27)," numeric",""))) &amp;
   IF(AS27,IF(OR(AR27,AQ27,AU27,AV27), " and ","") &amp; "non-missing",""),
""),"")</f>
        <v/>
      </c>
      <c r="EF27" s="14" t="str">
        <f t="shared" ref="EF27:EF90" ca="1" si="413">IF($H27,AG27,"")</f>
        <v/>
      </c>
      <c r="EG27" s="14" t="str">
        <f t="shared" ref="EG27:EG90" ca="1" si="414">IF($H27,AJ27,"")</f>
        <v/>
      </c>
      <c r="EM27" s="14" t="b">
        <f t="shared" ref="EM27:EM90" ca="1" si="415">OR(EC27&lt;&gt;"",DF27&lt;&gt;"")</f>
        <v>0</v>
      </c>
      <c r="EN27" s="14" t="str">
        <f t="shared" ref="EN27:EN90" ca="1" si="416">IF(EM27,C27,"")</f>
        <v/>
      </c>
      <c r="EO27" s="14" t="str">
        <f t="shared" ref="EO27:EO90" ca="1" si="417">IF(EM27,F27,"")</f>
        <v/>
      </c>
      <c r="EP27" s="14" t="str">
        <f t="shared" ref="EP27:EP90" ca="1" si="418">EC27</f>
        <v/>
      </c>
      <c r="EQ27" s="14" t="str">
        <f t="shared" ref="EQ27:EQ90" ca="1" si="419">DF27</f>
        <v/>
      </c>
    </row>
    <row r="28" spans="2:147" s="14" customFormat="1">
      <c r="B28" s="14" t="str">
        <f t="shared" ca="1" si="346"/>
        <v>The following records are missing in this required field: ANTA-0043©. In the following cases Date of Diagnosis must not be before consultation: Hann002: rrrr-09-15 (42262), Hann006: rrrr-08-01 (42217), Hann022: rrrr-10-01 (42278), Hann025: rrrr-10-29 (42306), Hann048: rrrr-02-19 (42419), Hann064: rrrr-04-11 (42471), Hann080: rrrr-06-10 (42531), Hann082: rrrr-12-01 (42705), Hann083: rrrr-12-01 (42705), Hann088: rrrr-09-01 (42614), Hann100: rrrr-10-29 (42672), Hann107: rrrr-11-23 (42697), ANTA-0002: rrrr-10-01 (42278), ANTA-0012: rrrr-02-18 (42418), ANTA-0021: rrrr-05-20 (42510), ANTA-0042: rrrr-03-20 (42083), JENA0064: rrrr-01-18 (42387), WAWA, 0015: rrrr-11-01 (42309), WAWA, 0047: rrrr-02-26 (42426), WAWA, 0059: rrrr-03-24 (42453), WAWA, 0092: rrrr-07-01 (42552), WAWA, 0101: rrrr-07-29 (42580), WAWA, 00a8: rrrr-06-18 (42173), WAWA, 0a11: rrrr-07-24 (42209). In the following cases Date of Diagnosis must not be more than 60 months after first symptoms: LISB0741: rrrr-01-01 (40909), LISB1019: rrrr-09-01 (40057), LISB1086: rrrr-01-01 (42005), Hann028: rrrr-06-01 (41426), Hann052: rrrr-02-01 (42401), Hann072: rrrr-05-11 (42501), Hann104: rrrr-10-01 (42644), ANTA-0019: rrrr-02-01 (41671), ANTA-0023: rrrr-03-07 (41705), ANTA-0033: rrrr-08-20 (42236), ANTA-0039: rrrr-05-13 (42503), ANTA-0040: rrrr-01-01 (40179), JENA0011: rrrr-01-25 (40933), JENA0036: rrrr-07-16 (42201), LISB0887: rrrr-04-01 (42095), LISB0987: rrrr-07-01 (42186), LISB0989: rrrr-10-01 (42278), LISB0889: rrrr-07-01 (41456), LISB0395: rrrr-01-01 (40179), LISB0947: rrrr-10-01 (42278), LISB0913: rrrr-08-01 (42217), LISB0976: rrrr-11-01 (42309), LISB1015: rrrr-01-01 (41275), LISB1049: rrrr-12-01 (42339), LISB1060: rrrr-05-01 (42491), LISB0672: rrrr-09-01 (41518), WAWA, 0016: rrrr-05-01 (42125), WAWA, 0069: rrrr-04-05 (42465), WAWA, 0083: rrrr-06-01 (42522), WAWA, 0091: rrrr-06-01 (42522), WAWA, 0101: rrrr-07-29 (42580)</v>
      </c>
      <c r="C28" s="14">
        <f t="shared" ca="1" si="347"/>
        <v>20</v>
      </c>
      <c r="D28" s="14">
        <f t="shared" si="348"/>
        <v>26</v>
      </c>
      <c r="E28" s="14" t="str">
        <f t="shared" ca="1" si="349"/>
        <v>I</v>
      </c>
      <c r="F28" s="14" t="str">
        <f t="shared" ca="1" si="350"/>
        <v>q_13</v>
      </c>
      <c r="G28" s="14" t="str">
        <f t="shared" ca="1" si="351"/>
        <v>Date of Diagnosis</v>
      </c>
      <c r="H28" s="14" t="b">
        <f t="shared" ca="1" si="352"/>
        <v>1</v>
      </c>
      <c r="I28" s="14" t="str">
        <f ca="1">IF($H28,ADDRESS(3,(D28+1)*2-1,4,,"["&amp;wew!$G$7&amp;"]"&amp;_sheetname_labels)&amp;":"&amp;ADDRESS(2+ster!$B$20,(D28+1)*2-1,4),"")</f>
        <v>[DBTemplate.xlsm]labels!BA3:BA61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353"/>
        <v>0</v>
      </c>
      <c r="N28" s="14">
        <f t="shared" ca="1" si="354"/>
        <v>0</v>
      </c>
      <c r="O28" s="14" t="str">
        <f t="shared" ca="1" si="355"/>
        <v>q_13</v>
      </c>
      <c r="P28" s="14" t="str">
        <f t="shared" ca="1" si="356"/>
        <v>Date of Diagnosis</v>
      </c>
      <c r="Q28" s="14" t="str">
        <f ca="1">IF($BP28,ADDRESS(3,D28+1,4,,"["&amp;wew!$G$7&amp;"]"&amp;_sheetname_dataframe)&amp;":"&amp;ADDRESS(2+ster!$C$14,D28+1,4),"")</f>
        <v>[DBTemplate.xlsm]data_frame!AA3:AA3</v>
      </c>
      <c r="R28" s="14" t="str">
        <f>IF($BP28,IF(MID(_xll.FORMULATEXT(INDEX(INDIRECT(Q28),1)),1,1)="=", _xll.FORMULATEXT(INDEX(INDIRECT(Q28),1),2,TRUE),""),"")</f>
        <v/>
      </c>
      <c r="S28" s="14">
        <f t="array" aca="1" ref="S28" ca="1">IF(H28,SUM(IF((IFERROR(INDIRECT(Q28)&lt;&gt;"",FALSE))*(INDIRECT(ster!$D$14)&lt;&gt;""),1,0)),"")</f>
        <v>1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1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41640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41640</v>
      </c>
      <c r="Z28" s="14">
        <f t="shared" ca="1" si="357"/>
        <v>0</v>
      </c>
      <c r="AA28" s="12">
        <f t="shared" ca="1" si="358"/>
        <v>1</v>
      </c>
      <c r="AB28" s="17">
        <f t="array" aca="1" ref="AB28" ca="1">IF(H28,IF(W28&gt;0,SUM((INDIRECT(ster!$D$14)&lt;&gt;"")*IFERROR((INDIRECT(Q28)&lt;&gt;"")*(INDIRECT(Q28)=INT(INDIRECT(Q28))),0)),0),"")</f>
        <v>1</v>
      </c>
      <c r="AC28" s="17">
        <f t="array" aca="1" ref="AC28" ca="1">IF(H28,W28-AB28,"")</f>
        <v>0</v>
      </c>
      <c r="AD28" s="17">
        <f t="shared" ca="1" si="359"/>
        <v>1</v>
      </c>
      <c r="AE28" s="17" t="b">
        <f t="shared" ca="1" si="360"/>
        <v>1</v>
      </c>
      <c r="AF28" s="17" t="str">
        <f ca="1">IF(AE28,IF($H28,ADDRESS(3,D28+2,4,,"["&amp;wew!$G$7&amp;"]"&amp;_sheetname_dataframe)&amp;":"&amp;ADDRESS(2+ster!$C$14,D28+2,4),""),"")</f>
        <v>[DBTemplate.xlsm]data_frame!AB3:AB3</v>
      </c>
      <c r="AG28" s="17" t="str">
        <f t="shared" ca="1" si="361"/>
        <v>Must not be before consultation</v>
      </c>
      <c r="AH28" s="17" t="b">
        <f t="shared" ca="1" si="362"/>
        <v>1</v>
      </c>
      <c r="AI28" s="17" t="str">
        <f ca="1">IF(AH28,IF($H28,ADDRESS(3,D28+3,4,,"["&amp;wew!$G$7&amp;"]"&amp;_sheetname_dataframe)&amp;":"&amp;ADDRESS(2+ster!$C$14,D28+3,4),""),"")</f>
        <v>[DBTemplate.xlsm]data_frame!AC3:AC3</v>
      </c>
      <c r="AJ28" s="17" t="str">
        <f t="shared" ca="1" si="363"/>
        <v>Must not be more than 60 months after first symptoms</v>
      </c>
      <c r="AK28" s="17" t="b">
        <f t="shared" ca="1" si="364"/>
        <v>0</v>
      </c>
      <c r="AL28" s="17" t="b">
        <f t="shared" ca="1" si="365"/>
        <v>0</v>
      </c>
      <c r="AM28" s="17" t="b">
        <f t="shared" ca="1" si="366"/>
        <v>1</v>
      </c>
      <c r="AN28" s="17">
        <f t="shared" ca="1" si="367"/>
        <v>0</v>
      </c>
      <c r="AO28" s="24" t="str">
        <f t="shared" ca="1" si="368"/>
        <v/>
      </c>
      <c r="AP28" s="24" t="str">
        <f t="shared" ca="1" si="369"/>
        <v/>
      </c>
      <c r="AQ28" s="17" t="b">
        <f t="shared" ca="1" si="370"/>
        <v>0</v>
      </c>
      <c r="AR28" s="17" t="b">
        <f t="shared" ca="1" si="371"/>
        <v>0</v>
      </c>
      <c r="AS28" s="17" t="b">
        <f t="shared" ca="1" si="372"/>
        <v>1</v>
      </c>
      <c r="AT28" s="17" t="b">
        <f t="shared" ca="1" si="373"/>
        <v>0</v>
      </c>
      <c r="AU28" s="17" t="b">
        <f t="shared" ca="1" si="374"/>
        <v>0</v>
      </c>
      <c r="AV28" s="17" t="b">
        <f t="shared" ca="1" si="375"/>
        <v>1</v>
      </c>
      <c r="AW28" s="17" t="b">
        <f t="shared" ca="1" si="376"/>
        <v>1</v>
      </c>
      <c r="AX28" s="14" t="b">
        <f t="array" aca="1" ref="AX28" ca="1">IF(H28,N28&gt;0,"")</f>
        <v>0</v>
      </c>
      <c r="AY28" s="17" t="str">
        <f t="shared" ca="1" si="377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378"/>
        <v>0</v>
      </c>
      <c r="BB28" s="17" t="b">
        <v>0</v>
      </c>
      <c r="BC28" s="17" t="str">
        <f t="shared" ca="1" si="379"/>
        <v/>
      </c>
      <c r="BD28" s="17" t="str">
        <f t="shared" ca="1" si="380"/>
        <v/>
      </c>
      <c r="BE28" s="17" t="str">
        <f t="shared" ca="1" si="381"/>
        <v/>
      </c>
      <c r="BF28" s="17" t="str">
        <f t="shared" ca="1" si="382"/>
        <v/>
      </c>
      <c r="BG28" s="17" t="str">
        <f t="shared" ca="1" si="383"/>
        <v/>
      </c>
      <c r="BH28" s="17" t="str">
        <f t="shared" ca="1" si="384"/>
        <v/>
      </c>
      <c r="BI28" s="17" t="str">
        <f t="shared" ca="1" si="385"/>
        <v/>
      </c>
      <c r="BJ28" s="17" t="b">
        <f t="shared" ca="1" si="386"/>
        <v>1</v>
      </c>
      <c r="BK28" s="17" t="str">
        <f t="shared" ca="1" si="387"/>
        <v/>
      </c>
      <c r="BL28" s="17" t="str">
        <f t="shared" ca="1" si="388"/>
        <v/>
      </c>
      <c r="BM28" s="17" t="str">
        <f t="shared" ca="1" si="389"/>
        <v>D</v>
      </c>
      <c r="BN28" s="17" t="str">
        <f t="shared" ca="1" si="390"/>
        <v>E</v>
      </c>
      <c r="BO28" s="17" t="str">
        <f t="shared" ca="1" si="391"/>
        <v>I</v>
      </c>
      <c r="BP28" s="14" t="b">
        <f t="shared" ca="1" si="392"/>
        <v>1</v>
      </c>
      <c r="BQ28" s="35">
        <v>1</v>
      </c>
      <c r="BR28" s="14">
        <v>1</v>
      </c>
      <c r="BU28" s="14" t="s">
        <v>388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■The following records are missing in this required field: ANTA-0043©■In the following cases Date of Diagnosis must not be before consultation: Hann002: rrrr-09-15 (42262), Hann006: rrrr-08-01 (42217), Hann022: rrrr-10-01 (42278), Hann025: rrrr-10-29 (42306), Hann048: rrrr-02-19 (42419), Hann064: rrrr-04-11 (42471), Hann080: rrrr-06-10 (42531), Hann082: rrrr-12-01 (42705), Hann083: rrrr-12-01 (42705), Hann088: rrrr-09-01 (42614), Hann100: rrrr-10-29 (42672), Hann107: rrrr-11-23 (42697), ANTA-0002: rrrr-10-01 (42278), ANTA-0012: rrrr-02-18 (42418), ANTA-0021: rrrr-05-20 (42510), ANTA-0042: rrrr-03-20 (42083), JENA0064: rrrr-01-18 (42387), WAWA, 0015: rrrr-11-01 (42309), WAWA, 0047: rrrr-02-26 (42426), WAWA, 0059: rrrr-03-24 (42453), WAWA, 0092: rrrr-07-01 (42552), WAWA, 0101: rrrr-07-29 (42580), WAWA, 00a8: rrrr-06-18 (42173), WAWA, 0a11: rrrr-07-24 (42209)■In the following cases Date of Diagnosis must not be more than 60 months after first symptoms: LISB0741: rrrr-01-01 (40909), LISB1019: rrrr-09-01 (40057), LISB1086: rrrr-01-01 (42005), Hann028: rrrr-06-01 (41426), Hann052: rrrr-02-01 (42401), Hann072: rrrr-05-11 (42501), Hann104: rrrr-10-01 (42644), ANTA-0019: rrrr-02-01 (41671), ANTA-0023: rrrr-03-07 (41705), ANTA-0033: rrrr-08-20 (42236), ANTA-0039: rrrr-05-13 (42503), ANTA-0040: rrrr-01-01 (40179), JENA0011: rrrr-01-25 (40933), JENA0036: rrrr-07-16 (42201), LISB0887: rrrr-04-01 (42095), LISB0987: rrrr-07-01 (42186), LISB0989: rrrr-10-01 (42278), LISB0889: rrrr-07-01 (41456), LISB0395: rrrr-01-01 (40179), LISB0947: rrrr-10-01 (42278), LISB0913: rrrr-08-01 (42217), LISB0976: rrrr-11-01 (42309), LISB1015: rrrr-01-01 (41275), LISB1049: rrrr-12-01 (42339), LISB1060: rrrr-05-01 (42491), LISB0672: rrrr-09-01 (41518), WAWA, 0016: rrrr-05-01 (42125), WAWA, 0069: rrrr-04-05 (42465), WAWA, 0083: rrrr-06-01 (42522), WAWA, 0091: rrrr-06-01 (42522), WAWA, 0101: rrrr-07-29 (42580)</v>
      </c>
      <c r="DD28" s="14" t="str">
        <f t="shared" ca="1" si="393"/>
        <v>The following records are missing in this required field: ANTA-0043©■In the following cases Date of Diagnosis must not be before consultation: Hann002: rrrr-09-15 (42262), Hann006: rrrr-08-01 (42217), Hann022: rrrr-10-01 (42278), Hann025: rrrr-10-29 (42306), Hann048: rrrr-02-19 (42419), Hann064: rrrr-04-11 (42471), Hann080: rrrr-06-10 (42531), Hann082: rrrr-12-01 (42705), Hann083: rrrr-12-01 (42705), Hann088: rrrr-09-01 (42614), Hann100: rrrr-10-29 (42672), Hann107: rrrr-11-23 (42697), ANTA-0002: rrrr-10-01 (42278), ANTA-0012: rrrr-02-18 (42418), ANTA-0021: rrrr-05-20 (42510), ANTA-0042: rrrr-03-20 (42083), JENA0064: rrrr-01-18 (42387), WAWA, 0015: rrrr-11-01 (42309), WAWA, 0047: rrrr-02-26 (42426), WAWA, 0059: rrrr-03-24 (42453), WAWA, 0092: rrrr-07-01 (42552), WAWA, 0101: rrrr-07-29 (42580), WAWA, 00a8: rrrr-06-18 (42173), WAWA, 0a11: rrrr-07-24 (42209)■In the following cases Date of Diagnosis must not be more than 60 months after first symptoms: LISB0741: rrrr-01-01 (40909), LISB1019: rrrr-09-01 (40057), LISB1086: rrrr-01-01 (42005), Hann028: rrrr-06-01 (41426), Hann052: rrrr-02-01 (42401), Hann072: rrrr-05-11 (42501), Hann104: rrrr-10-01 (42644), ANTA-0019: rrrr-02-01 (41671), ANTA-0023: rrrr-03-07 (41705), ANTA-0033: rrrr-08-20 (42236), ANTA-0039: rrrr-05-13 (42503), ANTA-0040: rrrr-01-01 (40179), JENA0011: rrrr-01-25 (40933), JENA0036: rrrr-07-16 (42201), LISB0887: rrrr-04-01 (42095), LISB0987: rrrr-07-01 (42186), LISB0989: rrrr-10-01 (42278), LISB0889: rrrr-07-01 (41456), LISB0395: rrrr-01-01 (40179), LISB0947: rrrr-10-01 (42278), LISB0913: rrrr-08-01 (42217), LISB0976: rrrr-11-01 (42309), LISB1015: rrrr-01-01 (41275), LISB1049: rrrr-12-01 (42339), LISB1060: rrrr-05-01 (42491), LISB0672: rrrr-09-01 (41518), WAWA, 0016: rrrr-05-01 (42125), WAWA, 0069: rrrr-04-05 (42465), WAWA, 0083: rrrr-06-01 (42522), WAWA, 0091: rrrr-06-01 (42522), WAWA, 0101: rrrr-07-29 (42580)</v>
      </c>
      <c r="DE28" s="14" t="str">
        <f t="shared" ca="1" si="394"/>
        <v>The following records are missing in this required field: ANTA-0043©■In the following cases Date of Diagnosis must not be before consultation: Hann002: rrrr-09-15 (42262), Hann006: rrrr-08-01 (42217), Hann022: rrrr-10-01 (42278), Hann025: rrrr-10-29 (42306), Hann048: rrrr-02-19 (42419), Hann064: rrrr-04-11 (42471), Hann080: rrrr-06-10 (42531), Hann082: rrrr-12-01 (42705), Hann083: rrrr-12-01 (42705), Hann088: rrrr-09-01 (42614), Hann100: rrrr-10-29 (42672), Hann107: rrrr-11-23 (42697), ANTA-0002: rrrr-10-01 (42278), ANTA-0012: rrrr-02-18 (42418), ANTA-0021: rrrr-05-20 (42510), ANTA-0042: rrrr-03-20 (42083), JENA0064: rrrr-01-18 (42387), WAWA, 0015: rrrr-11-01 (42309), WAWA, 0047: rrrr-02-26 (42426), WAWA, 0059: rrrr-03-24 (42453), WAWA, 0092: rrrr-07-01 (42552), WAWA, 0101: rrrr-07-29 (42580), WAWA, 00a8: rrrr-06-18 (42173), WAWA, 0a11: rrrr-07-24 (42209)■In the following cases Date of Diagnosis must not be more than 60 months after first symptoms: LISB0741: rrrr-01-01 (40909), LISB1019: rrrr-09-01 (40057), LISB1086: rrrr-01-01 (42005), Hann028: rrrr-06-01 (41426), Hann052: rrrr-02-01 (42401), Hann072: rrrr-05-11 (42501), Hann104: rrrr-10-01 (42644), ANTA-0019: rrrr-02-01 (41671), ANTA-0023: rrrr-03-07 (41705), ANTA-0033: rrrr-08-20 (42236), ANTA-0039: rrrr-05-13 (42503), ANTA-0040: rrrr-01-01 (40179), JENA0011: rrrr-01-25 (40933), JENA0036: rrrr-07-16 (42201), LISB0887: rrrr-04-01 (42095), LISB0987: rrrr-07-01 (42186), LISB0989: rrrr-10-01 (42278), LISB0889: rrrr-07-01 (41456), LISB0395: rrrr-01-01 (40179), LISB0947: rrrr-10-01 (42278), LISB0913: rrrr-08-01 (42217), LISB0976: rrrr-11-01 (42309), LISB1015: rrrr-01-01 (41275), LISB1049: rrrr-12-01 (42339), LISB1060: rrrr-05-01 (42491), LISB0672: rrrr-09-01 (41518), WAWA, 0016: rrrr-05-01 (42125), WAWA, 0069: rrrr-04-05 (42465), WAWA, 0083: rrrr-06-01 (42522), WAWA, 0091: rrrr-06-01 (42522), WAWA, 0101: rrrr-07-29 (42580)</v>
      </c>
      <c r="DF28" s="14" t="str">
        <f t="shared" ca="1" si="395"/>
        <v>The following records are missing in this required field: ANTA-0043©. In the following cases Date of Diagnosis must not be before consultation: Hann002: rrrr-09-15 (42262), Hann006: rrrr-08-01 (42217), Hann022: rrrr-10-01 (42278), Hann025: rrrr-10-29 (42306), Hann048: rrrr-02-19 (42419), Hann064: rrrr-04-11 (42471), Hann080: rrrr-06-10 (42531), Hann082: rrrr-12-01 (42705), Hann083: rrrr-12-01 (42705), Hann088: rrrr-09-01 (42614), Hann100: rrrr-10-29 (42672), Hann107: rrrr-11-23 (42697), ANTA-0002: rrrr-10-01 (42278), ANTA-0012: rrrr-02-18 (42418), ANTA-0021: rrrr-05-20 (42510), ANTA-0042: rrrr-03-20 (42083), JENA0064: rrrr-01-18 (42387), WAWA, 0015: rrrr-11-01 (42309), WAWA, 0047: rrrr-02-26 (42426), WAWA, 0059: rrrr-03-24 (42453), WAWA, 0092: rrrr-07-01 (42552), WAWA, 0101: rrrr-07-29 (42580), WAWA, 00a8: rrrr-06-18 (42173), WAWA, 0a11: rrrr-07-24 (42209). In the following cases Date of Diagnosis must not be more than 60 months after first symptoms: LISB0741: rrrr-01-01 (40909), LISB1019: rrrr-09-01 (40057), LISB1086: rrrr-01-01 (42005), Hann028: rrrr-06-01 (41426), Hann052: rrrr-02-01 (42401), Hann072: rrrr-05-11 (42501), Hann104: rrrr-10-01 (42644), ANTA-0019: rrrr-02-01 (41671), ANTA-0023: rrrr-03-07 (41705), ANTA-0033: rrrr-08-20 (42236), ANTA-0039: rrrr-05-13 (42503), ANTA-0040: rrrr-01-01 (40179), JENA0011: rrrr-01-25 (40933), JENA0036: rrrr-07-16 (42201), LISB0887: rrrr-04-01 (42095), LISB0987: rrrr-07-01 (42186), LISB0989: rrrr-10-01 (42278), LISB0889: rrrr-07-01 (41456), LISB0395: rrrr-01-01 (40179), LISB0947: rrrr-10-01 (42278), LISB0913: rrrr-08-01 (42217), LISB0976: rrrr-11-01 (42309), LISB1015: rrrr-01-01 (41275), LISB1049: rrrr-12-01 (42339), LISB1060: rrrr-05-01 (42491), LISB0672: rrrr-09-01 (41518), WAWA, 0016: rrrr-05-01 (42125), WAWA, 0069: rrrr-04-05 (42465), WAWA, 0083: rrrr-06-01 (42522), WAWA, 0091: rrrr-06-01 (42522), WAWA, 0101: rrrr-07-29 (42580)</v>
      </c>
      <c r="DG28" s="14" t="str">
        <f t="shared" ca="1" si="396"/>
        <v/>
      </c>
      <c r="DH28" s="14" t="str">
        <f t="shared" ca="1" si="397"/>
        <v/>
      </c>
      <c r="DI28" s="14" t="str">
        <f t="shared" ca="1" si="398"/>
        <v/>
      </c>
      <c r="DJ28" s="14" t="str">
        <f t="shared" ca="1" si="399"/>
        <v/>
      </c>
      <c r="DK28" s="14" t="str">
        <f t="shared" ca="1" si="400"/>
        <v/>
      </c>
      <c r="DL28" s="14" t="str">
        <f t="shared" ca="1" si="63"/>
        <v/>
      </c>
      <c r="DM28" s="14" t="str">
        <f t="shared" ca="1" si="401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402"/>
        <v/>
      </c>
      <c r="DP28" s="14" t="str">
        <f t="shared" ca="1" si="403"/>
        <v/>
      </c>
      <c r="DQ28" s="14" t="str">
        <f t="shared" ca="1" si="404"/>
        <v/>
      </c>
      <c r="DR28" s="14" t="str">
        <f t="shared" ca="1" si="405"/>
        <v/>
      </c>
      <c r="DS28" s="14" t="str">
        <f t="shared" ca="1" si="406"/>
        <v/>
      </c>
      <c r="DZ28" s="14" t="b">
        <f t="shared" ca="1" si="407"/>
        <v>1</v>
      </c>
      <c r="EA28" s="14" t="str">
        <f t="shared" ca="1" si="408"/>
        <v>Date of Diagnosis (q_13)</v>
      </c>
      <c r="EB28" s="14" t="str">
        <f t="shared" ca="1" si="409"/>
        <v xml:space="preserve">Values must be numeric and non-missing and must not be before consultation and must not be more than 60 months after first symptoms. </v>
      </c>
      <c r="EC28" s="14" t="str">
        <f t="shared" ca="1" si="410"/>
        <v xml:space="preserve">Date of Diagnosis (q_13): Values must be numeric and non-missing and must not be before consultation and must not be more than 60 months after first symptoms. </v>
      </c>
      <c r="ED28" s="14" t="str">
        <f t="shared" ca="1" si="411"/>
        <v/>
      </c>
      <c r="EE28" s="14" t="str">
        <f t="shared" ca="1" si="412"/>
        <v>Values must be numeric and non-missing</v>
      </c>
      <c r="EF28" s="14" t="str">
        <f t="shared" ca="1" si="413"/>
        <v>Must not be before consultation</v>
      </c>
      <c r="EG28" s="14" t="str">
        <f t="shared" ca="1" si="414"/>
        <v>Must not be more than 60 months after first symptoms</v>
      </c>
      <c r="EM28" s="14" t="b">
        <f t="shared" ca="1" si="415"/>
        <v>1</v>
      </c>
      <c r="EN28" s="14">
        <f t="shared" ca="1" si="416"/>
        <v>20</v>
      </c>
      <c r="EO28" s="14" t="str">
        <f t="shared" ca="1" si="417"/>
        <v>q_13</v>
      </c>
      <c r="EP28" s="14" t="str">
        <f t="shared" ca="1" si="418"/>
        <v xml:space="preserve">Date of Diagnosis (q_13): Values must be numeric and non-missing and must not be before consultation and must not be more than 60 months after first symptoms. </v>
      </c>
      <c r="EQ28" s="14" t="str">
        <f t="shared" ca="1" si="419"/>
        <v>The following records are missing in this required field: ANTA-0043©. In the following cases Date of Diagnosis must not be before consultation: Hann002: rrrr-09-15 (42262), Hann006: rrrr-08-01 (42217), Hann022: rrrr-10-01 (42278), Hann025: rrrr-10-29 (42306), Hann048: rrrr-02-19 (42419), Hann064: rrrr-04-11 (42471), Hann080: rrrr-06-10 (42531), Hann082: rrrr-12-01 (42705), Hann083: rrrr-12-01 (42705), Hann088: rrrr-09-01 (42614), Hann100: rrrr-10-29 (42672), Hann107: rrrr-11-23 (42697), ANTA-0002: rrrr-10-01 (42278), ANTA-0012: rrrr-02-18 (42418), ANTA-0021: rrrr-05-20 (42510), ANTA-0042: rrrr-03-20 (42083), JENA0064: rrrr-01-18 (42387), WAWA, 0015: rrrr-11-01 (42309), WAWA, 0047: rrrr-02-26 (42426), WAWA, 0059: rrrr-03-24 (42453), WAWA, 0092: rrrr-07-01 (42552), WAWA, 0101: rrrr-07-29 (42580), WAWA, 00a8: rrrr-06-18 (42173), WAWA, 0a11: rrrr-07-24 (42209). In the following cases Date of Diagnosis must not be more than 60 months after first symptoms: LISB0741: rrrr-01-01 (40909), LISB1019: rrrr-09-01 (40057), LISB1086: rrrr-01-01 (42005), Hann028: rrrr-06-01 (41426), Hann052: rrrr-02-01 (42401), Hann072: rrrr-05-11 (42501), Hann104: rrrr-10-01 (42644), ANTA-0019: rrrr-02-01 (41671), ANTA-0023: rrrr-03-07 (41705), ANTA-0033: rrrr-08-20 (42236), ANTA-0039: rrrr-05-13 (42503), ANTA-0040: rrrr-01-01 (40179), JENA0011: rrrr-01-25 (40933), JENA0036: rrrr-07-16 (42201), LISB0887: rrrr-04-01 (42095), LISB0987: rrrr-07-01 (42186), LISB0989: rrrr-10-01 (42278), LISB0889: rrrr-07-01 (41456), LISB0395: rrrr-01-01 (40179), LISB0947: rrrr-10-01 (42278), LISB0913: rrrr-08-01 (42217), LISB0976: rrrr-11-01 (42309), LISB1015: rrrr-01-01 (41275), LISB1049: rrrr-12-01 (42339), LISB1060: rrrr-05-01 (42491), LISB0672: rrrr-09-01 (41518), WAWA, 0016: rrrr-05-01 (42125), WAWA, 0069: rrrr-04-05 (42465), WAWA, 0083: rrrr-06-01 (42522), WAWA, 0091: rrrr-06-01 (42522), WAWA, 0101: rrrr-07-29 (42580)</v>
      </c>
    </row>
    <row r="29" spans="2:147" s="14" customFormat="1">
      <c r="B29" s="14" t="str">
        <f t="shared" ca="1" si="346"/>
        <v/>
      </c>
      <c r="C29" s="14">
        <f t="shared" ca="1" si="347"/>
        <v>21</v>
      </c>
      <c r="D29" s="14">
        <f t="shared" si="348"/>
        <v>27</v>
      </c>
      <c r="E29" s="14" t="str">
        <f t="shared" ca="1" si="349"/>
        <v/>
      </c>
      <c r="F29" s="14" t="str">
        <f t="shared" ca="1" si="350"/>
        <v/>
      </c>
      <c r="G29" s="14" t="str">
        <f t="shared" ca="1" si="351"/>
        <v/>
      </c>
      <c r="H29" s="14" t="b">
        <f t="shared" ca="1" si="352"/>
        <v>0</v>
      </c>
      <c r="I29" s="14" t="str">
        <f ca="1">IF($H29,ADDRESS(3,(D29+1)*2-1,4,,"["&amp;wew!$G$7&amp;"]"&amp;_sheetname_labels)&amp;":"&amp;ADDRESS(2+ster!$B$20,(D29+1)*2-1,4),"")</f>
        <v/>
      </c>
      <c r="J29" s="14" t="str">
        <f t="array" aca="1" ref="J29" ca="1">IF(H29,MAX(0,MAX(IF(INDIRECT(I29)&lt;&gt;"",ROW(INDIRECT(I29)),""))-2),"")</f>
        <v/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 t="str">
        <f t="shared" ca="1" si="353"/>
        <v/>
      </c>
      <c r="N29" s="14" t="str">
        <f t="shared" ca="1" si="354"/>
        <v/>
      </c>
      <c r="O29" s="14" t="str">
        <f t="shared" ca="1" si="355"/>
        <v>.validation</v>
      </c>
      <c r="P29" s="14" t="str">
        <f t="shared" ca="1" si="356"/>
        <v/>
      </c>
      <c r="Q29" s="14" t="str">
        <f ca="1">IF($BP29,ADDRESS(3,D29+1,4,,"["&amp;wew!$G$7&amp;"]"&amp;_sheetname_dataframe)&amp;":"&amp;ADDRESS(2+ster!$C$14,D29+1,4),"")</f>
        <v>[DBTemplate.xlsm]data_frame!AB3:AB3</v>
      </c>
      <c r="R29" s="14" t="str">
        <f>IF($BP29,IF(MID(_xll.FORMULATEXT(INDEX(INDIRECT(Q29),1)),1,1)="=", _xll.FORMULATEXT(INDEX(INDIRECT(Q29),1),2,TRUE),""),"")</f>
        <v>=1*IF(RC[-19]&lt;&gt;"",RC[-1]&lt;=RC[-19],1)</v>
      </c>
      <c r="S29" s="14" t="str">
        <f t="array" aca="1" ref="S29" ca="1">IF(H29,SUM(IF((IFERROR(INDIRECT(Q29)&lt;&gt;"",FALSE))*(INDIRECT(ster!$D$14)&lt;&gt;""),1,0)),"")</f>
        <v/>
      </c>
      <c r="T29" s="14" t="str">
        <f t="array" aca="1" ref="T29" ca="1">IF(H29,IF(M29&gt;0,SUM(IFERROR(1*(MATCH(INDIRECT(Q29),INDIRECT(K29),0)&gt;0),0)*(INDIRECT(ster!$D$14)&lt;&gt;"")*NOT(ISNUMBER(INDIRECT(Q29)))),0),"")</f>
        <v/>
      </c>
      <c r="U29" s="14" t="str">
        <f t="array" aca="1" ref="U29" ca="1">IF(H29,SUM((IFERROR(INDIRECT(Q29)="",FALSE))*(INDIRECT(ster!$D$14)&lt;&gt;"")),"")</f>
        <v/>
      </c>
      <c r="V29" s="14" t="str">
        <f t="array" aca="1" ref="V29" ca="1">IF(H29,SUM((IFERROR(INDIRECT(Q29)="#ąś",TRUE))*(INDIRECT(ster!$D$14)&lt;&gt;"")),"")</f>
        <v/>
      </c>
      <c r="W29" s="14" t="str">
        <f t="array" aca="1" ref="W29" ca="1">IF(H29,SUM(ISNUMBER(INDIRECT(Q29))*(INDIRECT(ster!$D$14)&lt;&gt;"")),"")</f>
        <v/>
      </c>
      <c r="X29" s="14" t="str">
        <f t="array" aca="1" ref="X29" ca="1">IF(AND(H29,W29&gt;0),IF(wew!$B$3,MIN(IF((INDIRECT(ster!$D$14)&lt;&gt;"")*IFERROR(INDIRECT($Q29)&lt;&gt;"",FALSE),IFERROR(INDIRECT($Q29),"X"),"X")),"&lt;włącz podświetlanie wartości&gt;"),"—")</f>
        <v>—</v>
      </c>
      <c r="Y29" s="14" t="str">
        <f t="array" aca="1" ref="Y29" ca="1">IF(AND(H29,W29&gt;0),IF(wew!$B$3,MAX(IF((INDIRECT(ster!$D$14)&lt;&gt;"")*IFERROR(INDIRECT($Q29)&lt;&gt;"",FALSE),IFERROR(INDIRECT($Q29),"X"),"X")),"&lt;włącz podświetlanie wartości&gt;"),"—")</f>
        <v>—</v>
      </c>
      <c r="Z29" s="14" t="str">
        <f t="shared" ca="1" si="357"/>
        <v/>
      </c>
      <c r="AA29" s="12" t="str">
        <f t="shared" ca="1" si="358"/>
        <v/>
      </c>
      <c r="AB29" s="17" t="str">
        <f t="array" aca="1" ref="AB29" ca="1">IF(H29,IF(W29&gt;0,SUM((INDIRECT(ster!$D$14)&lt;&gt;"")*IFERROR((INDIRECT(Q29)&lt;&gt;"")*(INDIRECT(Q29)=INT(INDIRECT(Q29))),0)),0),"")</f>
        <v/>
      </c>
      <c r="AC29" s="17" t="str">
        <f t="array" aca="1" ref="AC29" ca="1">IF(H29,W29-AB29,"")</f>
        <v/>
      </c>
      <c r="AD29" s="17" t="str">
        <f t="shared" ca="1" si="359"/>
        <v/>
      </c>
      <c r="AE29" s="17" t="b">
        <f t="shared" ca="1" si="360"/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ca="1" si="361"/>
        <v/>
      </c>
      <c r="AH29" s="17" t="b">
        <f t="shared" ca="1" si="362"/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ca="1" si="363"/>
        <v/>
      </c>
      <c r="AK29" s="17" t="str">
        <f t="shared" ca="1" si="364"/>
        <v/>
      </c>
      <c r="AL29" s="17" t="str">
        <f t="shared" ca="1" si="365"/>
        <v/>
      </c>
      <c r="AM29" s="17" t="str">
        <f t="shared" ca="1" si="366"/>
        <v/>
      </c>
      <c r="AN29" s="17">
        <f t="shared" ca="1" si="367"/>
        <v>2</v>
      </c>
      <c r="AO29" s="24" t="str">
        <f t="shared" ca="1" si="368"/>
        <v/>
      </c>
      <c r="AP29" s="24" t="str">
        <f t="shared" ca="1" si="369"/>
        <v/>
      </c>
      <c r="AQ29" s="17" t="str">
        <f t="shared" ca="1" si="370"/>
        <v/>
      </c>
      <c r="AR29" s="17" t="str">
        <f t="shared" ca="1" si="371"/>
        <v/>
      </c>
      <c r="AS29" s="17" t="str">
        <f t="shared" ca="1" si="372"/>
        <v/>
      </c>
      <c r="AT29" s="17" t="str">
        <f t="shared" ca="1" si="373"/>
        <v/>
      </c>
      <c r="AU29" s="17" t="str">
        <f t="shared" ca="1" si="374"/>
        <v/>
      </c>
      <c r="AV29" s="17" t="str">
        <f t="shared" ca="1" si="375"/>
        <v/>
      </c>
      <c r="AW29" s="17" t="str">
        <f t="shared" ca="1" si="376"/>
        <v/>
      </c>
      <c r="AX29" s="14" t="str">
        <f t="array" aca="1" ref="AX29" ca="1">IF(H29,N29&gt;0,"")</f>
        <v/>
      </c>
      <c r="AY29" s="17" t="str">
        <f t="shared" ca="1" si="377"/>
        <v/>
      </c>
      <c r="AZ29" s="17" t="str">
        <f t="array" aca="1" ref="AZ29" ca="1">IF(AY29&lt;&gt;"",SUM(1*ISERROR(MATCH(INDIRECT(AY29),INDIRECT(K29),0)))=0,"")</f>
        <v/>
      </c>
      <c r="BA29" s="17" t="b">
        <f t="shared" ca="1" si="378"/>
        <v>0</v>
      </c>
      <c r="BB29" s="17" t="b">
        <v>0</v>
      </c>
      <c r="BC29" s="17" t="str">
        <f t="shared" ca="1" si="379"/>
        <v/>
      </c>
      <c r="BD29" s="17" t="str">
        <f t="shared" ca="1" si="380"/>
        <v/>
      </c>
      <c r="BE29" s="17" t="str">
        <f t="shared" ca="1" si="381"/>
        <v/>
      </c>
      <c r="BF29" s="17" t="str">
        <f t="shared" ca="1" si="382"/>
        <v/>
      </c>
      <c r="BG29" s="17" t="str">
        <f t="shared" ca="1" si="383"/>
        <v/>
      </c>
      <c r="BH29" s="17" t="str">
        <f t="shared" ca="1" si="384"/>
        <v/>
      </c>
      <c r="BI29" s="17" t="str">
        <f t="shared" ca="1" si="385"/>
        <v/>
      </c>
      <c r="BJ29" s="17" t="b">
        <f t="shared" ca="1" si="386"/>
        <v>0</v>
      </c>
      <c r="BK29" s="17" t="str">
        <f t="shared" ca="1" si="387"/>
        <v/>
      </c>
      <c r="BL29" s="17" t="str">
        <f t="shared" ca="1" si="388"/>
        <v/>
      </c>
      <c r="BM29" s="17" t="str">
        <f t="shared" ca="1" si="389"/>
        <v/>
      </c>
      <c r="BN29" s="17" t="str">
        <f t="shared" ca="1" si="390"/>
        <v/>
      </c>
      <c r="BO29" s="17" t="str">
        <f t="shared" ca="1" si="391"/>
        <v/>
      </c>
      <c r="BP29" s="14" t="b">
        <f t="shared" ca="1" si="392"/>
        <v>1</v>
      </c>
      <c r="BQ29" s="35">
        <v>1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ca="1" si="393"/>
        <v/>
      </c>
      <c r="DE29" s="14" t="str">
        <f t="shared" ca="1" si="394"/>
        <v/>
      </c>
      <c r="DF29" s="14" t="str">
        <f t="shared" ca="1" si="395"/>
        <v/>
      </c>
      <c r="DG29" s="14" t="str">
        <f t="shared" ca="1" si="396"/>
        <v/>
      </c>
      <c r="DH29" s="14" t="str">
        <f t="shared" ca="1" si="397"/>
        <v/>
      </c>
      <c r="DI29" s="14" t="str">
        <f t="shared" ca="1" si="398"/>
        <v/>
      </c>
      <c r="DJ29" s="14" t="str">
        <f t="shared" ca="1" si="399"/>
        <v/>
      </c>
      <c r="DK29" s="14" t="str">
        <f t="shared" ca="1" si="400"/>
        <v/>
      </c>
      <c r="DL29" s="14" t="str">
        <f t="shared" ca="1" si="63"/>
        <v/>
      </c>
      <c r="DM29" s="14" t="str">
        <f t="shared" ca="1" si="401"/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ca="1" si="402"/>
        <v/>
      </c>
      <c r="DP29" s="14" t="str">
        <f t="shared" ca="1" si="403"/>
        <v/>
      </c>
      <c r="DQ29" s="14" t="str">
        <f t="shared" ca="1" si="404"/>
        <v/>
      </c>
      <c r="DR29" s="14" t="str">
        <f t="shared" ca="1" si="405"/>
        <v/>
      </c>
      <c r="DS29" s="14" t="str">
        <f t="shared" ca="1" si="406"/>
        <v/>
      </c>
      <c r="DZ29" s="14" t="b">
        <f t="shared" ca="1" si="407"/>
        <v>0</v>
      </c>
      <c r="EA29" s="14" t="str">
        <f t="shared" ca="1" si="408"/>
        <v/>
      </c>
      <c r="EB29" s="14" t="str">
        <f t="shared" ca="1" si="409"/>
        <v/>
      </c>
      <c r="EC29" s="14" t="str">
        <f t="shared" ca="1" si="410"/>
        <v/>
      </c>
      <c r="ED29" s="14" t="str">
        <f t="shared" ca="1" si="411"/>
        <v/>
      </c>
      <c r="EE29" s="14" t="str">
        <f t="shared" ca="1" si="412"/>
        <v/>
      </c>
      <c r="EF29" s="14" t="str">
        <f t="shared" ca="1" si="413"/>
        <v/>
      </c>
      <c r="EG29" s="14" t="str">
        <f t="shared" ca="1" si="414"/>
        <v/>
      </c>
      <c r="EM29" s="14" t="b">
        <f t="shared" ca="1" si="415"/>
        <v>0</v>
      </c>
      <c r="EN29" s="14" t="str">
        <f t="shared" ca="1" si="416"/>
        <v/>
      </c>
      <c r="EO29" s="14" t="str">
        <f t="shared" ca="1" si="417"/>
        <v/>
      </c>
      <c r="EP29" s="14" t="str">
        <f t="shared" ca="1" si="418"/>
        <v/>
      </c>
      <c r="EQ29" s="14" t="str">
        <f t="shared" ca="1" si="419"/>
        <v/>
      </c>
    </row>
    <row r="30" spans="2:147" s="14" customFormat="1">
      <c r="B30" s="14" t="str">
        <f t="shared" ca="1" si="346"/>
        <v/>
      </c>
      <c r="C30" s="14">
        <f t="shared" ca="1" si="347"/>
        <v>21</v>
      </c>
      <c r="D30" s="14">
        <f t="shared" si="348"/>
        <v>28</v>
      </c>
      <c r="E30" s="14" t="str">
        <f t="shared" ca="1" si="349"/>
        <v/>
      </c>
      <c r="F30" s="14" t="str">
        <f t="shared" ca="1" si="350"/>
        <v/>
      </c>
      <c r="G30" s="14" t="str">
        <f t="shared" ca="1" si="351"/>
        <v/>
      </c>
      <c r="H30" s="14" t="b">
        <f t="shared" ca="1" si="352"/>
        <v>0</v>
      </c>
      <c r="I30" s="14" t="str">
        <f ca="1">IF($H30,ADDRESS(3,(D30+1)*2-1,4,,"["&amp;wew!$G$7&amp;"]"&amp;_sheetname_labels)&amp;":"&amp;ADDRESS(2+ster!$B$20,(D30+1)*2-1,4),"")</f>
        <v/>
      </c>
      <c r="J30" s="14" t="str">
        <f t="array" aca="1" ref="J30" ca="1">IF(H30,MAX(0,MAX(IF(INDIRECT(I30)&lt;&gt;"",ROW(INDIRECT(I30)),""))-2),"")</f>
        <v/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 t="str">
        <f t="shared" ca="1" si="353"/>
        <v/>
      </c>
      <c r="N30" s="14" t="str">
        <f t="shared" ca="1" si="354"/>
        <v/>
      </c>
      <c r="O30" s="14" t="str">
        <f t="shared" ca="1" si="355"/>
        <v>.validation</v>
      </c>
      <c r="P30" s="14" t="str">
        <f t="shared" ca="1" si="356"/>
        <v/>
      </c>
      <c r="Q30" s="14" t="str">
        <f ca="1">IF($BP30,ADDRESS(3,D30+1,4,,"["&amp;wew!$G$7&amp;"]"&amp;_sheetname_dataframe)&amp;":"&amp;ADDRESS(2+ster!$C$14,D30+1,4),"")</f>
        <v>[DBTemplate.xlsm]data_frame!AC3:AC3</v>
      </c>
      <c r="R30" s="14" t="str">
        <f>IF($BP30,IF(MID(_xll.FORMULATEXT(INDEX(INDIRECT(Q30),1)),1,1)="=", _xll.FORMULATEXT(INDEX(INDIRECT(Q30),1),2,TRUE),""),"")</f>
        <v>=1*IF(RC[-8]&lt;&gt;"",RC[-2]&lt;=RC[-8]+60/12*365,1)</v>
      </c>
      <c r="S30" s="14" t="str">
        <f t="array" aca="1" ref="S30" ca="1">IF(H30,SUM(IF((IFERROR(INDIRECT(Q30)&lt;&gt;"",FALSE))*(INDIRECT(ster!$D$14)&lt;&gt;""),1,0)),"")</f>
        <v/>
      </c>
      <c r="T30" s="14" t="str">
        <f t="array" aca="1" ref="T30" ca="1">IF(H30,IF(M30&gt;0,SUM(IFERROR(1*(MATCH(INDIRECT(Q30),INDIRECT(K30),0)&gt;0),0)*(INDIRECT(ster!$D$14)&lt;&gt;"")*NOT(ISNUMBER(INDIRECT(Q30)))),0),"")</f>
        <v/>
      </c>
      <c r="U30" s="14" t="str">
        <f t="array" aca="1" ref="U30" ca="1">IF(H30,SUM((IFERROR(INDIRECT(Q30)="",FALSE))*(INDIRECT(ster!$D$14)&lt;&gt;"")),"")</f>
        <v/>
      </c>
      <c r="V30" s="14" t="str">
        <f t="array" aca="1" ref="V30" ca="1">IF(H30,SUM((IFERROR(INDIRECT(Q30)="#ąś",TRUE))*(INDIRECT(ster!$D$14)&lt;&gt;"")),"")</f>
        <v/>
      </c>
      <c r="W30" s="14" t="str">
        <f t="array" aca="1" ref="W30" ca="1">IF(H30,SUM(ISNUMBER(INDIRECT(Q30))*(INDIRECT(ster!$D$14)&lt;&gt;"")),"")</f>
        <v/>
      </c>
      <c r="X30" s="14" t="str">
        <f t="array" aca="1" ref="X30" ca="1">IF(AND(H30,W30&gt;0),IF(wew!$B$3,MIN(IF((INDIRECT(ster!$D$14)&lt;&gt;"")*IFERROR(INDIRECT($Q30)&lt;&gt;"",FALSE),IFERROR(INDIRECT($Q30),"X"),"X")),"&lt;włącz podświetlanie wartości&gt;"),"—")</f>
        <v>—</v>
      </c>
      <c r="Y30" s="14" t="str">
        <f t="array" aca="1" ref="Y30" ca="1">IF(AND(H30,W30&gt;0),IF(wew!$B$3,MAX(IF((INDIRECT(ster!$D$14)&lt;&gt;"")*IFERROR(INDIRECT($Q30)&lt;&gt;"",FALSE),IFERROR(INDIRECT($Q30),"X"),"X")),"&lt;włącz podświetlanie wartości&gt;"),"—")</f>
        <v>—</v>
      </c>
      <c r="Z30" s="14" t="str">
        <f t="shared" ca="1" si="357"/>
        <v/>
      </c>
      <c r="AA30" s="12" t="str">
        <f t="shared" ca="1" si="358"/>
        <v/>
      </c>
      <c r="AB30" s="17" t="str">
        <f t="array" aca="1" ref="AB30" ca="1">IF(H30,IF(W30&gt;0,SUM((INDIRECT(ster!$D$14)&lt;&gt;"")*IFERROR((INDIRECT(Q30)&lt;&gt;"")*(INDIRECT(Q30)=INT(INDIRECT(Q30))),0)),0),"")</f>
        <v/>
      </c>
      <c r="AC30" s="17" t="str">
        <f t="array" aca="1" ref="AC30" ca="1">IF(H30,W30-AB30,"")</f>
        <v/>
      </c>
      <c r="AD30" s="17" t="str">
        <f t="shared" ca="1" si="359"/>
        <v/>
      </c>
      <c r="AE30" s="17" t="b">
        <f t="shared" ca="1" si="360"/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ca="1" si="361"/>
        <v/>
      </c>
      <c r="AH30" s="17" t="b">
        <f t="shared" ca="1" si="362"/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ca="1" si="363"/>
        <v/>
      </c>
      <c r="AK30" s="17" t="str">
        <f t="shared" ca="1" si="364"/>
        <v/>
      </c>
      <c r="AL30" s="17" t="str">
        <f t="shared" ca="1" si="365"/>
        <v/>
      </c>
      <c r="AM30" s="17" t="str">
        <f t="shared" ca="1" si="366"/>
        <v/>
      </c>
      <c r="AN30" s="17">
        <f t="shared" ca="1" si="367"/>
        <v>2</v>
      </c>
      <c r="AO30" s="24" t="str">
        <f t="shared" ca="1" si="368"/>
        <v/>
      </c>
      <c r="AP30" s="24" t="str">
        <f t="shared" ca="1" si="369"/>
        <v/>
      </c>
      <c r="AQ30" s="17" t="str">
        <f t="shared" ca="1" si="370"/>
        <v/>
      </c>
      <c r="AR30" s="17" t="str">
        <f t="shared" ca="1" si="371"/>
        <v/>
      </c>
      <c r="AS30" s="17" t="str">
        <f t="shared" ca="1" si="372"/>
        <v/>
      </c>
      <c r="AT30" s="17" t="str">
        <f t="shared" ca="1" si="373"/>
        <v/>
      </c>
      <c r="AU30" s="17" t="str">
        <f t="shared" ca="1" si="374"/>
        <v/>
      </c>
      <c r="AV30" s="17" t="str">
        <f t="shared" ca="1" si="375"/>
        <v/>
      </c>
      <c r="AW30" s="17" t="str">
        <f t="shared" ca="1" si="376"/>
        <v/>
      </c>
      <c r="AX30" s="14" t="str">
        <f t="array" aca="1" ref="AX30" ca="1">IF(H30,N30&gt;0,"")</f>
        <v/>
      </c>
      <c r="AY30" s="17" t="str">
        <f t="shared" ca="1" si="377"/>
        <v/>
      </c>
      <c r="AZ30" s="17" t="str">
        <f t="array" aca="1" ref="AZ30" ca="1">IF(AY30&lt;&gt;"",SUM(1*ISERROR(MATCH(INDIRECT(AY30),INDIRECT(K30),0)))=0,"")</f>
        <v/>
      </c>
      <c r="BA30" s="17" t="b">
        <f t="shared" ca="1" si="378"/>
        <v>0</v>
      </c>
      <c r="BB30" s="17" t="b">
        <v>0</v>
      </c>
      <c r="BC30" s="17" t="str">
        <f t="shared" ca="1" si="379"/>
        <v/>
      </c>
      <c r="BD30" s="17" t="str">
        <f t="shared" ca="1" si="380"/>
        <v/>
      </c>
      <c r="BE30" s="17" t="str">
        <f t="shared" ca="1" si="381"/>
        <v/>
      </c>
      <c r="BF30" s="17" t="str">
        <f t="shared" ca="1" si="382"/>
        <v/>
      </c>
      <c r="BG30" s="17" t="str">
        <f t="shared" ca="1" si="383"/>
        <v/>
      </c>
      <c r="BH30" s="17" t="str">
        <f t="shared" ca="1" si="384"/>
        <v/>
      </c>
      <c r="BI30" s="17" t="str">
        <f t="shared" ca="1" si="385"/>
        <v/>
      </c>
      <c r="BJ30" s="17" t="b">
        <f t="shared" ca="1" si="386"/>
        <v>0</v>
      </c>
      <c r="BK30" s="17" t="str">
        <f t="shared" ca="1" si="387"/>
        <v/>
      </c>
      <c r="BL30" s="17" t="str">
        <f t="shared" ca="1" si="388"/>
        <v/>
      </c>
      <c r="BM30" s="17" t="str">
        <f t="shared" ca="1" si="389"/>
        <v/>
      </c>
      <c r="BN30" s="17" t="str">
        <f t="shared" ca="1" si="390"/>
        <v/>
      </c>
      <c r="BO30" s="17" t="str">
        <f t="shared" ca="1" si="391"/>
        <v/>
      </c>
      <c r="BP30" s="14" t="b">
        <f t="shared" ca="1" si="392"/>
        <v>1</v>
      </c>
      <c r="BQ30" s="35">
        <v>1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ca="1" si="393"/>
        <v/>
      </c>
      <c r="DE30" s="14" t="str">
        <f t="shared" ca="1" si="394"/>
        <v/>
      </c>
      <c r="DF30" s="14" t="str">
        <f t="shared" ca="1" si="395"/>
        <v/>
      </c>
      <c r="DG30" s="14" t="str">
        <f t="shared" ca="1" si="396"/>
        <v/>
      </c>
      <c r="DH30" s="14" t="str">
        <f t="shared" ca="1" si="397"/>
        <v/>
      </c>
      <c r="DI30" s="14" t="str">
        <f t="shared" ca="1" si="398"/>
        <v/>
      </c>
      <c r="DJ30" s="14" t="str">
        <f t="shared" ca="1" si="399"/>
        <v/>
      </c>
      <c r="DK30" s="14" t="str">
        <f t="shared" ca="1" si="400"/>
        <v/>
      </c>
      <c r="DL30" s="14" t="str">
        <f t="shared" ca="1" si="63"/>
        <v/>
      </c>
      <c r="DM30" s="14" t="str">
        <f t="shared" ca="1" si="401"/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ca="1" si="402"/>
        <v/>
      </c>
      <c r="DP30" s="14" t="str">
        <f t="shared" ca="1" si="403"/>
        <v/>
      </c>
      <c r="DQ30" s="14" t="str">
        <f t="shared" ca="1" si="404"/>
        <v/>
      </c>
      <c r="DR30" s="14" t="str">
        <f t="shared" ca="1" si="405"/>
        <v/>
      </c>
      <c r="DS30" s="14" t="str">
        <f t="shared" ca="1" si="406"/>
        <v/>
      </c>
      <c r="DZ30" s="14" t="b">
        <f t="shared" ca="1" si="407"/>
        <v>0</v>
      </c>
      <c r="EA30" s="14" t="str">
        <f t="shared" ca="1" si="408"/>
        <v/>
      </c>
      <c r="EB30" s="14" t="str">
        <f t="shared" ca="1" si="409"/>
        <v/>
      </c>
      <c r="EC30" s="14" t="str">
        <f t="shared" ca="1" si="410"/>
        <v/>
      </c>
      <c r="ED30" s="14" t="str">
        <f t="shared" ca="1" si="411"/>
        <v/>
      </c>
      <c r="EE30" s="14" t="str">
        <f t="shared" ca="1" si="412"/>
        <v/>
      </c>
      <c r="EF30" s="14" t="str">
        <f t="shared" ca="1" si="413"/>
        <v/>
      </c>
      <c r="EG30" s="14" t="str">
        <f t="shared" ca="1" si="414"/>
        <v/>
      </c>
      <c r="EM30" s="14" t="b">
        <f t="shared" ca="1" si="415"/>
        <v>0</v>
      </c>
      <c r="EN30" s="14" t="str">
        <f t="shared" ca="1" si="416"/>
        <v/>
      </c>
      <c r="EO30" s="14" t="str">
        <f t="shared" ca="1" si="417"/>
        <v/>
      </c>
      <c r="EP30" s="14" t="str">
        <f t="shared" ca="1" si="418"/>
        <v/>
      </c>
      <c r="EQ30" s="14" t="str">
        <f t="shared" ca="1" si="419"/>
        <v/>
      </c>
    </row>
    <row r="31" spans="2:147" s="14" customFormat="1">
      <c r="B31" s="14" t="str">
        <f t="shared" ca="1" si="346"/>
        <v>In the following cases Date of Invasive ventilation must not be before diagnosis: WAWA, 0025: rrrr-01-01 (38353)</v>
      </c>
      <c r="C31" s="14">
        <f t="shared" ca="1" si="347"/>
        <v>21</v>
      </c>
      <c r="D31" s="14">
        <f t="shared" si="348"/>
        <v>29</v>
      </c>
      <c r="E31" s="14" t="str">
        <f t="shared" ca="1" si="349"/>
        <v>I</v>
      </c>
      <c r="F31" s="14" t="str">
        <f t="shared" ca="1" si="350"/>
        <v>q_14</v>
      </c>
      <c r="G31" s="14" t="str">
        <f t="shared" ca="1" si="351"/>
        <v>Date of Invasive ventilation</v>
      </c>
      <c r="H31" s="14" t="b">
        <f t="shared" ca="1" si="352"/>
        <v>1</v>
      </c>
      <c r="I31" s="14" t="str">
        <f ca="1">IF($H31,ADDRESS(3,(D31+1)*2-1,4,,"["&amp;wew!$G$7&amp;"]"&amp;_sheetname_labels)&amp;":"&amp;ADDRESS(2+ster!$B$20,(D31+1)*2-1,4),"")</f>
        <v>[DBTemplate.xlsm]labels!BG3:BG61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353"/>
        <v>0</v>
      </c>
      <c r="N31" s="14">
        <f t="shared" ca="1" si="354"/>
        <v>0</v>
      </c>
      <c r="O31" s="14" t="str">
        <f t="shared" ca="1" si="355"/>
        <v>q_14</v>
      </c>
      <c r="P31" s="14" t="str">
        <f t="shared" ca="1" si="356"/>
        <v>Date of Invasive ventilation</v>
      </c>
      <c r="Q31" s="14" t="str">
        <f ca="1">IF($BP31,ADDRESS(3,D31+1,4,,"["&amp;wew!$G$7&amp;"]"&amp;_sheetname_dataframe)&amp;":"&amp;ADDRESS(2+ster!$C$14,D31+1,4),"")</f>
        <v>[DBTemplate.xlsm]data_frame!AD3:AD3</v>
      </c>
      <c r="R31" s="14" t="str">
        <f>IF($BP31,IF(MID(_xll.FORMULATEXT(INDEX(INDIRECT(Q31),1)),1,1)="=", _xll.FORMULATEXT(INDEX(INDIRECT(Q31),1),2,TRUE),""),"")</f>
        <v/>
      </c>
      <c r="S31" s="14">
        <f t="array" aca="1" ref="S31" ca="1">IF(H31,SUM(IF((IFERROR(INDIRECT(Q31)&lt;&gt;"",FALSE))*(INDIRECT(ster!$D$14)&lt;&gt;""),1,0)),"")</f>
        <v>0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1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0</v>
      </c>
      <c r="X31" s="14" t="str">
        <f t="array" aca="1" ref="X31" ca="1">IF(AND(H31,W31&gt;0),IF(wew!$B$3,MIN(IF((INDIRECT(ster!$D$14)&lt;&gt;"")*IFERROR(INDIRECT($Q31)&lt;&gt;"",FALSE),IFERROR(INDIRECT($Q31),"X"),"X")),"&lt;włącz podświetlanie wartości&gt;"),"—")</f>
        <v>—</v>
      </c>
      <c r="Y31" s="14" t="str">
        <f t="array" aca="1" ref="Y31" ca="1">IF(AND(H31,W31&gt;0),IF(wew!$B$3,MAX(IF((INDIRECT(ster!$D$14)&lt;&gt;"")*IFERROR(INDIRECT($Q31)&lt;&gt;"",FALSE),IFERROR(INDIRECT($Q31),"X"),"X")),"&lt;włącz podświetlanie wartości&gt;"),"—")</f>
        <v>—</v>
      </c>
      <c r="Z31" s="14">
        <f t="shared" ca="1" si="357"/>
        <v>0</v>
      </c>
      <c r="AA31" s="12" t="str">
        <f t="shared" ca="1" si="358"/>
        <v>—</v>
      </c>
      <c r="AB31" s="17">
        <f t="array" aca="1" ref="AB31" ca="1">IF(H31,IF(W31&gt;0,SUM((INDIRECT(ster!$D$14)&lt;&gt;"")*IFERROR((INDIRECT(Q31)&lt;&gt;"")*(INDIRECT(Q31)=INT(INDIRECT(Q31))),0)),0),"")</f>
        <v>0</v>
      </c>
      <c r="AC31" s="17">
        <f t="array" aca="1" ref="AC31" ca="1">IF(H31,W31-AB31,"")</f>
        <v>0</v>
      </c>
      <c r="AD31" s="17">
        <f t="shared" ca="1" si="359"/>
        <v>1</v>
      </c>
      <c r="AE31" s="17" t="b">
        <f t="shared" ca="1" si="360"/>
        <v>1</v>
      </c>
      <c r="AF31" s="17" t="str">
        <f ca="1">IF(AE31,IF($H31,ADDRESS(3,D31+2,4,,"["&amp;wew!$G$7&amp;"]"&amp;_sheetname_dataframe)&amp;":"&amp;ADDRESS(2+ster!$C$14,D31+2,4),""),"")</f>
        <v>[DBTemplate.xlsm]data_frame!AE3:AE3</v>
      </c>
      <c r="AG31" s="17" t="str">
        <f t="shared" ca="1" si="361"/>
        <v>Must not be before diagnosis</v>
      </c>
      <c r="AH31" s="17" t="b">
        <f t="shared" ca="1" si="362"/>
        <v>1</v>
      </c>
      <c r="AI31" s="17" t="str">
        <f ca="1">IF(AH31,IF($H31,ADDRESS(3,D31+3,4,,"["&amp;wew!$G$7&amp;"]"&amp;_sheetname_dataframe)&amp;":"&amp;ADDRESS(2+ster!$C$14,D31+3,4),""),"")</f>
        <v>[DBTemplate.xlsm]data_frame!AF3:AF3</v>
      </c>
      <c r="AJ31" s="17" t="str">
        <f t="shared" ca="1" si="363"/>
        <v>Must not be after death</v>
      </c>
      <c r="AK31" s="17" t="b">
        <f t="shared" ca="1" si="364"/>
        <v>0</v>
      </c>
      <c r="AL31" s="17" t="b">
        <f t="shared" ca="1" si="365"/>
        <v>0</v>
      </c>
      <c r="AM31" s="17" t="b">
        <f t="shared" ca="1" si="366"/>
        <v>1</v>
      </c>
      <c r="AN31" s="17">
        <f t="shared" ca="1" si="367"/>
        <v>0</v>
      </c>
      <c r="AO31" s="24" t="str">
        <f t="shared" ca="1" si="368"/>
        <v/>
      </c>
      <c r="AP31" s="24" t="str">
        <f t="shared" ca="1" si="369"/>
        <v/>
      </c>
      <c r="AQ31" s="17" t="b">
        <f t="shared" ca="1" si="370"/>
        <v>0</v>
      </c>
      <c r="AR31" s="17" t="b">
        <f t="shared" ca="1" si="371"/>
        <v>0</v>
      </c>
      <c r="AS31" s="17" t="b">
        <f t="shared" ca="1" si="372"/>
        <v>0</v>
      </c>
      <c r="AT31" s="17" t="b">
        <f t="shared" ca="1" si="373"/>
        <v>0</v>
      </c>
      <c r="AU31" s="17" t="b">
        <f t="shared" ca="1" si="374"/>
        <v>0</v>
      </c>
      <c r="AV31" s="17" t="b">
        <f t="shared" ca="1" si="375"/>
        <v>1</v>
      </c>
      <c r="AW31" s="17" t="b">
        <f t="shared" ca="1" si="376"/>
        <v>0</v>
      </c>
      <c r="AX31" s="14" t="b">
        <f t="array" aca="1" ref="AX31" ca="1">IF(H31,N31&gt;0,"")</f>
        <v>0</v>
      </c>
      <c r="AY31" s="17" t="str">
        <f t="shared" ca="1" si="377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378"/>
        <v>0</v>
      </c>
      <c r="BB31" s="17" t="b">
        <v>0</v>
      </c>
      <c r="BC31" s="17" t="str">
        <f t="shared" ca="1" si="379"/>
        <v/>
      </c>
      <c r="BD31" s="17" t="str">
        <f t="shared" ca="1" si="380"/>
        <v/>
      </c>
      <c r="BE31" s="17" t="str">
        <f t="shared" ca="1" si="381"/>
        <v/>
      </c>
      <c r="BF31" s="17" t="str">
        <f t="shared" ca="1" si="382"/>
        <v/>
      </c>
      <c r="BG31" s="17" t="str">
        <f t="shared" ca="1" si="383"/>
        <v/>
      </c>
      <c r="BH31" s="17" t="str">
        <f t="shared" ca="1" si="384"/>
        <v/>
      </c>
      <c r="BI31" s="17" t="str">
        <f t="shared" ca="1" si="385"/>
        <v/>
      </c>
      <c r="BJ31" s="17" t="b">
        <f t="shared" ca="1" si="386"/>
        <v>1</v>
      </c>
      <c r="BK31" s="17" t="str">
        <f t="shared" ca="1" si="387"/>
        <v/>
      </c>
      <c r="BL31" s="17" t="str">
        <f t="shared" ca="1" si="388"/>
        <v/>
      </c>
      <c r="BM31" s="17" t="str">
        <f t="shared" ca="1" si="389"/>
        <v>D</v>
      </c>
      <c r="BN31" s="17" t="str">
        <f t="shared" ca="1" si="390"/>
        <v>E</v>
      </c>
      <c r="BO31" s="17" t="str">
        <f t="shared" ca="1" si="391"/>
        <v>I</v>
      </c>
      <c r="BP31" s="14" t="b">
        <f t="shared" ca="1" si="392"/>
        <v>1</v>
      </c>
      <c r="BQ31" s="35">
        <v>1</v>
      </c>
      <c r="BU31" s="14" t="s">
        <v>388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■In the following cases Date of Invasive ventilation must not be before diagnosis: WAWA, 0025: rrrr-01-01 (38353)■</v>
      </c>
      <c r="DD31" s="14" t="str">
        <f t="shared" ca="1" si="393"/>
        <v>In the following cases Date of Invasive ventilation must not be before diagnosis: WAWA, 0025: rrrr-01-01 (38353)■</v>
      </c>
      <c r="DE31" s="14" t="str">
        <f t="shared" ca="1" si="394"/>
        <v>In the following cases Date of Invasive ventilation must not be before diagnosis: WAWA, 0025: rrrr-01-01 (38353)</v>
      </c>
      <c r="DF31" s="14" t="str">
        <f t="shared" ca="1" si="395"/>
        <v>In the following cases Date of Invasive ventilation must not be before diagnosis: WAWA, 0025: rrrr-01-01 (38353)</v>
      </c>
      <c r="DG31" s="14" t="str">
        <f t="shared" ca="1" si="396"/>
        <v/>
      </c>
      <c r="DH31" s="14" t="str">
        <f t="shared" ca="1" si="397"/>
        <v/>
      </c>
      <c r="DI31" s="14" t="str">
        <f t="shared" ca="1" si="398"/>
        <v/>
      </c>
      <c r="DJ31" s="14" t="str">
        <f t="shared" ca="1" si="399"/>
        <v/>
      </c>
      <c r="DK31" s="14" t="str">
        <f t="shared" ca="1" si="400"/>
        <v/>
      </c>
      <c r="DL31" s="14" t="str">
        <f t="shared" ca="1" si="63"/>
        <v/>
      </c>
      <c r="DM31" s="14" t="str">
        <f t="shared" ca="1" si="401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402"/>
        <v/>
      </c>
      <c r="DP31" s="14" t="str">
        <f t="shared" ca="1" si="403"/>
        <v/>
      </c>
      <c r="DQ31" s="14" t="str">
        <f t="shared" ca="1" si="404"/>
        <v/>
      </c>
      <c r="DR31" s="14" t="str">
        <f t="shared" ca="1" si="405"/>
        <v/>
      </c>
      <c r="DS31" s="14" t="str">
        <f t="shared" ca="1" si="406"/>
        <v/>
      </c>
      <c r="DZ31" s="14" t="b">
        <f t="shared" ca="1" si="407"/>
        <v>1</v>
      </c>
      <c r="EA31" s="14" t="str">
        <f t="shared" ca="1" si="408"/>
        <v>Date of Invasive ventilation (q_14)</v>
      </c>
      <c r="EB31" s="14" t="str">
        <f t="shared" ca="1" si="409"/>
        <v xml:space="preserve">Values must be numeric and must not be before diagnosis and must not be after death. </v>
      </c>
      <c r="EC31" s="14" t="str">
        <f t="shared" ca="1" si="410"/>
        <v xml:space="preserve">Date of Invasive ventilation (q_14): Values must be numeric and must not be before diagnosis and must not be after death. </v>
      </c>
      <c r="ED31" s="14" t="str">
        <f t="shared" ca="1" si="411"/>
        <v/>
      </c>
      <c r="EE31" s="14" t="str">
        <f t="shared" ca="1" si="412"/>
        <v>Values must be numeric</v>
      </c>
      <c r="EF31" s="14" t="str">
        <f t="shared" ca="1" si="413"/>
        <v>Must not be before diagnosis</v>
      </c>
      <c r="EG31" s="14" t="str">
        <f t="shared" ca="1" si="414"/>
        <v>Must not be after death</v>
      </c>
      <c r="EM31" s="14" t="b">
        <f t="shared" ca="1" si="415"/>
        <v>1</v>
      </c>
      <c r="EN31" s="14">
        <f t="shared" ca="1" si="416"/>
        <v>21</v>
      </c>
      <c r="EO31" s="14" t="str">
        <f t="shared" ca="1" si="417"/>
        <v>q_14</v>
      </c>
      <c r="EP31" s="14" t="str">
        <f t="shared" ca="1" si="418"/>
        <v xml:space="preserve">Date of Invasive ventilation (q_14): Values must be numeric and must not be before diagnosis and must not be after death. </v>
      </c>
      <c r="EQ31" s="14" t="str">
        <f t="shared" ca="1" si="419"/>
        <v>In the following cases Date of Invasive ventilation must not be before diagnosis: WAWA, 0025: rrrr-01-01 (38353)</v>
      </c>
    </row>
    <row r="32" spans="2:147" s="14" customFormat="1">
      <c r="B32" s="14" t="str">
        <f t="shared" ca="1" si="346"/>
        <v/>
      </c>
      <c r="C32" s="14">
        <f t="shared" ca="1" si="347"/>
        <v>22</v>
      </c>
      <c r="D32" s="14">
        <f t="shared" si="348"/>
        <v>30</v>
      </c>
      <c r="E32" s="14" t="str">
        <f t="shared" ca="1" si="349"/>
        <v/>
      </c>
      <c r="F32" s="14" t="str">
        <f t="shared" ca="1" si="350"/>
        <v/>
      </c>
      <c r="G32" s="14" t="str">
        <f t="shared" ca="1" si="351"/>
        <v/>
      </c>
      <c r="H32" s="14" t="b">
        <f t="shared" ca="1" si="352"/>
        <v>0</v>
      </c>
      <c r="I32" s="14" t="str">
        <f ca="1">IF($H32,ADDRESS(3,(D32+1)*2-1,4,,"["&amp;wew!$G$7&amp;"]"&amp;_sheetname_labels)&amp;":"&amp;ADDRESS(2+ster!$B$20,(D32+1)*2-1,4),"")</f>
        <v/>
      </c>
      <c r="J32" s="14" t="str">
        <f t="array" aca="1" ref="J32" ca="1">IF(H32,MAX(0,MAX(IF(INDIRECT(I32)&lt;&gt;"",ROW(INDIRECT(I32)),""))-2),"")</f>
        <v/>
      </c>
      <c r="K32" s="14" t="str">
        <f ca="1">IF($H32,IF($J32&gt;0,ADDRESS(3,(D32+1)*2-1,4,,"["&amp;wew!$G$7&amp;"]"&amp;_sheetname_labels)&amp;":"&amp;ADDRESS(2+J32,(D32+1)*2-1,4),""),"")</f>
        <v/>
      </c>
      <c r="L32" s="14" t="str">
        <f ca="1">IF($H32,IF($J32&gt;0,ADDRESS(3,(D32+1)*2,4,,"["&amp;wew!$G$7&amp;"]"&amp;_sheetname_labels)&amp;":"&amp;ADDRESS(2+J32,(D32+1)*2,4),""),"")</f>
        <v/>
      </c>
      <c r="M32" s="14" t="str">
        <f t="shared" ca="1" si="353"/>
        <v/>
      </c>
      <c r="N32" s="14" t="str">
        <f t="shared" ca="1" si="354"/>
        <v/>
      </c>
      <c r="O32" s="14" t="str">
        <f t="shared" ca="1" si="355"/>
        <v>.validation</v>
      </c>
      <c r="P32" s="14" t="str">
        <f t="shared" ca="1" si="356"/>
        <v/>
      </c>
      <c r="Q32" s="14" t="str">
        <f ca="1">IF($BP32,ADDRESS(3,D32+1,4,,"["&amp;wew!$G$7&amp;"]"&amp;_sheetname_dataframe)&amp;":"&amp;ADDRESS(2+ster!$C$14,D32+1,4),"")</f>
        <v>[DBTemplate.xlsm]data_frame!AE3:AE3</v>
      </c>
      <c r="R32" s="14" t="str">
        <f>IF($BP32,IF(MID(_xll.FORMULATEXT(INDEX(INDIRECT(Q32),1)),1,1)="=", _xll.FORMULATEXT(INDEX(INDIRECT(Q32),1),2,TRUE),""),"")</f>
        <v>=1*IF(AND(RC[-4]&lt;&gt;"",RC[-1]&lt;&gt;""),RC[-1]&gt;=RC[-4],1)</v>
      </c>
      <c r="S32" s="14" t="str">
        <f t="array" aca="1" ref="S32" ca="1">IF(H32,SUM(IF((IFERROR(INDIRECT(Q32)&lt;&gt;"",FALSE))*(INDIRECT(ster!$D$14)&lt;&gt;""),1,0)),"")</f>
        <v/>
      </c>
      <c r="T32" s="14" t="str">
        <f t="array" aca="1" ref="T32" ca="1">IF(H32,IF(M32&gt;0,SUM(IFERROR(1*(MATCH(INDIRECT(Q32),INDIRECT(K32),0)&gt;0),0)*(INDIRECT(ster!$D$14)&lt;&gt;"")*NOT(ISNUMBER(INDIRECT(Q32)))),0),"")</f>
        <v/>
      </c>
      <c r="U32" s="14" t="str">
        <f t="array" aca="1" ref="U32" ca="1">IF(H32,SUM((IFERROR(INDIRECT(Q32)="",FALSE))*(INDIRECT(ster!$D$14)&lt;&gt;"")),"")</f>
        <v/>
      </c>
      <c r="V32" s="14" t="str">
        <f t="array" aca="1" ref="V32" ca="1">IF(H32,SUM((IFERROR(INDIRECT(Q32)="#ąś",TRUE))*(INDIRECT(ster!$D$14)&lt;&gt;"")),"")</f>
        <v/>
      </c>
      <c r="W32" s="14" t="str">
        <f t="array" aca="1" ref="W32" ca="1">IF(H32,SUM(ISNUMBER(INDIRECT(Q32))*(INDIRECT(ster!$D$14)&lt;&gt;"")),"")</f>
        <v/>
      </c>
      <c r="X32" s="14" t="str">
        <f t="array" aca="1" ref="X32" ca="1">IF(AND(H32,W32&gt;0),IF(wew!$B$3,MIN(IF((INDIRECT(ster!$D$14)&lt;&gt;"")*IFERROR(INDIRECT($Q32)&lt;&gt;"",FALSE),IFERROR(INDIRECT($Q32),"X"),"X")),"&lt;włącz podświetlanie wartości&gt;"),"—")</f>
        <v>—</v>
      </c>
      <c r="Y32" s="14" t="str">
        <f t="array" aca="1" ref="Y32" ca="1">IF(AND(H32,W32&gt;0),IF(wew!$B$3,MAX(IF((INDIRECT(ster!$D$14)&lt;&gt;"")*IFERROR(INDIRECT($Q32)&lt;&gt;"",FALSE),IFERROR(INDIRECT($Q32),"X"),"X")),"&lt;włącz podświetlanie wartości&gt;"),"—")</f>
        <v>—</v>
      </c>
      <c r="Z32" s="14" t="str">
        <f t="shared" ca="1" si="357"/>
        <v/>
      </c>
      <c r="AA32" s="12" t="str">
        <f t="shared" ca="1" si="358"/>
        <v/>
      </c>
      <c r="AB32" s="17" t="str">
        <f t="array" aca="1" ref="AB32" ca="1">IF(H32,IF(W32&gt;0,SUM((INDIRECT(ster!$D$14)&lt;&gt;"")*IFERROR((INDIRECT(Q32)&lt;&gt;"")*(INDIRECT(Q32)=INT(INDIRECT(Q32))),0)),0),"")</f>
        <v/>
      </c>
      <c r="AC32" s="17" t="str">
        <f t="array" aca="1" ref="AC32" ca="1">IF(H32,W32-AB32,"")</f>
        <v/>
      </c>
      <c r="AD32" s="17" t="str">
        <f t="shared" ca="1" si="359"/>
        <v/>
      </c>
      <c r="AE32" s="17" t="b">
        <f t="shared" ca="1" si="360"/>
        <v>0</v>
      </c>
      <c r="AF32" s="17" t="str">
        <f ca="1">IF(AE32,IF($H32,ADDRESS(3,D32+2,4,,"["&amp;wew!$G$7&amp;"]"&amp;_sheetname_dataframe)&amp;":"&amp;ADDRESS(2+ster!$C$14,D32+2,4),""),"")</f>
        <v/>
      </c>
      <c r="AG32" s="17" t="str">
        <f t="shared" ca="1" si="361"/>
        <v/>
      </c>
      <c r="AH32" s="17" t="b">
        <f t="shared" ca="1" si="362"/>
        <v>0</v>
      </c>
      <c r="AI32" s="17" t="str">
        <f ca="1">IF(AH32,IF($H32,ADDRESS(3,D32+3,4,,"["&amp;wew!$G$7&amp;"]"&amp;_sheetname_dataframe)&amp;":"&amp;ADDRESS(2+ster!$C$14,D32+3,4),""),"")</f>
        <v/>
      </c>
      <c r="AJ32" s="17" t="str">
        <f t="shared" ca="1" si="363"/>
        <v/>
      </c>
      <c r="AK32" s="17" t="str">
        <f t="shared" ca="1" si="364"/>
        <v/>
      </c>
      <c r="AL32" s="17" t="str">
        <f t="shared" ca="1" si="365"/>
        <v/>
      </c>
      <c r="AM32" s="17" t="str">
        <f t="shared" ca="1" si="366"/>
        <v/>
      </c>
      <c r="AN32" s="17">
        <f t="shared" ca="1" si="367"/>
        <v>2</v>
      </c>
      <c r="AO32" s="24" t="str">
        <f t="shared" ca="1" si="368"/>
        <v/>
      </c>
      <c r="AP32" s="24" t="str">
        <f t="shared" ca="1" si="369"/>
        <v/>
      </c>
      <c r="AQ32" s="17" t="str">
        <f t="shared" ca="1" si="370"/>
        <v/>
      </c>
      <c r="AR32" s="17" t="str">
        <f t="shared" ca="1" si="371"/>
        <v/>
      </c>
      <c r="AS32" s="17" t="str">
        <f t="shared" ca="1" si="372"/>
        <v/>
      </c>
      <c r="AT32" s="17" t="str">
        <f t="shared" ca="1" si="373"/>
        <v/>
      </c>
      <c r="AU32" s="17" t="str">
        <f t="shared" ca="1" si="374"/>
        <v/>
      </c>
      <c r="AV32" s="17" t="str">
        <f t="shared" ca="1" si="375"/>
        <v/>
      </c>
      <c r="AW32" s="17" t="str">
        <f t="shared" ca="1" si="376"/>
        <v/>
      </c>
      <c r="AX32" s="14" t="str">
        <f t="array" aca="1" ref="AX32" ca="1">IF(H32,N32&gt;0,"")</f>
        <v/>
      </c>
      <c r="AY32" s="17" t="str">
        <f t="shared" ca="1" si="377"/>
        <v/>
      </c>
      <c r="AZ32" s="17" t="str">
        <f t="array" aca="1" ref="AZ32" ca="1">IF(AY32&lt;&gt;"",SUM(1*ISERROR(MATCH(INDIRECT(AY32),INDIRECT(K32),0)))=0,"")</f>
        <v/>
      </c>
      <c r="BA32" s="17" t="b">
        <f t="shared" ca="1" si="378"/>
        <v>0</v>
      </c>
      <c r="BB32" s="17" t="b">
        <v>0</v>
      </c>
      <c r="BC32" s="17" t="str">
        <f t="shared" ca="1" si="379"/>
        <v/>
      </c>
      <c r="BD32" s="17" t="str">
        <f t="shared" ca="1" si="380"/>
        <v/>
      </c>
      <c r="BE32" s="17" t="str">
        <f t="shared" ca="1" si="381"/>
        <v/>
      </c>
      <c r="BF32" s="17" t="str">
        <f t="shared" ca="1" si="382"/>
        <v/>
      </c>
      <c r="BG32" s="17" t="str">
        <f t="shared" ca="1" si="383"/>
        <v/>
      </c>
      <c r="BH32" s="17" t="str">
        <f t="shared" ca="1" si="384"/>
        <v/>
      </c>
      <c r="BI32" s="17" t="str">
        <f t="shared" ca="1" si="385"/>
        <v/>
      </c>
      <c r="BJ32" s="17" t="b">
        <f t="shared" ca="1" si="386"/>
        <v>0</v>
      </c>
      <c r="BK32" s="17" t="str">
        <f t="shared" ca="1" si="387"/>
        <v/>
      </c>
      <c r="BL32" s="17" t="str">
        <f t="shared" ca="1" si="388"/>
        <v/>
      </c>
      <c r="BM32" s="17" t="str">
        <f t="shared" ca="1" si="389"/>
        <v/>
      </c>
      <c r="BN32" s="17" t="str">
        <f t="shared" ca="1" si="390"/>
        <v/>
      </c>
      <c r="BO32" s="17" t="str">
        <f t="shared" ca="1" si="391"/>
        <v/>
      </c>
      <c r="BP32" s="14" t="b">
        <f t="shared" ca="1" si="392"/>
        <v>1</v>
      </c>
      <c r="BQ32" s="35">
        <v>1</v>
      </c>
      <c r="BX32" s="16"/>
      <c r="BY32" s="16"/>
      <c r="BZ32" s="16"/>
      <c r="CA32" s="16"/>
      <c r="CB32" s="16"/>
      <c r="CC32" s="16"/>
      <c r="CD32" s="16"/>
      <c r="CE32" s="16"/>
      <c r="CF32" s="16"/>
      <c r="CN32" s="14">
        <f ca="1">IF(H32,IFERROR(IsVariableNameLegal(O32),0),0)</f>
        <v>0</v>
      </c>
      <c r="CO32" s="14" t="str">
        <f t="array" aca="1" ref="CO32" ca="1">IF(H32,IF(COUNTIF(INDIRECT(wew!$C$13),O32)&gt;1,TRIM(SUBSTITUTE(_xll.MCONCAT(IF((INDIRECT(wew!$C$13)=O32)*(COLUMN(INDIRECT(wew!$C$13))&lt;&gt;D32+1),-1+COLUMN(INDIRECT(wew!$C$13)),"")," "),"  "," ")),""),"")</f>
        <v/>
      </c>
      <c r="CP32" s="14" t="str">
        <f t="array" aca="1" ref="CP32" ca="1">IF(P32&lt;&gt;"",IF(LEN(P32)&gt;150,1,""),"")</f>
        <v/>
      </c>
      <c r="CQ32" s="14" t="str">
        <f t="array" aca="1" ref="CQ32" ca="1">IF(AND(H32,NOT(ster!$J$3)),IF(COUNTIF(INDIRECT(wew!$C$15),P32)&gt;1,TRIM(SUBSTITUTE(_xll.MCONCAT(IF((INDIRECT(wew!$C$15)=P32)*(COLUMN(INDIRECT(wew!$C$15))&lt;&gt;D32+1),-1+COLUMN(INDIRECT(wew!$C$15)),"")," "),"  "," ")),""),"")</f>
        <v/>
      </c>
      <c r="CR32" s="14" t="str">
        <f t="array" aca="1" ref="CR32" ca="1">IF(H32,IF(AND(W32&gt;0,AO32&lt;&gt;""),TRIM(SUBSTITUTE(_xll.MCONCAT(IFERROR(IF(ISNUMBER(INDIRECT(Q32)),IF((INDIRECT(ster!$D$14)&lt;&gt;"")*(INDIRECT(Q32)&lt;AO32),INDIRECT(ster!$D$14) &amp; ": " &amp;  SUBSTITUTE(IF( AV32,IFERROR(TEXT(INDIRECT(Q32),"rrrr-mm-dd") &amp;" (" &amp; INDIRECT(Q32) &amp;")",INDIRECT(Q32)),INDIRECT(Q32))," "," "),""),""),"")," "),"  "," ")),""),"")</f>
        <v/>
      </c>
      <c r="CS32" s="14" t="str">
        <f t="array" aca="1" ref="CS32" ca="1">IF(H32,IF(AND(W32&gt;0,AP32&lt;&gt;""),TRIM(SUBSTITUTE(_xll.MCONCAT(IFERROR(IF(ISNUMBER(INDIRECT(Q32)),IF((INDIRECT(ster!$D$14)&lt;&gt;"")*(INDIRECT(Q32)&gt;AP32),INDIRECT(ster!$D$14) &amp; ": " &amp;  SUBSTITUTE(IF( AV32,IFERROR(TEXT(INDIRECT(Q32),"rrrr-mm-dd")&amp;" (" &amp; INDIRECT(Q32) &amp;")",INDIRECT(Q32)),INDIRECT(Q32))," "," "),""),""),"")," "),"  "," ")),""),"")</f>
        <v/>
      </c>
      <c r="CT32" s="14" t="str">
        <f t="array" aca="1" ref="CT32" ca="1">IF(H32,IF(AND(N32&gt;0,AR32),TRIM(SUBSTITUTE(_xll.MCONCAT(IFERROR(IF(ISNUMBER(INDIRECT(Q32)),IF((INDIRECT(ster!$D$14)&lt;&gt;"")*(IFERROR(0*(MATCH(INDIRECT(Q32),INDIRECT(K32),0)&gt;0),1)),INDIRECT(ster!$D$14) &amp; ": " &amp;  SUBSTITUTE(IF( AV32,IFERROR(TEXT(INDIRECT(Q32),"rrrr-mm-dd")&amp;" (" &amp; INDIRECT(Q32) &amp;")",INDIRECT(Q32)),INDIRECT(Q32))," "," "),""),""),"")," "),"  "," ")),""),"")</f>
        <v/>
      </c>
      <c r="CU32" s="14" t="str">
        <f t="array" aca="1" ref="CU32" ca="1">IF(H32,IF(AND(V32&gt;0),TRIM(SUBSTITUTE(_xll.MCONCAT(IF((INDIRECT(ster!$D$14)&lt;&gt;"")*(IFERROR(0*(INDIRECT(Q32)&lt;&gt;""),1)),INDIRECT(ster!$D$14),"")," "),"  "," ")),""),"")</f>
        <v/>
      </c>
      <c r="CV32" s="14" t="str">
        <f t="array" aca="1" ref="CV32" ca="1">IF(H32,IF(AS32,
TRIM(SUBSTITUTE(_xll.MCONCAT(IF(
   (INDIRECT(ster!$D$14)&lt;&gt;"")*
   ((INDIRECT(Q32)="")+
      NOT(ISNUMBER(INDIRECT(Q32)))*
      NOT(ISERROR(MATCH(INDIRECT(Q32),INDIRECT(K32),0)))
    ),
      INDIRECT(ster!$D$14),
   "")," "),"  "," ")),
""),"")</f>
        <v/>
      </c>
      <c r="CW32" s="14" t="str">
        <f t="array" aca="1" ref="CW32" ca="1">IF(H32,IF(AND(AQ32),TRIM(SUBSTITUTE(_xll.MCONCAT(IFERROR(IF(ISNUMBER(INDIRECT(Q32)),IF((INDIRECT(ster!$D$14)&lt;&gt;"")*(INDIRECT(Q32)&lt;&gt;INT(INDIRECT(Q32))),INDIRECT(ster!$D$14) &amp; ": " &amp; INDIRECT(Q32),""),""),"")," "),"  "," ")),""),"")</f>
        <v/>
      </c>
      <c r="CX32" s="14" t="str">
        <f t="array" aca="1" ref="CX32" ca="1">IF(H32,IF(OR(AU32,AV32),TRIM(SUBSTITUTE(_xll.MCONCAT(IF((INDIRECT(ster!$D$14)&lt;&gt;"")*NOT(ISNUMBER(INDIRECT(Q32))),IF(ISERROR(MATCH(INDIRECT(Q32),INDIRECT(K32),0)),IFERROR(IF(INDIRECT(Q32)&lt;&gt;"",INDIRECT(ster!$D$14) &amp; ": " &amp; SUBSTITUTE(INDIRECT(Q32)," "," "),""),""),""),"")," "),"  "," ")),""),"")</f>
        <v/>
      </c>
      <c r="CY32" s="14" t="str">
        <f t="array" aca="1" ref="CY32" ca="1">IF(H32,IF(AE32,TRIM(SUBSTITUTE(_xll.MCONCAT(IF((INDIRECT(ster!$D$14)&lt;&gt;"")*IFERROR(NOT(INDIRECT(AF32)),FALSE),IF(ISERROR(MATCH(INDIRECT(Q32),INDIRECT(K32),0)),IFERROR(IF(INDIRECT(Q32)&lt;&gt;"",INDIRECT(ster!$D$14)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CZ32" s="14" t="str">
        <f t="array" aca="1" ref="CZ32" ca="1">IF(H32,IF(AH32,TRIM(SUBSTITUTE(_xll.MCONCAT(IF((INDIRECT(ster!$D$14)&lt;&gt;"")*IFERROR(NOT(INDIRECT(AI32)),FALSE),IF(ISERROR(MATCH(INDIRECT(Q32),INDIRECT(K32),0)),IFERROR(IF(INDIRECT(Q32)&lt;&gt;"",INDIRECT(ster!$D$14)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DC32" s="14" t="str">
        <f ca="1">SUBSTITUTE(SUBSTITUTE(SUBSTITUTE(SUBSTITUTE(_xll.MCONCAT(DG32:DS32,"■"),"■■","■"),"■■","■"),"■■","■"),"■■","■")</f>
        <v>■</v>
      </c>
      <c r="DD32" s="14" t="str">
        <f t="shared" ca="1" si="393"/>
        <v/>
      </c>
      <c r="DE32" s="14" t="str">
        <f t="shared" ca="1" si="394"/>
        <v/>
      </c>
      <c r="DF32" s="14" t="str">
        <f t="shared" ca="1" si="395"/>
        <v/>
      </c>
      <c r="DG32" s="14" t="str">
        <f t="shared" ca="1" si="396"/>
        <v/>
      </c>
      <c r="DH32" s="14" t="str">
        <f t="shared" ca="1" si="397"/>
        <v/>
      </c>
      <c r="DI32" s="14" t="str">
        <f t="shared" ca="1" si="398"/>
        <v/>
      </c>
      <c r="DJ32" s="14" t="str">
        <f t="shared" ca="1" si="399"/>
        <v/>
      </c>
      <c r="DK32" s="14" t="str">
        <f t="shared" ca="1" si="400"/>
        <v/>
      </c>
      <c r="DL32" s="14" t="str">
        <f t="shared" ca="1" si="63"/>
        <v/>
      </c>
      <c r="DM32" s="14" t="str">
        <f t="shared" ca="1" si="401"/>
        <v/>
      </c>
      <c r="DN32" s="14" t="str">
        <f t="array" aca="1" ref="DN32" ca="1">IF(CU32&lt;&gt;"","There are errors in the entered values in the following cases: " &amp;SUBSTITUTE(CU32," ",", "),"")</f>
        <v/>
      </c>
      <c r="DO32" s="14" t="str">
        <f t="shared" ca="1" si="402"/>
        <v/>
      </c>
      <c r="DP32" s="14" t="str">
        <f t="shared" ca="1" si="403"/>
        <v/>
      </c>
      <c r="DQ32" s="14" t="str">
        <f t="shared" ca="1" si="404"/>
        <v/>
      </c>
      <c r="DR32" s="14" t="str">
        <f t="shared" ca="1" si="405"/>
        <v/>
      </c>
      <c r="DS32" s="14" t="str">
        <f t="shared" ca="1" si="406"/>
        <v/>
      </c>
      <c r="DZ32" s="14" t="b">
        <f t="shared" ca="1" si="407"/>
        <v>0</v>
      </c>
      <c r="EA32" s="14" t="str">
        <f t="shared" ca="1" si="408"/>
        <v/>
      </c>
      <c r="EB32" s="14" t="str">
        <f t="shared" ca="1" si="409"/>
        <v/>
      </c>
      <c r="EC32" s="14" t="str">
        <f t="shared" ca="1" si="410"/>
        <v/>
      </c>
      <c r="ED32" s="14" t="str">
        <f t="shared" ca="1" si="411"/>
        <v/>
      </c>
      <c r="EE32" s="14" t="str">
        <f t="shared" ca="1" si="412"/>
        <v/>
      </c>
      <c r="EF32" s="14" t="str">
        <f t="shared" ca="1" si="413"/>
        <v/>
      </c>
      <c r="EG32" s="14" t="str">
        <f t="shared" ca="1" si="414"/>
        <v/>
      </c>
      <c r="EM32" s="14" t="b">
        <f t="shared" ca="1" si="415"/>
        <v>0</v>
      </c>
      <c r="EN32" s="14" t="str">
        <f t="shared" ca="1" si="416"/>
        <v/>
      </c>
      <c r="EO32" s="14" t="str">
        <f t="shared" ca="1" si="417"/>
        <v/>
      </c>
      <c r="EP32" s="14" t="str">
        <f t="shared" ca="1" si="418"/>
        <v/>
      </c>
      <c r="EQ32" s="14" t="str">
        <f t="shared" ca="1" si="419"/>
        <v/>
      </c>
    </row>
    <row r="33" spans="2:147" s="14" customFormat="1">
      <c r="B33" s="14" t="str">
        <f t="shared" ca="1" si="346"/>
        <v/>
      </c>
      <c r="C33" s="14">
        <f t="shared" ca="1" si="347"/>
        <v>22</v>
      </c>
      <c r="D33" s="14">
        <f t="shared" si="348"/>
        <v>31</v>
      </c>
      <c r="E33" s="14" t="str">
        <f t="shared" ca="1" si="349"/>
        <v/>
      </c>
      <c r="F33" s="14" t="str">
        <f t="shared" ca="1" si="350"/>
        <v/>
      </c>
      <c r="G33" s="14" t="str">
        <f t="shared" ca="1" si="351"/>
        <v/>
      </c>
      <c r="H33" s="14" t="b">
        <f t="shared" ca="1" si="352"/>
        <v>0</v>
      </c>
      <c r="I33" s="14" t="str">
        <f ca="1">IF($H33,ADDRESS(3,(D33+1)*2-1,4,,"["&amp;wew!$G$7&amp;"]"&amp;_sheetname_labels)&amp;":"&amp;ADDRESS(2+ster!$B$20,(D33+1)*2-1,4),"")</f>
        <v/>
      </c>
      <c r="J33" s="14" t="str">
        <f t="array" aca="1" ref="J33" ca="1">IF(H33,MAX(0,MAX(IF(INDIRECT(I33)&lt;&gt;"",ROW(INDIRECT(I33)),""))-2),"")</f>
        <v/>
      </c>
      <c r="K33" s="14" t="str">
        <f ca="1">IF($H33,IF($J33&gt;0,ADDRESS(3,(D33+1)*2-1,4,,"["&amp;wew!$G$7&amp;"]"&amp;_sheetname_labels)&amp;":"&amp;ADDRESS(2+J33,(D33+1)*2-1,4),""),"")</f>
        <v/>
      </c>
      <c r="L33" s="14" t="str">
        <f ca="1">IF($H33,IF($J33&gt;0,ADDRESS(3,(D33+1)*2,4,,"["&amp;wew!$G$7&amp;"]"&amp;_sheetname_labels)&amp;":"&amp;ADDRESS(2+J33,(D33+1)*2,4),""),"")</f>
        <v/>
      </c>
      <c r="M33" s="14" t="str">
        <f t="shared" ca="1" si="353"/>
        <v/>
      </c>
      <c r="N33" s="14" t="str">
        <f t="shared" ca="1" si="354"/>
        <v/>
      </c>
      <c r="O33" s="14" t="str">
        <f t="shared" ca="1" si="355"/>
        <v>.validation</v>
      </c>
      <c r="P33" s="14" t="str">
        <f t="shared" ca="1" si="356"/>
        <v/>
      </c>
      <c r="Q33" s="14" t="str">
        <f ca="1">IF($BP33,ADDRESS(3,D33+1,4,,"["&amp;wew!$G$7&amp;"]"&amp;_sheetname_dataframe)&amp;":"&amp;ADDRESS(2+ster!$C$14,D33+1,4),"")</f>
        <v>[DBTemplate.xlsm]data_frame!AF3:AF3</v>
      </c>
      <c r="R33" s="14" t="str">
        <f>IF($BP33,IF(MID(_xll.FORMULATEXT(INDEX(INDIRECT(Q33),1)),1,1)="=", _xll.FORMULATEXT(INDEX(INDIRECT(Q33),1),2,TRUE),""),"")</f>
        <v>=1*IF(AND(RC[1]&lt;&gt;"",RC[-2]&lt;&gt;""),RC[-2]&lt;=RC[1],1)</v>
      </c>
      <c r="S33" s="14" t="str">
        <f t="array" aca="1" ref="S33" ca="1">IF(H33,SUM(IF((IFERROR(INDIRECT(Q33)&lt;&gt;"",FALSE))*(INDIRECT(ster!$D$14)&lt;&gt;""),1,0)),"")</f>
        <v/>
      </c>
      <c r="T33" s="14" t="str">
        <f t="array" aca="1" ref="T33" ca="1">IF(H33,IF(M33&gt;0,SUM(IFERROR(1*(MATCH(INDIRECT(Q33),INDIRECT(K33),0)&gt;0),0)*(INDIRECT(ster!$D$14)&lt;&gt;"")*NOT(ISNUMBER(INDIRECT(Q33)))),0),"")</f>
        <v/>
      </c>
      <c r="U33" s="14" t="str">
        <f t="array" aca="1" ref="U33" ca="1">IF(H33,SUM((IFERROR(INDIRECT(Q33)="",FALSE))*(INDIRECT(ster!$D$14)&lt;&gt;"")),"")</f>
        <v/>
      </c>
      <c r="V33" s="14" t="str">
        <f t="array" aca="1" ref="V33" ca="1">IF(H33,SUM((IFERROR(INDIRECT(Q33)="#ąś",TRUE))*(INDIRECT(ster!$D$14)&lt;&gt;"")),"")</f>
        <v/>
      </c>
      <c r="W33" s="14" t="str">
        <f t="array" aca="1" ref="W33" ca="1">IF(H33,SUM(ISNUMBER(INDIRECT(Q33))*(INDIRECT(ster!$D$14)&lt;&gt;"")),"")</f>
        <v/>
      </c>
      <c r="X33" s="14" t="str">
        <f t="array" aca="1" ref="X33" ca="1">IF(AND(H33,W33&gt;0),IF(wew!$B$3,MIN(IF((INDIRECT(ster!$D$14)&lt;&gt;"")*IFERROR(INDIRECT($Q33)&lt;&gt;"",FALSE),IFERROR(INDIRECT($Q33),"X"),"X")),"&lt;włącz podświetlanie wartości&gt;"),"—")</f>
        <v>—</v>
      </c>
      <c r="Y33" s="14" t="str">
        <f t="array" aca="1" ref="Y33" ca="1">IF(AND(H33,W33&gt;0),IF(wew!$B$3,MAX(IF((INDIRECT(ster!$D$14)&lt;&gt;"")*IFERROR(INDIRECT($Q33)&lt;&gt;"",FALSE),IFERROR(INDIRECT($Q33),"X"),"X")),"&lt;włącz podświetlanie wartości&gt;"),"—")</f>
        <v>—</v>
      </c>
      <c r="Z33" s="14" t="str">
        <f t="shared" ca="1" si="357"/>
        <v/>
      </c>
      <c r="AA33" s="12" t="str">
        <f t="shared" ca="1" si="358"/>
        <v/>
      </c>
      <c r="AB33" s="17" t="str">
        <f t="array" aca="1" ref="AB33" ca="1">IF(H33,IF(W33&gt;0,SUM((INDIRECT(ster!$D$14)&lt;&gt;"")*IFERROR((INDIRECT(Q33)&lt;&gt;"")*(INDIRECT(Q33)=INT(INDIRECT(Q33))),0)),0),"")</f>
        <v/>
      </c>
      <c r="AC33" s="17" t="str">
        <f t="array" aca="1" ref="AC33" ca="1">IF(H33,W33-AB33,"")</f>
        <v/>
      </c>
      <c r="AD33" s="17" t="str">
        <f t="shared" ca="1" si="359"/>
        <v/>
      </c>
      <c r="AE33" s="17" t="b">
        <f t="shared" ca="1" si="360"/>
        <v>0</v>
      </c>
      <c r="AF33" s="17" t="str">
        <f ca="1">IF(AE33,IF($H33,ADDRESS(3,D33+2,4,,"["&amp;wew!$G$7&amp;"]"&amp;_sheetname_dataframe)&amp;":"&amp;ADDRESS(2+ster!$C$14,D33+2,4),""),"")</f>
        <v/>
      </c>
      <c r="AG33" s="17" t="str">
        <f t="shared" ca="1" si="361"/>
        <v/>
      </c>
      <c r="AH33" s="17" t="b">
        <f t="shared" ca="1" si="362"/>
        <v>0</v>
      </c>
      <c r="AI33" s="17" t="str">
        <f ca="1">IF(AH33,IF($H33,ADDRESS(3,D33+3,4,,"["&amp;wew!$G$7&amp;"]"&amp;_sheetname_dataframe)&amp;":"&amp;ADDRESS(2+ster!$C$14,D33+3,4),""),"")</f>
        <v/>
      </c>
      <c r="AJ33" s="17" t="str">
        <f t="shared" ca="1" si="363"/>
        <v/>
      </c>
      <c r="AK33" s="17" t="str">
        <f t="shared" ca="1" si="364"/>
        <v/>
      </c>
      <c r="AL33" s="17" t="str">
        <f t="shared" ca="1" si="365"/>
        <v/>
      </c>
      <c r="AM33" s="17" t="str">
        <f t="shared" ca="1" si="366"/>
        <v/>
      </c>
      <c r="AN33" s="17">
        <f t="shared" ca="1" si="367"/>
        <v>2</v>
      </c>
      <c r="AO33" s="24" t="str">
        <f t="shared" ca="1" si="368"/>
        <v/>
      </c>
      <c r="AP33" s="24" t="str">
        <f t="shared" ca="1" si="369"/>
        <v/>
      </c>
      <c r="AQ33" s="17" t="str">
        <f t="shared" ca="1" si="370"/>
        <v/>
      </c>
      <c r="AR33" s="17" t="str">
        <f t="shared" ca="1" si="371"/>
        <v/>
      </c>
      <c r="AS33" s="17" t="str">
        <f t="shared" ca="1" si="372"/>
        <v/>
      </c>
      <c r="AT33" s="17" t="str">
        <f t="shared" ca="1" si="373"/>
        <v/>
      </c>
      <c r="AU33" s="17" t="str">
        <f t="shared" ca="1" si="374"/>
        <v/>
      </c>
      <c r="AV33" s="17" t="str">
        <f t="shared" ca="1" si="375"/>
        <v/>
      </c>
      <c r="AW33" s="17" t="str">
        <f t="shared" ca="1" si="376"/>
        <v/>
      </c>
      <c r="AX33" s="14" t="str">
        <f t="array" aca="1" ref="AX33" ca="1">IF(H33,N33&gt;0,"")</f>
        <v/>
      </c>
      <c r="AY33" s="17" t="str">
        <f t="shared" ca="1" si="377"/>
        <v/>
      </c>
      <c r="AZ33" s="17" t="str">
        <f t="array" aca="1" ref="AZ33" ca="1">IF(AY33&lt;&gt;"",SUM(1*ISERROR(MATCH(INDIRECT(AY33),INDIRECT(K33),0)))=0,"")</f>
        <v/>
      </c>
      <c r="BA33" s="17" t="b">
        <f t="shared" ca="1" si="378"/>
        <v>0</v>
      </c>
      <c r="BB33" s="17" t="b">
        <v>0</v>
      </c>
      <c r="BC33" s="17" t="str">
        <f t="shared" ca="1" si="379"/>
        <v/>
      </c>
      <c r="BD33" s="17" t="str">
        <f t="shared" ca="1" si="380"/>
        <v/>
      </c>
      <c r="BE33" s="17" t="str">
        <f t="shared" ca="1" si="381"/>
        <v/>
      </c>
      <c r="BF33" s="17" t="str">
        <f t="shared" ca="1" si="382"/>
        <v/>
      </c>
      <c r="BG33" s="17" t="str">
        <f t="shared" ca="1" si="383"/>
        <v/>
      </c>
      <c r="BH33" s="17" t="str">
        <f t="shared" ca="1" si="384"/>
        <v/>
      </c>
      <c r="BI33" s="17" t="str">
        <f t="shared" ca="1" si="385"/>
        <v/>
      </c>
      <c r="BJ33" s="17" t="b">
        <f t="shared" ca="1" si="386"/>
        <v>0</v>
      </c>
      <c r="BK33" s="17" t="str">
        <f t="shared" ca="1" si="387"/>
        <v/>
      </c>
      <c r="BL33" s="17" t="str">
        <f t="shared" ca="1" si="388"/>
        <v/>
      </c>
      <c r="BM33" s="17" t="str">
        <f t="shared" ca="1" si="389"/>
        <v/>
      </c>
      <c r="BN33" s="17" t="str">
        <f t="shared" ca="1" si="390"/>
        <v/>
      </c>
      <c r="BO33" s="17" t="str">
        <f t="shared" ca="1" si="391"/>
        <v/>
      </c>
      <c r="BP33" s="14" t="b">
        <f t="shared" ca="1" si="392"/>
        <v>1</v>
      </c>
      <c r="BQ33" s="35">
        <v>1</v>
      </c>
      <c r="BX33" s="16"/>
      <c r="BY33" s="16"/>
      <c r="BZ33" s="16"/>
      <c r="CA33" s="16"/>
      <c r="CB33" s="16"/>
      <c r="CC33" s="16"/>
      <c r="CD33" s="16"/>
      <c r="CE33" s="16"/>
      <c r="CF33" s="16"/>
      <c r="CN33" s="14">
        <f ca="1">IF(H33,IFERROR(IsVariableNameLegal(O33),0),0)</f>
        <v>0</v>
      </c>
      <c r="CO33" s="14" t="str">
        <f t="array" aca="1" ref="CO33" ca="1">IF(H33,IF(COUNTIF(INDIRECT(wew!$C$13),O33)&gt;1,TRIM(SUBSTITUTE(_xll.MCONCAT(IF((INDIRECT(wew!$C$13)=O33)*(COLUMN(INDIRECT(wew!$C$13))&lt;&gt;D33+1),-1+COLUMN(INDIRECT(wew!$C$13)),"")," "),"  "," ")),""),"")</f>
        <v/>
      </c>
      <c r="CP33" s="14" t="str">
        <f t="array" aca="1" ref="CP33" ca="1">IF(P33&lt;&gt;"",IF(LEN(P33)&gt;150,1,""),"")</f>
        <v/>
      </c>
      <c r="CQ33" s="14" t="str">
        <f t="array" aca="1" ref="CQ33" ca="1">IF(AND(H33,NOT(ster!$J$3)),IF(COUNTIF(INDIRECT(wew!$C$15),P33)&gt;1,TRIM(SUBSTITUTE(_xll.MCONCAT(IF((INDIRECT(wew!$C$15)=P33)*(COLUMN(INDIRECT(wew!$C$15))&lt;&gt;D33+1),-1+COLUMN(INDIRECT(wew!$C$15)),"")," "),"  "," ")),""),"")</f>
        <v/>
      </c>
      <c r="CR33" s="14" t="str">
        <f t="array" aca="1" ref="CR33" ca="1">IF(H33,IF(AND(W33&gt;0,AO33&lt;&gt;""),TRIM(SUBSTITUTE(_xll.MCONCAT(IFERROR(IF(ISNUMBER(INDIRECT(Q33)),IF((INDIRECT(ster!$D$14)&lt;&gt;"")*(INDIRECT(Q33)&lt;AO33),INDIRECT(ster!$D$14) &amp; ": " &amp;  SUBSTITUTE(IF( AV33,IFERROR(TEXT(INDIRECT(Q33),"rrrr-mm-dd") &amp;" (" &amp; INDIRECT(Q33) &amp;")",INDIRECT(Q33)),INDIRECT(Q33))," "," "),""),""),"")," "),"  "," ")),""),"")</f>
        <v/>
      </c>
      <c r="CS33" s="14" t="str">
        <f t="array" aca="1" ref="CS33" ca="1">IF(H33,IF(AND(W33&gt;0,AP33&lt;&gt;""),TRIM(SUBSTITUTE(_xll.MCONCAT(IFERROR(IF(ISNUMBER(INDIRECT(Q33)),IF((INDIRECT(ster!$D$14)&lt;&gt;"")*(INDIRECT(Q33)&gt;AP33),INDIRECT(ster!$D$14) &amp; ": " &amp;  SUBSTITUTE(IF( AV33,IFERROR(TEXT(INDIRECT(Q33),"rrrr-mm-dd")&amp;" (" &amp; INDIRECT(Q33) &amp;")",INDIRECT(Q33)),INDIRECT(Q33))," "," "),""),""),"")," "),"  "," ")),""),"")</f>
        <v/>
      </c>
      <c r="CT33" s="14" t="str">
        <f t="array" aca="1" ref="CT33" ca="1">IF(H33,IF(AND(N33&gt;0,AR33),TRIM(SUBSTITUTE(_xll.MCONCAT(IFERROR(IF(ISNUMBER(INDIRECT(Q33)),IF((INDIRECT(ster!$D$14)&lt;&gt;"")*(IFERROR(0*(MATCH(INDIRECT(Q33),INDIRECT(K33),0)&gt;0),1)),INDIRECT(ster!$D$14) &amp; ": " &amp;  SUBSTITUTE(IF( AV33,IFERROR(TEXT(INDIRECT(Q33),"rrrr-mm-dd")&amp;" (" &amp; INDIRECT(Q33) &amp;")",INDIRECT(Q33)),INDIRECT(Q33))," "," "),""),""),"")," "),"  "," ")),""),"")</f>
        <v/>
      </c>
      <c r="CU33" s="14" t="str">
        <f t="array" aca="1" ref="CU33" ca="1">IF(H33,IF(AND(V33&gt;0),TRIM(SUBSTITUTE(_xll.MCONCAT(IF((INDIRECT(ster!$D$14)&lt;&gt;"")*(IFERROR(0*(INDIRECT(Q33)&lt;&gt;""),1)),INDIRECT(ster!$D$14),"")," "),"  "," ")),""),"")</f>
        <v/>
      </c>
      <c r="CV33" s="14" t="str">
        <f t="array" aca="1" ref="CV33" ca="1">IF(H33,IF(AS33,
TRIM(SUBSTITUTE(_xll.MCONCAT(IF(
   (INDIRECT(ster!$D$14)&lt;&gt;"")*
   ((INDIRECT(Q33)="")+
      NOT(ISNUMBER(INDIRECT(Q33)))*
      NOT(ISERROR(MATCH(INDIRECT(Q33),INDIRECT(K33),0)))
    ),
      INDIRECT(ster!$D$14),
   "")," "),"  "," ")),
""),"")</f>
        <v/>
      </c>
      <c r="CW33" s="14" t="str">
        <f t="array" aca="1" ref="CW33" ca="1">IF(H33,IF(AND(AQ33),TRIM(SUBSTITUTE(_xll.MCONCAT(IFERROR(IF(ISNUMBER(INDIRECT(Q33)),IF((INDIRECT(ster!$D$14)&lt;&gt;"")*(INDIRECT(Q33)&lt;&gt;INT(INDIRECT(Q33))),INDIRECT(ster!$D$14) &amp; ": " &amp; INDIRECT(Q33),""),""),"")," "),"  "," ")),""),"")</f>
        <v/>
      </c>
      <c r="CX33" s="14" t="str">
        <f t="array" aca="1" ref="CX33" ca="1">IF(H33,IF(OR(AU33,AV33),TRIM(SUBSTITUTE(_xll.MCONCAT(IF((INDIRECT(ster!$D$14)&lt;&gt;"")*NOT(ISNUMBER(INDIRECT(Q33))),IF(ISERROR(MATCH(INDIRECT(Q33),INDIRECT(K33),0)),IFERROR(IF(INDIRECT(Q33)&lt;&gt;"",INDIRECT(ster!$D$14) &amp; ": " &amp; SUBSTITUTE(INDIRECT(Q33)," "," "),""),""),""),"")," "),"  "," ")),""),"")</f>
        <v/>
      </c>
      <c r="CY33" s="14" t="str">
        <f t="array" aca="1" ref="CY33" ca="1">IF(H33,IF(AE33,TRIM(SUBSTITUTE(_xll.MCONCAT(IF((INDIRECT(ster!$D$14)&lt;&gt;"")*IFERROR(NOT(INDIRECT(AF33)),FALSE),IF(ISERROR(MATCH(INDIRECT(Q33),INDIRECT(K33),0)),IFERROR(IF(INDIRECT(Q33)&lt;&gt;"",INDIRECT(ster!$D$14)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CZ33" s="14" t="str">
        <f t="array" aca="1" ref="CZ33" ca="1">IF(H33,IF(AH33,TRIM(SUBSTITUTE(_xll.MCONCAT(IF((INDIRECT(ster!$D$14)&lt;&gt;"")*IFERROR(NOT(INDIRECT(AI33)),FALSE),IF(ISERROR(MATCH(INDIRECT(Q33),INDIRECT(K33),0)),IFERROR(IF(INDIRECT(Q33)&lt;&gt;"",INDIRECT(ster!$D$14)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DC33" s="14" t="str">
        <f ca="1">SUBSTITUTE(SUBSTITUTE(SUBSTITUTE(SUBSTITUTE(_xll.MCONCAT(DG33:DS33,"■"),"■■","■"),"■■","■"),"■■","■"),"■■","■")</f>
        <v>■</v>
      </c>
      <c r="DD33" s="14" t="str">
        <f t="shared" ca="1" si="393"/>
        <v/>
      </c>
      <c r="DE33" s="14" t="str">
        <f t="shared" ca="1" si="394"/>
        <v/>
      </c>
      <c r="DF33" s="14" t="str">
        <f t="shared" ca="1" si="395"/>
        <v/>
      </c>
      <c r="DG33" s="14" t="str">
        <f t="shared" ca="1" si="396"/>
        <v/>
      </c>
      <c r="DH33" s="14" t="str">
        <f t="shared" ca="1" si="397"/>
        <v/>
      </c>
      <c r="DI33" s="14" t="str">
        <f t="shared" ca="1" si="398"/>
        <v/>
      </c>
      <c r="DJ33" s="14" t="str">
        <f t="shared" ca="1" si="399"/>
        <v/>
      </c>
      <c r="DK33" s="14" t="str">
        <f t="shared" ca="1" si="400"/>
        <v/>
      </c>
      <c r="DL33" s="14" t="str">
        <f t="shared" ca="1" si="63"/>
        <v/>
      </c>
      <c r="DM33" s="14" t="str">
        <f t="shared" ca="1" si="401"/>
        <v/>
      </c>
      <c r="DN33" s="14" t="str">
        <f t="array" aca="1" ref="DN33" ca="1">IF(CU33&lt;&gt;"","There are errors in the entered values in the following cases: " &amp;SUBSTITUTE(CU33," ",", "),"")</f>
        <v/>
      </c>
      <c r="DO33" s="14" t="str">
        <f t="shared" ca="1" si="402"/>
        <v/>
      </c>
      <c r="DP33" s="14" t="str">
        <f t="shared" ca="1" si="403"/>
        <v/>
      </c>
      <c r="DQ33" s="14" t="str">
        <f t="shared" ca="1" si="404"/>
        <v/>
      </c>
      <c r="DR33" s="14" t="str">
        <f t="shared" ca="1" si="405"/>
        <v/>
      </c>
      <c r="DS33" s="14" t="str">
        <f t="shared" ca="1" si="406"/>
        <v/>
      </c>
      <c r="DZ33" s="14" t="b">
        <f t="shared" ca="1" si="407"/>
        <v>0</v>
      </c>
      <c r="EA33" s="14" t="str">
        <f t="shared" ca="1" si="408"/>
        <v/>
      </c>
      <c r="EB33" s="14" t="str">
        <f t="shared" ca="1" si="409"/>
        <v/>
      </c>
      <c r="EC33" s="14" t="str">
        <f t="shared" ca="1" si="410"/>
        <v/>
      </c>
      <c r="ED33" s="14" t="str">
        <f t="shared" ca="1" si="411"/>
        <v/>
      </c>
      <c r="EE33" s="14" t="str">
        <f t="shared" ca="1" si="412"/>
        <v/>
      </c>
      <c r="EF33" s="14" t="str">
        <f t="shared" ca="1" si="413"/>
        <v/>
      </c>
      <c r="EG33" s="14" t="str">
        <f t="shared" ca="1" si="414"/>
        <v/>
      </c>
      <c r="EM33" s="14" t="b">
        <f t="shared" ca="1" si="415"/>
        <v>0</v>
      </c>
      <c r="EN33" s="14" t="str">
        <f t="shared" ca="1" si="416"/>
        <v/>
      </c>
      <c r="EO33" s="14" t="str">
        <f t="shared" ca="1" si="417"/>
        <v/>
      </c>
      <c r="EP33" s="14" t="str">
        <f t="shared" ca="1" si="418"/>
        <v/>
      </c>
      <c r="EQ33" s="14" t="str">
        <f t="shared" ca="1" si="419"/>
        <v/>
      </c>
    </row>
    <row r="34" spans="2:147" s="14" customFormat="1">
      <c r="B34" s="14" t="str">
        <f t="shared" ca="1" si="346"/>
        <v/>
      </c>
      <c r="C34" s="14">
        <f t="shared" ca="1" si="347"/>
        <v>22</v>
      </c>
      <c r="D34" s="14">
        <f t="shared" si="348"/>
        <v>32</v>
      </c>
      <c r="E34" s="14" t="str">
        <f t="shared" ca="1" si="349"/>
        <v>I</v>
      </c>
      <c r="F34" s="14" t="str">
        <f t="shared" ca="1" si="350"/>
        <v>q_15</v>
      </c>
      <c r="G34" s="14" t="str">
        <f t="shared" ca="1" si="351"/>
        <v>Date of Death</v>
      </c>
      <c r="H34" s="14" t="b">
        <f t="shared" ca="1" si="352"/>
        <v>1</v>
      </c>
      <c r="I34" s="14" t="str">
        <f ca="1">IF($H34,ADDRESS(3,(D34+1)*2-1,4,,"["&amp;wew!$G$7&amp;"]"&amp;_sheetname_labels)&amp;":"&amp;ADDRESS(2+ster!$B$20,(D34+1)*2-1,4),"")</f>
        <v>[DBTemplate.xlsm]labels!BM3:BM61</v>
      </c>
      <c r="J34" s="14">
        <f t="array" aca="1" ref="J34" ca="1">IF(H34,MAX(0,MAX(IF(INDIRECT(I34)&lt;&gt;"",ROW(INDIRECT(I34)),""))-2),"")</f>
        <v>0</v>
      </c>
      <c r="K34" s="14" t="str">
        <f ca="1">IF($H34,IF($J34&gt;0,ADDRESS(3,(D34+1)*2-1,4,,"["&amp;wew!$G$7&amp;"]"&amp;_sheetname_labels)&amp;":"&amp;ADDRESS(2+J34,(D34+1)*2-1,4),""),"")</f>
        <v/>
      </c>
      <c r="L34" s="14" t="str">
        <f ca="1">IF($H34,IF($J34&gt;0,ADDRESS(3,(D34+1)*2,4,,"["&amp;wew!$G$7&amp;"]"&amp;_sheetname_labels)&amp;":"&amp;ADDRESS(2+J34,(D34+1)*2,4),""),"")</f>
        <v/>
      </c>
      <c r="M34" s="14">
        <f t="shared" ca="1" si="353"/>
        <v>0</v>
      </c>
      <c r="N34" s="14">
        <f t="shared" ca="1" si="354"/>
        <v>0</v>
      </c>
      <c r="O34" s="14" t="str">
        <f t="shared" ca="1" si="355"/>
        <v>q_15</v>
      </c>
      <c r="P34" s="14" t="str">
        <f t="shared" ca="1" si="356"/>
        <v>Date of Death</v>
      </c>
      <c r="Q34" s="14" t="str">
        <f ca="1">IF($BP34,ADDRESS(3,D34+1,4,,"["&amp;wew!$G$7&amp;"]"&amp;_sheetname_dataframe)&amp;":"&amp;ADDRESS(2+ster!$C$14,D34+1,4),"")</f>
        <v>[DBTemplate.xlsm]data_frame!AG3:AG3</v>
      </c>
      <c r="R34" s="14" t="str">
        <f>IF($BP34,IF(MID(_xll.FORMULATEXT(INDEX(INDIRECT(Q34),1)),1,1)="=", _xll.FORMULATEXT(INDEX(INDIRECT(Q34),1),2,TRUE),""),"")</f>
        <v/>
      </c>
      <c r="S34" s="14">
        <f t="array" aca="1" ref="S34" ca="1">IF(H34,SUM(IF((IFERROR(INDIRECT(Q34)&lt;&gt;"",FALSE))*(INDIRECT(ster!$D$14)&lt;&gt;""),1,0)),"")</f>
        <v>0</v>
      </c>
      <c r="T34" s="14">
        <f t="array" aca="1" ref="T34" ca="1">IF(H34,IF(M34&gt;0,SUM(IFERROR(1*(MATCH(INDIRECT(Q34),INDIRECT(K34),0)&gt;0),0)*(INDIRECT(ster!$D$14)&lt;&gt;"")*NOT(ISNUMBER(INDIRECT(Q34)))),0),"")</f>
        <v>0</v>
      </c>
      <c r="U34" s="14">
        <f t="array" aca="1" ref="U34" ca="1">IF(H34,SUM((IFERROR(INDIRECT(Q34)="",FALSE))*(INDIRECT(ster!$D$14)&lt;&gt;"")),"")</f>
        <v>1</v>
      </c>
      <c r="V34" s="14">
        <f t="array" aca="1" ref="V34" ca="1">IF(H34,SUM((IFERROR(INDIRECT(Q34)="#ąś",TRUE))*(INDIRECT(ster!$D$14)&lt;&gt;"")),"")</f>
        <v>0</v>
      </c>
      <c r="W34" s="14">
        <f t="array" aca="1" ref="W34" ca="1">IF(H34,SUM(ISNUMBER(INDIRECT(Q34))*(INDIRECT(ster!$D$14)&lt;&gt;"")),"")</f>
        <v>0</v>
      </c>
      <c r="X34" s="14" t="str">
        <f t="array" aca="1" ref="X34" ca="1">IF(AND(H34,W34&gt;0),IF(wew!$B$3,MIN(IF((INDIRECT(ster!$D$14)&lt;&gt;"")*IFERROR(INDIRECT($Q34)&lt;&gt;"",FALSE),IFERROR(INDIRECT($Q34),"X"),"X")),"&lt;włącz podświetlanie wartości&gt;"),"—")</f>
        <v>—</v>
      </c>
      <c r="Y34" s="14" t="str">
        <f t="array" aca="1" ref="Y34" ca="1">IF(AND(H34,W34&gt;0),IF(wew!$B$3,MAX(IF((INDIRECT(ster!$D$14)&lt;&gt;"")*IFERROR(INDIRECT($Q34)&lt;&gt;"",FALSE),IFERROR(INDIRECT($Q34),"X"),"X")),"&lt;włącz podświetlanie wartości&gt;"),"—")</f>
        <v>—</v>
      </c>
      <c r="Z34" s="14">
        <f t="shared" ca="1" si="357"/>
        <v>0</v>
      </c>
      <c r="AA34" s="12" t="str">
        <f t="shared" ca="1" si="358"/>
        <v>—</v>
      </c>
      <c r="AB34" s="17">
        <f t="array" aca="1" ref="AB34" ca="1">IF(H34,IF(W34&gt;0,SUM((INDIRECT(ster!$D$14)&lt;&gt;"")*IFERROR((INDIRECT(Q34)&lt;&gt;"")*(INDIRECT(Q34)=INT(INDIRECT(Q34))),0)),0),"")</f>
        <v>0</v>
      </c>
      <c r="AC34" s="17">
        <f t="array" aca="1" ref="AC34" ca="1">IF(H34,W34-AB34,"")</f>
        <v>0</v>
      </c>
      <c r="AD34" s="17">
        <f t="shared" ca="1" si="359"/>
        <v>1</v>
      </c>
      <c r="AE34" s="17" t="b">
        <f t="shared" ca="1" si="360"/>
        <v>1</v>
      </c>
      <c r="AF34" s="17" t="str">
        <f ca="1">IF(AE34,IF($H34,ADDRESS(3,D34+2,4,,"["&amp;wew!$G$7&amp;"]"&amp;_sheetname_dataframe)&amp;":"&amp;ADDRESS(2+ster!$C$14,D34+2,4),""),"")</f>
        <v>[DBTemplate.xlsm]data_frame!AH3:AH3</v>
      </c>
      <c r="AG34" s="17" t="str">
        <f t="shared" ca="1" si="361"/>
        <v>Must be the last date ever</v>
      </c>
      <c r="AH34" s="17" t="b">
        <f t="shared" ca="1" si="362"/>
        <v>0</v>
      </c>
      <c r="AI34" s="17" t="str">
        <f ca="1">IF(AH34,IF($H34,ADDRESS(3,D34+3,4,,"["&amp;wew!$G$7&amp;"]"&amp;_sheetname_dataframe)&amp;":"&amp;ADDRESS(2+ster!$C$14,D34+3,4),""),"")</f>
        <v/>
      </c>
      <c r="AJ34" s="17" t="str">
        <f t="shared" ca="1" si="363"/>
        <v/>
      </c>
      <c r="AK34" s="17" t="b">
        <f t="shared" ca="1" si="364"/>
        <v>0</v>
      </c>
      <c r="AL34" s="17" t="b">
        <f t="shared" ca="1" si="365"/>
        <v>0</v>
      </c>
      <c r="AM34" s="17" t="b">
        <f t="shared" ca="1" si="366"/>
        <v>1</v>
      </c>
      <c r="AN34" s="17">
        <f t="shared" ca="1" si="367"/>
        <v>0</v>
      </c>
      <c r="AO34" s="24" t="str">
        <f t="shared" ca="1" si="368"/>
        <v/>
      </c>
      <c r="AP34" s="24" t="str">
        <f t="shared" ca="1" si="369"/>
        <v/>
      </c>
      <c r="AQ34" s="17" t="b">
        <f t="shared" ca="1" si="370"/>
        <v>0</v>
      </c>
      <c r="AR34" s="17" t="b">
        <f t="shared" ca="1" si="371"/>
        <v>0</v>
      </c>
      <c r="AS34" s="17" t="b">
        <f t="shared" ca="1" si="372"/>
        <v>0</v>
      </c>
      <c r="AT34" s="17" t="b">
        <f t="shared" ca="1" si="373"/>
        <v>0</v>
      </c>
      <c r="AU34" s="17" t="b">
        <f t="shared" ca="1" si="374"/>
        <v>0</v>
      </c>
      <c r="AV34" s="17" t="b">
        <f t="shared" ca="1" si="375"/>
        <v>1</v>
      </c>
      <c r="AW34" s="17" t="b">
        <f t="shared" ca="1" si="376"/>
        <v>0</v>
      </c>
      <c r="AX34" s="14" t="b">
        <f t="array" aca="1" ref="AX34" ca="1">IF(H34,N34&gt;0,"")</f>
        <v>0</v>
      </c>
      <c r="AY34" s="17" t="str">
        <f t="shared" ca="1" si="377"/>
        <v/>
      </c>
      <c r="AZ34" s="17" t="str">
        <f t="array" aca="1" ref="AZ34" ca="1">IF(AY34&lt;&gt;"",SUM(1*ISERROR(MATCH(INDIRECT(AY34),INDIRECT(K34),0)))=0,"")</f>
        <v/>
      </c>
      <c r="BA34" s="17" t="b">
        <f t="shared" ca="1" si="378"/>
        <v>0</v>
      </c>
      <c r="BB34" s="17" t="b">
        <v>0</v>
      </c>
      <c r="BC34" s="17" t="str">
        <f t="shared" ca="1" si="379"/>
        <v/>
      </c>
      <c r="BD34" s="17" t="str">
        <f t="shared" ca="1" si="380"/>
        <v/>
      </c>
      <c r="BE34" s="17" t="str">
        <f t="shared" ca="1" si="381"/>
        <v/>
      </c>
      <c r="BF34" s="17" t="str">
        <f t="shared" ca="1" si="382"/>
        <v/>
      </c>
      <c r="BG34" s="17" t="str">
        <f t="shared" ca="1" si="383"/>
        <v/>
      </c>
      <c r="BH34" s="17" t="str">
        <f t="shared" ca="1" si="384"/>
        <v/>
      </c>
      <c r="BI34" s="17" t="str">
        <f t="shared" ca="1" si="385"/>
        <v/>
      </c>
      <c r="BJ34" s="17" t="b">
        <f t="shared" ca="1" si="386"/>
        <v>0</v>
      </c>
      <c r="BK34" s="17" t="str">
        <f t="shared" ca="1" si="387"/>
        <v/>
      </c>
      <c r="BL34" s="17" t="str">
        <f t="shared" ca="1" si="388"/>
        <v/>
      </c>
      <c r="BM34" s="17" t="str">
        <f t="shared" ca="1" si="389"/>
        <v>D</v>
      </c>
      <c r="BN34" s="17" t="str">
        <f t="shared" ca="1" si="390"/>
        <v>D</v>
      </c>
      <c r="BO34" s="17" t="str">
        <f t="shared" ca="1" si="391"/>
        <v>I</v>
      </c>
      <c r="BP34" s="14" t="b">
        <f t="shared" ca="1" si="392"/>
        <v>1</v>
      </c>
      <c r="BQ34" s="35">
        <v>1</v>
      </c>
      <c r="BU34" s="14" t="s">
        <v>388</v>
      </c>
      <c r="BX34" s="16"/>
      <c r="BY34" s="16"/>
      <c r="BZ34" s="16"/>
      <c r="CA34" s="16"/>
      <c r="CB34" s="16"/>
      <c r="CC34" s="16"/>
      <c r="CD34" s="16"/>
      <c r="CE34" s="16"/>
      <c r="CF34" s="16"/>
      <c r="CN34" s="14">
        <f ca="1">IF(H34,IFERROR(IsVariableNameLegal(O34),0),0)</f>
        <v>0</v>
      </c>
      <c r="CO34" s="14" t="str">
        <f t="array" aca="1" ref="CO34" ca="1">IF(H34,IF(COUNTIF(INDIRECT(wew!$C$13),O34)&gt;1,TRIM(SUBSTITUTE(_xll.MCONCAT(IF((INDIRECT(wew!$C$13)=O34)*(COLUMN(INDIRECT(wew!$C$13))&lt;&gt;D34+1),-1+COLUMN(INDIRECT(wew!$C$13)),"")," "),"  "," ")),""),"")</f>
        <v/>
      </c>
      <c r="CP34" s="14" t="str">
        <f t="array" aca="1" ref="CP34" ca="1">IF(P34&lt;&gt;"",IF(LEN(P34)&gt;150,1,""),"")</f>
        <v/>
      </c>
      <c r="CQ34" s="14" t="str">
        <f t="array" aca="1" ref="CQ34" ca="1">IF(AND(H34,NOT(ster!$J$3)),IF(COUNTIF(INDIRECT(wew!$C$15),P34)&gt;1,TRIM(SUBSTITUTE(_xll.MCONCAT(IF((INDIRECT(wew!$C$15)=P34)*(COLUMN(INDIRECT(wew!$C$15))&lt;&gt;D34+1),-1+COLUMN(INDIRECT(wew!$C$15)),"")," "),"  "," ")),""),"")</f>
        <v/>
      </c>
      <c r="CR34" s="14" t="str">
        <f t="array" aca="1" ref="CR34" ca="1">IF(H34,IF(AND(W34&gt;0,AO34&lt;&gt;""),TRIM(SUBSTITUTE(_xll.MCONCAT(IFERROR(IF(ISNUMBER(INDIRECT(Q34)),IF((INDIRECT(ster!$D$14)&lt;&gt;"")*(INDIRECT(Q34)&lt;AO34),INDIRECT(ster!$D$14) &amp; ": " &amp;  SUBSTITUTE(IF( AV34,IFERROR(TEXT(INDIRECT(Q34),"rrrr-mm-dd") &amp;" (" &amp; INDIRECT(Q34) &amp;")",INDIRECT(Q34)),INDIRECT(Q34))," "," "),""),""),"")," "),"  "," ")),""),"")</f>
        <v/>
      </c>
      <c r="CS34" s="14" t="str">
        <f t="array" aca="1" ref="CS34" ca="1">IF(H34,IF(AND(W34&gt;0,AP34&lt;&gt;""),TRIM(SUBSTITUTE(_xll.MCONCAT(IFERROR(IF(ISNUMBER(INDIRECT(Q34)),IF((INDIRECT(ster!$D$14)&lt;&gt;"")*(INDIRECT(Q34)&gt;AP34),INDIRECT(ster!$D$14) &amp; ": " &amp;  SUBSTITUTE(IF( AV34,IFERROR(TEXT(INDIRECT(Q34),"rrrr-mm-dd")&amp;" (" &amp; INDIRECT(Q34) &amp;")",INDIRECT(Q34)),INDIRECT(Q34))," "," "),""),""),"")," "),"  "," ")),""),"")</f>
        <v/>
      </c>
      <c r="CT34" s="14" t="str">
        <f t="array" aca="1" ref="CT34" ca="1">IF(H34,IF(AND(N34&gt;0,AR34),TRIM(SUBSTITUTE(_xll.MCONCAT(IFERROR(IF(ISNUMBER(INDIRECT(Q34)),IF((INDIRECT(ster!$D$14)&lt;&gt;"")*(IFERROR(0*(MATCH(INDIRECT(Q34),INDIRECT(K34),0)&gt;0),1)),INDIRECT(ster!$D$14) &amp; ": " &amp;  SUBSTITUTE(IF( AV34,IFERROR(TEXT(INDIRECT(Q34),"rrrr-mm-dd")&amp;" (" &amp; INDIRECT(Q34) &amp;")",INDIRECT(Q34)),INDIRECT(Q34))," "," "),""),""),"")," "),"  "," ")),""),"")</f>
        <v/>
      </c>
      <c r="CU34" s="14" t="str">
        <f t="array" aca="1" ref="CU34" ca="1">IF(H34,IF(AND(V34&gt;0),TRIM(SUBSTITUTE(_xll.MCONCAT(IF((INDIRECT(ster!$D$14)&lt;&gt;"")*(IFERROR(0*(INDIRECT(Q34)&lt;&gt;""),1)),INDIRECT(ster!$D$14),"")," "),"  "," ")),""),"")</f>
        <v/>
      </c>
      <c r="CV34" s="14" t="str">
        <f t="array" aca="1" ref="CV34" ca="1">IF(H34,IF(AS34,
TRIM(SUBSTITUTE(_xll.MCONCAT(IF(
   (INDIRECT(ster!$D$14)&lt;&gt;"")*
   ((INDIRECT(Q34)="")+
      NOT(ISNUMBER(INDIRECT(Q34)))*
      NOT(ISERROR(MATCH(INDIRECT(Q34),INDIRECT(K34),0)))
    ),
      INDIRECT(ster!$D$14),
   "")," "),"  "," ")),
""),"")</f>
        <v/>
      </c>
      <c r="CW34" s="14" t="str">
        <f t="array" aca="1" ref="CW34" ca="1">IF(H34,IF(AND(AQ34),TRIM(SUBSTITUTE(_xll.MCONCAT(IFERROR(IF(ISNUMBER(INDIRECT(Q34)),IF((INDIRECT(ster!$D$14)&lt;&gt;"")*(INDIRECT(Q34)&lt;&gt;INT(INDIRECT(Q34))),INDIRECT(ster!$D$14) &amp; ": " &amp; INDIRECT(Q34),""),""),"")," "),"  "," ")),""),"")</f>
        <v/>
      </c>
      <c r="CX34" s="14" t="str">
        <f t="array" aca="1" ref="CX34" ca="1">IF(H34,IF(OR(AU34,AV34),TRIM(SUBSTITUTE(_xll.MCONCAT(IF((INDIRECT(ster!$D$14)&lt;&gt;"")*NOT(ISNUMBER(INDIRECT(Q34))),IF(ISERROR(MATCH(INDIRECT(Q34),INDIRECT(K34),0)),IFERROR(IF(INDIRECT(Q34)&lt;&gt;"",INDIRECT(ster!$D$14) &amp; ": " &amp; SUBSTITUTE(INDIRECT(Q34)," "," "),""),""),""),"")," "),"  "," ")),""),"")</f>
        <v/>
      </c>
      <c r="CY34" s="14" t="str">
        <f t="array" aca="1" ref="CY34" ca="1">IF(H34,IF(AE34,TRIM(SUBSTITUTE(_xll.MCONCAT(IF((INDIRECT(ster!$D$14)&lt;&gt;"")*IFERROR(NOT(INDIRECT(AF34)),FALSE),IF(ISERROR(MATCH(INDIRECT(Q34),INDIRECT(K34),0)),IFERROR(IF(INDIRECT(Q34)&lt;&gt;"",INDIRECT(ster!$D$14)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CZ34" s="14" t="str">
        <f t="array" aca="1" ref="CZ34" ca="1">IF(H34,IF(AH34,TRIM(SUBSTITUTE(_xll.MCONCAT(IF((INDIRECT(ster!$D$14)&lt;&gt;"")*IFERROR(NOT(INDIRECT(AI34)),FALSE),IF(ISERROR(MATCH(INDIRECT(Q34),INDIRECT(K34),0)),IFERROR(IF(INDIRECT(Q34)&lt;&gt;"",INDIRECT(ster!$D$14)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DC34" s="14" t="str">
        <f ca="1">SUBSTITUTE(SUBSTITUTE(SUBSTITUTE(SUBSTITUTE(_xll.MCONCAT(DG34:DS34,"■"),"■■","■"),"■■","■"),"■■","■"),"■■","■")</f>
        <v>■</v>
      </c>
      <c r="DD34" s="14" t="str">
        <f t="shared" ca="1" si="393"/>
        <v/>
      </c>
      <c r="DE34" s="14" t="str">
        <f t="shared" ca="1" si="394"/>
        <v/>
      </c>
      <c r="DF34" s="14" t="str">
        <f t="shared" ca="1" si="395"/>
        <v/>
      </c>
      <c r="DG34" s="14" t="str">
        <f t="shared" ca="1" si="396"/>
        <v/>
      </c>
      <c r="DH34" s="14" t="str">
        <f t="shared" ca="1" si="397"/>
        <v/>
      </c>
      <c r="DI34" s="14" t="str">
        <f t="shared" ca="1" si="398"/>
        <v/>
      </c>
      <c r="DJ34" s="14" t="str">
        <f t="shared" ca="1" si="399"/>
        <v/>
      </c>
      <c r="DK34" s="14" t="str">
        <f t="shared" ca="1" si="400"/>
        <v/>
      </c>
      <c r="DL34" s="14" t="str">
        <f t="shared" ca="1" si="63"/>
        <v/>
      </c>
      <c r="DM34" s="14" t="str">
        <f t="shared" ca="1" si="401"/>
        <v/>
      </c>
      <c r="DN34" s="14" t="str">
        <f t="array" aca="1" ref="DN34" ca="1">IF(CU34&lt;&gt;"","There are errors in the entered values in the following cases: " &amp;SUBSTITUTE(CU34," ",", "),"")</f>
        <v/>
      </c>
      <c r="DO34" s="14" t="str">
        <f t="shared" ca="1" si="402"/>
        <v/>
      </c>
      <c r="DP34" s="14" t="str">
        <f t="shared" ca="1" si="403"/>
        <v/>
      </c>
      <c r="DQ34" s="14" t="str">
        <f t="shared" ca="1" si="404"/>
        <v/>
      </c>
      <c r="DR34" s="14" t="str">
        <f t="shared" ca="1" si="405"/>
        <v/>
      </c>
      <c r="DS34" s="14" t="str">
        <f t="shared" ca="1" si="406"/>
        <v/>
      </c>
      <c r="DZ34" s="14" t="b">
        <f t="shared" ca="1" si="407"/>
        <v>1</v>
      </c>
      <c r="EA34" s="14" t="str">
        <f t="shared" ca="1" si="408"/>
        <v>Date of Death (q_15)</v>
      </c>
      <c r="EB34" s="14" t="str">
        <f t="shared" ca="1" si="409"/>
        <v xml:space="preserve">Values must be numeric and must be the last date ever. </v>
      </c>
      <c r="EC34" s="14" t="str">
        <f t="shared" ca="1" si="410"/>
        <v xml:space="preserve">Date of Death (q_15): Values must be numeric and must be the last date ever. </v>
      </c>
      <c r="ED34" s="14" t="str">
        <f t="shared" ca="1" si="411"/>
        <v/>
      </c>
      <c r="EE34" s="14" t="str">
        <f t="shared" ca="1" si="412"/>
        <v>Values must be numeric</v>
      </c>
      <c r="EF34" s="14" t="str">
        <f t="shared" ca="1" si="413"/>
        <v>Must be the last date ever</v>
      </c>
      <c r="EG34" s="14" t="str">
        <f t="shared" ca="1" si="414"/>
        <v/>
      </c>
      <c r="EM34" s="14" t="b">
        <f t="shared" ca="1" si="415"/>
        <v>1</v>
      </c>
      <c r="EN34" s="14">
        <f t="shared" ca="1" si="416"/>
        <v>22</v>
      </c>
      <c r="EO34" s="14" t="str">
        <f t="shared" ca="1" si="417"/>
        <v>q_15</v>
      </c>
      <c r="EP34" s="14" t="str">
        <f t="shared" ca="1" si="418"/>
        <v xml:space="preserve">Date of Death (q_15): Values must be numeric and must be the last date ever. </v>
      </c>
      <c r="EQ34" s="14" t="str">
        <f t="shared" ca="1" si="419"/>
        <v/>
      </c>
    </row>
    <row r="35" spans="2:147" s="14" customFormat="1">
      <c r="B35" s="14" t="str">
        <f t="shared" ca="1" si="346"/>
        <v/>
      </c>
      <c r="C35" s="14">
        <f t="shared" ca="1" si="347"/>
        <v>23</v>
      </c>
      <c r="D35" s="14">
        <f t="shared" si="348"/>
        <v>33</v>
      </c>
      <c r="E35" s="14" t="str">
        <f t="shared" ca="1" si="349"/>
        <v/>
      </c>
      <c r="F35" s="14" t="str">
        <f t="shared" ca="1" si="350"/>
        <v/>
      </c>
      <c r="G35" s="14" t="str">
        <f t="shared" ca="1" si="351"/>
        <v/>
      </c>
      <c r="H35" s="14" t="b">
        <f t="shared" ca="1" si="352"/>
        <v>0</v>
      </c>
      <c r="I35" s="14" t="str">
        <f ca="1">IF($H35,ADDRESS(3,(D35+1)*2-1,4,,"["&amp;wew!$G$7&amp;"]"&amp;_sheetname_labels)&amp;":"&amp;ADDRESS(2+ster!$B$20,(D35+1)*2-1,4),"")</f>
        <v/>
      </c>
      <c r="J35" s="14" t="str">
        <f t="array" aca="1" ref="J35" ca="1">IF(H35,MAX(0,MAX(IF(INDIRECT(I35)&lt;&gt;"",ROW(INDIRECT(I35)),""))-2),"")</f>
        <v/>
      </c>
      <c r="K35" s="14" t="str">
        <f ca="1">IF($H35,IF($J35&gt;0,ADDRESS(3,(D35+1)*2-1,4,,"["&amp;wew!$G$7&amp;"]"&amp;_sheetname_labels)&amp;":"&amp;ADDRESS(2+J35,(D35+1)*2-1,4),""),"")</f>
        <v/>
      </c>
      <c r="L35" s="14" t="str">
        <f ca="1">IF($H35,IF($J35&gt;0,ADDRESS(3,(D35+1)*2,4,,"["&amp;wew!$G$7&amp;"]"&amp;_sheetname_labels)&amp;":"&amp;ADDRESS(2+J35,(D35+1)*2,4),""),"")</f>
        <v/>
      </c>
      <c r="M35" s="14" t="str">
        <f t="shared" ca="1" si="353"/>
        <v/>
      </c>
      <c r="N35" s="14" t="str">
        <f t="shared" ca="1" si="354"/>
        <v/>
      </c>
      <c r="O35" s="14" t="str">
        <f t="shared" ca="1" si="355"/>
        <v>.validation</v>
      </c>
      <c r="P35" s="14" t="str">
        <f t="shared" ca="1" si="356"/>
        <v/>
      </c>
      <c r="Q35" s="14" t="str">
        <f ca="1">IF($BP35,ADDRESS(3,D35+1,4,,"["&amp;wew!$G$7&amp;"]"&amp;_sheetname_dataframe)&amp;":"&amp;ADDRESS(2+ster!$C$14,D35+1,4),"")</f>
        <v>[DBTemplate.xlsm]data_frame!AH3:AH3</v>
      </c>
      <c r="R35" s="14" t="str">
        <f>IF($BP35,IF(MID(_xll.FORMULATEXT(INDEX(INDIRECT(Q35),1)),1,1)="=", _xll.FORMULATEXT(INDEX(INDIRECT(Q35),1),2,TRUE),""),"")</f>
        <v>=IF(MAX(RC[-25],RC[-24],RC[-13],RC[-10],RC[-7],RC[-4],RC[-1])=0,1,1*(RC[-1]&gt;=MAX(RC[-25],RC[-24],RC[-13],RC[-10],RC[-7],RC[-4],RC[-1])))</v>
      </c>
      <c r="S35" s="14" t="str">
        <f t="array" aca="1" ref="S35" ca="1">IF(H35,SUM(IF((IFERROR(INDIRECT(Q35)&lt;&gt;"",FALSE))*(INDIRECT(ster!$D$14)&lt;&gt;""),1,0)),"")</f>
        <v/>
      </c>
      <c r="T35" s="14" t="str">
        <f t="array" aca="1" ref="T35" ca="1">IF(H35,IF(M35&gt;0,SUM(IFERROR(1*(MATCH(INDIRECT(Q35),INDIRECT(K35),0)&gt;0),0)*(INDIRECT(ster!$D$14)&lt;&gt;"")*NOT(ISNUMBER(INDIRECT(Q35)))),0),"")</f>
        <v/>
      </c>
      <c r="U35" s="14" t="str">
        <f t="array" aca="1" ref="U35" ca="1">IF(H35,SUM((IFERROR(INDIRECT(Q35)="",FALSE))*(INDIRECT(ster!$D$14)&lt;&gt;"")),"")</f>
        <v/>
      </c>
      <c r="V35" s="14" t="str">
        <f t="array" aca="1" ref="V35" ca="1">IF(H35,SUM((IFERROR(INDIRECT(Q35)="#ąś",TRUE))*(INDIRECT(ster!$D$14)&lt;&gt;"")),"")</f>
        <v/>
      </c>
      <c r="W35" s="14" t="str">
        <f t="array" aca="1" ref="W35" ca="1">IF(H35,SUM(ISNUMBER(INDIRECT(Q35))*(INDIRECT(ster!$D$14)&lt;&gt;"")),"")</f>
        <v/>
      </c>
      <c r="X35" s="14" t="str">
        <f t="array" aca="1" ref="X35" ca="1">IF(AND(H35,W35&gt;0),IF(wew!$B$3,MIN(IF((INDIRECT(ster!$D$14)&lt;&gt;"")*IFERROR(INDIRECT($Q35)&lt;&gt;"",FALSE),IFERROR(INDIRECT($Q35),"X"),"X")),"&lt;włącz podświetlanie wartości&gt;"),"—")</f>
        <v>—</v>
      </c>
      <c r="Y35" s="14" t="str">
        <f t="array" aca="1" ref="Y35" ca="1">IF(AND(H35,W35&gt;0),IF(wew!$B$3,MAX(IF((INDIRECT(ster!$D$14)&lt;&gt;"")*IFERROR(INDIRECT($Q35)&lt;&gt;"",FALSE),IFERROR(INDIRECT($Q35),"X"),"X")),"&lt;włącz podświetlanie wartości&gt;"),"—")</f>
        <v>—</v>
      </c>
      <c r="Z35" s="14" t="str">
        <f t="shared" ca="1" si="357"/>
        <v/>
      </c>
      <c r="AA35" s="12" t="str">
        <f t="shared" ca="1" si="358"/>
        <v/>
      </c>
      <c r="AB35" s="17" t="str">
        <f t="array" aca="1" ref="AB35" ca="1">IF(H35,IF(W35&gt;0,SUM((INDIRECT(ster!$D$14)&lt;&gt;"")*IFERROR((INDIRECT(Q35)&lt;&gt;"")*(INDIRECT(Q35)=INT(INDIRECT(Q35))),0)),0),"")</f>
        <v/>
      </c>
      <c r="AC35" s="17" t="str">
        <f t="array" aca="1" ref="AC35" ca="1">IF(H35,W35-AB35,"")</f>
        <v/>
      </c>
      <c r="AD35" s="17" t="str">
        <f t="shared" ca="1" si="359"/>
        <v/>
      </c>
      <c r="AE35" s="17" t="b">
        <f t="shared" ca="1" si="360"/>
        <v>0</v>
      </c>
      <c r="AF35" s="17" t="str">
        <f ca="1">IF(AE35,IF($H35,ADDRESS(3,D35+2,4,,"["&amp;wew!$G$7&amp;"]"&amp;_sheetname_dataframe)&amp;":"&amp;ADDRESS(2+ster!$C$14,D35+2,4),""),"")</f>
        <v/>
      </c>
      <c r="AG35" s="17" t="str">
        <f t="shared" ca="1" si="361"/>
        <v/>
      </c>
      <c r="AH35" s="17" t="b">
        <f t="shared" ca="1" si="362"/>
        <v>0</v>
      </c>
      <c r="AI35" s="17" t="str">
        <f ca="1">IF(AH35,IF($H35,ADDRESS(3,D35+3,4,,"["&amp;wew!$G$7&amp;"]"&amp;_sheetname_dataframe)&amp;":"&amp;ADDRESS(2+ster!$C$14,D35+3,4),""),"")</f>
        <v/>
      </c>
      <c r="AJ35" s="17" t="str">
        <f t="shared" ca="1" si="363"/>
        <v/>
      </c>
      <c r="AK35" s="17" t="str">
        <f t="shared" ca="1" si="364"/>
        <v/>
      </c>
      <c r="AL35" s="17" t="str">
        <f t="shared" ca="1" si="365"/>
        <v/>
      </c>
      <c r="AM35" s="17" t="str">
        <f t="shared" ca="1" si="366"/>
        <v/>
      </c>
      <c r="AN35" s="17">
        <f t="shared" ca="1" si="367"/>
        <v>2</v>
      </c>
      <c r="AO35" s="24" t="str">
        <f t="shared" ca="1" si="368"/>
        <v/>
      </c>
      <c r="AP35" s="24" t="str">
        <f t="shared" ca="1" si="369"/>
        <v/>
      </c>
      <c r="AQ35" s="17" t="str">
        <f t="shared" ca="1" si="370"/>
        <v/>
      </c>
      <c r="AR35" s="17" t="str">
        <f t="shared" ca="1" si="371"/>
        <v/>
      </c>
      <c r="AS35" s="17" t="str">
        <f t="shared" ca="1" si="372"/>
        <v/>
      </c>
      <c r="AT35" s="17" t="str">
        <f t="shared" ca="1" si="373"/>
        <v/>
      </c>
      <c r="AU35" s="17" t="str">
        <f t="shared" ca="1" si="374"/>
        <v/>
      </c>
      <c r="AV35" s="17" t="str">
        <f t="shared" ca="1" si="375"/>
        <v/>
      </c>
      <c r="AW35" s="17" t="str">
        <f t="shared" ca="1" si="376"/>
        <v/>
      </c>
      <c r="AX35" s="14" t="str">
        <f t="array" aca="1" ref="AX35" ca="1">IF(H35,N35&gt;0,"")</f>
        <v/>
      </c>
      <c r="AY35" s="17" t="str">
        <f t="shared" ca="1" si="377"/>
        <v/>
      </c>
      <c r="AZ35" s="17" t="str">
        <f t="array" aca="1" ref="AZ35" ca="1">IF(AY35&lt;&gt;"",SUM(1*ISERROR(MATCH(INDIRECT(AY35),INDIRECT(K35),0)))=0,"")</f>
        <v/>
      </c>
      <c r="BA35" s="17" t="b">
        <f t="shared" ca="1" si="378"/>
        <v>0</v>
      </c>
      <c r="BB35" s="17" t="b">
        <v>0</v>
      </c>
      <c r="BC35" s="17" t="str">
        <f t="shared" ca="1" si="379"/>
        <v/>
      </c>
      <c r="BD35" s="17" t="str">
        <f t="shared" ca="1" si="380"/>
        <v/>
      </c>
      <c r="BE35" s="17" t="str">
        <f t="shared" ca="1" si="381"/>
        <v/>
      </c>
      <c r="BF35" s="17" t="str">
        <f t="shared" ca="1" si="382"/>
        <v/>
      </c>
      <c r="BG35" s="17" t="str">
        <f t="shared" ca="1" si="383"/>
        <v/>
      </c>
      <c r="BH35" s="17" t="str">
        <f t="shared" ca="1" si="384"/>
        <v/>
      </c>
      <c r="BI35" s="17" t="str">
        <f t="shared" ca="1" si="385"/>
        <v/>
      </c>
      <c r="BJ35" s="17" t="b">
        <f t="shared" ca="1" si="386"/>
        <v>0</v>
      </c>
      <c r="BK35" s="17" t="str">
        <f t="shared" ca="1" si="387"/>
        <v/>
      </c>
      <c r="BL35" s="17" t="str">
        <f t="shared" ca="1" si="388"/>
        <v/>
      </c>
      <c r="BM35" s="17" t="str">
        <f t="shared" ca="1" si="389"/>
        <v/>
      </c>
      <c r="BN35" s="17" t="str">
        <f t="shared" ca="1" si="390"/>
        <v/>
      </c>
      <c r="BO35" s="17" t="str">
        <f t="shared" ca="1" si="391"/>
        <v/>
      </c>
      <c r="BP35" s="14" t="b">
        <f t="shared" ca="1" si="392"/>
        <v>1</v>
      </c>
      <c r="BQ35" s="35">
        <v>1</v>
      </c>
      <c r="BX35" s="16"/>
      <c r="BY35" s="16"/>
      <c r="BZ35" s="16"/>
      <c r="CA35" s="16"/>
      <c r="CB35" s="16"/>
      <c r="CC35" s="16"/>
      <c r="CD35" s="16"/>
      <c r="CE35" s="16"/>
      <c r="CF35" s="16"/>
      <c r="CN35" s="14">
        <f ca="1">IF(H35,IFERROR(IsVariableNameLegal(O35),0),0)</f>
        <v>0</v>
      </c>
      <c r="CO35" s="14" t="str">
        <f t="array" aca="1" ref="CO35" ca="1">IF(H35,IF(COUNTIF(INDIRECT(wew!$C$13),O35)&gt;1,TRIM(SUBSTITUTE(_xll.MCONCAT(IF((INDIRECT(wew!$C$13)=O35)*(COLUMN(INDIRECT(wew!$C$13))&lt;&gt;D35+1),-1+COLUMN(INDIRECT(wew!$C$13)),"")," "),"  "," ")),""),"")</f>
        <v/>
      </c>
      <c r="CP35" s="14" t="str">
        <f t="array" aca="1" ref="CP35" ca="1">IF(P35&lt;&gt;"",IF(LEN(P35)&gt;150,1,""),"")</f>
        <v/>
      </c>
      <c r="CQ35" s="14" t="str">
        <f t="array" aca="1" ref="CQ35" ca="1">IF(AND(H35,NOT(ster!$J$3)),IF(COUNTIF(INDIRECT(wew!$C$15),P35)&gt;1,TRIM(SUBSTITUTE(_xll.MCONCAT(IF((INDIRECT(wew!$C$15)=P35)*(COLUMN(INDIRECT(wew!$C$15))&lt;&gt;D35+1),-1+COLUMN(INDIRECT(wew!$C$15)),"")," "),"  "," ")),""),"")</f>
        <v/>
      </c>
      <c r="CR35" s="14" t="str">
        <f t="array" aca="1" ref="CR35" ca="1">IF(H35,IF(AND(W35&gt;0,AO35&lt;&gt;""),TRIM(SUBSTITUTE(_xll.MCONCAT(IFERROR(IF(ISNUMBER(INDIRECT(Q35)),IF((INDIRECT(ster!$D$14)&lt;&gt;"")*(INDIRECT(Q35)&lt;AO35),INDIRECT(ster!$D$14) &amp; ": " &amp;  SUBSTITUTE(IF( AV35,IFERROR(TEXT(INDIRECT(Q35),"rrrr-mm-dd") &amp;" (" &amp; INDIRECT(Q35) &amp;")",INDIRECT(Q35)),INDIRECT(Q35))," "," "),""),""),"")," "),"  "," ")),""),"")</f>
        <v/>
      </c>
      <c r="CS35" s="14" t="str">
        <f t="array" aca="1" ref="CS35" ca="1">IF(H35,IF(AND(W35&gt;0,AP35&lt;&gt;""),TRIM(SUBSTITUTE(_xll.MCONCAT(IFERROR(IF(ISNUMBER(INDIRECT(Q35)),IF((INDIRECT(ster!$D$14)&lt;&gt;"")*(INDIRECT(Q35)&gt;AP35),INDIRECT(ster!$D$14) &amp; ": " &amp;  SUBSTITUTE(IF( AV35,IFERROR(TEXT(INDIRECT(Q35),"rrrr-mm-dd")&amp;" (" &amp; INDIRECT(Q35) &amp;")",INDIRECT(Q35)),INDIRECT(Q35))," "," "),""),""),"")," "),"  "," ")),""),"")</f>
        <v/>
      </c>
      <c r="CT35" s="14" t="str">
        <f t="array" aca="1" ref="CT35" ca="1">IF(H35,IF(AND(N35&gt;0,AR35),TRIM(SUBSTITUTE(_xll.MCONCAT(IFERROR(IF(ISNUMBER(INDIRECT(Q35)),IF((INDIRECT(ster!$D$14)&lt;&gt;"")*(IFERROR(0*(MATCH(INDIRECT(Q35),INDIRECT(K35),0)&gt;0),1)),INDIRECT(ster!$D$14) &amp; ": " &amp;  SUBSTITUTE(IF( AV35,IFERROR(TEXT(INDIRECT(Q35),"rrrr-mm-dd")&amp;" (" &amp; INDIRECT(Q35) &amp;")",INDIRECT(Q35)),INDIRECT(Q35))," "," "),""),""),"")," "),"  "," ")),""),"")</f>
        <v/>
      </c>
      <c r="CU35" s="14" t="str">
        <f t="array" aca="1" ref="CU35" ca="1">IF(H35,IF(AND(V35&gt;0),TRIM(SUBSTITUTE(_xll.MCONCAT(IF((INDIRECT(ster!$D$14)&lt;&gt;"")*(IFERROR(0*(INDIRECT(Q35)&lt;&gt;""),1)),INDIRECT(ster!$D$14),"")," "),"  "," ")),""),"")</f>
        <v/>
      </c>
      <c r="CV35" s="14" t="str">
        <f t="array" aca="1" ref="CV35" ca="1">IF(H35,IF(AS35,
TRIM(SUBSTITUTE(_xll.MCONCAT(IF(
   (INDIRECT(ster!$D$14)&lt;&gt;"")*
   ((INDIRECT(Q35)="")+
      NOT(ISNUMBER(INDIRECT(Q35)))*
      NOT(ISERROR(MATCH(INDIRECT(Q35),INDIRECT(K35),0)))
    ),
      INDIRECT(ster!$D$14),
   "")," "),"  "," ")),
""),"")</f>
        <v/>
      </c>
      <c r="CW35" s="14" t="str">
        <f t="array" aca="1" ref="CW35" ca="1">IF(H35,IF(AND(AQ35),TRIM(SUBSTITUTE(_xll.MCONCAT(IFERROR(IF(ISNUMBER(INDIRECT(Q35)),IF((INDIRECT(ster!$D$14)&lt;&gt;"")*(INDIRECT(Q35)&lt;&gt;INT(INDIRECT(Q35))),INDIRECT(ster!$D$14) &amp; ": " &amp; INDIRECT(Q35),""),""),"")," "),"  "," ")),""),"")</f>
        <v/>
      </c>
      <c r="CX35" s="14" t="str">
        <f t="array" aca="1" ref="CX35" ca="1">IF(H35,IF(OR(AU35,AV35),TRIM(SUBSTITUTE(_xll.MCONCAT(IF((INDIRECT(ster!$D$14)&lt;&gt;"")*NOT(ISNUMBER(INDIRECT(Q35))),IF(ISERROR(MATCH(INDIRECT(Q35),INDIRECT(K35),0)),IFERROR(IF(INDIRECT(Q35)&lt;&gt;"",INDIRECT(ster!$D$14) &amp; ": " &amp; SUBSTITUTE(INDIRECT(Q35)," "," "),""),""),""),"")," "),"  "," ")),""),"")</f>
        <v/>
      </c>
      <c r="CY35" s="14" t="str">
        <f t="array" aca="1" ref="CY35" ca="1">IF(H35,IF(AE35,TRIM(SUBSTITUTE(_xll.MCONCAT(IF((INDIRECT(ster!$D$14)&lt;&gt;"")*IFERROR(NOT(INDIRECT(AF35)),FALSE),IF(ISERROR(MATCH(INDIRECT(Q35),INDIRECT(K35),0)),IFERROR(IF(INDIRECT(Q35)&lt;&gt;"",INDIRECT(ster!$D$14)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CZ35" s="14" t="str">
        <f t="array" aca="1" ref="CZ35" ca="1">IF(H35,IF(AH35,TRIM(SUBSTITUTE(_xll.MCONCAT(IF((INDIRECT(ster!$D$14)&lt;&gt;"")*IFERROR(NOT(INDIRECT(AI35)),FALSE),IF(ISERROR(MATCH(INDIRECT(Q35),INDIRECT(K35),0)),IFERROR(IF(INDIRECT(Q35)&lt;&gt;"",INDIRECT(ster!$D$14)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DC35" s="14" t="str">
        <f ca="1">SUBSTITUTE(SUBSTITUTE(SUBSTITUTE(SUBSTITUTE(_xll.MCONCAT(DG35:DS35,"■"),"■■","■"),"■■","■"),"■■","■"),"■■","■")</f>
        <v>■</v>
      </c>
      <c r="DD35" s="14" t="str">
        <f t="shared" ca="1" si="393"/>
        <v/>
      </c>
      <c r="DE35" s="14" t="str">
        <f t="shared" ca="1" si="394"/>
        <v/>
      </c>
      <c r="DF35" s="14" t="str">
        <f t="shared" ca="1" si="395"/>
        <v/>
      </c>
      <c r="DG35" s="14" t="str">
        <f t="shared" ca="1" si="396"/>
        <v/>
      </c>
      <c r="DH35" s="14" t="str">
        <f t="shared" ca="1" si="397"/>
        <v/>
      </c>
      <c r="DI35" s="14" t="str">
        <f t="shared" ca="1" si="398"/>
        <v/>
      </c>
      <c r="DJ35" s="14" t="str">
        <f t="shared" ca="1" si="399"/>
        <v/>
      </c>
      <c r="DK35" s="14" t="str">
        <f t="shared" ca="1" si="400"/>
        <v/>
      </c>
      <c r="DL35" s="14" t="str">
        <f t="shared" ca="1" si="63"/>
        <v/>
      </c>
      <c r="DM35" s="14" t="str">
        <f t="shared" ca="1" si="401"/>
        <v/>
      </c>
      <c r="DN35" s="14" t="str">
        <f t="array" aca="1" ref="DN35" ca="1">IF(CU35&lt;&gt;"","There are errors in the entered values in the following cases: " &amp;SUBSTITUTE(CU35," ",", "),"")</f>
        <v/>
      </c>
      <c r="DO35" s="14" t="str">
        <f t="shared" ca="1" si="402"/>
        <v/>
      </c>
      <c r="DP35" s="14" t="str">
        <f t="shared" ca="1" si="403"/>
        <v/>
      </c>
      <c r="DQ35" s="14" t="str">
        <f t="shared" ca="1" si="404"/>
        <v/>
      </c>
      <c r="DR35" s="14" t="str">
        <f t="shared" ca="1" si="405"/>
        <v/>
      </c>
      <c r="DS35" s="14" t="str">
        <f t="shared" ca="1" si="406"/>
        <v/>
      </c>
      <c r="DZ35" s="14" t="b">
        <f t="shared" ca="1" si="407"/>
        <v>0</v>
      </c>
      <c r="EA35" s="14" t="str">
        <f t="shared" ca="1" si="408"/>
        <v/>
      </c>
      <c r="EB35" s="14" t="str">
        <f t="shared" ca="1" si="409"/>
        <v/>
      </c>
      <c r="EC35" s="14" t="str">
        <f t="shared" ca="1" si="410"/>
        <v/>
      </c>
      <c r="ED35" s="14" t="str">
        <f t="shared" ca="1" si="411"/>
        <v/>
      </c>
      <c r="EE35" s="14" t="str">
        <f t="shared" ca="1" si="412"/>
        <v/>
      </c>
      <c r="EF35" s="14" t="str">
        <f t="shared" ca="1" si="413"/>
        <v/>
      </c>
      <c r="EG35" s="14" t="str">
        <f t="shared" ca="1" si="414"/>
        <v/>
      </c>
      <c r="EM35" s="14" t="b">
        <f t="shared" ca="1" si="415"/>
        <v>0</v>
      </c>
      <c r="EN35" s="14" t="str">
        <f t="shared" ca="1" si="416"/>
        <v/>
      </c>
      <c r="EO35" s="14" t="str">
        <f t="shared" ca="1" si="417"/>
        <v/>
      </c>
      <c r="EP35" s="14" t="str">
        <f t="shared" ca="1" si="418"/>
        <v/>
      </c>
      <c r="EQ35" s="14" t="str">
        <f t="shared" ca="1" si="419"/>
        <v/>
      </c>
    </row>
    <row r="36" spans="2:147" s="14" customFormat="1">
      <c r="B36" s="14" t="str">
        <f t="shared" ca="1" si="346"/>
        <v/>
      </c>
      <c r="C36" s="14">
        <f t="shared" ca="1" si="347"/>
        <v>23</v>
      </c>
      <c r="D36" s="14">
        <f t="shared" si="348"/>
        <v>34</v>
      </c>
      <c r="E36" s="14" t="str">
        <f t="shared" ca="1" si="349"/>
        <v>D</v>
      </c>
      <c r="F36" s="14" t="str">
        <f t="shared" ca="1" si="350"/>
        <v>q_16a</v>
      </c>
      <c r="G36" s="14" t="str">
        <f t="shared" ca="1" si="351"/>
        <v>Limbs onset</v>
      </c>
      <c r="H36" s="14" t="b">
        <f t="shared" ca="1" si="352"/>
        <v>1</v>
      </c>
      <c r="I36" s="14" t="str">
        <f ca="1">IF($H36,ADDRESS(3,(D36+1)*2-1,4,,"["&amp;wew!$G$7&amp;"]"&amp;_sheetname_labels)&amp;":"&amp;ADDRESS(2+ster!$B$20,(D36+1)*2-1,4),"")</f>
        <v>[DBTemplate.xlsm]labels!BQ3:BQ61</v>
      </c>
      <c r="J36" s="14">
        <f t="array" aca="1" ref="J36" ca="1">IF(H36,MAX(0,MAX(IF(INDIRECT(I36)&lt;&gt;"",ROW(INDIRECT(I36)),""))-2),"")</f>
        <v>2</v>
      </c>
      <c r="K36" s="14" t="str">
        <f ca="1">IF($H36,IF($J36&gt;0,ADDRESS(3,(D36+1)*2-1,4,,"["&amp;wew!$G$7&amp;"]"&amp;_sheetname_labels)&amp;":"&amp;ADDRESS(2+J36,(D36+1)*2-1,4),""),"")</f>
        <v>[DBTemplate.xlsm]labels!BQ3:BQ4</v>
      </c>
      <c r="L36" s="14" t="str">
        <f ca="1">IF($H36,IF($J36&gt;0,ADDRESS(3,(D36+1)*2,4,,"["&amp;wew!$G$7&amp;"]"&amp;_sheetname_labels)&amp;":"&amp;ADDRESS(2+J36,(D36+1)*2,4),""),"")</f>
        <v>[DBTemplate.xlsm]labels!BR3:BR4</v>
      </c>
      <c r="M36" s="14">
        <f t="shared" ca="1" si="353"/>
        <v>0</v>
      </c>
      <c r="N36" s="14">
        <f t="shared" ca="1" si="354"/>
        <v>2</v>
      </c>
      <c r="O36" s="14" t="str">
        <f t="shared" ca="1" si="355"/>
        <v>q_16a</v>
      </c>
      <c r="P36" s="14" t="str">
        <f t="shared" ca="1" si="356"/>
        <v>Limbs onset</v>
      </c>
      <c r="Q36" s="14" t="str">
        <f ca="1">IF($BP36,ADDRESS(3,D36+1,4,,"["&amp;wew!$G$7&amp;"]"&amp;_sheetname_dataframe)&amp;":"&amp;ADDRESS(2+ster!$C$14,D36+1,4),"")</f>
        <v>[DBTemplate.xlsm]data_frame!AI3:AI3</v>
      </c>
      <c r="R36" s="14" t="str">
        <f>IF($BP36,IF(MID(_xll.FORMULATEXT(INDEX(INDIRECT(Q36),1)),1,1)="=", _xll.FORMULATEXT(INDEX(INDIRECT(Q36),1),2,TRUE),""),"")</f>
        <v/>
      </c>
      <c r="S36" s="14">
        <f t="array" aca="1" ref="S36" ca="1">IF(H36,SUM(IF((IFERROR(INDIRECT(Q36)&lt;&gt;"",FALSE))*(INDIRECT(ster!$D$14)&lt;&gt;""),1,0)),"")</f>
        <v>1</v>
      </c>
      <c r="T36" s="14">
        <f t="array" aca="1" ref="T36" ca="1">IF(H36,IF(M36&gt;0,SUM(IFERROR(1*(MATCH(INDIRECT(Q36),INDIRECT(K36),0)&gt;0),0)*(INDIRECT(ster!$D$14)&lt;&gt;"")*NOT(ISNUMBER(INDIRECT(Q36)))),0),"")</f>
        <v>0</v>
      </c>
      <c r="U36" s="14">
        <f t="array" aca="1" ref="U36" ca="1">IF(H36,SUM((IFERROR(INDIRECT(Q36)="",FALSE))*(INDIRECT(ster!$D$14)&lt;&gt;"")),"")</f>
        <v>0</v>
      </c>
      <c r="V36" s="14">
        <f t="array" aca="1" ref="V36" ca="1">IF(H36,SUM((IFERROR(INDIRECT(Q36)="#ąś",TRUE))*(INDIRECT(ster!$D$14)&lt;&gt;"")),"")</f>
        <v>0</v>
      </c>
      <c r="W36" s="14">
        <f t="array" aca="1" ref="W36" ca="1">IF(H36,SUM(ISNUMBER(INDIRECT(Q36))*(INDIRECT(ster!$D$14)&lt;&gt;"")),"")</f>
        <v>1</v>
      </c>
      <c r="X36" s="14">
        <f t="array" aca="1" ref="X36" ca="1">IF(AND(H36,W36&gt;0),IF(wew!$B$3,MIN(IF((INDIRECT(ster!$D$14)&lt;&gt;"")*IFERROR(INDIRECT($Q36)&lt;&gt;"",FALSE),IFERROR(INDIRECT($Q36),"X"),"X")),"&lt;włącz podświetlanie wartości&gt;"),"—")</f>
        <v>1</v>
      </c>
      <c r="Y36" s="14">
        <f t="array" aca="1" ref="Y36" ca="1">IF(AND(H36,W36&gt;0),IF(wew!$B$3,MAX(IF((INDIRECT(ster!$D$14)&lt;&gt;"")*IFERROR(INDIRECT($Q36)&lt;&gt;"",FALSE),IFERROR(INDIRECT($Q36),"X"),"X")),"&lt;włącz podświetlanie wartości&gt;"),"—")</f>
        <v>1</v>
      </c>
      <c r="Z36" s="14">
        <f t="shared" ca="1" si="357"/>
        <v>0</v>
      </c>
      <c r="AA36" s="12">
        <f t="shared" ca="1" si="358"/>
        <v>1</v>
      </c>
      <c r="AB36" s="17">
        <f t="array" aca="1" ref="AB36" ca="1">IF(H36,IF(W36&gt;0,SUM((INDIRECT(ster!$D$14)&lt;&gt;"")*IFERROR((INDIRECT(Q36)&lt;&gt;"")*(INDIRECT(Q36)=INT(INDIRECT(Q36))),0)),0),"")</f>
        <v>1</v>
      </c>
      <c r="AC36" s="17">
        <f t="array" aca="1" ref="AC36" ca="1">IF(H36,W36-AB36,"")</f>
        <v>0</v>
      </c>
      <c r="AD36" s="17">
        <f t="shared" ca="1" si="359"/>
        <v>1</v>
      </c>
      <c r="AE36" s="17" t="b">
        <f t="shared" ca="1" si="360"/>
        <v>0</v>
      </c>
      <c r="AF36" s="17" t="str">
        <f ca="1">IF(AE36,IF($H36,ADDRESS(3,D36+2,4,,"["&amp;wew!$G$7&amp;"]"&amp;_sheetname_dataframe)&amp;":"&amp;ADDRESS(2+ster!$C$14,D36+2,4),""),"")</f>
        <v/>
      </c>
      <c r="AG36" s="17" t="str">
        <f t="shared" ca="1" si="361"/>
        <v/>
      </c>
      <c r="AH36" s="17" t="b">
        <f t="shared" ca="1" si="362"/>
        <v>0</v>
      </c>
      <c r="AI36" s="17" t="str">
        <f ca="1">IF(AH36,IF($H36,ADDRESS(3,D36+3,4,,"["&amp;wew!$G$7&amp;"]"&amp;_sheetname_dataframe)&amp;":"&amp;ADDRESS(2+ster!$C$14,D36+3,4),""),"")</f>
        <v/>
      </c>
      <c r="AJ36" s="17" t="str">
        <f t="shared" ca="1" si="363"/>
        <v/>
      </c>
      <c r="AK36" s="17" t="b">
        <f t="shared" ca="1" si="364"/>
        <v>0</v>
      </c>
      <c r="AL36" s="17" t="b">
        <f t="shared" ca="1" si="365"/>
        <v>0</v>
      </c>
      <c r="AM36" s="17" t="b">
        <f t="shared" ca="1" si="366"/>
        <v>0</v>
      </c>
      <c r="AN36" s="17">
        <f t="shared" ca="1" si="367"/>
        <v>0</v>
      </c>
      <c r="AO36" s="24" t="str">
        <f t="shared" ca="1" si="368"/>
        <v/>
      </c>
      <c r="AP36" s="24" t="str">
        <f t="shared" ca="1" si="369"/>
        <v/>
      </c>
      <c r="AQ36" s="17" t="b">
        <f t="shared" ca="1" si="370"/>
        <v>0</v>
      </c>
      <c r="AR36" s="17" t="b">
        <f t="shared" ca="1" si="371"/>
        <v>1</v>
      </c>
      <c r="AS36" s="17" t="b">
        <f t="shared" ca="1" si="372"/>
        <v>0</v>
      </c>
      <c r="AT36" s="17" t="b">
        <f t="shared" ca="1" si="373"/>
        <v>0</v>
      </c>
      <c r="AU36" s="17" t="b">
        <f t="shared" ca="1" si="374"/>
        <v>1</v>
      </c>
      <c r="AV36" s="17" t="b">
        <f t="shared" ca="1" si="375"/>
        <v>0</v>
      </c>
      <c r="AW36" s="17" t="b">
        <f t="shared" ca="1" si="376"/>
        <v>1</v>
      </c>
      <c r="AX36" s="14" t="b">
        <f t="array" aca="1" ref="AX36" ca="1">IF(H36,N36&gt;0,"")</f>
        <v>1</v>
      </c>
      <c r="AY36" s="17" t="str">
        <f t="shared" ca="1" si="377"/>
        <v>C3:C4</v>
      </c>
      <c r="AZ36" s="17" t="b">
        <f t="array" aca="1" ref="AZ36" ca="1">IF(AY36&lt;&gt;"",SUM(1*ISERROR(MATCH(INDIRECT(AY36),INDIRECT(K36),0)))=0,"")</f>
        <v>1</v>
      </c>
      <c r="BA36" s="17" t="b">
        <f t="shared" ca="1" si="378"/>
        <v>1</v>
      </c>
      <c r="BB36" s="17" t="b">
        <v>0</v>
      </c>
      <c r="BC36" s="17" t="b">
        <f t="shared" ca="1" si="379"/>
        <v>1</v>
      </c>
      <c r="BD36" s="17" t="b">
        <f t="shared" ca="1" si="380"/>
        <v>0</v>
      </c>
      <c r="BE36" s="17" t="b">
        <f t="shared" ca="1" si="381"/>
        <v>0</v>
      </c>
      <c r="BF36" s="17" t="b">
        <f t="shared" ca="1" si="382"/>
        <v>0</v>
      </c>
      <c r="BG36" s="17" t="b">
        <f t="shared" ca="1" si="383"/>
        <v>0</v>
      </c>
      <c r="BH36" s="17" t="b">
        <f t="shared" ca="1" si="384"/>
        <v>1</v>
      </c>
      <c r="BI36" s="17">
        <f t="shared" ca="1" si="385"/>
        <v>2</v>
      </c>
      <c r="BJ36" s="17" t="b">
        <f t="shared" ca="1" si="386"/>
        <v>0</v>
      </c>
      <c r="BK36" s="17" t="str">
        <f t="shared" ca="1" si="387"/>
        <v/>
      </c>
      <c r="BL36" s="17" t="str">
        <f t="shared" ca="1" si="388"/>
        <v/>
      </c>
      <c r="BM36" s="17" t="str">
        <f t="shared" ca="1" si="389"/>
        <v>F</v>
      </c>
      <c r="BN36" s="17" t="str">
        <f t="shared" ca="1" si="390"/>
        <v>F</v>
      </c>
      <c r="BO36" s="17" t="str">
        <f t="shared" ca="1" si="391"/>
        <v>D</v>
      </c>
      <c r="BP36" s="14" t="b">
        <f t="shared" ca="1" si="392"/>
        <v>1</v>
      </c>
      <c r="BQ36" s="35">
        <v>1</v>
      </c>
      <c r="BX36" s="16"/>
      <c r="BY36" s="16"/>
      <c r="BZ36" s="16"/>
      <c r="CA36" s="16"/>
      <c r="CB36" s="16"/>
      <c r="CC36" s="16"/>
      <c r="CD36" s="16"/>
      <c r="CE36" s="16"/>
      <c r="CF36" s="16"/>
      <c r="CN36" s="14">
        <f ca="1">IF(H36,IFERROR(IsVariableNameLegal(O36),0),0)</f>
        <v>0</v>
      </c>
      <c r="CO36" s="14" t="str">
        <f t="array" aca="1" ref="CO36" ca="1">IF(H36,IF(COUNTIF(INDIRECT(wew!$C$13),O36)&gt;1,TRIM(SUBSTITUTE(_xll.MCONCAT(IF((INDIRECT(wew!$C$13)=O36)*(COLUMN(INDIRECT(wew!$C$13))&lt;&gt;D36+1),-1+COLUMN(INDIRECT(wew!$C$13)),"")," "),"  "," ")),""),"")</f>
        <v/>
      </c>
      <c r="CP36" s="14" t="str">
        <f t="array" aca="1" ref="CP36" ca="1">IF(P36&lt;&gt;"",IF(LEN(P36)&gt;150,1,""),"")</f>
        <v/>
      </c>
      <c r="CQ36" s="14" t="str">
        <f t="array" aca="1" ref="CQ36" ca="1">IF(AND(H36,NOT(ster!$J$3)),IF(COUNTIF(INDIRECT(wew!$C$15),P36)&gt;1,TRIM(SUBSTITUTE(_xll.MCONCAT(IF((INDIRECT(wew!$C$15)=P36)*(COLUMN(INDIRECT(wew!$C$15))&lt;&gt;D36+1),-1+COLUMN(INDIRECT(wew!$C$15)),"")," "),"  "," ")),""),"")</f>
        <v/>
      </c>
      <c r="CR36" s="14" t="str">
        <f t="array" aca="1" ref="CR36" ca="1">IF(H36,IF(AND(W36&gt;0,AO36&lt;&gt;""),TRIM(SUBSTITUTE(_xll.MCONCAT(IFERROR(IF(ISNUMBER(INDIRECT(Q36)),IF((INDIRECT(ster!$D$14)&lt;&gt;"")*(INDIRECT(Q36)&lt;AO36),INDIRECT(ster!$D$14) &amp; ": " &amp;  SUBSTITUTE(IF( AV36,IFERROR(TEXT(INDIRECT(Q36),"rrrr-mm-dd") &amp;" (" &amp; INDIRECT(Q36) &amp;")",INDIRECT(Q36)),INDIRECT(Q36))," "," "),""),""),"")," "),"  "," ")),""),"")</f>
        <v/>
      </c>
      <c r="CS36" s="14" t="str">
        <f t="array" aca="1" ref="CS36" ca="1">IF(H36,IF(AND(W36&gt;0,AP36&lt;&gt;""),TRIM(SUBSTITUTE(_xll.MCONCAT(IFERROR(IF(ISNUMBER(INDIRECT(Q36)),IF((INDIRECT(ster!$D$14)&lt;&gt;"")*(INDIRECT(Q36)&gt;AP36),INDIRECT(ster!$D$14) &amp; ": " &amp;  SUBSTITUTE(IF( AV36,IFERROR(TEXT(INDIRECT(Q36),"rrrr-mm-dd")&amp;" (" &amp; INDIRECT(Q36) &amp;")",INDIRECT(Q36)),INDIRECT(Q36))," "," "),""),""),"")," "),"  "," ")),""),"")</f>
        <v/>
      </c>
      <c r="CT36" s="14" t="str">
        <f t="array" aca="1" ref="CT36" ca="1">IF(H36,IF(AND(N36&gt;0,AR36),TRIM(SUBSTITUTE(_xll.MCONCAT(IFERROR(IF(ISNUMBER(INDIRECT(Q36)),IF((INDIRECT(ster!$D$14)&lt;&gt;"")*(IFERROR(0*(MATCH(INDIRECT(Q36),INDIRECT(K36),0)&gt;0),1)),INDIRECT(ster!$D$14) &amp; ": " &amp;  SUBSTITUTE(IF( AV36,IFERROR(TEXT(INDIRECT(Q36),"rrrr-mm-dd")&amp;" (" &amp; INDIRECT(Q36) &amp;")",INDIRECT(Q36)),INDIRECT(Q36))," "," "),""),""),"")," "),"  "," ")),""),"")</f>
        <v/>
      </c>
      <c r="CU36" s="14" t="str">
        <f t="array" aca="1" ref="CU36" ca="1">IF(H36,IF(AND(V36&gt;0),TRIM(SUBSTITUTE(_xll.MCONCAT(IF((INDIRECT(ster!$D$14)&lt;&gt;"")*(IFERROR(0*(INDIRECT(Q36)&lt;&gt;""),1)),INDIRECT(ster!$D$14),"")," "),"  "," ")),""),"")</f>
        <v/>
      </c>
      <c r="CV36" s="14" t="str">
        <f t="array" aca="1" ref="CV36" ca="1">IF(H36,IF(AS36,
TRIM(SUBSTITUTE(_xll.MCONCAT(IF(
   (INDIRECT(ster!$D$14)&lt;&gt;"")*
   ((INDIRECT(Q36)="")+
      NOT(ISNUMBER(INDIRECT(Q36)))*
      NOT(ISERROR(MATCH(INDIRECT(Q36),INDIRECT(K36),0)))
    ),
      INDIRECT(ster!$D$14),
   "")," "),"  "," ")),
""),"")</f>
        <v/>
      </c>
      <c r="CW36" s="14" t="str">
        <f t="array" aca="1" ref="CW36" ca="1">IF(H36,IF(AND(AQ36),TRIM(SUBSTITUTE(_xll.MCONCAT(IFERROR(IF(ISNUMBER(INDIRECT(Q36)),IF((INDIRECT(ster!$D$14)&lt;&gt;"")*(INDIRECT(Q36)&lt;&gt;INT(INDIRECT(Q36))),INDIRECT(ster!$D$14) &amp; ": " &amp; INDIRECT(Q36),""),""),"")," "),"  "," ")),""),"")</f>
        <v/>
      </c>
      <c r="CX36" s="14" t="str">
        <f t="array" aca="1" ref="CX36" ca="1">IF(H36,IF(OR(AU36,AV36),TRIM(SUBSTITUTE(_xll.MCONCAT(IF((INDIRECT(ster!$D$14)&lt;&gt;"")*NOT(ISNUMBER(INDIRECT(Q36))),IF(ISERROR(MATCH(INDIRECT(Q36),INDIRECT(K36),0)),IFERROR(IF(INDIRECT(Q36)&lt;&gt;"",INDIRECT(ster!$D$14) &amp; ": " &amp; SUBSTITUTE(INDIRECT(Q36)," "," "),""),""),""),"")," "),"  "," ")),""),"")</f>
        <v/>
      </c>
      <c r="CY36" s="14" t="str">
        <f t="array" aca="1" ref="CY36" ca="1">IF(H36,IF(AE36,TRIM(SUBSTITUTE(_xll.MCONCAT(IF((INDIRECT(ster!$D$14)&lt;&gt;"")*IFERROR(NOT(INDIRECT(AF36)),FALSE),IF(ISERROR(MATCH(INDIRECT(Q36),INDIRECT(K36),0)),IFERROR(IF(INDIRECT(Q36)&lt;&gt;"",INDIRECT(ster!$D$14)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CZ36" s="14" t="str">
        <f t="array" aca="1" ref="CZ36" ca="1">IF(H36,IF(AH36,TRIM(SUBSTITUTE(_xll.MCONCAT(IF((INDIRECT(ster!$D$14)&lt;&gt;"")*IFERROR(NOT(INDIRECT(AI36)),FALSE),IF(ISERROR(MATCH(INDIRECT(Q36),INDIRECT(K36),0)),IFERROR(IF(INDIRECT(Q36)&lt;&gt;"",INDIRECT(ster!$D$14)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DC36" s="14" t="str">
        <f ca="1">SUBSTITUTE(SUBSTITUTE(SUBSTITUTE(SUBSTITUTE(_xll.MCONCAT(DG36:DS36,"■"),"■■","■"),"■■","■"),"■■","■"),"■■","■")</f>
        <v>■</v>
      </c>
      <c r="DD36" s="14" t="str">
        <f t="shared" ca="1" si="393"/>
        <v/>
      </c>
      <c r="DE36" s="14" t="str">
        <f t="shared" ca="1" si="394"/>
        <v/>
      </c>
      <c r="DF36" s="14" t="str">
        <f t="shared" ca="1" si="395"/>
        <v/>
      </c>
      <c r="DG36" s="14" t="str">
        <f t="shared" ca="1" si="396"/>
        <v/>
      </c>
      <c r="DH36" s="14" t="str">
        <f t="shared" ca="1" si="397"/>
        <v/>
      </c>
      <c r="DI36" s="14" t="str">
        <f t="shared" ca="1" si="398"/>
        <v/>
      </c>
      <c r="DJ36" s="14" t="str">
        <f t="shared" ca="1" si="399"/>
        <v/>
      </c>
      <c r="DK36" s="14" t="str">
        <f t="shared" ca="1" si="400"/>
        <v/>
      </c>
      <c r="DL36" s="14" t="str">
        <f t="shared" ca="1" si="63"/>
        <v/>
      </c>
      <c r="DM36" s="14" t="str">
        <f t="shared" ca="1" si="401"/>
        <v/>
      </c>
      <c r="DN36" s="14" t="str">
        <f t="array" aca="1" ref="DN36" ca="1">IF(CU36&lt;&gt;"","There are errors in the entered values in the following cases: " &amp;SUBSTITUTE(CU36," ",", "),"")</f>
        <v/>
      </c>
      <c r="DO36" s="14" t="str">
        <f t="shared" ca="1" si="402"/>
        <v/>
      </c>
      <c r="DP36" s="14" t="str">
        <f t="shared" ca="1" si="403"/>
        <v/>
      </c>
      <c r="DQ36" s="14" t="str">
        <f t="shared" ca="1" si="404"/>
        <v/>
      </c>
      <c r="DR36" s="14" t="str">
        <f t="shared" ca="1" si="405"/>
        <v/>
      </c>
      <c r="DS36" s="14" t="str">
        <f t="shared" ca="1" si="406"/>
        <v/>
      </c>
      <c r="DZ36" s="14" t="b">
        <f t="shared" ca="1" si="407"/>
        <v>0</v>
      </c>
      <c r="EA36" s="14" t="str">
        <f t="shared" ca="1" si="408"/>
        <v>Limbs onset (q_16a)</v>
      </c>
      <c r="EB36" s="14" t="str">
        <f t="shared" ca="1" si="409"/>
        <v xml:space="preserve">Values must be limited to predefinied list. </v>
      </c>
      <c r="EC36" s="14" t="str">
        <f t="shared" ca="1" si="410"/>
        <v xml:space="preserve">Limbs onset (q_16a): Values must be limited to predefinied list. </v>
      </c>
      <c r="ED36" s="14" t="str">
        <f t="shared" ca="1" si="411"/>
        <v/>
      </c>
      <c r="EE36" s="14" t="str">
        <f t="shared" ca="1" si="412"/>
        <v>Values must be limited to predefinied list</v>
      </c>
      <c r="EF36" s="14" t="str">
        <f t="shared" ca="1" si="413"/>
        <v/>
      </c>
      <c r="EG36" s="14" t="str">
        <f t="shared" ca="1" si="414"/>
        <v/>
      </c>
      <c r="EM36" s="14" t="b">
        <f t="shared" ca="1" si="415"/>
        <v>1</v>
      </c>
      <c r="EN36" s="14">
        <f t="shared" ca="1" si="416"/>
        <v>23</v>
      </c>
      <c r="EO36" s="14" t="str">
        <f t="shared" ca="1" si="417"/>
        <v>q_16a</v>
      </c>
      <c r="EP36" s="14" t="str">
        <f t="shared" ca="1" si="418"/>
        <v xml:space="preserve">Limbs onset (q_16a): Values must be limited to predefinied list. </v>
      </c>
      <c r="EQ36" s="14" t="str">
        <f t="shared" ca="1" si="419"/>
        <v/>
      </c>
    </row>
    <row r="37" spans="2:147" s="14" customFormat="1">
      <c r="B37" s="14" t="str">
        <f t="shared" ca="1" si="346"/>
        <v/>
      </c>
      <c r="C37" s="14">
        <f t="shared" ca="1" si="347"/>
        <v>24</v>
      </c>
      <c r="D37" s="14">
        <f t="shared" si="348"/>
        <v>35</v>
      </c>
      <c r="E37" s="14" t="str">
        <f t="shared" ca="1" si="349"/>
        <v>D</v>
      </c>
      <c r="F37" s="14" t="str">
        <f t="shared" ca="1" si="350"/>
        <v>q_16b</v>
      </c>
      <c r="G37" s="14" t="str">
        <f t="shared" ca="1" si="351"/>
        <v>Bulbar onset</v>
      </c>
      <c r="H37" s="14" t="b">
        <f t="shared" ca="1" si="352"/>
        <v>1</v>
      </c>
      <c r="I37" s="14" t="str">
        <f ca="1">IF($H37,ADDRESS(3,(D37+1)*2-1,4,,"["&amp;wew!$G$7&amp;"]"&amp;_sheetname_labels)&amp;":"&amp;ADDRESS(2+ster!$B$20,(D37+1)*2-1,4),"")</f>
        <v>[DBTemplate.xlsm]labels!BS3:BS61</v>
      </c>
      <c r="J37" s="14">
        <f t="array" aca="1" ref="J37" ca="1">IF(H37,MAX(0,MAX(IF(INDIRECT(I37)&lt;&gt;"",ROW(INDIRECT(I37)),""))-2),"")</f>
        <v>2</v>
      </c>
      <c r="K37" s="14" t="str">
        <f ca="1">IF($H37,IF($J37&gt;0,ADDRESS(3,(D37+1)*2-1,4,,"["&amp;wew!$G$7&amp;"]"&amp;_sheetname_labels)&amp;":"&amp;ADDRESS(2+J37,(D37+1)*2-1,4),""),"")</f>
        <v>[DBTemplate.xlsm]labels!BS3:BS4</v>
      </c>
      <c r="L37" s="14" t="str">
        <f ca="1">IF($H37,IF($J37&gt;0,ADDRESS(3,(D37+1)*2,4,,"["&amp;wew!$G$7&amp;"]"&amp;_sheetname_labels)&amp;":"&amp;ADDRESS(2+J37,(D37+1)*2,4),""),"")</f>
        <v>[DBTemplate.xlsm]labels!BT3:BT4</v>
      </c>
      <c r="M37" s="14">
        <f t="shared" ca="1" si="353"/>
        <v>0</v>
      </c>
      <c r="N37" s="14">
        <f t="shared" ca="1" si="354"/>
        <v>2</v>
      </c>
      <c r="O37" s="14" t="str">
        <f t="shared" ca="1" si="355"/>
        <v>q_16b</v>
      </c>
      <c r="P37" s="14" t="str">
        <f t="shared" ca="1" si="356"/>
        <v>Bulbar onset</v>
      </c>
      <c r="Q37" s="14" t="str">
        <f ca="1">IF($BP37,ADDRESS(3,D37+1,4,,"["&amp;wew!$G$7&amp;"]"&amp;_sheetname_dataframe)&amp;":"&amp;ADDRESS(2+ster!$C$14,D37+1,4),"")</f>
        <v>[DBTemplate.xlsm]data_frame!AJ3:AJ3</v>
      </c>
      <c r="R37" s="14" t="str">
        <f>IF($BP37,IF(MID(_xll.FORMULATEXT(INDEX(INDIRECT(Q37),1)),1,1)="=", _xll.FORMULATEXT(INDEX(INDIRECT(Q37),1),2,TRUE),""),"")</f>
        <v/>
      </c>
      <c r="S37" s="14">
        <f t="array" aca="1" ref="S37" ca="1">IF(H37,SUM(IF((IFERROR(INDIRECT(Q37)&lt;&gt;"",FALSE))*(INDIRECT(ster!$D$14)&lt;&gt;""),1,0)),"")</f>
        <v>1</v>
      </c>
      <c r="T37" s="14">
        <f t="array" aca="1" ref="T37" ca="1">IF(H37,IF(M37&gt;0,SUM(IFERROR(1*(MATCH(INDIRECT(Q37),INDIRECT(K37),0)&gt;0),0)*(INDIRECT(ster!$D$14)&lt;&gt;"")*NOT(ISNUMBER(INDIRECT(Q37)))),0),"")</f>
        <v>0</v>
      </c>
      <c r="U37" s="14">
        <f t="array" aca="1" ref="U37" ca="1">IF(H37,SUM((IFERROR(INDIRECT(Q37)="",FALSE))*(INDIRECT(ster!$D$14)&lt;&gt;"")),"")</f>
        <v>0</v>
      </c>
      <c r="V37" s="14">
        <f t="array" aca="1" ref="V37" ca="1">IF(H37,SUM((IFERROR(INDIRECT(Q37)="#ąś",TRUE))*(INDIRECT(ster!$D$14)&lt;&gt;"")),"")</f>
        <v>0</v>
      </c>
      <c r="W37" s="14">
        <f t="array" aca="1" ref="W37" ca="1">IF(H37,SUM(ISNUMBER(INDIRECT(Q37))*(INDIRECT(ster!$D$14)&lt;&gt;"")),"")</f>
        <v>1</v>
      </c>
      <c r="X37" s="14">
        <f t="array" aca="1" ref="X37" ca="1">IF(AND(H37,W37&gt;0),IF(wew!$B$3,MIN(IF((INDIRECT(ster!$D$14)&lt;&gt;"")*IFERROR(INDIRECT($Q37)&lt;&gt;"",FALSE),IFERROR(INDIRECT($Q37),"X"),"X")),"&lt;włącz podświetlanie wartości&gt;"),"—")</f>
        <v>2</v>
      </c>
      <c r="Y37" s="14">
        <f t="array" aca="1" ref="Y37" ca="1">IF(AND(H37,W37&gt;0),IF(wew!$B$3,MAX(IF((INDIRECT(ster!$D$14)&lt;&gt;"")*IFERROR(INDIRECT($Q37)&lt;&gt;"",FALSE),IFERROR(INDIRECT($Q37),"X"),"X")),"&lt;włącz podświetlanie wartości&gt;"),"—")</f>
        <v>2</v>
      </c>
      <c r="Z37" s="14">
        <f t="shared" ca="1" si="357"/>
        <v>0</v>
      </c>
      <c r="AA37" s="12">
        <f t="shared" ca="1" si="358"/>
        <v>1</v>
      </c>
      <c r="AB37" s="17">
        <f t="array" aca="1" ref="AB37" ca="1">IF(H37,IF(W37&gt;0,SUM((INDIRECT(ster!$D$14)&lt;&gt;"")*IFERROR((INDIRECT(Q37)&lt;&gt;"")*(INDIRECT(Q37)=INT(INDIRECT(Q37))),0)),0),"")</f>
        <v>1</v>
      </c>
      <c r="AC37" s="17">
        <f t="array" aca="1" ref="AC37" ca="1">IF(H37,W37-AB37,"")</f>
        <v>0</v>
      </c>
      <c r="AD37" s="17">
        <f t="shared" ca="1" si="359"/>
        <v>1</v>
      </c>
      <c r="AE37" s="17" t="b">
        <f t="shared" ca="1" si="360"/>
        <v>0</v>
      </c>
      <c r="AF37" s="17" t="str">
        <f ca="1">IF(AE37,IF($H37,ADDRESS(3,D37+2,4,,"["&amp;wew!$G$7&amp;"]"&amp;_sheetname_dataframe)&amp;":"&amp;ADDRESS(2+ster!$C$14,D37+2,4),""),"")</f>
        <v/>
      </c>
      <c r="AG37" s="17" t="str">
        <f t="shared" ca="1" si="361"/>
        <v/>
      </c>
      <c r="AH37" s="17" t="b">
        <f t="shared" ca="1" si="362"/>
        <v>0</v>
      </c>
      <c r="AI37" s="17" t="str">
        <f ca="1">IF(AH37,IF($H37,ADDRESS(3,D37+3,4,,"["&amp;wew!$G$7&amp;"]"&amp;_sheetname_dataframe)&amp;":"&amp;ADDRESS(2+ster!$C$14,D37+3,4),""),"")</f>
        <v/>
      </c>
      <c r="AJ37" s="17" t="str">
        <f t="shared" ca="1" si="363"/>
        <v/>
      </c>
      <c r="AK37" s="17" t="b">
        <f t="shared" ca="1" si="364"/>
        <v>0</v>
      </c>
      <c r="AL37" s="17" t="b">
        <f t="shared" ca="1" si="365"/>
        <v>0</v>
      </c>
      <c r="AM37" s="17" t="b">
        <f t="shared" ca="1" si="366"/>
        <v>0</v>
      </c>
      <c r="AN37" s="17">
        <f t="shared" ca="1" si="367"/>
        <v>0</v>
      </c>
      <c r="AO37" s="24" t="str">
        <f t="shared" ca="1" si="368"/>
        <v/>
      </c>
      <c r="AP37" s="24" t="str">
        <f t="shared" ca="1" si="369"/>
        <v/>
      </c>
      <c r="AQ37" s="17" t="b">
        <f t="shared" ca="1" si="370"/>
        <v>0</v>
      </c>
      <c r="AR37" s="17" t="b">
        <f t="shared" ca="1" si="371"/>
        <v>1</v>
      </c>
      <c r="AS37" s="17" t="b">
        <f t="shared" ca="1" si="372"/>
        <v>0</v>
      </c>
      <c r="AT37" s="17" t="b">
        <f t="shared" ca="1" si="373"/>
        <v>0</v>
      </c>
      <c r="AU37" s="17" t="b">
        <f t="shared" ca="1" si="374"/>
        <v>1</v>
      </c>
      <c r="AV37" s="17" t="b">
        <f t="shared" ca="1" si="375"/>
        <v>0</v>
      </c>
      <c r="AW37" s="17" t="b">
        <f t="shared" ca="1" si="376"/>
        <v>1</v>
      </c>
      <c r="AX37" s="14" t="b">
        <f t="array" aca="1" ref="AX37" ca="1">IF(H37,N37&gt;0,"")</f>
        <v>1</v>
      </c>
      <c r="AY37" s="17" t="str">
        <f t="shared" ca="1" si="377"/>
        <v>C3:C4</v>
      </c>
      <c r="AZ37" s="17" t="b">
        <f t="array" aca="1" ref="AZ37" ca="1">IF(AY37&lt;&gt;"",SUM(1*ISERROR(MATCH(INDIRECT(AY37),INDIRECT(K37),0)))=0,"")</f>
        <v>1</v>
      </c>
      <c r="BA37" s="17" t="b">
        <f t="shared" ca="1" si="378"/>
        <v>1</v>
      </c>
      <c r="BB37" s="17" t="b">
        <v>0</v>
      </c>
      <c r="BC37" s="17" t="b">
        <f t="shared" ca="1" si="379"/>
        <v>1</v>
      </c>
      <c r="BD37" s="17" t="b">
        <f t="shared" ca="1" si="380"/>
        <v>0</v>
      </c>
      <c r="BE37" s="17" t="b">
        <f t="shared" ca="1" si="381"/>
        <v>0</v>
      </c>
      <c r="BF37" s="17" t="b">
        <f t="shared" ca="1" si="382"/>
        <v>0</v>
      </c>
      <c r="BG37" s="17" t="b">
        <f t="shared" ca="1" si="383"/>
        <v>0</v>
      </c>
      <c r="BH37" s="17" t="b">
        <f t="shared" ca="1" si="384"/>
        <v>1</v>
      </c>
      <c r="BI37" s="17">
        <f t="shared" ca="1" si="385"/>
        <v>2</v>
      </c>
      <c r="BJ37" s="17" t="b">
        <f t="shared" ca="1" si="386"/>
        <v>0</v>
      </c>
      <c r="BK37" s="17" t="str">
        <f t="shared" ca="1" si="387"/>
        <v/>
      </c>
      <c r="BL37" s="17" t="str">
        <f t="shared" ca="1" si="388"/>
        <v/>
      </c>
      <c r="BM37" s="17" t="str">
        <f t="shared" ca="1" si="389"/>
        <v>F</v>
      </c>
      <c r="BN37" s="17" t="str">
        <f t="shared" ca="1" si="390"/>
        <v>F</v>
      </c>
      <c r="BO37" s="17" t="str">
        <f t="shared" ca="1" si="391"/>
        <v>D</v>
      </c>
      <c r="BP37" s="14" t="b">
        <f t="shared" ca="1" si="392"/>
        <v>1</v>
      </c>
      <c r="BQ37" s="35">
        <v>1</v>
      </c>
      <c r="BX37" s="16"/>
      <c r="BY37" s="16"/>
      <c r="BZ37" s="16"/>
      <c r="CA37" s="16"/>
      <c r="CB37" s="16"/>
      <c r="CC37" s="16"/>
      <c r="CD37" s="16"/>
      <c r="CE37" s="16"/>
      <c r="CF37" s="16"/>
      <c r="CN37" s="14">
        <f ca="1">IF(H37,IFERROR(IsVariableNameLegal(O37),0),0)</f>
        <v>0</v>
      </c>
      <c r="CO37" s="14" t="str">
        <f t="array" aca="1" ref="CO37" ca="1">IF(H37,IF(COUNTIF(INDIRECT(wew!$C$13),O37)&gt;1,TRIM(SUBSTITUTE(_xll.MCONCAT(IF((INDIRECT(wew!$C$13)=O37)*(COLUMN(INDIRECT(wew!$C$13))&lt;&gt;D37+1),-1+COLUMN(INDIRECT(wew!$C$13)),"")," "),"  "," ")),""),"")</f>
        <v/>
      </c>
      <c r="CP37" s="14" t="str">
        <f t="array" aca="1" ref="CP37" ca="1">IF(P37&lt;&gt;"",IF(LEN(P37)&gt;150,1,""),"")</f>
        <v/>
      </c>
      <c r="CQ37" s="14" t="str">
        <f t="array" aca="1" ref="CQ37" ca="1">IF(AND(H37,NOT(ster!$J$3)),IF(COUNTIF(INDIRECT(wew!$C$15),P37)&gt;1,TRIM(SUBSTITUTE(_xll.MCONCAT(IF((INDIRECT(wew!$C$15)=P37)*(COLUMN(INDIRECT(wew!$C$15))&lt;&gt;D37+1),-1+COLUMN(INDIRECT(wew!$C$15)),"")," "),"  "," ")),""),"")</f>
        <v/>
      </c>
      <c r="CR37" s="14" t="str">
        <f t="array" aca="1" ref="CR37" ca="1">IF(H37,IF(AND(W37&gt;0,AO37&lt;&gt;""),TRIM(SUBSTITUTE(_xll.MCONCAT(IFERROR(IF(ISNUMBER(INDIRECT(Q37)),IF((INDIRECT(ster!$D$14)&lt;&gt;"")*(INDIRECT(Q37)&lt;AO37),INDIRECT(ster!$D$14) &amp; ": " &amp;  SUBSTITUTE(IF( AV37,IFERROR(TEXT(INDIRECT(Q37),"rrrr-mm-dd") &amp;" (" &amp; INDIRECT(Q37) &amp;")",INDIRECT(Q37)),INDIRECT(Q37))," "," "),""),""),"")," "),"  "," ")),""),"")</f>
        <v/>
      </c>
      <c r="CS37" s="14" t="str">
        <f t="array" aca="1" ref="CS37" ca="1">IF(H37,IF(AND(W37&gt;0,AP37&lt;&gt;""),TRIM(SUBSTITUTE(_xll.MCONCAT(IFERROR(IF(ISNUMBER(INDIRECT(Q37)),IF((INDIRECT(ster!$D$14)&lt;&gt;"")*(INDIRECT(Q37)&gt;AP37),INDIRECT(ster!$D$14) &amp; ": " &amp;  SUBSTITUTE(IF( AV37,IFERROR(TEXT(INDIRECT(Q37),"rrrr-mm-dd")&amp;" (" &amp; INDIRECT(Q37) &amp;")",INDIRECT(Q37)),INDIRECT(Q37))," "," "),""),""),"")," "),"  "," ")),""),"")</f>
        <v/>
      </c>
      <c r="CT37" s="14" t="str">
        <f t="array" aca="1" ref="CT37" ca="1">IF(H37,IF(AND(N37&gt;0,AR37),TRIM(SUBSTITUTE(_xll.MCONCAT(IFERROR(IF(ISNUMBER(INDIRECT(Q37)),IF((INDIRECT(ster!$D$14)&lt;&gt;"")*(IFERROR(0*(MATCH(INDIRECT(Q37),INDIRECT(K37),0)&gt;0),1)),INDIRECT(ster!$D$14) &amp; ": " &amp;  SUBSTITUTE(IF( AV37,IFERROR(TEXT(INDIRECT(Q37),"rrrr-mm-dd")&amp;" (" &amp; INDIRECT(Q37) &amp;")",INDIRECT(Q37)),INDIRECT(Q37))," "," "),""),""),"")," "),"  "," ")),""),"")</f>
        <v/>
      </c>
      <c r="CU37" s="14" t="str">
        <f t="array" aca="1" ref="CU37" ca="1">IF(H37,IF(AND(V37&gt;0),TRIM(SUBSTITUTE(_xll.MCONCAT(IF((INDIRECT(ster!$D$14)&lt;&gt;"")*(IFERROR(0*(INDIRECT(Q37)&lt;&gt;""),1)),INDIRECT(ster!$D$14),"")," "),"  "," ")),""),"")</f>
        <v/>
      </c>
      <c r="CV37" s="14" t="str">
        <f t="array" aca="1" ref="CV37" ca="1">IF(H37,IF(AS37,
TRIM(SUBSTITUTE(_xll.MCONCAT(IF(
   (INDIRECT(ster!$D$14)&lt;&gt;"")*
   ((INDIRECT(Q37)="")+
      NOT(ISNUMBER(INDIRECT(Q37)))*
      NOT(ISERROR(MATCH(INDIRECT(Q37),INDIRECT(K37),0)))
    ),
      INDIRECT(ster!$D$14),
   "")," "),"  "," ")),
""),"")</f>
        <v/>
      </c>
      <c r="CW37" s="14" t="str">
        <f t="array" aca="1" ref="CW37" ca="1">IF(H37,IF(AND(AQ37),TRIM(SUBSTITUTE(_xll.MCONCAT(IFERROR(IF(ISNUMBER(INDIRECT(Q37)),IF((INDIRECT(ster!$D$14)&lt;&gt;"")*(INDIRECT(Q37)&lt;&gt;INT(INDIRECT(Q37))),INDIRECT(ster!$D$14) &amp; ": " &amp; INDIRECT(Q37),""),""),"")," "),"  "," ")),""),"")</f>
        <v/>
      </c>
      <c r="CX37" s="14" t="str">
        <f t="array" aca="1" ref="CX37" ca="1">IF(H37,IF(OR(AU37,AV37),TRIM(SUBSTITUTE(_xll.MCONCAT(IF((INDIRECT(ster!$D$14)&lt;&gt;"")*NOT(ISNUMBER(INDIRECT(Q37))),IF(ISERROR(MATCH(INDIRECT(Q37),INDIRECT(K37),0)),IFERROR(IF(INDIRECT(Q37)&lt;&gt;"",INDIRECT(ster!$D$14) &amp; ": " &amp; SUBSTITUTE(INDIRECT(Q37)," "," "),""),""),""),"")," "),"  "," ")),""),"")</f>
        <v/>
      </c>
      <c r="CY37" s="14" t="str">
        <f t="array" aca="1" ref="CY37" ca="1">IF(H37,IF(AE37,TRIM(SUBSTITUTE(_xll.MCONCAT(IF((INDIRECT(ster!$D$14)&lt;&gt;"")*IFERROR(NOT(INDIRECT(AF37)),FALSE),IF(ISERROR(MATCH(INDIRECT(Q37),INDIRECT(K37),0)),IFERROR(IF(INDIRECT(Q37)&lt;&gt;"",INDIRECT(ster!$D$14)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CZ37" s="14" t="str">
        <f t="array" aca="1" ref="CZ37" ca="1">IF(H37,IF(AH37,TRIM(SUBSTITUTE(_xll.MCONCAT(IF((INDIRECT(ster!$D$14)&lt;&gt;"")*IFERROR(NOT(INDIRECT(AI37)),FALSE),IF(ISERROR(MATCH(INDIRECT(Q37),INDIRECT(K37),0)),IFERROR(IF(INDIRECT(Q37)&lt;&gt;"",INDIRECT(ster!$D$14)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DC37" s="14" t="str">
        <f ca="1">SUBSTITUTE(SUBSTITUTE(SUBSTITUTE(SUBSTITUTE(_xll.MCONCAT(DG37:DS37,"■"),"■■","■"),"■■","■"),"■■","■"),"■■","■")</f>
        <v>■</v>
      </c>
      <c r="DD37" s="14" t="str">
        <f t="shared" ca="1" si="393"/>
        <v/>
      </c>
      <c r="DE37" s="14" t="str">
        <f t="shared" ca="1" si="394"/>
        <v/>
      </c>
      <c r="DF37" s="14" t="str">
        <f t="shared" ca="1" si="395"/>
        <v/>
      </c>
      <c r="DG37" s="14" t="str">
        <f t="shared" ca="1" si="396"/>
        <v/>
      </c>
      <c r="DH37" s="14" t="str">
        <f t="shared" ca="1" si="397"/>
        <v/>
      </c>
      <c r="DI37" s="14" t="str">
        <f t="shared" ca="1" si="398"/>
        <v/>
      </c>
      <c r="DJ37" s="14" t="str">
        <f t="shared" ca="1" si="399"/>
        <v/>
      </c>
      <c r="DK37" s="14" t="str">
        <f t="shared" ca="1" si="400"/>
        <v/>
      </c>
      <c r="DL37" s="14" t="str">
        <f t="shared" ca="1" si="63"/>
        <v/>
      </c>
      <c r="DM37" s="14" t="str">
        <f t="shared" ca="1" si="401"/>
        <v/>
      </c>
      <c r="DN37" s="14" t="str">
        <f t="array" aca="1" ref="DN37" ca="1">IF(CU37&lt;&gt;"","There are errors in the entered values in the following cases: " &amp;SUBSTITUTE(CU37," ",", "),"")</f>
        <v/>
      </c>
      <c r="DO37" s="14" t="str">
        <f t="shared" ca="1" si="402"/>
        <v/>
      </c>
      <c r="DP37" s="14" t="str">
        <f t="shared" ca="1" si="403"/>
        <v/>
      </c>
      <c r="DQ37" s="14" t="str">
        <f t="shared" ca="1" si="404"/>
        <v/>
      </c>
      <c r="DR37" s="14" t="str">
        <f t="shared" ca="1" si="405"/>
        <v/>
      </c>
      <c r="DS37" s="14" t="str">
        <f t="shared" ca="1" si="406"/>
        <v/>
      </c>
      <c r="DZ37" s="14" t="b">
        <f t="shared" ca="1" si="407"/>
        <v>0</v>
      </c>
      <c r="EA37" s="14" t="str">
        <f t="shared" ca="1" si="408"/>
        <v>Bulbar onset (q_16b)</v>
      </c>
      <c r="EB37" s="14" t="str">
        <f t="shared" ca="1" si="409"/>
        <v xml:space="preserve">Values must be limited to predefinied list. </v>
      </c>
      <c r="EC37" s="14" t="str">
        <f t="shared" ca="1" si="410"/>
        <v xml:space="preserve">Bulbar onset (q_16b): Values must be limited to predefinied list. </v>
      </c>
      <c r="ED37" s="14" t="str">
        <f t="shared" ca="1" si="411"/>
        <v/>
      </c>
      <c r="EE37" s="14" t="str">
        <f t="shared" ca="1" si="412"/>
        <v>Values must be limited to predefinied list</v>
      </c>
      <c r="EF37" s="14" t="str">
        <f t="shared" ca="1" si="413"/>
        <v/>
      </c>
      <c r="EG37" s="14" t="str">
        <f t="shared" ca="1" si="414"/>
        <v/>
      </c>
      <c r="EM37" s="14" t="b">
        <f t="shared" ca="1" si="415"/>
        <v>1</v>
      </c>
      <c r="EN37" s="14">
        <f t="shared" ca="1" si="416"/>
        <v>24</v>
      </c>
      <c r="EO37" s="14" t="str">
        <f t="shared" ca="1" si="417"/>
        <v>q_16b</v>
      </c>
      <c r="EP37" s="14" t="str">
        <f t="shared" ca="1" si="418"/>
        <v xml:space="preserve">Bulbar onset (q_16b): Values must be limited to predefinied list. </v>
      </c>
      <c r="EQ37" s="14" t="str">
        <f t="shared" ca="1" si="419"/>
        <v/>
      </c>
    </row>
    <row r="38" spans="2:147" s="14" customFormat="1">
      <c r="B38" s="14" t="str">
        <f t="shared" ca="1" si="346"/>
        <v/>
      </c>
      <c r="C38" s="14">
        <f t="shared" ca="1" si="347"/>
        <v>25</v>
      </c>
      <c r="D38" s="14">
        <f t="shared" si="348"/>
        <v>36</v>
      </c>
      <c r="E38" s="14" t="str">
        <f t="shared" ca="1" si="349"/>
        <v>D</v>
      </c>
      <c r="F38" s="14" t="str">
        <f t="shared" ca="1" si="350"/>
        <v>q_16c</v>
      </c>
      <c r="G38" s="14" t="str">
        <f t="shared" ca="1" si="351"/>
        <v>Neck onset</v>
      </c>
      <c r="H38" s="14" t="b">
        <f t="shared" ca="1" si="352"/>
        <v>1</v>
      </c>
      <c r="I38" s="14" t="str">
        <f ca="1">IF($H38,ADDRESS(3,(D38+1)*2-1,4,,"["&amp;wew!$G$7&amp;"]"&amp;_sheetname_labels)&amp;":"&amp;ADDRESS(2+ster!$B$20,(D38+1)*2-1,4),"")</f>
        <v>[DBTemplate.xlsm]labels!BU3:BU61</v>
      </c>
      <c r="J38" s="14">
        <f t="array" aca="1" ref="J38" ca="1">IF(H38,MAX(0,MAX(IF(INDIRECT(I38)&lt;&gt;"",ROW(INDIRECT(I38)),""))-2),"")</f>
        <v>2</v>
      </c>
      <c r="K38" s="14" t="str">
        <f ca="1">IF($H38,IF($J38&gt;0,ADDRESS(3,(D38+1)*2-1,4,,"["&amp;wew!$G$7&amp;"]"&amp;_sheetname_labels)&amp;":"&amp;ADDRESS(2+J38,(D38+1)*2-1,4),""),"")</f>
        <v>[DBTemplate.xlsm]labels!BU3:BU4</v>
      </c>
      <c r="L38" s="14" t="str">
        <f ca="1">IF($H38,IF($J38&gt;0,ADDRESS(3,(D38+1)*2,4,,"["&amp;wew!$G$7&amp;"]"&amp;_sheetname_labels)&amp;":"&amp;ADDRESS(2+J38,(D38+1)*2,4),""),"")</f>
        <v>[DBTemplate.xlsm]labels!BV3:BV4</v>
      </c>
      <c r="M38" s="14">
        <f t="shared" ca="1" si="353"/>
        <v>0</v>
      </c>
      <c r="N38" s="14">
        <f t="shared" ca="1" si="354"/>
        <v>2</v>
      </c>
      <c r="O38" s="14" t="str">
        <f t="shared" ca="1" si="355"/>
        <v>q_16c</v>
      </c>
      <c r="P38" s="14" t="str">
        <f t="shared" ca="1" si="356"/>
        <v>Neck onset</v>
      </c>
      <c r="Q38" s="14" t="str">
        <f ca="1">IF($BP38,ADDRESS(3,D38+1,4,,"["&amp;wew!$G$7&amp;"]"&amp;_sheetname_dataframe)&amp;":"&amp;ADDRESS(2+ster!$C$14,D38+1,4),"")</f>
        <v>[DBTemplate.xlsm]data_frame!AK3:AK3</v>
      </c>
      <c r="R38" s="14" t="str">
        <f>IF($BP38,IF(MID(_xll.FORMULATEXT(INDEX(INDIRECT(Q38),1)),1,1)="=", _xll.FORMULATEXT(INDEX(INDIRECT(Q38),1),2,TRUE),""),"")</f>
        <v/>
      </c>
      <c r="S38" s="14">
        <f t="array" aca="1" ref="S38" ca="1">IF(H38,SUM(IF((IFERROR(INDIRECT(Q38)&lt;&gt;"",FALSE))*(INDIRECT(ster!$D$14)&lt;&gt;""),1,0)),"")</f>
        <v>1</v>
      </c>
      <c r="T38" s="14">
        <f t="array" aca="1" ref="T38" ca="1">IF(H38,IF(M38&gt;0,SUM(IFERROR(1*(MATCH(INDIRECT(Q38),INDIRECT(K38),0)&gt;0),0)*(INDIRECT(ster!$D$14)&lt;&gt;"")*NOT(ISNUMBER(INDIRECT(Q38)))),0),"")</f>
        <v>0</v>
      </c>
      <c r="U38" s="14">
        <f t="array" aca="1" ref="U38" ca="1">IF(H38,SUM((IFERROR(INDIRECT(Q38)="",FALSE))*(INDIRECT(ster!$D$14)&lt;&gt;"")),"")</f>
        <v>0</v>
      </c>
      <c r="V38" s="14">
        <f t="array" aca="1" ref="V38" ca="1">IF(H38,SUM((IFERROR(INDIRECT(Q38)="#ąś",TRUE))*(INDIRECT(ster!$D$14)&lt;&gt;"")),"")</f>
        <v>0</v>
      </c>
      <c r="W38" s="14">
        <f t="array" aca="1" ref="W38" ca="1">IF(H38,SUM(ISNUMBER(INDIRECT(Q38))*(INDIRECT(ster!$D$14)&lt;&gt;"")),"")</f>
        <v>1</v>
      </c>
      <c r="X38" s="14">
        <f t="array" aca="1" ref="X38" ca="1">IF(AND(H38,W38&gt;0),IF(wew!$B$3,MIN(IF((INDIRECT(ster!$D$14)&lt;&gt;"")*IFERROR(INDIRECT($Q38)&lt;&gt;"",FALSE),IFERROR(INDIRECT($Q38),"X"),"X")),"&lt;włącz podświetlanie wartości&gt;"),"—")</f>
        <v>2</v>
      </c>
      <c r="Y38" s="14">
        <f t="array" aca="1" ref="Y38" ca="1">IF(AND(H38,W38&gt;0),IF(wew!$B$3,MAX(IF((INDIRECT(ster!$D$14)&lt;&gt;"")*IFERROR(INDIRECT($Q38)&lt;&gt;"",FALSE),IFERROR(INDIRECT($Q38),"X"),"X")),"&lt;włącz podświetlanie wartości&gt;"),"—")</f>
        <v>2</v>
      </c>
      <c r="Z38" s="14">
        <f t="shared" ca="1" si="357"/>
        <v>0</v>
      </c>
      <c r="AA38" s="12">
        <f t="shared" ca="1" si="358"/>
        <v>1</v>
      </c>
      <c r="AB38" s="17">
        <f t="array" aca="1" ref="AB38" ca="1">IF(H38,IF(W38&gt;0,SUM((INDIRECT(ster!$D$14)&lt;&gt;"")*IFERROR((INDIRECT(Q38)&lt;&gt;"")*(INDIRECT(Q38)=INT(INDIRECT(Q38))),0)),0),"")</f>
        <v>1</v>
      </c>
      <c r="AC38" s="17">
        <f t="array" aca="1" ref="AC38" ca="1">IF(H38,W38-AB38,"")</f>
        <v>0</v>
      </c>
      <c r="AD38" s="17">
        <f t="shared" ca="1" si="359"/>
        <v>1</v>
      </c>
      <c r="AE38" s="17" t="b">
        <f t="shared" ca="1" si="360"/>
        <v>0</v>
      </c>
      <c r="AF38" s="17" t="str">
        <f ca="1">IF(AE38,IF($H38,ADDRESS(3,D38+2,4,,"["&amp;wew!$G$7&amp;"]"&amp;_sheetname_dataframe)&amp;":"&amp;ADDRESS(2+ster!$C$14,D38+2,4),""),"")</f>
        <v/>
      </c>
      <c r="AG38" s="17" t="str">
        <f t="shared" ca="1" si="361"/>
        <v/>
      </c>
      <c r="AH38" s="17" t="b">
        <f t="shared" ca="1" si="362"/>
        <v>0</v>
      </c>
      <c r="AI38" s="17" t="str">
        <f ca="1">IF(AH38,IF($H38,ADDRESS(3,D38+3,4,,"["&amp;wew!$G$7&amp;"]"&amp;_sheetname_dataframe)&amp;":"&amp;ADDRESS(2+ster!$C$14,D38+3,4),""),"")</f>
        <v/>
      </c>
      <c r="AJ38" s="17" t="str">
        <f t="shared" ca="1" si="363"/>
        <v/>
      </c>
      <c r="AK38" s="17" t="b">
        <f t="shared" ca="1" si="364"/>
        <v>0</v>
      </c>
      <c r="AL38" s="17" t="b">
        <f t="shared" ca="1" si="365"/>
        <v>0</v>
      </c>
      <c r="AM38" s="17" t="b">
        <f t="shared" ca="1" si="366"/>
        <v>0</v>
      </c>
      <c r="AN38" s="17">
        <f t="shared" ca="1" si="367"/>
        <v>0</v>
      </c>
      <c r="AO38" s="24" t="str">
        <f t="shared" ca="1" si="368"/>
        <v/>
      </c>
      <c r="AP38" s="24" t="str">
        <f t="shared" ca="1" si="369"/>
        <v/>
      </c>
      <c r="AQ38" s="17" t="b">
        <f t="shared" ca="1" si="370"/>
        <v>0</v>
      </c>
      <c r="AR38" s="17" t="b">
        <f t="shared" ca="1" si="371"/>
        <v>1</v>
      </c>
      <c r="AS38" s="17" t="b">
        <f t="shared" ca="1" si="372"/>
        <v>0</v>
      </c>
      <c r="AT38" s="17" t="b">
        <f t="shared" ca="1" si="373"/>
        <v>0</v>
      </c>
      <c r="AU38" s="17" t="b">
        <f t="shared" ca="1" si="374"/>
        <v>1</v>
      </c>
      <c r="AV38" s="17" t="b">
        <f t="shared" ca="1" si="375"/>
        <v>0</v>
      </c>
      <c r="AW38" s="17" t="b">
        <f t="shared" ca="1" si="376"/>
        <v>1</v>
      </c>
      <c r="AX38" s="14" t="b">
        <f t="array" aca="1" ref="AX38" ca="1">IF(H38,N38&gt;0,"")</f>
        <v>1</v>
      </c>
      <c r="AY38" s="17" t="str">
        <f t="shared" ca="1" si="377"/>
        <v>C3:C4</v>
      </c>
      <c r="AZ38" s="17" t="b">
        <f t="array" aca="1" ref="AZ38" ca="1">IF(AY38&lt;&gt;"",SUM(1*ISERROR(MATCH(INDIRECT(AY38),INDIRECT(K38),0)))=0,"")</f>
        <v>1</v>
      </c>
      <c r="BA38" s="17" t="b">
        <f t="shared" ca="1" si="378"/>
        <v>1</v>
      </c>
      <c r="BB38" s="17" t="b">
        <v>0</v>
      </c>
      <c r="BC38" s="17" t="b">
        <f t="shared" ca="1" si="379"/>
        <v>1</v>
      </c>
      <c r="BD38" s="17" t="b">
        <f t="shared" ca="1" si="380"/>
        <v>0</v>
      </c>
      <c r="BE38" s="17" t="b">
        <f t="shared" ca="1" si="381"/>
        <v>0</v>
      </c>
      <c r="BF38" s="17" t="b">
        <f t="shared" ca="1" si="382"/>
        <v>0</v>
      </c>
      <c r="BG38" s="17" t="b">
        <f t="shared" ca="1" si="383"/>
        <v>0</v>
      </c>
      <c r="BH38" s="17" t="b">
        <f t="shared" ca="1" si="384"/>
        <v>1</v>
      </c>
      <c r="BI38" s="17">
        <f t="shared" ca="1" si="385"/>
        <v>2</v>
      </c>
      <c r="BJ38" s="17" t="b">
        <f t="shared" ca="1" si="386"/>
        <v>0</v>
      </c>
      <c r="BK38" s="17" t="str">
        <f t="shared" ca="1" si="387"/>
        <v/>
      </c>
      <c r="BL38" s="17" t="str">
        <f t="shared" ca="1" si="388"/>
        <v/>
      </c>
      <c r="BM38" s="17" t="str">
        <f t="shared" ca="1" si="389"/>
        <v>F</v>
      </c>
      <c r="BN38" s="17" t="str">
        <f t="shared" ca="1" si="390"/>
        <v>F</v>
      </c>
      <c r="BO38" s="17" t="str">
        <f t="shared" ca="1" si="391"/>
        <v>D</v>
      </c>
      <c r="BP38" s="14" t="b">
        <f t="shared" ca="1" si="392"/>
        <v>1</v>
      </c>
      <c r="BQ38" s="35">
        <v>1</v>
      </c>
      <c r="BX38" s="16"/>
      <c r="BY38" s="16"/>
      <c r="BZ38" s="16"/>
      <c r="CA38" s="16"/>
      <c r="CB38" s="16"/>
      <c r="CC38" s="16"/>
      <c r="CD38" s="16"/>
      <c r="CE38" s="16"/>
      <c r="CF38" s="16"/>
      <c r="CN38" s="14">
        <f ca="1">IF(H38,IFERROR(IsVariableNameLegal(O38),0),0)</f>
        <v>0</v>
      </c>
      <c r="CO38" s="14" t="str">
        <f t="array" aca="1" ref="CO38" ca="1">IF(H38,IF(COUNTIF(INDIRECT(wew!$C$13),O38)&gt;1,TRIM(SUBSTITUTE(_xll.MCONCAT(IF((INDIRECT(wew!$C$13)=O38)*(COLUMN(INDIRECT(wew!$C$13))&lt;&gt;D38+1),-1+COLUMN(INDIRECT(wew!$C$13)),"")," "),"  "," ")),""),"")</f>
        <v/>
      </c>
      <c r="CP38" s="14" t="str">
        <f t="array" aca="1" ref="CP38" ca="1">IF(P38&lt;&gt;"",IF(LEN(P38)&gt;150,1,""),"")</f>
        <v/>
      </c>
      <c r="CQ38" s="14" t="str">
        <f t="array" aca="1" ref="CQ38" ca="1">IF(AND(H38,NOT(ster!$J$3)),IF(COUNTIF(INDIRECT(wew!$C$15),P38)&gt;1,TRIM(SUBSTITUTE(_xll.MCONCAT(IF((INDIRECT(wew!$C$15)=P38)*(COLUMN(INDIRECT(wew!$C$15))&lt;&gt;D38+1),-1+COLUMN(INDIRECT(wew!$C$15)),"")," "),"  "," ")),""),"")</f>
        <v/>
      </c>
      <c r="CR38" s="14" t="str">
        <f t="array" aca="1" ref="CR38" ca="1">IF(H38,IF(AND(W38&gt;0,AO38&lt;&gt;""),TRIM(SUBSTITUTE(_xll.MCONCAT(IFERROR(IF(ISNUMBER(INDIRECT(Q38)),IF((INDIRECT(ster!$D$14)&lt;&gt;"")*(INDIRECT(Q38)&lt;AO38),INDIRECT(ster!$D$14) &amp; ": " &amp;  SUBSTITUTE(IF( AV38,IFERROR(TEXT(INDIRECT(Q38),"rrrr-mm-dd") &amp;" (" &amp; INDIRECT(Q38) &amp;")",INDIRECT(Q38)),INDIRECT(Q38))," "," "),""),""),"")," "),"  "," ")),""),"")</f>
        <v/>
      </c>
      <c r="CS38" s="14" t="str">
        <f t="array" aca="1" ref="CS38" ca="1">IF(H38,IF(AND(W38&gt;0,AP38&lt;&gt;""),TRIM(SUBSTITUTE(_xll.MCONCAT(IFERROR(IF(ISNUMBER(INDIRECT(Q38)),IF((INDIRECT(ster!$D$14)&lt;&gt;"")*(INDIRECT(Q38)&gt;AP38),INDIRECT(ster!$D$14) &amp; ": " &amp;  SUBSTITUTE(IF( AV38,IFERROR(TEXT(INDIRECT(Q38),"rrrr-mm-dd")&amp;" (" &amp; INDIRECT(Q38) &amp;")",INDIRECT(Q38)),INDIRECT(Q38))," "," "),""),""),"")," "),"  "," ")),""),"")</f>
        <v/>
      </c>
      <c r="CT38" s="14" t="str">
        <f t="array" aca="1" ref="CT38" ca="1">IF(H38,IF(AND(N38&gt;0,AR38),TRIM(SUBSTITUTE(_xll.MCONCAT(IFERROR(IF(ISNUMBER(INDIRECT(Q38)),IF((INDIRECT(ster!$D$14)&lt;&gt;"")*(IFERROR(0*(MATCH(INDIRECT(Q38),INDIRECT(K38),0)&gt;0),1)),INDIRECT(ster!$D$14) &amp; ": " &amp;  SUBSTITUTE(IF( AV38,IFERROR(TEXT(INDIRECT(Q38),"rrrr-mm-dd")&amp;" (" &amp; INDIRECT(Q38) &amp;")",INDIRECT(Q38)),INDIRECT(Q38))," "," "),""),""),"")," "),"  "," ")),""),"")</f>
        <v/>
      </c>
      <c r="CU38" s="14" t="str">
        <f t="array" aca="1" ref="CU38" ca="1">IF(H38,IF(AND(V38&gt;0),TRIM(SUBSTITUTE(_xll.MCONCAT(IF((INDIRECT(ster!$D$14)&lt;&gt;"")*(IFERROR(0*(INDIRECT(Q38)&lt;&gt;""),1)),INDIRECT(ster!$D$14),"")," "),"  "," ")),""),"")</f>
        <v/>
      </c>
      <c r="CV38" s="14" t="str">
        <f t="array" aca="1" ref="CV38" ca="1">IF(H38,IF(AS38,
TRIM(SUBSTITUTE(_xll.MCONCAT(IF(
   (INDIRECT(ster!$D$14)&lt;&gt;"")*
   ((INDIRECT(Q38)="")+
      NOT(ISNUMBER(INDIRECT(Q38)))*
      NOT(ISERROR(MATCH(INDIRECT(Q38),INDIRECT(K38),0)))
    ),
      INDIRECT(ster!$D$14),
   "")," "),"  "," ")),
""),"")</f>
        <v/>
      </c>
      <c r="CW38" s="14" t="str">
        <f t="array" aca="1" ref="CW38" ca="1">IF(H38,IF(AND(AQ38),TRIM(SUBSTITUTE(_xll.MCONCAT(IFERROR(IF(ISNUMBER(INDIRECT(Q38)),IF((INDIRECT(ster!$D$14)&lt;&gt;"")*(INDIRECT(Q38)&lt;&gt;INT(INDIRECT(Q38))),INDIRECT(ster!$D$14) &amp; ": " &amp; INDIRECT(Q38),""),""),"")," "),"  "," ")),""),"")</f>
        <v/>
      </c>
      <c r="CX38" s="14" t="str">
        <f t="array" aca="1" ref="CX38" ca="1">IF(H38,IF(OR(AU38,AV38),TRIM(SUBSTITUTE(_xll.MCONCAT(IF((INDIRECT(ster!$D$14)&lt;&gt;"")*NOT(ISNUMBER(INDIRECT(Q38))),IF(ISERROR(MATCH(INDIRECT(Q38),INDIRECT(K38),0)),IFERROR(IF(INDIRECT(Q38)&lt;&gt;"",INDIRECT(ster!$D$14) &amp; ": " &amp; SUBSTITUTE(INDIRECT(Q38)," "," "),""),""),""),"")," "),"  "," ")),""),"")</f>
        <v/>
      </c>
      <c r="CY38" s="14" t="str">
        <f t="array" aca="1" ref="CY38" ca="1">IF(H38,IF(AE38,TRIM(SUBSTITUTE(_xll.MCONCAT(IF((INDIRECT(ster!$D$14)&lt;&gt;"")*IFERROR(NOT(INDIRECT(AF38)),FALSE),IF(ISERROR(MATCH(INDIRECT(Q38),INDIRECT(K38),0)),IFERROR(IF(INDIRECT(Q38)&lt;&gt;"",INDIRECT(ster!$D$14)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CZ38" s="14" t="str">
        <f t="array" aca="1" ref="CZ38" ca="1">IF(H38,IF(AH38,TRIM(SUBSTITUTE(_xll.MCONCAT(IF((INDIRECT(ster!$D$14)&lt;&gt;"")*IFERROR(NOT(INDIRECT(AI38)),FALSE),IF(ISERROR(MATCH(INDIRECT(Q38),INDIRECT(K38),0)),IFERROR(IF(INDIRECT(Q38)&lt;&gt;"",INDIRECT(ster!$D$14)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DC38" s="14" t="str">
        <f ca="1">SUBSTITUTE(SUBSTITUTE(SUBSTITUTE(SUBSTITUTE(_xll.MCONCAT(DG38:DS38,"■"),"■■","■"),"■■","■"),"■■","■"),"■■","■")</f>
        <v>■</v>
      </c>
      <c r="DD38" s="14" t="str">
        <f t="shared" ca="1" si="393"/>
        <v/>
      </c>
      <c r="DE38" s="14" t="str">
        <f t="shared" ca="1" si="394"/>
        <v/>
      </c>
      <c r="DF38" s="14" t="str">
        <f t="shared" ca="1" si="395"/>
        <v/>
      </c>
      <c r="DG38" s="14" t="str">
        <f t="shared" ca="1" si="396"/>
        <v/>
      </c>
      <c r="DH38" s="14" t="str">
        <f t="shared" ca="1" si="397"/>
        <v/>
      </c>
      <c r="DI38" s="14" t="str">
        <f t="shared" ca="1" si="398"/>
        <v/>
      </c>
      <c r="DJ38" s="14" t="str">
        <f t="shared" ca="1" si="399"/>
        <v/>
      </c>
      <c r="DK38" s="14" t="str">
        <f t="shared" ca="1" si="400"/>
        <v/>
      </c>
      <c r="DL38" s="14" t="str">
        <f t="shared" ca="1" si="63"/>
        <v/>
      </c>
      <c r="DM38" s="14" t="str">
        <f t="shared" ca="1" si="401"/>
        <v/>
      </c>
      <c r="DN38" s="14" t="str">
        <f t="array" aca="1" ref="DN38" ca="1">IF(CU38&lt;&gt;"","There are errors in the entered values in the following cases: " &amp;SUBSTITUTE(CU38," ",", "),"")</f>
        <v/>
      </c>
      <c r="DO38" s="14" t="str">
        <f t="shared" ca="1" si="402"/>
        <v/>
      </c>
      <c r="DP38" s="14" t="str">
        <f t="shared" ca="1" si="403"/>
        <v/>
      </c>
      <c r="DQ38" s="14" t="str">
        <f t="shared" ca="1" si="404"/>
        <v/>
      </c>
      <c r="DR38" s="14" t="str">
        <f t="shared" ca="1" si="405"/>
        <v/>
      </c>
      <c r="DS38" s="14" t="str">
        <f t="shared" ca="1" si="406"/>
        <v/>
      </c>
      <c r="DZ38" s="14" t="b">
        <f t="shared" ca="1" si="407"/>
        <v>0</v>
      </c>
      <c r="EA38" s="14" t="str">
        <f t="shared" ca="1" si="408"/>
        <v>Neck onset (q_16c)</v>
      </c>
      <c r="EB38" s="14" t="str">
        <f t="shared" ca="1" si="409"/>
        <v xml:space="preserve">Values must be limited to predefinied list. </v>
      </c>
      <c r="EC38" s="14" t="str">
        <f t="shared" ca="1" si="410"/>
        <v xml:space="preserve">Neck onset (q_16c): Values must be limited to predefinied list. </v>
      </c>
      <c r="ED38" s="14" t="str">
        <f t="shared" ca="1" si="411"/>
        <v/>
      </c>
      <c r="EE38" s="14" t="str">
        <f t="shared" ca="1" si="412"/>
        <v>Values must be limited to predefinied list</v>
      </c>
      <c r="EF38" s="14" t="str">
        <f t="shared" ca="1" si="413"/>
        <v/>
      </c>
      <c r="EG38" s="14" t="str">
        <f t="shared" ca="1" si="414"/>
        <v/>
      </c>
      <c r="EM38" s="14" t="b">
        <f t="shared" ca="1" si="415"/>
        <v>1</v>
      </c>
      <c r="EN38" s="14">
        <f t="shared" ca="1" si="416"/>
        <v>25</v>
      </c>
      <c r="EO38" s="14" t="str">
        <f t="shared" ca="1" si="417"/>
        <v>q_16c</v>
      </c>
      <c r="EP38" s="14" t="str">
        <f t="shared" ca="1" si="418"/>
        <v xml:space="preserve">Neck onset (q_16c): Values must be limited to predefinied list. </v>
      </c>
      <c r="EQ38" s="14" t="str">
        <f t="shared" ca="1" si="419"/>
        <v/>
      </c>
    </row>
    <row r="39" spans="2:147" s="14" customFormat="1">
      <c r="B39" s="14" t="str">
        <f t="shared" ca="1" si="346"/>
        <v/>
      </c>
      <c r="C39" s="14">
        <f t="shared" ca="1" si="347"/>
        <v>26</v>
      </c>
      <c r="D39" s="14">
        <f t="shared" si="348"/>
        <v>37</v>
      </c>
      <c r="E39" s="14" t="str">
        <f t="shared" ca="1" si="349"/>
        <v>D</v>
      </c>
      <c r="F39" s="14" t="str">
        <f t="shared" ca="1" si="350"/>
        <v>q_16d</v>
      </c>
      <c r="G39" s="14" t="str">
        <f t="shared" ca="1" si="351"/>
        <v>Thoracic/Abdominal onset</v>
      </c>
      <c r="H39" s="14" t="b">
        <f t="shared" ca="1" si="352"/>
        <v>1</v>
      </c>
      <c r="I39" s="14" t="str">
        <f ca="1">IF($H39,ADDRESS(3,(D39+1)*2-1,4,,"["&amp;wew!$G$7&amp;"]"&amp;_sheetname_labels)&amp;":"&amp;ADDRESS(2+ster!$B$20,(D39+1)*2-1,4),"")</f>
        <v>[DBTemplate.xlsm]labels!BW3:BW61</v>
      </c>
      <c r="J39" s="14">
        <f t="array" aca="1" ref="J39" ca="1">IF(H39,MAX(0,MAX(IF(INDIRECT(I39)&lt;&gt;"",ROW(INDIRECT(I39)),""))-2),"")</f>
        <v>2</v>
      </c>
      <c r="K39" s="14" t="str">
        <f ca="1">IF($H39,IF($J39&gt;0,ADDRESS(3,(D39+1)*2-1,4,,"["&amp;wew!$G$7&amp;"]"&amp;_sheetname_labels)&amp;":"&amp;ADDRESS(2+J39,(D39+1)*2-1,4),""),"")</f>
        <v>[DBTemplate.xlsm]labels!BW3:BW4</v>
      </c>
      <c r="L39" s="14" t="str">
        <f ca="1">IF($H39,IF($J39&gt;0,ADDRESS(3,(D39+1)*2,4,,"["&amp;wew!$G$7&amp;"]"&amp;_sheetname_labels)&amp;":"&amp;ADDRESS(2+J39,(D39+1)*2,4),""),"")</f>
        <v>[DBTemplate.xlsm]labels!BX3:BX4</v>
      </c>
      <c r="M39" s="14">
        <f t="shared" ca="1" si="353"/>
        <v>0</v>
      </c>
      <c r="N39" s="14">
        <f t="shared" ca="1" si="354"/>
        <v>2</v>
      </c>
      <c r="O39" s="14" t="str">
        <f t="shared" ca="1" si="355"/>
        <v>q_16d</v>
      </c>
      <c r="P39" s="14" t="str">
        <f t="shared" ca="1" si="356"/>
        <v>Thoracic/Abdominal onset</v>
      </c>
      <c r="Q39" s="14" t="str">
        <f ca="1">IF($BP39,ADDRESS(3,D39+1,4,,"["&amp;wew!$G$7&amp;"]"&amp;_sheetname_dataframe)&amp;":"&amp;ADDRESS(2+ster!$C$14,D39+1,4),"")</f>
        <v>[DBTemplate.xlsm]data_frame!AL3:AL3</v>
      </c>
      <c r="R39" s="14" t="str">
        <f>IF($BP39,IF(MID(_xll.FORMULATEXT(INDEX(INDIRECT(Q39),1)),1,1)="=", _xll.FORMULATEXT(INDEX(INDIRECT(Q39),1),2,TRUE),""),"")</f>
        <v/>
      </c>
      <c r="S39" s="14">
        <f t="array" aca="1" ref="S39" ca="1">IF(H39,SUM(IF((IFERROR(INDIRECT(Q39)&lt;&gt;"",FALSE))*(INDIRECT(ster!$D$14)&lt;&gt;""),1,0)),"")</f>
        <v>1</v>
      </c>
      <c r="T39" s="14">
        <f t="array" aca="1" ref="T39" ca="1">IF(H39,IF(M39&gt;0,SUM(IFERROR(1*(MATCH(INDIRECT(Q39),INDIRECT(K39),0)&gt;0),0)*(INDIRECT(ster!$D$14)&lt;&gt;"")*NOT(ISNUMBER(INDIRECT(Q39)))),0),"")</f>
        <v>0</v>
      </c>
      <c r="U39" s="14">
        <f t="array" aca="1" ref="U39" ca="1">IF(H39,SUM((IFERROR(INDIRECT(Q39)="",FALSE))*(INDIRECT(ster!$D$14)&lt;&gt;"")),"")</f>
        <v>0</v>
      </c>
      <c r="V39" s="14">
        <f t="array" aca="1" ref="V39" ca="1">IF(H39,SUM((IFERROR(INDIRECT(Q39)="#ąś",TRUE))*(INDIRECT(ster!$D$14)&lt;&gt;"")),"")</f>
        <v>0</v>
      </c>
      <c r="W39" s="14">
        <f t="array" aca="1" ref="W39" ca="1">IF(H39,SUM(ISNUMBER(INDIRECT(Q39))*(INDIRECT(ster!$D$14)&lt;&gt;"")),"")</f>
        <v>1</v>
      </c>
      <c r="X39" s="14">
        <f t="array" aca="1" ref="X39" ca="1">IF(AND(H39,W39&gt;0),IF(wew!$B$3,MIN(IF((INDIRECT(ster!$D$14)&lt;&gt;"")*IFERROR(INDIRECT($Q39)&lt;&gt;"",FALSE),IFERROR(INDIRECT($Q39),"X"),"X")),"&lt;włącz podświetlanie wartości&gt;"),"—")</f>
        <v>2</v>
      </c>
      <c r="Y39" s="14">
        <f t="array" aca="1" ref="Y39" ca="1">IF(AND(H39,W39&gt;0),IF(wew!$B$3,MAX(IF((INDIRECT(ster!$D$14)&lt;&gt;"")*IFERROR(INDIRECT($Q39)&lt;&gt;"",FALSE),IFERROR(INDIRECT($Q39),"X"),"X")),"&lt;włącz podświetlanie wartości&gt;"),"—")</f>
        <v>2</v>
      </c>
      <c r="Z39" s="14">
        <f t="shared" ca="1" si="357"/>
        <v>0</v>
      </c>
      <c r="AA39" s="12">
        <f t="shared" ca="1" si="358"/>
        <v>1</v>
      </c>
      <c r="AB39" s="17">
        <f t="array" aca="1" ref="AB39" ca="1">IF(H39,IF(W39&gt;0,SUM((INDIRECT(ster!$D$14)&lt;&gt;"")*IFERROR((INDIRECT(Q39)&lt;&gt;"")*(INDIRECT(Q39)=INT(INDIRECT(Q39))),0)),0),"")</f>
        <v>1</v>
      </c>
      <c r="AC39" s="17">
        <f t="array" aca="1" ref="AC39" ca="1">IF(H39,W39-AB39,"")</f>
        <v>0</v>
      </c>
      <c r="AD39" s="17">
        <f t="shared" ca="1" si="359"/>
        <v>1</v>
      </c>
      <c r="AE39" s="17" t="b">
        <f t="shared" ca="1" si="360"/>
        <v>0</v>
      </c>
      <c r="AF39" s="17" t="str">
        <f ca="1">IF(AE39,IF($H39,ADDRESS(3,D39+2,4,,"["&amp;wew!$G$7&amp;"]"&amp;_sheetname_dataframe)&amp;":"&amp;ADDRESS(2+ster!$C$14,D39+2,4),""),"")</f>
        <v/>
      </c>
      <c r="AG39" s="17" t="str">
        <f t="shared" ca="1" si="361"/>
        <v/>
      </c>
      <c r="AH39" s="17" t="b">
        <f t="shared" ca="1" si="362"/>
        <v>0</v>
      </c>
      <c r="AI39" s="17" t="str">
        <f ca="1">IF(AH39,IF($H39,ADDRESS(3,D39+3,4,,"["&amp;wew!$G$7&amp;"]"&amp;_sheetname_dataframe)&amp;":"&amp;ADDRESS(2+ster!$C$14,D39+3,4),""),"")</f>
        <v/>
      </c>
      <c r="AJ39" s="17" t="str">
        <f t="shared" ca="1" si="363"/>
        <v/>
      </c>
      <c r="AK39" s="17" t="b">
        <f t="shared" ca="1" si="364"/>
        <v>0</v>
      </c>
      <c r="AL39" s="17" t="b">
        <f t="shared" ca="1" si="365"/>
        <v>0</v>
      </c>
      <c r="AM39" s="17" t="b">
        <f t="shared" ca="1" si="366"/>
        <v>0</v>
      </c>
      <c r="AN39" s="17">
        <f t="shared" ca="1" si="367"/>
        <v>0</v>
      </c>
      <c r="AO39" s="24" t="str">
        <f t="shared" ca="1" si="368"/>
        <v/>
      </c>
      <c r="AP39" s="24" t="str">
        <f t="shared" ca="1" si="369"/>
        <v/>
      </c>
      <c r="AQ39" s="17" t="b">
        <f t="shared" ca="1" si="370"/>
        <v>0</v>
      </c>
      <c r="AR39" s="17" t="b">
        <f t="shared" ca="1" si="371"/>
        <v>1</v>
      </c>
      <c r="AS39" s="17" t="b">
        <f t="shared" ca="1" si="372"/>
        <v>0</v>
      </c>
      <c r="AT39" s="17" t="b">
        <f t="shared" ca="1" si="373"/>
        <v>0</v>
      </c>
      <c r="AU39" s="17" t="b">
        <f t="shared" ca="1" si="374"/>
        <v>1</v>
      </c>
      <c r="AV39" s="17" t="b">
        <f t="shared" ca="1" si="375"/>
        <v>0</v>
      </c>
      <c r="AW39" s="17" t="b">
        <f t="shared" ca="1" si="376"/>
        <v>1</v>
      </c>
      <c r="AX39" s="14" t="b">
        <f t="array" aca="1" ref="AX39" ca="1">IF(H39,N39&gt;0,"")</f>
        <v>1</v>
      </c>
      <c r="AY39" s="17" t="str">
        <f t="shared" ca="1" si="377"/>
        <v>C3:C4</v>
      </c>
      <c r="AZ39" s="17" t="b">
        <f t="array" aca="1" ref="AZ39" ca="1">IF(AY39&lt;&gt;"",SUM(1*ISERROR(MATCH(INDIRECT(AY39),INDIRECT(K39),0)))=0,"")</f>
        <v>1</v>
      </c>
      <c r="BA39" s="17" t="b">
        <f t="shared" ca="1" si="378"/>
        <v>1</v>
      </c>
      <c r="BB39" s="17" t="b">
        <v>0</v>
      </c>
      <c r="BC39" s="17" t="b">
        <f t="shared" ca="1" si="379"/>
        <v>1</v>
      </c>
      <c r="BD39" s="17" t="b">
        <f t="shared" ca="1" si="380"/>
        <v>0</v>
      </c>
      <c r="BE39" s="17" t="b">
        <f t="shared" ca="1" si="381"/>
        <v>0</v>
      </c>
      <c r="BF39" s="17" t="b">
        <f t="shared" ca="1" si="382"/>
        <v>0</v>
      </c>
      <c r="BG39" s="17" t="b">
        <f t="shared" ca="1" si="383"/>
        <v>0</v>
      </c>
      <c r="BH39" s="17" t="b">
        <f t="shared" ca="1" si="384"/>
        <v>1</v>
      </c>
      <c r="BI39" s="17">
        <f t="shared" ca="1" si="385"/>
        <v>2</v>
      </c>
      <c r="BJ39" s="17" t="b">
        <f t="shared" ca="1" si="386"/>
        <v>0</v>
      </c>
      <c r="BK39" s="17" t="str">
        <f t="shared" ca="1" si="387"/>
        <v/>
      </c>
      <c r="BL39" s="17" t="str">
        <f t="shared" ca="1" si="388"/>
        <v/>
      </c>
      <c r="BM39" s="17" t="str">
        <f t="shared" ca="1" si="389"/>
        <v>F</v>
      </c>
      <c r="BN39" s="17" t="str">
        <f t="shared" ca="1" si="390"/>
        <v>F</v>
      </c>
      <c r="BO39" s="17" t="str">
        <f t="shared" ca="1" si="391"/>
        <v>D</v>
      </c>
      <c r="BP39" s="14" t="b">
        <f t="shared" ca="1" si="392"/>
        <v>1</v>
      </c>
      <c r="BQ39" s="35">
        <v>1</v>
      </c>
      <c r="BX39" s="16"/>
      <c r="BY39" s="16"/>
      <c r="BZ39" s="16"/>
      <c r="CA39" s="16"/>
      <c r="CB39" s="16"/>
      <c r="CC39" s="16"/>
      <c r="CD39" s="16"/>
      <c r="CE39" s="16"/>
      <c r="CF39" s="16"/>
      <c r="CN39" s="14">
        <f ca="1">IF(H39,IFERROR(IsVariableNameLegal(O39),0),0)</f>
        <v>0</v>
      </c>
      <c r="CO39" s="14" t="str">
        <f t="array" aca="1" ref="CO39" ca="1">IF(H39,IF(COUNTIF(INDIRECT(wew!$C$13),O39)&gt;1,TRIM(SUBSTITUTE(_xll.MCONCAT(IF((INDIRECT(wew!$C$13)=O39)*(COLUMN(INDIRECT(wew!$C$13))&lt;&gt;D39+1),-1+COLUMN(INDIRECT(wew!$C$13)),"")," "),"  "," ")),""),"")</f>
        <v/>
      </c>
      <c r="CP39" s="14" t="str">
        <f t="array" aca="1" ref="CP39" ca="1">IF(P39&lt;&gt;"",IF(LEN(P39)&gt;150,1,""),"")</f>
        <v/>
      </c>
      <c r="CQ39" s="14" t="str">
        <f t="array" aca="1" ref="CQ39" ca="1">IF(AND(H39,NOT(ster!$J$3)),IF(COUNTIF(INDIRECT(wew!$C$15),P39)&gt;1,TRIM(SUBSTITUTE(_xll.MCONCAT(IF((INDIRECT(wew!$C$15)=P39)*(COLUMN(INDIRECT(wew!$C$15))&lt;&gt;D39+1),-1+COLUMN(INDIRECT(wew!$C$15)),"")," "),"  "," ")),""),"")</f>
        <v/>
      </c>
      <c r="CR39" s="14" t="str">
        <f t="array" aca="1" ref="CR39" ca="1">IF(H39,IF(AND(W39&gt;0,AO39&lt;&gt;""),TRIM(SUBSTITUTE(_xll.MCONCAT(IFERROR(IF(ISNUMBER(INDIRECT(Q39)),IF((INDIRECT(ster!$D$14)&lt;&gt;"")*(INDIRECT(Q39)&lt;AO39),INDIRECT(ster!$D$14) &amp; ": " &amp;  SUBSTITUTE(IF( AV39,IFERROR(TEXT(INDIRECT(Q39),"rrrr-mm-dd") &amp;" (" &amp; INDIRECT(Q39) &amp;")",INDIRECT(Q39)),INDIRECT(Q39))," "," "),""),""),"")," "),"  "," ")),""),"")</f>
        <v/>
      </c>
      <c r="CS39" s="14" t="str">
        <f t="array" aca="1" ref="CS39" ca="1">IF(H39,IF(AND(W39&gt;0,AP39&lt;&gt;""),TRIM(SUBSTITUTE(_xll.MCONCAT(IFERROR(IF(ISNUMBER(INDIRECT(Q39)),IF((INDIRECT(ster!$D$14)&lt;&gt;"")*(INDIRECT(Q39)&gt;AP39),INDIRECT(ster!$D$14) &amp; ": " &amp;  SUBSTITUTE(IF( AV39,IFERROR(TEXT(INDIRECT(Q39),"rrrr-mm-dd")&amp;" (" &amp; INDIRECT(Q39) &amp;")",INDIRECT(Q39)),INDIRECT(Q39))," "," "),""),""),"")," "),"  "," ")),""),"")</f>
        <v/>
      </c>
      <c r="CT39" s="14" t="str">
        <f t="array" aca="1" ref="CT39" ca="1">IF(H39,IF(AND(N39&gt;0,AR39),TRIM(SUBSTITUTE(_xll.MCONCAT(IFERROR(IF(ISNUMBER(INDIRECT(Q39)),IF((INDIRECT(ster!$D$14)&lt;&gt;"")*(IFERROR(0*(MATCH(INDIRECT(Q39),INDIRECT(K39),0)&gt;0),1)),INDIRECT(ster!$D$14) &amp; ": " &amp;  SUBSTITUTE(IF( AV39,IFERROR(TEXT(INDIRECT(Q39),"rrrr-mm-dd")&amp;" (" &amp; INDIRECT(Q39) &amp;")",INDIRECT(Q39)),INDIRECT(Q39))," "," "),""),""),"")," "),"  "," ")),""),"")</f>
        <v/>
      </c>
      <c r="CU39" s="14" t="str">
        <f t="array" aca="1" ref="CU39" ca="1">IF(H39,IF(AND(V39&gt;0),TRIM(SUBSTITUTE(_xll.MCONCAT(IF((INDIRECT(ster!$D$14)&lt;&gt;"")*(IFERROR(0*(INDIRECT(Q39)&lt;&gt;""),1)),INDIRECT(ster!$D$14),"")," "),"  "," ")),""),"")</f>
        <v/>
      </c>
      <c r="CV39" s="14" t="str">
        <f t="array" aca="1" ref="CV39" ca="1">IF(H39,IF(AS39,
TRIM(SUBSTITUTE(_xll.MCONCAT(IF(
   (INDIRECT(ster!$D$14)&lt;&gt;"")*
   ((INDIRECT(Q39)="")+
      NOT(ISNUMBER(INDIRECT(Q39)))*
      NOT(ISERROR(MATCH(INDIRECT(Q39),INDIRECT(K39),0)))
    ),
      INDIRECT(ster!$D$14),
   "")," "),"  "," ")),
""),"")</f>
        <v/>
      </c>
      <c r="CW39" s="14" t="str">
        <f t="array" aca="1" ref="CW39" ca="1">IF(H39,IF(AND(AQ39),TRIM(SUBSTITUTE(_xll.MCONCAT(IFERROR(IF(ISNUMBER(INDIRECT(Q39)),IF((INDIRECT(ster!$D$14)&lt;&gt;"")*(INDIRECT(Q39)&lt;&gt;INT(INDIRECT(Q39))),INDIRECT(ster!$D$14) &amp; ": " &amp; INDIRECT(Q39),""),""),"")," "),"  "," ")),""),"")</f>
        <v/>
      </c>
      <c r="CX39" s="14" t="str">
        <f t="array" aca="1" ref="CX39" ca="1">IF(H39,IF(OR(AU39,AV39),TRIM(SUBSTITUTE(_xll.MCONCAT(IF((INDIRECT(ster!$D$14)&lt;&gt;"")*NOT(ISNUMBER(INDIRECT(Q39))),IF(ISERROR(MATCH(INDIRECT(Q39),INDIRECT(K39),0)),IFERROR(IF(INDIRECT(Q39)&lt;&gt;"",INDIRECT(ster!$D$14) &amp; ": " &amp; SUBSTITUTE(INDIRECT(Q39)," "," "),""),""),""),"")," "),"  "," ")),""),"")</f>
        <v/>
      </c>
      <c r="CY39" s="14" t="str">
        <f t="array" aca="1" ref="CY39" ca="1">IF(H39,IF(AE39,TRIM(SUBSTITUTE(_xll.MCONCAT(IF((INDIRECT(ster!$D$14)&lt;&gt;"")*IFERROR(NOT(INDIRECT(AF39)),FALSE),IF(ISERROR(MATCH(INDIRECT(Q39),INDIRECT(K39),0)),IFERROR(IF(INDIRECT(Q39)&lt;&gt;"",INDIRECT(ster!$D$14)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CZ39" s="14" t="str">
        <f t="array" aca="1" ref="CZ39" ca="1">IF(H39,IF(AH39,TRIM(SUBSTITUTE(_xll.MCONCAT(IF((INDIRECT(ster!$D$14)&lt;&gt;"")*IFERROR(NOT(INDIRECT(AI39)),FALSE),IF(ISERROR(MATCH(INDIRECT(Q39),INDIRECT(K39),0)),IFERROR(IF(INDIRECT(Q39)&lt;&gt;"",INDIRECT(ster!$D$14)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DC39" s="14" t="str">
        <f ca="1">SUBSTITUTE(SUBSTITUTE(SUBSTITUTE(SUBSTITUTE(_xll.MCONCAT(DG39:DS39,"■"),"■■","■"),"■■","■"),"■■","■"),"■■","■")</f>
        <v>■</v>
      </c>
      <c r="DD39" s="14" t="str">
        <f t="shared" ca="1" si="393"/>
        <v/>
      </c>
      <c r="DE39" s="14" t="str">
        <f t="shared" ca="1" si="394"/>
        <v/>
      </c>
      <c r="DF39" s="14" t="str">
        <f t="shared" ca="1" si="395"/>
        <v/>
      </c>
      <c r="DG39" s="14" t="str">
        <f t="shared" ca="1" si="396"/>
        <v/>
      </c>
      <c r="DH39" s="14" t="str">
        <f t="shared" ca="1" si="397"/>
        <v/>
      </c>
      <c r="DI39" s="14" t="str">
        <f t="shared" ca="1" si="398"/>
        <v/>
      </c>
      <c r="DJ39" s="14" t="str">
        <f t="shared" ca="1" si="399"/>
        <v/>
      </c>
      <c r="DK39" s="14" t="str">
        <f t="shared" ca="1" si="400"/>
        <v/>
      </c>
      <c r="DL39" s="14" t="str">
        <f t="shared" ca="1" si="63"/>
        <v/>
      </c>
      <c r="DM39" s="14" t="str">
        <f t="shared" ca="1" si="401"/>
        <v/>
      </c>
      <c r="DN39" s="14" t="str">
        <f t="array" aca="1" ref="DN39" ca="1">IF(CU39&lt;&gt;"","There are errors in the entered values in the following cases: " &amp;SUBSTITUTE(CU39," ",", "),"")</f>
        <v/>
      </c>
      <c r="DO39" s="14" t="str">
        <f t="shared" ca="1" si="402"/>
        <v/>
      </c>
      <c r="DP39" s="14" t="str">
        <f t="shared" ca="1" si="403"/>
        <v/>
      </c>
      <c r="DQ39" s="14" t="str">
        <f t="shared" ca="1" si="404"/>
        <v/>
      </c>
      <c r="DR39" s="14" t="str">
        <f t="shared" ca="1" si="405"/>
        <v/>
      </c>
      <c r="DS39" s="14" t="str">
        <f t="shared" ca="1" si="406"/>
        <v/>
      </c>
      <c r="DZ39" s="14" t="b">
        <f t="shared" ca="1" si="407"/>
        <v>0</v>
      </c>
      <c r="EA39" s="14" t="str">
        <f t="shared" ca="1" si="408"/>
        <v>Thoracic/Abdominal onset (q_16d)</v>
      </c>
      <c r="EB39" s="14" t="str">
        <f t="shared" ca="1" si="409"/>
        <v xml:space="preserve">Values must be limited to predefinied list. </v>
      </c>
      <c r="EC39" s="14" t="str">
        <f t="shared" ca="1" si="410"/>
        <v xml:space="preserve">Thoracic/Abdominal onset (q_16d): Values must be limited to predefinied list. </v>
      </c>
      <c r="ED39" s="14" t="str">
        <f t="shared" ca="1" si="411"/>
        <v/>
      </c>
      <c r="EE39" s="14" t="str">
        <f t="shared" ca="1" si="412"/>
        <v>Values must be limited to predefinied list</v>
      </c>
      <c r="EF39" s="14" t="str">
        <f t="shared" ca="1" si="413"/>
        <v/>
      </c>
      <c r="EG39" s="14" t="str">
        <f t="shared" ca="1" si="414"/>
        <v/>
      </c>
      <c r="EM39" s="14" t="b">
        <f t="shared" ca="1" si="415"/>
        <v>1</v>
      </c>
      <c r="EN39" s="14">
        <f t="shared" ca="1" si="416"/>
        <v>26</v>
      </c>
      <c r="EO39" s="14" t="str">
        <f t="shared" ca="1" si="417"/>
        <v>q_16d</v>
      </c>
      <c r="EP39" s="14" t="str">
        <f t="shared" ca="1" si="418"/>
        <v xml:space="preserve">Thoracic/Abdominal onset (q_16d): Values must be limited to predefinied list. </v>
      </c>
      <c r="EQ39" s="14" t="str">
        <f t="shared" ca="1" si="419"/>
        <v/>
      </c>
    </row>
    <row r="40" spans="2:147" s="14" customFormat="1">
      <c r="B40" s="14" t="str">
        <f t="shared" ca="1" si="346"/>
        <v/>
      </c>
      <c r="C40" s="14">
        <f t="shared" ca="1" si="347"/>
        <v>27</v>
      </c>
      <c r="D40" s="14">
        <f t="shared" si="348"/>
        <v>38</v>
      </c>
      <c r="E40" s="14" t="str">
        <f t="shared" ca="1" si="349"/>
        <v>D</v>
      </c>
      <c r="F40" s="14" t="str">
        <f t="shared" ca="1" si="350"/>
        <v>q_16e</v>
      </c>
      <c r="G40" s="14" t="str">
        <f t="shared" ca="1" si="351"/>
        <v>Respiratory onset</v>
      </c>
      <c r="H40" s="14" t="b">
        <f t="shared" ca="1" si="352"/>
        <v>1</v>
      </c>
      <c r="I40" s="14" t="str">
        <f ca="1">IF($H40,ADDRESS(3,(D40+1)*2-1,4,,"["&amp;wew!$G$7&amp;"]"&amp;_sheetname_labels)&amp;":"&amp;ADDRESS(2+ster!$B$20,(D40+1)*2-1,4),"")</f>
        <v>[DBTemplate.xlsm]labels!BY3:BY61</v>
      </c>
      <c r="J40" s="14">
        <f t="array" aca="1" ref="J40" ca="1">IF(H40,MAX(0,MAX(IF(INDIRECT(I40)&lt;&gt;"",ROW(INDIRECT(I40)),""))-2),"")</f>
        <v>2</v>
      </c>
      <c r="K40" s="14" t="str">
        <f ca="1">IF($H40,IF($J40&gt;0,ADDRESS(3,(D40+1)*2-1,4,,"["&amp;wew!$G$7&amp;"]"&amp;_sheetname_labels)&amp;":"&amp;ADDRESS(2+J40,(D40+1)*2-1,4),""),"")</f>
        <v>[DBTemplate.xlsm]labels!BY3:BY4</v>
      </c>
      <c r="L40" s="14" t="str">
        <f ca="1">IF($H40,IF($J40&gt;0,ADDRESS(3,(D40+1)*2,4,,"["&amp;wew!$G$7&amp;"]"&amp;_sheetname_labels)&amp;":"&amp;ADDRESS(2+J40,(D40+1)*2,4),""),"")</f>
        <v>[DBTemplate.xlsm]labels!BZ3:BZ4</v>
      </c>
      <c r="M40" s="14">
        <f t="shared" ca="1" si="353"/>
        <v>0</v>
      </c>
      <c r="N40" s="14">
        <f t="shared" ca="1" si="354"/>
        <v>2</v>
      </c>
      <c r="O40" s="14" t="str">
        <f t="shared" ca="1" si="355"/>
        <v>q_16e</v>
      </c>
      <c r="P40" s="14" t="str">
        <f t="shared" ca="1" si="356"/>
        <v>Respiratory onset</v>
      </c>
      <c r="Q40" s="14" t="str">
        <f ca="1">IF($BP40,ADDRESS(3,D40+1,4,,"["&amp;wew!$G$7&amp;"]"&amp;_sheetname_dataframe)&amp;":"&amp;ADDRESS(2+ster!$C$14,D40+1,4),"")</f>
        <v>[DBTemplate.xlsm]data_frame!AM3:AM3</v>
      </c>
      <c r="R40" s="14" t="str">
        <f>IF($BP40,IF(MID(_xll.FORMULATEXT(INDEX(INDIRECT(Q40),1)),1,1)="=", _xll.FORMULATEXT(INDEX(INDIRECT(Q40),1),2,TRUE),""),"")</f>
        <v/>
      </c>
      <c r="S40" s="14">
        <f t="array" aca="1" ref="S40" ca="1">IF(H40,SUM(IF((IFERROR(INDIRECT(Q40)&lt;&gt;"",FALSE))*(INDIRECT(ster!$D$14)&lt;&gt;""),1,0)),"")</f>
        <v>1</v>
      </c>
      <c r="T40" s="14">
        <f t="array" aca="1" ref="T40" ca="1">IF(H40,IF(M40&gt;0,SUM(IFERROR(1*(MATCH(INDIRECT(Q40),INDIRECT(K40),0)&gt;0),0)*(INDIRECT(ster!$D$14)&lt;&gt;"")*NOT(ISNUMBER(INDIRECT(Q40)))),0),"")</f>
        <v>0</v>
      </c>
      <c r="U40" s="14">
        <f t="array" aca="1" ref="U40" ca="1">IF(H40,SUM((IFERROR(INDIRECT(Q40)="",FALSE))*(INDIRECT(ster!$D$14)&lt;&gt;"")),"")</f>
        <v>0</v>
      </c>
      <c r="V40" s="14">
        <f t="array" aca="1" ref="V40" ca="1">IF(H40,SUM((IFERROR(INDIRECT(Q40)="#ąś",TRUE))*(INDIRECT(ster!$D$14)&lt;&gt;"")),"")</f>
        <v>0</v>
      </c>
      <c r="W40" s="14">
        <f t="array" aca="1" ref="W40" ca="1">IF(H40,SUM(ISNUMBER(INDIRECT(Q40))*(INDIRECT(ster!$D$14)&lt;&gt;"")),"")</f>
        <v>1</v>
      </c>
      <c r="X40" s="14">
        <f t="array" aca="1" ref="X40" ca="1">IF(AND(H40,W40&gt;0),IF(wew!$B$3,MIN(IF((INDIRECT(ster!$D$14)&lt;&gt;"")*IFERROR(INDIRECT($Q40)&lt;&gt;"",FALSE),IFERROR(INDIRECT($Q40),"X"),"X")),"&lt;włącz podświetlanie wartości&gt;"),"—")</f>
        <v>2</v>
      </c>
      <c r="Y40" s="14">
        <f t="array" aca="1" ref="Y40" ca="1">IF(AND(H40,W40&gt;0),IF(wew!$B$3,MAX(IF((INDIRECT(ster!$D$14)&lt;&gt;"")*IFERROR(INDIRECT($Q40)&lt;&gt;"",FALSE),IFERROR(INDIRECT($Q40),"X"),"X")),"&lt;włącz podświetlanie wartości&gt;"),"—")</f>
        <v>2</v>
      </c>
      <c r="Z40" s="14">
        <f t="shared" ca="1" si="357"/>
        <v>0</v>
      </c>
      <c r="AA40" s="12">
        <f t="shared" ca="1" si="358"/>
        <v>1</v>
      </c>
      <c r="AB40" s="17">
        <f t="array" aca="1" ref="AB40" ca="1">IF(H40,IF(W40&gt;0,SUM((INDIRECT(ster!$D$14)&lt;&gt;"")*IFERROR((INDIRECT(Q40)&lt;&gt;"")*(INDIRECT(Q40)=INT(INDIRECT(Q40))),0)),0),"")</f>
        <v>1</v>
      </c>
      <c r="AC40" s="17">
        <f t="array" aca="1" ref="AC40" ca="1">IF(H40,W40-AB40,"")</f>
        <v>0</v>
      </c>
      <c r="AD40" s="17">
        <f t="shared" ca="1" si="359"/>
        <v>1</v>
      </c>
      <c r="AE40" s="17" t="b">
        <f t="shared" ca="1" si="360"/>
        <v>0</v>
      </c>
      <c r="AF40" s="17" t="str">
        <f ca="1">IF(AE40,IF($H40,ADDRESS(3,D40+2,4,,"["&amp;wew!$G$7&amp;"]"&amp;_sheetname_dataframe)&amp;":"&amp;ADDRESS(2+ster!$C$14,D40+2,4),""),"")</f>
        <v/>
      </c>
      <c r="AG40" s="17" t="str">
        <f t="shared" ca="1" si="361"/>
        <v/>
      </c>
      <c r="AH40" s="17" t="b">
        <f t="shared" ca="1" si="362"/>
        <v>0</v>
      </c>
      <c r="AI40" s="17" t="str">
        <f ca="1">IF(AH40,IF($H40,ADDRESS(3,D40+3,4,,"["&amp;wew!$G$7&amp;"]"&amp;_sheetname_dataframe)&amp;":"&amp;ADDRESS(2+ster!$C$14,D40+3,4),""),"")</f>
        <v/>
      </c>
      <c r="AJ40" s="17" t="str">
        <f t="shared" ca="1" si="363"/>
        <v/>
      </c>
      <c r="AK40" s="17" t="b">
        <f t="shared" ca="1" si="364"/>
        <v>0</v>
      </c>
      <c r="AL40" s="17" t="b">
        <f t="shared" ca="1" si="365"/>
        <v>0</v>
      </c>
      <c r="AM40" s="17" t="b">
        <f t="shared" ca="1" si="366"/>
        <v>0</v>
      </c>
      <c r="AN40" s="17">
        <f t="shared" ca="1" si="367"/>
        <v>0</v>
      </c>
      <c r="AO40" s="24" t="str">
        <f t="shared" ca="1" si="368"/>
        <v/>
      </c>
      <c r="AP40" s="24" t="str">
        <f t="shared" ca="1" si="369"/>
        <v/>
      </c>
      <c r="AQ40" s="17" t="b">
        <f t="shared" ca="1" si="370"/>
        <v>0</v>
      </c>
      <c r="AR40" s="17" t="b">
        <f t="shared" ca="1" si="371"/>
        <v>1</v>
      </c>
      <c r="AS40" s="17" t="b">
        <f t="shared" ca="1" si="372"/>
        <v>0</v>
      </c>
      <c r="AT40" s="17" t="b">
        <f t="shared" ca="1" si="373"/>
        <v>0</v>
      </c>
      <c r="AU40" s="17" t="b">
        <f t="shared" ca="1" si="374"/>
        <v>1</v>
      </c>
      <c r="AV40" s="17" t="b">
        <f t="shared" ca="1" si="375"/>
        <v>0</v>
      </c>
      <c r="AW40" s="17" t="b">
        <f t="shared" ca="1" si="376"/>
        <v>1</v>
      </c>
      <c r="AX40" s="14" t="b">
        <f t="array" aca="1" ref="AX40" ca="1">IF(H40,N40&gt;0,"")</f>
        <v>1</v>
      </c>
      <c r="AY40" s="17" t="str">
        <f t="shared" ca="1" si="377"/>
        <v>C3:C4</v>
      </c>
      <c r="AZ40" s="17" t="b">
        <f t="array" aca="1" ref="AZ40" ca="1">IF(AY40&lt;&gt;"",SUM(1*ISERROR(MATCH(INDIRECT(AY40),INDIRECT(K40),0)))=0,"")</f>
        <v>1</v>
      </c>
      <c r="BA40" s="17" t="b">
        <f t="shared" ca="1" si="378"/>
        <v>1</v>
      </c>
      <c r="BB40" s="17" t="b">
        <v>0</v>
      </c>
      <c r="BC40" s="17" t="b">
        <f t="shared" ca="1" si="379"/>
        <v>1</v>
      </c>
      <c r="BD40" s="17" t="b">
        <f t="shared" ca="1" si="380"/>
        <v>0</v>
      </c>
      <c r="BE40" s="17" t="b">
        <f t="shared" ca="1" si="381"/>
        <v>0</v>
      </c>
      <c r="BF40" s="17" t="b">
        <f t="shared" ca="1" si="382"/>
        <v>0</v>
      </c>
      <c r="BG40" s="17" t="b">
        <f t="shared" ca="1" si="383"/>
        <v>0</v>
      </c>
      <c r="BH40" s="17" t="b">
        <f t="shared" ca="1" si="384"/>
        <v>1</v>
      </c>
      <c r="BI40" s="17">
        <f t="shared" ca="1" si="385"/>
        <v>2</v>
      </c>
      <c r="BJ40" s="17" t="b">
        <f t="shared" ca="1" si="386"/>
        <v>0</v>
      </c>
      <c r="BK40" s="17" t="str">
        <f t="shared" ca="1" si="387"/>
        <v/>
      </c>
      <c r="BL40" s="17" t="str">
        <f t="shared" ca="1" si="388"/>
        <v/>
      </c>
      <c r="BM40" s="17" t="str">
        <f t="shared" ca="1" si="389"/>
        <v>F</v>
      </c>
      <c r="BN40" s="17" t="str">
        <f t="shared" ca="1" si="390"/>
        <v>F</v>
      </c>
      <c r="BO40" s="17" t="str">
        <f t="shared" ca="1" si="391"/>
        <v>D</v>
      </c>
      <c r="BP40" s="14" t="b">
        <f t="shared" ca="1" si="392"/>
        <v>1</v>
      </c>
      <c r="BQ40" s="35">
        <v>1</v>
      </c>
      <c r="BX40" s="16"/>
      <c r="BY40" s="16"/>
      <c r="BZ40" s="16"/>
      <c r="CA40" s="16"/>
      <c r="CB40" s="16"/>
      <c r="CC40" s="16"/>
      <c r="CD40" s="16"/>
      <c r="CE40" s="16"/>
      <c r="CF40" s="16"/>
      <c r="CN40" s="14">
        <f ca="1">IF(H40,IFERROR(IsVariableNameLegal(O40),0),0)</f>
        <v>0</v>
      </c>
      <c r="CO40" s="14" t="str">
        <f t="array" aca="1" ref="CO40" ca="1">IF(H40,IF(COUNTIF(INDIRECT(wew!$C$13),O40)&gt;1,TRIM(SUBSTITUTE(_xll.MCONCAT(IF((INDIRECT(wew!$C$13)=O40)*(COLUMN(INDIRECT(wew!$C$13))&lt;&gt;D40+1),-1+COLUMN(INDIRECT(wew!$C$13)),"")," "),"  "," ")),""),"")</f>
        <v/>
      </c>
      <c r="CP40" s="14" t="str">
        <f t="array" aca="1" ref="CP40" ca="1">IF(P40&lt;&gt;"",IF(LEN(P40)&gt;150,1,""),"")</f>
        <v/>
      </c>
      <c r="CQ40" s="14" t="str">
        <f t="array" aca="1" ref="CQ40" ca="1">IF(AND(H40,NOT(ster!$J$3)),IF(COUNTIF(INDIRECT(wew!$C$15),P40)&gt;1,TRIM(SUBSTITUTE(_xll.MCONCAT(IF((INDIRECT(wew!$C$15)=P40)*(COLUMN(INDIRECT(wew!$C$15))&lt;&gt;D40+1),-1+COLUMN(INDIRECT(wew!$C$15)),"")," "),"  "," ")),""),"")</f>
        <v/>
      </c>
      <c r="CR40" s="14" t="str">
        <f t="array" aca="1" ref="CR40" ca="1">IF(H40,IF(AND(W40&gt;0,AO40&lt;&gt;""),TRIM(SUBSTITUTE(_xll.MCONCAT(IFERROR(IF(ISNUMBER(INDIRECT(Q40)),IF((INDIRECT(ster!$D$14)&lt;&gt;"")*(INDIRECT(Q40)&lt;AO40),INDIRECT(ster!$D$14) &amp; ": " &amp;  SUBSTITUTE(IF( AV40,IFERROR(TEXT(INDIRECT(Q40),"rrrr-mm-dd") &amp;" (" &amp; INDIRECT(Q40) &amp;")",INDIRECT(Q40)),INDIRECT(Q40))," "," "),""),""),"")," "),"  "," ")),""),"")</f>
        <v/>
      </c>
      <c r="CS40" s="14" t="str">
        <f t="array" aca="1" ref="CS40" ca="1">IF(H40,IF(AND(W40&gt;0,AP40&lt;&gt;""),TRIM(SUBSTITUTE(_xll.MCONCAT(IFERROR(IF(ISNUMBER(INDIRECT(Q40)),IF((INDIRECT(ster!$D$14)&lt;&gt;"")*(INDIRECT(Q40)&gt;AP40),INDIRECT(ster!$D$14) &amp; ": " &amp;  SUBSTITUTE(IF( AV40,IFERROR(TEXT(INDIRECT(Q40),"rrrr-mm-dd")&amp;" (" &amp; INDIRECT(Q40) &amp;")",INDIRECT(Q40)),INDIRECT(Q40))," "," "),""),""),"")," "),"  "," ")),""),"")</f>
        <v/>
      </c>
      <c r="CT40" s="14" t="str">
        <f t="array" aca="1" ref="CT40" ca="1">IF(H40,IF(AND(N40&gt;0,AR40),TRIM(SUBSTITUTE(_xll.MCONCAT(IFERROR(IF(ISNUMBER(INDIRECT(Q40)),IF((INDIRECT(ster!$D$14)&lt;&gt;"")*(IFERROR(0*(MATCH(INDIRECT(Q40),INDIRECT(K40),0)&gt;0),1)),INDIRECT(ster!$D$14) &amp; ": " &amp;  SUBSTITUTE(IF( AV40,IFERROR(TEXT(INDIRECT(Q40),"rrrr-mm-dd")&amp;" (" &amp; INDIRECT(Q40) &amp;")",INDIRECT(Q40)),INDIRECT(Q40))," "," "),""),""),"")," "),"  "," ")),""),"")</f>
        <v/>
      </c>
      <c r="CU40" s="14" t="str">
        <f t="array" aca="1" ref="CU40" ca="1">IF(H40,IF(AND(V40&gt;0),TRIM(SUBSTITUTE(_xll.MCONCAT(IF((INDIRECT(ster!$D$14)&lt;&gt;"")*(IFERROR(0*(INDIRECT(Q40)&lt;&gt;""),1)),INDIRECT(ster!$D$14),"")," "),"  "," ")),""),"")</f>
        <v/>
      </c>
      <c r="CV40" s="14" t="str">
        <f t="array" aca="1" ref="CV40" ca="1">IF(H40,IF(AS40,
TRIM(SUBSTITUTE(_xll.MCONCAT(IF(
   (INDIRECT(ster!$D$14)&lt;&gt;"")*
   ((INDIRECT(Q40)="")+
      NOT(ISNUMBER(INDIRECT(Q40)))*
      NOT(ISERROR(MATCH(INDIRECT(Q40),INDIRECT(K40),0)))
    ),
      INDIRECT(ster!$D$14),
   "")," "),"  "," ")),
""),"")</f>
        <v/>
      </c>
      <c r="CW40" s="14" t="str">
        <f t="array" aca="1" ref="CW40" ca="1">IF(H40,IF(AND(AQ40),TRIM(SUBSTITUTE(_xll.MCONCAT(IFERROR(IF(ISNUMBER(INDIRECT(Q40)),IF((INDIRECT(ster!$D$14)&lt;&gt;"")*(INDIRECT(Q40)&lt;&gt;INT(INDIRECT(Q40))),INDIRECT(ster!$D$14) &amp; ": " &amp; INDIRECT(Q40),""),""),"")," "),"  "," ")),""),"")</f>
        <v/>
      </c>
      <c r="CX40" s="14" t="str">
        <f t="array" aca="1" ref="CX40" ca="1">IF(H40,IF(OR(AU40,AV40),TRIM(SUBSTITUTE(_xll.MCONCAT(IF((INDIRECT(ster!$D$14)&lt;&gt;"")*NOT(ISNUMBER(INDIRECT(Q40))),IF(ISERROR(MATCH(INDIRECT(Q40),INDIRECT(K40),0)),IFERROR(IF(INDIRECT(Q40)&lt;&gt;"",INDIRECT(ster!$D$14) &amp; ": " &amp; SUBSTITUTE(INDIRECT(Q40)," "," "),""),""),""),"")," "),"  "," ")),""),"")</f>
        <v/>
      </c>
      <c r="CY40" s="14" t="str">
        <f t="array" aca="1" ref="CY40" ca="1">IF(H40,IF(AE40,TRIM(SUBSTITUTE(_xll.MCONCAT(IF((INDIRECT(ster!$D$14)&lt;&gt;"")*IFERROR(NOT(INDIRECT(AF40)),FALSE),IF(ISERROR(MATCH(INDIRECT(Q40),INDIRECT(K40),0)),IFERROR(IF(INDIRECT(Q40)&lt;&gt;"",INDIRECT(ster!$D$14)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CZ40" s="14" t="str">
        <f t="array" aca="1" ref="CZ40" ca="1">IF(H40,IF(AH40,TRIM(SUBSTITUTE(_xll.MCONCAT(IF((INDIRECT(ster!$D$14)&lt;&gt;"")*IFERROR(NOT(INDIRECT(AI40)),FALSE),IF(ISERROR(MATCH(INDIRECT(Q40),INDIRECT(K40),0)),IFERROR(IF(INDIRECT(Q40)&lt;&gt;"",INDIRECT(ster!$D$14)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DC40" s="14" t="str">
        <f ca="1">SUBSTITUTE(SUBSTITUTE(SUBSTITUTE(SUBSTITUTE(_xll.MCONCAT(DG40:DS40,"■"),"■■","■"),"■■","■"),"■■","■"),"■■","■")</f>
        <v>■</v>
      </c>
      <c r="DD40" s="14" t="str">
        <f t="shared" ca="1" si="393"/>
        <v/>
      </c>
      <c r="DE40" s="14" t="str">
        <f t="shared" ca="1" si="394"/>
        <v/>
      </c>
      <c r="DF40" s="14" t="str">
        <f t="shared" ca="1" si="395"/>
        <v/>
      </c>
      <c r="DG40" s="14" t="str">
        <f t="shared" ca="1" si="396"/>
        <v/>
      </c>
      <c r="DH40" s="14" t="str">
        <f t="shared" ca="1" si="397"/>
        <v/>
      </c>
      <c r="DI40" s="14" t="str">
        <f t="shared" ca="1" si="398"/>
        <v/>
      </c>
      <c r="DJ40" s="14" t="str">
        <f t="shared" ca="1" si="399"/>
        <v/>
      </c>
      <c r="DK40" s="14" t="str">
        <f t="shared" ca="1" si="400"/>
        <v/>
      </c>
      <c r="DL40" s="14" t="str">
        <f t="shared" ca="1" si="63"/>
        <v/>
      </c>
      <c r="DM40" s="14" t="str">
        <f t="shared" ca="1" si="401"/>
        <v/>
      </c>
      <c r="DN40" s="14" t="str">
        <f t="array" aca="1" ref="DN40" ca="1">IF(CU40&lt;&gt;"","There are errors in the entered values in the following cases: " &amp;SUBSTITUTE(CU40," ",", "),"")</f>
        <v/>
      </c>
      <c r="DO40" s="14" t="str">
        <f t="shared" ca="1" si="402"/>
        <v/>
      </c>
      <c r="DP40" s="14" t="str">
        <f t="shared" ca="1" si="403"/>
        <v/>
      </c>
      <c r="DQ40" s="14" t="str">
        <f t="shared" ca="1" si="404"/>
        <v/>
      </c>
      <c r="DR40" s="14" t="str">
        <f t="shared" ca="1" si="405"/>
        <v/>
      </c>
      <c r="DS40" s="14" t="str">
        <f t="shared" ca="1" si="406"/>
        <v/>
      </c>
      <c r="DZ40" s="14" t="b">
        <f t="shared" ca="1" si="407"/>
        <v>0</v>
      </c>
      <c r="EA40" s="14" t="str">
        <f t="shared" ca="1" si="408"/>
        <v>Respiratory onset (q_16e)</v>
      </c>
      <c r="EB40" s="14" t="str">
        <f t="shared" ca="1" si="409"/>
        <v xml:space="preserve">Values must be limited to predefinied list. </v>
      </c>
      <c r="EC40" s="14" t="str">
        <f t="shared" ca="1" si="410"/>
        <v xml:space="preserve">Respiratory onset (q_16e): Values must be limited to predefinied list. </v>
      </c>
      <c r="ED40" s="14" t="str">
        <f t="shared" ca="1" si="411"/>
        <v/>
      </c>
      <c r="EE40" s="14" t="str">
        <f t="shared" ca="1" si="412"/>
        <v>Values must be limited to predefinied list</v>
      </c>
      <c r="EF40" s="14" t="str">
        <f t="shared" ca="1" si="413"/>
        <v/>
      </c>
      <c r="EG40" s="14" t="str">
        <f t="shared" ca="1" si="414"/>
        <v/>
      </c>
      <c r="EM40" s="14" t="b">
        <f t="shared" ca="1" si="415"/>
        <v>1</v>
      </c>
      <c r="EN40" s="14">
        <f t="shared" ca="1" si="416"/>
        <v>27</v>
      </c>
      <c r="EO40" s="14" t="str">
        <f t="shared" ca="1" si="417"/>
        <v>q_16e</v>
      </c>
      <c r="EP40" s="14" t="str">
        <f t="shared" ca="1" si="418"/>
        <v xml:space="preserve">Respiratory onset (q_16e): Values must be limited to predefinied list. </v>
      </c>
      <c r="EQ40" s="14" t="str">
        <f t="shared" ca="1" si="419"/>
        <v/>
      </c>
    </row>
    <row r="41" spans="2:147" s="14" customFormat="1">
      <c r="B41" s="14" t="str">
        <f t="shared" ca="1" si="346"/>
        <v/>
      </c>
      <c r="C41" s="14">
        <f t="shared" ca="1" si="347"/>
        <v>28</v>
      </c>
      <c r="D41" s="14">
        <f t="shared" si="348"/>
        <v>39</v>
      </c>
      <c r="E41" s="14" t="str">
        <f t="shared" ca="1" si="349"/>
        <v>D</v>
      </c>
      <c r="F41" s="14" t="str">
        <f t="shared" ca="1" si="350"/>
        <v>q_16f</v>
      </c>
      <c r="G41" s="14" t="str">
        <f t="shared" ca="1" si="351"/>
        <v>Dyscognition onset</v>
      </c>
      <c r="H41" s="14" t="b">
        <f t="shared" ca="1" si="352"/>
        <v>1</v>
      </c>
      <c r="I41" s="14" t="str">
        <f ca="1">IF($H41,ADDRESS(3,(D41+1)*2-1,4,,"["&amp;wew!$G$7&amp;"]"&amp;_sheetname_labels)&amp;":"&amp;ADDRESS(2+ster!$B$20,(D41+1)*2-1,4),"")</f>
        <v>[DBTemplate.xlsm]labels!CA3:CA61</v>
      </c>
      <c r="J41" s="14">
        <f t="array" aca="1" ref="J41" ca="1">IF(H41,MAX(0,MAX(IF(INDIRECT(I41)&lt;&gt;"",ROW(INDIRECT(I41)),""))-2),"")</f>
        <v>2</v>
      </c>
      <c r="K41" s="14" t="str">
        <f ca="1">IF($H41,IF($J41&gt;0,ADDRESS(3,(D41+1)*2-1,4,,"["&amp;wew!$G$7&amp;"]"&amp;_sheetname_labels)&amp;":"&amp;ADDRESS(2+J41,(D41+1)*2-1,4),""),"")</f>
        <v>[DBTemplate.xlsm]labels!CA3:CA4</v>
      </c>
      <c r="L41" s="14" t="str">
        <f ca="1">IF($H41,IF($J41&gt;0,ADDRESS(3,(D41+1)*2,4,,"["&amp;wew!$G$7&amp;"]"&amp;_sheetname_labels)&amp;":"&amp;ADDRESS(2+J41,(D41+1)*2,4),""),"")</f>
        <v>[DBTemplate.xlsm]labels!CB3:CB4</v>
      </c>
      <c r="M41" s="14">
        <f t="shared" ca="1" si="353"/>
        <v>0</v>
      </c>
      <c r="N41" s="14">
        <f t="shared" ca="1" si="354"/>
        <v>2</v>
      </c>
      <c r="O41" s="14" t="str">
        <f t="shared" ca="1" si="355"/>
        <v>q_16f</v>
      </c>
      <c r="P41" s="14" t="str">
        <f t="shared" ca="1" si="356"/>
        <v>Dyscognition onset</v>
      </c>
      <c r="Q41" s="14" t="str">
        <f ca="1">IF($BP41,ADDRESS(3,D41+1,4,,"["&amp;wew!$G$7&amp;"]"&amp;_sheetname_dataframe)&amp;":"&amp;ADDRESS(2+ster!$C$14,D41+1,4),"")</f>
        <v>[DBTemplate.xlsm]data_frame!AN3:AN3</v>
      </c>
      <c r="R41" s="14" t="str">
        <f>IF($BP41,IF(MID(_xll.FORMULATEXT(INDEX(INDIRECT(Q41),1)),1,1)="=", _xll.FORMULATEXT(INDEX(INDIRECT(Q41),1),2,TRUE),""),"")</f>
        <v/>
      </c>
      <c r="S41" s="14">
        <f t="array" aca="1" ref="S41" ca="1">IF(H41,SUM(IF((IFERROR(INDIRECT(Q41)&lt;&gt;"",FALSE))*(INDIRECT(ster!$D$14)&lt;&gt;""),1,0)),"")</f>
        <v>1</v>
      </c>
      <c r="T41" s="14">
        <f t="array" aca="1" ref="T41" ca="1">IF(H41,IF(M41&gt;0,SUM(IFERROR(1*(MATCH(INDIRECT(Q41),INDIRECT(K41),0)&gt;0),0)*(INDIRECT(ster!$D$14)&lt;&gt;"")*NOT(ISNUMBER(INDIRECT(Q41)))),0),"")</f>
        <v>0</v>
      </c>
      <c r="U41" s="14">
        <f t="array" aca="1" ref="U41" ca="1">IF(H41,SUM((IFERROR(INDIRECT(Q41)="",FALSE))*(INDIRECT(ster!$D$14)&lt;&gt;"")),"")</f>
        <v>0</v>
      </c>
      <c r="V41" s="14">
        <f t="array" aca="1" ref="V41" ca="1">IF(H41,SUM((IFERROR(INDIRECT(Q41)="#ąś",TRUE))*(INDIRECT(ster!$D$14)&lt;&gt;"")),"")</f>
        <v>0</v>
      </c>
      <c r="W41" s="14">
        <f t="array" aca="1" ref="W41" ca="1">IF(H41,SUM(ISNUMBER(INDIRECT(Q41))*(INDIRECT(ster!$D$14)&lt;&gt;"")),"")</f>
        <v>1</v>
      </c>
      <c r="X41" s="14">
        <f t="array" aca="1" ref="X41" ca="1">IF(AND(H41,W41&gt;0),IF(wew!$B$3,MIN(IF((INDIRECT(ster!$D$14)&lt;&gt;"")*IFERROR(INDIRECT($Q41)&lt;&gt;"",FALSE),IFERROR(INDIRECT($Q41),"X"),"X")),"&lt;włącz podświetlanie wartości&gt;"),"—")</f>
        <v>2</v>
      </c>
      <c r="Y41" s="14">
        <f t="array" aca="1" ref="Y41" ca="1">IF(AND(H41,W41&gt;0),IF(wew!$B$3,MAX(IF((INDIRECT(ster!$D$14)&lt;&gt;"")*IFERROR(INDIRECT($Q41)&lt;&gt;"",FALSE),IFERROR(INDIRECT($Q41),"X"),"X")),"&lt;włącz podświetlanie wartości&gt;"),"—")</f>
        <v>2</v>
      </c>
      <c r="Z41" s="14">
        <f t="shared" ca="1" si="357"/>
        <v>0</v>
      </c>
      <c r="AA41" s="12">
        <f t="shared" ca="1" si="358"/>
        <v>1</v>
      </c>
      <c r="AB41" s="17">
        <f t="array" aca="1" ref="AB41" ca="1">IF(H41,IF(W41&gt;0,SUM((INDIRECT(ster!$D$14)&lt;&gt;"")*IFERROR((INDIRECT(Q41)&lt;&gt;"")*(INDIRECT(Q41)=INT(INDIRECT(Q41))),0)),0),"")</f>
        <v>1</v>
      </c>
      <c r="AC41" s="17">
        <f t="array" aca="1" ref="AC41" ca="1">IF(H41,W41-AB41,"")</f>
        <v>0</v>
      </c>
      <c r="AD41" s="17">
        <f t="shared" ca="1" si="359"/>
        <v>1</v>
      </c>
      <c r="AE41" s="17" t="b">
        <f t="shared" ca="1" si="360"/>
        <v>0</v>
      </c>
      <c r="AF41" s="17" t="str">
        <f ca="1">IF(AE41,IF($H41,ADDRESS(3,D41+2,4,,"["&amp;wew!$G$7&amp;"]"&amp;_sheetname_dataframe)&amp;":"&amp;ADDRESS(2+ster!$C$14,D41+2,4),""),"")</f>
        <v/>
      </c>
      <c r="AG41" s="17" t="str">
        <f t="shared" ca="1" si="361"/>
        <v/>
      </c>
      <c r="AH41" s="17" t="b">
        <f t="shared" ca="1" si="362"/>
        <v>0</v>
      </c>
      <c r="AI41" s="17" t="str">
        <f ca="1">IF(AH41,IF($H41,ADDRESS(3,D41+3,4,,"["&amp;wew!$G$7&amp;"]"&amp;_sheetname_dataframe)&amp;":"&amp;ADDRESS(2+ster!$C$14,D41+3,4),""),"")</f>
        <v/>
      </c>
      <c r="AJ41" s="17" t="str">
        <f t="shared" ca="1" si="363"/>
        <v/>
      </c>
      <c r="AK41" s="17" t="b">
        <f t="shared" ca="1" si="364"/>
        <v>0</v>
      </c>
      <c r="AL41" s="17" t="b">
        <f t="shared" ca="1" si="365"/>
        <v>0</v>
      </c>
      <c r="AM41" s="17" t="b">
        <f t="shared" ca="1" si="366"/>
        <v>0</v>
      </c>
      <c r="AN41" s="17">
        <f t="shared" ca="1" si="367"/>
        <v>0</v>
      </c>
      <c r="AO41" s="24" t="str">
        <f t="shared" ca="1" si="368"/>
        <v/>
      </c>
      <c r="AP41" s="24" t="str">
        <f t="shared" ca="1" si="369"/>
        <v/>
      </c>
      <c r="AQ41" s="17" t="b">
        <f t="shared" ca="1" si="370"/>
        <v>0</v>
      </c>
      <c r="AR41" s="17" t="b">
        <f t="shared" ca="1" si="371"/>
        <v>1</v>
      </c>
      <c r="AS41" s="17" t="b">
        <f t="shared" ca="1" si="372"/>
        <v>0</v>
      </c>
      <c r="AT41" s="17" t="b">
        <f t="shared" ca="1" si="373"/>
        <v>0</v>
      </c>
      <c r="AU41" s="17" t="b">
        <f t="shared" ca="1" si="374"/>
        <v>1</v>
      </c>
      <c r="AV41" s="17" t="b">
        <f t="shared" ca="1" si="375"/>
        <v>0</v>
      </c>
      <c r="AW41" s="17" t="b">
        <f t="shared" ca="1" si="376"/>
        <v>1</v>
      </c>
      <c r="AX41" s="14" t="b">
        <f t="array" aca="1" ref="AX41" ca="1">IF(H41,N41&gt;0,"")</f>
        <v>1</v>
      </c>
      <c r="AY41" s="17" t="str">
        <f t="shared" ca="1" si="377"/>
        <v>C3:C4</v>
      </c>
      <c r="AZ41" s="17" t="b">
        <f t="array" aca="1" ref="AZ41" ca="1">IF(AY41&lt;&gt;"",SUM(1*ISERROR(MATCH(INDIRECT(AY41),INDIRECT(K41),0)))=0,"")</f>
        <v>1</v>
      </c>
      <c r="BA41" s="17" t="b">
        <f t="shared" ca="1" si="378"/>
        <v>1</v>
      </c>
      <c r="BB41" s="17" t="b">
        <v>0</v>
      </c>
      <c r="BC41" s="17" t="b">
        <f t="shared" ca="1" si="379"/>
        <v>1</v>
      </c>
      <c r="BD41" s="17" t="b">
        <f t="shared" ca="1" si="380"/>
        <v>0</v>
      </c>
      <c r="BE41" s="17" t="b">
        <f t="shared" ca="1" si="381"/>
        <v>0</v>
      </c>
      <c r="BF41" s="17" t="b">
        <f t="shared" ca="1" si="382"/>
        <v>0</v>
      </c>
      <c r="BG41" s="17" t="b">
        <f t="shared" ca="1" si="383"/>
        <v>0</v>
      </c>
      <c r="BH41" s="17" t="b">
        <f t="shared" ca="1" si="384"/>
        <v>1</v>
      </c>
      <c r="BI41" s="17">
        <f t="shared" ca="1" si="385"/>
        <v>2</v>
      </c>
      <c r="BJ41" s="17" t="b">
        <f t="shared" ca="1" si="386"/>
        <v>0</v>
      </c>
      <c r="BK41" s="17" t="str">
        <f t="shared" ca="1" si="387"/>
        <v/>
      </c>
      <c r="BL41" s="17" t="str">
        <f t="shared" ca="1" si="388"/>
        <v/>
      </c>
      <c r="BM41" s="17" t="str">
        <f t="shared" ca="1" si="389"/>
        <v>F</v>
      </c>
      <c r="BN41" s="17" t="str">
        <f t="shared" ca="1" si="390"/>
        <v>F</v>
      </c>
      <c r="BO41" s="17" t="str">
        <f t="shared" ca="1" si="391"/>
        <v>D</v>
      </c>
      <c r="BP41" s="14" t="b">
        <f t="shared" ca="1" si="392"/>
        <v>1</v>
      </c>
      <c r="BQ41" s="35">
        <v>1</v>
      </c>
      <c r="BX41" s="16"/>
      <c r="BY41" s="16"/>
      <c r="BZ41" s="16"/>
      <c r="CA41" s="16"/>
      <c r="CB41" s="16"/>
      <c r="CC41" s="16"/>
      <c r="CD41" s="16"/>
      <c r="CE41" s="16"/>
      <c r="CF41" s="16"/>
      <c r="CN41" s="14">
        <f ca="1">IF(H41,IFERROR(IsVariableNameLegal(O41),0),0)</f>
        <v>0</v>
      </c>
      <c r="CO41" s="14" t="str">
        <f t="array" aca="1" ref="CO41" ca="1">IF(H41,IF(COUNTIF(INDIRECT(wew!$C$13),O41)&gt;1,TRIM(SUBSTITUTE(_xll.MCONCAT(IF((INDIRECT(wew!$C$13)=O41)*(COLUMN(INDIRECT(wew!$C$13))&lt;&gt;D41+1),-1+COLUMN(INDIRECT(wew!$C$13)),"")," "),"  "," ")),""),"")</f>
        <v/>
      </c>
      <c r="CP41" s="14" t="str">
        <f t="array" aca="1" ref="CP41" ca="1">IF(P41&lt;&gt;"",IF(LEN(P41)&gt;150,1,""),"")</f>
        <v/>
      </c>
      <c r="CQ41" s="14" t="str">
        <f t="array" aca="1" ref="CQ41" ca="1">IF(AND(H41,NOT(ster!$J$3)),IF(COUNTIF(INDIRECT(wew!$C$15),P41)&gt;1,TRIM(SUBSTITUTE(_xll.MCONCAT(IF((INDIRECT(wew!$C$15)=P41)*(COLUMN(INDIRECT(wew!$C$15))&lt;&gt;D41+1),-1+COLUMN(INDIRECT(wew!$C$15)),"")," "),"  "," ")),""),"")</f>
        <v/>
      </c>
      <c r="CR41" s="14" t="str">
        <f t="array" aca="1" ref="CR41" ca="1">IF(H41,IF(AND(W41&gt;0,AO41&lt;&gt;""),TRIM(SUBSTITUTE(_xll.MCONCAT(IFERROR(IF(ISNUMBER(INDIRECT(Q41)),IF((INDIRECT(ster!$D$14)&lt;&gt;"")*(INDIRECT(Q41)&lt;AO41),INDIRECT(ster!$D$14) &amp; ": " &amp;  SUBSTITUTE(IF( AV41,IFERROR(TEXT(INDIRECT(Q41),"rrrr-mm-dd") &amp;" (" &amp; INDIRECT(Q41) &amp;")",INDIRECT(Q41)),INDIRECT(Q41))," "," "),""),""),"")," "),"  "," ")),""),"")</f>
        <v/>
      </c>
      <c r="CS41" s="14" t="str">
        <f t="array" aca="1" ref="CS41" ca="1">IF(H41,IF(AND(W41&gt;0,AP41&lt;&gt;""),TRIM(SUBSTITUTE(_xll.MCONCAT(IFERROR(IF(ISNUMBER(INDIRECT(Q41)),IF((INDIRECT(ster!$D$14)&lt;&gt;"")*(INDIRECT(Q41)&gt;AP41),INDIRECT(ster!$D$14) &amp; ": " &amp;  SUBSTITUTE(IF( AV41,IFERROR(TEXT(INDIRECT(Q41),"rrrr-mm-dd")&amp;" (" &amp; INDIRECT(Q41) &amp;")",INDIRECT(Q41)),INDIRECT(Q41))," "," "),""),""),"")," "),"  "," ")),""),"")</f>
        <v/>
      </c>
      <c r="CT41" s="14" t="str">
        <f t="array" aca="1" ref="CT41" ca="1">IF(H41,IF(AND(N41&gt;0,AR41),TRIM(SUBSTITUTE(_xll.MCONCAT(IFERROR(IF(ISNUMBER(INDIRECT(Q41)),IF((INDIRECT(ster!$D$14)&lt;&gt;"")*(IFERROR(0*(MATCH(INDIRECT(Q41),INDIRECT(K41),0)&gt;0),1)),INDIRECT(ster!$D$14) &amp; ": " &amp;  SUBSTITUTE(IF( AV41,IFERROR(TEXT(INDIRECT(Q41),"rrrr-mm-dd")&amp;" (" &amp; INDIRECT(Q41) &amp;")",INDIRECT(Q41)),INDIRECT(Q41))," "," "),""),""),"")," "),"  "," ")),""),"")</f>
        <v/>
      </c>
      <c r="CU41" s="14" t="str">
        <f t="array" aca="1" ref="CU41" ca="1">IF(H41,IF(AND(V41&gt;0),TRIM(SUBSTITUTE(_xll.MCONCAT(IF((INDIRECT(ster!$D$14)&lt;&gt;"")*(IFERROR(0*(INDIRECT(Q41)&lt;&gt;""),1)),INDIRECT(ster!$D$14),"")," "),"  "," ")),""),"")</f>
        <v/>
      </c>
      <c r="CV41" s="14" t="str">
        <f t="array" aca="1" ref="CV41" ca="1">IF(H41,IF(AS41,
TRIM(SUBSTITUTE(_xll.MCONCAT(IF(
   (INDIRECT(ster!$D$14)&lt;&gt;"")*
   ((INDIRECT(Q41)="")+
      NOT(ISNUMBER(INDIRECT(Q41)))*
      NOT(ISERROR(MATCH(INDIRECT(Q41),INDIRECT(K41),0)))
    ),
      INDIRECT(ster!$D$14),
   "")," "),"  "," ")),
""),"")</f>
        <v/>
      </c>
      <c r="CW41" s="14" t="str">
        <f t="array" aca="1" ref="CW41" ca="1">IF(H41,IF(AND(AQ41),TRIM(SUBSTITUTE(_xll.MCONCAT(IFERROR(IF(ISNUMBER(INDIRECT(Q41)),IF((INDIRECT(ster!$D$14)&lt;&gt;"")*(INDIRECT(Q41)&lt;&gt;INT(INDIRECT(Q41))),INDIRECT(ster!$D$14) &amp; ": " &amp; INDIRECT(Q41),""),""),"")," "),"  "," ")),""),"")</f>
        <v/>
      </c>
      <c r="CX41" s="14" t="str">
        <f t="array" aca="1" ref="CX41" ca="1">IF(H41,IF(OR(AU41,AV41),TRIM(SUBSTITUTE(_xll.MCONCAT(IF((INDIRECT(ster!$D$14)&lt;&gt;"")*NOT(ISNUMBER(INDIRECT(Q41))),IF(ISERROR(MATCH(INDIRECT(Q41),INDIRECT(K41),0)),IFERROR(IF(INDIRECT(Q41)&lt;&gt;"",INDIRECT(ster!$D$14) &amp; ": " &amp; SUBSTITUTE(INDIRECT(Q41)," "," "),""),""),""),"")," "),"  "," ")),""),"")</f>
        <v/>
      </c>
      <c r="CY41" s="14" t="str">
        <f t="array" aca="1" ref="CY41" ca="1">IF(H41,IF(AE41,TRIM(SUBSTITUTE(_xll.MCONCAT(IF((INDIRECT(ster!$D$14)&lt;&gt;"")*IFERROR(NOT(INDIRECT(AF41)),FALSE),IF(ISERROR(MATCH(INDIRECT(Q41),INDIRECT(K41),0)),IFERROR(IF(INDIRECT(Q41)&lt;&gt;"",INDIRECT(ster!$D$14)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CZ41" s="14" t="str">
        <f t="array" aca="1" ref="CZ41" ca="1">IF(H41,IF(AH41,TRIM(SUBSTITUTE(_xll.MCONCAT(IF((INDIRECT(ster!$D$14)&lt;&gt;"")*IFERROR(NOT(INDIRECT(AI41)),FALSE),IF(ISERROR(MATCH(INDIRECT(Q41),INDIRECT(K41),0)),IFERROR(IF(INDIRECT(Q41)&lt;&gt;"",INDIRECT(ster!$D$14)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DC41" s="14" t="str">
        <f ca="1">SUBSTITUTE(SUBSTITUTE(SUBSTITUTE(SUBSTITUTE(_xll.MCONCAT(DG41:DS41,"■"),"■■","■"),"■■","■"),"■■","■"),"■■","■")</f>
        <v>■</v>
      </c>
      <c r="DD41" s="14" t="str">
        <f t="shared" ca="1" si="393"/>
        <v/>
      </c>
      <c r="DE41" s="14" t="str">
        <f t="shared" ca="1" si="394"/>
        <v/>
      </c>
      <c r="DF41" s="14" t="str">
        <f t="shared" ca="1" si="395"/>
        <v/>
      </c>
      <c r="DG41" s="14" t="str">
        <f t="shared" ca="1" si="396"/>
        <v/>
      </c>
      <c r="DH41" s="14" t="str">
        <f t="shared" ca="1" si="397"/>
        <v/>
      </c>
      <c r="DI41" s="14" t="str">
        <f t="shared" ca="1" si="398"/>
        <v/>
      </c>
      <c r="DJ41" s="14" t="str">
        <f t="shared" ca="1" si="399"/>
        <v/>
      </c>
      <c r="DK41" s="14" t="str">
        <f t="shared" ca="1" si="400"/>
        <v/>
      </c>
      <c r="DL41" s="14" t="str">
        <f t="shared" ca="1" si="63"/>
        <v/>
      </c>
      <c r="DM41" s="14" t="str">
        <f t="shared" ca="1" si="401"/>
        <v/>
      </c>
      <c r="DN41" s="14" t="str">
        <f t="array" aca="1" ref="DN41" ca="1">IF(CU41&lt;&gt;"","There are errors in the entered values in the following cases: " &amp;SUBSTITUTE(CU41," ",", "),"")</f>
        <v/>
      </c>
      <c r="DO41" s="14" t="str">
        <f t="shared" ca="1" si="402"/>
        <v/>
      </c>
      <c r="DP41" s="14" t="str">
        <f t="shared" ca="1" si="403"/>
        <v/>
      </c>
      <c r="DQ41" s="14" t="str">
        <f t="shared" ca="1" si="404"/>
        <v/>
      </c>
      <c r="DR41" s="14" t="str">
        <f t="shared" ca="1" si="405"/>
        <v/>
      </c>
      <c r="DS41" s="14" t="str">
        <f t="shared" ca="1" si="406"/>
        <v/>
      </c>
      <c r="DZ41" s="14" t="b">
        <f t="shared" ca="1" si="407"/>
        <v>0</v>
      </c>
      <c r="EA41" s="14" t="str">
        <f t="shared" ca="1" si="408"/>
        <v>Dyscognition onset (q_16f)</v>
      </c>
      <c r="EB41" s="14" t="str">
        <f t="shared" ca="1" si="409"/>
        <v xml:space="preserve">Values must be limited to predefinied list. </v>
      </c>
      <c r="EC41" s="14" t="str">
        <f t="shared" ca="1" si="410"/>
        <v xml:space="preserve">Dyscognition onset (q_16f): Values must be limited to predefinied list. </v>
      </c>
      <c r="ED41" s="14" t="str">
        <f t="shared" ca="1" si="411"/>
        <v/>
      </c>
      <c r="EE41" s="14" t="str">
        <f t="shared" ca="1" si="412"/>
        <v>Values must be limited to predefinied list</v>
      </c>
      <c r="EF41" s="14" t="str">
        <f t="shared" ca="1" si="413"/>
        <v/>
      </c>
      <c r="EG41" s="14" t="str">
        <f t="shared" ca="1" si="414"/>
        <v/>
      </c>
      <c r="EM41" s="14" t="b">
        <f t="shared" ca="1" si="415"/>
        <v>1</v>
      </c>
      <c r="EN41" s="14">
        <f t="shared" ca="1" si="416"/>
        <v>28</v>
      </c>
      <c r="EO41" s="14" t="str">
        <f t="shared" ca="1" si="417"/>
        <v>q_16f</v>
      </c>
      <c r="EP41" s="14" t="str">
        <f t="shared" ca="1" si="418"/>
        <v xml:space="preserve">Dyscognition onset (q_16f): Values must be limited to predefinied list. </v>
      </c>
      <c r="EQ41" s="14" t="str">
        <f t="shared" ca="1" si="419"/>
        <v/>
      </c>
    </row>
    <row r="42" spans="2:147" s="14" customFormat="1">
      <c r="B42" s="14" t="str">
        <f t="shared" ca="1" si="346"/>
        <v/>
      </c>
      <c r="C42" s="14">
        <f t="shared" ca="1" si="347"/>
        <v>29</v>
      </c>
      <c r="D42" s="14">
        <f t="shared" si="348"/>
        <v>40</v>
      </c>
      <c r="E42" s="14" t="str">
        <f t="shared" ca="1" si="349"/>
        <v>D</v>
      </c>
      <c r="F42" s="14" t="str">
        <f t="shared" ca="1" si="350"/>
        <v>q_16g</v>
      </c>
      <c r="G42" s="14" t="str">
        <f t="shared" ca="1" si="351"/>
        <v>Generalized onset</v>
      </c>
      <c r="H42" s="14" t="b">
        <f t="shared" ca="1" si="352"/>
        <v>1</v>
      </c>
      <c r="I42" s="14" t="str">
        <f ca="1">IF($H42,ADDRESS(3,(D42+1)*2-1,4,,"["&amp;wew!$G$7&amp;"]"&amp;_sheetname_labels)&amp;":"&amp;ADDRESS(2+ster!$B$20,(D42+1)*2-1,4),"")</f>
        <v>[DBTemplate.xlsm]labels!CC3:CC61</v>
      </c>
      <c r="J42" s="14">
        <f t="array" aca="1" ref="J42" ca="1">IF(H42,MAX(0,MAX(IF(INDIRECT(I42)&lt;&gt;"",ROW(INDIRECT(I42)),""))-2),"")</f>
        <v>2</v>
      </c>
      <c r="K42" s="14" t="str">
        <f ca="1">IF($H42,IF($J42&gt;0,ADDRESS(3,(D42+1)*2-1,4,,"["&amp;wew!$G$7&amp;"]"&amp;_sheetname_labels)&amp;":"&amp;ADDRESS(2+J42,(D42+1)*2-1,4),""),"")</f>
        <v>[DBTemplate.xlsm]labels!CC3:CC4</v>
      </c>
      <c r="L42" s="14" t="str">
        <f ca="1">IF($H42,IF($J42&gt;0,ADDRESS(3,(D42+1)*2,4,,"["&amp;wew!$G$7&amp;"]"&amp;_sheetname_labels)&amp;":"&amp;ADDRESS(2+J42,(D42+1)*2,4),""),"")</f>
        <v>[DBTemplate.xlsm]labels!CD3:CD4</v>
      </c>
      <c r="M42" s="14">
        <f t="shared" ca="1" si="353"/>
        <v>0</v>
      </c>
      <c r="N42" s="14">
        <f t="shared" ca="1" si="354"/>
        <v>2</v>
      </c>
      <c r="O42" s="14" t="str">
        <f t="shared" ca="1" si="355"/>
        <v>q_16g</v>
      </c>
      <c r="P42" s="14" t="str">
        <f t="shared" ca="1" si="356"/>
        <v>Generalized onset</v>
      </c>
      <c r="Q42" s="14" t="str">
        <f ca="1">IF($BP42,ADDRESS(3,D42+1,4,,"["&amp;wew!$G$7&amp;"]"&amp;_sheetname_dataframe)&amp;":"&amp;ADDRESS(2+ster!$C$14,D42+1,4),"")</f>
        <v>[DBTemplate.xlsm]data_frame!AO3:AO3</v>
      </c>
      <c r="R42" s="14" t="str">
        <f>IF($BP42,IF(MID(_xll.FORMULATEXT(INDEX(INDIRECT(Q42),1)),1,1)="=", _xll.FORMULATEXT(INDEX(INDIRECT(Q42),1),2,TRUE),""),"")</f>
        <v>=IF(COUNTIF(RC[-6]:RC[-1],1)=6,2,1)</v>
      </c>
      <c r="S42" s="14">
        <f t="array" aca="1" ref="S42" ca="1">IF(H42,SUM(IF((IFERROR(INDIRECT(Q42)&lt;&gt;"",FALSE))*(INDIRECT(ster!$D$14)&lt;&gt;""),1,0)),"")</f>
        <v>1</v>
      </c>
      <c r="T42" s="14">
        <f t="array" aca="1" ref="T42" ca="1">IF(H42,IF(M42&gt;0,SUM(IFERROR(1*(MATCH(INDIRECT(Q42),INDIRECT(K42),0)&gt;0),0)*(INDIRECT(ster!$D$14)&lt;&gt;"")*NOT(ISNUMBER(INDIRECT(Q42)))),0),"")</f>
        <v>0</v>
      </c>
      <c r="U42" s="14">
        <f t="array" aca="1" ref="U42" ca="1">IF(H42,SUM((IFERROR(INDIRECT(Q42)="",FALSE))*(INDIRECT(ster!$D$14)&lt;&gt;"")),"")</f>
        <v>0</v>
      </c>
      <c r="V42" s="14">
        <f t="array" aca="1" ref="V42" ca="1">IF(H42,SUM((IFERROR(INDIRECT(Q42)="#ąś",TRUE))*(INDIRECT(ster!$D$14)&lt;&gt;"")),"")</f>
        <v>0</v>
      </c>
      <c r="W42" s="14">
        <f t="array" aca="1" ref="W42" ca="1">IF(H42,SUM(ISNUMBER(INDIRECT(Q42))*(INDIRECT(ster!$D$14)&lt;&gt;"")),"")</f>
        <v>1</v>
      </c>
      <c r="X42" s="14">
        <f t="array" aca="1" ref="X42" ca="1">IF(AND(H42,W42&gt;0),IF(wew!$B$3,MIN(IF((INDIRECT(ster!$D$14)&lt;&gt;"")*IFERROR(INDIRECT($Q42)&lt;&gt;"",FALSE),IFERROR(INDIRECT($Q42),"X"),"X")),"&lt;włącz podświetlanie wartości&gt;"),"—")</f>
        <v>1</v>
      </c>
      <c r="Y42" s="14">
        <f t="array" aca="1" ref="Y42" ca="1">IF(AND(H42,W42&gt;0),IF(wew!$B$3,MAX(IF((INDIRECT(ster!$D$14)&lt;&gt;"")*IFERROR(INDIRECT($Q42)&lt;&gt;"",FALSE),IFERROR(INDIRECT($Q42),"X"),"X")),"&lt;włącz podświetlanie wartości&gt;"),"—")</f>
        <v>1</v>
      </c>
      <c r="Z42" s="14">
        <f t="shared" ca="1" si="357"/>
        <v>0</v>
      </c>
      <c r="AA42" s="12">
        <f t="shared" ca="1" si="358"/>
        <v>1</v>
      </c>
      <c r="AB42" s="17">
        <f t="array" aca="1" ref="AB42" ca="1">IF(H42,IF(W42&gt;0,SUM((INDIRECT(ster!$D$14)&lt;&gt;"")*IFERROR((INDIRECT(Q42)&lt;&gt;"")*(INDIRECT(Q42)=INT(INDIRECT(Q42))),0)),0),"")</f>
        <v>1</v>
      </c>
      <c r="AC42" s="17">
        <f t="array" aca="1" ref="AC42" ca="1">IF(H42,W42-AB42,"")</f>
        <v>0</v>
      </c>
      <c r="AD42" s="17">
        <f t="shared" ca="1" si="359"/>
        <v>1</v>
      </c>
      <c r="AE42" s="17" t="b">
        <f t="shared" ca="1" si="360"/>
        <v>0</v>
      </c>
      <c r="AF42" s="17" t="str">
        <f ca="1">IF(AE42,IF($H42,ADDRESS(3,D42+2,4,,"["&amp;wew!$G$7&amp;"]"&amp;_sheetname_dataframe)&amp;":"&amp;ADDRESS(2+ster!$C$14,D42+2,4),""),"")</f>
        <v/>
      </c>
      <c r="AG42" s="17" t="str">
        <f t="shared" ca="1" si="361"/>
        <v/>
      </c>
      <c r="AH42" s="17" t="b">
        <f t="shared" ca="1" si="362"/>
        <v>0</v>
      </c>
      <c r="AI42" s="17" t="str">
        <f ca="1">IF(AH42,IF($H42,ADDRESS(3,D42+3,4,,"["&amp;wew!$G$7&amp;"]"&amp;_sheetname_dataframe)&amp;":"&amp;ADDRESS(2+ster!$C$14,D42+3,4),""),"")</f>
        <v/>
      </c>
      <c r="AJ42" s="17" t="str">
        <f t="shared" ca="1" si="363"/>
        <v/>
      </c>
      <c r="AK42" s="17" t="b">
        <f t="shared" ca="1" si="364"/>
        <v>0</v>
      </c>
      <c r="AL42" s="17" t="b">
        <f t="shared" ca="1" si="365"/>
        <v>0</v>
      </c>
      <c r="AM42" s="17" t="b">
        <f t="shared" ca="1" si="366"/>
        <v>0</v>
      </c>
      <c r="AN42" s="17">
        <f t="shared" ca="1" si="367"/>
        <v>0</v>
      </c>
      <c r="AO42" s="24" t="str">
        <f t="shared" ca="1" si="368"/>
        <v/>
      </c>
      <c r="AP42" s="24" t="str">
        <f t="shared" ca="1" si="369"/>
        <v/>
      </c>
      <c r="AQ42" s="17" t="b">
        <f t="shared" ca="1" si="370"/>
        <v>0</v>
      </c>
      <c r="AR42" s="17" t="b">
        <f t="shared" ca="1" si="371"/>
        <v>1</v>
      </c>
      <c r="AS42" s="17" t="b">
        <f t="shared" ca="1" si="372"/>
        <v>0</v>
      </c>
      <c r="AT42" s="17" t="b">
        <f t="shared" ca="1" si="373"/>
        <v>0</v>
      </c>
      <c r="AU42" s="17" t="b">
        <f t="shared" ca="1" si="374"/>
        <v>1</v>
      </c>
      <c r="AV42" s="17" t="b">
        <f t="shared" ca="1" si="375"/>
        <v>0</v>
      </c>
      <c r="AW42" s="17" t="b">
        <f t="shared" ca="1" si="376"/>
        <v>1</v>
      </c>
      <c r="AX42" s="14" t="b">
        <f t="array" aca="1" ref="AX42" ca="1">IF(H42,N42&gt;0,"")</f>
        <v>1</v>
      </c>
      <c r="AY42" s="17" t="str">
        <f t="shared" ca="1" si="377"/>
        <v>C3:C4</v>
      </c>
      <c r="AZ42" s="17" t="b">
        <f t="array" aca="1" ref="AZ42" ca="1">IF(AY42&lt;&gt;"",SUM(1*ISERROR(MATCH(INDIRECT(AY42),INDIRECT(K42),0)))=0,"")</f>
        <v>1</v>
      </c>
      <c r="BA42" s="17" t="b">
        <f t="shared" ca="1" si="378"/>
        <v>1</v>
      </c>
      <c r="BB42" s="17" t="b">
        <v>0</v>
      </c>
      <c r="BC42" s="17" t="b">
        <f t="shared" ca="1" si="379"/>
        <v>1</v>
      </c>
      <c r="BD42" s="17" t="b">
        <f t="shared" ca="1" si="380"/>
        <v>0</v>
      </c>
      <c r="BE42" s="17" t="b">
        <f t="shared" ca="1" si="381"/>
        <v>0</v>
      </c>
      <c r="BF42" s="17" t="b">
        <f t="shared" ca="1" si="382"/>
        <v>0</v>
      </c>
      <c r="BG42" s="17" t="b">
        <f t="shared" ca="1" si="383"/>
        <v>0</v>
      </c>
      <c r="BH42" s="17" t="b">
        <f t="shared" ca="1" si="384"/>
        <v>1</v>
      </c>
      <c r="BI42" s="17">
        <f t="shared" ca="1" si="385"/>
        <v>2</v>
      </c>
      <c r="BJ42" s="17" t="b">
        <f t="shared" ca="1" si="386"/>
        <v>0</v>
      </c>
      <c r="BK42" s="17" t="str">
        <f t="shared" ca="1" si="387"/>
        <v/>
      </c>
      <c r="BL42" s="17" t="str">
        <f t="shared" ca="1" si="388"/>
        <v/>
      </c>
      <c r="BM42" s="17" t="str">
        <f t="shared" ca="1" si="389"/>
        <v>F</v>
      </c>
      <c r="BN42" s="17" t="str">
        <f t="shared" ca="1" si="390"/>
        <v>F</v>
      </c>
      <c r="BO42" s="17" t="str">
        <f t="shared" ca="1" si="391"/>
        <v>D</v>
      </c>
      <c r="BP42" s="14" t="b">
        <f t="shared" ca="1" si="392"/>
        <v>1</v>
      </c>
      <c r="BQ42" s="35">
        <v>1</v>
      </c>
      <c r="BX42" s="16"/>
      <c r="BY42" s="16"/>
      <c r="BZ42" s="16"/>
      <c r="CA42" s="16"/>
      <c r="CB42" s="16"/>
      <c r="CC42" s="16"/>
      <c r="CD42" s="16"/>
      <c r="CE42" s="16"/>
      <c r="CF42" s="16"/>
      <c r="CN42" s="14">
        <f ca="1">IF(H42,IFERROR(IsVariableNameLegal(O42),0),0)</f>
        <v>0</v>
      </c>
      <c r="CO42" s="14" t="str">
        <f t="array" aca="1" ref="CO42" ca="1">IF(H42,IF(COUNTIF(INDIRECT(wew!$C$13),O42)&gt;1,TRIM(SUBSTITUTE(_xll.MCONCAT(IF((INDIRECT(wew!$C$13)=O42)*(COLUMN(INDIRECT(wew!$C$13))&lt;&gt;D42+1),-1+COLUMN(INDIRECT(wew!$C$13)),"")," "),"  "," ")),""),"")</f>
        <v/>
      </c>
      <c r="CP42" s="14" t="str">
        <f t="array" aca="1" ref="CP42" ca="1">IF(P42&lt;&gt;"",IF(LEN(P42)&gt;150,1,""),"")</f>
        <v/>
      </c>
      <c r="CQ42" s="14" t="str">
        <f t="array" aca="1" ref="CQ42" ca="1">IF(AND(H42,NOT(ster!$J$3)),IF(COUNTIF(INDIRECT(wew!$C$15),P42)&gt;1,TRIM(SUBSTITUTE(_xll.MCONCAT(IF((INDIRECT(wew!$C$15)=P42)*(COLUMN(INDIRECT(wew!$C$15))&lt;&gt;D42+1),-1+COLUMN(INDIRECT(wew!$C$15)),"")," "),"  "," ")),""),"")</f>
        <v/>
      </c>
      <c r="CR42" s="14" t="str">
        <f t="array" aca="1" ref="CR42" ca="1">IF(H42,IF(AND(W42&gt;0,AO42&lt;&gt;""),TRIM(SUBSTITUTE(_xll.MCONCAT(IFERROR(IF(ISNUMBER(INDIRECT(Q42)),IF((INDIRECT(ster!$D$14)&lt;&gt;"")*(INDIRECT(Q42)&lt;AO42),INDIRECT(ster!$D$14) &amp; ": " &amp;  SUBSTITUTE(IF( AV42,IFERROR(TEXT(INDIRECT(Q42),"rrrr-mm-dd") &amp;" (" &amp; INDIRECT(Q42) &amp;")",INDIRECT(Q42)),INDIRECT(Q42))," "," "),""),""),"")," "),"  "," ")),""),"")</f>
        <v/>
      </c>
      <c r="CS42" s="14" t="str">
        <f t="array" aca="1" ref="CS42" ca="1">IF(H42,IF(AND(W42&gt;0,AP42&lt;&gt;""),TRIM(SUBSTITUTE(_xll.MCONCAT(IFERROR(IF(ISNUMBER(INDIRECT(Q42)),IF((INDIRECT(ster!$D$14)&lt;&gt;"")*(INDIRECT(Q42)&gt;AP42),INDIRECT(ster!$D$14) &amp; ": " &amp;  SUBSTITUTE(IF( AV42,IFERROR(TEXT(INDIRECT(Q42),"rrrr-mm-dd")&amp;" (" &amp; INDIRECT(Q42) &amp;")",INDIRECT(Q42)),INDIRECT(Q42))," "," "),""),""),"")," "),"  "," ")),""),"")</f>
        <v/>
      </c>
      <c r="CT42" s="14" t="str">
        <f t="array" aca="1" ref="CT42" ca="1">IF(H42,IF(AND(N42&gt;0,AR42),TRIM(SUBSTITUTE(_xll.MCONCAT(IFERROR(IF(ISNUMBER(INDIRECT(Q42)),IF((INDIRECT(ster!$D$14)&lt;&gt;"")*(IFERROR(0*(MATCH(INDIRECT(Q42),INDIRECT(K42),0)&gt;0),1)),INDIRECT(ster!$D$14) &amp; ": " &amp;  SUBSTITUTE(IF( AV42,IFERROR(TEXT(INDIRECT(Q42),"rrrr-mm-dd")&amp;" (" &amp; INDIRECT(Q42) &amp;")",INDIRECT(Q42)),INDIRECT(Q42))," "," "),""),""),"")," "),"  "," ")),""),"")</f>
        <v/>
      </c>
      <c r="CU42" s="14" t="str">
        <f t="array" aca="1" ref="CU42" ca="1">IF(H42,IF(AND(V42&gt;0),TRIM(SUBSTITUTE(_xll.MCONCAT(IF((INDIRECT(ster!$D$14)&lt;&gt;"")*(IFERROR(0*(INDIRECT(Q42)&lt;&gt;""),1)),INDIRECT(ster!$D$14),"")," "),"  "," ")),""),"")</f>
        <v/>
      </c>
      <c r="CV42" s="14" t="str">
        <f t="array" aca="1" ref="CV42" ca="1">IF(H42,IF(AS42,
TRIM(SUBSTITUTE(_xll.MCONCAT(IF(
   (INDIRECT(ster!$D$14)&lt;&gt;"")*
   ((INDIRECT(Q42)="")+
      NOT(ISNUMBER(INDIRECT(Q42)))*
      NOT(ISERROR(MATCH(INDIRECT(Q42),INDIRECT(K42),0)))
    ),
      INDIRECT(ster!$D$14),
   "")," "),"  "," ")),
""),"")</f>
        <v/>
      </c>
      <c r="CW42" s="14" t="str">
        <f t="array" aca="1" ref="CW42" ca="1">IF(H42,IF(AND(AQ42),TRIM(SUBSTITUTE(_xll.MCONCAT(IFERROR(IF(ISNUMBER(INDIRECT(Q42)),IF((INDIRECT(ster!$D$14)&lt;&gt;"")*(INDIRECT(Q42)&lt;&gt;INT(INDIRECT(Q42))),INDIRECT(ster!$D$14) &amp; ": " &amp; INDIRECT(Q42),""),""),"")," "),"  "," ")),""),"")</f>
        <v/>
      </c>
      <c r="CX42" s="14" t="str">
        <f t="array" aca="1" ref="CX42" ca="1">IF(H42,IF(OR(AU42,AV42),TRIM(SUBSTITUTE(_xll.MCONCAT(IF((INDIRECT(ster!$D$14)&lt;&gt;"")*NOT(ISNUMBER(INDIRECT(Q42))),IF(ISERROR(MATCH(INDIRECT(Q42),INDIRECT(K42),0)),IFERROR(IF(INDIRECT(Q42)&lt;&gt;"",INDIRECT(ster!$D$14) &amp; ": " &amp; SUBSTITUTE(INDIRECT(Q42)," "," "),""),""),""),"")," "),"  "," ")),""),"")</f>
        <v/>
      </c>
      <c r="CY42" s="14" t="str">
        <f t="array" aca="1" ref="CY42" ca="1">IF(H42,IF(AE42,TRIM(SUBSTITUTE(_xll.MCONCAT(IF((INDIRECT(ster!$D$14)&lt;&gt;"")*IFERROR(NOT(INDIRECT(AF42)),FALSE),IF(ISERROR(MATCH(INDIRECT(Q42),INDIRECT(K42),0)),IFERROR(IF(INDIRECT(Q42)&lt;&gt;"",INDIRECT(ster!$D$14)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CZ42" s="14" t="str">
        <f t="array" aca="1" ref="CZ42" ca="1">IF(H42,IF(AH42,TRIM(SUBSTITUTE(_xll.MCONCAT(IF((INDIRECT(ster!$D$14)&lt;&gt;"")*IFERROR(NOT(INDIRECT(AI42)),FALSE),IF(ISERROR(MATCH(INDIRECT(Q42),INDIRECT(K42),0)),IFERROR(IF(INDIRECT(Q42)&lt;&gt;"",INDIRECT(ster!$D$14)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DC42" s="14" t="str">
        <f ca="1">SUBSTITUTE(SUBSTITUTE(SUBSTITUTE(SUBSTITUTE(_xll.MCONCAT(DG42:DS42,"■"),"■■","■"),"■■","■"),"■■","■"),"■■","■")</f>
        <v>■</v>
      </c>
      <c r="DD42" s="14" t="str">
        <f t="shared" ca="1" si="393"/>
        <v/>
      </c>
      <c r="DE42" s="14" t="str">
        <f t="shared" ca="1" si="394"/>
        <v/>
      </c>
      <c r="DF42" s="14" t="str">
        <f t="shared" ca="1" si="395"/>
        <v/>
      </c>
      <c r="DG42" s="14" t="str">
        <f t="shared" ca="1" si="396"/>
        <v/>
      </c>
      <c r="DH42" s="14" t="str">
        <f t="shared" ca="1" si="397"/>
        <v/>
      </c>
      <c r="DI42" s="14" t="str">
        <f t="shared" ca="1" si="398"/>
        <v/>
      </c>
      <c r="DJ42" s="14" t="str">
        <f t="shared" ca="1" si="399"/>
        <v/>
      </c>
      <c r="DK42" s="14" t="str">
        <f t="shared" ca="1" si="400"/>
        <v/>
      </c>
      <c r="DL42" s="14" t="str">
        <f t="shared" ca="1" si="63"/>
        <v/>
      </c>
      <c r="DM42" s="14" t="str">
        <f t="shared" ca="1" si="401"/>
        <v/>
      </c>
      <c r="DN42" s="14" t="str">
        <f t="array" aca="1" ref="DN42" ca="1">IF(CU42&lt;&gt;"","There are errors in the entered values in the following cases: " &amp;SUBSTITUTE(CU42," ",", "),"")</f>
        <v/>
      </c>
      <c r="DO42" s="14" t="str">
        <f t="shared" ca="1" si="402"/>
        <v/>
      </c>
      <c r="DP42" s="14" t="str">
        <f t="shared" ca="1" si="403"/>
        <v/>
      </c>
      <c r="DQ42" s="14" t="str">
        <f t="shared" ca="1" si="404"/>
        <v/>
      </c>
      <c r="DR42" s="14" t="str">
        <f t="shared" ca="1" si="405"/>
        <v/>
      </c>
      <c r="DS42" s="14" t="str">
        <f t="shared" ca="1" si="406"/>
        <v/>
      </c>
      <c r="DZ42" s="14" t="b">
        <f t="shared" ca="1" si="407"/>
        <v>0</v>
      </c>
      <c r="EA42" s="14" t="str">
        <f t="shared" ca="1" si="408"/>
        <v>Generalized onset (q_16g)</v>
      </c>
      <c r="EB42" s="14" t="str">
        <f t="shared" ca="1" si="409"/>
        <v xml:space="preserve">Values must be limited to predefinied list. </v>
      </c>
      <c r="EC42" s="14" t="str">
        <f t="shared" ca="1" si="410"/>
        <v xml:space="preserve">Generalized onset (q_16g): Values must be limited to predefinied list. </v>
      </c>
      <c r="ED42" s="14" t="str">
        <f t="shared" ca="1" si="411"/>
        <v/>
      </c>
      <c r="EE42" s="14" t="str">
        <f t="shared" ca="1" si="412"/>
        <v>Values must be limited to predefinied list</v>
      </c>
      <c r="EF42" s="14" t="str">
        <f t="shared" ca="1" si="413"/>
        <v/>
      </c>
      <c r="EG42" s="14" t="str">
        <f t="shared" ca="1" si="414"/>
        <v/>
      </c>
      <c r="EM42" s="14" t="b">
        <f t="shared" ca="1" si="415"/>
        <v>1</v>
      </c>
      <c r="EN42" s="14">
        <f t="shared" ca="1" si="416"/>
        <v>29</v>
      </c>
      <c r="EO42" s="14" t="str">
        <f t="shared" ca="1" si="417"/>
        <v>q_16g</v>
      </c>
      <c r="EP42" s="14" t="str">
        <f t="shared" ca="1" si="418"/>
        <v xml:space="preserve">Generalized onset (q_16g): Values must be limited to predefinied list. </v>
      </c>
      <c r="EQ42" s="14" t="str">
        <f t="shared" ca="1" si="419"/>
        <v/>
      </c>
    </row>
    <row r="43" spans="2:147" s="14" customFormat="1">
      <c r="B43" s="14" t="str">
        <f t="shared" ca="1" si="346"/>
        <v/>
      </c>
      <c r="C43" s="14">
        <f t="shared" ca="1" si="347"/>
        <v>30</v>
      </c>
      <c r="D43" s="14">
        <f t="shared" si="348"/>
        <v>41</v>
      </c>
      <c r="E43" s="14" t="str">
        <f t="shared" ca="1" si="349"/>
        <v>N</v>
      </c>
      <c r="F43" s="14" t="str">
        <f t="shared" ca="1" si="350"/>
        <v>q_17</v>
      </c>
      <c r="G43" s="14" t="str">
        <f t="shared" ca="1" si="351"/>
        <v>UMN vs LMN manifestation at onset</v>
      </c>
      <c r="H43" s="14" t="b">
        <f t="shared" ca="1" si="352"/>
        <v>1</v>
      </c>
      <c r="I43" s="14" t="str">
        <f ca="1">IF($H43,ADDRESS(3,(D43+1)*2-1,4,,"["&amp;wew!$G$7&amp;"]"&amp;_sheetname_labels)&amp;":"&amp;ADDRESS(2+ster!$B$20,(D43+1)*2-1,4),"")</f>
        <v>[DBTemplate.xlsm]labels!CE3:CE61</v>
      </c>
      <c r="J43" s="14">
        <f t="array" aca="1" ref="J43" ca="1">IF(H43,MAX(0,MAX(IF(INDIRECT(I43)&lt;&gt;"",ROW(INDIRECT(I43)),""))-2),"")</f>
        <v>4</v>
      </c>
      <c r="K43" s="14" t="str">
        <f ca="1">IF($H43,IF($J43&gt;0,ADDRESS(3,(D43+1)*2-1,4,,"["&amp;wew!$G$7&amp;"]"&amp;_sheetname_labels)&amp;":"&amp;ADDRESS(2+J43,(D43+1)*2-1,4),""),"")</f>
        <v>[DBTemplate.xlsm]labels!CE3:CE6</v>
      </c>
      <c r="L43" s="14" t="str">
        <f ca="1">IF($H43,IF($J43&gt;0,ADDRESS(3,(D43+1)*2,4,,"["&amp;wew!$G$7&amp;"]"&amp;_sheetname_labels)&amp;":"&amp;ADDRESS(2+J43,(D43+1)*2,4),""),"")</f>
        <v>[DBTemplate.xlsm]labels!CF3:CF6</v>
      </c>
      <c r="M43" s="14">
        <f t="shared" ca="1" si="353"/>
        <v>0</v>
      </c>
      <c r="N43" s="14">
        <f t="shared" ca="1" si="354"/>
        <v>4</v>
      </c>
      <c r="O43" s="14" t="str">
        <f t="shared" ca="1" si="355"/>
        <v>q_17</v>
      </c>
      <c r="P43" s="14" t="str">
        <f t="shared" ca="1" si="356"/>
        <v>UMN vs LMN manifestation at onset</v>
      </c>
      <c r="Q43" s="14" t="str">
        <f ca="1">IF($BP43,ADDRESS(3,D43+1,4,,"["&amp;wew!$G$7&amp;"]"&amp;_sheetname_dataframe)&amp;":"&amp;ADDRESS(2+ster!$C$14,D43+1,4),"")</f>
        <v>[DBTemplate.xlsm]data_frame!AP3:AP3</v>
      </c>
      <c r="R43" s="14" t="str">
        <f>IF($BP43,IF(MID(_xll.FORMULATEXT(INDEX(INDIRECT(Q43),1)),1,1)="=", _xll.FORMULATEXT(INDEX(INDIRECT(Q43),1),2,TRUE),""),"")</f>
        <v/>
      </c>
      <c r="S43" s="14">
        <f t="array" aca="1" ref="S43" ca="1">IF(H43,SUM(IF((IFERROR(INDIRECT(Q43)&lt;&gt;"",FALSE))*(INDIRECT(ster!$D$14)&lt;&gt;""),1,0)),"")</f>
        <v>1</v>
      </c>
      <c r="T43" s="14">
        <f t="array" aca="1" ref="T43" ca="1">IF(H43,IF(M43&gt;0,SUM(IFERROR(1*(MATCH(INDIRECT(Q43),INDIRECT(K43),0)&gt;0),0)*(INDIRECT(ster!$D$14)&lt;&gt;"")*NOT(ISNUMBER(INDIRECT(Q43)))),0),"")</f>
        <v>0</v>
      </c>
      <c r="U43" s="14">
        <f t="array" aca="1" ref="U43" ca="1">IF(H43,SUM((IFERROR(INDIRECT(Q43)="",FALSE))*(INDIRECT(ster!$D$14)&lt;&gt;"")),"")</f>
        <v>0</v>
      </c>
      <c r="V43" s="14">
        <f t="array" aca="1" ref="V43" ca="1">IF(H43,SUM((IFERROR(INDIRECT(Q43)="#ąś",TRUE))*(INDIRECT(ster!$D$14)&lt;&gt;"")),"")</f>
        <v>0</v>
      </c>
      <c r="W43" s="14">
        <f t="array" aca="1" ref="W43" ca="1">IF(H43,SUM(ISNUMBER(INDIRECT(Q43))*(INDIRECT(ster!$D$14)&lt;&gt;"")),"")</f>
        <v>1</v>
      </c>
      <c r="X43" s="14">
        <f t="array" aca="1" ref="X43" ca="1">IF(AND(H43,W43&gt;0),IF(wew!$B$3,MIN(IF((INDIRECT(ster!$D$14)&lt;&gt;"")*IFERROR(INDIRECT($Q43)&lt;&gt;"",FALSE),IFERROR(INDIRECT($Q43),"X"),"X")),"&lt;włącz podświetlanie wartości&gt;"),"—")</f>
        <v>2</v>
      </c>
      <c r="Y43" s="14">
        <f t="array" aca="1" ref="Y43" ca="1">IF(AND(H43,W43&gt;0),IF(wew!$B$3,MAX(IF((INDIRECT(ster!$D$14)&lt;&gt;"")*IFERROR(INDIRECT($Q43)&lt;&gt;"",FALSE),IFERROR(INDIRECT($Q43),"X"),"X")),"&lt;włącz podświetlanie wartości&gt;"),"—")</f>
        <v>2</v>
      </c>
      <c r="Z43" s="14">
        <f t="shared" ca="1" si="357"/>
        <v>0</v>
      </c>
      <c r="AA43" s="12">
        <f t="shared" ca="1" si="358"/>
        <v>1</v>
      </c>
      <c r="AB43" s="17">
        <f t="array" aca="1" ref="AB43" ca="1">IF(H43,IF(W43&gt;0,SUM((INDIRECT(ster!$D$14)&lt;&gt;"")*IFERROR((INDIRECT(Q43)&lt;&gt;"")*(INDIRECT(Q43)=INT(INDIRECT(Q43))),0)),0),"")</f>
        <v>1</v>
      </c>
      <c r="AC43" s="17">
        <f t="array" aca="1" ref="AC43" ca="1">IF(H43,W43-AB43,"")</f>
        <v>0</v>
      </c>
      <c r="AD43" s="17">
        <f t="shared" ca="1" si="359"/>
        <v>1</v>
      </c>
      <c r="AE43" s="17" t="b">
        <f t="shared" ca="1" si="360"/>
        <v>0</v>
      </c>
      <c r="AF43" s="17" t="str">
        <f ca="1">IF(AE43,IF($H43,ADDRESS(3,D43+2,4,,"["&amp;wew!$G$7&amp;"]"&amp;_sheetname_dataframe)&amp;":"&amp;ADDRESS(2+ster!$C$14,D43+2,4),""),"")</f>
        <v/>
      </c>
      <c r="AG43" s="17" t="str">
        <f t="shared" ca="1" si="361"/>
        <v/>
      </c>
      <c r="AH43" s="17" t="b">
        <f t="shared" ca="1" si="362"/>
        <v>0</v>
      </c>
      <c r="AI43" s="17" t="str">
        <f ca="1">IF(AH43,IF($H43,ADDRESS(3,D43+3,4,,"["&amp;wew!$G$7&amp;"]"&amp;_sheetname_dataframe)&amp;":"&amp;ADDRESS(2+ster!$C$14,D43+3,4),""),"")</f>
        <v/>
      </c>
      <c r="AJ43" s="17" t="str">
        <f t="shared" ca="1" si="363"/>
        <v/>
      </c>
      <c r="AK43" s="17" t="b">
        <f t="shared" ca="1" si="364"/>
        <v>0</v>
      </c>
      <c r="AL43" s="17" t="b">
        <f t="shared" ca="1" si="365"/>
        <v>0</v>
      </c>
      <c r="AM43" s="17" t="b">
        <f t="shared" ca="1" si="366"/>
        <v>0</v>
      </c>
      <c r="AN43" s="17">
        <f t="shared" ca="1" si="367"/>
        <v>0</v>
      </c>
      <c r="AO43" s="24" t="str">
        <f t="shared" ca="1" si="368"/>
        <v/>
      </c>
      <c r="AP43" s="24" t="str">
        <f t="shared" ca="1" si="369"/>
        <v/>
      </c>
      <c r="AQ43" s="17" t="b">
        <f t="shared" ca="1" si="370"/>
        <v>0</v>
      </c>
      <c r="AR43" s="17" t="b">
        <f t="shared" ca="1" si="371"/>
        <v>1</v>
      </c>
      <c r="AS43" s="17" t="b">
        <f t="shared" ca="1" si="372"/>
        <v>0</v>
      </c>
      <c r="AT43" s="17" t="b">
        <f t="shared" ca="1" si="373"/>
        <v>0</v>
      </c>
      <c r="AU43" s="17" t="b">
        <f t="shared" ca="1" si="374"/>
        <v>1</v>
      </c>
      <c r="AV43" s="17" t="b">
        <f t="shared" ca="1" si="375"/>
        <v>0</v>
      </c>
      <c r="AW43" s="17" t="b">
        <f t="shared" ca="1" si="376"/>
        <v>1</v>
      </c>
      <c r="AX43" s="14" t="b">
        <f t="array" aca="1" ref="AX43" ca="1">IF(H43,N43&gt;0,"")</f>
        <v>1</v>
      </c>
      <c r="AY43" s="17" t="str">
        <f t="shared" ca="1" si="377"/>
        <v>C3:C6</v>
      </c>
      <c r="AZ43" s="17" t="b">
        <f t="array" aca="1" ref="AZ43" ca="1">IF(AY43&lt;&gt;"",SUM(1*ISERROR(MATCH(INDIRECT(AY43),INDIRECT(K43),0)))=0,"")</f>
        <v>1</v>
      </c>
      <c r="BA43" s="17" t="b">
        <f t="shared" ca="1" si="378"/>
        <v>1</v>
      </c>
      <c r="BB43" s="17" t="b">
        <v>0</v>
      </c>
      <c r="BC43" s="17" t="b">
        <f t="shared" ca="1" si="379"/>
        <v>1</v>
      </c>
      <c r="BD43" s="17" t="b">
        <f t="shared" ca="1" si="380"/>
        <v>0</v>
      </c>
      <c r="BE43" s="17" t="b">
        <f t="shared" ca="1" si="381"/>
        <v>0</v>
      </c>
      <c r="BF43" s="17" t="b">
        <f t="shared" ca="1" si="382"/>
        <v>0</v>
      </c>
      <c r="BG43" s="17" t="b">
        <f t="shared" ca="1" si="383"/>
        <v>0</v>
      </c>
      <c r="BH43" s="17" t="b">
        <f t="shared" ca="1" si="384"/>
        <v>1</v>
      </c>
      <c r="BI43" s="17">
        <f t="shared" ca="1" si="385"/>
        <v>2</v>
      </c>
      <c r="BJ43" s="17" t="b">
        <f t="shared" ca="1" si="386"/>
        <v>0</v>
      </c>
      <c r="BK43" s="17" t="str">
        <f t="shared" ca="1" si="387"/>
        <v/>
      </c>
      <c r="BL43" s="17" t="str">
        <f t="shared" ca="1" si="388"/>
        <v/>
      </c>
      <c r="BM43" s="17" t="str">
        <f t="shared" ca="1" si="389"/>
        <v>F</v>
      </c>
      <c r="BN43" s="17" t="str">
        <f t="shared" ca="1" si="390"/>
        <v>F</v>
      </c>
      <c r="BO43" s="17" t="str">
        <f t="shared" ca="1" si="391"/>
        <v>N</v>
      </c>
      <c r="BP43" s="14" t="b">
        <f t="shared" ca="1" si="392"/>
        <v>1</v>
      </c>
      <c r="BQ43" s="35">
        <v>1</v>
      </c>
      <c r="BX43" s="16"/>
      <c r="BY43" s="16"/>
      <c r="BZ43" s="16"/>
      <c r="CA43" s="16"/>
      <c r="CB43" s="16"/>
      <c r="CC43" s="16"/>
      <c r="CD43" s="16"/>
      <c r="CE43" s="16"/>
      <c r="CF43" s="16"/>
      <c r="CN43" s="14">
        <f ca="1">IF(H43,IFERROR(IsVariableNameLegal(O43),0),0)</f>
        <v>0</v>
      </c>
      <c r="CO43" s="14" t="str">
        <f t="array" aca="1" ref="CO43" ca="1">IF(H43,IF(COUNTIF(INDIRECT(wew!$C$13),O43)&gt;1,TRIM(SUBSTITUTE(_xll.MCONCAT(IF((INDIRECT(wew!$C$13)=O43)*(COLUMN(INDIRECT(wew!$C$13))&lt;&gt;D43+1),-1+COLUMN(INDIRECT(wew!$C$13)),"")," "),"  "," ")),""),"")</f>
        <v/>
      </c>
      <c r="CP43" s="14" t="str">
        <f t="array" aca="1" ref="CP43" ca="1">IF(P43&lt;&gt;"",IF(LEN(P43)&gt;150,1,""),"")</f>
        <v/>
      </c>
      <c r="CQ43" s="14" t="str">
        <f t="array" aca="1" ref="CQ43" ca="1">IF(AND(H43,NOT(ster!$J$3)),IF(COUNTIF(INDIRECT(wew!$C$15),P43)&gt;1,TRIM(SUBSTITUTE(_xll.MCONCAT(IF((INDIRECT(wew!$C$15)=P43)*(COLUMN(INDIRECT(wew!$C$15))&lt;&gt;D43+1),-1+COLUMN(INDIRECT(wew!$C$15)),"")," "),"  "," ")),""),"")</f>
        <v/>
      </c>
      <c r="CR43" s="14" t="str">
        <f t="array" aca="1" ref="CR43" ca="1">IF(H43,IF(AND(W43&gt;0,AO43&lt;&gt;""),TRIM(SUBSTITUTE(_xll.MCONCAT(IFERROR(IF(ISNUMBER(INDIRECT(Q43)),IF((INDIRECT(ster!$D$14)&lt;&gt;"")*(INDIRECT(Q43)&lt;AO43),INDIRECT(ster!$D$14) &amp; ": " &amp;  SUBSTITUTE(IF( AV43,IFERROR(TEXT(INDIRECT(Q43),"rrrr-mm-dd") &amp;" (" &amp; INDIRECT(Q43) &amp;")",INDIRECT(Q43)),INDIRECT(Q43))," "," "),""),""),"")," "),"  "," ")),""),"")</f>
        <v/>
      </c>
      <c r="CS43" s="14" t="str">
        <f t="array" aca="1" ref="CS43" ca="1">IF(H43,IF(AND(W43&gt;0,AP43&lt;&gt;""),TRIM(SUBSTITUTE(_xll.MCONCAT(IFERROR(IF(ISNUMBER(INDIRECT(Q43)),IF((INDIRECT(ster!$D$14)&lt;&gt;"")*(INDIRECT(Q43)&gt;AP43),INDIRECT(ster!$D$14) &amp; ": " &amp;  SUBSTITUTE(IF( AV43,IFERROR(TEXT(INDIRECT(Q43),"rrrr-mm-dd")&amp;" (" &amp; INDIRECT(Q43) &amp;")",INDIRECT(Q43)),INDIRECT(Q43))," "," "),""),""),"")," "),"  "," ")),""),"")</f>
        <v/>
      </c>
      <c r="CT43" s="14" t="str">
        <f t="array" aca="1" ref="CT43" ca="1">IF(H43,IF(AND(N43&gt;0,AR43),TRIM(SUBSTITUTE(_xll.MCONCAT(IFERROR(IF(ISNUMBER(INDIRECT(Q43)),IF((INDIRECT(ster!$D$14)&lt;&gt;"")*(IFERROR(0*(MATCH(INDIRECT(Q43),INDIRECT(K43),0)&gt;0),1)),INDIRECT(ster!$D$14) &amp; ": " &amp;  SUBSTITUTE(IF( AV43,IFERROR(TEXT(INDIRECT(Q43),"rrrr-mm-dd")&amp;" (" &amp; INDIRECT(Q43) &amp;")",INDIRECT(Q43)),INDIRECT(Q43))," "," "),""),""),"")," "),"  "," ")),""),"")</f>
        <v/>
      </c>
      <c r="CU43" s="14" t="str">
        <f t="array" aca="1" ref="CU43" ca="1">IF(H43,IF(AND(V43&gt;0),TRIM(SUBSTITUTE(_xll.MCONCAT(IF((INDIRECT(ster!$D$14)&lt;&gt;"")*(IFERROR(0*(INDIRECT(Q43)&lt;&gt;""),1)),INDIRECT(ster!$D$14),"")," "),"  "," ")),""),"")</f>
        <v/>
      </c>
      <c r="CV43" s="14" t="str">
        <f t="array" aca="1" ref="CV43" ca="1">IF(H43,IF(AS43,
TRIM(SUBSTITUTE(_xll.MCONCAT(IF(
   (INDIRECT(ster!$D$14)&lt;&gt;"")*
   ((INDIRECT(Q43)="")+
      NOT(ISNUMBER(INDIRECT(Q43)))*
      NOT(ISERROR(MATCH(INDIRECT(Q43),INDIRECT(K43),0)))
    ),
      INDIRECT(ster!$D$14),
   "")," "),"  "," ")),
""),"")</f>
        <v/>
      </c>
      <c r="CW43" s="14" t="str">
        <f t="array" aca="1" ref="CW43" ca="1">IF(H43,IF(AND(AQ43),TRIM(SUBSTITUTE(_xll.MCONCAT(IFERROR(IF(ISNUMBER(INDIRECT(Q43)),IF((INDIRECT(ster!$D$14)&lt;&gt;"")*(INDIRECT(Q43)&lt;&gt;INT(INDIRECT(Q43))),INDIRECT(ster!$D$14) &amp; ": " &amp; INDIRECT(Q43),""),""),"")," "),"  "," ")),""),"")</f>
        <v/>
      </c>
      <c r="CX43" s="14" t="str">
        <f t="array" aca="1" ref="CX43" ca="1">IF(H43,IF(OR(AU43,AV43),TRIM(SUBSTITUTE(_xll.MCONCAT(IF((INDIRECT(ster!$D$14)&lt;&gt;"")*NOT(ISNUMBER(INDIRECT(Q43))),IF(ISERROR(MATCH(INDIRECT(Q43),INDIRECT(K43),0)),IFERROR(IF(INDIRECT(Q43)&lt;&gt;"",INDIRECT(ster!$D$14) &amp; ": " &amp; SUBSTITUTE(INDIRECT(Q43)," "," "),""),""),""),"")," "),"  "," ")),""),"")</f>
        <v/>
      </c>
      <c r="CY43" s="14" t="str">
        <f t="array" aca="1" ref="CY43" ca="1">IF(H43,IF(AE43,TRIM(SUBSTITUTE(_xll.MCONCAT(IF((INDIRECT(ster!$D$14)&lt;&gt;"")*IFERROR(NOT(INDIRECT(AF43)),FALSE),IF(ISERROR(MATCH(INDIRECT(Q43),INDIRECT(K43),0)),IFERROR(IF(INDIRECT(Q43)&lt;&gt;"",INDIRECT(ster!$D$14)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CZ43" s="14" t="str">
        <f t="array" aca="1" ref="CZ43" ca="1">IF(H43,IF(AH43,TRIM(SUBSTITUTE(_xll.MCONCAT(IF((INDIRECT(ster!$D$14)&lt;&gt;"")*IFERROR(NOT(INDIRECT(AI43)),FALSE),IF(ISERROR(MATCH(INDIRECT(Q43),INDIRECT(K43),0)),IFERROR(IF(INDIRECT(Q43)&lt;&gt;"",INDIRECT(ster!$D$14)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DC43" s="14" t="str">
        <f ca="1">SUBSTITUTE(SUBSTITUTE(SUBSTITUTE(SUBSTITUTE(_xll.MCONCAT(DG43:DS43,"■"),"■■","■"),"■■","■"),"■■","■"),"■■","■")</f>
        <v>■</v>
      </c>
      <c r="DD43" s="14" t="str">
        <f t="shared" ca="1" si="393"/>
        <v/>
      </c>
      <c r="DE43" s="14" t="str">
        <f t="shared" ca="1" si="394"/>
        <v/>
      </c>
      <c r="DF43" s="14" t="str">
        <f t="shared" ca="1" si="395"/>
        <v/>
      </c>
      <c r="DG43" s="14" t="str">
        <f t="shared" ca="1" si="396"/>
        <v/>
      </c>
      <c r="DH43" s="14" t="str">
        <f t="shared" ca="1" si="397"/>
        <v/>
      </c>
      <c r="DI43" s="14" t="str">
        <f t="shared" ca="1" si="398"/>
        <v/>
      </c>
      <c r="DJ43" s="14" t="str">
        <f t="shared" ca="1" si="399"/>
        <v/>
      </c>
      <c r="DK43" s="14" t="str">
        <f t="shared" ca="1" si="400"/>
        <v/>
      </c>
      <c r="DL43" s="14" t="str">
        <f t="shared" ca="1" si="63"/>
        <v/>
      </c>
      <c r="DM43" s="14" t="str">
        <f t="shared" ca="1" si="401"/>
        <v/>
      </c>
      <c r="DN43" s="14" t="str">
        <f t="array" aca="1" ref="DN43" ca="1">IF(CU43&lt;&gt;"","There are errors in the entered values in the following cases: " &amp;SUBSTITUTE(CU43," ",", "),"")</f>
        <v/>
      </c>
      <c r="DO43" s="14" t="str">
        <f t="shared" ca="1" si="402"/>
        <v/>
      </c>
      <c r="DP43" s="14" t="str">
        <f t="shared" ca="1" si="403"/>
        <v/>
      </c>
      <c r="DQ43" s="14" t="str">
        <f t="shared" ca="1" si="404"/>
        <v/>
      </c>
      <c r="DR43" s="14" t="str">
        <f t="shared" ca="1" si="405"/>
        <v/>
      </c>
      <c r="DS43" s="14" t="str">
        <f t="shared" ca="1" si="406"/>
        <v/>
      </c>
      <c r="DZ43" s="14" t="b">
        <f t="shared" ca="1" si="407"/>
        <v>0</v>
      </c>
      <c r="EA43" s="14" t="str">
        <f t="shared" ca="1" si="408"/>
        <v>UMN vs LMN manifestation at onset (q_17)</v>
      </c>
      <c r="EB43" s="14" t="str">
        <f t="shared" ca="1" si="409"/>
        <v xml:space="preserve">Values must be limited to predefinied list. </v>
      </c>
      <c r="EC43" s="14" t="str">
        <f t="shared" ca="1" si="410"/>
        <v xml:space="preserve">UMN vs LMN manifestation at onset (q_17): Values must be limited to predefinied list. </v>
      </c>
      <c r="ED43" s="14" t="str">
        <f t="shared" ca="1" si="411"/>
        <v/>
      </c>
      <c r="EE43" s="14" t="str">
        <f t="shared" ca="1" si="412"/>
        <v>Values must be limited to predefinied list</v>
      </c>
      <c r="EF43" s="14" t="str">
        <f t="shared" ca="1" si="413"/>
        <v/>
      </c>
      <c r="EG43" s="14" t="str">
        <f t="shared" ca="1" si="414"/>
        <v/>
      </c>
      <c r="EM43" s="14" t="b">
        <f t="shared" ca="1" si="415"/>
        <v>1</v>
      </c>
      <c r="EN43" s="14">
        <f t="shared" ca="1" si="416"/>
        <v>30</v>
      </c>
      <c r="EO43" s="14" t="str">
        <f t="shared" ca="1" si="417"/>
        <v>q_17</v>
      </c>
      <c r="EP43" s="14" t="str">
        <f t="shared" ca="1" si="418"/>
        <v xml:space="preserve">UMN vs LMN manifestation at onset (q_17): Values must be limited to predefinied list. </v>
      </c>
      <c r="EQ43" s="14" t="str">
        <f t="shared" ca="1" si="419"/>
        <v/>
      </c>
    </row>
    <row r="44" spans="2:147" s="14" customFormat="1">
      <c r="B44" s="14" t="str">
        <f t="shared" ca="1" si="346"/>
        <v/>
      </c>
      <c r="C44" s="14">
        <f t="shared" ca="1" si="347"/>
        <v>31</v>
      </c>
      <c r="D44" s="14">
        <f t="shared" si="348"/>
        <v>42</v>
      </c>
      <c r="E44" s="14" t="str">
        <f t="shared" ca="1" si="349"/>
        <v>N</v>
      </c>
      <c r="F44" s="14" t="str">
        <f t="shared" ca="1" si="350"/>
        <v>q_18a</v>
      </c>
      <c r="G44" s="14" t="str">
        <f t="shared" ca="1" si="351"/>
        <v>Limb onset</v>
      </c>
      <c r="H44" s="14" t="b">
        <f t="shared" ca="1" si="352"/>
        <v>1</v>
      </c>
      <c r="I44" s="14" t="str">
        <f ca="1">IF($H44,ADDRESS(3,(D44+1)*2-1,4,,"["&amp;wew!$G$7&amp;"]"&amp;_sheetname_labels)&amp;":"&amp;ADDRESS(2+ster!$B$20,(D44+1)*2-1,4),"")</f>
        <v>[DBTemplate.xlsm]labels!CG3:CG61</v>
      </c>
      <c r="J44" s="14">
        <f t="array" aca="1" ref="J44" ca="1">IF(H44,MAX(0,MAX(IF(INDIRECT(I44)&lt;&gt;"",ROW(INDIRECT(I44)),""))-2),"")</f>
        <v>4</v>
      </c>
      <c r="K44" s="14" t="str">
        <f ca="1">IF($H44,IF($J44&gt;0,ADDRESS(3,(D44+1)*2-1,4,,"["&amp;wew!$G$7&amp;"]"&amp;_sheetname_labels)&amp;":"&amp;ADDRESS(2+J44,(D44+1)*2-1,4),""),"")</f>
        <v>[DBTemplate.xlsm]labels!CG3:CG6</v>
      </c>
      <c r="L44" s="14" t="str">
        <f ca="1">IF($H44,IF($J44&gt;0,ADDRESS(3,(D44+1)*2,4,,"["&amp;wew!$G$7&amp;"]"&amp;_sheetname_labels)&amp;":"&amp;ADDRESS(2+J44,(D44+1)*2,4),""),"")</f>
        <v>[DBTemplate.xlsm]labels!CH3:CH6</v>
      </c>
      <c r="M44" s="14">
        <f t="shared" ca="1" si="353"/>
        <v>0</v>
      </c>
      <c r="N44" s="14">
        <f t="shared" ca="1" si="354"/>
        <v>4</v>
      </c>
      <c r="O44" s="14" t="str">
        <f t="shared" ca="1" si="355"/>
        <v>q_18a</v>
      </c>
      <c r="P44" s="14" t="str">
        <f t="shared" ca="1" si="356"/>
        <v>Limb onset</v>
      </c>
      <c r="Q44" s="14" t="str">
        <f ca="1">IF($BP44,ADDRESS(3,D44+1,4,,"["&amp;wew!$G$7&amp;"]"&amp;_sheetname_dataframe)&amp;":"&amp;ADDRESS(2+ster!$C$14,D44+1,4),"")</f>
        <v>[DBTemplate.xlsm]data_frame!AQ3:AQ3</v>
      </c>
      <c r="R44" s="14" t="str">
        <f>IF($BP44,IF(MID(_xll.FORMULATEXT(INDEX(INDIRECT(Q44),1)),1,1)="=", _xll.FORMULATEXT(INDEX(INDIRECT(Q44),1),2,TRUE),""),"")</f>
        <v/>
      </c>
      <c r="S44" s="14">
        <f t="array" aca="1" ref="S44" ca="1">IF(H44,SUM(IF((IFERROR(INDIRECT(Q44)&lt;&gt;"",FALSE))*(INDIRECT(ster!$D$14)&lt;&gt;""),1,0)),"")</f>
        <v>0</v>
      </c>
      <c r="T44" s="14">
        <f t="array" aca="1" ref="T44" ca="1">IF(H44,IF(M44&gt;0,SUM(IFERROR(1*(MATCH(INDIRECT(Q44),INDIRECT(K44),0)&gt;0),0)*(INDIRECT(ster!$D$14)&lt;&gt;"")*NOT(ISNUMBER(INDIRECT(Q44)))),0),"")</f>
        <v>0</v>
      </c>
      <c r="U44" s="14">
        <f t="array" aca="1" ref="U44" ca="1">IF(H44,SUM((IFERROR(INDIRECT(Q44)="",FALSE))*(INDIRECT(ster!$D$14)&lt;&gt;"")),"")</f>
        <v>1</v>
      </c>
      <c r="V44" s="14">
        <f t="array" aca="1" ref="V44" ca="1">IF(H44,SUM((IFERROR(INDIRECT(Q44)="#ąś",TRUE))*(INDIRECT(ster!$D$14)&lt;&gt;"")),"")</f>
        <v>0</v>
      </c>
      <c r="W44" s="14">
        <f t="array" aca="1" ref="W44" ca="1">IF(H44,SUM(ISNUMBER(INDIRECT(Q44))*(INDIRECT(ster!$D$14)&lt;&gt;"")),"")</f>
        <v>0</v>
      </c>
      <c r="X44" s="14" t="str">
        <f t="array" aca="1" ref="X44" ca="1">IF(AND(H44,W44&gt;0),IF(wew!$B$3,MIN(IF((INDIRECT(ster!$D$14)&lt;&gt;"")*IFERROR(INDIRECT($Q44)&lt;&gt;"",FALSE),IFERROR(INDIRECT($Q44),"X"),"X")),"&lt;włącz podświetlanie wartości&gt;"),"—")</f>
        <v>—</v>
      </c>
      <c r="Y44" s="14" t="str">
        <f t="array" aca="1" ref="Y44" ca="1">IF(AND(H44,W44&gt;0),IF(wew!$B$3,MAX(IF((INDIRECT(ster!$D$14)&lt;&gt;"")*IFERROR(INDIRECT($Q44)&lt;&gt;"",FALSE),IFERROR(INDIRECT($Q44),"X"),"X")),"&lt;włącz podświetlanie wartości&gt;"),"—")</f>
        <v>—</v>
      </c>
      <c r="Z44" s="14">
        <f t="shared" ca="1" si="357"/>
        <v>0</v>
      </c>
      <c r="AA44" s="12" t="str">
        <f t="shared" ca="1" si="358"/>
        <v>—</v>
      </c>
      <c r="AB44" s="17">
        <f t="array" aca="1" ref="AB44" ca="1">IF(H44,IF(W44&gt;0,SUM((INDIRECT(ster!$D$14)&lt;&gt;"")*IFERROR((INDIRECT(Q44)&lt;&gt;"")*(INDIRECT(Q44)=INT(INDIRECT(Q44))),0)),0),"")</f>
        <v>0</v>
      </c>
      <c r="AC44" s="17">
        <f t="array" aca="1" ref="AC44" ca="1">IF(H44,W44-AB44,"")</f>
        <v>0</v>
      </c>
      <c r="AD44" s="17">
        <f t="shared" ca="1" si="359"/>
        <v>1</v>
      </c>
      <c r="AE44" s="17" t="b">
        <f t="shared" ca="1" si="360"/>
        <v>0</v>
      </c>
      <c r="AF44" s="17" t="str">
        <f ca="1">IF(AE44,IF($H44,ADDRESS(3,D44+2,4,,"["&amp;wew!$G$7&amp;"]"&amp;_sheetname_dataframe)&amp;":"&amp;ADDRESS(2+ster!$C$14,D44+2,4),""),"")</f>
        <v/>
      </c>
      <c r="AG44" s="17" t="str">
        <f t="shared" ca="1" si="361"/>
        <v/>
      </c>
      <c r="AH44" s="17" t="b">
        <f t="shared" ca="1" si="362"/>
        <v>0</v>
      </c>
      <c r="AI44" s="17" t="str">
        <f ca="1">IF(AH44,IF($H44,ADDRESS(3,D44+3,4,,"["&amp;wew!$G$7&amp;"]"&amp;_sheetname_dataframe)&amp;":"&amp;ADDRESS(2+ster!$C$14,D44+3,4),""),"")</f>
        <v/>
      </c>
      <c r="AJ44" s="17" t="str">
        <f t="shared" ca="1" si="363"/>
        <v/>
      </c>
      <c r="AK44" s="17" t="b">
        <f t="shared" ca="1" si="364"/>
        <v>0</v>
      </c>
      <c r="AL44" s="17" t="b">
        <f t="shared" ca="1" si="365"/>
        <v>0</v>
      </c>
      <c r="AM44" s="17" t="b">
        <f t="shared" ca="1" si="366"/>
        <v>0</v>
      </c>
      <c r="AN44" s="17">
        <f t="shared" ca="1" si="367"/>
        <v>0</v>
      </c>
      <c r="AO44" s="24" t="str">
        <f t="shared" ca="1" si="368"/>
        <v/>
      </c>
      <c r="AP44" s="24" t="str">
        <f t="shared" ca="1" si="369"/>
        <v/>
      </c>
      <c r="AQ44" s="17" t="b">
        <f t="shared" ca="1" si="370"/>
        <v>0</v>
      </c>
      <c r="AR44" s="17" t="b">
        <f t="shared" ca="1" si="371"/>
        <v>1</v>
      </c>
      <c r="AS44" s="17" t="b">
        <f t="shared" ca="1" si="372"/>
        <v>0</v>
      </c>
      <c r="AT44" s="17" t="b">
        <f t="shared" ca="1" si="373"/>
        <v>0</v>
      </c>
      <c r="AU44" s="17" t="b">
        <f t="shared" ca="1" si="374"/>
        <v>1</v>
      </c>
      <c r="AV44" s="17" t="b">
        <f t="shared" ca="1" si="375"/>
        <v>0</v>
      </c>
      <c r="AW44" s="17" t="b">
        <f t="shared" ca="1" si="376"/>
        <v>0</v>
      </c>
      <c r="AX44" s="14" t="b">
        <f t="array" aca="1" ref="AX44" ca="1">IF(H44,N44&gt;0,"")</f>
        <v>1</v>
      </c>
      <c r="AY44" s="17" t="str">
        <f t="shared" ca="1" si="377"/>
        <v>C3:C6</v>
      </c>
      <c r="AZ44" s="17" t="b">
        <f t="array" aca="1" ref="AZ44" ca="1">IF(AY44&lt;&gt;"",SUM(1*ISERROR(MATCH(INDIRECT(AY44),INDIRECT(K44),0)))=0,"")</f>
        <v>1</v>
      </c>
      <c r="BA44" s="17" t="b">
        <f t="shared" ca="1" si="378"/>
        <v>1</v>
      </c>
      <c r="BB44" s="17" t="b">
        <v>0</v>
      </c>
      <c r="BC44" s="17" t="b">
        <f t="shared" ca="1" si="379"/>
        <v>1</v>
      </c>
      <c r="BD44" s="17" t="b">
        <f t="shared" ca="1" si="380"/>
        <v>0</v>
      </c>
      <c r="BE44" s="17" t="b">
        <f t="shared" ca="1" si="381"/>
        <v>0</v>
      </c>
      <c r="BF44" s="17" t="b">
        <f t="shared" ca="1" si="382"/>
        <v>0</v>
      </c>
      <c r="BG44" s="17" t="b">
        <f t="shared" ca="1" si="383"/>
        <v>0</v>
      </c>
      <c r="BH44" s="17" t="b">
        <f t="shared" ca="1" si="384"/>
        <v>1</v>
      </c>
      <c r="BI44" s="17">
        <f t="shared" ca="1" si="385"/>
        <v>2</v>
      </c>
      <c r="BJ44" s="17" t="b">
        <f t="shared" ca="1" si="386"/>
        <v>0</v>
      </c>
      <c r="BK44" s="17" t="str">
        <f t="shared" ca="1" si="387"/>
        <v/>
      </c>
      <c r="BL44" s="17" t="str">
        <f t="shared" ca="1" si="388"/>
        <v/>
      </c>
      <c r="BM44" s="17" t="str">
        <f t="shared" ca="1" si="389"/>
        <v>F</v>
      </c>
      <c r="BN44" s="17" t="str">
        <f t="shared" ca="1" si="390"/>
        <v>F</v>
      </c>
      <c r="BO44" s="17" t="str">
        <f t="shared" ca="1" si="391"/>
        <v>N</v>
      </c>
      <c r="BP44" s="14" t="b">
        <f t="shared" ca="1" si="392"/>
        <v>1</v>
      </c>
      <c r="BQ44" s="35">
        <v>1</v>
      </c>
      <c r="BX44" s="16"/>
      <c r="BY44" s="16"/>
      <c r="BZ44" s="16"/>
      <c r="CA44" s="16"/>
      <c r="CB44" s="16"/>
      <c r="CC44" s="16"/>
      <c r="CD44" s="16"/>
      <c r="CE44" s="16"/>
      <c r="CF44" s="16"/>
      <c r="CN44" s="14">
        <f ca="1">IF(H44,IFERROR(IsVariableNameLegal(O44),0),0)</f>
        <v>0</v>
      </c>
      <c r="CO44" s="14" t="str">
        <f t="array" aca="1" ref="CO44" ca="1">IF(H44,IF(COUNTIF(INDIRECT(wew!$C$13),O44)&gt;1,TRIM(SUBSTITUTE(_xll.MCONCAT(IF((INDIRECT(wew!$C$13)=O44)*(COLUMN(INDIRECT(wew!$C$13))&lt;&gt;D44+1),-1+COLUMN(INDIRECT(wew!$C$13)),"")," "),"  "," ")),""),"")</f>
        <v/>
      </c>
      <c r="CP44" s="14" t="str">
        <f t="array" aca="1" ref="CP44" ca="1">IF(P44&lt;&gt;"",IF(LEN(P44)&gt;150,1,""),"")</f>
        <v/>
      </c>
      <c r="CQ44" s="14" t="str">
        <f t="array" aca="1" ref="CQ44" ca="1">IF(AND(H44,NOT(ster!$J$3)),IF(COUNTIF(INDIRECT(wew!$C$15),P44)&gt;1,TRIM(SUBSTITUTE(_xll.MCONCAT(IF((INDIRECT(wew!$C$15)=P44)*(COLUMN(INDIRECT(wew!$C$15))&lt;&gt;D44+1),-1+COLUMN(INDIRECT(wew!$C$15)),"")," "),"  "," ")),""),"")</f>
        <v/>
      </c>
      <c r="CR44" s="14" t="str">
        <f t="array" aca="1" ref="CR44" ca="1">IF(H44,IF(AND(W44&gt;0,AO44&lt;&gt;""),TRIM(SUBSTITUTE(_xll.MCONCAT(IFERROR(IF(ISNUMBER(INDIRECT(Q44)),IF((INDIRECT(ster!$D$14)&lt;&gt;"")*(INDIRECT(Q44)&lt;AO44),INDIRECT(ster!$D$14) &amp; ": " &amp;  SUBSTITUTE(IF( AV44,IFERROR(TEXT(INDIRECT(Q44),"rrrr-mm-dd") &amp;" (" &amp; INDIRECT(Q44) &amp;")",INDIRECT(Q44)),INDIRECT(Q44))," "," "),""),""),"")," "),"  "," ")),""),"")</f>
        <v/>
      </c>
      <c r="CS44" s="14" t="str">
        <f t="array" aca="1" ref="CS44" ca="1">IF(H44,IF(AND(W44&gt;0,AP44&lt;&gt;""),TRIM(SUBSTITUTE(_xll.MCONCAT(IFERROR(IF(ISNUMBER(INDIRECT(Q44)),IF((INDIRECT(ster!$D$14)&lt;&gt;"")*(INDIRECT(Q44)&gt;AP44),INDIRECT(ster!$D$14) &amp; ": " &amp;  SUBSTITUTE(IF( AV44,IFERROR(TEXT(INDIRECT(Q44),"rrrr-mm-dd")&amp;" (" &amp; INDIRECT(Q44) &amp;")",INDIRECT(Q44)),INDIRECT(Q44))," "," "),""),""),"")," "),"  "," ")),""),"")</f>
        <v/>
      </c>
      <c r="CT44" s="14" t="str">
        <f t="array" aca="1" ref="CT44" ca="1">IF(H44,IF(AND(N44&gt;0,AR44),TRIM(SUBSTITUTE(_xll.MCONCAT(IFERROR(IF(ISNUMBER(INDIRECT(Q44)),IF((INDIRECT(ster!$D$14)&lt;&gt;"")*(IFERROR(0*(MATCH(INDIRECT(Q44),INDIRECT(K44),0)&gt;0),1)),INDIRECT(ster!$D$14) &amp; ": " &amp;  SUBSTITUTE(IF( AV44,IFERROR(TEXT(INDIRECT(Q44),"rrrr-mm-dd")&amp;" (" &amp; INDIRECT(Q44) &amp;")",INDIRECT(Q44)),INDIRECT(Q44))," "," "),""),""),"")," "),"  "," ")),""),"")</f>
        <v/>
      </c>
      <c r="CU44" s="14" t="str">
        <f t="array" aca="1" ref="CU44" ca="1">IF(H44,IF(AND(V44&gt;0),TRIM(SUBSTITUTE(_xll.MCONCAT(IF((INDIRECT(ster!$D$14)&lt;&gt;"")*(IFERROR(0*(INDIRECT(Q44)&lt;&gt;""),1)),INDIRECT(ster!$D$14),"")," "),"  "," ")),""),"")</f>
        <v/>
      </c>
      <c r="CV44" s="14" t="str">
        <f t="array" aca="1" ref="CV44" ca="1">IF(H44,IF(AS44,
TRIM(SUBSTITUTE(_xll.MCONCAT(IF(
   (INDIRECT(ster!$D$14)&lt;&gt;"")*
   ((INDIRECT(Q44)="")+
      NOT(ISNUMBER(INDIRECT(Q44)))*
      NOT(ISERROR(MATCH(INDIRECT(Q44),INDIRECT(K44),0)))
    ),
      INDIRECT(ster!$D$14),
   "")," "),"  "," ")),
""),"")</f>
        <v/>
      </c>
      <c r="CW44" s="14" t="str">
        <f t="array" aca="1" ref="CW44" ca="1">IF(H44,IF(AND(AQ44),TRIM(SUBSTITUTE(_xll.MCONCAT(IFERROR(IF(ISNUMBER(INDIRECT(Q44)),IF((INDIRECT(ster!$D$14)&lt;&gt;"")*(INDIRECT(Q44)&lt;&gt;INT(INDIRECT(Q44))),INDIRECT(ster!$D$14) &amp; ": " &amp; INDIRECT(Q44),""),""),"")," "),"  "," ")),""),"")</f>
        <v/>
      </c>
      <c r="CX44" s="14" t="str">
        <f t="array" aca="1" ref="CX44" ca="1">IF(H44,IF(OR(AU44,AV44),TRIM(SUBSTITUTE(_xll.MCONCAT(IF((INDIRECT(ster!$D$14)&lt;&gt;"")*NOT(ISNUMBER(INDIRECT(Q44))),IF(ISERROR(MATCH(INDIRECT(Q44),INDIRECT(K44),0)),IFERROR(IF(INDIRECT(Q44)&lt;&gt;"",INDIRECT(ster!$D$14) &amp; ": " &amp; SUBSTITUTE(INDIRECT(Q44)," "," "),""),""),""),"")," "),"  "," ")),""),"")</f>
        <v/>
      </c>
      <c r="CY44" s="14" t="str">
        <f t="array" aca="1" ref="CY44" ca="1">IF(H44,IF(AE44,TRIM(SUBSTITUTE(_xll.MCONCAT(IF((INDIRECT(ster!$D$14)&lt;&gt;"")*IFERROR(NOT(INDIRECT(AF44)),FALSE),IF(ISERROR(MATCH(INDIRECT(Q44),INDIRECT(K44),0)),IFERROR(IF(INDIRECT(Q44)&lt;&gt;"",INDIRECT(ster!$D$14)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CZ44" s="14" t="str">
        <f t="array" aca="1" ref="CZ44" ca="1">IF(H44,IF(AH44,TRIM(SUBSTITUTE(_xll.MCONCAT(IF((INDIRECT(ster!$D$14)&lt;&gt;"")*IFERROR(NOT(INDIRECT(AI44)),FALSE),IF(ISERROR(MATCH(INDIRECT(Q44),INDIRECT(K44),0)),IFERROR(IF(INDIRECT(Q44)&lt;&gt;"",INDIRECT(ster!$D$14)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DC44" s="14" t="str">
        <f ca="1">SUBSTITUTE(SUBSTITUTE(SUBSTITUTE(SUBSTITUTE(_xll.MCONCAT(DG44:DS44,"■"),"■■","■"),"■■","■"),"■■","■"),"■■","■")</f>
        <v>■</v>
      </c>
      <c r="DD44" s="14" t="str">
        <f t="shared" ca="1" si="393"/>
        <v/>
      </c>
      <c r="DE44" s="14" t="str">
        <f t="shared" ca="1" si="394"/>
        <v/>
      </c>
      <c r="DF44" s="14" t="str">
        <f t="shared" ca="1" si="395"/>
        <v/>
      </c>
      <c r="DG44" s="14" t="str">
        <f t="shared" ca="1" si="396"/>
        <v/>
      </c>
      <c r="DH44" s="14" t="str">
        <f t="shared" ca="1" si="397"/>
        <v/>
      </c>
      <c r="DI44" s="14" t="str">
        <f t="shared" ca="1" si="398"/>
        <v/>
      </c>
      <c r="DJ44" s="14" t="str">
        <f t="shared" ca="1" si="399"/>
        <v/>
      </c>
      <c r="DK44" s="14" t="str">
        <f t="shared" ca="1" si="400"/>
        <v/>
      </c>
      <c r="DL44" s="14" t="str">
        <f t="shared" ca="1" si="63"/>
        <v/>
      </c>
      <c r="DM44" s="14" t="str">
        <f t="shared" ca="1" si="401"/>
        <v/>
      </c>
      <c r="DN44" s="14" t="str">
        <f t="array" aca="1" ref="DN44" ca="1">IF(CU44&lt;&gt;"","There are errors in the entered values in the following cases: " &amp;SUBSTITUTE(CU44," ",", "),"")</f>
        <v/>
      </c>
      <c r="DO44" s="14" t="str">
        <f t="shared" ca="1" si="402"/>
        <v/>
      </c>
      <c r="DP44" s="14" t="str">
        <f t="shared" ca="1" si="403"/>
        <v/>
      </c>
      <c r="DQ44" s="14" t="str">
        <f t="shared" ca="1" si="404"/>
        <v/>
      </c>
      <c r="DR44" s="14" t="str">
        <f t="shared" ca="1" si="405"/>
        <v/>
      </c>
      <c r="DS44" s="14" t="str">
        <f t="shared" ca="1" si="406"/>
        <v/>
      </c>
      <c r="DZ44" s="14" t="b">
        <f t="shared" ca="1" si="407"/>
        <v>0</v>
      </c>
      <c r="EA44" s="14" t="str">
        <f t="shared" ca="1" si="408"/>
        <v>Limb onset (q_18a)</v>
      </c>
      <c r="EB44" s="14" t="str">
        <f t="shared" ca="1" si="409"/>
        <v xml:space="preserve">Values must be limited to predefinied list. </v>
      </c>
      <c r="EC44" s="14" t="str">
        <f t="shared" ca="1" si="410"/>
        <v xml:space="preserve">Limb onset (q_18a): Values must be limited to predefinied list. </v>
      </c>
      <c r="ED44" s="14" t="str">
        <f t="shared" ca="1" si="411"/>
        <v/>
      </c>
      <c r="EE44" s="14" t="str">
        <f t="shared" ca="1" si="412"/>
        <v>Values must be limited to predefinied list</v>
      </c>
      <c r="EF44" s="14" t="str">
        <f t="shared" ca="1" si="413"/>
        <v/>
      </c>
      <c r="EG44" s="14" t="str">
        <f t="shared" ca="1" si="414"/>
        <v/>
      </c>
      <c r="EM44" s="14" t="b">
        <f t="shared" ca="1" si="415"/>
        <v>1</v>
      </c>
      <c r="EN44" s="14">
        <f t="shared" ca="1" si="416"/>
        <v>31</v>
      </c>
      <c r="EO44" s="14" t="str">
        <f t="shared" ca="1" si="417"/>
        <v>q_18a</v>
      </c>
      <c r="EP44" s="14" t="str">
        <f t="shared" ca="1" si="418"/>
        <v xml:space="preserve">Limb onset (q_18a): Values must be limited to predefinied list. </v>
      </c>
      <c r="EQ44" s="14" t="str">
        <f t="shared" ca="1" si="419"/>
        <v/>
      </c>
    </row>
    <row r="45" spans="2:147" s="14" customFormat="1">
      <c r="B45" s="14" t="str">
        <f t="shared" ca="1" si="346"/>
        <v/>
      </c>
      <c r="C45" s="14">
        <f t="shared" ca="1" si="347"/>
        <v>32</v>
      </c>
      <c r="D45" s="14">
        <f t="shared" si="348"/>
        <v>43</v>
      </c>
      <c r="E45" s="14" t="str">
        <f t="shared" ca="1" si="349"/>
        <v>N</v>
      </c>
      <c r="F45" s="14" t="str">
        <f t="shared" ca="1" si="350"/>
        <v>q_18b</v>
      </c>
      <c r="G45" s="14" t="str">
        <f t="shared" ca="1" si="351"/>
        <v>Predominant side</v>
      </c>
      <c r="H45" s="14" t="b">
        <f t="shared" ca="1" si="352"/>
        <v>1</v>
      </c>
      <c r="I45" s="14" t="str">
        <f ca="1">IF($H45,ADDRESS(3,(D45+1)*2-1,4,,"["&amp;wew!$G$7&amp;"]"&amp;_sheetname_labels)&amp;":"&amp;ADDRESS(2+ster!$B$20,(D45+1)*2-1,4),"")</f>
        <v>[DBTemplate.xlsm]labels!CI3:CI61</v>
      </c>
      <c r="J45" s="14">
        <f t="array" aca="1" ref="J45" ca="1">IF(H45,MAX(0,MAX(IF(INDIRECT(I45)&lt;&gt;"",ROW(INDIRECT(I45)),""))-2),"")</f>
        <v>3</v>
      </c>
      <c r="K45" s="14" t="str">
        <f ca="1">IF($H45,IF($J45&gt;0,ADDRESS(3,(D45+1)*2-1,4,,"["&amp;wew!$G$7&amp;"]"&amp;_sheetname_labels)&amp;":"&amp;ADDRESS(2+J45,(D45+1)*2-1,4),""),"")</f>
        <v>[DBTemplate.xlsm]labels!CI3:CI5</v>
      </c>
      <c r="L45" s="14" t="str">
        <f ca="1">IF($H45,IF($J45&gt;0,ADDRESS(3,(D45+1)*2,4,,"["&amp;wew!$G$7&amp;"]"&amp;_sheetname_labels)&amp;":"&amp;ADDRESS(2+J45,(D45+1)*2,4),""),"")</f>
        <v>[DBTemplate.xlsm]labels!CJ3:CJ5</v>
      </c>
      <c r="M45" s="14">
        <f t="shared" ca="1" si="353"/>
        <v>0</v>
      </c>
      <c r="N45" s="14">
        <f t="shared" ca="1" si="354"/>
        <v>3</v>
      </c>
      <c r="O45" s="14" t="str">
        <f t="shared" ca="1" si="355"/>
        <v>q_18b</v>
      </c>
      <c r="P45" s="14" t="str">
        <f t="shared" ca="1" si="356"/>
        <v>Predominant side</v>
      </c>
      <c r="Q45" s="14" t="str">
        <f ca="1">IF($BP45,ADDRESS(3,D45+1,4,,"["&amp;wew!$G$7&amp;"]"&amp;_sheetname_dataframe)&amp;":"&amp;ADDRESS(2+ster!$C$14,D45+1,4),"")</f>
        <v>[DBTemplate.xlsm]data_frame!AR3:AR3</v>
      </c>
      <c r="R45" s="14" t="str">
        <f>IF($BP45,IF(MID(_xll.FORMULATEXT(INDEX(INDIRECT(Q45),1)),1,1)="=", _xll.FORMULATEXT(INDEX(INDIRECT(Q45),1),2,TRUE),""),"")</f>
        <v/>
      </c>
      <c r="S45" s="14">
        <f t="array" aca="1" ref="S45" ca="1">IF(H45,SUM(IF((IFERROR(INDIRECT(Q45)&lt;&gt;"",FALSE))*(INDIRECT(ster!$D$14)&lt;&gt;""),1,0)),"")</f>
        <v>1</v>
      </c>
      <c r="T45" s="14">
        <f t="array" aca="1" ref="T45" ca="1">IF(H45,IF(M45&gt;0,SUM(IFERROR(1*(MATCH(INDIRECT(Q45),INDIRECT(K45),0)&gt;0),0)*(INDIRECT(ster!$D$14)&lt;&gt;"")*NOT(ISNUMBER(INDIRECT(Q45)))),0),"")</f>
        <v>0</v>
      </c>
      <c r="U45" s="14">
        <f t="array" aca="1" ref="U45" ca="1">IF(H45,SUM((IFERROR(INDIRECT(Q45)="",FALSE))*(INDIRECT(ster!$D$14)&lt;&gt;"")),"")</f>
        <v>0</v>
      </c>
      <c r="V45" s="14">
        <f t="array" aca="1" ref="V45" ca="1">IF(H45,SUM((IFERROR(INDIRECT(Q45)="#ąś",TRUE))*(INDIRECT(ster!$D$14)&lt;&gt;"")),"")</f>
        <v>0</v>
      </c>
      <c r="W45" s="14">
        <f t="array" aca="1" ref="W45" ca="1">IF(H45,SUM(ISNUMBER(INDIRECT(Q45))*(INDIRECT(ster!$D$14)&lt;&gt;"")),"")</f>
        <v>1</v>
      </c>
      <c r="X45" s="14">
        <f t="array" aca="1" ref="X45" ca="1">IF(AND(H45,W45&gt;0),IF(wew!$B$3,MIN(IF((INDIRECT(ster!$D$14)&lt;&gt;"")*IFERROR(INDIRECT($Q45)&lt;&gt;"",FALSE),IFERROR(INDIRECT($Q45),"X"),"X")),"&lt;włącz podświetlanie wartości&gt;"),"—")</f>
        <v>1</v>
      </c>
      <c r="Y45" s="14">
        <f t="array" aca="1" ref="Y45" ca="1">IF(AND(H45,W45&gt;0),IF(wew!$B$3,MAX(IF((INDIRECT(ster!$D$14)&lt;&gt;"")*IFERROR(INDIRECT($Q45)&lt;&gt;"",FALSE),IFERROR(INDIRECT($Q45),"X"),"X")),"&lt;włącz podświetlanie wartości&gt;"),"—")</f>
        <v>1</v>
      </c>
      <c r="Z45" s="14">
        <f t="shared" ca="1" si="357"/>
        <v>0</v>
      </c>
      <c r="AA45" s="12">
        <f t="shared" ca="1" si="358"/>
        <v>1</v>
      </c>
      <c r="AB45" s="17">
        <f t="array" aca="1" ref="AB45" ca="1">IF(H45,IF(W45&gt;0,SUM((INDIRECT(ster!$D$14)&lt;&gt;"")*IFERROR((INDIRECT(Q45)&lt;&gt;"")*(INDIRECT(Q45)=INT(INDIRECT(Q45))),0)),0),"")</f>
        <v>1</v>
      </c>
      <c r="AC45" s="17">
        <f t="array" aca="1" ref="AC45" ca="1">IF(H45,W45-AB45,"")</f>
        <v>0</v>
      </c>
      <c r="AD45" s="17">
        <f t="shared" ca="1" si="359"/>
        <v>1</v>
      </c>
      <c r="AE45" s="17" t="b">
        <f t="shared" ca="1" si="360"/>
        <v>0</v>
      </c>
      <c r="AF45" s="17" t="str">
        <f ca="1">IF(AE45,IF($H45,ADDRESS(3,D45+2,4,,"["&amp;wew!$G$7&amp;"]"&amp;_sheetname_dataframe)&amp;":"&amp;ADDRESS(2+ster!$C$14,D45+2,4),""),"")</f>
        <v/>
      </c>
      <c r="AG45" s="17" t="str">
        <f t="shared" ca="1" si="361"/>
        <v/>
      </c>
      <c r="AH45" s="17" t="b">
        <f t="shared" ca="1" si="362"/>
        <v>0</v>
      </c>
      <c r="AI45" s="17" t="str">
        <f ca="1">IF(AH45,IF($H45,ADDRESS(3,D45+3,4,,"["&amp;wew!$G$7&amp;"]"&amp;_sheetname_dataframe)&amp;":"&amp;ADDRESS(2+ster!$C$14,D45+3,4),""),"")</f>
        <v/>
      </c>
      <c r="AJ45" s="17" t="str">
        <f t="shared" ca="1" si="363"/>
        <v/>
      </c>
      <c r="AK45" s="17" t="b">
        <f t="shared" ca="1" si="364"/>
        <v>0</v>
      </c>
      <c r="AL45" s="17" t="b">
        <f t="shared" ca="1" si="365"/>
        <v>0</v>
      </c>
      <c r="AM45" s="17" t="b">
        <f t="shared" ca="1" si="366"/>
        <v>0</v>
      </c>
      <c r="AN45" s="17">
        <f t="shared" ca="1" si="367"/>
        <v>0</v>
      </c>
      <c r="AO45" s="24" t="str">
        <f t="shared" ca="1" si="368"/>
        <v/>
      </c>
      <c r="AP45" s="24" t="str">
        <f t="shared" ca="1" si="369"/>
        <v/>
      </c>
      <c r="AQ45" s="17" t="b">
        <f t="shared" ca="1" si="370"/>
        <v>0</v>
      </c>
      <c r="AR45" s="17" t="b">
        <f t="shared" ca="1" si="371"/>
        <v>1</v>
      </c>
      <c r="AS45" s="17" t="b">
        <f t="shared" ca="1" si="372"/>
        <v>0</v>
      </c>
      <c r="AT45" s="17" t="b">
        <f t="shared" ca="1" si="373"/>
        <v>0</v>
      </c>
      <c r="AU45" s="17" t="b">
        <f t="shared" ca="1" si="374"/>
        <v>1</v>
      </c>
      <c r="AV45" s="17" t="b">
        <f t="shared" ca="1" si="375"/>
        <v>0</v>
      </c>
      <c r="AW45" s="17" t="b">
        <f t="shared" ca="1" si="376"/>
        <v>1</v>
      </c>
      <c r="AX45" s="14" t="b">
        <f t="array" aca="1" ref="AX45" ca="1">IF(H45,N45&gt;0,"")</f>
        <v>1</v>
      </c>
      <c r="AY45" s="17" t="str">
        <f t="shared" ca="1" si="377"/>
        <v>C3:C5</v>
      </c>
      <c r="AZ45" s="17" t="b">
        <f t="array" aca="1" ref="AZ45" ca="1">IF(AY45&lt;&gt;"",SUM(1*ISERROR(MATCH(INDIRECT(AY45),INDIRECT(K45),0)))=0,"")</f>
        <v>1</v>
      </c>
      <c r="BA45" s="17" t="b">
        <f t="shared" ca="1" si="378"/>
        <v>1</v>
      </c>
      <c r="BB45" s="17" t="b">
        <v>0</v>
      </c>
      <c r="BC45" s="17" t="b">
        <f t="shared" ca="1" si="379"/>
        <v>1</v>
      </c>
      <c r="BD45" s="17" t="b">
        <f t="shared" ca="1" si="380"/>
        <v>0</v>
      </c>
      <c r="BE45" s="17" t="b">
        <f t="shared" ca="1" si="381"/>
        <v>0</v>
      </c>
      <c r="BF45" s="17" t="b">
        <f t="shared" ca="1" si="382"/>
        <v>0</v>
      </c>
      <c r="BG45" s="17" t="b">
        <f t="shared" ca="1" si="383"/>
        <v>0</v>
      </c>
      <c r="BH45" s="17" t="b">
        <f t="shared" ca="1" si="384"/>
        <v>1</v>
      </c>
      <c r="BI45" s="17">
        <f t="shared" ca="1" si="385"/>
        <v>2</v>
      </c>
      <c r="BJ45" s="17" t="b">
        <f t="shared" ca="1" si="386"/>
        <v>0</v>
      </c>
      <c r="BK45" s="17" t="str">
        <f t="shared" ca="1" si="387"/>
        <v/>
      </c>
      <c r="BL45" s="17" t="str">
        <f t="shared" ca="1" si="388"/>
        <v/>
      </c>
      <c r="BM45" s="17" t="str">
        <f t="shared" ca="1" si="389"/>
        <v>F</v>
      </c>
      <c r="BN45" s="17" t="str">
        <f t="shared" ca="1" si="390"/>
        <v>F</v>
      </c>
      <c r="BO45" s="17" t="str">
        <f t="shared" ca="1" si="391"/>
        <v>N</v>
      </c>
      <c r="BP45" s="14" t="b">
        <f t="shared" ca="1" si="392"/>
        <v>1</v>
      </c>
      <c r="BQ45" s="35">
        <v>1</v>
      </c>
      <c r="BX45" s="16"/>
      <c r="BY45" s="16"/>
      <c r="BZ45" s="16"/>
      <c r="CA45" s="16"/>
      <c r="CB45" s="16"/>
      <c r="CC45" s="16"/>
      <c r="CD45" s="16"/>
      <c r="CE45" s="16"/>
      <c r="CF45" s="16"/>
      <c r="CN45" s="14">
        <f ca="1">IF(H45,IFERROR(IsVariableNameLegal(O45),0),0)</f>
        <v>0</v>
      </c>
      <c r="CO45" s="14" t="str">
        <f t="array" aca="1" ref="CO45" ca="1">IF(H45,IF(COUNTIF(INDIRECT(wew!$C$13),O45)&gt;1,TRIM(SUBSTITUTE(_xll.MCONCAT(IF((INDIRECT(wew!$C$13)=O45)*(COLUMN(INDIRECT(wew!$C$13))&lt;&gt;D45+1),-1+COLUMN(INDIRECT(wew!$C$13)),"")," "),"  "," ")),""),"")</f>
        <v/>
      </c>
      <c r="CP45" s="14" t="str">
        <f t="array" aca="1" ref="CP45" ca="1">IF(P45&lt;&gt;"",IF(LEN(P45)&gt;150,1,""),"")</f>
        <v/>
      </c>
      <c r="CQ45" s="14" t="str">
        <f t="array" aca="1" ref="CQ45" ca="1">IF(AND(H45,NOT(ster!$J$3)),IF(COUNTIF(INDIRECT(wew!$C$15),P45)&gt;1,TRIM(SUBSTITUTE(_xll.MCONCAT(IF((INDIRECT(wew!$C$15)=P45)*(COLUMN(INDIRECT(wew!$C$15))&lt;&gt;D45+1),-1+COLUMN(INDIRECT(wew!$C$15)),"")," "),"  "," ")),""),"")</f>
        <v/>
      </c>
      <c r="CR45" s="14" t="str">
        <f t="array" aca="1" ref="CR45" ca="1">IF(H45,IF(AND(W45&gt;0,AO45&lt;&gt;""),TRIM(SUBSTITUTE(_xll.MCONCAT(IFERROR(IF(ISNUMBER(INDIRECT(Q45)),IF((INDIRECT(ster!$D$14)&lt;&gt;"")*(INDIRECT(Q45)&lt;AO45),INDIRECT(ster!$D$14) &amp; ": " &amp;  SUBSTITUTE(IF( AV45,IFERROR(TEXT(INDIRECT(Q45),"rrrr-mm-dd") &amp;" (" &amp; INDIRECT(Q45) &amp;")",INDIRECT(Q45)),INDIRECT(Q45))," "," "),""),""),"")," "),"  "," ")),""),"")</f>
        <v/>
      </c>
      <c r="CS45" s="14" t="str">
        <f t="array" aca="1" ref="CS45" ca="1">IF(H45,IF(AND(W45&gt;0,AP45&lt;&gt;""),TRIM(SUBSTITUTE(_xll.MCONCAT(IFERROR(IF(ISNUMBER(INDIRECT(Q45)),IF((INDIRECT(ster!$D$14)&lt;&gt;"")*(INDIRECT(Q45)&gt;AP45),INDIRECT(ster!$D$14) &amp; ": " &amp;  SUBSTITUTE(IF( AV45,IFERROR(TEXT(INDIRECT(Q45),"rrrr-mm-dd")&amp;" (" &amp; INDIRECT(Q45) &amp;")",INDIRECT(Q45)),INDIRECT(Q45))," "," "),""),""),"")," "),"  "," ")),""),"")</f>
        <v/>
      </c>
      <c r="CT45" s="14" t="str">
        <f t="array" aca="1" ref="CT45" ca="1">IF(H45,IF(AND(N45&gt;0,AR45),TRIM(SUBSTITUTE(_xll.MCONCAT(IFERROR(IF(ISNUMBER(INDIRECT(Q45)),IF((INDIRECT(ster!$D$14)&lt;&gt;"")*(IFERROR(0*(MATCH(INDIRECT(Q45),INDIRECT(K45),0)&gt;0),1)),INDIRECT(ster!$D$14) &amp; ": " &amp;  SUBSTITUTE(IF( AV45,IFERROR(TEXT(INDIRECT(Q45),"rrrr-mm-dd")&amp;" (" &amp; INDIRECT(Q45) &amp;")",INDIRECT(Q45)),INDIRECT(Q45))," "," "),""),""),"")," "),"  "," ")),""),"")</f>
        <v/>
      </c>
      <c r="CU45" s="14" t="str">
        <f t="array" aca="1" ref="CU45" ca="1">IF(H45,IF(AND(V45&gt;0),TRIM(SUBSTITUTE(_xll.MCONCAT(IF((INDIRECT(ster!$D$14)&lt;&gt;"")*(IFERROR(0*(INDIRECT(Q45)&lt;&gt;""),1)),INDIRECT(ster!$D$14),"")," "),"  "," ")),""),"")</f>
        <v/>
      </c>
      <c r="CV45" s="14" t="str">
        <f t="array" aca="1" ref="CV45" ca="1">IF(H45,IF(AS45,
TRIM(SUBSTITUTE(_xll.MCONCAT(IF(
   (INDIRECT(ster!$D$14)&lt;&gt;"")*
   ((INDIRECT(Q45)="")+
      NOT(ISNUMBER(INDIRECT(Q45)))*
      NOT(ISERROR(MATCH(INDIRECT(Q45),INDIRECT(K45),0)))
    ),
      INDIRECT(ster!$D$14),
   "")," "),"  "," ")),
""),"")</f>
        <v/>
      </c>
      <c r="CW45" s="14" t="str">
        <f t="array" aca="1" ref="CW45" ca="1">IF(H45,IF(AND(AQ45),TRIM(SUBSTITUTE(_xll.MCONCAT(IFERROR(IF(ISNUMBER(INDIRECT(Q45)),IF((INDIRECT(ster!$D$14)&lt;&gt;"")*(INDIRECT(Q45)&lt;&gt;INT(INDIRECT(Q45))),INDIRECT(ster!$D$14) &amp; ": " &amp; INDIRECT(Q45),""),""),"")," "),"  "," ")),""),"")</f>
        <v/>
      </c>
      <c r="CX45" s="14" t="str">
        <f t="array" aca="1" ref="CX45" ca="1">IF(H45,IF(OR(AU45,AV45),TRIM(SUBSTITUTE(_xll.MCONCAT(IF((INDIRECT(ster!$D$14)&lt;&gt;"")*NOT(ISNUMBER(INDIRECT(Q45))),IF(ISERROR(MATCH(INDIRECT(Q45),INDIRECT(K45),0)),IFERROR(IF(INDIRECT(Q45)&lt;&gt;"",INDIRECT(ster!$D$14) &amp; ": " &amp; SUBSTITUTE(INDIRECT(Q45)," "," "),""),""),""),"")," "),"  "," ")),""),"")</f>
        <v/>
      </c>
      <c r="CY45" s="14" t="str">
        <f t="array" aca="1" ref="CY45" ca="1">IF(H45,IF(AE45,TRIM(SUBSTITUTE(_xll.MCONCAT(IF((INDIRECT(ster!$D$14)&lt;&gt;"")*IFERROR(NOT(INDIRECT(AF45)),FALSE),IF(ISERROR(MATCH(INDIRECT(Q45),INDIRECT(K45),0)),IFERROR(IF(INDIRECT(Q45)&lt;&gt;"",INDIRECT(ster!$D$14)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CZ45" s="14" t="str">
        <f t="array" aca="1" ref="CZ45" ca="1">IF(H45,IF(AH45,TRIM(SUBSTITUTE(_xll.MCONCAT(IF((INDIRECT(ster!$D$14)&lt;&gt;"")*IFERROR(NOT(INDIRECT(AI45)),FALSE),IF(ISERROR(MATCH(INDIRECT(Q45),INDIRECT(K45),0)),IFERROR(IF(INDIRECT(Q45)&lt;&gt;"",INDIRECT(ster!$D$14)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DC45" s="14" t="str">
        <f ca="1">SUBSTITUTE(SUBSTITUTE(SUBSTITUTE(SUBSTITUTE(_xll.MCONCAT(DG45:DS45,"■"),"■■","■"),"■■","■"),"■■","■"),"■■","■")</f>
        <v>■</v>
      </c>
      <c r="DD45" s="14" t="str">
        <f t="shared" ca="1" si="393"/>
        <v/>
      </c>
      <c r="DE45" s="14" t="str">
        <f t="shared" ca="1" si="394"/>
        <v/>
      </c>
      <c r="DF45" s="14" t="str">
        <f t="shared" ca="1" si="395"/>
        <v/>
      </c>
      <c r="DG45" s="14" t="str">
        <f t="shared" ca="1" si="396"/>
        <v/>
      </c>
      <c r="DH45" s="14" t="str">
        <f t="shared" ca="1" si="397"/>
        <v/>
      </c>
      <c r="DI45" s="14" t="str">
        <f t="shared" ca="1" si="398"/>
        <v/>
      </c>
      <c r="DJ45" s="14" t="str">
        <f t="shared" ca="1" si="399"/>
        <v/>
      </c>
      <c r="DK45" s="14" t="str">
        <f t="shared" ca="1" si="400"/>
        <v/>
      </c>
      <c r="DL45" s="14" t="str">
        <f t="shared" ca="1" si="63"/>
        <v/>
      </c>
      <c r="DM45" s="14" t="str">
        <f t="shared" ca="1" si="401"/>
        <v/>
      </c>
      <c r="DN45" s="14" t="str">
        <f t="array" aca="1" ref="DN45" ca="1">IF(CU45&lt;&gt;"","There are errors in the entered values in the following cases: " &amp;SUBSTITUTE(CU45," ",", "),"")</f>
        <v/>
      </c>
      <c r="DO45" s="14" t="str">
        <f t="shared" ca="1" si="402"/>
        <v/>
      </c>
      <c r="DP45" s="14" t="str">
        <f t="shared" ca="1" si="403"/>
        <v/>
      </c>
      <c r="DQ45" s="14" t="str">
        <f t="shared" ca="1" si="404"/>
        <v/>
      </c>
      <c r="DR45" s="14" t="str">
        <f t="shared" ca="1" si="405"/>
        <v/>
      </c>
      <c r="DS45" s="14" t="str">
        <f t="shared" ca="1" si="406"/>
        <v/>
      </c>
      <c r="DZ45" s="14" t="b">
        <f t="shared" ca="1" si="407"/>
        <v>0</v>
      </c>
      <c r="EA45" s="14" t="str">
        <f t="shared" ca="1" si="408"/>
        <v>Predominant side (q_18b)</v>
      </c>
      <c r="EB45" s="14" t="str">
        <f t="shared" ca="1" si="409"/>
        <v xml:space="preserve">Values must be limited to predefinied list. </v>
      </c>
      <c r="EC45" s="14" t="str">
        <f t="shared" ca="1" si="410"/>
        <v xml:space="preserve">Predominant side (q_18b): Values must be limited to predefinied list. </v>
      </c>
      <c r="ED45" s="14" t="str">
        <f t="shared" ca="1" si="411"/>
        <v/>
      </c>
      <c r="EE45" s="14" t="str">
        <f t="shared" ca="1" si="412"/>
        <v>Values must be limited to predefinied list</v>
      </c>
      <c r="EF45" s="14" t="str">
        <f t="shared" ca="1" si="413"/>
        <v/>
      </c>
      <c r="EG45" s="14" t="str">
        <f t="shared" ca="1" si="414"/>
        <v/>
      </c>
      <c r="EM45" s="14" t="b">
        <f t="shared" ca="1" si="415"/>
        <v>1</v>
      </c>
      <c r="EN45" s="14">
        <f t="shared" ca="1" si="416"/>
        <v>32</v>
      </c>
      <c r="EO45" s="14" t="str">
        <f t="shared" ca="1" si="417"/>
        <v>q_18b</v>
      </c>
      <c r="EP45" s="14" t="str">
        <f t="shared" ca="1" si="418"/>
        <v xml:space="preserve">Predominant side (q_18b): Values must be limited to predefinied list. </v>
      </c>
      <c r="EQ45" s="14" t="str">
        <f t="shared" ca="1" si="419"/>
        <v/>
      </c>
    </row>
    <row r="46" spans="2:147" s="14" customFormat="1">
      <c r="B46" s="14" t="str">
        <f t="shared" ca="1" si="346"/>
        <v/>
      </c>
      <c r="C46" s="14">
        <f t="shared" ca="1" si="347"/>
        <v>33</v>
      </c>
      <c r="D46" s="14">
        <f t="shared" si="348"/>
        <v>44</v>
      </c>
      <c r="E46" s="14" t="str">
        <f t="shared" ca="1" si="349"/>
        <v>N</v>
      </c>
      <c r="F46" s="14" t="str">
        <f t="shared" ca="1" si="350"/>
        <v>q_18c</v>
      </c>
      <c r="G46" s="14" t="str">
        <f t="shared" ca="1" si="351"/>
        <v>Predominant impairment</v>
      </c>
      <c r="H46" s="14" t="b">
        <f t="shared" ca="1" si="352"/>
        <v>1</v>
      </c>
      <c r="I46" s="14" t="str">
        <f ca="1">IF($H46,ADDRESS(3,(D46+1)*2-1,4,,"["&amp;wew!$G$7&amp;"]"&amp;_sheetname_labels)&amp;":"&amp;ADDRESS(2+ster!$B$20,(D46+1)*2-1,4),"")</f>
        <v>[DBTemplate.xlsm]labels!CK3:CK61</v>
      </c>
      <c r="J46" s="14">
        <f t="array" aca="1" ref="J46" ca="1">IF(H46,MAX(0,MAX(IF(INDIRECT(I46)&lt;&gt;"",ROW(INDIRECT(I46)),""))-2),"")</f>
        <v>3</v>
      </c>
      <c r="K46" s="14" t="str">
        <f ca="1">IF($H46,IF($J46&gt;0,ADDRESS(3,(D46+1)*2-1,4,,"["&amp;wew!$G$7&amp;"]"&amp;_sheetname_labels)&amp;":"&amp;ADDRESS(2+J46,(D46+1)*2-1,4),""),"")</f>
        <v>[DBTemplate.xlsm]labels!CK3:CK5</v>
      </c>
      <c r="L46" s="14" t="str">
        <f ca="1">IF($H46,IF($J46&gt;0,ADDRESS(3,(D46+1)*2,4,,"["&amp;wew!$G$7&amp;"]"&amp;_sheetname_labels)&amp;":"&amp;ADDRESS(2+J46,(D46+1)*2,4),""),"")</f>
        <v>[DBTemplate.xlsm]labels!CL3:CL5</v>
      </c>
      <c r="M46" s="14">
        <f t="shared" ca="1" si="353"/>
        <v>0</v>
      </c>
      <c r="N46" s="14">
        <f t="shared" ca="1" si="354"/>
        <v>3</v>
      </c>
      <c r="O46" s="14" t="str">
        <f t="shared" ca="1" si="355"/>
        <v>q_18c</v>
      </c>
      <c r="P46" s="14" t="str">
        <f t="shared" ca="1" si="356"/>
        <v>Predominant impairment</v>
      </c>
      <c r="Q46" s="14" t="str">
        <f ca="1">IF($BP46,ADDRESS(3,D46+1,4,,"["&amp;wew!$G$7&amp;"]"&amp;_sheetname_dataframe)&amp;":"&amp;ADDRESS(2+ster!$C$14,D46+1,4),"")</f>
        <v>[DBTemplate.xlsm]data_frame!AS3:AS3</v>
      </c>
      <c r="R46" s="14" t="str">
        <f>IF($BP46,IF(MID(_xll.FORMULATEXT(INDEX(INDIRECT(Q46),1)),1,1)="=", _xll.FORMULATEXT(INDEX(INDIRECT(Q46),1),2,TRUE),""),"")</f>
        <v/>
      </c>
      <c r="S46" s="14">
        <f t="array" aca="1" ref="S46" ca="1">IF(H46,SUM(IF((IFERROR(INDIRECT(Q46)&lt;&gt;"",FALSE))*(INDIRECT(ster!$D$14)&lt;&gt;""),1,0)),"")</f>
        <v>1</v>
      </c>
      <c r="T46" s="14">
        <f t="array" aca="1" ref="T46" ca="1">IF(H46,IF(M46&gt;0,SUM(IFERROR(1*(MATCH(INDIRECT(Q46),INDIRECT(K46),0)&gt;0),0)*(INDIRECT(ster!$D$14)&lt;&gt;"")*NOT(ISNUMBER(INDIRECT(Q46)))),0),"")</f>
        <v>0</v>
      </c>
      <c r="U46" s="14">
        <f t="array" aca="1" ref="U46" ca="1">IF(H46,SUM((IFERROR(INDIRECT(Q46)="",FALSE))*(INDIRECT(ster!$D$14)&lt;&gt;"")),"")</f>
        <v>0</v>
      </c>
      <c r="V46" s="14">
        <f t="array" aca="1" ref="V46" ca="1">IF(H46,SUM((IFERROR(INDIRECT(Q46)="#ąś",TRUE))*(INDIRECT(ster!$D$14)&lt;&gt;"")),"")</f>
        <v>0</v>
      </c>
      <c r="W46" s="14">
        <f t="array" aca="1" ref="W46" ca="1">IF(H46,SUM(ISNUMBER(INDIRECT(Q46))*(INDIRECT(ster!$D$14)&lt;&gt;"")),"")</f>
        <v>1</v>
      </c>
      <c r="X46" s="14">
        <f t="array" aca="1" ref="X46" ca="1">IF(AND(H46,W46&gt;0),IF(wew!$B$3,MIN(IF((INDIRECT(ster!$D$14)&lt;&gt;"")*IFERROR(INDIRECT($Q46)&lt;&gt;"",FALSE),IFERROR(INDIRECT($Q46),"X"),"X")),"&lt;włącz podświetlanie wartości&gt;"),"—")</f>
        <v>1</v>
      </c>
      <c r="Y46" s="14">
        <f t="array" aca="1" ref="Y46" ca="1">IF(AND(H46,W46&gt;0),IF(wew!$B$3,MAX(IF((INDIRECT(ster!$D$14)&lt;&gt;"")*IFERROR(INDIRECT($Q46)&lt;&gt;"",FALSE),IFERROR(INDIRECT($Q46),"X"),"X")),"&lt;włącz podświetlanie wartości&gt;"),"—")</f>
        <v>1</v>
      </c>
      <c r="Z46" s="14">
        <f t="shared" ca="1" si="357"/>
        <v>0</v>
      </c>
      <c r="AA46" s="12">
        <f t="shared" ca="1" si="358"/>
        <v>1</v>
      </c>
      <c r="AB46" s="17">
        <f t="array" aca="1" ref="AB46" ca="1">IF(H46,IF(W46&gt;0,SUM((INDIRECT(ster!$D$14)&lt;&gt;"")*IFERROR((INDIRECT(Q46)&lt;&gt;"")*(INDIRECT(Q46)=INT(INDIRECT(Q46))),0)),0),"")</f>
        <v>1</v>
      </c>
      <c r="AC46" s="17">
        <f t="array" aca="1" ref="AC46" ca="1">IF(H46,W46-AB46,"")</f>
        <v>0</v>
      </c>
      <c r="AD46" s="17">
        <f t="shared" ca="1" si="359"/>
        <v>1</v>
      </c>
      <c r="AE46" s="17" t="b">
        <f t="shared" ca="1" si="360"/>
        <v>0</v>
      </c>
      <c r="AF46" s="17" t="str">
        <f ca="1">IF(AE46,IF($H46,ADDRESS(3,D46+2,4,,"["&amp;wew!$G$7&amp;"]"&amp;_sheetname_dataframe)&amp;":"&amp;ADDRESS(2+ster!$C$14,D46+2,4),""),"")</f>
        <v/>
      </c>
      <c r="AG46" s="17" t="str">
        <f t="shared" ca="1" si="361"/>
        <v/>
      </c>
      <c r="AH46" s="17" t="b">
        <f t="shared" ca="1" si="362"/>
        <v>0</v>
      </c>
      <c r="AI46" s="17" t="str">
        <f ca="1">IF(AH46,IF($H46,ADDRESS(3,D46+3,4,,"["&amp;wew!$G$7&amp;"]"&amp;_sheetname_dataframe)&amp;":"&amp;ADDRESS(2+ster!$C$14,D46+3,4),""),"")</f>
        <v/>
      </c>
      <c r="AJ46" s="17" t="str">
        <f t="shared" ca="1" si="363"/>
        <v/>
      </c>
      <c r="AK46" s="17" t="b">
        <f t="shared" ca="1" si="364"/>
        <v>0</v>
      </c>
      <c r="AL46" s="17" t="b">
        <f t="shared" ca="1" si="365"/>
        <v>0</v>
      </c>
      <c r="AM46" s="17" t="b">
        <f t="shared" ca="1" si="366"/>
        <v>0</v>
      </c>
      <c r="AN46" s="17">
        <f t="shared" ca="1" si="367"/>
        <v>0</v>
      </c>
      <c r="AO46" s="24" t="str">
        <f t="shared" ca="1" si="368"/>
        <v/>
      </c>
      <c r="AP46" s="24" t="str">
        <f t="shared" ca="1" si="369"/>
        <v/>
      </c>
      <c r="AQ46" s="17" t="b">
        <f t="shared" ca="1" si="370"/>
        <v>0</v>
      </c>
      <c r="AR46" s="17" t="b">
        <f t="shared" ca="1" si="371"/>
        <v>1</v>
      </c>
      <c r="AS46" s="17" t="b">
        <f t="shared" ca="1" si="372"/>
        <v>0</v>
      </c>
      <c r="AT46" s="17" t="b">
        <f t="shared" ca="1" si="373"/>
        <v>0</v>
      </c>
      <c r="AU46" s="17" t="b">
        <f t="shared" ca="1" si="374"/>
        <v>1</v>
      </c>
      <c r="AV46" s="17" t="b">
        <f t="shared" ca="1" si="375"/>
        <v>0</v>
      </c>
      <c r="AW46" s="17" t="b">
        <f t="shared" ca="1" si="376"/>
        <v>1</v>
      </c>
      <c r="AX46" s="14" t="b">
        <f t="array" aca="1" ref="AX46" ca="1">IF(H46,N46&gt;0,"")</f>
        <v>1</v>
      </c>
      <c r="AY46" s="17" t="str">
        <f t="shared" ca="1" si="377"/>
        <v>C3:C5</v>
      </c>
      <c r="AZ46" s="17" t="b">
        <f t="array" aca="1" ref="AZ46" ca="1">IF(AY46&lt;&gt;"",SUM(1*ISERROR(MATCH(INDIRECT(AY46),INDIRECT(K46),0)))=0,"")</f>
        <v>1</v>
      </c>
      <c r="BA46" s="17" t="b">
        <f t="shared" ca="1" si="378"/>
        <v>1</v>
      </c>
      <c r="BB46" s="17" t="b">
        <v>0</v>
      </c>
      <c r="BC46" s="17" t="b">
        <f t="shared" ca="1" si="379"/>
        <v>1</v>
      </c>
      <c r="BD46" s="17" t="b">
        <f t="shared" ca="1" si="380"/>
        <v>0</v>
      </c>
      <c r="BE46" s="17" t="b">
        <f t="shared" ca="1" si="381"/>
        <v>0</v>
      </c>
      <c r="BF46" s="17" t="b">
        <f t="shared" ca="1" si="382"/>
        <v>0</v>
      </c>
      <c r="BG46" s="17" t="b">
        <f t="shared" ca="1" si="383"/>
        <v>0</v>
      </c>
      <c r="BH46" s="17" t="b">
        <f t="shared" ca="1" si="384"/>
        <v>1</v>
      </c>
      <c r="BI46" s="17">
        <f t="shared" ca="1" si="385"/>
        <v>2</v>
      </c>
      <c r="BJ46" s="17" t="b">
        <f t="shared" ca="1" si="386"/>
        <v>0</v>
      </c>
      <c r="BK46" s="17" t="str">
        <f t="shared" ca="1" si="387"/>
        <v/>
      </c>
      <c r="BL46" s="17" t="str">
        <f t="shared" ca="1" si="388"/>
        <v/>
      </c>
      <c r="BM46" s="17" t="str">
        <f t="shared" ca="1" si="389"/>
        <v>F</v>
      </c>
      <c r="BN46" s="17" t="str">
        <f t="shared" ca="1" si="390"/>
        <v>F</v>
      </c>
      <c r="BO46" s="17" t="str">
        <f t="shared" ca="1" si="391"/>
        <v>N</v>
      </c>
      <c r="BP46" s="14" t="b">
        <f t="shared" ca="1" si="392"/>
        <v>1</v>
      </c>
      <c r="BQ46" s="35">
        <v>1</v>
      </c>
      <c r="BX46" s="16"/>
      <c r="BY46" s="16"/>
      <c r="BZ46" s="16"/>
      <c r="CA46" s="16"/>
      <c r="CB46" s="16"/>
      <c r="CC46" s="16"/>
      <c r="CD46" s="16"/>
      <c r="CE46" s="16"/>
      <c r="CF46" s="16"/>
      <c r="CN46" s="14">
        <f ca="1">IF(H46,IFERROR(IsVariableNameLegal(O46),0),0)</f>
        <v>0</v>
      </c>
      <c r="CO46" s="14" t="str">
        <f t="array" aca="1" ref="CO46" ca="1">IF(H46,IF(COUNTIF(INDIRECT(wew!$C$13),O46)&gt;1,TRIM(SUBSTITUTE(_xll.MCONCAT(IF((INDIRECT(wew!$C$13)=O46)*(COLUMN(INDIRECT(wew!$C$13))&lt;&gt;D46+1),-1+COLUMN(INDIRECT(wew!$C$13)),"")," "),"  "," ")),""),"")</f>
        <v/>
      </c>
      <c r="CP46" s="14" t="str">
        <f t="array" aca="1" ref="CP46" ca="1">IF(P46&lt;&gt;"",IF(LEN(P46)&gt;150,1,""),"")</f>
        <v/>
      </c>
      <c r="CQ46" s="14" t="str">
        <f t="array" aca="1" ref="CQ46" ca="1">IF(AND(H46,NOT(ster!$J$3)),IF(COUNTIF(INDIRECT(wew!$C$15),P46)&gt;1,TRIM(SUBSTITUTE(_xll.MCONCAT(IF((INDIRECT(wew!$C$15)=P46)*(COLUMN(INDIRECT(wew!$C$15))&lt;&gt;D46+1),-1+COLUMN(INDIRECT(wew!$C$15)),"")," "),"  "," ")),""),"")</f>
        <v/>
      </c>
      <c r="CR46" s="14" t="str">
        <f t="array" aca="1" ref="CR46" ca="1">IF(H46,IF(AND(W46&gt;0,AO46&lt;&gt;""),TRIM(SUBSTITUTE(_xll.MCONCAT(IFERROR(IF(ISNUMBER(INDIRECT(Q46)),IF((INDIRECT(ster!$D$14)&lt;&gt;"")*(INDIRECT(Q46)&lt;AO46),INDIRECT(ster!$D$14) &amp; ": " &amp;  SUBSTITUTE(IF( AV46,IFERROR(TEXT(INDIRECT(Q46),"rrrr-mm-dd") &amp;" (" &amp; INDIRECT(Q46) &amp;")",INDIRECT(Q46)),INDIRECT(Q46))," "," "),""),""),"")," "),"  "," ")),""),"")</f>
        <v/>
      </c>
      <c r="CS46" s="14" t="str">
        <f t="array" aca="1" ref="CS46" ca="1">IF(H46,IF(AND(W46&gt;0,AP46&lt;&gt;""),TRIM(SUBSTITUTE(_xll.MCONCAT(IFERROR(IF(ISNUMBER(INDIRECT(Q46)),IF((INDIRECT(ster!$D$14)&lt;&gt;"")*(INDIRECT(Q46)&gt;AP46),INDIRECT(ster!$D$14) &amp; ": " &amp;  SUBSTITUTE(IF( AV46,IFERROR(TEXT(INDIRECT(Q46),"rrrr-mm-dd")&amp;" (" &amp; INDIRECT(Q46) &amp;")",INDIRECT(Q46)),INDIRECT(Q46))," "," "),""),""),"")," "),"  "," ")),""),"")</f>
        <v/>
      </c>
      <c r="CT46" s="14" t="str">
        <f t="array" aca="1" ref="CT46" ca="1">IF(H46,IF(AND(N46&gt;0,AR46),TRIM(SUBSTITUTE(_xll.MCONCAT(IFERROR(IF(ISNUMBER(INDIRECT(Q46)),IF((INDIRECT(ster!$D$14)&lt;&gt;"")*(IFERROR(0*(MATCH(INDIRECT(Q46),INDIRECT(K46),0)&gt;0),1)),INDIRECT(ster!$D$14) &amp; ": " &amp;  SUBSTITUTE(IF( AV46,IFERROR(TEXT(INDIRECT(Q46),"rrrr-mm-dd")&amp;" (" &amp; INDIRECT(Q46) &amp;")",INDIRECT(Q46)),INDIRECT(Q46))," "," "),""),""),"")," "),"  "," ")),""),"")</f>
        <v/>
      </c>
      <c r="CU46" s="14" t="str">
        <f t="array" aca="1" ref="CU46" ca="1">IF(H46,IF(AND(V46&gt;0),TRIM(SUBSTITUTE(_xll.MCONCAT(IF((INDIRECT(ster!$D$14)&lt;&gt;"")*(IFERROR(0*(INDIRECT(Q46)&lt;&gt;""),1)),INDIRECT(ster!$D$14),"")," "),"  "," ")),""),"")</f>
        <v/>
      </c>
      <c r="CV46" s="14" t="str">
        <f t="array" aca="1" ref="CV46" ca="1">IF(H46,IF(AS46,
TRIM(SUBSTITUTE(_xll.MCONCAT(IF(
   (INDIRECT(ster!$D$14)&lt;&gt;"")*
   ((INDIRECT(Q46)="")+
      NOT(ISNUMBER(INDIRECT(Q46)))*
      NOT(ISERROR(MATCH(INDIRECT(Q46),INDIRECT(K46),0)))
    ),
      INDIRECT(ster!$D$14),
   "")," "),"  "," ")),
""),"")</f>
        <v/>
      </c>
      <c r="CW46" s="14" t="str">
        <f t="array" aca="1" ref="CW46" ca="1">IF(H46,IF(AND(AQ46),TRIM(SUBSTITUTE(_xll.MCONCAT(IFERROR(IF(ISNUMBER(INDIRECT(Q46)),IF((INDIRECT(ster!$D$14)&lt;&gt;"")*(INDIRECT(Q46)&lt;&gt;INT(INDIRECT(Q46))),INDIRECT(ster!$D$14) &amp; ": " &amp; INDIRECT(Q46),""),""),"")," "),"  "," ")),""),"")</f>
        <v/>
      </c>
      <c r="CX46" s="14" t="str">
        <f t="array" aca="1" ref="CX46" ca="1">IF(H46,IF(OR(AU46,AV46),TRIM(SUBSTITUTE(_xll.MCONCAT(IF((INDIRECT(ster!$D$14)&lt;&gt;"")*NOT(ISNUMBER(INDIRECT(Q46))),IF(ISERROR(MATCH(INDIRECT(Q46),INDIRECT(K46),0)),IFERROR(IF(INDIRECT(Q46)&lt;&gt;"",INDIRECT(ster!$D$14) &amp; ": " &amp; SUBSTITUTE(INDIRECT(Q46)," "," "),""),""),""),"")," "),"  "," ")),""),"")</f>
        <v/>
      </c>
      <c r="CY46" s="14" t="str">
        <f t="array" aca="1" ref="CY46" ca="1">IF(H46,IF(AE46,TRIM(SUBSTITUTE(_xll.MCONCAT(IF((INDIRECT(ster!$D$14)&lt;&gt;"")*IFERROR(NOT(INDIRECT(AF46)),FALSE),IF(ISERROR(MATCH(INDIRECT(Q46),INDIRECT(K46),0)),IFERROR(IF(INDIRECT(Q46)&lt;&gt;"",INDIRECT(ster!$D$14)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CZ46" s="14" t="str">
        <f t="array" aca="1" ref="CZ46" ca="1">IF(H46,IF(AH46,TRIM(SUBSTITUTE(_xll.MCONCAT(IF((INDIRECT(ster!$D$14)&lt;&gt;"")*IFERROR(NOT(INDIRECT(AI46)),FALSE),IF(ISERROR(MATCH(INDIRECT(Q46),INDIRECT(K46),0)),IFERROR(IF(INDIRECT(Q46)&lt;&gt;"",INDIRECT(ster!$D$14)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DC46" s="14" t="str">
        <f ca="1">SUBSTITUTE(SUBSTITUTE(SUBSTITUTE(SUBSTITUTE(_xll.MCONCAT(DG46:DS46,"■"),"■■","■"),"■■","■"),"■■","■"),"■■","■")</f>
        <v>■</v>
      </c>
      <c r="DD46" s="14" t="str">
        <f t="shared" ca="1" si="393"/>
        <v/>
      </c>
      <c r="DE46" s="14" t="str">
        <f t="shared" ca="1" si="394"/>
        <v/>
      </c>
      <c r="DF46" s="14" t="str">
        <f t="shared" ca="1" si="395"/>
        <v/>
      </c>
      <c r="DG46" s="14" t="str">
        <f t="shared" ca="1" si="396"/>
        <v/>
      </c>
      <c r="DH46" s="14" t="str">
        <f t="shared" ca="1" si="397"/>
        <v/>
      </c>
      <c r="DI46" s="14" t="str">
        <f t="shared" ca="1" si="398"/>
        <v/>
      </c>
      <c r="DJ46" s="14" t="str">
        <f t="shared" ca="1" si="399"/>
        <v/>
      </c>
      <c r="DK46" s="14" t="str">
        <f t="shared" ca="1" si="400"/>
        <v/>
      </c>
      <c r="DL46" s="14" t="str">
        <f t="shared" ca="1" si="63"/>
        <v/>
      </c>
      <c r="DM46" s="14" t="str">
        <f t="shared" ca="1" si="401"/>
        <v/>
      </c>
      <c r="DN46" s="14" t="str">
        <f t="array" aca="1" ref="DN46" ca="1">IF(CU46&lt;&gt;"","There are errors in the entered values in the following cases: " &amp;SUBSTITUTE(CU46," ",", "),"")</f>
        <v/>
      </c>
      <c r="DO46" s="14" t="str">
        <f t="shared" ca="1" si="402"/>
        <v/>
      </c>
      <c r="DP46" s="14" t="str">
        <f t="shared" ca="1" si="403"/>
        <v/>
      </c>
      <c r="DQ46" s="14" t="str">
        <f t="shared" ca="1" si="404"/>
        <v/>
      </c>
      <c r="DR46" s="14" t="str">
        <f t="shared" ca="1" si="405"/>
        <v/>
      </c>
      <c r="DS46" s="14" t="str">
        <f t="shared" ca="1" si="406"/>
        <v/>
      </c>
      <c r="DZ46" s="14" t="b">
        <f t="shared" ca="1" si="407"/>
        <v>0</v>
      </c>
      <c r="EA46" s="14" t="str">
        <f t="shared" ca="1" si="408"/>
        <v>Predominant impairment (q_18c)</v>
      </c>
      <c r="EB46" s="14" t="str">
        <f t="shared" ca="1" si="409"/>
        <v xml:space="preserve">Values must be limited to predefinied list. </v>
      </c>
      <c r="EC46" s="14" t="str">
        <f t="shared" ca="1" si="410"/>
        <v xml:space="preserve">Predominant impairment (q_18c): Values must be limited to predefinied list. </v>
      </c>
      <c r="ED46" s="14" t="str">
        <f t="shared" ca="1" si="411"/>
        <v/>
      </c>
      <c r="EE46" s="14" t="str">
        <f t="shared" ca="1" si="412"/>
        <v>Values must be limited to predefinied list</v>
      </c>
      <c r="EF46" s="14" t="str">
        <f t="shared" ca="1" si="413"/>
        <v/>
      </c>
      <c r="EG46" s="14" t="str">
        <f t="shared" ca="1" si="414"/>
        <v/>
      </c>
      <c r="EM46" s="14" t="b">
        <f t="shared" ca="1" si="415"/>
        <v>1</v>
      </c>
      <c r="EN46" s="14">
        <f t="shared" ca="1" si="416"/>
        <v>33</v>
      </c>
      <c r="EO46" s="14" t="str">
        <f t="shared" ca="1" si="417"/>
        <v>q_18c</v>
      </c>
      <c r="EP46" s="14" t="str">
        <f t="shared" ca="1" si="418"/>
        <v xml:space="preserve">Predominant impairment (q_18c): Values must be limited to predefinied list. </v>
      </c>
      <c r="EQ46" s="14" t="str">
        <f t="shared" ca="1" si="419"/>
        <v/>
      </c>
    </row>
    <row r="47" spans="2:147" s="14" customFormat="1">
      <c r="B47" s="14" t="str">
        <f t="shared" ca="1" si="346"/>
        <v/>
      </c>
      <c r="C47" s="14">
        <f t="shared" ca="1" si="347"/>
        <v>34</v>
      </c>
      <c r="D47" s="14">
        <f t="shared" si="348"/>
        <v>45</v>
      </c>
      <c r="E47" s="14" t="str">
        <f t="shared" ca="1" si="349"/>
        <v>D</v>
      </c>
      <c r="F47" s="14" t="str">
        <f t="shared" ca="1" si="350"/>
        <v>q_19</v>
      </c>
      <c r="G47" s="14" t="str">
        <f t="shared" ca="1" si="351"/>
        <v>Fasciculations at onset</v>
      </c>
      <c r="H47" s="14" t="b">
        <f t="shared" ca="1" si="352"/>
        <v>1</v>
      </c>
      <c r="I47" s="14" t="str">
        <f ca="1">IF($H47,ADDRESS(3,(D47+1)*2-1,4,,"["&amp;wew!$G$7&amp;"]"&amp;_sheetname_labels)&amp;":"&amp;ADDRESS(2+ster!$B$20,(D47+1)*2-1,4),"")</f>
        <v>[DBTemplate.xlsm]labels!CM3:CM61</v>
      </c>
      <c r="J47" s="14">
        <f t="array" aca="1" ref="J47" ca="1">IF(H47,MAX(0,MAX(IF(INDIRECT(I47)&lt;&gt;"",ROW(INDIRECT(I47)),""))-2),"")</f>
        <v>2</v>
      </c>
      <c r="K47" s="14" t="str">
        <f ca="1">IF($H47,IF($J47&gt;0,ADDRESS(3,(D47+1)*2-1,4,,"["&amp;wew!$G$7&amp;"]"&amp;_sheetname_labels)&amp;":"&amp;ADDRESS(2+J47,(D47+1)*2-1,4),""),"")</f>
        <v>[DBTemplate.xlsm]labels!CM3:CM4</v>
      </c>
      <c r="L47" s="14" t="str">
        <f ca="1">IF($H47,IF($J47&gt;0,ADDRESS(3,(D47+1)*2,4,,"["&amp;wew!$G$7&amp;"]"&amp;_sheetname_labels)&amp;":"&amp;ADDRESS(2+J47,(D47+1)*2,4),""),"")</f>
        <v>[DBTemplate.xlsm]labels!CN3:CN4</v>
      </c>
      <c r="M47" s="14">
        <f t="shared" ca="1" si="353"/>
        <v>0</v>
      </c>
      <c r="N47" s="14">
        <f t="shared" ca="1" si="354"/>
        <v>2</v>
      </c>
      <c r="O47" s="14" t="str">
        <f t="shared" ca="1" si="355"/>
        <v>q_19</v>
      </c>
      <c r="P47" s="14" t="str">
        <f t="shared" ca="1" si="356"/>
        <v>Fasciculations at onset</v>
      </c>
      <c r="Q47" s="14" t="str">
        <f ca="1">IF($BP47,ADDRESS(3,D47+1,4,,"["&amp;wew!$G$7&amp;"]"&amp;_sheetname_dataframe)&amp;":"&amp;ADDRESS(2+ster!$C$14,D47+1,4),"")</f>
        <v>[DBTemplate.xlsm]data_frame!AT3:AT3</v>
      </c>
      <c r="R47" s="14" t="str">
        <f>IF($BP47,IF(MID(_xll.FORMULATEXT(INDEX(INDIRECT(Q47),1)),1,1)="=", _xll.FORMULATEXT(INDEX(INDIRECT(Q47),1),2,TRUE),""),"")</f>
        <v/>
      </c>
      <c r="S47" s="14">
        <f t="array" aca="1" ref="S47" ca="1">IF(H47,SUM(IF((IFERROR(INDIRECT(Q47)&lt;&gt;"",FALSE))*(INDIRECT(ster!$D$14)&lt;&gt;""),1,0)),"")</f>
        <v>1</v>
      </c>
      <c r="T47" s="14">
        <f t="array" aca="1" ref="T47" ca="1">IF(H47,IF(M47&gt;0,SUM(IFERROR(1*(MATCH(INDIRECT(Q47),INDIRECT(K47),0)&gt;0),0)*(INDIRECT(ster!$D$14)&lt;&gt;"")*NOT(ISNUMBER(INDIRECT(Q47)))),0),"")</f>
        <v>0</v>
      </c>
      <c r="U47" s="14">
        <f t="array" aca="1" ref="U47" ca="1">IF(H47,SUM((IFERROR(INDIRECT(Q47)="",FALSE))*(INDIRECT(ster!$D$14)&lt;&gt;"")),"")</f>
        <v>0</v>
      </c>
      <c r="V47" s="14">
        <f t="array" aca="1" ref="V47" ca="1">IF(H47,SUM((IFERROR(INDIRECT(Q47)="#ąś",TRUE))*(INDIRECT(ster!$D$14)&lt;&gt;"")),"")</f>
        <v>0</v>
      </c>
      <c r="W47" s="14">
        <f t="array" aca="1" ref="W47" ca="1">IF(H47,SUM(ISNUMBER(INDIRECT(Q47))*(INDIRECT(ster!$D$14)&lt;&gt;"")),"")</f>
        <v>1</v>
      </c>
      <c r="X47" s="14">
        <f t="array" aca="1" ref="X47" ca="1">IF(AND(H47,W47&gt;0),IF(wew!$B$3,MIN(IF((INDIRECT(ster!$D$14)&lt;&gt;"")*IFERROR(INDIRECT($Q47)&lt;&gt;"",FALSE),IFERROR(INDIRECT($Q47),"X"),"X")),"&lt;włącz podświetlanie wartości&gt;"),"—")</f>
        <v>2</v>
      </c>
      <c r="Y47" s="14">
        <f t="array" aca="1" ref="Y47" ca="1">IF(AND(H47,W47&gt;0),IF(wew!$B$3,MAX(IF((INDIRECT(ster!$D$14)&lt;&gt;"")*IFERROR(INDIRECT($Q47)&lt;&gt;"",FALSE),IFERROR(INDIRECT($Q47),"X"),"X")),"&lt;włącz podświetlanie wartości&gt;"),"—")</f>
        <v>2</v>
      </c>
      <c r="Z47" s="14">
        <f t="shared" ca="1" si="357"/>
        <v>0</v>
      </c>
      <c r="AA47" s="12">
        <f t="shared" ca="1" si="358"/>
        <v>1</v>
      </c>
      <c r="AB47" s="17">
        <f t="array" aca="1" ref="AB47" ca="1">IF(H47,IF(W47&gt;0,SUM((INDIRECT(ster!$D$14)&lt;&gt;"")*IFERROR((INDIRECT(Q47)&lt;&gt;"")*(INDIRECT(Q47)=INT(INDIRECT(Q47))),0)),0),"")</f>
        <v>1</v>
      </c>
      <c r="AC47" s="17">
        <f t="array" aca="1" ref="AC47" ca="1">IF(H47,W47-AB47,"")</f>
        <v>0</v>
      </c>
      <c r="AD47" s="17">
        <f t="shared" ca="1" si="359"/>
        <v>1</v>
      </c>
      <c r="AE47" s="17" t="b">
        <f t="shared" ca="1" si="360"/>
        <v>0</v>
      </c>
      <c r="AF47" s="17" t="str">
        <f ca="1">IF(AE47,IF($H47,ADDRESS(3,D47+2,4,,"["&amp;wew!$G$7&amp;"]"&amp;_sheetname_dataframe)&amp;":"&amp;ADDRESS(2+ster!$C$14,D47+2,4),""),"")</f>
        <v/>
      </c>
      <c r="AG47" s="17" t="str">
        <f t="shared" ca="1" si="361"/>
        <v/>
      </c>
      <c r="AH47" s="17" t="b">
        <f t="shared" ca="1" si="362"/>
        <v>0</v>
      </c>
      <c r="AI47" s="17" t="str">
        <f ca="1">IF(AH47,IF($H47,ADDRESS(3,D47+3,4,,"["&amp;wew!$G$7&amp;"]"&amp;_sheetname_dataframe)&amp;":"&amp;ADDRESS(2+ster!$C$14,D47+3,4),""),"")</f>
        <v/>
      </c>
      <c r="AJ47" s="17" t="str">
        <f t="shared" ca="1" si="363"/>
        <v/>
      </c>
      <c r="AK47" s="17" t="b">
        <f t="shared" ca="1" si="364"/>
        <v>0</v>
      </c>
      <c r="AL47" s="17" t="b">
        <f t="shared" ca="1" si="365"/>
        <v>0</v>
      </c>
      <c r="AM47" s="17" t="b">
        <f t="shared" ca="1" si="366"/>
        <v>0</v>
      </c>
      <c r="AN47" s="17">
        <f t="shared" ca="1" si="367"/>
        <v>0</v>
      </c>
      <c r="AO47" s="24" t="str">
        <f t="shared" ca="1" si="368"/>
        <v/>
      </c>
      <c r="AP47" s="24" t="str">
        <f t="shared" ca="1" si="369"/>
        <v/>
      </c>
      <c r="AQ47" s="17" t="b">
        <f t="shared" ca="1" si="370"/>
        <v>0</v>
      </c>
      <c r="AR47" s="17" t="b">
        <f t="shared" ca="1" si="371"/>
        <v>1</v>
      </c>
      <c r="AS47" s="17" t="b">
        <f t="shared" ca="1" si="372"/>
        <v>0</v>
      </c>
      <c r="AT47" s="17" t="b">
        <f t="shared" ca="1" si="373"/>
        <v>0</v>
      </c>
      <c r="AU47" s="17" t="b">
        <f t="shared" ca="1" si="374"/>
        <v>1</v>
      </c>
      <c r="AV47" s="17" t="b">
        <f t="shared" ca="1" si="375"/>
        <v>0</v>
      </c>
      <c r="AW47" s="17" t="b">
        <f t="shared" ca="1" si="376"/>
        <v>1</v>
      </c>
      <c r="AX47" s="14" t="b">
        <f t="array" aca="1" ref="AX47" ca="1">IF(H47,N47&gt;0,"")</f>
        <v>1</v>
      </c>
      <c r="AY47" s="17" t="str">
        <f t="shared" ca="1" si="377"/>
        <v>C3:C4</v>
      </c>
      <c r="AZ47" s="17" t="b">
        <f t="array" aca="1" ref="AZ47" ca="1">IF(AY47&lt;&gt;"",SUM(1*ISERROR(MATCH(INDIRECT(AY47),INDIRECT(K47),0)))=0,"")</f>
        <v>1</v>
      </c>
      <c r="BA47" s="17" t="b">
        <f t="shared" ca="1" si="378"/>
        <v>1</v>
      </c>
      <c r="BB47" s="17" t="b">
        <v>0</v>
      </c>
      <c r="BC47" s="17" t="b">
        <f t="shared" ca="1" si="379"/>
        <v>1</v>
      </c>
      <c r="BD47" s="17" t="b">
        <f t="shared" ca="1" si="380"/>
        <v>0</v>
      </c>
      <c r="BE47" s="17" t="b">
        <f t="shared" ca="1" si="381"/>
        <v>0</v>
      </c>
      <c r="BF47" s="17" t="b">
        <f t="shared" ca="1" si="382"/>
        <v>0</v>
      </c>
      <c r="BG47" s="17" t="b">
        <f t="shared" ca="1" si="383"/>
        <v>0</v>
      </c>
      <c r="BH47" s="17" t="b">
        <f t="shared" ca="1" si="384"/>
        <v>1</v>
      </c>
      <c r="BI47" s="17">
        <f t="shared" ca="1" si="385"/>
        <v>2</v>
      </c>
      <c r="BJ47" s="17" t="b">
        <f t="shared" ca="1" si="386"/>
        <v>0</v>
      </c>
      <c r="BK47" s="17" t="str">
        <f t="shared" ca="1" si="387"/>
        <v/>
      </c>
      <c r="BL47" s="17" t="str">
        <f t="shared" ca="1" si="388"/>
        <v/>
      </c>
      <c r="BM47" s="17" t="str">
        <f t="shared" ca="1" si="389"/>
        <v>F</v>
      </c>
      <c r="BN47" s="17" t="str">
        <f t="shared" ca="1" si="390"/>
        <v>F</v>
      </c>
      <c r="BO47" s="17" t="str">
        <f t="shared" ca="1" si="391"/>
        <v>D</v>
      </c>
      <c r="BP47" s="14" t="b">
        <f t="shared" ca="1" si="392"/>
        <v>1</v>
      </c>
      <c r="BQ47" s="35">
        <v>1</v>
      </c>
      <c r="BX47" s="16"/>
      <c r="BY47" s="16"/>
      <c r="BZ47" s="16"/>
      <c r="CA47" s="16"/>
      <c r="CB47" s="16"/>
      <c r="CC47" s="16"/>
      <c r="CD47" s="16"/>
      <c r="CE47" s="16"/>
      <c r="CF47" s="16"/>
      <c r="CN47" s="14">
        <f ca="1">IF(H47,IFERROR(IsVariableNameLegal(O47),0),0)</f>
        <v>0</v>
      </c>
      <c r="CO47" s="14" t="str">
        <f t="array" aca="1" ref="CO47" ca="1">IF(H47,IF(COUNTIF(INDIRECT(wew!$C$13),O47)&gt;1,TRIM(SUBSTITUTE(_xll.MCONCAT(IF((INDIRECT(wew!$C$13)=O47)*(COLUMN(INDIRECT(wew!$C$13))&lt;&gt;D47+1),-1+COLUMN(INDIRECT(wew!$C$13)),"")," "),"  "," ")),""),"")</f>
        <v/>
      </c>
      <c r="CP47" s="14" t="str">
        <f t="array" aca="1" ref="CP47" ca="1">IF(P47&lt;&gt;"",IF(LEN(P47)&gt;150,1,""),"")</f>
        <v/>
      </c>
      <c r="CQ47" s="14" t="str">
        <f t="array" aca="1" ref="CQ47" ca="1">IF(AND(H47,NOT(ster!$J$3)),IF(COUNTIF(INDIRECT(wew!$C$15),P47)&gt;1,TRIM(SUBSTITUTE(_xll.MCONCAT(IF((INDIRECT(wew!$C$15)=P47)*(COLUMN(INDIRECT(wew!$C$15))&lt;&gt;D47+1),-1+COLUMN(INDIRECT(wew!$C$15)),"")," "),"  "," ")),""),"")</f>
        <v/>
      </c>
      <c r="CR47" s="14" t="str">
        <f t="array" aca="1" ref="CR47" ca="1">IF(H47,IF(AND(W47&gt;0,AO47&lt;&gt;""),TRIM(SUBSTITUTE(_xll.MCONCAT(IFERROR(IF(ISNUMBER(INDIRECT(Q47)),IF((INDIRECT(ster!$D$14)&lt;&gt;"")*(INDIRECT(Q47)&lt;AO47),INDIRECT(ster!$D$14) &amp; ": " &amp;  SUBSTITUTE(IF( AV47,IFERROR(TEXT(INDIRECT(Q47),"rrrr-mm-dd") &amp;" (" &amp; INDIRECT(Q47) &amp;")",INDIRECT(Q47)),INDIRECT(Q47))," "," "),""),""),"")," "),"  "," ")),""),"")</f>
        <v/>
      </c>
      <c r="CS47" s="14" t="str">
        <f t="array" aca="1" ref="CS47" ca="1">IF(H47,IF(AND(W47&gt;0,AP47&lt;&gt;""),TRIM(SUBSTITUTE(_xll.MCONCAT(IFERROR(IF(ISNUMBER(INDIRECT(Q47)),IF((INDIRECT(ster!$D$14)&lt;&gt;"")*(INDIRECT(Q47)&gt;AP47),INDIRECT(ster!$D$14) &amp; ": " &amp;  SUBSTITUTE(IF( AV47,IFERROR(TEXT(INDIRECT(Q47),"rrrr-mm-dd")&amp;" (" &amp; INDIRECT(Q47) &amp;")",INDIRECT(Q47)),INDIRECT(Q47))," "," "),""),""),"")," "),"  "," ")),""),"")</f>
        <v/>
      </c>
      <c r="CT47" s="14" t="str">
        <f t="array" aca="1" ref="CT47" ca="1">IF(H47,IF(AND(N47&gt;0,AR47),TRIM(SUBSTITUTE(_xll.MCONCAT(IFERROR(IF(ISNUMBER(INDIRECT(Q47)),IF((INDIRECT(ster!$D$14)&lt;&gt;"")*(IFERROR(0*(MATCH(INDIRECT(Q47),INDIRECT(K47),0)&gt;0),1)),INDIRECT(ster!$D$14) &amp; ": " &amp;  SUBSTITUTE(IF( AV47,IFERROR(TEXT(INDIRECT(Q47),"rrrr-mm-dd")&amp;" (" &amp; INDIRECT(Q47) &amp;")",INDIRECT(Q47)),INDIRECT(Q47))," "," "),""),""),"")," "),"  "," ")),""),"")</f>
        <v/>
      </c>
      <c r="CU47" s="14" t="str">
        <f t="array" aca="1" ref="CU47" ca="1">IF(H47,IF(AND(V47&gt;0),TRIM(SUBSTITUTE(_xll.MCONCAT(IF((INDIRECT(ster!$D$14)&lt;&gt;"")*(IFERROR(0*(INDIRECT(Q47)&lt;&gt;""),1)),INDIRECT(ster!$D$14),"")," "),"  "," ")),""),"")</f>
        <v/>
      </c>
      <c r="CV47" s="14" t="str">
        <f t="array" aca="1" ref="CV47" ca="1">IF(H47,IF(AS47,
TRIM(SUBSTITUTE(_xll.MCONCAT(IF(
   (INDIRECT(ster!$D$14)&lt;&gt;"")*
   ((INDIRECT(Q47)="")+
      NOT(ISNUMBER(INDIRECT(Q47)))*
      NOT(ISERROR(MATCH(INDIRECT(Q47),INDIRECT(K47),0)))
    ),
      INDIRECT(ster!$D$14),
   "")," "),"  "," ")),
""),"")</f>
        <v/>
      </c>
      <c r="CW47" s="14" t="str">
        <f t="array" aca="1" ref="CW47" ca="1">IF(H47,IF(AND(AQ47),TRIM(SUBSTITUTE(_xll.MCONCAT(IFERROR(IF(ISNUMBER(INDIRECT(Q47)),IF((INDIRECT(ster!$D$14)&lt;&gt;"")*(INDIRECT(Q47)&lt;&gt;INT(INDIRECT(Q47))),INDIRECT(ster!$D$14) &amp; ": " &amp; INDIRECT(Q47),""),""),"")," "),"  "," ")),""),"")</f>
        <v/>
      </c>
      <c r="CX47" s="14" t="str">
        <f t="array" aca="1" ref="CX47" ca="1">IF(H47,IF(OR(AU47,AV47),TRIM(SUBSTITUTE(_xll.MCONCAT(IF((INDIRECT(ster!$D$14)&lt;&gt;"")*NOT(ISNUMBER(INDIRECT(Q47))),IF(ISERROR(MATCH(INDIRECT(Q47),INDIRECT(K47),0)),IFERROR(IF(INDIRECT(Q47)&lt;&gt;"",INDIRECT(ster!$D$14) &amp; ": " &amp; SUBSTITUTE(INDIRECT(Q47)," "," "),""),""),""),"")," "),"  "," ")),""),"")</f>
        <v/>
      </c>
      <c r="CY47" s="14" t="str">
        <f t="array" aca="1" ref="CY47" ca="1">IF(H47,IF(AE47,TRIM(SUBSTITUTE(_xll.MCONCAT(IF((INDIRECT(ster!$D$14)&lt;&gt;"")*IFERROR(NOT(INDIRECT(AF47)),FALSE),IF(ISERROR(MATCH(INDIRECT(Q47),INDIRECT(K47),0)),IFERROR(IF(INDIRECT(Q47)&lt;&gt;"",INDIRECT(ster!$D$14)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CZ47" s="14" t="str">
        <f t="array" aca="1" ref="CZ47" ca="1">IF(H47,IF(AH47,TRIM(SUBSTITUTE(_xll.MCONCAT(IF((INDIRECT(ster!$D$14)&lt;&gt;"")*IFERROR(NOT(INDIRECT(AI47)),FALSE),IF(ISERROR(MATCH(INDIRECT(Q47),INDIRECT(K47),0)),IFERROR(IF(INDIRECT(Q47)&lt;&gt;"",INDIRECT(ster!$D$14)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DC47" s="14" t="str">
        <f ca="1">SUBSTITUTE(SUBSTITUTE(SUBSTITUTE(SUBSTITUTE(_xll.MCONCAT(DG47:DS47,"■"),"■■","■"),"■■","■"),"■■","■"),"■■","■")</f>
        <v>■</v>
      </c>
      <c r="DD47" s="14" t="str">
        <f t="shared" ca="1" si="393"/>
        <v/>
      </c>
      <c r="DE47" s="14" t="str">
        <f t="shared" ca="1" si="394"/>
        <v/>
      </c>
      <c r="DF47" s="14" t="str">
        <f t="shared" ca="1" si="395"/>
        <v/>
      </c>
      <c r="DG47" s="14" t="str">
        <f t="shared" ca="1" si="396"/>
        <v/>
      </c>
      <c r="DH47" s="14" t="str">
        <f t="shared" ca="1" si="397"/>
        <v/>
      </c>
      <c r="DI47" s="14" t="str">
        <f t="shared" ca="1" si="398"/>
        <v/>
      </c>
      <c r="DJ47" s="14" t="str">
        <f t="shared" ca="1" si="399"/>
        <v/>
      </c>
      <c r="DK47" s="14" t="str">
        <f t="shared" ca="1" si="400"/>
        <v/>
      </c>
      <c r="DL47" s="14" t="str">
        <f t="shared" ca="1" si="63"/>
        <v/>
      </c>
      <c r="DM47" s="14" t="str">
        <f t="shared" ca="1" si="401"/>
        <v/>
      </c>
      <c r="DN47" s="14" t="str">
        <f t="array" aca="1" ref="DN47" ca="1">IF(CU47&lt;&gt;"","There are errors in the entered values in the following cases: " &amp;SUBSTITUTE(CU47," ",", "),"")</f>
        <v/>
      </c>
      <c r="DO47" s="14" t="str">
        <f t="shared" ca="1" si="402"/>
        <v/>
      </c>
      <c r="DP47" s="14" t="str">
        <f t="shared" ca="1" si="403"/>
        <v/>
      </c>
      <c r="DQ47" s="14" t="str">
        <f t="shared" ca="1" si="404"/>
        <v/>
      </c>
      <c r="DR47" s="14" t="str">
        <f t="shared" ca="1" si="405"/>
        <v/>
      </c>
      <c r="DS47" s="14" t="str">
        <f t="shared" ca="1" si="406"/>
        <v/>
      </c>
      <c r="DZ47" s="14" t="b">
        <f t="shared" ca="1" si="407"/>
        <v>0</v>
      </c>
      <c r="EA47" s="14" t="str">
        <f t="shared" ca="1" si="408"/>
        <v>Fasciculations at onset (q_19)</v>
      </c>
      <c r="EB47" s="14" t="str">
        <f t="shared" ca="1" si="409"/>
        <v xml:space="preserve">Values must be limited to predefinied list. </v>
      </c>
      <c r="EC47" s="14" t="str">
        <f t="shared" ca="1" si="410"/>
        <v xml:space="preserve">Fasciculations at onset (q_19): Values must be limited to predefinied list. </v>
      </c>
      <c r="ED47" s="14" t="str">
        <f t="shared" ca="1" si="411"/>
        <v/>
      </c>
      <c r="EE47" s="14" t="str">
        <f t="shared" ca="1" si="412"/>
        <v>Values must be limited to predefinied list</v>
      </c>
      <c r="EF47" s="14" t="str">
        <f t="shared" ca="1" si="413"/>
        <v/>
      </c>
      <c r="EG47" s="14" t="str">
        <f t="shared" ca="1" si="414"/>
        <v/>
      </c>
      <c r="EM47" s="14" t="b">
        <f t="shared" ca="1" si="415"/>
        <v>1</v>
      </c>
      <c r="EN47" s="14">
        <f t="shared" ca="1" si="416"/>
        <v>34</v>
      </c>
      <c r="EO47" s="14" t="str">
        <f t="shared" ca="1" si="417"/>
        <v>q_19</v>
      </c>
      <c r="EP47" s="14" t="str">
        <f t="shared" ca="1" si="418"/>
        <v xml:space="preserve">Fasciculations at onset (q_19): Values must be limited to predefinied list. </v>
      </c>
      <c r="EQ47" s="14" t="str">
        <f t="shared" ca="1" si="419"/>
        <v/>
      </c>
    </row>
    <row r="48" spans="2:147" s="14" customFormat="1">
      <c r="B48" s="14" t="str">
        <f t="shared" ca="1" si="346"/>
        <v/>
      </c>
      <c r="C48" s="14">
        <f t="shared" ca="1" si="347"/>
        <v>35</v>
      </c>
      <c r="D48" s="14">
        <f t="shared" si="348"/>
        <v>46</v>
      </c>
      <c r="E48" s="14" t="str">
        <f t="shared" ca="1" si="349"/>
        <v>N</v>
      </c>
      <c r="F48" s="14" t="str">
        <f t="shared" ca="1" si="350"/>
        <v>q_20</v>
      </c>
      <c r="G48" s="14" t="str">
        <f t="shared" ca="1" si="351"/>
        <v>Weight loss (&gt;10% initial weight)</v>
      </c>
      <c r="H48" s="14" t="b">
        <f t="shared" ca="1" si="352"/>
        <v>1</v>
      </c>
      <c r="I48" s="14" t="str">
        <f ca="1">IF($H48,ADDRESS(3,(D48+1)*2-1,4,,"["&amp;wew!$G$7&amp;"]"&amp;_sheetname_labels)&amp;":"&amp;ADDRESS(2+ster!$B$20,(D48+1)*2-1,4),"")</f>
        <v>[DBTemplate.xlsm]labels!CO3:CO61</v>
      </c>
      <c r="J48" s="14">
        <f t="array" aca="1" ref="J48" ca="1">IF(H48,MAX(0,MAX(IF(INDIRECT(I48)&lt;&gt;"",ROW(INDIRECT(I48)),""))-2),"")</f>
        <v>6</v>
      </c>
      <c r="K48" s="14" t="str">
        <f ca="1">IF($H48,IF($J48&gt;0,ADDRESS(3,(D48+1)*2-1,4,,"["&amp;wew!$G$7&amp;"]"&amp;_sheetname_labels)&amp;":"&amp;ADDRESS(2+J48,(D48+1)*2-1,4),""),"")</f>
        <v>[DBTemplate.xlsm]labels!CO3:CO8</v>
      </c>
      <c r="L48" s="14" t="str">
        <f ca="1">IF($H48,IF($J48&gt;0,ADDRESS(3,(D48+1)*2,4,,"["&amp;wew!$G$7&amp;"]"&amp;_sheetname_labels)&amp;":"&amp;ADDRESS(2+J48,(D48+1)*2,4),""),"")</f>
        <v>[DBTemplate.xlsm]labels!CP3:CP8</v>
      </c>
      <c r="M48" s="14">
        <f t="shared" ca="1" si="353"/>
        <v>0</v>
      </c>
      <c r="N48" s="14">
        <f t="shared" ca="1" si="354"/>
        <v>6</v>
      </c>
      <c r="O48" s="14" t="str">
        <f t="shared" ca="1" si="355"/>
        <v>q_20</v>
      </c>
      <c r="P48" s="14" t="str">
        <f t="shared" ca="1" si="356"/>
        <v>Weight loss (&gt;10% initial weight)</v>
      </c>
      <c r="Q48" s="14" t="str">
        <f ca="1">IF($BP48,ADDRESS(3,D48+1,4,,"["&amp;wew!$G$7&amp;"]"&amp;_sheetname_dataframe)&amp;":"&amp;ADDRESS(2+ster!$C$14,D48+1,4),"")</f>
        <v>[DBTemplate.xlsm]data_frame!AU3:AU3</v>
      </c>
      <c r="R48" s="14" t="str">
        <f>IF($BP48,IF(MID(_xll.FORMULATEXT(INDEX(INDIRECT(Q48),1)),1,1)="=", _xll.FORMULATEXT(INDEX(INDIRECT(Q48),1),2,TRUE),""),"")</f>
        <v/>
      </c>
      <c r="S48" s="14">
        <f t="array" aca="1" ref="S48" ca="1">IF(H48,SUM(IF((IFERROR(INDIRECT(Q48)&lt;&gt;"",FALSE))*(INDIRECT(ster!$D$14)&lt;&gt;""),1,0)),"")</f>
        <v>1</v>
      </c>
      <c r="T48" s="14">
        <f t="array" aca="1" ref="T48" ca="1">IF(H48,IF(M48&gt;0,SUM(IFERROR(1*(MATCH(INDIRECT(Q48),INDIRECT(K48),0)&gt;0),0)*(INDIRECT(ster!$D$14)&lt;&gt;"")*NOT(ISNUMBER(INDIRECT(Q48)))),0),"")</f>
        <v>0</v>
      </c>
      <c r="U48" s="14">
        <f t="array" aca="1" ref="U48" ca="1">IF(H48,SUM((IFERROR(INDIRECT(Q48)="",FALSE))*(INDIRECT(ster!$D$14)&lt;&gt;"")),"")</f>
        <v>0</v>
      </c>
      <c r="V48" s="14">
        <f t="array" aca="1" ref="V48" ca="1">IF(H48,SUM((IFERROR(INDIRECT(Q48)="#ąś",TRUE))*(INDIRECT(ster!$D$14)&lt;&gt;"")),"")</f>
        <v>0</v>
      </c>
      <c r="W48" s="14">
        <f t="array" aca="1" ref="W48" ca="1">IF(H48,SUM(ISNUMBER(INDIRECT(Q48))*(INDIRECT(ster!$D$14)&lt;&gt;"")),"")</f>
        <v>1</v>
      </c>
      <c r="X48" s="14">
        <f t="array" aca="1" ref="X48" ca="1">IF(AND(H48,W48&gt;0),IF(wew!$B$3,MIN(IF((INDIRECT(ster!$D$14)&lt;&gt;"")*IFERROR(INDIRECT($Q48)&lt;&gt;"",FALSE),IFERROR(INDIRECT($Q48),"X"),"X")),"&lt;włącz podświetlanie wartości&gt;"),"—")</f>
        <v>6</v>
      </c>
      <c r="Y48" s="14">
        <f t="array" aca="1" ref="Y48" ca="1">IF(AND(H48,W48&gt;0),IF(wew!$B$3,MAX(IF((INDIRECT(ster!$D$14)&lt;&gt;"")*IFERROR(INDIRECT($Q48)&lt;&gt;"",FALSE),IFERROR(INDIRECT($Q48),"X"),"X")),"&lt;włącz podświetlanie wartości&gt;"),"—")</f>
        <v>6</v>
      </c>
      <c r="Z48" s="14">
        <f t="shared" ca="1" si="357"/>
        <v>0</v>
      </c>
      <c r="AA48" s="12">
        <f t="shared" ca="1" si="358"/>
        <v>1</v>
      </c>
      <c r="AB48" s="17">
        <f t="array" aca="1" ref="AB48" ca="1">IF(H48,IF(W48&gt;0,SUM((INDIRECT(ster!$D$14)&lt;&gt;"")*IFERROR((INDIRECT(Q48)&lt;&gt;"")*(INDIRECT(Q48)=INT(INDIRECT(Q48))),0)),0),"")</f>
        <v>1</v>
      </c>
      <c r="AC48" s="17">
        <f t="array" aca="1" ref="AC48" ca="1">IF(H48,W48-AB48,"")</f>
        <v>0</v>
      </c>
      <c r="AD48" s="17">
        <f t="shared" ca="1" si="359"/>
        <v>1</v>
      </c>
      <c r="AE48" s="17" t="b">
        <f t="shared" ca="1" si="360"/>
        <v>0</v>
      </c>
      <c r="AF48" s="17" t="str">
        <f ca="1">IF(AE48,IF($H48,ADDRESS(3,D48+2,4,,"["&amp;wew!$G$7&amp;"]"&amp;_sheetname_dataframe)&amp;":"&amp;ADDRESS(2+ster!$C$14,D48+2,4),""),"")</f>
        <v/>
      </c>
      <c r="AG48" s="17" t="str">
        <f t="shared" ca="1" si="361"/>
        <v/>
      </c>
      <c r="AH48" s="17" t="b">
        <f t="shared" ca="1" si="362"/>
        <v>0</v>
      </c>
      <c r="AI48" s="17" t="str">
        <f ca="1">IF(AH48,IF($H48,ADDRESS(3,D48+3,4,,"["&amp;wew!$G$7&amp;"]"&amp;_sheetname_dataframe)&amp;":"&amp;ADDRESS(2+ster!$C$14,D48+3,4),""),"")</f>
        <v/>
      </c>
      <c r="AJ48" s="17" t="str">
        <f t="shared" ca="1" si="363"/>
        <v/>
      </c>
      <c r="AK48" s="17" t="b">
        <f t="shared" ca="1" si="364"/>
        <v>0</v>
      </c>
      <c r="AL48" s="17" t="b">
        <f t="shared" ca="1" si="365"/>
        <v>0</v>
      </c>
      <c r="AM48" s="17" t="b">
        <f t="shared" ca="1" si="366"/>
        <v>0</v>
      </c>
      <c r="AN48" s="17">
        <f t="shared" ca="1" si="367"/>
        <v>0</v>
      </c>
      <c r="AO48" s="24" t="str">
        <f t="shared" ca="1" si="368"/>
        <v/>
      </c>
      <c r="AP48" s="24" t="str">
        <f t="shared" ca="1" si="369"/>
        <v/>
      </c>
      <c r="AQ48" s="17" t="b">
        <f t="shared" ca="1" si="370"/>
        <v>0</v>
      </c>
      <c r="AR48" s="17" t="b">
        <f t="shared" ca="1" si="371"/>
        <v>1</v>
      </c>
      <c r="AS48" s="17" t="b">
        <f t="shared" ca="1" si="372"/>
        <v>0</v>
      </c>
      <c r="AT48" s="17" t="b">
        <f t="shared" ca="1" si="373"/>
        <v>0</v>
      </c>
      <c r="AU48" s="17" t="b">
        <f t="shared" ca="1" si="374"/>
        <v>1</v>
      </c>
      <c r="AV48" s="17" t="b">
        <f t="shared" ca="1" si="375"/>
        <v>0</v>
      </c>
      <c r="AW48" s="17" t="b">
        <f t="shared" ca="1" si="376"/>
        <v>1</v>
      </c>
      <c r="AX48" s="14" t="b">
        <f t="array" aca="1" ref="AX48" ca="1">IF(H48,N48&gt;0,"")</f>
        <v>1</v>
      </c>
      <c r="AY48" s="17" t="str">
        <f t="shared" ca="1" si="377"/>
        <v>C3:C8</v>
      </c>
      <c r="AZ48" s="17" t="b">
        <f t="array" aca="1" ref="AZ48" ca="1">IF(AY48&lt;&gt;"",SUM(1*ISERROR(MATCH(INDIRECT(AY48),INDIRECT(K48),0)))=0,"")</f>
        <v>1</v>
      </c>
      <c r="BA48" s="17" t="b">
        <f t="shared" ca="1" si="378"/>
        <v>1</v>
      </c>
      <c r="BB48" s="17" t="b">
        <v>0</v>
      </c>
      <c r="BC48" s="17" t="b">
        <f t="shared" ca="1" si="379"/>
        <v>1</v>
      </c>
      <c r="BD48" s="17" t="b">
        <f t="shared" ca="1" si="380"/>
        <v>0</v>
      </c>
      <c r="BE48" s="17" t="b">
        <f t="shared" ca="1" si="381"/>
        <v>0</v>
      </c>
      <c r="BF48" s="17" t="b">
        <f t="shared" ca="1" si="382"/>
        <v>0</v>
      </c>
      <c r="BG48" s="17" t="b">
        <f t="shared" ca="1" si="383"/>
        <v>0</v>
      </c>
      <c r="BH48" s="17" t="b">
        <f t="shared" ca="1" si="384"/>
        <v>1</v>
      </c>
      <c r="BI48" s="17">
        <f t="shared" ca="1" si="385"/>
        <v>2</v>
      </c>
      <c r="BJ48" s="17" t="b">
        <f t="shared" ca="1" si="386"/>
        <v>0</v>
      </c>
      <c r="BK48" s="17" t="str">
        <f t="shared" ca="1" si="387"/>
        <v/>
      </c>
      <c r="BL48" s="17" t="str">
        <f t="shared" ca="1" si="388"/>
        <v/>
      </c>
      <c r="BM48" s="17" t="str">
        <f t="shared" ca="1" si="389"/>
        <v>F</v>
      </c>
      <c r="BN48" s="17" t="str">
        <f t="shared" ca="1" si="390"/>
        <v>F</v>
      </c>
      <c r="BO48" s="17" t="str">
        <f t="shared" ca="1" si="391"/>
        <v>N</v>
      </c>
      <c r="BP48" s="14" t="b">
        <f t="shared" ca="1" si="392"/>
        <v>1</v>
      </c>
      <c r="BQ48" s="35">
        <v>1</v>
      </c>
      <c r="BX48" s="16"/>
      <c r="BY48" s="16"/>
      <c r="BZ48" s="16"/>
      <c r="CA48" s="16"/>
      <c r="CB48" s="16"/>
      <c r="CC48" s="16"/>
      <c r="CD48" s="16"/>
      <c r="CE48" s="16"/>
      <c r="CF48" s="16"/>
      <c r="CN48" s="14">
        <f ca="1">IF(H48,IFERROR(IsVariableNameLegal(O48),0),0)</f>
        <v>0</v>
      </c>
      <c r="CO48" s="14" t="str">
        <f t="array" aca="1" ref="CO48" ca="1">IF(H48,IF(COUNTIF(INDIRECT(wew!$C$13),O48)&gt;1,TRIM(SUBSTITUTE(_xll.MCONCAT(IF((INDIRECT(wew!$C$13)=O48)*(COLUMN(INDIRECT(wew!$C$13))&lt;&gt;D48+1),-1+COLUMN(INDIRECT(wew!$C$13)),"")," "),"  "," ")),""),"")</f>
        <v/>
      </c>
      <c r="CP48" s="14" t="str">
        <f t="array" aca="1" ref="CP48" ca="1">IF(P48&lt;&gt;"",IF(LEN(P48)&gt;150,1,""),"")</f>
        <v/>
      </c>
      <c r="CQ48" s="14" t="str">
        <f t="array" aca="1" ref="CQ48" ca="1">IF(AND(H48,NOT(ster!$J$3)),IF(COUNTIF(INDIRECT(wew!$C$15),P48)&gt;1,TRIM(SUBSTITUTE(_xll.MCONCAT(IF((INDIRECT(wew!$C$15)=P48)*(COLUMN(INDIRECT(wew!$C$15))&lt;&gt;D48+1),-1+COLUMN(INDIRECT(wew!$C$15)),"")," "),"  "," ")),""),"")</f>
        <v/>
      </c>
      <c r="CR48" s="14" t="str">
        <f t="array" aca="1" ref="CR48" ca="1">IF(H48,IF(AND(W48&gt;0,AO48&lt;&gt;""),TRIM(SUBSTITUTE(_xll.MCONCAT(IFERROR(IF(ISNUMBER(INDIRECT(Q48)),IF((INDIRECT(ster!$D$14)&lt;&gt;"")*(INDIRECT(Q48)&lt;AO48),INDIRECT(ster!$D$14) &amp; ": " &amp;  SUBSTITUTE(IF( AV48,IFERROR(TEXT(INDIRECT(Q48),"rrrr-mm-dd") &amp;" (" &amp; INDIRECT(Q48) &amp;")",INDIRECT(Q48)),INDIRECT(Q48))," "," "),""),""),"")," "),"  "," ")),""),"")</f>
        <v/>
      </c>
      <c r="CS48" s="14" t="str">
        <f t="array" aca="1" ref="CS48" ca="1">IF(H48,IF(AND(W48&gt;0,AP48&lt;&gt;""),TRIM(SUBSTITUTE(_xll.MCONCAT(IFERROR(IF(ISNUMBER(INDIRECT(Q48)),IF((INDIRECT(ster!$D$14)&lt;&gt;"")*(INDIRECT(Q48)&gt;AP48),INDIRECT(ster!$D$14) &amp; ": " &amp;  SUBSTITUTE(IF( AV48,IFERROR(TEXT(INDIRECT(Q48),"rrrr-mm-dd")&amp;" (" &amp; INDIRECT(Q48) &amp;")",INDIRECT(Q48)),INDIRECT(Q48))," "," "),""),""),"")," "),"  "," ")),""),"")</f>
        <v/>
      </c>
      <c r="CT48" s="14" t="str">
        <f t="array" aca="1" ref="CT48" ca="1">IF(H48,IF(AND(N48&gt;0,AR48),TRIM(SUBSTITUTE(_xll.MCONCAT(IFERROR(IF(ISNUMBER(INDIRECT(Q48)),IF((INDIRECT(ster!$D$14)&lt;&gt;"")*(IFERROR(0*(MATCH(INDIRECT(Q48),INDIRECT(K48),0)&gt;0),1)),INDIRECT(ster!$D$14) &amp; ": " &amp;  SUBSTITUTE(IF( AV48,IFERROR(TEXT(INDIRECT(Q48),"rrrr-mm-dd")&amp;" (" &amp; INDIRECT(Q48) &amp;")",INDIRECT(Q48)),INDIRECT(Q48))," "," "),""),""),"")," "),"  "," ")),""),"")</f>
        <v/>
      </c>
      <c r="CU48" s="14" t="str">
        <f t="array" aca="1" ref="CU48" ca="1">IF(H48,IF(AND(V48&gt;0),TRIM(SUBSTITUTE(_xll.MCONCAT(IF((INDIRECT(ster!$D$14)&lt;&gt;"")*(IFERROR(0*(INDIRECT(Q48)&lt;&gt;""),1)),INDIRECT(ster!$D$14),"")," "),"  "," ")),""),"")</f>
        <v/>
      </c>
      <c r="CV48" s="14" t="str">
        <f t="array" aca="1" ref="CV48" ca="1">IF(H48,IF(AS48,
TRIM(SUBSTITUTE(_xll.MCONCAT(IF(
   (INDIRECT(ster!$D$14)&lt;&gt;"")*
   ((INDIRECT(Q48)="")+
      NOT(ISNUMBER(INDIRECT(Q48)))*
      NOT(ISERROR(MATCH(INDIRECT(Q48),INDIRECT(K48),0)))
    ),
      INDIRECT(ster!$D$14),
   "")," "),"  "," ")),
""),"")</f>
        <v/>
      </c>
      <c r="CW48" s="14" t="str">
        <f t="array" aca="1" ref="CW48" ca="1">IF(H48,IF(AND(AQ48),TRIM(SUBSTITUTE(_xll.MCONCAT(IFERROR(IF(ISNUMBER(INDIRECT(Q48)),IF((INDIRECT(ster!$D$14)&lt;&gt;"")*(INDIRECT(Q48)&lt;&gt;INT(INDIRECT(Q48))),INDIRECT(ster!$D$14) &amp; ": " &amp; INDIRECT(Q48),""),""),"")," "),"  "," ")),""),"")</f>
        <v/>
      </c>
      <c r="CX48" s="14" t="str">
        <f t="array" aca="1" ref="CX48" ca="1">IF(H48,IF(OR(AU48,AV48),TRIM(SUBSTITUTE(_xll.MCONCAT(IF((INDIRECT(ster!$D$14)&lt;&gt;"")*NOT(ISNUMBER(INDIRECT(Q48))),IF(ISERROR(MATCH(INDIRECT(Q48),INDIRECT(K48),0)),IFERROR(IF(INDIRECT(Q48)&lt;&gt;"",INDIRECT(ster!$D$14) &amp; ": " &amp; SUBSTITUTE(INDIRECT(Q48)," "," "),""),""),""),"")," "),"  "," ")),""),"")</f>
        <v/>
      </c>
      <c r="CY48" s="14" t="str">
        <f t="array" aca="1" ref="CY48" ca="1">IF(H48,IF(AE48,TRIM(SUBSTITUTE(_xll.MCONCAT(IF((INDIRECT(ster!$D$14)&lt;&gt;"")*IFERROR(NOT(INDIRECT(AF48)),FALSE),IF(ISERROR(MATCH(INDIRECT(Q48),INDIRECT(K48),0)),IFERROR(IF(INDIRECT(Q48)&lt;&gt;"",INDIRECT(ster!$D$14)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CZ48" s="14" t="str">
        <f t="array" aca="1" ref="CZ48" ca="1">IF(H48,IF(AH48,TRIM(SUBSTITUTE(_xll.MCONCAT(IF((INDIRECT(ster!$D$14)&lt;&gt;"")*IFERROR(NOT(INDIRECT(AI48)),FALSE),IF(ISERROR(MATCH(INDIRECT(Q48),INDIRECT(K48),0)),IFERROR(IF(INDIRECT(Q48)&lt;&gt;"",INDIRECT(ster!$D$14)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DC48" s="14" t="str">
        <f ca="1">SUBSTITUTE(SUBSTITUTE(SUBSTITUTE(SUBSTITUTE(_xll.MCONCAT(DG48:DS48,"■"),"■■","■"),"■■","■"),"■■","■"),"■■","■")</f>
        <v>■</v>
      </c>
      <c r="DD48" s="14" t="str">
        <f t="shared" ca="1" si="393"/>
        <v/>
      </c>
      <c r="DE48" s="14" t="str">
        <f t="shared" ca="1" si="394"/>
        <v/>
      </c>
      <c r="DF48" s="14" t="str">
        <f t="shared" ca="1" si="395"/>
        <v/>
      </c>
      <c r="DG48" s="14" t="str">
        <f t="shared" ca="1" si="396"/>
        <v/>
      </c>
      <c r="DH48" s="14" t="str">
        <f t="shared" ca="1" si="397"/>
        <v/>
      </c>
      <c r="DI48" s="14" t="str">
        <f t="shared" ca="1" si="398"/>
        <v/>
      </c>
      <c r="DJ48" s="14" t="str">
        <f t="shared" ca="1" si="399"/>
        <v/>
      </c>
      <c r="DK48" s="14" t="str">
        <f t="shared" ca="1" si="400"/>
        <v/>
      </c>
      <c r="DL48" s="14" t="str">
        <f t="shared" ca="1" si="63"/>
        <v/>
      </c>
      <c r="DM48" s="14" t="str">
        <f t="shared" ca="1" si="401"/>
        <v/>
      </c>
      <c r="DN48" s="14" t="str">
        <f t="array" aca="1" ref="DN48" ca="1">IF(CU48&lt;&gt;"","There are errors in the entered values in the following cases: " &amp;SUBSTITUTE(CU48," ",", "),"")</f>
        <v/>
      </c>
      <c r="DO48" s="14" t="str">
        <f t="shared" ca="1" si="402"/>
        <v/>
      </c>
      <c r="DP48" s="14" t="str">
        <f t="shared" ca="1" si="403"/>
        <v/>
      </c>
      <c r="DQ48" s="14" t="str">
        <f t="shared" ca="1" si="404"/>
        <v/>
      </c>
      <c r="DR48" s="14" t="str">
        <f t="shared" ca="1" si="405"/>
        <v/>
      </c>
      <c r="DS48" s="14" t="str">
        <f t="shared" ca="1" si="406"/>
        <v/>
      </c>
      <c r="DZ48" s="14" t="b">
        <f t="shared" ca="1" si="407"/>
        <v>0</v>
      </c>
      <c r="EA48" s="14" t="str">
        <f t="shared" ca="1" si="408"/>
        <v>Weight loss (&gt;10% initial weight) (q_20)</v>
      </c>
      <c r="EB48" s="14" t="str">
        <f t="shared" ca="1" si="409"/>
        <v xml:space="preserve">Values must be limited to predefinied list. </v>
      </c>
      <c r="EC48" s="14" t="str">
        <f t="shared" ca="1" si="410"/>
        <v xml:space="preserve">Weight loss (&gt;10% initial weight) (q_20): Values must be limited to predefinied list. </v>
      </c>
      <c r="ED48" s="14" t="str">
        <f t="shared" ca="1" si="411"/>
        <v/>
      </c>
      <c r="EE48" s="14" t="str">
        <f t="shared" ca="1" si="412"/>
        <v>Values must be limited to predefinied list</v>
      </c>
      <c r="EF48" s="14" t="str">
        <f t="shared" ca="1" si="413"/>
        <v/>
      </c>
      <c r="EG48" s="14" t="str">
        <f t="shared" ca="1" si="414"/>
        <v/>
      </c>
      <c r="EM48" s="14" t="b">
        <f t="shared" ca="1" si="415"/>
        <v>1</v>
      </c>
      <c r="EN48" s="14">
        <f t="shared" ca="1" si="416"/>
        <v>35</v>
      </c>
      <c r="EO48" s="14" t="str">
        <f t="shared" ca="1" si="417"/>
        <v>q_20</v>
      </c>
      <c r="EP48" s="14" t="str">
        <f t="shared" ca="1" si="418"/>
        <v xml:space="preserve">Weight loss (&gt;10% initial weight) (q_20): Values must be limited to predefinied list. </v>
      </c>
      <c r="EQ48" s="14" t="str">
        <f t="shared" ca="1" si="419"/>
        <v/>
      </c>
    </row>
    <row r="49" spans="2:147" s="14" customFormat="1">
      <c r="B49" s="14" t="str">
        <f t="shared" ca="1" si="346"/>
        <v/>
      </c>
      <c r="C49" s="14">
        <f t="shared" ca="1" si="347"/>
        <v>36</v>
      </c>
      <c r="D49" s="14">
        <f t="shared" si="348"/>
        <v>47</v>
      </c>
      <c r="E49" s="14" t="str">
        <f t="shared" ca="1" si="349"/>
        <v>D</v>
      </c>
      <c r="F49" s="14" t="str">
        <f t="shared" ca="1" si="350"/>
        <v>q_21</v>
      </c>
      <c r="G49" s="14" t="str">
        <f t="shared" ca="1" si="351"/>
        <v>Emotional lability at onset</v>
      </c>
      <c r="H49" s="14" t="b">
        <f t="shared" ca="1" si="352"/>
        <v>1</v>
      </c>
      <c r="I49" s="14" t="str">
        <f ca="1">IF($H49,ADDRESS(3,(D49+1)*2-1,4,,"["&amp;wew!$G$7&amp;"]"&amp;_sheetname_labels)&amp;":"&amp;ADDRESS(2+ster!$B$20,(D49+1)*2-1,4),"")</f>
        <v>[DBTemplate.xlsm]labels!CQ3:CQ61</v>
      </c>
      <c r="J49" s="14">
        <f t="array" aca="1" ref="J49" ca="1">IF(H49,MAX(0,MAX(IF(INDIRECT(I49)&lt;&gt;"",ROW(INDIRECT(I49)),""))-2),"")</f>
        <v>2</v>
      </c>
      <c r="K49" s="14" t="str">
        <f ca="1">IF($H49,IF($J49&gt;0,ADDRESS(3,(D49+1)*2-1,4,,"["&amp;wew!$G$7&amp;"]"&amp;_sheetname_labels)&amp;":"&amp;ADDRESS(2+J49,(D49+1)*2-1,4),""),"")</f>
        <v>[DBTemplate.xlsm]labels!CQ3:CQ4</v>
      </c>
      <c r="L49" s="14" t="str">
        <f ca="1">IF($H49,IF($J49&gt;0,ADDRESS(3,(D49+1)*2,4,,"["&amp;wew!$G$7&amp;"]"&amp;_sheetname_labels)&amp;":"&amp;ADDRESS(2+J49,(D49+1)*2,4),""),"")</f>
        <v>[DBTemplate.xlsm]labels!CR3:CR4</v>
      </c>
      <c r="M49" s="14">
        <f t="shared" ca="1" si="353"/>
        <v>0</v>
      </c>
      <c r="N49" s="14">
        <f t="shared" ca="1" si="354"/>
        <v>2</v>
      </c>
      <c r="O49" s="14" t="str">
        <f t="shared" ca="1" si="355"/>
        <v>q_21</v>
      </c>
      <c r="P49" s="14" t="str">
        <f t="shared" ca="1" si="356"/>
        <v>Emotional lability at onset</v>
      </c>
      <c r="Q49" s="14" t="str">
        <f ca="1">IF($BP49,ADDRESS(3,D49+1,4,,"["&amp;wew!$G$7&amp;"]"&amp;_sheetname_dataframe)&amp;":"&amp;ADDRESS(2+ster!$C$14,D49+1,4),"")</f>
        <v>[DBTemplate.xlsm]data_frame!AV3:AV3</v>
      </c>
      <c r="R49" s="14" t="str">
        <f>IF($BP49,IF(MID(_xll.FORMULATEXT(INDEX(INDIRECT(Q49),1)),1,1)="=", _xll.FORMULATEXT(INDEX(INDIRECT(Q49),1),2,TRUE),""),"")</f>
        <v/>
      </c>
      <c r="S49" s="14">
        <f t="array" aca="1" ref="S49" ca="1">IF(H49,SUM(IF((IFERROR(INDIRECT(Q49)&lt;&gt;"",FALSE))*(INDIRECT(ster!$D$14)&lt;&gt;""),1,0)),"")</f>
        <v>1</v>
      </c>
      <c r="T49" s="14">
        <f t="array" aca="1" ref="T49" ca="1">IF(H49,IF(M49&gt;0,SUM(IFERROR(1*(MATCH(INDIRECT(Q49),INDIRECT(K49),0)&gt;0),0)*(INDIRECT(ster!$D$14)&lt;&gt;"")*NOT(ISNUMBER(INDIRECT(Q49)))),0),"")</f>
        <v>0</v>
      </c>
      <c r="U49" s="14">
        <f t="array" aca="1" ref="U49" ca="1">IF(H49,SUM((IFERROR(INDIRECT(Q49)="",FALSE))*(INDIRECT(ster!$D$14)&lt;&gt;"")),"")</f>
        <v>0</v>
      </c>
      <c r="V49" s="14">
        <f t="array" aca="1" ref="V49" ca="1">IF(H49,SUM((IFERROR(INDIRECT(Q49)="#ąś",TRUE))*(INDIRECT(ster!$D$14)&lt;&gt;"")),"")</f>
        <v>0</v>
      </c>
      <c r="W49" s="14">
        <f t="array" aca="1" ref="W49" ca="1">IF(H49,SUM(ISNUMBER(INDIRECT(Q49))*(INDIRECT(ster!$D$14)&lt;&gt;"")),"")</f>
        <v>1</v>
      </c>
      <c r="X49" s="14">
        <f t="array" aca="1" ref="X49" ca="1">IF(AND(H49,W49&gt;0),IF(wew!$B$3,MIN(IF((INDIRECT(ster!$D$14)&lt;&gt;"")*IFERROR(INDIRECT($Q49)&lt;&gt;"",FALSE),IFERROR(INDIRECT($Q49),"X"),"X")),"&lt;włącz podświetlanie wartości&gt;"),"—")</f>
        <v>2</v>
      </c>
      <c r="Y49" s="14">
        <f t="array" aca="1" ref="Y49" ca="1">IF(AND(H49,W49&gt;0),IF(wew!$B$3,MAX(IF((INDIRECT(ster!$D$14)&lt;&gt;"")*IFERROR(INDIRECT($Q49)&lt;&gt;"",FALSE),IFERROR(INDIRECT($Q49),"X"),"X")),"&lt;włącz podświetlanie wartości&gt;"),"—")</f>
        <v>2</v>
      </c>
      <c r="Z49" s="14">
        <f t="shared" ca="1" si="357"/>
        <v>0</v>
      </c>
      <c r="AA49" s="12">
        <f t="shared" ca="1" si="358"/>
        <v>1</v>
      </c>
      <c r="AB49" s="17">
        <f t="array" aca="1" ref="AB49" ca="1">IF(H49,IF(W49&gt;0,SUM((INDIRECT(ster!$D$14)&lt;&gt;"")*IFERROR((INDIRECT(Q49)&lt;&gt;"")*(INDIRECT(Q49)=INT(INDIRECT(Q49))),0)),0),"")</f>
        <v>1</v>
      </c>
      <c r="AC49" s="17">
        <f t="array" aca="1" ref="AC49" ca="1">IF(H49,W49-AB49,"")</f>
        <v>0</v>
      </c>
      <c r="AD49" s="17">
        <f t="shared" ca="1" si="359"/>
        <v>1</v>
      </c>
      <c r="AE49" s="17" t="b">
        <f t="shared" ca="1" si="360"/>
        <v>0</v>
      </c>
      <c r="AF49" s="17" t="str">
        <f ca="1">IF(AE49,IF($H49,ADDRESS(3,D49+2,4,,"["&amp;wew!$G$7&amp;"]"&amp;_sheetname_dataframe)&amp;":"&amp;ADDRESS(2+ster!$C$14,D49+2,4),""),"")</f>
        <v/>
      </c>
      <c r="AG49" s="17" t="str">
        <f t="shared" ca="1" si="361"/>
        <v/>
      </c>
      <c r="AH49" s="17" t="b">
        <f t="shared" ca="1" si="362"/>
        <v>0</v>
      </c>
      <c r="AI49" s="17" t="str">
        <f ca="1">IF(AH49,IF($H49,ADDRESS(3,D49+3,4,,"["&amp;wew!$G$7&amp;"]"&amp;_sheetname_dataframe)&amp;":"&amp;ADDRESS(2+ster!$C$14,D49+3,4),""),"")</f>
        <v/>
      </c>
      <c r="AJ49" s="17" t="str">
        <f t="shared" ca="1" si="363"/>
        <v/>
      </c>
      <c r="AK49" s="17" t="b">
        <f t="shared" ca="1" si="364"/>
        <v>0</v>
      </c>
      <c r="AL49" s="17" t="b">
        <f t="shared" ca="1" si="365"/>
        <v>0</v>
      </c>
      <c r="AM49" s="17" t="b">
        <f t="shared" ca="1" si="366"/>
        <v>0</v>
      </c>
      <c r="AN49" s="17">
        <f t="shared" ca="1" si="367"/>
        <v>0</v>
      </c>
      <c r="AO49" s="24" t="str">
        <f t="shared" ca="1" si="368"/>
        <v/>
      </c>
      <c r="AP49" s="24" t="str">
        <f t="shared" ca="1" si="369"/>
        <v/>
      </c>
      <c r="AQ49" s="17" t="b">
        <f t="shared" ca="1" si="370"/>
        <v>0</v>
      </c>
      <c r="AR49" s="17" t="b">
        <f t="shared" ca="1" si="371"/>
        <v>1</v>
      </c>
      <c r="AS49" s="17" t="b">
        <f t="shared" ca="1" si="372"/>
        <v>0</v>
      </c>
      <c r="AT49" s="17" t="b">
        <f t="shared" ca="1" si="373"/>
        <v>0</v>
      </c>
      <c r="AU49" s="17" t="b">
        <f t="shared" ca="1" si="374"/>
        <v>1</v>
      </c>
      <c r="AV49" s="17" t="b">
        <f t="shared" ca="1" si="375"/>
        <v>0</v>
      </c>
      <c r="AW49" s="17" t="b">
        <f t="shared" ca="1" si="376"/>
        <v>1</v>
      </c>
      <c r="AX49" s="14" t="b">
        <f t="array" aca="1" ref="AX49" ca="1">IF(H49,N49&gt;0,"")</f>
        <v>1</v>
      </c>
      <c r="AY49" s="17" t="str">
        <f t="shared" ca="1" si="377"/>
        <v>C3:C4</v>
      </c>
      <c r="AZ49" s="17" t="b">
        <f t="array" aca="1" ref="AZ49" ca="1">IF(AY49&lt;&gt;"",SUM(1*ISERROR(MATCH(INDIRECT(AY49),INDIRECT(K49),0)))=0,"")</f>
        <v>1</v>
      </c>
      <c r="BA49" s="17" t="b">
        <f t="shared" ca="1" si="378"/>
        <v>1</v>
      </c>
      <c r="BB49" s="17" t="b">
        <v>0</v>
      </c>
      <c r="BC49" s="17" t="b">
        <f t="shared" ca="1" si="379"/>
        <v>1</v>
      </c>
      <c r="BD49" s="17" t="b">
        <f t="shared" ca="1" si="380"/>
        <v>0</v>
      </c>
      <c r="BE49" s="17" t="b">
        <f t="shared" ca="1" si="381"/>
        <v>0</v>
      </c>
      <c r="BF49" s="17" t="b">
        <f t="shared" ca="1" si="382"/>
        <v>0</v>
      </c>
      <c r="BG49" s="17" t="b">
        <f t="shared" ca="1" si="383"/>
        <v>0</v>
      </c>
      <c r="BH49" s="17" t="b">
        <f t="shared" ca="1" si="384"/>
        <v>1</v>
      </c>
      <c r="BI49" s="17">
        <f t="shared" ca="1" si="385"/>
        <v>2</v>
      </c>
      <c r="BJ49" s="17" t="b">
        <f t="shared" ca="1" si="386"/>
        <v>0</v>
      </c>
      <c r="BK49" s="17" t="str">
        <f t="shared" ca="1" si="387"/>
        <v/>
      </c>
      <c r="BL49" s="17" t="str">
        <f t="shared" ca="1" si="388"/>
        <v/>
      </c>
      <c r="BM49" s="17" t="str">
        <f t="shared" ca="1" si="389"/>
        <v>F</v>
      </c>
      <c r="BN49" s="17" t="str">
        <f t="shared" ca="1" si="390"/>
        <v>F</v>
      </c>
      <c r="BO49" s="17" t="str">
        <f t="shared" ca="1" si="391"/>
        <v>D</v>
      </c>
      <c r="BP49" s="14" t="b">
        <f t="shared" ca="1" si="392"/>
        <v>1</v>
      </c>
      <c r="BQ49" s="35">
        <v>1</v>
      </c>
      <c r="BX49" s="16"/>
      <c r="BY49" s="16"/>
      <c r="BZ49" s="16"/>
      <c r="CA49" s="16"/>
      <c r="CB49" s="16"/>
      <c r="CC49" s="16"/>
      <c r="CD49" s="16"/>
      <c r="CE49" s="16"/>
      <c r="CF49" s="16"/>
      <c r="CN49" s="14">
        <f ca="1">IF(H49,IFERROR(IsVariableNameLegal(O49),0),0)</f>
        <v>0</v>
      </c>
      <c r="CO49" s="14" t="str">
        <f t="array" aca="1" ref="CO49" ca="1">IF(H49,IF(COUNTIF(INDIRECT(wew!$C$13),O49)&gt;1,TRIM(SUBSTITUTE(_xll.MCONCAT(IF((INDIRECT(wew!$C$13)=O49)*(COLUMN(INDIRECT(wew!$C$13))&lt;&gt;D49+1),-1+COLUMN(INDIRECT(wew!$C$13)),"")," "),"  "," ")),""),"")</f>
        <v/>
      </c>
      <c r="CP49" s="14" t="str">
        <f t="array" aca="1" ref="CP49" ca="1">IF(P49&lt;&gt;"",IF(LEN(P49)&gt;150,1,""),"")</f>
        <v/>
      </c>
      <c r="CQ49" s="14" t="str">
        <f t="array" aca="1" ref="CQ49" ca="1">IF(AND(H49,NOT(ster!$J$3)),IF(COUNTIF(INDIRECT(wew!$C$15),P49)&gt;1,TRIM(SUBSTITUTE(_xll.MCONCAT(IF((INDIRECT(wew!$C$15)=P49)*(COLUMN(INDIRECT(wew!$C$15))&lt;&gt;D49+1),-1+COLUMN(INDIRECT(wew!$C$15)),"")," "),"  "," ")),""),"")</f>
        <v/>
      </c>
      <c r="CR49" s="14" t="str">
        <f t="array" aca="1" ref="CR49" ca="1">IF(H49,IF(AND(W49&gt;0,AO49&lt;&gt;""),TRIM(SUBSTITUTE(_xll.MCONCAT(IFERROR(IF(ISNUMBER(INDIRECT(Q49)),IF((INDIRECT(ster!$D$14)&lt;&gt;"")*(INDIRECT(Q49)&lt;AO49),INDIRECT(ster!$D$14) &amp; ": " &amp;  SUBSTITUTE(IF( AV49,IFERROR(TEXT(INDIRECT(Q49),"rrrr-mm-dd") &amp;" (" &amp; INDIRECT(Q49) &amp;")",INDIRECT(Q49)),INDIRECT(Q49))," "," "),""),""),"")," "),"  "," ")),""),"")</f>
        <v/>
      </c>
      <c r="CS49" s="14" t="str">
        <f t="array" aca="1" ref="CS49" ca="1">IF(H49,IF(AND(W49&gt;0,AP49&lt;&gt;""),TRIM(SUBSTITUTE(_xll.MCONCAT(IFERROR(IF(ISNUMBER(INDIRECT(Q49)),IF((INDIRECT(ster!$D$14)&lt;&gt;"")*(INDIRECT(Q49)&gt;AP49),INDIRECT(ster!$D$14) &amp; ": " &amp;  SUBSTITUTE(IF( AV49,IFERROR(TEXT(INDIRECT(Q49),"rrrr-mm-dd")&amp;" (" &amp; INDIRECT(Q49) &amp;")",INDIRECT(Q49)),INDIRECT(Q49))," "," "),""),""),"")," "),"  "," ")),""),"")</f>
        <v/>
      </c>
      <c r="CT49" s="14" t="str">
        <f t="array" aca="1" ref="CT49" ca="1">IF(H49,IF(AND(N49&gt;0,AR49),TRIM(SUBSTITUTE(_xll.MCONCAT(IFERROR(IF(ISNUMBER(INDIRECT(Q49)),IF((INDIRECT(ster!$D$14)&lt;&gt;"")*(IFERROR(0*(MATCH(INDIRECT(Q49),INDIRECT(K49),0)&gt;0),1)),INDIRECT(ster!$D$14) &amp; ": " &amp;  SUBSTITUTE(IF( AV49,IFERROR(TEXT(INDIRECT(Q49),"rrrr-mm-dd")&amp;" (" &amp; INDIRECT(Q49) &amp;")",INDIRECT(Q49)),INDIRECT(Q49))," "," "),""),""),"")," "),"  "," ")),""),"")</f>
        <v/>
      </c>
      <c r="CU49" s="14" t="str">
        <f t="array" aca="1" ref="CU49" ca="1">IF(H49,IF(AND(V49&gt;0),TRIM(SUBSTITUTE(_xll.MCONCAT(IF((INDIRECT(ster!$D$14)&lt;&gt;"")*(IFERROR(0*(INDIRECT(Q49)&lt;&gt;""),1)),INDIRECT(ster!$D$14),"")," "),"  "," ")),""),"")</f>
        <v/>
      </c>
      <c r="CV49" s="14" t="str">
        <f t="array" aca="1" ref="CV49" ca="1">IF(H49,IF(AS49,
TRIM(SUBSTITUTE(_xll.MCONCAT(IF(
   (INDIRECT(ster!$D$14)&lt;&gt;"")*
   ((INDIRECT(Q49)="")+
      NOT(ISNUMBER(INDIRECT(Q49)))*
      NOT(ISERROR(MATCH(INDIRECT(Q49),INDIRECT(K49),0)))
    ),
      INDIRECT(ster!$D$14),
   "")," "),"  "," ")),
""),"")</f>
        <v/>
      </c>
      <c r="CW49" s="14" t="str">
        <f t="array" aca="1" ref="CW49" ca="1">IF(H49,IF(AND(AQ49),TRIM(SUBSTITUTE(_xll.MCONCAT(IFERROR(IF(ISNUMBER(INDIRECT(Q49)),IF((INDIRECT(ster!$D$14)&lt;&gt;"")*(INDIRECT(Q49)&lt;&gt;INT(INDIRECT(Q49))),INDIRECT(ster!$D$14) &amp; ": " &amp; INDIRECT(Q49),""),""),"")," "),"  "," ")),""),"")</f>
        <v/>
      </c>
      <c r="CX49" s="14" t="str">
        <f t="array" aca="1" ref="CX49" ca="1">IF(H49,IF(OR(AU49,AV49),TRIM(SUBSTITUTE(_xll.MCONCAT(IF((INDIRECT(ster!$D$14)&lt;&gt;"")*NOT(ISNUMBER(INDIRECT(Q49))),IF(ISERROR(MATCH(INDIRECT(Q49),INDIRECT(K49),0)),IFERROR(IF(INDIRECT(Q49)&lt;&gt;"",INDIRECT(ster!$D$14) &amp; ": " &amp; SUBSTITUTE(INDIRECT(Q49)," "," "),""),""),""),"")," "),"  "," ")),""),"")</f>
        <v/>
      </c>
      <c r="CY49" s="14" t="str">
        <f t="array" aca="1" ref="CY49" ca="1">IF(H49,IF(AE49,TRIM(SUBSTITUTE(_xll.MCONCAT(IF((INDIRECT(ster!$D$14)&lt;&gt;"")*IFERROR(NOT(INDIRECT(AF49)),FALSE),IF(ISERROR(MATCH(INDIRECT(Q49),INDIRECT(K49),0)),IFERROR(IF(INDIRECT(Q49)&lt;&gt;"",INDIRECT(ster!$D$14)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CZ49" s="14" t="str">
        <f t="array" aca="1" ref="CZ49" ca="1">IF(H49,IF(AH49,TRIM(SUBSTITUTE(_xll.MCONCAT(IF((INDIRECT(ster!$D$14)&lt;&gt;"")*IFERROR(NOT(INDIRECT(AI49)),FALSE),IF(ISERROR(MATCH(INDIRECT(Q49),INDIRECT(K49),0)),IFERROR(IF(INDIRECT(Q49)&lt;&gt;"",INDIRECT(ster!$D$14)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DC49" s="14" t="str">
        <f ca="1">SUBSTITUTE(SUBSTITUTE(SUBSTITUTE(SUBSTITUTE(_xll.MCONCAT(DG49:DS49,"■"),"■■","■"),"■■","■"),"■■","■"),"■■","■")</f>
        <v>■</v>
      </c>
      <c r="DD49" s="14" t="str">
        <f t="shared" ca="1" si="393"/>
        <v/>
      </c>
      <c r="DE49" s="14" t="str">
        <f t="shared" ca="1" si="394"/>
        <v/>
      </c>
      <c r="DF49" s="14" t="str">
        <f t="shared" ca="1" si="395"/>
        <v/>
      </c>
      <c r="DG49" s="14" t="str">
        <f t="shared" ca="1" si="396"/>
        <v/>
      </c>
      <c r="DH49" s="14" t="str">
        <f t="shared" ca="1" si="397"/>
        <v/>
      </c>
      <c r="DI49" s="14" t="str">
        <f t="shared" ca="1" si="398"/>
        <v/>
      </c>
      <c r="DJ49" s="14" t="str">
        <f t="shared" ca="1" si="399"/>
        <v/>
      </c>
      <c r="DK49" s="14" t="str">
        <f t="shared" ca="1" si="400"/>
        <v/>
      </c>
      <c r="DL49" s="14" t="str">
        <f t="shared" ca="1" si="63"/>
        <v/>
      </c>
      <c r="DM49" s="14" t="str">
        <f t="shared" ca="1" si="401"/>
        <v/>
      </c>
      <c r="DN49" s="14" t="str">
        <f t="array" aca="1" ref="DN49" ca="1">IF(CU49&lt;&gt;"","There are errors in the entered values in the following cases: " &amp;SUBSTITUTE(CU49," ",", "),"")</f>
        <v/>
      </c>
      <c r="DO49" s="14" t="str">
        <f t="shared" ca="1" si="402"/>
        <v/>
      </c>
      <c r="DP49" s="14" t="str">
        <f t="shared" ca="1" si="403"/>
        <v/>
      </c>
      <c r="DQ49" s="14" t="str">
        <f t="shared" ca="1" si="404"/>
        <v/>
      </c>
      <c r="DR49" s="14" t="str">
        <f t="shared" ca="1" si="405"/>
        <v/>
      </c>
      <c r="DS49" s="14" t="str">
        <f t="shared" ca="1" si="406"/>
        <v/>
      </c>
      <c r="DZ49" s="14" t="b">
        <f t="shared" ca="1" si="407"/>
        <v>0</v>
      </c>
      <c r="EA49" s="14" t="str">
        <f t="shared" ca="1" si="408"/>
        <v>Emotional lability at onset (q_21)</v>
      </c>
      <c r="EB49" s="14" t="str">
        <f t="shared" ca="1" si="409"/>
        <v xml:space="preserve">Values must be limited to predefinied list. </v>
      </c>
      <c r="EC49" s="14" t="str">
        <f t="shared" ca="1" si="410"/>
        <v xml:space="preserve">Emotional lability at onset (q_21): Values must be limited to predefinied list. </v>
      </c>
      <c r="ED49" s="14" t="str">
        <f t="shared" ca="1" si="411"/>
        <v/>
      </c>
      <c r="EE49" s="14" t="str">
        <f t="shared" ca="1" si="412"/>
        <v>Values must be limited to predefinied list</v>
      </c>
      <c r="EF49" s="14" t="str">
        <f t="shared" ca="1" si="413"/>
        <v/>
      </c>
      <c r="EG49" s="14" t="str">
        <f t="shared" ca="1" si="414"/>
        <v/>
      </c>
      <c r="EM49" s="14" t="b">
        <f t="shared" ca="1" si="415"/>
        <v>1</v>
      </c>
      <c r="EN49" s="14">
        <f t="shared" ca="1" si="416"/>
        <v>36</v>
      </c>
      <c r="EO49" s="14" t="str">
        <f t="shared" ca="1" si="417"/>
        <v>q_21</v>
      </c>
      <c r="EP49" s="14" t="str">
        <f t="shared" ca="1" si="418"/>
        <v xml:space="preserve">Emotional lability at onset (q_21): Values must be limited to predefinied list. </v>
      </c>
      <c r="EQ49" s="14" t="str">
        <f t="shared" ca="1" si="419"/>
        <v/>
      </c>
    </row>
    <row r="50" spans="2:147" s="14" customFormat="1">
      <c r="B50" s="14" t="str">
        <f t="shared" ca="1" si="346"/>
        <v/>
      </c>
      <c r="C50" s="14">
        <f t="shared" ca="1" si="347"/>
        <v>37</v>
      </c>
      <c r="D50" s="14">
        <f t="shared" si="348"/>
        <v>48</v>
      </c>
      <c r="E50" s="14" t="str">
        <f t="shared" ca="1" si="349"/>
        <v>N</v>
      </c>
      <c r="F50" s="14" t="str">
        <f t="shared" ca="1" si="350"/>
        <v>q_22</v>
      </c>
      <c r="G50" s="14" t="str">
        <f t="shared" ca="1" si="351"/>
        <v>Which cognitive symptoms at onset</v>
      </c>
      <c r="H50" s="14" t="b">
        <f t="shared" ca="1" si="352"/>
        <v>1</v>
      </c>
      <c r="I50" s="14" t="str">
        <f ca="1">IF($H50,ADDRESS(3,(D50+1)*2-1,4,,"["&amp;wew!$G$7&amp;"]"&amp;_sheetname_labels)&amp;":"&amp;ADDRESS(2+ster!$B$20,(D50+1)*2-1,4),"")</f>
        <v>[DBTemplate.xlsm]labels!CS3:CS61</v>
      </c>
      <c r="J50" s="14">
        <f t="array" aca="1" ref="J50" ca="1">IF(H50,MAX(0,MAX(IF(INDIRECT(I50)&lt;&gt;"",ROW(INDIRECT(I50)),""))-2),"")</f>
        <v>4</v>
      </c>
      <c r="K50" s="14" t="str">
        <f ca="1">IF($H50,IF($J50&gt;0,ADDRESS(3,(D50+1)*2-1,4,,"["&amp;wew!$G$7&amp;"]"&amp;_sheetname_labels)&amp;":"&amp;ADDRESS(2+J50,(D50+1)*2-1,4),""),"")</f>
        <v>[DBTemplate.xlsm]labels!CS3:CS6</v>
      </c>
      <c r="L50" s="14" t="str">
        <f ca="1">IF($H50,IF($J50&gt;0,ADDRESS(3,(D50+1)*2,4,,"["&amp;wew!$G$7&amp;"]"&amp;_sheetname_labels)&amp;":"&amp;ADDRESS(2+J50,(D50+1)*2,4),""),"")</f>
        <v>[DBTemplate.xlsm]labels!CT3:CT6</v>
      </c>
      <c r="M50" s="14">
        <f t="shared" ca="1" si="353"/>
        <v>0</v>
      </c>
      <c r="N50" s="14">
        <f t="shared" ca="1" si="354"/>
        <v>4</v>
      </c>
      <c r="O50" s="14" t="str">
        <f t="shared" ca="1" si="355"/>
        <v>q_22</v>
      </c>
      <c r="P50" s="14" t="str">
        <f t="shared" ca="1" si="356"/>
        <v>Which cognitive symptoms at onset</v>
      </c>
      <c r="Q50" s="14" t="str">
        <f ca="1">IF($BP50,ADDRESS(3,D50+1,4,,"["&amp;wew!$G$7&amp;"]"&amp;_sheetname_dataframe)&amp;":"&amp;ADDRESS(2+ster!$C$14,D50+1,4),"")</f>
        <v>[DBTemplate.xlsm]data_frame!AW3:AW3</v>
      </c>
      <c r="R50" s="14" t="str">
        <f>IF($BP50,IF(MID(_xll.FORMULATEXT(INDEX(INDIRECT(Q50),1)),1,1)="=", _xll.FORMULATEXT(INDEX(INDIRECT(Q50),1),2,TRUE),""),"")</f>
        <v/>
      </c>
      <c r="S50" s="14">
        <f t="array" aca="1" ref="S50" ca="1">IF(H50,SUM(IF((IFERROR(INDIRECT(Q50)&lt;&gt;"",FALSE))*(INDIRECT(ster!$D$14)&lt;&gt;""),1,0)),"")</f>
        <v>1</v>
      </c>
      <c r="T50" s="14">
        <f t="array" aca="1" ref="T50" ca="1">IF(H50,IF(M50&gt;0,SUM(IFERROR(1*(MATCH(INDIRECT(Q50),INDIRECT(K50),0)&gt;0),0)*(INDIRECT(ster!$D$14)&lt;&gt;"")*NOT(ISNUMBER(INDIRECT(Q50)))),0),"")</f>
        <v>0</v>
      </c>
      <c r="U50" s="14">
        <f t="array" aca="1" ref="U50" ca="1">IF(H50,SUM((IFERROR(INDIRECT(Q50)="",FALSE))*(INDIRECT(ster!$D$14)&lt;&gt;"")),"")</f>
        <v>0</v>
      </c>
      <c r="V50" s="14">
        <f t="array" aca="1" ref="V50" ca="1">IF(H50,SUM((IFERROR(INDIRECT(Q50)="#ąś",TRUE))*(INDIRECT(ster!$D$14)&lt;&gt;"")),"")</f>
        <v>0</v>
      </c>
      <c r="W50" s="14">
        <f t="array" aca="1" ref="W50" ca="1">IF(H50,SUM(ISNUMBER(INDIRECT(Q50))*(INDIRECT(ster!$D$14)&lt;&gt;"")),"")</f>
        <v>1</v>
      </c>
      <c r="X50" s="14">
        <f t="array" aca="1" ref="X50" ca="1">IF(AND(H50,W50&gt;0),IF(wew!$B$3,MIN(IF((INDIRECT(ster!$D$14)&lt;&gt;"")*IFERROR(INDIRECT($Q50)&lt;&gt;"",FALSE),IFERROR(INDIRECT($Q50),"X"),"X")),"&lt;włącz podświetlanie wartości&gt;"),"—")</f>
        <v>4</v>
      </c>
      <c r="Y50" s="14">
        <f t="array" aca="1" ref="Y50" ca="1">IF(AND(H50,W50&gt;0),IF(wew!$B$3,MAX(IF((INDIRECT(ster!$D$14)&lt;&gt;"")*IFERROR(INDIRECT($Q50)&lt;&gt;"",FALSE),IFERROR(INDIRECT($Q50),"X"),"X")),"&lt;włącz podświetlanie wartości&gt;"),"—")</f>
        <v>4</v>
      </c>
      <c r="Z50" s="14">
        <f t="shared" ca="1" si="357"/>
        <v>0</v>
      </c>
      <c r="AA50" s="12">
        <f t="shared" ca="1" si="358"/>
        <v>1</v>
      </c>
      <c r="AB50" s="17">
        <f t="array" aca="1" ref="AB50" ca="1">IF(H50,IF(W50&gt;0,SUM((INDIRECT(ster!$D$14)&lt;&gt;"")*IFERROR((INDIRECT(Q50)&lt;&gt;"")*(INDIRECT(Q50)=INT(INDIRECT(Q50))),0)),0),"")</f>
        <v>1</v>
      </c>
      <c r="AC50" s="17">
        <f t="array" aca="1" ref="AC50" ca="1">IF(H50,W50-AB50,"")</f>
        <v>0</v>
      </c>
      <c r="AD50" s="17">
        <f t="shared" ca="1" si="359"/>
        <v>1</v>
      </c>
      <c r="AE50" s="17" t="b">
        <f t="shared" ca="1" si="360"/>
        <v>0</v>
      </c>
      <c r="AF50" s="17" t="str">
        <f ca="1">IF(AE50,IF($H50,ADDRESS(3,D50+2,4,,"["&amp;wew!$G$7&amp;"]"&amp;_sheetname_dataframe)&amp;":"&amp;ADDRESS(2+ster!$C$14,D50+2,4),""),"")</f>
        <v/>
      </c>
      <c r="AG50" s="17" t="str">
        <f t="shared" ca="1" si="361"/>
        <v/>
      </c>
      <c r="AH50" s="17" t="b">
        <f t="shared" ca="1" si="362"/>
        <v>0</v>
      </c>
      <c r="AI50" s="17" t="str">
        <f ca="1">IF(AH50,IF($H50,ADDRESS(3,D50+3,4,,"["&amp;wew!$G$7&amp;"]"&amp;_sheetname_dataframe)&amp;":"&amp;ADDRESS(2+ster!$C$14,D50+3,4),""),"")</f>
        <v/>
      </c>
      <c r="AJ50" s="17" t="str">
        <f t="shared" ca="1" si="363"/>
        <v/>
      </c>
      <c r="AK50" s="17" t="b">
        <f t="shared" ca="1" si="364"/>
        <v>0</v>
      </c>
      <c r="AL50" s="17" t="b">
        <f t="shared" ca="1" si="365"/>
        <v>0</v>
      </c>
      <c r="AM50" s="17" t="b">
        <f t="shared" ca="1" si="366"/>
        <v>0</v>
      </c>
      <c r="AN50" s="17">
        <f t="shared" ca="1" si="367"/>
        <v>0</v>
      </c>
      <c r="AO50" s="24" t="str">
        <f t="shared" ca="1" si="368"/>
        <v/>
      </c>
      <c r="AP50" s="24" t="str">
        <f t="shared" ca="1" si="369"/>
        <v/>
      </c>
      <c r="AQ50" s="17" t="b">
        <f t="shared" ca="1" si="370"/>
        <v>0</v>
      </c>
      <c r="AR50" s="17" t="b">
        <f t="shared" ca="1" si="371"/>
        <v>1</v>
      </c>
      <c r="AS50" s="17" t="b">
        <f t="shared" ca="1" si="372"/>
        <v>0</v>
      </c>
      <c r="AT50" s="17" t="b">
        <f t="shared" ca="1" si="373"/>
        <v>0</v>
      </c>
      <c r="AU50" s="17" t="b">
        <f t="shared" ca="1" si="374"/>
        <v>1</v>
      </c>
      <c r="AV50" s="17" t="b">
        <f t="shared" ca="1" si="375"/>
        <v>0</v>
      </c>
      <c r="AW50" s="17" t="b">
        <f t="shared" ca="1" si="376"/>
        <v>1</v>
      </c>
      <c r="AX50" s="14" t="b">
        <f t="array" aca="1" ref="AX50" ca="1">IF(H50,N50&gt;0,"")</f>
        <v>1</v>
      </c>
      <c r="AY50" s="17" t="str">
        <f t="shared" ca="1" si="377"/>
        <v>C3:C6</v>
      </c>
      <c r="AZ50" s="17" t="b">
        <f t="array" aca="1" ref="AZ50" ca="1">IF(AY50&lt;&gt;"",SUM(1*ISERROR(MATCH(INDIRECT(AY50),INDIRECT(K50),0)))=0,"")</f>
        <v>1</v>
      </c>
      <c r="BA50" s="17" t="b">
        <f t="shared" ca="1" si="378"/>
        <v>1</v>
      </c>
      <c r="BB50" s="17" t="b">
        <v>0</v>
      </c>
      <c r="BC50" s="17" t="b">
        <f t="shared" ca="1" si="379"/>
        <v>1</v>
      </c>
      <c r="BD50" s="17" t="b">
        <f t="shared" ca="1" si="380"/>
        <v>0</v>
      </c>
      <c r="BE50" s="17" t="b">
        <f t="shared" ca="1" si="381"/>
        <v>0</v>
      </c>
      <c r="BF50" s="17" t="b">
        <f t="shared" ca="1" si="382"/>
        <v>0</v>
      </c>
      <c r="BG50" s="17" t="b">
        <f t="shared" ca="1" si="383"/>
        <v>0</v>
      </c>
      <c r="BH50" s="17" t="b">
        <f t="shared" ca="1" si="384"/>
        <v>1</v>
      </c>
      <c r="BI50" s="17">
        <f t="shared" ca="1" si="385"/>
        <v>2</v>
      </c>
      <c r="BJ50" s="17" t="b">
        <f t="shared" ca="1" si="386"/>
        <v>0</v>
      </c>
      <c r="BK50" s="17" t="str">
        <f t="shared" ca="1" si="387"/>
        <v/>
      </c>
      <c r="BL50" s="17" t="str">
        <f t="shared" ca="1" si="388"/>
        <v/>
      </c>
      <c r="BM50" s="17" t="str">
        <f t="shared" ca="1" si="389"/>
        <v>F</v>
      </c>
      <c r="BN50" s="17" t="str">
        <f t="shared" ca="1" si="390"/>
        <v>F</v>
      </c>
      <c r="BO50" s="17" t="str">
        <f t="shared" ca="1" si="391"/>
        <v>N</v>
      </c>
      <c r="BP50" s="14" t="b">
        <f t="shared" ca="1" si="392"/>
        <v>1</v>
      </c>
      <c r="BQ50" s="35">
        <v>1</v>
      </c>
      <c r="BX50" s="16"/>
      <c r="BY50" s="16"/>
      <c r="BZ50" s="16"/>
      <c r="CA50" s="16"/>
      <c r="CB50" s="16"/>
      <c r="CC50" s="16"/>
      <c r="CD50" s="16"/>
      <c r="CE50" s="16"/>
      <c r="CF50" s="16"/>
      <c r="CN50" s="14">
        <f ca="1">IF(H50,IFERROR(IsVariableNameLegal(O50),0),0)</f>
        <v>0</v>
      </c>
      <c r="CO50" s="14" t="str">
        <f t="array" aca="1" ref="CO50" ca="1">IF(H50,IF(COUNTIF(INDIRECT(wew!$C$13),O50)&gt;1,TRIM(SUBSTITUTE(_xll.MCONCAT(IF((INDIRECT(wew!$C$13)=O50)*(COLUMN(INDIRECT(wew!$C$13))&lt;&gt;D50+1),-1+COLUMN(INDIRECT(wew!$C$13)),"")," "),"  "," ")),""),"")</f>
        <v/>
      </c>
      <c r="CP50" s="14" t="str">
        <f t="array" aca="1" ref="CP50" ca="1">IF(P50&lt;&gt;"",IF(LEN(P50)&gt;150,1,""),"")</f>
        <v/>
      </c>
      <c r="CQ50" s="14" t="str">
        <f t="array" aca="1" ref="CQ50" ca="1">IF(AND(H50,NOT(ster!$J$3)),IF(COUNTIF(INDIRECT(wew!$C$15),P50)&gt;1,TRIM(SUBSTITUTE(_xll.MCONCAT(IF((INDIRECT(wew!$C$15)=P50)*(COLUMN(INDIRECT(wew!$C$15))&lt;&gt;D50+1),-1+COLUMN(INDIRECT(wew!$C$15)),"")," "),"  "," ")),""),"")</f>
        <v/>
      </c>
      <c r="CR50" s="14" t="str">
        <f t="array" aca="1" ref="CR50" ca="1">IF(H50,IF(AND(W50&gt;0,AO50&lt;&gt;""),TRIM(SUBSTITUTE(_xll.MCONCAT(IFERROR(IF(ISNUMBER(INDIRECT(Q50)),IF((INDIRECT(ster!$D$14)&lt;&gt;"")*(INDIRECT(Q50)&lt;AO50),INDIRECT(ster!$D$14) &amp; ": " &amp;  SUBSTITUTE(IF( AV50,IFERROR(TEXT(INDIRECT(Q50),"rrrr-mm-dd") &amp;" (" &amp; INDIRECT(Q50) &amp;")",INDIRECT(Q50)),INDIRECT(Q50))," "," "),""),""),"")," "),"  "," ")),""),"")</f>
        <v/>
      </c>
      <c r="CS50" s="14" t="str">
        <f t="array" aca="1" ref="CS50" ca="1">IF(H50,IF(AND(W50&gt;0,AP50&lt;&gt;""),TRIM(SUBSTITUTE(_xll.MCONCAT(IFERROR(IF(ISNUMBER(INDIRECT(Q50)),IF((INDIRECT(ster!$D$14)&lt;&gt;"")*(INDIRECT(Q50)&gt;AP50),INDIRECT(ster!$D$14) &amp; ": " &amp;  SUBSTITUTE(IF( AV50,IFERROR(TEXT(INDIRECT(Q50),"rrrr-mm-dd")&amp;" (" &amp; INDIRECT(Q50) &amp;")",INDIRECT(Q50)),INDIRECT(Q50))," "," "),""),""),"")," "),"  "," ")),""),"")</f>
        <v/>
      </c>
      <c r="CT50" s="14" t="str">
        <f t="array" aca="1" ref="CT50" ca="1">IF(H50,IF(AND(N50&gt;0,AR50),TRIM(SUBSTITUTE(_xll.MCONCAT(IFERROR(IF(ISNUMBER(INDIRECT(Q50)),IF((INDIRECT(ster!$D$14)&lt;&gt;"")*(IFERROR(0*(MATCH(INDIRECT(Q50),INDIRECT(K50),0)&gt;0),1)),INDIRECT(ster!$D$14) &amp; ": " &amp;  SUBSTITUTE(IF( AV50,IFERROR(TEXT(INDIRECT(Q50),"rrrr-mm-dd")&amp;" (" &amp; INDIRECT(Q50) &amp;")",INDIRECT(Q50)),INDIRECT(Q50))," "," "),""),""),"")," "),"  "," ")),""),"")</f>
        <v/>
      </c>
      <c r="CU50" s="14" t="str">
        <f t="array" aca="1" ref="CU50" ca="1">IF(H50,IF(AND(V50&gt;0),TRIM(SUBSTITUTE(_xll.MCONCAT(IF((INDIRECT(ster!$D$14)&lt;&gt;"")*(IFERROR(0*(INDIRECT(Q50)&lt;&gt;""),1)),INDIRECT(ster!$D$14),"")," "),"  "," ")),""),"")</f>
        <v/>
      </c>
      <c r="CV50" s="14" t="str">
        <f t="array" aca="1" ref="CV50" ca="1">IF(H50,IF(AS50,
TRIM(SUBSTITUTE(_xll.MCONCAT(IF(
   (INDIRECT(ster!$D$14)&lt;&gt;"")*
   ((INDIRECT(Q50)="")+
      NOT(ISNUMBER(INDIRECT(Q50)))*
      NOT(ISERROR(MATCH(INDIRECT(Q50),INDIRECT(K50),0)))
    ),
      INDIRECT(ster!$D$14),
   "")," "),"  "," ")),
""),"")</f>
        <v/>
      </c>
      <c r="CW50" s="14" t="str">
        <f t="array" aca="1" ref="CW50" ca="1">IF(H50,IF(AND(AQ50),TRIM(SUBSTITUTE(_xll.MCONCAT(IFERROR(IF(ISNUMBER(INDIRECT(Q50)),IF((INDIRECT(ster!$D$14)&lt;&gt;"")*(INDIRECT(Q50)&lt;&gt;INT(INDIRECT(Q50))),INDIRECT(ster!$D$14) &amp; ": " &amp; INDIRECT(Q50),""),""),"")," "),"  "," ")),""),"")</f>
        <v/>
      </c>
      <c r="CX50" s="14" t="str">
        <f t="array" aca="1" ref="CX50" ca="1">IF(H50,IF(OR(AU50,AV50),TRIM(SUBSTITUTE(_xll.MCONCAT(IF((INDIRECT(ster!$D$14)&lt;&gt;"")*NOT(ISNUMBER(INDIRECT(Q50))),IF(ISERROR(MATCH(INDIRECT(Q50),INDIRECT(K50),0)),IFERROR(IF(INDIRECT(Q50)&lt;&gt;"",INDIRECT(ster!$D$14) &amp; ": " &amp; SUBSTITUTE(INDIRECT(Q50)," "," "),""),""),""),"")," "),"  "," ")),""),"")</f>
        <v/>
      </c>
      <c r="CY50" s="14" t="str">
        <f t="array" aca="1" ref="CY50" ca="1">IF(H50,IF(AE50,TRIM(SUBSTITUTE(_xll.MCONCAT(IF((INDIRECT(ster!$D$14)&lt;&gt;"")*IFERROR(NOT(INDIRECT(AF50)),FALSE),IF(ISERROR(MATCH(INDIRECT(Q50),INDIRECT(K50),0)),IFERROR(IF(INDIRECT(Q50)&lt;&gt;"",INDIRECT(ster!$D$14)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CZ50" s="14" t="str">
        <f t="array" aca="1" ref="CZ50" ca="1">IF(H50,IF(AH50,TRIM(SUBSTITUTE(_xll.MCONCAT(IF((INDIRECT(ster!$D$14)&lt;&gt;"")*IFERROR(NOT(INDIRECT(AI50)),FALSE),IF(ISERROR(MATCH(INDIRECT(Q50),INDIRECT(K50),0)),IFERROR(IF(INDIRECT(Q50)&lt;&gt;"",INDIRECT(ster!$D$14)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DC50" s="14" t="str">
        <f ca="1">SUBSTITUTE(SUBSTITUTE(SUBSTITUTE(SUBSTITUTE(_xll.MCONCAT(DG50:DS50,"■"),"■■","■"),"■■","■"),"■■","■"),"■■","■")</f>
        <v>■</v>
      </c>
      <c r="DD50" s="14" t="str">
        <f t="shared" ca="1" si="393"/>
        <v/>
      </c>
      <c r="DE50" s="14" t="str">
        <f t="shared" ca="1" si="394"/>
        <v/>
      </c>
      <c r="DF50" s="14" t="str">
        <f t="shared" ca="1" si="395"/>
        <v/>
      </c>
      <c r="DG50" s="14" t="str">
        <f t="shared" ca="1" si="396"/>
        <v/>
      </c>
      <c r="DH50" s="14" t="str">
        <f t="shared" ca="1" si="397"/>
        <v/>
      </c>
      <c r="DI50" s="14" t="str">
        <f t="shared" ca="1" si="398"/>
        <v/>
      </c>
      <c r="DJ50" s="14" t="str">
        <f t="shared" ca="1" si="399"/>
        <v/>
      </c>
      <c r="DK50" s="14" t="str">
        <f t="shared" ca="1" si="400"/>
        <v/>
      </c>
      <c r="DL50" s="14" t="str">
        <f t="shared" ca="1" si="63"/>
        <v/>
      </c>
      <c r="DM50" s="14" t="str">
        <f t="shared" ca="1" si="401"/>
        <v/>
      </c>
      <c r="DN50" s="14" t="str">
        <f t="array" aca="1" ref="DN50" ca="1">IF(CU50&lt;&gt;"","There are errors in the entered values in the following cases: " &amp;SUBSTITUTE(CU50," ",", "),"")</f>
        <v/>
      </c>
      <c r="DO50" s="14" t="str">
        <f t="shared" ca="1" si="402"/>
        <v/>
      </c>
      <c r="DP50" s="14" t="str">
        <f t="shared" ca="1" si="403"/>
        <v/>
      </c>
      <c r="DQ50" s="14" t="str">
        <f t="shared" ca="1" si="404"/>
        <v/>
      </c>
      <c r="DR50" s="14" t="str">
        <f t="shared" ca="1" si="405"/>
        <v/>
      </c>
      <c r="DS50" s="14" t="str">
        <f t="shared" ca="1" si="406"/>
        <v/>
      </c>
      <c r="DZ50" s="14" t="b">
        <f t="shared" ca="1" si="407"/>
        <v>0</v>
      </c>
      <c r="EA50" s="14" t="str">
        <f t="shared" ca="1" si="408"/>
        <v>Which cognitive symptoms at onset (q_22)</v>
      </c>
      <c r="EB50" s="14" t="str">
        <f t="shared" ca="1" si="409"/>
        <v xml:space="preserve">Values must be limited to predefinied list. </v>
      </c>
      <c r="EC50" s="14" t="str">
        <f t="shared" ca="1" si="410"/>
        <v xml:space="preserve">Which cognitive symptoms at onset (q_22): Values must be limited to predefinied list. </v>
      </c>
      <c r="ED50" s="14" t="str">
        <f t="shared" ca="1" si="411"/>
        <v/>
      </c>
      <c r="EE50" s="14" t="str">
        <f t="shared" ca="1" si="412"/>
        <v>Values must be limited to predefinied list</v>
      </c>
      <c r="EF50" s="14" t="str">
        <f t="shared" ca="1" si="413"/>
        <v/>
      </c>
      <c r="EG50" s="14" t="str">
        <f t="shared" ca="1" si="414"/>
        <v/>
      </c>
      <c r="EM50" s="14" t="b">
        <f t="shared" ca="1" si="415"/>
        <v>1</v>
      </c>
      <c r="EN50" s="14">
        <f t="shared" ca="1" si="416"/>
        <v>37</v>
      </c>
      <c r="EO50" s="14" t="str">
        <f t="shared" ca="1" si="417"/>
        <v>q_22</v>
      </c>
      <c r="EP50" s="14" t="str">
        <f t="shared" ca="1" si="418"/>
        <v xml:space="preserve">Which cognitive symptoms at onset (q_22): Values must be limited to predefinied list. </v>
      </c>
      <c r="EQ50" s="14" t="str">
        <f t="shared" ca="1" si="419"/>
        <v/>
      </c>
    </row>
    <row r="51" spans="2:147" s="14" customFormat="1">
      <c r="B51" s="14" t="str">
        <f t="shared" ca="1" si="346"/>
        <v/>
      </c>
      <c r="C51" s="14">
        <f t="shared" ca="1" si="347"/>
        <v>38</v>
      </c>
      <c r="D51" s="14">
        <f t="shared" si="348"/>
        <v>49</v>
      </c>
      <c r="E51" s="14" t="str">
        <f t="shared" ca="1" si="349"/>
        <v>N</v>
      </c>
      <c r="F51" s="14" t="str">
        <f t="shared" ca="1" si="350"/>
        <v>q_23</v>
      </c>
      <c r="G51" s="14" t="str">
        <f t="shared" ca="1" si="351"/>
        <v>Handedness</v>
      </c>
      <c r="H51" s="14" t="b">
        <f t="shared" ca="1" si="352"/>
        <v>1</v>
      </c>
      <c r="I51" s="14" t="str">
        <f ca="1">IF($H51,ADDRESS(3,(D51+1)*2-1,4,,"["&amp;wew!$G$7&amp;"]"&amp;_sheetname_labels)&amp;":"&amp;ADDRESS(2+ster!$B$20,(D51+1)*2-1,4),"")</f>
        <v>[DBTemplate.xlsm]labels!CU3:CU61</v>
      </c>
      <c r="J51" s="14">
        <f t="array" aca="1" ref="J51" ca="1">IF(H51,MAX(0,MAX(IF(INDIRECT(I51)&lt;&gt;"",ROW(INDIRECT(I51)),""))-2),"")</f>
        <v>3</v>
      </c>
      <c r="K51" s="14" t="str">
        <f ca="1">IF($H51,IF($J51&gt;0,ADDRESS(3,(D51+1)*2-1,4,,"["&amp;wew!$G$7&amp;"]"&amp;_sheetname_labels)&amp;":"&amp;ADDRESS(2+J51,(D51+1)*2-1,4),""),"")</f>
        <v>[DBTemplate.xlsm]labels!CU3:CU5</v>
      </c>
      <c r="L51" s="14" t="str">
        <f ca="1">IF($H51,IF($J51&gt;0,ADDRESS(3,(D51+1)*2,4,,"["&amp;wew!$G$7&amp;"]"&amp;_sheetname_labels)&amp;":"&amp;ADDRESS(2+J51,(D51+1)*2,4),""),"")</f>
        <v>[DBTemplate.xlsm]labels!CV3:CV5</v>
      </c>
      <c r="M51" s="14">
        <f t="shared" ca="1" si="353"/>
        <v>0</v>
      </c>
      <c r="N51" s="14">
        <f t="shared" ca="1" si="354"/>
        <v>3</v>
      </c>
      <c r="O51" s="14" t="str">
        <f t="shared" ca="1" si="355"/>
        <v>q_23</v>
      </c>
      <c r="P51" s="14" t="str">
        <f t="shared" ca="1" si="356"/>
        <v>Handedness</v>
      </c>
      <c r="Q51" s="14" t="str">
        <f ca="1">IF($BP51,ADDRESS(3,D51+1,4,,"["&amp;wew!$G$7&amp;"]"&amp;_sheetname_dataframe)&amp;":"&amp;ADDRESS(2+ster!$C$14,D51+1,4),"")</f>
        <v>[DBTemplate.xlsm]data_frame!AX3:AX3</v>
      </c>
      <c r="R51" s="14" t="str">
        <f>IF($BP51,IF(MID(_xll.FORMULATEXT(INDEX(INDIRECT(Q51),1)),1,1)="=", _xll.FORMULATEXT(INDEX(INDIRECT(Q51),1),2,TRUE),""),"")</f>
        <v/>
      </c>
      <c r="S51" s="14">
        <f t="array" aca="1" ref="S51" ca="1">IF(H51,SUM(IF((IFERROR(INDIRECT(Q51)&lt;&gt;"",FALSE))*(INDIRECT(ster!$D$14)&lt;&gt;""),1,0)),"")</f>
        <v>1</v>
      </c>
      <c r="T51" s="14">
        <f t="array" aca="1" ref="T51" ca="1">IF(H51,IF(M51&gt;0,SUM(IFERROR(1*(MATCH(INDIRECT(Q51),INDIRECT(K51),0)&gt;0),0)*(INDIRECT(ster!$D$14)&lt;&gt;"")*NOT(ISNUMBER(INDIRECT(Q51)))),0),"")</f>
        <v>0</v>
      </c>
      <c r="U51" s="14">
        <f t="array" aca="1" ref="U51" ca="1">IF(H51,SUM((IFERROR(INDIRECT(Q51)="",FALSE))*(INDIRECT(ster!$D$14)&lt;&gt;"")),"")</f>
        <v>0</v>
      </c>
      <c r="V51" s="14">
        <f t="array" aca="1" ref="V51" ca="1">IF(H51,SUM((IFERROR(INDIRECT(Q51)="#ąś",TRUE))*(INDIRECT(ster!$D$14)&lt;&gt;"")),"")</f>
        <v>0</v>
      </c>
      <c r="W51" s="14">
        <f t="array" aca="1" ref="W51" ca="1">IF(H51,SUM(ISNUMBER(INDIRECT(Q51))*(INDIRECT(ster!$D$14)&lt;&gt;"")),"")</f>
        <v>1</v>
      </c>
      <c r="X51" s="14">
        <f t="array" aca="1" ref="X51" ca="1">IF(AND(H51,W51&gt;0),IF(wew!$B$3,MIN(IF((INDIRECT(ster!$D$14)&lt;&gt;"")*IFERROR(INDIRECT($Q51)&lt;&gt;"",FALSE),IFERROR(INDIRECT($Q51),"X"),"X")),"&lt;włącz podświetlanie wartości&gt;"),"—")</f>
        <v>2</v>
      </c>
      <c r="Y51" s="14">
        <f t="array" aca="1" ref="Y51" ca="1">IF(AND(H51,W51&gt;0),IF(wew!$B$3,MAX(IF((INDIRECT(ster!$D$14)&lt;&gt;"")*IFERROR(INDIRECT($Q51)&lt;&gt;"",FALSE),IFERROR(INDIRECT($Q51),"X"),"X")),"&lt;włącz podświetlanie wartości&gt;"),"—")</f>
        <v>2</v>
      </c>
      <c r="Z51" s="14">
        <f t="shared" ca="1" si="357"/>
        <v>0</v>
      </c>
      <c r="AA51" s="12">
        <f t="shared" ca="1" si="358"/>
        <v>1</v>
      </c>
      <c r="AB51" s="17">
        <f t="array" aca="1" ref="AB51" ca="1">IF(H51,IF(W51&gt;0,SUM((INDIRECT(ster!$D$14)&lt;&gt;"")*IFERROR((INDIRECT(Q51)&lt;&gt;"")*(INDIRECT(Q51)=INT(INDIRECT(Q51))),0)),0),"")</f>
        <v>1</v>
      </c>
      <c r="AC51" s="17">
        <f t="array" aca="1" ref="AC51" ca="1">IF(H51,W51-AB51,"")</f>
        <v>0</v>
      </c>
      <c r="AD51" s="17">
        <f t="shared" ca="1" si="359"/>
        <v>1</v>
      </c>
      <c r="AE51" s="17" t="b">
        <f t="shared" ca="1" si="360"/>
        <v>0</v>
      </c>
      <c r="AF51" s="17" t="str">
        <f ca="1">IF(AE51,IF($H51,ADDRESS(3,D51+2,4,,"["&amp;wew!$G$7&amp;"]"&amp;_sheetname_dataframe)&amp;":"&amp;ADDRESS(2+ster!$C$14,D51+2,4),""),"")</f>
        <v/>
      </c>
      <c r="AG51" s="17" t="str">
        <f t="shared" ca="1" si="361"/>
        <v/>
      </c>
      <c r="AH51" s="17" t="b">
        <f t="shared" ca="1" si="362"/>
        <v>0</v>
      </c>
      <c r="AI51" s="17" t="str">
        <f ca="1">IF(AH51,IF($H51,ADDRESS(3,D51+3,4,,"["&amp;wew!$G$7&amp;"]"&amp;_sheetname_dataframe)&amp;":"&amp;ADDRESS(2+ster!$C$14,D51+3,4),""),"")</f>
        <v/>
      </c>
      <c r="AJ51" s="17" t="str">
        <f t="shared" ca="1" si="363"/>
        <v/>
      </c>
      <c r="AK51" s="17" t="b">
        <f t="shared" ca="1" si="364"/>
        <v>0</v>
      </c>
      <c r="AL51" s="17" t="b">
        <f t="shared" ca="1" si="365"/>
        <v>0</v>
      </c>
      <c r="AM51" s="17" t="b">
        <f t="shared" ca="1" si="366"/>
        <v>0</v>
      </c>
      <c r="AN51" s="17">
        <f t="shared" ca="1" si="367"/>
        <v>0</v>
      </c>
      <c r="AO51" s="24" t="str">
        <f t="shared" ca="1" si="368"/>
        <v/>
      </c>
      <c r="AP51" s="24" t="str">
        <f t="shared" ca="1" si="369"/>
        <v/>
      </c>
      <c r="AQ51" s="17" t="b">
        <f t="shared" ca="1" si="370"/>
        <v>0</v>
      </c>
      <c r="AR51" s="17" t="b">
        <f t="shared" ca="1" si="371"/>
        <v>1</v>
      </c>
      <c r="AS51" s="17" t="b">
        <f t="shared" ca="1" si="372"/>
        <v>0</v>
      </c>
      <c r="AT51" s="17" t="b">
        <f t="shared" ca="1" si="373"/>
        <v>0</v>
      </c>
      <c r="AU51" s="17" t="b">
        <f t="shared" ca="1" si="374"/>
        <v>1</v>
      </c>
      <c r="AV51" s="17" t="b">
        <f t="shared" ca="1" si="375"/>
        <v>0</v>
      </c>
      <c r="AW51" s="17" t="b">
        <f t="shared" ca="1" si="376"/>
        <v>1</v>
      </c>
      <c r="AX51" s="14" t="b">
        <f t="array" aca="1" ref="AX51" ca="1">IF(H51,N51&gt;0,"")</f>
        <v>1</v>
      </c>
      <c r="AY51" s="17" t="str">
        <f t="shared" ca="1" si="377"/>
        <v>C3:C5</v>
      </c>
      <c r="AZ51" s="17" t="b">
        <f t="array" aca="1" ref="AZ51" ca="1">IF(AY51&lt;&gt;"",SUM(1*ISERROR(MATCH(INDIRECT(AY51),INDIRECT(K51),0)))=0,"")</f>
        <v>1</v>
      </c>
      <c r="BA51" s="17" t="b">
        <f t="shared" ca="1" si="378"/>
        <v>1</v>
      </c>
      <c r="BB51" s="17" t="b">
        <v>0</v>
      </c>
      <c r="BC51" s="17" t="b">
        <f t="shared" ca="1" si="379"/>
        <v>1</v>
      </c>
      <c r="BD51" s="17" t="b">
        <f t="shared" ca="1" si="380"/>
        <v>0</v>
      </c>
      <c r="BE51" s="17" t="b">
        <f t="shared" ca="1" si="381"/>
        <v>0</v>
      </c>
      <c r="BF51" s="17" t="b">
        <f t="shared" ca="1" si="382"/>
        <v>0</v>
      </c>
      <c r="BG51" s="17" t="b">
        <f t="shared" ca="1" si="383"/>
        <v>0</v>
      </c>
      <c r="BH51" s="17" t="b">
        <f t="shared" ca="1" si="384"/>
        <v>1</v>
      </c>
      <c r="BI51" s="17">
        <f t="shared" ca="1" si="385"/>
        <v>2</v>
      </c>
      <c r="BJ51" s="17" t="b">
        <f t="shared" ca="1" si="386"/>
        <v>0</v>
      </c>
      <c r="BK51" s="17" t="str">
        <f t="shared" ca="1" si="387"/>
        <v/>
      </c>
      <c r="BL51" s="17" t="str">
        <f t="shared" ca="1" si="388"/>
        <v/>
      </c>
      <c r="BM51" s="17" t="str">
        <f t="shared" ca="1" si="389"/>
        <v>F</v>
      </c>
      <c r="BN51" s="17" t="str">
        <f t="shared" ca="1" si="390"/>
        <v>F</v>
      </c>
      <c r="BO51" s="17" t="str">
        <f t="shared" ca="1" si="391"/>
        <v>N</v>
      </c>
      <c r="BP51" s="14" t="b">
        <f t="shared" ca="1" si="392"/>
        <v>1</v>
      </c>
      <c r="BQ51" s="35">
        <v>1</v>
      </c>
      <c r="BX51" s="16"/>
      <c r="BY51" s="16"/>
      <c r="BZ51" s="16"/>
      <c r="CA51" s="16"/>
      <c r="CB51" s="16"/>
      <c r="CC51" s="16"/>
      <c r="CD51" s="16"/>
      <c r="CE51" s="16"/>
      <c r="CF51" s="16"/>
      <c r="CN51" s="14">
        <f ca="1">IF(H51,IFERROR(IsVariableNameLegal(O51),0),0)</f>
        <v>0</v>
      </c>
      <c r="CO51" s="14" t="str">
        <f t="array" aca="1" ref="CO51" ca="1">IF(H51,IF(COUNTIF(INDIRECT(wew!$C$13),O51)&gt;1,TRIM(SUBSTITUTE(_xll.MCONCAT(IF((INDIRECT(wew!$C$13)=O51)*(COLUMN(INDIRECT(wew!$C$13))&lt;&gt;D51+1),-1+COLUMN(INDIRECT(wew!$C$13)),"")," "),"  "," ")),""),"")</f>
        <v/>
      </c>
      <c r="CP51" s="14" t="str">
        <f t="array" aca="1" ref="CP51" ca="1">IF(P51&lt;&gt;"",IF(LEN(P51)&gt;150,1,""),"")</f>
        <v/>
      </c>
      <c r="CQ51" s="14" t="str">
        <f t="array" aca="1" ref="CQ51" ca="1">IF(AND(H51,NOT(ster!$J$3)),IF(COUNTIF(INDIRECT(wew!$C$15),P51)&gt;1,TRIM(SUBSTITUTE(_xll.MCONCAT(IF((INDIRECT(wew!$C$15)=P51)*(COLUMN(INDIRECT(wew!$C$15))&lt;&gt;D51+1),-1+COLUMN(INDIRECT(wew!$C$15)),"")," "),"  "," ")),""),"")</f>
        <v/>
      </c>
      <c r="CR51" s="14" t="str">
        <f t="array" aca="1" ref="CR51" ca="1">IF(H51,IF(AND(W51&gt;0,AO51&lt;&gt;""),TRIM(SUBSTITUTE(_xll.MCONCAT(IFERROR(IF(ISNUMBER(INDIRECT(Q51)),IF((INDIRECT(ster!$D$14)&lt;&gt;"")*(INDIRECT(Q51)&lt;AO51),INDIRECT(ster!$D$14) &amp; ": " &amp;  SUBSTITUTE(IF( AV51,IFERROR(TEXT(INDIRECT(Q51),"rrrr-mm-dd") &amp;" (" &amp; INDIRECT(Q51) &amp;")",INDIRECT(Q51)),INDIRECT(Q51))," "," "),""),""),"")," "),"  "," ")),""),"")</f>
        <v/>
      </c>
      <c r="CS51" s="14" t="str">
        <f t="array" aca="1" ref="CS51" ca="1">IF(H51,IF(AND(W51&gt;0,AP51&lt;&gt;""),TRIM(SUBSTITUTE(_xll.MCONCAT(IFERROR(IF(ISNUMBER(INDIRECT(Q51)),IF((INDIRECT(ster!$D$14)&lt;&gt;"")*(INDIRECT(Q51)&gt;AP51),INDIRECT(ster!$D$14) &amp; ": " &amp;  SUBSTITUTE(IF( AV51,IFERROR(TEXT(INDIRECT(Q51),"rrrr-mm-dd")&amp;" (" &amp; INDIRECT(Q51) &amp;")",INDIRECT(Q51)),INDIRECT(Q51))," "," "),""),""),"")," "),"  "," ")),""),"")</f>
        <v/>
      </c>
      <c r="CT51" s="14" t="str">
        <f t="array" aca="1" ref="CT51" ca="1">IF(H51,IF(AND(N51&gt;0,AR51),TRIM(SUBSTITUTE(_xll.MCONCAT(IFERROR(IF(ISNUMBER(INDIRECT(Q51)),IF((INDIRECT(ster!$D$14)&lt;&gt;"")*(IFERROR(0*(MATCH(INDIRECT(Q51),INDIRECT(K51),0)&gt;0),1)),INDIRECT(ster!$D$14) &amp; ": " &amp;  SUBSTITUTE(IF( AV51,IFERROR(TEXT(INDIRECT(Q51),"rrrr-mm-dd")&amp;" (" &amp; INDIRECT(Q51) &amp;")",INDIRECT(Q51)),INDIRECT(Q51))," "," "),""),""),"")," "),"  "," ")),""),"")</f>
        <v/>
      </c>
      <c r="CU51" s="14" t="str">
        <f t="array" aca="1" ref="CU51" ca="1">IF(H51,IF(AND(V51&gt;0),TRIM(SUBSTITUTE(_xll.MCONCAT(IF((INDIRECT(ster!$D$14)&lt;&gt;"")*(IFERROR(0*(INDIRECT(Q51)&lt;&gt;""),1)),INDIRECT(ster!$D$14),"")," "),"  "," ")),""),"")</f>
        <v/>
      </c>
      <c r="CV51" s="14" t="str">
        <f t="array" aca="1" ref="CV51" ca="1">IF(H51,IF(AS51,
TRIM(SUBSTITUTE(_xll.MCONCAT(IF(
   (INDIRECT(ster!$D$14)&lt;&gt;"")*
   ((INDIRECT(Q51)="")+
      NOT(ISNUMBER(INDIRECT(Q51)))*
      NOT(ISERROR(MATCH(INDIRECT(Q51),INDIRECT(K51),0)))
    ),
      INDIRECT(ster!$D$14),
   "")," "),"  "," ")),
""),"")</f>
        <v/>
      </c>
      <c r="CW51" s="14" t="str">
        <f t="array" aca="1" ref="CW51" ca="1">IF(H51,IF(AND(AQ51),TRIM(SUBSTITUTE(_xll.MCONCAT(IFERROR(IF(ISNUMBER(INDIRECT(Q51)),IF((INDIRECT(ster!$D$14)&lt;&gt;"")*(INDIRECT(Q51)&lt;&gt;INT(INDIRECT(Q51))),INDIRECT(ster!$D$14) &amp; ": " &amp; INDIRECT(Q51),""),""),"")," "),"  "," ")),""),"")</f>
        <v/>
      </c>
      <c r="CX51" s="14" t="str">
        <f t="array" aca="1" ref="CX51" ca="1">IF(H51,IF(OR(AU51,AV51),TRIM(SUBSTITUTE(_xll.MCONCAT(IF((INDIRECT(ster!$D$14)&lt;&gt;"")*NOT(ISNUMBER(INDIRECT(Q51))),IF(ISERROR(MATCH(INDIRECT(Q51),INDIRECT(K51),0)),IFERROR(IF(INDIRECT(Q51)&lt;&gt;"",INDIRECT(ster!$D$14) &amp; ": " &amp; SUBSTITUTE(INDIRECT(Q51)," "," "),""),""),""),"")," "),"  "," ")),""),"")</f>
        <v/>
      </c>
      <c r="CY51" s="14" t="str">
        <f t="array" aca="1" ref="CY51" ca="1">IF(H51,IF(AE51,TRIM(SUBSTITUTE(_xll.MCONCAT(IF((INDIRECT(ster!$D$14)&lt;&gt;"")*IFERROR(NOT(INDIRECT(AF51)),FALSE),IF(ISERROR(MATCH(INDIRECT(Q51),INDIRECT(K51),0)),IFERROR(IF(INDIRECT(Q51)&lt;&gt;"",INDIRECT(ster!$D$14)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CZ51" s="14" t="str">
        <f t="array" aca="1" ref="CZ51" ca="1">IF(H51,IF(AH51,TRIM(SUBSTITUTE(_xll.MCONCAT(IF((INDIRECT(ster!$D$14)&lt;&gt;"")*IFERROR(NOT(INDIRECT(AI51)),FALSE),IF(ISERROR(MATCH(INDIRECT(Q51),INDIRECT(K51),0)),IFERROR(IF(INDIRECT(Q51)&lt;&gt;"",INDIRECT(ster!$D$14)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DC51" s="14" t="str">
        <f ca="1">SUBSTITUTE(SUBSTITUTE(SUBSTITUTE(SUBSTITUTE(_xll.MCONCAT(DG51:DS51,"■"),"■■","■"),"■■","■"),"■■","■"),"■■","■")</f>
        <v>■</v>
      </c>
      <c r="DD51" s="14" t="str">
        <f t="shared" ca="1" si="393"/>
        <v/>
      </c>
      <c r="DE51" s="14" t="str">
        <f t="shared" ca="1" si="394"/>
        <v/>
      </c>
      <c r="DF51" s="14" t="str">
        <f t="shared" ca="1" si="395"/>
        <v/>
      </c>
      <c r="DG51" s="14" t="str">
        <f t="shared" ca="1" si="396"/>
        <v/>
      </c>
      <c r="DH51" s="14" t="str">
        <f t="shared" ca="1" si="397"/>
        <v/>
      </c>
      <c r="DI51" s="14" t="str">
        <f t="shared" ca="1" si="398"/>
        <v/>
      </c>
      <c r="DJ51" s="14" t="str">
        <f t="shared" ca="1" si="399"/>
        <v/>
      </c>
      <c r="DK51" s="14" t="str">
        <f t="shared" ca="1" si="400"/>
        <v/>
      </c>
      <c r="DL51" s="14" t="str">
        <f t="shared" ca="1" si="63"/>
        <v/>
      </c>
      <c r="DM51" s="14" t="str">
        <f t="shared" ca="1" si="401"/>
        <v/>
      </c>
      <c r="DN51" s="14" t="str">
        <f t="array" aca="1" ref="DN51" ca="1">IF(CU51&lt;&gt;"","There are errors in the entered values in the following cases: " &amp;SUBSTITUTE(CU51," ",", "),"")</f>
        <v/>
      </c>
      <c r="DO51" s="14" t="str">
        <f t="shared" ca="1" si="402"/>
        <v/>
      </c>
      <c r="DP51" s="14" t="str">
        <f t="shared" ca="1" si="403"/>
        <v/>
      </c>
      <c r="DQ51" s="14" t="str">
        <f t="shared" ca="1" si="404"/>
        <v/>
      </c>
      <c r="DR51" s="14" t="str">
        <f t="shared" ca="1" si="405"/>
        <v/>
      </c>
      <c r="DS51" s="14" t="str">
        <f t="shared" ca="1" si="406"/>
        <v/>
      </c>
      <c r="DZ51" s="14" t="b">
        <f t="shared" ca="1" si="407"/>
        <v>0</v>
      </c>
      <c r="EA51" s="14" t="str">
        <f t="shared" ca="1" si="408"/>
        <v>Handedness (q_23)</v>
      </c>
      <c r="EB51" s="14" t="str">
        <f t="shared" ca="1" si="409"/>
        <v xml:space="preserve">Values must be limited to predefinied list. </v>
      </c>
      <c r="EC51" s="14" t="str">
        <f t="shared" ca="1" si="410"/>
        <v xml:space="preserve">Handedness (q_23): Values must be limited to predefinied list. </v>
      </c>
      <c r="ED51" s="14" t="str">
        <f t="shared" ca="1" si="411"/>
        <v/>
      </c>
      <c r="EE51" s="14" t="str">
        <f t="shared" ca="1" si="412"/>
        <v>Values must be limited to predefinied list</v>
      </c>
      <c r="EF51" s="14" t="str">
        <f t="shared" ca="1" si="413"/>
        <v/>
      </c>
      <c r="EG51" s="14" t="str">
        <f t="shared" ca="1" si="414"/>
        <v/>
      </c>
      <c r="EM51" s="14" t="b">
        <f t="shared" ca="1" si="415"/>
        <v>1</v>
      </c>
      <c r="EN51" s="14">
        <f t="shared" ca="1" si="416"/>
        <v>38</v>
      </c>
      <c r="EO51" s="14" t="str">
        <f t="shared" ca="1" si="417"/>
        <v>q_23</v>
      </c>
      <c r="EP51" s="14" t="str">
        <f t="shared" ca="1" si="418"/>
        <v xml:space="preserve">Handedness (q_23): Values must be limited to predefinied list. </v>
      </c>
      <c r="EQ51" s="14" t="str">
        <f t="shared" ca="1" si="419"/>
        <v/>
      </c>
    </row>
    <row r="52" spans="2:147" s="14" customFormat="1">
      <c r="B52" s="14" t="str">
        <f t="shared" ca="1" si="346"/>
        <v/>
      </c>
      <c r="C52" s="14">
        <f t="shared" ca="1" si="347"/>
        <v>39</v>
      </c>
      <c r="D52" s="14">
        <f t="shared" si="348"/>
        <v>50</v>
      </c>
      <c r="E52" s="14" t="str">
        <f t="shared" ca="1" si="349"/>
        <v>D</v>
      </c>
      <c r="F52" s="14" t="str">
        <f t="shared" ca="1" si="350"/>
        <v>q_24</v>
      </c>
      <c r="G52" s="14" t="str">
        <f t="shared" ca="1" si="351"/>
        <v>Bulbar region</v>
      </c>
      <c r="H52" s="14" t="b">
        <f t="shared" ca="1" si="352"/>
        <v>1</v>
      </c>
      <c r="I52" s="14" t="str">
        <f ca="1">IF($H52,ADDRESS(3,(D52+1)*2-1,4,,"["&amp;wew!$G$7&amp;"]"&amp;_sheetname_labels)&amp;":"&amp;ADDRESS(2+ster!$B$20,(D52+1)*2-1,4),"")</f>
        <v>[DBTemplate.xlsm]labels!CW3:CW61</v>
      </c>
      <c r="J52" s="14">
        <f t="array" aca="1" ref="J52" ca="1">IF(H52,MAX(0,MAX(IF(INDIRECT(I52)&lt;&gt;"",ROW(INDIRECT(I52)),""))-2),"")</f>
        <v>2</v>
      </c>
      <c r="K52" s="14" t="str">
        <f ca="1">IF($H52,IF($J52&gt;0,ADDRESS(3,(D52+1)*2-1,4,,"["&amp;wew!$G$7&amp;"]"&amp;_sheetname_labels)&amp;":"&amp;ADDRESS(2+J52,(D52+1)*2-1,4),""),"")</f>
        <v>[DBTemplate.xlsm]labels!CW3:CW4</v>
      </c>
      <c r="L52" s="14" t="str">
        <f ca="1">IF($H52,IF($J52&gt;0,ADDRESS(3,(D52+1)*2,4,,"["&amp;wew!$G$7&amp;"]"&amp;_sheetname_labels)&amp;":"&amp;ADDRESS(2+J52,(D52+1)*2,4),""),"")</f>
        <v>[DBTemplate.xlsm]labels!CX3:CX4</v>
      </c>
      <c r="M52" s="14">
        <f t="shared" ca="1" si="353"/>
        <v>0</v>
      </c>
      <c r="N52" s="14">
        <f t="shared" ca="1" si="354"/>
        <v>2</v>
      </c>
      <c r="O52" s="14" t="str">
        <f t="shared" ca="1" si="355"/>
        <v>q_24</v>
      </c>
      <c r="P52" s="14" t="str">
        <f t="shared" ca="1" si="356"/>
        <v>Bulbar region</v>
      </c>
      <c r="Q52" s="14" t="str">
        <f ca="1">IF($BP52,ADDRESS(3,D52+1,4,,"["&amp;wew!$G$7&amp;"]"&amp;_sheetname_dataframe)&amp;":"&amp;ADDRESS(2+ster!$C$14,D52+1,4),"")</f>
        <v>[DBTemplate.xlsm]data_frame!AY3:AY3</v>
      </c>
      <c r="R52" s="14" t="str">
        <f>IF($BP52,IF(MID(_xll.FORMULATEXT(INDEX(INDIRECT(Q52),1)),1,1)="=", _xll.FORMULATEXT(INDEX(INDIRECT(Q52),1),2,TRUE),""),"")</f>
        <v/>
      </c>
      <c r="S52" s="14">
        <f t="array" aca="1" ref="S52" ca="1">IF(H52,SUM(IF((IFERROR(INDIRECT(Q52)&lt;&gt;"",FALSE))*(INDIRECT(ster!$D$14)&lt;&gt;""),1,0)),"")</f>
        <v>0</v>
      </c>
      <c r="T52" s="14">
        <f t="array" aca="1" ref="T52" ca="1">IF(H52,IF(M52&gt;0,SUM(IFERROR(1*(MATCH(INDIRECT(Q52),INDIRECT(K52),0)&gt;0),0)*(INDIRECT(ster!$D$14)&lt;&gt;"")*NOT(ISNUMBER(INDIRECT(Q52)))),0),"")</f>
        <v>0</v>
      </c>
      <c r="U52" s="14">
        <f t="array" aca="1" ref="U52" ca="1">IF(H52,SUM((IFERROR(INDIRECT(Q52)="",FALSE))*(INDIRECT(ster!$D$14)&lt;&gt;"")),"")</f>
        <v>1</v>
      </c>
      <c r="V52" s="14">
        <f t="array" aca="1" ref="V52" ca="1">IF(H52,SUM((IFERROR(INDIRECT(Q52)="#ąś",TRUE))*(INDIRECT(ster!$D$14)&lt;&gt;"")),"")</f>
        <v>0</v>
      </c>
      <c r="W52" s="14">
        <f t="array" aca="1" ref="W52" ca="1">IF(H52,SUM(ISNUMBER(INDIRECT(Q52))*(INDIRECT(ster!$D$14)&lt;&gt;"")),"")</f>
        <v>0</v>
      </c>
      <c r="X52" s="14" t="str">
        <f t="array" aca="1" ref="X52" ca="1">IF(AND(H52,W52&gt;0),IF(wew!$B$3,MIN(IF((INDIRECT(ster!$D$14)&lt;&gt;"")*IFERROR(INDIRECT($Q52)&lt;&gt;"",FALSE),IFERROR(INDIRECT($Q52),"X"),"X")),"&lt;włącz podświetlanie wartości&gt;"),"—")</f>
        <v>—</v>
      </c>
      <c r="Y52" s="14" t="str">
        <f t="array" aca="1" ref="Y52" ca="1">IF(AND(H52,W52&gt;0),IF(wew!$B$3,MAX(IF((INDIRECT(ster!$D$14)&lt;&gt;"")*IFERROR(INDIRECT($Q52)&lt;&gt;"",FALSE),IFERROR(INDIRECT($Q52),"X"),"X")),"&lt;włącz podświetlanie wartości&gt;"),"—")</f>
        <v>—</v>
      </c>
      <c r="Z52" s="14">
        <f t="shared" ca="1" si="357"/>
        <v>0</v>
      </c>
      <c r="AA52" s="12" t="str">
        <f t="shared" ca="1" si="358"/>
        <v>—</v>
      </c>
      <c r="AB52" s="17">
        <f t="array" aca="1" ref="AB52" ca="1">IF(H52,IF(W52&gt;0,SUM((INDIRECT(ster!$D$14)&lt;&gt;"")*IFERROR((INDIRECT(Q52)&lt;&gt;"")*(INDIRECT(Q52)=INT(INDIRECT(Q52))),0)),0),"")</f>
        <v>0</v>
      </c>
      <c r="AC52" s="17">
        <f t="array" aca="1" ref="AC52" ca="1">IF(H52,W52-AB52,"")</f>
        <v>0</v>
      </c>
      <c r="AD52" s="17">
        <f t="shared" ca="1" si="359"/>
        <v>1</v>
      </c>
      <c r="AE52" s="17" t="b">
        <f t="shared" ca="1" si="360"/>
        <v>0</v>
      </c>
      <c r="AF52" s="17" t="str">
        <f ca="1">IF(AE52,IF($H52,ADDRESS(3,D52+2,4,,"["&amp;wew!$G$7&amp;"]"&amp;_sheetname_dataframe)&amp;":"&amp;ADDRESS(2+ster!$C$14,D52+2,4),""),"")</f>
        <v/>
      </c>
      <c r="AG52" s="17" t="str">
        <f t="shared" ca="1" si="361"/>
        <v/>
      </c>
      <c r="AH52" s="17" t="b">
        <f t="shared" ca="1" si="362"/>
        <v>0</v>
      </c>
      <c r="AI52" s="17" t="str">
        <f ca="1">IF(AH52,IF($H52,ADDRESS(3,D52+3,4,,"["&amp;wew!$G$7&amp;"]"&amp;_sheetname_dataframe)&amp;":"&amp;ADDRESS(2+ster!$C$14,D52+3,4),""),"")</f>
        <v/>
      </c>
      <c r="AJ52" s="17" t="str">
        <f t="shared" ca="1" si="363"/>
        <v/>
      </c>
      <c r="AK52" s="17" t="b">
        <f t="shared" ca="1" si="364"/>
        <v>0</v>
      </c>
      <c r="AL52" s="17" t="b">
        <f t="shared" ca="1" si="365"/>
        <v>0</v>
      </c>
      <c r="AM52" s="17" t="b">
        <f t="shared" ca="1" si="366"/>
        <v>0</v>
      </c>
      <c r="AN52" s="17">
        <f t="shared" ca="1" si="367"/>
        <v>0</v>
      </c>
      <c r="AO52" s="24" t="str">
        <f t="shared" ca="1" si="368"/>
        <v/>
      </c>
      <c r="AP52" s="24" t="str">
        <f t="shared" ca="1" si="369"/>
        <v/>
      </c>
      <c r="AQ52" s="17" t="b">
        <f t="shared" ca="1" si="370"/>
        <v>0</v>
      </c>
      <c r="AR52" s="17" t="b">
        <f t="shared" ca="1" si="371"/>
        <v>1</v>
      </c>
      <c r="AS52" s="17" t="b">
        <f t="shared" ca="1" si="372"/>
        <v>0</v>
      </c>
      <c r="AT52" s="17" t="b">
        <f t="shared" ca="1" si="373"/>
        <v>0</v>
      </c>
      <c r="AU52" s="17" t="b">
        <f t="shared" ca="1" si="374"/>
        <v>1</v>
      </c>
      <c r="AV52" s="17" t="b">
        <f t="shared" ca="1" si="375"/>
        <v>0</v>
      </c>
      <c r="AW52" s="17" t="b">
        <f t="shared" ca="1" si="376"/>
        <v>0</v>
      </c>
      <c r="AX52" s="14" t="b">
        <f t="array" aca="1" ref="AX52" ca="1">IF(H52,N52&gt;0,"")</f>
        <v>1</v>
      </c>
      <c r="AY52" s="17" t="str">
        <f t="shared" ca="1" si="377"/>
        <v>C3:C4</v>
      </c>
      <c r="AZ52" s="17" t="b">
        <f t="array" aca="1" ref="AZ52" ca="1">IF(AY52&lt;&gt;"",SUM(1*ISERROR(MATCH(INDIRECT(AY52),INDIRECT(K52),0)))=0,"")</f>
        <v>1</v>
      </c>
      <c r="BA52" s="17" t="b">
        <f t="shared" ca="1" si="378"/>
        <v>1</v>
      </c>
      <c r="BB52" s="17" t="b">
        <v>0</v>
      </c>
      <c r="BC52" s="17" t="b">
        <f t="shared" ca="1" si="379"/>
        <v>1</v>
      </c>
      <c r="BD52" s="17" t="b">
        <f t="shared" ca="1" si="380"/>
        <v>0</v>
      </c>
      <c r="BE52" s="17" t="b">
        <f t="shared" ca="1" si="381"/>
        <v>0</v>
      </c>
      <c r="BF52" s="17" t="b">
        <f t="shared" ca="1" si="382"/>
        <v>0</v>
      </c>
      <c r="BG52" s="17" t="b">
        <f t="shared" ca="1" si="383"/>
        <v>0</v>
      </c>
      <c r="BH52" s="17" t="b">
        <f t="shared" ca="1" si="384"/>
        <v>1</v>
      </c>
      <c r="BI52" s="17">
        <f t="shared" ca="1" si="385"/>
        <v>2</v>
      </c>
      <c r="BJ52" s="17" t="b">
        <f t="shared" ca="1" si="386"/>
        <v>0</v>
      </c>
      <c r="BK52" s="17" t="str">
        <f t="shared" ca="1" si="387"/>
        <v/>
      </c>
      <c r="BL52" s="17" t="str">
        <f t="shared" ca="1" si="388"/>
        <v/>
      </c>
      <c r="BM52" s="17" t="str">
        <f t="shared" ca="1" si="389"/>
        <v>F</v>
      </c>
      <c r="BN52" s="17" t="str">
        <f t="shared" ca="1" si="390"/>
        <v>F</v>
      </c>
      <c r="BO52" s="17" t="str">
        <f t="shared" ca="1" si="391"/>
        <v>D</v>
      </c>
      <c r="BP52" s="14" t="b">
        <f t="shared" ca="1" si="392"/>
        <v>1</v>
      </c>
      <c r="BQ52" s="35">
        <v>1</v>
      </c>
      <c r="BX52" s="16"/>
      <c r="BY52" s="16"/>
      <c r="BZ52" s="16"/>
      <c r="CA52" s="16"/>
      <c r="CB52" s="16"/>
      <c r="CC52" s="16"/>
      <c r="CD52" s="16"/>
      <c r="CE52" s="16"/>
      <c r="CF52" s="16"/>
      <c r="CN52" s="14">
        <f ca="1">IF(H52,IFERROR(IsVariableNameLegal(O52),0),0)</f>
        <v>0</v>
      </c>
      <c r="CO52" s="14" t="str">
        <f t="array" aca="1" ref="CO52" ca="1">IF(H52,IF(COUNTIF(INDIRECT(wew!$C$13),O52)&gt;1,TRIM(SUBSTITUTE(_xll.MCONCAT(IF((INDIRECT(wew!$C$13)=O52)*(COLUMN(INDIRECT(wew!$C$13))&lt;&gt;D52+1),-1+COLUMN(INDIRECT(wew!$C$13)),"")," "),"  "," ")),""),"")</f>
        <v/>
      </c>
      <c r="CP52" s="14" t="str">
        <f t="array" aca="1" ref="CP52" ca="1">IF(P52&lt;&gt;"",IF(LEN(P52)&gt;150,1,""),"")</f>
        <v/>
      </c>
      <c r="CQ52" s="14" t="str">
        <f t="array" aca="1" ref="CQ52" ca="1">IF(AND(H52,NOT(ster!$J$3)),IF(COUNTIF(INDIRECT(wew!$C$15),P52)&gt;1,TRIM(SUBSTITUTE(_xll.MCONCAT(IF((INDIRECT(wew!$C$15)=P52)*(COLUMN(INDIRECT(wew!$C$15))&lt;&gt;D52+1),-1+COLUMN(INDIRECT(wew!$C$15)),"")," "),"  "," ")),""),"")</f>
        <v/>
      </c>
      <c r="CR52" s="14" t="str">
        <f t="array" aca="1" ref="CR52" ca="1">IF(H52,IF(AND(W52&gt;0,AO52&lt;&gt;""),TRIM(SUBSTITUTE(_xll.MCONCAT(IFERROR(IF(ISNUMBER(INDIRECT(Q52)),IF((INDIRECT(ster!$D$14)&lt;&gt;"")*(INDIRECT(Q52)&lt;AO52),INDIRECT(ster!$D$14) &amp; ": " &amp;  SUBSTITUTE(IF( AV52,IFERROR(TEXT(INDIRECT(Q52),"rrrr-mm-dd") &amp;" (" &amp; INDIRECT(Q52) &amp;")",INDIRECT(Q52)),INDIRECT(Q52))," "," "),""),""),"")," "),"  "," ")),""),"")</f>
        <v/>
      </c>
      <c r="CS52" s="14" t="str">
        <f t="array" aca="1" ref="CS52" ca="1">IF(H52,IF(AND(W52&gt;0,AP52&lt;&gt;""),TRIM(SUBSTITUTE(_xll.MCONCAT(IFERROR(IF(ISNUMBER(INDIRECT(Q52)),IF((INDIRECT(ster!$D$14)&lt;&gt;"")*(INDIRECT(Q52)&gt;AP52),INDIRECT(ster!$D$14) &amp; ": " &amp;  SUBSTITUTE(IF( AV52,IFERROR(TEXT(INDIRECT(Q52),"rrrr-mm-dd")&amp;" (" &amp; INDIRECT(Q52) &amp;")",INDIRECT(Q52)),INDIRECT(Q52))," "," "),""),""),"")," "),"  "," ")),""),"")</f>
        <v/>
      </c>
      <c r="CT52" s="14" t="str">
        <f t="array" aca="1" ref="CT52" ca="1">IF(H52,IF(AND(N52&gt;0,AR52),TRIM(SUBSTITUTE(_xll.MCONCAT(IFERROR(IF(ISNUMBER(INDIRECT(Q52)),IF((INDIRECT(ster!$D$14)&lt;&gt;"")*(IFERROR(0*(MATCH(INDIRECT(Q52),INDIRECT(K52),0)&gt;0),1)),INDIRECT(ster!$D$14) &amp; ": " &amp;  SUBSTITUTE(IF( AV52,IFERROR(TEXT(INDIRECT(Q52),"rrrr-mm-dd")&amp;" (" &amp; INDIRECT(Q52) &amp;")",INDIRECT(Q52)),INDIRECT(Q52))," "," "),""),""),"")," "),"  "," ")),""),"")</f>
        <v/>
      </c>
      <c r="CU52" s="14" t="str">
        <f t="array" aca="1" ref="CU52" ca="1">IF(H52,IF(AND(V52&gt;0),TRIM(SUBSTITUTE(_xll.MCONCAT(IF((INDIRECT(ster!$D$14)&lt;&gt;"")*(IFERROR(0*(INDIRECT(Q52)&lt;&gt;""),1)),INDIRECT(ster!$D$14),"")," "),"  "," ")),""),"")</f>
        <v/>
      </c>
      <c r="CV52" s="14" t="str">
        <f t="array" aca="1" ref="CV52" ca="1">IF(H52,IF(AS52,
TRIM(SUBSTITUTE(_xll.MCONCAT(IF(
   (INDIRECT(ster!$D$14)&lt;&gt;"")*
   ((INDIRECT(Q52)="")+
      NOT(ISNUMBER(INDIRECT(Q52)))*
      NOT(ISERROR(MATCH(INDIRECT(Q52),INDIRECT(K52),0)))
    ),
      INDIRECT(ster!$D$14),
   "")," "),"  "," ")),
""),"")</f>
        <v/>
      </c>
      <c r="CW52" s="14" t="str">
        <f t="array" aca="1" ref="CW52" ca="1">IF(H52,IF(AND(AQ52),TRIM(SUBSTITUTE(_xll.MCONCAT(IFERROR(IF(ISNUMBER(INDIRECT(Q52)),IF((INDIRECT(ster!$D$14)&lt;&gt;"")*(INDIRECT(Q52)&lt;&gt;INT(INDIRECT(Q52))),INDIRECT(ster!$D$14) &amp; ": " &amp; INDIRECT(Q52),""),""),"")," "),"  "," ")),""),"")</f>
        <v/>
      </c>
      <c r="CX52" s="14" t="str">
        <f t="array" aca="1" ref="CX52" ca="1">IF(H52,IF(OR(AU52,AV52),TRIM(SUBSTITUTE(_xll.MCONCAT(IF((INDIRECT(ster!$D$14)&lt;&gt;"")*NOT(ISNUMBER(INDIRECT(Q52))),IF(ISERROR(MATCH(INDIRECT(Q52),INDIRECT(K52),0)),IFERROR(IF(INDIRECT(Q52)&lt;&gt;"",INDIRECT(ster!$D$14) &amp; ": " &amp; SUBSTITUTE(INDIRECT(Q52)," "," "),""),""),""),"")," "),"  "," ")),""),"")</f>
        <v/>
      </c>
      <c r="CY52" s="14" t="str">
        <f t="array" aca="1" ref="CY52" ca="1">IF(H52,IF(AE52,TRIM(SUBSTITUTE(_xll.MCONCAT(IF((INDIRECT(ster!$D$14)&lt;&gt;"")*IFERROR(NOT(INDIRECT(AF52)),FALSE),IF(ISERROR(MATCH(INDIRECT(Q52),INDIRECT(K52),0)),IFERROR(IF(INDIRECT(Q52)&lt;&gt;"",INDIRECT(ster!$D$14)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CZ52" s="14" t="str">
        <f t="array" aca="1" ref="CZ52" ca="1">IF(H52,IF(AH52,TRIM(SUBSTITUTE(_xll.MCONCAT(IF((INDIRECT(ster!$D$14)&lt;&gt;"")*IFERROR(NOT(INDIRECT(AI52)),FALSE),IF(ISERROR(MATCH(INDIRECT(Q52),INDIRECT(K52),0)),IFERROR(IF(INDIRECT(Q52)&lt;&gt;"",INDIRECT(ster!$D$14)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DC52" s="14" t="str">
        <f ca="1">SUBSTITUTE(SUBSTITUTE(SUBSTITUTE(SUBSTITUTE(_xll.MCONCAT(DG52:DS52,"■"),"■■","■"),"■■","■"),"■■","■"),"■■","■")</f>
        <v>■</v>
      </c>
      <c r="DD52" s="14" t="str">
        <f t="shared" ca="1" si="393"/>
        <v/>
      </c>
      <c r="DE52" s="14" t="str">
        <f t="shared" ca="1" si="394"/>
        <v/>
      </c>
      <c r="DF52" s="14" t="str">
        <f t="shared" ca="1" si="395"/>
        <v/>
      </c>
      <c r="DG52" s="14" t="str">
        <f t="shared" ca="1" si="396"/>
        <v/>
      </c>
      <c r="DH52" s="14" t="str">
        <f t="shared" ca="1" si="397"/>
        <v/>
      </c>
      <c r="DI52" s="14" t="str">
        <f t="shared" ca="1" si="398"/>
        <v/>
      </c>
      <c r="DJ52" s="14" t="str">
        <f t="shared" ca="1" si="399"/>
        <v/>
      </c>
      <c r="DK52" s="14" t="str">
        <f t="shared" ca="1" si="400"/>
        <v/>
      </c>
      <c r="DL52" s="14" t="str">
        <f t="shared" ca="1" si="63"/>
        <v/>
      </c>
      <c r="DM52" s="14" t="str">
        <f t="shared" ca="1" si="401"/>
        <v/>
      </c>
      <c r="DN52" s="14" t="str">
        <f t="array" aca="1" ref="DN52" ca="1">IF(CU52&lt;&gt;"","There are errors in the entered values in the following cases: " &amp;SUBSTITUTE(CU52," ",", "),"")</f>
        <v/>
      </c>
      <c r="DO52" s="14" t="str">
        <f t="shared" ca="1" si="402"/>
        <v/>
      </c>
      <c r="DP52" s="14" t="str">
        <f t="shared" ca="1" si="403"/>
        <v/>
      </c>
      <c r="DQ52" s="14" t="str">
        <f t="shared" ca="1" si="404"/>
        <v/>
      </c>
      <c r="DR52" s="14" t="str">
        <f t="shared" ca="1" si="405"/>
        <v/>
      </c>
      <c r="DS52" s="14" t="str">
        <f t="shared" ca="1" si="406"/>
        <v/>
      </c>
      <c r="DZ52" s="14" t="b">
        <f t="shared" ca="1" si="407"/>
        <v>0</v>
      </c>
      <c r="EA52" s="14" t="str">
        <f t="shared" ca="1" si="408"/>
        <v>Bulbar region (q_24)</v>
      </c>
      <c r="EB52" s="14" t="str">
        <f t="shared" ca="1" si="409"/>
        <v xml:space="preserve">Values must be limited to predefinied list. </v>
      </c>
      <c r="EC52" s="14" t="str">
        <f t="shared" ca="1" si="410"/>
        <v xml:space="preserve">Bulbar region (q_24): Values must be limited to predefinied list. </v>
      </c>
      <c r="ED52" s="14" t="str">
        <f t="shared" ca="1" si="411"/>
        <v/>
      </c>
      <c r="EE52" s="14" t="str">
        <f t="shared" ca="1" si="412"/>
        <v>Values must be limited to predefinied list</v>
      </c>
      <c r="EF52" s="14" t="str">
        <f t="shared" ca="1" si="413"/>
        <v/>
      </c>
      <c r="EG52" s="14" t="str">
        <f t="shared" ca="1" si="414"/>
        <v/>
      </c>
      <c r="EM52" s="14" t="b">
        <f t="shared" ca="1" si="415"/>
        <v>1</v>
      </c>
      <c r="EN52" s="14">
        <f t="shared" ca="1" si="416"/>
        <v>39</v>
      </c>
      <c r="EO52" s="14" t="str">
        <f t="shared" ca="1" si="417"/>
        <v>q_24</v>
      </c>
      <c r="EP52" s="14" t="str">
        <f t="shared" ca="1" si="418"/>
        <v xml:space="preserve">Bulbar region (q_24): Values must be limited to predefinied list. </v>
      </c>
      <c r="EQ52" s="14" t="str">
        <f t="shared" ca="1" si="419"/>
        <v/>
      </c>
    </row>
    <row r="53" spans="2:147" s="14" customFormat="1">
      <c r="B53" s="14" t="str">
        <f t="shared" ca="1" si="346"/>
        <v/>
      </c>
      <c r="C53" s="14">
        <f t="shared" ca="1" si="347"/>
        <v>40</v>
      </c>
      <c r="D53" s="14">
        <f t="shared" si="348"/>
        <v>51</v>
      </c>
      <c r="E53" s="14" t="str">
        <f t="shared" ca="1" si="349"/>
        <v>D</v>
      </c>
      <c r="F53" s="14" t="str">
        <f t="shared" ca="1" si="350"/>
        <v>q_24a</v>
      </c>
      <c r="G53" s="14" t="str">
        <f t="shared" ca="1" si="351"/>
        <v>Tongue spasticity (UMN)</v>
      </c>
      <c r="H53" s="14" t="b">
        <f t="shared" ca="1" si="352"/>
        <v>1</v>
      </c>
      <c r="I53" s="14" t="str">
        <f ca="1">IF($H53,ADDRESS(3,(D53+1)*2-1,4,,"["&amp;wew!$G$7&amp;"]"&amp;_sheetname_labels)&amp;":"&amp;ADDRESS(2+ster!$B$20,(D53+1)*2-1,4),"")</f>
        <v>[DBTemplate.xlsm]labels!CY3:CY61</v>
      </c>
      <c r="J53" s="14">
        <f t="array" aca="1" ref="J53" ca="1">IF(H53,MAX(0,MAX(IF(INDIRECT(I53)&lt;&gt;"",ROW(INDIRECT(I53)),""))-2),"")</f>
        <v>2</v>
      </c>
      <c r="K53" s="14" t="str">
        <f ca="1">IF($H53,IF($J53&gt;0,ADDRESS(3,(D53+1)*2-1,4,,"["&amp;wew!$G$7&amp;"]"&amp;_sheetname_labels)&amp;":"&amp;ADDRESS(2+J53,(D53+1)*2-1,4),""),"")</f>
        <v>[DBTemplate.xlsm]labels!CY3:CY4</v>
      </c>
      <c r="L53" s="14" t="str">
        <f ca="1">IF($H53,IF($J53&gt;0,ADDRESS(3,(D53+1)*2,4,,"["&amp;wew!$G$7&amp;"]"&amp;_sheetname_labels)&amp;":"&amp;ADDRESS(2+J53,(D53+1)*2,4),""),"")</f>
        <v>[DBTemplate.xlsm]labels!CZ3:CZ4</v>
      </c>
      <c r="M53" s="14">
        <f t="shared" ca="1" si="353"/>
        <v>0</v>
      </c>
      <c r="N53" s="14">
        <f t="shared" ca="1" si="354"/>
        <v>2</v>
      </c>
      <c r="O53" s="14" t="str">
        <f t="shared" ca="1" si="355"/>
        <v>q_24a</v>
      </c>
      <c r="P53" s="14" t="str">
        <f t="shared" ca="1" si="356"/>
        <v>Tongue spasticity (UMN)</v>
      </c>
      <c r="Q53" s="14" t="str">
        <f ca="1">IF($BP53,ADDRESS(3,D53+1,4,,"["&amp;wew!$G$7&amp;"]"&amp;_sheetname_dataframe)&amp;":"&amp;ADDRESS(2+ster!$C$14,D53+1,4),"")</f>
        <v>[DBTemplate.xlsm]data_frame!AZ3:AZ3</v>
      </c>
      <c r="R53" s="14" t="str">
        <f>IF($BP53,IF(MID(_xll.FORMULATEXT(INDEX(INDIRECT(Q53),1)),1,1)="=", _xll.FORMULATEXT(INDEX(INDIRECT(Q53),1),2,TRUE),""),"")</f>
        <v/>
      </c>
      <c r="S53" s="14">
        <f t="array" aca="1" ref="S53" ca="1">IF(H53,SUM(IF((IFERROR(INDIRECT(Q53)&lt;&gt;"",FALSE))*(INDIRECT(ster!$D$14)&lt;&gt;""),1,0)),"")</f>
        <v>1</v>
      </c>
      <c r="T53" s="14">
        <f t="array" aca="1" ref="T53" ca="1">IF(H53,IF(M53&gt;0,SUM(IFERROR(1*(MATCH(INDIRECT(Q53),INDIRECT(K53),0)&gt;0),0)*(INDIRECT(ster!$D$14)&lt;&gt;"")*NOT(ISNUMBER(INDIRECT(Q53)))),0),"")</f>
        <v>0</v>
      </c>
      <c r="U53" s="14">
        <f t="array" aca="1" ref="U53" ca="1">IF(H53,SUM((IFERROR(INDIRECT(Q53)="",FALSE))*(INDIRECT(ster!$D$14)&lt;&gt;"")),"")</f>
        <v>0</v>
      </c>
      <c r="V53" s="14">
        <f t="array" aca="1" ref="V53" ca="1">IF(H53,SUM((IFERROR(INDIRECT(Q53)="#ąś",TRUE))*(INDIRECT(ster!$D$14)&lt;&gt;"")),"")</f>
        <v>0</v>
      </c>
      <c r="W53" s="14">
        <f t="array" aca="1" ref="W53" ca="1">IF(H53,SUM(ISNUMBER(INDIRECT(Q53))*(INDIRECT(ster!$D$14)&lt;&gt;"")),"")</f>
        <v>1</v>
      </c>
      <c r="X53" s="14">
        <f t="array" aca="1" ref="X53" ca="1">IF(AND(H53,W53&gt;0),IF(wew!$B$3,MIN(IF((INDIRECT(ster!$D$14)&lt;&gt;"")*IFERROR(INDIRECT($Q53)&lt;&gt;"",FALSE),IFERROR(INDIRECT($Q53),"X"),"X")),"&lt;włącz podświetlanie wartości&gt;"),"—")</f>
        <v>2</v>
      </c>
      <c r="Y53" s="14">
        <f t="array" aca="1" ref="Y53" ca="1">IF(AND(H53,W53&gt;0),IF(wew!$B$3,MAX(IF((INDIRECT(ster!$D$14)&lt;&gt;"")*IFERROR(INDIRECT($Q53)&lt;&gt;"",FALSE),IFERROR(INDIRECT($Q53),"X"),"X")),"&lt;włącz podświetlanie wartości&gt;"),"—")</f>
        <v>2</v>
      </c>
      <c r="Z53" s="14">
        <f t="shared" ca="1" si="357"/>
        <v>0</v>
      </c>
      <c r="AA53" s="12">
        <f t="shared" ca="1" si="358"/>
        <v>1</v>
      </c>
      <c r="AB53" s="17">
        <f t="array" aca="1" ref="AB53" ca="1">IF(H53,IF(W53&gt;0,SUM((INDIRECT(ster!$D$14)&lt;&gt;"")*IFERROR((INDIRECT(Q53)&lt;&gt;"")*(INDIRECT(Q53)=INT(INDIRECT(Q53))),0)),0),"")</f>
        <v>1</v>
      </c>
      <c r="AC53" s="17">
        <f t="array" aca="1" ref="AC53" ca="1">IF(H53,W53-AB53,"")</f>
        <v>0</v>
      </c>
      <c r="AD53" s="17">
        <f t="shared" ca="1" si="359"/>
        <v>1</v>
      </c>
      <c r="AE53" s="17" t="b">
        <f t="shared" ca="1" si="360"/>
        <v>0</v>
      </c>
      <c r="AF53" s="17" t="str">
        <f ca="1">IF(AE53,IF($H53,ADDRESS(3,D53+2,4,,"["&amp;wew!$G$7&amp;"]"&amp;_sheetname_dataframe)&amp;":"&amp;ADDRESS(2+ster!$C$14,D53+2,4),""),"")</f>
        <v/>
      </c>
      <c r="AG53" s="17" t="str">
        <f t="shared" ca="1" si="361"/>
        <v/>
      </c>
      <c r="AH53" s="17" t="b">
        <f t="shared" ca="1" si="362"/>
        <v>0</v>
      </c>
      <c r="AI53" s="17" t="str">
        <f ca="1">IF(AH53,IF($H53,ADDRESS(3,D53+3,4,,"["&amp;wew!$G$7&amp;"]"&amp;_sheetname_dataframe)&amp;":"&amp;ADDRESS(2+ster!$C$14,D53+3,4),""),"")</f>
        <v/>
      </c>
      <c r="AJ53" s="17" t="str">
        <f t="shared" ca="1" si="363"/>
        <v/>
      </c>
      <c r="AK53" s="17" t="b">
        <f t="shared" ca="1" si="364"/>
        <v>0</v>
      </c>
      <c r="AL53" s="17" t="b">
        <f t="shared" ca="1" si="365"/>
        <v>0</v>
      </c>
      <c r="AM53" s="17" t="b">
        <f t="shared" ca="1" si="366"/>
        <v>0</v>
      </c>
      <c r="AN53" s="17">
        <f t="shared" ca="1" si="367"/>
        <v>0</v>
      </c>
      <c r="AO53" s="24" t="str">
        <f t="shared" ca="1" si="368"/>
        <v/>
      </c>
      <c r="AP53" s="24" t="str">
        <f t="shared" ca="1" si="369"/>
        <v/>
      </c>
      <c r="AQ53" s="17" t="b">
        <f t="shared" ca="1" si="370"/>
        <v>0</v>
      </c>
      <c r="AR53" s="17" t="b">
        <f t="shared" ca="1" si="371"/>
        <v>1</v>
      </c>
      <c r="AS53" s="17" t="b">
        <f t="shared" ca="1" si="372"/>
        <v>0</v>
      </c>
      <c r="AT53" s="17" t="b">
        <f t="shared" ca="1" si="373"/>
        <v>0</v>
      </c>
      <c r="AU53" s="17" t="b">
        <f t="shared" ca="1" si="374"/>
        <v>1</v>
      </c>
      <c r="AV53" s="17" t="b">
        <f t="shared" ca="1" si="375"/>
        <v>0</v>
      </c>
      <c r="AW53" s="17" t="b">
        <f t="shared" ca="1" si="376"/>
        <v>1</v>
      </c>
      <c r="AX53" s="14" t="b">
        <f t="array" aca="1" ref="AX53" ca="1">IF(H53,N53&gt;0,"")</f>
        <v>1</v>
      </c>
      <c r="AY53" s="17" t="str">
        <f t="shared" ca="1" si="377"/>
        <v>C3:C4</v>
      </c>
      <c r="AZ53" s="17" t="b">
        <f t="array" aca="1" ref="AZ53" ca="1">IF(AY53&lt;&gt;"",SUM(1*ISERROR(MATCH(INDIRECT(AY53),INDIRECT(K53),0)))=0,"")</f>
        <v>1</v>
      </c>
      <c r="BA53" s="17" t="b">
        <f t="shared" ca="1" si="378"/>
        <v>1</v>
      </c>
      <c r="BB53" s="17" t="b">
        <v>0</v>
      </c>
      <c r="BC53" s="17" t="b">
        <f t="shared" ca="1" si="379"/>
        <v>1</v>
      </c>
      <c r="BD53" s="17" t="b">
        <f t="shared" ca="1" si="380"/>
        <v>0</v>
      </c>
      <c r="BE53" s="17" t="b">
        <f t="shared" ca="1" si="381"/>
        <v>0</v>
      </c>
      <c r="BF53" s="17" t="b">
        <f t="shared" ca="1" si="382"/>
        <v>0</v>
      </c>
      <c r="BG53" s="17" t="b">
        <f t="shared" ca="1" si="383"/>
        <v>0</v>
      </c>
      <c r="BH53" s="17" t="b">
        <f t="shared" ca="1" si="384"/>
        <v>1</v>
      </c>
      <c r="BI53" s="17">
        <f t="shared" ca="1" si="385"/>
        <v>2</v>
      </c>
      <c r="BJ53" s="17" t="b">
        <f t="shared" ca="1" si="386"/>
        <v>0</v>
      </c>
      <c r="BK53" s="17" t="str">
        <f t="shared" ca="1" si="387"/>
        <v/>
      </c>
      <c r="BL53" s="17" t="str">
        <f t="shared" ca="1" si="388"/>
        <v/>
      </c>
      <c r="BM53" s="17" t="str">
        <f t="shared" ca="1" si="389"/>
        <v>F</v>
      </c>
      <c r="BN53" s="17" t="str">
        <f t="shared" ca="1" si="390"/>
        <v>F</v>
      </c>
      <c r="BO53" s="17" t="str">
        <f t="shared" ca="1" si="391"/>
        <v>D</v>
      </c>
      <c r="BP53" s="14" t="b">
        <f t="shared" ca="1" si="392"/>
        <v>1</v>
      </c>
      <c r="BQ53" s="35">
        <v>1</v>
      </c>
      <c r="BX53" s="16"/>
      <c r="BY53" s="16"/>
      <c r="BZ53" s="16"/>
      <c r="CA53" s="16"/>
      <c r="CB53" s="16"/>
      <c r="CC53" s="16"/>
      <c r="CD53" s="16"/>
      <c r="CE53" s="16"/>
      <c r="CF53" s="16"/>
      <c r="CN53" s="14">
        <f ca="1">IF(H53,IFERROR(IsVariableNameLegal(O53),0),0)</f>
        <v>0</v>
      </c>
      <c r="CO53" s="14" t="str">
        <f t="array" aca="1" ref="CO53" ca="1">IF(H53,IF(COUNTIF(INDIRECT(wew!$C$13),O53)&gt;1,TRIM(SUBSTITUTE(_xll.MCONCAT(IF((INDIRECT(wew!$C$13)=O53)*(COLUMN(INDIRECT(wew!$C$13))&lt;&gt;D53+1),-1+COLUMN(INDIRECT(wew!$C$13)),"")," "),"  "," ")),""),"")</f>
        <v/>
      </c>
      <c r="CP53" s="14" t="str">
        <f t="array" aca="1" ref="CP53" ca="1">IF(P53&lt;&gt;"",IF(LEN(P53)&gt;150,1,""),"")</f>
        <v/>
      </c>
      <c r="CQ53" s="14" t="str">
        <f t="array" aca="1" ref="CQ53" ca="1">IF(AND(H53,NOT(ster!$J$3)),IF(COUNTIF(INDIRECT(wew!$C$15),P53)&gt;1,TRIM(SUBSTITUTE(_xll.MCONCAT(IF((INDIRECT(wew!$C$15)=P53)*(COLUMN(INDIRECT(wew!$C$15))&lt;&gt;D53+1),-1+COLUMN(INDIRECT(wew!$C$15)),"")," "),"  "," ")),""),"")</f>
        <v/>
      </c>
      <c r="CR53" s="14" t="str">
        <f t="array" aca="1" ref="CR53" ca="1">IF(H53,IF(AND(W53&gt;0,AO53&lt;&gt;""),TRIM(SUBSTITUTE(_xll.MCONCAT(IFERROR(IF(ISNUMBER(INDIRECT(Q53)),IF((INDIRECT(ster!$D$14)&lt;&gt;"")*(INDIRECT(Q53)&lt;AO53),INDIRECT(ster!$D$14) &amp; ": " &amp;  SUBSTITUTE(IF( AV53,IFERROR(TEXT(INDIRECT(Q53),"rrrr-mm-dd") &amp;" (" &amp; INDIRECT(Q53) &amp;")",INDIRECT(Q53)),INDIRECT(Q53))," "," "),""),""),"")," "),"  "," ")),""),"")</f>
        <v/>
      </c>
      <c r="CS53" s="14" t="str">
        <f t="array" aca="1" ref="CS53" ca="1">IF(H53,IF(AND(W53&gt;0,AP53&lt;&gt;""),TRIM(SUBSTITUTE(_xll.MCONCAT(IFERROR(IF(ISNUMBER(INDIRECT(Q53)),IF((INDIRECT(ster!$D$14)&lt;&gt;"")*(INDIRECT(Q53)&gt;AP53),INDIRECT(ster!$D$14) &amp; ": " &amp;  SUBSTITUTE(IF( AV53,IFERROR(TEXT(INDIRECT(Q53),"rrrr-mm-dd")&amp;" (" &amp; INDIRECT(Q53) &amp;")",INDIRECT(Q53)),INDIRECT(Q53))," "," "),""),""),"")," "),"  "," ")),""),"")</f>
        <v/>
      </c>
      <c r="CT53" s="14" t="str">
        <f t="array" aca="1" ref="CT53" ca="1">IF(H53,IF(AND(N53&gt;0,AR53),TRIM(SUBSTITUTE(_xll.MCONCAT(IFERROR(IF(ISNUMBER(INDIRECT(Q53)),IF((INDIRECT(ster!$D$14)&lt;&gt;"")*(IFERROR(0*(MATCH(INDIRECT(Q53),INDIRECT(K53),0)&gt;0),1)),INDIRECT(ster!$D$14) &amp; ": " &amp;  SUBSTITUTE(IF( AV53,IFERROR(TEXT(INDIRECT(Q53),"rrrr-mm-dd")&amp;" (" &amp; INDIRECT(Q53) &amp;")",INDIRECT(Q53)),INDIRECT(Q53))," "," "),""),""),"")," "),"  "," ")),""),"")</f>
        <v/>
      </c>
      <c r="CU53" s="14" t="str">
        <f t="array" aca="1" ref="CU53" ca="1">IF(H53,IF(AND(V53&gt;0),TRIM(SUBSTITUTE(_xll.MCONCAT(IF((INDIRECT(ster!$D$14)&lt;&gt;"")*(IFERROR(0*(INDIRECT(Q53)&lt;&gt;""),1)),INDIRECT(ster!$D$14),"")," "),"  "," ")),""),"")</f>
        <v/>
      </c>
      <c r="CV53" s="14" t="str">
        <f t="array" aca="1" ref="CV53" ca="1">IF(H53,IF(AS53,
TRIM(SUBSTITUTE(_xll.MCONCAT(IF(
   (INDIRECT(ster!$D$14)&lt;&gt;"")*
   ((INDIRECT(Q53)="")+
      NOT(ISNUMBER(INDIRECT(Q53)))*
      NOT(ISERROR(MATCH(INDIRECT(Q53),INDIRECT(K53),0)))
    ),
      INDIRECT(ster!$D$14),
   "")," "),"  "," ")),
""),"")</f>
        <v/>
      </c>
      <c r="CW53" s="14" t="str">
        <f t="array" aca="1" ref="CW53" ca="1">IF(H53,IF(AND(AQ53),TRIM(SUBSTITUTE(_xll.MCONCAT(IFERROR(IF(ISNUMBER(INDIRECT(Q53)),IF((INDIRECT(ster!$D$14)&lt;&gt;"")*(INDIRECT(Q53)&lt;&gt;INT(INDIRECT(Q53))),INDIRECT(ster!$D$14) &amp; ": " &amp; INDIRECT(Q53),""),""),"")," "),"  "," ")),""),"")</f>
        <v/>
      </c>
      <c r="CX53" s="14" t="str">
        <f t="array" aca="1" ref="CX53" ca="1">IF(H53,IF(OR(AU53,AV53),TRIM(SUBSTITUTE(_xll.MCONCAT(IF((INDIRECT(ster!$D$14)&lt;&gt;"")*NOT(ISNUMBER(INDIRECT(Q53))),IF(ISERROR(MATCH(INDIRECT(Q53),INDIRECT(K53),0)),IFERROR(IF(INDIRECT(Q53)&lt;&gt;"",INDIRECT(ster!$D$14) &amp; ": " &amp; SUBSTITUTE(INDIRECT(Q53)," "," "),""),""),""),"")," "),"  "," ")),""),"")</f>
        <v/>
      </c>
      <c r="CY53" s="14" t="str">
        <f t="array" aca="1" ref="CY53" ca="1">IF(H53,IF(AE53,TRIM(SUBSTITUTE(_xll.MCONCAT(IF((INDIRECT(ster!$D$14)&lt;&gt;"")*IFERROR(NOT(INDIRECT(AF53)),FALSE),IF(ISERROR(MATCH(INDIRECT(Q53),INDIRECT(K53),0)),IFERROR(IF(INDIRECT(Q53)&lt;&gt;"",INDIRECT(ster!$D$14)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CZ53" s="14" t="str">
        <f t="array" aca="1" ref="CZ53" ca="1">IF(H53,IF(AH53,TRIM(SUBSTITUTE(_xll.MCONCAT(IF((INDIRECT(ster!$D$14)&lt;&gt;"")*IFERROR(NOT(INDIRECT(AI53)),FALSE),IF(ISERROR(MATCH(INDIRECT(Q53),INDIRECT(K53),0)),IFERROR(IF(INDIRECT(Q53)&lt;&gt;"",INDIRECT(ster!$D$14)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DC53" s="14" t="str">
        <f ca="1">SUBSTITUTE(SUBSTITUTE(SUBSTITUTE(SUBSTITUTE(_xll.MCONCAT(DG53:DS53,"■"),"■■","■"),"■■","■"),"■■","■"),"■■","■")</f>
        <v>■</v>
      </c>
      <c r="DD53" s="14" t="str">
        <f t="shared" ca="1" si="393"/>
        <v/>
      </c>
      <c r="DE53" s="14" t="str">
        <f t="shared" ca="1" si="394"/>
        <v/>
      </c>
      <c r="DF53" s="14" t="str">
        <f t="shared" ca="1" si="395"/>
        <v/>
      </c>
      <c r="DG53" s="14" t="str">
        <f t="shared" ca="1" si="396"/>
        <v/>
      </c>
      <c r="DH53" s="14" t="str">
        <f t="shared" ca="1" si="397"/>
        <v/>
      </c>
      <c r="DI53" s="14" t="str">
        <f t="shared" ca="1" si="398"/>
        <v/>
      </c>
      <c r="DJ53" s="14" t="str">
        <f t="shared" ca="1" si="399"/>
        <v/>
      </c>
      <c r="DK53" s="14" t="str">
        <f t="shared" ca="1" si="400"/>
        <v/>
      </c>
      <c r="DL53" s="14" t="str">
        <f t="shared" ca="1" si="63"/>
        <v/>
      </c>
      <c r="DM53" s="14" t="str">
        <f t="shared" ca="1" si="401"/>
        <v/>
      </c>
      <c r="DN53" s="14" t="str">
        <f t="array" aca="1" ref="DN53" ca="1">IF(CU53&lt;&gt;"","There are errors in the entered values in the following cases: " &amp;SUBSTITUTE(CU53," ",", "),"")</f>
        <v/>
      </c>
      <c r="DO53" s="14" t="str">
        <f t="shared" ca="1" si="402"/>
        <v/>
      </c>
      <c r="DP53" s="14" t="str">
        <f t="shared" ca="1" si="403"/>
        <v/>
      </c>
      <c r="DQ53" s="14" t="str">
        <f t="shared" ca="1" si="404"/>
        <v/>
      </c>
      <c r="DR53" s="14" t="str">
        <f t="shared" ca="1" si="405"/>
        <v/>
      </c>
      <c r="DS53" s="14" t="str">
        <f t="shared" ca="1" si="406"/>
        <v/>
      </c>
      <c r="DZ53" s="14" t="b">
        <f t="shared" ca="1" si="407"/>
        <v>0</v>
      </c>
      <c r="EA53" s="14" t="str">
        <f t="shared" ca="1" si="408"/>
        <v>Tongue spasticity (UMN) (q_24a)</v>
      </c>
      <c r="EB53" s="14" t="str">
        <f t="shared" ca="1" si="409"/>
        <v xml:space="preserve">Values must be limited to predefinied list. </v>
      </c>
      <c r="EC53" s="14" t="str">
        <f t="shared" ca="1" si="410"/>
        <v xml:space="preserve">Tongue spasticity (UMN) (q_24a): Values must be limited to predefinied list. </v>
      </c>
      <c r="ED53" s="14" t="str">
        <f t="shared" ca="1" si="411"/>
        <v/>
      </c>
      <c r="EE53" s="14" t="str">
        <f t="shared" ca="1" si="412"/>
        <v>Values must be limited to predefinied list</v>
      </c>
      <c r="EF53" s="14" t="str">
        <f t="shared" ca="1" si="413"/>
        <v/>
      </c>
      <c r="EG53" s="14" t="str">
        <f t="shared" ca="1" si="414"/>
        <v/>
      </c>
      <c r="EM53" s="14" t="b">
        <f t="shared" ca="1" si="415"/>
        <v>1</v>
      </c>
      <c r="EN53" s="14">
        <f t="shared" ca="1" si="416"/>
        <v>40</v>
      </c>
      <c r="EO53" s="14" t="str">
        <f t="shared" ca="1" si="417"/>
        <v>q_24a</v>
      </c>
      <c r="EP53" s="14" t="str">
        <f t="shared" ca="1" si="418"/>
        <v xml:space="preserve">Tongue spasticity (UMN) (q_24a): Values must be limited to predefinied list. </v>
      </c>
      <c r="EQ53" s="14" t="str">
        <f t="shared" ca="1" si="419"/>
        <v/>
      </c>
    </row>
    <row r="54" spans="2:147" s="14" customFormat="1">
      <c r="B54" s="14" t="str">
        <f t="shared" ca="1" si="346"/>
        <v/>
      </c>
      <c r="C54" s="14">
        <f t="shared" ca="1" si="347"/>
        <v>41</v>
      </c>
      <c r="D54" s="14">
        <f t="shared" si="348"/>
        <v>52</v>
      </c>
      <c r="E54" s="14" t="str">
        <f t="shared" ca="1" si="349"/>
        <v>D</v>
      </c>
      <c r="F54" s="14" t="str">
        <f t="shared" ca="1" si="350"/>
        <v>q_24b</v>
      </c>
      <c r="G54" s="14" t="str">
        <f t="shared" ca="1" si="351"/>
        <v>Jaw clonus (UMN)</v>
      </c>
      <c r="H54" s="14" t="b">
        <f t="shared" ca="1" si="352"/>
        <v>1</v>
      </c>
      <c r="I54" s="14" t="str">
        <f ca="1">IF($H54,ADDRESS(3,(D54+1)*2-1,4,,"["&amp;wew!$G$7&amp;"]"&amp;_sheetname_labels)&amp;":"&amp;ADDRESS(2+ster!$B$20,(D54+1)*2-1,4),"")</f>
        <v>[DBTemplate.xlsm]labels!DA3:DA61</v>
      </c>
      <c r="J54" s="14">
        <f t="array" aca="1" ref="J54" ca="1">IF(H54,MAX(0,MAX(IF(INDIRECT(I54)&lt;&gt;"",ROW(INDIRECT(I54)),""))-2),"")</f>
        <v>2</v>
      </c>
      <c r="K54" s="14" t="str">
        <f ca="1">IF($H54,IF($J54&gt;0,ADDRESS(3,(D54+1)*2-1,4,,"["&amp;wew!$G$7&amp;"]"&amp;_sheetname_labels)&amp;":"&amp;ADDRESS(2+J54,(D54+1)*2-1,4),""),"")</f>
        <v>[DBTemplate.xlsm]labels!DA3:DA4</v>
      </c>
      <c r="L54" s="14" t="str">
        <f ca="1">IF($H54,IF($J54&gt;0,ADDRESS(3,(D54+1)*2,4,,"["&amp;wew!$G$7&amp;"]"&amp;_sheetname_labels)&amp;":"&amp;ADDRESS(2+J54,(D54+1)*2,4),""),"")</f>
        <v>[DBTemplate.xlsm]labels!DB3:DB4</v>
      </c>
      <c r="M54" s="14">
        <f t="shared" ca="1" si="353"/>
        <v>0</v>
      </c>
      <c r="N54" s="14">
        <f t="shared" ca="1" si="354"/>
        <v>2</v>
      </c>
      <c r="O54" s="14" t="str">
        <f t="shared" ca="1" si="355"/>
        <v>q_24b</v>
      </c>
      <c r="P54" s="14" t="str">
        <f t="shared" ca="1" si="356"/>
        <v>Jaw clonus (UMN)</v>
      </c>
      <c r="Q54" s="14" t="str">
        <f ca="1">IF($BP54,ADDRESS(3,D54+1,4,,"["&amp;wew!$G$7&amp;"]"&amp;_sheetname_dataframe)&amp;":"&amp;ADDRESS(2+ster!$C$14,D54+1,4),"")</f>
        <v>[DBTemplate.xlsm]data_frame!BA3:BA3</v>
      </c>
      <c r="R54" s="14" t="str">
        <f>IF($BP54,IF(MID(_xll.FORMULATEXT(INDEX(INDIRECT(Q54),1)),1,1)="=", _xll.FORMULATEXT(INDEX(INDIRECT(Q54),1),2,TRUE),""),"")</f>
        <v/>
      </c>
      <c r="S54" s="14">
        <f t="array" aca="1" ref="S54" ca="1">IF(H54,SUM(IF((IFERROR(INDIRECT(Q54)&lt;&gt;"",FALSE))*(INDIRECT(ster!$D$14)&lt;&gt;""),1,0)),"")</f>
        <v>1</v>
      </c>
      <c r="T54" s="14">
        <f t="array" aca="1" ref="T54" ca="1">IF(H54,IF(M54&gt;0,SUM(IFERROR(1*(MATCH(INDIRECT(Q54),INDIRECT(K54),0)&gt;0),0)*(INDIRECT(ster!$D$14)&lt;&gt;"")*NOT(ISNUMBER(INDIRECT(Q54)))),0),"")</f>
        <v>0</v>
      </c>
      <c r="U54" s="14">
        <f t="array" aca="1" ref="U54" ca="1">IF(H54,SUM((IFERROR(INDIRECT(Q54)="",FALSE))*(INDIRECT(ster!$D$14)&lt;&gt;"")),"")</f>
        <v>0</v>
      </c>
      <c r="V54" s="14">
        <f t="array" aca="1" ref="V54" ca="1">IF(H54,SUM((IFERROR(INDIRECT(Q54)="#ąś",TRUE))*(INDIRECT(ster!$D$14)&lt;&gt;"")),"")</f>
        <v>0</v>
      </c>
      <c r="W54" s="14">
        <f t="array" aca="1" ref="W54" ca="1">IF(H54,SUM(ISNUMBER(INDIRECT(Q54))*(INDIRECT(ster!$D$14)&lt;&gt;"")),"")</f>
        <v>1</v>
      </c>
      <c r="X54" s="14">
        <f t="array" aca="1" ref="X54" ca="1">IF(AND(H54,W54&gt;0),IF(wew!$B$3,MIN(IF((INDIRECT(ster!$D$14)&lt;&gt;"")*IFERROR(INDIRECT($Q54)&lt;&gt;"",FALSE),IFERROR(INDIRECT($Q54),"X"),"X")),"&lt;włącz podświetlanie wartości&gt;"),"—")</f>
        <v>2</v>
      </c>
      <c r="Y54" s="14">
        <f t="array" aca="1" ref="Y54" ca="1">IF(AND(H54,W54&gt;0),IF(wew!$B$3,MAX(IF((INDIRECT(ster!$D$14)&lt;&gt;"")*IFERROR(INDIRECT($Q54)&lt;&gt;"",FALSE),IFERROR(INDIRECT($Q54),"X"),"X")),"&lt;włącz podświetlanie wartości&gt;"),"—")</f>
        <v>2</v>
      </c>
      <c r="Z54" s="14">
        <f t="shared" ca="1" si="357"/>
        <v>0</v>
      </c>
      <c r="AA54" s="12">
        <f t="shared" ca="1" si="358"/>
        <v>1</v>
      </c>
      <c r="AB54" s="17">
        <f t="array" aca="1" ref="AB54" ca="1">IF(H54,IF(W54&gt;0,SUM((INDIRECT(ster!$D$14)&lt;&gt;"")*IFERROR((INDIRECT(Q54)&lt;&gt;"")*(INDIRECT(Q54)=INT(INDIRECT(Q54))),0)),0),"")</f>
        <v>1</v>
      </c>
      <c r="AC54" s="17">
        <f t="array" aca="1" ref="AC54" ca="1">IF(H54,W54-AB54,"")</f>
        <v>0</v>
      </c>
      <c r="AD54" s="17">
        <f t="shared" ca="1" si="359"/>
        <v>1</v>
      </c>
      <c r="AE54" s="17" t="b">
        <f t="shared" ca="1" si="360"/>
        <v>0</v>
      </c>
      <c r="AF54" s="17" t="str">
        <f ca="1">IF(AE54,IF($H54,ADDRESS(3,D54+2,4,,"["&amp;wew!$G$7&amp;"]"&amp;_sheetname_dataframe)&amp;":"&amp;ADDRESS(2+ster!$C$14,D54+2,4),""),"")</f>
        <v/>
      </c>
      <c r="AG54" s="17" t="str">
        <f t="shared" ca="1" si="361"/>
        <v/>
      </c>
      <c r="AH54" s="17" t="b">
        <f t="shared" ca="1" si="362"/>
        <v>0</v>
      </c>
      <c r="AI54" s="17" t="str">
        <f ca="1">IF(AH54,IF($H54,ADDRESS(3,D54+3,4,,"["&amp;wew!$G$7&amp;"]"&amp;_sheetname_dataframe)&amp;":"&amp;ADDRESS(2+ster!$C$14,D54+3,4),""),"")</f>
        <v/>
      </c>
      <c r="AJ54" s="17" t="str">
        <f t="shared" ca="1" si="363"/>
        <v/>
      </c>
      <c r="AK54" s="17" t="b">
        <f t="shared" ca="1" si="364"/>
        <v>0</v>
      </c>
      <c r="AL54" s="17" t="b">
        <f t="shared" ca="1" si="365"/>
        <v>0</v>
      </c>
      <c r="AM54" s="17" t="b">
        <f t="shared" ca="1" si="366"/>
        <v>0</v>
      </c>
      <c r="AN54" s="17">
        <f t="shared" ca="1" si="367"/>
        <v>0</v>
      </c>
      <c r="AO54" s="24" t="str">
        <f t="shared" ca="1" si="368"/>
        <v/>
      </c>
      <c r="AP54" s="24" t="str">
        <f t="shared" ca="1" si="369"/>
        <v/>
      </c>
      <c r="AQ54" s="17" t="b">
        <f t="shared" ca="1" si="370"/>
        <v>0</v>
      </c>
      <c r="AR54" s="17" t="b">
        <f t="shared" ca="1" si="371"/>
        <v>1</v>
      </c>
      <c r="AS54" s="17" t="b">
        <f t="shared" ca="1" si="372"/>
        <v>0</v>
      </c>
      <c r="AT54" s="17" t="b">
        <f t="shared" ca="1" si="373"/>
        <v>0</v>
      </c>
      <c r="AU54" s="17" t="b">
        <f t="shared" ca="1" si="374"/>
        <v>1</v>
      </c>
      <c r="AV54" s="17" t="b">
        <f t="shared" ca="1" si="375"/>
        <v>0</v>
      </c>
      <c r="AW54" s="17" t="b">
        <f t="shared" ca="1" si="376"/>
        <v>1</v>
      </c>
      <c r="AX54" s="14" t="b">
        <f t="array" aca="1" ref="AX54" ca="1">IF(H54,N54&gt;0,"")</f>
        <v>1</v>
      </c>
      <c r="AY54" s="17" t="str">
        <f t="shared" ca="1" si="377"/>
        <v>C3:C4</v>
      </c>
      <c r="AZ54" s="17" t="b">
        <f t="array" aca="1" ref="AZ54" ca="1">IF(AY54&lt;&gt;"",SUM(1*ISERROR(MATCH(INDIRECT(AY54),INDIRECT(K54),0)))=0,"")</f>
        <v>1</v>
      </c>
      <c r="BA54" s="17" t="b">
        <f t="shared" ca="1" si="378"/>
        <v>1</v>
      </c>
      <c r="BB54" s="17" t="b">
        <v>0</v>
      </c>
      <c r="BC54" s="17" t="b">
        <f t="shared" ca="1" si="379"/>
        <v>1</v>
      </c>
      <c r="BD54" s="17" t="b">
        <f t="shared" ca="1" si="380"/>
        <v>0</v>
      </c>
      <c r="BE54" s="17" t="b">
        <f t="shared" ca="1" si="381"/>
        <v>0</v>
      </c>
      <c r="BF54" s="17" t="b">
        <f t="shared" ca="1" si="382"/>
        <v>0</v>
      </c>
      <c r="BG54" s="17" t="b">
        <f t="shared" ca="1" si="383"/>
        <v>0</v>
      </c>
      <c r="BH54" s="17" t="b">
        <f t="shared" ca="1" si="384"/>
        <v>1</v>
      </c>
      <c r="BI54" s="17">
        <f t="shared" ca="1" si="385"/>
        <v>2</v>
      </c>
      <c r="BJ54" s="17" t="b">
        <f t="shared" ca="1" si="386"/>
        <v>0</v>
      </c>
      <c r="BK54" s="17" t="str">
        <f t="shared" ca="1" si="387"/>
        <v/>
      </c>
      <c r="BL54" s="17" t="str">
        <f t="shared" ca="1" si="388"/>
        <v/>
      </c>
      <c r="BM54" s="17" t="str">
        <f t="shared" ca="1" si="389"/>
        <v>F</v>
      </c>
      <c r="BN54" s="17" t="str">
        <f t="shared" ca="1" si="390"/>
        <v>F</v>
      </c>
      <c r="BO54" s="17" t="str">
        <f t="shared" ca="1" si="391"/>
        <v>D</v>
      </c>
      <c r="BP54" s="14" t="b">
        <f t="shared" ca="1" si="392"/>
        <v>1</v>
      </c>
      <c r="BQ54" s="35">
        <v>1</v>
      </c>
      <c r="BX54" s="16"/>
      <c r="BY54" s="16"/>
      <c r="BZ54" s="16"/>
      <c r="CA54" s="16"/>
      <c r="CB54" s="16"/>
      <c r="CC54" s="16"/>
      <c r="CD54" s="16"/>
      <c r="CE54" s="16"/>
      <c r="CF54" s="16"/>
      <c r="CN54" s="14">
        <f ca="1">IF(H54,IFERROR(IsVariableNameLegal(O54),0),0)</f>
        <v>0</v>
      </c>
      <c r="CO54" s="14" t="str">
        <f t="array" aca="1" ref="CO54" ca="1">IF(H54,IF(COUNTIF(INDIRECT(wew!$C$13),O54)&gt;1,TRIM(SUBSTITUTE(_xll.MCONCAT(IF((INDIRECT(wew!$C$13)=O54)*(COLUMN(INDIRECT(wew!$C$13))&lt;&gt;D54+1),-1+COLUMN(INDIRECT(wew!$C$13)),"")," "),"  "," ")),""),"")</f>
        <v/>
      </c>
      <c r="CP54" s="14" t="str">
        <f t="array" aca="1" ref="CP54" ca="1">IF(P54&lt;&gt;"",IF(LEN(P54)&gt;150,1,""),"")</f>
        <v/>
      </c>
      <c r="CQ54" s="14" t="str">
        <f t="array" aca="1" ref="CQ54" ca="1">IF(AND(H54,NOT(ster!$J$3)),IF(COUNTIF(INDIRECT(wew!$C$15),P54)&gt;1,TRIM(SUBSTITUTE(_xll.MCONCAT(IF((INDIRECT(wew!$C$15)=P54)*(COLUMN(INDIRECT(wew!$C$15))&lt;&gt;D54+1),-1+COLUMN(INDIRECT(wew!$C$15)),"")," "),"  "," ")),""),"")</f>
        <v/>
      </c>
      <c r="CR54" s="14" t="str">
        <f t="array" aca="1" ref="CR54" ca="1">IF(H54,IF(AND(W54&gt;0,AO54&lt;&gt;""),TRIM(SUBSTITUTE(_xll.MCONCAT(IFERROR(IF(ISNUMBER(INDIRECT(Q54)),IF((INDIRECT(ster!$D$14)&lt;&gt;"")*(INDIRECT(Q54)&lt;AO54),INDIRECT(ster!$D$14) &amp; ": " &amp;  SUBSTITUTE(IF( AV54,IFERROR(TEXT(INDIRECT(Q54),"rrrr-mm-dd") &amp;" (" &amp; INDIRECT(Q54) &amp;")",INDIRECT(Q54)),INDIRECT(Q54))," "," "),""),""),"")," "),"  "," ")),""),"")</f>
        <v/>
      </c>
      <c r="CS54" s="14" t="str">
        <f t="array" aca="1" ref="CS54" ca="1">IF(H54,IF(AND(W54&gt;0,AP54&lt;&gt;""),TRIM(SUBSTITUTE(_xll.MCONCAT(IFERROR(IF(ISNUMBER(INDIRECT(Q54)),IF((INDIRECT(ster!$D$14)&lt;&gt;"")*(INDIRECT(Q54)&gt;AP54),INDIRECT(ster!$D$14) &amp; ": " &amp;  SUBSTITUTE(IF( AV54,IFERROR(TEXT(INDIRECT(Q54),"rrrr-mm-dd")&amp;" (" &amp; INDIRECT(Q54) &amp;")",INDIRECT(Q54)),INDIRECT(Q54))," "," "),""),""),"")," "),"  "," ")),""),"")</f>
        <v/>
      </c>
      <c r="CT54" s="14" t="str">
        <f t="array" aca="1" ref="CT54" ca="1">IF(H54,IF(AND(N54&gt;0,AR54),TRIM(SUBSTITUTE(_xll.MCONCAT(IFERROR(IF(ISNUMBER(INDIRECT(Q54)),IF((INDIRECT(ster!$D$14)&lt;&gt;"")*(IFERROR(0*(MATCH(INDIRECT(Q54),INDIRECT(K54),0)&gt;0),1)),INDIRECT(ster!$D$14) &amp; ": " &amp;  SUBSTITUTE(IF( AV54,IFERROR(TEXT(INDIRECT(Q54),"rrrr-mm-dd")&amp;" (" &amp; INDIRECT(Q54) &amp;")",INDIRECT(Q54)),INDIRECT(Q54))," "," "),""),""),"")," "),"  "," ")),""),"")</f>
        <v/>
      </c>
      <c r="CU54" s="14" t="str">
        <f t="array" aca="1" ref="CU54" ca="1">IF(H54,IF(AND(V54&gt;0),TRIM(SUBSTITUTE(_xll.MCONCAT(IF((INDIRECT(ster!$D$14)&lt;&gt;"")*(IFERROR(0*(INDIRECT(Q54)&lt;&gt;""),1)),INDIRECT(ster!$D$14),"")," "),"  "," ")),""),"")</f>
        <v/>
      </c>
      <c r="CV54" s="14" t="str">
        <f t="array" aca="1" ref="CV54" ca="1">IF(H54,IF(AS54,
TRIM(SUBSTITUTE(_xll.MCONCAT(IF(
   (INDIRECT(ster!$D$14)&lt;&gt;"")*
   ((INDIRECT(Q54)="")+
      NOT(ISNUMBER(INDIRECT(Q54)))*
      NOT(ISERROR(MATCH(INDIRECT(Q54),INDIRECT(K54),0)))
    ),
      INDIRECT(ster!$D$14),
   "")," "),"  "," ")),
""),"")</f>
        <v/>
      </c>
      <c r="CW54" s="14" t="str">
        <f t="array" aca="1" ref="CW54" ca="1">IF(H54,IF(AND(AQ54),TRIM(SUBSTITUTE(_xll.MCONCAT(IFERROR(IF(ISNUMBER(INDIRECT(Q54)),IF((INDIRECT(ster!$D$14)&lt;&gt;"")*(INDIRECT(Q54)&lt;&gt;INT(INDIRECT(Q54))),INDIRECT(ster!$D$14) &amp; ": " &amp; INDIRECT(Q54),""),""),"")," "),"  "," ")),""),"")</f>
        <v/>
      </c>
      <c r="CX54" s="14" t="str">
        <f t="array" aca="1" ref="CX54" ca="1">IF(H54,IF(OR(AU54,AV54),TRIM(SUBSTITUTE(_xll.MCONCAT(IF((INDIRECT(ster!$D$14)&lt;&gt;"")*NOT(ISNUMBER(INDIRECT(Q54))),IF(ISERROR(MATCH(INDIRECT(Q54),INDIRECT(K54),0)),IFERROR(IF(INDIRECT(Q54)&lt;&gt;"",INDIRECT(ster!$D$14) &amp; ": " &amp; SUBSTITUTE(INDIRECT(Q54)," "," "),""),""),""),"")," "),"  "," ")),""),"")</f>
        <v/>
      </c>
      <c r="CY54" s="14" t="str">
        <f t="array" aca="1" ref="CY54" ca="1">IF(H54,IF(AE54,TRIM(SUBSTITUTE(_xll.MCONCAT(IF((INDIRECT(ster!$D$14)&lt;&gt;"")*IFERROR(NOT(INDIRECT(AF54)),FALSE),IF(ISERROR(MATCH(INDIRECT(Q54),INDIRECT(K54),0)),IFERROR(IF(INDIRECT(Q54)&lt;&gt;"",INDIRECT(ster!$D$14)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CZ54" s="14" t="str">
        <f t="array" aca="1" ref="CZ54" ca="1">IF(H54,IF(AH54,TRIM(SUBSTITUTE(_xll.MCONCAT(IF((INDIRECT(ster!$D$14)&lt;&gt;"")*IFERROR(NOT(INDIRECT(AI54)),FALSE),IF(ISERROR(MATCH(INDIRECT(Q54),INDIRECT(K54),0)),IFERROR(IF(INDIRECT(Q54)&lt;&gt;"",INDIRECT(ster!$D$14)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DC54" s="14" t="str">
        <f ca="1">SUBSTITUTE(SUBSTITUTE(SUBSTITUTE(SUBSTITUTE(_xll.MCONCAT(DG54:DS54,"■"),"■■","■"),"■■","■"),"■■","■"),"■■","■")</f>
        <v>■</v>
      </c>
      <c r="DD54" s="14" t="str">
        <f t="shared" ca="1" si="393"/>
        <v/>
      </c>
      <c r="DE54" s="14" t="str">
        <f t="shared" ca="1" si="394"/>
        <v/>
      </c>
      <c r="DF54" s="14" t="str">
        <f t="shared" ca="1" si="395"/>
        <v/>
      </c>
      <c r="DG54" s="14" t="str">
        <f t="shared" ca="1" si="396"/>
        <v/>
      </c>
      <c r="DH54" s="14" t="str">
        <f t="shared" ca="1" si="397"/>
        <v/>
      </c>
      <c r="DI54" s="14" t="str">
        <f t="shared" ca="1" si="398"/>
        <v/>
      </c>
      <c r="DJ54" s="14" t="str">
        <f t="shared" ca="1" si="399"/>
        <v/>
      </c>
      <c r="DK54" s="14" t="str">
        <f t="shared" ca="1" si="400"/>
        <v/>
      </c>
      <c r="DL54" s="14" t="str">
        <f t="shared" ca="1" si="63"/>
        <v/>
      </c>
      <c r="DM54" s="14" t="str">
        <f t="shared" ca="1" si="401"/>
        <v/>
      </c>
      <c r="DN54" s="14" t="str">
        <f t="array" aca="1" ref="DN54" ca="1">IF(CU54&lt;&gt;"","There are errors in the entered values in the following cases: " &amp;SUBSTITUTE(CU54," ",", "),"")</f>
        <v/>
      </c>
      <c r="DO54" s="14" t="str">
        <f t="shared" ca="1" si="402"/>
        <v/>
      </c>
      <c r="DP54" s="14" t="str">
        <f t="shared" ca="1" si="403"/>
        <v/>
      </c>
      <c r="DQ54" s="14" t="str">
        <f t="shared" ca="1" si="404"/>
        <v/>
      </c>
      <c r="DR54" s="14" t="str">
        <f t="shared" ca="1" si="405"/>
        <v/>
      </c>
      <c r="DS54" s="14" t="str">
        <f t="shared" ca="1" si="406"/>
        <v/>
      </c>
      <c r="DZ54" s="14" t="b">
        <f t="shared" ca="1" si="407"/>
        <v>0</v>
      </c>
      <c r="EA54" s="14" t="str">
        <f t="shared" ca="1" si="408"/>
        <v>Jaw clonus (UMN) (q_24b)</v>
      </c>
      <c r="EB54" s="14" t="str">
        <f t="shared" ca="1" si="409"/>
        <v xml:space="preserve">Values must be limited to predefinied list. </v>
      </c>
      <c r="EC54" s="14" t="str">
        <f t="shared" ca="1" si="410"/>
        <v xml:space="preserve">Jaw clonus (UMN) (q_24b): Values must be limited to predefinied list. </v>
      </c>
      <c r="ED54" s="14" t="str">
        <f t="shared" ca="1" si="411"/>
        <v/>
      </c>
      <c r="EE54" s="14" t="str">
        <f t="shared" ca="1" si="412"/>
        <v>Values must be limited to predefinied list</v>
      </c>
      <c r="EF54" s="14" t="str">
        <f t="shared" ca="1" si="413"/>
        <v/>
      </c>
      <c r="EG54" s="14" t="str">
        <f t="shared" ca="1" si="414"/>
        <v/>
      </c>
      <c r="EM54" s="14" t="b">
        <f t="shared" ca="1" si="415"/>
        <v>1</v>
      </c>
      <c r="EN54" s="14">
        <f t="shared" ca="1" si="416"/>
        <v>41</v>
      </c>
      <c r="EO54" s="14" t="str">
        <f t="shared" ca="1" si="417"/>
        <v>q_24b</v>
      </c>
      <c r="EP54" s="14" t="str">
        <f t="shared" ca="1" si="418"/>
        <v xml:space="preserve">Jaw clonus (UMN) (q_24b): Values must be limited to predefinied list. </v>
      </c>
      <c r="EQ54" s="14" t="str">
        <f t="shared" ca="1" si="419"/>
        <v/>
      </c>
    </row>
    <row r="55" spans="2:147" s="14" customFormat="1">
      <c r="B55" s="14" t="str">
        <f t="shared" ca="1" si="346"/>
        <v/>
      </c>
      <c r="C55" s="14">
        <f t="shared" ca="1" si="347"/>
        <v>42</v>
      </c>
      <c r="D55" s="14">
        <f t="shared" si="348"/>
        <v>53</v>
      </c>
      <c r="E55" s="14" t="str">
        <f t="shared" ca="1" si="349"/>
        <v>D</v>
      </c>
      <c r="F55" s="14" t="str">
        <f t="shared" ca="1" si="350"/>
        <v>q_24c</v>
      </c>
      <c r="G55" s="14" t="str">
        <f t="shared" ca="1" si="351"/>
        <v>Brisk jaw jerk (UMN)</v>
      </c>
      <c r="H55" s="14" t="b">
        <f t="shared" ca="1" si="352"/>
        <v>1</v>
      </c>
      <c r="I55" s="14" t="str">
        <f ca="1">IF($H55,ADDRESS(3,(D55+1)*2-1,4,,"["&amp;wew!$G$7&amp;"]"&amp;_sheetname_labels)&amp;":"&amp;ADDRESS(2+ster!$B$20,(D55+1)*2-1,4),"")</f>
        <v>[DBTemplate.xlsm]labels!DC3:DC61</v>
      </c>
      <c r="J55" s="14">
        <f t="array" aca="1" ref="J55" ca="1">IF(H55,MAX(0,MAX(IF(INDIRECT(I55)&lt;&gt;"",ROW(INDIRECT(I55)),""))-2),"")</f>
        <v>2</v>
      </c>
      <c r="K55" s="14" t="str">
        <f ca="1">IF($H55,IF($J55&gt;0,ADDRESS(3,(D55+1)*2-1,4,,"["&amp;wew!$G$7&amp;"]"&amp;_sheetname_labels)&amp;":"&amp;ADDRESS(2+J55,(D55+1)*2-1,4),""),"")</f>
        <v>[DBTemplate.xlsm]labels!DC3:DC4</v>
      </c>
      <c r="L55" s="14" t="str">
        <f ca="1">IF($H55,IF($J55&gt;0,ADDRESS(3,(D55+1)*2,4,,"["&amp;wew!$G$7&amp;"]"&amp;_sheetname_labels)&amp;":"&amp;ADDRESS(2+J55,(D55+1)*2,4),""),"")</f>
        <v>[DBTemplate.xlsm]labels!DD3:DD4</v>
      </c>
      <c r="M55" s="14">
        <f t="shared" ca="1" si="353"/>
        <v>0</v>
      </c>
      <c r="N55" s="14">
        <f t="shared" ca="1" si="354"/>
        <v>2</v>
      </c>
      <c r="O55" s="14" t="str">
        <f t="shared" ca="1" si="355"/>
        <v>q_24c</v>
      </c>
      <c r="P55" s="14" t="str">
        <f t="shared" ca="1" si="356"/>
        <v>Brisk jaw jerk (UMN)</v>
      </c>
      <c r="Q55" s="14" t="str">
        <f ca="1">IF($BP55,ADDRESS(3,D55+1,4,,"["&amp;wew!$G$7&amp;"]"&amp;_sheetname_dataframe)&amp;":"&amp;ADDRESS(2+ster!$C$14,D55+1,4),"")</f>
        <v>[DBTemplate.xlsm]data_frame!BB3:BB3</v>
      </c>
      <c r="R55" s="14" t="str">
        <f>IF($BP55,IF(MID(_xll.FORMULATEXT(INDEX(INDIRECT(Q55),1)),1,1)="=", _xll.FORMULATEXT(INDEX(INDIRECT(Q55),1),2,TRUE),""),"")</f>
        <v/>
      </c>
      <c r="S55" s="14">
        <f t="array" aca="1" ref="S55" ca="1">IF(H55,SUM(IF((IFERROR(INDIRECT(Q55)&lt;&gt;"",FALSE))*(INDIRECT(ster!$D$14)&lt;&gt;""),1,0)),"")</f>
        <v>1</v>
      </c>
      <c r="T55" s="14">
        <f t="array" aca="1" ref="T55" ca="1">IF(H55,IF(M55&gt;0,SUM(IFERROR(1*(MATCH(INDIRECT(Q55),INDIRECT(K55),0)&gt;0),0)*(INDIRECT(ster!$D$14)&lt;&gt;"")*NOT(ISNUMBER(INDIRECT(Q55)))),0),"")</f>
        <v>0</v>
      </c>
      <c r="U55" s="14">
        <f t="array" aca="1" ref="U55" ca="1">IF(H55,SUM((IFERROR(INDIRECT(Q55)="",FALSE))*(INDIRECT(ster!$D$14)&lt;&gt;"")),"")</f>
        <v>0</v>
      </c>
      <c r="V55" s="14">
        <f t="array" aca="1" ref="V55" ca="1">IF(H55,SUM((IFERROR(INDIRECT(Q55)="#ąś",TRUE))*(INDIRECT(ster!$D$14)&lt;&gt;"")),"")</f>
        <v>0</v>
      </c>
      <c r="W55" s="14">
        <f t="array" aca="1" ref="W55" ca="1">IF(H55,SUM(ISNUMBER(INDIRECT(Q55))*(INDIRECT(ster!$D$14)&lt;&gt;"")),"")</f>
        <v>1</v>
      </c>
      <c r="X55" s="14">
        <f t="array" aca="1" ref="X55" ca="1">IF(AND(H55,W55&gt;0),IF(wew!$B$3,MIN(IF((INDIRECT(ster!$D$14)&lt;&gt;"")*IFERROR(INDIRECT($Q55)&lt;&gt;"",FALSE),IFERROR(INDIRECT($Q55),"X"),"X")),"&lt;włącz podświetlanie wartości&gt;"),"—")</f>
        <v>2</v>
      </c>
      <c r="Y55" s="14">
        <f t="array" aca="1" ref="Y55" ca="1">IF(AND(H55,W55&gt;0),IF(wew!$B$3,MAX(IF((INDIRECT(ster!$D$14)&lt;&gt;"")*IFERROR(INDIRECT($Q55)&lt;&gt;"",FALSE),IFERROR(INDIRECT($Q55),"X"),"X")),"&lt;włącz podświetlanie wartości&gt;"),"—")</f>
        <v>2</v>
      </c>
      <c r="Z55" s="14">
        <f t="shared" ca="1" si="357"/>
        <v>0</v>
      </c>
      <c r="AA55" s="12">
        <f t="shared" ca="1" si="358"/>
        <v>1</v>
      </c>
      <c r="AB55" s="17">
        <f t="array" aca="1" ref="AB55" ca="1">IF(H55,IF(W55&gt;0,SUM((INDIRECT(ster!$D$14)&lt;&gt;"")*IFERROR((INDIRECT(Q55)&lt;&gt;"")*(INDIRECT(Q55)=INT(INDIRECT(Q55))),0)),0),"")</f>
        <v>1</v>
      </c>
      <c r="AC55" s="17">
        <f t="array" aca="1" ref="AC55" ca="1">IF(H55,W55-AB55,"")</f>
        <v>0</v>
      </c>
      <c r="AD55" s="17">
        <f t="shared" ca="1" si="359"/>
        <v>1</v>
      </c>
      <c r="AE55" s="17" t="b">
        <f t="shared" ca="1" si="360"/>
        <v>0</v>
      </c>
      <c r="AF55" s="17" t="str">
        <f ca="1">IF(AE55,IF($H55,ADDRESS(3,D55+2,4,,"["&amp;wew!$G$7&amp;"]"&amp;_sheetname_dataframe)&amp;":"&amp;ADDRESS(2+ster!$C$14,D55+2,4),""),"")</f>
        <v/>
      </c>
      <c r="AG55" s="17" t="str">
        <f t="shared" ca="1" si="361"/>
        <v/>
      </c>
      <c r="AH55" s="17" t="b">
        <f t="shared" ca="1" si="362"/>
        <v>0</v>
      </c>
      <c r="AI55" s="17" t="str">
        <f ca="1">IF(AH55,IF($H55,ADDRESS(3,D55+3,4,,"["&amp;wew!$G$7&amp;"]"&amp;_sheetname_dataframe)&amp;":"&amp;ADDRESS(2+ster!$C$14,D55+3,4),""),"")</f>
        <v/>
      </c>
      <c r="AJ55" s="17" t="str">
        <f t="shared" ca="1" si="363"/>
        <v/>
      </c>
      <c r="AK55" s="17" t="b">
        <f t="shared" ca="1" si="364"/>
        <v>0</v>
      </c>
      <c r="AL55" s="17" t="b">
        <f t="shared" ca="1" si="365"/>
        <v>0</v>
      </c>
      <c r="AM55" s="17" t="b">
        <f t="shared" ca="1" si="366"/>
        <v>0</v>
      </c>
      <c r="AN55" s="17">
        <f t="shared" ca="1" si="367"/>
        <v>0</v>
      </c>
      <c r="AO55" s="24" t="str">
        <f t="shared" ca="1" si="368"/>
        <v/>
      </c>
      <c r="AP55" s="24" t="str">
        <f t="shared" ca="1" si="369"/>
        <v/>
      </c>
      <c r="AQ55" s="17" t="b">
        <f t="shared" ca="1" si="370"/>
        <v>0</v>
      </c>
      <c r="AR55" s="17" t="b">
        <f t="shared" ca="1" si="371"/>
        <v>1</v>
      </c>
      <c r="AS55" s="17" t="b">
        <f t="shared" ca="1" si="372"/>
        <v>0</v>
      </c>
      <c r="AT55" s="17" t="b">
        <f t="shared" ca="1" si="373"/>
        <v>0</v>
      </c>
      <c r="AU55" s="17" t="b">
        <f t="shared" ca="1" si="374"/>
        <v>1</v>
      </c>
      <c r="AV55" s="17" t="b">
        <f t="shared" ca="1" si="375"/>
        <v>0</v>
      </c>
      <c r="AW55" s="17" t="b">
        <f t="shared" ca="1" si="376"/>
        <v>1</v>
      </c>
      <c r="AX55" s="14" t="b">
        <f t="array" aca="1" ref="AX55" ca="1">IF(H55,N55&gt;0,"")</f>
        <v>1</v>
      </c>
      <c r="AY55" s="17" t="str">
        <f t="shared" ca="1" si="377"/>
        <v>C3:C4</v>
      </c>
      <c r="AZ55" s="17" t="b">
        <f t="array" aca="1" ref="AZ55" ca="1">IF(AY55&lt;&gt;"",SUM(1*ISERROR(MATCH(INDIRECT(AY55),INDIRECT(K55),0)))=0,"")</f>
        <v>1</v>
      </c>
      <c r="BA55" s="17" t="b">
        <f t="shared" ca="1" si="378"/>
        <v>1</v>
      </c>
      <c r="BB55" s="17" t="b">
        <v>0</v>
      </c>
      <c r="BC55" s="17" t="b">
        <f t="shared" ca="1" si="379"/>
        <v>1</v>
      </c>
      <c r="BD55" s="17" t="b">
        <f t="shared" ca="1" si="380"/>
        <v>0</v>
      </c>
      <c r="BE55" s="17" t="b">
        <f t="shared" ca="1" si="381"/>
        <v>0</v>
      </c>
      <c r="BF55" s="17" t="b">
        <f t="shared" ca="1" si="382"/>
        <v>0</v>
      </c>
      <c r="BG55" s="17" t="b">
        <f t="shared" ca="1" si="383"/>
        <v>0</v>
      </c>
      <c r="BH55" s="17" t="b">
        <f t="shared" ca="1" si="384"/>
        <v>1</v>
      </c>
      <c r="BI55" s="17">
        <f t="shared" ca="1" si="385"/>
        <v>2</v>
      </c>
      <c r="BJ55" s="17" t="b">
        <f t="shared" ca="1" si="386"/>
        <v>0</v>
      </c>
      <c r="BK55" s="17" t="str">
        <f t="shared" ca="1" si="387"/>
        <v/>
      </c>
      <c r="BL55" s="17" t="str">
        <f t="shared" ca="1" si="388"/>
        <v/>
      </c>
      <c r="BM55" s="17" t="str">
        <f t="shared" ca="1" si="389"/>
        <v>F</v>
      </c>
      <c r="BN55" s="17" t="str">
        <f t="shared" ca="1" si="390"/>
        <v>F</v>
      </c>
      <c r="BO55" s="17" t="str">
        <f t="shared" ca="1" si="391"/>
        <v>D</v>
      </c>
      <c r="BP55" s="14" t="b">
        <f t="shared" ca="1" si="392"/>
        <v>1</v>
      </c>
      <c r="BQ55" s="35">
        <v>1</v>
      </c>
      <c r="BX55" s="16"/>
      <c r="BY55" s="16"/>
      <c r="BZ55" s="16"/>
      <c r="CA55" s="16"/>
      <c r="CB55" s="16"/>
      <c r="CC55" s="16"/>
      <c r="CD55" s="16"/>
      <c r="CE55" s="16"/>
      <c r="CF55" s="16"/>
      <c r="CN55" s="14">
        <f ca="1">IF(H55,IFERROR(IsVariableNameLegal(O55),0),0)</f>
        <v>0</v>
      </c>
      <c r="CO55" s="14" t="str">
        <f t="array" aca="1" ref="CO55" ca="1">IF(H55,IF(COUNTIF(INDIRECT(wew!$C$13),O55)&gt;1,TRIM(SUBSTITUTE(_xll.MCONCAT(IF((INDIRECT(wew!$C$13)=O55)*(COLUMN(INDIRECT(wew!$C$13))&lt;&gt;D55+1),-1+COLUMN(INDIRECT(wew!$C$13)),"")," "),"  "," ")),""),"")</f>
        <v/>
      </c>
      <c r="CP55" s="14" t="str">
        <f t="array" aca="1" ref="CP55" ca="1">IF(P55&lt;&gt;"",IF(LEN(P55)&gt;150,1,""),"")</f>
        <v/>
      </c>
      <c r="CQ55" s="14" t="str">
        <f t="array" aca="1" ref="CQ55" ca="1">IF(AND(H55,NOT(ster!$J$3)),IF(COUNTIF(INDIRECT(wew!$C$15),P55)&gt;1,TRIM(SUBSTITUTE(_xll.MCONCAT(IF((INDIRECT(wew!$C$15)=P55)*(COLUMN(INDIRECT(wew!$C$15))&lt;&gt;D55+1),-1+COLUMN(INDIRECT(wew!$C$15)),"")," "),"  "," ")),""),"")</f>
        <v/>
      </c>
      <c r="CR55" s="14" t="str">
        <f t="array" aca="1" ref="CR55" ca="1">IF(H55,IF(AND(W55&gt;0,AO55&lt;&gt;""),TRIM(SUBSTITUTE(_xll.MCONCAT(IFERROR(IF(ISNUMBER(INDIRECT(Q55)),IF((INDIRECT(ster!$D$14)&lt;&gt;"")*(INDIRECT(Q55)&lt;AO55),INDIRECT(ster!$D$14) &amp; ": " &amp;  SUBSTITUTE(IF( AV55,IFERROR(TEXT(INDIRECT(Q55),"rrrr-mm-dd") &amp;" (" &amp; INDIRECT(Q55) &amp;")",INDIRECT(Q55)),INDIRECT(Q55))," "," "),""),""),"")," "),"  "," ")),""),"")</f>
        <v/>
      </c>
      <c r="CS55" s="14" t="str">
        <f t="array" aca="1" ref="CS55" ca="1">IF(H55,IF(AND(W55&gt;0,AP55&lt;&gt;""),TRIM(SUBSTITUTE(_xll.MCONCAT(IFERROR(IF(ISNUMBER(INDIRECT(Q55)),IF((INDIRECT(ster!$D$14)&lt;&gt;"")*(INDIRECT(Q55)&gt;AP55),INDIRECT(ster!$D$14) &amp; ": " &amp;  SUBSTITUTE(IF( AV55,IFERROR(TEXT(INDIRECT(Q55),"rrrr-mm-dd")&amp;" (" &amp; INDIRECT(Q55) &amp;")",INDIRECT(Q55)),INDIRECT(Q55))," "," "),""),""),"")," "),"  "," ")),""),"")</f>
        <v/>
      </c>
      <c r="CT55" s="14" t="str">
        <f t="array" aca="1" ref="CT55" ca="1">IF(H55,IF(AND(N55&gt;0,AR55),TRIM(SUBSTITUTE(_xll.MCONCAT(IFERROR(IF(ISNUMBER(INDIRECT(Q55)),IF((INDIRECT(ster!$D$14)&lt;&gt;"")*(IFERROR(0*(MATCH(INDIRECT(Q55),INDIRECT(K55),0)&gt;0),1)),INDIRECT(ster!$D$14) &amp; ": " &amp;  SUBSTITUTE(IF( AV55,IFERROR(TEXT(INDIRECT(Q55),"rrrr-mm-dd")&amp;" (" &amp; INDIRECT(Q55) &amp;")",INDIRECT(Q55)),INDIRECT(Q55))," "," "),""),""),"")," "),"  "," ")),""),"")</f>
        <v/>
      </c>
      <c r="CU55" s="14" t="str">
        <f t="array" aca="1" ref="CU55" ca="1">IF(H55,IF(AND(V55&gt;0),TRIM(SUBSTITUTE(_xll.MCONCAT(IF((INDIRECT(ster!$D$14)&lt;&gt;"")*(IFERROR(0*(INDIRECT(Q55)&lt;&gt;""),1)),INDIRECT(ster!$D$14),"")," "),"  "," ")),""),"")</f>
        <v/>
      </c>
      <c r="CV55" s="14" t="str">
        <f t="array" aca="1" ref="CV55" ca="1">IF(H55,IF(AS55,
TRIM(SUBSTITUTE(_xll.MCONCAT(IF(
   (INDIRECT(ster!$D$14)&lt;&gt;"")*
   ((INDIRECT(Q55)="")+
      NOT(ISNUMBER(INDIRECT(Q55)))*
      NOT(ISERROR(MATCH(INDIRECT(Q55),INDIRECT(K55),0)))
    ),
      INDIRECT(ster!$D$14),
   "")," "),"  "," ")),
""),"")</f>
        <v/>
      </c>
      <c r="CW55" s="14" t="str">
        <f t="array" aca="1" ref="CW55" ca="1">IF(H55,IF(AND(AQ55),TRIM(SUBSTITUTE(_xll.MCONCAT(IFERROR(IF(ISNUMBER(INDIRECT(Q55)),IF((INDIRECT(ster!$D$14)&lt;&gt;"")*(INDIRECT(Q55)&lt;&gt;INT(INDIRECT(Q55))),INDIRECT(ster!$D$14) &amp; ": " &amp; INDIRECT(Q55),""),""),"")," "),"  "," ")),""),"")</f>
        <v/>
      </c>
      <c r="CX55" s="14" t="str">
        <f t="array" aca="1" ref="CX55" ca="1">IF(H55,IF(OR(AU55,AV55),TRIM(SUBSTITUTE(_xll.MCONCAT(IF((INDIRECT(ster!$D$14)&lt;&gt;"")*NOT(ISNUMBER(INDIRECT(Q55))),IF(ISERROR(MATCH(INDIRECT(Q55),INDIRECT(K55),0)),IFERROR(IF(INDIRECT(Q55)&lt;&gt;"",INDIRECT(ster!$D$14) &amp; ": " &amp; SUBSTITUTE(INDIRECT(Q55)," "," "),""),""),""),"")," "),"  "," ")),""),"")</f>
        <v/>
      </c>
      <c r="CY55" s="14" t="str">
        <f t="array" aca="1" ref="CY55" ca="1">IF(H55,IF(AE55,TRIM(SUBSTITUTE(_xll.MCONCAT(IF((INDIRECT(ster!$D$14)&lt;&gt;"")*IFERROR(NOT(INDIRECT(AF55)),FALSE),IF(ISERROR(MATCH(INDIRECT(Q55),INDIRECT(K55),0)),IFERROR(IF(INDIRECT(Q55)&lt;&gt;"",INDIRECT(ster!$D$14)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CZ55" s="14" t="str">
        <f t="array" aca="1" ref="CZ55" ca="1">IF(H55,IF(AH55,TRIM(SUBSTITUTE(_xll.MCONCAT(IF((INDIRECT(ster!$D$14)&lt;&gt;"")*IFERROR(NOT(INDIRECT(AI55)),FALSE),IF(ISERROR(MATCH(INDIRECT(Q55),INDIRECT(K55),0)),IFERROR(IF(INDIRECT(Q55)&lt;&gt;"",INDIRECT(ster!$D$14)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DC55" s="14" t="str">
        <f ca="1">SUBSTITUTE(SUBSTITUTE(SUBSTITUTE(SUBSTITUTE(_xll.MCONCAT(DG55:DS55,"■"),"■■","■"),"■■","■"),"■■","■"),"■■","■")</f>
        <v>■</v>
      </c>
      <c r="DD55" s="14" t="str">
        <f t="shared" ca="1" si="393"/>
        <v/>
      </c>
      <c r="DE55" s="14" t="str">
        <f t="shared" ca="1" si="394"/>
        <v/>
      </c>
      <c r="DF55" s="14" t="str">
        <f t="shared" ca="1" si="395"/>
        <v/>
      </c>
      <c r="DG55" s="14" t="str">
        <f t="shared" ca="1" si="396"/>
        <v/>
      </c>
      <c r="DH55" s="14" t="str">
        <f t="shared" ca="1" si="397"/>
        <v/>
      </c>
      <c r="DI55" s="14" t="str">
        <f t="shared" ca="1" si="398"/>
        <v/>
      </c>
      <c r="DJ55" s="14" t="str">
        <f t="shared" ca="1" si="399"/>
        <v/>
      </c>
      <c r="DK55" s="14" t="str">
        <f t="shared" ca="1" si="400"/>
        <v/>
      </c>
      <c r="DL55" s="14" t="str">
        <f t="shared" ca="1" si="63"/>
        <v/>
      </c>
      <c r="DM55" s="14" t="str">
        <f t="shared" ca="1" si="401"/>
        <v/>
      </c>
      <c r="DN55" s="14" t="str">
        <f t="array" aca="1" ref="DN55" ca="1">IF(CU55&lt;&gt;"","There are errors in the entered values in the following cases: " &amp;SUBSTITUTE(CU55," ",", "),"")</f>
        <v/>
      </c>
      <c r="DO55" s="14" t="str">
        <f t="shared" ca="1" si="402"/>
        <v/>
      </c>
      <c r="DP55" s="14" t="str">
        <f t="shared" ca="1" si="403"/>
        <v/>
      </c>
      <c r="DQ55" s="14" t="str">
        <f t="shared" ca="1" si="404"/>
        <v/>
      </c>
      <c r="DR55" s="14" t="str">
        <f t="shared" ca="1" si="405"/>
        <v/>
      </c>
      <c r="DS55" s="14" t="str">
        <f t="shared" ca="1" si="406"/>
        <v/>
      </c>
      <c r="DZ55" s="14" t="b">
        <f t="shared" ca="1" si="407"/>
        <v>0</v>
      </c>
      <c r="EA55" s="14" t="str">
        <f t="shared" ca="1" si="408"/>
        <v>Brisk jaw jerk (UMN) (q_24c)</v>
      </c>
      <c r="EB55" s="14" t="str">
        <f t="shared" ca="1" si="409"/>
        <v xml:space="preserve">Values must be limited to predefinied list. </v>
      </c>
      <c r="EC55" s="14" t="str">
        <f t="shared" ca="1" si="410"/>
        <v xml:space="preserve">Brisk jaw jerk (UMN) (q_24c): Values must be limited to predefinied list. </v>
      </c>
      <c r="ED55" s="14" t="str">
        <f t="shared" ca="1" si="411"/>
        <v/>
      </c>
      <c r="EE55" s="14" t="str">
        <f t="shared" ca="1" si="412"/>
        <v>Values must be limited to predefinied list</v>
      </c>
      <c r="EF55" s="14" t="str">
        <f t="shared" ca="1" si="413"/>
        <v/>
      </c>
      <c r="EG55" s="14" t="str">
        <f t="shared" ca="1" si="414"/>
        <v/>
      </c>
      <c r="EM55" s="14" t="b">
        <f t="shared" ca="1" si="415"/>
        <v>1</v>
      </c>
      <c r="EN55" s="14">
        <f t="shared" ca="1" si="416"/>
        <v>42</v>
      </c>
      <c r="EO55" s="14" t="str">
        <f t="shared" ca="1" si="417"/>
        <v>q_24c</v>
      </c>
      <c r="EP55" s="14" t="str">
        <f t="shared" ca="1" si="418"/>
        <v xml:space="preserve">Brisk jaw jerk (UMN) (q_24c): Values must be limited to predefinied list. </v>
      </c>
      <c r="EQ55" s="14" t="str">
        <f t="shared" ca="1" si="419"/>
        <v/>
      </c>
    </row>
    <row r="56" spans="2:147" s="14" customFormat="1">
      <c r="B56" s="14" t="str">
        <f t="shared" ca="1" si="346"/>
        <v/>
      </c>
      <c r="C56" s="14">
        <f t="shared" ca="1" si="347"/>
        <v>43</v>
      </c>
      <c r="D56" s="14">
        <f t="shared" si="348"/>
        <v>54</v>
      </c>
      <c r="E56" s="14" t="str">
        <f t="shared" ca="1" si="349"/>
        <v>D</v>
      </c>
      <c r="F56" s="14" t="str">
        <f t="shared" ca="1" si="350"/>
        <v>q_25a</v>
      </c>
      <c r="G56" s="14" t="str">
        <f t="shared" ca="1" si="351"/>
        <v>Tongue atrophy (LMN)</v>
      </c>
      <c r="H56" s="14" t="b">
        <f t="shared" ca="1" si="352"/>
        <v>1</v>
      </c>
      <c r="I56" s="14" t="str">
        <f ca="1">IF($H56,ADDRESS(3,(D56+1)*2-1,4,,"["&amp;wew!$G$7&amp;"]"&amp;_sheetname_labels)&amp;":"&amp;ADDRESS(2+ster!$B$20,(D56+1)*2-1,4),"")</f>
        <v>[DBTemplate.xlsm]labels!DE3:DE61</v>
      </c>
      <c r="J56" s="14">
        <f t="array" aca="1" ref="J56" ca="1">IF(H56,MAX(0,MAX(IF(INDIRECT(I56)&lt;&gt;"",ROW(INDIRECT(I56)),""))-2),"")</f>
        <v>2</v>
      </c>
      <c r="K56" s="14" t="str">
        <f ca="1">IF($H56,IF($J56&gt;0,ADDRESS(3,(D56+1)*2-1,4,,"["&amp;wew!$G$7&amp;"]"&amp;_sheetname_labels)&amp;":"&amp;ADDRESS(2+J56,(D56+1)*2-1,4),""),"")</f>
        <v>[DBTemplate.xlsm]labels!DE3:DE4</v>
      </c>
      <c r="L56" s="14" t="str">
        <f ca="1">IF($H56,IF($J56&gt;0,ADDRESS(3,(D56+1)*2,4,,"["&amp;wew!$G$7&amp;"]"&amp;_sheetname_labels)&amp;":"&amp;ADDRESS(2+J56,(D56+1)*2,4),""),"")</f>
        <v>[DBTemplate.xlsm]labels!DF3:DF4</v>
      </c>
      <c r="M56" s="14">
        <f t="shared" ca="1" si="353"/>
        <v>0</v>
      </c>
      <c r="N56" s="14">
        <f t="shared" ca="1" si="354"/>
        <v>2</v>
      </c>
      <c r="O56" s="14" t="str">
        <f t="shared" ca="1" si="355"/>
        <v>q_25a</v>
      </c>
      <c r="P56" s="14" t="str">
        <f t="shared" ca="1" si="356"/>
        <v>Tongue atrophy (LMN)</v>
      </c>
      <c r="Q56" s="14" t="str">
        <f ca="1">IF($BP56,ADDRESS(3,D56+1,4,,"["&amp;wew!$G$7&amp;"]"&amp;_sheetname_dataframe)&amp;":"&amp;ADDRESS(2+ster!$C$14,D56+1,4),"")</f>
        <v>[DBTemplate.xlsm]data_frame!BC3:BC3</v>
      </c>
      <c r="R56" s="14" t="str">
        <f>IF($BP56,IF(MID(_xll.FORMULATEXT(INDEX(INDIRECT(Q56),1)),1,1)="=", _xll.FORMULATEXT(INDEX(INDIRECT(Q56),1),2,TRUE),""),"")</f>
        <v/>
      </c>
      <c r="S56" s="14">
        <f t="array" aca="1" ref="S56" ca="1">IF(H56,SUM(IF((IFERROR(INDIRECT(Q56)&lt;&gt;"",FALSE))*(INDIRECT(ster!$D$14)&lt;&gt;""),1,0)),"")</f>
        <v>1</v>
      </c>
      <c r="T56" s="14">
        <f t="array" aca="1" ref="T56" ca="1">IF(H56,IF(M56&gt;0,SUM(IFERROR(1*(MATCH(INDIRECT(Q56),INDIRECT(K56),0)&gt;0),0)*(INDIRECT(ster!$D$14)&lt;&gt;"")*NOT(ISNUMBER(INDIRECT(Q56)))),0),"")</f>
        <v>0</v>
      </c>
      <c r="U56" s="14">
        <f t="array" aca="1" ref="U56" ca="1">IF(H56,SUM((IFERROR(INDIRECT(Q56)="",FALSE))*(INDIRECT(ster!$D$14)&lt;&gt;"")),"")</f>
        <v>0</v>
      </c>
      <c r="V56" s="14">
        <f t="array" aca="1" ref="V56" ca="1">IF(H56,SUM((IFERROR(INDIRECT(Q56)="#ąś",TRUE))*(INDIRECT(ster!$D$14)&lt;&gt;"")),"")</f>
        <v>0</v>
      </c>
      <c r="W56" s="14">
        <f t="array" aca="1" ref="W56" ca="1">IF(H56,SUM(ISNUMBER(INDIRECT(Q56))*(INDIRECT(ster!$D$14)&lt;&gt;"")),"")</f>
        <v>1</v>
      </c>
      <c r="X56" s="14">
        <f t="array" aca="1" ref="X56" ca="1">IF(AND(H56,W56&gt;0),IF(wew!$B$3,MIN(IF((INDIRECT(ster!$D$14)&lt;&gt;"")*IFERROR(INDIRECT($Q56)&lt;&gt;"",FALSE),IFERROR(INDIRECT($Q56),"X"),"X")),"&lt;włącz podświetlanie wartości&gt;"),"—")</f>
        <v>2</v>
      </c>
      <c r="Y56" s="14">
        <f t="array" aca="1" ref="Y56" ca="1">IF(AND(H56,W56&gt;0),IF(wew!$B$3,MAX(IF((INDIRECT(ster!$D$14)&lt;&gt;"")*IFERROR(INDIRECT($Q56)&lt;&gt;"",FALSE),IFERROR(INDIRECT($Q56),"X"),"X")),"&lt;włącz podświetlanie wartości&gt;"),"—")</f>
        <v>2</v>
      </c>
      <c r="Z56" s="14">
        <f t="shared" ca="1" si="357"/>
        <v>0</v>
      </c>
      <c r="AA56" s="12">
        <f t="shared" ca="1" si="358"/>
        <v>1</v>
      </c>
      <c r="AB56" s="17">
        <f t="array" aca="1" ref="AB56" ca="1">IF(H56,IF(W56&gt;0,SUM((INDIRECT(ster!$D$14)&lt;&gt;"")*IFERROR((INDIRECT(Q56)&lt;&gt;"")*(INDIRECT(Q56)=INT(INDIRECT(Q56))),0)),0),"")</f>
        <v>1</v>
      </c>
      <c r="AC56" s="17">
        <f t="array" aca="1" ref="AC56" ca="1">IF(H56,W56-AB56,"")</f>
        <v>0</v>
      </c>
      <c r="AD56" s="17">
        <f t="shared" ca="1" si="359"/>
        <v>1</v>
      </c>
      <c r="AE56" s="17" t="b">
        <f t="shared" ca="1" si="360"/>
        <v>0</v>
      </c>
      <c r="AF56" s="17" t="str">
        <f ca="1">IF(AE56,IF($H56,ADDRESS(3,D56+2,4,,"["&amp;wew!$G$7&amp;"]"&amp;_sheetname_dataframe)&amp;":"&amp;ADDRESS(2+ster!$C$14,D56+2,4),""),"")</f>
        <v/>
      </c>
      <c r="AG56" s="17" t="str">
        <f t="shared" ca="1" si="361"/>
        <v/>
      </c>
      <c r="AH56" s="17" t="b">
        <f t="shared" ca="1" si="362"/>
        <v>0</v>
      </c>
      <c r="AI56" s="17" t="str">
        <f ca="1">IF(AH56,IF($H56,ADDRESS(3,D56+3,4,,"["&amp;wew!$G$7&amp;"]"&amp;_sheetname_dataframe)&amp;":"&amp;ADDRESS(2+ster!$C$14,D56+3,4),""),"")</f>
        <v/>
      </c>
      <c r="AJ56" s="17" t="str">
        <f t="shared" ca="1" si="363"/>
        <v/>
      </c>
      <c r="AK56" s="17" t="b">
        <f t="shared" ca="1" si="364"/>
        <v>0</v>
      </c>
      <c r="AL56" s="17" t="b">
        <f t="shared" ca="1" si="365"/>
        <v>0</v>
      </c>
      <c r="AM56" s="17" t="b">
        <f t="shared" ca="1" si="366"/>
        <v>0</v>
      </c>
      <c r="AN56" s="17">
        <f t="shared" ca="1" si="367"/>
        <v>0</v>
      </c>
      <c r="AO56" s="24" t="str">
        <f t="shared" ca="1" si="368"/>
        <v/>
      </c>
      <c r="AP56" s="24" t="str">
        <f t="shared" ca="1" si="369"/>
        <v/>
      </c>
      <c r="AQ56" s="17" t="b">
        <f t="shared" ca="1" si="370"/>
        <v>0</v>
      </c>
      <c r="AR56" s="17" t="b">
        <f t="shared" ca="1" si="371"/>
        <v>1</v>
      </c>
      <c r="AS56" s="17" t="b">
        <f t="shared" ca="1" si="372"/>
        <v>0</v>
      </c>
      <c r="AT56" s="17" t="b">
        <f t="shared" ca="1" si="373"/>
        <v>0</v>
      </c>
      <c r="AU56" s="17" t="b">
        <f t="shared" ca="1" si="374"/>
        <v>1</v>
      </c>
      <c r="AV56" s="17" t="b">
        <f t="shared" ca="1" si="375"/>
        <v>0</v>
      </c>
      <c r="AW56" s="17" t="b">
        <f t="shared" ca="1" si="376"/>
        <v>1</v>
      </c>
      <c r="AX56" s="14" t="b">
        <f t="array" aca="1" ref="AX56" ca="1">IF(H56,N56&gt;0,"")</f>
        <v>1</v>
      </c>
      <c r="AY56" s="17" t="str">
        <f t="shared" ca="1" si="377"/>
        <v>C3:C4</v>
      </c>
      <c r="AZ56" s="17" t="b">
        <f t="array" aca="1" ref="AZ56" ca="1">IF(AY56&lt;&gt;"",SUM(1*ISERROR(MATCH(INDIRECT(AY56),INDIRECT(K56),0)))=0,"")</f>
        <v>1</v>
      </c>
      <c r="BA56" s="17" t="b">
        <f t="shared" ca="1" si="378"/>
        <v>1</v>
      </c>
      <c r="BB56" s="17" t="b">
        <v>0</v>
      </c>
      <c r="BC56" s="17" t="b">
        <f t="shared" ca="1" si="379"/>
        <v>1</v>
      </c>
      <c r="BD56" s="17" t="b">
        <f t="shared" ca="1" si="380"/>
        <v>0</v>
      </c>
      <c r="BE56" s="17" t="b">
        <f t="shared" ca="1" si="381"/>
        <v>0</v>
      </c>
      <c r="BF56" s="17" t="b">
        <f t="shared" ca="1" si="382"/>
        <v>0</v>
      </c>
      <c r="BG56" s="17" t="b">
        <f t="shared" ca="1" si="383"/>
        <v>0</v>
      </c>
      <c r="BH56" s="17" t="b">
        <f t="shared" ca="1" si="384"/>
        <v>1</v>
      </c>
      <c r="BI56" s="17">
        <f t="shared" ca="1" si="385"/>
        <v>2</v>
      </c>
      <c r="BJ56" s="17" t="b">
        <f t="shared" ca="1" si="386"/>
        <v>0</v>
      </c>
      <c r="BK56" s="17" t="str">
        <f t="shared" ca="1" si="387"/>
        <v/>
      </c>
      <c r="BL56" s="17" t="str">
        <f t="shared" ca="1" si="388"/>
        <v/>
      </c>
      <c r="BM56" s="17" t="str">
        <f t="shared" ca="1" si="389"/>
        <v>F</v>
      </c>
      <c r="BN56" s="17" t="str">
        <f t="shared" ca="1" si="390"/>
        <v>F</v>
      </c>
      <c r="BO56" s="17" t="str">
        <f t="shared" ca="1" si="391"/>
        <v>D</v>
      </c>
      <c r="BP56" s="14" t="b">
        <f t="shared" ca="1" si="392"/>
        <v>1</v>
      </c>
      <c r="BQ56" s="35">
        <v>1</v>
      </c>
      <c r="BX56" s="16"/>
      <c r="BY56" s="16"/>
      <c r="BZ56" s="16"/>
      <c r="CA56" s="16"/>
      <c r="CB56" s="16"/>
      <c r="CC56" s="16"/>
      <c r="CD56" s="16"/>
      <c r="CE56" s="16"/>
      <c r="CF56" s="16"/>
      <c r="CN56" s="14">
        <f ca="1">IF(H56,IFERROR(IsVariableNameLegal(O56),0),0)</f>
        <v>0</v>
      </c>
      <c r="CO56" s="14" t="str">
        <f t="array" aca="1" ref="CO56" ca="1">IF(H56,IF(COUNTIF(INDIRECT(wew!$C$13),O56)&gt;1,TRIM(SUBSTITUTE(_xll.MCONCAT(IF((INDIRECT(wew!$C$13)=O56)*(COLUMN(INDIRECT(wew!$C$13))&lt;&gt;D56+1),-1+COLUMN(INDIRECT(wew!$C$13)),"")," "),"  "," ")),""),"")</f>
        <v/>
      </c>
      <c r="CP56" s="14" t="str">
        <f t="array" aca="1" ref="CP56" ca="1">IF(P56&lt;&gt;"",IF(LEN(P56)&gt;150,1,""),"")</f>
        <v/>
      </c>
      <c r="CQ56" s="14" t="str">
        <f t="array" aca="1" ref="CQ56" ca="1">IF(AND(H56,NOT(ster!$J$3)),IF(COUNTIF(INDIRECT(wew!$C$15),P56)&gt;1,TRIM(SUBSTITUTE(_xll.MCONCAT(IF((INDIRECT(wew!$C$15)=P56)*(COLUMN(INDIRECT(wew!$C$15))&lt;&gt;D56+1),-1+COLUMN(INDIRECT(wew!$C$15)),"")," "),"  "," ")),""),"")</f>
        <v/>
      </c>
      <c r="CR56" s="14" t="str">
        <f t="array" aca="1" ref="CR56" ca="1">IF(H56,IF(AND(W56&gt;0,AO56&lt;&gt;""),TRIM(SUBSTITUTE(_xll.MCONCAT(IFERROR(IF(ISNUMBER(INDIRECT(Q56)),IF((INDIRECT(ster!$D$14)&lt;&gt;"")*(INDIRECT(Q56)&lt;AO56),INDIRECT(ster!$D$14) &amp; ": " &amp;  SUBSTITUTE(IF( AV56,IFERROR(TEXT(INDIRECT(Q56),"rrrr-mm-dd") &amp;" (" &amp; INDIRECT(Q56) &amp;")",INDIRECT(Q56)),INDIRECT(Q56))," "," "),""),""),"")," "),"  "," ")),""),"")</f>
        <v/>
      </c>
      <c r="CS56" s="14" t="str">
        <f t="array" aca="1" ref="CS56" ca="1">IF(H56,IF(AND(W56&gt;0,AP56&lt;&gt;""),TRIM(SUBSTITUTE(_xll.MCONCAT(IFERROR(IF(ISNUMBER(INDIRECT(Q56)),IF((INDIRECT(ster!$D$14)&lt;&gt;"")*(INDIRECT(Q56)&gt;AP56),INDIRECT(ster!$D$14) &amp; ": " &amp;  SUBSTITUTE(IF( AV56,IFERROR(TEXT(INDIRECT(Q56),"rrrr-mm-dd")&amp;" (" &amp; INDIRECT(Q56) &amp;")",INDIRECT(Q56)),INDIRECT(Q56))," "," "),""),""),"")," "),"  "," ")),""),"")</f>
        <v/>
      </c>
      <c r="CT56" s="14" t="str">
        <f t="array" aca="1" ref="CT56" ca="1">IF(H56,IF(AND(N56&gt;0,AR56),TRIM(SUBSTITUTE(_xll.MCONCAT(IFERROR(IF(ISNUMBER(INDIRECT(Q56)),IF((INDIRECT(ster!$D$14)&lt;&gt;"")*(IFERROR(0*(MATCH(INDIRECT(Q56),INDIRECT(K56),0)&gt;0),1)),INDIRECT(ster!$D$14) &amp; ": " &amp;  SUBSTITUTE(IF( AV56,IFERROR(TEXT(INDIRECT(Q56),"rrrr-mm-dd")&amp;" (" &amp; INDIRECT(Q56) &amp;")",INDIRECT(Q56)),INDIRECT(Q56))," "," "),""),""),"")," "),"  "," ")),""),"")</f>
        <v/>
      </c>
      <c r="CU56" s="14" t="str">
        <f t="array" aca="1" ref="CU56" ca="1">IF(H56,IF(AND(V56&gt;0),TRIM(SUBSTITUTE(_xll.MCONCAT(IF((INDIRECT(ster!$D$14)&lt;&gt;"")*(IFERROR(0*(INDIRECT(Q56)&lt;&gt;""),1)),INDIRECT(ster!$D$14),"")," "),"  "," ")),""),"")</f>
        <v/>
      </c>
      <c r="CV56" s="14" t="str">
        <f t="array" aca="1" ref="CV56" ca="1">IF(H56,IF(AS56,
TRIM(SUBSTITUTE(_xll.MCONCAT(IF(
   (INDIRECT(ster!$D$14)&lt;&gt;"")*
   ((INDIRECT(Q56)="")+
      NOT(ISNUMBER(INDIRECT(Q56)))*
      NOT(ISERROR(MATCH(INDIRECT(Q56),INDIRECT(K56),0)))
    ),
      INDIRECT(ster!$D$14),
   "")," "),"  "," ")),
""),"")</f>
        <v/>
      </c>
      <c r="CW56" s="14" t="str">
        <f t="array" aca="1" ref="CW56" ca="1">IF(H56,IF(AND(AQ56),TRIM(SUBSTITUTE(_xll.MCONCAT(IFERROR(IF(ISNUMBER(INDIRECT(Q56)),IF((INDIRECT(ster!$D$14)&lt;&gt;"")*(INDIRECT(Q56)&lt;&gt;INT(INDIRECT(Q56))),INDIRECT(ster!$D$14) &amp; ": " &amp; INDIRECT(Q56),""),""),"")," "),"  "," ")),""),"")</f>
        <v/>
      </c>
      <c r="CX56" s="14" t="str">
        <f t="array" aca="1" ref="CX56" ca="1">IF(H56,IF(OR(AU56,AV56),TRIM(SUBSTITUTE(_xll.MCONCAT(IF((INDIRECT(ster!$D$14)&lt;&gt;"")*NOT(ISNUMBER(INDIRECT(Q56))),IF(ISERROR(MATCH(INDIRECT(Q56),INDIRECT(K56),0)),IFERROR(IF(INDIRECT(Q56)&lt;&gt;"",INDIRECT(ster!$D$14) &amp; ": " &amp; SUBSTITUTE(INDIRECT(Q56)," "," "),""),""),""),"")," "),"  "," ")),""),"")</f>
        <v/>
      </c>
      <c r="CY56" s="14" t="str">
        <f t="array" aca="1" ref="CY56" ca="1">IF(H56,IF(AE56,TRIM(SUBSTITUTE(_xll.MCONCAT(IF((INDIRECT(ster!$D$14)&lt;&gt;"")*IFERROR(NOT(INDIRECT(AF56)),FALSE),IF(ISERROR(MATCH(INDIRECT(Q56),INDIRECT(K56),0)),IFERROR(IF(INDIRECT(Q56)&lt;&gt;"",INDIRECT(ster!$D$14)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CZ56" s="14" t="str">
        <f t="array" aca="1" ref="CZ56" ca="1">IF(H56,IF(AH56,TRIM(SUBSTITUTE(_xll.MCONCAT(IF((INDIRECT(ster!$D$14)&lt;&gt;"")*IFERROR(NOT(INDIRECT(AI56)),FALSE),IF(ISERROR(MATCH(INDIRECT(Q56),INDIRECT(K56),0)),IFERROR(IF(INDIRECT(Q56)&lt;&gt;"",INDIRECT(ster!$D$14)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DC56" s="14" t="str">
        <f ca="1">SUBSTITUTE(SUBSTITUTE(SUBSTITUTE(SUBSTITUTE(_xll.MCONCAT(DG56:DS56,"■"),"■■","■"),"■■","■"),"■■","■"),"■■","■")</f>
        <v>■</v>
      </c>
      <c r="DD56" s="14" t="str">
        <f t="shared" ca="1" si="393"/>
        <v/>
      </c>
      <c r="DE56" s="14" t="str">
        <f t="shared" ca="1" si="394"/>
        <v/>
      </c>
      <c r="DF56" s="14" t="str">
        <f t="shared" ca="1" si="395"/>
        <v/>
      </c>
      <c r="DG56" s="14" t="str">
        <f t="shared" ca="1" si="396"/>
        <v/>
      </c>
      <c r="DH56" s="14" t="str">
        <f t="shared" ca="1" si="397"/>
        <v/>
      </c>
      <c r="DI56" s="14" t="str">
        <f t="shared" ca="1" si="398"/>
        <v/>
      </c>
      <c r="DJ56" s="14" t="str">
        <f t="shared" ca="1" si="399"/>
        <v/>
      </c>
      <c r="DK56" s="14" t="str">
        <f t="shared" ca="1" si="400"/>
        <v/>
      </c>
      <c r="DL56" s="14" t="str">
        <f t="shared" ca="1" si="63"/>
        <v/>
      </c>
      <c r="DM56" s="14" t="str">
        <f t="shared" ca="1" si="401"/>
        <v/>
      </c>
      <c r="DN56" s="14" t="str">
        <f t="array" aca="1" ref="DN56" ca="1">IF(CU56&lt;&gt;"","There are errors in the entered values in the following cases: " &amp;SUBSTITUTE(CU56," ",", "),"")</f>
        <v/>
      </c>
      <c r="DO56" s="14" t="str">
        <f t="shared" ca="1" si="402"/>
        <v/>
      </c>
      <c r="DP56" s="14" t="str">
        <f t="shared" ca="1" si="403"/>
        <v/>
      </c>
      <c r="DQ56" s="14" t="str">
        <f t="shared" ca="1" si="404"/>
        <v/>
      </c>
      <c r="DR56" s="14" t="str">
        <f t="shared" ca="1" si="405"/>
        <v/>
      </c>
      <c r="DS56" s="14" t="str">
        <f t="shared" ca="1" si="406"/>
        <v/>
      </c>
      <c r="DZ56" s="14" t="b">
        <f t="shared" ca="1" si="407"/>
        <v>0</v>
      </c>
      <c r="EA56" s="14" t="str">
        <f t="shared" ca="1" si="408"/>
        <v>Tongue atrophy (LMN) (q_25a)</v>
      </c>
      <c r="EB56" s="14" t="str">
        <f t="shared" ca="1" si="409"/>
        <v xml:space="preserve">Values must be limited to predefinied list. </v>
      </c>
      <c r="EC56" s="14" t="str">
        <f t="shared" ca="1" si="410"/>
        <v xml:space="preserve">Tongue atrophy (LMN) (q_25a): Values must be limited to predefinied list. </v>
      </c>
      <c r="ED56" s="14" t="str">
        <f t="shared" ca="1" si="411"/>
        <v/>
      </c>
      <c r="EE56" s="14" t="str">
        <f t="shared" ca="1" si="412"/>
        <v>Values must be limited to predefinied list</v>
      </c>
      <c r="EF56" s="14" t="str">
        <f t="shared" ca="1" si="413"/>
        <v/>
      </c>
      <c r="EG56" s="14" t="str">
        <f t="shared" ca="1" si="414"/>
        <v/>
      </c>
      <c r="EM56" s="14" t="b">
        <f t="shared" ca="1" si="415"/>
        <v>1</v>
      </c>
      <c r="EN56" s="14">
        <f t="shared" ca="1" si="416"/>
        <v>43</v>
      </c>
      <c r="EO56" s="14" t="str">
        <f t="shared" ca="1" si="417"/>
        <v>q_25a</v>
      </c>
      <c r="EP56" s="14" t="str">
        <f t="shared" ca="1" si="418"/>
        <v xml:space="preserve">Tongue atrophy (LMN) (q_25a): Values must be limited to predefinied list. </v>
      </c>
      <c r="EQ56" s="14" t="str">
        <f t="shared" ca="1" si="419"/>
        <v/>
      </c>
    </row>
    <row r="57" spans="2:147" s="14" customFormat="1">
      <c r="B57" s="14" t="str">
        <f t="shared" ca="1" si="346"/>
        <v/>
      </c>
      <c r="C57" s="14">
        <f t="shared" ca="1" si="347"/>
        <v>44</v>
      </c>
      <c r="D57" s="14">
        <f t="shared" si="348"/>
        <v>55</v>
      </c>
      <c r="E57" s="14" t="str">
        <f t="shared" ca="1" si="349"/>
        <v>D</v>
      </c>
      <c r="F57" s="14" t="str">
        <f t="shared" ca="1" si="350"/>
        <v>q_25b</v>
      </c>
      <c r="G57" s="14" t="str">
        <f t="shared" ca="1" si="351"/>
        <v>Tongue fasciculations (LMN)</v>
      </c>
      <c r="H57" s="14" t="b">
        <f t="shared" ca="1" si="352"/>
        <v>1</v>
      </c>
      <c r="I57" s="14" t="str">
        <f ca="1">IF($H57,ADDRESS(3,(D57+1)*2-1,4,,"["&amp;wew!$G$7&amp;"]"&amp;_sheetname_labels)&amp;":"&amp;ADDRESS(2+ster!$B$20,(D57+1)*2-1,4),"")</f>
        <v>[DBTemplate.xlsm]labels!DG3:DG61</v>
      </c>
      <c r="J57" s="14">
        <f t="array" aca="1" ref="J57" ca="1">IF(H57,MAX(0,MAX(IF(INDIRECT(I57)&lt;&gt;"",ROW(INDIRECT(I57)),""))-2),"")</f>
        <v>2</v>
      </c>
      <c r="K57" s="14" t="str">
        <f ca="1">IF($H57,IF($J57&gt;0,ADDRESS(3,(D57+1)*2-1,4,,"["&amp;wew!$G$7&amp;"]"&amp;_sheetname_labels)&amp;":"&amp;ADDRESS(2+J57,(D57+1)*2-1,4),""),"")</f>
        <v>[DBTemplate.xlsm]labels!DG3:DG4</v>
      </c>
      <c r="L57" s="14" t="str">
        <f ca="1">IF($H57,IF($J57&gt;0,ADDRESS(3,(D57+1)*2,4,,"["&amp;wew!$G$7&amp;"]"&amp;_sheetname_labels)&amp;":"&amp;ADDRESS(2+J57,(D57+1)*2,4),""),"")</f>
        <v>[DBTemplate.xlsm]labels!DH3:DH4</v>
      </c>
      <c r="M57" s="14">
        <f t="shared" ca="1" si="353"/>
        <v>0</v>
      </c>
      <c r="N57" s="14">
        <f t="shared" ca="1" si="354"/>
        <v>2</v>
      </c>
      <c r="O57" s="14" t="str">
        <f t="shared" ca="1" si="355"/>
        <v>q_25b</v>
      </c>
      <c r="P57" s="14" t="str">
        <f t="shared" ca="1" si="356"/>
        <v>Tongue fasciculations (LMN)</v>
      </c>
      <c r="Q57" s="14" t="str">
        <f ca="1">IF($BP57,ADDRESS(3,D57+1,4,,"["&amp;wew!$G$7&amp;"]"&amp;_sheetname_dataframe)&amp;":"&amp;ADDRESS(2+ster!$C$14,D57+1,4),"")</f>
        <v>[DBTemplate.xlsm]data_frame!BD3:BD3</v>
      </c>
      <c r="R57" s="14" t="str">
        <f>IF($BP57,IF(MID(_xll.FORMULATEXT(INDEX(INDIRECT(Q57),1)),1,1)="=", _xll.FORMULATEXT(INDEX(INDIRECT(Q57),1),2,TRUE),""),"")</f>
        <v/>
      </c>
      <c r="S57" s="14">
        <f t="array" aca="1" ref="S57" ca="1">IF(H57,SUM(IF((IFERROR(INDIRECT(Q57)&lt;&gt;"",FALSE))*(INDIRECT(ster!$D$14)&lt;&gt;""),1,0)),"")</f>
        <v>1</v>
      </c>
      <c r="T57" s="14">
        <f t="array" aca="1" ref="T57" ca="1">IF(H57,IF(M57&gt;0,SUM(IFERROR(1*(MATCH(INDIRECT(Q57),INDIRECT(K57),0)&gt;0),0)*(INDIRECT(ster!$D$14)&lt;&gt;"")*NOT(ISNUMBER(INDIRECT(Q57)))),0),"")</f>
        <v>0</v>
      </c>
      <c r="U57" s="14">
        <f t="array" aca="1" ref="U57" ca="1">IF(H57,SUM((IFERROR(INDIRECT(Q57)="",FALSE))*(INDIRECT(ster!$D$14)&lt;&gt;"")),"")</f>
        <v>0</v>
      </c>
      <c r="V57" s="14">
        <f t="array" aca="1" ref="V57" ca="1">IF(H57,SUM((IFERROR(INDIRECT(Q57)="#ąś",TRUE))*(INDIRECT(ster!$D$14)&lt;&gt;"")),"")</f>
        <v>0</v>
      </c>
      <c r="W57" s="14">
        <f t="array" aca="1" ref="W57" ca="1">IF(H57,SUM(ISNUMBER(INDIRECT(Q57))*(INDIRECT(ster!$D$14)&lt;&gt;"")),"")</f>
        <v>1</v>
      </c>
      <c r="X57" s="14">
        <f t="array" aca="1" ref="X57" ca="1">IF(AND(H57,W57&gt;0),IF(wew!$B$3,MIN(IF((INDIRECT(ster!$D$14)&lt;&gt;"")*IFERROR(INDIRECT($Q57)&lt;&gt;"",FALSE),IFERROR(INDIRECT($Q57),"X"),"X")),"&lt;włącz podświetlanie wartości&gt;"),"—")</f>
        <v>2</v>
      </c>
      <c r="Y57" s="14">
        <f t="array" aca="1" ref="Y57" ca="1">IF(AND(H57,W57&gt;0),IF(wew!$B$3,MAX(IF((INDIRECT(ster!$D$14)&lt;&gt;"")*IFERROR(INDIRECT($Q57)&lt;&gt;"",FALSE),IFERROR(INDIRECT($Q57),"X"),"X")),"&lt;włącz podświetlanie wartości&gt;"),"—")</f>
        <v>2</v>
      </c>
      <c r="Z57" s="14">
        <f t="shared" ca="1" si="357"/>
        <v>0</v>
      </c>
      <c r="AA57" s="12">
        <f t="shared" ca="1" si="358"/>
        <v>1</v>
      </c>
      <c r="AB57" s="17">
        <f t="array" aca="1" ref="AB57" ca="1">IF(H57,IF(W57&gt;0,SUM((INDIRECT(ster!$D$14)&lt;&gt;"")*IFERROR((INDIRECT(Q57)&lt;&gt;"")*(INDIRECT(Q57)=INT(INDIRECT(Q57))),0)),0),"")</f>
        <v>1</v>
      </c>
      <c r="AC57" s="17">
        <f t="array" aca="1" ref="AC57" ca="1">IF(H57,W57-AB57,"")</f>
        <v>0</v>
      </c>
      <c r="AD57" s="17">
        <f t="shared" ca="1" si="359"/>
        <v>1</v>
      </c>
      <c r="AE57" s="17" t="b">
        <f t="shared" ca="1" si="360"/>
        <v>0</v>
      </c>
      <c r="AF57" s="17" t="str">
        <f ca="1">IF(AE57,IF($H57,ADDRESS(3,D57+2,4,,"["&amp;wew!$G$7&amp;"]"&amp;_sheetname_dataframe)&amp;":"&amp;ADDRESS(2+ster!$C$14,D57+2,4),""),"")</f>
        <v/>
      </c>
      <c r="AG57" s="17" t="str">
        <f t="shared" ca="1" si="361"/>
        <v/>
      </c>
      <c r="AH57" s="17" t="b">
        <f t="shared" ca="1" si="362"/>
        <v>0</v>
      </c>
      <c r="AI57" s="17" t="str">
        <f ca="1">IF(AH57,IF($H57,ADDRESS(3,D57+3,4,,"["&amp;wew!$G$7&amp;"]"&amp;_sheetname_dataframe)&amp;":"&amp;ADDRESS(2+ster!$C$14,D57+3,4),""),"")</f>
        <v/>
      </c>
      <c r="AJ57" s="17" t="str">
        <f t="shared" ca="1" si="363"/>
        <v/>
      </c>
      <c r="AK57" s="17" t="b">
        <f t="shared" ca="1" si="364"/>
        <v>0</v>
      </c>
      <c r="AL57" s="17" t="b">
        <f t="shared" ca="1" si="365"/>
        <v>0</v>
      </c>
      <c r="AM57" s="17" t="b">
        <f t="shared" ca="1" si="366"/>
        <v>0</v>
      </c>
      <c r="AN57" s="17">
        <f t="shared" ca="1" si="367"/>
        <v>0</v>
      </c>
      <c r="AO57" s="24" t="str">
        <f t="shared" ca="1" si="368"/>
        <v/>
      </c>
      <c r="AP57" s="24" t="str">
        <f t="shared" ca="1" si="369"/>
        <v/>
      </c>
      <c r="AQ57" s="17" t="b">
        <f t="shared" ca="1" si="370"/>
        <v>0</v>
      </c>
      <c r="AR57" s="17" t="b">
        <f t="shared" ca="1" si="371"/>
        <v>1</v>
      </c>
      <c r="AS57" s="17" t="b">
        <f t="shared" ca="1" si="372"/>
        <v>0</v>
      </c>
      <c r="AT57" s="17" t="b">
        <f t="shared" ca="1" si="373"/>
        <v>0</v>
      </c>
      <c r="AU57" s="17" t="b">
        <f t="shared" ca="1" si="374"/>
        <v>1</v>
      </c>
      <c r="AV57" s="17" t="b">
        <f t="shared" ca="1" si="375"/>
        <v>0</v>
      </c>
      <c r="AW57" s="17" t="b">
        <f t="shared" ca="1" si="376"/>
        <v>1</v>
      </c>
      <c r="AX57" s="14" t="b">
        <f t="array" aca="1" ref="AX57" ca="1">IF(H57,N57&gt;0,"")</f>
        <v>1</v>
      </c>
      <c r="AY57" s="17" t="str">
        <f t="shared" ca="1" si="377"/>
        <v>C3:C4</v>
      </c>
      <c r="AZ57" s="17" t="b">
        <f t="array" aca="1" ref="AZ57" ca="1">IF(AY57&lt;&gt;"",SUM(1*ISERROR(MATCH(INDIRECT(AY57),INDIRECT(K57),0)))=0,"")</f>
        <v>1</v>
      </c>
      <c r="BA57" s="17" t="b">
        <f t="shared" ca="1" si="378"/>
        <v>1</v>
      </c>
      <c r="BB57" s="17" t="b">
        <v>0</v>
      </c>
      <c r="BC57" s="17" t="b">
        <f t="shared" ca="1" si="379"/>
        <v>1</v>
      </c>
      <c r="BD57" s="17" t="b">
        <f t="shared" ca="1" si="380"/>
        <v>0</v>
      </c>
      <c r="BE57" s="17" t="b">
        <f t="shared" ca="1" si="381"/>
        <v>0</v>
      </c>
      <c r="BF57" s="17" t="b">
        <f t="shared" ca="1" si="382"/>
        <v>0</v>
      </c>
      <c r="BG57" s="17" t="b">
        <f t="shared" ca="1" si="383"/>
        <v>0</v>
      </c>
      <c r="BH57" s="17" t="b">
        <f t="shared" ca="1" si="384"/>
        <v>1</v>
      </c>
      <c r="BI57" s="17">
        <f t="shared" ca="1" si="385"/>
        <v>2</v>
      </c>
      <c r="BJ57" s="17" t="b">
        <f t="shared" ca="1" si="386"/>
        <v>0</v>
      </c>
      <c r="BK57" s="17" t="str">
        <f t="shared" ca="1" si="387"/>
        <v/>
      </c>
      <c r="BL57" s="17" t="str">
        <f t="shared" ca="1" si="388"/>
        <v/>
      </c>
      <c r="BM57" s="17" t="str">
        <f t="shared" ca="1" si="389"/>
        <v>F</v>
      </c>
      <c r="BN57" s="17" t="str">
        <f t="shared" ca="1" si="390"/>
        <v>F</v>
      </c>
      <c r="BO57" s="17" t="str">
        <f t="shared" ca="1" si="391"/>
        <v>D</v>
      </c>
      <c r="BP57" s="14" t="b">
        <f t="shared" ca="1" si="392"/>
        <v>1</v>
      </c>
      <c r="BQ57" s="35">
        <v>1</v>
      </c>
      <c r="BX57" s="16"/>
      <c r="BY57" s="16"/>
      <c r="BZ57" s="16"/>
      <c r="CA57" s="16"/>
      <c r="CB57" s="16"/>
      <c r="CC57" s="16"/>
      <c r="CD57" s="16"/>
      <c r="CE57" s="16"/>
      <c r="CF57" s="16"/>
      <c r="CN57" s="14">
        <f ca="1">IF(H57,IFERROR(IsVariableNameLegal(O57),0),0)</f>
        <v>0</v>
      </c>
      <c r="CO57" s="14" t="str">
        <f t="array" aca="1" ref="CO57" ca="1">IF(H57,IF(COUNTIF(INDIRECT(wew!$C$13),O57)&gt;1,TRIM(SUBSTITUTE(_xll.MCONCAT(IF((INDIRECT(wew!$C$13)=O57)*(COLUMN(INDIRECT(wew!$C$13))&lt;&gt;D57+1),-1+COLUMN(INDIRECT(wew!$C$13)),"")," "),"  "," ")),""),"")</f>
        <v/>
      </c>
      <c r="CP57" s="14" t="str">
        <f t="array" aca="1" ref="CP57" ca="1">IF(P57&lt;&gt;"",IF(LEN(P57)&gt;150,1,""),"")</f>
        <v/>
      </c>
      <c r="CQ57" s="14" t="str">
        <f t="array" aca="1" ref="CQ57" ca="1">IF(AND(H57,NOT(ster!$J$3)),IF(COUNTIF(INDIRECT(wew!$C$15),P57)&gt;1,TRIM(SUBSTITUTE(_xll.MCONCAT(IF((INDIRECT(wew!$C$15)=P57)*(COLUMN(INDIRECT(wew!$C$15))&lt;&gt;D57+1),-1+COLUMN(INDIRECT(wew!$C$15)),"")," "),"  "," ")),""),"")</f>
        <v/>
      </c>
      <c r="CR57" s="14" t="str">
        <f t="array" aca="1" ref="CR57" ca="1">IF(H57,IF(AND(W57&gt;0,AO57&lt;&gt;""),TRIM(SUBSTITUTE(_xll.MCONCAT(IFERROR(IF(ISNUMBER(INDIRECT(Q57)),IF((INDIRECT(ster!$D$14)&lt;&gt;"")*(INDIRECT(Q57)&lt;AO57),INDIRECT(ster!$D$14) &amp; ": " &amp;  SUBSTITUTE(IF( AV57,IFERROR(TEXT(INDIRECT(Q57),"rrrr-mm-dd") &amp;" (" &amp; INDIRECT(Q57) &amp;")",INDIRECT(Q57)),INDIRECT(Q57))," "," "),""),""),"")," "),"  "," ")),""),"")</f>
        <v/>
      </c>
      <c r="CS57" s="14" t="str">
        <f t="array" aca="1" ref="CS57" ca="1">IF(H57,IF(AND(W57&gt;0,AP57&lt;&gt;""),TRIM(SUBSTITUTE(_xll.MCONCAT(IFERROR(IF(ISNUMBER(INDIRECT(Q57)),IF((INDIRECT(ster!$D$14)&lt;&gt;"")*(INDIRECT(Q57)&gt;AP57),INDIRECT(ster!$D$14) &amp; ": " &amp;  SUBSTITUTE(IF( AV57,IFERROR(TEXT(INDIRECT(Q57),"rrrr-mm-dd")&amp;" (" &amp; INDIRECT(Q57) &amp;")",INDIRECT(Q57)),INDIRECT(Q57))," "," "),""),""),"")," "),"  "," ")),""),"")</f>
        <v/>
      </c>
      <c r="CT57" s="14" t="str">
        <f t="array" aca="1" ref="CT57" ca="1">IF(H57,IF(AND(N57&gt;0,AR57),TRIM(SUBSTITUTE(_xll.MCONCAT(IFERROR(IF(ISNUMBER(INDIRECT(Q57)),IF((INDIRECT(ster!$D$14)&lt;&gt;"")*(IFERROR(0*(MATCH(INDIRECT(Q57),INDIRECT(K57),0)&gt;0),1)),INDIRECT(ster!$D$14) &amp; ": " &amp;  SUBSTITUTE(IF( AV57,IFERROR(TEXT(INDIRECT(Q57),"rrrr-mm-dd")&amp;" (" &amp; INDIRECT(Q57) &amp;")",INDIRECT(Q57)),INDIRECT(Q57))," "," "),""),""),"")," "),"  "," ")),""),"")</f>
        <v/>
      </c>
      <c r="CU57" s="14" t="str">
        <f t="array" aca="1" ref="CU57" ca="1">IF(H57,IF(AND(V57&gt;0),TRIM(SUBSTITUTE(_xll.MCONCAT(IF((INDIRECT(ster!$D$14)&lt;&gt;"")*(IFERROR(0*(INDIRECT(Q57)&lt;&gt;""),1)),INDIRECT(ster!$D$14),"")," "),"  "," ")),""),"")</f>
        <v/>
      </c>
      <c r="CV57" s="14" t="str">
        <f t="array" aca="1" ref="CV57" ca="1">IF(H57,IF(AS57,
TRIM(SUBSTITUTE(_xll.MCONCAT(IF(
   (INDIRECT(ster!$D$14)&lt;&gt;"")*
   ((INDIRECT(Q57)="")+
      NOT(ISNUMBER(INDIRECT(Q57)))*
      NOT(ISERROR(MATCH(INDIRECT(Q57),INDIRECT(K57),0)))
    ),
      INDIRECT(ster!$D$14),
   "")," "),"  "," ")),
""),"")</f>
        <v/>
      </c>
      <c r="CW57" s="14" t="str">
        <f t="array" aca="1" ref="CW57" ca="1">IF(H57,IF(AND(AQ57),TRIM(SUBSTITUTE(_xll.MCONCAT(IFERROR(IF(ISNUMBER(INDIRECT(Q57)),IF((INDIRECT(ster!$D$14)&lt;&gt;"")*(INDIRECT(Q57)&lt;&gt;INT(INDIRECT(Q57))),INDIRECT(ster!$D$14) &amp; ": " &amp; INDIRECT(Q57),""),""),"")," "),"  "," ")),""),"")</f>
        <v/>
      </c>
      <c r="CX57" s="14" t="str">
        <f t="array" aca="1" ref="CX57" ca="1">IF(H57,IF(OR(AU57,AV57),TRIM(SUBSTITUTE(_xll.MCONCAT(IF((INDIRECT(ster!$D$14)&lt;&gt;"")*NOT(ISNUMBER(INDIRECT(Q57))),IF(ISERROR(MATCH(INDIRECT(Q57),INDIRECT(K57),0)),IFERROR(IF(INDIRECT(Q57)&lt;&gt;"",INDIRECT(ster!$D$14) &amp; ": " &amp; SUBSTITUTE(INDIRECT(Q57)," "," "),""),""),""),"")," "),"  "," ")),""),"")</f>
        <v/>
      </c>
      <c r="CY57" s="14" t="str">
        <f t="array" aca="1" ref="CY57" ca="1">IF(H57,IF(AE57,TRIM(SUBSTITUTE(_xll.MCONCAT(IF((INDIRECT(ster!$D$14)&lt;&gt;"")*IFERROR(NOT(INDIRECT(AF57)),FALSE),IF(ISERROR(MATCH(INDIRECT(Q57),INDIRECT(K57),0)),IFERROR(IF(INDIRECT(Q57)&lt;&gt;"",INDIRECT(ster!$D$14)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CZ57" s="14" t="str">
        <f t="array" aca="1" ref="CZ57" ca="1">IF(H57,IF(AH57,TRIM(SUBSTITUTE(_xll.MCONCAT(IF((INDIRECT(ster!$D$14)&lt;&gt;"")*IFERROR(NOT(INDIRECT(AI57)),FALSE),IF(ISERROR(MATCH(INDIRECT(Q57),INDIRECT(K57),0)),IFERROR(IF(INDIRECT(Q57)&lt;&gt;"",INDIRECT(ster!$D$14)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DC57" s="14" t="str">
        <f ca="1">SUBSTITUTE(SUBSTITUTE(SUBSTITUTE(SUBSTITUTE(_xll.MCONCAT(DG57:DS57,"■"),"■■","■"),"■■","■"),"■■","■"),"■■","■")</f>
        <v>■</v>
      </c>
      <c r="DD57" s="14" t="str">
        <f t="shared" ca="1" si="393"/>
        <v/>
      </c>
      <c r="DE57" s="14" t="str">
        <f t="shared" ca="1" si="394"/>
        <v/>
      </c>
      <c r="DF57" s="14" t="str">
        <f t="shared" ca="1" si="395"/>
        <v/>
      </c>
      <c r="DG57" s="14" t="str">
        <f t="shared" ca="1" si="396"/>
        <v/>
      </c>
      <c r="DH57" s="14" t="str">
        <f t="shared" ca="1" si="397"/>
        <v/>
      </c>
      <c r="DI57" s="14" t="str">
        <f t="shared" ca="1" si="398"/>
        <v/>
      </c>
      <c r="DJ57" s="14" t="str">
        <f t="shared" ca="1" si="399"/>
        <v/>
      </c>
      <c r="DK57" s="14" t="str">
        <f t="shared" ca="1" si="400"/>
        <v/>
      </c>
      <c r="DL57" s="14" t="str">
        <f t="shared" ca="1" si="63"/>
        <v/>
      </c>
      <c r="DM57" s="14" t="str">
        <f t="shared" ca="1" si="401"/>
        <v/>
      </c>
      <c r="DN57" s="14" t="str">
        <f t="array" aca="1" ref="DN57" ca="1">IF(CU57&lt;&gt;"","There are errors in the entered values in the following cases: " &amp;SUBSTITUTE(CU57," ",", "),"")</f>
        <v/>
      </c>
      <c r="DO57" s="14" t="str">
        <f t="shared" ca="1" si="402"/>
        <v/>
      </c>
      <c r="DP57" s="14" t="str">
        <f t="shared" ca="1" si="403"/>
        <v/>
      </c>
      <c r="DQ57" s="14" t="str">
        <f t="shared" ca="1" si="404"/>
        <v/>
      </c>
      <c r="DR57" s="14" t="str">
        <f t="shared" ca="1" si="405"/>
        <v/>
      </c>
      <c r="DS57" s="14" t="str">
        <f t="shared" ca="1" si="406"/>
        <v/>
      </c>
      <c r="DZ57" s="14" t="b">
        <f t="shared" ca="1" si="407"/>
        <v>0</v>
      </c>
      <c r="EA57" s="14" t="str">
        <f t="shared" ca="1" si="408"/>
        <v>Tongue fasciculations (LMN) (q_25b)</v>
      </c>
      <c r="EB57" s="14" t="str">
        <f t="shared" ca="1" si="409"/>
        <v xml:space="preserve">Values must be limited to predefinied list. </v>
      </c>
      <c r="EC57" s="14" t="str">
        <f t="shared" ca="1" si="410"/>
        <v xml:space="preserve">Tongue fasciculations (LMN) (q_25b): Values must be limited to predefinied list. </v>
      </c>
      <c r="ED57" s="14" t="str">
        <f t="shared" ca="1" si="411"/>
        <v/>
      </c>
      <c r="EE57" s="14" t="str">
        <f t="shared" ca="1" si="412"/>
        <v>Values must be limited to predefinied list</v>
      </c>
      <c r="EF57" s="14" t="str">
        <f t="shared" ca="1" si="413"/>
        <v/>
      </c>
      <c r="EG57" s="14" t="str">
        <f t="shared" ca="1" si="414"/>
        <v/>
      </c>
      <c r="EM57" s="14" t="b">
        <f t="shared" ca="1" si="415"/>
        <v>1</v>
      </c>
      <c r="EN57" s="14">
        <f t="shared" ca="1" si="416"/>
        <v>44</v>
      </c>
      <c r="EO57" s="14" t="str">
        <f t="shared" ca="1" si="417"/>
        <v>q_25b</v>
      </c>
      <c r="EP57" s="14" t="str">
        <f t="shared" ca="1" si="418"/>
        <v xml:space="preserve">Tongue fasciculations (LMN) (q_25b): Values must be limited to predefinied list. </v>
      </c>
      <c r="EQ57" s="14" t="str">
        <f t="shared" ca="1" si="419"/>
        <v/>
      </c>
    </row>
    <row r="58" spans="2:147" s="14" customFormat="1">
      <c r="B58" s="14" t="str">
        <f t="shared" ca="1" si="346"/>
        <v/>
      </c>
      <c r="C58" s="14">
        <f t="shared" ca="1" si="347"/>
        <v>45</v>
      </c>
      <c r="D58" s="14">
        <f t="shared" si="348"/>
        <v>56</v>
      </c>
      <c r="E58" s="14" t="str">
        <f t="shared" ca="1" si="349"/>
        <v>D</v>
      </c>
      <c r="F58" s="14" t="str">
        <f t="shared" ca="1" si="350"/>
        <v>q_25c</v>
      </c>
      <c r="G58" s="14" t="str">
        <f t="shared" ca="1" si="351"/>
        <v>Weak orbicularis oris (LMN)</v>
      </c>
      <c r="H58" s="14" t="b">
        <f t="shared" ca="1" si="352"/>
        <v>1</v>
      </c>
      <c r="I58" s="14" t="str">
        <f ca="1">IF($H58,ADDRESS(3,(D58+1)*2-1,4,,"["&amp;wew!$G$7&amp;"]"&amp;_sheetname_labels)&amp;":"&amp;ADDRESS(2+ster!$B$20,(D58+1)*2-1,4),"")</f>
        <v>[DBTemplate.xlsm]labels!DI3:DI61</v>
      </c>
      <c r="J58" s="14">
        <f t="array" aca="1" ref="J58" ca="1">IF(H58,MAX(0,MAX(IF(INDIRECT(I58)&lt;&gt;"",ROW(INDIRECT(I58)),""))-2),"")</f>
        <v>2</v>
      </c>
      <c r="K58" s="14" t="str">
        <f ca="1">IF($H58,IF($J58&gt;0,ADDRESS(3,(D58+1)*2-1,4,,"["&amp;wew!$G$7&amp;"]"&amp;_sheetname_labels)&amp;":"&amp;ADDRESS(2+J58,(D58+1)*2-1,4),""),"")</f>
        <v>[DBTemplate.xlsm]labels!DI3:DI4</v>
      </c>
      <c r="L58" s="14" t="str">
        <f ca="1">IF($H58,IF($J58&gt;0,ADDRESS(3,(D58+1)*2,4,,"["&amp;wew!$G$7&amp;"]"&amp;_sheetname_labels)&amp;":"&amp;ADDRESS(2+J58,(D58+1)*2,4),""),"")</f>
        <v>[DBTemplate.xlsm]labels!DJ3:DJ4</v>
      </c>
      <c r="M58" s="14">
        <f t="shared" ca="1" si="353"/>
        <v>0</v>
      </c>
      <c r="N58" s="14">
        <f t="shared" ca="1" si="354"/>
        <v>2</v>
      </c>
      <c r="O58" s="14" t="str">
        <f t="shared" ca="1" si="355"/>
        <v>q_25c</v>
      </c>
      <c r="P58" s="14" t="str">
        <f t="shared" ca="1" si="356"/>
        <v>Weak orbicularis oris (LMN)</v>
      </c>
      <c r="Q58" s="14" t="str">
        <f ca="1">IF($BP58,ADDRESS(3,D58+1,4,,"["&amp;wew!$G$7&amp;"]"&amp;_sheetname_dataframe)&amp;":"&amp;ADDRESS(2+ster!$C$14,D58+1,4),"")</f>
        <v>[DBTemplate.xlsm]data_frame!BE3:BE3</v>
      </c>
      <c r="R58" s="14" t="str">
        <f>IF($BP58,IF(MID(_xll.FORMULATEXT(INDEX(INDIRECT(Q58),1)),1,1)="=", _xll.FORMULATEXT(INDEX(INDIRECT(Q58),1),2,TRUE),""),"")</f>
        <v/>
      </c>
      <c r="S58" s="14">
        <f t="array" aca="1" ref="S58" ca="1">IF(H58,SUM(IF((IFERROR(INDIRECT(Q58)&lt;&gt;"",FALSE))*(INDIRECT(ster!$D$14)&lt;&gt;""),1,0)),"")</f>
        <v>1</v>
      </c>
      <c r="T58" s="14">
        <f t="array" aca="1" ref="T58" ca="1">IF(H58,IF(M58&gt;0,SUM(IFERROR(1*(MATCH(INDIRECT(Q58),INDIRECT(K58),0)&gt;0),0)*(INDIRECT(ster!$D$14)&lt;&gt;"")*NOT(ISNUMBER(INDIRECT(Q58)))),0),"")</f>
        <v>0</v>
      </c>
      <c r="U58" s="14">
        <f t="array" aca="1" ref="U58" ca="1">IF(H58,SUM((IFERROR(INDIRECT(Q58)="",FALSE))*(INDIRECT(ster!$D$14)&lt;&gt;"")),"")</f>
        <v>0</v>
      </c>
      <c r="V58" s="14">
        <f t="array" aca="1" ref="V58" ca="1">IF(H58,SUM((IFERROR(INDIRECT(Q58)="#ąś",TRUE))*(INDIRECT(ster!$D$14)&lt;&gt;"")),"")</f>
        <v>0</v>
      </c>
      <c r="W58" s="14">
        <f t="array" aca="1" ref="W58" ca="1">IF(H58,SUM(ISNUMBER(INDIRECT(Q58))*(INDIRECT(ster!$D$14)&lt;&gt;"")),"")</f>
        <v>1</v>
      </c>
      <c r="X58" s="14">
        <f t="array" aca="1" ref="X58" ca="1">IF(AND(H58,W58&gt;0),IF(wew!$B$3,MIN(IF((INDIRECT(ster!$D$14)&lt;&gt;"")*IFERROR(INDIRECT($Q58)&lt;&gt;"",FALSE),IFERROR(INDIRECT($Q58),"X"),"X")),"&lt;włącz podświetlanie wartości&gt;"),"—")</f>
        <v>2</v>
      </c>
      <c r="Y58" s="14">
        <f t="array" aca="1" ref="Y58" ca="1">IF(AND(H58,W58&gt;0),IF(wew!$B$3,MAX(IF((INDIRECT(ster!$D$14)&lt;&gt;"")*IFERROR(INDIRECT($Q58)&lt;&gt;"",FALSE),IFERROR(INDIRECT($Q58),"X"),"X")),"&lt;włącz podświetlanie wartości&gt;"),"—")</f>
        <v>2</v>
      </c>
      <c r="Z58" s="14">
        <f t="shared" ca="1" si="357"/>
        <v>0</v>
      </c>
      <c r="AA58" s="12">
        <f t="shared" ca="1" si="358"/>
        <v>1</v>
      </c>
      <c r="AB58" s="17">
        <f t="array" aca="1" ref="AB58" ca="1">IF(H58,IF(W58&gt;0,SUM((INDIRECT(ster!$D$14)&lt;&gt;"")*IFERROR((INDIRECT(Q58)&lt;&gt;"")*(INDIRECT(Q58)=INT(INDIRECT(Q58))),0)),0),"")</f>
        <v>1</v>
      </c>
      <c r="AC58" s="17">
        <f t="array" aca="1" ref="AC58" ca="1">IF(H58,W58-AB58,"")</f>
        <v>0</v>
      </c>
      <c r="AD58" s="17">
        <f t="shared" ca="1" si="359"/>
        <v>1</v>
      </c>
      <c r="AE58" s="17" t="b">
        <f t="shared" ca="1" si="360"/>
        <v>0</v>
      </c>
      <c r="AF58" s="17" t="str">
        <f ca="1">IF(AE58,IF($H58,ADDRESS(3,D58+2,4,,"["&amp;wew!$G$7&amp;"]"&amp;_sheetname_dataframe)&amp;":"&amp;ADDRESS(2+ster!$C$14,D58+2,4),""),"")</f>
        <v/>
      </c>
      <c r="AG58" s="17" t="str">
        <f t="shared" ca="1" si="361"/>
        <v/>
      </c>
      <c r="AH58" s="17" t="b">
        <f t="shared" ca="1" si="362"/>
        <v>0</v>
      </c>
      <c r="AI58" s="17" t="str">
        <f ca="1">IF(AH58,IF($H58,ADDRESS(3,D58+3,4,,"["&amp;wew!$G$7&amp;"]"&amp;_sheetname_dataframe)&amp;":"&amp;ADDRESS(2+ster!$C$14,D58+3,4),""),"")</f>
        <v/>
      </c>
      <c r="AJ58" s="17" t="str">
        <f t="shared" ca="1" si="363"/>
        <v/>
      </c>
      <c r="AK58" s="17" t="b">
        <f t="shared" ca="1" si="364"/>
        <v>0</v>
      </c>
      <c r="AL58" s="17" t="b">
        <f t="shared" ca="1" si="365"/>
        <v>0</v>
      </c>
      <c r="AM58" s="17" t="b">
        <f t="shared" ca="1" si="366"/>
        <v>0</v>
      </c>
      <c r="AN58" s="17">
        <f t="shared" ca="1" si="367"/>
        <v>0</v>
      </c>
      <c r="AO58" s="24" t="str">
        <f t="shared" ca="1" si="368"/>
        <v/>
      </c>
      <c r="AP58" s="24" t="str">
        <f t="shared" ca="1" si="369"/>
        <v/>
      </c>
      <c r="AQ58" s="17" t="b">
        <f t="shared" ca="1" si="370"/>
        <v>0</v>
      </c>
      <c r="AR58" s="17" t="b">
        <f t="shared" ca="1" si="371"/>
        <v>1</v>
      </c>
      <c r="AS58" s="17" t="b">
        <f t="shared" ca="1" si="372"/>
        <v>0</v>
      </c>
      <c r="AT58" s="17" t="b">
        <f t="shared" ca="1" si="373"/>
        <v>0</v>
      </c>
      <c r="AU58" s="17" t="b">
        <f t="shared" ca="1" si="374"/>
        <v>1</v>
      </c>
      <c r="AV58" s="17" t="b">
        <f t="shared" ca="1" si="375"/>
        <v>0</v>
      </c>
      <c r="AW58" s="17" t="b">
        <f t="shared" ca="1" si="376"/>
        <v>1</v>
      </c>
      <c r="AX58" s="14" t="b">
        <f t="array" aca="1" ref="AX58" ca="1">IF(H58,N58&gt;0,"")</f>
        <v>1</v>
      </c>
      <c r="AY58" s="17" t="str">
        <f t="shared" ca="1" si="377"/>
        <v>C3:C4</v>
      </c>
      <c r="AZ58" s="17" t="b">
        <f t="array" aca="1" ref="AZ58" ca="1">IF(AY58&lt;&gt;"",SUM(1*ISERROR(MATCH(INDIRECT(AY58),INDIRECT(K58),0)))=0,"")</f>
        <v>1</v>
      </c>
      <c r="BA58" s="17" t="b">
        <f t="shared" ca="1" si="378"/>
        <v>1</v>
      </c>
      <c r="BB58" s="17" t="b">
        <v>0</v>
      </c>
      <c r="BC58" s="17" t="b">
        <f t="shared" ca="1" si="379"/>
        <v>1</v>
      </c>
      <c r="BD58" s="17" t="b">
        <f t="shared" ca="1" si="380"/>
        <v>0</v>
      </c>
      <c r="BE58" s="17" t="b">
        <f t="shared" ca="1" si="381"/>
        <v>0</v>
      </c>
      <c r="BF58" s="17" t="b">
        <f t="shared" ca="1" si="382"/>
        <v>0</v>
      </c>
      <c r="BG58" s="17" t="b">
        <f t="shared" ca="1" si="383"/>
        <v>0</v>
      </c>
      <c r="BH58" s="17" t="b">
        <f t="shared" ca="1" si="384"/>
        <v>1</v>
      </c>
      <c r="BI58" s="17">
        <f t="shared" ca="1" si="385"/>
        <v>2</v>
      </c>
      <c r="BJ58" s="17" t="b">
        <f t="shared" ca="1" si="386"/>
        <v>0</v>
      </c>
      <c r="BK58" s="17" t="str">
        <f t="shared" ca="1" si="387"/>
        <v/>
      </c>
      <c r="BL58" s="17" t="str">
        <f t="shared" ca="1" si="388"/>
        <v/>
      </c>
      <c r="BM58" s="17" t="str">
        <f t="shared" ca="1" si="389"/>
        <v>F</v>
      </c>
      <c r="BN58" s="17" t="str">
        <f t="shared" ca="1" si="390"/>
        <v>F</v>
      </c>
      <c r="BO58" s="17" t="str">
        <f t="shared" ca="1" si="391"/>
        <v>D</v>
      </c>
      <c r="BP58" s="14" t="b">
        <f t="shared" ca="1" si="392"/>
        <v>1</v>
      </c>
      <c r="BQ58" s="35">
        <v>1</v>
      </c>
      <c r="BX58" s="16"/>
      <c r="BY58" s="16"/>
      <c r="BZ58" s="16"/>
      <c r="CA58" s="16"/>
      <c r="CB58" s="16"/>
      <c r="CC58" s="16"/>
      <c r="CD58" s="16"/>
      <c r="CE58" s="16"/>
      <c r="CF58" s="16"/>
      <c r="CN58" s="14">
        <f ca="1">IF(H58,IFERROR(IsVariableNameLegal(O58),0),0)</f>
        <v>0</v>
      </c>
      <c r="CO58" s="14" t="str">
        <f t="array" aca="1" ref="CO58" ca="1">IF(H58,IF(COUNTIF(INDIRECT(wew!$C$13),O58)&gt;1,TRIM(SUBSTITUTE(_xll.MCONCAT(IF((INDIRECT(wew!$C$13)=O58)*(COLUMN(INDIRECT(wew!$C$13))&lt;&gt;D58+1),-1+COLUMN(INDIRECT(wew!$C$13)),"")," "),"  "," ")),""),"")</f>
        <v/>
      </c>
      <c r="CP58" s="14" t="str">
        <f t="array" aca="1" ref="CP58" ca="1">IF(P58&lt;&gt;"",IF(LEN(P58)&gt;150,1,""),"")</f>
        <v/>
      </c>
      <c r="CQ58" s="14" t="str">
        <f t="array" aca="1" ref="CQ58" ca="1">IF(AND(H58,NOT(ster!$J$3)),IF(COUNTIF(INDIRECT(wew!$C$15),P58)&gt;1,TRIM(SUBSTITUTE(_xll.MCONCAT(IF((INDIRECT(wew!$C$15)=P58)*(COLUMN(INDIRECT(wew!$C$15))&lt;&gt;D58+1),-1+COLUMN(INDIRECT(wew!$C$15)),"")," "),"  "," ")),""),"")</f>
        <v/>
      </c>
      <c r="CR58" s="14" t="str">
        <f t="array" aca="1" ref="CR58" ca="1">IF(H58,IF(AND(W58&gt;0,AO58&lt;&gt;""),TRIM(SUBSTITUTE(_xll.MCONCAT(IFERROR(IF(ISNUMBER(INDIRECT(Q58)),IF((INDIRECT(ster!$D$14)&lt;&gt;"")*(INDIRECT(Q58)&lt;AO58),INDIRECT(ster!$D$14) &amp; ": " &amp;  SUBSTITUTE(IF( AV58,IFERROR(TEXT(INDIRECT(Q58),"rrrr-mm-dd") &amp;" (" &amp; INDIRECT(Q58) &amp;")",INDIRECT(Q58)),INDIRECT(Q58))," "," "),""),""),"")," "),"  "," ")),""),"")</f>
        <v/>
      </c>
      <c r="CS58" s="14" t="str">
        <f t="array" aca="1" ref="CS58" ca="1">IF(H58,IF(AND(W58&gt;0,AP58&lt;&gt;""),TRIM(SUBSTITUTE(_xll.MCONCAT(IFERROR(IF(ISNUMBER(INDIRECT(Q58)),IF((INDIRECT(ster!$D$14)&lt;&gt;"")*(INDIRECT(Q58)&gt;AP58),INDIRECT(ster!$D$14) &amp; ": " &amp;  SUBSTITUTE(IF( AV58,IFERROR(TEXT(INDIRECT(Q58),"rrrr-mm-dd")&amp;" (" &amp; INDIRECT(Q58) &amp;")",INDIRECT(Q58)),INDIRECT(Q58))," "," "),""),""),"")," "),"  "," ")),""),"")</f>
        <v/>
      </c>
      <c r="CT58" s="14" t="str">
        <f t="array" aca="1" ref="CT58" ca="1">IF(H58,IF(AND(N58&gt;0,AR58),TRIM(SUBSTITUTE(_xll.MCONCAT(IFERROR(IF(ISNUMBER(INDIRECT(Q58)),IF((INDIRECT(ster!$D$14)&lt;&gt;"")*(IFERROR(0*(MATCH(INDIRECT(Q58),INDIRECT(K58),0)&gt;0),1)),INDIRECT(ster!$D$14) &amp; ": " &amp;  SUBSTITUTE(IF( AV58,IFERROR(TEXT(INDIRECT(Q58),"rrrr-mm-dd")&amp;" (" &amp; INDIRECT(Q58) &amp;")",INDIRECT(Q58)),INDIRECT(Q58))," "," "),""),""),"")," "),"  "," ")),""),"")</f>
        <v/>
      </c>
      <c r="CU58" s="14" t="str">
        <f t="array" aca="1" ref="CU58" ca="1">IF(H58,IF(AND(V58&gt;0),TRIM(SUBSTITUTE(_xll.MCONCAT(IF((INDIRECT(ster!$D$14)&lt;&gt;"")*(IFERROR(0*(INDIRECT(Q58)&lt;&gt;""),1)),INDIRECT(ster!$D$14),"")," "),"  "," ")),""),"")</f>
        <v/>
      </c>
      <c r="CV58" s="14" t="str">
        <f t="array" aca="1" ref="CV58" ca="1">IF(H58,IF(AS58,
TRIM(SUBSTITUTE(_xll.MCONCAT(IF(
   (INDIRECT(ster!$D$14)&lt;&gt;"")*
   ((INDIRECT(Q58)="")+
      NOT(ISNUMBER(INDIRECT(Q58)))*
      NOT(ISERROR(MATCH(INDIRECT(Q58),INDIRECT(K58),0)))
    ),
      INDIRECT(ster!$D$14),
   "")," "),"  "," ")),
""),"")</f>
        <v/>
      </c>
      <c r="CW58" s="14" t="str">
        <f t="array" aca="1" ref="CW58" ca="1">IF(H58,IF(AND(AQ58),TRIM(SUBSTITUTE(_xll.MCONCAT(IFERROR(IF(ISNUMBER(INDIRECT(Q58)),IF((INDIRECT(ster!$D$14)&lt;&gt;"")*(INDIRECT(Q58)&lt;&gt;INT(INDIRECT(Q58))),INDIRECT(ster!$D$14) &amp; ": " &amp; INDIRECT(Q58),""),""),"")," "),"  "," ")),""),"")</f>
        <v/>
      </c>
      <c r="CX58" s="14" t="str">
        <f t="array" aca="1" ref="CX58" ca="1">IF(H58,IF(OR(AU58,AV58),TRIM(SUBSTITUTE(_xll.MCONCAT(IF((INDIRECT(ster!$D$14)&lt;&gt;"")*NOT(ISNUMBER(INDIRECT(Q58))),IF(ISERROR(MATCH(INDIRECT(Q58),INDIRECT(K58),0)),IFERROR(IF(INDIRECT(Q58)&lt;&gt;"",INDIRECT(ster!$D$14) &amp; ": " &amp; SUBSTITUTE(INDIRECT(Q58)," "," "),""),""),""),"")," "),"  "," ")),""),"")</f>
        <v/>
      </c>
      <c r="CY58" s="14" t="str">
        <f t="array" aca="1" ref="CY58" ca="1">IF(H58,IF(AE58,TRIM(SUBSTITUTE(_xll.MCONCAT(IF((INDIRECT(ster!$D$14)&lt;&gt;"")*IFERROR(NOT(INDIRECT(AF58)),FALSE),IF(ISERROR(MATCH(INDIRECT(Q58),INDIRECT(K58),0)),IFERROR(IF(INDIRECT(Q58)&lt;&gt;"",INDIRECT(ster!$D$14)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CZ58" s="14" t="str">
        <f t="array" aca="1" ref="CZ58" ca="1">IF(H58,IF(AH58,TRIM(SUBSTITUTE(_xll.MCONCAT(IF((INDIRECT(ster!$D$14)&lt;&gt;"")*IFERROR(NOT(INDIRECT(AI58)),FALSE),IF(ISERROR(MATCH(INDIRECT(Q58),INDIRECT(K58),0)),IFERROR(IF(INDIRECT(Q58)&lt;&gt;"",INDIRECT(ster!$D$14)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DC58" s="14" t="str">
        <f ca="1">SUBSTITUTE(SUBSTITUTE(SUBSTITUTE(SUBSTITUTE(_xll.MCONCAT(DG58:DS58,"■"),"■■","■"),"■■","■"),"■■","■"),"■■","■")</f>
        <v>■</v>
      </c>
      <c r="DD58" s="14" t="str">
        <f t="shared" ca="1" si="393"/>
        <v/>
      </c>
      <c r="DE58" s="14" t="str">
        <f t="shared" ca="1" si="394"/>
        <v/>
      </c>
      <c r="DF58" s="14" t="str">
        <f t="shared" ca="1" si="395"/>
        <v/>
      </c>
      <c r="DG58" s="14" t="str">
        <f t="shared" ca="1" si="396"/>
        <v/>
      </c>
      <c r="DH58" s="14" t="str">
        <f t="shared" ca="1" si="397"/>
        <v/>
      </c>
      <c r="DI58" s="14" t="str">
        <f t="shared" ca="1" si="398"/>
        <v/>
      </c>
      <c r="DJ58" s="14" t="str">
        <f t="shared" ca="1" si="399"/>
        <v/>
      </c>
      <c r="DK58" s="14" t="str">
        <f t="shared" ca="1" si="400"/>
        <v/>
      </c>
      <c r="DL58" s="14" t="str">
        <f t="shared" ca="1" si="63"/>
        <v/>
      </c>
      <c r="DM58" s="14" t="str">
        <f t="shared" ca="1" si="401"/>
        <v/>
      </c>
      <c r="DN58" s="14" t="str">
        <f t="array" aca="1" ref="DN58" ca="1">IF(CU58&lt;&gt;"","There are errors in the entered values in the following cases: " &amp;SUBSTITUTE(CU58," ",", "),"")</f>
        <v/>
      </c>
      <c r="DO58" s="14" t="str">
        <f t="shared" ca="1" si="402"/>
        <v/>
      </c>
      <c r="DP58" s="14" t="str">
        <f t="shared" ca="1" si="403"/>
        <v/>
      </c>
      <c r="DQ58" s="14" t="str">
        <f t="shared" ca="1" si="404"/>
        <v/>
      </c>
      <c r="DR58" s="14" t="str">
        <f t="shared" ca="1" si="405"/>
        <v/>
      </c>
      <c r="DS58" s="14" t="str">
        <f t="shared" ca="1" si="406"/>
        <v/>
      </c>
      <c r="DZ58" s="14" t="b">
        <f t="shared" ca="1" si="407"/>
        <v>0</v>
      </c>
      <c r="EA58" s="14" t="str">
        <f t="shared" ca="1" si="408"/>
        <v>Weak orbicularis oris (LMN) (q_25c)</v>
      </c>
      <c r="EB58" s="14" t="str">
        <f t="shared" ca="1" si="409"/>
        <v xml:space="preserve">Values must be limited to predefinied list. </v>
      </c>
      <c r="EC58" s="14" t="str">
        <f t="shared" ca="1" si="410"/>
        <v xml:space="preserve">Weak orbicularis oris (LMN) (q_25c): Values must be limited to predefinied list. </v>
      </c>
      <c r="ED58" s="14" t="str">
        <f t="shared" ca="1" si="411"/>
        <v/>
      </c>
      <c r="EE58" s="14" t="str">
        <f t="shared" ca="1" si="412"/>
        <v>Values must be limited to predefinied list</v>
      </c>
      <c r="EF58" s="14" t="str">
        <f t="shared" ca="1" si="413"/>
        <v/>
      </c>
      <c r="EG58" s="14" t="str">
        <f t="shared" ca="1" si="414"/>
        <v/>
      </c>
      <c r="EM58" s="14" t="b">
        <f t="shared" ca="1" si="415"/>
        <v>1</v>
      </c>
      <c r="EN58" s="14">
        <f t="shared" ca="1" si="416"/>
        <v>45</v>
      </c>
      <c r="EO58" s="14" t="str">
        <f t="shared" ca="1" si="417"/>
        <v>q_25c</v>
      </c>
      <c r="EP58" s="14" t="str">
        <f t="shared" ca="1" si="418"/>
        <v xml:space="preserve">Weak orbicularis oris (LMN) (q_25c): Values must be limited to predefinied list. </v>
      </c>
      <c r="EQ58" s="14" t="str">
        <f t="shared" ca="1" si="419"/>
        <v/>
      </c>
    </row>
    <row r="59" spans="2:147" s="14" customFormat="1">
      <c r="B59" s="14" t="str">
        <f t="shared" ca="1" si="346"/>
        <v/>
      </c>
      <c r="C59" s="14">
        <f t="shared" ca="1" si="347"/>
        <v>46</v>
      </c>
      <c r="D59" s="14">
        <f t="shared" si="348"/>
        <v>57</v>
      </c>
      <c r="E59" s="14" t="str">
        <f t="shared" ca="1" si="349"/>
        <v>D</v>
      </c>
      <c r="F59" s="14" t="str">
        <f t="shared" ca="1" si="350"/>
        <v>q_25d</v>
      </c>
      <c r="G59" s="14" t="str">
        <f t="shared" ca="1" si="351"/>
        <v>Facial muscle fasciculations (LMN)</v>
      </c>
      <c r="H59" s="14" t="b">
        <f t="shared" ca="1" si="352"/>
        <v>1</v>
      </c>
      <c r="I59" s="14" t="str">
        <f ca="1">IF($H59,ADDRESS(3,(D59+1)*2-1,4,,"["&amp;wew!$G$7&amp;"]"&amp;_sheetname_labels)&amp;":"&amp;ADDRESS(2+ster!$B$20,(D59+1)*2-1,4),"")</f>
        <v>[DBTemplate.xlsm]labels!DK3:DK61</v>
      </c>
      <c r="J59" s="14">
        <f t="array" aca="1" ref="J59" ca="1">IF(H59,MAX(0,MAX(IF(INDIRECT(I59)&lt;&gt;"",ROW(INDIRECT(I59)),""))-2),"")</f>
        <v>2</v>
      </c>
      <c r="K59" s="14" t="str">
        <f ca="1">IF($H59,IF($J59&gt;0,ADDRESS(3,(D59+1)*2-1,4,,"["&amp;wew!$G$7&amp;"]"&amp;_sheetname_labels)&amp;":"&amp;ADDRESS(2+J59,(D59+1)*2-1,4),""),"")</f>
        <v>[DBTemplate.xlsm]labels!DK3:DK4</v>
      </c>
      <c r="L59" s="14" t="str">
        <f ca="1">IF($H59,IF($J59&gt;0,ADDRESS(3,(D59+1)*2,4,,"["&amp;wew!$G$7&amp;"]"&amp;_sheetname_labels)&amp;":"&amp;ADDRESS(2+J59,(D59+1)*2,4),""),"")</f>
        <v>[DBTemplate.xlsm]labels!DL3:DL4</v>
      </c>
      <c r="M59" s="14">
        <f t="shared" ca="1" si="353"/>
        <v>0</v>
      </c>
      <c r="N59" s="14">
        <f t="shared" ca="1" si="354"/>
        <v>2</v>
      </c>
      <c r="O59" s="14" t="str">
        <f t="shared" ca="1" si="355"/>
        <v>q_25d</v>
      </c>
      <c r="P59" s="14" t="str">
        <f t="shared" ca="1" si="356"/>
        <v>Facial muscle fasciculations (LMN)</v>
      </c>
      <c r="Q59" s="14" t="str">
        <f ca="1">IF($BP59,ADDRESS(3,D59+1,4,,"["&amp;wew!$G$7&amp;"]"&amp;_sheetname_dataframe)&amp;":"&amp;ADDRESS(2+ster!$C$14,D59+1,4),"")</f>
        <v>[DBTemplate.xlsm]data_frame!BF3:BF3</v>
      </c>
      <c r="R59" s="14" t="str">
        <f>IF($BP59,IF(MID(_xll.FORMULATEXT(INDEX(INDIRECT(Q59),1)),1,1)="=", _xll.FORMULATEXT(INDEX(INDIRECT(Q59),1),2,TRUE),""),"")</f>
        <v/>
      </c>
      <c r="S59" s="14">
        <f t="array" aca="1" ref="S59" ca="1">IF(H59,SUM(IF((IFERROR(INDIRECT(Q59)&lt;&gt;"",FALSE))*(INDIRECT(ster!$D$14)&lt;&gt;""),1,0)),"")</f>
        <v>1</v>
      </c>
      <c r="T59" s="14">
        <f t="array" aca="1" ref="T59" ca="1">IF(H59,IF(M59&gt;0,SUM(IFERROR(1*(MATCH(INDIRECT(Q59),INDIRECT(K59),0)&gt;0),0)*(INDIRECT(ster!$D$14)&lt;&gt;"")*NOT(ISNUMBER(INDIRECT(Q59)))),0),"")</f>
        <v>0</v>
      </c>
      <c r="U59" s="14">
        <f t="array" aca="1" ref="U59" ca="1">IF(H59,SUM((IFERROR(INDIRECT(Q59)="",FALSE))*(INDIRECT(ster!$D$14)&lt;&gt;"")),"")</f>
        <v>0</v>
      </c>
      <c r="V59" s="14">
        <f t="array" aca="1" ref="V59" ca="1">IF(H59,SUM((IFERROR(INDIRECT(Q59)="#ąś",TRUE))*(INDIRECT(ster!$D$14)&lt;&gt;"")),"")</f>
        <v>0</v>
      </c>
      <c r="W59" s="14">
        <f t="array" aca="1" ref="W59" ca="1">IF(H59,SUM(ISNUMBER(INDIRECT(Q59))*(INDIRECT(ster!$D$14)&lt;&gt;"")),"")</f>
        <v>1</v>
      </c>
      <c r="X59" s="14">
        <f t="array" aca="1" ref="X59" ca="1">IF(AND(H59,W59&gt;0),IF(wew!$B$3,MIN(IF((INDIRECT(ster!$D$14)&lt;&gt;"")*IFERROR(INDIRECT($Q59)&lt;&gt;"",FALSE),IFERROR(INDIRECT($Q59),"X"),"X")),"&lt;włącz podświetlanie wartości&gt;"),"—")</f>
        <v>2</v>
      </c>
      <c r="Y59" s="14">
        <f t="array" aca="1" ref="Y59" ca="1">IF(AND(H59,W59&gt;0),IF(wew!$B$3,MAX(IF((INDIRECT(ster!$D$14)&lt;&gt;"")*IFERROR(INDIRECT($Q59)&lt;&gt;"",FALSE),IFERROR(INDIRECT($Q59),"X"),"X")),"&lt;włącz podświetlanie wartości&gt;"),"—")</f>
        <v>2</v>
      </c>
      <c r="Z59" s="14">
        <f t="shared" ca="1" si="357"/>
        <v>0</v>
      </c>
      <c r="AA59" s="12">
        <f t="shared" ca="1" si="358"/>
        <v>1</v>
      </c>
      <c r="AB59" s="17">
        <f t="array" aca="1" ref="AB59" ca="1">IF(H59,IF(W59&gt;0,SUM((INDIRECT(ster!$D$14)&lt;&gt;"")*IFERROR((INDIRECT(Q59)&lt;&gt;"")*(INDIRECT(Q59)=INT(INDIRECT(Q59))),0)),0),"")</f>
        <v>1</v>
      </c>
      <c r="AC59" s="17">
        <f t="array" aca="1" ref="AC59" ca="1">IF(H59,W59-AB59,"")</f>
        <v>0</v>
      </c>
      <c r="AD59" s="17">
        <f t="shared" ca="1" si="359"/>
        <v>1</v>
      </c>
      <c r="AE59" s="17" t="b">
        <f t="shared" ca="1" si="360"/>
        <v>0</v>
      </c>
      <c r="AF59" s="17" t="str">
        <f ca="1">IF(AE59,IF($H59,ADDRESS(3,D59+2,4,,"["&amp;wew!$G$7&amp;"]"&amp;_sheetname_dataframe)&amp;":"&amp;ADDRESS(2+ster!$C$14,D59+2,4),""),"")</f>
        <v/>
      </c>
      <c r="AG59" s="17" t="str">
        <f t="shared" ca="1" si="361"/>
        <v/>
      </c>
      <c r="AH59" s="17" t="b">
        <f t="shared" ca="1" si="362"/>
        <v>0</v>
      </c>
      <c r="AI59" s="17" t="str">
        <f ca="1">IF(AH59,IF($H59,ADDRESS(3,D59+3,4,,"["&amp;wew!$G$7&amp;"]"&amp;_sheetname_dataframe)&amp;":"&amp;ADDRESS(2+ster!$C$14,D59+3,4),""),"")</f>
        <v/>
      </c>
      <c r="AJ59" s="17" t="str">
        <f t="shared" ca="1" si="363"/>
        <v/>
      </c>
      <c r="AK59" s="17" t="b">
        <f t="shared" ca="1" si="364"/>
        <v>0</v>
      </c>
      <c r="AL59" s="17" t="b">
        <f t="shared" ca="1" si="365"/>
        <v>0</v>
      </c>
      <c r="AM59" s="17" t="b">
        <f t="shared" ca="1" si="366"/>
        <v>0</v>
      </c>
      <c r="AN59" s="17">
        <f t="shared" ca="1" si="367"/>
        <v>0</v>
      </c>
      <c r="AO59" s="24" t="str">
        <f t="shared" ca="1" si="368"/>
        <v/>
      </c>
      <c r="AP59" s="24" t="str">
        <f t="shared" ca="1" si="369"/>
        <v/>
      </c>
      <c r="AQ59" s="17" t="b">
        <f t="shared" ca="1" si="370"/>
        <v>0</v>
      </c>
      <c r="AR59" s="17" t="b">
        <f t="shared" ca="1" si="371"/>
        <v>1</v>
      </c>
      <c r="AS59" s="17" t="b">
        <f t="shared" ca="1" si="372"/>
        <v>0</v>
      </c>
      <c r="AT59" s="17" t="b">
        <f t="shared" ca="1" si="373"/>
        <v>0</v>
      </c>
      <c r="AU59" s="17" t="b">
        <f t="shared" ca="1" si="374"/>
        <v>1</v>
      </c>
      <c r="AV59" s="17" t="b">
        <f t="shared" ca="1" si="375"/>
        <v>0</v>
      </c>
      <c r="AW59" s="17" t="b">
        <f t="shared" ca="1" si="376"/>
        <v>1</v>
      </c>
      <c r="AX59" s="14" t="b">
        <f t="array" aca="1" ref="AX59" ca="1">IF(H59,N59&gt;0,"")</f>
        <v>1</v>
      </c>
      <c r="AY59" s="17" t="str">
        <f t="shared" ca="1" si="377"/>
        <v>C3:C4</v>
      </c>
      <c r="AZ59" s="17" t="b">
        <f t="array" aca="1" ref="AZ59" ca="1">IF(AY59&lt;&gt;"",SUM(1*ISERROR(MATCH(INDIRECT(AY59),INDIRECT(K59),0)))=0,"")</f>
        <v>1</v>
      </c>
      <c r="BA59" s="17" t="b">
        <f t="shared" ca="1" si="378"/>
        <v>1</v>
      </c>
      <c r="BB59" s="17" t="b">
        <v>0</v>
      </c>
      <c r="BC59" s="17" t="b">
        <f t="shared" ca="1" si="379"/>
        <v>1</v>
      </c>
      <c r="BD59" s="17" t="b">
        <f t="shared" ca="1" si="380"/>
        <v>0</v>
      </c>
      <c r="BE59" s="17" t="b">
        <f t="shared" ca="1" si="381"/>
        <v>0</v>
      </c>
      <c r="BF59" s="17" t="b">
        <f t="shared" ca="1" si="382"/>
        <v>0</v>
      </c>
      <c r="BG59" s="17" t="b">
        <f t="shared" ca="1" si="383"/>
        <v>0</v>
      </c>
      <c r="BH59" s="17" t="b">
        <f t="shared" ca="1" si="384"/>
        <v>1</v>
      </c>
      <c r="BI59" s="17">
        <f t="shared" ca="1" si="385"/>
        <v>2</v>
      </c>
      <c r="BJ59" s="17" t="b">
        <f t="shared" ca="1" si="386"/>
        <v>0</v>
      </c>
      <c r="BK59" s="17" t="str">
        <f t="shared" ca="1" si="387"/>
        <v/>
      </c>
      <c r="BL59" s="17" t="str">
        <f t="shared" ca="1" si="388"/>
        <v/>
      </c>
      <c r="BM59" s="17" t="str">
        <f t="shared" ca="1" si="389"/>
        <v>F</v>
      </c>
      <c r="BN59" s="17" t="str">
        <f t="shared" ca="1" si="390"/>
        <v>F</v>
      </c>
      <c r="BO59" s="17" t="str">
        <f t="shared" ca="1" si="391"/>
        <v>D</v>
      </c>
      <c r="BP59" s="14" t="b">
        <f t="shared" ca="1" si="392"/>
        <v>1</v>
      </c>
      <c r="BQ59" s="35">
        <v>1</v>
      </c>
      <c r="BX59" s="16"/>
      <c r="BY59" s="16"/>
      <c r="BZ59" s="16"/>
      <c r="CA59" s="16"/>
      <c r="CB59" s="16"/>
      <c r="CC59" s="16"/>
      <c r="CD59" s="16"/>
      <c r="CE59" s="16"/>
      <c r="CF59" s="16"/>
      <c r="CN59" s="14">
        <f ca="1">IF(H59,IFERROR(IsVariableNameLegal(O59),0),0)</f>
        <v>0</v>
      </c>
      <c r="CO59" s="14" t="str">
        <f t="array" aca="1" ref="CO59" ca="1">IF(H59,IF(COUNTIF(INDIRECT(wew!$C$13),O59)&gt;1,TRIM(SUBSTITUTE(_xll.MCONCAT(IF((INDIRECT(wew!$C$13)=O59)*(COLUMN(INDIRECT(wew!$C$13))&lt;&gt;D59+1),-1+COLUMN(INDIRECT(wew!$C$13)),"")," "),"  "," ")),""),"")</f>
        <v/>
      </c>
      <c r="CP59" s="14" t="str">
        <f t="array" aca="1" ref="CP59" ca="1">IF(P59&lt;&gt;"",IF(LEN(P59)&gt;150,1,""),"")</f>
        <v/>
      </c>
      <c r="CQ59" s="14" t="str">
        <f t="array" aca="1" ref="CQ59" ca="1">IF(AND(H59,NOT(ster!$J$3)),IF(COUNTIF(INDIRECT(wew!$C$15),P59)&gt;1,TRIM(SUBSTITUTE(_xll.MCONCAT(IF((INDIRECT(wew!$C$15)=P59)*(COLUMN(INDIRECT(wew!$C$15))&lt;&gt;D59+1),-1+COLUMN(INDIRECT(wew!$C$15)),"")," "),"  "," ")),""),"")</f>
        <v/>
      </c>
      <c r="CR59" s="14" t="str">
        <f t="array" aca="1" ref="CR59" ca="1">IF(H59,IF(AND(W59&gt;0,AO59&lt;&gt;""),TRIM(SUBSTITUTE(_xll.MCONCAT(IFERROR(IF(ISNUMBER(INDIRECT(Q59)),IF((INDIRECT(ster!$D$14)&lt;&gt;"")*(INDIRECT(Q59)&lt;AO59),INDIRECT(ster!$D$14) &amp; ": " &amp;  SUBSTITUTE(IF( AV59,IFERROR(TEXT(INDIRECT(Q59),"rrrr-mm-dd") &amp;" (" &amp; INDIRECT(Q59) &amp;")",INDIRECT(Q59)),INDIRECT(Q59))," "," "),""),""),"")," "),"  "," ")),""),"")</f>
        <v/>
      </c>
      <c r="CS59" s="14" t="str">
        <f t="array" aca="1" ref="CS59" ca="1">IF(H59,IF(AND(W59&gt;0,AP59&lt;&gt;""),TRIM(SUBSTITUTE(_xll.MCONCAT(IFERROR(IF(ISNUMBER(INDIRECT(Q59)),IF((INDIRECT(ster!$D$14)&lt;&gt;"")*(INDIRECT(Q59)&gt;AP59),INDIRECT(ster!$D$14) &amp; ": " &amp;  SUBSTITUTE(IF( AV59,IFERROR(TEXT(INDIRECT(Q59),"rrrr-mm-dd")&amp;" (" &amp; INDIRECT(Q59) &amp;")",INDIRECT(Q59)),INDIRECT(Q59))," "," "),""),""),"")," "),"  "," ")),""),"")</f>
        <v/>
      </c>
      <c r="CT59" s="14" t="str">
        <f t="array" aca="1" ref="CT59" ca="1">IF(H59,IF(AND(N59&gt;0,AR59),TRIM(SUBSTITUTE(_xll.MCONCAT(IFERROR(IF(ISNUMBER(INDIRECT(Q59)),IF((INDIRECT(ster!$D$14)&lt;&gt;"")*(IFERROR(0*(MATCH(INDIRECT(Q59),INDIRECT(K59),0)&gt;0),1)),INDIRECT(ster!$D$14) &amp; ": " &amp;  SUBSTITUTE(IF( AV59,IFERROR(TEXT(INDIRECT(Q59),"rrrr-mm-dd")&amp;" (" &amp; INDIRECT(Q59) &amp;")",INDIRECT(Q59)),INDIRECT(Q59))," "," "),""),""),"")," "),"  "," ")),""),"")</f>
        <v/>
      </c>
      <c r="CU59" s="14" t="str">
        <f t="array" aca="1" ref="CU59" ca="1">IF(H59,IF(AND(V59&gt;0),TRIM(SUBSTITUTE(_xll.MCONCAT(IF((INDIRECT(ster!$D$14)&lt;&gt;"")*(IFERROR(0*(INDIRECT(Q59)&lt;&gt;""),1)),INDIRECT(ster!$D$14),"")," "),"  "," ")),""),"")</f>
        <v/>
      </c>
      <c r="CV59" s="14" t="str">
        <f t="array" aca="1" ref="CV59" ca="1">IF(H59,IF(AS59,
TRIM(SUBSTITUTE(_xll.MCONCAT(IF(
   (INDIRECT(ster!$D$14)&lt;&gt;"")*
   ((INDIRECT(Q59)="")+
      NOT(ISNUMBER(INDIRECT(Q59)))*
      NOT(ISERROR(MATCH(INDIRECT(Q59),INDIRECT(K59),0)))
    ),
      INDIRECT(ster!$D$14),
   "")," "),"  "," ")),
""),"")</f>
        <v/>
      </c>
      <c r="CW59" s="14" t="str">
        <f t="array" aca="1" ref="CW59" ca="1">IF(H59,IF(AND(AQ59),TRIM(SUBSTITUTE(_xll.MCONCAT(IFERROR(IF(ISNUMBER(INDIRECT(Q59)),IF((INDIRECT(ster!$D$14)&lt;&gt;"")*(INDIRECT(Q59)&lt;&gt;INT(INDIRECT(Q59))),INDIRECT(ster!$D$14) &amp; ": " &amp; INDIRECT(Q59),""),""),"")," "),"  "," ")),""),"")</f>
        <v/>
      </c>
      <c r="CX59" s="14" t="str">
        <f t="array" aca="1" ref="CX59" ca="1">IF(H59,IF(OR(AU59,AV59),TRIM(SUBSTITUTE(_xll.MCONCAT(IF((INDIRECT(ster!$D$14)&lt;&gt;"")*NOT(ISNUMBER(INDIRECT(Q59))),IF(ISERROR(MATCH(INDIRECT(Q59),INDIRECT(K59),0)),IFERROR(IF(INDIRECT(Q59)&lt;&gt;"",INDIRECT(ster!$D$14) &amp; ": " &amp; SUBSTITUTE(INDIRECT(Q59)," "," "),""),""),""),"")," "),"  "," ")),""),"")</f>
        <v/>
      </c>
      <c r="CY59" s="14" t="str">
        <f t="array" aca="1" ref="CY59" ca="1">IF(H59,IF(AE59,TRIM(SUBSTITUTE(_xll.MCONCAT(IF((INDIRECT(ster!$D$14)&lt;&gt;"")*IFERROR(NOT(INDIRECT(AF59)),FALSE),IF(ISERROR(MATCH(INDIRECT(Q59),INDIRECT(K59),0)),IFERROR(IF(INDIRECT(Q59)&lt;&gt;"",INDIRECT(ster!$D$14)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CZ59" s="14" t="str">
        <f t="array" aca="1" ref="CZ59" ca="1">IF(H59,IF(AH59,TRIM(SUBSTITUTE(_xll.MCONCAT(IF((INDIRECT(ster!$D$14)&lt;&gt;"")*IFERROR(NOT(INDIRECT(AI59)),FALSE),IF(ISERROR(MATCH(INDIRECT(Q59),INDIRECT(K59),0)),IFERROR(IF(INDIRECT(Q59)&lt;&gt;"",INDIRECT(ster!$D$14)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DC59" s="14" t="str">
        <f ca="1">SUBSTITUTE(SUBSTITUTE(SUBSTITUTE(SUBSTITUTE(_xll.MCONCAT(DG59:DS59,"■"),"■■","■"),"■■","■"),"■■","■"),"■■","■")</f>
        <v>■</v>
      </c>
      <c r="DD59" s="14" t="str">
        <f t="shared" ca="1" si="393"/>
        <v/>
      </c>
      <c r="DE59" s="14" t="str">
        <f t="shared" ca="1" si="394"/>
        <v/>
      </c>
      <c r="DF59" s="14" t="str">
        <f t="shared" ca="1" si="395"/>
        <v/>
      </c>
      <c r="DG59" s="14" t="str">
        <f t="shared" ca="1" si="396"/>
        <v/>
      </c>
      <c r="DH59" s="14" t="str">
        <f t="shared" ca="1" si="397"/>
        <v/>
      </c>
      <c r="DI59" s="14" t="str">
        <f t="shared" ca="1" si="398"/>
        <v/>
      </c>
      <c r="DJ59" s="14" t="str">
        <f t="shared" ca="1" si="399"/>
        <v/>
      </c>
      <c r="DK59" s="14" t="str">
        <f t="shared" ca="1" si="400"/>
        <v/>
      </c>
      <c r="DL59" s="14" t="str">
        <f t="shared" ca="1" si="63"/>
        <v/>
      </c>
      <c r="DM59" s="14" t="str">
        <f t="shared" ca="1" si="401"/>
        <v/>
      </c>
      <c r="DN59" s="14" t="str">
        <f t="array" aca="1" ref="DN59" ca="1">IF(CU59&lt;&gt;"","There are errors in the entered values in the following cases: " &amp;SUBSTITUTE(CU59," ",", "),"")</f>
        <v/>
      </c>
      <c r="DO59" s="14" t="str">
        <f t="shared" ca="1" si="402"/>
        <v/>
      </c>
      <c r="DP59" s="14" t="str">
        <f t="shared" ca="1" si="403"/>
        <v/>
      </c>
      <c r="DQ59" s="14" t="str">
        <f t="shared" ca="1" si="404"/>
        <v/>
      </c>
      <c r="DR59" s="14" t="str">
        <f t="shared" ca="1" si="405"/>
        <v/>
      </c>
      <c r="DS59" s="14" t="str">
        <f t="shared" ca="1" si="406"/>
        <v/>
      </c>
      <c r="DZ59" s="14" t="b">
        <f t="shared" ca="1" si="407"/>
        <v>0</v>
      </c>
      <c r="EA59" s="14" t="str">
        <f t="shared" ca="1" si="408"/>
        <v>Facial muscle fasciculations (LMN) (q_25d)</v>
      </c>
      <c r="EB59" s="14" t="str">
        <f t="shared" ca="1" si="409"/>
        <v xml:space="preserve">Values must be limited to predefinied list. </v>
      </c>
      <c r="EC59" s="14" t="str">
        <f t="shared" ca="1" si="410"/>
        <v xml:space="preserve">Facial muscle fasciculations (LMN) (q_25d): Values must be limited to predefinied list. </v>
      </c>
      <c r="ED59" s="14" t="str">
        <f t="shared" ca="1" si="411"/>
        <v/>
      </c>
      <c r="EE59" s="14" t="str">
        <f t="shared" ca="1" si="412"/>
        <v>Values must be limited to predefinied list</v>
      </c>
      <c r="EF59" s="14" t="str">
        <f t="shared" ca="1" si="413"/>
        <v/>
      </c>
      <c r="EG59" s="14" t="str">
        <f t="shared" ca="1" si="414"/>
        <v/>
      </c>
      <c r="EM59" s="14" t="b">
        <f t="shared" ca="1" si="415"/>
        <v>1</v>
      </c>
      <c r="EN59" s="14">
        <f t="shared" ca="1" si="416"/>
        <v>46</v>
      </c>
      <c r="EO59" s="14" t="str">
        <f t="shared" ca="1" si="417"/>
        <v>q_25d</v>
      </c>
      <c r="EP59" s="14" t="str">
        <f t="shared" ca="1" si="418"/>
        <v xml:space="preserve">Facial muscle fasciculations (LMN) (q_25d): Values must be limited to predefinied list. </v>
      </c>
      <c r="EQ59" s="14" t="str">
        <f t="shared" ca="1" si="419"/>
        <v/>
      </c>
    </row>
    <row r="60" spans="2:147" s="14" customFormat="1">
      <c r="B60" s="14" t="str">
        <f t="shared" ca="1" si="346"/>
        <v/>
      </c>
      <c r="C60" s="14">
        <f t="shared" ca="1" si="347"/>
        <v>47</v>
      </c>
      <c r="D60" s="14">
        <f t="shared" si="348"/>
        <v>58</v>
      </c>
      <c r="E60" s="14" t="str">
        <f t="shared" ca="1" si="349"/>
        <v>D</v>
      </c>
      <c r="F60" s="14" t="str">
        <f t="shared" ca="1" si="350"/>
        <v>q_25e</v>
      </c>
      <c r="G60" s="14" t="str">
        <f t="shared" ca="1" si="351"/>
        <v>Masseter atrophy (LMN)</v>
      </c>
      <c r="H60" s="14" t="b">
        <f t="shared" ca="1" si="352"/>
        <v>1</v>
      </c>
      <c r="I60" s="14" t="str">
        <f ca="1">IF($H60,ADDRESS(3,(D60+1)*2-1,4,,"["&amp;wew!$G$7&amp;"]"&amp;_sheetname_labels)&amp;":"&amp;ADDRESS(2+ster!$B$20,(D60+1)*2-1,4),"")</f>
        <v>[DBTemplate.xlsm]labels!DM3:DM61</v>
      </c>
      <c r="J60" s="14">
        <f t="array" aca="1" ref="J60" ca="1">IF(H60,MAX(0,MAX(IF(INDIRECT(I60)&lt;&gt;"",ROW(INDIRECT(I60)),""))-2),"")</f>
        <v>2</v>
      </c>
      <c r="K60" s="14" t="str">
        <f ca="1">IF($H60,IF($J60&gt;0,ADDRESS(3,(D60+1)*2-1,4,,"["&amp;wew!$G$7&amp;"]"&amp;_sheetname_labels)&amp;":"&amp;ADDRESS(2+J60,(D60+1)*2-1,4),""),"")</f>
        <v>[DBTemplate.xlsm]labels!DM3:DM4</v>
      </c>
      <c r="L60" s="14" t="str">
        <f ca="1">IF($H60,IF($J60&gt;0,ADDRESS(3,(D60+1)*2,4,,"["&amp;wew!$G$7&amp;"]"&amp;_sheetname_labels)&amp;":"&amp;ADDRESS(2+J60,(D60+1)*2,4),""),"")</f>
        <v>[DBTemplate.xlsm]labels!DN3:DN4</v>
      </c>
      <c r="M60" s="14">
        <f t="shared" ca="1" si="353"/>
        <v>0</v>
      </c>
      <c r="N60" s="14">
        <f t="shared" ca="1" si="354"/>
        <v>2</v>
      </c>
      <c r="O60" s="14" t="str">
        <f t="shared" ca="1" si="355"/>
        <v>q_25e</v>
      </c>
      <c r="P60" s="14" t="str">
        <f t="shared" ca="1" si="356"/>
        <v>Masseter atrophy (LMN)</v>
      </c>
      <c r="Q60" s="14" t="str">
        <f ca="1">IF($BP60,ADDRESS(3,D60+1,4,,"["&amp;wew!$G$7&amp;"]"&amp;_sheetname_dataframe)&amp;":"&amp;ADDRESS(2+ster!$C$14,D60+1,4),"")</f>
        <v>[DBTemplate.xlsm]data_frame!BG3:BG3</v>
      </c>
      <c r="R60" s="14" t="str">
        <f>IF($BP60,IF(MID(_xll.FORMULATEXT(INDEX(INDIRECT(Q60),1)),1,1)="=", _xll.FORMULATEXT(INDEX(INDIRECT(Q60),1),2,TRUE),""),"")</f>
        <v/>
      </c>
      <c r="S60" s="14">
        <f t="array" aca="1" ref="S60" ca="1">IF(H60,SUM(IF((IFERROR(INDIRECT(Q60)&lt;&gt;"",FALSE))*(INDIRECT(ster!$D$14)&lt;&gt;""),1,0)),"")</f>
        <v>1</v>
      </c>
      <c r="T60" s="14">
        <f t="array" aca="1" ref="T60" ca="1">IF(H60,IF(M60&gt;0,SUM(IFERROR(1*(MATCH(INDIRECT(Q60),INDIRECT(K60),0)&gt;0),0)*(INDIRECT(ster!$D$14)&lt;&gt;"")*NOT(ISNUMBER(INDIRECT(Q60)))),0),"")</f>
        <v>0</v>
      </c>
      <c r="U60" s="14">
        <f t="array" aca="1" ref="U60" ca="1">IF(H60,SUM((IFERROR(INDIRECT(Q60)="",FALSE))*(INDIRECT(ster!$D$14)&lt;&gt;"")),"")</f>
        <v>0</v>
      </c>
      <c r="V60" s="14">
        <f t="array" aca="1" ref="V60" ca="1">IF(H60,SUM((IFERROR(INDIRECT(Q60)="#ąś",TRUE))*(INDIRECT(ster!$D$14)&lt;&gt;"")),"")</f>
        <v>0</v>
      </c>
      <c r="W60" s="14">
        <f t="array" aca="1" ref="W60" ca="1">IF(H60,SUM(ISNUMBER(INDIRECT(Q60))*(INDIRECT(ster!$D$14)&lt;&gt;"")),"")</f>
        <v>1</v>
      </c>
      <c r="X60" s="14">
        <f t="array" aca="1" ref="X60" ca="1">IF(AND(H60,W60&gt;0),IF(wew!$B$3,MIN(IF((INDIRECT(ster!$D$14)&lt;&gt;"")*IFERROR(INDIRECT($Q60)&lt;&gt;"",FALSE),IFERROR(INDIRECT($Q60),"X"),"X")),"&lt;włącz podświetlanie wartości&gt;"),"—")</f>
        <v>2</v>
      </c>
      <c r="Y60" s="14">
        <f t="array" aca="1" ref="Y60" ca="1">IF(AND(H60,W60&gt;0),IF(wew!$B$3,MAX(IF((INDIRECT(ster!$D$14)&lt;&gt;"")*IFERROR(INDIRECT($Q60)&lt;&gt;"",FALSE),IFERROR(INDIRECT($Q60),"X"),"X")),"&lt;włącz podświetlanie wartości&gt;"),"—")</f>
        <v>2</v>
      </c>
      <c r="Z60" s="14">
        <f t="shared" ca="1" si="357"/>
        <v>0</v>
      </c>
      <c r="AA60" s="12">
        <f t="shared" ca="1" si="358"/>
        <v>1</v>
      </c>
      <c r="AB60" s="17">
        <f t="array" aca="1" ref="AB60" ca="1">IF(H60,IF(W60&gt;0,SUM((INDIRECT(ster!$D$14)&lt;&gt;"")*IFERROR((INDIRECT(Q60)&lt;&gt;"")*(INDIRECT(Q60)=INT(INDIRECT(Q60))),0)),0),"")</f>
        <v>1</v>
      </c>
      <c r="AC60" s="17">
        <f t="array" aca="1" ref="AC60" ca="1">IF(H60,W60-AB60,"")</f>
        <v>0</v>
      </c>
      <c r="AD60" s="17">
        <f t="shared" ca="1" si="359"/>
        <v>1</v>
      </c>
      <c r="AE60" s="17" t="b">
        <f t="shared" ca="1" si="360"/>
        <v>0</v>
      </c>
      <c r="AF60" s="17" t="str">
        <f ca="1">IF(AE60,IF($H60,ADDRESS(3,D60+2,4,,"["&amp;wew!$G$7&amp;"]"&amp;_sheetname_dataframe)&amp;":"&amp;ADDRESS(2+ster!$C$14,D60+2,4),""),"")</f>
        <v/>
      </c>
      <c r="AG60" s="17" t="str">
        <f t="shared" ca="1" si="361"/>
        <v/>
      </c>
      <c r="AH60" s="17" t="b">
        <f t="shared" ca="1" si="362"/>
        <v>0</v>
      </c>
      <c r="AI60" s="17" t="str">
        <f ca="1">IF(AH60,IF($H60,ADDRESS(3,D60+3,4,,"["&amp;wew!$G$7&amp;"]"&amp;_sheetname_dataframe)&amp;":"&amp;ADDRESS(2+ster!$C$14,D60+3,4),""),"")</f>
        <v/>
      </c>
      <c r="AJ60" s="17" t="str">
        <f t="shared" ca="1" si="363"/>
        <v/>
      </c>
      <c r="AK60" s="17" t="b">
        <f t="shared" ca="1" si="364"/>
        <v>0</v>
      </c>
      <c r="AL60" s="17" t="b">
        <f t="shared" ca="1" si="365"/>
        <v>0</v>
      </c>
      <c r="AM60" s="17" t="b">
        <f t="shared" ca="1" si="366"/>
        <v>0</v>
      </c>
      <c r="AN60" s="17">
        <f t="shared" ca="1" si="367"/>
        <v>0</v>
      </c>
      <c r="AO60" s="24" t="str">
        <f t="shared" ca="1" si="368"/>
        <v/>
      </c>
      <c r="AP60" s="24" t="str">
        <f t="shared" ca="1" si="369"/>
        <v/>
      </c>
      <c r="AQ60" s="17" t="b">
        <f t="shared" ca="1" si="370"/>
        <v>0</v>
      </c>
      <c r="AR60" s="17" t="b">
        <f t="shared" ca="1" si="371"/>
        <v>1</v>
      </c>
      <c r="AS60" s="17" t="b">
        <f t="shared" ca="1" si="372"/>
        <v>0</v>
      </c>
      <c r="AT60" s="17" t="b">
        <f t="shared" ca="1" si="373"/>
        <v>0</v>
      </c>
      <c r="AU60" s="17" t="b">
        <f t="shared" ca="1" si="374"/>
        <v>1</v>
      </c>
      <c r="AV60" s="17" t="b">
        <f t="shared" ca="1" si="375"/>
        <v>0</v>
      </c>
      <c r="AW60" s="17" t="b">
        <f t="shared" ca="1" si="376"/>
        <v>1</v>
      </c>
      <c r="AX60" s="14" t="b">
        <f t="array" aca="1" ref="AX60" ca="1">IF(H60,N60&gt;0,"")</f>
        <v>1</v>
      </c>
      <c r="AY60" s="17" t="str">
        <f t="shared" ca="1" si="377"/>
        <v>C3:C4</v>
      </c>
      <c r="AZ60" s="17" t="b">
        <f t="array" aca="1" ref="AZ60" ca="1">IF(AY60&lt;&gt;"",SUM(1*ISERROR(MATCH(INDIRECT(AY60),INDIRECT(K60),0)))=0,"")</f>
        <v>1</v>
      </c>
      <c r="BA60" s="17" t="b">
        <f t="shared" ca="1" si="378"/>
        <v>1</v>
      </c>
      <c r="BB60" s="17" t="b">
        <v>0</v>
      </c>
      <c r="BC60" s="17" t="b">
        <f t="shared" ca="1" si="379"/>
        <v>1</v>
      </c>
      <c r="BD60" s="17" t="b">
        <f t="shared" ca="1" si="380"/>
        <v>0</v>
      </c>
      <c r="BE60" s="17" t="b">
        <f t="shared" ca="1" si="381"/>
        <v>0</v>
      </c>
      <c r="BF60" s="17" t="b">
        <f t="shared" ca="1" si="382"/>
        <v>0</v>
      </c>
      <c r="BG60" s="17" t="b">
        <f t="shared" ca="1" si="383"/>
        <v>0</v>
      </c>
      <c r="BH60" s="17" t="b">
        <f t="shared" ca="1" si="384"/>
        <v>1</v>
      </c>
      <c r="BI60" s="17">
        <f t="shared" ca="1" si="385"/>
        <v>2</v>
      </c>
      <c r="BJ60" s="17" t="b">
        <f t="shared" ca="1" si="386"/>
        <v>0</v>
      </c>
      <c r="BK60" s="17" t="str">
        <f t="shared" ca="1" si="387"/>
        <v/>
      </c>
      <c r="BL60" s="17" t="str">
        <f t="shared" ca="1" si="388"/>
        <v/>
      </c>
      <c r="BM60" s="17" t="str">
        <f t="shared" ca="1" si="389"/>
        <v>F</v>
      </c>
      <c r="BN60" s="17" t="str">
        <f t="shared" ca="1" si="390"/>
        <v>F</v>
      </c>
      <c r="BO60" s="17" t="str">
        <f t="shared" ca="1" si="391"/>
        <v>D</v>
      </c>
      <c r="BP60" s="14" t="b">
        <f t="shared" ca="1" si="392"/>
        <v>1</v>
      </c>
      <c r="BQ60" s="35">
        <v>1</v>
      </c>
      <c r="BX60" s="16"/>
      <c r="BY60" s="16"/>
      <c r="BZ60" s="16"/>
      <c r="CA60" s="16"/>
      <c r="CB60" s="16"/>
      <c r="CC60" s="16"/>
      <c r="CD60" s="16"/>
      <c r="CE60" s="16"/>
      <c r="CF60" s="16"/>
      <c r="CN60" s="14">
        <f ca="1">IF(H60,IFERROR(IsVariableNameLegal(O60),0),0)</f>
        <v>0</v>
      </c>
      <c r="CO60" s="14" t="str">
        <f t="array" aca="1" ref="CO60" ca="1">IF(H60,IF(COUNTIF(INDIRECT(wew!$C$13),O60)&gt;1,TRIM(SUBSTITUTE(_xll.MCONCAT(IF((INDIRECT(wew!$C$13)=O60)*(COLUMN(INDIRECT(wew!$C$13))&lt;&gt;D60+1),-1+COLUMN(INDIRECT(wew!$C$13)),"")," "),"  "," ")),""),"")</f>
        <v/>
      </c>
      <c r="CP60" s="14" t="str">
        <f t="array" aca="1" ref="CP60" ca="1">IF(P60&lt;&gt;"",IF(LEN(P60)&gt;150,1,""),"")</f>
        <v/>
      </c>
      <c r="CQ60" s="14" t="str">
        <f t="array" aca="1" ref="CQ60" ca="1">IF(AND(H60,NOT(ster!$J$3)),IF(COUNTIF(INDIRECT(wew!$C$15),P60)&gt;1,TRIM(SUBSTITUTE(_xll.MCONCAT(IF((INDIRECT(wew!$C$15)=P60)*(COLUMN(INDIRECT(wew!$C$15))&lt;&gt;D60+1),-1+COLUMN(INDIRECT(wew!$C$15)),"")," "),"  "," ")),""),"")</f>
        <v/>
      </c>
      <c r="CR60" s="14" t="str">
        <f t="array" aca="1" ref="CR60" ca="1">IF(H60,IF(AND(W60&gt;0,AO60&lt;&gt;""),TRIM(SUBSTITUTE(_xll.MCONCAT(IFERROR(IF(ISNUMBER(INDIRECT(Q60)),IF((INDIRECT(ster!$D$14)&lt;&gt;"")*(INDIRECT(Q60)&lt;AO60),INDIRECT(ster!$D$14) &amp; ": " &amp;  SUBSTITUTE(IF( AV60,IFERROR(TEXT(INDIRECT(Q60),"rrrr-mm-dd") &amp;" (" &amp; INDIRECT(Q60) &amp;")",INDIRECT(Q60)),INDIRECT(Q60))," "," "),""),""),"")," "),"  "," ")),""),"")</f>
        <v/>
      </c>
      <c r="CS60" s="14" t="str">
        <f t="array" aca="1" ref="CS60" ca="1">IF(H60,IF(AND(W60&gt;0,AP60&lt;&gt;""),TRIM(SUBSTITUTE(_xll.MCONCAT(IFERROR(IF(ISNUMBER(INDIRECT(Q60)),IF((INDIRECT(ster!$D$14)&lt;&gt;"")*(INDIRECT(Q60)&gt;AP60),INDIRECT(ster!$D$14) &amp; ": " &amp;  SUBSTITUTE(IF( AV60,IFERROR(TEXT(INDIRECT(Q60),"rrrr-mm-dd")&amp;" (" &amp; INDIRECT(Q60) &amp;")",INDIRECT(Q60)),INDIRECT(Q60))," "," "),""),""),"")," "),"  "," ")),""),"")</f>
        <v/>
      </c>
      <c r="CT60" s="14" t="str">
        <f t="array" aca="1" ref="CT60" ca="1">IF(H60,IF(AND(N60&gt;0,AR60),TRIM(SUBSTITUTE(_xll.MCONCAT(IFERROR(IF(ISNUMBER(INDIRECT(Q60)),IF((INDIRECT(ster!$D$14)&lt;&gt;"")*(IFERROR(0*(MATCH(INDIRECT(Q60),INDIRECT(K60),0)&gt;0),1)),INDIRECT(ster!$D$14) &amp; ": " &amp;  SUBSTITUTE(IF( AV60,IFERROR(TEXT(INDIRECT(Q60),"rrrr-mm-dd")&amp;" (" &amp; INDIRECT(Q60) &amp;")",INDIRECT(Q60)),INDIRECT(Q60))," "," "),""),""),"")," "),"  "," ")),""),"")</f>
        <v/>
      </c>
      <c r="CU60" s="14" t="str">
        <f t="array" aca="1" ref="CU60" ca="1">IF(H60,IF(AND(V60&gt;0),TRIM(SUBSTITUTE(_xll.MCONCAT(IF((INDIRECT(ster!$D$14)&lt;&gt;"")*(IFERROR(0*(INDIRECT(Q60)&lt;&gt;""),1)),INDIRECT(ster!$D$14),"")," "),"  "," ")),""),"")</f>
        <v/>
      </c>
      <c r="CV60" s="14" t="str">
        <f t="array" aca="1" ref="CV60" ca="1">IF(H60,IF(AS60,
TRIM(SUBSTITUTE(_xll.MCONCAT(IF(
   (INDIRECT(ster!$D$14)&lt;&gt;"")*
   ((INDIRECT(Q60)="")+
      NOT(ISNUMBER(INDIRECT(Q60)))*
      NOT(ISERROR(MATCH(INDIRECT(Q60),INDIRECT(K60),0)))
    ),
      INDIRECT(ster!$D$14),
   "")," "),"  "," ")),
""),"")</f>
        <v/>
      </c>
      <c r="CW60" s="14" t="str">
        <f t="array" aca="1" ref="CW60" ca="1">IF(H60,IF(AND(AQ60),TRIM(SUBSTITUTE(_xll.MCONCAT(IFERROR(IF(ISNUMBER(INDIRECT(Q60)),IF((INDIRECT(ster!$D$14)&lt;&gt;"")*(INDIRECT(Q60)&lt;&gt;INT(INDIRECT(Q60))),INDIRECT(ster!$D$14) &amp; ": " &amp; INDIRECT(Q60),""),""),"")," "),"  "," ")),""),"")</f>
        <v/>
      </c>
      <c r="CX60" s="14" t="str">
        <f t="array" aca="1" ref="CX60" ca="1">IF(H60,IF(OR(AU60,AV60),TRIM(SUBSTITUTE(_xll.MCONCAT(IF((INDIRECT(ster!$D$14)&lt;&gt;"")*NOT(ISNUMBER(INDIRECT(Q60))),IF(ISERROR(MATCH(INDIRECT(Q60),INDIRECT(K60),0)),IFERROR(IF(INDIRECT(Q60)&lt;&gt;"",INDIRECT(ster!$D$14) &amp; ": " &amp; SUBSTITUTE(INDIRECT(Q60)," "," "),""),""),""),"")," "),"  "," ")),""),"")</f>
        <v/>
      </c>
      <c r="CY60" s="14" t="str">
        <f t="array" aca="1" ref="CY60" ca="1">IF(H60,IF(AE60,TRIM(SUBSTITUTE(_xll.MCONCAT(IF((INDIRECT(ster!$D$14)&lt;&gt;"")*IFERROR(NOT(INDIRECT(AF60)),FALSE),IF(ISERROR(MATCH(INDIRECT(Q60),INDIRECT(K60),0)),IFERROR(IF(INDIRECT(Q60)&lt;&gt;"",INDIRECT(ster!$D$14)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CZ60" s="14" t="str">
        <f t="array" aca="1" ref="CZ60" ca="1">IF(H60,IF(AH60,TRIM(SUBSTITUTE(_xll.MCONCAT(IF((INDIRECT(ster!$D$14)&lt;&gt;"")*IFERROR(NOT(INDIRECT(AI60)),FALSE),IF(ISERROR(MATCH(INDIRECT(Q60),INDIRECT(K60),0)),IFERROR(IF(INDIRECT(Q60)&lt;&gt;"",INDIRECT(ster!$D$14)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DC60" s="14" t="str">
        <f ca="1">SUBSTITUTE(SUBSTITUTE(SUBSTITUTE(SUBSTITUTE(_xll.MCONCAT(DG60:DS60,"■"),"■■","■"),"■■","■"),"■■","■"),"■■","■")</f>
        <v>■</v>
      </c>
      <c r="DD60" s="14" t="str">
        <f t="shared" ca="1" si="393"/>
        <v/>
      </c>
      <c r="DE60" s="14" t="str">
        <f t="shared" ca="1" si="394"/>
        <v/>
      </c>
      <c r="DF60" s="14" t="str">
        <f t="shared" ca="1" si="395"/>
        <v/>
      </c>
      <c r="DG60" s="14" t="str">
        <f t="shared" ca="1" si="396"/>
        <v/>
      </c>
      <c r="DH60" s="14" t="str">
        <f t="shared" ca="1" si="397"/>
        <v/>
      </c>
      <c r="DI60" s="14" t="str">
        <f t="shared" ca="1" si="398"/>
        <v/>
      </c>
      <c r="DJ60" s="14" t="str">
        <f t="shared" ca="1" si="399"/>
        <v/>
      </c>
      <c r="DK60" s="14" t="str">
        <f t="shared" ca="1" si="400"/>
        <v/>
      </c>
      <c r="DL60" s="14" t="str">
        <f t="shared" ca="1" si="63"/>
        <v/>
      </c>
      <c r="DM60" s="14" t="str">
        <f t="shared" ca="1" si="401"/>
        <v/>
      </c>
      <c r="DN60" s="14" t="str">
        <f t="array" aca="1" ref="DN60" ca="1">IF(CU60&lt;&gt;"","There are errors in the entered values in the following cases: " &amp;SUBSTITUTE(CU60," ",", "),"")</f>
        <v/>
      </c>
      <c r="DO60" s="14" t="str">
        <f t="shared" ca="1" si="402"/>
        <v/>
      </c>
      <c r="DP60" s="14" t="str">
        <f t="shared" ca="1" si="403"/>
        <v/>
      </c>
      <c r="DQ60" s="14" t="str">
        <f t="shared" ca="1" si="404"/>
        <v/>
      </c>
      <c r="DR60" s="14" t="str">
        <f t="shared" ca="1" si="405"/>
        <v/>
      </c>
      <c r="DS60" s="14" t="str">
        <f t="shared" ca="1" si="406"/>
        <v/>
      </c>
      <c r="DZ60" s="14" t="b">
        <f t="shared" ca="1" si="407"/>
        <v>0</v>
      </c>
      <c r="EA60" s="14" t="str">
        <f t="shared" ca="1" si="408"/>
        <v>Masseter atrophy (LMN) (q_25e)</v>
      </c>
      <c r="EB60" s="14" t="str">
        <f t="shared" ca="1" si="409"/>
        <v xml:space="preserve">Values must be limited to predefinied list. </v>
      </c>
      <c r="EC60" s="14" t="str">
        <f t="shared" ca="1" si="410"/>
        <v xml:space="preserve">Masseter atrophy (LMN) (q_25e): Values must be limited to predefinied list. </v>
      </c>
      <c r="ED60" s="14" t="str">
        <f t="shared" ca="1" si="411"/>
        <v/>
      </c>
      <c r="EE60" s="14" t="str">
        <f t="shared" ca="1" si="412"/>
        <v>Values must be limited to predefinied list</v>
      </c>
      <c r="EF60" s="14" t="str">
        <f t="shared" ca="1" si="413"/>
        <v/>
      </c>
      <c r="EG60" s="14" t="str">
        <f t="shared" ca="1" si="414"/>
        <v/>
      </c>
      <c r="EM60" s="14" t="b">
        <f t="shared" ca="1" si="415"/>
        <v>1</v>
      </c>
      <c r="EN60" s="14">
        <f t="shared" ca="1" si="416"/>
        <v>47</v>
      </c>
      <c r="EO60" s="14" t="str">
        <f t="shared" ca="1" si="417"/>
        <v>q_25e</v>
      </c>
      <c r="EP60" s="14" t="str">
        <f t="shared" ca="1" si="418"/>
        <v xml:space="preserve">Masseter atrophy (LMN) (q_25e): Values must be limited to predefinied list. </v>
      </c>
      <c r="EQ60" s="14" t="str">
        <f t="shared" ca="1" si="419"/>
        <v/>
      </c>
    </row>
    <row r="61" spans="2:147" s="14" customFormat="1">
      <c r="B61" s="14" t="str">
        <f t="shared" ca="1" si="346"/>
        <v/>
      </c>
      <c r="C61" s="14">
        <f t="shared" ca="1" si="347"/>
        <v>48</v>
      </c>
      <c r="D61" s="14">
        <f t="shared" si="348"/>
        <v>59</v>
      </c>
      <c r="E61" s="14" t="str">
        <f t="shared" ca="1" si="349"/>
        <v>D</v>
      </c>
      <c r="F61" s="14" t="str">
        <f t="shared" ca="1" si="350"/>
        <v>q_26</v>
      </c>
      <c r="G61" s="14" t="str">
        <f t="shared" ca="1" si="351"/>
        <v>Upper Limbs</v>
      </c>
      <c r="H61" s="14" t="b">
        <f t="shared" ca="1" si="352"/>
        <v>1</v>
      </c>
      <c r="I61" s="14" t="str">
        <f ca="1">IF($H61,ADDRESS(3,(D61+1)*2-1,4,,"["&amp;wew!$G$7&amp;"]"&amp;_sheetname_labels)&amp;":"&amp;ADDRESS(2+ster!$B$20,(D61+1)*2-1,4),"")</f>
        <v>[DBTemplate.xlsm]labels!DO3:DO61</v>
      </c>
      <c r="J61" s="14">
        <f t="array" aca="1" ref="J61" ca="1">IF(H61,MAX(0,MAX(IF(INDIRECT(I61)&lt;&gt;"",ROW(INDIRECT(I61)),""))-2),"")</f>
        <v>2</v>
      </c>
      <c r="K61" s="14" t="str">
        <f ca="1">IF($H61,IF($J61&gt;0,ADDRESS(3,(D61+1)*2-1,4,,"["&amp;wew!$G$7&amp;"]"&amp;_sheetname_labels)&amp;":"&amp;ADDRESS(2+J61,(D61+1)*2-1,4),""),"")</f>
        <v>[DBTemplate.xlsm]labels!DO3:DO4</v>
      </c>
      <c r="L61" s="14" t="str">
        <f ca="1">IF($H61,IF($J61&gt;0,ADDRESS(3,(D61+1)*2,4,,"["&amp;wew!$G$7&amp;"]"&amp;_sheetname_labels)&amp;":"&amp;ADDRESS(2+J61,(D61+1)*2,4),""),"")</f>
        <v>[DBTemplate.xlsm]labels!DP3:DP4</v>
      </c>
      <c r="M61" s="14">
        <f t="shared" ca="1" si="353"/>
        <v>0</v>
      </c>
      <c r="N61" s="14">
        <f t="shared" ca="1" si="354"/>
        <v>2</v>
      </c>
      <c r="O61" s="14" t="str">
        <f t="shared" ca="1" si="355"/>
        <v>q_26</v>
      </c>
      <c r="P61" s="14" t="str">
        <f t="shared" ca="1" si="356"/>
        <v>Upper Limbs</v>
      </c>
      <c r="Q61" s="14" t="str">
        <f ca="1">IF($BP61,ADDRESS(3,D61+1,4,,"["&amp;wew!$G$7&amp;"]"&amp;_sheetname_dataframe)&amp;":"&amp;ADDRESS(2+ster!$C$14,D61+1,4),"")</f>
        <v>[DBTemplate.xlsm]data_frame!BH3:BH3</v>
      </c>
      <c r="R61" s="14" t="str">
        <f>IF($BP61,IF(MID(_xll.FORMULATEXT(INDEX(INDIRECT(Q61),1)),1,1)="=", _xll.FORMULATEXT(INDEX(INDIRECT(Q61),1),2,TRUE),""),"")</f>
        <v/>
      </c>
      <c r="S61" s="14">
        <f t="array" aca="1" ref="S61" ca="1">IF(H61,SUM(IF((IFERROR(INDIRECT(Q61)&lt;&gt;"",FALSE))*(INDIRECT(ster!$D$14)&lt;&gt;""),1,0)),"")</f>
        <v>0</v>
      </c>
      <c r="T61" s="14">
        <f t="array" aca="1" ref="T61" ca="1">IF(H61,IF(M61&gt;0,SUM(IFERROR(1*(MATCH(INDIRECT(Q61),INDIRECT(K61),0)&gt;0),0)*(INDIRECT(ster!$D$14)&lt;&gt;"")*NOT(ISNUMBER(INDIRECT(Q61)))),0),"")</f>
        <v>0</v>
      </c>
      <c r="U61" s="14">
        <f t="array" aca="1" ref="U61" ca="1">IF(H61,SUM((IFERROR(INDIRECT(Q61)="",FALSE))*(INDIRECT(ster!$D$14)&lt;&gt;"")),"")</f>
        <v>1</v>
      </c>
      <c r="V61" s="14">
        <f t="array" aca="1" ref="V61" ca="1">IF(H61,SUM((IFERROR(INDIRECT(Q61)="#ąś",TRUE))*(INDIRECT(ster!$D$14)&lt;&gt;"")),"")</f>
        <v>0</v>
      </c>
      <c r="W61" s="14">
        <f t="array" aca="1" ref="W61" ca="1">IF(H61,SUM(ISNUMBER(INDIRECT(Q61))*(INDIRECT(ster!$D$14)&lt;&gt;"")),"")</f>
        <v>0</v>
      </c>
      <c r="X61" s="14" t="str">
        <f t="array" aca="1" ref="X61" ca="1">IF(AND(H61,W61&gt;0),IF(wew!$B$3,MIN(IF((INDIRECT(ster!$D$14)&lt;&gt;"")*IFERROR(INDIRECT($Q61)&lt;&gt;"",FALSE),IFERROR(INDIRECT($Q61),"X"),"X")),"&lt;włącz podświetlanie wartości&gt;"),"—")</f>
        <v>—</v>
      </c>
      <c r="Y61" s="14" t="str">
        <f t="array" aca="1" ref="Y61" ca="1">IF(AND(H61,W61&gt;0),IF(wew!$B$3,MAX(IF((INDIRECT(ster!$D$14)&lt;&gt;"")*IFERROR(INDIRECT($Q61)&lt;&gt;"",FALSE),IFERROR(INDIRECT($Q61),"X"),"X")),"&lt;włącz podświetlanie wartości&gt;"),"—")</f>
        <v>—</v>
      </c>
      <c r="Z61" s="14">
        <f t="shared" ca="1" si="357"/>
        <v>0</v>
      </c>
      <c r="AA61" s="12" t="str">
        <f t="shared" ca="1" si="358"/>
        <v>—</v>
      </c>
      <c r="AB61" s="17">
        <f t="array" aca="1" ref="AB61" ca="1">IF(H61,IF(W61&gt;0,SUM((INDIRECT(ster!$D$14)&lt;&gt;"")*IFERROR((INDIRECT(Q61)&lt;&gt;"")*(INDIRECT(Q61)=INT(INDIRECT(Q61))),0)),0),"")</f>
        <v>0</v>
      </c>
      <c r="AC61" s="17">
        <f t="array" aca="1" ref="AC61" ca="1">IF(H61,W61-AB61,"")</f>
        <v>0</v>
      </c>
      <c r="AD61" s="17">
        <f t="shared" ca="1" si="359"/>
        <v>1</v>
      </c>
      <c r="AE61" s="17" t="b">
        <f t="shared" ca="1" si="360"/>
        <v>0</v>
      </c>
      <c r="AF61" s="17" t="str">
        <f ca="1">IF(AE61,IF($H61,ADDRESS(3,D61+2,4,,"["&amp;wew!$G$7&amp;"]"&amp;_sheetname_dataframe)&amp;":"&amp;ADDRESS(2+ster!$C$14,D61+2,4),""),"")</f>
        <v/>
      </c>
      <c r="AG61" s="17" t="str">
        <f t="shared" ca="1" si="361"/>
        <v/>
      </c>
      <c r="AH61" s="17" t="b">
        <f t="shared" ca="1" si="362"/>
        <v>0</v>
      </c>
      <c r="AI61" s="17" t="str">
        <f ca="1">IF(AH61,IF($H61,ADDRESS(3,D61+3,4,,"["&amp;wew!$G$7&amp;"]"&amp;_sheetname_dataframe)&amp;":"&amp;ADDRESS(2+ster!$C$14,D61+3,4),""),"")</f>
        <v/>
      </c>
      <c r="AJ61" s="17" t="str">
        <f t="shared" ca="1" si="363"/>
        <v/>
      </c>
      <c r="AK61" s="17" t="b">
        <f t="shared" ca="1" si="364"/>
        <v>0</v>
      </c>
      <c r="AL61" s="17" t="b">
        <f t="shared" ca="1" si="365"/>
        <v>0</v>
      </c>
      <c r="AM61" s="17" t="b">
        <f t="shared" ca="1" si="366"/>
        <v>0</v>
      </c>
      <c r="AN61" s="17">
        <f t="shared" ca="1" si="367"/>
        <v>0</v>
      </c>
      <c r="AO61" s="24" t="str">
        <f t="shared" ca="1" si="368"/>
        <v/>
      </c>
      <c r="AP61" s="24" t="str">
        <f t="shared" ca="1" si="369"/>
        <v/>
      </c>
      <c r="AQ61" s="17" t="b">
        <f t="shared" ca="1" si="370"/>
        <v>0</v>
      </c>
      <c r="AR61" s="17" t="b">
        <f t="shared" ca="1" si="371"/>
        <v>1</v>
      </c>
      <c r="AS61" s="17" t="b">
        <f t="shared" ca="1" si="372"/>
        <v>0</v>
      </c>
      <c r="AT61" s="17" t="b">
        <f t="shared" ca="1" si="373"/>
        <v>0</v>
      </c>
      <c r="AU61" s="17" t="b">
        <f t="shared" ca="1" si="374"/>
        <v>1</v>
      </c>
      <c r="AV61" s="17" t="b">
        <f t="shared" ca="1" si="375"/>
        <v>0</v>
      </c>
      <c r="AW61" s="17" t="b">
        <f t="shared" ca="1" si="376"/>
        <v>0</v>
      </c>
      <c r="AX61" s="14" t="b">
        <f t="array" aca="1" ref="AX61" ca="1">IF(H61,N61&gt;0,"")</f>
        <v>1</v>
      </c>
      <c r="AY61" s="17" t="str">
        <f t="shared" ca="1" si="377"/>
        <v>C3:C4</v>
      </c>
      <c r="AZ61" s="17" t="b">
        <f t="array" aca="1" ref="AZ61" ca="1">IF(AY61&lt;&gt;"",SUM(1*ISERROR(MATCH(INDIRECT(AY61),INDIRECT(K61),0)))=0,"")</f>
        <v>1</v>
      </c>
      <c r="BA61" s="17" t="b">
        <f t="shared" ca="1" si="378"/>
        <v>1</v>
      </c>
      <c r="BB61" s="17" t="b">
        <v>0</v>
      </c>
      <c r="BC61" s="17" t="b">
        <f t="shared" ca="1" si="379"/>
        <v>1</v>
      </c>
      <c r="BD61" s="17" t="b">
        <f t="shared" ca="1" si="380"/>
        <v>0</v>
      </c>
      <c r="BE61" s="17" t="b">
        <f t="shared" ca="1" si="381"/>
        <v>0</v>
      </c>
      <c r="BF61" s="17" t="b">
        <f t="shared" ca="1" si="382"/>
        <v>0</v>
      </c>
      <c r="BG61" s="17" t="b">
        <f t="shared" ca="1" si="383"/>
        <v>0</v>
      </c>
      <c r="BH61" s="17" t="b">
        <f t="shared" ca="1" si="384"/>
        <v>1</v>
      </c>
      <c r="BI61" s="17">
        <f t="shared" ca="1" si="385"/>
        <v>2</v>
      </c>
      <c r="BJ61" s="17" t="b">
        <f t="shared" ca="1" si="386"/>
        <v>0</v>
      </c>
      <c r="BK61" s="17" t="str">
        <f t="shared" ca="1" si="387"/>
        <v/>
      </c>
      <c r="BL61" s="17" t="str">
        <f t="shared" ca="1" si="388"/>
        <v/>
      </c>
      <c r="BM61" s="17" t="str">
        <f t="shared" ca="1" si="389"/>
        <v>F</v>
      </c>
      <c r="BN61" s="17" t="str">
        <f t="shared" ca="1" si="390"/>
        <v>F</v>
      </c>
      <c r="BO61" s="17" t="str">
        <f t="shared" ca="1" si="391"/>
        <v>D</v>
      </c>
      <c r="BP61" s="14" t="b">
        <f t="shared" ca="1" si="392"/>
        <v>1</v>
      </c>
      <c r="BQ61" s="35">
        <v>1</v>
      </c>
      <c r="BX61" s="16"/>
      <c r="BY61" s="16"/>
      <c r="BZ61" s="16"/>
      <c r="CA61" s="16"/>
      <c r="CB61" s="16"/>
      <c r="CC61" s="16"/>
      <c r="CD61" s="16"/>
      <c r="CE61" s="16"/>
      <c r="CF61" s="16"/>
      <c r="CN61" s="14">
        <f ca="1">IF(H61,IFERROR(IsVariableNameLegal(O61),0),0)</f>
        <v>0</v>
      </c>
      <c r="CO61" s="14" t="str">
        <f t="array" aca="1" ref="CO61" ca="1">IF(H61,IF(COUNTIF(INDIRECT(wew!$C$13),O61)&gt;1,TRIM(SUBSTITUTE(_xll.MCONCAT(IF((INDIRECT(wew!$C$13)=O61)*(COLUMN(INDIRECT(wew!$C$13))&lt;&gt;D61+1),-1+COLUMN(INDIRECT(wew!$C$13)),"")," "),"  "," ")),""),"")</f>
        <v/>
      </c>
      <c r="CP61" s="14" t="str">
        <f t="array" aca="1" ref="CP61" ca="1">IF(P61&lt;&gt;"",IF(LEN(P61)&gt;150,1,""),"")</f>
        <v/>
      </c>
      <c r="CQ61" s="14" t="str">
        <f t="array" aca="1" ref="CQ61" ca="1">IF(AND(H61,NOT(ster!$J$3)),IF(COUNTIF(INDIRECT(wew!$C$15),P61)&gt;1,TRIM(SUBSTITUTE(_xll.MCONCAT(IF((INDIRECT(wew!$C$15)=P61)*(COLUMN(INDIRECT(wew!$C$15))&lt;&gt;D61+1),-1+COLUMN(INDIRECT(wew!$C$15)),"")," "),"  "," ")),""),"")</f>
        <v/>
      </c>
      <c r="CR61" s="14" t="str">
        <f t="array" aca="1" ref="CR61" ca="1">IF(H61,IF(AND(W61&gt;0,AO61&lt;&gt;""),TRIM(SUBSTITUTE(_xll.MCONCAT(IFERROR(IF(ISNUMBER(INDIRECT(Q61)),IF((INDIRECT(ster!$D$14)&lt;&gt;"")*(INDIRECT(Q61)&lt;AO61),INDIRECT(ster!$D$14) &amp; ": " &amp;  SUBSTITUTE(IF( AV61,IFERROR(TEXT(INDIRECT(Q61),"rrrr-mm-dd") &amp;" (" &amp; INDIRECT(Q61) &amp;")",INDIRECT(Q61)),INDIRECT(Q61))," "," "),""),""),"")," "),"  "," ")),""),"")</f>
        <v/>
      </c>
      <c r="CS61" s="14" t="str">
        <f t="array" aca="1" ref="CS61" ca="1">IF(H61,IF(AND(W61&gt;0,AP61&lt;&gt;""),TRIM(SUBSTITUTE(_xll.MCONCAT(IFERROR(IF(ISNUMBER(INDIRECT(Q61)),IF((INDIRECT(ster!$D$14)&lt;&gt;"")*(INDIRECT(Q61)&gt;AP61),INDIRECT(ster!$D$14) &amp; ": " &amp;  SUBSTITUTE(IF( AV61,IFERROR(TEXT(INDIRECT(Q61),"rrrr-mm-dd")&amp;" (" &amp; INDIRECT(Q61) &amp;")",INDIRECT(Q61)),INDIRECT(Q61))," "," "),""),""),"")," "),"  "," ")),""),"")</f>
        <v/>
      </c>
      <c r="CT61" s="14" t="str">
        <f t="array" aca="1" ref="CT61" ca="1">IF(H61,IF(AND(N61&gt;0,AR61),TRIM(SUBSTITUTE(_xll.MCONCAT(IFERROR(IF(ISNUMBER(INDIRECT(Q61)),IF((INDIRECT(ster!$D$14)&lt;&gt;"")*(IFERROR(0*(MATCH(INDIRECT(Q61),INDIRECT(K61),0)&gt;0),1)),INDIRECT(ster!$D$14) &amp; ": " &amp;  SUBSTITUTE(IF( AV61,IFERROR(TEXT(INDIRECT(Q61),"rrrr-mm-dd")&amp;" (" &amp; INDIRECT(Q61) &amp;")",INDIRECT(Q61)),INDIRECT(Q61))," "," "),""),""),"")," "),"  "," ")),""),"")</f>
        <v/>
      </c>
      <c r="CU61" s="14" t="str">
        <f t="array" aca="1" ref="CU61" ca="1">IF(H61,IF(AND(V61&gt;0),TRIM(SUBSTITUTE(_xll.MCONCAT(IF((INDIRECT(ster!$D$14)&lt;&gt;"")*(IFERROR(0*(INDIRECT(Q61)&lt;&gt;""),1)),INDIRECT(ster!$D$14),"")," "),"  "," ")),""),"")</f>
        <v/>
      </c>
      <c r="CV61" s="14" t="str">
        <f t="array" aca="1" ref="CV61" ca="1">IF(H61,IF(AS61,
TRIM(SUBSTITUTE(_xll.MCONCAT(IF(
   (INDIRECT(ster!$D$14)&lt;&gt;"")*
   ((INDIRECT(Q61)="")+
      NOT(ISNUMBER(INDIRECT(Q61)))*
      NOT(ISERROR(MATCH(INDIRECT(Q61),INDIRECT(K61),0)))
    ),
      INDIRECT(ster!$D$14),
   "")," "),"  "," ")),
""),"")</f>
        <v/>
      </c>
      <c r="CW61" s="14" t="str">
        <f t="array" aca="1" ref="CW61" ca="1">IF(H61,IF(AND(AQ61),TRIM(SUBSTITUTE(_xll.MCONCAT(IFERROR(IF(ISNUMBER(INDIRECT(Q61)),IF((INDIRECT(ster!$D$14)&lt;&gt;"")*(INDIRECT(Q61)&lt;&gt;INT(INDIRECT(Q61))),INDIRECT(ster!$D$14) &amp; ": " &amp; INDIRECT(Q61),""),""),"")," "),"  "," ")),""),"")</f>
        <v/>
      </c>
      <c r="CX61" s="14" t="str">
        <f t="array" aca="1" ref="CX61" ca="1">IF(H61,IF(OR(AU61,AV61),TRIM(SUBSTITUTE(_xll.MCONCAT(IF((INDIRECT(ster!$D$14)&lt;&gt;"")*NOT(ISNUMBER(INDIRECT(Q61))),IF(ISERROR(MATCH(INDIRECT(Q61),INDIRECT(K61),0)),IFERROR(IF(INDIRECT(Q61)&lt;&gt;"",INDIRECT(ster!$D$14) &amp; ": " &amp; SUBSTITUTE(INDIRECT(Q61)," "," "),""),""),""),"")," "),"  "," ")),""),"")</f>
        <v/>
      </c>
      <c r="CY61" s="14" t="str">
        <f t="array" aca="1" ref="CY61" ca="1">IF(H61,IF(AE61,TRIM(SUBSTITUTE(_xll.MCONCAT(IF((INDIRECT(ster!$D$14)&lt;&gt;"")*IFERROR(NOT(INDIRECT(AF61)),FALSE),IF(ISERROR(MATCH(INDIRECT(Q61),INDIRECT(K61),0)),IFERROR(IF(INDIRECT(Q61)&lt;&gt;"",INDIRECT(ster!$D$14)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CZ61" s="14" t="str">
        <f t="array" aca="1" ref="CZ61" ca="1">IF(H61,IF(AH61,TRIM(SUBSTITUTE(_xll.MCONCAT(IF((INDIRECT(ster!$D$14)&lt;&gt;"")*IFERROR(NOT(INDIRECT(AI61)),FALSE),IF(ISERROR(MATCH(INDIRECT(Q61),INDIRECT(K61),0)),IFERROR(IF(INDIRECT(Q61)&lt;&gt;"",INDIRECT(ster!$D$14)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DC61" s="14" t="str">
        <f ca="1">SUBSTITUTE(SUBSTITUTE(SUBSTITUTE(SUBSTITUTE(_xll.MCONCAT(DG61:DS61,"■"),"■■","■"),"■■","■"),"■■","■"),"■■","■")</f>
        <v>■</v>
      </c>
      <c r="DD61" s="14" t="str">
        <f t="shared" ca="1" si="393"/>
        <v/>
      </c>
      <c r="DE61" s="14" t="str">
        <f t="shared" ca="1" si="394"/>
        <v/>
      </c>
      <c r="DF61" s="14" t="str">
        <f t="shared" ca="1" si="395"/>
        <v/>
      </c>
      <c r="DG61" s="14" t="str">
        <f t="shared" ca="1" si="396"/>
        <v/>
      </c>
      <c r="DH61" s="14" t="str">
        <f t="shared" ca="1" si="397"/>
        <v/>
      </c>
      <c r="DI61" s="14" t="str">
        <f t="shared" ca="1" si="398"/>
        <v/>
      </c>
      <c r="DJ61" s="14" t="str">
        <f t="shared" ca="1" si="399"/>
        <v/>
      </c>
      <c r="DK61" s="14" t="str">
        <f t="shared" ca="1" si="400"/>
        <v/>
      </c>
      <c r="DL61" s="14" t="str">
        <f t="shared" ca="1" si="63"/>
        <v/>
      </c>
      <c r="DM61" s="14" t="str">
        <f t="shared" ca="1" si="401"/>
        <v/>
      </c>
      <c r="DN61" s="14" t="str">
        <f t="array" aca="1" ref="DN61" ca="1">IF(CU61&lt;&gt;"","There are errors in the entered values in the following cases: " &amp;SUBSTITUTE(CU61," ",", "),"")</f>
        <v/>
      </c>
      <c r="DO61" s="14" t="str">
        <f t="shared" ca="1" si="402"/>
        <v/>
      </c>
      <c r="DP61" s="14" t="str">
        <f t="shared" ca="1" si="403"/>
        <v/>
      </c>
      <c r="DQ61" s="14" t="str">
        <f t="shared" ca="1" si="404"/>
        <v/>
      </c>
      <c r="DR61" s="14" t="str">
        <f t="shared" ca="1" si="405"/>
        <v/>
      </c>
      <c r="DS61" s="14" t="str">
        <f t="shared" ca="1" si="406"/>
        <v/>
      </c>
      <c r="DZ61" s="14" t="b">
        <f t="shared" ca="1" si="407"/>
        <v>0</v>
      </c>
      <c r="EA61" s="14" t="str">
        <f t="shared" ca="1" si="408"/>
        <v>Upper Limbs (q_26)</v>
      </c>
      <c r="EB61" s="14" t="str">
        <f t="shared" ca="1" si="409"/>
        <v xml:space="preserve">Values must be limited to predefinied list. </v>
      </c>
      <c r="EC61" s="14" t="str">
        <f t="shared" ca="1" si="410"/>
        <v xml:space="preserve">Upper Limbs (q_26): Values must be limited to predefinied list. </v>
      </c>
      <c r="ED61" s="14" t="str">
        <f t="shared" ca="1" si="411"/>
        <v/>
      </c>
      <c r="EE61" s="14" t="str">
        <f t="shared" ca="1" si="412"/>
        <v>Values must be limited to predefinied list</v>
      </c>
      <c r="EF61" s="14" t="str">
        <f t="shared" ca="1" si="413"/>
        <v/>
      </c>
      <c r="EG61" s="14" t="str">
        <f t="shared" ca="1" si="414"/>
        <v/>
      </c>
      <c r="EM61" s="14" t="b">
        <f t="shared" ca="1" si="415"/>
        <v>1</v>
      </c>
      <c r="EN61" s="14">
        <f t="shared" ca="1" si="416"/>
        <v>48</v>
      </c>
      <c r="EO61" s="14" t="str">
        <f t="shared" ca="1" si="417"/>
        <v>q_26</v>
      </c>
      <c r="EP61" s="14" t="str">
        <f t="shared" ca="1" si="418"/>
        <v xml:space="preserve">Upper Limbs (q_26): Values must be limited to predefinied list. </v>
      </c>
      <c r="EQ61" s="14" t="str">
        <f t="shared" ca="1" si="419"/>
        <v/>
      </c>
    </row>
    <row r="62" spans="2:147" s="14" customFormat="1">
      <c r="B62" s="14" t="str">
        <f t="shared" ca="1" si="346"/>
        <v/>
      </c>
      <c r="C62" s="14">
        <f t="shared" ca="1" si="347"/>
        <v>49</v>
      </c>
      <c r="D62" s="14">
        <f t="shared" si="348"/>
        <v>60</v>
      </c>
      <c r="E62" s="14" t="str">
        <f t="shared" ca="1" si="349"/>
        <v>D</v>
      </c>
      <c r="F62" s="14" t="str">
        <f t="shared" ca="1" si="350"/>
        <v>q_26a</v>
      </c>
      <c r="G62" s="14" t="str">
        <f t="shared" ca="1" si="351"/>
        <v>Hyperreflexia (UMN)</v>
      </c>
      <c r="H62" s="14" t="b">
        <f t="shared" ca="1" si="352"/>
        <v>1</v>
      </c>
      <c r="I62" s="14" t="str">
        <f ca="1">IF($H62,ADDRESS(3,(D62+1)*2-1,4,,"["&amp;wew!$G$7&amp;"]"&amp;_sheetname_labels)&amp;":"&amp;ADDRESS(2+ster!$B$20,(D62+1)*2-1,4),"")</f>
        <v>[DBTemplate.xlsm]labels!DQ3:DQ61</v>
      </c>
      <c r="J62" s="14">
        <f t="array" aca="1" ref="J62" ca="1">IF(H62,MAX(0,MAX(IF(INDIRECT(I62)&lt;&gt;"",ROW(INDIRECT(I62)),""))-2),"")</f>
        <v>2</v>
      </c>
      <c r="K62" s="14" t="str">
        <f ca="1">IF($H62,IF($J62&gt;0,ADDRESS(3,(D62+1)*2-1,4,,"["&amp;wew!$G$7&amp;"]"&amp;_sheetname_labels)&amp;":"&amp;ADDRESS(2+J62,(D62+1)*2-1,4),""),"")</f>
        <v>[DBTemplate.xlsm]labels!DQ3:DQ4</v>
      </c>
      <c r="L62" s="14" t="str">
        <f ca="1">IF($H62,IF($J62&gt;0,ADDRESS(3,(D62+1)*2,4,,"["&amp;wew!$G$7&amp;"]"&amp;_sheetname_labels)&amp;":"&amp;ADDRESS(2+J62,(D62+1)*2,4),""),"")</f>
        <v>[DBTemplate.xlsm]labels!DR3:DR4</v>
      </c>
      <c r="M62" s="14">
        <f t="shared" ca="1" si="353"/>
        <v>0</v>
      </c>
      <c r="N62" s="14">
        <f t="shared" ca="1" si="354"/>
        <v>2</v>
      </c>
      <c r="O62" s="14" t="str">
        <f t="shared" ca="1" si="355"/>
        <v>q_26a</v>
      </c>
      <c r="P62" s="14" t="str">
        <f t="shared" ca="1" si="356"/>
        <v>Hyperreflexia (UMN)</v>
      </c>
      <c r="Q62" s="14" t="str">
        <f ca="1">IF($BP62,ADDRESS(3,D62+1,4,,"["&amp;wew!$G$7&amp;"]"&amp;_sheetname_dataframe)&amp;":"&amp;ADDRESS(2+ster!$C$14,D62+1,4),"")</f>
        <v>[DBTemplate.xlsm]data_frame!BI3:BI3</v>
      </c>
      <c r="R62" s="14" t="str">
        <f>IF($BP62,IF(MID(_xll.FORMULATEXT(INDEX(INDIRECT(Q62),1)),1,1)="=", _xll.FORMULATEXT(INDEX(INDIRECT(Q62),1),2,TRUE),""),"")</f>
        <v/>
      </c>
      <c r="S62" s="14">
        <f t="array" aca="1" ref="S62" ca="1">IF(H62,SUM(IF((IFERROR(INDIRECT(Q62)&lt;&gt;"",FALSE))*(INDIRECT(ster!$D$14)&lt;&gt;""),1,0)),"")</f>
        <v>1</v>
      </c>
      <c r="T62" s="14">
        <f t="array" aca="1" ref="T62" ca="1">IF(H62,IF(M62&gt;0,SUM(IFERROR(1*(MATCH(INDIRECT(Q62),INDIRECT(K62),0)&gt;0),0)*(INDIRECT(ster!$D$14)&lt;&gt;"")*NOT(ISNUMBER(INDIRECT(Q62)))),0),"")</f>
        <v>0</v>
      </c>
      <c r="U62" s="14">
        <f t="array" aca="1" ref="U62" ca="1">IF(H62,SUM((IFERROR(INDIRECT(Q62)="",FALSE))*(INDIRECT(ster!$D$14)&lt;&gt;"")),"")</f>
        <v>0</v>
      </c>
      <c r="V62" s="14">
        <f t="array" aca="1" ref="V62" ca="1">IF(H62,SUM((IFERROR(INDIRECT(Q62)="#ąś",TRUE))*(INDIRECT(ster!$D$14)&lt;&gt;"")),"")</f>
        <v>0</v>
      </c>
      <c r="W62" s="14">
        <f t="array" aca="1" ref="W62" ca="1">IF(H62,SUM(ISNUMBER(INDIRECT(Q62))*(INDIRECT(ster!$D$14)&lt;&gt;"")),"")</f>
        <v>1</v>
      </c>
      <c r="X62" s="14">
        <f t="array" aca="1" ref="X62" ca="1">IF(AND(H62,W62&gt;0),IF(wew!$B$3,MIN(IF((INDIRECT(ster!$D$14)&lt;&gt;"")*IFERROR(INDIRECT($Q62)&lt;&gt;"",FALSE),IFERROR(INDIRECT($Q62),"X"),"X")),"&lt;włącz podświetlanie wartości&gt;"),"—")</f>
        <v>1</v>
      </c>
      <c r="Y62" s="14">
        <f t="array" aca="1" ref="Y62" ca="1">IF(AND(H62,W62&gt;0),IF(wew!$B$3,MAX(IF((INDIRECT(ster!$D$14)&lt;&gt;"")*IFERROR(INDIRECT($Q62)&lt;&gt;"",FALSE),IFERROR(INDIRECT($Q62),"X"),"X")),"&lt;włącz podświetlanie wartości&gt;"),"—")</f>
        <v>1</v>
      </c>
      <c r="Z62" s="14">
        <f t="shared" ca="1" si="357"/>
        <v>0</v>
      </c>
      <c r="AA62" s="12">
        <f t="shared" ca="1" si="358"/>
        <v>1</v>
      </c>
      <c r="AB62" s="17">
        <f t="array" aca="1" ref="AB62" ca="1">IF(H62,IF(W62&gt;0,SUM((INDIRECT(ster!$D$14)&lt;&gt;"")*IFERROR((INDIRECT(Q62)&lt;&gt;"")*(INDIRECT(Q62)=INT(INDIRECT(Q62))),0)),0),"")</f>
        <v>1</v>
      </c>
      <c r="AC62" s="17">
        <f t="array" aca="1" ref="AC62" ca="1">IF(H62,W62-AB62,"")</f>
        <v>0</v>
      </c>
      <c r="AD62" s="17">
        <f t="shared" ca="1" si="359"/>
        <v>1</v>
      </c>
      <c r="AE62" s="17" t="b">
        <f t="shared" ca="1" si="360"/>
        <v>0</v>
      </c>
      <c r="AF62" s="17" t="str">
        <f ca="1">IF(AE62,IF($H62,ADDRESS(3,D62+2,4,,"["&amp;wew!$G$7&amp;"]"&amp;_sheetname_dataframe)&amp;":"&amp;ADDRESS(2+ster!$C$14,D62+2,4),""),"")</f>
        <v/>
      </c>
      <c r="AG62" s="17" t="str">
        <f t="shared" ca="1" si="361"/>
        <v/>
      </c>
      <c r="AH62" s="17" t="b">
        <f t="shared" ca="1" si="362"/>
        <v>0</v>
      </c>
      <c r="AI62" s="17" t="str">
        <f ca="1">IF(AH62,IF($H62,ADDRESS(3,D62+3,4,,"["&amp;wew!$G$7&amp;"]"&amp;_sheetname_dataframe)&amp;":"&amp;ADDRESS(2+ster!$C$14,D62+3,4),""),"")</f>
        <v/>
      </c>
      <c r="AJ62" s="17" t="str">
        <f t="shared" ca="1" si="363"/>
        <v/>
      </c>
      <c r="AK62" s="17" t="b">
        <f t="shared" ca="1" si="364"/>
        <v>0</v>
      </c>
      <c r="AL62" s="17" t="b">
        <f t="shared" ca="1" si="365"/>
        <v>0</v>
      </c>
      <c r="AM62" s="17" t="b">
        <f t="shared" ca="1" si="366"/>
        <v>0</v>
      </c>
      <c r="AN62" s="17">
        <f t="shared" ca="1" si="367"/>
        <v>0</v>
      </c>
      <c r="AO62" s="24" t="str">
        <f t="shared" ca="1" si="368"/>
        <v/>
      </c>
      <c r="AP62" s="24" t="str">
        <f t="shared" ca="1" si="369"/>
        <v/>
      </c>
      <c r="AQ62" s="17" t="b">
        <f t="shared" ca="1" si="370"/>
        <v>0</v>
      </c>
      <c r="AR62" s="17" t="b">
        <f t="shared" ca="1" si="371"/>
        <v>1</v>
      </c>
      <c r="AS62" s="17" t="b">
        <f t="shared" ca="1" si="372"/>
        <v>0</v>
      </c>
      <c r="AT62" s="17" t="b">
        <f t="shared" ca="1" si="373"/>
        <v>0</v>
      </c>
      <c r="AU62" s="17" t="b">
        <f t="shared" ca="1" si="374"/>
        <v>1</v>
      </c>
      <c r="AV62" s="17" t="b">
        <f t="shared" ca="1" si="375"/>
        <v>0</v>
      </c>
      <c r="AW62" s="17" t="b">
        <f t="shared" ca="1" si="376"/>
        <v>1</v>
      </c>
      <c r="AX62" s="14" t="b">
        <f t="array" aca="1" ref="AX62" ca="1">IF(H62,N62&gt;0,"")</f>
        <v>1</v>
      </c>
      <c r="AY62" s="17" t="str">
        <f t="shared" ca="1" si="377"/>
        <v>C3:C4</v>
      </c>
      <c r="AZ62" s="17" t="b">
        <f t="array" aca="1" ref="AZ62" ca="1">IF(AY62&lt;&gt;"",SUM(1*ISERROR(MATCH(INDIRECT(AY62),INDIRECT(K62),0)))=0,"")</f>
        <v>1</v>
      </c>
      <c r="BA62" s="17" t="b">
        <f t="shared" ca="1" si="378"/>
        <v>1</v>
      </c>
      <c r="BB62" s="17" t="b">
        <v>0</v>
      </c>
      <c r="BC62" s="17" t="b">
        <f t="shared" ca="1" si="379"/>
        <v>1</v>
      </c>
      <c r="BD62" s="17" t="b">
        <f t="shared" ca="1" si="380"/>
        <v>0</v>
      </c>
      <c r="BE62" s="17" t="b">
        <f t="shared" ca="1" si="381"/>
        <v>0</v>
      </c>
      <c r="BF62" s="17" t="b">
        <f t="shared" ca="1" si="382"/>
        <v>0</v>
      </c>
      <c r="BG62" s="17" t="b">
        <f t="shared" ca="1" si="383"/>
        <v>0</v>
      </c>
      <c r="BH62" s="17" t="b">
        <f t="shared" ca="1" si="384"/>
        <v>1</v>
      </c>
      <c r="BI62" s="17">
        <f t="shared" ca="1" si="385"/>
        <v>2</v>
      </c>
      <c r="BJ62" s="17" t="b">
        <f t="shared" ca="1" si="386"/>
        <v>0</v>
      </c>
      <c r="BK62" s="17" t="str">
        <f t="shared" ca="1" si="387"/>
        <v/>
      </c>
      <c r="BL62" s="17" t="str">
        <f t="shared" ca="1" si="388"/>
        <v/>
      </c>
      <c r="BM62" s="17" t="str">
        <f t="shared" ca="1" si="389"/>
        <v>F</v>
      </c>
      <c r="BN62" s="17" t="str">
        <f t="shared" ca="1" si="390"/>
        <v>F</v>
      </c>
      <c r="BO62" s="17" t="str">
        <f t="shared" ca="1" si="391"/>
        <v>D</v>
      </c>
      <c r="BP62" s="14" t="b">
        <f t="shared" ca="1" si="392"/>
        <v>1</v>
      </c>
      <c r="BQ62" s="35">
        <v>1</v>
      </c>
      <c r="BX62" s="16"/>
      <c r="BY62" s="16"/>
      <c r="BZ62" s="16"/>
      <c r="CA62" s="16"/>
      <c r="CB62" s="16"/>
      <c r="CC62" s="16"/>
      <c r="CD62" s="16"/>
      <c r="CE62" s="16"/>
      <c r="CF62" s="16"/>
      <c r="CN62" s="14">
        <f ca="1">IF(H62,IFERROR(IsVariableNameLegal(O62),0),0)</f>
        <v>0</v>
      </c>
      <c r="CO62" s="14" t="str">
        <f t="array" aca="1" ref="CO62" ca="1">IF(H62,IF(COUNTIF(INDIRECT(wew!$C$13),O62)&gt;1,TRIM(SUBSTITUTE(_xll.MCONCAT(IF((INDIRECT(wew!$C$13)=O62)*(COLUMN(INDIRECT(wew!$C$13))&lt;&gt;D62+1),-1+COLUMN(INDIRECT(wew!$C$13)),"")," "),"  "," ")),""),"")</f>
        <v/>
      </c>
      <c r="CP62" s="14" t="str">
        <f t="array" aca="1" ref="CP62" ca="1">IF(P62&lt;&gt;"",IF(LEN(P62)&gt;150,1,""),"")</f>
        <v/>
      </c>
      <c r="CQ62" s="14" t="str">
        <f t="array" aca="1" ref="CQ62" ca="1">IF(AND(H62,NOT(ster!$J$3)),IF(COUNTIF(INDIRECT(wew!$C$15),P62)&gt;1,TRIM(SUBSTITUTE(_xll.MCONCAT(IF((INDIRECT(wew!$C$15)=P62)*(COLUMN(INDIRECT(wew!$C$15))&lt;&gt;D62+1),-1+COLUMN(INDIRECT(wew!$C$15)),"")," "),"  "," ")),""),"")</f>
        <v/>
      </c>
      <c r="CR62" s="14" t="str">
        <f t="array" aca="1" ref="CR62" ca="1">IF(H62,IF(AND(W62&gt;0,AO62&lt;&gt;""),TRIM(SUBSTITUTE(_xll.MCONCAT(IFERROR(IF(ISNUMBER(INDIRECT(Q62)),IF((INDIRECT(ster!$D$14)&lt;&gt;"")*(INDIRECT(Q62)&lt;AO62),INDIRECT(ster!$D$14) &amp; ": " &amp;  SUBSTITUTE(IF( AV62,IFERROR(TEXT(INDIRECT(Q62),"rrrr-mm-dd") &amp;" (" &amp; INDIRECT(Q62) &amp;")",INDIRECT(Q62)),INDIRECT(Q62))," "," "),""),""),"")," "),"  "," ")),""),"")</f>
        <v/>
      </c>
      <c r="CS62" s="14" t="str">
        <f t="array" aca="1" ref="CS62" ca="1">IF(H62,IF(AND(W62&gt;0,AP62&lt;&gt;""),TRIM(SUBSTITUTE(_xll.MCONCAT(IFERROR(IF(ISNUMBER(INDIRECT(Q62)),IF((INDIRECT(ster!$D$14)&lt;&gt;"")*(INDIRECT(Q62)&gt;AP62),INDIRECT(ster!$D$14) &amp; ": " &amp;  SUBSTITUTE(IF( AV62,IFERROR(TEXT(INDIRECT(Q62),"rrrr-mm-dd")&amp;" (" &amp; INDIRECT(Q62) &amp;")",INDIRECT(Q62)),INDIRECT(Q62))," "," "),""),""),"")," "),"  "," ")),""),"")</f>
        <v/>
      </c>
      <c r="CT62" s="14" t="str">
        <f t="array" aca="1" ref="CT62" ca="1">IF(H62,IF(AND(N62&gt;0,AR62),TRIM(SUBSTITUTE(_xll.MCONCAT(IFERROR(IF(ISNUMBER(INDIRECT(Q62)),IF((INDIRECT(ster!$D$14)&lt;&gt;"")*(IFERROR(0*(MATCH(INDIRECT(Q62),INDIRECT(K62),0)&gt;0),1)),INDIRECT(ster!$D$14) &amp; ": " &amp;  SUBSTITUTE(IF( AV62,IFERROR(TEXT(INDIRECT(Q62),"rrrr-mm-dd")&amp;" (" &amp; INDIRECT(Q62) &amp;")",INDIRECT(Q62)),INDIRECT(Q62))," "," "),""),""),"")," "),"  "," ")),""),"")</f>
        <v/>
      </c>
      <c r="CU62" s="14" t="str">
        <f t="array" aca="1" ref="CU62" ca="1">IF(H62,IF(AND(V62&gt;0),TRIM(SUBSTITUTE(_xll.MCONCAT(IF((INDIRECT(ster!$D$14)&lt;&gt;"")*(IFERROR(0*(INDIRECT(Q62)&lt;&gt;""),1)),INDIRECT(ster!$D$14),"")," "),"  "," ")),""),"")</f>
        <v/>
      </c>
      <c r="CV62" s="14" t="str">
        <f t="array" aca="1" ref="CV62" ca="1">IF(H62,IF(AS62,
TRIM(SUBSTITUTE(_xll.MCONCAT(IF(
   (INDIRECT(ster!$D$14)&lt;&gt;"")*
   ((INDIRECT(Q62)="")+
      NOT(ISNUMBER(INDIRECT(Q62)))*
      NOT(ISERROR(MATCH(INDIRECT(Q62),INDIRECT(K62),0)))
    ),
      INDIRECT(ster!$D$14),
   "")," "),"  "," ")),
""),"")</f>
        <v/>
      </c>
      <c r="CW62" s="14" t="str">
        <f t="array" aca="1" ref="CW62" ca="1">IF(H62,IF(AND(AQ62),TRIM(SUBSTITUTE(_xll.MCONCAT(IFERROR(IF(ISNUMBER(INDIRECT(Q62)),IF((INDIRECT(ster!$D$14)&lt;&gt;"")*(INDIRECT(Q62)&lt;&gt;INT(INDIRECT(Q62))),INDIRECT(ster!$D$14) &amp; ": " &amp; INDIRECT(Q62),""),""),"")," "),"  "," ")),""),"")</f>
        <v/>
      </c>
      <c r="CX62" s="14" t="str">
        <f t="array" aca="1" ref="CX62" ca="1">IF(H62,IF(OR(AU62,AV62),TRIM(SUBSTITUTE(_xll.MCONCAT(IF((INDIRECT(ster!$D$14)&lt;&gt;"")*NOT(ISNUMBER(INDIRECT(Q62))),IF(ISERROR(MATCH(INDIRECT(Q62),INDIRECT(K62),0)),IFERROR(IF(INDIRECT(Q62)&lt;&gt;"",INDIRECT(ster!$D$14) &amp; ": " &amp; SUBSTITUTE(INDIRECT(Q62)," "," "),""),""),""),"")," "),"  "," ")),""),"")</f>
        <v/>
      </c>
      <c r="CY62" s="14" t="str">
        <f t="array" aca="1" ref="CY62" ca="1">IF(H62,IF(AE62,TRIM(SUBSTITUTE(_xll.MCONCAT(IF((INDIRECT(ster!$D$14)&lt;&gt;"")*IFERROR(NOT(INDIRECT(AF62)),FALSE),IF(ISERROR(MATCH(INDIRECT(Q62),INDIRECT(K62),0)),IFERROR(IF(INDIRECT(Q62)&lt;&gt;"",INDIRECT(ster!$D$14)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CZ62" s="14" t="str">
        <f t="array" aca="1" ref="CZ62" ca="1">IF(H62,IF(AH62,TRIM(SUBSTITUTE(_xll.MCONCAT(IF((INDIRECT(ster!$D$14)&lt;&gt;"")*IFERROR(NOT(INDIRECT(AI62)),FALSE),IF(ISERROR(MATCH(INDIRECT(Q62),INDIRECT(K62),0)),IFERROR(IF(INDIRECT(Q62)&lt;&gt;"",INDIRECT(ster!$D$14)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DC62" s="14" t="str">
        <f ca="1">SUBSTITUTE(SUBSTITUTE(SUBSTITUTE(SUBSTITUTE(_xll.MCONCAT(DG62:DS62,"■"),"■■","■"),"■■","■"),"■■","■"),"■■","■")</f>
        <v>■</v>
      </c>
      <c r="DD62" s="14" t="str">
        <f t="shared" ca="1" si="393"/>
        <v/>
      </c>
      <c r="DE62" s="14" t="str">
        <f t="shared" ca="1" si="394"/>
        <v/>
      </c>
      <c r="DF62" s="14" t="str">
        <f t="shared" ca="1" si="395"/>
        <v/>
      </c>
      <c r="DG62" s="14" t="str">
        <f t="shared" ca="1" si="396"/>
        <v/>
      </c>
      <c r="DH62" s="14" t="str">
        <f t="shared" ca="1" si="397"/>
        <v/>
      </c>
      <c r="DI62" s="14" t="str">
        <f t="shared" ca="1" si="398"/>
        <v/>
      </c>
      <c r="DJ62" s="14" t="str">
        <f t="shared" ca="1" si="399"/>
        <v/>
      </c>
      <c r="DK62" s="14" t="str">
        <f t="shared" ca="1" si="400"/>
        <v/>
      </c>
      <c r="DL62" s="14" t="str">
        <f t="shared" ca="1" si="63"/>
        <v/>
      </c>
      <c r="DM62" s="14" t="str">
        <f t="shared" ca="1" si="401"/>
        <v/>
      </c>
      <c r="DN62" s="14" t="str">
        <f t="array" aca="1" ref="DN62" ca="1">IF(CU62&lt;&gt;"","There are errors in the entered values in the following cases: " &amp;SUBSTITUTE(CU62," ",", "),"")</f>
        <v/>
      </c>
      <c r="DO62" s="14" t="str">
        <f t="shared" ca="1" si="402"/>
        <v/>
      </c>
      <c r="DP62" s="14" t="str">
        <f t="shared" ca="1" si="403"/>
        <v/>
      </c>
      <c r="DQ62" s="14" t="str">
        <f t="shared" ca="1" si="404"/>
        <v/>
      </c>
      <c r="DR62" s="14" t="str">
        <f t="shared" ca="1" si="405"/>
        <v/>
      </c>
      <c r="DS62" s="14" t="str">
        <f t="shared" ca="1" si="406"/>
        <v/>
      </c>
      <c r="DZ62" s="14" t="b">
        <f t="shared" ca="1" si="407"/>
        <v>0</v>
      </c>
      <c r="EA62" s="14" t="str">
        <f t="shared" ca="1" si="408"/>
        <v>Hyperreflexia (UMN) (q_26a)</v>
      </c>
      <c r="EB62" s="14" t="str">
        <f t="shared" ca="1" si="409"/>
        <v xml:space="preserve">Values must be limited to predefinied list. </v>
      </c>
      <c r="EC62" s="14" t="str">
        <f t="shared" ca="1" si="410"/>
        <v xml:space="preserve">Hyperreflexia (UMN) (q_26a): Values must be limited to predefinied list. </v>
      </c>
      <c r="ED62" s="14" t="str">
        <f t="shared" ca="1" si="411"/>
        <v/>
      </c>
      <c r="EE62" s="14" t="str">
        <f t="shared" ca="1" si="412"/>
        <v>Values must be limited to predefinied list</v>
      </c>
      <c r="EF62" s="14" t="str">
        <f t="shared" ca="1" si="413"/>
        <v/>
      </c>
      <c r="EG62" s="14" t="str">
        <f t="shared" ca="1" si="414"/>
        <v/>
      </c>
      <c r="EM62" s="14" t="b">
        <f t="shared" ca="1" si="415"/>
        <v>1</v>
      </c>
      <c r="EN62" s="14">
        <f t="shared" ca="1" si="416"/>
        <v>49</v>
      </c>
      <c r="EO62" s="14" t="str">
        <f t="shared" ca="1" si="417"/>
        <v>q_26a</v>
      </c>
      <c r="EP62" s="14" t="str">
        <f t="shared" ca="1" si="418"/>
        <v xml:space="preserve">Hyperreflexia (UMN) (q_26a): Values must be limited to predefinied list. </v>
      </c>
      <c r="EQ62" s="14" t="str">
        <f t="shared" ca="1" si="419"/>
        <v/>
      </c>
    </row>
    <row r="63" spans="2:147" s="14" customFormat="1">
      <c r="B63" s="14" t="str">
        <f t="shared" ca="1" si="346"/>
        <v/>
      </c>
      <c r="C63" s="14">
        <f t="shared" ca="1" si="347"/>
        <v>50</v>
      </c>
      <c r="D63" s="14">
        <f t="shared" si="348"/>
        <v>61</v>
      </c>
      <c r="E63" s="14" t="str">
        <f t="shared" ca="1" si="349"/>
        <v>D</v>
      </c>
      <c r="F63" s="14" t="str">
        <f t="shared" ca="1" si="350"/>
        <v>q_26b</v>
      </c>
      <c r="G63" s="14" t="str">
        <f t="shared" ca="1" si="351"/>
        <v>Finger flexion/Hoffman sign (UMN)</v>
      </c>
      <c r="H63" s="14" t="b">
        <f t="shared" ca="1" si="352"/>
        <v>1</v>
      </c>
      <c r="I63" s="14" t="str">
        <f ca="1">IF($H63,ADDRESS(3,(D63+1)*2-1,4,,"["&amp;wew!$G$7&amp;"]"&amp;_sheetname_labels)&amp;":"&amp;ADDRESS(2+ster!$B$20,(D63+1)*2-1,4),"")</f>
        <v>[DBTemplate.xlsm]labels!DS3:DS61</v>
      </c>
      <c r="J63" s="14">
        <f t="array" aca="1" ref="J63" ca="1">IF(H63,MAX(0,MAX(IF(INDIRECT(I63)&lt;&gt;"",ROW(INDIRECT(I63)),""))-2),"")</f>
        <v>2</v>
      </c>
      <c r="K63" s="14" t="str">
        <f ca="1">IF($H63,IF($J63&gt;0,ADDRESS(3,(D63+1)*2-1,4,,"["&amp;wew!$G$7&amp;"]"&amp;_sheetname_labels)&amp;":"&amp;ADDRESS(2+J63,(D63+1)*2-1,4),""),"")</f>
        <v>[DBTemplate.xlsm]labels!DS3:DS4</v>
      </c>
      <c r="L63" s="14" t="str">
        <f ca="1">IF($H63,IF($J63&gt;0,ADDRESS(3,(D63+1)*2,4,,"["&amp;wew!$G$7&amp;"]"&amp;_sheetname_labels)&amp;":"&amp;ADDRESS(2+J63,(D63+1)*2,4),""),"")</f>
        <v>[DBTemplate.xlsm]labels!DT3:DT4</v>
      </c>
      <c r="M63" s="14">
        <f t="shared" ca="1" si="353"/>
        <v>0</v>
      </c>
      <c r="N63" s="14">
        <f t="shared" ca="1" si="354"/>
        <v>2</v>
      </c>
      <c r="O63" s="14" t="str">
        <f t="shared" ca="1" si="355"/>
        <v>q_26b</v>
      </c>
      <c r="P63" s="14" t="str">
        <f t="shared" ca="1" si="356"/>
        <v>Finger flexion/Hoffman sign (UMN)</v>
      </c>
      <c r="Q63" s="14" t="str">
        <f ca="1">IF($BP63,ADDRESS(3,D63+1,4,,"["&amp;wew!$G$7&amp;"]"&amp;_sheetname_dataframe)&amp;":"&amp;ADDRESS(2+ster!$C$14,D63+1,4),"")</f>
        <v>[DBTemplate.xlsm]data_frame!BJ3:BJ3</v>
      </c>
      <c r="R63" s="14" t="str">
        <f>IF($BP63,IF(MID(_xll.FORMULATEXT(INDEX(INDIRECT(Q63),1)),1,1)="=", _xll.FORMULATEXT(INDEX(INDIRECT(Q63),1),2,TRUE),""),"")</f>
        <v/>
      </c>
      <c r="S63" s="14">
        <f t="array" aca="1" ref="S63" ca="1">IF(H63,SUM(IF((IFERROR(INDIRECT(Q63)&lt;&gt;"",FALSE))*(INDIRECT(ster!$D$14)&lt;&gt;""),1,0)),"")</f>
        <v>1</v>
      </c>
      <c r="T63" s="14">
        <f t="array" aca="1" ref="T63" ca="1">IF(H63,IF(M63&gt;0,SUM(IFERROR(1*(MATCH(INDIRECT(Q63),INDIRECT(K63),0)&gt;0),0)*(INDIRECT(ster!$D$14)&lt;&gt;"")*NOT(ISNUMBER(INDIRECT(Q63)))),0),"")</f>
        <v>0</v>
      </c>
      <c r="U63" s="14">
        <f t="array" aca="1" ref="U63" ca="1">IF(H63,SUM((IFERROR(INDIRECT(Q63)="",FALSE))*(INDIRECT(ster!$D$14)&lt;&gt;"")),"")</f>
        <v>0</v>
      </c>
      <c r="V63" s="14">
        <f t="array" aca="1" ref="V63" ca="1">IF(H63,SUM((IFERROR(INDIRECT(Q63)="#ąś",TRUE))*(INDIRECT(ster!$D$14)&lt;&gt;"")),"")</f>
        <v>0</v>
      </c>
      <c r="W63" s="14">
        <f t="array" aca="1" ref="W63" ca="1">IF(H63,SUM(ISNUMBER(INDIRECT(Q63))*(INDIRECT(ster!$D$14)&lt;&gt;"")),"")</f>
        <v>1</v>
      </c>
      <c r="X63" s="14">
        <f t="array" aca="1" ref="X63" ca="1">IF(AND(H63,W63&gt;0),IF(wew!$B$3,MIN(IF((INDIRECT(ster!$D$14)&lt;&gt;"")*IFERROR(INDIRECT($Q63)&lt;&gt;"",FALSE),IFERROR(INDIRECT($Q63),"X"),"X")),"&lt;włącz podświetlanie wartości&gt;"),"—")</f>
        <v>1</v>
      </c>
      <c r="Y63" s="14">
        <f t="array" aca="1" ref="Y63" ca="1">IF(AND(H63,W63&gt;0),IF(wew!$B$3,MAX(IF((INDIRECT(ster!$D$14)&lt;&gt;"")*IFERROR(INDIRECT($Q63)&lt;&gt;"",FALSE),IFERROR(INDIRECT($Q63),"X"),"X")),"&lt;włącz podświetlanie wartości&gt;"),"—")</f>
        <v>1</v>
      </c>
      <c r="Z63" s="14">
        <f t="shared" ca="1" si="357"/>
        <v>0</v>
      </c>
      <c r="AA63" s="12">
        <f t="shared" ca="1" si="358"/>
        <v>1</v>
      </c>
      <c r="AB63" s="17">
        <f t="array" aca="1" ref="AB63" ca="1">IF(H63,IF(W63&gt;0,SUM((INDIRECT(ster!$D$14)&lt;&gt;"")*IFERROR((INDIRECT(Q63)&lt;&gt;"")*(INDIRECT(Q63)=INT(INDIRECT(Q63))),0)),0),"")</f>
        <v>1</v>
      </c>
      <c r="AC63" s="17">
        <f t="array" aca="1" ref="AC63" ca="1">IF(H63,W63-AB63,"")</f>
        <v>0</v>
      </c>
      <c r="AD63" s="17">
        <f t="shared" ca="1" si="359"/>
        <v>1</v>
      </c>
      <c r="AE63" s="17" t="b">
        <f t="shared" ca="1" si="360"/>
        <v>0</v>
      </c>
      <c r="AF63" s="17" t="str">
        <f ca="1">IF(AE63,IF($H63,ADDRESS(3,D63+2,4,,"["&amp;wew!$G$7&amp;"]"&amp;_sheetname_dataframe)&amp;":"&amp;ADDRESS(2+ster!$C$14,D63+2,4),""),"")</f>
        <v/>
      </c>
      <c r="AG63" s="17" t="str">
        <f t="shared" ca="1" si="361"/>
        <v/>
      </c>
      <c r="AH63" s="17" t="b">
        <f t="shared" ca="1" si="362"/>
        <v>0</v>
      </c>
      <c r="AI63" s="17" t="str">
        <f ca="1">IF(AH63,IF($H63,ADDRESS(3,D63+3,4,,"["&amp;wew!$G$7&amp;"]"&amp;_sheetname_dataframe)&amp;":"&amp;ADDRESS(2+ster!$C$14,D63+3,4),""),"")</f>
        <v/>
      </c>
      <c r="AJ63" s="17" t="str">
        <f t="shared" ca="1" si="363"/>
        <v/>
      </c>
      <c r="AK63" s="17" t="b">
        <f t="shared" ca="1" si="364"/>
        <v>0</v>
      </c>
      <c r="AL63" s="17" t="b">
        <f t="shared" ca="1" si="365"/>
        <v>0</v>
      </c>
      <c r="AM63" s="17" t="b">
        <f t="shared" ca="1" si="366"/>
        <v>0</v>
      </c>
      <c r="AN63" s="17">
        <f t="shared" ca="1" si="367"/>
        <v>0</v>
      </c>
      <c r="AO63" s="24" t="str">
        <f t="shared" ca="1" si="368"/>
        <v/>
      </c>
      <c r="AP63" s="24" t="str">
        <f t="shared" ca="1" si="369"/>
        <v/>
      </c>
      <c r="AQ63" s="17" t="b">
        <f t="shared" ca="1" si="370"/>
        <v>0</v>
      </c>
      <c r="AR63" s="17" t="b">
        <f t="shared" ca="1" si="371"/>
        <v>1</v>
      </c>
      <c r="AS63" s="17" t="b">
        <f t="shared" ca="1" si="372"/>
        <v>0</v>
      </c>
      <c r="AT63" s="17" t="b">
        <f t="shared" ca="1" si="373"/>
        <v>0</v>
      </c>
      <c r="AU63" s="17" t="b">
        <f t="shared" ca="1" si="374"/>
        <v>1</v>
      </c>
      <c r="AV63" s="17" t="b">
        <f t="shared" ca="1" si="375"/>
        <v>0</v>
      </c>
      <c r="AW63" s="17" t="b">
        <f t="shared" ca="1" si="376"/>
        <v>1</v>
      </c>
      <c r="AX63" s="14" t="b">
        <f t="array" aca="1" ref="AX63" ca="1">IF(H63,N63&gt;0,"")</f>
        <v>1</v>
      </c>
      <c r="AY63" s="17" t="str">
        <f t="shared" ca="1" si="377"/>
        <v>C3:C4</v>
      </c>
      <c r="AZ63" s="17" t="b">
        <f t="array" aca="1" ref="AZ63" ca="1">IF(AY63&lt;&gt;"",SUM(1*ISERROR(MATCH(INDIRECT(AY63),INDIRECT(K63),0)))=0,"")</f>
        <v>1</v>
      </c>
      <c r="BA63" s="17" t="b">
        <f t="shared" ca="1" si="378"/>
        <v>1</v>
      </c>
      <c r="BB63" s="17" t="b">
        <v>0</v>
      </c>
      <c r="BC63" s="17" t="b">
        <f t="shared" ca="1" si="379"/>
        <v>1</v>
      </c>
      <c r="BD63" s="17" t="b">
        <f t="shared" ca="1" si="380"/>
        <v>0</v>
      </c>
      <c r="BE63" s="17" t="b">
        <f t="shared" ca="1" si="381"/>
        <v>0</v>
      </c>
      <c r="BF63" s="17" t="b">
        <f t="shared" ca="1" si="382"/>
        <v>0</v>
      </c>
      <c r="BG63" s="17" t="b">
        <f t="shared" ca="1" si="383"/>
        <v>0</v>
      </c>
      <c r="BH63" s="17" t="b">
        <f t="shared" ca="1" si="384"/>
        <v>1</v>
      </c>
      <c r="BI63" s="17">
        <f t="shared" ca="1" si="385"/>
        <v>2</v>
      </c>
      <c r="BJ63" s="17" t="b">
        <f t="shared" ca="1" si="386"/>
        <v>0</v>
      </c>
      <c r="BK63" s="17" t="str">
        <f t="shared" ca="1" si="387"/>
        <v/>
      </c>
      <c r="BL63" s="17" t="str">
        <f t="shared" ca="1" si="388"/>
        <v/>
      </c>
      <c r="BM63" s="17" t="str">
        <f t="shared" ca="1" si="389"/>
        <v>F</v>
      </c>
      <c r="BN63" s="17" t="str">
        <f t="shared" ca="1" si="390"/>
        <v>F</v>
      </c>
      <c r="BO63" s="17" t="str">
        <f t="shared" ca="1" si="391"/>
        <v>D</v>
      </c>
      <c r="BP63" s="14" t="b">
        <f t="shared" ca="1" si="392"/>
        <v>1</v>
      </c>
      <c r="BQ63" s="35">
        <v>1</v>
      </c>
      <c r="BX63" s="16"/>
      <c r="BY63" s="16"/>
      <c r="BZ63" s="16"/>
      <c r="CA63" s="16"/>
      <c r="CB63" s="16"/>
      <c r="CC63" s="16"/>
      <c r="CD63" s="16"/>
      <c r="CE63" s="16"/>
      <c r="CF63" s="16"/>
      <c r="CN63" s="14">
        <f ca="1">IF(H63,IFERROR(IsVariableNameLegal(O63),0),0)</f>
        <v>0</v>
      </c>
      <c r="CO63" s="14" t="str">
        <f t="array" aca="1" ref="CO63" ca="1">IF(H63,IF(COUNTIF(INDIRECT(wew!$C$13),O63)&gt;1,TRIM(SUBSTITUTE(_xll.MCONCAT(IF((INDIRECT(wew!$C$13)=O63)*(COLUMN(INDIRECT(wew!$C$13))&lt;&gt;D63+1),-1+COLUMN(INDIRECT(wew!$C$13)),"")," "),"  "," ")),""),"")</f>
        <v/>
      </c>
      <c r="CP63" s="14" t="str">
        <f t="array" aca="1" ref="CP63" ca="1">IF(P63&lt;&gt;"",IF(LEN(P63)&gt;150,1,""),"")</f>
        <v/>
      </c>
      <c r="CQ63" s="14" t="str">
        <f t="array" aca="1" ref="CQ63" ca="1">IF(AND(H63,NOT(ster!$J$3)),IF(COUNTIF(INDIRECT(wew!$C$15),P63)&gt;1,TRIM(SUBSTITUTE(_xll.MCONCAT(IF((INDIRECT(wew!$C$15)=P63)*(COLUMN(INDIRECT(wew!$C$15))&lt;&gt;D63+1),-1+COLUMN(INDIRECT(wew!$C$15)),"")," "),"  "," ")),""),"")</f>
        <v/>
      </c>
      <c r="CR63" s="14" t="str">
        <f t="array" aca="1" ref="CR63" ca="1">IF(H63,IF(AND(W63&gt;0,AO63&lt;&gt;""),TRIM(SUBSTITUTE(_xll.MCONCAT(IFERROR(IF(ISNUMBER(INDIRECT(Q63)),IF((INDIRECT(ster!$D$14)&lt;&gt;"")*(INDIRECT(Q63)&lt;AO63),INDIRECT(ster!$D$14) &amp; ": " &amp;  SUBSTITUTE(IF( AV63,IFERROR(TEXT(INDIRECT(Q63),"rrrr-mm-dd") &amp;" (" &amp; INDIRECT(Q63) &amp;")",INDIRECT(Q63)),INDIRECT(Q63))," "," "),""),""),"")," "),"  "," ")),""),"")</f>
        <v/>
      </c>
      <c r="CS63" s="14" t="str">
        <f t="array" aca="1" ref="CS63" ca="1">IF(H63,IF(AND(W63&gt;0,AP63&lt;&gt;""),TRIM(SUBSTITUTE(_xll.MCONCAT(IFERROR(IF(ISNUMBER(INDIRECT(Q63)),IF((INDIRECT(ster!$D$14)&lt;&gt;"")*(INDIRECT(Q63)&gt;AP63),INDIRECT(ster!$D$14) &amp; ": " &amp;  SUBSTITUTE(IF( AV63,IFERROR(TEXT(INDIRECT(Q63),"rrrr-mm-dd")&amp;" (" &amp; INDIRECT(Q63) &amp;")",INDIRECT(Q63)),INDIRECT(Q63))," "," "),""),""),"")," "),"  "," ")),""),"")</f>
        <v/>
      </c>
      <c r="CT63" s="14" t="str">
        <f t="array" aca="1" ref="CT63" ca="1">IF(H63,IF(AND(N63&gt;0,AR63),TRIM(SUBSTITUTE(_xll.MCONCAT(IFERROR(IF(ISNUMBER(INDIRECT(Q63)),IF((INDIRECT(ster!$D$14)&lt;&gt;"")*(IFERROR(0*(MATCH(INDIRECT(Q63),INDIRECT(K63),0)&gt;0),1)),INDIRECT(ster!$D$14) &amp; ": " &amp;  SUBSTITUTE(IF( AV63,IFERROR(TEXT(INDIRECT(Q63),"rrrr-mm-dd")&amp;" (" &amp; INDIRECT(Q63) &amp;")",INDIRECT(Q63)),INDIRECT(Q63))," "," "),""),""),"")," "),"  "," ")),""),"")</f>
        <v/>
      </c>
      <c r="CU63" s="14" t="str">
        <f t="array" aca="1" ref="CU63" ca="1">IF(H63,IF(AND(V63&gt;0),TRIM(SUBSTITUTE(_xll.MCONCAT(IF((INDIRECT(ster!$D$14)&lt;&gt;"")*(IFERROR(0*(INDIRECT(Q63)&lt;&gt;""),1)),INDIRECT(ster!$D$14),"")," "),"  "," ")),""),"")</f>
        <v/>
      </c>
      <c r="CV63" s="14" t="str">
        <f t="array" aca="1" ref="CV63" ca="1">IF(H63,IF(AS63,
TRIM(SUBSTITUTE(_xll.MCONCAT(IF(
   (INDIRECT(ster!$D$14)&lt;&gt;"")*
   ((INDIRECT(Q63)="")+
      NOT(ISNUMBER(INDIRECT(Q63)))*
      NOT(ISERROR(MATCH(INDIRECT(Q63),INDIRECT(K63),0)))
    ),
      INDIRECT(ster!$D$14),
   "")," "),"  "," ")),
""),"")</f>
        <v/>
      </c>
      <c r="CW63" s="14" t="str">
        <f t="array" aca="1" ref="CW63" ca="1">IF(H63,IF(AND(AQ63),TRIM(SUBSTITUTE(_xll.MCONCAT(IFERROR(IF(ISNUMBER(INDIRECT(Q63)),IF((INDIRECT(ster!$D$14)&lt;&gt;"")*(INDIRECT(Q63)&lt;&gt;INT(INDIRECT(Q63))),INDIRECT(ster!$D$14) &amp; ": " &amp; INDIRECT(Q63),""),""),"")," "),"  "," ")),""),"")</f>
        <v/>
      </c>
      <c r="CX63" s="14" t="str">
        <f t="array" aca="1" ref="CX63" ca="1">IF(H63,IF(OR(AU63,AV63),TRIM(SUBSTITUTE(_xll.MCONCAT(IF((INDIRECT(ster!$D$14)&lt;&gt;"")*NOT(ISNUMBER(INDIRECT(Q63))),IF(ISERROR(MATCH(INDIRECT(Q63),INDIRECT(K63),0)),IFERROR(IF(INDIRECT(Q63)&lt;&gt;"",INDIRECT(ster!$D$14) &amp; ": " &amp; SUBSTITUTE(INDIRECT(Q63)," "," "),""),""),""),"")," "),"  "," ")),""),"")</f>
        <v/>
      </c>
      <c r="CY63" s="14" t="str">
        <f t="array" aca="1" ref="CY63" ca="1">IF(H63,IF(AE63,TRIM(SUBSTITUTE(_xll.MCONCAT(IF((INDIRECT(ster!$D$14)&lt;&gt;"")*IFERROR(NOT(INDIRECT(AF63)),FALSE),IF(ISERROR(MATCH(INDIRECT(Q63),INDIRECT(K63),0)),IFERROR(IF(INDIRECT(Q63)&lt;&gt;"",INDIRECT(ster!$D$14)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CZ63" s="14" t="str">
        <f t="array" aca="1" ref="CZ63" ca="1">IF(H63,IF(AH63,TRIM(SUBSTITUTE(_xll.MCONCAT(IF((INDIRECT(ster!$D$14)&lt;&gt;"")*IFERROR(NOT(INDIRECT(AI63)),FALSE),IF(ISERROR(MATCH(INDIRECT(Q63),INDIRECT(K63),0)),IFERROR(IF(INDIRECT(Q63)&lt;&gt;"",INDIRECT(ster!$D$14)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DC63" s="14" t="str">
        <f ca="1">SUBSTITUTE(SUBSTITUTE(SUBSTITUTE(SUBSTITUTE(_xll.MCONCAT(DG63:DS63,"■"),"■■","■"),"■■","■"),"■■","■"),"■■","■")</f>
        <v>■</v>
      </c>
      <c r="DD63" s="14" t="str">
        <f t="shared" ca="1" si="393"/>
        <v/>
      </c>
      <c r="DE63" s="14" t="str">
        <f t="shared" ca="1" si="394"/>
        <v/>
      </c>
      <c r="DF63" s="14" t="str">
        <f t="shared" ca="1" si="395"/>
        <v/>
      </c>
      <c r="DG63" s="14" t="str">
        <f t="shared" ca="1" si="396"/>
        <v/>
      </c>
      <c r="DH63" s="14" t="str">
        <f t="shared" ca="1" si="397"/>
        <v/>
      </c>
      <c r="DI63" s="14" t="str">
        <f t="shared" ca="1" si="398"/>
        <v/>
      </c>
      <c r="DJ63" s="14" t="str">
        <f t="shared" ca="1" si="399"/>
        <v/>
      </c>
      <c r="DK63" s="14" t="str">
        <f t="shared" ca="1" si="400"/>
        <v/>
      </c>
      <c r="DL63" s="14" t="str">
        <f t="shared" ca="1" si="63"/>
        <v/>
      </c>
      <c r="DM63" s="14" t="str">
        <f t="shared" ca="1" si="401"/>
        <v/>
      </c>
      <c r="DN63" s="14" t="str">
        <f t="array" aca="1" ref="DN63" ca="1">IF(CU63&lt;&gt;"","There are errors in the entered values in the following cases: " &amp;SUBSTITUTE(CU63," ",", "),"")</f>
        <v/>
      </c>
      <c r="DO63" s="14" t="str">
        <f t="shared" ca="1" si="402"/>
        <v/>
      </c>
      <c r="DP63" s="14" t="str">
        <f t="shared" ca="1" si="403"/>
        <v/>
      </c>
      <c r="DQ63" s="14" t="str">
        <f t="shared" ca="1" si="404"/>
        <v/>
      </c>
      <c r="DR63" s="14" t="str">
        <f t="shared" ca="1" si="405"/>
        <v/>
      </c>
      <c r="DS63" s="14" t="str">
        <f t="shared" ca="1" si="406"/>
        <v/>
      </c>
      <c r="DZ63" s="14" t="b">
        <f t="shared" ca="1" si="407"/>
        <v>0</v>
      </c>
      <c r="EA63" s="14" t="str">
        <f t="shared" ca="1" si="408"/>
        <v>Finger flexion/Hoffman sign (UMN) (q_26b)</v>
      </c>
      <c r="EB63" s="14" t="str">
        <f t="shared" ca="1" si="409"/>
        <v xml:space="preserve">Values must be limited to predefinied list. </v>
      </c>
      <c r="EC63" s="14" t="str">
        <f t="shared" ca="1" si="410"/>
        <v xml:space="preserve">Finger flexion/Hoffman sign (UMN) (q_26b): Values must be limited to predefinied list. </v>
      </c>
      <c r="ED63" s="14" t="str">
        <f t="shared" ca="1" si="411"/>
        <v/>
      </c>
      <c r="EE63" s="14" t="str">
        <f t="shared" ca="1" si="412"/>
        <v>Values must be limited to predefinied list</v>
      </c>
      <c r="EF63" s="14" t="str">
        <f t="shared" ca="1" si="413"/>
        <v/>
      </c>
      <c r="EG63" s="14" t="str">
        <f t="shared" ca="1" si="414"/>
        <v/>
      </c>
      <c r="EM63" s="14" t="b">
        <f t="shared" ca="1" si="415"/>
        <v>1</v>
      </c>
      <c r="EN63" s="14">
        <f t="shared" ca="1" si="416"/>
        <v>50</v>
      </c>
      <c r="EO63" s="14" t="str">
        <f t="shared" ca="1" si="417"/>
        <v>q_26b</v>
      </c>
      <c r="EP63" s="14" t="str">
        <f t="shared" ca="1" si="418"/>
        <v xml:space="preserve">Finger flexion/Hoffman sign (UMN) (q_26b): Values must be limited to predefinied list. </v>
      </c>
      <c r="EQ63" s="14" t="str">
        <f t="shared" ca="1" si="419"/>
        <v/>
      </c>
    </row>
    <row r="64" spans="2:147" s="14" customFormat="1">
      <c r="B64" s="14" t="str">
        <f t="shared" ca="1" si="346"/>
        <v/>
      </c>
      <c r="C64" s="14">
        <f t="shared" ca="1" si="347"/>
        <v>51</v>
      </c>
      <c r="D64" s="14">
        <f t="shared" si="348"/>
        <v>62</v>
      </c>
      <c r="E64" s="14" t="str">
        <f t="shared" ca="1" si="349"/>
        <v>D</v>
      </c>
      <c r="F64" s="14" t="str">
        <f t="shared" ca="1" si="350"/>
        <v>q_26c</v>
      </c>
      <c r="G64" s="14" t="str">
        <f t="shared" ca="1" si="351"/>
        <v>Spasticity  (UMN)</v>
      </c>
      <c r="H64" s="14" t="b">
        <f t="shared" ca="1" si="352"/>
        <v>1</v>
      </c>
      <c r="I64" s="14" t="str">
        <f ca="1">IF($H64,ADDRESS(3,(D64+1)*2-1,4,,"["&amp;wew!$G$7&amp;"]"&amp;_sheetname_labels)&amp;":"&amp;ADDRESS(2+ster!$B$20,(D64+1)*2-1,4),"")</f>
        <v>[DBTemplate.xlsm]labels!DU3:DU61</v>
      </c>
      <c r="J64" s="14">
        <f t="array" aca="1" ref="J64" ca="1">IF(H64,MAX(0,MAX(IF(INDIRECT(I64)&lt;&gt;"",ROW(INDIRECT(I64)),""))-2),"")</f>
        <v>2</v>
      </c>
      <c r="K64" s="14" t="str">
        <f ca="1">IF($H64,IF($J64&gt;0,ADDRESS(3,(D64+1)*2-1,4,,"["&amp;wew!$G$7&amp;"]"&amp;_sheetname_labels)&amp;":"&amp;ADDRESS(2+J64,(D64+1)*2-1,4),""),"")</f>
        <v>[DBTemplate.xlsm]labels!DU3:DU4</v>
      </c>
      <c r="L64" s="14" t="str">
        <f ca="1">IF($H64,IF($J64&gt;0,ADDRESS(3,(D64+1)*2,4,,"["&amp;wew!$G$7&amp;"]"&amp;_sheetname_labels)&amp;":"&amp;ADDRESS(2+J64,(D64+1)*2,4),""),"")</f>
        <v>[DBTemplate.xlsm]labels!DV3:DV4</v>
      </c>
      <c r="M64" s="14">
        <f t="shared" ca="1" si="353"/>
        <v>0</v>
      </c>
      <c r="N64" s="14">
        <f t="shared" ca="1" si="354"/>
        <v>2</v>
      </c>
      <c r="O64" s="14" t="str">
        <f t="shared" ca="1" si="355"/>
        <v>q_26c</v>
      </c>
      <c r="P64" s="14" t="str">
        <f t="shared" ca="1" si="356"/>
        <v>Spasticity  (UMN)</v>
      </c>
      <c r="Q64" s="14" t="str">
        <f ca="1">IF($BP64,ADDRESS(3,D64+1,4,,"["&amp;wew!$G$7&amp;"]"&amp;_sheetname_dataframe)&amp;":"&amp;ADDRESS(2+ster!$C$14,D64+1,4),"")</f>
        <v>[DBTemplate.xlsm]data_frame!BK3:BK3</v>
      </c>
      <c r="R64" s="14" t="str">
        <f>IF($BP64,IF(MID(_xll.FORMULATEXT(INDEX(INDIRECT(Q64),1)),1,1)="=", _xll.FORMULATEXT(INDEX(INDIRECT(Q64),1),2,TRUE),""),"")</f>
        <v/>
      </c>
      <c r="S64" s="14">
        <f t="array" aca="1" ref="S64" ca="1">IF(H64,SUM(IF((IFERROR(INDIRECT(Q64)&lt;&gt;"",FALSE))*(INDIRECT(ster!$D$14)&lt;&gt;""),1,0)),"")</f>
        <v>1</v>
      </c>
      <c r="T64" s="14">
        <f t="array" aca="1" ref="T64" ca="1">IF(H64,IF(M64&gt;0,SUM(IFERROR(1*(MATCH(INDIRECT(Q64),INDIRECT(K64),0)&gt;0),0)*(INDIRECT(ster!$D$14)&lt;&gt;"")*NOT(ISNUMBER(INDIRECT(Q64)))),0),"")</f>
        <v>0</v>
      </c>
      <c r="U64" s="14">
        <f t="array" aca="1" ref="U64" ca="1">IF(H64,SUM((IFERROR(INDIRECT(Q64)="",FALSE))*(INDIRECT(ster!$D$14)&lt;&gt;"")),"")</f>
        <v>0</v>
      </c>
      <c r="V64" s="14">
        <f t="array" aca="1" ref="V64" ca="1">IF(H64,SUM((IFERROR(INDIRECT(Q64)="#ąś",TRUE))*(INDIRECT(ster!$D$14)&lt;&gt;"")),"")</f>
        <v>0</v>
      </c>
      <c r="W64" s="14">
        <f t="array" aca="1" ref="W64" ca="1">IF(H64,SUM(ISNUMBER(INDIRECT(Q64))*(INDIRECT(ster!$D$14)&lt;&gt;"")),"")</f>
        <v>1</v>
      </c>
      <c r="X64" s="14">
        <f t="array" aca="1" ref="X64" ca="1">IF(AND(H64,W64&gt;0),IF(wew!$B$3,MIN(IF((INDIRECT(ster!$D$14)&lt;&gt;"")*IFERROR(INDIRECT($Q64)&lt;&gt;"",FALSE),IFERROR(INDIRECT($Q64),"X"),"X")),"&lt;włącz podświetlanie wartości&gt;"),"—")</f>
        <v>2</v>
      </c>
      <c r="Y64" s="14">
        <f t="array" aca="1" ref="Y64" ca="1">IF(AND(H64,W64&gt;0),IF(wew!$B$3,MAX(IF((INDIRECT(ster!$D$14)&lt;&gt;"")*IFERROR(INDIRECT($Q64)&lt;&gt;"",FALSE),IFERROR(INDIRECT($Q64),"X"),"X")),"&lt;włącz podświetlanie wartości&gt;"),"—")</f>
        <v>2</v>
      </c>
      <c r="Z64" s="14">
        <f t="shared" ca="1" si="357"/>
        <v>0</v>
      </c>
      <c r="AA64" s="12">
        <f t="shared" ca="1" si="358"/>
        <v>1</v>
      </c>
      <c r="AB64" s="17">
        <f t="array" aca="1" ref="AB64" ca="1">IF(H64,IF(W64&gt;0,SUM((INDIRECT(ster!$D$14)&lt;&gt;"")*IFERROR((INDIRECT(Q64)&lt;&gt;"")*(INDIRECT(Q64)=INT(INDIRECT(Q64))),0)),0),"")</f>
        <v>1</v>
      </c>
      <c r="AC64" s="17">
        <f t="array" aca="1" ref="AC64" ca="1">IF(H64,W64-AB64,"")</f>
        <v>0</v>
      </c>
      <c r="AD64" s="17">
        <f t="shared" ca="1" si="359"/>
        <v>1</v>
      </c>
      <c r="AE64" s="17" t="b">
        <f t="shared" ca="1" si="360"/>
        <v>0</v>
      </c>
      <c r="AF64" s="17" t="str">
        <f ca="1">IF(AE64,IF($H64,ADDRESS(3,D64+2,4,,"["&amp;wew!$G$7&amp;"]"&amp;_sheetname_dataframe)&amp;":"&amp;ADDRESS(2+ster!$C$14,D64+2,4),""),"")</f>
        <v/>
      </c>
      <c r="AG64" s="17" t="str">
        <f t="shared" ca="1" si="361"/>
        <v/>
      </c>
      <c r="AH64" s="17" t="b">
        <f t="shared" ca="1" si="362"/>
        <v>0</v>
      </c>
      <c r="AI64" s="17" t="str">
        <f ca="1">IF(AH64,IF($H64,ADDRESS(3,D64+3,4,,"["&amp;wew!$G$7&amp;"]"&amp;_sheetname_dataframe)&amp;":"&amp;ADDRESS(2+ster!$C$14,D64+3,4),""),"")</f>
        <v/>
      </c>
      <c r="AJ64" s="17" t="str">
        <f t="shared" ca="1" si="363"/>
        <v/>
      </c>
      <c r="AK64" s="17" t="b">
        <f t="shared" ca="1" si="364"/>
        <v>0</v>
      </c>
      <c r="AL64" s="17" t="b">
        <f t="shared" ca="1" si="365"/>
        <v>0</v>
      </c>
      <c r="AM64" s="17" t="b">
        <f t="shared" ca="1" si="366"/>
        <v>0</v>
      </c>
      <c r="AN64" s="17">
        <f t="shared" ca="1" si="367"/>
        <v>0</v>
      </c>
      <c r="AO64" s="24" t="str">
        <f t="shared" ca="1" si="368"/>
        <v/>
      </c>
      <c r="AP64" s="24" t="str">
        <f t="shared" ca="1" si="369"/>
        <v/>
      </c>
      <c r="AQ64" s="17" t="b">
        <f t="shared" ca="1" si="370"/>
        <v>0</v>
      </c>
      <c r="AR64" s="17" t="b">
        <f t="shared" ca="1" si="371"/>
        <v>1</v>
      </c>
      <c r="AS64" s="17" t="b">
        <f t="shared" ca="1" si="372"/>
        <v>0</v>
      </c>
      <c r="AT64" s="17" t="b">
        <f t="shared" ca="1" si="373"/>
        <v>0</v>
      </c>
      <c r="AU64" s="17" t="b">
        <f t="shared" ca="1" si="374"/>
        <v>1</v>
      </c>
      <c r="AV64" s="17" t="b">
        <f t="shared" ca="1" si="375"/>
        <v>0</v>
      </c>
      <c r="AW64" s="17" t="b">
        <f t="shared" ca="1" si="376"/>
        <v>1</v>
      </c>
      <c r="AX64" s="14" t="b">
        <f t="array" aca="1" ref="AX64" ca="1">IF(H64,N64&gt;0,"")</f>
        <v>1</v>
      </c>
      <c r="AY64" s="17" t="str">
        <f t="shared" ca="1" si="377"/>
        <v>C3:C4</v>
      </c>
      <c r="AZ64" s="17" t="b">
        <f t="array" aca="1" ref="AZ64" ca="1">IF(AY64&lt;&gt;"",SUM(1*ISERROR(MATCH(INDIRECT(AY64),INDIRECT(K64),0)))=0,"")</f>
        <v>1</v>
      </c>
      <c r="BA64" s="17" t="b">
        <f t="shared" ca="1" si="378"/>
        <v>1</v>
      </c>
      <c r="BB64" s="17" t="b">
        <v>0</v>
      </c>
      <c r="BC64" s="17" t="b">
        <f t="shared" ca="1" si="379"/>
        <v>1</v>
      </c>
      <c r="BD64" s="17" t="b">
        <f t="shared" ca="1" si="380"/>
        <v>0</v>
      </c>
      <c r="BE64" s="17" t="b">
        <f t="shared" ca="1" si="381"/>
        <v>0</v>
      </c>
      <c r="BF64" s="17" t="b">
        <f t="shared" ca="1" si="382"/>
        <v>0</v>
      </c>
      <c r="BG64" s="17" t="b">
        <f t="shared" ca="1" si="383"/>
        <v>0</v>
      </c>
      <c r="BH64" s="17" t="b">
        <f t="shared" ca="1" si="384"/>
        <v>1</v>
      </c>
      <c r="BI64" s="17">
        <f t="shared" ca="1" si="385"/>
        <v>2</v>
      </c>
      <c r="BJ64" s="17" t="b">
        <f t="shared" ca="1" si="386"/>
        <v>0</v>
      </c>
      <c r="BK64" s="17" t="str">
        <f t="shared" ca="1" si="387"/>
        <v/>
      </c>
      <c r="BL64" s="17" t="str">
        <f t="shared" ca="1" si="388"/>
        <v/>
      </c>
      <c r="BM64" s="17" t="str">
        <f t="shared" ca="1" si="389"/>
        <v>F</v>
      </c>
      <c r="BN64" s="17" t="str">
        <f t="shared" ca="1" si="390"/>
        <v>F</v>
      </c>
      <c r="BO64" s="17" t="str">
        <f t="shared" ca="1" si="391"/>
        <v>D</v>
      </c>
      <c r="BP64" s="14" t="b">
        <f t="shared" ca="1" si="392"/>
        <v>1</v>
      </c>
      <c r="BQ64" s="35">
        <v>1</v>
      </c>
      <c r="BX64" s="16"/>
      <c r="BY64" s="16"/>
      <c r="BZ64" s="16"/>
      <c r="CA64" s="16"/>
      <c r="CB64" s="16"/>
      <c r="CC64" s="16"/>
      <c r="CD64" s="16"/>
      <c r="CE64" s="16"/>
      <c r="CF64" s="16"/>
      <c r="CN64" s="14">
        <f ca="1">IF(H64,IFERROR(IsVariableNameLegal(O64),0),0)</f>
        <v>0</v>
      </c>
      <c r="CO64" s="14" t="str">
        <f t="array" aca="1" ref="CO64" ca="1">IF(H64,IF(COUNTIF(INDIRECT(wew!$C$13),O64)&gt;1,TRIM(SUBSTITUTE(_xll.MCONCAT(IF((INDIRECT(wew!$C$13)=O64)*(COLUMN(INDIRECT(wew!$C$13))&lt;&gt;D64+1),-1+COLUMN(INDIRECT(wew!$C$13)),"")," "),"  "," ")),""),"")</f>
        <v/>
      </c>
      <c r="CP64" s="14" t="str">
        <f t="array" aca="1" ref="CP64" ca="1">IF(P64&lt;&gt;"",IF(LEN(P64)&gt;150,1,""),"")</f>
        <v/>
      </c>
      <c r="CQ64" s="14" t="str">
        <f t="array" aca="1" ref="CQ64" ca="1">IF(AND(H64,NOT(ster!$J$3)),IF(COUNTIF(INDIRECT(wew!$C$15),P64)&gt;1,TRIM(SUBSTITUTE(_xll.MCONCAT(IF((INDIRECT(wew!$C$15)=P64)*(COLUMN(INDIRECT(wew!$C$15))&lt;&gt;D64+1),-1+COLUMN(INDIRECT(wew!$C$15)),"")," "),"  "," ")),""),"")</f>
        <v/>
      </c>
      <c r="CR64" s="14" t="str">
        <f t="array" aca="1" ref="CR64" ca="1">IF(H64,IF(AND(W64&gt;0,AO64&lt;&gt;""),TRIM(SUBSTITUTE(_xll.MCONCAT(IFERROR(IF(ISNUMBER(INDIRECT(Q64)),IF((INDIRECT(ster!$D$14)&lt;&gt;"")*(INDIRECT(Q64)&lt;AO64),INDIRECT(ster!$D$14) &amp; ": " &amp;  SUBSTITUTE(IF( AV64,IFERROR(TEXT(INDIRECT(Q64),"rrrr-mm-dd") &amp;" (" &amp; INDIRECT(Q64) &amp;")",INDIRECT(Q64)),INDIRECT(Q64))," "," "),""),""),"")," "),"  "," ")),""),"")</f>
        <v/>
      </c>
      <c r="CS64" s="14" t="str">
        <f t="array" aca="1" ref="CS64" ca="1">IF(H64,IF(AND(W64&gt;0,AP64&lt;&gt;""),TRIM(SUBSTITUTE(_xll.MCONCAT(IFERROR(IF(ISNUMBER(INDIRECT(Q64)),IF((INDIRECT(ster!$D$14)&lt;&gt;"")*(INDIRECT(Q64)&gt;AP64),INDIRECT(ster!$D$14) &amp; ": " &amp;  SUBSTITUTE(IF( AV64,IFERROR(TEXT(INDIRECT(Q64),"rrrr-mm-dd")&amp;" (" &amp; INDIRECT(Q64) &amp;")",INDIRECT(Q64)),INDIRECT(Q64))," "," "),""),""),"")," "),"  "," ")),""),"")</f>
        <v/>
      </c>
      <c r="CT64" s="14" t="str">
        <f t="array" aca="1" ref="CT64" ca="1">IF(H64,IF(AND(N64&gt;0,AR64),TRIM(SUBSTITUTE(_xll.MCONCAT(IFERROR(IF(ISNUMBER(INDIRECT(Q64)),IF((INDIRECT(ster!$D$14)&lt;&gt;"")*(IFERROR(0*(MATCH(INDIRECT(Q64),INDIRECT(K64),0)&gt;0),1)),INDIRECT(ster!$D$14) &amp; ": " &amp;  SUBSTITUTE(IF( AV64,IFERROR(TEXT(INDIRECT(Q64),"rrrr-mm-dd")&amp;" (" &amp; INDIRECT(Q64) &amp;")",INDIRECT(Q64)),INDIRECT(Q64))," "," "),""),""),"")," "),"  "," ")),""),"")</f>
        <v/>
      </c>
      <c r="CU64" s="14" t="str">
        <f t="array" aca="1" ref="CU64" ca="1">IF(H64,IF(AND(V64&gt;0),TRIM(SUBSTITUTE(_xll.MCONCAT(IF((INDIRECT(ster!$D$14)&lt;&gt;"")*(IFERROR(0*(INDIRECT(Q64)&lt;&gt;""),1)),INDIRECT(ster!$D$14),"")," "),"  "," ")),""),"")</f>
        <v/>
      </c>
      <c r="CV64" s="14" t="str">
        <f t="array" aca="1" ref="CV64" ca="1">IF(H64,IF(AS64,
TRIM(SUBSTITUTE(_xll.MCONCAT(IF(
   (INDIRECT(ster!$D$14)&lt;&gt;"")*
   ((INDIRECT(Q64)="")+
      NOT(ISNUMBER(INDIRECT(Q64)))*
      NOT(ISERROR(MATCH(INDIRECT(Q64),INDIRECT(K64),0)))
    ),
      INDIRECT(ster!$D$14),
   "")," "),"  "," ")),
""),"")</f>
        <v/>
      </c>
      <c r="CW64" s="14" t="str">
        <f t="array" aca="1" ref="CW64" ca="1">IF(H64,IF(AND(AQ64),TRIM(SUBSTITUTE(_xll.MCONCAT(IFERROR(IF(ISNUMBER(INDIRECT(Q64)),IF((INDIRECT(ster!$D$14)&lt;&gt;"")*(INDIRECT(Q64)&lt;&gt;INT(INDIRECT(Q64))),INDIRECT(ster!$D$14) &amp; ": " &amp; INDIRECT(Q64),""),""),"")," "),"  "," ")),""),"")</f>
        <v/>
      </c>
      <c r="CX64" s="14" t="str">
        <f t="array" aca="1" ref="CX64" ca="1">IF(H64,IF(OR(AU64,AV64),TRIM(SUBSTITUTE(_xll.MCONCAT(IF((INDIRECT(ster!$D$14)&lt;&gt;"")*NOT(ISNUMBER(INDIRECT(Q64))),IF(ISERROR(MATCH(INDIRECT(Q64),INDIRECT(K64),0)),IFERROR(IF(INDIRECT(Q64)&lt;&gt;"",INDIRECT(ster!$D$14) &amp; ": " &amp; SUBSTITUTE(INDIRECT(Q64)," "," "),""),""),""),"")," "),"  "," ")),""),"")</f>
        <v/>
      </c>
      <c r="CY64" s="14" t="str">
        <f t="array" aca="1" ref="CY64" ca="1">IF(H64,IF(AE64,TRIM(SUBSTITUTE(_xll.MCONCAT(IF((INDIRECT(ster!$D$14)&lt;&gt;"")*IFERROR(NOT(INDIRECT(AF64)),FALSE),IF(ISERROR(MATCH(INDIRECT(Q64),INDIRECT(K64),0)),IFERROR(IF(INDIRECT(Q64)&lt;&gt;"",INDIRECT(ster!$D$14)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CZ64" s="14" t="str">
        <f t="array" aca="1" ref="CZ64" ca="1">IF(H64,IF(AH64,TRIM(SUBSTITUTE(_xll.MCONCAT(IF((INDIRECT(ster!$D$14)&lt;&gt;"")*IFERROR(NOT(INDIRECT(AI64)),FALSE),IF(ISERROR(MATCH(INDIRECT(Q64),INDIRECT(K64),0)),IFERROR(IF(INDIRECT(Q64)&lt;&gt;"",INDIRECT(ster!$D$14)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DC64" s="14" t="str">
        <f ca="1">SUBSTITUTE(SUBSTITUTE(SUBSTITUTE(SUBSTITUTE(_xll.MCONCAT(DG64:DS64,"■"),"■■","■"),"■■","■"),"■■","■"),"■■","■")</f>
        <v>■</v>
      </c>
      <c r="DD64" s="14" t="str">
        <f t="shared" ca="1" si="393"/>
        <v/>
      </c>
      <c r="DE64" s="14" t="str">
        <f t="shared" ca="1" si="394"/>
        <v/>
      </c>
      <c r="DF64" s="14" t="str">
        <f t="shared" ca="1" si="395"/>
        <v/>
      </c>
      <c r="DG64" s="14" t="str">
        <f t="shared" ca="1" si="396"/>
        <v/>
      </c>
      <c r="DH64" s="14" t="str">
        <f t="shared" ca="1" si="397"/>
        <v/>
      </c>
      <c r="DI64" s="14" t="str">
        <f t="shared" ca="1" si="398"/>
        <v/>
      </c>
      <c r="DJ64" s="14" t="str">
        <f t="shared" ca="1" si="399"/>
        <v/>
      </c>
      <c r="DK64" s="14" t="str">
        <f t="shared" ca="1" si="400"/>
        <v/>
      </c>
      <c r="DL64" s="14" t="str">
        <f t="shared" ca="1" si="63"/>
        <v/>
      </c>
      <c r="DM64" s="14" t="str">
        <f t="shared" ca="1" si="401"/>
        <v/>
      </c>
      <c r="DN64" s="14" t="str">
        <f t="array" aca="1" ref="DN64" ca="1">IF(CU64&lt;&gt;"","There are errors in the entered values in the following cases: " &amp;SUBSTITUTE(CU64," ",", "),"")</f>
        <v/>
      </c>
      <c r="DO64" s="14" t="str">
        <f t="shared" ca="1" si="402"/>
        <v/>
      </c>
      <c r="DP64" s="14" t="str">
        <f t="shared" ca="1" si="403"/>
        <v/>
      </c>
      <c r="DQ64" s="14" t="str">
        <f t="shared" ca="1" si="404"/>
        <v/>
      </c>
      <c r="DR64" s="14" t="str">
        <f t="shared" ca="1" si="405"/>
        <v/>
      </c>
      <c r="DS64" s="14" t="str">
        <f t="shared" ca="1" si="406"/>
        <v/>
      </c>
      <c r="DZ64" s="14" t="b">
        <f t="shared" ca="1" si="407"/>
        <v>0</v>
      </c>
      <c r="EA64" s="14" t="str">
        <f t="shared" ca="1" si="408"/>
        <v>Spasticity  (UMN) (q_26c)</v>
      </c>
      <c r="EB64" s="14" t="str">
        <f t="shared" ca="1" si="409"/>
        <v xml:space="preserve">Values must be limited to predefinied list. </v>
      </c>
      <c r="EC64" s="14" t="str">
        <f t="shared" ca="1" si="410"/>
        <v xml:space="preserve">Spasticity  (UMN) (q_26c): Values must be limited to predefinied list. </v>
      </c>
      <c r="ED64" s="14" t="str">
        <f t="shared" ca="1" si="411"/>
        <v/>
      </c>
      <c r="EE64" s="14" t="str">
        <f t="shared" ca="1" si="412"/>
        <v>Values must be limited to predefinied list</v>
      </c>
      <c r="EF64" s="14" t="str">
        <f t="shared" ca="1" si="413"/>
        <v/>
      </c>
      <c r="EG64" s="14" t="str">
        <f t="shared" ca="1" si="414"/>
        <v/>
      </c>
      <c r="EM64" s="14" t="b">
        <f t="shared" ca="1" si="415"/>
        <v>1</v>
      </c>
      <c r="EN64" s="14">
        <f t="shared" ca="1" si="416"/>
        <v>51</v>
      </c>
      <c r="EO64" s="14" t="str">
        <f t="shared" ca="1" si="417"/>
        <v>q_26c</v>
      </c>
      <c r="EP64" s="14" t="str">
        <f t="shared" ca="1" si="418"/>
        <v xml:space="preserve">Spasticity  (UMN) (q_26c): Values must be limited to predefinied list. </v>
      </c>
      <c r="EQ64" s="14" t="str">
        <f t="shared" ca="1" si="419"/>
        <v/>
      </c>
    </row>
    <row r="65" spans="2:147" s="14" customFormat="1">
      <c r="B65" s="14" t="str">
        <f t="shared" ca="1" si="346"/>
        <v/>
      </c>
      <c r="C65" s="14">
        <f t="shared" ca="1" si="347"/>
        <v>52</v>
      </c>
      <c r="D65" s="14">
        <f t="shared" si="348"/>
        <v>63</v>
      </c>
      <c r="E65" s="14" t="str">
        <f t="shared" ca="1" si="349"/>
        <v>D</v>
      </c>
      <c r="F65" s="14" t="str">
        <f t="shared" ca="1" si="350"/>
        <v>q_27a</v>
      </c>
      <c r="G65" s="14" t="str">
        <f t="shared" ca="1" si="351"/>
        <v>Atrophy and Weakness (LMN)</v>
      </c>
      <c r="H65" s="14" t="b">
        <f t="shared" ca="1" si="352"/>
        <v>1</v>
      </c>
      <c r="I65" s="14" t="str">
        <f ca="1">IF($H65,ADDRESS(3,(D65+1)*2-1,4,,"["&amp;wew!$G$7&amp;"]"&amp;_sheetname_labels)&amp;":"&amp;ADDRESS(2+ster!$B$20,(D65+1)*2-1,4),"")</f>
        <v>[DBTemplate.xlsm]labels!DW3:DW61</v>
      </c>
      <c r="J65" s="14">
        <f t="array" aca="1" ref="J65" ca="1">IF(H65,MAX(0,MAX(IF(INDIRECT(I65)&lt;&gt;"",ROW(INDIRECT(I65)),""))-2),"")</f>
        <v>2</v>
      </c>
      <c r="K65" s="14" t="str">
        <f ca="1">IF($H65,IF($J65&gt;0,ADDRESS(3,(D65+1)*2-1,4,,"["&amp;wew!$G$7&amp;"]"&amp;_sheetname_labels)&amp;":"&amp;ADDRESS(2+J65,(D65+1)*2-1,4),""),"")</f>
        <v>[DBTemplate.xlsm]labels!DW3:DW4</v>
      </c>
      <c r="L65" s="14" t="str">
        <f ca="1">IF($H65,IF($J65&gt;0,ADDRESS(3,(D65+1)*2,4,,"["&amp;wew!$G$7&amp;"]"&amp;_sheetname_labels)&amp;":"&amp;ADDRESS(2+J65,(D65+1)*2,4),""),"")</f>
        <v>[DBTemplate.xlsm]labels!DX3:DX4</v>
      </c>
      <c r="M65" s="14">
        <f t="shared" ca="1" si="353"/>
        <v>0</v>
      </c>
      <c r="N65" s="14">
        <f t="shared" ca="1" si="354"/>
        <v>2</v>
      </c>
      <c r="O65" s="14" t="str">
        <f t="shared" ca="1" si="355"/>
        <v>q_27a</v>
      </c>
      <c r="P65" s="14" t="str">
        <f t="shared" ca="1" si="356"/>
        <v>Atrophy and Weakness (LMN)</v>
      </c>
      <c r="Q65" s="14" t="str">
        <f ca="1">IF($BP65,ADDRESS(3,D65+1,4,,"["&amp;wew!$G$7&amp;"]"&amp;_sheetname_dataframe)&amp;":"&amp;ADDRESS(2+ster!$C$14,D65+1,4),"")</f>
        <v>[DBTemplate.xlsm]data_frame!BL3:BL3</v>
      </c>
      <c r="R65" s="14" t="str">
        <f>IF($BP65,IF(MID(_xll.FORMULATEXT(INDEX(INDIRECT(Q65),1)),1,1)="=", _xll.FORMULATEXT(INDEX(INDIRECT(Q65),1),2,TRUE),""),"")</f>
        <v/>
      </c>
      <c r="S65" s="14">
        <f t="array" aca="1" ref="S65" ca="1">IF(H65,SUM(IF((IFERROR(INDIRECT(Q65)&lt;&gt;"",FALSE))*(INDIRECT(ster!$D$14)&lt;&gt;""),1,0)),"")</f>
        <v>1</v>
      </c>
      <c r="T65" s="14">
        <f t="array" aca="1" ref="T65" ca="1">IF(H65,IF(M65&gt;0,SUM(IFERROR(1*(MATCH(INDIRECT(Q65),INDIRECT(K65),0)&gt;0),0)*(INDIRECT(ster!$D$14)&lt;&gt;"")*NOT(ISNUMBER(INDIRECT(Q65)))),0),"")</f>
        <v>0</v>
      </c>
      <c r="U65" s="14">
        <f t="array" aca="1" ref="U65" ca="1">IF(H65,SUM((IFERROR(INDIRECT(Q65)="",FALSE))*(INDIRECT(ster!$D$14)&lt;&gt;"")),"")</f>
        <v>0</v>
      </c>
      <c r="V65" s="14">
        <f t="array" aca="1" ref="V65" ca="1">IF(H65,SUM((IFERROR(INDIRECT(Q65)="#ąś",TRUE))*(INDIRECT(ster!$D$14)&lt;&gt;"")),"")</f>
        <v>0</v>
      </c>
      <c r="W65" s="14">
        <f t="array" aca="1" ref="W65" ca="1">IF(H65,SUM(ISNUMBER(INDIRECT(Q65))*(INDIRECT(ster!$D$14)&lt;&gt;"")),"")</f>
        <v>1</v>
      </c>
      <c r="X65" s="14">
        <f t="array" aca="1" ref="X65" ca="1">IF(AND(H65,W65&gt;0),IF(wew!$B$3,MIN(IF((INDIRECT(ster!$D$14)&lt;&gt;"")*IFERROR(INDIRECT($Q65)&lt;&gt;"",FALSE),IFERROR(INDIRECT($Q65),"X"),"X")),"&lt;włącz podświetlanie wartości&gt;"),"—")</f>
        <v>1</v>
      </c>
      <c r="Y65" s="14">
        <f t="array" aca="1" ref="Y65" ca="1">IF(AND(H65,W65&gt;0),IF(wew!$B$3,MAX(IF((INDIRECT(ster!$D$14)&lt;&gt;"")*IFERROR(INDIRECT($Q65)&lt;&gt;"",FALSE),IFERROR(INDIRECT($Q65),"X"),"X")),"&lt;włącz podświetlanie wartości&gt;"),"—")</f>
        <v>1</v>
      </c>
      <c r="Z65" s="14">
        <f t="shared" ca="1" si="357"/>
        <v>0</v>
      </c>
      <c r="AA65" s="12">
        <f t="shared" ca="1" si="358"/>
        <v>1</v>
      </c>
      <c r="AB65" s="17">
        <f t="array" aca="1" ref="AB65" ca="1">IF(H65,IF(W65&gt;0,SUM((INDIRECT(ster!$D$14)&lt;&gt;"")*IFERROR((INDIRECT(Q65)&lt;&gt;"")*(INDIRECT(Q65)=INT(INDIRECT(Q65))),0)),0),"")</f>
        <v>1</v>
      </c>
      <c r="AC65" s="17">
        <f t="array" aca="1" ref="AC65" ca="1">IF(H65,W65-AB65,"")</f>
        <v>0</v>
      </c>
      <c r="AD65" s="17">
        <f t="shared" ca="1" si="359"/>
        <v>1</v>
      </c>
      <c r="AE65" s="17" t="b">
        <f t="shared" ca="1" si="360"/>
        <v>0</v>
      </c>
      <c r="AF65" s="17" t="str">
        <f ca="1">IF(AE65,IF($H65,ADDRESS(3,D65+2,4,,"["&amp;wew!$G$7&amp;"]"&amp;_sheetname_dataframe)&amp;":"&amp;ADDRESS(2+ster!$C$14,D65+2,4),""),"")</f>
        <v/>
      </c>
      <c r="AG65" s="17" t="str">
        <f t="shared" ca="1" si="361"/>
        <v/>
      </c>
      <c r="AH65" s="17" t="b">
        <f t="shared" ca="1" si="362"/>
        <v>0</v>
      </c>
      <c r="AI65" s="17" t="str">
        <f ca="1">IF(AH65,IF($H65,ADDRESS(3,D65+3,4,,"["&amp;wew!$G$7&amp;"]"&amp;_sheetname_dataframe)&amp;":"&amp;ADDRESS(2+ster!$C$14,D65+3,4),""),"")</f>
        <v/>
      </c>
      <c r="AJ65" s="17" t="str">
        <f t="shared" ca="1" si="363"/>
        <v/>
      </c>
      <c r="AK65" s="17" t="b">
        <f t="shared" ca="1" si="364"/>
        <v>0</v>
      </c>
      <c r="AL65" s="17" t="b">
        <f t="shared" ca="1" si="365"/>
        <v>0</v>
      </c>
      <c r="AM65" s="17" t="b">
        <f t="shared" ca="1" si="366"/>
        <v>0</v>
      </c>
      <c r="AN65" s="17">
        <f t="shared" ca="1" si="367"/>
        <v>0</v>
      </c>
      <c r="AO65" s="24" t="str">
        <f t="shared" ca="1" si="368"/>
        <v/>
      </c>
      <c r="AP65" s="24" t="str">
        <f t="shared" ca="1" si="369"/>
        <v/>
      </c>
      <c r="AQ65" s="17" t="b">
        <f t="shared" ca="1" si="370"/>
        <v>0</v>
      </c>
      <c r="AR65" s="17" t="b">
        <f t="shared" ca="1" si="371"/>
        <v>1</v>
      </c>
      <c r="AS65" s="17" t="b">
        <f t="shared" ca="1" si="372"/>
        <v>0</v>
      </c>
      <c r="AT65" s="17" t="b">
        <f t="shared" ca="1" si="373"/>
        <v>0</v>
      </c>
      <c r="AU65" s="17" t="b">
        <f t="shared" ca="1" si="374"/>
        <v>1</v>
      </c>
      <c r="AV65" s="17" t="b">
        <f t="shared" ca="1" si="375"/>
        <v>0</v>
      </c>
      <c r="AW65" s="17" t="b">
        <f t="shared" ca="1" si="376"/>
        <v>1</v>
      </c>
      <c r="AX65" s="14" t="b">
        <f t="array" aca="1" ref="AX65" ca="1">IF(H65,N65&gt;0,"")</f>
        <v>1</v>
      </c>
      <c r="AY65" s="17" t="str">
        <f t="shared" ca="1" si="377"/>
        <v>C3:C4</v>
      </c>
      <c r="AZ65" s="17" t="b">
        <f t="array" aca="1" ref="AZ65" ca="1">IF(AY65&lt;&gt;"",SUM(1*ISERROR(MATCH(INDIRECT(AY65),INDIRECT(K65),0)))=0,"")</f>
        <v>1</v>
      </c>
      <c r="BA65" s="17" t="b">
        <f t="shared" ca="1" si="378"/>
        <v>1</v>
      </c>
      <c r="BB65" s="17" t="b">
        <v>0</v>
      </c>
      <c r="BC65" s="17" t="b">
        <f t="shared" ca="1" si="379"/>
        <v>1</v>
      </c>
      <c r="BD65" s="17" t="b">
        <f t="shared" ca="1" si="380"/>
        <v>0</v>
      </c>
      <c r="BE65" s="17" t="b">
        <f t="shared" ca="1" si="381"/>
        <v>0</v>
      </c>
      <c r="BF65" s="17" t="b">
        <f t="shared" ca="1" si="382"/>
        <v>0</v>
      </c>
      <c r="BG65" s="17" t="b">
        <f t="shared" ca="1" si="383"/>
        <v>0</v>
      </c>
      <c r="BH65" s="17" t="b">
        <f t="shared" ca="1" si="384"/>
        <v>1</v>
      </c>
      <c r="BI65" s="17">
        <f t="shared" ca="1" si="385"/>
        <v>2</v>
      </c>
      <c r="BJ65" s="17" t="b">
        <f t="shared" ca="1" si="386"/>
        <v>0</v>
      </c>
      <c r="BK65" s="17" t="str">
        <f t="shared" ca="1" si="387"/>
        <v/>
      </c>
      <c r="BL65" s="17" t="str">
        <f t="shared" ca="1" si="388"/>
        <v/>
      </c>
      <c r="BM65" s="17" t="str">
        <f t="shared" ca="1" si="389"/>
        <v>F</v>
      </c>
      <c r="BN65" s="17" t="str">
        <f t="shared" ca="1" si="390"/>
        <v>F</v>
      </c>
      <c r="BO65" s="17" t="str">
        <f t="shared" ca="1" si="391"/>
        <v>D</v>
      </c>
      <c r="BP65" s="14" t="b">
        <f t="shared" ca="1" si="392"/>
        <v>1</v>
      </c>
      <c r="BQ65" s="35">
        <v>1</v>
      </c>
      <c r="BX65" s="16"/>
      <c r="BY65" s="16"/>
      <c r="BZ65" s="16"/>
      <c r="CA65" s="16"/>
      <c r="CB65" s="16"/>
      <c r="CC65" s="16"/>
      <c r="CD65" s="16"/>
      <c r="CE65" s="16"/>
      <c r="CF65" s="16"/>
      <c r="CN65" s="14">
        <f ca="1">IF(H65,IFERROR(IsVariableNameLegal(O65),0),0)</f>
        <v>0</v>
      </c>
      <c r="CO65" s="14" t="str">
        <f t="array" aca="1" ref="CO65" ca="1">IF(H65,IF(COUNTIF(INDIRECT(wew!$C$13),O65)&gt;1,TRIM(SUBSTITUTE(_xll.MCONCAT(IF((INDIRECT(wew!$C$13)=O65)*(COLUMN(INDIRECT(wew!$C$13))&lt;&gt;D65+1),-1+COLUMN(INDIRECT(wew!$C$13)),"")," "),"  "," ")),""),"")</f>
        <v/>
      </c>
      <c r="CP65" s="14" t="str">
        <f t="array" aca="1" ref="CP65" ca="1">IF(P65&lt;&gt;"",IF(LEN(P65)&gt;150,1,""),"")</f>
        <v/>
      </c>
      <c r="CQ65" s="14" t="str">
        <f t="array" aca="1" ref="CQ65" ca="1">IF(AND(H65,NOT(ster!$J$3)),IF(COUNTIF(INDIRECT(wew!$C$15),P65)&gt;1,TRIM(SUBSTITUTE(_xll.MCONCAT(IF((INDIRECT(wew!$C$15)=P65)*(COLUMN(INDIRECT(wew!$C$15))&lt;&gt;D65+1),-1+COLUMN(INDIRECT(wew!$C$15)),"")," "),"  "," ")),""),"")</f>
        <v/>
      </c>
      <c r="CR65" s="14" t="str">
        <f t="array" aca="1" ref="CR65" ca="1">IF(H65,IF(AND(W65&gt;0,AO65&lt;&gt;""),TRIM(SUBSTITUTE(_xll.MCONCAT(IFERROR(IF(ISNUMBER(INDIRECT(Q65)),IF((INDIRECT(ster!$D$14)&lt;&gt;"")*(INDIRECT(Q65)&lt;AO65),INDIRECT(ster!$D$14) &amp; ": " &amp;  SUBSTITUTE(IF( AV65,IFERROR(TEXT(INDIRECT(Q65),"rrrr-mm-dd") &amp;" (" &amp; INDIRECT(Q65) &amp;")",INDIRECT(Q65)),INDIRECT(Q65))," "," "),""),""),"")," "),"  "," ")),""),"")</f>
        <v/>
      </c>
      <c r="CS65" s="14" t="str">
        <f t="array" aca="1" ref="CS65" ca="1">IF(H65,IF(AND(W65&gt;0,AP65&lt;&gt;""),TRIM(SUBSTITUTE(_xll.MCONCAT(IFERROR(IF(ISNUMBER(INDIRECT(Q65)),IF((INDIRECT(ster!$D$14)&lt;&gt;"")*(INDIRECT(Q65)&gt;AP65),INDIRECT(ster!$D$14) &amp; ": " &amp;  SUBSTITUTE(IF( AV65,IFERROR(TEXT(INDIRECT(Q65),"rrrr-mm-dd")&amp;" (" &amp; INDIRECT(Q65) &amp;")",INDIRECT(Q65)),INDIRECT(Q65))," "," "),""),""),"")," "),"  "," ")),""),"")</f>
        <v/>
      </c>
      <c r="CT65" s="14" t="str">
        <f t="array" aca="1" ref="CT65" ca="1">IF(H65,IF(AND(N65&gt;0,AR65),TRIM(SUBSTITUTE(_xll.MCONCAT(IFERROR(IF(ISNUMBER(INDIRECT(Q65)),IF((INDIRECT(ster!$D$14)&lt;&gt;"")*(IFERROR(0*(MATCH(INDIRECT(Q65),INDIRECT(K65),0)&gt;0),1)),INDIRECT(ster!$D$14) &amp; ": " &amp;  SUBSTITUTE(IF( AV65,IFERROR(TEXT(INDIRECT(Q65),"rrrr-mm-dd")&amp;" (" &amp; INDIRECT(Q65) &amp;")",INDIRECT(Q65)),INDIRECT(Q65))," "," "),""),""),"")," "),"  "," ")),""),"")</f>
        <v/>
      </c>
      <c r="CU65" s="14" t="str">
        <f t="array" aca="1" ref="CU65" ca="1">IF(H65,IF(AND(V65&gt;0),TRIM(SUBSTITUTE(_xll.MCONCAT(IF((INDIRECT(ster!$D$14)&lt;&gt;"")*(IFERROR(0*(INDIRECT(Q65)&lt;&gt;""),1)),INDIRECT(ster!$D$14),"")," "),"  "," ")),""),"")</f>
        <v/>
      </c>
      <c r="CV65" s="14" t="str">
        <f t="array" aca="1" ref="CV65" ca="1">IF(H65,IF(AS65,
TRIM(SUBSTITUTE(_xll.MCONCAT(IF(
   (INDIRECT(ster!$D$14)&lt;&gt;"")*
   ((INDIRECT(Q65)="")+
      NOT(ISNUMBER(INDIRECT(Q65)))*
      NOT(ISERROR(MATCH(INDIRECT(Q65),INDIRECT(K65),0)))
    ),
      INDIRECT(ster!$D$14),
   "")," "),"  "," ")),
""),"")</f>
        <v/>
      </c>
      <c r="CW65" s="14" t="str">
        <f t="array" aca="1" ref="CW65" ca="1">IF(H65,IF(AND(AQ65),TRIM(SUBSTITUTE(_xll.MCONCAT(IFERROR(IF(ISNUMBER(INDIRECT(Q65)),IF((INDIRECT(ster!$D$14)&lt;&gt;"")*(INDIRECT(Q65)&lt;&gt;INT(INDIRECT(Q65))),INDIRECT(ster!$D$14) &amp; ": " &amp; INDIRECT(Q65),""),""),"")," "),"  "," ")),""),"")</f>
        <v/>
      </c>
      <c r="CX65" s="14" t="str">
        <f t="array" aca="1" ref="CX65" ca="1">IF(H65,IF(OR(AU65,AV65),TRIM(SUBSTITUTE(_xll.MCONCAT(IF((INDIRECT(ster!$D$14)&lt;&gt;"")*NOT(ISNUMBER(INDIRECT(Q65))),IF(ISERROR(MATCH(INDIRECT(Q65),INDIRECT(K65),0)),IFERROR(IF(INDIRECT(Q65)&lt;&gt;"",INDIRECT(ster!$D$14) &amp; ": " &amp; SUBSTITUTE(INDIRECT(Q65)," "," "),""),""),""),"")," "),"  "," ")),""),"")</f>
        <v/>
      </c>
      <c r="CY65" s="14" t="str">
        <f t="array" aca="1" ref="CY65" ca="1">IF(H65,IF(AE65,TRIM(SUBSTITUTE(_xll.MCONCAT(IF((INDIRECT(ster!$D$14)&lt;&gt;"")*IFERROR(NOT(INDIRECT(AF65)),FALSE),IF(ISERROR(MATCH(INDIRECT(Q65),INDIRECT(K65),0)),IFERROR(IF(INDIRECT(Q65)&lt;&gt;"",INDIRECT(ster!$D$14)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CZ65" s="14" t="str">
        <f t="array" aca="1" ref="CZ65" ca="1">IF(H65,IF(AH65,TRIM(SUBSTITUTE(_xll.MCONCAT(IF((INDIRECT(ster!$D$14)&lt;&gt;"")*IFERROR(NOT(INDIRECT(AI65)),FALSE),IF(ISERROR(MATCH(INDIRECT(Q65),INDIRECT(K65),0)),IFERROR(IF(INDIRECT(Q65)&lt;&gt;"",INDIRECT(ster!$D$14)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DC65" s="14" t="str">
        <f ca="1">SUBSTITUTE(SUBSTITUTE(SUBSTITUTE(SUBSTITUTE(_xll.MCONCAT(DG65:DS65,"■"),"■■","■"),"■■","■"),"■■","■"),"■■","■")</f>
        <v>■</v>
      </c>
      <c r="DD65" s="14" t="str">
        <f t="shared" ca="1" si="393"/>
        <v/>
      </c>
      <c r="DE65" s="14" t="str">
        <f t="shared" ca="1" si="394"/>
        <v/>
      </c>
      <c r="DF65" s="14" t="str">
        <f t="shared" ca="1" si="395"/>
        <v/>
      </c>
      <c r="DG65" s="14" t="str">
        <f t="shared" ca="1" si="396"/>
        <v/>
      </c>
      <c r="DH65" s="14" t="str">
        <f t="shared" ca="1" si="397"/>
        <v/>
      </c>
      <c r="DI65" s="14" t="str">
        <f t="shared" ca="1" si="398"/>
        <v/>
      </c>
      <c r="DJ65" s="14" t="str">
        <f t="shared" ca="1" si="399"/>
        <v/>
      </c>
      <c r="DK65" s="14" t="str">
        <f t="shared" ca="1" si="400"/>
        <v/>
      </c>
      <c r="DL65" s="14" t="str">
        <f t="shared" ca="1" si="63"/>
        <v/>
      </c>
      <c r="DM65" s="14" t="str">
        <f t="shared" ca="1" si="401"/>
        <v/>
      </c>
      <c r="DN65" s="14" t="str">
        <f t="array" aca="1" ref="DN65" ca="1">IF(CU65&lt;&gt;"","There are errors in the entered values in the following cases: " &amp;SUBSTITUTE(CU65," ",", "),"")</f>
        <v/>
      </c>
      <c r="DO65" s="14" t="str">
        <f t="shared" ca="1" si="402"/>
        <v/>
      </c>
      <c r="DP65" s="14" t="str">
        <f t="shared" ca="1" si="403"/>
        <v/>
      </c>
      <c r="DQ65" s="14" t="str">
        <f t="shared" ca="1" si="404"/>
        <v/>
      </c>
      <c r="DR65" s="14" t="str">
        <f t="shared" ca="1" si="405"/>
        <v/>
      </c>
      <c r="DS65" s="14" t="str">
        <f t="shared" ca="1" si="406"/>
        <v/>
      </c>
      <c r="DZ65" s="14" t="b">
        <f t="shared" ca="1" si="407"/>
        <v>0</v>
      </c>
      <c r="EA65" s="14" t="str">
        <f t="shared" ca="1" si="408"/>
        <v>Atrophy and Weakness (LMN) (q_27a)</v>
      </c>
      <c r="EB65" s="14" t="str">
        <f t="shared" ca="1" si="409"/>
        <v xml:space="preserve">Values must be limited to predefinied list. </v>
      </c>
      <c r="EC65" s="14" t="str">
        <f t="shared" ca="1" si="410"/>
        <v xml:space="preserve">Atrophy and Weakness (LMN) (q_27a): Values must be limited to predefinied list. </v>
      </c>
      <c r="ED65" s="14" t="str">
        <f t="shared" ca="1" si="411"/>
        <v/>
      </c>
      <c r="EE65" s="14" t="str">
        <f t="shared" ca="1" si="412"/>
        <v>Values must be limited to predefinied list</v>
      </c>
      <c r="EF65" s="14" t="str">
        <f t="shared" ca="1" si="413"/>
        <v/>
      </c>
      <c r="EG65" s="14" t="str">
        <f t="shared" ca="1" si="414"/>
        <v/>
      </c>
      <c r="EM65" s="14" t="b">
        <f t="shared" ca="1" si="415"/>
        <v>1</v>
      </c>
      <c r="EN65" s="14">
        <f t="shared" ca="1" si="416"/>
        <v>52</v>
      </c>
      <c r="EO65" s="14" t="str">
        <f t="shared" ca="1" si="417"/>
        <v>q_27a</v>
      </c>
      <c r="EP65" s="14" t="str">
        <f t="shared" ca="1" si="418"/>
        <v xml:space="preserve">Atrophy and Weakness (LMN) (q_27a): Values must be limited to predefinied list. </v>
      </c>
      <c r="EQ65" s="14" t="str">
        <f t="shared" ca="1" si="419"/>
        <v/>
      </c>
    </row>
    <row r="66" spans="2:147" s="14" customFormat="1">
      <c r="B66" s="14" t="str">
        <f t="shared" ca="1" si="346"/>
        <v/>
      </c>
      <c r="C66" s="14">
        <f t="shared" ca="1" si="347"/>
        <v>53</v>
      </c>
      <c r="D66" s="14">
        <f t="shared" si="348"/>
        <v>64</v>
      </c>
      <c r="E66" s="14" t="str">
        <f t="shared" ca="1" si="349"/>
        <v>D</v>
      </c>
      <c r="F66" s="14" t="str">
        <f t="shared" ca="1" si="350"/>
        <v>q_27b</v>
      </c>
      <c r="G66" s="14" t="str">
        <f t="shared" ca="1" si="351"/>
        <v>Fasciculations at onset (LMN)</v>
      </c>
      <c r="H66" s="14" t="b">
        <f t="shared" ca="1" si="352"/>
        <v>1</v>
      </c>
      <c r="I66" s="14" t="str">
        <f ca="1">IF($H66,ADDRESS(3,(D66+1)*2-1,4,,"["&amp;wew!$G$7&amp;"]"&amp;_sheetname_labels)&amp;":"&amp;ADDRESS(2+ster!$B$20,(D66+1)*2-1,4),"")</f>
        <v>[DBTemplate.xlsm]labels!DY3:DY61</v>
      </c>
      <c r="J66" s="14">
        <f t="array" aca="1" ref="J66" ca="1">IF(H66,MAX(0,MAX(IF(INDIRECT(I66)&lt;&gt;"",ROW(INDIRECT(I66)),""))-2),"")</f>
        <v>2</v>
      </c>
      <c r="K66" s="14" t="str">
        <f ca="1">IF($H66,IF($J66&gt;0,ADDRESS(3,(D66+1)*2-1,4,,"["&amp;wew!$G$7&amp;"]"&amp;_sheetname_labels)&amp;":"&amp;ADDRESS(2+J66,(D66+1)*2-1,4),""),"")</f>
        <v>[DBTemplate.xlsm]labels!DY3:DY4</v>
      </c>
      <c r="L66" s="14" t="str">
        <f ca="1">IF($H66,IF($J66&gt;0,ADDRESS(3,(D66+1)*2,4,,"["&amp;wew!$G$7&amp;"]"&amp;_sheetname_labels)&amp;":"&amp;ADDRESS(2+J66,(D66+1)*2,4),""),"")</f>
        <v>[DBTemplate.xlsm]labels!DZ3:DZ4</v>
      </c>
      <c r="M66" s="14">
        <f t="shared" ca="1" si="353"/>
        <v>0</v>
      </c>
      <c r="N66" s="14">
        <f t="shared" ca="1" si="354"/>
        <v>2</v>
      </c>
      <c r="O66" s="14" t="str">
        <f t="shared" ca="1" si="355"/>
        <v>q_27b</v>
      </c>
      <c r="P66" s="14" t="str">
        <f t="shared" ca="1" si="356"/>
        <v>Fasciculations at onset (LMN)</v>
      </c>
      <c r="Q66" s="14" t="str">
        <f ca="1">IF($BP66,ADDRESS(3,D66+1,4,,"["&amp;wew!$G$7&amp;"]"&amp;_sheetname_dataframe)&amp;":"&amp;ADDRESS(2+ster!$C$14,D66+1,4),"")</f>
        <v>[DBTemplate.xlsm]data_frame!BM3:BM3</v>
      </c>
      <c r="R66" s="14" t="str">
        <f>IF($BP66,IF(MID(_xll.FORMULATEXT(INDEX(INDIRECT(Q66),1)),1,1)="=", _xll.FORMULATEXT(INDEX(INDIRECT(Q66),1),2,TRUE),""),"")</f>
        <v/>
      </c>
      <c r="S66" s="14">
        <f t="array" aca="1" ref="S66" ca="1">IF(H66,SUM(IF((IFERROR(INDIRECT(Q66)&lt;&gt;"",FALSE))*(INDIRECT(ster!$D$14)&lt;&gt;""),1,0)),"")</f>
        <v>1</v>
      </c>
      <c r="T66" s="14">
        <f t="array" aca="1" ref="T66" ca="1">IF(H66,IF(M66&gt;0,SUM(IFERROR(1*(MATCH(INDIRECT(Q66),INDIRECT(K66),0)&gt;0),0)*(INDIRECT(ster!$D$14)&lt;&gt;"")*NOT(ISNUMBER(INDIRECT(Q66)))),0),"")</f>
        <v>0</v>
      </c>
      <c r="U66" s="14">
        <f t="array" aca="1" ref="U66" ca="1">IF(H66,SUM((IFERROR(INDIRECT(Q66)="",FALSE))*(INDIRECT(ster!$D$14)&lt;&gt;"")),"")</f>
        <v>0</v>
      </c>
      <c r="V66" s="14">
        <f t="array" aca="1" ref="V66" ca="1">IF(H66,SUM((IFERROR(INDIRECT(Q66)="#ąś",TRUE))*(INDIRECT(ster!$D$14)&lt;&gt;"")),"")</f>
        <v>0</v>
      </c>
      <c r="W66" s="14">
        <f t="array" aca="1" ref="W66" ca="1">IF(H66,SUM(ISNUMBER(INDIRECT(Q66))*(INDIRECT(ster!$D$14)&lt;&gt;"")),"")</f>
        <v>1</v>
      </c>
      <c r="X66" s="14">
        <f t="array" aca="1" ref="X66" ca="1">IF(AND(H66,W66&gt;0),IF(wew!$B$3,MIN(IF((INDIRECT(ster!$D$14)&lt;&gt;"")*IFERROR(INDIRECT($Q66)&lt;&gt;"",FALSE),IFERROR(INDIRECT($Q66),"X"),"X")),"&lt;włącz podświetlanie wartości&gt;"),"—")</f>
        <v>1</v>
      </c>
      <c r="Y66" s="14">
        <f t="array" aca="1" ref="Y66" ca="1">IF(AND(H66,W66&gt;0),IF(wew!$B$3,MAX(IF((INDIRECT(ster!$D$14)&lt;&gt;"")*IFERROR(INDIRECT($Q66)&lt;&gt;"",FALSE),IFERROR(INDIRECT($Q66),"X"),"X")),"&lt;włącz podświetlanie wartości&gt;"),"—")</f>
        <v>1</v>
      </c>
      <c r="Z66" s="14">
        <f t="shared" ca="1" si="357"/>
        <v>0</v>
      </c>
      <c r="AA66" s="12">
        <f t="shared" ca="1" si="358"/>
        <v>1</v>
      </c>
      <c r="AB66" s="17">
        <f t="array" aca="1" ref="AB66" ca="1">IF(H66,IF(W66&gt;0,SUM((INDIRECT(ster!$D$14)&lt;&gt;"")*IFERROR((INDIRECT(Q66)&lt;&gt;"")*(INDIRECT(Q66)=INT(INDIRECT(Q66))),0)),0),"")</f>
        <v>1</v>
      </c>
      <c r="AC66" s="17">
        <f t="array" aca="1" ref="AC66" ca="1">IF(H66,W66-AB66,"")</f>
        <v>0</v>
      </c>
      <c r="AD66" s="17">
        <f t="shared" ca="1" si="359"/>
        <v>1</v>
      </c>
      <c r="AE66" s="17" t="b">
        <f t="shared" ca="1" si="360"/>
        <v>0</v>
      </c>
      <c r="AF66" s="17" t="str">
        <f ca="1">IF(AE66,IF($H66,ADDRESS(3,D66+2,4,,"["&amp;wew!$G$7&amp;"]"&amp;_sheetname_dataframe)&amp;":"&amp;ADDRESS(2+ster!$C$14,D66+2,4),""),"")</f>
        <v/>
      </c>
      <c r="AG66" s="17" t="str">
        <f t="shared" ca="1" si="361"/>
        <v/>
      </c>
      <c r="AH66" s="17" t="b">
        <f t="shared" ca="1" si="362"/>
        <v>0</v>
      </c>
      <c r="AI66" s="17" t="str">
        <f ca="1">IF(AH66,IF($H66,ADDRESS(3,D66+3,4,,"["&amp;wew!$G$7&amp;"]"&amp;_sheetname_dataframe)&amp;":"&amp;ADDRESS(2+ster!$C$14,D66+3,4),""),"")</f>
        <v/>
      </c>
      <c r="AJ66" s="17" t="str">
        <f t="shared" ca="1" si="363"/>
        <v/>
      </c>
      <c r="AK66" s="17" t="b">
        <f t="shared" ca="1" si="364"/>
        <v>0</v>
      </c>
      <c r="AL66" s="17" t="b">
        <f t="shared" ca="1" si="365"/>
        <v>0</v>
      </c>
      <c r="AM66" s="17" t="b">
        <f t="shared" ca="1" si="366"/>
        <v>0</v>
      </c>
      <c r="AN66" s="17">
        <f t="shared" ca="1" si="367"/>
        <v>0</v>
      </c>
      <c r="AO66" s="24" t="str">
        <f t="shared" ca="1" si="368"/>
        <v/>
      </c>
      <c r="AP66" s="24" t="str">
        <f t="shared" ca="1" si="369"/>
        <v/>
      </c>
      <c r="AQ66" s="17" t="b">
        <f t="shared" ca="1" si="370"/>
        <v>0</v>
      </c>
      <c r="AR66" s="17" t="b">
        <f t="shared" ca="1" si="371"/>
        <v>1</v>
      </c>
      <c r="AS66" s="17" t="b">
        <f t="shared" ca="1" si="372"/>
        <v>0</v>
      </c>
      <c r="AT66" s="17" t="b">
        <f t="shared" ca="1" si="373"/>
        <v>0</v>
      </c>
      <c r="AU66" s="17" t="b">
        <f t="shared" ca="1" si="374"/>
        <v>1</v>
      </c>
      <c r="AV66" s="17" t="b">
        <f t="shared" ca="1" si="375"/>
        <v>0</v>
      </c>
      <c r="AW66" s="17" t="b">
        <f t="shared" ca="1" si="376"/>
        <v>1</v>
      </c>
      <c r="AX66" s="14" t="b">
        <f t="array" aca="1" ref="AX66" ca="1">IF(H66,N66&gt;0,"")</f>
        <v>1</v>
      </c>
      <c r="AY66" s="17" t="str">
        <f t="shared" ca="1" si="377"/>
        <v>C3:C4</v>
      </c>
      <c r="AZ66" s="17" t="b">
        <f t="array" aca="1" ref="AZ66" ca="1">IF(AY66&lt;&gt;"",SUM(1*ISERROR(MATCH(INDIRECT(AY66),INDIRECT(K66),0)))=0,"")</f>
        <v>1</v>
      </c>
      <c r="BA66" s="17" t="b">
        <f t="shared" ca="1" si="378"/>
        <v>1</v>
      </c>
      <c r="BB66" s="17" t="b">
        <v>0</v>
      </c>
      <c r="BC66" s="17" t="b">
        <f t="shared" ca="1" si="379"/>
        <v>1</v>
      </c>
      <c r="BD66" s="17" t="b">
        <f t="shared" ca="1" si="380"/>
        <v>0</v>
      </c>
      <c r="BE66" s="17" t="b">
        <f t="shared" ca="1" si="381"/>
        <v>0</v>
      </c>
      <c r="BF66" s="17" t="b">
        <f t="shared" ca="1" si="382"/>
        <v>0</v>
      </c>
      <c r="BG66" s="17" t="b">
        <f t="shared" ca="1" si="383"/>
        <v>0</v>
      </c>
      <c r="BH66" s="17" t="b">
        <f t="shared" ca="1" si="384"/>
        <v>1</v>
      </c>
      <c r="BI66" s="17">
        <f t="shared" ca="1" si="385"/>
        <v>2</v>
      </c>
      <c r="BJ66" s="17" t="b">
        <f t="shared" ca="1" si="386"/>
        <v>0</v>
      </c>
      <c r="BK66" s="17" t="str">
        <f t="shared" ca="1" si="387"/>
        <v/>
      </c>
      <c r="BL66" s="17" t="str">
        <f t="shared" ca="1" si="388"/>
        <v/>
      </c>
      <c r="BM66" s="17" t="str">
        <f t="shared" ca="1" si="389"/>
        <v>F</v>
      </c>
      <c r="BN66" s="17" t="str">
        <f t="shared" ca="1" si="390"/>
        <v>F</v>
      </c>
      <c r="BO66" s="17" t="str">
        <f t="shared" ca="1" si="391"/>
        <v>D</v>
      </c>
      <c r="BP66" s="14" t="b">
        <f t="shared" ca="1" si="392"/>
        <v>1</v>
      </c>
      <c r="BQ66" s="35">
        <v>1</v>
      </c>
      <c r="BX66" s="16"/>
      <c r="BY66" s="16"/>
      <c r="BZ66" s="16"/>
      <c r="CA66" s="16"/>
      <c r="CB66" s="16"/>
      <c r="CC66" s="16"/>
      <c r="CD66" s="16"/>
      <c r="CE66" s="16"/>
      <c r="CF66" s="16"/>
      <c r="CN66" s="14">
        <f ca="1">IF(H66,IFERROR(IsVariableNameLegal(O66),0),0)</f>
        <v>0</v>
      </c>
      <c r="CO66" s="14" t="str">
        <f t="array" aca="1" ref="CO66" ca="1">IF(H66,IF(COUNTIF(INDIRECT(wew!$C$13),O66)&gt;1,TRIM(SUBSTITUTE(_xll.MCONCAT(IF((INDIRECT(wew!$C$13)=O66)*(COLUMN(INDIRECT(wew!$C$13))&lt;&gt;D66+1),-1+COLUMN(INDIRECT(wew!$C$13)),"")," "),"  "," ")),""),"")</f>
        <v/>
      </c>
      <c r="CP66" s="14" t="str">
        <f t="array" aca="1" ref="CP66" ca="1">IF(P66&lt;&gt;"",IF(LEN(P66)&gt;150,1,""),"")</f>
        <v/>
      </c>
      <c r="CQ66" s="14" t="str">
        <f t="array" aca="1" ref="CQ66" ca="1">IF(AND(H66,NOT(ster!$J$3)),IF(COUNTIF(INDIRECT(wew!$C$15),P66)&gt;1,TRIM(SUBSTITUTE(_xll.MCONCAT(IF((INDIRECT(wew!$C$15)=P66)*(COLUMN(INDIRECT(wew!$C$15))&lt;&gt;D66+1),-1+COLUMN(INDIRECT(wew!$C$15)),"")," "),"  "," ")),""),"")</f>
        <v/>
      </c>
      <c r="CR66" s="14" t="str">
        <f t="array" aca="1" ref="CR66" ca="1">IF(H66,IF(AND(W66&gt;0,AO66&lt;&gt;""),TRIM(SUBSTITUTE(_xll.MCONCAT(IFERROR(IF(ISNUMBER(INDIRECT(Q66)),IF((INDIRECT(ster!$D$14)&lt;&gt;"")*(INDIRECT(Q66)&lt;AO66),INDIRECT(ster!$D$14) &amp; ": " &amp;  SUBSTITUTE(IF( AV66,IFERROR(TEXT(INDIRECT(Q66),"rrrr-mm-dd") &amp;" (" &amp; INDIRECT(Q66) &amp;")",INDIRECT(Q66)),INDIRECT(Q66))," "," "),""),""),"")," "),"  "," ")),""),"")</f>
        <v/>
      </c>
      <c r="CS66" s="14" t="str">
        <f t="array" aca="1" ref="CS66" ca="1">IF(H66,IF(AND(W66&gt;0,AP66&lt;&gt;""),TRIM(SUBSTITUTE(_xll.MCONCAT(IFERROR(IF(ISNUMBER(INDIRECT(Q66)),IF((INDIRECT(ster!$D$14)&lt;&gt;"")*(INDIRECT(Q66)&gt;AP66),INDIRECT(ster!$D$14) &amp; ": " &amp;  SUBSTITUTE(IF( AV66,IFERROR(TEXT(INDIRECT(Q66),"rrrr-mm-dd")&amp;" (" &amp; INDIRECT(Q66) &amp;")",INDIRECT(Q66)),INDIRECT(Q66))," "," "),""),""),"")," "),"  "," ")),""),"")</f>
        <v/>
      </c>
      <c r="CT66" s="14" t="str">
        <f t="array" aca="1" ref="CT66" ca="1">IF(H66,IF(AND(N66&gt;0,AR66),TRIM(SUBSTITUTE(_xll.MCONCAT(IFERROR(IF(ISNUMBER(INDIRECT(Q66)),IF((INDIRECT(ster!$D$14)&lt;&gt;"")*(IFERROR(0*(MATCH(INDIRECT(Q66),INDIRECT(K66),0)&gt;0),1)),INDIRECT(ster!$D$14) &amp; ": " &amp;  SUBSTITUTE(IF( AV66,IFERROR(TEXT(INDIRECT(Q66),"rrrr-mm-dd")&amp;" (" &amp; INDIRECT(Q66) &amp;")",INDIRECT(Q66)),INDIRECT(Q66))," "," "),""),""),"")," "),"  "," ")),""),"")</f>
        <v/>
      </c>
      <c r="CU66" s="14" t="str">
        <f t="array" aca="1" ref="CU66" ca="1">IF(H66,IF(AND(V66&gt;0),TRIM(SUBSTITUTE(_xll.MCONCAT(IF((INDIRECT(ster!$D$14)&lt;&gt;"")*(IFERROR(0*(INDIRECT(Q66)&lt;&gt;""),1)),INDIRECT(ster!$D$14),"")," "),"  "," ")),""),"")</f>
        <v/>
      </c>
      <c r="CV66" s="14" t="str">
        <f t="array" aca="1" ref="CV66" ca="1">IF(H66,IF(AS66,
TRIM(SUBSTITUTE(_xll.MCONCAT(IF(
   (INDIRECT(ster!$D$14)&lt;&gt;"")*
   ((INDIRECT(Q66)="")+
      NOT(ISNUMBER(INDIRECT(Q66)))*
      NOT(ISERROR(MATCH(INDIRECT(Q66),INDIRECT(K66),0)))
    ),
      INDIRECT(ster!$D$14),
   "")," "),"  "," ")),
""),"")</f>
        <v/>
      </c>
      <c r="CW66" s="14" t="str">
        <f t="array" aca="1" ref="CW66" ca="1">IF(H66,IF(AND(AQ66),TRIM(SUBSTITUTE(_xll.MCONCAT(IFERROR(IF(ISNUMBER(INDIRECT(Q66)),IF((INDIRECT(ster!$D$14)&lt;&gt;"")*(INDIRECT(Q66)&lt;&gt;INT(INDIRECT(Q66))),INDIRECT(ster!$D$14) &amp; ": " &amp; INDIRECT(Q66),""),""),"")," "),"  "," ")),""),"")</f>
        <v/>
      </c>
      <c r="CX66" s="14" t="str">
        <f t="array" aca="1" ref="CX66" ca="1">IF(H66,IF(OR(AU66,AV66),TRIM(SUBSTITUTE(_xll.MCONCAT(IF((INDIRECT(ster!$D$14)&lt;&gt;"")*NOT(ISNUMBER(INDIRECT(Q66))),IF(ISERROR(MATCH(INDIRECT(Q66),INDIRECT(K66),0)),IFERROR(IF(INDIRECT(Q66)&lt;&gt;"",INDIRECT(ster!$D$14) &amp; ": " &amp; SUBSTITUTE(INDIRECT(Q66)," "," "),""),""),""),"")," "),"  "," ")),""),"")</f>
        <v/>
      </c>
      <c r="CY66" s="14" t="str">
        <f t="array" aca="1" ref="CY66" ca="1">IF(H66,IF(AE66,TRIM(SUBSTITUTE(_xll.MCONCAT(IF((INDIRECT(ster!$D$14)&lt;&gt;"")*IFERROR(NOT(INDIRECT(AF66)),FALSE),IF(ISERROR(MATCH(INDIRECT(Q66),INDIRECT(K66),0)),IFERROR(IF(INDIRECT(Q66)&lt;&gt;"",INDIRECT(ster!$D$14)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CZ66" s="14" t="str">
        <f t="array" aca="1" ref="CZ66" ca="1">IF(H66,IF(AH66,TRIM(SUBSTITUTE(_xll.MCONCAT(IF((INDIRECT(ster!$D$14)&lt;&gt;"")*IFERROR(NOT(INDIRECT(AI66)),FALSE),IF(ISERROR(MATCH(INDIRECT(Q66),INDIRECT(K66),0)),IFERROR(IF(INDIRECT(Q66)&lt;&gt;"",INDIRECT(ster!$D$14)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DC66" s="14" t="str">
        <f ca="1">SUBSTITUTE(SUBSTITUTE(SUBSTITUTE(SUBSTITUTE(_xll.MCONCAT(DG66:DS66,"■"),"■■","■"),"■■","■"),"■■","■"),"■■","■")</f>
        <v>■</v>
      </c>
      <c r="DD66" s="14" t="str">
        <f t="shared" ca="1" si="393"/>
        <v/>
      </c>
      <c r="DE66" s="14" t="str">
        <f t="shared" ca="1" si="394"/>
        <v/>
      </c>
      <c r="DF66" s="14" t="str">
        <f t="shared" ca="1" si="395"/>
        <v/>
      </c>
      <c r="DG66" s="14" t="str">
        <f t="shared" ca="1" si="396"/>
        <v/>
      </c>
      <c r="DH66" s="14" t="str">
        <f t="shared" ca="1" si="397"/>
        <v/>
      </c>
      <c r="DI66" s="14" t="str">
        <f t="shared" ca="1" si="398"/>
        <v/>
      </c>
      <c r="DJ66" s="14" t="str">
        <f t="shared" ca="1" si="399"/>
        <v/>
      </c>
      <c r="DK66" s="14" t="str">
        <f t="shared" ca="1" si="400"/>
        <v/>
      </c>
      <c r="DL66" s="14" t="str">
        <f t="shared" ca="1" si="63"/>
        <v/>
      </c>
      <c r="DM66" s="14" t="str">
        <f t="shared" ca="1" si="401"/>
        <v/>
      </c>
      <c r="DN66" s="14" t="str">
        <f t="array" aca="1" ref="DN66" ca="1">IF(CU66&lt;&gt;"","There are errors in the entered values in the following cases: " &amp;SUBSTITUTE(CU66," ",", "),"")</f>
        <v/>
      </c>
      <c r="DO66" s="14" t="str">
        <f t="shared" ca="1" si="402"/>
        <v/>
      </c>
      <c r="DP66" s="14" t="str">
        <f t="shared" ca="1" si="403"/>
        <v/>
      </c>
      <c r="DQ66" s="14" t="str">
        <f t="shared" ca="1" si="404"/>
        <v/>
      </c>
      <c r="DR66" s="14" t="str">
        <f t="shared" ca="1" si="405"/>
        <v/>
      </c>
      <c r="DS66" s="14" t="str">
        <f t="shared" ca="1" si="406"/>
        <v/>
      </c>
      <c r="DZ66" s="14" t="b">
        <f t="shared" ca="1" si="407"/>
        <v>0</v>
      </c>
      <c r="EA66" s="14" t="str">
        <f t="shared" ca="1" si="408"/>
        <v>Fasciculations at onset (LMN) (q_27b)</v>
      </c>
      <c r="EB66" s="14" t="str">
        <f t="shared" ca="1" si="409"/>
        <v xml:space="preserve">Values must be limited to predefinied list. </v>
      </c>
      <c r="EC66" s="14" t="str">
        <f t="shared" ca="1" si="410"/>
        <v xml:space="preserve">Fasciculations at onset (LMN) (q_27b): Values must be limited to predefinied list. </v>
      </c>
      <c r="ED66" s="14" t="str">
        <f t="shared" ca="1" si="411"/>
        <v/>
      </c>
      <c r="EE66" s="14" t="str">
        <f t="shared" ca="1" si="412"/>
        <v>Values must be limited to predefinied list</v>
      </c>
      <c r="EF66" s="14" t="str">
        <f t="shared" ca="1" si="413"/>
        <v/>
      </c>
      <c r="EG66" s="14" t="str">
        <f t="shared" ca="1" si="414"/>
        <v/>
      </c>
      <c r="EM66" s="14" t="b">
        <f t="shared" ca="1" si="415"/>
        <v>1</v>
      </c>
      <c r="EN66" s="14">
        <f t="shared" ca="1" si="416"/>
        <v>53</v>
      </c>
      <c r="EO66" s="14" t="str">
        <f t="shared" ca="1" si="417"/>
        <v>q_27b</v>
      </c>
      <c r="EP66" s="14" t="str">
        <f t="shared" ca="1" si="418"/>
        <v xml:space="preserve">Fasciculations at onset (LMN) (q_27b): Values must be limited to predefinied list. </v>
      </c>
      <c r="EQ66" s="14" t="str">
        <f t="shared" ca="1" si="419"/>
        <v/>
      </c>
    </row>
    <row r="67" spans="2:147" s="14" customFormat="1">
      <c r="B67" s="14" t="str">
        <f t="shared" ca="1" si="346"/>
        <v/>
      </c>
      <c r="C67" s="14">
        <f t="shared" ca="1" si="347"/>
        <v>54</v>
      </c>
      <c r="D67" s="14">
        <f t="shared" si="348"/>
        <v>65</v>
      </c>
      <c r="E67" s="14" t="str">
        <f t="shared" ca="1" si="349"/>
        <v>D</v>
      </c>
      <c r="F67" s="14" t="str">
        <f t="shared" ca="1" si="350"/>
        <v>q_27c</v>
      </c>
      <c r="G67" s="14" t="str">
        <f t="shared" ca="1" si="351"/>
        <v>Hyporeflexia (LMN)</v>
      </c>
      <c r="H67" s="14" t="b">
        <f t="shared" ca="1" si="352"/>
        <v>1</v>
      </c>
      <c r="I67" s="14" t="str">
        <f ca="1">IF($H67,ADDRESS(3,(D67+1)*2-1,4,,"["&amp;wew!$G$7&amp;"]"&amp;_sheetname_labels)&amp;":"&amp;ADDRESS(2+ster!$B$20,(D67+1)*2-1,4),"")</f>
        <v>[DBTemplate.xlsm]labels!EA3:EA61</v>
      </c>
      <c r="J67" s="14">
        <f t="array" aca="1" ref="J67" ca="1">IF(H67,MAX(0,MAX(IF(INDIRECT(I67)&lt;&gt;"",ROW(INDIRECT(I67)),""))-2),"")</f>
        <v>2</v>
      </c>
      <c r="K67" s="14" t="str">
        <f ca="1">IF($H67,IF($J67&gt;0,ADDRESS(3,(D67+1)*2-1,4,,"["&amp;wew!$G$7&amp;"]"&amp;_sheetname_labels)&amp;":"&amp;ADDRESS(2+J67,(D67+1)*2-1,4),""),"")</f>
        <v>[DBTemplate.xlsm]labels!EA3:EA4</v>
      </c>
      <c r="L67" s="14" t="str">
        <f ca="1">IF($H67,IF($J67&gt;0,ADDRESS(3,(D67+1)*2,4,,"["&amp;wew!$G$7&amp;"]"&amp;_sheetname_labels)&amp;":"&amp;ADDRESS(2+J67,(D67+1)*2,4),""),"")</f>
        <v>[DBTemplate.xlsm]labels!EB3:EB4</v>
      </c>
      <c r="M67" s="14">
        <f t="shared" ca="1" si="353"/>
        <v>0</v>
      </c>
      <c r="N67" s="14">
        <f t="shared" ca="1" si="354"/>
        <v>2</v>
      </c>
      <c r="O67" s="14" t="str">
        <f t="shared" ca="1" si="355"/>
        <v>q_27c</v>
      </c>
      <c r="P67" s="14" t="str">
        <f t="shared" ca="1" si="356"/>
        <v>Hyporeflexia (LMN)</v>
      </c>
      <c r="Q67" s="14" t="str">
        <f ca="1">IF($BP67,ADDRESS(3,D67+1,4,,"["&amp;wew!$G$7&amp;"]"&amp;_sheetname_dataframe)&amp;":"&amp;ADDRESS(2+ster!$C$14,D67+1,4),"")</f>
        <v>[DBTemplate.xlsm]data_frame!BN3:BN3</v>
      </c>
      <c r="R67" s="14" t="str">
        <f>IF($BP67,IF(MID(_xll.FORMULATEXT(INDEX(INDIRECT(Q67),1)),1,1)="=", _xll.FORMULATEXT(INDEX(INDIRECT(Q67),1),2,TRUE),""),"")</f>
        <v/>
      </c>
      <c r="S67" s="14">
        <f t="array" aca="1" ref="S67" ca="1">IF(H67,SUM(IF((IFERROR(INDIRECT(Q67)&lt;&gt;"",FALSE))*(INDIRECT(ster!$D$14)&lt;&gt;""),1,0)),"")</f>
        <v>1</v>
      </c>
      <c r="T67" s="14">
        <f t="array" aca="1" ref="T67" ca="1">IF(H67,IF(M67&gt;0,SUM(IFERROR(1*(MATCH(INDIRECT(Q67),INDIRECT(K67),0)&gt;0),0)*(INDIRECT(ster!$D$14)&lt;&gt;"")*NOT(ISNUMBER(INDIRECT(Q67)))),0),"")</f>
        <v>0</v>
      </c>
      <c r="U67" s="14">
        <f t="array" aca="1" ref="U67" ca="1">IF(H67,SUM((IFERROR(INDIRECT(Q67)="",FALSE))*(INDIRECT(ster!$D$14)&lt;&gt;"")),"")</f>
        <v>0</v>
      </c>
      <c r="V67" s="14">
        <f t="array" aca="1" ref="V67" ca="1">IF(H67,SUM((IFERROR(INDIRECT(Q67)="#ąś",TRUE))*(INDIRECT(ster!$D$14)&lt;&gt;"")),"")</f>
        <v>0</v>
      </c>
      <c r="W67" s="14">
        <f t="array" aca="1" ref="W67" ca="1">IF(H67,SUM(ISNUMBER(INDIRECT(Q67))*(INDIRECT(ster!$D$14)&lt;&gt;"")),"")</f>
        <v>1</v>
      </c>
      <c r="X67" s="14">
        <f t="array" aca="1" ref="X67" ca="1">IF(AND(H67,W67&gt;0),IF(wew!$B$3,MIN(IF((INDIRECT(ster!$D$14)&lt;&gt;"")*IFERROR(INDIRECT($Q67)&lt;&gt;"",FALSE),IFERROR(INDIRECT($Q67),"X"),"X")),"&lt;włącz podświetlanie wartości&gt;"),"—")</f>
        <v>2</v>
      </c>
      <c r="Y67" s="14">
        <f t="array" aca="1" ref="Y67" ca="1">IF(AND(H67,W67&gt;0),IF(wew!$B$3,MAX(IF((INDIRECT(ster!$D$14)&lt;&gt;"")*IFERROR(INDIRECT($Q67)&lt;&gt;"",FALSE),IFERROR(INDIRECT($Q67),"X"),"X")),"&lt;włącz podświetlanie wartości&gt;"),"—")</f>
        <v>2</v>
      </c>
      <c r="Z67" s="14">
        <f t="shared" ca="1" si="357"/>
        <v>0</v>
      </c>
      <c r="AA67" s="12">
        <f t="shared" ca="1" si="358"/>
        <v>1</v>
      </c>
      <c r="AB67" s="17">
        <f t="array" aca="1" ref="AB67" ca="1">IF(H67,IF(W67&gt;0,SUM((INDIRECT(ster!$D$14)&lt;&gt;"")*IFERROR((INDIRECT(Q67)&lt;&gt;"")*(INDIRECT(Q67)=INT(INDIRECT(Q67))),0)),0),"")</f>
        <v>1</v>
      </c>
      <c r="AC67" s="17">
        <f t="array" aca="1" ref="AC67" ca="1">IF(H67,W67-AB67,"")</f>
        <v>0</v>
      </c>
      <c r="AD67" s="17">
        <f t="shared" ca="1" si="359"/>
        <v>1</v>
      </c>
      <c r="AE67" s="17" t="b">
        <f t="shared" ca="1" si="360"/>
        <v>0</v>
      </c>
      <c r="AF67" s="17" t="str">
        <f ca="1">IF(AE67,IF($H67,ADDRESS(3,D67+2,4,,"["&amp;wew!$G$7&amp;"]"&amp;_sheetname_dataframe)&amp;":"&amp;ADDRESS(2+ster!$C$14,D67+2,4),""),"")</f>
        <v/>
      </c>
      <c r="AG67" s="17" t="str">
        <f t="shared" ca="1" si="361"/>
        <v/>
      </c>
      <c r="AH67" s="17" t="b">
        <f t="shared" ca="1" si="362"/>
        <v>0</v>
      </c>
      <c r="AI67" s="17" t="str">
        <f ca="1">IF(AH67,IF($H67,ADDRESS(3,D67+3,4,,"["&amp;wew!$G$7&amp;"]"&amp;_sheetname_dataframe)&amp;":"&amp;ADDRESS(2+ster!$C$14,D67+3,4),""),"")</f>
        <v/>
      </c>
      <c r="AJ67" s="17" t="str">
        <f t="shared" ca="1" si="363"/>
        <v/>
      </c>
      <c r="AK67" s="17" t="b">
        <f t="shared" ca="1" si="364"/>
        <v>0</v>
      </c>
      <c r="AL67" s="17" t="b">
        <f t="shared" ca="1" si="365"/>
        <v>0</v>
      </c>
      <c r="AM67" s="17" t="b">
        <f t="shared" ca="1" si="366"/>
        <v>0</v>
      </c>
      <c r="AN67" s="17">
        <f t="shared" ca="1" si="367"/>
        <v>0</v>
      </c>
      <c r="AO67" s="24" t="str">
        <f t="shared" ca="1" si="368"/>
        <v/>
      </c>
      <c r="AP67" s="24" t="str">
        <f t="shared" ca="1" si="369"/>
        <v/>
      </c>
      <c r="AQ67" s="17" t="b">
        <f t="shared" ca="1" si="370"/>
        <v>0</v>
      </c>
      <c r="AR67" s="17" t="b">
        <f t="shared" ca="1" si="371"/>
        <v>1</v>
      </c>
      <c r="AS67" s="17" t="b">
        <f t="shared" ca="1" si="372"/>
        <v>0</v>
      </c>
      <c r="AT67" s="17" t="b">
        <f t="shared" ca="1" si="373"/>
        <v>0</v>
      </c>
      <c r="AU67" s="17" t="b">
        <f t="shared" ca="1" si="374"/>
        <v>1</v>
      </c>
      <c r="AV67" s="17" t="b">
        <f t="shared" ca="1" si="375"/>
        <v>0</v>
      </c>
      <c r="AW67" s="17" t="b">
        <f t="shared" ca="1" si="376"/>
        <v>1</v>
      </c>
      <c r="AX67" s="14" t="b">
        <f t="array" aca="1" ref="AX67" ca="1">IF(H67,N67&gt;0,"")</f>
        <v>1</v>
      </c>
      <c r="AY67" s="17" t="str">
        <f t="shared" ca="1" si="377"/>
        <v>C3:C4</v>
      </c>
      <c r="AZ67" s="17" t="b">
        <f t="array" aca="1" ref="AZ67" ca="1">IF(AY67&lt;&gt;"",SUM(1*ISERROR(MATCH(INDIRECT(AY67),INDIRECT(K67),0)))=0,"")</f>
        <v>1</v>
      </c>
      <c r="BA67" s="17" t="b">
        <f t="shared" ca="1" si="378"/>
        <v>1</v>
      </c>
      <c r="BB67" s="17" t="b">
        <v>0</v>
      </c>
      <c r="BC67" s="17" t="b">
        <f t="shared" ca="1" si="379"/>
        <v>1</v>
      </c>
      <c r="BD67" s="17" t="b">
        <f t="shared" ca="1" si="380"/>
        <v>0</v>
      </c>
      <c r="BE67" s="17" t="b">
        <f t="shared" ca="1" si="381"/>
        <v>0</v>
      </c>
      <c r="BF67" s="17" t="b">
        <f t="shared" ca="1" si="382"/>
        <v>0</v>
      </c>
      <c r="BG67" s="17" t="b">
        <f t="shared" ca="1" si="383"/>
        <v>0</v>
      </c>
      <c r="BH67" s="17" t="b">
        <f t="shared" ca="1" si="384"/>
        <v>1</v>
      </c>
      <c r="BI67" s="17">
        <f t="shared" ca="1" si="385"/>
        <v>2</v>
      </c>
      <c r="BJ67" s="17" t="b">
        <f t="shared" ca="1" si="386"/>
        <v>0</v>
      </c>
      <c r="BK67" s="17" t="str">
        <f t="shared" ca="1" si="387"/>
        <v/>
      </c>
      <c r="BL67" s="17" t="str">
        <f t="shared" ca="1" si="388"/>
        <v/>
      </c>
      <c r="BM67" s="17" t="str">
        <f t="shared" ca="1" si="389"/>
        <v>F</v>
      </c>
      <c r="BN67" s="17" t="str">
        <f t="shared" ca="1" si="390"/>
        <v>F</v>
      </c>
      <c r="BO67" s="17" t="str">
        <f t="shared" ca="1" si="391"/>
        <v>D</v>
      </c>
      <c r="BP67" s="14" t="b">
        <f t="shared" ca="1" si="392"/>
        <v>1</v>
      </c>
      <c r="BQ67" s="35">
        <v>1</v>
      </c>
      <c r="BX67" s="16"/>
      <c r="BY67" s="16"/>
      <c r="BZ67" s="16"/>
      <c r="CA67" s="16"/>
      <c r="CB67" s="16"/>
      <c r="CC67" s="16"/>
      <c r="CD67" s="16"/>
      <c r="CE67" s="16"/>
      <c r="CF67" s="16"/>
      <c r="CN67" s="14">
        <f ca="1">IF(H67,IFERROR(IsVariableNameLegal(O67),0),0)</f>
        <v>0</v>
      </c>
      <c r="CO67" s="14" t="str">
        <f t="array" aca="1" ref="CO67" ca="1">IF(H67,IF(COUNTIF(INDIRECT(wew!$C$13),O67)&gt;1,TRIM(SUBSTITUTE(_xll.MCONCAT(IF((INDIRECT(wew!$C$13)=O67)*(COLUMN(INDIRECT(wew!$C$13))&lt;&gt;D67+1),-1+COLUMN(INDIRECT(wew!$C$13)),"")," "),"  "," ")),""),"")</f>
        <v/>
      </c>
      <c r="CP67" s="14" t="str">
        <f t="array" aca="1" ref="CP67" ca="1">IF(P67&lt;&gt;"",IF(LEN(P67)&gt;150,1,""),"")</f>
        <v/>
      </c>
      <c r="CQ67" s="14" t="str">
        <f t="array" aca="1" ref="CQ67" ca="1">IF(AND(H67,NOT(ster!$J$3)),IF(COUNTIF(INDIRECT(wew!$C$15),P67)&gt;1,TRIM(SUBSTITUTE(_xll.MCONCAT(IF((INDIRECT(wew!$C$15)=P67)*(COLUMN(INDIRECT(wew!$C$15))&lt;&gt;D67+1),-1+COLUMN(INDIRECT(wew!$C$15)),"")," "),"  "," ")),""),"")</f>
        <v/>
      </c>
      <c r="CR67" s="14" t="str">
        <f t="array" aca="1" ref="CR67" ca="1">IF(H67,IF(AND(W67&gt;0,AO67&lt;&gt;""),TRIM(SUBSTITUTE(_xll.MCONCAT(IFERROR(IF(ISNUMBER(INDIRECT(Q67)),IF((INDIRECT(ster!$D$14)&lt;&gt;"")*(INDIRECT(Q67)&lt;AO67),INDIRECT(ster!$D$14) &amp; ": " &amp;  SUBSTITUTE(IF( AV67,IFERROR(TEXT(INDIRECT(Q67),"rrrr-mm-dd") &amp;" (" &amp; INDIRECT(Q67) &amp;")",INDIRECT(Q67)),INDIRECT(Q67))," "," "),""),""),"")," "),"  "," ")),""),"")</f>
        <v/>
      </c>
      <c r="CS67" s="14" t="str">
        <f t="array" aca="1" ref="CS67" ca="1">IF(H67,IF(AND(W67&gt;0,AP67&lt;&gt;""),TRIM(SUBSTITUTE(_xll.MCONCAT(IFERROR(IF(ISNUMBER(INDIRECT(Q67)),IF((INDIRECT(ster!$D$14)&lt;&gt;"")*(INDIRECT(Q67)&gt;AP67),INDIRECT(ster!$D$14) &amp; ": " &amp;  SUBSTITUTE(IF( AV67,IFERROR(TEXT(INDIRECT(Q67),"rrrr-mm-dd")&amp;" (" &amp; INDIRECT(Q67) &amp;")",INDIRECT(Q67)),INDIRECT(Q67))," "," "),""),""),"")," "),"  "," ")),""),"")</f>
        <v/>
      </c>
      <c r="CT67" s="14" t="str">
        <f t="array" aca="1" ref="CT67" ca="1">IF(H67,IF(AND(N67&gt;0,AR67),TRIM(SUBSTITUTE(_xll.MCONCAT(IFERROR(IF(ISNUMBER(INDIRECT(Q67)),IF((INDIRECT(ster!$D$14)&lt;&gt;"")*(IFERROR(0*(MATCH(INDIRECT(Q67),INDIRECT(K67),0)&gt;0),1)),INDIRECT(ster!$D$14) &amp; ": " &amp;  SUBSTITUTE(IF( AV67,IFERROR(TEXT(INDIRECT(Q67),"rrrr-mm-dd")&amp;" (" &amp; INDIRECT(Q67) &amp;")",INDIRECT(Q67)),INDIRECT(Q67))," "," "),""),""),"")," "),"  "," ")),""),"")</f>
        <v/>
      </c>
      <c r="CU67" s="14" t="str">
        <f t="array" aca="1" ref="CU67" ca="1">IF(H67,IF(AND(V67&gt;0),TRIM(SUBSTITUTE(_xll.MCONCAT(IF((INDIRECT(ster!$D$14)&lt;&gt;"")*(IFERROR(0*(INDIRECT(Q67)&lt;&gt;""),1)),INDIRECT(ster!$D$14),"")," "),"  "," ")),""),"")</f>
        <v/>
      </c>
      <c r="CV67" s="14" t="str">
        <f t="array" aca="1" ref="CV67" ca="1">IF(H67,IF(AS67,
TRIM(SUBSTITUTE(_xll.MCONCAT(IF(
   (INDIRECT(ster!$D$14)&lt;&gt;"")*
   ((INDIRECT(Q67)="")+
      NOT(ISNUMBER(INDIRECT(Q67)))*
      NOT(ISERROR(MATCH(INDIRECT(Q67),INDIRECT(K67),0)))
    ),
      INDIRECT(ster!$D$14),
   "")," "),"  "," ")),
""),"")</f>
        <v/>
      </c>
      <c r="CW67" s="14" t="str">
        <f t="array" aca="1" ref="CW67" ca="1">IF(H67,IF(AND(AQ67),TRIM(SUBSTITUTE(_xll.MCONCAT(IFERROR(IF(ISNUMBER(INDIRECT(Q67)),IF((INDIRECT(ster!$D$14)&lt;&gt;"")*(INDIRECT(Q67)&lt;&gt;INT(INDIRECT(Q67))),INDIRECT(ster!$D$14) &amp; ": " &amp; INDIRECT(Q67),""),""),"")," "),"  "," ")),""),"")</f>
        <v/>
      </c>
      <c r="CX67" s="14" t="str">
        <f t="array" aca="1" ref="CX67" ca="1">IF(H67,IF(OR(AU67,AV67),TRIM(SUBSTITUTE(_xll.MCONCAT(IF((INDIRECT(ster!$D$14)&lt;&gt;"")*NOT(ISNUMBER(INDIRECT(Q67))),IF(ISERROR(MATCH(INDIRECT(Q67),INDIRECT(K67),0)),IFERROR(IF(INDIRECT(Q67)&lt;&gt;"",INDIRECT(ster!$D$14) &amp; ": " &amp; SUBSTITUTE(INDIRECT(Q67)," "," "),""),""),""),"")," "),"  "," ")),""),"")</f>
        <v/>
      </c>
      <c r="CY67" s="14" t="str">
        <f t="array" aca="1" ref="CY67" ca="1">IF(H67,IF(AE67,TRIM(SUBSTITUTE(_xll.MCONCAT(IF((INDIRECT(ster!$D$14)&lt;&gt;"")*IFERROR(NOT(INDIRECT(AF67)),FALSE),IF(ISERROR(MATCH(INDIRECT(Q67),INDIRECT(K67),0)),IFERROR(IF(INDIRECT(Q67)&lt;&gt;"",INDIRECT(ster!$D$14)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CZ67" s="14" t="str">
        <f t="array" aca="1" ref="CZ67" ca="1">IF(H67,IF(AH67,TRIM(SUBSTITUTE(_xll.MCONCAT(IF((INDIRECT(ster!$D$14)&lt;&gt;"")*IFERROR(NOT(INDIRECT(AI67)),FALSE),IF(ISERROR(MATCH(INDIRECT(Q67),INDIRECT(K67),0)),IFERROR(IF(INDIRECT(Q67)&lt;&gt;"",INDIRECT(ster!$D$14)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DC67" s="14" t="str">
        <f ca="1">SUBSTITUTE(SUBSTITUTE(SUBSTITUTE(SUBSTITUTE(_xll.MCONCAT(DG67:DS67,"■"),"■■","■"),"■■","■"),"■■","■"),"■■","■")</f>
        <v>■</v>
      </c>
      <c r="DD67" s="14" t="str">
        <f t="shared" ca="1" si="393"/>
        <v/>
      </c>
      <c r="DE67" s="14" t="str">
        <f t="shared" ca="1" si="394"/>
        <v/>
      </c>
      <c r="DF67" s="14" t="str">
        <f t="shared" ca="1" si="395"/>
        <v/>
      </c>
      <c r="DG67" s="14" t="str">
        <f t="shared" ca="1" si="396"/>
        <v/>
      </c>
      <c r="DH67" s="14" t="str">
        <f t="shared" ca="1" si="397"/>
        <v/>
      </c>
      <c r="DI67" s="14" t="str">
        <f t="shared" ca="1" si="398"/>
        <v/>
      </c>
      <c r="DJ67" s="14" t="str">
        <f t="shared" ca="1" si="399"/>
        <v/>
      </c>
      <c r="DK67" s="14" t="str">
        <f t="shared" ca="1" si="400"/>
        <v/>
      </c>
      <c r="DL67" s="14" t="str">
        <f t="shared" ca="1" si="63"/>
        <v/>
      </c>
      <c r="DM67" s="14" t="str">
        <f t="shared" ca="1" si="401"/>
        <v/>
      </c>
      <c r="DN67" s="14" t="str">
        <f t="array" aca="1" ref="DN67" ca="1">IF(CU67&lt;&gt;"","There are errors in the entered values in the following cases: " &amp;SUBSTITUTE(CU67," ",", "),"")</f>
        <v/>
      </c>
      <c r="DO67" s="14" t="str">
        <f t="shared" ca="1" si="402"/>
        <v/>
      </c>
      <c r="DP67" s="14" t="str">
        <f t="shared" ca="1" si="403"/>
        <v/>
      </c>
      <c r="DQ67" s="14" t="str">
        <f t="shared" ca="1" si="404"/>
        <v/>
      </c>
      <c r="DR67" s="14" t="str">
        <f t="shared" ca="1" si="405"/>
        <v/>
      </c>
      <c r="DS67" s="14" t="str">
        <f t="shared" ca="1" si="406"/>
        <v/>
      </c>
      <c r="DZ67" s="14" t="b">
        <f t="shared" ca="1" si="407"/>
        <v>0</v>
      </c>
      <c r="EA67" s="14" t="str">
        <f t="shared" ca="1" si="408"/>
        <v>Hyporeflexia (LMN) (q_27c)</v>
      </c>
      <c r="EB67" s="14" t="str">
        <f t="shared" ca="1" si="409"/>
        <v xml:space="preserve">Values must be limited to predefinied list. </v>
      </c>
      <c r="EC67" s="14" t="str">
        <f t="shared" ca="1" si="410"/>
        <v xml:space="preserve">Hyporeflexia (LMN) (q_27c): Values must be limited to predefinied list. </v>
      </c>
      <c r="ED67" s="14" t="str">
        <f t="shared" ca="1" si="411"/>
        <v/>
      </c>
      <c r="EE67" s="14" t="str">
        <f t="shared" ca="1" si="412"/>
        <v>Values must be limited to predefinied list</v>
      </c>
      <c r="EF67" s="14" t="str">
        <f t="shared" ca="1" si="413"/>
        <v/>
      </c>
      <c r="EG67" s="14" t="str">
        <f t="shared" ca="1" si="414"/>
        <v/>
      </c>
      <c r="EM67" s="14" t="b">
        <f t="shared" ca="1" si="415"/>
        <v>1</v>
      </c>
      <c r="EN67" s="14">
        <f t="shared" ca="1" si="416"/>
        <v>54</v>
      </c>
      <c r="EO67" s="14" t="str">
        <f t="shared" ca="1" si="417"/>
        <v>q_27c</v>
      </c>
      <c r="EP67" s="14" t="str">
        <f t="shared" ca="1" si="418"/>
        <v xml:space="preserve">Hyporeflexia (LMN) (q_27c): Values must be limited to predefinied list. </v>
      </c>
      <c r="EQ67" s="14" t="str">
        <f t="shared" ca="1" si="419"/>
        <v/>
      </c>
    </row>
    <row r="68" spans="2:147" s="14" customFormat="1">
      <c r="B68" s="14" t="str">
        <f t="shared" ca="1" si="346"/>
        <v/>
      </c>
      <c r="C68" s="14">
        <f t="shared" ca="1" si="347"/>
        <v>55</v>
      </c>
      <c r="D68" s="14">
        <f t="shared" si="348"/>
        <v>66</v>
      </c>
      <c r="E68" s="14" t="str">
        <f t="shared" ca="1" si="349"/>
        <v>D</v>
      </c>
      <c r="F68" s="14" t="str">
        <f t="shared" ca="1" si="350"/>
        <v>q_28</v>
      </c>
      <c r="G68" s="14" t="str">
        <f t="shared" ca="1" si="351"/>
        <v>Lower Limbs</v>
      </c>
      <c r="H68" s="14" t="b">
        <f t="shared" ca="1" si="352"/>
        <v>1</v>
      </c>
      <c r="I68" s="14" t="str">
        <f ca="1">IF($H68,ADDRESS(3,(D68+1)*2-1,4,,"["&amp;wew!$G$7&amp;"]"&amp;_sheetname_labels)&amp;":"&amp;ADDRESS(2+ster!$B$20,(D68+1)*2-1,4),"")</f>
        <v>[DBTemplate.xlsm]labels!EC3:EC61</v>
      </c>
      <c r="J68" s="14">
        <f t="array" aca="1" ref="J68" ca="1">IF(H68,MAX(0,MAX(IF(INDIRECT(I68)&lt;&gt;"",ROW(INDIRECT(I68)),""))-2),"")</f>
        <v>2</v>
      </c>
      <c r="K68" s="14" t="str">
        <f ca="1">IF($H68,IF($J68&gt;0,ADDRESS(3,(D68+1)*2-1,4,,"["&amp;wew!$G$7&amp;"]"&amp;_sheetname_labels)&amp;":"&amp;ADDRESS(2+J68,(D68+1)*2-1,4),""),"")</f>
        <v>[DBTemplate.xlsm]labels!EC3:EC4</v>
      </c>
      <c r="L68" s="14" t="str">
        <f ca="1">IF($H68,IF($J68&gt;0,ADDRESS(3,(D68+1)*2,4,,"["&amp;wew!$G$7&amp;"]"&amp;_sheetname_labels)&amp;":"&amp;ADDRESS(2+J68,(D68+1)*2,4),""),"")</f>
        <v>[DBTemplate.xlsm]labels!ED3:ED4</v>
      </c>
      <c r="M68" s="14">
        <f t="shared" ca="1" si="353"/>
        <v>0</v>
      </c>
      <c r="N68" s="14">
        <f t="shared" ca="1" si="354"/>
        <v>2</v>
      </c>
      <c r="O68" s="14" t="str">
        <f t="shared" ca="1" si="355"/>
        <v>q_28</v>
      </c>
      <c r="P68" s="14" t="str">
        <f t="shared" ca="1" si="356"/>
        <v>Lower Limbs</v>
      </c>
      <c r="Q68" s="14" t="str">
        <f ca="1">IF($BP68,ADDRESS(3,D68+1,4,,"["&amp;wew!$G$7&amp;"]"&amp;_sheetname_dataframe)&amp;":"&amp;ADDRESS(2+ster!$C$14,D68+1,4),"")</f>
        <v>[DBTemplate.xlsm]data_frame!BO3:BO3</v>
      </c>
      <c r="R68" s="14" t="str">
        <f>IF($BP68,IF(MID(_xll.FORMULATEXT(INDEX(INDIRECT(Q68),1)),1,1)="=", _xll.FORMULATEXT(INDEX(INDIRECT(Q68),1),2,TRUE),""),"")</f>
        <v/>
      </c>
      <c r="S68" s="14">
        <f t="array" aca="1" ref="S68" ca="1">IF(H68,SUM(IF((IFERROR(INDIRECT(Q68)&lt;&gt;"",FALSE))*(INDIRECT(ster!$D$14)&lt;&gt;""),1,0)),"")</f>
        <v>0</v>
      </c>
      <c r="T68" s="14">
        <f t="array" aca="1" ref="T68" ca="1">IF(H68,IF(M68&gt;0,SUM(IFERROR(1*(MATCH(INDIRECT(Q68),INDIRECT(K68),0)&gt;0),0)*(INDIRECT(ster!$D$14)&lt;&gt;"")*NOT(ISNUMBER(INDIRECT(Q68)))),0),"")</f>
        <v>0</v>
      </c>
      <c r="U68" s="14">
        <f t="array" aca="1" ref="U68" ca="1">IF(H68,SUM((IFERROR(INDIRECT(Q68)="",FALSE))*(INDIRECT(ster!$D$14)&lt;&gt;"")),"")</f>
        <v>1</v>
      </c>
      <c r="V68" s="14">
        <f t="array" aca="1" ref="V68" ca="1">IF(H68,SUM((IFERROR(INDIRECT(Q68)="#ąś",TRUE))*(INDIRECT(ster!$D$14)&lt;&gt;"")),"")</f>
        <v>0</v>
      </c>
      <c r="W68" s="14">
        <f t="array" aca="1" ref="W68" ca="1">IF(H68,SUM(ISNUMBER(INDIRECT(Q68))*(INDIRECT(ster!$D$14)&lt;&gt;"")),"")</f>
        <v>0</v>
      </c>
      <c r="X68" s="14" t="str">
        <f t="array" aca="1" ref="X68" ca="1">IF(AND(H68,W68&gt;0),IF(wew!$B$3,MIN(IF((INDIRECT(ster!$D$14)&lt;&gt;"")*IFERROR(INDIRECT($Q68)&lt;&gt;"",FALSE),IFERROR(INDIRECT($Q68),"X"),"X")),"&lt;włącz podświetlanie wartości&gt;"),"—")</f>
        <v>—</v>
      </c>
      <c r="Y68" s="14" t="str">
        <f t="array" aca="1" ref="Y68" ca="1">IF(AND(H68,W68&gt;0),IF(wew!$B$3,MAX(IF((INDIRECT(ster!$D$14)&lt;&gt;"")*IFERROR(INDIRECT($Q68)&lt;&gt;"",FALSE),IFERROR(INDIRECT($Q68),"X"),"X")),"&lt;włącz podświetlanie wartości&gt;"),"—")</f>
        <v>—</v>
      </c>
      <c r="Z68" s="14">
        <f t="shared" ca="1" si="357"/>
        <v>0</v>
      </c>
      <c r="AA68" s="12" t="str">
        <f t="shared" ca="1" si="358"/>
        <v>—</v>
      </c>
      <c r="AB68" s="17">
        <f t="array" aca="1" ref="AB68" ca="1">IF(H68,IF(W68&gt;0,SUM((INDIRECT(ster!$D$14)&lt;&gt;"")*IFERROR((INDIRECT(Q68)&lt;&gt;"")*(INDIRECT(Q68)=INT(INDIRECT(Q68))),0)),0),"")</f>
        <v>0</v>
      </c>
      <c r="AC68" s="17">
        <f t="array" aca="1" ref="AC68" ca="1">IF(H68,W68-AB68,"")</f>
        <v>0</v>
      </c>
      <c r="AD68" s="17">
        <f t="shared" ca="1" si="359"/>
        <v>1</v>
      </c>
      <c r="AE68" s="17" t="b">
        <f t="shared" ca="1" si="360"/>
        <v>0</v>
      </c>
      <c r="AF68" s="17" t="str">
        <f ca="1">IF(AE68,IF($H68,ADDRESS(3,D68+2,4,,"["&amp;wew!$G$7&amp;"]"&amp;_sheetname_dataframe)&amp;":"&amp;ADDRESS(2+ster!$C$14,D68+2,4),""),"")</f>
        <v/>
      </c>
      <c r="AG68" s="17" t="str">
        <f t="shared" ca="1" si="361"/>
        <v/>
      </c>
      <c r="AH68" s="17" t="b">
        <f t="shared" ca="1" si="362"/>
        <v>0</v>
      </c>
      <c r="AI68" s="17" t="str">
        <f ca="1">IF(AH68,IF($H68,ADDRESS(3,D68+3,4,,"["&amp;wew!$G$7&amp;"]"&amp;_sheetname_dataframe)&amp;":"&amp;ADDRESS(2+ster!$C$14,D68+3,4),""),"")</f>
        <v/>
      </c>
      <c r="AJ68" s="17" t="str">
        <f t="shared" ca="1" si="363"/>
        <v/>
      </c>
      <c r="AK68" s="17" t="b">
        <f t="shared" ca="1" si="364"/>
        <v>0</v>
      </c>
      <c r="AL68" s="17" t="b">
        <f t="shared" ca="1" si="365"/>
        <v>0</v>
      </c>
      <c r="AM68" s="17" t="b">
        <f t="shared" ca="1" si="366"/>
        <v>0</v>
      </c>
      <c r="AN68" s="17">
        <f t="shared" ca="1" si="367"/>
        <v>0</v>
      </c>
      <c r="AO68" s="24" t="str">
        <f t="shared" ca="1" si="368"/>
        <v/>
      </c>
      <c r="AP68" s="24" t="str">
        <f t="shared" ca="1" si="369"/>
        <v/>
      </c>
      <c r="AQ68" s="17" t="b">
        <f t="shared" ca="1" si="370"/>
        <v>0</v>
      </c>
      <c r="AR68" s="17" t="b">
        <f t="shared" ca="1" si="371"/>
        <v>1</v>
      </c>
      <c r="AS68" s="17" t="b">
        <f t="shared" ca="1" si="372"/>
        <v>0</v>
      </c>
      <c r="AT68" s="17" t="b">
        <f t="shared" ca="1" si="373"/>
        <v>0</v>
      </c>
      <c r="AU68" s="17" t="b">
        <f t="shared" ca="1" si="374"/>
        <v>1</v>
      </c>
      <c r="AV68" s="17" t="b">
        <f t="shared" ca="1" si="375"/>
        <v>0</v>
      </c>
      <c r="AW68" s="17" t="b">
        <f t="shared" ca="1" si="376"/>
        <v>0</v>
      </c>
      <c r="AX68" s="14" t="b">
        <f t="array" aca="1" ref="AX68" ca="1">IF(H68,N68&gt;0,"")</f>
        <v>1</v>
      </c>
      <c r="AY68" s="17" t="str">
        <f t="shared" ca="1" si="377"/>
        <v>C3:C4</v>
      </c>
      <c r="AZ68" s="17" t="b">
        <f t="array" aca="1" ref="AZ68" ca="1">IF(AY68&lt;&gt;"",SUM(1*ISERROR(MATCH(INDIRECT(AY68),INDIRECT(K68),0)))=0,"")</f>
        <v>1</v>
      </c>
      <c r="BA68" s="17" t="b">
        <f t="shared" ca="1" si="378"/>
        <v>1</v>
      </c>
      <c r="BB68" s="17" t="b">
        <v>0</v>
      </c>
      <c r="BC68" s="17" t="b">
        <f t="shared" ca="1" si="379"/>
        <v>1</v>
      </c>
      <c r="BD68" s="17" t="b">
        <f t="shared" ca="1" si="380"/>
        <v>0</v>
      </c>
      <c r="BE68" s="17" t="b">
        <f t="shared" ca="1" si="381"/>
        <v>0</v>
      </c>
      <c r="BF68" s="17" t="b">
        <f t="shared" ca="1" si="382"/>
        <v>0</v>
      </c>
      <c r="BG68" s="17" t="b">
        <f t="shared" ca="1" si="383"/>
        <v>0</v>
      </c>
      <c r="BH68" s="17" t="b">
        <f t="shared" ca="1" si="384"/>
        <v>1</v>
      </c>
      <c r="BI68" s="17">
        <f t="shared" ca="1" si="385"/>
        <v>2</v>
      </c>
      <c r="BJ68" s="17" t="b">
        <f t="shared" ca="1" si="386"/>
        <v>0</v>
      </c>
      <c r="BK68" s="17" t="str">
        <f t="shared" ca="1" si="387"/>
        <v/>
      </c>
      <c r="BL68" s="17" t="str">
        <f t="shared" ca="1" si="388"/>
        <v/>
      </c>
      <c r="BM68" s="17" t="str">
        <f t="shared" ca="1" si="389"/>
        <v>F</v>
      </c>
      <c r="BN68" s="17" t="str">
        <f t="shared" ca="1" si="390"/>
        <v>F</v>
      </c>
      <c r="BO68" s="17" t="str">
        <f t="shared" ca="1" si="391"/>
        <v>D</v>
      </c>
      <c r="BP68" s="14" t="b">
        <f t="shared" ca="1" si="392"/>
        <v>1</v>
      </c>
      <c r="BQ68" s="35">
        <v>1</v>
      </c>
      <c r="BX68" s="16"/>
      <c r="BY68" s="16"/>
      <c r="BZ68" s="16"/>
      <c r="CA68" s="16"/>
      <c r="CB68" s="16"/>
      <c r="CC68" s="16"/>
      <c r="CD68" s="16"/>
      <c r="CE68" s="16"/>
      <c r="CF68" s="16"/>
      <c r="CN68" s="14">
        <f ca="1">IF(H68,IFERROR(IsVariableNameLegal(O68),0),0)</f>
        <v>0</v>
      </c>
      <c r="CO68" s="14" t="str">
        <f t="array" aca="1" ref="CO68" ca="1">IF(H68,IF(COUNTIF(INDIRECT(wew!$C$13),O68)&gt;1,TRIM(SUBSTITUTE(_xll.MCONCAT(IF((INDIRECT(wew!$C$13)=O68)*(COLUMN(INDIRECT(wew!$C$13))&lt;&gt;D68+1),-1+COLUMN(INDIRECT(wew!$C$13)),"")," "),"  "," ")),""),"")</f>
        <v/>
      </c>
      <c r="CP68" s="14" t="str">
        <f t="array" aca="1" ref="CP68" ca="1">IF(P68&lt;&gt;"",IF(LEN(P68)&gt;150,1,""),"")</f>
        <v/>
      </c>
      <c r="CQ68" s="14" t="str">
        <f t="array" aca="1" ref="CQ68" ca="1">IF(AND(H68,NOT(ster!$J$3)),IF(COUNTIF(INDIRECT(wew!$C$15),P68)&gt;1,TRIM(SUBSTITUTE(_xll.MCONCAT(IF((INDIRECT(wew!$C$15)=P68)*(COLUMN(INDIRECT(wew!$C$15))&lt;&gt;D68+1),-1+COLUMN(INDIRECT(wew!$C$15)),"")," "),"  "," ")),""),"")</f>
        <v/>
      </c>
      <c r="CR68" s="14" t="str">
        <f t="array" aca="1" ref="CR68" ca="1">IF(H68,IF(AND(W68&gt;0,AO68&lt;&gt;""),TRIM(SUBSTITUTE(_xll.MCONCAT(IFERROR(IF(ISNUMBER(INDIRECT(Q68)),IF((INDIRECT(ster!$D$14)&lt;&gt;"")*(INDIRECT(Q68)&lt;AO68),INDIRECT(ster!$D$14) &amp; ": " &amp;  SUBSTITUTE(IF( AV68,IFERROR(TEXT(INDIRECT(Q68),"rrrr-mm-dd") &amp;" (" &amp; INDIRECT(Q68) &amp;")",INDIRECT(Q68)),INDIRECT(Q68))," "," "),""),""),"")," "),"  "," ")),""),"")</f>
        <v/>
      </c>
      <c r="CS68" s="14" t="str">
        <f t="array" aca="1" ref="CS68" ca="1">IF(H68,IF(AND(W68&gt;0,AP68&lt;&gt;""),TRIM(SUBSTITUTE(_xll.MCONCAT(IFERROR(IF(ISNUMBER(INDIRECT(Q68)),IF((INDIRECT(ster!$D$14)&lt;&gt;"")*(INDIRECT(Q68)&gt;AP68),INDIRECT(ster!$D$14) &amp; ": " &amp;  SUBSTITUTE(IF( AV68,IFERROR(TEXT(INDIRECT(Q68),"rrrr-mm-dd")&amp;" (" &amp; INDIRECT(Q68) &amp;")",INDIRECT(Q68)),INDIRECT(Q68))," "," "),""),""),"")," "),"  "," ")),""),"")</f>
        <v/>
      </c>
      <c r="CT68" s="14" t="str">
        <f t="array" aca="1" ref="CT68" ca="1">IF(H68,IF(AND(N68&gt;0,AR68),TRIM(SUBSTITUTE(_xll.MCONCAT(IFERROR(IF(ISNUMBER(INDIRECT(Q68)),IF((INDIRECT(ster!$D$14)&lt;&gt;"")*(IFERROR(0*(MATCH(INDIRECT(Q68),INDIRECT(K68),0)&gt;0),1)),INDIRECT(ster!$D$14) &amp; ": " &amp;  SUBSTITUTE(IF( AV68,IFERROR(TEXT(INDIRECT(Q68),"rrrr-mm-dd")&amp;" (" &amp; INDIRECT(Q68) &amp;")",INDIRECT(Q68)),INDIRECT(Q68))," "," "),""),""),"")," "),"  "," ")),""),"")</f>
        <v/>
      </c>
      <c r="CU68" s="14" t="str">
        <f t="array" aca="1" ref="CU68" ca="1">IF(H68,IF(AND(V68&gt;0),TRIM(SUBSTITUTE(_xll.MCONCAT(IF((INDIRECT(ster!$D$14)&lt;&gt;"")*(IFERROR(0*(INDIRECT(Q68)&lt;&gt;""),1)),INDIRECT(ster!$D$14),"")," "),"  "," ")),""),"")</f>
        <v/>
      </c>
      <c r="CV68" s="14" t="str">
        <f t="array" aca="1" ref="CV68" ca="1">IF(H68,IF(AS68,
TRIM(SUBSTITUTE(_xll.MCONCAT(IF(
   (INDIRECT(ster!$D$14)&lt;&gt;"")*
   ((INDIRECT(Q68)="")+
      NOT(ISNUMBER(INDIRECT(Q68)))*
      NOT(ISERROR(MATCH(INDIRECT(Q68),INDIRECT(K68),0)))
    ),
      INDIRECT(ster!$D$14),
   "")," "),"  "," ")),
""),"")</f>
        <v/>
      </c>
      <c r="CW68" s="14" t="str">
        <f t="array" aca="1" ref="CW68" ca="1">IF(H68,IF(AND(AQ68),TRIM(SUBSTITUTE(_xll.MCONCAT(IFERROR(IF(ISNUMBER(INDIRECT(Q68)),IF((INDIRECT(ster!$D$14)&lt;&gt;"")*(INDIRECT(Q68)&lt;&gt;INT(INDIRECT(Q68))),INDIRECT(ster!$D$14) &amp; ": " &amp; INDIRECT(Q68),""),""),"")," "),"  "," ")),""),"")</f>
        <v/>
      </c>
      <c r="CX68" s="14" t="str">
        <f t="array" aca="1" ref="CX68" ca="1">IF(H68,IF(OR(AU68,AV68),TRIM(SUBSTITUTE(_xll.MCONCAT(IF((INDIRECT(ster!$D$14)&lt;&gt;"")*NOT(ISNUMBER(INDIRECT(Q68))),IF(ISERROR(MATCH(INDIRECT(Q68),INDIRECT(K68),0)),IFERROR(IF(INDIRECT(Q68)&lt;&gt;"",INDIRECT(ster!$D$14) &amp; ": " &amp; SUBSTITUTE(INDIRECT(Q68)," "," "),""),""),""),"")," "),"  "," ")),""),"")</f>
        <v/>
      </c>
      <c r="CY68" s="14" t="str">
        <f t="array" aca="1" ref="CY68" ca="1">IF(H68,IF(AE68,TRIM(SUBSTITUTE(_xll.MCONCAT(IF((INDIRECT(ster!$D$14)&lt;&gt;"")*IFERROR(NOT(INDIRECT(AF68)),FALSE),IF(ISERROR(MATCH(INDIRECT(Q68),INDIRECT(K68),0)),IFERROR(IF(INDIRECT(Q68)&lt;&gt;"",INDIRECT(ster!$D$14)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CZ68" s="14" t="str">
        <f t="array" aca="1" ref="CZ68" ca="1">IF(H68,IF(AH68,TRIM(SUBSTITUTE(_xll.MCONCAT(IF((INDIRECT(ster!$D$14)&lt;&gt;"")*IFERROR(NOT(INDIRECT(AI68)),FALSE),IF(ISERROR(MATCH(INDIRECT(Q68),INDIRECT(K68),0)),IFERROR(IF(INDIRECT(Q68)&lt;&gt;"",INDIRECT(ster!$D$14)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DC68" s="14" t="str">
        <f ca="1">SUBSTITUTE(SUBSTITUTE(SUBSTITUTE(SUBSTITUTE(_xll.MCONCAT(DG68:DS68,"■"),"■■","■"),"■■","■"),"■■","■"),"■■","■")</f>
        <v>■</v>
      </c>
      <c r="DD68" s="14" t="str">
        <f t="shared" ca="1" si="393"/>
        <v/>
      </c>
      <c r="DE68" s="14" t="str">
        <f t="shared" ca="1" si="394"/>
        <v/>
      </c>
      <c r="DF68" s="14" t="str">
        <f t="shared" ca="1" si="395"/>
        <v/>
      </c>
      <c r="DG68" s="14" t="str">
        <f t="shared" ca="1" si="396"/>
        <v/>
      </c>
      <c r="DH68" s="14" t="str">
        <f t="shared" ca="1" si="397"/>
        <v/>
      </c>
      <c r="DI68" s="14" t="str">
        <f t="shared" ca="1" si="398"/>
        <v/>
      </c>
      <c r="DJ68" s="14" t="str">
        <f t="shared" ca="1" si="399"/>
        <v/>
      </c>
      <c r="DK68" s="14" t="str">
        <f t="shared" ca="1" si="400"/>
        <v/>
      </c>
      <c r="DL68" s="14" t="str">
        <f t="shared" ca="1" si="63"/>
        <v/>
      </c>
      <c r="DM68" s="14" t="str">
        <f t="shared" ca="1" si="401"/>
        <v/>
      </c>
      <c r="DN68" s="14" t="str">
        <f t="array" aca="1" ref="DN68" ca="1">IF(CU68&lt;&gt;"","There are errors in the entered values in the following cases: " &amp;SUBSTITUTE(CU68," ",", "),"")</f>
        <v/>
      </c>
      <c r="DO68" s="14" t="str">
        <f t="shared" ca="1" si="402"/>
        <v/>
      </c>
      <c r="DP68" s="14" t="str">
        <f t="shared" ca="1" si="403"/>
        <v/>
      </c>
      <c r="DQ68" s="14" t="str">
        <f t="shared" ca="1" si="404"/>
        <v/>
      </c>
      <c r="DR68" s="14" t="str">
        <f t="shared" ca="1" si="405"/>
        <v/>
      </c>
      <c r="DS68" s="14" t="str">
        <f t="shared" ca="1" si="406"/>
        <v/>
      </c>
      <c r="DZ68" s="14" t="b">
        <f t="shared" ca="1" si="407"/>
        <v>0</v>
      </c>
      <c r="EA68" s="14" t="str">
        <f t="shared" ca="1" si="408"/>
        <v>Lower Limbs (q_28)</v>
      </c>
      <c r="EB68" s="14" t="str">
        <f t="shared" ca="1" si="409"/>
        <v xml:space="preserve">Values must be limited to predefinied list. </v>
      </c>
      <c r="EC68" s="14" t="str">
        <f t="shared" ca="1" si="410"/>
        <v xml:space="preserve">Lower Limbs (q_28): Values must be limited to predefinied list. </v>
      </c>
      <c r="ED68" s="14" t="str">
        <f t="shared" ca="1" si="411"/>
        <v/>
      </c>
      <c r="EE68" s="14" t="str">
        <f t="shared" ca="1" si="412"/>
        <v>Values must be limited to predefinied list</v>
      </c>
      <c r="EF68" s="14" t="str">
        <f t="shared" ca="1" si="413"/>
        <v/>
      </c>
      <c r="EG68" s="14" t="str">
        <f t="shared" ca="1" si="414"/>
        <v/>
      </c>
      <c r="EM68" s="14" t="b">
        <f t="shared" ca="1" si="415"/>
        <v>1</v>
      </c>
      <c r="EN68" s="14">
        <f t="shared" ca="1" si="416"/>
        <v>55</v>
      </c>
      <c r="EO68" s="14" t="str">
        <f t="shared" ca="1" si="417"/>
        <v>q_28</v>
      </c>
      <c r="EP68" s="14" t="str">
        <f t="shared" ca="1" si="418"/>
        <v xml:space="preserve">Lower Limbs (q_28): Values must be limited to predefinied list. </v>
      </c>
      <c r="EQ68" s="14" t="str">
        <f t="shared" ca="1" si="419"/>
        <v/>
      </c>
    </row>
    <row r="69" spans="2:147" s="14" customFormat="1">
      <c r="B69" s="14" t="str">
        <f t="shared" ca="1" si="346"/>
        <v/>
      </c>
      <c r="C69" s="14">
        <f t="shared" ca="1" si="347"/>
        <v>56</v>
      </c>
      <c r="D69" s="14">
        <f t="shared" si="348"/>
        <v>67</v>
      </c>
      <c r="E69" s="14" t="str">
        <f t="shared" ca="1" si="349"/>
        <v>D</v>
      </c>
      <c r="F69" s="14" t="str">
        <f t="shared" ca="1" si="350"/>
        <v>q_28a</v>
      </c>
      <c r="G69" s="14" t="str">
        <f t="shared" ca="1" si="351"/>
        <v>Hyperreflexia (UMN)</v>
      </c>
      <c r="H69" s="14" t="b">
        <f t="shared" ca="1" si="352"/>
        <v>1</v>
      </c>
      <c r="I69" s="14" t="str">
        <f ca="1">IF($H69,ADDRESS(3,(D69+1)*2-1,4,,"["&amp;wew!$G$7&amp;"]"&amp;_sheetname_labels)&amp;":"&amp;ADDRESS(2+ster!$B$20,(D69+1)*2-1,4),"")</f>
        <v>[DBTemplate.xlsm]labels!EE3:EE61</v>
      </c>
      <c r="J69" s="14">
        <f t="array" aca="1" ref="J69" ca="1">IF(H69,MAX(0,MAX(IF(INDIRECT(I69)&lt;&gt;"",ROW(INDIRECT(I69)),""))-2),"")</f>
        <v>2</v>
      </c>
      <c r="K69" s="14" t="str">
        <f ca="1">IF($H69,IF($J69&gt;0,ADDRESS(3,(D69+1)*2-1,4,,"["&amp;wew!$G$7&amp;"]"&amp;_sheetname_labels)&amp;":"&amp;ADDRESS(2+J69,(D69+1)*2-1,4),""),"")</f>
        <v>[DBTemplate.xlsm]labels!EE3:EE4</v>
      </c>
      <c r="L69" s="14" t="str">
        <f ca="1">IF($H69,IF($J69&gt;0,ADDRESS(3,(D69+1)*2,4,,"["&amp;wew!$G$7&amp;"]"&amp;_sheetname_labels)&amp;":"&amp;ADDRESS(2+J69,(D69+1)*2,4),""),"")</f>
        <v>[DBTemplate.xlsm]labels!EF3:EF4</v>
      </c>
      <c r="M69" s="14">
        <f t="shared" ca="1" si="353"/>
        <v>0</v>
      </c>
      <c r="N69" s="14">
        <f t="shared" ca="1" si="354"/>
        <v>2</v>
      </c>
      <c r="O69" s="14" t="str">
        <f t="shared" ca="1" si="355"/>
        <v>q_28a</v>
      </c>
      <c r="P69" s="14" t="str">
        <f t="shared" ca="1" si="356"/>
        <v>Hyperreflexia (UMN)</v>
      </c>
      <c r="Q69" s="14" t="str">
        <f ca="1">IF($BP69,ADDRESS(3,D69+1,4,,"["&amp;wew!$G$7&amp;"]"&amp;_sheetname_dataframe)&amp;":"&amp;ADDRESS(2+ster!$C$14,D69+1,4),"")</f>
        <v>[DBTemplate.xlsm]data_frame!BP3:BP3</v>
      </c>
      <c r="R69" s="14" t="str">
        <f>IF($BP69,IF(MID(_xll.FORMULATEXT(INDEX(INDIRECT(Q69),1)),1,1)="=", _xll.FORMULATEXT(INDEX(INDIRECT(Q69),1),2,TRUE),""),"")</f>
        <v/>
      </c>
      <c r="S69" s="14">
        <f t="array" aca="1" ref="S69" ca="1">IF(H69,SUM(IF((IFERROR(INDIRECT(Q69)&lt;&gt;"",FALSE))*(INDIRECT(ster!$D$14)&lt;&gt;""),1,0)),"")</f>
        <v>1</v>
      </c>
      <c r="T69" s="14">
        <f t="array" aca="1" ref="T69" ca="1">IF(H69,IF(M69&gt;0,SUM(IFERROR(1*(MATCH(INDIRECT(Q69),INDIRECT(K69),0)&gt;0),0)*(INDIRECT(ster!$D$14)&lt;&gt;"")*NOT(ISNUMBER(INDIRECT(Q69)))),0),"")</f>
        <v>0</v>
      </c>
      <c r="U69" s="14">
        <f t="array" aca="1" ref="U69" ca="1">IF(H69,SUM((IFERROR(INDIRECT(Q69)="",FALSE))*(INDIRECT(ster!$D$14)&lt;&gt;"")),"")</f>
        <v>0</v>
      </c>
      <c r="V69" s="14">
        <f t="array" aca="1" ref="V69" ca="1">IF(H69,SUM((IFERROR(INDIRECT(Q69)="#ąś",TRUE))*(INDIRECT(ster!$D$14)&lt;&gt;"")),"")</f>
        <v>0</v>
      </c>
      <c r="W69" s="14">
        <f t="array" aca="1" ref="W69" ca="1">IF(H69,SUM(ISNUMBER(INDIRECT(Q69))*(INDIRECT(ster!$D$14)&lt;&gt;"")),"")</f>
        <v>1</v>
      </c>
      <c r="X69" s="14">
        <f t="array" aca="1" ref="X69" ca="1">IF(AND(H69,W69&gt;0),IF(wew!$B$3,MIN(IF((INDIRECT(ster!$D$14)&lt;&gt;"")*IFERROR(INDIRECT($Q69)&lt;&gt;"",FALSE),IFERROR(INDIRECT($Q69),"X"),"X")),"&lt;włącz podświetlanie wartości&gt;"),"—")</f>
        <v>1</v>
      </c>
      <c r="Y69" s="14">
        <f t="array" aca="1" ref="Y69" ca="1">IF(AND(H69,W69&gt;0),IF(wew!$B$3,MAX(IF((INDIRECT(ster!$D$14)&lt;&gt;"")*IFERROR(INDIRECT($Q69)&lt;&gt;"",FALSE),IFERROR(INDIRECT($Q69),"X"),"X")),"&lt;włącz podświetlanie wartości&gt;"),"—")</f>
        <v>1</v>
      </c>
      <c r="Z69" s="14">
        <f t="shared" ca="1" si="357"/>
        <v>0</v>
      </c>
      <c r="AA69" s="12">
        <f t="shared" ca="1" si="358"/>
        <v>1</v>
      </c>
      <c r="AB69" s="17">
        <f t="array" aca="1" ref="AB69" ca="1">IF(H69,IF(W69&gt;0,SUM((INDIRECT(ster!$D$14)&lt;&gt;"")*IFERROR((INDIRECT(Q69)&lt;&gt;"")*(INDIRECT(Q69)=INT(INDIRECT(Q69))),0)),0),"")</f>
        <v>1</v>
      </c>
      <c r="AC69" s="17">
        <f t="array" aca="1" ref="AC69" ca="1">IF(H69,W69-AB69,"")</f>
        <v>0</v>
      </c>
      <c r="AD69" s="17">
        <f t="shared" ca="1" si="359"/>
        <v>1</v>
      </c>
      <c r="AE69" s="17" t="b">
        <f t="shared" ca="1" si="360"/>
        <v>0</v>
      </c>
      <c r="AF69" s="17" t="str">
        <f ca="1">IF(AE69,IF($H69,ADDRESS(3,D69+2,4,,"["&amp;wew!$G$7&amp;"]"&amp;_sheetname_dataframe)&amp;":"&amp;ADDRESS(2+ster!$C$14,D69+2,4),""),"")</f>
        <v/>
      </c>
      <c r="AG69" s="17" t="str">
        <f t="shared" ca="1" si="361"/>
        <v/>
      </c>
      <c r="AH69" s="17" t="b">
        <f t="shared" ca="1" si="362"/>
        <v>0</v>
      </c>
      <c r="AI69" s="17" t="str">
        <f ca="1">IF(AH69,IF($H69,ADDRESS(3,D69+3,4,,"["&amp;wew!$G$7&amp;"]"&amp;_sheetname_dataframe)&amp;":"&amp;ADDRESS(2+ster!$C$14,D69+3,4),""),"")</f>
        <v/>
      </c>
      <c r="AJ69" s="17" t="str">
        <f t="shared" ca="1" si="363"/>
        <v/>
      </c>
      <c r="AK69" s="17" t="b">
        <f t="shared" ca="1" si="364"/>
        <v>0</v>
      </c>
      <c r="AL69" s="17" t="b">
        <f t="shared" ca="1" si="365"/>
        <v>0</v>
      </c>
      <c r="AM69" s="17" t="b">
        <f t="shared" ca="1" si="366"/>
        <v>0</v>
      </c>
      <c r="AN69" s="17">
        <f t="shared" ca="1" si="367"/>
        <v>0</v>
      </c>
      <c r="AO69" s="24" t="str">
        <f t="shared" ca="1" si="368"/>
        <v/>
      </c>
      <c r="AP69" s="24" t="str">
        <f t="shared" ca="1" si="369"/>
        <v/>
      </c>
      <c r="AQ69" s="17" t="b">
        <f t="shared" ca="1" si="370"/>
        <v>0</v>
      </c>
      <c r="AR69" s="17" t="b">
        <f t="shared" ca="1" si="371"/>
        <v>1</v>
      </c>
      <c r="AS69" s="17" t="b">
        <f t="shared" ca="1" si="372"/>
        <v>0</v>
      </c>
      <c r="AT69" s="17" t="b">
        <f t="shared" ca="1" si="373"/>
        <v>0</v>
      </c>
      <c r="AU69" s="17" t="b">
        <f t="shared" ca="1" si="374"/>
        <v>1</v>
      </c>
      <c r="AV69" s="17" t="b">
        <f t="shared" ca="1" si="375"/>
        <v>0</v>
      </c>
      <c r="AW69" s="17" t="b">
        <f t="shared" ca="1" si="376"/>
        <v>1</v>
      </c>
      <c r="AX69" s="14" t="b">
        <f t="array" aca="1" ref="AX69" ca="1">IF(H69,N69&gt;0,"")</f>
        <v>1</v>
      </c>
      <c r="AY69" s="17" t="str">
        <f t="shared" ca="1" si="377"/>
        <v>C3:C4</v>
      </c>
      <c r="AZ69" s="17" t="b">
        <f t="array" aca="1" ref="AZ69" ca="1">IF(AY69&lt;&gt;"",SUM(1*ISERROR(MATCH(INDIRECT(AY69),INDIRECT(K69),0)))=0,"")</f>
        <v>1</v>
      </c>
      <c r="BA69" s="17" t="b">
        <f t="shared" ca="1" si="378"/>
        <v>1</v>
      </c>
      <c r="BB69" s="17" t="b">
        <v>0</v>
      </c>
      <c r="BC69" s="17" t="b">
        <f t="shared" ca="1" si="379"/>
        <v>1</v>
      </c>
      <c r="BD69" s="17" t="b">
        <f t="shared" ca="1" si="380"/>
        <v>0</v>
      </c>
      <c r="BE69" s="17" t="b">
        <f t="shared" ca="1" si="381"/>
        <v>0</v>
      </c>
      <c r="BF69" s="17" t="b">
        <f t="shared" ca="1" si="382"/>
        <v>0</v>
      </c>
      <c r="BG69" s="17" t="b">
        <f t="shared" ca="1" si="383"/>
        <v>0</v>
      </c>
      <c r="BH69" s="17" t="b">
        <f t="shared" ca="1" si="384"/>
        <v>1</v>
      </c>
      <c r="BI69" s="17">
        <f t="shared" ca="1" si="385"/>
        <v>2</v>
      </c>
      <c r="BJ69" s="17" t="b">
        <f t="shared" ca="1" si="386"/>
        <v>0</v>
      </c>
      <c r="BK69" s="17" t="str">
        <f t="shared" ca="1" si="387"/>
        <v/>
      </c>
      <c r="BL69" s="17" t="str">
        <f t="shared" ca="1" si="388"/>
        <v/>
      </c>
      <c r="BM69" s="17" t="str">
        <f t="shared" ca="1" si="389"/>
        <v>F</v>
      </c>
      <c r="BN69" s="17" t="str">
        <f t="shared" ca="1" si="390"/>
        <v>F</v>
      </c>
      <c r="BO69" s="17" t="str">
        <f t="shared" ca="1" si="391"/>
        <v>D</v>
      </c>
      <c r="BP69" s="14" t="b">
        <f t="shared" ca="1" si="392"/>
        <v>1</v>
      </c>
      <c r="BQ69" s="35">
        <v>1</v>
      </c>
      <c r="BX69" s="16"/>
      <c r="BY69" s="16"/>
      <c r="BZ69" s="16"/>
      <c r="CA69" s="16"/>
      <c r="CB69" s="16"/>
      <c r="CC69" s="16"/>
      <c r="CD69" s="16"/>
      <c r="CE69" s="16"/>
      <c r="CF69" s="16"/>
      <c r="CN69" s="14">
        <f ca="1">IF(H69,IFERROR(IsVariableNameLegal(O69),0),0)</f>
        <v>0</v>
      </c>
      <c r="CO69" s="14" t="str">
        <f t="array" aca="1" ref="CO69" ca="1">IF(H69,IF(COUNTIF(INDIRECT(wew!$C$13),O69)&gt;1,TRIM(SUBSTITUTE(_xll.MCONCAT(IF((INDIRECT(wew!$C$13)=O69)*(COLUMN(INDIRECT(wew!$C$13))&lt;&gt;D69+1),-1+COLUMN(INDIRECT(wew!$C$13)),"")," "),"  "," ")),""),"")</f>
        <v/>
      </c>
      <c r="CP69" s="14" t="str">
        <f t="array" aca="1" ref="CP69" ca="1">IF(P69&lt;&gt;"",IF(LEN(P69)&gt;150,1,""),"")</f>
        <v/>
      </c>
      <c r="CQ69" s="14" t="str">
        <f t="array" aca="1" ref="CQ69" ca="1">IF(AND(H69,NOT(ster!$J$3)),IF(COUNTIF(INDIRECT(wew!$C$15),P69)&gt;1,TRIM(SUBSTITUTE(_xll.MCONCAT(IF((INDIRECT(wew!$C$15)=P69)*(COLUMN(INDIRECT(wew!$C$15))&lt;&gt;D69+1),-1+COLUMN(INDIRECT(wew!$C$15)),"")," "),"  "," ")),""),"")</f>
        <v/>
      </c>
      <c r="CR69" s="14" t="str">
        <f t="array" aca="1" ref="CR69" ca="1">IF(H69,IF(AND(W69&gt;0,AO69&lt;&gt;""),TRIM(SUBSTITUTE(_xll.MCONCAT(IFERROR(IF(ISNUMBER(INDIRECT(Q69)),IF((INDIRECT(ster!$D$14)&lt;&gt;"")*(INDIRECT(Q69)&lt;AO69),INDIRECT(ster!$D$14) &amp; ": " &amp;  SUBSTITUTE(IF( AV69,IFERROR(TEXT(INDIRECT(Q69),"rrrr-mm-dd") &amp;" (" &amp; INDIRECT(Q69) &amp;")",INDIRECT(Q69)),INDIRECT(Q69))," "," "),""),""),"")," "),"  "," ")),""),"")</f>
        <v/>
      </c>
      <c r="CS69" s="14" t="str">
        <f t="array" aca="1" ref="CS69" ca="1">IF(H69,IF(AND(W69&gt;0,AP69&lt;&gt;""),TRIM(SUBSTITUTE(_xll.MCONCAT(IFERROR(IF(ISNUMBER(INDIRECT(Q69)),IF((INDIRECT(ster!$D$14)&lt;&gt;"")*(INDIRECT(Q69)&gt;AP69),INDIRECT(ster!$D$14) &amp; ": " &amp;  SUBSTITUTE(IF( AV69,IFERROR(TEXT(INDIRECT(Q69),"rrrr-mm-dd")&amp;" (" &amp; INDIRECT(Q69) &amp;")",INDIRECT(Q69)),INDIRECT(Q69))," "," "),""),""),"")," "),"  "," ")),""),"")</f>
        <v/>
      </c>
      <c r="CT69" s="14" t="str">
        <f t="array" aca="1" ref="CT69" ca="1">IF(H69,IF(AND(N69&gt;0,AR69),TRIM(SUBSTITUTE(_xll.MCONCAT(IFERROR(IF(ISNUMBER(INDIRECT(Q69)),IF((INDIRECT(ster!$D$14)&lt;&gt;"")*(IFERROR(0*(MATCH(INDIRECT(Q69),INDIRECT(K69),0)&gt;0),1)),INDIRECT(ster!$D$14) &amp; ": " &amp;  SUBSTITUTE(IF( AV69,IFERROR(TEXT(INDIRECT(Q69),"rrrr-mm-dd")&amp;" (" &amp; INDIRECT(Q69) &amp;")",INDIRECT(Q69)),INDIRECT(Q69))," "," "),""),""),"")," "),"  "," ")),""),"")</f>
        <v/>
      </c>
      <c r="CU69" s="14" t="str">
        <f t="array" aca="1" ref="CU69" ca="1">IF(H69,IF(AND(V69&gt;0),TRIM(SUBSTITUTE(_xll.MCONCAT(IF((INDIRECT(ster!$D$14)&lt;&gt;"")*(IFERROR(0*(INDIRECT(Q69)&lt;&gt;""),1)),INDIRECT(ster!$D$14),"")," "),"  "," ")),""),"")</f>
        <v/>
      </c>
      <c r="CV69" s="14" t="str">
        <f t="array" aca="1" ref="CV69" ca="1">IF(H69,IF(AS69,
TRIM(SUBSTITUTE(_xll.MCONCAT(IF(
   (INDIRECT(ster!$D$14)&lt;&gt;"")*
   ((INDIRECT(Q69)="")+
      NOT(ISNUMBER(INDIRECT(Q69)))*
      NOT(ISERROR(MATCH(INDIRECT(Q69),INDIRECT(K69),0)))
    ),
      INDIRECT(ster!$D$14),
   "")," "),"  "," ")),
""),"")</f>
        <v/>
      </c>
      <c r="CW69" s="14" t="str">
        <f t="array" aca="1" ref="CW69" ca="1">IF(H69,IF(AND(AQ69),TRIM(SUBSTITUTE(_xll.MCONCAT(IFERROR(IF(ISNUMBER(INDIRECT(Q69)),IF((INDIRECT(ster!$D$14)&lt;&gt;"")*(INDIRECT(Q69)&lt;&gt;INT(INDIRECT(Q69))),INDIRECT(ster!$D$14) &amp; ": " &amp; INDIRECT(Q69),""),""),"")," "),"  "," ")),""),"")</f>
        <v/>
      </c>
      <c r="CX69" s="14" t="str">
        <f t="array" aca="1" ref="CX69" ca="1">IF(H69,IF(OR(AU69,AV69),TRIM(SUBSTITUTE(_xll.MCONCAT(IF((INDIRECT(ster!$D$14)&lt;&gt;"")*NOT(ISNUMBER(INDIRECT(Q69))),IF(ISERROR(MATCH(INDIRECT(Q69),INDIRECT(K69),0)),IFERROR(IF(INDIRECT(Q69)&lt;&gt;"",INDIRECT(ster!$D$14) &amp; ": " &amp; SUBSTITUTE(INDIRECT(Q69)," "," "),""),""),""),"")," "),"  "," ")),""),"")</f>
        <v/>
      </c>
      <c r="CY69" s="14" t="str">
        <f t="array" aca="1" ref="CY69" ca="1">IF(H69,IF(AE69,TRIM(SUBSTITUTE(_xll.MCONCAT(IF((INDIRECT(ster!$D$14)&lt;&gt;"")*IFERROR(NOT(INDIRECT(AF69)),FALSE),IF(ISERROR(MATCH(INDIRECT(Q69),INDIRECT(K69),0)),IFERROR(IF(INDIRECT(Q69)&lt;&gt;"",INDIRECT(ster!$D$14)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CZ69" s="14" t="str">
        <f t="array" aca="1" ref="CZ69" ca="1">IF(H69,IF(AH69,TRIM(SUBSTITUTE(_xll.MCONCAT(IF((INDIRECT(ster!$D$14)&lt;&gt;"")*IFERROR(NOT(INDIRECT(AI69)),FALSE),IF(ISERROR(MATCH(INDIRECT(Q69),INDIRECT(K69),0)),IFERROR(IF(INDIRECT(Q69)&lt;&gt;"",INDIRECT(ster!$D$14)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DC69" s="14" t="str">
        <f ca="1">SUBSTITUTE(SUBSTITUTE(SUBSTITUTE(SUBSTITUTE(_xll.MCONCAT(DG69:DS69,"■"),"■■","■"),"■■","■"),"■■","■"),"■■","■")</f>
        <v>■</v>
      </c>
      <c r="DD69" s="14" t="str">
        <f t="shared" ca="1" si="393"/>
        <v/>
      </c>
      <c r="DE69" s="14" t="str">
        <f t="shared" ca="1" si="394"/>
        <v/>
      </c>
      <c r="DF69" s="14" t="str">
        <f t="shared" ca="1" si="395"/>
        <v/>
      </c>
      <c r="DG69" s="14" t="str">
        <f t="shared" ca="1" si="396"/>
        <v/>
      </c>
      <c r="DH69" s="14" t="str">
        <f t="shared" ca="1" si="397"/>
        <v/>
      </c>
      <c r="DI69" s="14" t="str">
        <f t="shared" ca="1" si="398"/>
        <v/>
      </c>
      <c r="DJ69" s="14" t="str">
        <f t="shared" ca="1" si="399"/>
        <v/>
      </c>
      <c r="DK69" s="14" t="str">
        <f t="shared" ca="1" si="400"/>
        <v/>
      </c>
      <c r="DL69" s="14" t="str">
        <f t="shared" ref="DL69:DL144" ca="1" si="420">IF(CS69&lt;&gt;"","The following cases have values above declared theorethical max: " &amp;SUBSTITUTE(CS69," ",", "),"")</f>
        <v/>
      </c>
      <c r="DM69" s="14" t="str">
        <f t="shared" ca="1" si="401"/>
        <v/>
      </c>
      <c r="DN69" s="14" t="str">
        <f t="array" aca="1" ref="DN69" ca="1">IF(CU69&lt;&gt;"","There are errors in the entered values in the following cases: " &amp;SUBSTITUTE(CU69," ",", "),"")</f>
        <v/>
      </c>
      <c r="DO69" s="14" t="str">
        <f t="shared" ca="1" si="402"/>
        <v/>
      </c>
      <c r="DP69" s="14" t="str">
        <f t="shared" ca="1" si="403"/>
        <v/>
      </c>
      <c r="DQ69" s="14" t="str">
        <f t="shared" ca="1" si="404"/>
        <v/>
      </c>
      <c r="DR69" s="14" t="str">
        <f t="shared" ca="1" si="405"/>
        <v/>
      </c>
      <c r="DS69" s="14" t="str">
        <f t="shared" ca="1" si="406"/>
        <v/>
      </c>
      <c r="DZ69" s="14" t="b">
        <f t="shared" ca="1" si="407"/>
        <v>0</v>
      </c>
      <c r="EA69" s="14" t="str">
        <f t="shared" ca="1" si="408"/>
        <v>Hyperreflexia (UMN) (q_28a)</v>
      </c>
      <c r="EB69" s="14" t="str">
        <f t="shared" ca="1" si="409"/>
        <v xml:space="preserve">Values must be limited to predefinied list. </v>
      </c>
      <c r="EC69" s="14" t="str">
        <f t="shared" ca="1" si="410"/>
        <v xml:space="preserve">Hyperreflexia (UMN) (q_28a): Values must be limited to predefinied list. </v>
      </c>
      <c r="ED69" s="14" t="str">
        <f t="shared" ca="1" si="411"/>
        <v/>
      </c>
      <c r="EE69" s="14" t="str">
        <f t="shared" ca="1" si="412"/>
        <v>Values must be limited to predefinied list</v>
      </c>
      <c r="EF69" s="14" t="str">
        <f t="shared" ca="1" si="413"/>
        <v/>
      </c>
      <c r="EG69" s="14" t="str">
        <f t="shared" ca="1" si="414"/>
        <v/>
      </c>
      <c r="EM69" s="14" t="b">
        <f t="shared" ca="1" si="415"/>
        <v>1</v>
      </c>
      <c r="EN69" s="14">
        <f t="shared" ca="1" si="416"/>
        <v>56</v>
      </c>
      <c r="EO69" s="14" t="str">
        <f t="shared" ca="1" si="417"/>
        <v>q_28a</v>
      </c>
      <c r="EP69" s="14" t="str">
        <f t="shared" ca="1" si="418"/>
        <v xml:space="preserve">Hyperreflexia (UMN) (q_28a): Values must be limited to predefinied list. </v>
      </c>
      <c r="EQ69" s="14" t="str">
        <f t="shared" ca="1" si="419"/>
        <v/>
      </c>
    </row>
    <row r="70" spans="2:147" s="14" customFormat="1">
      <c r="B70" s="14" t="str">
        <f t="shared" ca="1" si="346"/>
        <v/>
      </c>
      <c r="C70" s="14">
        <f t="shared" ca="1" si="347"/>
        <v>57</v>
      </c>
      <c r="D70" s="14">
        <f t="shared" si="348"/>
        <v>68</v>
      </c>
      <c r="E70" s="14" t="str">
        <f t="shared" ca="1" si="349"/>
        <v>D</v>
      </c>
      <c r="F70" s="14" t="str">
        <f t="shared" ca="1" si="350"/>
        <v>q_28b</v>
      </c>
      <c r="G70" s="14" t="str">
        <f t="shared" ca="1" si="351"/>
        <v>Finger flexion/Babinski's sign (UMN)</v>
      </c>
      <c r="H70" s="14" t="b">
        <f t="shared" ca="1" si="352"/>
        <v>1</v>
      </c>
      <c r="I70" s="14" t="str">
        <f ca="1">IF($H70,ADDRESS(3,(D70+1)*2-1,4,,"["&amp;wew!$G$7&amp;"]"&amp;_sheetname_labels)&amp;":"&amp;ADDRESS(2+ster!$B$20,(D70+1)*2-1,4),"")</f>
        <v>[DBTemplate.xlsm]labels!EG3:EG61</v>
      </c>
      <c r="J70" s="14">
        <f t="array" aca="1" ref="J70" ca="1">IF(H70,MAX(0,MAX(IF(INDIRECT(I70)&lt;&gt;"",ROW(INDIRECT(I70)),""))-2),"")</f>
        <v>2</v>
      </c>
      <c r="K70" s="14" t="str">
        <f ca="1">IF($H70,IF($J70&gt;0,ADDRESS(3,(D70+1)*2-1,4,,"["&amp;wew!$G$7&amp;"]"&amp;_sheetname_labels)&amp;":"&amp;ADDRESS(2+J70,(D70+1)*2-1,4),""),"")</f>
        <v>[DBTemplate.xlsm]labels!EG3:EG4</v>
      </c>
      <c r="L70" s="14" t="str">
        <f ca="1">IF($H70,IF($J70&gt;0,ADDRESS(3,(D70+1)*2,4,,"["&amp;wew!$G$7&amp;"]"&amp;_sheetname_labels)&amp;":"&amp;ADDRESS(2+J70,(D70+1)*2,4),""),"")</f>
        <v>[DBTemplate.xlsm]labels!EH3:EH4</v>
      </c>
      <c r="M70" s="14">
        <f t="shared" ca="1" si="353"/>
        <v>0</v>
      </c>
      <c r="N70" s="14">
        <f t="shared" ca="1" si="354"/>
        <v>2</v>
      </c>
      <c r="O70" s="14" t="str">
        <f t="shared" ca="1" si="355"/>
        <v>q_28b</v>
      </c>
      <c r="P70" s="14" t="str">
        <f t="shared" ca="1" si="356"/>
        <v>Finger flexion/Babinski's sign (UMN)</v>
      </c>
      <c r="Q70" s="14" t="str">
        <f ca="1">IF($BP70,ADDRESS(3,D70+1,4,,"["&amp;wew!$G$7&amp;"]"&amp;_sheetname_dataframe)&amp;":"&amp;ADDRESS(2+ster!$C$14,D70+1,4),"")</f>
        <v>[DBTemplate.xlsm]data_frame!BQ3:BQ3</v>
      </c>
      <c r="R70" s="14" t="str">
        <f>IF($BP70,IF(MID(_xll.FORMULATEXT(INDEX(INDIRECT(Q70),1)),1,1)="=", _xll.FORMULATEXT(INDEX(INDIRECT(Q70),1),2,TRUE),""),"")</f>
        <v/>
      </c>
      <c r="S70" s="14">
        <f t="array" aca="1" ref="S70" ca="1">IF(H70,SUM(IF((IFERROR(INDIRECT(Q70)&lt;&gt;"",FALSE))*(INDIRECT(ster!$D$14)&lt;&gt;""),1,0)),"")</f>
        <v>1</v>
      </c>
      <c r="T70" s="14">
        <f t="array" aca="1" ref="T70" ca="1">IF(H70,IF(M70&gt;0,SUM(IFERROR(1*(MATCH(INDIRECT(Q70),INDIRECT(K70),0)&gt;0),0)*(INDIRECT(ster!$D$14)&lt;&gt;"")*NOT(ISNUMBER(INDIRECT(Q70)))),0),"")</f>
        <v>0</v>
      </c>
      <c r="U70" s="14">
        <f t="array" aca="1" ref="U70" ca="1">IF(H70,SUM((IFERROR(INDIRECT(Q70)="",FALSE))*(INDIRECT(ster!$D$14)&lt;&gt;"")),"")</f>
        <v>0</v>
      </c>
      <c r="V70" s="14">
        <f t="array" aca="1" ref="V70" ca="1">IF(H70,SUM((IFERROR(INDIRECT(Q70)="#ąś",TRUE))*(INDIRECT(ster!$D$14)&lt;&gt;"")),"")</f>
        <v>0</v>
      </c>
      <c r="W70" s="14">
        <f t="array" aca="1" ref="W70" ca="1">IF(H70,SUM(ISNUMBER(INDIRECT(Q70))*(INDIRECT(ster!$D$14)&lt;&gt;"")),"")</f>
        <v>1</v>
      </c>
      <c r="X70" s="14">
        <f t="array" aca="1" ref="X70" ca="1">IF(AND(H70,W70&gt;0),IF(wew!$B$3,MIN(IF((INDIRECT(ster!$D$14)&lt;&gt;"")*IFERROR(INDIRECT($Q70)&lt;&gt;"",FALSE),IFERROR(INDIRECT($Q70),"X"),"X")),"&lt;włącz podświetlanie wartości&gt;"),"—")</f>
        <v>1</v>
      </c>
      <c r="Y70" s="14">
        <f t="array" aca="1" ref="Y70" ca="1">IF(AND(H70,W70&gt;0),IF(wew!$B$3,MAX(IF((INDIRECT(ster!$D$14)&lt;&gt;"")*IFERROR(INDIRECT($Q70)&lt;&gt;"",FALSE),IFERROR(INDIRECT($Q70),"X"),"X")),"&lt;włącz podświetlanie wartości&gt;"),"—")</f>
        <v>1</v>
      </c>
      <c r="Z70" s="14">
        <f t="shared" ca="1" si="357"/>
        <v>0</v>
      </c>
      <c r="AA70" s="12">
        <f t="shared" ca="1" si="358"/>
        <v>1</v>
      </c>
      <c r="AB70" s="17">
        <f t="array" aca="1" ref="AB70" ca="1">IF(H70,IF(W70&gt;0,SUM((INDIRECT(ster!$D$14)&lt;&gt;"")*IFERROR((INDIRECT(Q70)&lt;&gt;"")*(INDIRECT(Q70)=INT(INDIRECT(Q70))),0)),0),"")</f>
        <v>1</v>
      </c>
      <c r="AC70" s="17">
        <f t="array" aca="1" ref="AC70" ca="1">IF(H70,W70-AB70,"")</f>
        <v>0</v>
      </c>
      <c r="AD70" s="17">
        <f t="shared" ca="1" si="359"/>
        <v>1</v>
      </c>
      <c r="AE70" s="17" t="b">
        <f t="shared" ca="1" si="360"/>
        <v>0</v>
      </c>
      <c r="AF70" s="17" t="str">
        <f ca="1">IF(AE70,IF($H70,ADDRESS(3,D70+2,4,,"["&amp;wew!$G$7&amp;"]"&amp;_sheetname_dataframe)&amp;":"&amp;ADDRESS(2+ster!$C$14,D70+2,4),""),"")</f>
        <v/>
      </c>
      <c r="AG70" s="17" t="str">
        <f t="shared" ca="1" si="361"/>
        <v/>
      </c>
      <c r="AH70" s="17" t="b">
        <f t="shared" ca="1" si="362"/>
        <v>0</v>
      </c>
      <c r="AI70" s="17" t="str">
        <f ca="1">IF(AH70,IF($H70,ADDRESS(3,D70+3,4,,"["&amp;wew!$G$7&amp;"]"&amp;_sheetname_dataframe)&amp;":"&amp;ADDRESS(2+ster!$C$14,D70+3,4),""),"")</f>
        <v/>
      </c>
      <c r="AJ70" s="17" t="str">
        <f t="shared" ca="1" si="363"/>
        <v/>
      </c>
      <c r="AK70" s="17" t="b">
        <f t="shared" ca="1" si="364"/>
        <v>0</v>
      </c>
      <c r="AL70" s="17" t="b">
        <f t="shared" ca="1" si="365"/>
        <v>0</v>
      </c>
      <c r="AM70" s="17" t="b">
        <f t="shared" ca="1" si="366"/>
        <v>0</v>
      </c>
      <c r="AN70" s="17">
        <f t="shared" ca="1" si="367"/>
        <v>0</v>
      </c>
      <c r="AO70" s="24" t="str">
        <f t="shared" ca="1" si="368"/>
        <v/>
      </c>
      <c r="AP70" s="24" t="str">
        <f t="shared" ca="1" si="369"/>
        <v/>
      </c>
      <c r="AQ70" s="17" t="b">
        <f t="shared" ca="1" si="370"/>
        <v>0</v>
      </c>
      <c r="AR70" s="17" t="b">
        <f t="shared" ca="1" si="371"/>
        <v>1</v>
      </c>
      <c r="AS70" s="17" t="b">
        <f t="shared" ca="1" si="372"/>
        <v>0</v>
      </c>
      <c r="AT70" s="17" t="b">
        <f t="shared" ca="1" si="373"/>
        <v>0</v>
      </c>
      <c r="AU70" s="17" t="b">
        <f t="shared" ca="1" si="374"/>
        <v>1</v>
      </c>
      <c r="AV70" s="17" t="b">
        <f t="shared" ca="1" si="375"/>
        <v>0</v>
      </c>
      <c r="AW70" s="17" t="b">
        <f t="shared" ca="1" si="376"/>
        <v>1</v>
      </c>
      <c r="AX70" s="14" t="b">
        <f t="array" aca="1" ref="AX70" ca="1">IF(H70,N70&gt;0,"")</f>
        <v>1</v>
      </c>
      <c r="AY70" s="17" t="str">
        <f t="shared" ca="1" si="377"/>
        <v>C3:C4</v>
      </c>
      <c r="AZ70" s="17" t="b">
        <f t="array" aca="1" ref="AZ70" ca="1">IF(AY70&lt;&gt;"",SUM(1*ISERROR(MATCH(INDIRECT(AY70),INDIRECT(K70),0)))=0,"")</f>
        <v>1</v>
      </c>
      <c r="BA70" s="17" t="b">
        <f t="shared" ca="1" si="378"/>
        <v>1</v>
      </c>
      <c r="BB70" s="17" t="b">
        <v>0</v>
      </c>
      <c r="BC70" s="17" t="b">
        <f t="shared" ca="1" si="379"/>
        <v>1</v>
      </c>
      <c r="BD70" s="17" t="b">
        <f t="shared" ca="1" si="380"/>
        <v>0</v>
      </c>
      <c r="BE70" s="17" t="b">
        <f t="shared" ca="1" si="381"/>
        <v>0</v>
      </c>
      <c r="BF70" s="17" t="b">
        <f t="shared" ca="1" si="382"/>
        <v>0</v>
      </c>
      <c r="BG70" s="17" t="b">
        <f t="shared" ca="1" si="383"/>
        <v>0</v>
      </c>
      <c r="BH70" s="17" t="b">
        <f t="shared" ca="1" si="384"/>
        <v>1</v>
      </c>
      <c r="BI70" s="17">
        <f t="shared" ca="1" si="385"/>
        <v>2</v>
      </c>
      <c r="BJ70" s="17" t="b">
        <f t="shared" ca="1" si="386"/>
        <v>0</v>
      </c>
      <c r="BK70" s="17" t="str">
        <f t="shared" ca="1" si="387"/>
        <v/>
      </c>
      <c r="BL70" s="17" t="str">
        <f t="shared" ca="1" si="388"/>
        <v/>
      </c>
      <c r="BM70" s="17" t="str">
        <f t="shared" ca="1" si="389"/>
        <v>F</v>
      </c>
      <c r="BN70" s="17" t="str">
        <f t="shared" ca="1" si="390"/>
        <v>F</v>
      </c>
      <c r="BO70" s="17" t="str">
        <f t="shared" ca="1" si="391"/>
        <v>D</v>
      </c>
      <c r="BP70" s="14" t="b">
        <f t="shared" ca="1" si="392"/>
        <v>1</v>
      </c>
      <c r="BQ70" s="35">
        <v>1</v>
      </c>
      <c r="BX70" s="16"/>
      <c r="BY70" s="16"/>
      <c r="BZ70" s="16"/>
      <c r="CA70" s="16"/>
      <c r="CB70" s="16"/>
      <c r="CC70" s="16"/>
      <c r="CD70" s="16"/>
      <c r="CE70" s="16"/>
      <c r="CF70" s="16"/>
      <c r="CN70" s="14">
        <f ca="1">IF(H70,IFERROR(IsVariableNameLegal(O70),0),0)</f>
        <v>0</v>
      </c>
      <c r="CO70" s="14" t="str">
        <f t="array" aca="1" ref="CO70" ca="1">IF(H70,IF(COUNTIF(INDIRECT(wew!$C$13),O70)&gt;1,TRIM(SUBSTITUTE(_xll.MCONCAT(IF((INDIRECT(wew!$C$13)=O70)*(COLUMN(INDIRECT(wew!$C$13))&lt;&gt;D70+1),-1+COLUMN(INDIRECT(wew!$C$13)),"")," "),"  "," ")),""),"")</f>
        <v/>
      </c>
      <c r="CP70" s="14" t="str">
        <f t="array" aca="1" ref="CP70" ca="1">IF(P70&lt;&gt;"",IF(LEN(P70)&gt;150,1,""),"")</f>
        <v/>
      </c>
      <c r="CQ70" s="14" t="str">
        <f t="array" aca="1" ref="CQ70" ca="1">IF(AND(H70,NOT(ster!$J$3)),IF(COUNTIF(INDIRECT(wew!$C$15),P70)&gt;1,TRIM(SUBSTITUTE(_xll.MCONCAT(IF((INDIRECT(wew!$C$15)=P70)*(COLUMN(INDIRECT(wew!$C$15))&lt;&gt;D70+1),-1+COLUMN(INDIRECT(wew!$C$15)),"")," "),"  "," ")),""),"")</f>
        <v/>
      </c>
      <c r="CR70" s="14" t="str">
        <f t="array" aca="1" ref="CR70" ca="1">IF(H70,IF(AND(W70&gt;0,AO70&lt;&gt;""),TRIM(SUBSTITUTE(_xll.MCONCAT(IFERROR(IF(ISNUMBER(INDIRECT(Q70)),IF((INDIRECT(ster!$D$14)&lt;&gt;"")*(INDIRECT(Q70)&lt;AO70),INDIRECT(ster!$D$14) &amp; ": " &amp;  SUBSTITUTE(IF( AV70,IFERROR(TEXT(INDIRECT(Q70),"rrrr-mm-dd") &amp;" (" &amp; INDIRECT(Q70) &amp;")",INDIRECT(Q70)),INDIRECT(Q70))," "," "),""),""),"")," "),"  "," ")),""),"")</f>
        <v/>
      </c>
      <c r="CS70" s="14" t="str">
        <f t="array" aca="1" ref="CS70" ca="1">IF(H70,IF(AND(W70&gt;0,AP70&lt;&gt;""),TRIM(SUBSTITUTE(_xll.MCONCAT(IFERROR(IF(ISNUMBER(INDIRECT(Q70)),IF((INDIRECT(ster!$D$14)&lt;&gt;"")*(INDIRECT(Q70)&gt;AP70),INDIRECT(ster!$D$14) &amp; ": " &amp;  SUBSTITUTE(IF( AV70,IFERROR(TEXT(INDIRECT(Q70),"rrrr-mm-dd")&amp;" (" &amp; INDIRECT(Q70) &amp;")",INDIRECT(Q70)),INDIRECT(Q70))," "," "),""),""),"")," "),"  "," ")),""),"")</f>
        <v/>
      </c>
      <c r="CT70" s="14" t="str">
        <f t="array" aca="1" ref="CT70" ca="1">IF(H70,IF(AND(N70&gt;0,AR70),TRIM(SUBSTITUTE(_xll.MCONCAT(IFERROR(IF(ISNUMBER(INDIRECT(Q70)),IF((INDIRECT(ster!$D$14)&lt;&gt;"")*(IFERROR(0*(MATCH(INDIRECT(Q70),INDIRECT(K70),0)&gt;0),1)),INDIRECT(ster!$D$14) &amp; ": " &amp;  SUBSTITUTE(IF( AV70,IFERROR(TEXT(INDIRECT(Q70),"rrrr-mm-dd")&amp;" (" &amp; INDIRECT(Q70) &amp;")",INDIRECT(Q70)),INDIRECT(Q70))," "," "),""),""),"")," "),"  "," ")),""),"")</f>
        <v/>
      </c>
      <c r="CU70" s="14" t="str">
        <f t="array" aca="1" ref="CU70" ca="1">IF(H70,IF(AND(V70&gt;0),TRIM(SUBSTITUTE(_xll.MCONCAT(IF((INDIRECT(ster!$D$14)&lt;&gt;"")*(IFERROR(0*(INDIRECT(Q70)&lt;&gt;""),1)),INDIRECT(ster!$D$14),"")," "),"  "," ")),""),"")</f>
        <v/>
      </c>
      <c r="CV70" s="14" t="str">
        <f t="array" aca="1" ref="CV70" ca="1">IF(H70,IF(AS70,
TRIM(SUBSTITUTE(_xll.MCONCAT(IF(
   (INDIRECT(ster!$D$14)&lt;&gt;"")*
   ((INDIRECT(Q70)="")+
      NOT(ISNUMBER(INDIRECT(Q70)))*
      NOT(ISERROR(MATCH(INDIRECT(Q70),INDIRECT(K70),0)))
    ),
      INDIRECT(ster!$D$14),
   "")," "),"  "," ")),
""),"")</f>
        <v/>
      </c>
      <c r="CW70" s="14" t="str">
        <f t="array" aca="1" ref="CW70" ca="1">IF(H70,IF(AND(AQ70),TRIM(SUBSTITUTE(_xll.MCONCAT(IFERROR(IF(ISNUMBER(INDIRECT(Q70)),IF((INDIRECT(ster!$D$14)&lt;&gt;"")*(INDIRECT(Q70)&lt;&gt;INT(INDIRECT(Q70))),INDIRECT(ster!$D$14) &amp; ": " &amp; INDIRECT(Q70),""),""),"")," "),"  "," ")),""),"")</f>
        <v/>
      </c>
      <c r="CX70" s="14" t="str">
        <f t="array" aca="1" ref="CX70" ca="1">IF(H70,IF(OR(AU70,AV70),TRIM(SUBSTITUTE(_xll.MCONCAT(IF((INDIRECT(ster!$D$14)&lt;&gt;"")*NOT(ISNUMBER(INDIRECT(Q70))),IF(ISERROR(MATCH(INDIRECT(Q70),INDIRECT(K70),0)),IFERROR(IF(INDIRECT(Q70)&lt;&gt;"",INDIRECT(ster!$D$14) &amp; ": " &amp; SUBSTITUTE(INDIRECT(Q70)," "," "),""),""),""),"")," "),"  "," ")),""),"")</f>
        <v/>
      </c>
      <c r="CY70" s="14" t="str">
        <f t="array" aca="1" ref="CY70" ca="1">IF(H70,IF(AE70,TRIM(SUBSTITUTE(_xll.MCONCAT(IF((INDIRECT(ster!$D$14)&lt;&gt;"")*IFERROR(NOT(INDIRECT(AF70)),FALSE),IF(ISERROR(MATCH(INDIRECT(Q70),INDIRECT(K70),0)),IFERROR(IF(INDIRECT(Q70)&lt;&gt;"",INDIRECT(ster!$D$14)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CZ70" s="14" t="str">
        <f t="array" aca="1" ref="CZ70" ca="1">IF(H70,IF(AH70,TRIM(SUBSTITUTE(_xll.MCONCAT(IF((INDIRECT(ster!$D$14)&lt;&gt;"")*IFERROR(NOT(INDIRECT(AI70)),FALSE),IF(ISERROR(MATCH(INDIRECT(Q70),INDIRECT(K70),0)),IFERROR(IF(INDIRECT(Q70)&lt;&gt;"",INDIRECT(ster!$D$14)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DC70" s="14" t="str">
        <f ca="1">SUBSTITUTE(SUBSTITUTE(SUBSTITUTE(SUBSTITUTE(_xll.MCONCAT(DG70:DS70,"■"),"■■","■"),"■■","■"),"■■","■"),"■■","■")</f>
        <v>■</v>
      </c>
      <c r="DD70" s="14" t="str">
        <f t="shared" ca="1" si="393"/>
        <v/>
      </c>
      <c r="DE70" s="14" t="str">
        <f t="shared" ca="1" si="394"/>
        <v/>
      </c>
      <c r="DF70" s="14" t="str">
        <f t="shared" ca="1" si="395"/>
        <v/>
      </c>
      <c r="DG70" s="14" t="str">
        <f t="shared" ca="1" si="396"/>
        <v/>
      </c>
      <c r="DH70" s="14" t="str">
        <f t="shared" ca="1" si="397"/>
        <v/>
      </c>
      <c r="DI70" s="14" t="str">
        <f t="shared" ca="1" si="398"/>
        <v/>
      </c>
      <c r="DJ70" s="14" t="str">
        <f t="shared" ca="1" si="399"/>
        <v/>
      </c>
      <c r="DK70" s="14" t="str">
        <f t="shared" ca="1" si="400"/>
        <v/>
      </c>
      <c r="DL70" s="14" t="str">
        <f t="shared" ca="1" si="420"/>
        <v/>
      </c>
      <c r="DM70" s="14" t="str">
        <f t="shared" ca="1" si="401"/>
        <v/>
      </c>
      <c r="DN70" s="14" t="str">
        <f t="array" aca="1" ref="DN70" ca="1">IF(CU70&lt;&gt;"","There are errors in the entered values in the following cases: " &amp;SUBSTITUTE(CU70," ",", "),"")</f>
        <v/>
      </c>
      <c r="DO70" s="14" t="str">
        <f t="shared" ca="1" si="402"/>
        <v/>
      </c>
      <c r="DP70" s="14" t="str">
        <f t="shared" ca="1" si="403"/>
        <v/>
      </c>
      <c r="DQ70" s="14" t="str">
        <f t="shared" ca="1" si="404"/>
        <v/>
      </c>
      <c r="DR70" s="14" t="str">
        <f t="shared" ca="1" si="405"/>
        <v/>
      </c>
      <c r="DS70" s="14" t="str">
        <f t="shared" ca="1" si="406"/>
        <v/>
      </c>
      <c r="DZ70" s="14" t="b">
        <f t="shared" ca="1" si="407"/>
        <v>0</v>
      </c>
      <c r="EA70" s="14" t="str">
        <f t="shared" ca="1" si="408"/>
        <v>Finger flexion/Babinski's sign (UMN) (q_28b)</v>
      </c>
      <c r="EB70" s="14" t="str">
        <f t="shared" ca="1" si="409"/>
        <v xml:space="preserve">Values must be limited to predefinied list. </v>
      </c>
      <c r="EC70" s="14" t="str">
        <f t="shared" ca="1" si="410"/>
        <v xml:space="preserve">Finger flexion/Babinski's sign (UMN) (q_28b): Values must be limited to predefinied list. </v>
      </c>
      <c r="ED70" s="14" t="str">
        <f t="shared" ca="1" si="411"/>
        <v/>
      </c>
      <c r="EE70" s="14" t="str">
        <f t="shared" ca="1" si="412"/>
        <v>Values must be limited to predefinied list</v>
      </c>
      <c r="EF70" s="14" t="str">
        <f t="shared" ca="1" si="413"/>
        <v/>
      </c>
      <c r="EG70" s="14" t="str">
        <f t="shared" ca="1" si="414"/>
        <v/>
      </c>
      <c r="EM70" s="14" t="b">
        <f t="shared" ca="1" si="415"/>
        <v>1</v>
      </c>
      <c r="EN70" s="14">
        <f t="shared" ca="1" si="416"/>
        <v>57</v>
      </c>
      <c r="EO70" s="14" t="str">
        <f t="shared" ca="1" si="417"/>
        <v>q_28b</v>
      </c>
      <c r="EP70" s="14" t="str">
        <f t="shared" ca="1" si="418"/>
        <v xml:space="preserve">Finger flexion/Babinski's sign (UMN) (q_28b): Values must be limited to predefinied list. </v>
      </c>
      <c r="EQ70" s="14" t="str">
        <f t="shared" ca="1" si="419"/>
        <v/>
      </c>
    </row>
    <row r="71" spans="2:147" s="14" customFormat="1">
      <c r="B71" s="14" t="str">
        <f t="shared" ca="1" si="346"/>
        <v/>
      </c>
      <c r="C71" s="14">
        <f t="shared" ca="1" si="347"/>
        <v>58</v>
      </c>
      <c r="D71" s="14">
        <f t="shared" si="348"/>
        <v>69</v>
      </c>
      <c r="E71" s="14" t="str">
        <f t="shared" ca="1" si="349"/>
        <v>D</v>
      </c>
      <c r="F71" s="14" t="str">
        <f t="shared" ca="1" si="350"/>
        <v>q_28c</v>
      </c>
      <c r="G71" s="14" t="str">
        <f t="shared" ca="1" si="351"/>
        <v>Spasticity  (UMN)</v>
      </c>
      <c r="H71" s="14" t="b">
        <f t="shared" ca="1" si="352"/>
        <v>1</v>
      </c>
      <c r="I71" s="14" t="str">
        <f ca="1">IF($H71,ADDRESS(3,(D71+1)*2-1,4,,"["&amp;wew!$G$7&amp;"]"&amp;_sheetname_labels)&amp;":"&amp;ADDRESS(2+ster!$B$20,(D71+1)*2-1,4),"")</f>
        <v>[DBTemplate.xlsm]labels!EI3:EI61</v>
      </c>
      <c r="J71" s="14">
        <f t="array" aca="1" ref="J71" ca="1">IF(H71,MAX(0,MAX(IF(INDIRECT(I71)&lt;&gt;"",ROW(INDIRECT(I71)),""))-2),"")</f>
        <v>2</v>
      </c>
      <c r="K71" s="14" t="str">
        <f ca="1">IF($H71,IF($J71&gt;0,ADDRESS(3,(D71+1)*2-1,4,,"["&amp;wew!$G$7&amp;"]"&amp;_sheetname_labels)&amp;":"&amp;ADDRESS(2+J71,(D71+1)*2-1,4),""),"")</f>
        <v>[DBTemplate.xlsm]labels!EI3:EI4</v>
      </c>
      <c r="L71" s="14" t="str">
        <f ca="1">IF($H71,IF($J71&gt;0,ADDRESS(3,(D71+1)*2,4,,"["&amp;wew!$G$7&amp;"]"&amp;_sheetname_labels)&amp;":"&amp;ADDRESS(2+J71,(D71+1)*2,4),""),"")</f>
        <v>[DBTemplate.xlsm]labels!EJ3:EJ4</v>
      </c>
      <c r="M71" s="14">
        <f t="shared" ca="1" si="353"/>
        <v>0</v>
      </c>
      <c r="N71" s="14">
        <f t="shared" ca="1" si="354"/>
        <v>2</v>
      </c>
      <c r="O71" s="14" t="str">
        <f t="shared" ca="1" si="355"/>
        <v>q_28c</v>
      </c>
      <c r="P71" s="14" t="str">
        <f t="shared" ca="1" si="356"/>
        <v>Spasticity  (UMN)</v>
      </c>
      <c r="Q71" s="14" t="str">
        <f ca="1">IF($BP71,ADDRESS(3,D71+1,4,,"["&amp;wew!$G$7&amp;"]"&amp;_sheetname_dataframe)&amp;":"&amp;ADDRESS(2+ster!$C$14,D71+1,4),"")</f>
        <v>[DBTemplate.xlsm]data_frame!BR3:BR3</v>
      </c>
      <c r="R71" s="14" t="str">
        <f>IF($BP71,IF(MID(_xll.FORMULATEXT(INDEX(INDIRECT(Q71),1)),1,1)="=", _xll.FORMULATEXT(INDEX(INDIRECT(Q71),1),2,TRUE),""),"")</f>
        <v/>
      </c>
      <c r="S71" s="14">
        <f t="array" aca="1" ref="S71" ca="1">IF(H71,SUM(IF((IFERROR(INDIRECT(Q71)&lt;&gt;"",FALSE))*(INDIRECT(ster!$D$14)&lt;&gt;""),1,0)),"")</f>
        <v>1</v>
      </c>
      <c r="T71" s="14">
        <f t="array" aca="1" ref="T71" ca="1">IF(H71,IF(M71&gt;0,SUM(IFERROR(1*(MATCH(INDIRECT(Q71),INDIRECT(K71),0)&gt;0),0)*(INDIRECT(ster!$D$14)&lt;&gt;"")*NOT(ISNUMBER(INDIRECT(Q71)))),0),"")</f>
        <v>0</v>
      </c>
      <c r="U71" s="14">
        <f t="array" aca="1" ref="U71" ca="1">IF(H71,SUM((IFERROR(INDIRECT(Q71)="",FALSE))*(INDIRECT(ster!$D$14)&lt;&gt;"")),"")</f>
        <v>0</v>
      </c>
      <c r="V71" s="14">
        <f t="array" aca="1" ref="V71" ca="1">IF(H71,SUM((IFERROR(INDIRECT(Q71)="#ąś",TRUE))*(INDIRECT(ster!$D$14)&lt;&gt;"")),"")</f>
        <v>0</v>
      </c>
      <c r="W71" s="14">
        <f t="array" aca="1" ref="W71" ca="1">IF(H71,SUM(ISNUMBER(INDIRECT(Q71))*(INDIRECT(ster!$D$14)&lt;&gt;"")),"")</f>
        <v>1</v>
      </c>
      <c r="X71" s="14">
        <f t="array" aca="1" ref="X71" ca="1">IF(AND(H71,W71&gt;0),IF(wew!$B$3,MIN(IF((INDIRECT(ster!$D$14)&lt;&gt;"")*IFERROR(INDIRECT($Q71)&lt;&gt;"",FALSE),IFERROR(INDIRECT($Q71),"X"),"X")),"&lt;włącz podświetlanie wartości&gt;"),"—")</f>
        <v>2</v>
      </c>
      <c r="Y71" s="14">
        <f t="array" aca="1" ref="Y71" ca="1">IF(AND(H71,W71&gt;0),IF(wew!$B$3,MAX(IF((INDIRECT(ster!$D$14)&lt;&gt;"")*IFERROR(INDIRECT($Q71)&lt;&gt;"",FALSE),IFERROR(INDIRECT($Q71),"X"),"X")),"&lt;włącz podświetlanie wartości&gt;"),"—")</f>
        <v>2</v>
      </c>
      <c r="Z71" s="14">
        <f t="shared" ca="1" si="357"/>
        <v>0</v>
      </c>
      <c r="AA71" s="12">
        <f t="shared" ca="1" si="358"/>
        <v>1</v>
      </c>
      <c r="AB71" s="17">
        <f t="array" aca="1" ref="AB71" ca="1">IF(H71,IF(W71&gt;0,SUM((INDIRECT(ster!$D$14)&lt;&gt;"")*IFERROR((INDIRECT(Q71)&lt;&gt;"")*(INDIRECT(Q71)=INT(INDIRECT(Q71))),0)),0),"")</f>
        <v>1</v>
      </c>
      <c r="AC71" s="17">
        <f t="array" aca="1" ref="AC71" ca="1">IF(H71,W71-AB71,"")</f>
        <v>0</v>
      </c>
      <c r="AD71" s="17">
        <f t="shared" ca="1" si="359"/>
        <v>1</v>
      </c>
      <c r="AE71" s="17" t="b">
        <f t="shared" ca="1" si="360"/>
        <v>0</v>
      </c>
      <c r="AF71" s="17" t="str">
        <f ca="1">IF(AE71,IF($H71,ADDRESS(3,D71+2,4,,"["&amp;wew!$G$7&amp;"]"&amp;_sheetname_dataframe)&amp;":"&amp;ADDRESS(2+ster!$C$14,D71+2,4),""),"")</f>
        <v/>
      </c>
      <c r="AG71" s="17" t="str">
        <f t="shared" ca="1" si="361"/>
        <v/>
      </c>
      <c r="AH71" s="17" t="b">
        <f t="shared" ca="1" si="362"/>
        <v>0</v>
      </c>
      <c r="AI71" s="17" t="str">
        <f ca="1">IF(AH71,IF($H71,ADDRESS(3,D71+3,4,,"["&amp;wew!$G$7&amp;"]"&amp;_sheetname_dataframe)&amp;":"&amp;ADDRESS(2+ster!$C$14,D71+3,4),""),"")</f>
        <v/>
      </c>
      <c r="AJ71" s="17" t="str">
        <f t="shared" ca="1" si="363"/>
        <v/>
      </c>
      <c r="AK71" s="17" t="b">
        <f t="shared" ca="1" si="364"/>
        <v>0</v>
      </c>
      <c r="AL71" s="17" t="b">
        <f t="shared" ca="1" si="365"/>
        <v>0</v>
      </c>
      <c r="AM71" s="17" t="b">
        <f t="shared" ca="1" si="366"/>
        <v>0</v>
      </c>
      <c r="AN71" s="17">
        <f t="shared" ca="1" si="367"/>
        <v>0</v>
      </c>
      <c r="AO71" s="24" t="str">
        <f t="shared" ca="1" si="368"/>
        <v/>
      </c>
      <c r="AP71" s="24" t="str">
        <f t="shared" ca="1" si="369"/>
        <v/>
      </c>
      <c r="AQ71" s="17" t="b">
        <f t="shared" ca="1" si="370"/>
        <v>0</v>
      </c>
      <c r="AR71" s="17" t="b">
        <f t="shared" ca="1" si="371"/>
        <v>1</v>
      </c>
      <c r="AS71" s="17" t="b">
        <f t="shared" ca="1" si="372"/>
        <v>0</v>
      </c>
      <c r="AT71" s="17" t="b">
        <f t="shared" ca="1" si="373"/>
        <v>0</v>
      </c>
      <c r="AU71" s="17" t="b">
        <f t="shared" ca="1" si="374"/>
        <v>1</v>
      </c>
      <c r="AV71" s="17" t="b">
        <f t="shared" ca="1" si="375"/>
        <v>0</v>
      </c>
      <c r="AW71" s="17" t="b">
        <f t="shared" ca="1" si="376"/>
        <v>1</v>
      </c>
      <c r="AX71" s="14" t="b">
        <f t="array" aca="1" ref="AX71" ca="1">IF(H71,N71&gt;0,"")</f>
        <v>1</v>
      </c>
      <c r="AY71" s="17" t="str">
        <f t="shared" ca="1" si="377"/>
        <v>C3:C4</v>
      </c>
      <c r="AZ71" s="17" t="b">
        <f t="array" aca="1" ref="AZ71" ca="1">IF(AY71&lt;&gt;"",SUM(1*ISERROR(MATCH(INDIRECT(AY71),INDIRECT(K71),0)))=0,"")</f>
        <v>1</v>
      </c>
      <c r="BA71" s="17" t="b">
        <f t="shared" ca="1" si="378"/>
        <v>1</v>
      </c>
      <c r="BB71" s="17" t="b">
        <v>0</v>
      </c>
      <c r="BC71" s="17" t="b">
        <f t="shared" ca="1" si="379"/>
        <v>1</v>
      </c>
      <c r="BD71" s="17" t="b">
        <f t="shared" ca="1" si="380"/>
        <v>0</v>
      </c>
      <c r="BE71" s="17" t="b">
        <f t="shared" ca="1" si="381"/>
        <v>0</v>
      </c>
      <c r="BF71" s="17" t="b">
        <f t="shared" ca="1" si="382"/>
        <v>0</v>
      </c>
      <c r="BG71" s="17" t="b">
        <f t="shared" ca="1" si="383"/>
        <v>0</v>
      </c>
      <c r="BH71" s="17" t="b">
        <f t="shared" ca="1" si="384"/>
        <v>1</v>
      </c>
      <c r="BI71" s="17">
        <f t="shared" ca="1" si="385"/>
        <v>2</v>
      </c>
      <c r="BJ71" s="17" t="b">
        <f t="shared" ca="1" si="386"/>
        <v>0</v>
      </c>
      <c r="BK71" s="17" t="str">
        <f t="shared" ca="1" si="387"/>
        <v/>
      </c>
      <c r="BL71" s="17" t="str">
        <f t="shared" ca="1" si="388"/>
        <v/>
      </c>
      <c r="BM71" s="17" t="str">
        <f t="shared" ca="1" si="389"/>
        <v>F</v>
      </c>
      <c r="BN71" s="17" t="str">
        <f t="shared" ca="1" si="390"/>
        <v>F</v>
      </c>
      <c r="BO71" s="17" t="str">
        <f t="shared" ca="1" si="391"/>
        <v>D</v>
      </c>
      <c r="BP71" s="14" t="b">
        <f t="shared" ca="1" si="392"/>
        <v>1</v>
      </c>
      <c r="BQ71" s="35">
        <v>1</v>
      </c>
      <c r="BX71" s="16"/>
      <c r="BY71" s="16"/>
      <c r="BZ71" s="16"/>
      <c r="CA71" s="16"/>
      <c r="CB71" s="16"/>
      <c r="CC71" s="16"/>
      <c r="CD71" s="16"/>
      <c r="CE71" s="16"/>
      <c r="CF71" s="16"/>
      <c r="CN71" s="14">
        <f ca="1">IF(H71,IFERROR(IsVariableNameLegal(O71),0),0)</f>
        <v>0</v>
      </c>
      <c r="CO71" s="14" t="str">
        <f t="array" aca="1" ref="CO71" ca="1">IF(H71,IF(COUNTIF(INDIRECT(wew!$C$13),O71)&gt;1,TRIM(SUBSTITUTE(_xll.MCONCAT(IF((INDIRECT(wew!$C$13)=O71)*(COLUMN(INDIRECT(wew!$C$13))&lt;&gt;D71+1),-1+COLUMN(INDIRECT(wew!$C$13)),"")," "),"  "," ")),""),"")</f>
        <v/>
      </c>
      <c r="CP71" s="14" t="str">
        <f t="array" aca="1" ref="CP71" ca="1">IF(P71&lt;&gt;"",IF(LEN(P71)&gt;150,1,""),"")</f>
        <v/>
      </c>
      <c r="CQ71" s="14" t="str">
        <f t="array" aca="1" ref="CQ71" ca="1">IF(AND(H71,NOT(ster!$J$3)),IF(COUNTIF(INDIRECT(wew!$C$15),P71)&gt;1,TRIM(SUBSTITUTE(_xll.MCONCAT(IF((INDIRECT(wew!$C$15)=P71)*(COLUMN(INDIRECT(wew!$C$15))&lt;&gt;D71+1),-1+COLUMN(INDIRECT(wew!$C$15)),"")," "),"  "," ")),""),"")</f>
        <v/>
      </c>
      <c r="CR71" s="14" t="str">
        <f t="array" aca="1" ref="CR71" ca="1">IF(H71,IF(AND(W71&gt;0,AO71&lt;&gt;""),TRIM(SUBSTITUTE(_xll.MCONCAT(IFERROR(IF(ISNUMBER(INDIRECT(Q71)),IF((INDIRECT(ster!$D$14)&lt;&gt;"")*(INDIRECT(Q71)&lt;AO71),INDIRECT(ster!$D$14) &amp; ": " &amp;  SUBSTITUTE(IF( AV71,IFERROR(TEXT(INDIRECT(Q71),"rrrr-mm-dd") &amp;" (" &amp; INDIRECT(Q71) &amp;")",INDIRECT(Q71)),INDIRECT(Q71))," "," "),""),""),"")," "),"  "," ")),""),"")</f>
        <v/>
      </c>
      <c r="CS71" s="14" t="str">
        <f t="array" aca="1" ref="CS71" ca="1">IF(H71,IF(AND(W71&gt;0,AP71&lt;&gt;""),TRIM(SUBSTITUTE(_xll.MCONCAT(IFERROR(IF(ISNUMBER(INDIRECT(Q71)),IF((INDIRECT(ster!$D$14)&lt;&gt;"")*(INDIRECT(Q71)&gt;AP71),INDIRECT(ster!$D$14) &amp; ": " &amp;  SUBSTITUTE(IF( AV71,IFERROR(TEXT(INDIRECT(Q71),"rrrr-mm-dd")&amp;" (" &amp; INDIRECT(Q71) &amp;")",INDIRECT(Q71)),INDIRECT(Q71))," "," "),""),""),"")," "),"  "," ")),""),"")</f>
        <v/>
      </c>
      <c r="CT71" s="14" t="str">
        <f t="array" aca="1" ref="CT71" ca="1">IF(H71,IF(AND(N71&gt;0,AR71),TRIM(SUBSTITUTE(_xll.MCONCAT(IFERROR(IF(ISNUMBER(INDIRECT(Q71)),IF((INDIRECT(ster!$D$14)&lt;&gt;"")*(IFERROR(0*(MATCH(INDIRECT(Q71),INDIRECT(K71),0)&gt;0),1)),INDIRECT(ster!$D$14) &amp; ": " &amp;  SUBSTITUTE(IF( AV71,IFERROR(TEXT(INDIRECT(Q71),"rrrr-mm-dd")&amp;" (" &amp; INDIRECT(Q71) &amp;")",INDIRECT(Q71)),INDIRECT(Q71))," "," "),""),""),"")," "),"  "," ")),""),"")</f>
        <v/>
      </c>
      <c r="CU71" s="14" t="str">
        <f t="array" aca="1" ref="CU71" ca="1">IF(H71,IF(AND(V71&gt;0),TRIM(SUBSTITUTE(_xll.MCONCAT(IF((INDIRECT(ster!$D$14)&lt;&gt;"")*(IFERROR(0*(INDIRECT(Q71)&lt;&gt;""),1)),INDIRECT(ster!$D$14),"")," "),"  "," ")),""),"")</f>
        <v/>
      </c>
      <c r="CV71" s="14" t="str">
        <f t="array" aca="1" ref="CV71" ca="1">IF(H71,IF(AS71,
TRIM(SUBSTITUTE(_xll.MCONCAT(IF(
   (INDIRECT(ster!$D$14)&lt;&gt;"")*
   ((INDIRECT(Q71)="")+
      NOT(ISNUMBER(INDIRECT(Q71)))*
      NOT(ISERROR(MATCH(INDIRECT(Q71),INDIRECT(K71),0)))
    ),
      INDIRECT(ster!$D$14),
   "")," "),"  "," ")),
""),"")</f>
        <v/>
      </c>
      <c r="CW71" s="14" t="str">
        <f t="array" aca="1" ref="CW71" ca="1">IF(H71,IF(AND(AQ71),TRIM(SUBSTITUTE(_xll.MCONCAT(IFERROR(IF(ISNUMBER(INDIRECT(Q71)),IF((INDIRECT(ster!$D$14)&lt;&gt;"")*(INDIRECT(Q71)&lt;&gt;INT(INDIRECT(Q71))),INDIRECT(ster!$D$14) &amp; ": " &amp; INDIRECT(Q71),""),""),"")," "),"  "," ")),""),"")</f>
        <v/>
      </c>
      <c r="CX71" s="14" t="str">
        <f t="array" aca="1" ref="CX71" ca="1">IF(H71,IF(OR(AU71,AV71),TRIM(SUBSTITUTE(_xll.MCONCAT(IF((INDIRECT(ster!$D$14)&lt;&gt;"")*NOT(ISNUMBER(INDIRECT(Q71))),IF(ISERROR(MATCH(INDIRECT(Q71),INDIRECT(K71),0)),IFERROR(IF(INDIRECT(Q71)&lt;&gt;"",INDIRECT(ster!$D$14) &amp; ": " &amp; SUBSTITUTE(INDIRECT(Q71)," "," "),""),""),""),"")," "),"  "," ")),""),"")</f>
        <v/>
      </c>
      <c r="CY71" s="14" t="str">
        <f t="array" aca="1" ref="CY71" ca="1">IF(H71,IF(AE71,TRIM(SUBSTITUTE(_xll.MCONCAT(IF((INDIRECT(ster!$D$14)&lt;&gt;"")*IFERROR(NOT(INDIRECT(AF71)),FALSE),IF(ISERROR(MATCH(INDIRECT(Q71),INDIRECT(K71),0)),IFERROR(IF(INDIRECT(Q71)&lt;&gt;"",INDIRECT(ster!$D$14)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CZ71" s="14" t="str">
        <f t="array" aca="1" ref="CZ71" ca="1">IF(H71,IF(AH71,TRIM(SUBSTITUTE(_xll.MCONCAT(IF((INDIRECT(ster!$D$14)&lt;&gt;"")*IFERROR(NOT(INDIRECT(AI71)),FALSE),IF(ISERROR(MATCH(INDIRECT(Q71),INDIRECT(K71),0)),IFERROR(IF(INDIRECT(Q71)&lt;&gt;"",INDIRECT(ster!$D$14)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DC71" s="14" t="str">
        <f ca="1">SUBSTITUTE(SUBSTITUTE(SUBSTITUTE(SUBSTITUTE(_xll.MCONCAT(DG71:DS71,"■"),"■■","■"),"■■","■"),"■■","■"),"■■","■")</f>
        <v>■</v>
      </c>
      <c r="DD71" s="14" t="str">
        <f t="shared" ca="1" si="393"/>
        <v/>
      </c>
      <c r="DE71" s="14" t="str">
        <f t="shared" ca="1" si="394"/>
        <v/>
      </c>
      <c r="DF71" s="14" t="str">
        <f t="shared" ca="1" si="395"/>
        <v/>
      </c>
      <c r="DG71" s="14" t="str">
        <f t="shared" ca="1" si="396"/>
        <v/>
      </c>
      <c r="DH71" s="14" t="str">
        <f t="shared" ca="1" si="397"/>
        <v/>
      </c>
      <c r="DI71" s="14" t="str">
        <f t="shared" ca="1" si="398"/>
        <v/>
      </c>
      <c r="DJ71" s="14" t="str">
        <f t="shared" ca="1" si="399"/>
        <v/>
      </c>
      <c r="DK71" s="14" t="str">
        <f t="shared" ca="1" si="400"/>
        <v/>
      </c>
      <c r="DL71" s="14" t="str">
        <f t="shared" ca="1" si="420"/>
        <v/>
      </c>
      <c r="DM71" s="14" t="str">
        <f t="shared" ca="1" si="401"/>
        <v/>
      </c>
      <c r="DN71" s="14" t="str">
        <f t="array" aca="1" ref="DN71" ca="1">IF(CU71&lt;&gt;"","There are errors in the entered values in the following cases: " &amp;SUBSTITUTE(CU71," ",", "),"")</f>
        <v/>
      </c>
      <c r="DO71" s="14" t="str">
        <f t="shared" ca="1" si="402"/>
        <v/>
      </c>
      <c r="DP71" s="14" t="str">
        <f t="shared" ca="1" si="403"/>
        <v/>
      </c>
      <c r="DQ71" s="14" t="str">
        <f t="shared" ca="1" si="404"/>
        <v/>
      </c>
      <c r="DR71" s="14" t="str">
        <f t="shared" ca="1" si="405"/>
        <v/>
      </c>
      <c r="DS71" s="14" t="str">
        <f t="shared" ca="1" si="406"/>
        <v/>
      </c>
      <c r="DZ71" s="14" t="b">
        <f t="shared" ca="1" si="407"/>
        <v>0</v>
      </c>
      <c r="EA71" s="14" t="str">
        <f t="shared" ca="1" si="408"/>
        <v>Spasticity  (UMN) (q_28c)</v>
      </c>
      <c r="EB71" s="14" t="str">
        <f t="shared" ca="1" si="409"/>
        <v xml:space="preserve">Values must be limited to predefinied list. </v>
      </c>
      <c r="EC71" s="14" t="str">
        <f t="shared" ca="1" si="410"/>
        <v xml:space="preserve">Spasticity  (UMN) (q_28c): Values must be limited to predefinied list. </v>
      </c>
      <c r="ED71" s="14" t="str">
        <f t="shared" ca="1" si="411"/>
        <v/>
      </c>
      <c r="EE71" s="14" t="str">
        <f t="shared" ca="1" si="412"/>
        <v>Values must be limited to predefinied list</v>
      </c>
      <c r="EF71" s="14" t="str">
        <f t="shared" ca="1" si="413"/>
        <v/>
      </c>
      <c r="EG71" s="14" t="str">
        <f t="shared" ca="1" si="414"/>
        <v/>
      </c>
      <c r="EM71" s="14" t="b">
        <f t="shared" ca="1" si="415"/>
        <v>1</v>
      </c>
      <c r="EN71" s="14">
        <f t="shared" ca="1" si="416"/>
        <v>58</v>
      </c>
      <c r="EO71" s="14" t="str">
        <f t="shared" ca="1" si="417"/>
        <v>q_28c</v>
      </c>
      <c r="EP71" s="14" t="str">
        <f t="shared" ca="1" si="418"/>
        <v xml:space="preserve">Spasticity  (UMN) (q_28c): Values must be limited to predefinied list. </v>
      </c>
      <c r="EQ71" s="14" t="str">
        <f t="shared" ca="1" si="419"/>
        <v/>
      </c>
    </row>
    <row r="72" spans="2:147" s="14" customFormat="1">
      <c r="B72" s="14" t="str">
        <f t="shared" ca="1" si="346"/>
        <v/>
      </c>
      <c r="C72" s="14">
        <f t="shared" ca="1" si="347"/>
        <v>59</v>
      </c>
      <c r="D72" s="14">
        <f t="shared" si="348"/>
        <v>70</v>
      </c>
      <c r="E72" s="14" t="str">
        <f t="shared" ca="1" si="349"/>
        <v>D</v>
      </c>
      <c r="F72" s="14" t="str">
        <f t="shared" ca="1" si="350"/>
        <v>q_29a</v>
      </c>
      <c r="G72" s="14" t="str">
        <f t="shared" ca="1" si="351"/>
        <v>Atrophy and Weakness (LMN)</v>
      </c>
      <c r="H72" s="14" t="b">
        <f t="shared" ca="1" si="352"/>
        <v>1</v>
      </c>
      <c r="I72" s="14" t="str">
        <f ca="1">IF($H72,ADDRESS(3,(D72+1)*2-1,4,,"["&amp;wew!$G$7&amp;"]"&amp;_sheetname_labels)&amp;":"&amp;ADDRESS(2+ster!$B$20,(D72+1)*2-1,4),"")</f>
        <v>[DBTemplate.xlsm]labels!EK3:EK61</v>
      </c>
      <c r="J72" s="14">
        <f t="array" aca="1" ref="J72" ca="1">IF(H72,MAX(0,MAX(IF(INDIRECT(I72)&lt;&gt;"",ROW(INDIRECT(I72)),""))-2),"")</f>
        <v>2</v>
      </c>
      <c r="K72" s="14" t="str">
        <f ca="1">IF($H72,IF($J72&gt;0,ADDRESS(3,(D72+1)*2-1,4,,"["&amp;wew!$G$7&amp;"]"&amp;_sheetname_labels)&amp;":"&amp;ADDRESS(2+J72,(D72+1)*2-1,4),""),"")</f>
        <v>[DBTemplate.xlsm]labels!EK3:EK4</v>
      </c>
      <c r="L72" s="14" t="str">
        <f ca="1">IF($H72,IF($J72&gt;0,ADDRESS(3,(D72+1)*2,4,,"["&amp;wew!$G$7&amp;"]"&amp;_sheetname_labels)&amp;":"&amp;ADDRESS(2+J72,(D72+1)*2,4),""),"")</f>
        <v>[DBTemplate.xlsm]labels!EL3:EL4</v>
      </c>
      <c r="M72" s="14">
        <f t="shared" ca="1" si="353"/>
        <v>0</v>
      </c>
      <c r="N72" s="14">
        <f t="shared" ca="1" si="354"/>
        <v>2</v>
      </c>
      <c r="O72" s="14" t="str">
        <f t="shared" ca="1" si="355"/>
        <v>q_29a</v>
      </c>
      <c r="P72" s="14" t="str">
        <f t="shared" ca="1" si="356"/>
        <v>Atrophy and Weakness (LMN)</v>
      </c>
      <c r="Q72" s="14" t="str">
        <f ca="1">IF($BP72,ADDRESS(3,D72+1,4,,"["&amp;wew!$G$7&amp;"]"&amp;_sheetname_dataframe)&amp;":"&amp;ADDRESS(2+ster!$C$14,D72+1,4),"")</f>
        <v>[DBTemplate.xlsm]data_frame!BS3:BS3</v>
      </c>
      <c r="R72" s="14" t="str">
        <f>IF($BP72,IF(MID(_xll.FORMULATEXT(INDEX(INDIRECT(Q72),1)),1,1)="=", _xll.FORMULATEXT(INDEX(INDIRECT(Q72),1),2,TRUE),""),"")</f>
        <v/>
      </c>
      <c r="S72" s="14">
        <f t="array" aca="1" ref="S72" ca="1">IF(H72,SUM(IF((IFERROR(INDIRECT(Q72)&lt;&gt;"",FALSE))*(INDIRECT(ster!$D$14)&lt;&gt;""),1,0)),"")</f>
        <v>1</v>
      </c>
      <c r="T72" s="14">
        <f t="array" aca="1" ref="T72" ca="1">IF(H72,IF(M72&gt;0,SUM(IFERROR(1*(MATCH(INDIRECT(Q72),INDIRECT(K72),0)&gt;0),0)*(INDIRECT(ster!$D$14)&lt;&gt;"")*NOT(ISNUMBER(INDIRECT(Q72)))),0),"")</f>
        <v>0</v>
      </c>
      <c r="U72" s="14">
        <f t="array" aca="1" ref="U72" ca="1">IF(H72,SUM((IFERROR(INDIRECT(Q72)="",FALSE))*(INDIRECT(ster!$D$14)&lt;&gt;"")),"")</f>
        <v>0</v>
      </c>
      <c r="V72" s="14">
        <f t="array" aca="1" ref="V72" ca="1">IF(H72,SUM((IFERROR(INDIRECT(Q72)="#ąś",TRUE))*(INDIRECT(ster!$D$14)&lt;&gt;"")),"")</f>
        <v>0</v>
      </c>
      <c r="W72" s="14">
        <f t="array" aca="1" ref="W72" ca="1">IF(H72,SUM(ISNUMBER(INDIRECT(Q72))*(INDIRECT(ster!$D$14)&lt;&gt;"")),"")</f>
        <v>1</v>
      </c>
      <c r="X72" s="14">
        <f t="array" aca="1" ref="X72" ca="1">IF(AND(H72,W72&gt;0),IF(wew!$B$3,MIN(IF((INDIRECT(ster!$D$14)&lt;&gt;"")*IFERROR(INDIRECT($Q72)&lt;&gt;"",FALSE),IFERROR(INDIRECT($Q72),"X"),"X")),"&lt;włącz podświetlanie wartości&gt;"),"—")</f>
        <v>1</v>
      </c>
      <c r="Y72" s="14">
        <f t="array" aca="1" ref="Y72" ca="1">IF(AND(H72,W72&gt;0),IF(wew!$B$3,MAX(IF((INDIRECT(ster!$D$14)&lt;&gt;"")*IFERROR(INDIRECT($Q72)&lt;&gt;"",FALSE),IFERROR(INDIRECT($Q72),"X"),"X")),"&lt;włącz podświetlanie wartości&gt;"),"—")</f>
        <v>1</v>
      </c>
      <c r="Z72" s="14">
        <f t="shared" ca="1" si="357"/>
        <v>0</v>
      </c>
      <c r="AA72" s="12">
        <f t="shared" ca="1" si="358"/>
        <v>1</v>
      </c>
      <c r="AB72" s="17">
        <f t="array" aca="1" ref="AB72" ca="1">IF(H72,IF(W72&gt;0,SUM((INDIRECT(ster!$D$14)&lt;&gt;"")*IFERROR((INDIRECT(Q72)&lt;&gt;"")*(INDIRECT(Q72)=INT(INDIRECT(Q72))),0)),0),"")</f>
        <v>1</v>
      </c>
      <c r="AC72" s="17">
        <f t="array" aca="1" ref="AC72" ca="1">IF(H72,W72-AB72,"")</f>
        <v>0</v>
      </c>
      <c r="AD72" s="17">
        <f t="shared" ca="1" si="359"/>
        <v>1</v>
      </c>
      <c r="AE72" s="17" t="b">
        <f t="shared" ca="1" si="360"/>
        <v>0</v>
      </c>
      <c r="AF72" s="17" t="str">
        <f ca="1">IF(AE72,IF($H72,ADDRESS(3,D72+2,4,,"["&amp;wew!$G$7&amp;"]"&amp;_sheetname_dataframe)&amp;":"&amp;ADDRESS(2+ster!$C$14,D72+2,4),""),"")</f>
        <v/>
      </c>
      <c r="AG72" s="17" t="str">
        <f t="shared" ca="1" si="361"/>
        <v/>
      </c>
      <c r="AH72" s="17" t="b">
        <f t="shared" ca="1" si="362"/>
        <v>0</v>
      </c>
      <c r="AI72" s="17" t="str">
        <f ca="1">IF(AH72,IF($H72,ADDRESS(3,D72+3,4,,"["&amp;wew!$G$7&amp;"]"&amp;_sheetname_dataframe)&amp;":"&amp;ADDRESS(2+ster!$C$14,D72+3,4),""),"")</f>
        <v/>
      </c>
      <c r="AJ72" s="17" t="str">
        <f t="shared" ca="1" si="363"/>
        <v/>
      </c>
      <c r="AK72" s="17" t="b">
        <f t="shared" ca="1" si="364"/>
        <v>0</v>
      </c>
      <c r="AL72" s="17" t="b">
        <f t="shared" ca="1" si="365"/>
        <v>0</v>
      </c>
      <c r="AM72" s="17" t="b">
        <f t="shared" ca="1" si="366"/>
        <v>0</v>
      </c>
      <c r="AN72" s="17">
        <f t="shared" ca="1" si="367"/>
        <v>0</v>
      </c>
      <c r="AO72" s="24" t="str">
        <f t="shared" ca="1" si="368"/>
        <v/>
      </c>
      <c r="AP72" s="24" t="str">
        <f t="shared" ca="1" si="369"/>
        <v/>
      </c>
      <c r="AQ72" s="17" t="b">
        <f t="shared" ca="1" si="370"/>
        <v>0</v>
      </c>
      <c r="AR72" s="17" t="b">
        <f t="shared" ca="1" si="371"/>
        <v>1</v>
      </c>
      <c r="AS72" s="17" t="b">
        <f t="shared" ca="1" si="372"/>
        <v>0</v>
      </c>
      <c r="AT72" s="17" t="b">
        <f t="shared" ca="1" si="373"/>
        <v>0</v>
      </c>
      <c r="AU72" s="17" t="b">
        <f t="shared" ca="1" si="374"/>
        <v>1</v>
      </c>
      <c r="AV72" s="17" t="b">
        <f t="shared" ca="1" si="375"/>
        <v>0</v>
      </c>
      <c r="AW72" s="17" t="b">
        <f t="shared" ca="1" si="376"/>
        <v>1</v>
      </c>
      <c r="AX72" s="14" t="b">
        <f t="array" aca="1" ref="AX72" ca="1">IF(H72,N72&gt;0,"")</f>
        <v>1</v>
      </c>
      <c r="AY72" s="17" t="str">
        <f t="shared" ca="1" si="377"/>
        <v>C3:C4</v>
      </c>
      <c r="AZ72" s="17" t="b">
        <f t="array" aca="1" ref="AZ72" ca="1">IF(AY72&lt;&gt;"",SUM(1*ISERROR(MATCH(INDIRECT(AY72),INDIRECT(K72),0)))=0,"")</f>
        <v>1</v>
      </c>
      <c r="BA72" s="17" t="b">
        <f t="shared" ca="1" si="378"/>
        <v>1</v>
      </c>
      <c r="BB72" s="17" t="b">
        <v>0</v>
      </c>
      <c r="BC72" s="17" t="b">
        <f t="shared" ca="1" si="379"/>
        <v>1</v>
      </c>
      <c r="BD72" s="17" t="b">
        <f t="shared" ca="1" si="380"/>
        <v>0</v>
      </c>
      <c r="BE72" s="17" t="b">
        <f t="shared" ca="1" si="381"/>
        <v>0</v>
      </c>
      <c r="BF72" s="17" t="b">
        <f t="shared" ca="1" si="382"/>
        <v>0</v>
      </c>
      <c r="BG72" s="17" t="b">
        <f t="shared" ca="1" si="383"/>
        <v>0</v>
      </c>
      <c r="BH72" s="17" t="b">
        <f t="shared" ca="1" si="384"/>
        <v>1</v>
      </c>
      <c r="BI72" s="17">
        <f t="shared" ca="1" si="385"/>
        <v>2</v>
      </c>
      <c r="BJ72" s="17" t="b">
        <f t="shared" ca="1" si="386"/>
        <v>0</v>
      </c>
      <c r="BK72" s="17" t="str">
        <f t="shared" ca="1" si="387"/>
        <v/>
      </c>
      <c r="BL72" s="17" t="str">
        <f t="shared" ca="1" si="388"/>
        <v/>
      </c>
      <c r="BM72" s="17" t="str">
        <f t="shared" ca="1" si="389"/>
        <v>F</v>
      </c>
      <c r="BN72" s="17" t="str">
        <f t="shared" ca="1" si="390"/>
        <v>F</v>
      </c>
      <c r="BO72" s="17" t="str">
        <f t="shared" ca="1" si="391"/>
        <v>D</v>
      </c>
      <c r="BP72" s="14" t="b">
        <f t="shared" ca="1" si="392"/>
        <v>1</v>
      </c>
      <c r="BQ72" s="35">
        <v>1</v>
      </c>
      <c r="BX72" s="16"/>
      <c r="BY72" s="16"/>
      <c r="BZ72" s="16"/>
      <c r="CA72" s="16"/>
      <c r="CB72" s="16"/>
      <c r="CC72" s="16"/>
      <c r="CD72" s="16"/>
      <c r="CE72" s="16"/>
      <c r="CF72" s="16"/>
      <c r="CN72" s="14">
        <f ca="1">IF(H72,IFERROR(IsVariableNameLegal(O72),0),0)</f>
        <v>0</v>
      </c>
      <c r="CO72" s="14" t="str">
        <f t="array" aca="1" ref="CO72" ca="1">IF(H72,IF(COUNTIF(INDIRECT(wew!$C$13),O72)&gt;1,TRIM(SUBSTITUTE(_xll.MCONCAT(IF((INDIRECT(wew!$C$13)=O72)*(COLUMN(INDIRECT(wew!$C$13))&lt;&gt;D72+1),-1+COLUMN(INDIRECT(wew!$C$13)),"")," "),"  "," ")),""),"")</f>
        <v/>
      </c>
      <c r="CP72" s="14" t="str">
        <f t="array" aca="1" ref="CP72" ca="1">IF(P72&lt;&gt;"",IF(LEN(P72)&gt;150,1,""),"")</f>
        <v/>
      </c>
      <c r="CQ72" s="14" t="str">
        <f t="array" aca="1" ref="CQ72" ca="1">IF(AND(H72,NOT(ster!$J$3)),IF(COUNTIF(INDIRECT(wew!$C$15),P72)&gt;1,TRIM(SUBSTITUTE(_xll.MCONCAT(IF((INDIRECT(wew!$C$15)=P72)*(COLUMN(INDIRECT(wew!$C$15))&lt;&gt;D72+1),-1+COLUMN(INDIRECT(wew!$C$15)),"")," "),"  "," ")),""),"")</f>
        <v/>
      </c>
      <c r="CR72" s="14" t="str">
        <f t="array" aca="1" ref="CR72" ca="1">IF(H72,IF(AND(W72&gt;0,AO72&lt;&gt;""),TRIM(SUBSTITUTE(_xll.MCONCAT(IFERROR(IF(ISNUMBER(INDIRECT(Q72)),IF((INDIRECT(ster!$D$14)&lt;&gt;"")*(INDIRECT(Q72)&lt;AO72),INDIRECT(ster!$D$14) &amp; ": " &amp;  SUBSTITUTE(IF( AV72,IFERROR(TEXT(INDIRECT(Q72),"rrrr-mm-dd") &amp;" (" &amp; INDIRECT(Q72) &amp;")",INDIRECT(Q72)),INDIRECT(Q72))," "," "),""),""),"")," "),"  "," ")),""),"")</f>
        <v/>
      </c>
      <c r="CS72" s="14" t="str">
        <f t="array" aca="1" ref="CS72" ca="1">IF(H72,IF(AND(W72&gt;0,AP72&lt;&gt;""),TRIM(SUBSTITUTE(_xll.MCONCAT(IFERROR(IF(ISNUMBER(INDIRECT(Q72)),IF((INDIRECT(ster!$D$14)&lt;&gt;"")*(INDIRECT(Q72)&gt;AP72),INDIRECT(ster!$D$14) &amp; ": " &amp;  SUBSTITUTE(IF( AV72,IFERROR(TEXT(INDIRECT(Q72),"rrrr-mm-dd")&amp;" (" &amp; INDIRECT(Q72) &amp;")",INDIRECT(Q72)),INDIRECT(Q72))," "," "),""),""),"")," "),"  "," ")),""),"")</f>
        <v/>
      </c>
      <c r="CT72" s="14" t="str">
        <f t="array" aca="1" ref="CT72" ca="1">IF(H72,IF(AND(N72&gt;0,AR72),TRIM(SUBSTITUTE(_xll.MCONCAT(IFERROR(IF(ISNUMBER(INDIRECT(Q72)),IF((INDIRECT(ster!$D$14)&lt;&gt;"")*(IFERROR(0*(MATCH(INDIRECT(Q72),INDIRECT(K72),0)&gt;0),1)),INDIRECT(ster!$D$14) &amp; ": " &amp;  SUBSTITUTE(IF( AV72,IFERROR(TEXT(INDIRECT(Q72),"rrrr-mm-dd")&amp;" (" &amp; INDIRECT(Q72) &amp;")",INDIRECT(Q72)),INDIRECT(Q72))," "," "),""),""),"")," "),"  "," ")),""),"")</f>
        <v/>
      </c>
      <c r="CU72" s="14" t="str">
        <f t="array" aca="1" ref="CU72" ca="1">IF(H72,IF(AND(V72&gt;0),TRIM(SUBSTITUTE(_xll.MCONCAT(IF((INDIRECT(ster!$D$14)&lt;&gt;"")*(IFERROR(0*(INDIRECT(Q72)&lt;&gt;""),1)),INDIRECT(ster!$D$14),"")," "),"  "," ")),""),"")</f>
        <v/>
      </c>
      <c r="CV72" s="14" t="str">
        <f t="array" aca="1" ref="CV72" ca="1">IF(H72,IF(AS72,
TRIM(SUBSTITUTE(_xll.MCONCAT(IF(
   (INDIRECT(ster!$D$14)&lt;&gt;"")*
   ((INDIRECT(Q72)="")+
      NOT(ISNUMBER(INDIRECT(Q72)))*
      NOT(ISERROR(MATCH(INDIRECT(Q72),INDIRECT(K72),0)))
    ),
      INDIRECT(ster!$D$14),
   "")," "),"  "," ")),
""),"")</f>
        <v/>
      </c>
      <c r="CW72" s="14" t="str">
        <f t="array" aca="1" ref="CW72" ca="1">IF(H72,IF(AND(AQ72),TRIM(SUBSTITUTE(_xll.MCONCAT(IFERROR(IF(ISNUMBER(INDIRECT(Q72)),IF((INDIRECT(ster!$D$14)&lt;&gt;"")*(INDIRECT(Q72)&lt;&gt;INT(INDIRECT(Q72))),INDIRECT(ster!$D$14) &amp; ": " &amp; INDIRECT(Q72),""),""),"")," "),"  "," ")),""),"")</f>
        <v/>
      </c>
      <c r="CX72" s="14" t="str">
        <f t="array" aca="1" ref="CX72" ca="1">IF(H72,IF(OR(AU72,AV72),TRIM(SUBSTITUTE(_xll.MCONCAT(IF((INDIRECT(ster!$D$14)&lt;&gt;"")*NOT(ISNUMBER(INDIRECT(Q72))),IF(ISERROR(MATCH(INDIRECT(Q72),INDIRECT(K72),0)),IFERROR(IF(INDIRECT(Q72)&lt;&gt;"",INDIRECT(ster!$D$14) &amp; ": " &amp; SUBSTITUTE(INDIRECT(Q72)," "," "),""),""),""),"")," "),"  "," ")),""),"")</f>
        <v/>
      </c>
      <c r="CY72" s="14" t="str">
        <f t="array" aca="1" ref="CY72" ca="1">IF(H72,IF(AE72,TRIM(SUBSTITUTE(_xll.MCONCAT(IF((INDIRECT(ster!$D$14)&lt;&gt;"")*IFERROR(NOT(INDIRECT(AF72)),FALSE),IF(ISERROR(MATCH(INDIRECT(Q72),INDIRECT(K72),0)),IFERROR(IF(INDIRECT(Q72)&lt;&gt;"",INDIRECT(ster!$D$14)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CZ72" s="14" t="str">
        <f t="array" aca="1" ref="CZ72" ca="1">IF(H72,IF(AH72,TRIM(SUBSTITUTE(_xll.MCONCAT(IF((INDIRECT(ster!$D$14)&lt;&gt;"")*IFERROR(NOT(INDIRECT(AI72)),FALSE),IF(ISERROR(MATCH(INDIRECT(Q72),INDIRECT(K72),0)),IFERROR(IF(INDIRECT(Q72)&lt;&gt;"",INDIRECT(ster!$D$14)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DC72" s="14" t="str">
        <f ca="1">SUBSTITUTE(SUBSTITUTE(SUBSTITUTE(SUBSTITUTE(_xll.MCONCAT(DG72:DS72,"■"),"■■","■"),"■■","■"),"■■","■"),"■■","■")</f>
        <v>■</v>
      </c>
      <c r="DD72" s="14" t="str">
        <f t="shared" ca="1" si="393"/>
        <v/>
      </c>
      <c r="DE72" s="14" t="str">
        <f t="shared" ca="1" si="394"/>
        <v/>
      </c>
      <c r="DF72" s="14" t="str">
        <f t="shared" ca="1" si="395"/>
        <v/>
      </c>
      <c r="DG72" s="14" t="str">
        <f t="shared" ca="1" si="396"/>
        <v/>
      </c>
      <c r="DH72" s="14" t="str">
        <f t="shared" ca="1" si="397"/>
        <v/>
      </c>
      <c r="DI72" s="14" t="str">
        <f t="shared" ca="1" si="398"/>
        <v/>
      </c>
      <c r="DJ72" s="14" t="str">
        <f t="shared" ca="1" si="399"/>
        <v/>
      </c>
      <c r="DK72" s="14" t="str">
        <f t="shared" ca="1" si="400"/>
        <v/>
      </c>
      <c r="DL72" s="14" t="str">
        <f t="shared" ca="1" si="420"/>
        <v/>
      </c>
      <c r="DM72" s="14" t="str">
        <f t="shared" ca="1" si="401"/>
        <v/>
      </c>
      <c r="DN72" s="14" t="str">
        <f t="array" aca="1" ref="DN72" ca="1">IF(CU72&lt;&gt;"","There are errors in the entered values in the following cases: " &amp;SUBSTITUTE(CU72," ",", "),"")</f>
        <v/>
      </c>
      <c r="DO72" s="14" t="str">
        <f t="shared" ca="1" si="402"/>
        <v/>
      </c>
      <c r="DP72" s="14" t="str">
        <f t="shared" ca="1" si="403"/>
        <v/>
      </c>
      <c r="DQ72" s="14" t="str">
        <f t="shared" ca="1" si="404"/>
        <v/>
      </c>
      <c r="DR72" s="14" t="str">
        <f t="shared" ca="1" si="405"/>
        <v/>
      </c>
      <c r="DS72" s="14" t="str">
        <f t="shared" ca="1" si="406"/>
        <v/>
      </c>
      <c r="DZ72" s="14" t="b">
        <f t="shared" ca="1" si="407"/>
        <v>0</v>
      </c>
      <c r="EA72" s="14" t="str">
        <f t="shared" ca="1" si="408"/>
        <v>Atrophy and Weakness (LMN) (q_29a)</v>
      </c>
      <c r="EB72" s="14" t="str">
        <f t="shared" ca="1" si="409"/>
        <v xml:space="preserve">Values must be limited to predefinied list. </v>
      </c>
      <c r="EC72" s="14" t="str">
        <f t="shared" ca="1" si="410"/>
        <v xml:space="preserve">Atrophy and Weakness (LMN) (q_29a): Values must be limited to predefinied list. </v>
      </c>
      <c r="ED72" s="14" t="str">
        <f t="shared" ca="1" si="411"/>
        <v/>
      </c>
      <c r="EE72" s="14" t="str">
        <f t="shared" ca="1" si="412"/>
        <v>Values must be limited to predefinied list</v>
      </c>
      <c r="EF72" s="14" t="str">
        <f t="shared" ca="1" si="413"/>
        <v/>
      </c>
      <c r="EG72" s="14" t="str">
        <f t="shared" ca="1" si="414"/>
        <v/>
      </c>
      <c r="EM72" s="14" t="b">
        <f t="shared" ca="1" si="415"/>
        <v>1</v>
      </c>
      <c r="EN72" s="14">
        <f t="shared" ca="1" si="416"/>
        <v>59</v>
      </c>
      <c r="EO72" s="14" t="str">
        <f t="shared" ca="1" si="417"/>
        <v>q_29a</v>
      </c>
      <c r="EP72" s="14" t="str">
        <f t="shared" ca="1" si="418"/>
        <v xml:space="preserve">Atrophy and Weakness (LMN) (q_29a): Values must be limited to predefinied list. </v>
      </c>
      <c r="EQ72" s="14" t="str">
        <f t="shared" ca="1" si="419"/>
        <v/>
      </c>
    </row>
    <row r="73" spans="2:147" s="14" customFormat="1">
      <c r="B73" s="14" t="str">
        <f t="shared" ca="1" si="346"/>
        <v/>
      </c>
      <c r="C73" s="14">
        <f t="shared" ca="1" si="347"/>
        <v>60</v>
      </c>
      <c r="D73" s="14">
        <f t="shared" si="348"/>
        <v>71</v>
      </c>
      <c r="E73" s="14" t="str">
        <f t="shared" ca="1" si="349"/>
        <v>D</v>
      </c>
      <c r="F73" s="14" t="str">
        <f t="shared" ca="1" si="350"/>
        <v>q_29b</v>
      </c>
      <c r="G73" s="14" t="str">
        <f t="shared" ca="1" si="351"/>
        <v>Fasciculations at onset (LMN)</v>
      </c>
      <c r="H73" s="14" t="b">
        <f t="shared" ca="1" si="352"/>
        <v>1</v>
      </c>
      <c r="I73" s="14" t="str">
        <f ca="1">IF($H73,ADDRESS(3,(D73+1)*2-1,4,,"["&amp;wew!$G$7&amp;"]"&amp;_sheetname_labels)&amp;":"&amp;ADDRESS(2+ster!$B$20,(D73+1)*2-1,4),"")</f>
        <v>[DBTemplate.xlsm]labels!EM3:EM61</v>
      </c>
      <c r="J73" s="14">
        <f t="array" aca="1" ref="J73" ca="1">IF(H73,MAX(0,MAX(IF(INDIRECT(I73)&lt;&gt;"",ROW(INDIRECT(I73)),""))-2),"")</f>
        <v>2</v>
      </c>
      <c r="K73" s="14" t="str">
        <f ca="1">IF($H73,IF($J73&gt;0,ADDRESS(3,(D73+1)*2-1,4,,"["&amp;wew!$G$7&amp;"]"&amp;_sheetname_labels)&amp;":"&amp;ADDRESS(2+J73,(D73+1)*2-1,4),""),"")</f>
        <v>[DBTemplate.xlsm]labels!EM3:EM4</v>
      </c>
      <c r="L73" s="14" t="str">
        <f ca="1">IF($H73,IF($J73&gt;0,ADDRESS(3,(D73+1)*2,4,,"["&amp;wew!$G$7&amp;"]"&amp;_sheetname_labels)&amp;":"&amp;ADDRESS(2+J73,(D73+1)*2,4),""),"")</f>
        <v>[DBTemplate.xlsm]labels!EN3:EN4</v>
      </c>
      <c r="M73" s="14">
        <f t="shared" ca="1" si="353"/>
        <v>0</v>
      </c>
      <c r="N73" s="14">
        <f t="shared" ca="1" si="354"/>
        <v>2</v>
      </c>
      <c r="O73" s="14" t="str">
        <f t="shared" ca="1" si="355"/>
        <v>q_29b</v>
      </c>
      <c r="P73" s="14" t="str">
        <f t="shared" ca="1" si="356"/>
        <v>Fasciculations at onset (LMN)</v>
      </c>
      <c r="Q73" s="14" t="str">
        <f ca="1">IF($BP73,ADDRESS(3,D73+1,4,,"["&amp;wew!$G$7&amp;"]"&amp;_sheetname_dataframe)&amp;":"&amp;ADDRESS(2+ster!$C$14,D73+1,4),"")</f>
        <v>[DBTemplate.xlsm]data_frame!BT3:BT3</v>
      </c>
      <c r="R73" s="14" t="str">
        <f>IF($BP73,IF(MID(_xll.FORMULATEXT(INDEX(INDIRECT(Q73),1)),1,1)="=", _xll.FORMULATEXT(INDEX(INDIRECT(Q73),1),2,TRUE),""),"")</f>
        <v/>
      </c>
      <c r="S73" s="14">
        <f t="array" aca="1" ref="S73" ca="1">IF(H73,SUM(IF((IFERROR(INDIRECT(Q73)&lt;&gt;"",FALSE))*(INDIRECT(ster!$D$14)&lt;&gt;""),1,0)),"")</f>
        <v>1</v>
      </c>
      <c r="T73" s="14">
        <f t="array" aca="1" ref="T73" ca="1">IF(H73,IF(M73&gt;0,SUM(IFERROR(1*(MATCH(INDIRECT(Q73),INDIRECT(K73),0)&gt;0),0)*(INDIRECT(ster!$D$14)&lt;&gt;"")*NOT(ISNUMBER(INDIRECT(Q73)))),0),"")</f>
        <v>0</v>
      </c>
      <c r="U73" s="14">
        <f t="array" aca="1" ref="U73" ca="1">IF(H73,SUM((IFERROR(INDIRECT(Q73)="",FALSE))*(INDIRECT(ster!$D$14)&lt;&gt;"")),"")</f>
        <v>0</v>
      </c>
      <c r="V73" s="14">
        <f t="array" aca="1" ref="V73" ca="1">IF(H73,SUM((IFERROR(INDIRECT(Q73)="#ąś",TRUE))*(INDIRECT(ster!$D$14)&lt;&gt;"")),"")</f>
        <v>0</v>
      </c>
      <c r="W73" s="14">
        <f t="array" aca="1" ref="W73" ca="1">IF(H73,SUM(ISNUMBER(INDIRECT(Q73))*(INDIRECT(ster!$D$14)&lt;&gt;"")),"")</f>
        <v>1</v>
      </c>
      <c r="X73" s="14">
        <f t="array" aca="1" ref="X73" ca="1">IF(AND(H73,W73&gt;0),IF(wew!$B$3,MIN(IF((INDIRECT(ster!$D$14)&lt;&gt;"")*IFERROR(INDIRECT($Q73)&lt;&gt;"",FALSE),IFERROR(INDIRECT($Q73),"X"),"X")),"&lt;włącz podświetlanie wartości&gt;"),"—")</f>
        <v>1</v>
      </c>
      <c r="Y73" s="14">
        <f t="array" aca="1" ref="Y73" ca="1">IF(AND(H73,W73&gt;0),IF(wew!$B$3,MAX(IF((INDIRECT(ster!$D$14)&lt;&gt;"")*IFERROR(INDIRECT($Q73)&lt;&gt;"",FALSE),IFERROR(INDIRECT($Q73),"X"),"X")),"&lt;włącz podświetlanie wartości&gt;"),"—")</f>
        <v>1</v>
      </c>
      <c r="Z73" s="14">
        <f t="shared" ca="1" si="357"/>
        <v>0</v>
      </c>
      <c r="AA73" s="12">
        <f t="shared" ca="1" si="358"/>
        <v>1</v>
      </c>
      <c r="AB73" s="17">
        <f t="array" aca="1" ref="AB73" ca="1">IF(H73,IF(W73&gt;0,SUM((INDIRECT(ster!$D$14)&lt;&gt;"")*IFERROR((INDIRECT(Q73)&lt;&gt;"")*(INDIRECT(Q73)=INT(INDIRECT(Q73))),0)),0),"")</f>
        <v>1</v>
      </c>
      <c r="AC73" s="17">
        <f t="array" aca="1" ref="AC73" ca="1">IF(H73,W73-AB73,"")</f>
        <v>0</v>
      </c>
      <c r="AD73" s="17">
        <f t="shared" ca="1" si="359"/>
        <v>1</v>
      </c>
      <c r="AE73" s="17" t="b">
        <f t="shared" ca="1" si="360"/>
        <v>0</v>
      </c>
      <c r="AF73" s="17" t="str">
        <f ca="1">IF(AE73,IF($H73,ADDRESS(3,D73+2,4,,"["&amp;wew!$G$7&amp;"]"&amp;_sheetname_dataframe)&amp;":"&amp;ADDRESS(2+ster!$C$14,D73+2,4),""),"")</f>
        <v/>
      </c>
      <c r="AG73" s="17" t="str">
        <f t="shared" ca="1" si="361"/>
        <v/>
      </c>
      <c r="AH73" s="17" t="b">
        <f t="shared" ca="1" si="362"/>
        <v>0</v>
      </c>
      <c r="AI73" s="17" t="str">
        <f ca="1">IF(AH73,IF($H73,ADDRESS(3,D73+3,4,,"["&amp;wew!$G$7&amp;"]"&amp;_sheetname_dataframe)&amp;":"&amp;ADDRESS(2+ster!$C$14,D73+3,4),""),"")</f>
        <v/>
      </c>
      <c r="AJ73" s="17" t="str">
        <f t="shared" ca="1" si="363"/>
        <v/>
      </c>
      <c r="AK73" s="17" t="b">
        <f t="shared" ca="1" si="364"/>
        <v>0</v>
      </c>
      <c r="AL73" s="17" t="b">
        <f t="shared" ca="1" si="365"/>
        <v>0</v>
      </c>
      <c r="AM73" s="17" t="b">
        <f t="shared" ca="1" si="366"/>
        <v>0</v>
      </c>
      <c r="AN73" s="17">
        <f t="shared" ca="1" si="367"/>
        <v>0</v>
      </c>
      <c r="AO73" s="24" t="str">
        <f t="shared" ca="1" si="368"/>
        <v/>
      </c>
      <c r="AP73" s="24" t="str">
        <f t="shared" ca="1" si="369"/>
        <v/>
      </c>
      <c r="AQ73" s="17" t="b">
        <f t="shared" ca="1" si="370"/>
        <v>0</v>
      </c>
      <c r="AR73" s="17" t="b">
        <f t="shared" ca="1" si="371"/>
        <v>1</v>
      </c>
      <c r="AS73" s="17" t="b">
        <f t="shared" ca="1" si="372"/>
        <v>0</v>
      </c>
      <c r="AT73" s="17" t="b">
        <f t="shared" ca="1" si="373"/>
        <v>0</v>
      </c>
      <c r="AU73" s="17" t="b">
        <f t="shared" ca="1" si="374"/>
        <v>1</v>
      </c>
      <c r="AV73" s="17" t="b">
        <f t="shared" ca="1" si="375"/>
        <v>0</v>
      </c>
      <c r="AW73" s="17" t="b">
        <f t="shared" ca="1" si="376"/>
        <v>1</v>
      </c>
      <c r="AX73" s="14" t="b">
        <f t="array" aca="1" ref="AX73" ca="1">IF(H73,N73&gt;0,"")</f>
        <v>1</v>
      </c>
      <c r="AY73" s="17" t="str">
        <f t="shared" ca="1" si="377"/>
        <v>C3:C4</v>
      </c>
      <c r="AZ73" s="17" t="b">
        <f t="array" aca="1" ref="AZ73" ca="1">IF(AY73&lt;&gt;"",SUM(1*ISERROR(MATCH(INDIRECT(AY73),INDIRECT(K73),0)))=0,"")</f>
        <v>1</v>
      </c>
      <c r="BA73" s="17" t="b">
        <f t="shared" ca="1" si="378"/>
        <v>1</v>
      </c>
      <c r="BB73" s="17" t="b">
        <v>0</v>
      </c>
      <c r="BC73" s="17" t="b">
        <f t="shared" ca="1" si="379"/>
        <v>1</v>
      </c>
      <c r="BD73" s="17" t="b">
        <f t="shared" ca="1" si="380"/>
        <v>0</v>
      </c>
      <c r="BE73" s="17" t="b">
        <f t="shared" ca="1" si="381"/>
        <v>0</v>
      </c>
      <c r="BF73" s="17" t="b">
        <f t="shared" ca="1" si="382"/>
        <v>0</v>
      </c>
      <c r="BG73" s="17" t="b">
        <f t="shared" ca="1" si="383"/>
        <v>0</v>
      </c>
      <c r="BH73" s="17" t="b">
        <f t="shared" ca="1" si="384"/>
        <v>1</v>
      </c>
      <c r="BI73" s="17">
        <f t="shared" ca="1" si="385"/>
        <v>2</v>
      </c>
      <c r="BJ73" s="17" t="b">
        <f t="shared" ca="1" si="386"/>
        <v>0</v>
      </c>
      <c r="BK73" s="17" t="str">
        <f t="shared" ca="1" si="387"/>
        <v/>
      </c>
      <c r="BL73" s="17" t="str">
        <f t="shared" ca="1" si="388"/>
        <v/>
      </c>
      <c r="BM73" s="17" t="str">
        <f t="shared" ca="1" si="389"/>
        <v>F</v>
      </c>
      <c r="BN73" s="17" t="str">
        <f t="shared" ca="1" si="390"/>
        <v>F</v>
      </c>
      <c r="BO73" s="17" t="str">
        <f t="shared" ca="1" si="391"/>
        <v>D</v>
      </c>
      <c r="BP73" s="14" t="b">
        <f t="shared" ca="1" si="392"/>
        <v>1</v>
      </c>
      <c r="BQ73" s="35">
        <v>1</v>
      </c>
      <c r="BX73" s="16"/>
      <c r="BY73" s="16"/>
      <c r="BZ73" s="16"/>
      <c r="CA73" s="16"/>
      <c r="CB73" s="16"/>
      <c r="CC73" s="16"/>
      <c r="CD73" s="16"/>
      <c r="CE73" s="16"/>
      <c r="CF73" s="16"/>
      <c r="CN73" s="14">
        <f ca="1">IF(H73,IFERROR(IsVariableNameLegal(O73),0),0)</f>
        <v>0</v>
      </c>
      <c r="CO73" s="14" t="str">
        <f t="array" aca="1" ref="CO73" ca="1">IF(H73,IF(COUNTIF(INDIRECT(wew!$C$13),O73)&gt;1,TRIM(SUBSTITUTE(_xll.MCONCAT(IF((INDIRECT(wew!$C$13)=O73)*(COLUMN(INDIRECT(wew!$C$13))&lt;&gt;D73+1),-1+COLUMN(INDIRECT(wew!$C$13)),"")," "),"  "," ")),""),"")</f>
        <v/>
      </c>
      <c r="CP73" s="14" t="str">
        <f t="array" aca="1" ref="CP73" ca="1">IF(P73&lt;&gt;"",IF(LEN(P73)&gt;150,1,""),"")</f>
        <v/>
      </c>
      <c r="CQ73" s="14" t="str">
        <f t="array" aca="1" ref="CQ73" ca="1">IF(AND(H73,NOT(ster!$J$3)),IF(COUNTIF(INDIRECT(wew!$C$15),P73)&gt;1,TRIM(SUBSTITUTE(_xll.MCONCAT(IF((INDIRECT(wew!$C$15)=P73)*(COLUMN(INDIRECT(wew!$C$15))&lt;&gt;D73+1),-1+COLUMN(INDIRECT(wew!$C$15)),"")," "),"  "," ")),""),"")</f>
        <v/>
      </c>
      <c r="CR73" s="14" t="str">
        <f t="array" aca="1" ref="CR73" ca="1">IF(H73,IF(AND(W73&gt;0,AO73&lt;&gt;""),TRIM(SUBSTITUTE(_xll.MCONCAT(IFERROR(IF(ISNUMBER(INDIRECT(Q73)),IF((INDIRECT(ster!$D$14)&lt;&gt;"")*(INDIRECT(Q73)&lt;AO73),INDIRECT(ster!$D$14) &amp; ": " &amp;  SUBSTITUTE(IF( AV73,IFERROR(TEXT(INDIRECT(Q73),"rrrr-mm-dd") &amp;" (" &amp; INDIRECT(Q73) &amp;")",INDIRECT(Q73)),INDIRECT(Q73))," "," "),""),""),"")," "),"  "," ")),""),"")</f>
        <v/>
      </c>
      <c r="CS73" s="14" t="str">
        <f t="array" aca="1" ref="CS73" ca="1">IF(H73,IF(AND(W73&gt;0,AP73&lt;&gt;""),TRIM(SUBSTITUTE(_xll.MCONCAT(IFERROR(IF(ISNUMBER(INDIRECT(Q73)),IF((INDIRECT(ster!$D$14)&lt;&gt;"")*(INDIRECT(Q73)&gt;AP73),INDIRECT(ster!$D$14) &amp; ": " &amp;  SUBSTITUTE(IF( AV73,IFERROR(TEXT(INDIRECT(Q73),"rrrr-mm-dd")&amp;" (" &amp; INDIRECT(Q73) &amp;")",INDIRECT(Q73)),INDIRECT(Q73))," "," "),""),""),"")," "),"  "," ")),""),"")</f>
        <v/>
      </c>
      <c r="CT73" s="14" t="str">
        <f t="array" aca="1" ref="CT73" ca="1">IF(H73,IF(AND(N73&gt;0,AR73),TRIM(SUBSTITUTE(_xll.MCONCAT(IFERROR(IF(ISNUMBER(INDIRECT(Q73)),IF((INDIRECT(ster!$D$14)&lt;&gt;"")*(IFERROR(0*(MATCH(INDIRECT(Q73),INDIRECT(K73),0)&gt;0),1)),INDIRECT(ster!$D$14) &amp; ": " &amp;  SUBSTITUTE(IF( AV73,IFERROR(TEXT(INDIRECT(Q73),"rrrr-mm-dd")&amp;" (" &amp; INDIRECT(Q73) &amp;")",INDIRECT(Q73)),INDIRECT(Q73))," "," "),""),""),"")," "),"  "," ")),""),"")</f>
        <v/>
      </c>
      <c r="CU73" s="14" t="str">
        <f t="array" aca="1" ref="CU73" ca="1">IF(H73,IF(AND(V73&gt;0),TRIM(SUBSTITUTE(_xll.MCONCAT(IF((INDIRECT(ster!$D$14)&lt;&gt;"")*(IFERROR(0*(INDIRECT(Q73)&lt;&gt;""),1)),INDIRECT(ster!$D$14),"")," "),"  "," ")),""),"")</f>
        <v/>
      </c>
      <c r="CV73" s="14" t="str">
        <f t="array" aca="1" ref="CV73" ca="1">IF(H73,IF(AS73,
TRIM(SUBSTITUTE(_xll.MCONCAT(IF(
   (INDIRECT(ster!$D$14)&lt;&gt;"")*
   ((INDIRECT(Q73)="")+
      NOT(ISNUMBER(INDIRECT(Q73)))*
      NOT(ISERROR(MATCH(INDIRECT(Q73),INDIRECT(K73),0)))
    ),
      INDIRECT(ster!$D$14),
   "")," "),"  "," ")),
""),"")</f>
        <v/>
      </c>
      <c r="CW73" s="14" t="str">
        <f t="array" aca="1" ref="CW73" ca="1">IF(H73,IF(AND(AQ73),TRIM(SUBSTITUTE(_xll.MCONCAT(IFERROR(IF(ISNUMBER(INDIRECT(Q73)),IF((INDIRECT(ster!$D$14)&lt;&gt;"")*(INDIRECT(Q73)&lt;&gt;INT(INDIRECT(Q73))),INDIRECT(ster!$D$14) &amp; ": " &amp; INDIRECT(Q73),""),""),"")," "),"  "," ")),""),"")</f>
        <v/>
      </c>
      <c r="CX73" s="14" t="str">
        <f t="array" aca="1" ref="CX73" ca="1">IF(H73,IF(OR(AU73,AV73),TRIM(SUBSTITUTE(_xll.MCONCAT(IF((INDIRECT(ster!$D$14)&lt;&gt;"")*NOT(ISNUMBER(INDIRECT(Q73))),IF(ISERROR(MATCH(INDIRECT(Q73),INDIRECT(K73),0)),IFERROR(IF(INDIRECT(Q73)&lt;&gt;"",INDIRECT(ster!$D$14) &amp; ": " &amp; SUBSTITUTE(INDIRECT(Q73)," "," "),""),""),""),"")," "),"  "," ")),""),"")</f>
        <v/>
      </c>
      <c r="CY73" s="14" t="str">
        <f t="array" aca="1" ref="CY73" ca="1">IF(H73,IF(AE73,TRIM(SUBSTITUTE(_xll.MCONCAT(IF((INDIRECT(ster!$D$14)&lt;&gt;"")*IFERROR(NOT(INDIRECT(AF73)),FALSE),IF(ISERROR(MATCH(INDIRECT(Q73),INDIRECT(K73),0)),IFERROR(IF(INDIRECT(Q73)&lt;&gt;"",INDIRECT(ster!$D$14)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CZ73" s="14" t="str">
        <f t="array" aca="1" ref="CZ73" ca="1">IF(H73,IF(AH73,TRIM(SUBSTITUTE(_xll.MCONCAT(IF((INDIRECT(ster!$D$14)&lt;&gt;"")*IFERROR(NOT(INDIRECT(AI73)),FALSE),IF(ISERROR(MATCH(INDIRECT(Q73),INDIRECT(K73),0)),IFERROR(IF(INDIRECT(Q73)&lt;&gt;"",INDIRECT(ster!$D$14)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DC73" s="14" t="str">
        <f ca="1">SUBSTITUTE(SUBSTITUTE(SUBSTITUTE(SUBSTITUTE(_xll.MCONCAT(DG73:DS73,"■"),"■■","■"),"■■","■"),"■■","■"),"■■","■")</f>
        <v>■</v>
      </c>
      <c r="DD73" s="14" t="str">
        <f t="shared" ca="1" si="393"/>
        <v/>
      </c>
      <c r="DE73" s="14" t="str">
        <f t="shared" ca="1" si="394"/>
        <v/>
      </c>
      <c r="DF73" s="14" t="str">
        <f t="shared" ca="1" si="395"/>
        <v/>
      </c>
      <c r="DG73" s="14" t="str">
        <f t="shared" ca="1" si="396"/>
        <v/>
      </c>
      <c r="DH73" s="14" t="str">
        <f t="shared" ca="1" si="397"/>
        <v/>
      </c>
      <c r="DI73" s="14" t="str">
        <f t="shared" ca="1" si="398"/>
        <v/>
      </c>
      <c r="DJ73" s="14" t="str">
        <f t="shared" ca="1" si="399"/>
        <v/>
      </c>
      <c r="DK73" s="14" t="str">
        <f t="shared" ca="1" si="400"/>
        <v/>
      </c>
      <c r="DL73" s="14" t="str">
        <f t="shared" ca="1" si="420"/>
        <v/>
      </c>
      <c r="DM73" s="14" t="str">
        <f t="shared" ca="1" si="401"/>
        <v/>
      </c>
      <c r="DN73" s="14" t="str">
        <f t="array" aca="1" ref="DN73" ca="1">IF(CU73&lt;&gt;"","There are errors in the entered values in the following cases: " &amp;SUBSTITUTE(CU73," ",", "),"")</f>
        <v/>
      </c>
      <c r="DO73" s="14" t="str">
        <f t="shared" ca="1" si="402"/>
        <v/>
      </c>
      <c r="DP73" s="14" t="str">
        <f t="shared" ca="1" si="403"/>
        <v/>
      </c>
      <c r="DQ73" s="14" t="str">
        <f t="shared" ca="1" si="404"/>
        <v/>
      </c>
      <c r="DR73" s="14" t="str">
        <f t="shared" ca="1" si="405"/>
        <v/>
      </c>
      <c r="DS73" s="14" t="str">
        <f t="shared" ca="1" si="406"/>
        <v/>
      </c>
      <c r="DZ73" s="14" t="b">
        <f t="shared" ca="1" si="407"/>
        <v>0</v>
      </c>
      <c r="EA73" s="14" t="str">
        <f t="shared" ca="1" si="408"/>
        <v>Fasciculations at onset (LMN) (q_29b)</v>
      </c>
      <c r="EB73" s="14" t="str">
        <f t="shared" ca="1" si="409"/>
        <v xml:space="preserve">Values must be limited to predefinied list. </v>
      </c>
      <c r="EC73" s="14" t="str">
        <f t="shared" ca="1" si="410"/>
        <v xml:space="preserve">Fasciculations at onset (LMN) (q_29b): Values must be limited to predefinied list. </v>
      </c>
      <c r="ED73" s="14" t="str">
        <f t="shared" ca="1" si="411"/>
        <v/>
      </c>
      <c r="EE73" s="14" t="str">
        <f t="shared" ca="1" si="412"/>
        <v>Values must be limited to predefinied list</v>
      </c>
      <c r="EF73" s="14" t="str">
        <f t="shared" ca="1" si="413"/>
        <v/>
      </c>
      <c r="EG73" s="14" t="str">
        <f t="shared" ca="1" si="414"/>
        <v/>
      </c>
      <c r="EM73" s="14" t="b">
        <f t="shared" ca="1" si="415"/>
        <v>1</v>
      </c>
      <c r="EN73" s="14">
        <f t="shared" ca="1" si="416"/>
        <v>60</v>
      </c>
      <c r="EO73" s="14" t="str">
        <f t="shared" ca="1" si="417"/>
        <v>q_29b</v>
      </c>
      <c r="EP73" s="14" t="str">
        <f t="shared" ca="1" si="418"/>
        <v xml:space="preserve">Fasciculations at onset (LMN) (q_29b): Values must be limited to predefinied list. </v>
      </c>
      <c r="EQ73" s="14" t="str">
        <f t="shared" ca="1" si="419"/>
        <v/>
      </c>
    </row>
    <row r="74" spans="2:147" s="14" customFormat="1">
      <c r="B74" s="14" t="str">
        <f t="shared" ca="1" si="346"/>
        <v/>
      </c>
      <c r="C74" s="14">
        <f t="shared" ca="1" si="347"/>
        <v>61</v>
      </c>
      <c r="D74" s="14">
        <f t="shared" si="348"/>
        <v>72</v>
      </c>
      <c r="E74" s="14" t="str">
        <f t="shared" ca="1" si="349"/>
        <v>D</v>
      </c>
      <c r="F74" s="14" t="str">
        <f t="shared" ca="1" si="350"/>
        <v>q_29c</v>
      </c>
      <c r="G74" s="14" t="str">
        <f t="shared" ca="1" si="351"/>
        <v>Hyporeflexia (LMN)</v>
      </c>
      <c r="H74" s="14" t="b">
        <f t="shared" ca="1" si="352"/>
        <v>1</v>
      </c>
      <c r="I74" s="14" t="str">
        <f ca="1">IF($H74,ADDRESS(3,(D74+1)*2-1,4,,"["&amp;wew!$G$7&amp;"]"&amp;_sheetname_labels)&amp;":"&amp;ADDRESS(2+ster!$B$20,(D74+1)*2-1,4),"")</f>
        <v>[DBTemplate.xlsm]labels!EO3:EO61</v>
      </c>
      <c r="J74" s="14">
        <f t="array" aca="1" ref="J74" ca="1">IF(H74,MAX(0,MAX(IF(INDIRECT(I74)&lt;&gt;"",ROW(INDIRECT(I74)),""))-2),"")</f>
        <v>2</v>
      </c>
      <c r="K74" s="14" t="str">
        <f ca="1">IF($H74,IF($J74&gt;0,ADDRESS(3,(D74+1)*2-1,4,,"["&amp;wew!$G$7&amp;"]"&amp;_sheetname_labels)&amp;":"&amp;ADDRESS(2+J74,(D74+1)*2-1,4),""),"")</f>
        <v>[DBTemplate.xlsm]labels!EO3:EO4</v>
      </c>
      <c r="L74" s="14" t="str">
        <f ca="1">IF($H74,IF($J74&gt;0,ADDRESS(3,(D74+1)*2,4,,"["&amp;wew!$G$7&amp;"]"&amp;_sheetname_labels)&amp;":"&amp;ADDRESS(2+J74,(D74+1)*2,4),""),"")</f>
        <v>[DBTemplate.xlsm]labels!EP3:EP4</v>
      </c>
      <c r="M74" s="14">
        <f t="shared" ca="1" si="353"/>
        <v>0</v>
      </c>
      <c r="N74" s="14">
        <f t="shared" ca="1" si="354"/>
        <v>2</v>
      </c>
      <c r="O74" s="14" t="str">
        <f t="shared" ca="1" si="355"/>
        <v>q_29c</v>
      </c>
      <c r="P74" s="14" t="str">
        <f t="shared" ca="1" si="356"/>
        <v>Hyporeflexia (LMN)</v>
      </c>
      <c r="Q74" s="14" t="str">
        <f ca="1">IF($BP74,ADDRESS(3,D74+1,4,,"["&amp;wew!$G$7&amp;"]"&amp;_sheetname_dataframe)&amp;":"&amp;ADDRESS(2+ster!$C$14,D74+1,4),"")</f>
        <v>[DBTemplate.xlsm]data_frame!BU3:BU3</v>
      </c>
      <c r="R74" s="14" t="str">
        <f>IF($BP74,IF(MID(_xll.FORMULATEXT(INDEX(INDIRECT(Q74),1)),1,1)="=", _xll.FORMULATEXT(INDEX(INDIRECT(Q74),1),2,TRUE),""),"")</f>
        <v/>
      </c>
      <c r="S74" s="14">
        <f t="array" aca="1" ref="S74" ca="1">IF(H74,SUM(IF((IFERROR(INDIRECT(Q74)&lt;&gt;"",FALSE))*(INDIRECT(ster!$D$14)&lt;&gt;""),1,0)),"")</f>
        <v>1</v>
      </c>
      <c r="T74" s="14">
        <f t="array" aca="1" ref="T74" ca="1">IF(H74,IF(M74&gt;0,SUM(IFERROR(1*(MATCH(INDIRECT(Q74),INDIRECT(K74),0)&gt;0),0)*(INDIRECT(ster!$D$14)&lt;&gt;"")*NOT(ISNUMBER(INDIRECT(Q74)))),0),"")</f>
        <v>0</v>
      </c>
      <c r="U74" s="14">
        <f t="array" aca="1" ref="U74" ca="1">IF(H74,SUM((IFERROR(INDIRECT(Q74)="",FALSE))*(INDIRECT(ster!$D$14)&lt;&gt;"")),"")</f>
        <v>0</v>
      </c>
      <c r="V74" s="14">
        <f t="array" aca="1" ref="V74" ca="1">IF(H74,SUM((IFERROR(INDIRECT(Q74)="#ąś",TRUE))*(INDIRECT(ster!$D$14)&lt;&gt;"")),"")</f>
        <v>0</v>
      </c>
      <c r="W74" s="14">
        <f t="array" aca="1" ref="W74" ca="1">IF(H74,SUM(ISNUMBER(INDIRECT(Q74))*(INDIRECT(ster!$D$14)&lt;&gt;"")),"")</f>
        <v>1</v>
      </c>
      <c r="X74" s="14">
        <f t="array" aca="1" ref="X74" ca="1">IF(AND(H74,W74&gt;0),IF(wew!$B$3,MIN(IF((INDIRECT(ster!$D$14)&lt;&gt;"")*IFERROR(INDIRECT($Q74)&lt;&gt;"",FALSE),IFERROR(INDIRECT($Q74),"X"),"X")),"&lt;włącz podświetlanie wartości&gt;"),"—")</f>
        <v>2</v>
      </c>
      <c r="Y74" s="14">
        <f t="array" aca="1" ref="Y74" ca="1">IF(AND(H74,W74&gt;0),IF(wew!$B$3,MAX(IF((INDIRECT(ster!$D$14)&lt;&gt;"")*IFERROR(INDIRECT($Q74)&lt;&gt;"",FALSE),IFERROR(INDIRECT($Q74),"X"),"X")),"&lt;włącz podświetlanie wartości&gt;"),"—")</f>
        <v>2</v>
      </c>
      <c r="Z74" s="14">
        <f t="shared" ca="1" si="357"/>
        <v>0</v>
      </c>
      <c r="AA74" s="12">
        <f t="shared" ca="1" si="358"/>
        <v>1</v>
      </c>
      <c r="AB74" s="17">
        <f t="array" aca="1" ref="AB74" ca="1">IF(H74,IF(W74&gt;0,SUM((INDIRECT(ster!$D$14)&lt;&gt;"")*IFERROR((INDIRECT(Q74)&lt;&gt;"")*(INDIRECT(Q74)=INT(INDIRECT(Q74))),0)),0),"")</f>
        <v>1</v>
      </c>
      <c r="AC74" s="17">
        <f t="array" aca="1" ref="AC74" ca="1">IF(H74,W74-AB74,"")</f>
        <v>0</v>
      </c>
      <c r="AD74" s="17">
        <f t="shared" ca="1" si="359"/>
        <v>1</v>
      </c>
      <c r="AE74" s="17" t="b">
        <f t="shared" ca="1" si="360"/>
        <v>0</v>
      </c>
      <c r="AF74" s="17" t="str">
        <f ca="1">IF(AE74,IF($H74,ADDRESS(3,D74+2,4,,"["&amp;wew!$G$7&amp;"]"&amp;_sheetname_dataframe)&amp;":"&amp;ADDRESS(2+ster!$C$14,D74+2,4),""),"")</f>
        <v/>
      </c>
      <c r="AG74" s="17" t="str">
        <f t="shared" ca="1" si="361"/>
        <v/>
      </c>
      <c r="AH74" s="17" t="b">
        <f t="shared" ca="1" si="362"/>
        <v>0</v>
      </c>
      <c r="AI74" s="17" t="str">
        <f ca="1">IF(AH74,IF($H74,ADDRESS(3,D74+3,4,,"["&amp;wew!$G$7&amp;"]"&amp;_sheetname_dataframe)&amp;":"&amp;ADDRESS(2+ster!$C$14,D74+3,4),""),"")</f>
        <v/>
      </c>
      <c r="AJ74" s="17" t="str">
        <f t="shared" ca="1" si="363"/>
        <v/>
      </c>
      <c r="AK74" s="17" t="b">
        <f t="shared" ca="1" si="364"/>
        <v>0</v>
      </c>
      <c r="AL74" s="17" t="b">
        <f t="shared" ca="1" si="365"/>
        <v>0</v>
      </c>
      <c r="AM74" s="17" t="b">
        <f t="shared" ca="1" si="366"/>
        <v>0</v>
      </c>
      <c r="AN74" s="17">
        <f t="shared" ca="1" si="367"/>
        <v>0</v>
      </c>
      <c r="AO74" s="24" t="str">
        <f t="shared" ca="1" si="368"/>
        <v/>
      </c>
      <c r="AP74" s="24" t="str">
        <f t="shared" ca="1" si="369"/>
        <v/>
      </c>
      <c r="AQ74" s="17" t="b">
        <f t="shared" ca="1" si="370"/>
        <v>0</v>
      </c>
      <c r="AR74" s="17" t="b">
        <f t="shared" ca="1" si="371"/>
        <v>1</v>
      </c>
      <c r="AS74" s="17" t="b">
        <f t="shared" ca="1" si="372"/>
        <v>0</v>
      </c>
      <c r="AT74" s="17" t="b">
        <f t="shared" ca="1" si="373"/>
        <v>0</v>
      </c>
      <c r="AU74" s="17" t="b">
        <f t="shared" ca="1" si="374"/>
        <v>1</v>
      </c>
      <c r="AV74" s="17" t="b">
        <f t="shared" ca="1" si="375"/>
        <v>0</v>
      </c>
      <c r="AW74" s="17" t="b">
        <f t="shared" ca="1" si="376"/>
        <v>1</v>
      </c>
      <c r="AX74" s="14" t="b">
        <f t="array" aca="1" ref="AX74" ca="1">IF(H74,N74&gt;0,"")</f>
        <v>1</v>
      </c>
      <c r="AY74" s="17" t="str">
        <f t="shared" ca="1" si="377"/>
        <v>C3:C4</v>
      </c>
      <c r="AZ74" s="17" t="b">
        <f t="array" aca="1" ref="AZ74" ca="1">IF(AY74&lt;&gt;"",SUM(1*ISERROR(MATCH(INDIRECT(AY74),INDIRECT(K74),0)))=0,"")</f>
        <v>1</v>
      </c>
      <c r="BA74" s="17" t="b">
        <f t="shared" ca="1" si="378"/>
        <v>1</v>
      </c>
      <c r="BB74" s="17" t="b">
        <v>0</v>
      </c>
      <c r="BC74" s="17" t="b">
        <f t="shared" ca="1" si="379"/>
        <v>1</v>
      </c>
      <c r="BD74" s="17" t="b">
        <f t="shared" ca="1" si="380"/>
        <v>0</v>
      </c>
      <c r="BE74" s="17" t="b">
        <f t="shared" ca="1" si="381"/>
        <v>0</v>
      </c>
      <c r="BF74" s="17" t="b">
        <f t="shared" ca="1" si="382"/>
        <v>0</v>
      </c>
      <c r="BG74" s="17" t="b">
        <f t="shared" ca="1" si="383"/>
        <v>0</v>
      </c>
      <c r="BH74" s="17" t="b">
        <f t="shared" ca="1" si="384"/>
        <v>1</v>
      </c>
      <c r="BI74" s="17">
        <f t="shared" ca="1" si="385"/>
        <v>2</v>
      </c>
      <c r="BJ74" s="17" t="b">
        <f t="shared" ca="1" si="386"/>
        <v>0</v>
      </c>
      <c r="BK74" s="17" t="str">
        <f t="shared" ca="1" si="387"/>
        <v/>
      </c>
      <c r="BL74" s="17" t="str">
        <f t="shared" ca="1" si="388"/>
        <v/>
      </c>
      <c r="BM74" s="17" t="str">
        <f t="shared" ca="1" si="389"/>
        <v>F</v>
      </c>
      <c r="BN74" s="17" t="str">
        <f t="shared" ca="1" si="390"/>
        <v>F</v>
      </c>
      <c r="BO74" s="17" t="str">
        <f t="shared" ca="1" si="391"/>
        <v>D</v>
      </c>
      <c r="BP74" s="14" t="b">
        <f t="shared" ca="1" si="392"/>
        <v>1</v>
      </c>
      <c r="BQ74" s="35">
        <v>1</v>
      </c>
      <c r="BX74" s="16"/>
      <c r="BY74" s="16"/>
      <c r="BZ74" s="16"/>
      <c r="CA74" s="16"/>
      <c r="CB74" s="16"/>
      <c r="CC74" s="16"/>
      <c r="CD74" s="16"/>
      <c r="CE74" s="16"/>
      <c r="CF74" s="16"/>
      <c r="CN74" s="14">
        <f ca="1">IF(H74,IFERROR(IsVariableNameLegal(O74),0),0)</f>
        <v>0</v>
      </c>
      <c r="CO74" s="14" t="str">
        <f t="array" aca="1" ref="CO74" ca="1">IF(H74,IF(COUNTIF(INDIRECT(wew!$C$13),O74)&gt;1,TRIM(SUBSTITUTE(_xll.MCONCAT(IF((INDIRECT(wew!$C$13)=O74)*(COLUMN(INDIRECT(wew!$C$13))&lt;&gt;D74+1),-1+COLUMN(INDIRECT(wew!$C$13)),"")," "),"  "," ")),""),"")</f>
        <v/>
      </c>
      <c r="CP74" s="14" t="str">
        <f t="array" aca="1" ref="CP74" ca="1">IF(P74&lt;&gt;"",IF(LEN(P74)&gt;150,1,""),"")</f>
        <v/>
      </c>
      <c r="CQ74" s="14" t="str">
        <f t="array" aca="1" ref="CQ74" ca="1">IF(AND(H74,NOT(ster!$J$3)),IF(COUNTIF(INDIRECT(wew!$C$15),P74)&gt;1,TRIM(SUBSTITUTE(_xll.MCONCAT(IF((INDIRECT(wew!$C$15)=P74)*(COLUMN(INDIRECT(wew!$C$15))&lt;&gt;D74+1),-1+COLUMN(INDIRECT(wew!$C$15)),"")," "),"  "," ")),""),"")</f>
        <v/>
      </c>
      <c r="CR74" s="14" t="str">
        <f t="array" aca="1" ref="CR74" ca="1">IF(H74,IF(AND(W74&gt;0,AO74&lt;&gt;""),TRIM(SUBSTITUTE(_xll.MCONCAT(IFERROR(IF(ISNUMBER(INDIRECT(Q74)),IF((INDIRECT(ster!$D$14)&lt;&gt;"")*(INDIRECT(Q74)&lt;AO74),INDIRECT(ster!$D$14) &amp; ": " &amp;  SUBSTITUTE(IF( AV74,IFERROR(TEXT(INDIRECT(Q74),"rrrr-mm-dd") &amp;" (" &amp; INDIRECT(Q74) &amp;")",INDIRECT(Q74)),INDIRECT(Q74))," "," "),""),""),"")," "),"  "," ")),""),"")</f>
        <v/>
      </c>
      <c r="CS74" s="14" t="str">
        <f t="array" aca="1" ref="CS74" ca="1">IF(H74,IF(AND(W74&gt;0,AP74&lt;&gt;""),TRIM(SUBSTITUTE(_xll.MCONCAT(IFERROR(IF(ISNUMBER(INDIRECT(Q74)),IF((INDIRECT(ster!$D$14)&lt;&gt;"")*(INDIRECT(Q74)&gt;AP74),INDIRECT(ster!$D$14) &amp; ": " &amp;  SUBSTITUTE(IF( AV74,IFERROR(TEXT(INDIRECT(Q74),"rrrr-mm-dd")&amp;" (" &amp; INDIRECT(Q74) &amp;")",INDIRECT(Q74)),INDIRECT(Q74))," "," "),""),""),"")," "),"  "," ")),""),"")</f>
        <v/>
      </c>
      <c r="CT74" s="14" t="str">
        <f t="array" aca="1" ref="CT74" ca="1">IF(H74,IF(AND(N74&gt;0,AR74),TRIM(SUBSTITUTE(_xll.MCONCAT(IFERROR(IF(ISNUMBER(INDIRECT(Q74)),IF((INDIRECT(ster!$D$14)&lt;&gt;"")*(IFERROR(0*(MATCH(INDIRECT(Q74),INDIRECT(K74),0)&gt;0),1)),INDIRECT(ster!$D$14) &amp; ": " &amp;  SUBSTITUTE(IF( AV74,IFERROR(TEXT(INDIRECT(Q74),"rrrr-mm-dd")&amp;" (" &amp; INDIRECT(Q74) &amp;")",INDIRECT(Q74)),INDIRECT(Q74))," "," "),""),""),"")," "),"  "," ")),""),"")</f>
        <v/>
      </c>
      <c r="CU74" s="14" t="str">
        <f t="array" aca="1" ref="CU74" ca="1">IF(H74,IF(AND(V74&gt;0),TRIM(SUBSTITUTE(_xll.MCONCAT(IF((INDIRECT(ster!$D$14)&lt;&gt;"")*(IFERROR(0*(INDIRECT(Q74)&lt;&gt;""),1)),INDIRECT(ster!$D$14),"")," "),"  "," ")),""),"")</f>
        <v/>
      </c>
      <c r="CV74" s="14" t="str">
        <f t="array" aca="1" ref="CV74" ca="1">IF(H74,IF(AS74,
TRIM(SUBSTITUTE(_xll.MCONCAT(IF(
   (INDIRECT(ster!$D$14)&lt;&gt;"")*
   ((INDIRECT(Q74)="")+
      NOT(ISNUMBER(INDIRECT(Q74)))*
      NOT(ISERROR(MATCH(INDIRECT(Q74),INDIRECT(K74),0)))
    ),
      INDIRECT(ster!$D$14),
   "")," "),"  "," ")),
""),"")</f>
        <v/>
      </c>
      <c r="CW74" s="14" t="str">
        <f t="array" aca="1" ref="CW74" ca="1">IF(H74,IF(AND(AQ74),TRIM(SUBSTITUTE(_xll.MCONCAT(IFERROR(IF(ISNUMBER(INDIRECT(Q74)),IF((INDIRECT(ster!$D$14)&lt;&gt;"")*(INDIRECT(Q74)&lt;&gt;INT(INDIRECT(Q74))),INDIRECT(ster!$D$14) &amp; ": " &amp; INDIRECT(Q74),""),""),"")," "),"  "," ")),""),"")</f>
        <v/>
      </c>
      <c r="CX74" s="14" t="str">
        <f t="array" aca="1" ref="CX74" ca="1">IF(H74,IF(OR(AU74,AV74),TRIM(SUBSTITUTE(_xll.MCONCAT(IF((INDIRECT(ster!$D$14)&lt;&gt;"")*NOT(ISNUMBER(INDIRECT(Q74))),IF(ISERROR(MATCH(INDIRECT(Q74),INDIRECT(K74),0)),IFERROR(IF(INDIRECT(Q74)&lt;&gt;"",INDIRECT(ster!$D$14) &amp; ": " &amp; SUBSTITUTE(INDIRECT(Q74)," "," "),""),""),""),"")," "),"  "," ")),""),"")</f>
        <v/>
      </c>
      <c r="CY74" s="14" t="str">
        <f t="array" aca="1" ref="CY74" ca="1">IF(H74,IF(AE74,TRIM(SUBSTITUTE(_xll.MCONCAT(IF((INDIRECT(ster!$D$14)&lt;&gt;"")*IFERROR(NOT(INDIRECT(AF74)),FALSE),IF(ISERROR(MATCH(INDIRECT(Q74),INDIRECT(K74),0)),IFERROR(IF(INDIRECT(Q74)&lt;&gt;"",INDIRECT(ster!$D$14)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CZ74" s="14" t="str">
        <f t="array" aca="1" ref="CZ74" ca="1">IF(H74,IF(AH74,TRIM(SUBSTITUTE(_xll.MCONCAT(IF((INDIRECT(ster!$D$14)&lt;&gt;"")*IFERROR(NOT(INDIRECT(AI74)),FALSE),IF(ISERROR(MATCH(INDIRECT(Q74),INDIRECT(K74),0)),IFERROR(IF(INDIRECT(Q74)&lt;&gt;"",INDIRECT(ster!$D$14)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DC74" s="14" t="str">
        <f ca="1">SUBSTITUTE(SUBSTITUTE(SUBSTITUTE(SUBSTITUTE(_xll.MCONCAT(DG74:DS74,"■"),"■■","■"),"■■","■"),"■■","■"),"■■","■")</f>
        <v>■</v>
      </c>
      <c r="DD74" s="14" t="str">
        <f t="shared" ca="1" si="393"/>
        <v/>
      </c>
      <c r="DE74" s="14" t="str">
        <f t="shared" ca="1" si="394"/>
        <v/>
      </c>
      <c r="DF74" s="14" t="str">
        <f t="shared" ca="1" si="395"/>
        <v/>
      </c>
      <c r="DG74" s="14" t="str">
        <f t="shared" ca="1" si="396"/>
        <v/>
      </c>
      <c r="DH74" s="14" t="str">
        <f t="shared" ca="1" si="397"/>
        <v/>
      </c>
      <c r="DI74" s="14" t="str">
        <f t="shared" ca="1" si="398"/>
        <v/>
      </c>
      <c r="DJ74" s="14" t="str">
        <f t="shared" ca="1" si="399"/>
        <v/>
      </c>
      <c r="DK74" s="14" t="str">
        <f t="shared" ca="1" si="400"/>
        <v/>
      </c>
      <c r="DL74" s="14" t="str">
        <f t="shared" ca="1" si="420"/>
        <v/>
      </c>
      <c r="DM74" s="14" t="str">
        <f t="shared" ca="1" si="401"/>
        <v/>
      </c>
      <c r="DN74" s="14" t="str">
        <f t="array" aca="1" ref="DN74" ca="1">IF(CU74&lt;&gt;"","There are errors in the entered values in the following cases: " &amp;SUBSTITUTE(CU74," ",", "),"")</f>
        <v/>
      </c>
      <c r="DO74" s="14" t="str">
        <f t="shared" ca="1" si="402"/>
        <v/>
      </c>
      <c r="DP74" s="14" t="str">
        <f t="shared" ca="1" si="403"/>
        <v/>
      </c>
      <c r="DQ74" s="14" t="str">
        <f t="shared" ca="1" si="404"/>
        <v/>
      </c>
      <c r="DR74" s="14" t="str">
        <f t="shared" ca="1" si="405"/>
        <v/>
      </c>
      <c r="DS74" s="14" t="str">
        <f t="shared" ca="1" si="406"/>
        <v/>
      </c>
      <c r="DZ74" s="14" t="b">
        <f t="shared" ca="1" si="407"/>
        <v>0</v>
      </c>
      <c r="EA74" s="14" t="str">
        <f t="shared" ca="1" si="408"/>
        <v>Hyporeflexia (LMN) (q_29c)</v>
      </c>
      <c r="EB74" s="14" t="str">
        <f t="shared" ca="1" si="409"/>
        <v xml:space="preserve">Values must be limited to predefinied list. </v>
      </c>
      <c r="EC74" s="14" t="str">
        <f t="shared" ca="1" si="410"/>
        <v xml:space="preserve">Hyporeflexia (LMN) (q_29c): Values must be limited to predefinied list. </v>
      </c>
      <c r="ED74" s="14" t="str">
        <f t="shared" ca="1" si="411"/>
        <v/>
      </c>
      <c r="EE74" s="14" t="str">
        <f t="shared" ca="1" si="412"/>
        <v>Values must be limited to predefinied list</v>
      </c>
      <c r="EF74" s="14" t="str">
        <f t="shared" ca="1" si="413"/>
        <v/>
      </c>
      <c r="EG74" s="14" t="str">
        <f t="shared" ca="1" si="414"/>
        <v/>
      </c>
      <c r="EM74" s="14" t="b">
        <f t="shared" ca="1" si="415"/>
        <v>1</v>
      </c>
      <c r="EN74" s="14">
        <f t="shared" ca="1" si="416"/>
        <v>61</v>
      </c>
      <c r="EO74" s="14" t="str">
        <f t="shared" ca="1" si="417"/>
        <v>q_29c</v>
      </c>
      <c r="EP74" s="14" t="str">
        <f t="shared" ca="1" si="418"/>
        <v xml:space="preserve">Hyporeflexia (LMN) (q_29c): Values must be limited to predefinied list. </v>
      </c>
      <c r="EQ74" s="14" t="str">
        <f t="shared" ca="1" si="419"/>
        <v/>
      </c>
    </row>
    <row r="75" spans="2:147" s="14" customFormat="1">
      <c r="B75" s="14" t="str">
        <f t="shared" ca="1" si="346"/>
        <v/>
      </c>
      <c r="C75" s="14">
        <f t="shared" ca="1" si="347"/>
        <v>62</v>
      </c>
      <c r="D75" s="14">
        <f t="shared" si="348"/>
        <v>73</v>
      </c>
      <c r="E75" s="14" t="str">
        <f t="shared" ca="1" si="349"/>
        <v>D</v>
      </c>
      <c r="F75" s="14" t="str">
        <f t="shared" ca="1" si="350"/>
        <v>q_30a</v>
      </c>
      <c r="G75" s="14" t="str">
        <f t="shared" ca="1" si="351"/>
        <v>Axial muscles</v>
      </c>
      <c r="H75" s="14" t="b">
        <f t="shared" ca="1" si="352"/>
        <v>1</v>
      </c>
      <c r="I75" s="14" t="str">
        <f ca="1">IF($H75,ADDRESS(3,(D75+1)*2-1,4,,"["&amp;wew!$G$7&amp;"]"&amp;_sheetname_labels)&amp;":"&amp;ADDRESS(2+ster!$B$20,(D75+1)*2-1,4),"")</f>
        <v>[DBTemplate.xlsm]labels!EQ3:EQ61</v>
      </c>
      <c r="J75" s="14">
        <f t="array" aca="1" ref="J75" ca="1">IF(H75,MAX(0,MAX(IF(INDIRECT(I75)&lt;&gt;"",ROW(INDIRECT(I75)),""))-2),"")</f>
        <v>2</v>
      </c>
      <c r="K75" s="14" t="str">
        <f ca="1">IF($H75,IF($J75&gt;0,ADDRESS(3,(D75+1)*2-1,4,,"["&amp;wew!$G$7&amp;"]"&amp;_sheetname_labels)&amp;":"&amp;ADDRESS(2+J75,(D75+1)*2-1,4),""),"")</f>
        <v>[DBTemplate.xlsm]labels!EQ3:EQ4</v>
      </c>
      <c r="L75" s="14" t="str">
        <f ca="1">IF($H75,IF($J75&gt;0,ADDRESS(3,(D75+1)*2,4,,"["&amp;wew!$G$7&amp;"]"&amp;_sheetname_labels)&amp;":"&amp;ADDRESS(2+J75,(D75+1)*2,4),""),"")</f>
        <v>[DBTemplate.xlsm]labels!ER3:ER4</v>
      </c>
      <c r="M75" s="14">
        <f t="shared" ca="1" si="353"/>
        <v>0</v>
      </c>
      <c r="N75" s="14">
        <f t="shared" ca="1" si="354"/>
        <v>2</v>
      </c>
      <c r="O75" s="14" t="str">
        <f t="shared" ca="1" si="355"/>
        <v>q_30a</v>
      </c>
      <c r="P75" s="14" t="str">
        <f t="shared" ca="1" si="356"/>
        <v>Axial muscles</v>
      </c>
      <c r="Q75" s="14" t="str">
        <f ca="1">IF($BP75,ADDRESS(3,D75+1,4,,"["&amp;wew!$G$7&amp;"]"&amp;_sheetname_dataframe)&amp;":"&amp;ADDRESS(2+ster!$C$14,D75+1,4),"")</f>
        <v>[DBTemplate.xlsm]data_frame!BV3:BV3</v>
      </c>
      <c r="R75" s="14" t="str">
        <f>IF($BP75,IF(MID(_xll.FORMULATEXT(INDEX(INDIRECT(Q75),1)),1,1)="=", _xll.FORMULATEXT(INDEX(INDIRECT(Q75),1),2,TRUE),""),"")</f>
        <v/>
      </c>
      <c r="S75" s="14">
        <f t="array" aca="1" ref="S75" ca="1">IF(H75,SUM(IF((IFERROR(INDIRECT(Q75)&lt;&gt;"",FALSE))*(INDIRECT(ster!$D$14)&lt;&gt;""),1,0)),"")</f>
        <v>0</v>
      </c>
      <c r="T75" s="14">
        <f t="array" aca="1" ref="T75" ca="1">IF(H75,IF(M75&gt;0,SUM(IFERROR(1*(MATCH(INDIRECT(Q75),INDIRECT(K75),0)&gt;0),0)*(INDIRECT(ster!$D$14)&lt;&gt;"")*NOT(ISNUMBER(INDIRECT(Q75)))),0),"")</f>
        <v>0</v>
      </c>
      <c r="U75" s="14">
        <f t="array" aca="1" ref="U75" ca="1">IF(H75,SUM((IFERROR(INDIRECT(Q75)="",FALSE))*(INDIRECT(ster!$D$14)&lt;&gt;"")),"")</f>
        <v>1</v>
      </c>
      <c r="V75" s="14">
        <f t="array" aca="1" ref="V75" ca="1">IF(H75,SUM((IFERROR(INDIRECT(Q75)="#ąś",TRUE))*(INDIRECT(ster!$D$14)&lt;&gt;"")),"")</f>
        <v>0</v>
      </c>
      <c r="W75" s="14">
        <f t="array" aca="1" ref="W75" ca="1">IF(H75,SUM(ISNUMBER(INDIRECT(Q75))*(INDIRECT(ster!$D$14)&lt;&gt;"")),"")</f>
        <v>0</v>
      </c>
      <c r="X75" s="14" t="str">
        <f t="array" aca="1" ref="X75" ca="1">IF(AND(H75,W75&gt;0),IF(wew!$B$3,MIN(IF((INDIRECT(ster!$D$14)&lt;&gt;"")*IFERROR(INDIRECT($Q75)&lt;&gt;"",FALSE),IFERROR(INDIRECT($Q75),"X"),"X")),"&lt;włącz podświetlanie wartości&gt;"),"—")</f>
        <v>—</v>
      </c>
      <c r="Y75" s="14" t="str">
        <f t="array" aca="1" ref="Y75" ca="1">IF(AND(H75,W75&gt;0),IF(wew!$B$3,MAX(IF((INDIRECT(ster!$D$14)&lt;&gt;"")*IFERROR(INDIRECT($Q75)&lt;&gt;"",FALSE),IFERROR(INDIRECT($Q75),"X"),"X")),"&lt;włącz podświetlanie wartości&gt;"),"—")</f>
        <v>—</v>
      </c>
      <c r="Z75" s="14">
        <f t="shared" ca="1" si="357"/>
        <v>0</v>
      </c>
      <c r="AA75" s="12" t="str">
        <f t="shared" ca="1" si="358"/>
        <v>—</v>
      </c>
      <c r="AB75" s="17">
        <f t="array" aca="1" ref="AB75" ca="1">IF(H75,IF(W75&gt;0,SUM((INDIRECT(ster!$D$14)&lt;&gt;"")*IFERROR((INDIRECT(Q75)&lt;&gt;"")*(INDIRECT(Q75)=INT(INDIRECT(Q75))),0)),0),"")</f>
        <v>0</v>
      </c>
      <c r="AC75" s="17">
        <f t="array" aca="1" ref="AC75" ca="1">IF(H75,W75-AB75,"")</f>
        <v>0</v>
      </c>
      <c r="AD75" s="17">
        <f t="shared" ca="1" si="359"/>
        <v>1</v>
      </c>
      <c r="AE75" s="17" t="b">
        <f t="shared" ca="1" si="360"/>
        <v>0</v>
      </c>
      <c r="AF75" s="17" t="str">
        <f ca="1">IF(AE75,IF($H75,ADDRESS(3,D75+2,4,,"["&amp;wew!$G$7&amp;"]"&amp;_sheetname_dataframe)&amp;":"&amp;ADDRESS(2+ster!$C$14,D75+2,4),""),"")</f>
        <v/>
      </c>
      <c r="AG75" s="17" t="str">
        <f t="shared" ca="1" si="361"/>
        <v/>
      </c>
      <c r="AH75" s="17" t="b">
        <f t="shared" ca="1" si="362"/>
        <v>0</v>
      </c>
      <c r="AI75" s="17" t="str">
        <f ca="1">IF(AH75,IF($H75,ADDRESS(3,D75+3,4,,"["&amp;wew!$G$7&amp;"]"&amp;_sheetname_dataframe)&amp;":"&amp;ADDRESS(2+ster!$C$14,D75+3,4),""),"")</f>
        <v/>
      </c>
      <c r="AJ75" s="17" t="str">
        <f t="shared" ca="1" si="363"/>
        <v/>
      </c>
      <c r="AK75" s="17" t="b">
        <f t="shared" ca="1" si="364"/>
        <v>0</v>
      </c>
      <c r="AL75" s="17" t="b">
        <f t="shared" ca="1" si="365"/>
        <v>0</v>
      </c>
      <c r="AM75" s="17" t="b">
        <f t="shared" ca="1" si="366"/>
        <v>0</v>
      </c>
      <c r="AN75" s="17">
        <f t="shared" ca="1" si="367"/>
        <v>0</v>
      </c>
      <c r="AO75" s="24" t="str">
        <f t="shared" ca="1" si="368"/>
        <v/>
      </c>
      <c r="AP75" s="24" t="str">
        <f t="shared" ca="1" si="369"/>
        <v/>
      </c>
      <c r="AQ75" s="17" t="b">
        <f t="shared" ca="1" si="370"/>
        <v>0</v>
      </c>
      <c r="AR75" s="17" t="b">
        <f t="shared" ca="1" si="371"/>
        <v>1</v>
      </c>
      <c r="AS75" s="17" t="b">
        <f t="shared" ca="1" si="372"/>
        <v>0</v>
      </c>
      <c r="AT75" s="17" t="b">
        <f t="shared" ca="1" si="373"/>
        <v>0</v>
      </c>
      <c r="AU75" s="17" t="b">
        <f t="shared" ca="1" si="374"/>
        <v>1</v>
      </c>
      <c r="AV75" s="17" t="b">
        <f t="shared" ca="1" si="375"/>
        <v>0</v>
      </c>
      <c r="AW75" s="17" t="b">
        <f t="shared" ca="1" si="376"/>
        <v>0</v>
      </c>
      <c r="AX75" s="14" t="b">
        <f t="array" aca="1" ref="AX75" ca="1">IF(H75,N75&gt;0,"")</f>
        <v>1</v>
      </c>
      <c r="AY75" s="17" t="str">
        <f t="shared" ca="1" si="377"/>
        <v>C3:C4</v>
      </c>
      <c r="AZ75" s="17" t="b">
        <f t="array" aca="1" ref="AZ75" ca="1">IF(AY75&lt;&gt;"",SUM(1*ISERROR(MATCH(INDIRECT(AY75),INDIRECT(K75),0)))=0,"")</f>
        <v>1</v>
      </c>
      <c r="BA75" s="17" t="b">
        <f t="shared" ca="1" si="378"/>
        <v>1</v>
      </c>
      <c r="BB75" s="17" t="b">
        <v>0</v>
      </c>
      <c r="BC75" s="17" t="b">
        <f t="shared" ca="1" si="379"/>
        <v>1</v>
      </c>
      <c r="BD75" s="17" t="b">
        <f t="shared" ca="1" si="380"/>
        <v>0</v>
      </c>
      <c r="BE75" s="17" t="b">
        <f t="shared" ca="1" si="381"/>
        <v>0</v>
      </c>
      <c r="BF75" s="17" t="b">
        <f t="shared" ca="1" si="382"/>
        <v>0</v>
      </c>
      <c r="BG75" s="17" t="b">
        <f t="shared" ca="1" si="383"/>
        <v>0</v>
      </c>
      <c r="BH75" s="17" t="b">
        <f t="shared" ca="1" si="384"/>
        <v>1</v>
      </c>
      <c r="BI75" s="17">
        <f t="shared" ca="1" si="385"/>
        <v>2</v>
      </c>
      <c r="BJ75" s="17" t="b">
        <f t="shared" ca="1" si="386"/>
        <v>0</v>
      </c>
      <c r="BK75" s="17" t="str">
        <f t="shared" ca="1" si="387"/>
        <v/>
      </c>
      <c r="BL75" s="17" t="str">
        <f t="shared" ca="1" si="388"/>
        <v/>
      </c>
      <c r="BM75" s="17" t="str">
        <f t="shared" ca="1" si="389"/>
        <v>F</v>
      </c>
      <c r="BN75" s="17" t="str">
        <f t="shared" ca="1" si="390"/>
        <v>F</v>
      </c>
      <c r="BO75" s="17" t="str">
        <f t="shared" ca="1" si="391"/>
        <v>D</v>
      </c>
      <c r="BP75" s="14" t="b">
        <f t="shared" ca="1" si="392"/>
        <v>1</v>
      </c>
      <c r="BQ75" s="35">
        <v>1</v>
      </c>
      <c r="BX75" s="16"/>
      <c r="BY75" s="16"/>
      <c r="BZ75" s="16"/>
      <c r="CA75" s="16"/>
      <c r="CB75" s="16"/>
      <c r="CC75" s="16"/>
      <c r="CD75" s="16"/>
      <c r="CE75" s="16"/>
      <c r="CF75" s="16"/>
      <c r="CN75" s="14">
        <f ca="1">IF(H75,IFERROR(IsVariableNameLegal(O75),0),0)</f>
        <v>0</v>
      </c>
      <c r="CO75" s="14" t="str">
        <f t="array" aca="1" ref="CO75" ca="1">IF(H75,IF(COUNTIF(INDIRECT(wew!$C$13),O75)&gt;1,TRIM(SUBSTITUTE(_xll.MCONCAT(IF((INDIRECT(wew!$C$13)=O75)*(COLUMN(INDIRECT(wew!$C$13))&lt;&gt;D75+1),-1+COLUMN(INDIRECT(wew!$C$13)),"")," "),"  "," ")),""),"")</f>
        <v/>
      </c>
      <c r="CP75" s="14" t="str">
        <f t="array" aca="1" ref="CP75" ca="1">IF(P75&lt;&gt;"",IF(LEN(P75)&gt;150,1,""),"")</f>
        <v/>
      </c>
      <c r="CQ75" s="14" t="str">
        <f t="array" aca="1" ref="CQ75" ca="1">IF(AND(H75,NOT(ster!$J$3)),IF(COUNTIF(INDIRECT(wew!$C$15),P75)&gt;1,TRIM(SUBSTITUTE(_xll.MCONCAT(IF((INDIRECT(wew!$C$15)=P75)*(COLUMN(INDIRECT(wew!$C$15))&lt;&gt;D75+1),-1+COLUMN(INDIRECT(wew!$C$15)),"")," "),"  "," ")),""),"")</f>
        <v/>
      </c>
      <c r="CR75" s="14" t="str">
        <f t="array" aca="1" ref="CR75" ca="1">IF(H75,IF(AND(W75&gt;0,AO75&lt;&gt;""),TRIM(SUBSTITUTE(_xll.MCONCAT(IFERROR(IF(ISNUMBER(INDIRECT(Q75)),IF((INDIRECT(ster!$D$14)&lt;&gt;"")*(INDIRECT(Q75)&lt;AO75),INDIRECT(ster!$D$14) &amp; ": " &amp;  SUBSTITUTE(IF( AV75,IFERROR(TEXT(INDIRECT(Q75),"rrrr-mm-dd") &amp;" (" &amp; INDIRECT(Q75) &amp;")",INDIRECT(Q75)),INDIRECT(Q75))," "," "),""),""),"")," "),"  "," ")),""),"")</f>
        <v/>
      </c>
      <c r="CS75" s="14" t="str">
        <f t="array" aca="1" ref="CS75" ca="1">IF(H75,IF(AND(W75&gt;0,AP75&lt;&gt;""),TRIM(SUBSTITUTE(_xll.MCONCAT(IFERROR(IF(ISNUMBER(INDIRECT(Q75)),IF((INDIRECT(ster!$D$14)&lt;&gt;"")*(INDIRECT(Q75)&gt;AP75),INDIRECT(ster!$D$14) &amp; ": " &amp;  SUBSTITUTE(IF( AV75,IFERROR(TEXT(INDIRECT(Q75),"rrrr-mm-dd")&amp;" (" &amp; INDIRECT(Q75) &amp;")",INDIRECT(Q75)),INDIRECT(Q75))," "," "),""),""),"")," "),"  "," ")),""),"")</f>
        <v/>
      </c>
      <c r="CT75" s="14" t="str">
        <f t="array" aca="1" ref="CT75" ca="1">IF(H75,IF(AND(N75&gt;0,AR75),TRIM(SUBSTITUTE(_xll.MCONCAT(IFERROR(IF(ISNUMBER(INDIRECT(Q75)),IF((INDIRECT(ster!$D$14)&lt;&gt;"")*(IFERROR(0*(MATCH(INDIRECT(Q75),INDIRECT(K75),0)&gt;0),1)),INDIRECT(ster!$D$14) &amp; ": " &amp;  SUBSTITUTE(IF( AV75,IFERROR(TEXT(INDIRECT(Q75),"rrrr-mm-dd")&amp;" (" &amp; INDIRECT(Q75) &amp;")",INDIRECT(Q75)),INDIRECT(Q75))," "," "),""),""),"")," "),"  "," ")),""),"")</f>
        <v/>
      </c>
      <c r="CU75" s="14" t="str">
        <f t="array" aca="1" ref="CU75" ca="1">IF(H75,IF(AND(V75&gt;0),TRIM(SUBSTITUTE(_xll.MCONCAT(IF((INDIRECT(ster!$D$14)&lt;&gt;"")*(IFERROR(0*(INDIRECT(Q75)&lt;&gt;""),1)),INDIRECT(ster!$D$14),"")," "),"  "," ")),""),"")</f>
        <v/>
      </c>
      <c r="CV75" s="14" t="str">
        <f t="array" aca="1" ref="CV75" ca="1">IF(H75,IF(AS75,
TRIM(SUBSTITUTE(_xll.MCONCAT(IF(
   (INDIRECT(ster!$D$14)&lt;&gt;"")*
   ((INDIRECT(Q75)="")+
      NOT(ISNUMBER(INDIRECT(Q75)))*
      NOT(ISERROR(MATCH(INDIRECT(Q75),INDIRECT(K75),0)))
    ),
      INDIRECT(ster!$D$14),
   "")," "),"  "," ")),
""),"")</f>
        <v/>
      </c>
      <c r="CW75" s="14" t="str">
        <f t="array" aca="1" ref="CW75" ca="1">IF(H75,IF(AND(AQ75),TRIM(SUBSTITUTE(_xll.MCONCAT(IFERROR(IF(ISNUMBER(INDIRECT(Q75)),IF((INDIRECT(ster!$D$14)&lt;&gt;"")*(INDIRECT(Q75)&lt;&gt;INT(INDIRECT(Q75))),INDIRECT(ster!$D$14) &amp; ": " &amp; INDIRECT(Q75),""),""),"")," "),"  "," ")),""),"")</f>
        <v/>
      </c>
      <c r="CX75" s="14" t="str">
        <f t="array" aca="1" ref="CX75" ca="1">IF(H75,IF(OR(AU75,AV75),TRIM(SUBSTITUTE(_xll.MCONCAT(IF((INDIRECT(ster!$D$14)&lt;&gt;"")*NOT(ISNUMBER(INDIRECT(Q75))),IF(ISERROR(MATCH(INDIRECT(Q75),INDIRECT(K75),0)),IFERROR(IF(INDIRECT(Q75)&lt;&gt;"",INDIRECT(ster!$D$14) &amp; ": " &amp; SUBSTITUTE(INDIRECT(Q75)," "," "),""),""),""),"")," "),"  "," ")),""),"")</f>
        <v/>
      </c>
      <c r="CY75" s="14" t="str">
        <f t="array" aca="1" ref="CY75" ca="1">IF(H75,IF(AE75,TRIM(SUBSTITUTE(_xll.MCONCAT(IF((INDIRECT(ster!$D$14)&lt;&gt;"")*IFERROR(NOT(INDIRECT(AF75)),FALSE),IF(ISERROR(MATCH(INDIRECT(Q75),INDIRECT(K75),0)),IFERROR(IF(INDIRECT(Q75)&lt;&gt;"",INDIRECT(ster!$D$14)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CZ75" s="14" t="str">
        <f t="array" aca="1" ref="CZ75" ca="1">IF(H75,IF(AH75,TRIM(SUBSTITUTE(_xll.MCONCAT(IF((INDIRECT(ster!$D$14)&lt;&gt;"")*IFERROR(NOT(INDIRECT(AI75)),FALSE),IF(ISERROR(MATCH(INDIRECT(Q75),INDIRECT(K75),0)),IFERROR(IF(INDIRECT(Q75)&lt;&gt;"",INDIRECT(ster!$D$14)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DC75" s="14" t="str">
        <f ca="1">SUBSTITUTE(SUBSTITUTE(SUBSTITUTE(SUBSTITUTE(_xll.MCONCAT(DG75:DS75,"■"),"■■","■"),"■■","■"),"■■","■"),"■■","■")</f>
        <v>■</v>
      </c>
      <c r="DD75" s="14" t="str">
        <f t="shared" ca="1" si="393"/>
        <v/>
      </c>
      <c r="DE75" s="14" t="str">
        <f t="shared" ca="1" si="394"/>
        <v/>
      </c>
      <c r="DF75" s="14" t="str">
        <f t="shared" ca="1" si="395"/>
        <v/>
      </c>
      <c r="DG75" s="14" t="str">
        <f t="shared" ca="1" si="396"/>
        <v/>
      </c>
      <c r="DH75" s="14" t="str">
        <f t="shared" ca="1" si="397"/>
        <v/>
      </c>
      <c r="DI75" s="14" t="str">
        <f t="shared" ca="1" si="398"/>
        <v/>
      </c>
      <c r="DJ75" s="14" t="str">
        <f t="shared" ca="1" si="399"/>
        <v/>
      </c>
      <c r="DK75" s="14" t="str">
        <f t="shared" ca="1" si="400"/>
        <v/>
      </c>
      <c r="DL75" s="14" t="str">
        <f t="shared" ca="1" si="420"/>
        <v/>
      </c>
      <c r="DM75" s="14" t="str">
        <f t="shared" ca="1" si="401"/>
        <v/>
      </c>
      <c r="DN75" s="14" t="str">
        <f t="array" aca="1" ref="DN75" ca="1">IF(CU75&lt;&gt;"","There are errors in the entered values in the following cases: " &amp;SUBSTITUTE(CU75," ",", "),"")</f>
        <v/>
      </c>
      <c r="DO75" s="14" t="str">
        <f t="shared" ca="1" si="402"/>
        <v/>
      </c>
      <c r="DP75" s="14" t="str">
        <f t="shared" ca="1" si="403"/>
        <v/>
      </c>
      <c r="DQ75" s="14" t="str">
        <f t="shared" ca="1" si="404"/>
        <v/>
      </c>
      <c r="DR75" s="14" t="str">
        <f t="shared" ca="1" si="405"/>
        <v/>
      </c>
      <c r="DS75" s="14" t="str">
        <f t="shared" ca="1" si="406"/>
        <v/>
      </c>
      <c r="DZ75" s="14" t="b">
        <f t="shared" ca="1" si="407"/>
        <v>0</v>
      </c>
      <c r="EA75" s="14" t="str">
        <f t="shared" ca="1" si="408"/>
        <v>Axial muscles (q_30a)</v>
      </c>
      <c r="EB75" s="14" t="str">
        <f t="shared" ca="1" si="409"/>
        <v xml:space="preserve">Values must be limited to predefinied list. </v>
      </c>
      <c r="EC75" s="14" t="str">
        <f t="shared" ca="1" si="410"/>
        <v xml:space="preserve">Axial muscles (q_30a): Values must be limited to predefinied list. </v>
      </c>
      <c r="ED75" s="14" t="str">
        <f t="shared" ca="1" si="411"/>
        <v/>
      </c>
      <c r="EE75" s="14" t="str">
        <f t="shared" ca="1" si="412"/>
        <v>Values must be limited to predefinied list</v>
      </c>
      <c r="EF75" s="14" t="str">
        <f t="shared" ca="1" si="413"/>
        <v/>
      </c>
      <c r="EG75" s="14" t="str">
        <f t="shared" ca="1" si="414"/>
        <v/>
      </c>
      <c r="EM75" s="14" t="b">
        <f t="shared" ca="1" si="415"/>
        <v>1</v>
      </c>
      <c r="EN75" s="14">
        <f t="shared" ca="1" si="416"/>
        <v>62</v>
      </c>
      <c r="EO75" s="14" t="str">
        <f t="shared" ca="1" si="417"/>
        <v>q_30a</v>
      </c>
      <c r="EP75" s="14" t="str">
        <f t="shared" ca="1" si="418"/>
        <v xml:space="preserve">Axial muscles (q_30a): Values must be limited to predefinied list. </v>
      </c>
      <c r="EQ75" s="14" t="str">
        <f t="shared" ca="1" si="419"/>
        <v/>
      </c>
    </row>
    <row r="76" spans="2:147" s="14" customFormat="1">
      <c r="B76" s="14" t="str">
        <f t="shared" ca="1" si="346"/>
        <v/>
      </c>
      <c r="C76" s="14">
        <f t="shared" ca="1" si="347"/>
        <v>63</v>
      </c>
      <c r="D76" s="14">
        <f t="shared" si="348"/>
        <v>74</v>
      </c>
      <c r="E76" s="14" t="str">
        <f t="shared" ca="1" si="349"/>
        <v>D</v>
      </c>
      <c r="F76" s="14" t="str">
        <f t="shared" ca="1" si="350"/>
        <v>q_30</v>
      </c>
      <c r="G76" s="14" t="str">
        <f t="shared" ca="1" si="351"/>
        <v>Neck weakness</v>
      </c>
      <c r="H76" s="14" t="b">
        <f t="shared" ca="1" si="352"/>
        <v>1</v>
      </c>
      <c r="I76" s="14" t="str">
        <f ca="1">IF($H76,ADDRESS(3,(D76+1)*2-1,4,,"["&amp;wew!$G$7&amp;"]"&amp;_sheetname_labels)&amp;":"&amp;ADDRESS(2+ster!$B$20,(D76+1)*2-1,4),"")</f>
        <v>[DBTemplate.xlsm]labels!ES3:ES61</v>
      </c>
      <c r="J76" s="14">
        <f t="array" aca="1" ref="J76" ca="1">IF(H76,MAX(0,MAX(IF(INDIRECT(I76)&lt;&gt;"",ROW(INDIRECT(I76)),""))-2),"")</f>
        <v>2</v>
      </c>
      <c r="K76" s="14" t="str">
        <f ca="1">IF($H76,IF($J76&gt;0,ADDRESS(3,(D76+1)*2-1,4,,"["&amp;wew!$G$7&amp;"]"&amp;_sheetname_labels)&amp;":"&amp;ADDRESS(2+J76,(D76+1)*2-1,4),""),"")</f>
        <v>[DBTemplate.xlsm]labels!ES3:ES4</v>
      </c>
      <c r="L76" s="14" t="str">
        <f ca="1">IF($H76,IF($J76&gt;0,ADDRESS(3,(D76+1)*2,4,,"["&amp;wew!$G$7&amp;"]"&amp;_sheetname_labels)&amp;":"&amp;ADDRESS(2+J76,(D76+1)*2,4),""),"")</f>
        <v>[DBTemplate.xlsm]labels!ET3:ET4</v>
      </c>
      <c r="M76" s="14">
        <f t="shared" ca="1" si="353"/>
        <v>0</v>
      </c>
      <c r="N76" s="14">
        <f t="shared" ca="1" si="354"/>
        <v>2</v>
      </c>
      <c r="O76" s="14" t="str">
        <f t="shared" ca="1" si="355"/>
        <v>q_30</v>
      </c>
      <c r="P76" s="14" t="str">
        <f t="shared" ca="1" si="356"/>
        <v>Neck weakness</v>
      </c>
      <c r="Q76" s="14" t="str">
        <f ca="1">IF($BP76,ADDRESS(3,D76+1,4,,"["&amp;wew!$G$7&amp;"]"&amp;_sheetname_dataframe)&amp;":"&amp;ADDRESS(2+ster!$C$14,D76+1,4),"")</f>
        <v>[DBTemplate.xlsm]data_frame!BW3:BW3</v>
      </c>
      <c r="R76" s="14" t="str">
        <f>IF($BP76,IF(MID(_xll.FORMULATEXT(INDEX(INDIRECT(Q76),1)),1,1)="=", _xll.FORMULATEXT(INDEX(INDIRECT(Q76),1),2,TRUE),""),"")</f>
        <v/>
      </c>
      <c r="S76" s="14">
        <f t="array" aca="1" ref="S76" ca="1">IF(H76,SUM(IF((IFERROR(INDIRECT(Q76)&lt;&gt;"",FALSE))*(INDIRECT(ster!$D$14)&lt;&gt;""),1,0)),"")</f>
        <v>1</v>
      </c>
      <c r="T76" s="14">
        <f t="array" aca="1" ref="T76" ca="1">IF(H76,IF(M76&gt;0,SUM(IFERROR(1*(MATCH(INDIRECT(Q76),INDIRECT(K76),0)&gt;0),0)*(INDIRECT(ster!$D$14)&lt;&gt;"")*NOT(ISNUMBER(INDIRECT(Q76)))),0),"")</f>
        <v>0</v>
      </c>
      <c r="U76" s="14">
        <f t="array" aca="1" ref="U76" ca="1">IF(H76,SUM((IFERROR(INDIRECT(Q76)="",FALSE))*(INDIRECT(ster!$D$14)&lt;&gt;"")),"")</f>
        <v>0</v>
      </c>
      <c r="V76" s="14">
        <f t="array" aca="1" ref="V76" ca="1">IF(H76,SUM((IFERROR(INDIRECT(Q76)="#ąś",TRUE))*(INDIRECT(ster!$D$14)&lt;&gt;"")),"")</f>
        <v>0</v>
      </c>
      <c r="W76" s="14">
        <f t="array" aca="1" ref="W76" ca="1">IF(H76,SUM(ISNUMBER(INDIRECT(Q76))*(INDIRECT(ster!$D$14)&lt;&gt;"")),"")</f>
        <v>1</v>
      </c>
      <c r="X76" s="14">
        <f t="array" aca="1" ref="X76" ca="1">IF(AND(H76,W76&gt;0),IF(wew!$B$3,MIN(IF((INDIRECT(ster!$D$14)&lt;&gt;"")*IFERROR(INDIRECT($Q76)&lt;&gt;"",FALSE),IFERROR(INDIRECT($Q76),"X"),"X")),"&lt;włącz podświetlanie wartości&gt;"),"—")</f>
        <v>2</v>
      </c>
      <c r="Y76" s="14">
        <f t="array" aca="1" ref="Y76" ca="1">IF(AND(H76,W76&gt;0),IF(wew!$B$3,MAX(IF((INDIRECT(ster!$D$14)&lt;&gt;"")*IFERROR(INDIRECT($Q76)&lt;&gt;"",FALSE),IFERROR(INDIRECT($Q76),"X"),"X")),"&lt;włącz podświetlanie wartości&gt;"),"—")</f>
        <v>2</v>
      </c>
      <c r="Z76" s="14">
        <f t="shared" ca="1" si="357"/>
        <v>0</v>
      </c>
      <c r="AA76" s="12">
        <f t="shared" ca="1" si="358"/>
        <v>1</v>
      </c>
      <c r="AB76" s="17">
        <f t="array" aca="1" ref="AB76" ca="1">IF(H76,IF(W76&gt;0,SUM((INDIRECT(ster!$D$14)&lt;&gt;"")*IFERROR((INDIRECT(Q76)&lt;&gt;"")*(INDIRECT(Q76)=INT(INDIRECT(Q76))),0)),0),"")</f>
        <v>1</v>
      </c>
      <c r="AC76" s="17">
        <f t="array" aca="1" ref="AC76" ca="1">IF(H76,W76-AB76,"")</f>
        <v>0</v>
      </c>
      <c r="AD76" s="17">
        <f t="shared" ca="1" si="359"/>
        <v>1</v>
      </c>
      <c r="AE76" s="17" t="b">
        <f t="shared" ca="1" si="360"/>
        <v>0</v>
      </c>
      <c r="AF76" s="17" t="str">
        <f ca="1">IF(AE76,IF($H76,ADDRESS(3,D76+2,4,,"["&amp;wew!$G$7&amp;"]"&amp;_sheetname_dataframe)&amp;":"&amp;ADDRESS(2+ster!$C$14,D76+2,4),""),"")</f>
        <v/>
      </c>
      <c r="AG76" s="17" t="str">
        <f t="shared" ca="1" si="361"/>
        <v/>
      </c>
      <c r="AH76" s="17" t="b">
        <f t="shared" ca="1" si="362"/>
        <v>0</v>
      </c>
      <c r="AI76" s="17" t="str">
        <f ca="1">IF(AH76,IF($H76,ADDRESS(3,D76+3,4,,"["&amp;wew!$G$7&amp;"]"&amp;_sheetname_dataframe)&amp;":"&amp;ADDRESS(2+ster!$C$14,D76+3,4),""),"")</f>
        <v/>
      </c>
      <c r="AJ76" s="17" t="str">
        <f t="shared" ca="1" si="363"/>
        <v/>
      </c>
      <c r="AK76" s="17" t="b">
        <f t="shared" ca="1" si="364"/>
        <v>0</v>
      </c>
      <c r="AL76" s="17" t="b">
        <f t="shared" ca="1" si="365"/>
        <v>0</v>
      </c>
      <c r="AM76" s="17" t="b">
        <f t="shared" ca="1" si="366"/>
        <v>0</v>
      </c>
      <c r="AN76" s="17">
        <f t="shared" ca="1" si="367"/>
        <v>0</v>
      </c>
      <c r="AO76" s="24" t="str">
        <f t="shared" ca="1" si="368"/>
        <v/>
      </c>
      <c r="AP76" s="24" t="str">
        <f t="shared" ca="1" si="369"/>
        <v/>
      </c>
      <c r="AQ76" s="17" t="b">
        <f t="shared" ca="1" si="370"/>
        <v>0</v>
      </c>
      <c r="AR76" s="17" t="b">
        <f t="shared" ca="1" si="371"/>
        <v>1</v>
      </c>
      <c r="AS76" s="17" t="b">
        <f t="shared" ca="1" si="372"/>
        <v>0</v>
      </c>
      <c r="AT76" s="17" t="b">
        <f t="shared" ca="1" si="373"/>
        <v>0</v>
      </c>
      <c r="AU76" s="17" t="b">
        <f t="shared" ca="1" si="374"/>
        <v>1</v>
      </c>
      <c r="AV76" s="17" t="b">
        <f t="shared" ca="1" si="375"/>
        <v>0</v>
      </c>
      <c r="AW76" s="17" t="b">
        <f t="shared" ca="1" si="376"/>
        <v>1</v>
      </c>
      <c r="AX76" s="14" t="b">
        <f t="array" aca="1" ref="AX76" ca="1">IF(H76,N76&gt;0,"")</f>
        <v>1</v>
      </c>
      <c r="AY76" s="17" t="str">
        <f t="shared" ca="1" si="377"/>
        <v>C3:C4</v>
      </c>
      <c r="AZ76" s="17" t="b">
        <f t="array" aca="1" ref="AZ76" ca="1">IF(AY76&lt;&gt;"",SUM(1*ISERROR(MATCH(INDIRECT(AY76),INDIRECT(K76),0)))=0,"")</f>
        <v>1</v>
      </c>
      <c r="BA76" s="17" t="b">
        <f t="shared" ca="1" si="378"/>
        <v>1</v>
      </c>
      <c r="BB76" s="17" t="b">
        <v>0</v>
      </c>
      <c r="BC76" s="17" t="b">
        <f t="shared" ca="1" si="379"/>
        <v>1</v>
      </c>
      <c r="BD76" s="17" t="b">
        <f t="shared" ca="1" si="380"/>
        <v>0</v>
      </c>
      <c r="BE76" s="17" t="b">
        <f t="shared" ca="1" si="381"/>
        <v>0</v>
      </c>
      <c r="BF76" s="17" t="b">
        <f t="shared" ca="1" si="382"/>
        <v>0</v>
      </c>
      <c r="BG76" s="17" t="b">
        <f t="shared" ca="1" si="383"/>
        <v>0</v>
      </c>
      <c r="BH76" s="17" t="b">
        <f t="shared" ca="1" si="384"/>
        <v>1</v>
      </c>
      <c r="BI76" s="17">
        <f t="shared" ca="1" si="385"/>
        <v>2</v>
      </c>
      <c r="BJ76" s="17" t="b">
        <f t="shared" ca="1" si="386"/>
        <v>0</v>
      </c>
      <c r="BK76" s="17" t="str">
        <f t="shared" ca="1" si="387"/>
        <v/>
      </c>
      <c r="BL76" s="17" t="str">
        <f t="shared" ca="1" si="388"/>
        <v/>
      </c>
      <c r="BM76" s="17" t="str">
        <f t="shared" ca="1" si="389"/>
        <v>F</v>
      </c>
      <c r="BN76" s="17" t="str">
        <f t="shared" ca="1" si="390"/>
        <v>F</v>
      </c>
      <c r="BO76" s="17" t="str">
        <f t="shared" ca="1" si="391"/>
        <v>D</v>
      </c>
      <c r="BP76" s="14" t="b">
        <f t="shared" ca="1" si="392"/>
        <v>1</v>
      </c>
      <c r="BQ76" s="35">
        <v>1</v>
      </c>
      <c r="BX76" s="16"/>
      <c r="BY76" s="16"/>
      <c r="BZ76" s="16"/>
      <c r="CA76" s="16"/>
      <c r="CB76" s="16"/>
      <c r="CC76" s="16"/>
      <c r="CD76" s="16"/>
      <c r="CE76" s="16"/>
      <c r="CF76" s="16"/>
      <c r="CN76" s="14">
        <f ca="1">IF(H76,IFERROR(IsVariableNameLegal(O76),0),0)</f>
        <v>0</v>
      </c>
      <c r="CO76" s="14" t="str">
        <f t="array" aca="1" ref="CO76" ca="1">IF(H76,IF(COUNTIF(INDIRECT(wew!$C$13),O76)&gt;1,TRIM(SUBSTITUTE(_xll.MCONCAT(IF((INDIRECT(wew!$C$13)=O76)*(COLUMN(INDIRECT(wew!$C$13))&lt;&gt;D76+1),-1+COLUMN(INDIRECT(wew!$C$13)),"")," "),"  "," ")),""),"")</f>
        <v/>
      </c>
      <c r="CP76" s="14" t="str">
        <f t="array" aca="1" ref="CP76" ca="1">IF(P76&lt;&gt;"",IF(LEN(P76)&gt;150,1,""),"")</f>
        <v/>
      </c>
      <c r="CQ76" s="14" t="str">
        <f t="array" aca="1" ref="CQ76" ca="1">IF(AND(H76,NOT(ster!$J$3)),IF(COUNTIF(INDIRECT(wew!$C$15),P76)&gt;1,TRIM(SUBSTITUTE(_xll.MCONCAT(IF((INDIRECT(wew!$C$15)=P76)*(COLUMN(INDIRECT(wew!$C$15))&lt;&gt;D76+1),-1+COLUMN(INDIRECT(wew!$C$15)),"")," "),"  "," ")),""),"")</f>
        <v/>
      </c>
      <c r="CR76" s="14" t="str">
        <f t="array" aca="1" ref="CR76" ca="1">IF(H76,IF(AND(W76&gt;0,AO76&lt;&gt;""),TRIM(SUBSTITUTE(_xll.MCONCAT(IFERROR(IF(ISNUMBER(INDIRECT(Q76)),IF((INDIRECT(ster!$D$14)&lt;&gt;"")*(INDIRECT(Q76)&lt;AO76),INDIRECT(ster!$D$14) &amp; ": " &amp;  SUBSTITUTE(IF( AV76,IFERROR(TEXT(INDIRECT(Q76),"rrrr-mm-dd") &amp;" (" &amp; INDIRECT(Q76) &amp;")",INDIRECT(Q76)),INDIRECT(Q76))," "," "),""),""),"")," "),"  "," ")),""),"")</f>
        <v/>
      </c>
      <c r="CS76" s="14" t="str">
        <f t="array" aca="1" ref="CS76" ca="1">IF(H76,IF(AND(W76&gt;0,AP76&lt;&gt;""),TRIM(SUBSTITUTE(_xll.MCONCAT(IFERROR(IF(ISNUMBER(INDIRECT(Q76)),IF((INDIRECT(ster!$D$14)&lt;&gt;"")*(INDIRECT(Q76)&gt;AP76),INDIRECT(ster!$D$14) &amp; ": " &amp;  SUBSTITUTE(IF( AV76,IFERROR(TEXT(INDIRECT(Q76),"rrrr-mm-dd")&amp;" (" &amp; INDIRECT(Q76) &amp;")",INDIRECT(Q76)),INDIRECT(Q76))," "," "),""),""),"")," "),"  "," ")),""),"")</f>
        <v/>
      </c>
      <c r="CT76" s="14" t="str">
        <f t="array" aca="1" ref="CT76" ca="1">IF(H76,IF(AND(N76&gt;0,AR76),TRIM(SUBSTITUTE(_xll.MCONCAT(IFERROR(IF(ISNUMBER(INDIRECT(Q76)),IF((INDIRECT(ster!$D$14)&lt;&gt;"")*(IFERROR(0*(MATCH(INDIRECT(Q76),INDIRECT(K76),0)&gt;0),1)),INDIRECT(ster!$D$14) &amp; ": " &amp;  SUBSTITUTE(IF( AV76,IFERROR(TEXT(INDIRECT(Q76),"rrrr-mm-dd")&amp;" (" &amp; INDIRECT(Q76) &amp;")",INDIRECT(Q76)),INDIRECT(Q76))," "," "),""),""),"")," "),"  "," ")),""),"")</f>
        <v/>
      </c>
      <c r="CU76" s="14" t="str">
        <f t="array" aca="1" ref="CU76" ca="1">IF(H76,IF(AND(V76&gt;0),TRIM(SUBSTITUTE(_xll.MCONCAT(IF((INDIRECT(ster!$D$14)&lt;&gt;"")*(IFERROR(0*(INDIRECT(Q76)&lt;&gt;""),1)),INDIRECT(ster!$D$14),"")," "),"  "," ")),""),"")</f>
        <v/>
      </c>
      <c r="CV76" s="14" t="str">
        <f t="array" aca="1" ref="CV76" ca="1">IF(H76,IF(AS76,
TRIM(SUBSTITUTE(_xll.MCONCAT(IF(
   (INDIRECT(ster!$D$14)&lt;&gt;"")*
   ((INDIRECT(Q76)="")+
      NOT(ISNUMBER(INDIRECT(Q76)))*
      NOT(ISERROR(MATCH(INDIRECT(Q76),INDIRECT(K76),0)))
    ),
      INDIRECT(ster!$D$14),
   "")," "),"  "," ")),
""),"")</f>
        <v/>
      </c>
      <c r="CW76" s="14" t="str">
        <f t="array" aca="1" ref="CW76" ca="1">IF(H76,IF(AND(AQ76),TRIM(SUBSTITUTE(_xll.MCONCAT(IFERROR(IF(ISNUMBER(INDIRECT(Q76)),IF((INDIRECT(ster!$D$14)&lt;&gt;"")*(INDIRECT(Q76)&lt;&gt;INT(INDIRECT(Q76))),INDIRECT(ster!$D$14) &amp; ": " &amp; INDIRECT(Q76),""),""),"")," "),"  "," ")),""),"")</f>
        <v/>
      </c>
      <c r="CX76" s="14" t="str">
        <f t="array" aca="1" ref="CX76" ca="1">IF(H76,IF(OR(AU76,AV76),TRIM(SUBSTITUTE(_xll.MCONCAT(IF((INDIRECT(ster!$D$14)&lt;&gt;"")*NOT(ISNUMBER(INDIRECT(Q76))),IF(ISERROR(MATCH(INDIRECT(Q76),INDIRECT(K76),0)),IFERROR(IF(INDIRECT(Q76)&lt;&gt;"",INDIRECT(ster!$D$14) &amp; ": " &amp; SUBSTITUTE(INDIRECT(Q76)," "," "),""),""),""),"")," "),"  "," ")),""),"")</f>
        <v/>
      </c>
      <c r="CY76" s="14" t="str">
        <f t="array" aca="1" ref="CY76" ca="1">IF(H76,IF(AE76,TRIM(SUBSTITUTE(_xll.MCONCAT(IF((INDIRECT(ster!$D$14)&lt;&gt;"")*IFERROR(NOT(INDIRECT(AF76)),FALSE),IF(ISERROR(MATCH(INDIRECT(Q76),INDIRECT(K76),0)),IFERROR(IF(INDIRECT(Q76)&lt;&gt;"",INDIRECT(ster!$D$14)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CZ76" s="14" t="str">
        <f t="array" aca="1" ref="CZ76" ca="1">IF(H76,IF(AH76,TRIM(SUBSTITUTE(_xll.MCONCAT(IF((INDIRECT(ster!$D$14)&lt;&gt;"")*IFERROR(NOT(INDIRECT(AI76)),FALSE),IF(ISERROR(MATCH(INDIRECT(Q76),INDIRECT(K76),0)),IFERROR(IF(INDIRECT(Q76)&lt;&gt;"",INDIRECT(ster!$D$14)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DC76" s="14" t="str">
        <f ca="1">SUBSTITUTE(SUBSTITUTE(SUBSTITUTE(SUBSTITUTE(_xll.MCONCAT(DG76:DS76,"■"),"■■","■"),"■■","■"),"■■","■"),"■■","■")</f>
        <v>■</v>
      </c>
      <c r="DD76" s="14" t="str">
        <f t="shared" ca="1" si="393"/>
        <v/>
      </c>
      <c r="DE76" s="14" t="str">
        <f t="shared" ca="1" si="394"/>
        <v/>
      </c>
      <c r="DF76" s="14" t="str">
        <f t="shared" ca="1" si="395"/>
        <v/>
      </c>
      <c r="DG76" s="14" t="str">
        <f t="shared" ca="1" si="396"/>
        <v/>
      </c>
      <c r="DH76" s="14" t="str">
        <f t="shared" ca="1" si="397"/>
        <v/>
      </c>
      <c r="DI76" s="14" t="str">
        <f t="shared" ca="1" si="398"/>
        <v/>
      </c>
      <c r="DJ76" s="14" t="str">
        <f t="shared" ca="1" si="399"/>
        <v/>
      </c>
      <c r="DK76" s="14" t="str">
        <f t="shared" ca="1" si="400"/>
        <v/>
      </c>
      <c r="DL76" s="14" t="str">
        <f t="shared" ca="1" si="420"/>
        <v/>
      </c>
      <c r="DM76" s="14" t="str">
        <f t="shared" ca="1" si="401"/>
        <v/>
      </c>
      <c r="DN76" s="14" t="str">
        <f t="array" aca="1" ref="DN76" ca="1">IF(CU76&lt;&gt;"","There are errors in the entered values in the following cases: " &amp;SUBSTITUTE(CU76," ",", "),"")</f>
        <v/>
      </c>
      <c r="DO76" s="14" t="str">
        <f t="shared" ca="1" si="402"/>
        <v/>
      </c>
      <c r="DP76" s="14" t="str">
        <f t="shared" ca="1" si="403"/>
        <v/>
      </c>
      <c r="DQ76" s="14" t="str">
        <f t="shared" ca="1" si="404"/>
        <v/>
      </c>
      <c r="DR76" s="14" t="str">
        <f t="shared" ca="1" si="405"/>
        <v/>
      </c>
      <c r="DS76" s="14" t="str">
        <f t="shared" ca="1" si="406"/>
        <v/>
      </c>
      <c r="DZ76" s="14" t="b">
        <f t="shared" ca="1" si="407"/>
        <v>0</v>
      </c>
      <c r="EA76" s="14" t="str">
        <f t="shared" ca="1" si="408"/>
        <v>Neck weakness (q_30)</v>
      </c>
      <c r="EB76" s="14" t="str">
        <f t="shared" ca="1" si="409"/>
        <v xml:space="preserve">Values must be limited to predefinied list. </v>
      </c>
      <c r="EC76" s="14" t="str">
        <f t="shared" ca="1" si="410"/>
        <v xml:space="preserve">Neck weakness (q_30): Values must be limited to predefinied list. </v>
      </c>
      <c r="ED76" s="14" t="str">
        <f t="shared" ca="1" si="411"/>
        <v/>
      </c>
      <c r="EE76" s="14" t="str">
        <f t="shared" ca="1" si="412"/>
        <v>Values must be limited to predefinied list</v>
      </c>
      <c r="EF76" s="14" t="str">
        <f t="shared" ca="1" si="413"/>
        <v/>
      </c>
      <c r="EG76" s="14" t="str">
        <f t="shared" ca="1" si="414"/>
        <v/>
      </c>
      <c r="EM76" s="14" t="b">
        <f t="shared" ca="1" si="415"/>
        <v>1</v>
      </c>
      <c r="EN76" s="14">
        <f t="shared" ca="1" si="416"/>
        <v>63</v>
      </c>
      <c r="EO76" s="14" t="str">
        <f t="shared" ca="1" si="417"/>
        <v>q_30</v>
      </c>
      <c r="EP76" s="14" t="str">
        <f t="shared" ca="1" si="418"/>
        <v xml:space="preserve">Neck weakness (q_30): Values must be limited to predefinied list. </v>
      </c>
      <c r="EQ76" s="14" t="str">
        <f t="shared" ca="1" si="419"/>
        <v/>
      </c>
    </row>
    <row r="77" spans="2:147" s="14" customFormat="1">
      <c r="B77" s="14" t="str">
        <f t="shared" ca="1" si="346"/>
        <v/>
      </c>
      <c r="C77" s="14">
        <f t="shared" ca="1" si="347"/>
        <v>64</v>
      </c>
      <c r="D77" s="14">
        <f t="shared" si="348"/>
        <v>75</v>
      </c>
      <c r="E77" s="14" t="str">
        <f t="shared" ca="1" si="349"/>
        <v>D</v>
      </c>
      <c r="F77" s="14" t="str">
        <f t="shared" ca="1" si="350"/>
        <v>q_31</v>
      </c>
      <c r="G77" s="14" t="str">
        <f t="shared" ca="1" si="351"/>
        <v>Thoracic muscle fasciculations</v>
      </c>
      <c r="H77" s="14" t="b">
        <f t="shared" ca="1" si="352"/>
        <v>1</v>
      </c>
      <c r="I77" s="14" t="str">
        <f ca="1">IF($H77,ADDRESS(3,(D77+1)*2-1,4,,"["&amp;wew!$G$7&amp;"]"&amp;_sheetname_labels)&amp;":"&amp;ADDRESS(2+ster!$B$20,(D77+1)*2-1,4),"")</f>
        <v>[DBTemplate.xlsm]labels!EU3:EU61</v>
      </c>
      <c r="J77" s="14">
        <f t="array" aca="1" ref="J77" ca="1">IF(H77,MAX(0,MAX(IF(INDIRECT(I77)&lt;&gt;"",ROW(INDIRECT(I77)),""))-2),"")</f>
        <v>2</v>
      </c>
      <c r="K77" s="14" t="str">
        <f ca="1">IF($H77,IF($J77&gt;0,ADDRESS(3,(D77+1)*2-1,4,,"["&amp;wew!$G$7&amp;"]"&amp;_sheetname_labels)&amp;":"&amp;ADDRESS(2+J77,(D77+1)*2-1,4),""),"")</f>
        <v>[DBTemplate.xlsm]labels!EU3:EU4</v>
      </c>
      <c r="L77" s="14" t="str">
        <f ca="1">IF($H77,IF($J77&gt;0,ADDRESS(3,(D77+1)*2,4,,"["&amp;wew!$G$7&amp;"]"&amp;_sheetname_labels)&amp;":"&amp;ADDRESS(2+J77,(D77+1)*2,4),""),"")</f>
        <v>[DBTemplate.xlsm]labels!EV3:EV4</v>
      </c>
      <c r="M77" s="14">
        <f t="shared" ca="1" si="353"/>
        <v>0</v>
      </c>
      <c r="N77" s="14">
        <f t="shared" ca="1" si="354"/>
        <v>2</v>
      </c>
      <c r="O77" s="14" t="str">
        <f t="shared" ca="1" si="355"/>
        <v>q_31</v>
      </c>
      <c r="P77" s="14" t="str">
        <f t="shared" ca="1" si="356"/>
        <v>Thoracic muscle fasciculations</v>
      </c>
      <c r="Q77" s="14" t="str">
        <f ca="1">IF($BP77,ADDRESS(3,D77+1,4,,"["&amp;wew!$G$7&amp;"]"&amp;_sheetname_dataframe)&amp;":"&amp;ADDRESS(2+ster!$C$14,D77+1,4),"")</f>
        <v>[DBTemplate.xlsm]data_frame!BX3:BX3</v>
      </c>
      <c r="R77" s="14" t="str">
        <f>IF($BP77,IF(MID(_xll.FORMULATEXT(INDEX(INDIRECT(Q77),1)),1,1)="=", _xll.FORMULATEXT(INDEX(INDIRECT(Q77),1),2,TRUE),""),"")</f>
        <v/>
      </c>
      <c r="S77" s="14">
        <f t="array" aca="1" ref="S77" ca="1">IF(H77,SUM(IF((IFERROR(INDIRECT(Q77)&lt;&gt;"",FALSE))*(INDIRECT(ster!$D$14)&lt;&gt;""),1,0)),"")</f>
        <v>1</v>
      </c>
      <c r="T77" s="14">
        <f t="array" aca="1" ref="T77" ca="1">IF(H77,IF(M77&gt;0,SUM(IFERROR(1*(MATCH(INDIRECT(Q77),INDIRECT(K77),0)&gt;0),0)*(INDIRECT(ster!$D$14)&lt;&gt;"")*NOT(ISNUMBER(INDIRECT(Q77)))),0),"")</f>
        <v>0</v>
      </c>
      <c r="U77" s="14">
        <f t="array" aca="1" ref="U77" ca="1">IF(H77,SUM((IFERROR(INDIRECT(Q77)="",FALSE))*(INDIRECT(ster!$D$14)&lt;&gt;"")),"")</f>
        <v>0</v>
      </c>
      <c r="V77" s="14">
        <f t="array" aca="1" ref="V77" ca="1">IF(H77,SUM((IFERROR(INDIRECT(Q77)="#ąś",TRUE))*(INDIRECT(ster!$D$14)&lt;&gt;"")),"")</f>
        <v>0</v>
      </c>
      <c r="W77" s="14">
        <f t="array" aca="1" ref="W77" ca="1">IF(H77,SUM(ISNUMBER(INDIRECT(Q77))*(INDIRECT(ster!$D$14)&lt;&gt;"")),"")</f>
        <v>1</v>
      </c>
      <c r="X77" s="14">
        <f t="array" aca="1" ref="X77" ca="1">IF(AND(H77,W77&gt;0),IF(wew!$B$3,MIN(IF((INDIRECT(ster!$D$14)&lt;&gt;"")*IFERROR(INDIRECT($Q77)&lt;&gt;"",FALSE),IFERROR(INDIRECT($Q77),"X"),"X")),"&lt;włącz podświetlanie wartości&gt;"),"—")</f>
        <v>2</v>
      </c>
      <c r="Y77" s="14">
        <f t="array" aca="1" ref="Y77" ca="1">IF(AND(H77,W77&gt;0),IF(wew!$B$3,MAX(IF((INDIRECT(ster!$D$14)&lt;&gt;"")*IFERROR(INDIRECT($Q77)&lt;&gt;"",FALSE),IFERROR(INDIRECT($Q77),"X"),"X")),"&lt;włącz podświetlanie wartości&gt;"),"—")</f>
        <v>2</v>
      </c>
      <c r="Z77" s="14">
        <f t="shared" ca="1" si="357"/>
        <v>0</v>
      </c>
      <c r="AA77" s="12">
        <f t="shared" ca="1" si="358"/>
        <v>1</v>
      </c>
      <c r="AB77" s="17">
        <f t="array" aca="1" ref="AB77" ca="1">IF(H77,IF(W77&gt;0,SUM((INDIRECT(ster!$D$14)&lt;&gt;"")*IFERROR((INDIRECT(Q77)&lt;&gt;"")*(INDIRECT(Q77)=INT(INDIRECT(Q77))),0)),0),"")</f>
        <v>1</v>
      </c>
      <c r="AC77" s="17">
        <f t="array" aca="1" ref="AC77" ca="1">IF(H77,W77-AB77,"")</f>
        <v>0</v>
      </c>
      <c r="AD77" s="17">
        <f t="shared" ca="1" si="359"/>
        <v>1</v>
      </c>
      <c r="AE77" s="17" t="b">
        <f t="shared" ca="1" si="360"/>
        <v>0</v>
      </c>
      <c r="AF77" s="17" t="str">
        <f ca="1">IF(AE77,IF($H77,ADDRESS(3,D77+2,4,,"["&amp;wew!$G$7&amp;"]"&amp;_sheetname_dataframe)&amp;":"&amp;ADDRESS(2+ster!$C$14,D77+2,4),""),"")</f>
        <v/>
      </c>
      <c r="AG77" s="17" t="str">
        <f t="shared" ca="1" si="361"/>
        <v/>
      </c>
      <c r="AH77" s="17" t="b">
        <f t="shared" ca="1" si="362"/>
        <v>0</v>
      </c>
      <c r="AI77" s="17" t="str">
        <f ca="1">IF(AH77,IF($H77,ADDRESS(3,D77+3,4,,"["&amp;wew!$G$7&amp;"]"&amp;_sheetname_dataframe)&amp;":"&amp;ADDRESS(2+ster!$C$14,D77+3,4),""),"")</f>
        <v/>
      </c>
      <c r="AJ77" s="17" t="str">
        <f t="shared" ca="1" si="363"/>
        <v/>
      </c>
      <c r="AK77" s="17" t="b">
        <f t="shared" ca="1" si="364"/>
        <v>0</v>
      </c>
      <c r="AL77" s="17" t="b">
        <f t="shared" ca="1" si="365"/>
        <v>0</v>
      </c>
      <c r="AM77" s="17" t="b">
        <f t="shared" ca="1" si="366"/>
        <v>0</v>
      </c>
      <c r="AN77" s="17">
        <f t="shared" ca="1" si="367"/>
        <v>0</v>
      </c>
      <c r="AO77" s="24" t="str">
        <f t="shared" ca="1" si="368"/>
        <v/>
      </c>
      <c r="AP77" s="24" t="str">
        <f t="shared" ca="1" si="369"/>
        <v/>
      </c>
      <c r="AQ77" s="17" t="b">
        <f t="shared" ca="1" si="370"/>
        <v>0</v>
      </c>
      <c r="AR77" s="17" t="b">
        <f t="shared" ca="1" si="371"/>
        <v>1</v>
      </c>
      <c r="AS77" s="17" t="b">
        <f t="shared" ca="1" si="372"/>
        <v>0</v>
      </c>
      <c r="AT77" s="17" t="b">
        <f t="shared" ca="1" si="373"/>
        <v>0</v>
      </c>
      <c r="AU77" s="17" t="b">
        <f t="shared" ca="1" si="374"/>
        <v>1</v>
      </c>
      <c r="AV77" s="17" t="b">
        <f t="shared" ca="1" si="375"/>
        <v>0</v>
      </c>
      <c r="AW77" s="17" t="b">
        <f t="shared" ca="1" si="376"/>
        <v>1</v>
      </c>
      <c r="AX77" s="14" t="b">
        <f t="array" aca="1" ref="AX77" ca="1">IF(H77,N77&gt;0,"")</f>
        <v>1</v>
      </c>
      <c r="AY77" s="17" t="str">
        <f t="shared" ca="1" si="377"/>
        <v>C3:C4</v>
      </c>
      <c r="AZ77" s="17" t="b">
        <f t="array" aca="1" ref="AZ77" ca="1">IF(AY77&lt;&gt;"",SUM(1*ISERROR(MATCH(INDIRECT(AY77),INDIRECT(K77),0)))=0,"")</f>
        <v>1</v>
      </c>
      <c r="BA77" s="17" t="b">
        <f t="shared" ca="1" si="378"/>
        <v>1</v>
      </c>
      <c r="BB77" s="17" t="b">
        <v>0</v>
      </c>
      <c r="BC77" s="17" t="b">
        <f t="shared" ca="1" si="379"/>
        <v>1</v>
      </c>
      <c r="BD77" s="17" t="b">
        <f t="shared" ca="1" si="380"/>
        <v>0</v>
      </c>
      <c r="BE77" s="17" t="b">
        <f t="shared" ca="1" si="381"/>
        <v>0</v>
      </c>
      <c r="BF77" s="17" t="b">
        <f t="shared" ca="1" si="382"/>
        <v>0</v>
      </c>
      <c r="BG77" s="17" t="b">
        <f t="shared" ca="1" si="383"/>
        <v>0</v>
      </c>
      <c r="BH77" s="17" t="b">
        <f t="shared" ca="1" si="384"/>
        <v>1</v>
      </c>
      <c r="BI77" s="17">
        <f t="shared" ca="1" si="385"/>
        <v>2</v>
      </c>
      <c r="BJ77" s="17" t="b">
        <f t="shared" ca="1" si="386"/>
        <v>0</v>
      </c>
      <c r="BK77" s="17" t="str">
        <f t="shared" ca="1" si="387"/>
        <v/>
      </c>
      <c r="BL77" s="17" t="str">
        <f t="shared" ca="1" si="388"/>
        <v/>
      </c>
      <c r="BM77" s="17" t="str">
        <f t="shared" ca="1" si="389"/>
        <v>F</v>
      </c>
      <c r="BN77" s="17" t="str">
        <f t="shared" ca="1" si="390"/>
        <v>F</v>
      </c>
      <c r="BO77" s="17" t="str">
        <f t="shared" ca="1" si="391"/>
        <v>D</v>
      </c>
      <c r="BP77" s="14" t="b">
        <f t="shared" ca="1" si="392"/>
        <v>1</v>
      </c>
      <c r="BQ77" s="35">
        <v>1</v>
      </c>
      <c r="BX77" s="16"/>
      <c r="BY77" s="16"/>
      <c r="BZ77" s="16"/>
      <c r="CA77" s="16"/>
      <c r="CB77" s="16"/>
      <c r="CC77" s="16"/>
      <c r="CD77" s="16"/>
      <c r="CE77" s="16"/>
      <c r="CF77" s="16"/>
      <c r="CN77" s="14">
        <f ca="1">IF(H77,IFERROR(IsVariableNameLegal(O77),0),0)</f>
        <v>0</v>
      </c>
      <c r="CO77" s="14" t="str">
        <f t="array" aca="1" ref="CO77" ca="1">IF(H77,IF(COUNTIF(INDIRECT(wew!$C$13),O77)&gt;1,TRIM(SUBSTITUTE(_xll.MCONCAT(IF((INDIRECT(wew!$C$13)=O77)*(COLUMN(INDIRECT(wew!$C$13))&lt;&gt;D77+1),-1+COLUMN(INDIRECT(wew!$C$13)),"")," "),"  "," ")),""),"")</f>
        <v/>
      </c>
      <c r="CP77" s="14" t="str">
        <f t="array" aca="1" ref="CP77" ca="1">IF(P77&lt;&gt;"",IF(LEN(P77)&gt;150,1,""),"")</f>
        <v/>
      </c>
      <c r="CQ77" s="14" t="str">
        <f t="array" aca="1" ref="CQ77" ca="1">IF(AND(H77,NOT(ster!$J$3)),IF(COUNTIF(INDIRECT(wew!$C$15),P77)&gt;1,TRIM(SUBSTITUTE(_xll.MCONCAT(IF((INDIRECT(wew!$C$15)=P77)*(COLUMN(INDIRECT(wew!$C$15))&lt;&gt;D77+1),-1+COLUMN(INDIRECT(wew!$C$15)),"")," "),"  "," ")),""),"")</f>
        <v/>
      </c>
      <c r="CR77" s="14" t="str">
        <f t="array" aca="1" ref="CR77" ca="1">IF(H77,IF(AND(W77&gt;0,AO77&lt;&gt;""),TRIM(SUBSTITUTE(_xll.MCONCAT(IFERROR(IF(ISNUMBER(INDIRECT(Q77)),IF((INDIRECT(ster!$D$14)&lt;&gt;"")*(INDIRECT(Q77)&lt;AO77),INDIRECT(ster!$D$14) &amp; ": " &amp;  SUBSTITUTE(IF( AV77,IFERROR(TEXT(INDIRECT(Q77),"rrrr-mm-dd") &amp;" (" &amp; INDIRECT(Q77) &amp;")",INDIRECT(Q77)),INDIRECT(Q77))," "," "),""),""),"")," "),"  "," ")),""),"")</f>
        <v/>
      </c>
      <c r="CS77" s="14" t="str">
        <f t="array" aca="1" ref="CS77" ca="1">IF(H77,IF(AND(W77&gt;0,AP77&lt;&gt;""),TRIM(SUBSTITUTE(_xll.MCONCAT(IFERROR(IF(ISNUMBER(INDIRECT(Q77)),IF((INDIRECT(ster!$D$14)&lt;&gt;"")*(INDIRECT(Q77)&gt;AP77),INDIRECT(ster!$D$14) &amp; ": " &amp;  SUBSTITUTE(IF( AV77,IFERROR(TEXT(INDIRECT(Q77),"rrrr-mm-dd")&amp;" (" &amp; INDIRECT(Q77) &amp;")",INDIRECT(Q77)),INDIRECT(Q77))," "," "),""),""),"")," "),"  "," ")),""),"")</f>
        <v/>
      </c>
      <c r="CT77" s="14" t="str">
        <f t="array" aca="1" ref="CT77" ca="1">IF(H77,IF(AND(N77&gt;0,AR77),TRIM(SUBSTITUTE(_xll.MCONCAT(IFERROR(IF(ISNUMBER(INDIRECT(Q77)),IF((INDIRECT(ster!$D$14)&lt;&gt;"")*(IFERROR(0*(MATCH(INDIRECT(Q77),INDIRECT(K77),0)&gt;0),1)),INDIRECT(ster!$D$14) &amp; ": " &amp;  SUBSTITUTE(IF( AV77,IFERROR(TEXT(INDIRECT(Q77),"rrrr-mm-dd")&amp;" (" &amp; INDIRECT(Q77) &amp;")",INDIRECT(Q77)),INDIRECT(Q77))," "," "),""),""),"")," "),"  "," ")),""),"")</f>
        <v/>
      </c>
      <c r="CU77" s="14" t="str">
        <f t="array" aca="1" ref="CU77" ca="1">IF(H77,IF(AND(V77&gt;0),TRIM(SUBSTITUTE(_xll.MCONCAT(IF((INDIRECT(ster!$D$14)&lt;&gt;"")*(IFERROR(0*(INDIRECT(Q77)&lt;&gt;""),1)),INDIRECT(ster!$D$14),"")," "),"  "," ")),""),"")</f>
        <v/>
      </c>
      <c r="CV77" s="14" t="str">
        <f t="array" aca="1" ref="CV77" ca="1">IF(H77,IF(AS77,
TRIM(SUBSTITUTE(_xll.MCONCAT(IF(
   (INDIRECT(ster!$D$14)&lt;&gt;"")*
   ((INDIRECT(Q77)="")+
      NOT(ISNUMBER(INDIRECT(Q77)))*
      NOT(ISERROR(MATCH(INDIRECT(Q77),INDIRECT(K77),0)))
    ),
      INDIRECT(ster!$D$14),
   "")," "),"  "," ")),
""),"")</f>
        <v/>
      </c>
      <c r="CW77" s="14" t="str">
        <f t="array" aca="1" ref="CW77" ca="1">IF(H77,IF(AND(AQ77),TRIM(SUBSTITUTE(_xll.MCONCAT(IFERROR(IF(ISNUMBER(INDIRECT(Q77)),IF((INDIRECT(ster!$D$14)&lt;&gt;"")*(INDIRECT(Q77)&lt;&gt;INT(INDIRECT(Q77))),INDIRECT(ster!$D$14) &amp; ": " &amp; INDIRECT(Q77),""),""),"")," "),"  "," ")),""),"")</f>
        <v/>
      </c>
      <c r="CX77" s="14" t="str">
        <f t="array" aca="1" ref="CX77" ca="1">IF(H77,IF(OR(AU77,AV77),TRIM(SUBSTITUTE(_xll.MCONCAT(IF((INDIRECT(ster!$D$14)&lt;&gt;"")*NOT(ISNUMBER(INDIRECT(Q77))),IF(ISERROR(MATCH(INDIRECT(Q77),INDIRECT(K77),0)),IFERROR(IF(INDIRECT(Q77)&lt;&gt;"",INDIRECT(ster!$D$14) &amp; ": " &amp; SUBSTITUTE(INDIRECT(Q77)," "," "),""),""),""),"")," "),"  "," ")),""),"")</f>
        <v/>
      </c>
      <c r="CY77" s="14" t="str">
        <f t="array" aca="1" ref="CY77" ca="1">IF(H77,IF(AE77,TRIM(SUBSTITUTE(_xll.MCONCAT(IF((INDIRECT(ster!$D$14)&lt;&gt;"")*IFERROR(NOT(INDIRECT(AF77)),FALSE),IF(ISERROR(MATCH(INDIRECT(Q77),INDIRECT(K77),0)),IFERROR(IF(INDIRECT(Q77)&lt;&gt;"",INDIRECT(ster!$D$14)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CZ77" s="14" t="str">
        <f t="array" aca="1" ref="CZ77" ca="1">IF(H77,IF(AH77,TRIM(SUBSTITUTE(_xll.MCONCAT(IF((INDIRECT(ster!$D$14)&lt;&gt;"")*IFERROR(NOT(INDIRECT(AI77)),FALSE),IF(ISERROR(MATCH(INDIRECT(Q77),INDIRECT(K77),0)),IFERROR(IF(INDIRECT(Q77)&lt;&gt;"",INDIRECT(ster!$D$14)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DC77" s="14" t="str">
        <f ca="1">SUBSTITUTE(SUBSTITUTE(SUBSTITUTE(SUBSTITUTE(_xll.MCONCAT(DG77:DS77,"■"),"■■","■"),"■■","■"),"■■","■"),"■■","■")</f>
        <v>■</v>
      </c>
      <c r="DD77" s="14" t="str">
        <f t="shared" ca="1" si="393"/>
        <v/>
      </c>
      <c r="DE77" s="14" t="str">
        <f t="shared" ca="1" si="394"/>
        <v/>
      </c>
      <c r="DF77" s="14" t="str">
        <f t="shared" ca="1" si="395"/>
        <v/>
      </c>
      <c r="DG77" s="14" t="str">
        <f t="shared" ca="1" si="396"/>
        <v/>
      </c>
      <c r="DH77" s="14" t="str">
        <f t="shared" ca="1" si="397"/>
        <v/>
      </c>
      <c r="DI77" s="14" t="str">
        <f t="shared" ca="1" si="398"/>
        <v/>
      </c>
      <c r="DJ77" s="14" t="str">
        <f t="shared" ca="1" si="399"/>
        <v/>
      </c>
      <c r="DK77" s="14" t="str">
        <f t="shared" ca="1" si="400"/>
        <v/>
      </c>
      <c r="DL77" s="14" t="str">
        <f t="shared" ca="1" si="420"/>
        <v/>
      </c>
      <c r="DM77" s="14" t="str">
        <f t="shared" ca="1" si="401"/>
        <v/>
      </c>
      <c r="DN77" s="14" t="str">
        <f t="array" aca="1" ref="DN77" ca="1">IF(CU77&lt;&gt;"","There are errors in the entered values in the following cases: " &amp;SUBSTITUTE(CU77," ",", "),"")</f>
        <v/>
      </c>
      <c r="DO77" s="14" t="str">
        <f t="shared" ca="1" si="402"/>
        <v/>
      </c>
      <c r="DP77" s="14" t="str">
        <f t="shared" ca="1" si="403"/>
        <v/>
      </c>
      <c r="DQ77" s="14" t="str">
        <f t="shared" ca="1" si="404"/>
        <v/>
      </c>
      <c r="DR77" s="14" t="str">
        <f t="shared" ca="1" si="405"/>
        <v/>
      </c>
      <c r="DS77" s="14" t="str">
        <f t="shared" ca="1" si="406"/>
        <v/>
      </c>
      <c r="DZ77" s="14" t="b">
        <f t="shared" ca="1" si="407"/>
        <v>0</v>
      </c>
      <c r="EA77" s="14" t="str">
        <f t="shared" ca="1" si="408"/>
        <v>Thoracic muscle fasciculations (q_31)</v>
      </c>
      <c r="EB77" s="14" t="str">
        <f t="shared" ca="1" si="409"/>
        <v xml:space="preserve">Values must be limited to predefinied list. </v>
      </c>
      <c r="EC77" s="14" t="str">
        <f t="shared" ca="1" si="410"/>
        <v xml:space="preserve">Thoracic muscle fasciculations (q_31): Values must be limited to predefinied list. </v>
      </c>
      <c r="ED77" s="14" t="str">
        <f t="shared" ca="1" si="411"/>
        <v/>
      </c>
      <c r="EE77" s="14" t="str">
        <f t="shared" ca="1" si="412"/>
        <v>Values must be limited to predefinied list</v>
      </c>
      <c r="EF77" s="14" t="str">
        <f t="shared" ca="1" si="413"/>
        <v/>
      </c>
      <c r="EG77" s="14" t="str">
        <f t="shared" ca="1" si="414"/>
        <v/>
      </c>
      <c r="EM77" s="14" t="b">
        <f t="shared" ca="1" si="415"/>
        <v>1</v>
      </c>
      <c r="EN77" s="14">
        <f t="shared" ca="1" si="416"/>
        <v>64</v>
      </c>
      <c r="EO77" s="14" t="str">
        <f t="shared" ca="1" si="417"/>
        <v>q_31</v>
      </c>
      <c r="EP77" s="14" t="str">
        <f t="shared" ca="1" si="418"/>
        <v xml:space="preserve">Thoracic muscle fasciculations (q_31): Values must be limited to predefinied list. </v>
      </c>
      <c r="EQ77" s="14" t="str">
        <f t="shared" ca="1" si="419"/>
        <v/>
      </c>
    </row>
    <row r="78" spans="2:147" s="14" customFormat="1">
      <c r="B78" s="14" t="str">
        <f t="shared" ca="1" si="346"/>
        <v/>
      </c>
      <c r="C78" s="14">
        <f t="shared" ca="1" si="347"/>
        <v>65</v>
      </c>
      <c r="D78" s="14">
        <f t="shared" si="348"/>
        <v>76</v>
      </c>
      <c r="E78" s="14" t="str">
        <f t="shared" ca="1" si="349"/>
        <v>D</v>
      </c>
      <c r="F78" s="14" t="str">
        <f t="shared" ca="1" si="350"/>
        <v>q_32</v>
      </c>
      <c r="G78" s="14" t="str">
        <f t="shared" ca="1" si="351"/>
        <v>Resting respiratory fatigue</v>
      </c>
      <c r="H78" s="14" t="b">
        <f t="shared" ca="1" si="352"/>
        <v>1</v>
      </c>
      <c r="I78" s="14" t="str">
        <f ca="1">IF($H78,ADDRESS(3,(D78+1)*2-1,4,,"["&amp;wew!$G$7&amp;"]"&amp;_sheetname_labels)&amp;":"&amp;ADDRESS(2+ster!$B$20,(D78+1)*2-1,4),"")</f>
        <v>[DBTemplate.xlsm]labels!EW3:EW61</v>
      </c>
      <c r="J78" s="14">
        <f t="array" aca="1" ref="J78" ca="1">IF(H78,MAX(0,MAX(IF(INDIRECT(I78)&lt;&gt;"",ROW(INDIRECT(I78)),""))-2),"")</f>
        <v>2</v>
      </c>
      <c r="K78" s="14" t="str">
        <f ca="1">IF($H78,IF($J78&gt;0,ADDRESS(3,(D78+1)*2-1,4,,"["&amp;wew!$G$7&amp;"]"&amp;_sheetname_labels)&amp;":"&amp;ADDRESS(2+J78,(D78+1)*2-1,4),""),"")</f>
        <v>[DBTemplate.xlsm]labels!EW3:EW4</v>
      </c>
      <c r="L78" s="14" t="str">
        <f ca="1">IF($H78,IF($J78&gt;0,ADDRESS(3,(D78+1)*2,4,,"["&amp;wew!$G$7&amp;"]"&amp;_sheetname_labels)&amp;":"&amp;ADDRESS(2+J78,(D78+1)*2,4),""),"")</f>
        <v>[DBTemplate.xlsm]labels!EX3:EX4</v>
      </c>
      <c r="M78" s="14">
        <f t="shared" ca="1" si="353"/>
        <v>0</v>
      </c>
      <c r="N78" s="14">
        <f t="shared" ca="1" si="354"/>
        <v>2</v>
      </c>
      <c r="O78" s="14" t="str">
        <f t="shared" ca="1" si="355"/>
        <v>q_32</v>
      </c>
      <c r="P78" s="14" t="str">
        <f t="shared" ca="1" si="356"/>
        <v>Resting respiratory fatigue</v>
      </c>
      <c r="Q78" s="14" t="str">
        <f ca="1">IF($BP78,ADDRESS(3,D78+1,4,,"["&amp;wew!$G$7&amp;"]"&amp;_sheetname_dataframe)&amp;":"&amp;ADDRESS(2+ster!$C$14,D78+1,4),"")</f>
        <v>[DBTemplate.xlsm]data_frame!BY3:BY3</v>
      </c>
      <c r="R78" s="14" t="str">
        <f>IF($BP78,IF(MID(_xll.FORMULATEXT(INDEX(INDIRECT(Q78),1)),1,1)="=", _xll.FORMULATEXT(INDEX(INDIRECT(Q78),1),2,TRUE),""),"")</f>
        <v/>
      </c>
      <c r="S78" s="14">
        <f t="array" aca="1" ref="S78" ca="1">IF(H78,SUM(IF((IFERROR(INDIRECT(Q78)&lt;&gt;"",FALSE))*(INDIRECT(ster!$D$14)&lt;&gt;""),1,0)),"")</f>
        <v>1</v>
      </c>
      <c r="T78" s="14">
        <f t="array" aca="1" ref="T78" ca="1">IF(H78,IF(M78&gt;0,SUM(IFERROR(1*(MATCH(INDIRECT(Q78),INDIRECT(K78),0)&gt;0),0)*(INDIRECT(ster!$D$14)&lt;&gt;"")*NOT(ISNUMBER(INDIRECT(Q78)))),0),"")</f>
        <v>0</v>
      </c>
      <c r="U78" s="14">
        <f t="array" aca="1" ref="U78" ca="1">IF(H78,SUM((IFERROR(INDIRECT(Q78)="",FALSE))*(INDIRECT(ster!$D$14)&lt;&gt;"")),"")</f>
        <v>0</v>
      </c>
      <c r="V78" s="14">
        <f t="array" aca="1" ref="V78" ca="1">IF(H78,SUM((IFERROR(INDIRECT(Q78)="#ąś",TRUE))*(INDIRECT(ster!$D$14)&lt;&gt;"")),"")</f>
        <v>0</v>
      </c>
      <c r="W78" s="14">
        <f t="array" aca="1" ref="W78" ca="1">IF(H78,SUM(ISNUMBER(INDIRECT(Q78))*(INDIRECT(ster!$D$14)&lt;&gt;"")),"")</f>
        <v>1</v>
      </c>
      <c r="X78" s="14">
        <f t="array" aca="1" ref="X78" ca="1">IF(AND(H78,W78&gt;0),IF(wew!$B$3,MIN(IF((INDIRECT(ster!$D$14)&lt;&gt;"")*IFERROR(INDIRECT($Q78)&lt;&gt;"",FALSE),IFERROR(INDIRECT($Q78),"X"),"X")),"&lt;włącz podświetlanie wartości&gt;"),"—")</f>
        <v>2</v>
      </c>
      <c r="Y78" s="14">
        <f t="array" aca="1" ref="Y78" ca="1">IF(AND(H78,W78&gt;0),IF(wew!$B$3,MAX(IF((INDIRECT(ster!$D$14)&lt;&gt;"")*IFERROR(INDIRECT($Q78)&lt;&gt;"",FALSE),IFERROR(INDIRECT($Q78),"X"),"X")),"&lt;włącz podświetlanie wartości&gt;"),"—")</f>
        <v>2</v>
      </c>
      <c r="Z78" s="14">
        <f t="shared" ca="1" si="357"/>
        <v>0</v>
      </c>
      <c r="AA78" s="12">
        <f t="shared" ca="1" si="358"/>
        <v>1</v>
      </c>
      <c r="AB78" s="17">
        <f t="array" aca="1" ref="AB78" ca="1">IF(H78,IF(W78&gt;0,SUM((INDIRECT(ster!$D$14)&lt;&gt;"")*IFERROR((INDIRECT(Q78)&lt;&gt;"")*(INDIRECT(Q78)=INT(INDIRECT(Q78))),0)),0),"")</f>
        <v>1</v>
      </c>
      <c r="AC78" s="17">
        <f t="array" aca="1" ref="AC78" ca="1">IF(H78,W78-AB78,"")</f>
        <v>0</v>
      </c>
      <c r="AD78" s="17">
        <f t="shared" ca="1" si="359"/>
        <v>1</v>
      </c>
      <c r="AE78" s="17" t="b">
        <f t="shared" ca="1" si="360"/>
        <v>0</v>
      </c>
      <c r="AF78" s="17" t="str">
        <f ca="1">IF(AE78,IF($H78,ADDRESS(3,D78+2,4,,"["&amp;wew!$G$7&amp;"]"&amp;_sheetname_dataframe)&amp;":"&amp;ADDRESS(2+ster!$C$14,D78+2,4),""),"")</f>
        <v/>
      </c>
      <c r="AG78" s="17" t="str">
        <f t="shared" ca="1" si="361"/>
        <v/>
      </c>
      <c r="AH78" s="17" t="b">
        <f t="shared" ca="1" si="362"/>
        <v>0</v>
      </c>
      <c r="AI78" s="17" t="str">
        <f ca="1">IF(AH78,IF($H78,ADDRESS(3,D78+3,4,,"["&amp;wew!$G$7&amp;"]"&amp;_sheetname_dataframe)&amp;":"&amp;ADDRESS(2+ster!$C$14,D78+3,4),""),"")</f>
        <v/>
      </c>
      <c r="AJ78" s="17" t="str">
        <f t="shared" ca="1" si="363"/>
        <v/>
      </c>
      <c r="AK78" s="17" t="b">
        <f t="shared" ca="1" si="364"/>
        <v>0</v>
      </c>
      <c r="AL78" s="17" t="b">
        <f t="shared" ca="1" si="365"/>
        <v>0</v>
      </c>
      <c r="AM78" s="17" t="b">
        <f t="shared" ca="1" si="366"/>
        <v>0</v>
      </c>
      <c r="AN78" s="17">
        <f t="shared" ca="1" si="367"/>
        <v>0</v>
      </c>
      <c r="AO78" s="24" t="str">
        <f t="shared" ca="1" si="368"/>
        <v/>
      </c>
      <c r="AP78" s="24" t="str">
        <f t="shared" ca="1" si="369"/>
        <v/>
      </c>
      <c r="AQ78" s="17" t="b">
        <f t="shared" ca="1" si="370"/>
        <v>0</v>
      </c>
      <c r="AR78" s="17" t="b">
        <f t="shared" ca="1" si="371"/>
        <v>1</v>
      </c>
      <c r="AS78" s="17" t="b">
        <f t="shared" ca="1" si="372"/>
        <v>0</v>
      </c>
      <c r="AT78" s="17" t="b">
        <f t="shared" ca="1" si="373"/>
        <v>0</v>
      </c>
      <c r="AU78" s="17" t="b">
        <f t="shared" ca="1" si="374"/>
        <v>1</v>
      </c>
      <c r="AV78" s="17" t="b">
        <f t="shared" ca="1" si="375"/>
        <v>0</v>
      </c>
      <c r="AW78" s="17" t="b">
        <f t="shared" ca="1" si="376"/>
        <v>1</v>
      </c>
      <c r="AX78" s="14" t="b">
        <f t="array" aca="1" ref="AX78" ca="1">IF(H78,N78&gt;0,"")</f>
        <v>1</v>
      </c>
      <c r="AY78" s="17" t="str">
        <f t="shared" ca="1" si="377"/>
        <v>C3:C4</v>
      </c>
      <c r="AZ78" s="17" t="b">
        <f t="array" aca="1" ref="AZ78" ca="1">IF(AY78&lt;&gt;"",SUM(1*ISERROR(MATCH(INDIRECT(AY78),INDIRECT(K78),0)))=0,"")</f>
        <v>1</v>
      </c>
      <c r="BA78" s="17" t="b">
        <f t="shared" ca="1" si="378"/>
        <v>1</v>
      </c>
      <c r="BB78" s="17" t="b">
        <v>0</v>
      </c>
      <c r="BC78" s="17" t="b">
        <f t="shared" ca="1" si="379"/>
        <v>1</v>
      </c>
      <c r="BD78" s="17" t="b">
        <f t="shared" ca="1" si="380"/>
        <v>0</v>
      </c>
      <c r="BE78" s="17" t="b">
        <f t="shared" ca="1" si="381"/>
        <v>0</v>
      </c>
      <c r="BF78" s="17" t="b">
        <f t="shared" ca="1" si="382"/>
        <v>0</v>
      </c>
      <c r="BG78" s="17" t="b">
        <f t="shared" ca="1" si="383"/>
        <v>0</v>
      </c>
      <c r="BH78" s="17" t="b">
        <f t="shared" ca="1" si="384"/>
        <v>1</v>
      </c>
      <c r="BI78" s="17">
        <f t="shared" ca="1" si="385"/>
        <v>2</v>
      </c>
      <c r="BJ78" s="17" t="b">
        <f t="shared" ca="1" si="386"/>
        <v>0</v>
      </c>
      <c r="BK78" s="17" t="str">
        <f t="shared" ca="1" si="387"/>
        <v/>
      </c>
      <c r="BL78" s="17" t="str">
        <f t="shared" ca="1" si="388"/>
        <v/>
      </c>
      <c r="BM78" s="17" t="str">
        <f t="shared" ca="1" si="389"/>
        <v>F</v>
      </c>
      <c r="BN78" s="17" t="str">
        <f t="shared" ca="1" si="390"/>
        <v>F</v>
      </c>
      <c r="BO78" s="17" t="str">
        <f t="shared" ca="1" si="391"/>
        <v>D</v>
      </c>
      <c r="BP78" s="14" t="b">
        <f t="shared" ca="1" si="392"/>
        <v>1</v>
      </c>
      <c r="BQ78" s="35">
        <v>1</v>
      </c>
      <c r="BX78" s="16"/>
      <c r="BY78" s="16"/>
      <c r="BZ78" s="16"/>
      <c r="CA78" s="16"/>
      <c r="CB78" s="16"/>
      <c r="CC78" s="16"/>
      <c r="CD78" s="16"/>
      <c r="CE78" s="16"/>
      <c r="CF78" s="16"/>
      <c r="CN78" s="14">
        <f ca="1">IF(H78,IFERROR(IsVariableNameLegal(O78),0),0)</f>
        <v>0</v>
      </c>
      <c r="CO78" s="14" t="str">
        <f t="array" aca="1" ref="CO78" ca="1">IF(H78,IF(COUNTIF(INDIRECT(wew!$C$13),O78)&gt;1,TRIM(SUBSTITUTE(_xll.MCONCAT(IF((INDIRECT(wew!$C$13)=O78)*(COLUMN(INDIRECT(wew!$C$13))&lt;&gt;D78+1),-1+COLUMN(INDIRECT(wew!$C$13)),"")," "),"  "," ")),""),"")</f>
        <v/>
      </c>
      <c r="CP78" s="14" t="str">
        <f t="array" aca="1" ref="CP78" ca="1">IF(P78&lt;&gt;"",IF(LEN(P78)&gt;150,1,""),"")</f>
        <v/>
      </c>
      <c r="CQ78" s="14" t="str">
        <f t="array" aca="1" ref="CQ78" ca="1">IF(AND(H78,NOT(ster!$J$3)),IF(COUNTIF(INDIRECT(wew!$C$15),P78)&gt;1,TRIM(SUBSTITUTE(_xll.MCONCAT(IF((INDIRECT(wew!$C$15)=P78)*(COLUMN(INDIRECT(wew!$C$15))&lt;&gt;D78+1),-1+COLUMN(INDIRECT(wew!$C$15)),"")," "),"  "," ")),""),"")</f>
        <v/>
      </c>
      <c r="CR78" s="14" t="str">
        <f t="array" aca="1" ref="CR78" ca="1">IF(H78,IF(AND(W78&gt;0,AO78&lt;&gt;""),TRIM(SUBSTITUTE(_xll.MCONCAT(IFERROR(IF(ISNUMBER(INDIRECT(Q78)),IF((INDIRECT(ster!$D$14)&lt;&gt;"")*(INDIRECT(Q78)&lt;AO78),INDIRECT(ster!$D$14) &amp; ": " &amp;  SUBSTITUTE(IF( AV78,IFERROR(TEXT(INDIRECT(Q78),"rrrr-mm-dd") &amp;" (" &amp; INDIRECT(Q78) &amp;")",INDIRECT(Q78)),INDIRECT(Q78))," "," "),""),""),"")," "),"  "," ")),""),"")</f>
        <v/>
      </c>
      <c r="CS78" s="14" t="str">
        <f t="array" aca="1" ref="CS78" ca="1">IF(H78,IF(AND(W78&gt;0,AP78&lt;&gt;""),TRIM(SUBSTITUTE(_xll.MCONCAT(IFERROR(IF(ISNUMBER(INDIRECT(Q78)),IF((INDIRECT(ster!$D$14)&lt;&gt;"")*(INDIRECT(Q78)&gt;AP78),INDIRECT(ster!$D$14) &amp; ": " &amp;  SUBSTITUTE(IF( AV78,IFERROR(TEXT(INDIRECT(Q78),"rrrr-mm-dd")&amp;" (" &amp; INDIRECT(Q78) &amp;")",INDIRECT(Q78)),INDIRECT(Q78))," "," "),""),""),"")," "),"  "," ")),""),"")</f>
        <v/>
      </c>
      <c r="CT78" s="14" t="str">
        <f t="array" aca="1" ref="CT78" ca="1">IF(H78,IF(AND(N78&gt;0,AR78),TRIM(SUBSTITUTE(_xll.MCONCAT(IFERROR(IF(ISNUMBER(INDIRECT(Q78)),IF((INDIRECT(ster!$D$14)&lt;&gt;"")*(IFERROR(0*(MATCH(INDIRECT(Q78),INDIRECT(K78),0)&gt;0),1)),INDIRECT(ster!$D$14) &amp; ": " &amp;  SUBSTITUTE(IF( AV78,IFERROR(TEXT(INDIRECT(Q78),"rrrr-mm-dd")&amp;" (" &amp; INDIRECT(Q78) &amp;")",INDIRECT(Q78)),INDIRECT(Q78))," "," "),""),""),"")," "),"  "," ")),""),"")</f>
        <v/>
      </c>
      <c r="CU78" s="14" t="str">
        <f t="array" aca="1" ref="CU78" ca="1">IF(H78,IF(AND(V78&gt;0),TRIM(SUBSTITUTE(_xll.MCONCAT(IF((INDIRECT(ster!$D$14)&lt;&gt;"")*(IFERROR(0*(INDIRECT(Q78)&lt;&gt;""),1)),INDIRECT(ster!$D$14),"")," "),"  "," ")),""),"")</f>
        <v/>
      </c>
      <c r="CV78" s="14" t="str">
        <f t="array" aca="1" ref="CV78" ca="1">IF(H78,IF(AS78,
TRIM(SUBSTITUTE(_xll.MCONCAT(IF(
   (INDIRECT(ster!$D$14)&lt;&gt;"")*
   ((INDIRECT(Q78)="")+
      NOT(ISNUMBER(INDIRECT(Q78)))*
      NOT(ISERROR(MATCH(INDIRECT(Q78),INDIRECT(K78),0)))
    ),
      INDIRECT(ster!$D$14),
   "")," "),"  "," ")),
""),"")</f>
        <v/>
      </c>
      <c r="CW78" s="14" t="str">
        <f t="array" aca="1" ref="CW78" ca="1">IF(H78,IF(AND(AQ78),TRIM(SUBSTITUTE(_xll.MCONCAT(IFERROR(IF(ISNUMBER(INDIRECT(Q78)),IF((INDIRECT(ster!$D$14)&lt;&gt;"")*(INDIRECT(Q78)&lt;&gt;INT(INDIRECT(Q78))),INDIRECT(ster!$D$14) &amp; ": " &amp; INDIRECT(Q78),""),""),"")," "),"  "," ")),""),"")</f>
        <v/>
      </c>
      <c r="CX78" s="14" t="str">
        <f t="array" aca="1" ref="CX78" ca="1">IF(H78,IF(OR(AU78,AV78),TRIM(SUBSTITUTE(_xll.MCONCAT(IF((INDIRECT(ster!$D$14)&lt;&gt;"")*NOT(ISNUMBER(INDIRECT(Q78))),IF(ISERROR(MATCH(INDIRECT(Q78),INDIRECT(K78),0)),IFERROR(IF(INDIRECT(Q78)&lt;&gt;"",INDIRECT(ster!$D$14) &amp; ": " &amp; SUBSTITUTE(INDIRECT(Q78)," "," "),""),""),""),"")," "),"  "," ")),""),"")</f>
        <v/>
      </c>
      <c r="CY78" s="14" t="str">
        <f t="array" aca="1" ref="CY78" ca="1">IF(H78,IF(AE78,TRIM(SUBSTITUTE(_xll.MCONCAT(IF((INDIRECT(ster!$D$14)&lt;&gt;"")*IFERROR(NOT(INDIRECT(AF78)),FALSE),IF(ISERROR(MATCH(INDIRECT(Q78),INDIRECT(K78),0)),IFERROR(IF(INDIRECT(Q78)&lt;&gt;"",INDIRECT(ster!$D$14)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CZ78" s="14" t="str">
        <f t="array" aca="1" ref="CZ78" ca="1">IF(H78,IF(AH78,TRIM(SUBSTITUTE(_xll.MCONCAT(IF((INDIRECT(ster!$D$14)&lt;&gt;"")*IFERROR(NOT(INDIRECT(AI78)),FALSE),IF(ISERROR(MATCH(INDIRECT(Q78),INDIRECT(K78),0)),IFERROR(IF(INDIRECT(Q78)&lt;&gt;"",INDIRECT(ster!$D$14)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DC78" s="14" t="str">
        <f ca="1">SUBSTITUTE(SUBSTITUTE(SUBSTITUTE(SUBSTITUTE(_xll.MCONCAT(DG78:DS78,"■"),"■■","■"),"■■","■"),"■■","■"),"■■","■")</f>
        <v>■</v>
      </c>
      <c r="DD78" s="14" t="str">
        <f t="shared" ca="1" si="393"/>
        <v/>
      </c>
      <c r="DE78" s="14" t="str">
        <f t="shared" ca="1" si="394"/>
        <v/>
      </c>
      <c r="DF78" s="14" t="str">
        <f t="shared" ca="1" si="395"/>
        <v/>
      </c>
      <c r="DG78" s="14" t="str">
        <f t="shared" ca="1" si="396"/>
        <v/>
      </c>
      <c r="DH78" s="14" t="str">
        <f t="shared" ca="1" si="397"/>
        <v/>
      </c>
      <c r="DI78" s="14" t="str">
        <f t="shared" ca="1" si="398"/>
        <v/>
      </c>
      <c r="DJ78" s="14" t="str">
        <f t="shared" ca="1" si="399"/>
        <v/>
      </c>
      <c r="DK78" s="14" t="str">
        <f t="shared" ca="1" si="400"/>
        <v/>
      </c>
      <c r="DL78" s="14" t="str">
        <f t="shared" ca="1" si="420"/>
        <v/>
      </c>
      <c r="DM78" s="14" t="str">
        <f t="shared" ca="1" si="401"/>
        <v/>
      </c>
      <c r="DN78" s="14" t="str">
        <f t="array" aca="1" ref="DN78" ca="1">IF(CU78&lt;&gt;"","There are errors in the entered values in the following cases: " &amp;SUBSTITUTE(CU78," ",", "),"")</f>
        <v/>
      </c>
      <c r="DO78" s="14" t="str">
        <f t="shared" ca="1" si="402"/>
        <v/>
      </c>
      <c r="DP78" s="14" t="str">
        <f t="shared" ca="1" si="403"/>
        <v/>
      </c>
      <c r="DQ78" s="14" t="str">
        <f t="shared" ca="1" si="404"/>
        <v/>
      </c>
      <c r="DR78" s="14" t="str">
        <f t="shared" ca="1" si="405"/>
        <v/>
      </c>
      <c r="DS78" s="14" t="str">
        <f t="shared" ca="1" si="406"/>
        <v/>
      </c>
      <c r="DZ78" s="14" t="b">
        <f t="shared" ca="1" si="407"/>
        <v>0</v>
      </c>
      <c r="EA78" s="14" t="str">
        <f t="shared" ca="1" si="408"/>
        <v>Resting respiratory fatigue (q_32)</v>
      </c>
      <c r="EB78" s="14" t="str">
        <f t="shared" ca="1" si="409"/>
        <v xml:space="preserve">Values must be limited to predefinied list. </v>
      </c>
      <c r="EC78" s="14" t="str">
        <f t="shared" ca="1" si="410"/>
        <v xml:space="preserve">Resting respiratory fatigue (q_32): Values must be limited to predefinied list. </v>
      </c>
      <c r="ED78" s="14" t="str">
        <f t="shared" ca="1" si="411"/>
        <v/>
      </c>
      <c r="EE78" s="14" t="str">
        <f t="shared" ca="1" si="412"/>
        <v>Values must be limited to predefinied list</v>
      </c>
      <c r="EF78" s="14" t="str">
        <f t="shared" ca="1" si="413"/>
        <v/>
      </c>
      <c r="EG78" s="14" t="str">
        <f t="shared" ca="1" si="414"/>
        <v/>
      </c>
      <c r="EM78" s="14" t="b">
        <f t="shared" ca="1" si="415"/>
        <v>1</v>
      </c>
      <c r="EN78" s="14">
        <f t="shared" ca="1" si="416"/>
        <v>65</v>
      </c>
      <c r="EO78" s="14" t="str">
        <f t="shared" ca="1" si="417"/>
        <v>q_32</v>
      </c>
      <c r="EP78" s="14" t="str">
        <f t="shared" ca="1" si="418"/>
        <v xml:space="preserve">Resting respiratory fatigue (q_32): Values must be limited to predefinied list. </v>
      </c>
      <c r="EQ78" s="14" t="str">
        <f t="shared" ca="1" si="419"/>
        <v/>
      </c>
    </row>
    <row r="79" spans="2:147" s="14" customFormat="1">
      <c r="B79" s="14" t="str">
        <f t="shared" ca="1" si="346"/>
        <v/>
      </c>
      <c r="C79" s="14">
        <f t="shared" ca="1" si="347"/>
        <v>66</v>
      </c>
      <c r="D79" s="14">
        <f t="shared" si="348"/>
        <v>77</v>
      </c>
      <c r="E79" s="14" t="str">
        <f t="shared" ca="1" si="349"/>
        <v>D</v>
      </c>
      <c r="F79" s="14" t="str">
        <f t="shared" ca="1" si="350"/>
        <v>q_33</v>
      </c>
      <c r="G79" s="14" t="str">
        <f t="shared" ca="1" si="351"/>
        <v>Othopnea</v>
      </c>
      <c r="H79" s="14" t="b">
        <f t="shared" ca="1" si="352"/>
        <v>1</v>
      </c>
      <c r="I79" s="14" t="str">
        <f ca="1">IF($H79,ADDRESS(3,(D79+1)*2-1,4,,"["&amp;wew!$G$7&amp;"]"&amp;_sheetname_labels)&amp;":"&amp;ADDRESS(2+ster!$B$20,(D79+1)*2-1,4),"")</f>
        <v>[DBTemplate.xlsm]labels!EY3:EY61</v>
      </c>
      <c r="J79" s="14">
        <f t="array" aca="1" ref="J79" ca="1">IF(H79,MAX(0,MAX(IF(INDIRECT(I79)&lt;&gt;"",ROW(INDIRECT(I79)),""))-2),"")</f>
        <v>2</v>
      </c>
      <c r="K79" s="14" t="str">
        <f ca="1">IF($H79,IF($J79&gt;0,ADDRESS(3,(D79+1)*2-1,4,,"["&amp;wew!$G$7&amp;"]"&amp;_sheetname_labels)&amp;":"&amp;ADDRESS(2+J79,(D79+1)*2-1,4),""),"")</f>
        <v>[DBTemplate.xlsm]labels!EY3:EY4</v>
      </c>
      <c r="L79" s="14" t="str">
        <f ca="1">IF($H79,IF($J79&gt;0,ADDRESS(3,(D79+1)*2,4,,"["&amp;wew!$G$7&amp;"]"&amp;_sheetname_labels)&amp;":"&amp;ADDRESS(2+J79,(D79+1)*2,4),""),"")</f>
        <v>[DBTemplate.xlsm]labels!EZ3:EZ4</v>
      </c>
      <c r="M79" s="14">
        <f t="shared" ca="1" si="353"/>
        <v>0</v>
      </c>
      <c r="N79" s="14">
        <f t="shared" ca="1" si="354"/>
        <v>2</v>
      </c>
      <c r="O79" s="14" t="str">
        <f t="shared" ca="1" si="355"/>
        <v>q_33</v>
      </c>
      <c r="P79" s="14" t="str">
        <f t="shared" ca="1" si="356"/>
        <v>Othopnea</v>
      </c>
      <c r="Q79" s="14" t="str">
        <f ca="1">IF($BP79,ADDRESS(3,D79+1,4,,"["&amp;wew!$G$7&amp;"]"&amp;_sheetname_dataframe)&amp;":"&amp;ADDRESS(2+ster!$C$14,D79+1,4),"")</f>
        <v>[DBTemplate.xlsm]data_frame!BZ3:BZ3</v>
      </c>
      <c r="R79" s="14" t="str">
        <f>IF($BP79,IF(MID(_xll.FORMULATEXT(INDEX(INDIRECT(Q79),1)),1,1)="=", _xll.FORMULATEXT(INDEX(INDIRECT(Q79),1),2,TRUE),""),"")</f>
        <v/>
      </c>
      <c r="S79" s="14">
        <f t="array" aca="1" ref="S79" ca="1">IF(H79,SUM(IF((IFERROR(INDIRECT(Q79)&lt;&gt;"",FALSE))*(INDIRECT(ster!$D$14)&lt;&gt;""),1,0)),"")</f>
        <v>1</v>
      </c>
      <c r="T79" s="14">
        <f t="array" aca="1" ref="T79" ca="1">IF(H79,IF(M79&gt;0,SUM(IFERROR(1*(MATCH(INDIRECT(Q79),INDIRECT(K79),0)&gt;0),0)*(INDIRECT(ster!$D$14)&lt;&gt;"")*NOT(ISNUMBER(INDIRECT(Q79)))),0),"")</f>
        <v>0</v>
      </c>
      <c r="U79" s="14">
        <f t="array" aca="1" ref="U79" ca="1">IF(H79,SUM((IFERROR(INDIRECT(Q79)="",FALSE))*(INDIRECT(ster!$D$14)&lt;&gt;"")),"")</f>
        <v>0</v>
      </c>
      <c r="V79" s="14">
        <f t="array" aca="1" ref="V79" ca="1">IF(H79,SUM((IFERROR(INDIRECT(Q79)="#ąś",TRUE))*(INDIRECT(ster!$D$14)&lt;&gt;"")),"")</f>
        <v>0</v>
      </c>
      <c r="W79" s="14">
        <f t="array" aca="1" ref="W79" ca="1">IF(H79,SUM(ISNUMBER(INDIRECT(Q79))*(INDIRECT(ster!$D$14)&lt;&gt;"")),"")</f>
        <v>1</v>
      </c>
      <c r="X79" s="14">
        <f t="array" aca="1" ref="X79" ca="1">IF(AND(H79,W79&gt;0),IF(wew!$B$3,MIN(IF((INDIRECT(ster!$D$14)&lt;&gt;"")*IFERROR(INDIRECT($Q79)&lt;&gt;"",FALSE),IFERROR(INDIRECT($Q79),"X"),"X")),"&lt;włącz podświetlanie wartości&gt;"),"—")</f>
        <v>2</v>
      </c>
      <c r="Y79" s="14">
        <f t="array" aca="1" ref="Y79" ca="1">IF(AND(H79,W79&gt;0),IF(wew!$B$3,MAX(IF((INDIRECT(ster!$D$14)&lt;&gt;"")*IFERROR(INDIRECT($Q79)&lt;&gt;"",FALSE),IFERROR(INDIRECT($Q79),"X"),"X")),"&lt;włącz podświetlanie wartości&gt;"),"—")</f>
        <v>2</v>
      </c>
      <c r="Z79" s="14">
        <f t="shared" ca="1" si="357"/>
        <v>0</v>
      </c>
      <c r="AA79" s="12">
        <f t="shared" ca="1" si="358"/>
        <v>1</v>
      </c>
      <c r="AB79" s="17">
        <f t="array" aca="1" ref="AB79" ca="1">IF(H79,IF(W79&gt;0,SUM((INDIRECT(ster!$D$14)&lt;&gt;"")*IFERROR((INDIRECT(Q79)&lt;&gt;"")*(INDIRECT(Q79)=INT(INDIRECT(Q79))),0)),0),"")</f>
        <v>1</v>
      </c>
      <c r="AC79" s="17">
        <f t="array" aca="1" ref="AC79" ca="1">IF(H79,W79-AB79,"")</f>
        <v>0</v>
      </c>
      <c r="AD79" s="17">
        <f t="shared" ca="1" si="359"/>
        <v>1</v>
      </c>
      <c r="AE79" s="17" t="b">
        <f t="shared" ca="1" si="360"/>
        <v>0</v>
      </c>
      <c r="AF79" s="17" t="str">
        <f ca="1">IF(AE79,IF($H79,ADDRESS(3,D79+2,4,,"["&amp;wew!$G$7&amp;"]"&amp;_sheetname_dataframe)&amp;":"&amp;ADDRESS(2+ster!$C$14,D79+2,4),""),"")</f>
        <v/>
      </c>
      <c r="AG79" s="17" t="str">
        <f t="shared" ca="1" si="361"/>
        <v/>
      </c>
      <c r="AH79" s="17" t="b">
        <f t="shared" ca="1" si="362"/>
        <v>0</v>
      </c>
      <c r="AI79" s="17" t="str">
        <f ca="1">IF(AH79,IF($H79,ADDRESS(3,D79+3,4,,"["&amp;wew!$G$7&amp;"]"&amp;_sheetname_dataframe)&amp;":"&amp;ADDRESS(2+ster!$C$14,D79+3,4),""),"")</f>
        <v/>
      </c>
      <c r="AJ79" s="17" t="str">
        <f t="shared" ca="1" si="363"/>
        <v/>
      </c>
      <c r="AK79" s="17" t="b">
        <f t="shared" ca="1" si="364"/>
        <v>0</v>
      </c>
      <c r="AL79" s="17" t="b">
        <f t="shared" ca="1" si="365"/>
        <v>0</v>
      </c>
      <c r="AM79" s="17" t="b">
        <f t="shared" ca="1" si="366"/>
        <v>0</v>
      </c>
      <c r="AN79" s="17">
        <f t="shared" ca="1" si="367"/>
        <v>0</v>
      </c>
      <c r="AO79" s="24" t="str">
        <f t="shared" ca="1" si="368"/>
        <v/>
      </c>
      <c r="AP79" s="24" t="str">
        <f t="shared" ca="1" si="369"/>
        <v/>
      </c>
      <c r="AQ79" s="17" t="b">
        <f t="shared" ca="1" si="370"/>
        <v>0</v>
      </c>
      <c r="AR79" s="17" t="b">
        <f t="shared" ca="1" si="371"/>
        <v>1</v>
      </c>
      <c r="AS79" s="17" t="b">
        <f t="shared" ca="1" si="372"/>
        <v>0</v>
      </c>
      <c r="AT79" s="17" t="b">
        <f t="shared" ca="1" si="373"/>
        <v>0</v>
      </c>
      <c r="AU79" s="17" t="b">
        <f t="shared" ca="1" si="374"/>
        <v>1</v>
      </c>
      <c r="AV79" s="17" t="b">
        <f t="shared" ca="1" si="375"/>
        <v>0</v>
      </c>
      <c r="AW79" s="17" t="b">
        <f t="shared" ca="1" si="376"/>
        <v>1</v>
      </c>
      <c r="AX79" s="14" t="b">
        <f t="array" aca="1" ref="AX79" ca="1">IF(H79,N79&gt;0,"")</f>
        <v>1</v>
      </c>
      <c r="AY79" s="17" t="str">
        <f t="shared" ca="1" si="377"/>
        <v>C3:C4</v>
      </c>
      <c r="AZ79" s="17" t="b">
        <f t="array" aca="1" ref="AZ79" ca="1">IF(AY79&lt;&gt;"",SUM(1*ISERROR(MATCH(INDIRECT(AY79),INDIRECT(K79),0)))=0,"")</f>
        <v>1</v>
      </c>
      <c r="BA79" s="17" t="b">
        <f t="shared" ca="1" si="378"/>
        <v>1</v>
      </c>
      <c r="BB79" s="17" t="b">
        <v>0</v>
      </c>
      <c r="BC79" s="17" t="b">
        <f t="shared" ca="1" si="379"/>
        <v>1</v>
      </c>
      <c r="BD79" s="17" t="b">
        <f t="shared" ca="1" si="380"/>
        <v>0</v>
      </c>
      <c r="BE79" s="17" t="b">
        <f t="shared" ca="1" si="381"/>
        <v>0</v>
      </c>
      <c r="BF79" s="17" t="b">
        <f t="shared" ca="1" si="382"/>
        <v>0</v>
      </c>
      <c r="BG79" s="17" t="b">
        <f t="shared" ca="1" si="383"/>
        <v>0</v>
      </c>
      <c r="BH79" s="17" t="b">
        <f t="shared" ca="1" si="384"/>
        <v>1</v>
      </c>
      <c r="BI79" s="17">
        <f t="shared" ca="1" si="385"/>
        <v>2</v>
      </c>
      <c r="BJ79" s="17" t="b">
        <f t="shared" ca="1" si="386"/>
        <v>0</v>
      </c>
      <c r="BK79" s="17" t="str">
        <f t="shared" ca="1" si="387"/>
        <v/>
      </c>
      <c r="BL79" s="17" t="str">
        <f t="shared" ca="1" si="388"/>
        <v/>
      </c>
      <c r="BM79" s="17" t="str">
        <f t="shared" ca="1" si="389"/>
        <v>F</v>
      </c>
      <c r="BN79" s="17" t="str">
        <f t="shared" ca="1" si="390"/>
        <v>F</v>
      </c>
      <c r="BO79" s="17" t="str">
        <f t="shared" ca="1" si="391"/>
        <v>D</v>
      </c>
      <c r="BP79" s="14" t="b">
        <f t="shared" ca="1" si="392"/>
        <v>1</v>
      </c>
      <c r="BQ79" s="35">
        <v>1</v>
      </c>
      <c r="BX79" s="16"/>
      <c r="BY79" s="16"/>
      <c r="BZ79" s="16"/>
      <c r="CA79" s="16"/>
      <c r="CB79" s="16"/>
      <c r="CC79" s="16"/>
      <c r="CD79" s="16"/>
      <c r="CE79" s="16"/>
      <c r="CF79" s="16"/>
      <c r="CN79" s="14">
        <f ca="1">IF(H79,IFERROR(IsVariableNameLegal(O79),0),0)</f>
        <v>0</v>
      </c>
      <c r="CO79" s="14" t="str">
        <f t="array" aca="1" ref="CO79" ca="1">IF(H79,IF(COUNTIF(INDIRECT(wew!$C$13),O79)&gt;1,TRIM(SUBSTITUTE(_xll.MCONCAT(IF((INDIRECT(wew!$C$13)=O79)*(COLUMN(INDIRECT(wew!$C$13))&lt;&gt;D79+1),-1+COLUMN(INDIRECT(wew!$C$13)),"")," "),"  "," ")),""),"")</f>
        <v/>
      </c>
      <c r="CP79" s="14" t="str">
        <f t="array" aca="1" ref="CP79" ca="1">IF(P79&lt;&gt;"",IF(LEN(P79)&gt;150,1,""),"")</f>
        <v/>
      </c>
      <c r="CQ79" s="14" t="str">
        <f t="array" aca="1" ref="CQ79" ca="1">IF(AND(H79,NOT(ster!$J$3)),IF(COUNTIF(INDIRECT(wew!$C$15),P79)&gt;1,TRIM(SUBSTITUTE(_xll.MCONCAT(IF((INDIRECT(wew!$C$15)=P79)*(COLUMN(INDIRECT(wew!$C$15))&lt;&gt;D79+1),-1+COLUMN(INDIRECT(wew!$C$15)),"")," "),"  "," ")),""),"")</f>
        <v/>
      </c>
      <c r="CR79" s="14" t="str">
        <f t="array" aca="1" ref="CR79" ca="1">IF(H79,IF(AND(W79&gt;0,AO79&lt;&gt;""),TRIM(SUBSTITUTE(_xll.MCONCAT(IFERROR(IF(ISNUMBER(INDIRECT(Q79)),IF((INDIRECT(ster!$D$14)&lt;&gt;"")*(INDIRECT(Q79)&lt;AO79),INDIRECT(ster!$D$14) &amp; ": " &amp;  SUBSTITUTE(IF( AV79,IFERROR(TEXT(INDIRECT(Q79),"rrrr-mm-dd") &amp;" (" &amp; INDIRECT(Q79) &amp;")",INDIRECT(Q79)),INDIRECT(Q79))," "," "),""),""),"")," "),"  "," ")),""),"")</f>
        <v/>
      </c>
      <c r="CS79" s="14" t="str">
        <f t="array" aca="1" ref="CS79" ca="1">IF(H79,IF(AND(W79&gt;0,AP79&lt;&gt;""),TRIM(SUBSTITUTE(_xll.MCONCAT(IFERROR(IF(ISNUMBER(INDIRECT(Q79)),IF((INDIRECT(ster!$D$14)&lt;&gt;"")*(INDIRECT(Q79)&gt;AP79),INDIRECT(ster!$D$14) &amp; ": " &amp;  SUBSTITUTE(IF( AV79,IFERROR(TEXT(INDIRECT(Q79),"rrrr-mm-dd")&amp;" (" &amp; INDIRECT(Q79) &amp;")",INDIRECT(Q79)),INDIRECT(Q79))," "," "),""),""),"")," "),"  "," ")),""),"")</f>
        <v/>
      </c>
      <c r="CT79" s="14" t="str">
        <f t="array" aca="1" ref="CT79" ca="1">IF(H79,IF(AND(N79&gt;0,AR79),TRIM(SUBSTITUTE(_xll.MCONCAT(IFERROR(IF(ISNUMBER(INDIRECT(Q79)),IF((INDIRECT(ster!$D$14)&lt;&gt;"")*(IFERROR(0*(MATCH(INDIRECT(Q79),INDIRECT(K79),0)&gt;0),1)),INDIRECT(ster!$D$14) &amp; ": " &amp;  SUBSTITUTE(IF( AV79,IFERROR(TEXT(INDIRECT(Q79),"rrrr-mm-dd")&amp;" (" &amp; INDIRECT(Q79) &amp;")",INDIRECT(Q79)),INDIRECT(Q79))," "," "),""),""),"")," "),"  "," ")),""),"")</f>
        <v/>
      </c>
      <c r="CU79" s="14" t="str">
        <f t="array" aca="1" ref="CU79" ca="1">IF(H79,IF(AND(V79&gt;0),TRIM(SUBSTITUTE(_xll.MCONCAT(IF((INDIRECT(ster!$D$14)&lt;&gt;"")*(IFERROR(0*(INDIRECT(Q79)&lt;&gt;""),1)),INDIRECT(ster!$D$14),"")," "),"  "," ")),""),"")</f>
        <v/>
      </c>
      <c r="CV79" s="14" t="str">
        <f t="array" aca="1" ref="CV79" ca="1">IF(H79,IF(AS79,
TRIM(SUBSTITUTE(_xll.MCONCAT(IF(
   (INDIRECT(ster!$D$14)&lt;&gt;"")*
   ((INDIRECT(Q79)="")+
      NOT(ISNUMBER(INDIRECT(Q79)))*
      NOT(ISERROR(MATCH(INDIRECT(Q79),INDIRECT(K79),0)))
    ),
      INDIRECT(ster!$D$14),
   "")," "),"  "," ")),
""),"")</f>
        <v/>
      </c>
      <c r="CW79" s="14" t="str">
        <f t="array" aca="1" ref="CW79" ca="1">IF(H79,IF(AND(AQ79),TRIM(SUBSTITUTE(_xll.MCONCAT(IFERROR(IF(ISNUMBER(INDIRECT(Q79)),IF((INDIRECT(ster!$D$14)&lt;&gt;"")*(INDIRECT(Q79)&lt;&gt;INT(INDIRECT(Q79))),INDIRECT(ster!$D$14) &amp; ": " &amp; INDIRECT(Q79),""),""),"")," "),"  "," ")),""),"")</f>
        <v/>
      </c>
      <c r="CX79" s="14" t="str">
        <f t="array" aca="1" ref="CX79" ca="1">IF(H79,IF(OR(AU79,AV79),TRIM(SUBSTITUTE(_xll.MCONCAT(IF((INDIRECT(ster!$D$14)&lt;&gt;"")*NOT(ISNUMBER(INDIRECT(Q79))),IF(ISERROR(MATCH(INDIRECT(Q79),INDIRECT(K79),0)),IFERROR(IF(INDIRECT(Q79)&lt;&gt;"",INDIRECT(ster!$D$14) &amp; ": " &amp; SUBSTITUTE(INDIRECT(Q79)," "," "),""),""),""),"")," "),"  "," ")),""),"")</f>
        <v/>
      </c>
      <c r="CY79" s="14" t="str">
        <f t="array" aca="1" ref="CY79" ca="1">IF(H79,IF(AE79,TRIM(SUBSTITUTE(_xll.MCONCAT(IF((INDIRECT(ster!$D$14)&lt;&gt;"")*IFERROR(NOT(INDIRECT(AF79)),FALSE),IF(ISERROR(MATCH(INDIRECT(Q79),INDIRECT(K79),0)),IFERROR(IF(INDIRECT(Q79)&lt;&gt;"",INDIRECT(ster!$D$14)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CZ79" s="14" t="str">
        <f t="array" aca="1" ref="CZ79" ca="1">IF(H79,IF(AH79,TRIM(SUBSTITUTE(_xll.MCONCAT(IF((INDIRECT(ster!$D$14)&lt;&gt;"")*IFERROR(NOT(INDIRECT(AI79)),FALSE),IF(ISERROR(MATCH(INDIRECT(Q79),INDIRECT(K79),0)),IFERROR(IF(INDIRECT(Q79)&lt;&gt;"",INDIRECT(ster!$D$14)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DC79" s="14" t="str">
        <f ca="1">SUBSTITUTE(SUBSTITUTE(SUBSTITUTE(SUBSTITUTE(_xll.MCONCAT(DG79:DS79,"■"),"■■","■"),"■■","■"),"■■","■"),"■■","■")</f>
        <v>■</v>
      </c>
      <c r="DD79" s="14" t="str">
        <f t="shared" ca="1" si="393"/>
        <v/>
      </c>
      <c r="DE79" s="14" t="str">
        <f t="shared" ca="1" si="394"/>
        <v/>
      </c>
      <c r="DF79" s="14" t="str">
        <f t="shared" ca="1" si="395"/>
        <v/>
      </c>
      <c r="DG79" s="14" t="str">
        <f t="shared" ca="1" si="396"/>
        <v/>
      </c>
      <c r="DH79" s="14" t="str">
        <f t="shared" ca="1" si="397"/>
        <v/>
      </c>
      <c r="DI79" s="14" t="str">
        <f t="shared" ca="1" si="398"/>
        <v/>
      </c>
      <c r="DJ79" s="14" t="str">
        <f t="shared" ca="1" si="399"/>
        <v/>
      </c>
      <c r="DK79" s="14" t="str">
        <f t="shared" ca="1" si="400"/>
        <v/>
      </c>
      <c r="DL79" s="14" t="str">
        <f t="shared" ca="1" si="420"/>
        <v/>
      </c>
      <c r="DM79" s="14" t="str">
        <f t="shared" ca="1" si="401"/>
        <v/>
      </c>
      <c r="DN79" s="14" t="str">
        <f t="array" aca="1" ref="DN79" ca="1">IF(CU79&lt;&gt;"","There are errors in the entered values in the following cases: " &amp;SUBSTITUTE(CU79," ",", "),"")</f>
        <v/>
      </c>
      <c r="DO79" s="14" t="str">
        <f t="shared" ca="1" si="402"/>
        <v/>
      </c>
      <c r="DP79" s="14" t="str">
        <f t="shared" ca="1" si="403"/>
        <v/>
      </c>
      <c r="DQ79" s="14" t="str">
        <f t="shared" ca="1" si="404"/>
        <v/>
      </c>
      <c r="DR79" s="14" t="str">
        <f t="shared" ca="1" si="405"/>
        <v/>
      </c>
      <c r="DS79" s="14" t="str">
        <f t="shared" ca="1" si="406"/>
        <v/>
      </c>
      <c r="DZ79" s="14" t="b">
        <f t="shared" ca="1" si="407"/>
        <v>0</v>
      </c>
      <c r="EA79" s="14" t="str">
        <f t="shared" ca="1" si="408"/>
        <v>Othopnea (q_33)</v>
      </c>
      <c r="EB79" s="14" t="str">
        <f t="shared" ca="1" si="409"/>
        <v xml:space="preserve">Values must be limited to predefinied list. </v>
      </c>
      <c r="EC79" s="14" t="str">
        <f t="shared" ca="1" si="410"/>
        <v xml:space="preserve">Othopnea (q_33): Values must be limited to predefinied list. </v>
      </c>
      <c r="ED79" s="14" t="str">
        <f t="shared" ca="1" si="411"/>
        <v/>
      </c>
      <c r="EE79" s="14" t="str">
        <f t="shared" ca="1" si="412"/>
        <v>Values must be limited to predefinied list</v>
      </c>
      <c r="EF79" s="14" t="str">
        <f t="shared" ca="1" si="413"/>
        <v/>
      </c>
      <c r="EG79" s="14" t="str">
        <f t="shared" ca="1" si="414"/>
        <v/>
      </c>
      <c r="EM79" s="14" t="b">
        <f t="shared" ca="1" si="415"/>
        <v>1</v>
      </c>
      <c r="EN79" s="14">
        <f t="shared" ca="1" si="416"/>
        <v>66</v>
      </c>
      <c r="EO79" s="14" t="str">
        <f t="shared" ca="1" si="417"/>
        <v>q_33</v>
      </c>
      <c r="EP79" s="14" t="str">
        <f t="shared" ca="1" si="418"/>
        <v xml:space="preserve">Othopnea (q_33): Values must be limited to predefinied list. </v>
      </c>
      <c r="EQ79" s="14" t="str">
        <f t="shared" ca="1" si="419"/>
        <v/>
      </c>
    </row>
    <row r="80" spans="2:147" s="14" customFormat="1">
      <c r="B80" s="14" t="str">
        <f t="shared" ca="1" si="346"/>
        <v/>
      </c>
      <c r="C80" s="14">
        <f t="shared" ca="1" si="347"/>
        <v>67</v>
      </c>
      <c r="D80" s="14">
        <f t="shared" si="348"/>
        <v>78</v>
      </c>
      <c r="E80" s="14" t="str">
        <f t="shared" ca="1" si="349"/>
        <v>D</v>
      </c>
      <c r="F80" s="14" t="str">
        <f t="shared" ca="1" si="350"/>
        <v>q_34</v>
      </c>
      <c r="G80" s="14" t="str">
        <f t="shared" ca="1" si="351"/>
        <v>Paradoxical respiration</v>
      </c>
      <c r="H80" s="14" t="b">
        <f t="shared" ca="1" si="352"/>
        <v>1</v>
      </c>
      <c r="I80" s="14" t="str">
        <f ca="1">IF($H80,ADDRESS(3,(D80+1)*2-1,4,,"["&amp;wew!$G$7&amp;"]"&amp;_sheetname_labels)&amp;":"&amp;ADDRESS(2+ster!$B$20,(D80+1)*2-1,4),"")</f>
        <v>[DBTemplate.xlsm]labels!FA3:FA61</v>
      </c>
      <c r="J80" s="14">
        <f t="array" aca="1" ref="J80" ca="1">IF(H80,MAX(0,MAX(IF(INDIRECT(I80)&lt;&gt;"",ROW(INDIRECT(I80)),""))-2),"")</f>
        <v>2</v>
      </c>
      <c r="K80" s="14" t="str">
        <f ca="1">IF($H80,IF($J80&gt;0,ADDRESS(3,(D80+1)*2-1,4,,"["&amp;wew!$G$7&amp;"]"&amp;_sheetname_labels)&amp;":"&amp;ADDRESS(2+J80,(D80+1)*2-1,4),""),"")</f>
        <v>[DBTemplate.xlsm]labels!FA3:FA4</v>
      </c>
      <c r="L80" s="14" t="str">
        <f ca="1">IF($H80,IF($J80&gt;0,ADDRESS(3,(D80+1)*2,4,,"["&amp;wew!$G$7&amp;"]"&amp;_sheetname_labels)&amp;":"&amp;ADDRESS(2+J80,(D80+1)*2,4),""),"")</f>
        <v>[DBTemplate.xlsm]labels!FB3:FB4</v>
      </c>
      <c r="M80" s="14">
        <f t="shared" ca="1" si="353"/>
        <v>0</v>
      </c>
      <c r="N80" s="14">
        <f t="shared" ca="1" si="354"/>
        <v>2</v>
      </c>
      <c r="O80" s="14" t="str">
        <f t="shared" ca="1" si="355"/>
        <v>q_34</v>
      </c>
      <c r="P80" s="14" t="str">
        <f t="shared" ca="1" si="356"/>
        <v>Paradoxical respiration</v>
      </c>
      <c r="Q80" s="14" t="str">
        <f ca="1">IF($BP80,ADDRESS(3,D80+1,4,,"["&amp;wew!$G$7&amp;"]"&amp;_sheetname_dataframe)&amp;":"&amp;ADDRESS(2+ster!$C$14,D80+1,4),"")</f>
        <v>[DBTemplate.xlsm]data_frame!CA3:CA3</v>
      </c>
      <c r="R80" s="14" t="str">
        <f>IF($BP80,IF(MID(_xll.FORMULATEXT(INDEX(INDIRECT(Q80),1)),1,1)="=", _xll.FORMULATEXT(INDEX(INDIRECT(Q80),1),2,TRUE),""),"")</f>
        <v/>
      </c>
      <c r="S80" s="14">
        <f t="array" aca="1" ref="S80" ca="1">IF(H80,SUM(IF((IFERROR(INDIRECT(Q80)&lt;&gt;"",FALSE))*(INDIRECT(ster!$D$14)&lt;&gt;""),1,0)),"")</f>
        <v>1</v>
      </c>
      <c r="T80" s="14">
        <f t="array" aca="1" ref="T80" ca="1">IF(H80,IF(M80&gt;0,SUM(IFERROR(1*(MATCH(INDIRECT(Q80),INDIRECT(K80),0)&gt;0),0)*(INDIRECT(ster!$D$14)&lt;&gt;"")*NOT(ISNUMBER(INDIRECT(Q80)))),0),"")</f>
        <v>0</v>
      </c>
      <c r="U80" s="14">
        <f t="array" aca="1" ref="U80" ca="1">IF(H80,SUM((IFERROR(INDIRECT(Q80)="",FALSE))*(INDIRECT(ster!$D$14)&lt;&gt;"")),"")</f>
        <v>0</v>
      </c>
      <c r="V80" s="14">
        <f t="array" aca="1" ref="V80" ca="1">IF(H80,SUM((IFERROR(INDIRECT(Q80)="#ąś",TRUE))*(INDIRECT(ster!$D$14)&lt;&gt;"")),"")</f>
        <v>0</v>
      </c>
      <c r="W80" s="14">
        <f t="array" aca="1" ref="W80" ca="1">IF(H80,SUM(ISNUMBER(INDIRECT(Q80))*(INDIRECT(ster!$D$14)&lt;&gt;"")),"")</f>
        <v>1</v>
      </c>
      <c r="X80" s="14">
        <f t="array" aca="1" ref="X80" ca="1">IF(AND(H80,W80&gt;0),IF(wew!$B$3,MIN(IF((INDIRECT(ster!$D$14)&lt;&gt;"")*IFERROR(INDIRECT($Q80)&lt;&gt;"",FALSE),IFERROR(INDIRECT($Q80),"X"),"X")),"&lt;włącz podświetlanie wartości&gt;"),"—")</f>
        <v>2</v>
      </c>
      <c r="Y80" s="14">
        <f t="array" aca="1" ref="Y80" ca="1">IF(AND(H80,W80&gt;0),IF(wew!$B$3,MAX(IF((INDIRECT(ster!$D$14)&lt;&gt;"")*IFERROR(INDIRECT($Q80)&lt;&gt;"",FALSE),IFERROR(INDIRECT($Q80),"X"),"X")),"&lt;włącz podświetlanie wartości&gt;"),"—")</f>
        <v>2</v>
      </c>
      <c r="Z80" s="14">
        <f t="shared" ca="1" si="357"/>
        <v>0</v>
      </c>
      <c r="AA80" s="12">
        <f t="shared" ca="1" si="358"/>
        <v>1</v>
      </c>
      <c r="AB80" s="17">
        <f t="array" aca="1" ref="AB80" ca="1">IF(H80,IF(W80&gt;0,SUM((INDIRECT(ster!$D$14)&lt;&gt;"")*IFERROR((INDIRECT(Q80)&lt;&gt;"")*(INDIRECT(Q80)=INT(INDIRECT(Q80))),0)),0),"")</f>
        <v>1</v>
      </c>
      <c r="AC80" s="17">
        <f t="array" aca="1" ref="AC80" ca="1">IF(H80,W80-AB80,"")</f>
        <v>0</v>
      </c>
      <c r="AD80" s="17">
        <f t="shared" ca="1" si="359"/>
        <v>1</v>
      </c>
      <c r="AE80" s="17" t="b">
        <f t="shared" ca="1" si="360"/>
        <v>0</v>
      </c>
      <c r="AF80" s="17" t="str">
        <f ca="1">IF(AE80,IF($H80,ADDRESS(3,D80+2,4,,"["&amp;wew!$G$7&amp;"]"&amp;_sheetname_dataframe)&amp;":"&amp;ADDRESS(2+ster!$C$14,D80+2,4),""),"")</f>
        <v/>
      </c>
      <c r="AG80" s="17" t="str">
        <f t="shared" ca="1" si="361"/>
        <v/>
      </c>
      <c r="AH80" s="17" t="b">
        <f t="shared" ca="1" si="362"/>
        <v>0</v>
      </c>
      <c r="AI80" s="17" t="str">
        <f ca="1">IF(AH80,IF($H80,ADDRESS(3,D80+3,4,,"["&amp;wew!$G$7&amp;"]"&amp;_sheetname_dataframe)&amp;":"&amp;ADDRESS(2+ster!$C$14,D80+3,4),""),"")</f>
        <v/>
      </c>
      <c r="AJ80" s="17" t="str">
        <f t="shared" ca="1" si="363"/>
        <v/>
      </c>
      <c r="AK80" s="17" t="b">
        <f t="shared" ca="1" si="364"/>
        <v>0</v>
      </c>
      <c r="AL80" s="17" t="b">
        <f t="shared" ca="1" si="365"/>
        <v>0</v>
      </c>
      <c r="AM80" s="17" t="b">
        <f t="shared" ca="1" si="366"/>
        <v>0</v>
      </c>
      <c r="AN80" s="17">
        <f t="shared" ca="1" si="367"/>
        <v>0</v>
      </c>
      <c r="AO80" s="24" t="str">
        <f t="shared" ca="1" si="368"/>
        <v/>
      </c>
      <c r="AP80" s="24" t="str">
        <f t="shared" ca="1" si="369"/>
        <v/>
      </c>
      <c r="AQ80" s="17" t="b">
        <f t="shared" ca="1" si="370"/>
        <v>0</v>
      </c>
      <c r="AR80" s="17" t="b">
        <f t="shared" ca="1" si="371"/>
        <v>1</v>
      </c>
      <c r="AS80" s="17" t="b">
        <f t="shared" ca="1" si="372"/>
        <v>0</v>
      </c>
      <c r="AT80" s="17" t="b">
        <f t="shared" ca="1" si="373"/>
        <v>0</v>
      </c>
      <c r="AU80" s="17" t="b">
        <f t="shared" ca="1" si="374"/>
        <v>1</v>
      </c>
      <c r="AV80" s="17" t="b">
        <f t="shared" ca="1" si="375"/>
        <v>0</v>
      </c>
      <c r="AW80" s="17" t="b">
        <f t="shared" ca="1" si="376"/>
        <v>1</v>
      </c>
      <c r="AX80" s="14" t="b">
        <f t="array" aca="1" ref="AX80" ca="1">IF(H80,N80&gt;0,"")</f>
        <v>1</v>
      </c>
      <c r="AY80" s="17" t="str">
        <f t="shared" ca="1" si="377"/>
        <v>C3:C4</v>
      </c>
      <c r="AZ80" s="17" t="b">
        <f t="array" aca="1" ref="AZ80" ca="1">IF(AY80&lt;&gt;"",SUM(1*ISERROR(MATCH(INDIRECT(AY80),INDIRECT(K80),0)))=0,"")</f>
        <v>1</v>
      </c>
      <c r="BA80" s="17" t="b">
        <f t="shared" ca="1" si="378"/>
        <v>1</v>
      </c>
      <c r="BB80" s="17" t="b">
        <v>0</v>
      </c>
      <c r="BC80" s="17" t="b">
        <f t="shared" ca="1" si="379"/>
        <v>1</v>
      </c>
      <c r="BD80" s="17" t="b">
        <f t="shared" ca="1" si="380"/>
        <v>0</v>
      </c>
      <c r="BE80" s="17" t="b">
        <f t="shared" ca="1" si="381"/>
        <v>0</v>
      </c>
      <c r="BF80" s="17" t="b">
        <f t="shared" ca="1" si="382"/>
        <v>0</v>
      </c>
      <c r="BG80" s="17" t="b">
        <f t="shared" ca="1" si="383"/>
        <v>0</v>
      </c>
      <c r="BH80" s="17" t="b">
        <f t="shared" ca="1" si="384"/>
        <v>1</v>
      </c>
      <c r="BI80" s="17">
        <f t="shared" ca="1" si="385"/>
        <v>2</v>
      </c>
      <c r="BJ80" s="17" t="b">
        <f t="shared" ca="1" si="386"/>
        <v>0</v>
      </c>
      <c r="BK80" s="17" t="str">
        <f t="shared" ca="1" si="387"/>
        <v/>
      </c>
      <c r="BL80" s="17" t="str">
        <f t="shared" ca="1" si="388"/>
        <v/>
      </c>
      <c r="BM80" s="17" t="str">
        <f t="shared" ca="1" si="389"/>
        <v>F</v>
      </c>
      <c r="BN80" s="17" t="str">
        <f t="shared" ca="1" si="390"/>
        <v>F</v>
      </c>
      <c r="BO80" s="17" t="str">
        <f t="shared" ca="1" si="391"/>
        <v>D</v>
      </c>
      <c r="BP80" s="14" t="b">
        <f t="shared" ca="1" si="392"/>
        <v>1</v>
      </c>
      <c r="BQ80" s="35">
        <v>1</v>
      </c>
      <c r="BX80" s="16"/>
      <c r="BY80" s="16"/>
      <c r="BZ80" s="16"/>
      <c r="CA80" s="16"/>
      <c r="CB80" s="16"/>
      <c r="CC80" s="16"/>
      <c r="CD80" s="16"/>
      <c r="CE80" s="16"/>
      <c r="CF80" s="16"/>
      <c r="CN80" s="14">
        <f ca="1">IF(H80,IFERROR(IsVariableNameLegal(O80),0),0)</f>
        <v>0</v>
      </c>
      <c r="CO80" s="14" t="str">
        <f t="array" aca="1" ref="CO80" ca="1">IF(H80,IF(COUNTIF(INDIRECT(wew!$C$13),O80)&gt;1,TRIM(SUBSTITUTE(_xll.MCONCAT(IF((INDIRECT(wew!$C$13)=O80)*(COLUMN(INDIRECT(wew!$C$13))&lt;&gt;D80+1),-1+COLUMN(INDIRECT(wew!$C$13)),"")," "),"  "," ")),""),"")</f>
        <v/>
      </c>
      <c r="CP80" s="14" t="str">
        <f t="array" aca="1" ref="CP80" ca="1">IF(P80&lt;&gt;"",IF(LEN(P80)&gt;150,1,""),"")</f>
        <v/>
      </c>
      <c r="CQ80" s="14" t="str">
        <f t="array" aca="1" ref="CQ80" ca="1">IF(AND(H80,NOT(ster!$J$3)),IF(COUNTIF(INDIRECT(wew!$C$15),P80)&gt;1,TRIM(SUBSTITUTE(_xll.MCONCAT(IF((INDIRECT(wew!$C$15)=P80)*(COLUMN(INDIRECT(wew!$C$15))&lt;&gt;D80+1),-1+COLUMN(INDIRECT(wew!$C$15)),"")," "),"  "," ")),""),"")</f>
        <v/>
      </c>
      <c r="CR80" s="14" t="str">
        <f t="array" aca="1" ref="CR80" ca="1">IF(H80,IF(AND(W80&gt;0,AO80&lt;&gt;""),TRIM(SUBSTITUTE(_xll.MCONCAT(IFERROR(IF(ISNUMBER(INDIRECT(Q80)),IF((INDIRECT(ster!$D$14)&lt;&gt;"")*(INDIRECT(Q80)&lt;AO80),INDIRECT(ster!$D$14) &amp; ": " &amp;  SUBSTITUTE(IF( AV80,IFERROR(TEXT(INDIRECT(Q80),"rrrr-mm-dd") &amp;" (" &amp; INDIRECT(Q80) &amp;")",INDIRECT(Q80)),INDIRECT(Q80))," "," "),""),""),"")," "),"  "," ")),""),"")</f>
        <v/>
      </c>
      <c r="CS80" s="14" t="str">
        <f t="array" aca="1" ref="CS80" ca="1">IF(H80,IF(AND(W80&gt;0,AP80&lt;&gt;""),TRIM(SUBSTITUTE(_xll.MCONCAT(IFERROR(IF(ISNUMBER(INDIRECT(Q80)),IF((INDIRECT(ster!$D$14)&lt;&gt;"")*(INDIRECT(Q80)&gt;AP80),INDIRECT(ster!$D$14) &amp; ": " &amp;  SUBSTITUTE(IF( AV80,IFERROR(TEXT(INDIRECT(Q80),"rrrr-mm-dd")&amp;" (" &amp; INDIRECT(Q80) &amp;")",INDIRECT(Q80)),INDIRECT(Q80))," "," "),""),""),"")," "),"  "," ")),""),"")</f>
        <v/>
      </c>
      <c r="CT80" s="14" t="str">
        <f t="array" aca="1" ref="CT80" ca="1">IF(H80,IF(AND(N80&gt;0,AR80),TRIM(SUBSTITUTE(_xll.MCONCAT(IFERROR(IF(ISNUMBER(INDIRECT(Q80)),IF((INDIRECT(ster!$D$14)&lt;&gt;"")*(IFERROR(0*(MATCH(INDIRECT(Q80),INDIRECT(K80),0)&gt;0),1)),INDIRECT(ster!$D$14) &amp; ": " &amp;  SUBSTITUTE(IF( AV80,IFERROR(TEXT(INDIRECT(Q80),"rrrr-mm-dd")&amp;" (" &amp; INDIRECT(Q80) &amp;")",INDIRECT(Q80)),INDIRECT(Q80))," "," "),""),""),"")," "),"  "," ")),""),"")</f>
        <v/>
      </c>
      <c r="CU80" s="14" t="str">
        <f t="array" aca="1" ref="CU80" ca="1">IF(H80,IF(AND(V80&gt;0),TRIM(SUBSTITUTE(_xll.MCONCAT(IF((INDIRECT(ster!$D$14)&lt;&gt;"")*(IFERROR(0*(INDIRECT(Q80)&lt;&gt;""),1)),INDIRECT(ster!$D$14),"")," "),"  "," ")),""),"")</f>
        <v/>
      </c>
      <c r="CV80" s="14" t="str">
        <f t="array" aca="1" ref="CV80" ca="1">IF(H80,IF(AS80,
TRIM(SUBSTITUTE(_xll.MCONCAT(IF(
   (INDIRECT(ster!$D$14)&lt;&gt;"")*
   ((INDIRECT(Q80)="")+
      NOT(ISNUMBER(INDIRECT(Q80)))*
      NOT(ISERROR(MATCH(INDIRECT(Q80),INDIRECT(K80),0)))
    ),
      INDIRECT(ster!$D$14),
   "")," "),"  "," ")),
""),"")</f>
        <v/>
      </c>
      <c r="CW80" s="14" t="str">
        <f t="array" aca="1" ref="CW80" ca="1">IF(H80,IF(AND(AQ80),TRIM(SUBSTITUTE(_xll.MCONCAT(IFERROR(IF(ISNUMBER(INDIRECT(Q80)),IF((INDIRECT(ster!$D$14)&lt;&gt;"")*(INDIRECT(Q80)&lt;&gt;INT(INDIRECT(Q80))),INDIRECT(ster!$D$14) &amp; ": " &amp; INDIRECT(Q80),""),""),"")," "),"  "," ")),""),"")</f>
        <v/>
      </c>
      <c r="CX80" s="14" t="str">
        <f t="array" aca="1" ref="CX80" ca="1">IF(H80,IF(OR(AU80,AV80),TRIM(SUBSTITUTE(_xll.MCONCAT(IF((INDIRECT(ster!$D$14)&lt;&gt;"")*NOT(ISNUMBER(INDIRECT(Q80))),IF(ISERROR(MATCH(INDIRECT(Q80),INDIRECT(K80),0)),IFERROR(IF(INDIRECT(Q80)&lt;&gt;"",INDIRECT(ster!$D$14) &amp; ": " &amp; SUBSTITUTE(INDIRECT(Q80)," "," "),""),""),""),"")," "),"  "," ")),""),"")</f>
        <v/>
      </c>
      <c r="CY80" s="14" t="str">
        <f t="array" aca="1" ref="CY80" ca="1">IF(H80,IF(AE80,TRIM(SUBSTITUTE(_xll.MCONCAT(IF((INDIRECT(ster!$D$14)&lt;&gt;"")*IFERROR(NOT(INDIRECT(AF80)),FALSE),IF(ISERROR(MATCH(INDIRECT(Q80),INDIRECT(K80),0)),IFERROR(IF(INDIRECT(Q80)&lt;&gt;"",INDIRECT(ster!$D$14)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CZ80" s="14" t="str">
        <f t="array" aca="1" ref="CZ80" ca="1">IF(H80,IF(AH80,TRIM(SUBSTITUTE(_xll.MCONCAT(IF((INDIRECT(ster!$D$14)&lt;&gt;"")*IFERROR(NOT(INDIRECT(AI80)),FALSE),IF(ISERROR(MATCH(INDIRECT(Q80),INDIRECT(K80),0)),IFERROR(IF(INDIRECT(Q80)&lt;&gt;"",INDIRECT(ster!$D$14)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DC80" s="14" t="str">
        <f ca="1">SUBSTITUTE(SUBSTITUTE(SUBSTITUTE(SUBSTITUTE(_xll.MCONCAT(DG80:DS80,"■"),"■■","■"),"■■","■"),"■■","■"),"■■","■")</f>
        <v>■</v>
      </c>
      <c r="DD80" s="14" t="str">
        <f t="shared" ca="1" si="393"/>
        <v/>
      </c>
      <c r="DE80" s="14" t="str">
        <f t="shared" ca="1" si="394"/>
        <v/>
      </c>
      <c r="DF80" s="14" t="str">
        <f t="shared" ca="1" si="395"/>
        <v/>
      </c>
      <c r="DG80" s="14" t="str">
        <f t="shared" ca="1" si="396"/>
        <v/>
      </c>
      <c r="DH80" s="14" t="str">
        <f t="shared" ca="1" si="397"/>
        <v/>
      </c>
      <c r="DI80" s="14" t="str">
        <f t="shared" ca="1" si="398"/>
        <v/>
      </c>
      <c r="DJ80" s="14" t="str">
        <f t="shared" ca="1" si="399"/>
        <v/>
      </c>
      <c r="DK80" s="14" t="str">
        <f t="shared" ca="1" si="400"/>
        <v/>
      </c>
      <c r="DL80" s="14" t="str">
        <f t="shared" ca="1" si="420"/>
        <v/>
      </c>
      <c r="DM80" s="14" t="str">
        <f t="shared" ca="1" si="401"/>
        <v/>
      </c>
      <c r="DN80" s="14" t="str">
        <f t="array" aca="1" ref="DN80" ca="1">IF(CU80&lt;&gt;"","There are errors in the entered values in the following cases: " &amp;SUBSTITUTE(CU80," ",", "),"")</f>
        <v/>
      </c>
      <c r="DO80" s="14" t="str">
        <f t="shared" ca="1" si="402"/>
        <v/>
      </c>
      <c r="DP80" s="14" t="str">
        <f t="shared" ca="1" si="403"/>
        <v/>
      </c>
      <c r="DQ80" s="14" t="str">
        <f t="shared" ca="1" si="404"/>
        <v/>
      </c>
      <c r="DR80" s="14" t="str">
        <f t="shared" ca="1" si="405"/>
        <v/>
      </c>
      <c r="DS80" s="14" t="str">
        <f t="shared" ca="1" si="406"/>
        <v/>
      </c>
      <c r="DZ80" s="14" t="b">
        <f t="shared" ca="1" si="407"/>
        <v>0</v>
      </c>
      <c r="EA80" s="14" t="str">
        <f t="shared" ca="1" si="408"/>
        <v>Paradoxical respiration (q_34)</v>
      </c>
      <c r="EB80" s="14" t="str">
        <f t="shared" ca="1" si="409"/>
        <v xml:space="preserve">Values must be limited to predefinied list. </v>
      </c>
      <c r="EC80" s="14" t="str">
        <f t="shared" ca="1" si="410"/>
        <v xml:space="preserve">Paradoxical respiration (q_34): Values must be limited to predefinied list. </v>
      </c>
      <c r="ED80" s="14" t="str">
        <f t="shared" ca="1" si="411"/>
        <v/>
      </c>
      <c r="EE80" s="14" t="str">
        <f t="shared" ca="1" si="412"/>
        <v>Values must be limited to predefinied list</v>
      </c>
      <c r="EF80" s="14" t="str">
        <f t="shared" ca="1" si="413"/>
        <v/>
      </c>
      <c r="EG80" s="14" t="str">
        <f t="shared" ca="1" si="414"/>
        <v/>
      </c>
      <c r="EM80" s="14" t="b">
        <f t="shared" ca="1" si="415"/>
        <v>1</v>
      </c>
      <c r="EN80" s="14">
        <f t="shared" ca="1" si="416"/>
        <v>67</v>
      </c>
      <c r="EO80" s="14" t="str">
        <f t="shared" ca="1" si="417"/>
        <v>q_34</v>
      </c>
      <c r="EP80" s="14" t="str">
        <f t="shared" ca="1" si="418"/>
        <v xml:space="preserve">Paradoxical respiration (q_34): Values must be limited to predefinied list. </v>
      </c>
      <c r="EQ80" s="14" t="str">
        <f t="shared" ca="1" si="419"/>
        <v/>
      </c>
    </row>
    <row r="81" spans="2:147" s="14" customFormat="1">
      <c r="B81" s="14" t="str">
        <f t="shared" ca="1" si="346"/>
        <v/>
      </c>
      <c r="C81" s="14">
        <f t="shared" ca="1" si="347"/>
        <v>68</v>
      </c>
      <c r="D81" s="14">
        <f t="shared" si="348"/>
        <v>79</v>
      </c>
      <c r="E81" s="14" t="str">
        <f t="shared" ca="1" si="349"/>
        <v>D</v>
      </c>
      <c r="F81" s="14" t="str">
        <f t="shared" ca="1" si="350"/>
        <v>q_35</v>
      </c>
      <c r="G81" s="14" t="str">
        <f t="shared" ca="1" si="351"/>
        <v>Weak cough</v>
      </c>
      <c r="H81" s="14" t="b">
        <f t="shared" ca="1" si="352"/>
        <v>1</v>
      </c>
      <c r="I81" s="14" t="str">
        <f ca="1">IF($H81,ADDRESS(3,(D81+1)*2-1,4,,"["&amp;wew!$G$7&amp;"]"&amp;_sheetname_labels)&amp;":"&amp;ADDRESS(2+ster!$B$20,(D81+1)*2-1,4),"")</f>
        <v>[DBTemplate.xlsm]labels!FC3:FC61</v>
      </c>
      <c r="J81" s="14">
        <f t="array" aca="1" ref="J81" ca="1">IF(H81,MAX(0,MAX(IF(INDIRECT(I81)&lt;&gt;"",ROW(INDIRECT(I81)),""))-2),"")</f>
        <v>2</v>
      </c>
      <c r="K81" s="14" t="str">
        <f ca="1">IF($H81,IF($J81&gt;0,ADDRESS(3,(D81+1)*2-1,4,,"["&amp;wew!$G$7&amp;"]"&amp;_sheetname_labels)&amp;":"&amp;ADDRESS(2+J81,(D81+1)*2-1,4),""),"")</f>
        <v>[DBTemplate.xlsm]labels!FC3:FC4</v>
      </c>
      <c r="L81" s="14" t="str">
        <f ca="1">IF($H81,IF($J81&gt;0,ADDRESS(3,(D81+1)*2,4,,"["&amp;wew!$G$7&amp;"]"&amp;_sheetname_labels)&amp;":"&amp;ADDRESS(2+J81,(D81+1)*2,4),""),"")</f>
        <v>[DBTemplate.xlsm]labels!FD3:FD4</v>
      </c>
      <c r="M81" s="14">
        <f t="shared" ca="1" si="353"/>
        <v>0</v>
      </c>
      <c r="N81" s="14">
        <f t="shared" ca="1" si="354"/>
        <v>2</v>
      </c>
      <c r="O81" s="14" t="str">
        <f t="shared" ca="1" si="355"/>
        <v>q_35</v>
      </c>
      <c r="P81" s="14" t="str">
        <f t="shared" ca="1" si="356"/>
        <v>Weak cough</v>
      </c>
      <c r="Q81" s="14" t="str">
        <f ca="1">IF($BP81,ADDRESS(3,D81+1,4,,"["&amp;wew!$G$7&amp;"]"&amp;_sheetname_dataframe)&amp;":"&amp;ADDRESS(2+ster!$C$14,D81+1,4),"")</f>
        <v>[DBTemplate.xlsm]data_frame!CB3:CB3</v>
      </c>
      <c r="R81" s="14" t="str">
        <f>IF($BP81,IF(MID(_xll.FORMULATEXT(INDEX(INDIRECT(Q81),1)),1,1)="=", _xll.FORMULATEXT(INDEX(INDIRECT(Q81),1),2,TRUE),""),"")</f>
        <v/>
      </c>
      <c r="S81" s="14">
        <f t="array" aca="1" ref="S81" ca="1">IF(H81,SUM(IF((IFERROR(INDIRECT(Q81)&lt;&gt;"",FALSE))*(INDIRECT(ster!$D$14)&lt;&gt;""),1,0)),"")</f>
        <v>1</v>
      </c>
      <c r="T81" s="14">
        <f t="array" aca="1" ref="T81" ca="1">IF(H81,IF(M81&gt;0,SUM(IFERROR(1*(MATCH(INDIRECT(Q81),INDIRECT(K81),0)&gt;0),0)*(INDIRECT(ster!$D$14)&lt;&gt;"")*NOT(ISNUMBER(INDIRECT(Q81)))),0),"")</f>
        <v>0</v>
      </c>
      <c r="U81" s="14">
        <f t="array" aca="1" ref="U81" ca="1">IF(H81,SUM((IFERROR(INDIRECT(Q81)="",FALSE))*(INDIRECT(ster!$D$14)&lt;&gt;"")),"")</f>
        <v>0</v>
      </c>
      <c r="V81" s="14">
        <f t="array" aca="1" ref="V81" ca="1">IF(H81,SUM((IFERROR(INDIRECT(Q81)="#ąś",TRUE))*(INDIRECT(ster!$D$14)&lt;&gt;"")),"")</f>
        <v>0</v>
      </c>
      <c r="W81" s="14">
        <f t="array" aca="1" ref="W81" ca="1">IF(H81,SUM(ISNUMBER(INDIRECT(Q81))*(INDIRECT(ster!$D$14)&lt;&gt;"")),"")</f>
        <v>1</v>
      </c>
      <c r="X81" s="14">
        <f t="array" aca="1" ref="X81" ca="1">IF(AND(H81,W81&gt;0),IF(wew!$B$3,MIN(IF((INDIRECT(ster!$D$14)&lt;&gt;"")*IFERROR(INDIRECT($Q81)&lt;&gt;"",FALSE),IFERROR(INDIRECT($Q81),"X"),"X")),"&lt;włącz podświetlanie wartości&gt;"),"—")</f>
        <v>2</v>
      </c>
      <c r="Y81" s="14">
        <f t="array" aca="1" ref="Y81" ca="1">IF(AND(H81,W81&gt;0),IF(wew!$B$3,MAX(IF((INDIRECT(ster!$D$14)&lt;&gt;"")*IFERROR(INDIRECT($Q81)&lt;&gt;"",FALSE),IFERROR(INDIRECT($Q81),"X"),"X")),"&lt;włącz podświetlanie wartości&gt;"),"—")</f>
        <v>2</v>
      </c>
      <c r="Z81" s="14">
        <f t="shared" ca="1" si="357"/>
        <v>0</v>
      </c>
      <c r="AA81" s="12">
        <f t="shared" ca="1" si="358"/>
        <v>1</v>
      </c>
      <c r="AB81" s="17">
        <f t="array" aca="1" ref="AB81" ca="1">IF(H81,IF(W81&gt;0,SUM((INDIRECT(ster!$D$14)&lt;&gt;"")*IFERROR((INDIRECT(Q81)&lt;&gt;"")*(INDIRECT(Q81)=INT(INDIRECT(Q81))),0)),0),"")</f>
        <v>1</v>
      </c>
      <c r="AC81" s="17">
        <f t="array" aca="1" ref="AC81" ca="1">IF(H81,W81-AB81,"")</f>
        <v>0</v>
      </c>
      <c r="AD81" s="17">
        <f t="shared" ca="1" si="359"/>
        <v>1</v>
      </c>
      <c r="AE81" s="17" t="b">
        <f t="shared" ca="1" si="360"/>
        <v>0</v>
      </c>
      <c r="AF81" s="17" t="str">
        <f ca="1">IF(AE81,IF($H81,ADDRESS(3,D81+2,4,,"["&amp;wew!$G$7&amp;"]"&amp;_sheetname_dataframe)&amp;":"&amp;ADDRESS(2+ster!$C$14,D81+2,4),""),"")</f>
        <v/>
      </c>
      <c r="AG81" s="17" t="str">
        <f t="shared" ca="1" si="361"/>
        <v/>
      </c>
      <c r="AH81" s="17" t="b">
        <f t="shared" ca="1" si="362"/>
        <v>0</v>
      </c>
      <c r="AI81" s="17" t="str">
        <f ca="1">IF(AH81,IF($H81,ADDRESS(3,D81+3,4,,"["&amp;wew!$G$7&amp;"]"&amp;_sheetname_dataframe)&amp;":"&amp;ADDRESS(2+ster!$C$14,D81+3,4),""),"")</f>
        <v/>
      </c>
      <c r="AJ81" s="17" t="str">
        <f t="shared" ca="1" si="363"/>
        <v/>
      </c>
      <c r="AK81" s="17" t="b">
        <f t="shared" ca="1" si="364"/>
        <v>0</v>
      </c>
      <c r="AL81" s="17" t="b">
        <f t="shared" ca="1" si="365"/>
        <v>0</v>
      </c>
      <c r="AM81" s="17" t="b">
        <f t="shared" ca="1" si="366"/>
        <v>0</v>
      </c>
      <c r="AN81" s="17">
        <f t="shared" ca="1" si="367"/>
        <v>0</v>
      </c>
      <c r="AO81" s="24" t="str">
        <f t="shared" ca="1" si="368"/>
        <v/>
      </c>
      <c r="AP81" s="24" t="str">
        <f t="shared" ca="1" si="369"/>
        <v/>
      </c>
      <c r="AQ81" s="17" t="b">
        <f t="shared" ca="1" si="370"/>
        <v>0</v>
      </c>
      <c r="AR81" s="17" t="b">
        <f t="shared" ca="1" si="371"/>
        <v>1</v>
      </c>
      <c r="AS81" s="17" t="b">
        <f t="shared" ca="1" si="372"/>
        <v>0</v>
      </c>
      <c r="AT81" s="17" t="b">
        <f t="shared" ca="1" si="373"/>
        <v>0</v>
      </c>
      <c r="AU81" s="17" t="b">
        <f t="shared" ca="1" si="374"/>
        <v>1</v>
      </c>
      <c r="AV81" s="17" t="b">
        <f t="shared" ca="1" si="375"/>
        <v>0</v>
      </c>
      <c r="AW81" s="17" t="b">
        <f t="shared" ca="1" si="376"/>
        <v>1</v>
      </c>
      <c r="AX81" s="14" t="b">
        <f t="array" aca="1" ref="AX81" ca="1">IF(H81,N81&gt;0,"")</f>
        <v>1</v>
      </c>
      <c r="AY81" s="17" t="str">
        <f t="shared" ca="1" si="377"/>
        <v>C3:C4</v>
      </c>
      <c r="AZ81" s="17" t="b">
        <f t="array" aca="1" ref="AZ81" ca="1">IF(AY81&lt;&gt;"",SUM(1*ISERROR(MATCH(INDIRECT(AY81),INDIRECT(K81),0)))=0,"")</f>
        <v>1</v>
      </c>
      <c r="BA81" s="17" t="b">
        <f t="shared" ca="1" si="378"/>
        <v>1</v>
      </c>
      <c r="BB81" s="17" t="b">
        <v>0</v>
      </c>
      <c r="BC81" s="17" t="b">
        <f t="shared" ca="1" si="379"/>
        <v>1</v>
      </c>
      <c r="BD81" s="17" t="b">
        <f t="shared" ca="1" si="380"/>
        <v>0</v>
      </c>
      <c r="BE81" s="17" t="b">
        <f t="shared" ca="1" si="381"/>
        <v>0</v>
      </c>
      <c r="BF81" s="17" t="b">
        <f t="shared" ca="1" si="382"/>
        <v>0</v>
      </c>
      <c r="BG81" s="17" t="b">
        <f t="shared" ca="1" si="383"/>
        <v>0</v>
      </c>
      <c r="BH81" s="17" t="b">
        <f t="shared" ca="1" si="384"/>
        <v>1</v>
      </c>
      <c r="BI81" s="17">
        <f t="shared" ca="1" si="385"/>
        <v>2</v>
      </c>
      <c r="BJ81" s="17" t="b">
        <f t="shared" ca="1" si="386"/>
        <v>0</v>
      </c>
      <c r="BK81" s="17" t="str">
        <f t="shared" ca="1" si="387"/>
        <v/>
      </c>
      <c r="BL81" s="17" t="str">
        <f t="shared" ca="1" si="388"/>
        <v/>
      </c>
      <c r="BM81" s="17" t="str">
        <f t="shared" ca="1" si="389"/>
        <v>F</v>
      </c>
      <c r="BN81" s="17" t="str">
        <f t="shared" ca="1" si="390"/>
        <v>F</v>
      </c>
      <c r="BO81" s="17" t="str">
        <f t="shared" ca="1" si="391"/>
        <v>D</v>
      </c>
      <c r="BP81" s="14" t="b">
        <f t="shared" ca="1" si="392"/>
        <v>1</v>
      </c>
      <c r="BQ81" s="35">
        <v>1</v>
      </c>
      <c r="BX81" s="16"/>
      <c r="BY81" s="16"/>
      <c r="BZ81" s="16"/>
      <c r="CA81" s="16"/>
      <c r="CB81" s="16"/>
      <c r="CC81" s="16"/>
      <c r="CD81" s="16"/>
      <c r="CE81" s="16"/>
      <c r="CF81" s="16"/>
      <c r="CN81" s="14">
        <f ca="1">IF(H81,IFERROR(IsVariableNameLegal(O81),0),0)</f>
        <v>0</v>
      </c>
      <c r="CO81" s="14" t="str">
        <f t="array" aca="1" ref="CO81" ca="1">IF(H81,IF(COUNTIF(INDIRECT(wew!$C$13),O81)&gt;1,TRIM(SUBSTITUTE(_xll.MCONCAT(IF((INDIRECT(wew!$C$13)=O81)*(COLUMN(INDIRECT(wew!$C$13))&lt;&gt;D81+1),-1+COLUMN(INDIRECT(wew!$C$13)),"")," "),"  "," ")),""),"")</f>
        <v/>
      </c>
      <c r="CP81" s="14" t="str">
        <f t="array" aca="1" ref="CP81" ca="1">IF(P81&lt;&gt;"",IF(LEN(P81)&gt;150,1,""),"")</f>
        <v/>
      </c>
      <c r="CQ81" s="14" t="str">
        <f t="array" aca="1" ref="CQ81" ca="1">IF(AND(H81,NOT(ster!$J$3)),IF(COUNTIF(INDIRECT(wew!$C$15),P81)&gt;1,TRIM(SUBSTITUTE(_xll.MCONCAT(IF((INDIRECT(wew!$C$15)=P81)*(COLUMN(INDIRECT(wew!$C$15))&lt;&gt;D81+1),-1+COLUMN(INDIRECT(wew!$C$15)),"")," "),"  "," ")),""),"")</f>
        <v/>
      </c>
      <c r="CR81" s="14" t="str">
        <f t="array" aca="1" ref="CR81" ca="1">IF(H81,IF(AND(W81&gt;0,AO81&lt;&gt;""),TRIM(SUBSTITUTE(_xll.MCONCAT(IFERROR(IF(ISNUMBER(INDIRECT(Q81)),IF((INDIRECT(ster!$D$14)&lt;&gt;"")*(INDIRECT(Q81)&lt;AO81),INDIRECT(ster!$D$14) &amp; ": " &amp;  SUBSTITUTE(IF( AV81,IFERROR(TEXT(INDIRECT(Q81),"rrrr-mm-dd") &amp;" (" &amp; INDIRECT(Q81) &amp;")",INDIRECT(Q81)),INDIRECT(Q81))," "," "),""),""),"")," "),"  "," ")),""),"")</f>
        <v/>
      </c>
      <c r="CS81" s="14" t="str">
        <f t="array" aca="1" ref="CS81" ca="1">IF(H81,IF(AND(W81&gt;0,AP81&lt;&gt;""),TRIM(SUBSTITUTE(_xll.MCONCAT(IFERROR(IF(ISNUMBER(INDIRECT(Q81)),IF((INDIRECT(ster!$D$14)&lt;&gt;"")*(INDIRECT(Q81)&gt;AP81),INDIRECT(ster!$D$14) &amp; ": " &amp;  SUBSTITUTE(IF( AV81,IFERROR(TEXT(INDIRECT(Q81),"rrrr-mm-dd")&amp;" (" &amp; INDIRECT(Q81) &amp;")",INDIRECT(Q81)),INDIRECT(Q81))," "," "),""),""),"")," "),"  "," ")),""),"")</f>
        <v/>
      </c>
      <c r="CT81" s="14" t="str">
        <f t="array" aca="1" ref="CT81" ca="1">IF(H81,IF(AND(N81&gt;0,AR81),TRIM(SUBSTITUTE(_xll.MCONCAT(IFERROR(IF(ISNUMBER(INDIRECT(Q81)),IF((INDIRECT(ster!$D$14)&lt;&gt;"")*(IFERROR(0*(MATCH(INDIRECT(Q81),INDIRECT(K81),0)&gt;0),1)),INDIRECT(ster!$D$14) &amp; ": " &amp;  SUBSTITUTE(IF( AV81,IFERROR(TEXT(INDIRECT(Q81),"rrrr-mm-dd")&amp;" (" &amp; INDIRECT(Q81) &amp;")",INDIRECT(Q81)),INDIRECT(Q81))," "," "),""),""),"")," "),"  "," ")),""),"")</f>
        <v/>
      </c>
      <c r="CU81" s="14" t="str">
        <f t="array" aca="1" ref="CU81" ca="1">IF(H81,IF(AND(V81&gt;0),TRIM(SUBSTITUTE(_xll.MCONCAT(IF((INDIRECT(ster!$D$14)&lt;&gt;"")*(IFERROR(0*(INDIRECT(Q81)&lt;&gt;""),1)),INDIRECT(ster!$D$14),"")," "),"  "," ")),""),"")</f>
        <v/>
      </c>
      <c r="CV81" s="14" t="str">
        <f t="array" aca="1" ref="CV81" ca="1">IF(H81,IF(AS81,
TRIM(SUBSTITUTE(_xll.MCONCAT(IF(
   (INDIRECT(ster!$D$14)&lt;&gt;"")*
   ((INDIRECT(Q81)="")+
      NOT(ISNUMBER(INDIRECT(Q81)))*
      NOT(ISERROR(MATCH(INDIRECT(Q81),INDIRECT(K81),0)))
    ),
      INDIRECT(ster!$D$14),
   "")," "),"  "," ")),
""),"")</f>
        <v/>
      </c>
      <c r="CW81" s="14" t="str">
        <f t="array" aca="1" ref="CW81" ca="1">IF(H81,IF(AND(AQ81),TRIM(SUBSTITUTE(_xll.MCONCAT(IFERROR(IF(ISNUMBER(INDIRECT(Q81)),IF((INDIRECT(ster!$D$14)&lt;&gt;"")*(INDIRECT(Q81)&lt;&gt;INT(INDIRECT(Q81))),INDIRECT(ster!$D$14) &amp; ": " &amp; INDIRECT(Q81),""),""),"")," "),"  "," ")),""),"")</f>
        <v/>
      </c>
      <c r="CX81" s="14" t="str">
        <f t="array" aca="1" ref="CX81" ca="1">IF(H81,IF(OR(AU81,AV81),TRIM(SUBSTITUTE(_xll.MCONCAT(IF((INDIRECT(ster!$D$14)&lt;&gt;"")*NOT(ISNUMBER(INDIRECT(Q81))),IF(ISERROR(MATCH(INDIRECT(Q81),INDIRECT(K81),0)),IFERROR(IF(INDIRECT(Q81)&lt;&gt;"",INDIRECT(ster!$D$14) &amp; ": " &amp; SUBSTITUTE(INDIRECT(Q81)," "," "),""),""),""),"")," "),"  "," ")),""),"")</f>
        <v/>
      </c>
      <c r="CY81" s="14" t="str">
        <f t="array" aca="1" ref="CY81" ca="1">IF(H81,IF(AE81,TRIM(SUBSTITUTE(_xll.MCONCAT(IF((INDIRECT(ster!$D$14)&lt;&gt;"")*IFERROR(NOT(INDIRECT(AF81)),FALSE),IF(ISERROR(MATCH(INDIRECT(Q81),INDIRECT(K81),0)),IFERROR(IF(INDIRECT(Q81)&lt;&gt;"",INDIRECT(ster!$D$14)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CZ81" s="14" t="str">
        <f t="array" aca="1" ref="CZ81" ca="1">IF(H81,IF(AH81,TRIM(SUBSTITUTE(_xll.MCONCAT(IF((INDIRECT(ster!$D$14)&lt;&gt;"")*IFERROR(NOT(INDIRECT(AI81)),FALSE),IF(ISERROR(MATCH(INDIRECT(Q81),INDIRECT(K81),0)),IFERROR(IF(INDIRECT(Q81)&lt;&gt;"",INDIRECT(ster!$D$14)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DC81" s="14" t="str">
        <f ca="1">SUBSTITUTE(SUBSTITUTE(SUBSTITUTE(SUBSTITUTE(_xll.MCONCAT(DG81:DS81,"■"),"■■","■"),"■■","■"),"■■","■"),"■■","■")</f>
        <v>■</v>
      </c>
      <c r="DD81" s="14" t="str">
        <f t="shared" ca="1" si="393"/>
        <v/>
      </c>
      <c r="DE81" s="14" t="str">
        <f t="shared" ca="1" si="394"/>
        <v/>
      </c>
      <c r="DF81" s="14" t="str">
        <f t="shared" ca="1" si="395"/>
        <v/>
      </c>
      <c r="DG81" s="14" t="str">
        <f t="shared" ca="1" si="396"/>
        <v/>
      </c>
      <c r="DH81" s="14" t="str">
        <f t="shared" ca="1" si="397"/>
        <v/>
      </c>
      <c r="DI81" s="14" t="str">
        <f t="shared" ca="1" si="398"/>
        <v/>
      </c>
      <c r="DJ81" s="14" t="str">
        <f t="shared" ca="1" si="399"/>
        <v/>
      </c>
      <c r="DK81" s="14" t="str">
        <f t="shared" ca="1" si="400"/>
        <v/>
      </c>
      <c r="DL81" s="14" t="str">
        <f t="shared" ca="1" si="420"/>
        <v/>
      </c>
      <c r="DM81" s="14" t="str">
        <f t="shared" ca="1" si="401"/>
        <v/>
      </c>
      <c r="DN81" s="14" t="str">
        <f t="array" aca="1" ref="DN81" ca="1">IF(CU81&lt;&gt;"","There are errors in the entered values in the following cases: " &amp;SUBSTITUTE(CU81," ",", "),"")</f>
        <v/>
      </c>
      <c r="DO81" s="14" t="str">
        <f t="shared" ca="1" si="402"/>
        <v/>
      </c>
      <c r="DP81" s="14" t="str">
        <f t="shared" ca="1" si="403"/>
        <v/>
      </c>
      <c r="DQ81" s="14" t="str">
        <f t="shared" ca="1" si="404"/>
        <v/>
      </c>
      <c r="DR81" s="14" t="str">
        <f t="shared" ca="1" si="405"/>
        <v/>
      </c>
      <c r="DS81" s="14" t="str">
        <f t="shared" ca="1" si="406"/>
        <v/>
      </c>
      <c r="DZ81" s="14" t="b">
        <f t="shared" ca="1" si="407"/>
        <v>0</v>
      </c>
      <c r="EA81" s="14" t="str">
        <f t="shared" ca="1" si="408"/>
        <v>Weak cough (q_35)</v>
      </c>
      <c r="EB81" s="14" t="str">
        <f t="shared" ca="1" si="409"/>
        <v xml:space="preserve">Values must be limited to predefinied list. </v>
      </c>
      <c r="EC81" s="14" t="str">
        <f t="shared" ca="1" si="410"/>
        <v xml:space="preserve">Weak cough (q_35): Values must be limited to predefinied list. </v>
      </c>
      <c r="ED81" s="14" t="str">
        <f t="shared" ca="1" si="411"/>
        <v/>
      </c>
      <c r="EE81" s="14" t="str">
        <f t="shared" ca="1" si="412"/>
        <v>Values must be limited to predefinied list</v>
      </c>
      <c r="EF81" s="14" t="str">
        <f t="shared" ca="1" si="413"/>
        <v/>
      </c>
      <c r="EG81" s="14" t="str">
        <f t="shared" ca="1" si="414"/>
        <v/>
      </c>
      <c r="EM81" s="14" t="b">
        <f t="shared" ca="1" si="415"/>
        <v>1</v>
      </c>
      <c r="EN81" s="14">
        <f t="shared" ca="1" si="416"/>
        <v>68</v>
      </c>
      <c r="EO81" s="14" t="str">
        <f t="shared" ca="1" si="417"/>
        <v>q_35</v>
      </c>
      <c r="EP81" s="14" t="str">
        <f t="shared" ca="1" si="418"/>
        <v xml:space="preserve">Weak cough (q_35): Values must be limited to predefinied list. </v>
      </c>
      <c r="EQ81" s="14" t="str">
        <f t="shared" ca="1" si="419"/>
        <v/>
      </c>
    </row>
    <row r="82" spans="2:147" s="14" customFormat="1">
      <c r="B82" s="14" t="str">
        <f t="shared" ca="1" si="346"/>
        <v/>
      </c>
      <c r="C82" s="14">
        <f t="shared" ca="1" si="347"/>
        <v>69</v>
      </c>
      <c r="D82" s="14">
        <f t="shared" si="348"/>
        <v>80</v>
      </c>
      <c r="E82" s="14" t="str">
        <f t="shared" ca="1" si="349"/>
        <v>N</v>
      </c>
      <c r="F82" s="14" t="str">
        <f t="shared" ca="1" si="350"/>
        <v>q_36a</v>
      </c>
      <c r="G82" s="14" t="str">
        <f t="shared" ca="1" si="351"/>
        <v>Revised El Escorial Criteria</v>
      </c>
      <c r="H82" s="14" t="b">
        <f t="shared" ca="1" si="352"/>
        <v>1</v>
      </c>
      <c r="I82" s="14" t="str">
        <f ca="1">IF($H82,ADDRESS(3,(D82+1)*2-1,4,,"["&amp;wew!$G$7&amp;"]"&amp;_sheetname_labels)&amp;":"&amp;ADDRESS(2+ster!$B$20,(D82+1)*2-1,4),"")</f>
        <v>[DBTemplate.xlsm]labels!FE3:FE61</v>
      </c>
      <c r="J82" s="14">
        <f t="array" aca="1" ref="J82" ca="1">IF(H82,MAX(0,MAX(IF(INDIRECT(I82)&lt;&gt;"",ROW(INDIRECT(I82)),""))-2),"")</f>
        <v>4</v>
      </c>
      <c r="K82" s="14" t="str">
        <f ca="1">IF($H82,IF($J82&gt;0,ADDRESS(3,(D82+1)*2-1,4,,"["&amp;wew!$G$7&amp;"]"&amp;_sheetname_labels)&amp;":"&amp;ADDRESS(2+J82,(D82+1)*2-1,4),""),"")</f>
        <v>[DBTemplate.xlsm]labels!FE3:FE6</v>
      </c>
      <c r="L82" s="14" t="str">
        <f ca="1">IF($H82,IF($J82&gt;0,ADDRESS(3,(D82+1)*2,4,,"["&amp;wew!$G$7&amp;"]"&amp;_sheetname_labels)&amp;":"&amp;ADDRESS(2+J82,(D82+1)*2,4),""),"")</f>
        <v>[DBTemplate.xlsm]labels!FF3:FF6</v>
      </c>
      <c r="M82" s="14">
        <f t="shared" ca="1" si="353"/>
        <v>0</v>
      </c>
      <c r="N82" s="14">
        <f t="shared" ca="1" si="354"/>
        <v>4</v>
      </c>
      <c r="O82" s="14" t="str">
        <f t="shared" ca="1" si="355"/>
        <v>q_36a</v>
      </c>
      <c r="P82" s="14" t="str">
        <f t="shared" ca="1" si="356"/>
        <v>Revised El Escorial Criteria</v>
      </c>
      <c r="Q82" s="14" t="str">
        <f ca="1">IF($BP82,ADDRESS(3,D82+1,4,,"["&amp;wew!$G$7&amp;"]"&amp;_sheetname_dataframe)&amp;":"&amp;ADDRESS(2+ster!$C$14,D82+1,4),"")</f>
        <v>[DBTemplate.xlsm]data_frame!CC3:CC3</v>
      </c>
      <c r="R82" s="14" t="str">
        <f>IF($BP82,IF(MID(_xll.FORMULATEXT(INDEX(INDIRECT(Q82),1)),1,1)="=", _xll.FORMULATEXT(INDEX(INDIRECT(Q82),1),2,TRUE),""),"")</f>
        <v/>
      </c>
      <c r="S82" s="14">
        <f t="array" aca="1" ref="S82" ca="1">IF(H82,SUM(IF((IFERROR(INDIRECT(Q82)&lt;&gt;"",FALSE))*(INDIRECT(ster!$D$14)&lt;&gt;""),1,0)),"")</f>
        <v>1</v>
      </c>
      <c r="T82" s="14">
        <f t="array" aca="1" ref="T82" ca="1">IF(H82,IF(M82&gt;0,SUM(IFERROR(1*(MATCH(INDIRECT(Q82),INDIRECT(K82),0)&gt;0),0)*(INDIRECT(ster!$D$14)&lt;&gt;"")*NOT(ISNUMBER(INDIRECT(Q82)))),0),"")</f>
        <v>0</v>
      </c>
      <c r="U82" s="14">
        <f t="array" aca="1" ref="U82" ca="1">IF(H82,SUM((IFERROR(INDIRECT(Q82)="",FALSE))*(INDIRECT(ster!$D$14)&lt;&gt;"")),"")</f>
        <v>0</v>
      </c>
      <c r="V82" s="14">
        <f t="array" aca="1" ref="V82" ca="1">IF(H82,SUM((IFERROR(INDIRECT(Q82)="#ąś",TRUE))*(INDIRECT(ster!$D$14)&lt;&gt;"")),"")</f>
        <v>0</v>
      </c>
      <c r="W82" s="14">
        <f t="array" aca="1" ref="W82" ca="1">IF(H82,SUM(ISNUMBER(INDIRECT(Q82))*(INDIRECT(ster!$D$14)&lt;&gt;"")),"")</f>
        <v>1</v>
      </c>
      <c r="X82" s="14">
        <f t="array" aca="1" ref="X82" ca="1">IF(AND(H82,W82&gt;0),IF(wew!$B$3,MIN(IF((INDIRECT(ster!$D$14)&lt;&gt;"")*IFERROR(INDIRECT($Q82)&lt;&gt;"",FALSE),IFERROR(INDIRECT($Q82),"X"),"X")),"&lt;włącz podświetlanie wartości&gt;"),"—")</f>
        <v>2</v>
      </c>
      <c r="Y82" s="14">
        <f t="array" aca="1" ref="Y82" ca="1">IF(AND(H82,W82&gt;0),IF(wew!$B$3,MAX(IF((INDIRECT(ster!$D$14)&lt;&gt;"")*IFERROR(INDIRECT($Q82)&lt;&gt;"",FALSE),IFERROR(INDIRECT($Q82),"X"),"X")),"&lt;włącz podświetlanie wartości&gt;"),"—")</f>
        <v>2</v>
      </c>
      <c r="Z82" s="14">
        <f t="shared" ca="1" si="357"/>
        <v>0</v>
      </c>
      <c r="AA82" s="12">
        <f t="shared" ca="1" si="358"/>
        <v>1</v>
      </c>
      <c r="AB82" s="17">
        <f t="array" aca="1" ref="AB82" ca="1">IF(H82,IF(W82&gt;0,SUM((INDIRECT(ster!$D$14)&lt;&gt;"")*IFERROR((INDIRECT(Q82)&lt;&gt;"")*(INDIRECT(Q82)=INT(INDIRECT(Q82))),0)),0),"")</f>
        <v>1</v>
      </c>
      <c r="AC82" s="17">
        <f t="array" aca="1" ref="AC82" ca="1">IF(H82,W82-AB82,"")</f>
        <v>0</v>
      </c>
      <c r="AD82" s="17">
        <f t="shared" ca="1" si="359"/>
        <v>1</v>
      </c>
      <c r="AE82" s="17" t="b">
        <f t="shared" ca="1" si="360"/>
        <v>0</v>
      </c>
      <c r="AF82" s="17" t="str">
        <f ca="1">IF(AE82,IF($H82,ADDRESS(3,D82+2,4,,"["&amp;wew!$G$7&amp;"]"&amp;_sheetname_dataframe)&amp;":"&amp;ADDRESS(2+ster!$C$14,D82+2,4),""),"")</f>
        <v/>
      </c>
      <c r="AG82" s="17" t="str">
        <f t="shared" ca="1" si="361"/>
        <v/>
      </c>
      <c r="AH82" s="17" t="b">
        <f t="shared" ca="1" si="362"/>
        <v>0</v>
      </c>
      <c r="AI82" s="17" t="str">
        <f ca="1">IF(AH82,IF($H82,ADDRESS(3,D82+3,4,,"["&amp;wew!$G$7&amp;"]"&amp;_sheetname_dataframe)&amp;":"&amp;ADDRESS(2+ster!$C$14,D82+3,4),""),"")</f>
        <v/>
      </c>
      <c r="AJ82" s="17" t="str">
        <f t="shared" ca="1" si="363"/>
        <v/>
      </c>
      <c r="AK82" s="17" t="b">
        <f t="shared" ca="1" si="364"/>
        <v>0</v>
      </c>
      <c r="AL82" s="17" t="b">
        <f t="shared" ca="1" si="365"/>
        <v>0</v>
      </c>
      <c r="AM82" s="17" t="b">
        <f t="shared" ca="1" si="366"/>
        <v>0</v>
      </c>
      <c r="AN82" s="17">
        <f t="shared" ca="1" si="367"/>
        <v>0</v>
      </c>
      <c r="AO82" s="24" t="str">
        <f t="shared" ca="1" si="368"/>
        <v/>
      </c>
      <c r="AP82" s="24" t="str">
        <f t="shared" ca="1" si="369"/>
        <v/>
      </c>
      <c r="AQ82" s="17" t="b">
        <f t="shared" ca="1" si="370"/>
        <v>0</v>
      </c>
      <c r="AR82" s="17" t="b">
        <f t="shared" ca="1" si="371"/>
        <v>1</v>
      </c>
      <c r="AS82" s="17" t="b">
        <f t="shared" ca="1" si="372"/>
        <v>0</v>
      </c>
      <c r="AT82" s="17" t="b">
        <f t="shared" ca="1" si="373"/>
        <v>0</v>
      </c>
      <c r="AU82" s="17" t="b">
        <f t="shared" ca="1" si="374"/>
        <v>1</v>
      </c>
      <c r="AV82" s="17" t="b">
        <f t="shared" ca="1" si="375"/>
        <v>0</v>
      </c>
      <c r="AW82" s="17" t="b">
        <f t="shared" ca="1" si="376"/>
        <v>1</v>
      </c>
      <c r="AX82" s="14" t="b">
        <f t="array" aca="1" ref="AX82" ca="1">IF(H82,N82&gt;0,"")</f>
        <v>1</v>
      </c>
      <c r="AY82" s="17" t="str">
        <f t="shared" ca="1" si="377"/>
        <v>C3:C6</v>
      </c>
      <c r="AZ82" s="17" t="b">
        <f t="array" aca="1" ref="AZ82" ca="1">IF(AY82&lt;&gt;"",SUM(1*ISERROR(MATCH(INDIRECT(AY82),INDIRECT(K82),0)))=0,"")</f>
        <v>1</v>
      </c>
      <c r="BA82" s="17" t="b">
        <f t="shared" ca="1" si="378"/>
        <v>1</v>
      </c>
      <c r="BB82" s="17" t="b">
        <v>0</v>
      </c>
      <c r="BC82" s="17" t="b">
        <f t="shared" ca="1" si="379"/>
        <v>1</v>
      </c>
      <c r="BD82" s="17" t="b">
        <f t="shared" ca="1" si="380"/>
        <v>0</v>
      </c>
      <c r="BE82" s="17" t="b">
        <f t="shared" ca="1" si="381"/>
        <v>0</v>
      </c>
      <c r="BF82" s="17" t="b">
        <f t="shared" ca="1" si="382"/>
        <v>0</v>
      </c>
      <c r="BG82" s="17" t="b">
        <f t="shared" ca="1" si="383"/>
        <v>0</v>
      </c>
      <c r="BH82" s="17" t="b">
        <f t="shared" ca="1" si="384"/>
        <v>1</v>
      </c>
      <c r="BI82" s="17">
        <f t="shared" ca="1" si="385"/>
        <v>2</v>
      </c>
      <c r="BJ82" s="17" t="b">
        <f t="shared" ca="1" si="386"/>
        <v>0</v>
      </c>
      <c r="BK82" s="17" t="str">
        <f t="shared" ca="1" si="387"/>
        <v/>
      </c>
      <c r="BL82" s="17" t="str">
        <f t="shared" ca="1" si="388"/>
        <v/>
      </c>
      <c r="BM82" s="17" t="str">
        <f t="shared" ca="1" si="389"/>
        <v>F</v>
      </c>
      <c r="BN82" s="17" t="str">
        <f t="shared" ca="1" si="390"/>
        <v>F</v>
      </c>
      <c r="BO82" s="17" t="str">
        <f t="shared" ca="1" si="391"/>
        <v>N</v>
      </c>
      <c r="BP82" s="14" t="b">
        <f t="shared" ca="1" si="392"/>
        <v>1</v>
      </c>
      <c r="BQ82" s="35">
        <v>1</v>
      </c>
      <c r="BX82" s="16"/>
      <c r="BY82" s="16"/>
      <c r="BZ82" s="16"/>
      <c r="CA82" s="16"/>
      <c r="CB82" s="16"/>
      <c r="CC82" s="16"/>
      <c r="CD82" s="16"/>
      <c r="CE82" s="16"/>
      <c r="CF82" s="16"/>
      <c r="CN82" s="14">
        <f ca="1">IF(H82,IFERROR(IsVariableNameLegal(O82),0),0)</f>
        <v>0</v>
      </c>
      <c r="CO82" s="14" t="str">
        <f t="array" aca="1" ref="CO82" ca="1">IF(H82,IF(COUNTIF(INDIRECT(wew!$C$13),O82)&gt;1,TRIM(SUBSTITUTE(_xll.MCONCAT(IF((INDIRECT(wew!$C$13)=O82)*(COLUMN(INDIRECT(wew!$C$13))&lt;&gt;D82+1),-1+COLUMN(INDIRECT(wew!$C$13)),"")," "),"  "," ")),""),"")</f>
        <v/>
      </c>
      <c r="CP82" s="14" t="str">
        <f t="array" aca="1" ref="CP82" ca="1">IF(P82&lt;&gt;"",IF(LEN(P82)&gt;150,1,""),"")</f>
        <v/>
      </c>
      <c r="CQ82" s="14" t="str">
        <f t="array" aca="1" ref="CQ82" ca="1">IF(AND(H82,NOT(ster!$J$3)),IF(COUNTIF(INDIRECT(wew!$C$15),P82)&gt;1,TRIM(SUBSTITUTE(_xll.MCONCAT(IF((INDIRECT(wew!$C$15)=P82)*(COLUMN(INDIRECT(wew!$C$15))&lt;&gt;D82+1),-1+COLUMN(INDIRECT(wew!$C$15)),"")," "),"  "," ")),""),"")</f>
        <v/>
      </c>
      <c r="CR82" s="14" t="str">
        <f t="array" aca="1" ref="CR82" ca="1">IF(H82,IF(AND(W82&gt;0,AO82&lt;&gt;""),TRIM(SUBSTITUTE(_xll.MCONCAT(IFERROR(IF(ISNUMBER(INDIRECT(Q82)),IF((INDIRECT(ster!$D$14)&lt;&gt;"")*(INDIRECT(Q82)&lt;AO82),INDIRECT(ster!$D$14) &amp; ": " &amp;  SUBSTITUTE(IF( AV82,IFERROR(TEXT(INDIRECT(Q82),"rrrr-mm-dd") &amp;" (" &amp; INDIRECT(Q82) &amp;")",INDIRECT(Q82)),INDIRECT(Q82))," "," "),""),""),"")," "),"  "," ")),""),"")</f>
        <v/>
      </c>
      <c r="CS82" s="14" t="str">
        <f t="array" aca="1" ref="CS82" ca="1">IF(H82,IF(AND(W82&gt;0,AP82&lt;&gt;""),TRIM(SUBSTITUTE(_xll.MCONCAT(IFERROR(IF(ISNUMBER(INDIRECT(Q82)),IF((INDIRECT(ster!$D$14)&lt;&gt;"")*(INDIRECT(Q82)&gt;AP82),INDIRECT(ster!$D$14) &amp; ": " &amp;  SUBSTITUTE(IF( AV82,IFERROR(TEXT(INDIRECT(Q82),"rrrr-mm-dd")&amp;" (" &amp; INDIRECT(Q82) &amp;")",INDIRECT(Q82)),INDIRECT(Q82))," "," "),""),""),"")," "),"  "," ")),""),"")</f>
        <v/>
      </c>
      <c r="CT82" s="14" t="str">
        <f t="array" aca="1" ref="CT82" ca="1">IF(H82,IF(AND(N82&gt;0,AR82),TRIM(SUBSTITUTE(_xll.MCONCAT(IFERROR(IF(ISNUMBER(INDIRECT(Q82)),IF((INDIRECT(ster!$D$14)&lt;&gt;"")*(IFERROR(0*(MATCH(INDIRECT(Q82),INDIRECT(K82),0)&gt;0),1)),INDIRECT(ster!$D$14) &amp; ": " &amp;  SUBSTITUTE(IF( AV82,IFERROR(TEXT(INDIRECT(Q82),"rrrr-mm-dd")&amp;" (" &amp; INDIRECT(Q82) &amp;")",INDIRECT(Q82)),INDIRECT(Q82))," "," "),""),""),"")," "),"  "," ")),""),"")</f>
        <v/>
      </c>
      <c r="CU82" s="14" t="str">
        <f t="array" aca="1" ref="CU82" ca="1">IF(H82,IF(AND(V82&gt;0),TRIM(SUBSTITUTE(_xll.MCONCAT(IF((INDIRECT(ster!$D$14)&lt;&gt;"")*(IFERROR(0*(INDIRECT(Q82)&lt;&gt;""),1)),INDIRECT(ster!$D$14),"")," "),"  "," ")),""),"")</f>
        <v/>
      </c>
      <c r="CV82" s="14" t="str">
        <f t="array" aca="1" ref="CV82" ca="1">IF(H82,IF(AS82,
TRIM(SUBSTITUTE(_xll.MCONCAT(IF(
   (INDIRECT(ster!$D$14)&lt;&gt;"")*
   ((INDIRECT(Q82)="")+
      NOT(ISNUMBER(INDIRECT(Q82)))*
      NOT(ISERROR(MATCH(INDIRECT(Q82),INDIRECT(K82),0)))
    ),
      INDIRECT(ster!$D$14),
   "")," "),"  "," ")),
""),"")</f>
        <v/>
      </c>
      <c r="CW82" s="14" t="str">
        <f t="array" aca="1" ref="CW82" ca="1">IF(H82,IF(AND(AQ82),TRIM(SUBSTITUTE(_xll.MCONCAT(IFERROR(IF(ISNUMBER(INDIRECT(Q82)),IF((INDIRECT(ster!$D$14)&lt;&gt;"")*(INDIRECT(Q82)&lt;&gt;INT(INDIRECT(Q82))),INDIRECT(ster!$D$14) &amp; ": " &amp; INDIRECT(Q82),""),""),"")," "),"  "," ")),""),"")</f>
        <v/>
      </c>
      <c r="CX82" s="14" t="str">
        <f t="array" aca="1" ref="CX82" ca="1">IF(H82,IF(OR(AU82,AV82),TRIM(SUBSTITUTE(_xll.MCONCAT(IF((INDIRECT(ster!$D$14)&lt;&gt;"")*NOT(ISNUMBER(INDIRECT(Q82))),IF(ISERROR(MATCH(INDIRECT(Q82),INDIRECT(K82),0)),IFERROR(IF(INDIRECT(Q82)&lt;&gt;"",INDIRECT(ster!$D$14) &amp; ": " &amp; SUBSTITUTE(INDIRECT(Q82)," "," "),""),""),""),"")," "),"  "," ")),""),"")</f>
        <v/>
      </c>
      <c r="CY82" s="14" t="str">
        <f t="array" aca="1" ref="CY82" ca="1">IF(H82,IF(AE82,TRIM(SUBSTITUTE(_xll.MCONCAT(IF((INDIRECT(ster!$D$14)&lt;&gt;"")*IFERROR(NOT(INDIRECT(AF82)),FALSE),IF(ISERROR(MATCH(INDIRECT(Q82),INDIRECT(K82),0)),IFERROR(IF(INDIRECT(Q82)&lt;&gt;"",INDIRECT(ster!$D$14)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CZ82" s="14" t="str">
        <f t="array" aca="1" ref="CZ82" ca="1">IF(H82,IF(AH82,TRIM(SUBSTITUTE(_xll.MCONCAT(IF((INDIRECT(ster!$D$14)&lt;&gt;"")*IFERROR(NOT(INDIRECT(AI82)),FALSE),IF(ISERROR(MATCH(INDIRECT(Q82),INDIRECT(K82),0)),IFERROR(IF(INDIRECT(Q82)&lt;&gt;"",INDIRECT(ster!$D$14)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DC82" s="14" t="str">
        <f ca="1">SUBSTITUTE(SUBSTITUTE(SUBSTITUTE(SUBSTITUTE(_xll.MCONCAT(DG82:DS82,"■"),"■■","■"),"■■","■"),"■■","■"),"■■","■")</f>
        <v>■</v>
      </c>
      <c r="DD82" s="14" t="str">
        <f t="shared" ca="1" si="393"/>
        <v/>
      </c>
      <c r="DE82" s="14" t="str">
        <f t="shared" ca="1" si="394"/>
        <v/>
      </c>
      <c r="DF82" s="14" t="str">
        <f t="shared" ca="1" si="395"/>
        <v/>
      </c>
      <c r="DG82" s="14" t="str">
        <f t="shared" ca="1" si="396"/>
        <v/>
      </c>
      <c r="DH82" s="14" t="str">
        <f t="shared" ca="1" si="397"/>
        <v/>
      </c>
      <c r="DI82" s="14" t="str">
        <f t="shared" ca="1" si="398"/>
        <v/>
      </c>
      <c r="DJ82" s="14" t="str">
        <f t="shared" ca="1" si="399"/>
        <v/>
      </c>
      <c r="DK82" s="14" t="str">
        <f t="shared" ca="1" si="400"/>
        <v/>
      </c>
      <c r="DL82" s="14" t="str">
        <f t="shared" ca="1" si="420"/>
        <v/>
      </c>
      <c r="DM82" s="14" t="str">
        <f t="shared" ca="1" si="401"/>
        <v/>
      </c>
      <c r="DN82" s="14" t="str">
        <f t="array" aca="1" ref="DN82" ca="1">IF(CU82&lt;&gt;"","There are errors in the entered values in the following cases: " &amp;SUBSTITUTE(CU82," ",", "),"")</f>
        <v/>
      </c>
      <c r="DO82" s="14" t="str">
        <f t="shared" ca="1" si="402"/>
        <v/>
      </c>
      <c r="DP82" s="14" t="str">
        <f t="shared" ca="1" si="403"/>
        <v/>
      </c>
      <c r="DQ82" s="14" t="str">
        <f t="shared" ca="1" si="404"/>
        <v/>
      </c>
      <c r="DR82" s="14" t="str">
        <f t="shared" ca="1" si="405"/>
        <v/>
      </c>
      <c r="DS82" s="14" t="str">
        <f t="shared" ca="1" si="406"/>
        <v/>
      </c>
      <c r="DZ82" s="14" t="b">
        <f t="shared" ca="1" si="407"/>
        <v>0</v>
      </c>
      <c r="EA82" s="14" t="str">
        <f t="shared" ca="1" si="408"/>
        <v>Revised El Escorial Criteria (q_36a)</v>
      </c>
      <c r="EB82" s="14" t="str">
        <f t="shared" ca="1" si="409"/>
        <v xml:space="preserve">Values must be limited to predefinied list. </v>
      </c>
      <c r="EC82" s="14" t="str">
        <f t="shared" ca="1" si="410"/>
        <v xml:space="preserve">Revised El Escorial Criteria (q_36a): Values must be limited to predefinied list. </v>
      </c>
      <c r="ED82" s="14" t="str">
        <f t="shared" ca="1" si="411"/>
        <v/>
      </c>
      <c r="EE82" s="14" t="str">
        <f t="shared" ca="1" si="412"/>
        <v>Values must be limited to predefinied list</v>
      </c>
      <c r="EF82" s="14" t="str">
        <f t="shared" ca="1" si="413"/>
        <v/>
      </c>
      <c r="EG82" s="14" t="str">
        <f t="shared" ca="1" si="414"/>
        <v/>
      </c>
      <c r="EM82" s="14" t="b">
        <f t="shared" ca="1" si="415"/>
        <v>1</v>
      </c>
      <c r="EN82" s="14">
        <f t="shared" ca="1" si="416"/>
        <v>69</v>
      </c>
      <c r="EO82" s="14" t="str">
        <f t="shared" ca="1" si="417"/>
        <v>q_36a</v>
      </c>
      <c r="EP82" s="14" t="str">
        <f t="shared" ca="1" si="418"/>
        <v xml:space="preserve">Revised El Escorial Criteria (q_36a): Values must be limited to predefinied list. </v>
      </c>
      <c r="EQ82" s="14" t="str">
        <f t="shared" ca="1" si="419"/>
        <v/>
      </c>
    </row>
    <row r="83" spans="2:147" s="14" customFormat="1">
      <c r="B83" s="14" t="str">
        <f t="shared" ca="1" si="346"/>
        <v/>
      </c>
      <c r="C83" s="14">
        <f t="shared" ca="1" si="347"/>
        <v>70</v>
      </c>
      <c r="D83" s="14">
        <f t="shared" si="348"/>
        <v>81</v>
      </c>
      <c r="E83" s="14" t="str">
        <f t="shared" ca="1" si="349"/>
        <v>N</v>
      </c>
      <c r="F83" s="14" t="str">
        <f t="shared" ca="1" si="350"/>
        <v>q_36b</v>
      </c>
      <c r="G83" s="14" t="str">
        <f t="shared" ca="1" si="351"/>
        <v>Alternative diagnosis</v>
      </c>
      <c r="H83" s="14" t="b">
        <f t="shared" ca="1" si="352"/>
        <v>1</v>
      </c>
      <c r="I83" s="14" t="str">
        <f ca="1">IF($H83,ADDRESS(3,(D83+1)*2-1,4,,"["&amp;wew!$G$7&amp;"]"&amp;_sheetname_labels)&amp;":"&amp;ADDRESS(2+ster!$B$20,(D83+1)*2-1,4),"")</f>
        <v>[DBTemplate.xlsm]labels!FG3:FG61</v>
      </c>
      <c r="J83" s="14">
        <f t="array" aca="1" ref="J83" ca="1">IF(H83,MAX(0,MAX(IF(INDIRECT(I83)&lt;&gt;"",ROW(INDIRECT(I83)),""))-2),"")</f>
        <v>5</v>
      </c>
      <c r="K83" s="14" t="str">
        <f ca="1">IF($H83,IF($J83&gt;0,ADDRESS(3,(D83+1)*2-1,4,,"["&amp;wew!$G$7&amp;"]"&amp;_sheetname_labels)&amp;":"&amp;ADDRESS(2+J83,(D83+1)*2-1,4),""),"")</f>
        <v>[DBTemplate.xlsm]labels!FG3:FG7</v>
      </c>
      <c r="L83" s="14" t="str">
        <f ca="1">IF($H83,IF($J83&gt;0,ADDRESS(3,(D83+1)*2,4,,"["&amp;wew!$G$7&amp;"]"&amp;_sheetname_labels)&amp;":"&amp;ADDRESS(2+J83,(D83+1)*2,4),""),"")</f>
        <v>[DBTemplate.xlsm]labels!FH3:FH7</v>
      </c>
      <c r="M83" s="14">
        <f t="shared" ca="1" si="353"/>
        <v>0</v>
      </c>
      <c r="N83" s="14">
        <f t="shared" ca="1" si="354"/>
        <v>5</v>
      </c>
      <c r="O83" s="14" t="str">
        <f t="shared" ca="1" si="355"/>
        <v>q_36b</v>
      </c>
      <c r="P83" s="14" t="str">
        <f t="shared" ca="1" si="356"/>
        <v>Alternative diagnosis</v>
      </c>
      <c r="Q83" s="14" t="str">
        <f ca="1">IF($BP83,ADDRESS(3,D83+1,4,,"["&amp;wew!$G$7&amp;"]"&amp;_sheetname_dataframe)&amp;":"&amp;ADDRESS(2+ster!$C$14,D83+1,4),"")</f>
        <v>[DBTemplate.xlsm]data_frame!CD3:CD3</v>
      </c>
      <c r="R83" s="14" t="str">
        <f>IF($BP83,IF(MID(_xll.FORMULATEXT(INDEX(INDIRECT(Q83),1)),1,1)="=", _xll.FORMULATEXT(INDEX(INDIRECT(Q83),1),2,TRUE),""),"")</f>
        <v/>
      </c>
      <c r="S83" s="14">
        <f t="array" aca="1" ref="S83" ca="1">IF(H83,SUM(IF((IFERROR(INDIRECT(Q83)&lt;&gt;"",FALSE))*(INDIRECT(ster!$D$14)&lt;&gt;""),1,0)),"")</f>
        <v>0</v>
      </c>
      <c r="T83" s="14">
        <f t="array" aca="1" ref="T83" ca="1">IF(H83,IF(M83&gt;0,SUM(IFERROR(1*(MATCH(INDIRECT(Q83),INDIRECT(K83),0)&gt;0),0)*(INDIRECT(ster!$D$14)&lt;&gt;"")*NOT(ISNUMBER(INDIRECT(Q83)))),0),"")</f>
        <v>0</v>
      </c>
      <c r="U83" s="14">
        <f t="array" aca="1" ref="U83" ca="1">IF(H83,SUM((IFERROR(INDIRECT(Q83)="",FALSE))*(INDIRECT(ster!$D$14)&lt;&gt;"")),"")</f>
        <v>1</v>
      </c>
      <c r="V83" s="14">
        <f t="array" aca="1" ref="V83" ca="1">IF(H83,SUM((IFERROR(INDIRECT(Q83)="#ąś",TRUE))*(INDIRECT(ster!$D$14)&lt;&gt;"")),"")</f>
        <v>0</v>
      </c>
      <c r="W83" s="14">
        <f t="array" aca="1" ref="W83" ca="1">IF(H83,SUM(ISNUMBER(INDIRECT(Q83))*(INDIRECT(ster!$D$14)&lt;&gt;"")),"")</f>
        <v>0</v>
      </c>
      <c r="X83" s="14" t="str">
        <f t="array" aca="1" ref="X83" ca="1">IF(AND(H83,W83&gt;0),IF(wew!$B$3,MIN(IF((INDIRECT(ster!$D$14)&lt;&gt;"")*IFERROR(INDIRECT($Q83)&lt;&gt;"",FALSE),IFERROR(INDIRECT($Q83),"X"),"X")),"&lt;włącz podświetlanie wartości&gt;"),"—")</f>
        <v>—</v>
      </c>
      <c r="Y83" s="14" t="str">
        <f t="array" aca="1" ref="Y83" ca="1">IF(AND(H83,W83&gt;0),IF(wew!$B$3,MAX(IF((INDIRECT(ster!$D$14)&lt;&gt;"")*IFERROR(INDIRECT($Q83)&lt;&gt;"",FALSE),IFERROR(INDIRECT($Q83),"X"),"X")),"&lt;włącz podświetlanie wartości&gt;"),"—")</f>
        <v>—</v>
      </c>
      <c r="Z83" s="14">
        <f t="shared" ca="1" si="357"/>
        <v>0</v>
      </c>
      <c r="AA83" s="12" t="str">
        <f t="shared" ca="1" si="358"/>
        <v>—</v>
      </c>
      <c r="AB83" s="17">
        <f t="array" aca="1" ref="AB83" ca="1">IF(H83,IF(W83&gt;0,SUM((INDIRECT(ster!$D$14)&lt;&gt;"")*IFERROR((INDIRECT(Q83)&lt;&gt;"")*(INDIRECT(Q83)=INT(INDIRECT(Q83))),0)),0),"")</f>
        <v>0</v>
      </c>
      <c r="AC83" s="17">
        <f t="array" aca="1" ref="AC83" ca="1">IF(H83,W83-AB83,"")</f>
        <v>0</v>
      </c>
      <c r="AD83" s="17">
        <f t="shared" ca="1" si="359"/>
        <v>1</v>
      </c>
      <c r="AE83" s="17" t="b">
        <f t="shared" ca="1" si="360"/>
        <v>0</v>
      </c>
      <c r="AF83" s="17" t="str">
        <f ca="1">IF(AE83,IF($H83,ADDRESS(3,D83+2,4,,"["&amp;wew!$G$7&amp;"]"&amp;_sheetname_dataframe)&amp;":"&amp;ADDRESS(2+ster!$C$14,D83+2,4),""),"")</f>
        <v/>
      </c>
      <c r="AG83" s="17" t="str">
        <f t="shared" ca="1" si="361"/>
        <v/>
      </c>
      <c r="AH83" s="17" t="b">
        <f t="shared" ca="1" si="362"/>
        <v>0</v>
      </c>
      <c r="AI83" s="17" t="str">
        <f ca="1">IF(AH83,IF($H83,ADDRESS(3,D83+3,4,,"["&amp;wew!$G$7&amp;"]"&amp;_sheetname_dataframe)&amp;":"&amp;ADDRESS(2+ster!$C$14,D83+3,4),""),"")</f>
        <v/>
      </c>
      <c r="AJ83" s="17" t="str">
        <f t="shared" ca="1" si="363"/>
        <v/>
      </c>
      <c r="AK83" s="17" t="b">
        <f t="shared" ca="1" si="364"/>
        <v>0</v>
      </c>
      <c r="AL83" s="17" t="b">
        <f t="shared" ca="1" si="365"/>
        <v>0</v>
      </c>
      <c r="AM83" s="17" t="b">
        <f t="shared" ca="1" si="366"/>
        <v>0</v>
      </c>
      <c r="AN83" s="17">
        <f t="shared" ca="1" si="367"/>
        <v>0</v>
      </c>
      <c r="AO83" s="24" t="str">
        <f t="shared" ca="1" si="368"/>
        <v/>
      </c>
      <c r="AP83" s="24" t="str">
        <f t="shared" ca="1" si="369"/>
        <v/>
      </c>
      <c r="AQ83" s="17" t="b">
        <f t="shared" ca="1" si="370"/>
        <v>0</v>
      </c>
      <c r="AR83" s="17" t="b">
        <f t="shared" ca="1" si="371"/>
        <v>1</v>
      </c>
      <c r="AS83" s="17" t="b">
        <f t="shared" ca="1" si="372"/>
        <v>0</v>
      </c>
      <c r="AT83" s="17" t="b">
        <f t="shared" ca="1" si="373"/>
        <v>0</v>
      </c>
      <c r="AU83" s="17" t="b">
        <f t="shared" ca="1" si="374"/>
        <v>1</v>
      </c>
      <c r="AV83" s="17" t="b">
        <f t="shared" ca="1" si="375"/>
        <v>0</v>
      </c>
      <c r="AW83" s="17" t="b">
        <f t="shared" ca="1" si="376"/>
        <v>0</v>
      </c>
      <c r="AX83" s="14" t="b">
        <f t="array" aca="1" ref="AX83" ca="1">IF(H83,N83&gt;0,"")</f>
        <v>1</v>
      </c>
      <c r="AY83" s="17" t="str">
        <f t="shared" ca="1" si="377"/>
        <v>C3:C7</v>
      </c>
      <c r="AZ83" s="17" t="b">
        <f t="array" aca="1" ref="AZ83" ca="1">IF(AY83&lt;&gt;"",SUM(1*ISERROR(MATCH(INDIRECT(AY83),INDIRECT(K83),0)))=0,"")</f>
        <v>1</v>
      </c>
      <c r="BA83" s="17" t="b">
        <f t="shared" ca="1" si="378"/>
        <v>1</v>
      </c>
      <c r="BB83" s="17" t="b">
        <v>0</v>
      </c>
      <c r="BC83" s="17" t="b">
        <f t="shared" ca="1" si="379"/>
        <v>1</v>
      </c>
      <c r="BD83" s="17" t="b">
        <f t="shared" ca="1" si="380"/>
        <v>0</v>
      </c>
      <c r="BE83" s="17" t="b">
        <f t="shared" ca="1" si="381"/>
        <v>0</v>
      </c>
      <c r="BF83" s="17" t="b">
        <f t="shared" ca="1" si="382"/>
        <v>0</v>
      </c>
      <c r="BG83" s="17" t="b">
        <f t="shared" ca="1" si="383"/>
        <v>0</v>
      </c>
      <c r="BH83" s="17" t="b">
        <f t="shared" ca="1" si="384"/>
        <v>1</v>
      </c>
      <c r="BI83" s="17">
        <f t="shared" ca="1" si="385"/>
        <v>2</v>
      </c>
      <c r="BJ83" s="17" t="b">
        <f t="shared" ca="1" si="386"/>
        <v>0</v>
      </c>
      <c r="BK83" s="17" t="str">
        <f t="shared" ca="1" si="387"/>
        <v/>
      </c>
      <c r="BL83" s="17" t="str">
        <f t="shared" ca="1" si="388"/>
        <v/>
      </c>
      <c r="BM83" s="17" t="str">
        <f t="shared" ca="1" si="389"/>
        <v>F</v>
      </c>
      <c r="BN83" s="17" t="str">
        <f t="shared" ca="1" si="390"/>
        <v>F</v>
      </c>
      <c r="BO83" s="17" t="str">
        <f t="shared" ca="1" si="391"/>
        <v>N</v>
      </c>
      <c r="BP83" s="14" t="b">
        <f t="shared" ca="1" si="392"/>
        <v>1</v>
      </c>
      <c r="BQ83" s="35">
        <v>1</v>
      </c>
      <c r="BX83" s="16"/>
      <c r="BY83" s="16"/>
      <c r="BZ83" s="16"/>
      <c r="CA83" s="16"/>
      <c r="CB83" s="16"/>
      <c r="CC83" s="16"/>
      <c r="CD83" s="16"/>
      <c r="CE83" s="16"/>
      <c r="CF83" s="16"/>
      <c r="CN83" s="14">
        <f ca="1">IF(H83,IFERROR(IsVariableNameLegal(O83),0),0)</f>
        <v>0</v>
      </c>
      <c r="CO83" s="14" t="str">
        <f t="array" aca="1" ref="CO83" ca="1">IF(H83,IF(COUNTIF(INDIRECT(wew!$C$13),O83)&gt;1,TRIM(SUBSTITUTE(_xll.MCONCAT(IF((INDIRECT(wew!$C$13)=O83)*(COLUMN(INDIRECT(wew!$C$13))&lt;&gt;D83+1),-1+COLUMN(INDIRECT(wew!$C$13)),"")," "),"  "," ")),""),"")</f>
        <v/>
      </c>
      <c r="CP83" s="14" t="str">
        <f t="array" aca="1" ref="CP83" ca="1">IF(P83&lt;&gt;"",IF(LEN(P83)&gt;150,1,""),"")</f>
        <v/>
      </c>
      <c r="CQ83" s="14" t="str">
        <f t="array" aca="1" ref="CQ83" ca="1">IF(AND(H83,NOT(ster!$J$3)),IF(COUNTIF(INDIRECT(wew!$C$15),P83)&gt;1,TRIM(SUBSTITUTE(_xll.MCONCAT(IF((INDIRECT(wew!$C$15)=P83)*(COLUMN(INDIRECT(wew!$C$15))&lt;&gt;D83+1),-1+COLUMN(INDIRECT(wew!$C$15)),"")," "),"  "," ")),""),"")</f>
        <v/>
      </c>
      <c r="CR83" s="14" t="str">
        <f t="array" aca="1" ref="CR83" ca="1">IF(H83,IF(AND(W83&gt;0,AO83&lt;&gt;""),TRIM(SUBSTITUTE(_xll.MCONCAT(IFERROR(IF(ISNUMBER(INDIRECT(Q83)),IF((INDIRECT(ster!$D$14)&lt;&gt;"")*(INDIRECT(Q83)&lt;AO83),INDIRECT(ster!$D$14) &amp; ": " &amp;  SUBSTITUTE(IF( AV83,IFERROR(TEXT(INDIRECT(Q83),"rrrr-mm-dd") &amp;" (" &amp; INDIRECT(Q83) &amp;")",INDIRECT(Q83)),INDIRECT(Q83))," "," "),""),""),"")," "),"  "," ")),""),"")</f>
        <v/>
      </c>
      <c r="CS83" s="14" t="str">
        <f t="array" aca="1" ref="CS83" ca="1">IF(H83,IF(AND(W83&gt;0,AP83&lt;&gt;""),TRIM(SUBSTITUTE(_xll.MCONCAT(IFERROR(IF(ISNUMBER(INDIRECT(Q83)),IF((INDIRECT(ster!$D$14)&lt;&gt;"")*(INDIRECT(Q83)&gt;AP83),INDIRECT(ster!$D$14) &amp; ": " &amp;  SUBSTITUTE(IF( AV83,IFERROR(TEXT(INDIRECT(Q83),"rrrr-mm-dd")&amp;" (" &amp; INDIRECT(Q83) &amp;")",INDIRECT(Q83)),INDIRECT(Q83))," "," "),""),""),"")," "),"  "," ")),""),"")</f>
        <v/>
      </c>
      <c r="CT83" s="14" t="str">
        <f t="array" aca="1" ref="CT83" ca="1">IF(H83,IF(AND(N83&gt;0,AR83),TRIM(SUBSTITUTE(_xll.MCONCAT(IFERROR(IF(ISNUMBER(INDIRECT(Q83)),IF((INDIRECT(ster!$D$14)&lt;&gt;"")*(IFERROR(0*(MATCH(INDIRECT(Q83),INDIRECT(K83),0)&gt;0),1)),INDIRECT(ster!$D$14) &amp; ": " &amp;  SUBSTITUTE(IF( AV83,IFERROR(TEXT(INDIRECT(Q83),"rrrr-mm-dd")&amp;" (" &amp; INDIRECT(Q83) &amp;")",INDIRECT(Q83)),INDIRECT(Q83))," "," "),""),""),"")," "),"  "," ")),""),"")</f>
        <v/>
      </c>
      <c r="CU83" s="14" t="str">
        <f t="array" aca="1" ref="CU83" ca="1">IF(H83,IF(AND(V83&gt;0),TRIM(SUBSTITUTE(_xll.MCONCAT(IF((INDIRECT(ster!$D$14)&lt;&gt;"")*(IFERROR(0*(INDIRECT(Q83)&lt;&gt;""),1)),INDIRECT(ster!$D$14),"")," "),"  "," ")),""),"")</f>
        <v/>
      </c>
      <c r="CV83" s="14" t="str">
        <f t="array" aca="1" ref="CV83" ca="1">IF(H83,IF(AS83,
TRIM(SUBSTITUTE(_xll.MCONCAT(IF(
   (INDIRECT(ster!$D$14)&lt;&gt;"")*
   ((INDIRECT(Q83)="")+
      NOT(ISNUMBER(INDIRECT(Q83)))*
      NOT(ISERROR(MATCH(INDIRECT(Q83),INDIRECT(K83),0)))
    ),
      INDIRECT(ster!$D$14),
   "")," "),"  "," ")),
""),"")</f>
        <v/>
      </c>
      <c r="CW83" s="14" t="str">
        <f t="array" aca="1" ref="CW83" ca="1">IF(H83,IF(AND(AQ83),TRIM(SUBSTITUTE(_xll.MCONCAT(IFERROR(IF(ISNUMBER(INDIRECT(Q83)),IF((INDIRECT(ster!$D$14)&lt;&gt;"")*(INDIRECT(Q83)&lt;&gt;INT(INDIRECT(Q83))),INDIRECT(ster!$D$14) &amp; ": " &amp; INDIRECT(Q83),""),""),"")," "),"  "," ")),""),"")</f>
        <v/>
      </c>
      <c r="CX83" s="14" t="str">
        <f t="array" aca="1" ref="CX83" ca="1">IF(H83,IF(OR(AU83,AV83),TRIM(SUBSTITUTE(_xll.MCONCAT(IF((INDIRECT(ster!$D$14)&lt;&gt;"")*NOT(ISNUMBER(INDIRECT(Q83))),IF(ISERROR(MATCH(INDIRECT(Q83),INDIRECT(K83),0)),IFERROR(IF(INDIRECT(Q83)&lt;&gt;"",INDIRECT(ster!$D$14) &amp; ": " &amp; SUBSTITUTE(INDIRECT(Q83)," "," "),""),""),""),"")," "),"  "," ")),""),"")</f>
        <v/>
      </c>
      <c r="CY83" s="14" t="str">
        <f t="array" aca="1" ref="CY83" ca="1">IF(H83,IF(AE83,TRIM(SUBSTITUTE(_xll.MCONCAT(IF((INDIRECT(ster!$D$14)&lt;&gt;"")*IFERROR(NOT(INDIRECT(AF83)),FALSE),IF(ISERROR(MATCH(INDIRECT(Q83),INDIRECT(K83),0)),IFERROR(IF(INDIRECT(Q83)&lt;&gt;"",INDIRECT(ster!$D$14)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CZ83" s="14" t="str">
        <f t="array" aca="1" ref="CZ83" ca="1">IF(H83,IF(AH83,TRIM(SUBSTITUTE(_xll.MCONCAT(IF((INDIRECT(ster!$D$14)&lt;&gt;"")*IFERROR(NOT(INDIRECT(AI83)),FALSE),IF(ISERROR(MATCH(INDIRECT(Q83),INDIRECT(K83),0)),IFERROR(IF(INDIRECT(Q83)&lt;&gt;"",INDIRECT(ster!$D$14)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DC83" s="14" t="str">
        <f ca="1">SUBSTITUTE(SUBSTITUTE(SUBSTITUTE(SUBSTITUTE(_xll.MCONCAT(DG83:DS83,"■"),"■■","■"),"■■","■"),"■■","■"),"■■","■")</f>
        <v>■</v>
      </c>
      <c r="DD83" s="14" t="str">
        <f t="shared" ca="1" si="393"/>
        <v/>
      </c>
      <c r="DE83" s="14" t="str">
        <f t="shared" ca="1" si="394"/>
        <v/>
      </c>
      <c r="DF83" s="14" t="str">
        <f t="shared" ca="1" si="395"/>
        <v/>
      </c>
      <c r="DG83" s="14" t="str">
        <f t="shared" ca="1" si="396"/>
        <v/>
      </c>
      <c r="DH83" s="14" t="str">
        <f t="shared" ca="1" si="397"/>
        <v/>
      </c>
      <c r="DI83" s="14" t="str">
        <f t="shared" ca="1" si="398"/>
        <v/>
      </c>
      <c r="DJ83" s="14" t="str">
        <f t="shared" ca="1" si="399"/>
        <v/>
      </c>
      <c r="DK83" s="14" t="str">
        <f t="shared" ca="1" si="400"/>
        <v/>
      </c>
      <c r="DL83" s="14" t="str">
        <f t="shared" ca="1" si="420"/>
        <v/>
      </c>
      <c r="DM83" s="14" t="str">
        <f t="shared" ca="1" si="401"/>
        <v/>
      </c>
      <c r="DN83" s="14" t="str">
        <f t="array" aca="1" ref="DN83" ca="1">IF(CU83&lt;&gt;"","There are errors in the entered values in the following cases: " &amp;SUBSTITUTE(CU83," ",", "),"")</f>
        <v/>
      </c>
      <c r="DO83" s="14" t="str">
        <f t="shared" ca="1" si="402"/>
        <v/>
      </c>
      <c r="DP83" s="14" t="str">
        <f t="shared" ca="1" si="403"/>
        <v/>
      </c>
      <c r="DQ83" s="14" t="str">
        <f t="shared" ca="1" si="404"/>
        <v/>
      </c>
      <c r="DR83" s="14" t="str">
        <f t="shared" ca="1" si="405"/>
        <v/>
      </c>
      <c r="DS83" s="14" t="str">
        <f t="shared" ca="1" si="406"/>
        <v/>
      </c>
      <c r="DZ83" s="14" t="b">
        <f t="shared" ca="1" si="407"/>
        <v>0</v>
      </c>
      <c r="EA83" s="14" t="str">
        <f t="shared" ca="1" si="408"/>
        <v>Alternative diagnosis (q_36b)</v>
      </c>
      <c r="EB83" s="14" t="str">
        <f t="shared" ca="1" si="409"/>
        <v xml:space="preserve">Values must be limited to predefinied list. </v>
      </c>
      <c r="EC83" s="14" t="str">
        <f t="shared" ca="1" si="410"/>
        <v xml:space="preserve">Alternative diagnosis (q_36b): Values must be limited to predefinied list. </v>
      </c>
      <c r="ED83" s="14" t="str">
        <f t="shared" ca="1" si="411"/>
        <v/>
      </c>
      <c r="EE83" s="14" t="str">
        <f t="shared" ca="1" si="412"/>
        <v>Values must be limited to predefinied list</v>
      </c>
      <c r="EF83" s="14" t="str">
        <f t="shared" ca="1" si="413"/>
        <v/>
      </c>
      <c r="EG83" s="14" t="str">
        <f t="shared" ca="1" si="414"/>
        <v/>
      </c>
      <c r="EM83" s="14" t="b">
        <f t="shared" ca="1" si="415"/>
        <v>1</v>
      </c>
      <c r="EN83" s="14">
        <f t="shared" ca="1" si="416"/>
        <v>70</v>
      </c>
      <c r="EO83" s="14" t="str">
        <f t="shared" ca="1" si="417"/>
        <v>q_36b</v>
      </c>
      <c r="EP83" s="14" t="str">
        <f t="shared" ca="1" si="418"/>
        <v xml:space="preserve">Alternative diagnosis (q_36b): Values must be limited to predefinied list. </v>
      </c>
      <c r="EQ83" s="14" t="str">
        <f t="shared" ca="1" si="419"/>
        <v/>
      </c>
    </row>
    <row r="84" spans="2:147" s="14" customFormat="1">
      <c r="B84" s="14" t="str">
        <f t="shared" ca="1" si="346"/>
        <v/>
      </c>
      <c r="C84" s="14">
        <f t="shared" ca="1" si="347"/>
        <v>71</v>
      </c>
      <c r="D84" s="14">
        <f t="shared" si="348"/>
        <v>82</v>
      </c>
      <c r="E84" s="14" t="str">
        <f t="shared" ca="1" si="349"/>
        <v>I</v>
      </c>
      <c r="F84" s="14" t="str">
        <f t="shared" ca="1" si="350"/>
        <v>q_36c</v>
      </c>
      <c r="G84" s="14" t="str">
        <f t="shared" ca="1" si="351"/>
        <v>Other (specify)</v>
      </c>
      <c r="H84" s="14" t="b">
        <f t="shared" ca="1" si="352"/>
        <v>1</v>
      </c>
      <c r="I84" s="14" t="str">
        <f ca="1">IF($H84,ADDRESS(3,(D84+1)*2-1,4,,"["&amp;wew!$G$7&amp;"]"&amp;_sheetname_labels)&amp;":"&amp;ADDRESS(2+ster!$B$20,(D84+1)*2-1,4),"")</f>
        <v>[DBTemplate.xlsm]labels!FI3:FI61</v>
      </c>
      <c r="J84" s="14">
        <f t="array" aca="1" ref="J84" ca="1">IF(H84,MAX(0,MAX(IF(INDIRECT(I84)&lt;&gt;"",ROW(INDIRECT(I84)),""))-2),"")</f>
        <v>1</v>
      </c>
      <c r="K84" s="14" t="str">
        <f ca="1">IF($H84,IF($J84&gt;0,ADDRESS(3,(D84+1)*2-1,4,,"["&amp;wew!$G$7&amp;"]"&amp;_sheetname_labels)&amp;":"&amp;ADDRESS(2+J84,(D84+1)*2-1,4),""),"")</f>
        <v>[DBTemplate.xlsm]labels!FI3:FI3</v>
      </c>
      <c r="L84" s="14" t="str">
        <f ca="1">IF($H84,IF($J84&gt;0,ADDRESS(3,(D84+1)*2,4,,"["&amp;wew!$G$7&amp;"]"&amp;_sheetname_labels)&amp;":"&amp;ADDRESS(2+J84,(D84+1)*2,4),""),"")</f>
        <v>[DBTemplate.xlsm]labels!FJ3:FJ3</v>
      </c>
      <c r="M84" s="14">
        <f t="shared" ca="1" si="353"/>
        <v>1</v>
      </c>
      <c r="N84" s="14">
        <f t="shared" ca="1" si="354"/>
        <v>0</v>
      </c>
      <c r="O84" s="14" t="str">
        <f t="shared" ca="1" si="355"/>
        <v>q_36c</v>
      </c>
      <c r="P84" s="14" t="str">
        <f t="shared" ca="1" si="356"/>
        <v>Other (specify)</v>
      </c>
      <c r="Q84" s="14" t="str">
        <f ca="1">IF($BP84,ADDRESS(3,D84+1,4,,"["&amp;wew!$G$7&amp;"]"&amp;_sheetname_dataframe)&amp;":"&amp;ADDRESS(2+ster!$C$14,D84+1,4),"")</f>
        <v>[DBTemplate.xlsm]data_frame!CE3:CE3</v>
      </c>
      <c r="R84" s="14" t="str">
        <f>IF($BP84,IF(MID(_xll.FORMULATEXT(INDEX(INDIRECT(Q84),1)),1,1)="=", _xll.FORMULATEXT(INDEX(INDIRECT(Q84),1),2,TRUE),""),"")</f>
        <v/>
      </c>
      <c r="S84" s="14">
        <f t="array" aca="1" ref="S84" ca="1">IF(H84,SUM(IF((IFERROR(INDIRECT(Q84)&lt;&gt;"",FALSE))*(INDIRECT(ster!$D$14)&lt;&gt;""),1,0)),"")</f>
        <v>0</v>
      </c>
      <c r="T84" s="14">
        <f t="array" aca="1" ref="T84" ca="1">IF(H84,IF(M84&gt;0,SUM(IFERROR(1*(MATCH(INDIRECT(Q84),INDIRECT(K84),0)&gt;0),0)*(INDIRECT(ster!$D$14)&lt;&gt;"")*NOT(ISNUMBER(INDIRECT(Q84)))),0),"")</f>
        <v>0</v>
      </c>
      <c r="U84" s="14">
        <f t="array" aca="1" ref="U84" ca="1">IF(H84,SUM((IFERROR(INDIRECT(Q84)="",FALSE))*(INDIRECT(ster!$D$14)&lt;&gt;"")),"")</f>
        <v>1</v>
      </c>
      <c r="V84" s="14">
        <f t="array" aca="1" ref="V84" ca="1">IF(H84,SUM((IFERROR(INDIRECT(Q84)="#ąś",TRUE))*(INDIRECT(ster!$D$14)&lt;&gt;"")),"")</f>
        <v>0</v>
      </c>
      <c r="W84" s="14">
        <f t="array" aca="1" ref="W84" ca="1">IF(H84,SUM(ISNUMBER(INDIRECT(Q84))*(INDIRECT(ster!$D$14)&lt;&gt;"")),"")</f>
        <v>0</v>
      </c>
      <c r="X84" s="14" t="str">
        <f t="array" aca="1" ref="X84" ca="1">IF(AND(H84,W84&gt;0),IF(wew!$B$3,MIN(IF((INDIRECT(ster!$D$14)&lt;&gt;"")*IFERROR(INDIRECT($Q84)&lt;&gt;"",FALSE),IFERROR(INDIRECT($Q84),"X"),"X")),"&lt;włącz podświetlanie wartości&gt;"),"—")</f>
        <v>—</v>
      </c>
      <c r="Y84" s="14" t="str">
        <f t="array" aca="1" ref="Y84" ca="1">IF(AND(H84,W84&gt;0),IF(wew!$B$3,MAX(IF((INDIRECT(ster!$D$14)&lt;&gt;"")*IFERROR(INDIRECT($Q84)&lt;&gt;"",FALSE),IFERROR(INDIRECT($Q84),"X"),"X")),"&lt;włącz podświetlanie wartości&gt;"),"—")</f>
        <v>—</v>
      </c>
      <c r="Z84" s="14">
        <f t="shared" ca="1" si="357"/>
        <v>0</v>
      </c>
      <c r="AA84" s="12" t="str">
        <f t="shared" ca="1" si="358"/>
        <v>—</v>
      </c>
      <c r="AB84" s="17">
        <f t="array" aca="1" ref="AB84" ca="1">IF(H84,IF(W84&gt;0,SUM((INDIRECT(ster!$D$14)&lt;&gt;"")*IFERROR((INDIRECT(Q84)&lt;&gt;"")*(INDIRECT(Q84)=INT(INDIRECT(Q84))),0)),0),"")</f>
        <v>0</v>
      </c>
      <c r="AC84" s="17">
        <f t="array" aca="1" ref="AC84" ca="1">IF(H84,W84-AB84,"")</f>
        <v>0</v>
      </c>
      <c r="AD84" s="17">
        <f t="shared" ca="1" si="359"/>
        <v>1</v>
      </c>
      <c r="AE84" s="17" t="b">
        <f t="shared" ca="1" si="360"/>
        <v>0</v>
      </c>
      <c r="AF84" s="17" t="str">
        <f ca="1">IF(AE84,IF($H84,ADDRESS(3,D84+2,4,,"["&amp;wew!$G$7&amp;"]"&amp;_sheetname_dataframe)&amp;":"&amp;ADDRESS(2+ster!$C$14,D84+2,4),""),"")</f>
        <v/>
      </c>
      <c r="AG84" s="17" t="str">
        <f t="shared" ca="1" si="361"/>
        <v/>
      </c>
      <c r="AH84" s="17" t="b">
        <f t="shared" ca="1" si="362"/>
        <v>0</v>
      </c>
      <c r="AI84" s="17" t="str">
        <f ca="1">IF(AH84,IF($H84,ADDRESS(3,D84+3,4,,"["&amp;wew!$G$7&amp;"]"&amp;_sheetname_dataframe)&amp;":"&amp;ADDRESS(2+ster!$C$14,D84+3,4),""),"")</f>
        <v/>
      </c>
      <c r="AJ84" s="17" t="str">
        <f t="shared" ca="1" si="363"/>
        <v/>
      </c>
      <c r="AK84" s="17" t="b">
        <f t="shared" ca="1" si="364"/>
        <v>0</v>
      </c>
      <c r="AL84" s="17" t="b">
        <f t="shared" ca="1" si="365"/>
        <v>0</v>
      </c>
      <c r="AM84" s="17" t="b">
        <f t="shared" ca="1" si="366"/>
        <v>0</v>
      </c>
      <c r="AN84" s="17">
        <f t="shared" ca="1" si="367"/>
        <v>0</v>
      </c>
      <c r="AO84" s="24" t="str">
        <f t="shared" ca="1" si="368"/>
        <v/>
      </c>
      <c r="AP84" s="24" t="str">
        <f t="shared" ca="1" si="369"/>
        <v/>
      </c>
      <c r="AQ84" s="17" t="b">
        <f t="shared" ca="1" si="370"/>
        <v>0</v>
      </c>
      <c r="AR84" s="17" t="b">
        <f t="shared" ca="1" si="371"/>
        <v>0</v>
      </c>
      <c r="AS84" s="17" t="b">
        <f t="shared" ca="1" si="372"/>
        <v>0</v>
      </c>
      <c r="AT84" s="17" t="b">
        <f t="shared" ca="1" si="373"/>
        <v>0</v>
      </c>
      <c r="AU84" s="17" t="b">
        <f t="shared" ca="1" si="374"/>
        <v>0</v>
      </c>
      <c r="AV84" s="17" t="b">
        <f t="shared" ca="1" si="375"/>
        <v>0</v>
      </c>
      <c r="AW84" s="17" t="b">
        <f t="shared" ca="1" si="376"/>
        <v>0</v>
      </c>
      <c r="AX84" s="14" t="b">
        <f t="array" aca="1" ref="AX84" ca="1">IF(H84,N84&gt;0,"")</f>
        <v>0</v>
      </c>
      <c r="AY84" s="17" t="str">
        <f t="shared" ca="1" si="377"/>
        <v/>
      </c>
      <c r="AZ84" s="17" t="str">
        <f t="array" aca="1" ref="AZ84" ca="1">IF(AY84&lt;&gt;"",SUM(1*ISERROR(MATCH(INDIRECT(AY84),INDIRECT(K84),0)))=0,"")</f>
        <v/>
      </c>
      <c r="BA84" s="17" t="b">
        <f t="shared" ca="1" si="378"/>
        <v>1</v>
      </c>
      <c r="BB84" s="17" t="b">
        <v>0</v>
      </c>
      <c r="BC84" s="17" t="b">
        <f t="shared" ca="1" si="379"/>
        <v>0</v>
      </c>
      <c r="BD84" s="17" t="b">
        <f t="shared" ca="1" si="380"/>
        <v>0</v>
      </c>
      <c r="BE84" s="17" t="b">
        <f t="shared" ca="1" si="381"/>
        <v>0</v>
      </c>
      <c r="BF84" s="17" t="b">
        <f t="shared" ca="1" si="382"/>
        <v>0</v>
      </c>
      <c r="BG84" s="17" t="b">
        <f t="shared" ca="1" si="383"/>
        <v>0</v>
      </c>
      <c r="BH84" s="17" t="b">
        <f t="shared" ca="1" si="384"/>
        <v>0</v>
      </c>
      <c r="BI84" s="17">
        <f t="shared" ca="1" si="385"/>
        <v>7</v>
      </c>
      <c r="BJ84" s="17" t="b">
        <f t="shared" ca="1" si="386"/>
        <v>0</v>
      </c>
      <c r="BK84" s="17" t="str">
        <f t="shared" ca="1" si="387"/>
        <v/>
      </c>
      <c r="BL84" s="17" t="str">
        <f t="shared" ca="1" si="388"/>
        <v/>
      </c>
      <c r="BM84" s="17" t="str">
        <f t="shared" ca="1" si="389"/>
        <v>0</v>
      </c>
      <c r="BN84" s="17" t="str">
        <f t="shared" ca="1" si="390"/>
        <v>S</v>
      </c>
      <c r="BO84" s="17" t="str">
        <f t="shared" ca="1" si="391"/>
        <v/>
      </c>
      <c r="BP84" s="14" t="b">
        <f t="shared" ca="1" si="392"/>
        <v>1</v>
      </c>
      <c r="BQ84" s="35">
        <v>1</v>
      </c>
      <c r="BX84" s="16"/>
      <c r="BY84" s="16"/>
      <c r="BZ84" s="16"/>
      <c r="CA84" s="16"/>
      <c r="CB84" s="16"/>
      <c r="CC84" s="16"/>
      <c r="CD84" s="16"/>
      <c r="CE84" s="16"/>
      <c r="CF84" s="16"/>
      <c r="CN84" s="14">
        <f ca="1">IF(H84,IFERROR(IsVariableNameLegal(O84),0),0)</f>
        <v>0</v>
      </c>
      <c r="CO84" s="14" t="str">
        <f t="array" aca="1" ref="CO84" ca="1">IF(H84,IF(COUNTIF(INDIRECT(wew!$C$13),O84)&gt;1,TRIM(SUBSTITUTE(_xll.MCONCAT(IF((INDIRECT(wew!$C$13)=O84)*(COLUMN(INDIRECT(wew!$C$13))&lt;&gt;D84+1),-1+COLUMN(INDIRECT(wew!$C$13)),"")," "),"  "," ")),""),"")</f>
        <v/>
      </c>
      <c r="CP84" s="14" t="str">
        <f t="array" aca="1" ref="CP84" ca="1">IF(P84&lt;&gt;"",IF(LEN(P84)&gt;150,1,""),"")</f>
        <v/>
      </c>
      <c r="CQ84" s="14" t="str">
        <f t="array" aca="1" ref="CQ84" ca="1">IF(AND(H84,NOT(ster!$J$3)),IF(COUNTIF(INDIRECT(wew!$C$15),P84)&gt;1,TRIM(SUBSTITUTE(_xll.MCONCAT(IF((INDIRECT(wew!$C$15)=P84)*(COLUMN(INDIRECT(wew!$C$15))&lt;&gt;D84+1),-1+COLUMN(INDIRECT(wew!$C$15)),"")," "),"  "," ")),""),"")</f>
        <v/>
      </c>
      <c r="CR84" s="14" t="str">
        <f t="array" aca="1" ref="CR84" ca="1">IF(H84,IF(AND(W84&gt;0,AO84&lt;&gt;""),TRIM(SUBSTITUTE(_xll.MCONCAT(IFERROR(IF(ISNUMBER(INDIRECT(Q84)),IF((INDIRECT(ster!$D$14)&lt;&gt;"")*(INDIRECT(Q84)&lt;AO84),INDIRECT(ster!$D$14) &amp; ": " &amp;  SUBSTITUTE(IF( AV84,IFERROR(TEXT(INDIRECT(Q84),"rrrr-mm-dd") &amp;" (" &amp; INDIRECT(Q84) &amp;")",INDIRECT(Q84)),INDIRECT(Q84))," "," "),""),""),"")," "),"  "," ")),""),"")</f>
        <v/>
      </c>
      <c r="CS84" s="14" t="str">
        <f t="array" aca="1" ref="CS84" ca="1">IF(H84,IF(AND(W84&gt;0,AP84&lt;&gt;""),TRIM(SUBSTITUTE(_xll.MCONCAT(IFERROR(IF(ISNUMBER(INDIRECT(Q84)),IF((INDIRECT(ster!$D$14)&lt;&gt;"")*(INDIRECT(Q84)&gt;AP84),INDIRECT(ster!$D$14) &amp; ": " &amp;  SUBSTITUTE(IF( AV84,IFERROR(TEXT(INDIRECT(Q84),"rrrr-mm-dd")&amp;" (" &amp; INDIRECT(Q84) &amp;")",INDIRECT(Q84)),INDIRECT(Q84))," "," "),""),""),"")," "),"  "," ")),""),"")</f>
        <v/>
      </c>
      <c r="CT84" s="14" t="str">
        <f t="array" aca="1" ref="CT84" ca="1">IF(H84,IF(AND(N84&gt;0,AR84),TRIM(SUBSTITUTE(_xll.MCONCAT(IFERROR(IF(ISNUMBER(INDIRECT(Q84)),IF((INDIRECT(ster!$D$14)&lt;&gt;"")*(IFERROR(0*(MATCH(INDIRECT(Q84),INDIRECT(K84),0)&gt;0),1)),INDIRECT(ster!$D$14) &amp; ": " &amp;  SUBSTITUTE(IF( AV84,IFERROR(TEXT(INDIRECT(Q84),"rrrr-mm-dd")&amp;" (" &amp; INDIRECT(Q84) &amp;")",INDIRECT(Q84)),INDIRECT(Q84))," "," "),""),""),"")," "),"  "," ")),""),"")</f>
        <v/>
      </c>
      <c r="CU84" s="14" t="str">
        <f t="array" aca="1" ref="CU84" ca="1">IF(H84,IF(AND(V84&gt;0),TRIM(SUBSTITUTE(_xll.MCONCAT(IF((INDIRECT(ster!$D$14)&lt;&gt;"")*(IFERROR(0*(INDIRECT(Q84)&lt;&gt;""),1)),INDIRECT(ster!$D$14),"")," "),"  "," ")),""),"")</f>
        <v/>
      </c>
      <c r="CV84" s="14" t="str">
        <f t="array" aca="1" ref="CV84" ca="1">IF(H84,IF(AS84,
TRIM(SUBSTITUTE(_xll.MCONCAT(IF(
   (INDIRECT(ster!$D$14)&lt;&gt;"")*
   ((INDIRECT(Q84)="")+
      NOT(ISNUMBER(INDIRECT(Q84)))*
      NOT(ISERROR(MATCH(INDIRECT(Q84),INDIRECT(K84),0)))
    ),
      INDIRECT(ster!$D$14),
   "")," "),"  "," ")),
""),"")</f>
        <v/>
      </c>
      <c r="CW84" s="14" t="str">
        <f t="array" aca="1" ref="CW84" ca="1">IF(H84,IF(AND(AQ84),TRIM(SUBSTITUTE(_xll.MCONCAT(IFERROR(IF(ISNUMBER(INDIRECT(Q84)),IF((INDIRECT(ster!$D$14)&lt;&gt;"")*(INDIRECT(Q84)&lt;&gt;INT(INDIRECT(Q84))),INDIRECT(ster!$D$14) &amp; ": " &amp; INDIRECT(Q84),""),""),"")," "),"  "," ")),""),"")</f>
        <v/>
      </c>
      <c r="CX84" s="14" t="str">
        <f t="array" aca="1" ref="CX84" ca="1">IF(H84,IF(OR(AU84,AV84),TRIM(SUBSTITUTE(_xll.MCONCAT(IF((INDIRECT(ster!$D$14)&lt;&gt;"")*NOT(ISNUMBER(INDIRECT(Q84))),IF(ISERROR(MATCH(INDIRECT(Q84),INDIRECT(K84),0)),IFERROR(IF(INDIRECT(Q84)&lt;&gt;"",INDIRECT(ster!$D$14) &amp; ": " &amp; SUBSTITUTE(INDIRECT(Q84)," "," "),""),""),""),"")," "),"  "," ")),""),"")</f>
        <v/>
      </c>
      <c r="CY84" s="14" t="str">
        <f t="array" aca="1" ref="CY84" ca="1">IF(H84,IF(AE84,TRIM(SUBSTITUTE(_xll.MCONCAT(IF((INDIRECT(ster!$D$14)&lt;&gt;"")*IFERROR(NOT(INDIRECT(AF84)),FALSE),IF(ISERROR(MATCH(INDIRECT(Q84),INDIRECT(K84),0)),IFERROR(IF(INDIRECT(Q84)&lt;&gt;"",INDIRECT(ster!$D$14)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CZ84" s="14" t="str">
        <f t="array" aca="1" ref="CZ84" ca="1">IF(H84,IF(AH84,TRIM(SUBSTITUTE(_xll.MCONCAT(IF((INDIRECT(ster!$D$14)&lt;&gt;"")*IFERROR(NOT(INDIRECT(AI84)),FALSE),IF(ISERROR(MATCH(INDIRECT(Q84),INDIRECT(K84),0)),IFERROR(IF(INDIRECT(Q84)&lt;&gt;"",INDIRECT(ster!$D$14)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DC84" s="14" t="str">
        <f ca="1">SUBSTITUTE(SUBSTITUTE(SUBSTITUTE(SUBSTITUTE(_xll.MCONCAT(DG84:DS84,"■"),"■■","■"),"■■","■"),"■■","■"),"■■","■")</f>
        <v>■</v>
      </c>
      <c r="DD84" s="14" t="str">
        <f t="shared" ca="1" si="393"/>
        <v/>
      </c>
      <c r="DE84" s="14" t="str">
        <f t="shared" ca="1" si="394"/>
        <v/>
      </c>
      <c r="DF84" s="14" t="str">
        <f t="shared" ca="1" si="395"/>
        <v/>
      </c>
      <c r="DG84" s="14" t="str">
        <f t="shared" ca="1" si="396"/>
        <v/>
      </c>
      <c r="DH84" s="14" t="str">
        <f t="shared" ca="1" si="397"/>
        <v/>
      </c>
      <c r="DI84" s="14" t="str">
        <f t="shared" ca="1" si="398"/>
        <v/>
      </c>
      <c r="DJ84" s="14" t="str">
        <f t="shared" ca="1" si="399"/>
        <v/>
      </c>
      <c r="DK84" s="14" t="str">
        <f t="shared" ca="1" si="400"/>
        <v/>
      </c>
      <c r="DL84" s="14" t="str">
        <f t="shared" ca="1" si="420"/>
        <v/>
      </c>
      <c r="DM84" s="14" t="str">
        <f t="shared" ca="1" si="401"/>
        <v/>
      </c>
      <c r="DN84" s="14" t="str">
        <f t="array" aca="1" ref="DN84" ca="1">IF(CU84&lt;&gt;"","There are errors in the entered values in the following cases: " &amp;SUBSTITUTE(CU84," ",", "),"")</f>
        <v/>
      </c>
      <c r="DO84" s="14" t="str">
        <f t="shared" ca="1" si="402"/>
        <v/>
      </c>
      <c r="DP84" s="14" t="str">
        <f t="shared" ca="1" si="403"/>
        <v/>
      </c>
      <c r="DQ84" s="14" t="str">
        <f t="shared" ca="1" si="404"/>
        <v/>
      </c>
      <c r="DR84" s="14" t="str">
        <f t="shared" ca="1" si="405"/>
        <v/>
      </c>
      <c r="DS84" s="14" t="str">
        <f t="shared" ca="1" si="406"/>
        <v/>
      </c>
      <c r="DZ84" s="14" t="b">
        <f t="shared" ca="1" si="407"/>
        <v>0</v>
      </c>
      <c r="EA84" s="14" t="str">
        <f t="shared" ca="1" si="408"/>
        <v/>
      </c>
      <c r="EB84" s="14" t="str">
        <f t="shared" ca="1" si="409"/>
        <v/>
      </c>
      <c r="EC84" s="14" t="str">
        <f t="shared" ca="1" si="410"/>
        <v/>
      </c>
      <c r="ED84" s="14" t="str">
        <f t="shared" ca="1" si="411"/>
        <v/>
      </c>
      <c r="EE84" s="14" t="str">
        <f t="shared" ca="1" si="412"/>
        <v/>
      </c>
      <c r="EF84" s="14" t="str">
        <f t="shared" ca="1" si="413"/>
        <v/>
      </c>
      <c r="EG84" s="14" t="str">
        <f t="shared" ca="1" si="414"/>
        <v/>
      </c>
      <c r="EM84" s="14" t="b">
        <f t="shared" ca="1" si="415"/>
        <v>0</v>
      </c>
      <c r="EN84" s="14" t="str">
        <f t="shared" ca="1" si="416"/>
        <v/>
      </c>
      <c r="EO84" s="14" t="str">
        <f t="shared" ca="1" si="417"/>
        <v/>
      </c>
      <c r="EP84" s="14" t="str">
        <f t="shared" ca="1" si="418"/>
        <v/>
      </c>
      <c r="EQ84" s="14" t="str">
        <f t="shared" ca="1" si="419"/>
        <v/>
      </c>
    </row>
    <row r="85" spans="2:147" s="14" customFormat="1">
      <c r="B85" s="14" t="str">
        <f t="shared" ca="1" si="346"/>
        <v/>
      </c>
      <c r="C85" s="14">
        <f t="shared" ca="1" si="347"/>
        <v>72</v>
      </c>
      <c r="D85" s="14">
        <f t="shared" si="348"/>
        <v>83</v>
      </c>
      <c r="E85" s="14" t="str">
        <f t="shared" ca="1" si="349"/>
        <v>D</v>
      </c>
      <c r="F85" s="14" t="str">
        <f t="shared" ca="1" si="350"/>
        <v>q_37</v>
      </c>
      <c r="G85" s="14" t="str">
        <f t="shared" ca="1" si="351"/>
        <v xml:space="preserve">Emotional lability </v>
      </c>
      <c r="H85" s="14" t="b">
        <f t="shared" ca="1" si="352"/>
        <v>1</v>
      </c>
      <c r="I85" s="14" t="str">
        <f ca="1">IF($H85,ADDRESS(3,(D85+1)*2-1,4,,"["&amp;wew!$G$7&amp;"]"&amp;_sheetname_labels)&amp;":"&amp;ADDRESS(2+ster!$B$20,(D85+1)*2-1,4),"")</f>
        <v>[DBTemplate.xlsm]labels!FK3:FK61</v>
      </c>
      <c r="J85" s="14">
        <f t="array" aca="1" ref="J85" ca="1">IF(H85,MAX(0,MAX(IF(INDIRECT(I85)&lt;&gt;"",ROW(INDIRECT(I85)),""))-2),"")</f>
        <v>2</v>
      </c>
      <c r="K85" s="14" t="str">
        <f ca="1">IF($H85,IF($J85&gt;0,ADDRESS(3,(D85+1)*2-1,4,,"["&amp;wew!$G$7&amp;"]"&amp;_sheetname_labels)&amp;":"&amp;ADDRESS(2+J85,(D85+1)*2-1,4),""),"")</f>
        <v>[DBTemplate.xlsm]labels!FK3:FK4</v>
      </c>
      <c r="L85" s="14" t="str">
        <f ca="1">IF($H85,IF($J85&gt;0,ADDRESS(3,(D85+1)*2,4,,"["&amp;wew!$G$7&amp;"]"&amp;_sheetname_labels)&amp;":"&amp;ADDRESS(2+J85,(D85+1)*2,4),""),"")</f>
        <v>[DBTemplate.xlsm]labels!FL3:FL4</v>
      </c>
      <c r="M85" s="14">
        <f t="shared" ca="1" si="353"/>
        <v>0</v>
      </c>
      <c r="N85" s="14">
        <f t="shared" ca="1" si="354"/>
        <v>2</v>
      </c>
      <c r="O85" s="14" t="str">
        <f t="shared" ca="1" si="355"/>
        <v>q_37</v>
      </c>
      <c r="P85" s="14" t="str">
        <f t="shared" ca="1" si="356"/>
        <v xml:space="preserve">Emotional lability </v>
      </c>
      <c r="Q85" s="14" t="str">
        <f ca="1">IF($BP85,ADDRESS(3,D85+1,4,,"["&amp;wew!$G$7&amp;"]"&amp;_sheetname_dataframe)&amp;":"&amp;ADDRESS(2+ster!$C$14,D85+1,4),"")</f>
        <v>[DBTemplate.xlsm]data_frame!CF3:CF3</v>
      </c>
      <c r="R85" s="14" t="str">
        <f>IF($BP85,IF(MID(_xll.FORMULATEXT(INDEX(INDIRECT(Q85),1)),1,1)="=", _xll.FORMULATEXT(INDEX(INDIRECT(Q85),1),2,TRUE),""),"")</f>
        <v/>
      </c>
      <c r="S85" s="14">
        <f t="array" aca="1" ref="S85" ca="1">IF(H85,SUM(IF((IFERROR(INDIRECT(Q85)&lt;&gt;"",FALSE))*(INDIRECT(ster!$D$14)&lt;&gt;""),1,0)),"")</f>
        <v>1</v>
      </c>
      <c r="T85" s="14">
        <f t="array" aca="1" ref="T85" ca="1">IF(H85,IF(M85&gt;0,SUM(IFERROR(1*(MATCH(INDIRECT(Q85),INDIRECT(K85),0)&gt;0),0)*(INDIRECT(ster!$D$14)&lt;&gt;"")*NOT(ISNUMBER(INDIRECT(Q85)))),0),"")</f>
        <v>0</v>
      </c>
      <c r="U85" s="14">
        <f t="array" aca="1" ref="U85" ca="1">IF(H85,SUM((IFERROR(INDIRECT(Q85)="",FALSE))*(INDIRECT(ster!$D$14)&lt;&gt;"")),"")</f>
        <v>0</v>
      </c>
      <c r="V85" s="14">
        <f t="array" aca="1" ref="V85" ca="1">IF(H85,SUM((IFERROR(INDIRECT(Q85)="#ąś",TRUE))*(INDIRECT(ster!$D$14)&lt;&gt;"")),"")</f>
        <v>0</v>
      </c>
      <c r="W85" s="14">
        <f t="array" aca="1" ref="W85" ca="1">IF(H85,SUM(ISNUMBER(INDIRECT(Q85))*(INDIRECT(ster!$D$14)&lt;&gt;"")),"")</f>
        <v>1</v>
      </c>
      <c r="X85" s="14">
        <f t="array" aca="1" ref="X85" ca="1">IF(AND(H85,W85&gt;0),IF(wew!$B$3,MIN(IF((INDIRECT(ster!$D$14)&lt;&gt;"")*IFERROR(INDIRECT($Q85)&lt;&gt;"",FALSE),IFERROR(INDIRECT($Q85),"X"),"X")),"&lt;włącz podświetlanie wartości&gt;"),"—")</f>
        <v>2</v>
      </c>
      <c r="Y85" s="14">
        <f t="array" aca="1" ref="Y85" ca="1">IF(AND(H85,W85&gt;0),IF(wew!$B$3,MAX(IF((INDIRECT(ster!$D$14)&lt;&gt;"")*IFERROR(INDIRECT($Q85)&lt;&gt;"",FALSE),IFERROR(INDIRECT($Q85),"X"),"X")),"&lt;włącz podświetlanie wartości&gt;"),"—")</f>
        <v>2</v>
      </c>
      <c r="Z85" s="14">
        <f t="shared" ca="1" si="357"/>
        <v>0</v>
      </c>
      <c r="AA85" s="12">
        <f t="shared" ca="1" si="358"/>
        <v>1</v>
      </c>
      <c r="AB85" s="17">
        <f t="array" aca="1" ref="AB85" ca="1">IF(H85,IF(W85&gt;0,SUM((INDIRECT(ster!$D$14)&lt;&gt;"")*IFERROR((INDIRECT(Q85)&lt;&gt;"")*(INDIRECT(Q85)=INT(INDIRECT(Q85))),0)),0),"")</f>
        <v>1</v>
      </c>
      <c r="AC85" s="17">
        <f t="array" aca="1" ref="AC85" ca="1">IF(H85,W85-AB85,"")</f>
        <v>0</v>
      </c>
      <c r="AD85" s="17">
        <f t="shared" ca="1" si="359"/>
        <v>1</v>
      </c>
      <c r="AE85" s="17" t="b">
        <f t="shared" ca="1" si="360"/>
        <v>0</v>
      </c>
      <c r="AF85" s="17" t="str">
        <f ca="1">IF(AE85,IF($H85,ADDRESS(3,D85+2,4,,"["&amp;wew!$G$7&amp;"]"&amp;_sheetname_dataframe)&amp;":"&amp;ADDRESS(2+ster!$C$14,D85+2,4),""),"")</f>
        <v/>
      </c>
      <c r="AG85" s="17" t="str">
        <f t="shared" ca="1" si="361"/>
        <v/>
      </c>
      <c r="AH85" s="17" t="b">
        <f t="shared" ca="1" si="362"/>
        <v>0</v>
      </c>
      <c r="AI85" s="17" t="str">
        <f ca="1">IF(AH85,IF($H85,ADDRESS(3,D85+3,4,,"["&amp;wew!$G$7&amp;"]"&amp;_sheetname_dataframe)&amp;":"&amp;ADDRESS(2+ster!$C$14,D85+3,4),""),"")</f>
        <v/>
      </c>
      <c r="AJ85" s="17" t="str">
        <f t="shared" ca="1" si="363"/>
        <v/>
      </c>
      <c r="AK85" s="17" t="b">
        <f t="shared" ca="1" si="364"/>
        <v>0</v>
      </c>
      <c r="AL85" s="17" t="b">
        <f t="shared" ca="1" si="365"/>
        <v>0</v>
      </c>
      <c r="AM85" s="17" t="b">
        <f t="shared" ca="1" si="366"/>
        <v>0</v>
      </c>
      <c r="AN85" s="17">
        <f t="shared" ca="1" si="367"/>
        <v>0</v>
      </c>
      <c r="AO85" s="24" t="str">
        <f t="shared" ca="1" si="368"/>
        <v/>
      </c>
      <c r="AP85" s="24" t="str">
        <f t="shared" ca="1" si="369"/>
        <v/>
      </c>
      <c r="AQ85" s="17" t="b">
        <f t="shared" ca="1" si="370"/>
        <v>0</v>
      </c>
      <c r="AR85" s="17" t="b">
        <f t="shared" ca="1" si="371"/>
        <v>1</v>
      </c>
      <c r="AS85" s="17" t="b">
        <f t="shared" ca="1" si="372"/>
        <v>0</v>
      </c>
      <c r="AT85" s="17" t="b">
        <f t="shared" ca="1" si="373"/>
        <v>0</v>
      </c>
      <c r="AU85" s="17" t="b">
        <f t="shared" ca="1" si="374"/>
        <v>1</v>
      </c>
      <c r="AV85" s="17" t="b">
        <f t="shared" ca="1" si="375"/>
        <v>0</v>
      </c>
      <c r="AW85" s="17" t="b">
        <f t="shared" ca="1" si="376"/>
        <v>1</v>
      </c>
      <c r="AX85" s="14" t="b">
        <f t="array" aca="1" ref="AX85" ca="1">IF(H85,N85&gt;0,"")</f>
        <v>1</v>
      </c>
      <c r="AY85" s="17" t="str">
        <f t="shared" ca="1" si="377"/>
        <v>C3:C4</v>
      </c>
      <c r="AZ85" s="17" t="b">
        <f t="array" aca="1" ref="AZ85" ca="1">IF(AY85&lt;&gt;"",SUM(1*ISERROR(MATCH(INDIRECT(AY85),INDIRECT(K85),0)))=0,"")</f>
        <v>1</v>
      </c>
      <c r="BA85" s="17" t="b">
        <f t="shared" ca="1" si="378"/>
        <v>1</v>
      </c>
      <c r="BB85" s="17" t="b">
        <v>0</v>
      </c>
      <c r="BC85" s="17" t="b">
        <f t="shared" ca="1" si="379"/>
        <v>1</v>
      </c>
      <c r="BD85" s="17" t="b">
        <f t="shared" ca="1" si="380"/>
        <v>0</v>
      </c>
      <c r="BE85" s="17" t="b">
        <f t="shared" ca="1" si="381"/>
        <v>0</v>
      </c>
      <c r="BF85" s="17" t="b">
        <f t="shared" ca="1" si="382"/>
        <v>0</v>
      </c>
      <c r="BG85" s="17" t="b">
        <f t="shared" ca="1" si="383"/>
        <v>0</v>
      </c>
      <c r="BH85" s="17" t="b">
        <f t="shared" ca="1" si="384"/>
        <v>1</v>
      </c>
      <c r="BI85" s="17">
        <f t="shared" ca="1" si="385"/>
        <v>2</v>
      </c>
      <c r="BJ85" s="17" t="b">
        <f t="shared" ca="1" si="386"/>
        <v>0</v>
      </c>
      <c r="BK85" s="17" t="str">
        <f t="shared" ca="1" si="387"/>
        <v/>
      </c>
      <c r="BL85" s="17" t="str">
        <f t="shared" ca="1" si="388"/>
        <v/>
      </c>
      <c r="BM85" s="17" t="str">
        <f t="shared" ca="1" si="389"/>
        <v>F</v>
      </c>
      <c r="BN85" s="17" t="str">
        <f t="shared" ca="1" si="390"/>
        <v>F</v>
      </c>
      <c r="BO85" s="17" t="str">
        <f t="shared" ca="1" si="391"/>
        <v>D</v>
      </c>
      <c r="BP85" s="14" t="b">
        <f t="shared" ca="1" si="392"/>
        <v>1</v>
      </c>
      <c r="BQ85" s="35">
        <v>1</v>
      </c>
      <c r="BX85" s="16"/>
      <c r="BY85" s="16"/>
      <c r="BZ85" s="16"/>
      <c r="CA85" s="16"/>
      <c r="CB85" s="16"/>
      <c r="CC85" s="16"/>
      <c r="CD85" s="16"/>
      <c r="CE85" s="16"/>
      <c r="CF85" s="16"/>
      <c r="CN85" s="14">
        <f ca="1">IF(H85,IFERROR(IsVariableNameLegal(O85),0),0)</f>
        <v>0</v>
      </c>
      <c r="CO85" s="14" t="str">
        <f t="array" aca="1" ref="CO85" ca="1">IF(H85,IF(COUNTIF(INDIRECT(wew!$C$13),O85)&gt;1,TRIM(SUBSTITUTE(_xll.MCONCAT(IF((INDIRECT(wew!$C$13)=O85)*(COLUMN(INDIRECT(wew!$C$13))&lt;&gt;D85+1),-1+COLUMN(INDIRECT(wew!$C$13)),"")," "),"  "," ")),""),"")</f>
        <v/>
      </c>
      <c r="CP85" s="14" t="str">
        <f t="array" aca="1" ref="CP85" ca="1">IF(P85&lt;&gt;"",IF(LEN(P85)&gt;150,1,""),"")</f>
        <v/>
      </c>
      <c r="CQ85" s="14" t="str">
        <f t="array" aca="1" ref="CQ85" ca="1">IF(AND(H85,NOT(ster!$J$3)),IF(COUNTIF(INDIRECT(wew!$C$15),P85)&gt;1,TRIM(SUBSTITUTE(_xll.MCONCAT(IF((INDIRECT(wew!$C$15)=P85)*(COLUMN(INDIRECT(wew!$C$15))&lt;&gt;D85+1),-1+COLUMN(INDIRECT(wew!$C$15)),"")," "),"  "," ")),""),"")</f>
        <v/>
      </c>
      <c r="CR85" s="14" t="str">
        <f t="array" aca="1" ref="CR85" ca="1">IF(H85,IF(AND(W85&gt;0,AO85&lt;&gt;""),TRIM(SUBSTITUTE(_xll.MCONCAT(IFERROR(IF(ISNUMBER(INDIRECT(Q85)),IF((INDIRECT(ster!$D$14)&lt;&gt;"")*(INDIRECT(Q85)&lt;AO85),INDIRECT(ster!$D$14) &amp; ": " &amp;  SUBSTITUTE(IF( AV85,IFERROR(TEXT(INDIRECT(Q85),"rrrr-mm-dd") &amp;" (" &amp; INDIRECT(Q85) &amp;")",INDIRECT(Q85)),INDIRECT(Q85))," "," "),""),""),"")," "),"  "," ")),""),"")</f>
        <v/>
      </c>
      <c r="CS85" s="14" t="str">
        <f t="array" aca="1" ref="CS85" ca="1">IF(H85,IF(AND(W85&gt;0,AP85&lt;&gt;""),TRIM(SUBSTITUTE(_xll.MCONCAT(IFERROR(IF(ISNUMBER(INDIRECT(Q85)),IF((INDIRECT(ster!$D$14)&lt;&gt;"")*(INDIRECT(Q85)&gt;AP85),INDIRECT(ster!$D$14) &amp; ": " &amp;  SUBSTITUTE(IF( AV85,IFERROR(TEXT(INDIRECT(Q85),"rrrr-mm-dd")&amp;" (" &amp; INDIRECT(Q85) &amp;")",INDIRECT(Q85)),INDIRECT(Q85))," "," "),""),""),"")," "),"  "," ")),""),"")</f>
        <v/>
      </c>
      <c r="CT85" s="14" t="str">
        <f t="array" aca="1" ref="CT85" ca="1">IF(H85,IF(AND(N85&gt;0,AR85),TRIM(SUBSTITUTE(_xll.MCONCAT(IFERROR(IF(ISNUMBER(INDIRECT(Q85)),IF((INDIRECT(ster!$D$14)&lt;&gt;"")*(IFERROR(0*(MATCH(INDIRECT(Q85),INDIRECT(K85),0)&gt;0),1)),INDIRECT(ster!$D$14) &amp; ": " &amp;  SUBSTITUTE(IF( AV85,IFERROR(TEXT(INDIRECT(Q85),"rrrr-mm-dd")&amp;" (" &amp; INDIRECT(Q85) &amp;")",INDIRECT(Q85)),INDIRECT(Q85))," "," "),""),""),"")," "),"  "," ")),""),"")</f>
        <v/>
      </c>
      <c r="CU85" s="14" t="str">
        <f t="array" aca="1" ref="CU85" ca="1">IF(H85,IF(AND(V85&gt;0),TRIM(SUBSTITUTE(_xll.MCONCAT(IF((INDIRECT(ster!$D$14)&lt;&gt;"")*(IFERROR(0*(INDIRECT(Q85)&lt;&gt;""),1)),INDIRECT(ster!$D$14),"")," "),"  "," ")),""),"")</f>
        <v/>
      </c>
      <c r="CV85" s="14" t="str">
        <f t="array" aca="1" ref="CV85" ca="1">IF(H85,IF(AS85,
TRIM(SUBSTITUTE(_xll.MCONCAT(IF(
   (INDIRECT(ster!$D$14)&lt;&gt;"")*
   ((INDIRECT(Q85)="")+
      NOT(ISNUMBER(INDIRECT(Q85)))*
      NOT(ISERROR(MATCH(INDIRECT(Q85),INDIRECT(K85),0)))
    ),
      INDIRECT(ster!$D$14),
   "")," "),"  "," ")),
""),"")</f>
        <v/>
      </c>
      <c r="CW85" s="14" t="str">
        <f t="array" aca="1" ref="CW85" ca="1">IF(H85,IF(AND(AQ85),TRIM(SUBSTITUTE(_xll.MCONCAT(IFERROR(IF(ISNUMBER(INDIRECT(Q85)),IF((INDIRECT(ster!$D$14)&lt;&gt;"")*(INDIRECT(Q85)&lt;&gt;INT(INDIRECT(Q85))),INDIRECT(ster!$D$14) &amp; ": " &amp; INDIRECT(Q85),""),""),"")," "),"  "," ")),""),"")</f>
        <v/>
      </c>
      <c r="CX85" s="14" t="str">
        <f t="array" aca="1" ref="CX85" ca="1">IF(H85,IF(OR(AU85,AV85),TRIM(SUBSTITUTE(_xll.MCONCAT(IF((INDIRECT(ster!$D$14)&lt;&gt;"")*NOT(ISNUMBER(INDIRECT(Q85))),IF(ISERROR(MATCH(INDIRECT(Q85),INDIRECT(K85),0)),IFERROR(IF(INDIRECT(Q85)&lt;&gt;"",INDIRECT(ster!$D$14) &amp; ": " &amp; SUBSTITUTE(INDIRECT(Q85)," "," "),""),""),""),"")," "),"  "," ")),""),"")</f>
        <v/>
      </c>
      <c r="CY85" s="14" t="str">
        <f t="array" aca="1" ref="CY85" ca="1">IF(H85,IF(AE85,TRIM(SUBSTITUTE(_xll.MCONCAT(IF((INDIRECT(ster!$D$14)&lt;&gt;"")*IFERROR(NOT(INDIRECT(AF85)),FALSE),IF(ISERROR(MATCH(INDIRECT(Q85),INDIRECT(K85),0)),IFERROR(IF(INDIRECT(Q85)&lt;&gt;"",INDIRECT(ster!$D$14)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CZ85" s="14" t="str">
        <f t="array" aca="1" ref="CZ85" ca="1">IF(H85,IF(AH85,TRIM(SUBSTITUTE(_xll.MCONCAT(IF((INDIRECT(ster!$D$14)&lt;&gt;"")*IFERROR(NOT(INDIRECT(AI85)),FALSE),IF(ISERROR(MATCH(INDIRECT(Q85),INDIRECT(K85),0)),IFERROR(IF(INDIRECT(Q85)&lt;&gt;"",INDIRECT(ster!$D$14)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DC85" s="14" t="str">
        <f ca="1">SUBSTITUTE(SUBSTITUTE(SUBSTITUTE(SUBSTITUTE(_xll.MCONCAT(DG85:DS85,"■"),"■■","■"),"■■","■"),"■■","■"),"■■","■")</f>
        <v>■</v>
      </c>
      <c r="DD85" s="14" t="str">
        <f t="shared" ca="1" si="393"/>
        <v/>
      </c>
      <c r="DE85" s="14" t="str">
        <f t="shared" ca="1" si="394"/>
        <v/>
      </c>
      <c r="DF85" s="14" t="str">
        <f t="shared" ca="1" si="395"/>
        <v/>
      </c>
      <c r="DG85" s="14" t="str">
        <f t="shared" ca="1" si="396"/>
        <v/>
      </c>
      <c r="DH85" s="14" t="str">
        <f t="shared" ca="1" si="397"/>
        <v/>
      </c>
      <c r="DI85" s="14" t="str">
        <f t="shared" ca="1" si="398"/>
        <v/>
      </c>
      <c r="DJ85" s="14" t="str">
        <f t="shared" ca="1" si="399"/>
        <v/>
      </c>
      <c r="DK85" s="14" t="str">
        <f t="shared" ca="1" si="400"/>
        <v/>
      </c>
      <c r="DL85" s="14" t="str">
        <f t="shared" ca="1" si="420"/>
        <v/>
      </c>
      <c r="DM85" s="14" t="str">
        <f t="shared" ca="1" si="401"/>
        <v/>
      </c>
      <c r="DN85" s="14" t="str">
        <f t="array" aca="1" ref="DN85" ca="1">IF(CU85&lt;&gt;"","There are errors in the entered values in the following cases: " &amp;SUBSTITUTE(CU85," ",", "),"")</f>
        <v/>
      </c>
      <c r="DO85" s="14" t="str">
        <f t="shared" ca="1" si="402"/>
        <v/>
      </c>
      <c r="DP85" s="14" t="str">
        <f t="shared" ca="1" si="403"/>
        <v/>
      </c>
      <c r="DQ85" s="14" t="str">
        <f t="shared" ca="1" si="404"/>
        <v/>
      </c>
      <c r="DR85" s="14" t="str">
        <f t="shared" ca="1" si="405"/>
        <v/>
      </c>
      <c r="DS85" s="14" t="str">
        <f t="shared" ca="1" si="406"/>
        <v/>
      </c>
      <c r="DZ85" s="14" t="b">
        <f t="shared" ca="1" si="407"/>
        <v>0</v>
      </c>
      <c r="EA85" s="14" t="str">
        <f t="shared" ca="1" si="408"/>
        <v>Emotional lability  (q_37)</v>
      </c>
      <c r="EB85" s="14" t="str">
        <f t="shared" ca="1" si="409"/>
        <v xml:space="preserve">Values must be limited to predefinied list. </v>
      </c>
      <c r="EC85" s="14" t="str">
        <f t="shared" ca="1" si="410"/>
        <v xml:space="preserve">Emotional lability  (q_37): Values must be limited to predefinied list. </v>
      </c>
      <c r="ED85" s="14" t="str">
        <f t="shared" ca="1" si="411"/>
        <v/>
      </c>
      <c r="EE85" s="14" t="str">
        <f t="shared" ca="1" si="412"/>
        <v>Values must be limited to predefinied list</v>
      </c>
      <c r="EF85" s="14" t="str">
        <f t="shared" ca="1" si="413"/>
        <v/>
      </c>
      <c r="EG85" s="14" t="str">
        <f t="shared" ca="1" si="414"/>
        <v/>
      </c>
      <c r="EM85" s="14" t="b">
        <f t="shared" ca="1" si="415"/>
        <v>1</v>
      </c>
      <c r="EN85" s="14">
        <f t="shared" ca="1" si="416"/>
        <v>72</v>
      </c>
      <c r="EO85" s="14" t="str">
        <f t="shared" ca="1" si="417"/>
        <v>q_37</v>
      </c>
      <c r="EP85" s="14" t="str">
        <f t="shared" ca="1" si="418"/>
        <v xml:space="preserve">Emotional lability  (q_37): Values must be limited to predefinied list. </v>
      </c>
      <c r="EQ85" s="14" t="str">
        <f t="shared" ca="1" si="419"/>
        <v/>
      </c>
    </row>
    <row r="86" spans="2:147" s="14" customFormat="1">
      <c r="B86" s="14" t="str">
        <f t="shared" ca="1" si="346"/>
        <v/>
      </c>
      <c r="C86" s="14">
        <f t="shared" ca="1" si="347"/>
        <v>73</v>
      </c>
      <c r="D86" s="14">
        <f t="shared" si="348"/>
        <v>84</v>
      </c>
      <c r="E86" s="14" t="str">
        <f t="shared" ca="1" si="349"/>
        <v>D</v>
      </c>
      <c r="F86" s="14" t="str">
        <f t="shared" ca="1" si="350"/>
        <v>q_38.1a</v>
      </c>
      <c r="G86" s="14" t="str">
        <f t="shared" ca="1" si="351"/>
        <v>Resting tremor in Upper Limbs</v>
      </c>
      <c r="H86" s="14" t="b">
        <f t="shared" ca="1" si="352"/>
        <v>1</v>
      </c>
      <c r="I86" s="14" t="str">
        <f ca="1">IF($H86,ADDRESS(3,(D86+1)*2-1,4,,"["&amp;wew!$G$7&amp;"]"&amp;_sheetname_labels)&amp;":"&amp;ADDRESS(2+ster!$B$20,(D86+1)*2-1,4),"")</f>
        <v>[DBTemplate.xlsm]labels!FM3:FM61</v>
      </c>
      <c r="J86" s="14">
        <f t="array" aca="1" ref="J86" ca="1">IF(H86,MAX(0,MAX(IF(INDIRECT(I86)&lt;&gt;"",ROW(INDIRECT(I86)),""))-2),"")</f>
        <v>2</v>
      </c>
      <c r="K86" s="14" t="str">
        <f ca="1">IF($H86,IF($J86&gt;0,ADDRESS(3,(D86+1)*2-1,4,,"["&amp;wew!$G$7&amp;"]"&amp;_sheetname_labels)&amp;":"&amp;ADDRESS(2+J86,(D86+1)*2-1,4),""),"")</f>
        <v>[DBTemplate.xlsm]labels!FM3:FM4</v>
      </c>
      <c r="L86" s="14" t="str">
        <f ca="1">IF($H86,IF($J86&gt;0,ADDRESS(3,(D86+1)*2,4,,"["&amp;wew!$G$7&amp;"]"&amp;_sheetname_labels)&amp;":"&amp;ADDRESS(2+J86,(D86+1)*2,4),""),"")</f>
        <v>[DBTemplate.xlsm]labels!FN3:FN4</v>
      </c>
      <c r="M86" s="14">
        <f t="shared" ca="1" si="353"/>
        <v>0</v>
      </c>
      <c r="N86" s="14">
        <f t="shared" ca="1" si="354"/>
        <v>2</v>
      </c>
      <c r="O86" s="14" t="str">
        <f t="shared" ca="1" si="355"/>
        <v>q_38.1a</v>
      </c>
      <c r="P86" s="14" t="str">
        <f t="shared" ca="1" si="356"/>
        <v>Resting tremor in Upper Limbs</v>
      </c>
      <c r="Q86" s="14" t="str">
        <f ca="1">IF($BP86,ADDRESS(3,D86+1,4,,"["&amp;wew!$G$7&amp;"]"&amp;_sheetname_dataframe)&amp;":"&amp;ADDRESS(2+ster!$C$14,D86+1,4),"")</f>
        <v>[DBTemplate.xlsm]data_frame!CG3:CG3</v>
      </c>
      <c r="R86" s="14" t="str">
        <f>IF($BP86,IF(MID(_xll.FORMULATEXT(INDEX(INDIRECT(Q86),1)),1,1)="=", _xll.FORMULATEXT(INDEX(INDIRECT(Q86),1),2,TRUE),""),"")</f>
        <v/>
      </c>
      <c r="S86" s="14">
        <f t="array" aca="1" ref="S86" ca="1">IF(H86,SUM(IF((IFERROR(INDIRECT(Q86)&lt;&gt;"",FALSE))*(INDIRECT(ster!$D$14)&lt;&gt;""),1,0)),"")</f>
        <v>1</v>
      </c>
      <c r="T86" s="14">
        <f t="array" aca="1" ref="T86" ca="1">IF(H86,IF(M86&gt;0,SUM(IFERROR(1*(MATCH(INDIRECT(Q86),INDIRECT(K86),0)&gt;0),0)*(INDIRECT(ster!$D$14)&lt;&gt;"")*NOT(ISNUMBER(INDIRECT(Q86)))),0),"")</f>
        <v>0</v>
      </c>
      <c r="U86" s="14">
        <f t="array" aca="1" ref="U86" ca="1">IF(H86,SUM((IFERROR(INDIRECT(Q86)="",FALSE))*(INDIRECT(ster!$D$14)&lt;&gt;"")),"")</f>
        <v>0</v>
      </c>
      <c r="V86" s="14">
        <f t="array" aca="1" ref="V86" ca="1">IF(H86,SUM((IFERROR(INDIRECT(Q86)="#ąś",TRUE))*(INDIRECT(ster!$D$14)&lt;&gt;"")),"")</f>
        <v>0</v>
      </c>
      <c r="W86" s="14">
        <f t="array" aca="1" ref="W86" ca="1">IF(H86,SUM(ISNUMBER(INDIRECT(Q86))*(INDIRECT(ster!$D$14)&lt;&gt;"")),"")</f>
        <v>1</v>
      </c>
      <c r="X86" s="14">
        <f t="array" aca="1" ref="X86" ca="1">IF(AND(H86,W86&gt;0),IF(wew!$B$3,MIN(IF((INDIRECT(ster!$D$14)&lt;&gt;"")*IFERROR(INDIRECT($Q86)&lt;&gt;"",FALSE),IFERROR(INDIRECT($Q86),"X"),"X")),"&lt;włącz podświetlanie wartości&gt;"),"—")</f>
        <v>2</v>
      </c>
      <c r="Y86" s="14">
        <f t="array" aca="1" ref="Y86" ca="1">IF(AND(H86,W86&gt;0),IF(wew!$B$3,MAX(IF((INDIRECT(ster!$D$14)&lt;&gt;"")*IFERROR(INDIRECT($Q86)&lt;&gt;"",FALSE),IFERROR(INDIRECT($Q86),"X"),"X")),"&lt;włącz podświetlanie wartości&gt;"),"—")</f>
        <v>2</v>
      </c>
      <c r="Z86" s="14">
        <f t="shared" ca="1" si="357"/>
        <v>0</v>
      </c>
      <c r="AA86" s="12">
        <f t="shared" ca="1" si="358"/>
        <v>1</v>
      </c>
      <c r="AB86" s="17">
        <f t="array" aca="1" ref="AB86" ca="1">IF(H86,IF(W86&gt;0,SUM((INDIRECT(ster!$D$14)&lt;&gt;"")*IFERROR((INDIRECT(Q86)&lt;&gt;"")*(INDIRECT(Q86)=INT(INDIRECT(Q86))),0)),0),"")</f>
        <v>1</v>
      </c>
      <c r="AC86" s="17">
        <f t="array" aca="1" ref="AC86" ca="1">IF(H86,W86-AB86,"")</f>
        <v>0</v>
      </c>
      <c r="AD86" s="17">
        <f t="shared" ca="1" si="359"/>
        <v>1</v>
      </c>
      <c r="AE86" s="17" t="b">
        <f t="shared" ca="1" si="360"/>
        <v>0</v>
      </c>
      <c r="AF86" s="17" t="str">
        <f ca="1">IF(AE86,IF($H86,ADDRESS(3,D86+2,4,,"["&amp;wew!$G$7&amp;"]"&amp;_sheetname_dataframe)&amp;":"&amp;ADDRESS(2+ster!$C$14,D86+2,4),""),"")</f>
        <v/>
      </c>
      <c r="AG86" s="17" t="str">
        <f t="shared" ca="1" si="361"/>
        <v/>
      </c>
      <c r="AH86" s="17" t="b">
        <f t="shared" ca="1" si="362"/>
        <v>0</v>
      </c>
      <c r="AI86" s="17" t="str">
        <f ca="1">IF(AH86,IF($H86,ADDRESS(3,D86+3,4,,"["&amp;wew!$G$7&amp;"]"&amp;_sheetname_dataframe)&amp;":"&amp;ADDRESS(2+ster!$C$14,D86+3,4),""),"")</f>
        <v/>
      </c>
      <c r="AJ86" s="17" t="str">
        <f t="shared" ca="1" si="363"/>
        <v/>
      </c>
      <c r="AK86" s="17" t="b">
        <f t="shared" ca="1" si="364"/>
        <v>0</v>
      </c>
      <c r="AL86" s="17" t="b">
        <f t="shared" ca="1" si="365"/>
        <v>0</v>
      </c>
      <c r="AM86" s="17" t="b">
        <f t="shared" ca="1" si="366"/>
        <v>0</v>
      </c>
      <c r="AN86" s="17">
        <f t="shared" ca="1" si="367"/>
        <v>0</v>
      </c>
      <c r="AO86" s="24" t="str">
        <f t="shared" ca="1" si="368"/>
        <v/>
      </c>
      <c r="AP86" s="24" t="str">
        <f t="shared" ca="1" si="369"/>
        <v/>
      </c>
      <c r="AQ86" s="17" t="b">
        <f t="shared" ca="1" si="370"/>
        <v>0</v>
      </c>
      <c r="AR86" s="17" t="b">
        <f t="shared" ca="1" si="371"/>
        <v>1</v>
      </c>
      <c r="AS86" s="17" t="b">
        <f t="shared" ca="1" si="372"/>
        <v>0</v>
      </c>
      <c r="AT86" s="17" t="b">
        <f t="shared" ca="1" si="373"/>
        <v>0</v>
      </c>
      <c r="AU86" s="17" t="b">
        <f t="shared" ca="1" si="374"/>
        <v>1</v>
      </c>
      <c r="AV86" s="17" t="b">
        <f t="shared" ca="1" si="375"/>
        <v>0</v>
      </c>
      <c r="AW86" s="17" t="b">
        <f t="shared" ca="1" si="376"/>
        <v>1</v>
      </c>
      <c r="AX86" s="14" t="b">
        <f t="array" aca="1" ref="AX86" ca="1">IF(H86,N86&gt;0,"")</f>
        <v>1</v>
      </c>
      <c r="AY86" s="17" t="str">
        <f t="shared" ca="1" si="377"/>
        <v>C3:C4</v>
      </c>
      <c r="AZ86" s="17" t="b">
        <f t="array" aca="1" ref="AZ86" ca="1">IF(AY86&lt;&gt;"",SUM(1*ISERROR(MATCH(INDIRECT(AY86),INDIRECT(K86),0)))=0,"")</f>
        <v>1</v>
      </c>
      <c r="BA86" s="17" t="b">
        <f t="shared" ca="1" si="378"/>
        <v>1</v>
      </c>
      <c r="BB86" s="17" t="b">
        <v>0</v>
      </c>
      <c r="BC86" s="17" t="b">
        <f t="shared" ca="1" si="379"/>
        <v>1</v>
      </c>
      <c r="BD86" s="17" t="b">
        <f t="shared" ca="1" si="380"/>
        <v>0</v>
      </c>
      <c r="BE86" s="17" t="b">
        <f t="shared" ca="1" si="381"/>
        <v>0</v>
      </c>
      <c r="BF86" s="17" t="b">
        <f t="shared" ca="1" si="382"/>
        <v>0</v>
      </c>
      <c r="BG86" s="17" t="b">
        <f t="shared" ca="1" si="383"/>
        <v>0</v>
      </c>
      <c r="BH86" s="17" t="b">
        <f t="shared" ca="1" si="384"/>
        <v>1</v>
      </c>
      <c r="BI86" s="17">
        <f t="shared" ca="1" si="385"/>
        <v>2</v>
      </c>
      <c r="BJ86" s="17" t="b">
        <f t="shared" ca="1" si="386"/>
        <v>0</v>
      </c>
      <c r="BK86" s="17" t="str">
        <f t="shared" ca="1" si="387"/>
        <v/>
      </c>
      <c r="BL86" s="17" t="str">
        <f t="shared" ca="1" si="388"/>
        <v/>
      </c>
      <c r="BM86" s="17" t="str">
        <f t="shared" ca="1" si="389"/>
        <v>F</v>
      </c>
      <c r="BN86" s="17" t="str">
        <f t="shared" ca="1" si="390"/>
        <v>F</v>
      </c>
      <c r="BO86" s="17" t="str">
        <f t="shared" ca="1" si="391"/>
        <v>D</v>
      </c>
      <c r="BP86" s="14" t="b">
        <f t="shared" ca="1" si="392"/>
        <v>1</v>
      </c>
      <c r="BQ86" s="35">
        <v>1</v>
      </c>
      <c r="BX86" s="16"/>
      <c r="BY86" s="16"/>
      <c r="BZ86" s="16"/>
      <c r="CA86" s="16"/>
      <c r="CB86" s="16"/>
      <c r="CC86" s="16"/>
      <c r="CD86" s="16"/>
      <c r="CE86" s="16"/>
      <c r="CF86" s="16"/>
      <c r="CN86" s="14">
        <f ca="1">IF(H86,IFERROR(IsVariableNameLegal(O86),0),0)</f>
        <v>0</v>
      </c>
      <c r="CO86" s="14" t="str">
        <f t="array" aca="1" ref="CO86" ca="1">IF(H86,IF(COUNTIF(INDIRECT(wew!$C$13),O86)&gt;1,TRIM(SUBSTITUTE(_xll.MCONCAT(IF((INDIRECT(wew!$C$13)=O86)*(COLUMN(INDIRECT(wew!$C$13))&lt;&gt;D86+1),-1+COLUMN(INDIRECT(wew!$C$13)),"")," "),"  "," ")),""),"")</f>
        <v/>
      </c>
      <c r="CP86" s="14" t="str">
        <f t="array" aca="1" ref="CP86" ca="1">IF(P86&lt;&gt;"",IF(LEN(P86)&gt;150,1,""),"")</f>
        <v/>
      </c>
      <c r="CQ86" s="14" t="str">
        <f t="array" aca="1" ref="CQ86" ca="1">IF(AND(H86,NOT(ster!$J$3)),IF(COUNTIF(INDIRECT(wew!$C$15),P86)&gt;1,TRIM(SUBSTITUTE(_xll.MCONCAT(IF((INDIRECT(wew!$C$15)=P86)*(COLUMN(INDIRECT(wew!$C$15))&lt;&gt;D86+1),-1+COLUMN(INDIRECT(wew!$C$15)),"")," "),"  "," ")),""),"")</f>
        <v/>
      </c>
      <c r="CR86" s="14" t="str">
        <f t="array" aca="1" ref="CR86" ca="1">IF(H86,IF(AND(W86&gt;0,AO86&lt;&gt;""),TRIM(SUBSTITUTE(_xll.MCONCAT(IFERROR(IF(ISNUMBER(INDIRECT(Q86)),IF((INDIRECT(ster!$D$14)&lt;&gt;"")*(INDIRECT(Q86)&lt;AO86),INDIRECT(ster!$D$14) &amp; ": " &amp;  SUBSTITUTE(IF( AV86,IFERROR(TEXT(INDIRECT(Q86),"rrrr-mm-dd") &amp;" (" &amp; INDIRECT(Q86) &amp;")",INDIRECT(Q86)),INDIRECT(Q86))," "," "),""),""),"")," "),"  "," ")),""),"")</f>
        <v/>
      </c>
      <c r="CS86" s="14" t="str">
        <f t="array" aca="1" ref="CS86" ca="1">IF(H86,IF(AND(W86&gt;0,AP86&lt;&gt;""),TRIM(SUBSTITUTE(_xll.MCONCAT(IFERROR(IF(ISNUMBER(INDIRECT(Q86)),IF((INDIRECT(ster!$D$14)&lt;&gt;"")*(INDIRECT(Q86)&gt;AP86),INDIRECT(ster!$D$14) &amp; ": " &amp;  SUBSTITUTE(IF( AV86,IFERROR(TEXT(INDIRECT(Q86),"rrrr-mm-dd")&amp;" (" &amp; INDIRECT(Q86) &amp;")",INDIRECT(Q86)),INDIRECT(Q86))," "," "),""),""),"")," "),"  "," ")),""),"")</f>
        <v/>
      </c>
      <c r="CT86" s="14" t="str">
        <f t="array" aca="1" ref="CT86" ca="1">IF(H86,IF(AND(N86&gt;0,AR86),TRIM(SUBSTITUTE(_xll.MCONCAT(IFERROR(IF(ISNUMBER(INDIRECT(Q86)),IF((INDIRECT(ster!$D$14)&lt;&gt;"")*(IFERROR(0*(MATCH(INDIRECT(Q86),INDIRECT(K86),0)&gt;0),1)),INDIRECT(ster!$D$14) &amp; ": " &amp;  SUBSTITUTE(IF( AV86,IFERROR(TEXT(INDIRECT(Q86),"rrrr-mm-dd")&amp;" (" &amp; INDIRECT(Q86) &amp;")",INDIRECT(Q86)),INDIRECT(Q86))," "," "),""),""),"")," "),"  "," ")),""),"")</f>
        <v/>
      </c>
      <c r="CU86" s="14" t="str">
        <f t="array" aca="1" ref="CU86" ca="1">IF(H86,IF(AND(V86&gt;0),TRIM(SUBSTITUTE(_xll.MCONCAT(IF((INDIRECT(ster!$D$14)&lt;&gt;"")*(IFERROR(0*(INDIRECT(Q86)&lt;&gt;""),1)),INDIRECT(ster!$D$14),"")," "),"  "," ")),""),"")</f>
        <v/>
      </c>
      <c r="CV86" s="14" t="str">
        <f t="array" aca="1" ref="CV86" ca="1">IF(H86,IF(AS86,
TRIM(SUBSTITUTE(_xll.MCONCAT(IF(
   (INDIRECT(ster!$D$14)&lt;&gt;"")*
   ((INDIRECT(Q86)="")+
      NOT(ISNUMBER(INDIRECT(Q86)))*
      NOT(ISERROR(MATCH(INDIRECT(Q86),INDIRECT(K86),0)))
    ),
      INDIRECT(ster!$D$14),
   "")," "),"  "," ")),
""),"")</f>
        <v/>
      </c>
      <c r="CW86" s="14" t="str">
        <f t="array" aca="1" ref="CW86" ca="1">IF(H86,IF(AND(AQ86),TRIM(SUBSTITUTE(_xll.MCONCAT(IFERROR(IF(ISNUMBER(INDIRECT(Q86)),IF((INDIRECT(ster!$D$14)&lt;&gt;"")*(INDIRECT(Q86)&lt;&gt;INT(INDIRECT(Q86))),INDIRECT(ster!$D$14) &amp; ": " &amp; INDIRECT(Q86),""),""),"")," "),"  "," ")),""),"")</f>
        <v/>
      </c>
      <c r="CX86" s="14" t="str">
        <f t="array" aca="1" ref="CX86" ca="1">IF(H86,IF(OR(AU86,AV86),TRIM(SUBSTITUTE(_xll.MCONCAT(IF((INDIRECT(ster!$D$14)&lt;&gt;"")*NOT(ISNUMBER(INDIRECT(Q86))),IF(ISERROR(MATCH(INDIRECT(Q86),INDIRECT(K86),0)),IFERROR(IF(INDIRECT(Q86)&lt;&gt;"",INDIRECT(ster!$D$14) &amp; ": " &amp; SUBSTITUTE(INDIRECT(Q86)," "," "),""),""),""),"")," "),"  "," ")),""),"")</f>
        <v/>
      </c>
      <c r="CY86" s="14" t="str">
        <f t="array" aca="1" ref="CY86" ca="1">IF(H86,IF(AE86,TRIM(SUBSTITUTE(_xll.MCONCAT(IF((INDIRECT(ster!$D$14)&lt;&gt;"")*IFERROR(NOT(INDIRECT(AF86)),FALSE),IF(ISERROR(MATCH(INDIRECT(Q86),INDIRECT(K86),0)),IFERROR(IF(INDIRECT(Q86)&lt;&gt;"",INDIRECT(ster!$D$14)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CZ86" s="14" t="str">
        <f t="array" aca="1" ref="CZ86" ca="1">IF(H86,IF(AH86,TRIM(SUBSTITUTE(_xll.MCONCAT(IF((INDIRECT(ster!$D$14)&lt;&gt;"")*IFERROR(NOT(INDIRECT(AI86)),FALSE),IF(ISERROR(MATCH(INDIRECT(Q86),INDIRECT(K86),0)),IFERROR(IF(INDIRECT(Q86)&lt;&gt;"",INDIRECT(ster!$D$14)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DC86" s="14" t="str">
        <f ca="1">SUBSTITUTE(SUBSTITUTE(SUBSTITUTE(SUBSTITUTE(_xll.MCONCAT(DG86:DS86,"■"),"■■","■"),"■■","■"),"■■","■"),"■■","■")</f>
        <v>■</v>
      </c>
      <c r="DD86" s="14" t="str">
        <f t="shared" ca="1" si="393"/>
        <v/>
      </c>
      <c r="DE86" s="14" t="str">
        <f t="shared" ca="1" si="394"/>
        <v/>
      </c>
      <c r="DF86" s="14" t="str">
        <f t="shared" ca="1" si="395"/>
        <v/>
      </c>
      <c r="DG86" s="14" t="str">
        <f t="shared" ca="1" si="396"/>
        <v/>
      </c>
      <c r="DH86" s="14" t="str">
        <f t="shared" ca="1" si="397"/>
        <v/>
      </c>
      <c r="DI86" s="14" t="str">
        <f t="shared" ca="1" si="398"/>
        <v/>
      </c>
      <c r="DJ86" s="14" t="str">
        <f t="shared" ca="1" si="399"/>
        <v/>
      </c>
      <c r="DK86" s="14" t="str">
        <f t="shared" ca="1" si="400"/>
        <v/>
      </c>
      <c r="DL86" s="14" t="str">
        <f t="shared" ca="1" si="420"/>
        <v/>
      </c>
      <c r="DM86" s="14" t="str">
        <f t="shared" ca="1" si="401"/>
        <v/>
      </c>
      <c r="DN86" s="14" t="str">
        <f t="array" aca="1" ref="DN86" ca="1">IF(CU86&lt;&gt;"","There are errors in the entered values in the following cases: " &amp;SUBSTITUTE(CU86," ",", "),"")</f>
        <v/>
      </c>
      <c r="DO86" s="14" t="str">
        <f t="shared" ca="1" si="402"/>
        <v/>
      </c>
      <c r="DP86" s="14" t="str">
        <f t="shared" ca="1" si="403"/>
        <v/>
      </c>
      <c r="DQ86" s="14" t="str">
        <f t="shared" ca="1" si="404"/>
        <v/>
      </c>
      <c r="DR86" s="14" t="str">
        <f t="shared" ca="1" si="405"/>
        <v/>
      </c>
      <c r="DS86" s="14" t="str">
        <f t="shared" ca="1" si="406"/>
        <v/>
      </c>
      <c r="DZ86" s="14" t="b">
        <f t="shared" ca="1" si="407"/>
        <v>0</v>
      </c>
      <c r="EA86" s="14" t="str">
        <f t="shared" ca="1" si="408"/>
        <v>Resting tremor in Upper Limbs (q_38.1a)</v>
      </c>
      <c r="EB86" s="14" t="str">
        <f t="shared" ca="1" si="409"/>
        <v xml:space="preserve">Values must be limited to predefinied list. </v>
      </c>
      <c r="EC86" s="14" t="str">
        <f t="shared" ca="1" si="410"/>
        <v xml:space="preserve">Resting tremor in Upper Limbs (q_38.1a): Values must be limited to predefinied list. </v>
      </c>
      <c r="ED86" s="14" t="str">
        <f t="shared" ca="1" si="411"/>
        <v/>
      </c>
      <c r="EE86" s="14" t="str">
        <f t="shared" ca="1" si="412"/>
        <v>Values must be limited to predefinied list</v>
      </c>
      <c r="EF86" s="14" t="str">
        <f t="shared" ca="1" si="413"/>
        <v/>
      </c>
      <c r="EG86" s="14" t="str">
        <f t="shared" ca="1" si="414"/>
        <v/>
      </c>
      <c r="EM86" s="14" t="b">
        <f t="shared" ca="1" si="415"/>
        <v>1</v>
      </c>
      <c r="EN86" s="14">
        <f t="shared" ca="1" si="416"/>
        <v>73</v>
      </c>
      <c r="EO86" s="14" t="str">
        <f t="shared" ca="1" si="417"/>
        <v>q_38.1a</v>
      </c>
      <c r="EP86" s="14" t="str">
        <f t="shared" ca="1" si="418"/>
        <v xml:space="preserve">Resting tremor in Upper Limbs (q_38.1a): Values must be limited to predefinied list. </v>
      </c>
      <c r="EQ86" s="14" t="str">
        <f t="shared" ca="1" si="419"/>
        <v/>
      </c>
    </row>
    <row r="87" spans="2:147" s="14" customFormat="1">
      <c r="B87" s="14" t="str">
        <f t="shared" ca="1" si="346"/>
        <v/>
      </c>
      <c r="C87" s="14">
        <f t="shared" ca="1" si="347"/>
        <v>74</v>
      </c>
      <c r="D87" s="14">
        <f t="shared" si="348"/>
        <v>85</v>
      </c>
      <c r="E87" s="14" t="str">
        <f t="shared" ca="1" si="349"/>
        <v>D</v>
      </c>
      <c r="F87" s="14" t="str">
        <f t="shared" ca="1" si="350"/>
        <v>q_38.1b</v>
      </c>
      <c r="G87" s="14" t="str">
        <f t="shared" ca="1" si="351"/>
        <v>Resting tremor in Lower Limbs</v>
      </c>
      <c r="H87" s="14" t="b">
        <f t="shared" ca="1" si="352"/>
        <v>1</v>
      </c>
      <c r="I87" s="14" t="str">
        <f ca="1">IF($H87,ADDRESS(3,(D87+1)*2-1,4,,"["&amp;wew!$G$7&amp;"]"&amp;_sheetname_labels)&amp;":"&amp;ADDRESS(2+ster!$B$20,(D87+1)*2-1,4),"")</f>
        <v>[DBTemplate.xlsm]labels!FO3:FO61</v>
      </c>
      <c r="J87" s="14">
        <f t="array" aca="1" ref="J87" ca="1">IF(H87,MAX(0,MAX(IF(INDIRECT(I87)&lt;&gt;"",ROW(INDIRECT(I87)),""))-2),"")</f>
        <v>2</v>
      </c>
      <c r="K87" s="14" t="str">
        <f ca="1">IF($H87,IF($J87&gt;0,ADDRESS(3,(D87+1)*2-1,4,,"["&amp;wew!$G$7&amp;"]"&amp;_sheetname_labels)&amp;":"&amp;ADDRESS(2+J87,(D87+1)*2-1,4),""),"")</f>
        <v>[DBTemplate.xlsm]labels!FO3:FO4</v>
      </c>
      <c r="L87" s="14" t="str">
        <f ca="1">IF($H87,IF($J87&gt;0,ADDRESS(3,(D87+1)*2,4,,"["&amp;wew!$G$7&amp;"]"&amp;_sheetname_labels)&amp;":"&amp;ADDRESS(2+J87,(D87+1)*2,4),""),"")</f>
        <v>[DBTemplate.xlsm]labels!FP3:FP4</v>
      </c>
      <c r="M87" s="14">
        <f t="shared" ca="1" si="353"/>
        <v>0</v>
      </c>
      <c r="N87" s="14">
        <f t="shared" ca="1" si="354"/>
        <v>2</v>
      </c>
      <c r="O87" s="14" t="str">
        <f t="shared" ca="1" si="355"/>
        <v>q_38.1b</v>
      </c>
      <c r="P87" s="14" t="str">
        <f t="shared" ca="1" si="356"/>
        <v>Resting tremor in Lower Limbs</v>
      </c>
      <c r="Q87" s="14" t="str">
        <f ca="1">IF($BP87,ADDRESS(3,D87+1,4,,"["&amp;wew!$G$7&amp;"]"&amp;_sheetname_dataframe)&amp;":"&amp;ADDRESS(2+ster!$C$14,D87+1,4),"")</f>
        <v>[DBTemplate.xlsm]data_frame!CH3:CH3</v>
      </c>
      <c r="R87" s="14" t="str">
        <f>IF($BP87,IF(MID(_xll.FORMULATEXT(INDEX(INDIRECT(Q87),1)),1,1)="=", _xll.FORMULATEXT(INDEX(INDIRECT(Q87),1),2,TRUE),""),"")</f>
        <v/>
      </c>
      <c r="S87" s="14">
        <f t="array" aca="1" ref="S87" ca="1">IF(H87,SUM(IF((IFERROR(INDIRECT(Q87)&lt;&gt;"",FALSE))*(INDIRECT(ster!$D$14)&lt;&gt;""),1,0)),"")</f>
        <v>1</v>
      </c>
      <c r="T87" s="14">
        <f t="array" aca="1" ref="T87" ca="1">IF(H87,IF(M87&gt;0,SUM(IFERROR(1*(MATCH(INDIRECT(Q87),INDIRECT(K87),0)&gt;0),0)*(INDIRECT(ster!$D$14)&lt;&gt;"")*NOT(ISNUMBER(INDIRECT(Q87)))),0),"")</f>
        <v>0</v>
      </c>
      <c r="U87" s="14">
        <f t="array" aca="1" ref="U87" ca="1">IF(H87,SUM((IFERROR(INDIRECT(Q87)="",FALSE))*(INDIRECT(ster!$D$14)&lt;&gt;"")),"")</f>
        <v>0</v>
      </c>
      <c r="V87" s="14">
        <f t="array" aca="1" ref="V87" ca="1">IF(H87,SUM((IFERROR(INDIRECT(Q87)="#ąś",TRUE))*(INDIRECT(ster!$D$14)&lt;&gt;"")),"")</f>
        <v>0</v>
      </c>
      <c r="W87" s="14">
        <f t="array" aca="1" ref="W87" ca="1">IF(H87,SUM(ISNUMBER(INDIRECT(Q87))*(INDIRECT(ster!$D$14)&lt;&gt;"")),"")</f>
        <v>1</v>
      </c>
      <c r="X87" s="14">
        <f t="array" aca="1" ref="X87" ca="1">IF(AND(H87,W87&gt;0),IF(wew!$B$3,MIN(IF((INDIRECT(ster!$D$14)&lt;&gt;"")*IFERROR(INDIRECT($Q87)&lt;&gt;"",FALSE),IFERROR(INDIRECT($Q87),"X"),"X")),"&lt;włącz podświetlanie wartości&gt;"),"—")</f>
        <v>2</v>
      </c>
      <c r="Y87" s="14">
        <f t="array" aca="1" ref="Y87" ca="1">IF(AND(H87,W87&gt;0),IF(wew!$B$3,MAX(IF((INDIRECT(ster!$D$14)&lt;&gt;"")*IFERROR(INDIRECT($Q87)&lt;&gt;"",FALSE),IFERROR(INDIRECT($Q87),"X"),"X")),"&lt;włącz podświetlanie wartości&gt;"),"—")</f>
        <v>2</v>
      </c>
      <c r="Z87" s="14">
        <f t="shared" ca="1" si="357"/>
        <v>0</v>
      </c>
      <c r="AA87" s="12">
        <f t="shared" ca="1" si="358"/>
        <v>1</v>
      </c>
      <c r="AB87" s="17">
        <f t="array" aca="1" ref="AB87" ca="1">IF(H87,IF(W87&gt;0,SUM((INDIRECT(ster!$D$14)&lt;&gt;"")*IFERROR((INDIRECT(Q87)&lt;&gt;"")*(INDIRECT(Q87)=INT(INDIRECT(Q87))),0)),0),"")</f>
        <v>1</v>
      </c>
      <c r="AC87" s="17">
        <f t="array" aca="1" ref="AC87" ca="1">IF(H87,W87-AB87,"")</f>
        <v>0</v>
      </c>
      <c r="AD87" s="17">
        <f t="shared" ca="1" si="359"/>
        <v>1</v>
      </c>
      <c r="AE87" s="17" t="b">
        <f t="shared" ca="1" si="360"/>
        <v>0</v>
      </c>
      <c r="AF87" s="17" t="str">
        <f ca="1">IF(AE87,IF($H87,ADDRESS(3,D87+2,4,,"["&amp;wew!$G$7&amp;"]"&amp;_sheetname_dataframe)&amp;":"&amp;ADDRESS(2+ster!$C$14,D87+2,4),""),"")</f>
        <v/>
      </c>
      <c r="AG87" s="17" t="str">
        <f t="shared" ca="1" si="361"/>
        <v/>
      </c>
      <c r="AH87" s="17" t="b">
        <f t="shared" ca="1" si="362"/>
        <v>0</v>
      </c>
      <c r="AI87" s="17" t="str">
        <f ca="1">IF(AH87,IF($H87,ADDRESS(3,D87+3,4,,"["&amp;wew!$G$7&amp;"]"&amp;_sheetname_dataframe)&amp;":"&amp;ADDRESS(2+ster!$C$14,D87+3,4),""),"")</f>
        <v/>
      </c>
      <c r="AJ87" s="17" t="str">
        <f t="shared" ca="1" si="363"/>
        <v/>
      </c>
      <c r="AK87" s="17" t="b">
        <f t="shared" ca="1" si="364"/>
        <v>0</v>
      </c>
      <c r="AL87" s="17" t="b">
        <f t="shared" ca="1" si="365"/>
        <v>0</v>
      </c>
      <c r="AM87" s="17" t="b">
        <f t="shared" ca="1" si="366"/>
        <v>0</v>
      </c>
      <c r="AN87" s="17">
        <f t="shared" ca="1" si="367"/>
        <v>0</v>
      </c>
      <c r="AO87" s="24" t="str">
        <f t="shared" ca="1" si="368"/>
        <v/>
      </c>
      <c r="AP87" s="24" t="str">
        <f t="shared" ca="1" si="369"/>
        <v/>
      </c>
      <c r="AQ87" s="17" t="b">
        <f t="shared" ca="1" si="370"/>
        <v>0</v>
      </c>
      <c r="AR87" s="17" t="b">
        <f t="shared" ca="1" si="371"/>
        <v>1</v>
      </c>
      <c r="AS87" s="17" t="b">
        <f t="shared" ca="1" si="372"/>
        <v>0</v>
      </c>
      <c r="AT87" s="17" t="b">
        <f t="shared" ca="1" si="373"/>
        <v>0</v>
      </c>
      <c r="AU87" s="17" t="b">
        <f t="shared" ca="1" si="374"/>
        <v>1</v>
      </c>
      <c r="AV87" s="17" t="b">
        <f t="shared" ca="1" si="375"/>
        <v>0</v>
      </c>
      <c r="AW87" s="17" t="b">
        <f t="shared" ca="1" si="376"/>
        <v>1</v>
      </c>
      <c r="AX87" s="14" t="b">
        <f t="array" aca="1" ref="AX87" ca="1">IF(H87,N87&gt;0,"")</f>
        <v>1</v>
      </c>
      <c r="AY87" s="17" t="str">
        <f t="shared" ca="1" si="377"/>
        <v>C3:C4</v>
      </c>
      <c r="AZ87" s="17" t="b">
        <f t="array" aca="1" ref="AZ87" ca="1">IF(AY87&lt;&gt;"",SUM(1*ISERROR(MATCH(INDIRECT(AY87),INDIRECT(K87),0)))=0,"")</f>
        <v>1</v>
      </c>
      <c r="BA87" s="17" t="b">
        <f t="shared" ca="1" si="378"/>
        <v>1</v>
      </c>
      <c r="BB87" s="17" t="b">
        <v>0</v>
      </c>
      <c r="BC87" s="17" t="b">
        <f t="shared" ca="1" si="379"/>
        <v>1</v>
      </c>
      <c r="BD87" s="17" t="b">
        <f t="shared" ca="1" si="380"/>
        <v>0</v>
      </c>
      <c r="BE87" s="17" t="b">
        <f t="shared" ca="1" si="381"/>
        <v>0</v>
      </c>
      <c r="BF87" s="17" t="b">
        <f t="shared" ca="1" si="382"/>
        <v>0</v>
      </c>
      <c r="BG87" s="17" t="b">
        <f t="shared" ca="1" si="383"/>
        <v>0</v>
      </c>
      <c r="BH87" s="17" t="b">
        <f t="shared" ca="1" si="384"/>
        <v>1</v>
      </c>
      <c r="BI87" s="17">
        <f t="shared" ca="1" si="385"/>
        <v>2</v>
      </c>
      <c r="BJ87" s="17" t="b">
        <f t="shared" ca="1" si="386"/>
        <v>0</v>
      </c>
      <c r="BK87" s="17" t="str">
        <f t="shared" ca="1" si="387"/>
        <v/>
      </c>
      <c r="BL87" s="17" t="str">
        <f t="shared" ca="1" si="388"/>
        <v/>
      </c>
      <c r="BM87" s="17" t="str">
        <f t="shared" ca="1" si="389"/>
        <v>F</v>
      </c>
      <c r="BN87" s="17" t="str">
        <f t="shared" ca="1" si="390"/>
        <v>F</v>
      </c>
      <c r="BO87" s="17" t="str">
        <f t="shared" ca="1" si="391"/>
        <v>D</v>
      </c>
      <c r="BP87" s="14" t="b">
        <f t="shared" ca="1" si="392"/>
        <v>1</v>
      </c>
      <c r="BQ87" s="35">
        <v>1</v>
      </c>
      <c r="BX87" s="16"/>
      <c r="BY87" s="16"/>
      <c r="BZ87" s="16"/>
      <c r="CA87" s="16"/>
      <c r="CB87" s="16"/>
      <c r="CC87" s="16"/>
      <c r="CD87" s="16"/>
      <c r="CE87" s="16"/>
      <c r="CF87" s="16"/>
      <c r="CN87" s="14">
        <f ca="1">IF(H87,IFERROR(IsVariableNameLegal(O87),0),0)</f>
        <v>0</v>
      </c>
      <c r="CO87" s="14" t="str">
        <f t="array" aca="1" ref="CO87" ca="1">IF(H87,IF(COUNTIF(INDIRECT(wew!$C$13),O87)&gt;1,TRIM(SUBSTITUTE(_xll.MCONCAT(IF((INDIRECT(wew!$C$13)=O87)*(COLUMN(INDIRECT(wew!$C$13))&lt;&gt;D87+1),-1+COLUMN(INDIRECT(wew!$C$13)),"")," "),"  "," ")),""),"")</f>
        <v/>
      </c>
      <c r="CP87" s="14" t="str">
        <f t="array" aca="1" ref="CP87" ca="1">IF(P87&lt;&gt;"",IF(LEN(P87)&gt;150,1,""),"")</f>
        <v/>
      </c>
      <c r="CQ87" s="14" t="str">
        <f t="array" aca="1" ref="CQ87" ca="1">IF(AND(H87,NOT(ster!$J$3)),IF(COUNTIF(INDIRECT(wew!$C$15),P87)&gt;1,TRIM(SUBSTITUTE(_xll.MCONCAT(IF((INDIRECT(wew!$C$15)=P87)*(COLUMN(INDIRECT(wew!$C$15))&lt;&gt;D87+1),-1+COLUMN(INDIRECT(wew!$C$15)),"")," "),"  "," ")),""),"")</f>
        <v/>
      </c>
      <c r="CR87" s="14" t="str">
        <f t="array" aca="1" ref="CR87" ca="1">IF(H87,IF(AND(W87&gt;0,AO87&lt;&gt;""),TRIM(SUBSTITUTE(_xll.MCONCAT(IFERROR(IF(ISNUMBER(INDIRECT(Q87)),IF((INDIRECT(ster!$D$14)&lt;&gt;"")*(INDIRECT(Q87)&lt;AO87),INDIRECT(ster!$D$14) &amp; ": " &amp;  SUBSTITUTE(IF( AV87,IFERROR(TEXT(INDIRECT(Q87),"rrrr-mm-dd") &amp;" (" &amp; INDIRECT(Q87) &amp;")",INDIRECT(Q87)),INDIRECT(Q87))," "," "),""),""),"")," "),"  "," ")),""),"")</f>
        <v/>
      </c>
      <c r="CS87" s="14" t="str">
        <f t="array" aca="1" ref="CS87" ca="1">IF(H87,IF(AND(W87&gt;0,AP87&lt;&gt;""),TRIM(SUBSTITUTE(_xll.MCONCAT(IFERROR(IF(ISNUMBER(INDIRECT(Q87)),IF((INDIRECT(ster!$D$14)&lt;&gt;"")*(INDIRECT(Q87)&gt;AP87),INDIRECT(ster!$D$14) &amp; ": " &amp;  SUBSTITUTE(IF( AV87,IFERROR(TEXT(INDIRECT(Q87),"rrrr-mm-dd")&amp;" (" &amp; INDIRECT(Q87) &amp;")",INDIRECT(Q87)),INDIRECT(Q87))," "," "),""),""),"")," "),"  "," ")),""),"")</f>
        <v/>
      </c>
      <c r="CT87" s="14" t="str">
        <f t="array" aca="1" ref="CT87" ca="1">IF(H87,IF(AND(N87&gt;0,AR87),TRIM(SUBSTITUTE(_xll.MCONCAT(IFERROR(IF(ISNUMBER(INDIRECT(Q87)),IF((INDIRECT(ster!$D$14)&lt;&gt;"")*(IFERROR(0*(MATCH(INDIRECT(Q87),INDIRECT(K87),0)&gt;0),1)),INDIRECT(ster!$D$14) &amp; ": " &amp;  SUBSTITUTE(IF( AV87,IFERROR(TEXT(INDIRECT(Q87),"rrrr-mm-dd")&amp;" (" &amp; INDIRECT(Q87) &amp;")",INDIRECT(Q87)),INDIRECT(Q87))," "," "),""),""),"")," "),"  "," ")),""),"")</f>
        <v/>
      </c>
      <c r="CU87" s="14" t="str">
        <f t="array" aca="1" ref="CU87" ca="1">IF(H87,IF(AND(V87&gt;0),TRIM(SUBSTITUTE(_xll.MCONCAT(IF((INDIRECT(ster!$D$14)&lt;&gt;"")*(IFERROR(0*(INDIRECT(Q87)&lt;&gt;""),1)),INDIRECT(ster!$D$14),"")," "),"  "," ")),""),"")</f>
        <v/>
      </c>
      <c r="CV87" s="14" t="str">
        <f t="array" aca="1" ref="CV87" ca="1">IF(H87,IF(AS87,
TRIM(SUBSTITUTE(_xll.MCONCAT(IF(
   (INDIRECT(ster!$D$14)&lt;&gt;"")*
   ((INDIRECT(Q87)="")+
      NOT(ISNUMBER(INDIRECT(Q87)))*
      NOT(ISERROR(MATCH(INDIRECT(Q87),INDIRECT(K87),0)))
    ),
      INDIRECT(ster!$D$14),
   "")," "),"  "," ")),
""),"")</f>
        <v/>
      </c>
      <c r="CW87" s="14" t="str">
        <f t="array" aca="1" ref="CW87" ca="1">IF(H87,IF(AND(AQ87),TRIM(SUBSTITUTE(_xll.MCONCAT(IFERROR(IF(ISNUMBER(INDIRECT(Q87)),IF((INDIRECT(ster!$D$14)&lt;&gt;"")*(INDIRECT(Q87)&lt;&gt;INT(INDIRECT(Q87))),INDIRECT(ster!$D$14) &amp; ": " &amp; INDIRECT(Q87),""),""),"")," "),"  "," ")),""),"")</f>
        <v/>
      </c>
      <c r="CX87" s="14" t="str">
        <f t="array" aca="1" ref="CX87" ca="1">IF(H87,IF(OR(AU87,AV87),TRIM(SUBSTITUTE(_xll.MCONCAT(IF((INDIRECT(ster!$D$14)&lt;&gt;"")*NOT(ISNUMBER(INDIRECT(Q87))),IF(ISERROR(MATCH(INDIRECT(Q87),INDIRECT(K87),0)),IFERROR(IF(INDIRECT(Q87)&lt;&gt;"",INDIRECT(ster!$D$14) &amp; ": " &amp; SUBSTITUTE(INDIRECT(Q87)," "," "),""),""),""),"")," "),"  "," ")),""),"")</f>
        <v/>
      </c>
      <c r="CY87" s="14" t="str">
        <f t="array" aca="1" ref="CY87" ca="1">IF(H87,IF(AE87,TRIM(SUBSTITUTE(_xll.MCONCAT(IF((INDIRECT(ster!$D$14)&lt;&gt;"")*IFERROR(NOT(INDIRECT(AF87)),FALSE),IF(ISERROR(MATCH(INDIRECT(Q87),INDIRECT(K87),0)),IFERROR(IF(INDIRECT(Q87)&lt;&gt;"",INDIRECT(ster!$D$14)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CZ87" s="14" t="str">
        <f t="array" aca="1" ref="CZ87" ca="1">IF(H87,IF(AH87,TRIM(SUBSTITUTE(_xll.MCONCAT(IF((INDIRECT(ster!$D$14)&lt;&gt;"")*IFERROR(NOT(INDIRECT(AI87)),FALSE),IF(ISERROR(MATCH(INDIRECT(Q87),INDIRECT(K87),0)),IFERROR(IF(INDIRECT(Q87)&lt;&gt;"",INDIRECT(ster!$D$14)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DC87" s="14" t="str">
        <f ca="1">SUBSTITUTE(SUBSTITUTE(SUBSTITUTE(SUBSTITUTE(_xll.MCONCAT(DG87:DS87,"■"),"■■","■"),"■■","■"),"■■","■"),"■■","■")</f>
        <v>■</v>
      </c>
      <c r="DD87" s="14" t="str">
        <f t="shared" ca="1" si="393"/>
        <v/>
      </c>
      <c r="DE87" s="14" t="str">
        <f t="shared" ca="1" si="394"/>
        <v/>
      </c>
      <c r="DF87" s="14" t="str">
        <f t="shared" ca="1" si="395"/>
        <v/>
      </c>
      <c r="DG87" s="14" t="str">
        <f t="shared" ca="1" si="396"/>
        <v/>
      </c>
      <c r="DH87" s="14" t="str">
        <f t="shared" ca="1" si="397"/>
        <v/>
      </c>
      <c r="DI87" s="14" t="str">
        <f t="shared" ca="1" si="398"/>
        <v/>
      </c>
      <c r="DJ87" s="14" t="str">
        <f t="shared" ca="1" si="399"/>
        <v/>
      </c>
      <c r="DK87" s="14" t="str">
        <f t="shared" ca="1" si="400"/>
        <v/>
      </c>
      <c r="DL87" s="14" t="str">
        <f t="shared" ca="1" si="420"/>
        <v/>
      </c>
      <c r="DM87" s="14" t="str">
        <f t="shared" ca="1" si="401"/>
        <v/>
      </c>
      <c r="DN87" s="14" t="str">
        <f t="array" aca="1" ref="DN87" ca="1">IF(CU87&lt;&gt;"","There are errors in the entered values in the following cases: " &amp;SUBSTITUTE(CU87," ",", "),"")</f>
        <v/>
      </c>
      <c r="DO87" s="14" t="str">
        <f t="shared" ca="1" si="402"/>
        <v/>
      </c>
      <c r="DP87" s="14" t="str">
        <f t="shared" ca="1" si="403"/>
        <v/>
      </c>
      <c r="DQ87" s="14" t="str">
        <f t="shared" ca="1" si="404"/>
        <v/>
      </c>
      <c r="DR87" s="14" t="str">
        <f t="shared" ca="1" si="405"/>
        <v/>
      </c>
      <c r="DS87" s="14" t="str">
        <f t="shared" ca="1" si="406"/>
        <v/>
      </c>
      <c r="DZ87" s="14" t="b">
        <f t="shared" ca="1" si="407"/>
        <v>0</v>
      </c>
      <c r="EA87" s="14" t="str">
        <f t="shared" ca="1" si="408"/>
        <v>Resting tremor in Lower Limbs (q_38.1b)</v>
      </c>
      <c r="EB87" s="14" t="str">
        <f t="shared" ca="1" si="409"/>
        <v xml:space="preserve">Values must be limited to predefinied list. </v>
      </c>
      <c r="EC87" s="14" t="str">
        <f t="shared" ca="1" si="410"/>
        <v xml:space="preserve">Resting tremor in Lower Limbs (q_38.1b): Values must be limited to predefinied list. </v>
      </c>
      <c r="ED87" s="14" t="str">
        <f t="shared" ca="1" si="411"/>
        <v/>
      </c>
      <c r="EE87" s="14" t="str">
        <f t="shared" ca="1" si="412"/>
        <v>Values must be limited to predefinied list</v>
      </c>
      <c r="EF87" s="14" t="str">
        <f t="shared" ca="1" si="413"/>
        <v/>
      </c>
      <c r="EG87" s="14" t="str">
        <f t="shared" ca="1" si="414"/>
        <v/>
      </c>
      <c r="EM87" s="14" t="b">
        <f t="shared" ca="1" si="415"/>
        <v>1</v>
      </c>
      <c r="EN87" s="14">
        <f t="shared" ca="1" si="416"/>
        <v>74</v>
      </c>
      <c r="EO87" s="14" t="str">
        <f t="shared" ca="1" si="417"/>
        <v>q_38.1b</v>
      </c>
      <c r="EP87" s="14" t="str">
        <f t="shared" ca="1" si="418"/>
        <v xml:space="preserve">Resting tremor in Lower Limbs (q_38.1b): Values must be limited to predefinied list. </v>
      </c>
      <c r="EQ87" s="14" t="str">
        <f t="shared" ca="1" si="419"/>
        <v/>
      </c>
    </row>
    <row r="88" spans="2:147" s="14" customFormat="1">
      <c r="B88" s="14" t="str">
        <f t="shared" ca="1" si="346"/>
        <v/>
      </c>
      <c r="C88" s="14">
        <f t="shared" ca="1" si="347"/>
        <v>75</v>
      </c>
      <c r="D88" s="14">
        <f t="shared" si="348"/>
        <v>86</v>
      </c>
      <c r="E88" s="14" t="str">
        <f t="shared" ca="1" si="349"/>
        <v>D</v>
      </c>
      <c r="F88" s="14" t="str">
        <f t="shared" ca="1" si="350"/>
        <v>q_38.2a</v>
      </c>
      <c r="G88" s="14" t="str">
        <f t="shared" ca="1" si="351"/>
        <v>Bradykinesia in Upper Limbs</v>
      </c>
      <c r="H88" s="14" t="b">
        <f t="shared" ca="1" si="352"/>
        <v>1</v>
      </c>
      <c r="I88" s="14" t="str">
        <f ca="1">IF($H88,ADDRESS(3,(D88+1)*2-1,4,,"["&amp;wew!$G$7&amp;"]"&amp;_sheetname_labels)&amp;":"&amp;ADDRESS(2+ster!$B$20,(D88+1)*2-1,4),"")</f>
        <v>[DBTemplate.xlsm]labels!FQ3:FQ61</v>
      </c>
      <c r="J88" s="14">
        <f t="array" aca="1" ref="J88" ca="1">IF(H88,MAX(0,MAX(IF(INDIRECT(I88)&lt;&gt;"",ROW(INDIRECT(I88)),""))-2),"")</f>
        <v>2</v>
      </c>
      <c r="K88" s="14" t="str">
        <f ca="1">IF($H88,IF($J88&gt;0,ADDRESS(3,(D88+1)*2-1,4,,"["&amp;wew!$G$7&amp;"]"&amp;_sheetname_labels)&amp;":"&amp;ADDRESS(2+J88,(D88+1)*2-1,4),""),"")</f>
        <v>[DBTemplate.xlsm]labels!FQ3:FQ4</v>
      </c>
      <c r="L88" s="14" t="str">
        <f ca="1">IF($H88,IF($J88&gt;0,ADDRESS(3,(D88+1)*2,4,,"["&amp;wew!$G$7&amp;"]"&amp;_sheetname_labels)&amp;":"&amp;ADDRESS(2+J88,(D88+1)*2,4),""),"")</f>
        <v>[DBTemplate.xlsm]labels!FR3:FR4</v>
      </c>
      <c r="M88" s="14">
        <f t="shared" ca="1" si="353"/>
        <v>0</v>
      </c>
      <c r="N88" s="14">
        <f t="shared" ca="1" si="354"/>
        <v>2</v>
      </c>
      <c r="O88" s="14" t="str">
        <f t="shared" ca="1" si="355"/>
        <v>q_38.2a</v>
      </c>
      <c r="P88" s="14" t="str">
        <f t="shared" ca="1" si="356"/>
        <v>Bradykinesia in Upper Limbs</v>
      </c>
      <c r="Q88" s="14" t="str">
        <f ca="1">IF($BP88,ADDRESS(3,D88+1,4,,"["&amp;wew!$G$7&amp;"]"&amp;_sheetname_dataframe)&amp;":"&amp;ADDRESS(2+ster!$C$14,D88+1,4),"")</f>
        <v>[DBTemplate.xlsm]data_frame!CI3:CI3</v>
      </c>
      <c r="R88" s="14" t="str">
        <f>IF($BP88,IF(MID(_xll.FORMULATEXT(INDEX(INDIRECT(Q88),1)),1,1)="=", _xll.FORMULATEXT(INDEX(INDIRECT(Q88),1),2,TRUE),""),"")</f>
        <v/>
      </c>
      <c r="S88" s="14">
        <f t="array" aca="1" ref="S88" ca="1">IF(H88,SUM(IF((IFERROR(INDIRECT(Q88)&lt;&gt;"",FALSE))*(INDIRECT(ster!$D$14)&lt;&gt;""),1,0)),"")</f>
        <v>1</v>
      </c>
      <c r="T88" s="14">
        <f t="array" aca="1" ref="T88" ca="1">IF(H88,IF(M88&gt;0,SUM(IFERROR(1*(MATCH(INDIRECT(Q88),INDIRECT(K88),0)&gt;0),0)*(INDIRECT(ster!$D$14)&lt;&gt;"")*NOT(ISNUMBER(INDIRECT(Q88)))),0),"")</f>
        <v>0</v>
      </c>
      <c r="U88" s="14">
        <f t="array" aca="1" ref="U88" ca="1">IF(H88,SUM((IFERROR(INDIRECT(Q88)="",FALSE))*(INDIRECT(ster!$D$14)&lt;&gt;"")),"")</f>
        <v>0</v>
      </c>
      <c r="V88" s="14">
        <f t="array" aca="1" ref="V88" ca="1">IF(H88,SUM((IFERROR(INDIRECT(Q88)="#ąś",TRUE))*(INDIRECT(ster!$D$14)&lt;&gt;"")),"")</f>
        <v>0</v>
      </c>
      <c r="W88" s="14">
        <f t="array" aca="1" ref="W88" ca="1">IF(H88,SUM(ISNUMBER(INDIRECT(Q88))*(INDIRECT(ster!$D$14)&lt;&gt;"")),"")</f>
        <v>1</v>
      </c>
      <c r="X88" s="14">
        <f t="array" aca="1" ref="X88" ca="1">IF(AND(H88,W88&gt;0),IF(wew!$B$3,MIN(IF((INDIRECT(ster!$D$14)&lt;&gt;"")*IFERROR(INDIRECT($Q88)&lt;&gt;"",FALSE),IFERROR(INDIRECT($Q88),"X"),"X")),"&lt;włącz podświetlanie wartości&gt;"),"—")</f>
        <v>2</v>
      </c>
      <c r="Y88" s="14">
        <f t="array" aca="1" ref="Y88" ca="1">IF(AND(H88,W88&gt;0),IF(wew!$B$3,MAX(IF((INDIRECT(ster!$D$14)&lt;&gt;"")*IFERROR(INDIRECT($Q88)&lt;&gt;"",FALSE),IFERROR(INDIRECT($Q88),"X"),"X")),"&lt;włącz podświetlanie wartości&gt;"),"—")</f>
        <v>2</v>
      </c>
      <c r="Z88" s="14">
        <f t="shared" ca="1" si="357"/>
        <v>0</v>
      </c>
      <c r="AA88" s="12">
        <f t="shared" ca="1" si="358"/>
        <v>1</v>
      </c>
      <c r="AB88" s="17">
        <f t="array" aca="1" ref="AB88" ca="1">IF(H88,IF(W88&gt;0,SUM((INDIRECT(ster!$D$14)&lt;&gt;"")*IFERROR((INDIRECT(Q88)&lt;&gt;"")*(INDIRECT(Q88)=INT(INDIRECT(Q88))),0)),0),"")</f>
        <v>1</v>
      </c>
      <c r="AC88" s="17">
        <f t="array" aca="1" ref="AC88" ca="1">IF(H88,W88-AB88,"")</f>
        <v>0</v>
      </c>
      <c r="AD88" s="17">
        <f t="shared" ca="1" si="359"/>
        <v>1</v>
      </c>
      <c r="AE88" s="17" t="b">
        <f t="shared" ca="1" si="360"/>
        <v>0</v>
      </c>
      <c r="AF88" s="17" t="str">
        <f ca="1">IF(AE88,IF($H88,ADDRESS(3,D88+2,4,,"["&amp;wew!$G$7&amp;"]"&amp;_sheetname_dataframe)&amp;":"&amp;ADDRESS(2+ster!$C$14,D88+2,4),""),"")</f>
        <v/>
      </c>
      <c r="AG88" s="17" t="str">
        <f t="shared" ca="1" si="361"/>
        <v/>
      </c>
      <c r="AH88" s="17" t="b">
        <f t="shared" ca="1" si="362"/>
        <v>0</v>
      </c>
      <c r="AI88" s="17" t="str">
        <f ca="1">IF(AH88,IF($H88,ADDRESS(3,D88+3,4,,"["&amp;wew!$G$7&amp;"]"&amp;_sheetname_dataframe)&amp;":"&amp;ADDRESS(2+ster!$C$14,D88+3,4),""),"")</f>
        <v/>
      </c>
      <c r="AJ88" s="17" t="str">
        <f t="shared" ca="1" si="363"/>
        <v/>
      </c>
      <c r="AK88" s="17" t="b">
        <f t="shared" ca="1" si="364"/>
        <v>0</v>
      </c>
      <c r="AL88" s="17" t="b">
        <f t="shared" ca="1" si="365"/>
        <v>0</v>
      </c>
      <c r="AM88" s="17" t="b">
        <f t="shared" ca="1" si="366"/>
        <v>0</v>
      </c>
      <c r="AN88" s="17">
        <f t="shared" ca="1" si="367"/>
        <v>0</v>
      </c>
      <c r="AO88" s="24" t="str">
        <f t="shared" ca="1" si="368"/>
        <v/>
      </c>
      <c r="AP88" s="24" t="str">
        <f t="shared" ca="1" si="369"/>
        <v/>
      </c>
      <c r="AQ88" s="17" t="b">
        <f t="shared" ca="1" si="370"/>
        <v>0</v>
      </c>
      <c r="AR88" s="17" t="b">
        <f t="shared" ca="1" si="371"/>
        <v>1</v>
      </c>
      <c r="AS88" s="17" t="b">
        <f t="shared" ca="1" si="372"/>
        <v>0</v>
      </c>
      <c r="AT88" s="17" t="b">
        <f t="shared" ca="1" si="373"/>
        <v>0</v>
      </c>
      <c r="AU88" s="17" t="b">
        <f t="shared" ca="1" si="374"/>
        <v>1</v>
      </c>
      <c r="AV88" s="17" t="b">
        <f t="shared" ca="1" si="375"/>
        <v>0</v>
      </c>
      <c r="AW88" s="17" t="b">
        <f t="shared" ca="1" si="376"/>
        <v>1</v>
      </c>
      <c r="AX88" s="14" t="b">
        <f t="array" aca="1" ref="AX88" ca="1">IF(H88,N88&gt;0,"")</f>
        <v>1</v>
      </c>
      <c r="AY88" s="17" t="str">
        <f t="shared" ca="1" si="377"/>
        <v>C3:C4</v>
      </c>
      <c r="AZ88" s="17" t="b">
        <f t="array" aca="1" ref="AZ88" ca="1">IF(AY88&lt;&gt;"",SUM(1*ISERROR(MATCH(INDIRECT(AY88),INDIRECT(K88),0)))=0,"")</f>
        <v>1</v>
      </c>
      <c r="BA88" s="17" t="b">
        <f t="shared" ca="1" si="378"/>
        <v>1</v>
      </c>
      <c r="BB88" s="17" t="b">
        <v>0</v>
      </c>
      <c r="BC88" s="17" t="b">
        <f t="shared" ca="1" si="379"/>
        <v>1</v>
      </c>
      <c r="BD88" s="17" t="b">
        <f t="shared" ca="1" si="380"/>
        <v>0</v>
      </c>
      <c r="BE88" s="17" t="b">
        <f t="shared" ca="1" si="381"/>
        <v>0</v>
      </c>
      <c r="BF88" s="17" t="b">
        <f t="shared" ca="1" si="382"/>
        <v>0</v>
      </c>
      <c r="BG88" s="17" t="b">
        <f t="shared" ca="1" si="383"/>
        <v>0</v>
      </c>
      <c r="BH88" s="17" t="b">
        <f t="shared" ca="1" si="384"/>
        <v>1</v>
      </c>
      <c r="BI88" s="17">
        <f t="shared" ca="1" si="385"/>
        <v>2</v>
      </c>
      <c r="BJ88" s="17" t="b">
        <f t="shared" ca="1" si="386"/>
        <v>0</v>
      </c>
      <c r="BK88" s="17" t="str">
        <f t="shared" ca="1" si="387"/>
        <v/>
      </c>
      <c r="BL88" s="17" t="str">
        <f t="shared" ca="1" si="388"/>
        <v/>
      </c>
      <c r="BM88" s="17" t="str">
        <f t="shared" ca="1" si="389"/>
        <v>F</v>
      </c>
      <c r="BN88" s="17" t="str">
        <f t="shared" ca="1" si="390"/>
        <v>F</v>
      </c>
      <c r="BO88" s="17" t="str">
        <f t="shared" ca="1" si="391"/>
        <v>D</v>
      </c>
      <c r="BP88" s="14" t="b">
        <f t="shared" ca="1" si="392"/>
        <v>1</v>
      </c>
      <c r="BQ88" s="35">
        <v>1</v>
      </c>
      <c r="BX88" s="16"/>
      <c r="BY88" s="16"/>
      <c r="BZ88" s="16"/>
      <c r="CA88" s="16"/>
      <c r="CB88" s="16"/>
      <c r="CC88" s="16"/>
      <c r="CD88" s="16"/>
      <c r="CE88" s="16"/>
      <c r="CF88" s="16"/>
      <c r="CN88" s="14">
        <f ca="1">IF(H88,IFERROR(IsVariableNameLegal(O88),0),0)</f>
        <v>0</v>
      </c>
      <c r="CO88" s="14" t="str">
        <f t="array" aca="1" ref="CO88" ca="1">IF(H88,IF(COUNTIF(INDIRECT(wew!$C$13),O88)&gt;1,TRIM(SUBSTITUTE(_xll.MCONCAT(IF((INDIRECT(wew!$C$13)=O88)*(COLUMN(INDIRECT(wew!$C$13))&lt;&gt;D88+1),-1+COLUMN(INDIRECT(wew!$C$13)),"")," "),"  "," ")),""),"")</f>
        <v/>
      </c>
      <c r="CP88" s="14" t="str">
        <f t="array" aca="1" ref="CP88" ca="1">IF(P88&lt;&gt;"",IF(LEN(P88)&gt;150,1,""),"")</f>
        <v/>
      </c>
      <c r="CQ88" s="14" t="str">
        <f t="array" aca="1" ref="CQ88" ca="1">IF(AND(H88,NOT(ster!$J$3)),IF(COUNTIF(INDIRECT(wew!$C$15),P88)&gt;1,TRIM(SUBSTITUTE(_xll.MCONCAT(IF((INDIRECT(wew!$C$15)=P88)*(COLUMN(INDIRECT(wew!$C$15))&lt;&gt;D88+1),-1+COLUMN(INDIRECT(wew!$C$15)),"")," "),"  "," ")),""),"")</f>
        <v/>
      </c>
      <c r="CR88" s="14" t="str">
        <f t="array" aca="1" ref="CR88" ca="1">IF(H88,IF(AND(W88&gt;0,AO88&lt;&gt;""),TRIM(SUBSTITUTE(_xll.MCONCAT(IFERROR(IF(ISNUMBER(INDIRECT(Q88)),IF((INDIRECT(ster!$D$14)&lt;&gt;"")*(INDIRECT(Q88)&lt;AO88),INDIRECT(ster!$D$14) &amp; ": " &amp;  SUBSTITUTE(IF( AV88,IFERROR(TEXT(INDIRECT(Q88),"rrrr-mm-dd") &amp;" (" &amp; INDIRECT(Q88) &amp;")",INDIRECT(Q88)),INDIRECT(Q88))," "," "),""),""),"")," "),"  "," ")),""),"")</f>
        <v/>
      </c>
      <c r="CS88" s="14" t="str">
        <f t="array" aca="1" ref="CS88" ca="1">IF(H88,IF(AND(W88&gt;0,AP88&lt;&gt;""),TRIM(SUBSTITUTE(_xll.MCONCAT(IFERROR(IF(ISNUMBER(INDIRECT(Q88)),IF((INDIRECT(ster!$D$14)&lt;&gt;"")*(INDIRECT(Q88)&gt;AP88),INDIRECT(ster!$D$14) &amp; ": " &amp;  SUBSTITUTE(IF( AV88,IFERROR(TEXT(INDIRECT(Q88),"rrrr-mm-dd")&amp;" (" &amp; INDIRECT(Q88) &amp;")",INDIRECT(Q88)),INDIRECT(Q88))," "," "),""),""),"")," "),"  "," ")),""),"")</f>
        <v/>
      </c>
      <c r="CT88" s="14" t="str">
        <f t="array" aca="1" ref="CT88" ca="1">IF(H88,IF(AND(N88&gt;0,AR88),TRIM(SUBSTITUTE(_xll.MCONCAT(IFERROR(IF(ISNUMBER(INDIRECT(Q88)),IF((INDIRECT(ster!$D$14)&lt;&gt;"")*(IFERROR(0*(MATCH(INDIRECT(Q88),INDIRECT(K88),0)&gt;0),1)),INDIRECT(ster!$D$14) &amp; ": " &amp;  SUBSTITUTE(IF( AV88,IFERROR(TEXT(INDIRECT(Q88),"rrrr-mm-dd")&amp;" (" &amp; INDIRECT(Q88) &amp;")",INDIRECT(Q88)),INDIRECT(Q88))," "," "),""),""),"")," "),"  "," ")),""),"")</f>
        <v/>
      </c>
      <c r="CU88" s="14" t="str">
        <f t="array" aca="1" ref="CU88" ca="1">IF(H88,IF(AND(V88&gt;0),TRIM(SUBSTITUTE(_xll.MCONCAT(IF((INDIRECT(ster!$D$14)&lt;&gt;"")*(IFERROR(0*(INDIRECT(Q88)&lt;&gt;""),1)),INDIRECT(ster!$D$14),"")," "),"  "," ")),""),"")</f>
        <v/>
      </c>
      <c r="CV88" s="14" t="str">
        <f t="array" aca="1" ref="CV88" ca="1">IF(H88,IF(AS88,
TRIM(SUBSTITUTE(_xll.MCONCAT(IF(
   (INDIRECT(ster!$D$14)&lt;&gt;"")*
   ((INDIRECT(Q88)="")+
      NOT(ISNUMBER(INDIRECT(Q88)))*
      NOT(ISERROR(MATCH(INDIRECT(Q88),INDIRECT(K88),0)))
    ),
      INDIRECT(ster!$D$14),
   "")," "),"  "," ")),
""),"")</f>
        <v/>
      </c>
      <c r="CW88" s="14" t="str">
        <f t="array" aca="1" ref="CW88" ca="1">IF(H88,IF(AND(AQ88),TRIM(SUBSTITUTE(_xll.MCONCAT(IFERROR(IF(ISNUMBER(INDIRECT(Q88)),IF((INDIRECT(ster!$D$14)&lt;&gt;"")*(INDIRECT(Q88)&lt;&gt;INT(INDIRECT(Q88))),INDIRECT(ster!$D$14) &amp; ": " &amp; INDIRECT(Q88),""),""),"")," "),"  "," ")),""),"")</f>
        <v/>
      </c>
      <c r="CX88" s="14" t="str">
        <f t="array" aca="1" ref="CX88" ca="1">IF(H88,IF(OR(AU88,AV88),TRIM(SUBSTITUTE(_xll.MCONCAT(IF((INDIRECT(ster!$D$14)&lt;&gt;"")*NOT(ISNUMBER(INDIRECT(Q88))),IF(ISERROR(MATCH(INDIRECT(Q88),INDIRECT(K88),0)),IFERROR(IF(INDIRECT(Q88)&lt;&gt;"",INDIRECT(ster!$D$14) &amp; ": " &amp; SUBSTITUTE(INDIRECT(Q88)," "," "),""),""),""),"")," "),"  "," ")),""),"")</f>
        <v/>
      </c>
      <c r="CY88" s="14" t="str">
        <f t="array" aca="1" ref="CY88" ca="1">IF(H88,IF(AE88,TRIM(SUBSTITUTE(_xll.MCONCAT(IF((INDIRECT(ster!$D$14)&lt;&gt;"")*IFERROR(NOT(INDIRECT(AF88)),FALSE),IF(ISERROR(MATCH(INDIRECT(Q88),INDIRECT(K88),0)),IFERROR(IF(INDIRECT(Q88)&lt;&gt;"",INDIRECT(ster!$D$14)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CZ88" s="14" t="str">
        <f t="array" aca="1" ref="CZ88" ca="1">IF(H88,IF(AH88,TRIM(SUBSTITUTE(_xll.MCONCAT(IF((INDIRECT(ster!$D$14)&lt;&gt;"")*IFERROR(NOT(INDIRECT(AI88)),FALSE),IF(ISERROR(MATCH(INDIRECT(Q88),INDIRECT(K88),0)),IFERROR(IF(INDIRECT(Q88)&lt;&gt;"",INDIRECT(ster!$D$14)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DC88" s="14" t="str">
        <f ca="1">SUBSTITUTE(SUBSTITUTE(SUBSTITUTE(SUBSTITUTE(_xll.MCONCAT(DG88:DS88,"■"),"■■","■"),"■■","■"),"■■","■"),"■■","■")</f>
        <v>■</v>
      </c>
      <c r="DD88" s="14" t="str">
        <f t="shared" ca="1" si="393"/>
        <v/>
      </c>
      <c r="DE88" s="14" t="str">
        <f t="shared" ca="1" si="394"/>
        <v/>
      </c>
      <c r="DF88" s="14" t="str">
        <f t="shared" ca="1" si="395"/>
        <v/>
      </c>
      <c r="DG88" s="14" t="str">
        <f t="shared" ca="1" si="396"/>
        <v/>
      </c>
      <c r="DH88" s="14" t="str">
        <f t="shared" ca="1" si="397"/>
        <v/>
      </c>
      <c r="DI88" s="14" t="str">
        <f t="shared" ca="1" si="398"/>
        <v/>
      </c>
      <c r="DJ88" s="14" t="str">
        <f t="shared" ca="1" si="399"/>
        <v/>
      </c>
      <c r="DK88" s="14" t="str">
        <f t="shared" ca="1" si="400"/>
        <v/>
      </c>
      <c r="DL88" s="14" t="str">
        <f t="shared" ca="1" si="420"/>
        <v/>
      </c>
      <c r="DM88" s="14" t="str">
        <f t="shared" ca="1" si="401"/>
        <v/>
      </c>
      <c r="DN88" s="14" t="str">
        <f t="array" aca="1" ref="DN88" ca="1">IF(CU88&lt;&gt;"","There are errors in the entered values in the following cases: " &amp;SUBSTITUTE(CU88," ",", "),"")</f>
        <v/>
      </c>
      <c r="DO88" s="14" t="str">
        <f t="shared" ca="1" si="402"/>
        <v/>
      </c>
      <c r="DP88" s="14" t="str">
        <f t="shared" ca="1" si="403"/>
        <v/>
      </c>
      <c r="DQ88" s="14" t="str">
        <f t="shared" ca="1" si="404"/>
        <v/>
      </c>
      <c r="DR88" s="14" t="str">
        <f t="shared" ca="1" si="405"/>
        <v/>
      </c>
      <c r="DS88" s="14" t="str">
        <f t="shared" ca="1" si="406"/>
        <v/>
      </c>
      <c r="DZ88" s="14" t="b">
        <f t="shared" ca="1" si="407"/>
        <v>0</v>
      </c>
      <c r="EA88" s="14" t="str">
        <f t="shared" ca="1" si="408"/>
        <v>Bradykinesia in Upper Limbs (q_38.2a)</v>
      </c>
      <c r="EB88" s="14" t="str">
        <f t="shared" ca="1" si="409"/>
        <v xml:space="preserve">Values must be limited to predefinied list. </v>
      </c>
      <c r="EC88" s="14" t="str">
        <f t="shared" ca="1" si="410"/>
        <v xml:space="preserve">Bradykinesia in Upper Limbs (q_38.2a): Values must be limited to predefinied list. </v>
      </c>
      <c r="ED88" s="14" t="str">
        <f t="shared" ca="1" si="411"/>
        <v/>
      </c>
      <c r="EE88" s="14" t="str">
        <f t="shared" ca="1" si="412"/>
        <v>Values must be limited to predefinied list</v>
      </c>
      <c r="EF88" s="14" t="str">
        <f t="shared" ca="1" si="413"/>
        <v/>
      </c>
      <c r="EG88" s="14" t="str">
        <f t="shared" ca="1" si="414"/>
        <v/>
      </c>
      <c r="EM88" s="14" t="b">
        <f t="shared" ca="1" si="415"/>
        <v>1</v>
      </c>
      <c r="EN88" s="14">
        <f t="shared" ca="1" si="416"/>
        <v>75</v>
      </c>
      <c r="EO88" s="14" t="str">
        <f t="shared" ca="1" si="417"/>
        <v>q_38.2a</v>
      </c>
      <c r="EP88" s="14" t="str">
        <f t="shared" ca="1" si="418"/>
        <v xml:space="preserve">Bradykinesia in Upper Limbs (q_38.2a): Values must be limited to predefinied list. </v>
      </c>
      <c r="EQ88" s="14" t="str">
        <f t="shared" ca="1" si="419"/>
        <v/>
      </c>
    </row>
    <row r="89" spans="2:147" s="14" customFormat="1">
      <c r="B89" s="14" t="str">
        <f t="shared" ca="1" si="346"/>
        <v/>
      </c>
      <c r="C89" s="14">
        <f t="shared" ca="1" si="347"/>
        <v>76</v>
      </c>
      <c r="D89" s="14">
        <f t="shared" si="348"/>
        <v>87</v>
      </c>
      <c r="E89" s="14" t="str">
        <f t="shared" ca="1" si="349"/>
        <v>D</v>
      </c>
      <c r="F89" s="14" t="str">
        <f t="shared" ca="1" si="350"/>
        <v>q_38.2b</v>
      </c>
      <c r="G89" s="14" t="str">
        <f t="shared" ca="1" si="351"/>
        <v>Bradykinesia in lower Limbs</v>
      </c>
      <c r="H89" s="14" t="b">
        <f t="shared" ca="1" si="352"/>
        <v>1</v>
      </c>
      <c r="I89" s="14" t="str">
        <f ca="1">IF($H89,ADDRESS(3,(D89+1)*2-1,4,,"["&amp;wew!$G$7&amp;"]"&amp;_sheetname_labels)&amp;":"&amp;ADDRESS(2+ster!$B$20,(D89+1)*2-1,4),"")</f>
        <v>[DBTemplate.xlsm]labels!FS3:FS61</v>
      </c>
      <c r="J89" s="14">
        <f t="array" aca="1" ref="J89" ca="1">IF(H89,MAX(0,MAX(IF(INDIRECT(I89)&lt;&gt;"",ROW(INDIRECT(I89)),""))-2),"")</f>
        <v>2</v>
      </c>
      <c r="K89" s="14" t="str">
        <f ca="1">IF($H89,IF($J89&gt;0,ADDRESS(3,(D89+1)*2-1,4,,"["&amp;wew!$G$7&amp;"]"&amp;_sheetname_labels)&amp;":"&amp;ADDRESS(2+J89,(D89+1)*2-1,4),""),"")</f>
        <v>[DBTemplate.xlsm]labels!FS3:FS4</v>
      </c>
      <c r="L89" s="14" t="str">
        <f ca="1">IF($H89,IF($J89&gt;0,ADDRESS(3,(D89+1)*2,4,,"["&amp;wew!$G$7&amp;"]"&amp;_sheetname_labels)&amp;":"&amp;ADDRESS(2+J89,(D89+1)*2,4),""),"")</f>
        <v>[DBTemplate.xlsm]labels!FT3:FT4</v>
      </c>
      <c r="M89" s="14">
        <f t="shared" ca="1" si="353"/>
        <v>0</v>
      </c>
      <c r="N89" s="14">
        <f t="shared" ca="1" si="354"/>
        <v>2</v>
      </c>
      <c r="O89" s="14" t="str">
        <f t="shared" ca="1" si="355"/>
        <v>q_38.2b</v>
      </c>
      <c r="P89" s="14" t="str">
        <f t="shared" ca="1" si="356"/>
        <v>Bradykinesia in lower Limbs</v>
      </c>
      <c r="Q89" s="14" t="str">
        <f ca="1">IF($BP89,ADDRESS(3,D89+1,4,,"["&amp;wew!$G$7&amp;"]"&amp;_sheetname_dataframe)&amp;":"&amp;ADDRESS(2+ster!$C$14,D89+1,4),"")</f>
        <v>[DBTemplate.xlsm]data_frame!CJ3:CJ3</v>
      </c>
      <c r="R89" s="14" t="str">
        <f>IF($BP89,IF(MID(_xll.FORMULATEXT(INDEX(INDIRECT(Q89),1)),1,1)="=", _xll.FORMULATEXT(INDEX(INDIRECT(Q89),1),2,TRUE),""),"")</f>
        <v/>
      </c>
      <c r="S89" s="14">
        <f t="array" aca="1" ref="S89" ca="1">IF(H89,SUM(IF((IFERROR(INDIRECT(Q89)&lt;&gt;"",FALSE))*(INDIRECT(ster!$D$14)&lt;&gt;""),1,0)),"")</f>
        <v>1</v>
      </c>
      <c r="T89" s="14">
        <f t="array" aca="1" ref="T89" ca="1">IF(H89,IF(M89&gt;0,SUM(IFERROR(1*(MATCH(INDIRECT(Q89),INDIRECT(K89),0)&gt;0),0)*(INDIRECT(ster!$D$14)&lt;&gt;"")*NOT(ISNUMBER(INDIRECT(Q89)))),0),"")</f>
        <v>0</v>
      </c>
      <c r="U89" s="14">
        <f t="array" aca="1" ref="U89" ca="1">IF(H89,SUM((IFERROR(INDIRECT(Q89)="",FALSE))*(INDIRECT(ster!$D$14)&lt;&gt;"")),"")</f>
        <v>0</v>
      </c>
      <c r="V89" s="14">
        <f t="array" aca="1" ref="V89" ca="1">IF(H89,SUM((IFERROR(INDIRECT(Q89)="#ąś",TRUE))*(INDIRECT(ster!$D$14)&lt;&gt;"")),"")</f>
        <v>0</v>
      </c>
      <c r="W89" s="14">
        <f t="array" aca="1" ref="W89" ca="1">IF(H89,SUM(ISNUMBER(INDIRECT(Q89))*(INDIRECT(ster!$D$14)&lt;&gt;"")),"")</f>
        <v>1</v>
      </c>
      <c r="X89" s="14">
        <f t="array" aca="1" ref="X89" ca="1">IF(AND(H89,W89&gt;0),IF(wew!$B$3,MIN(IF((INDIRECT(ster!$D$14)&lt;&gt;"")*IFERROR(INDIRECT($Q89)&lt;&gt;"",FALSE),IFERROR(INDIRECT($Q89),"X"),"X")),"&lt;włącz podświetlanie wartości&gt;"),"—")</f>
        <v>2</v>
      </c>
      <c r="Y89" s="14">
        <f t="array" aca="1" ref="Y89" ca="1">IF(AND(H89,W89&gt;0),IF(wew!$B$3,MAX(IF((INDIRECT(ster!$D$14)&lt;&gt;"")*IFERROR(INDIRECT($Q89)&lt;&gt;"",FALSE),IFERROR(INDIRECT($Q89),"X"),"X")),"&lt;włącz podświetlanie wartości&gt;"),"—")</f>
        <v>2</v>
      </c>
      <c r="Z89" s="14">
        <f t="shared" ca="1" si="357"/>
        <v>0</v>
      </c>
      <c r="AA89" s="12">
        <f t="shared" ca="1" si="358"/>
        <v>1</v>
      </c>
      <c r="AB89" s="17">
        <f t="array" aca="1" ref="AB89" ca="1">IF(H89,IF(W89&gt;0,SUM((INDIRECT(ster!$D$14)&lt;&gt;"")*IFERROR((INDIRECT(Q89)&lt;&gt;"")*(INDIRECT(Q89)=INT(INDIRECT(Q89))),0)),0),"")</f>
        <v>1</v>
      </c>
      <c r="AC89" s="17">
        <f t="array" aca="1" ref="AC89" ca="1">IF(H89,W89-AB89,"")</f>
        <v>0</v>
      </c>
      <c r="AD89" s="17">
        <f t="shared" ca="1" si="359"/>
        <v>1</v>
      </c>
      <c r="AE89" s="17" t="b">
        <f t="shared" ca="1" si="360"/>
        <v>0</v>
      </c>
      <c r="AF89" s="17" t="str">
        <f ca="1">IF(AE89,IF($H89,ADDRESS(3,D89+2,4,,"["&amp;wew!$G$7&amp;"]"&amp;_sheetname_dataframe)&amp;":"&amp;ADDRESS(2+ster!$C$14,D89+2,4),""),"")</f>
        <v/>
      </c>
      <c r="AG89" s="17" t="str">
        <f t="shared" ca="1" si="361"/>
        <v/>
      </c>
      <c r="AH89" s="17" t="b">
        <f t="shared" ca="1" si="362"/>
        <v>0</v>
      </c>
      <c r="AI89" s="17" t="str">
        <f ca="1">IF(AH89,IF($H89,ADDRESS(3,D89+3,4,,"["&amp;wew!$G$7&amp;"]"&amp;_sheetname_dataframe)&amp;":"&amp;ADDRESS(2+ster!$C$14,D89+3,4),""),"")</f>
        <v/>
      </c>
      <c r="AJ89" s="17" t="str">
        <f t="shared" ca="1" si="363"/>
        <v/>
      </c>
      <c r="AK89" s="17" t="b">
        <f t="shared" ca="1" si="364"/>
        <v>0</v>
      </c>
      <c r="AL89" s="17" t="b">
        <f t="shared" ca="1" si="365"/>
        <v>0</v>
      </c>
      <c r="AM89" s="17" t="b">
        <f t="shared" ca="1" si="366"/>
        <v>0</v>
      </c>
      <c r="AN89" s="17">
        <f t="shared" ca="1" si="367"/>
        <v>0</v>
      </c>
      <c r="AO89" s="24" t="str">
        <f t="shared" ca="1" si="368"/>
        <v/>
      </c>
      <c r="AP89" s="24" t="str">
        <f t="shared" ca="1" si="369"/>
        <v/>
      </c>
      <c r="AQ89" s="17" t="b">
        <f t="shared" ca="1" si="370"/>
        <v>0</v>
      </c>
      <c r="AR89" s="17" t="b">
        <f t="shared" ca="1" si="371"/>
        <v>1</v>
      </c>
      <c r="AS89" s="17" t="b">
        <f t="shared" ca="1" si="372"/>
        <v>0</v>
      </c>
      <c r="AT89" s="17" t="b">
        <f t="shared" ca="1" si="373"/>
        <v>0</v>
      </c>
      <c r="AU89" s="17" t="b">
        <f t="shared" ca="1" si="374"/>
        <v>1</v>
      </c>
      <c r="AV89" s="17" t="b">
        <f t="shared" ca="1" si="375"/>
        <v>0</v>
      </c>
      <c r="AW89" s="17" t="b">
        <f t="shared" ca="1" si="376"/>
        <v>1</v>
      </c>
      <c r="AX89" s="14" t="b">
        <f t="array" aca="1" ref="AX89" ca="1">IF(H89,N89&gt;0,"")</f>
        <v>1</v>
      </c>
      <c r="AY89" s="17" t="str">
        <f t="shared" ca="1" si="377"/>
        <v>C3:C4</v>
      </c>
      <c r="AZ89" s="17" t="b">
        <f t="array" aca="1" ref="AZ89" ca="1">IF(AY89&lt;&gt;"",SUM(1*ISERROR(MATCH(INDIRECT(AY89),INDIRECT(K89),0)))=0,"")</f>
        <v>1</v>
      </c>
      <c r="BA89" s="17" t="b">
        <f t="shared" ca="1" si="378"/>
        <v>1</v>
      </c>
      <c r="BB89" s="17" t="b">
        <v>0</v>
      </c>
      <c r="BC89" s="17" t="b">
        <f t="shared" ca="1" si="379"/>
        <v>1</v>
      </c>
      <c r="BD89" s="17" t="b">
        <f t="shared" ca="1" si="380"/>
        <v>0</v>
      </c>
      <c r="BE89" s="17" t="b">
        <f t="shared" ca="1" si="381"/>
        <v>0</v>
      </c>
      <c r="BF89" s="17" t="b">
        <f t="shared" ca="1" si="382"/>
        <v>0</v>
      </c>
      <c r="BG89" s="17" t="b">
        <f t="shared" ca="1" si="383"/>
        <v>0</v>
      </c>
      <c r="BH89" s="17" t="b">
        <f t="shared" ca="1" si="384"/>
        <v>1</v>
      </c>
      <c r="BI89" s="17">
        <f t="shared" ca="1" si="385"/>
        <v>2</v>
      </c>
      <c r="BJ89" s="17" t="b">
        <f t="shared" ca="1" si="386"/>
        <v>0</v>
      </c>
      <c r="BK89" s="17" t="str">
        <f t="shared" ca="1" si="387"/>
        <v/>
      </c>
      <c r="BL89" s="17" t="str">
        <f t="shared" ca="1" si="388"/>
        <v/>
      </c>
      <c r="BM89" s="17" t="str">
        <f t="shared" ca="1" si="389"/>
        <v>F</v>
      </c>
      <c r="BN89" s="17" t="str">
        <f t="shared" ca="1" si="390"/>
        <v>F</v>
      </c>
      <c r="BO89" s="17" t="str">
        <f t="shared" ca="1" si="391"/>
        <v>D</v>
      </c>
      <c r="BP89" s="14" t="b">
        <f t="shared" ca="1" si="392"/>
        <v>1</v>
      </c>
      <c r="BQ89" s="35">
        <v>1</v>
      </c>
      <c r="BX89" s="16"/>
      <c r="BY89" s="16"/>
      <c r="BZ89" s="16"/>
      <c r="CA89" s="16"/>
      <c r="CB89" s="16"/>
      <c r="CC89" s="16"/>
      <c r="CD89" s="16"/>
      <c r="CE89" s="16"/>
      <c r="CF89" s="16"/>
      <c r="CN89" s="14">
        <f ca="1">IF(H89,IFERROR(IsVariableNameLegal(O89),0),0)</f>
        <v>0</v>
      </c>
      <c r="CO89" s="14" t="str">
        <f t="array" aca="1" ref="CO89" ca="1">IF(H89,IF(COUNTIF(INDIRECT(wew!$C$13),O89)&gt;1,TRIM(SUBSTITUTE(_xll.MCONCAT(IF((INDIRECT(wew!$C$13)=O89)*(COLUMN(INDIRECT(wew!$C$13))&lt;&gt;D89+1),-1+COLUMN(INDIRECT(wew!$C$13)),"")," "),"  "," ")),""),"")</f>
        <v/>
      </c>
      <c r="CP89" s="14" t="str">
        <f t="array" aca="1" ref="CP89" ca="1">IF(P89&lt;&gt;"",IF(LEN(P89)&gt;150,1,""),"")</f>
        <v/>
      </c>
      <c r="CQ89" s="14" t="str">
        <f t="array" aca="1" ref="CQ89" ca="1">IF(AND(H89,NOT(ster!$J$3)),IF(COUNTIF(INDIRECT(wew!$C$15),P89)&gt;1,TRIM(SUBSTITUTE(_xll.MCONCAT(IF((INDIRECT(wew!$C$15)=P89)*(COLUMN(INDIRECT(wew!$C$15))&lt;&gt;D89+1),-1+COLUMN(INDIRECT(wew!$C$15)),"")," "),"  "," ")),""),"")</f>
        <v/>
      </c>
      <c r="CR89" s="14" t="str">
        <f t="array" aca="1" ref="CR89" ca="1">IF(H89,IF(AND(W89&gt;0,AO89&lt;&gt;""),TRIM(SUBSTITUTE(_xll.MCONCAT(IFERROR(IF(ISNUMBER(INDIRECT(Q89)),IF((INDIRECT(ster!$D$14)&lt;&gt;"")*(INDIRECT(Q89)&lt;AO89),INDIRECT(ster!$D$14) &amp; ": " &amp;  SUBSTITUTE(IF( AV89,IFERROR(TEXT(INDIRECT(Q89),"rrrr-mm-dd") &amp;" (" &amp; INDIRECT(Q89) &amp;")",INDIRECT(Q89)),INDIRECT(Q89))," "," "),""),""),"")," "),"  "," ")),""),"")</f>
        <v/>
      </c>
      <c r="CS89" s="14" t="str">
        <f t="array" aca="1" ref="CS89" ca="1">IF(H89,IF(AND(W89&gt;0,AP89&lt;&gt;""),TRIM(SUBSTITUTE(_xll.MCONCAT(IFERROR(IF(ISNUMBER(INDIRECT(Q89)),IF((INDIRECT(ster!$D$14)&lt;&gt;"")*(INDIRECT(Q89)&gt;AP89),INDIRECT(ster!$D$14) &amp; ": " &amp;  SUBSTITUTE(IF( AV89,IFERROR(TEXT(INDIRECT(Q89),"rrrr-mm-dd")&amp;" (" &amp; INDIRECT(Q89) &amp;")",INDIRECT(Q89)),INDIRECT(Q89))," "," "),""),""),"")," "),"  "," ")),""),"")</f>
        <v/>
      </c>
      <c r="CT89" s="14" t="str">
        <f t="array" aca="1" ref="CT89" ca="1">IF(H89,IF(AND(N89&gt;0,AR89),TRIM(SUBSTITUTE(_xll.MCONCAT(IFERROR(IF(ISNUMBER(INDIRECT(Q89)),IF((INDIRECT(ster!$D$14)&lt;&gt;"")*(IFERROR(0*(MATCH(INDIRECT(Q89),INDIRECT(K89),0)&gt;0),1)),INDIRECT(ster!$D$14) &amp; ": " &amp;  SUBSTITUTE(IF( AV89,IFERROR(TEXT(INDIRECT(Q89),"rrrr-mm-dd")&amp;" (" &amp; INDIRECT(Q89) &amp;")",INDIRECT(Q89)),INDIRECT(Q89))," "," "),""),""),"")," "),"  "," ")),""),"")</f>
        <v/>
      </c>
      <c r="CU89" s="14" t="str">
        <f t="array" aca="1" ref="CU89" ca="1">IF(H89,IF(AND(V89&gt;0),TRIM(SUBSTITUTE(_xll.MCONCAT(IF((INDIRECT(ster!$D$14)&lt;&gt;"")*(IFERROR(0*(INDIRECT(Q89)&lt;&gt;""),1)),INDIRECT(ster!$D$14),"")," "),"  "," ")),""),"")</f>
        <v/>
      </c>
      <c r="CV89" s="14" t="str">
        <f t="array" aca="1" ref="CV89" ca="1">IF(H89,IF(AS89,
TRIM(SUBSTITUTE(_xll.MCONCAT(IF(
   (INDIRECT(ster!$D$14)&lt;&gt;"")*
   ((INDIRECT(Q89)="")+
      NOT(ISNUMBER(INDIRECT(Q89)))*
      NOT(ISERROR(MATCH(INDIRECT(Q89),INDIRECT(K89),0)))
    ),
      INDIRECT(ster!$D$14),
   "")," "),"  "," ")),
""),"")</f>
        <v/>
      </c>
      <c r="CW89" s="14" t="str">
        <f t="array" aca="1" ref="CW89" ca="1">IF(H89,IF(AND(AQ89),TRIM(SUBSTITUTE(_xll.MCONCAT(IFERROR(IF(ISNUMBER(INDIRECT(Q89)),IF((INDIRECT(ster!$D$14)&lt;&gt;"")*(INDIRECT(Q89)&lt;&gt;INT(INDIRECT(Q89))),INDIRECT(ster!$D$14) &amp; ": " &amp; INDIRECT(Q89),""),""),"")," "),"  "," ")),""),"")</f>
        <v/>
      </c>
      <c r="CX89" s="14" t="str">
        <f t="array" aca="1" ref="CX89" ca="1">IF(H89,IF(OR(AU89,AV89),TRIM(SUBSTITUTE(_xll.MCONCAT(IF((INDIRECT(ster!$D$14)&lt;&gt;"")*NOT(ISNUMBER(INDIRECT(Q89))),IF(ISERROR(MATCH(INDIRECT(Q89),INDIRECT(K89),0)),IFERROR(IF(INDIRECT(Q89)&lt;&gt;"",INDIRECT(ster!$D$14) &amp; ": " &amp; SUBSTITUTE(INDIRECT(Q89)," "," "),""),""),""),"")," "),"  "," ")),""),"")</f>
        <v/>
      </c>
      <c r="CY89" s="14" t="str">
        <f t="array" aca="1" ref="CY89" ca="1">IF(H89,IF(AE89,TRIM(SUBSTITUTE(_xll.MCONCAT(IF((INDIRECT(ster!$D$14)&lt;&gt;"")*IFERROR(NOT(INDIRECT(AF89)),FALSE),IF(ISERROR(MATCH(INDIRECT(Q89),INDIRECT(K89),0)),IFERROR(IF(INDIRECT(Q89)&lt;&gt;"",INDIRECT(ster!$D$14)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CZ89" s="14" t="str">
        <f t="array" aca="1" ref="CZ89" ca="1">IF(H89,IF(AH89,TRIM(SUBSTITUTE(_xll.MCONCAT(IF((INDIRECT(ster!$D$14)&lt;&gt;"")*IFERROR(NOT(INDIRECT(AI89)),FALSE),IF(ISERROR(MATCH(INDIRECT(Q89),INDIRECT(K89),0)),IFERROR(IF(INDIRECT(Q89)&lt;&gt;"",INDIRECT(ster!$D$14)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DC89" s="14" t="str">
        <f ca="1">SUBSTITUTE(SUBSTITUTE(SUBSTITUTE(SUBSTITUTE(_xll.MCONCAT(DG89:DS89,"■"),"■■","■"),"■■","■"),"■■","■"),"■■","■")</f>
        <v>■</v>
      </c>
      <c r="DD89" s="14" t="str">
        <f t="shared" ca="1" si="393"/>
        <v/>
      </c>
      <c r="DE89" s="14" t="str">
        <f t="shared" ca="1" si="394"/>
        <v/>
      </c>
      <c r="DF89" s="14" t="str">
        <f t="shared" ca="1" si="395"/>
        <v/>
      </c>
      <c r="DG89" s="14" t="str">
        <f t="shared" ca="1" si="396"/>
        <v/>
      </c>
      <c r="DH89" s="14" t="str">
        <f t="shared" ca="1" si="397"/>
        <v/>
      </c>
      <c r="DI89" s="14" t="str">
        <f t="shared" ca="1" si="398"/>
        <v/>
      </c>
      <c r="DJ89" s="14" t="str">
        <f t="shared" ca="1" si="399"/>
        <v/>
      </c>
      <c r="DK89" s="14" t="str">
        <f t="shared" ca="1" si="400"/>
        <v/>
      </c>
      <c r="DL89" s="14" t="str">
        <f t="shared" ca="1" si="420"/>
        <v/>
      </c>
      <c r="DM89" s="14" t="str">
        <f t="shared" ca="1" si="401"/>
        <v/>
      </c>
      <c r="DN89" s="14" t="str">
        <f t="array" aca="1" ref="DN89" ca="1">IF(CU89&lt;&gt;"","There are errors in the entered values in the following cases: " &amp;SUBSTITUTE(CU89," ",", "),"")</f>
        <v/>
      </c>
      <c r="DO89" s="14" t="str">
        <f t="shared" ca="1" si="402"/>
        <v/>
      </c>
      <c r="DP89" s="14" t="str">
        <f t="shared" ca="1" si="403"/>
        <v/>
      </c>
      <c r="DQ89" s="14" t="str">
        <f t="shared" ca="1" si="404"/>
        <v/>
      </c>
      <c r="DR89" s="14" t="str">
        <f t="shared" ca="1" si="405"/>
        <v/>
      </c>
      <c r="DS89" s="14" t="str">
        <f t="shared" ca="1" si="406"/>
        <v/>
      </c>
      <c r="DZ89" s="14" t="b">
        <f t="shared" ca="1" si="407"/>
        <v>0</v>
      </c>
      <c r="EA89" s="14" t="str">
        <f t="shared" ca="1" si="408"/>
        <v>Bradykinesia in lower Limbs (q_38.2b)</v>
      </c>
      <c r="EB89" s="14" t="str">
        <f t="shared" ca="1" si="409"/>
        <v xml:space="preserve">Values must be limited to predefinied list. </v>
      </c>
      <c r="EC89" s="14" t="str">
        <f t="shared" ca="1" si="410"/>
        <v xml:space="preserve">Bradykinesia in lower Limbs (q_38.2b): Values must be limited to predefinied list. </v>
      </c>
      <c r="ED89" s="14" t="str">
        <f t="shared" ca="1" si="411"/>
        <v/>
      </c>
      <c r="EE89" s="14" t="str">
        <f t="shared" ca="1" si="412"/>
        <v>Values must be limited to predefinied list</v>
      </c>
      <c r="EF89" s="14" t="str">
        <f t="shared" ca="1" si="413"/>
        <v/>
      </c>
      <c r="EG89" s="14" t="str">
        <f t="shared" ca="1" si="414"/>
        <v/>
      </c>
      <c r="EM89" s="14" t="b">
        <f t="shared" ca="1" si="415"/>
        <v>1</v>
      </c>
      <c r="EN89" s="14">
        <f t="shared" ca="1" si="416"/>
        <v>76</v>
      </c>
      <c r="EO89" s="14" t="str">
        <f t="shared" ca="1" si="417"/>
        <v>q_38.2b</v>
      </c>
      <c r="EP89" s="14" t="str">
        <f t="shared" ca="1" si="418"/>
        <v xml:space="preserve">Bradykinesia in lower Limbs (q_38.2b): Values must be limited to predefinied list. </v>
      </c>
      <c r="EQ89" s="14" t="str">
        <f t="shared" ca="1" si="419"/>
        <v/>
      </c>
    </row>
    <row r="90" spans="2:147" s="14" customFormat="1">
      <c r="B90" s="14" t="str">
        <f t="shared" ca="1" si="346"/>
        <v/>
      </c>
      <c r="C90" s="14">
        <f t="shared" ca="1" si="347"/>
        <v>77</v>
      </c>
      <c r="D90" s="14">
        <f t="shared" si="348"/>
        <v>88</v>
      </c>
      <c r="E90" s="14" t="str">
        <f t="shared" ca="1" si="349"/>
        <v>N</v>
      </c>
      <c r="F90" s="14" t="str">
        <f t="shared" ca="1" si="350"/>
        <v>q_39</v>
      </c>
      <c r="G90" s="14" t="str">
        <f t="shared" ca="1" si="351"/>
        <v>Sensory changes</v>
      </c>
      <c r="H90" s="14" t="b">
        <f t="shared" ca="1" si="352"/>
        <v>1</v>
      </c>
      <c r="I90" s="14" t="str">
        <f ca="1">IF($H90,ADDRESS(3,(D90+1)*2-1,4,,"["&amp;wew!$G$7&amp;"]"&amp;_sheetname_labels)&amp;":"&amp;ADDRESS(2+ster!$B$20,(D90+1)*2-1,4),"")</f>
        <v>[DBTemplate.xlsm]labels!FU3:FU61</v>
      </c>
      <c r="J90" s="14">
        <f t="array" aca="1" ref="J90" ca="1">IF(H90,MAX(0,MAX(IF(INDIRECT(I90)&lt;&gt;"",ROW(INDIRECT(I90)),""))-2),"")</f>
        <v>3</v>
      </c>
      <c r="K90" s="14" t="str">
        <f ca="1">IF($H90,IF($J90&gt;0,ADDRESS(3,(D90+1)*2-1,4,,"["&amp;wew!$G$7&amp;"]"&amp;_sheetname_labels)&amp;":"&amp;ADDRESS(2+J90,(D90+1)*2-1,4),""),"")</f>
        <v>[DBTemplate.xlsm]labels!FU3:FU5</v>
      </c>
      <c r="L90" s="14" t="str">
        <f ca="1">IF($H90,IF($J90&gt;0,ADDRESS(3,(D90+1)*2,4,,"["&amp;wew!$G$7&amp;"]"&amp;_sheetname_labels)&amp;":"&amp;ADDRESS(2+J90,(D90+1)*2,4),""),"")</f>
        <v>[DBTemplate.xlsm]labels!FV3:FV5</v>
      </c>
      <c r="M90" s="14">
        <f t="shared" ca="1" si="353"/>
        <v>0</v>
      </c>
      <c r="N90" s="14">
        <f t="shared" ca="1" si="354"/>
        <v>3</v>
      </c>
      <c r="O90" s="14" t="str">
        <f t="shared" ca="1" si="355"/>
        <v>q_39</v>
      </c>
      <c r="P90" s="14" t="str">
        <f t="shared" ca="1" si="356"/>
        <v>Sensory changes</v>
      </c>
      <c r="Q90" s="14" t="str">
        <f ca="1">IF($BP90,ADDRESS(3,D90+1,4,,"["&amp;wew!$G$7&amp;"]"&amp;_sheetname_dataframe)&amp;":"&amp;ADDRESS(2+ster!$C$14,D90+1,4),"")</f>
        <v>[DBTemplate.xlsm]data_frame!CK3:CK3</v>
      </c>
      <c r="R90" s="14" t="str">
        <f>IF($BP90,IF(MID(_xll.FORMULATEXT(INDEX(INDIRECT(Q90),1)),1,1)="=", _xll.FORMULATEXT(INDEX(INDIRECT(Q90),1),2,TRUE),""),"")</f>
        <v/>
      </c>
      <c r="S90" s="14">
        <f t="array" aca="1" ref="S90" ca="1">IF(H90,SUM(IF((IFERROR(INDIRECT(Q90)&lt;&gt;"",FALSE))*(INDIRECT(ster!$D$14)&lt;&gt;""),1,0)),"")</f>
        <v>1</v>
      </c>
      <c r="T90" s="14">
        <f t="array" aca="1" ref="T90" ca="1">IF(H90,IF(M90&gt;0,SUM(IFERROR(1*(MATCH(INDIRECT(Q90),INDIRECT(K90),0)&gt;0),0)*(INDIRECT(ster!$D$14)&lt;&gt;"")*NOT(ISNUMBER(INDIRECT(Q90)))),0),"")</f>
        <v>0</v>
      </c>
      <c r="U90" s="14">
        <f t="array" aca="1" ref="U90" ca="1">IF(H90,SUM((IFERROR(INDIRECT(Q90)="",FALSE))*(INDIRECT(ster!$D$14)&lt;&gt;"")),"")</f>
        <v>0</v>
      </c>
      <c r="V90" s="14">
        <f t="array" aca="1" ref="V90" ca="1">IF(H90,SUM((IFERROR(INDIRECT(Q90)="#ąś",TRUE))*(INDIRECT(ster!$D$14)&lt;&gt;"")),"")</f>
        <v>0</v>
      </c>
      <c r="W90" s="14">
        <f t="array" aca="1" ref="W90" ca="1">IF(H90,SUM(ISNUMBER(INDIRECT(Q90))*(INDIRECT(ster!$D$14)&lt;&gt;"")),"")</f>
        <v>1</v>
      </c>
      <c r="X90" s="14">
        <f t="array" aca="1" ref="X90" ca="1">IF(AND(H90,W90&gt;0),IF(wew!$B$3,MIN(IF((INDIRECT(ster!$D$14)&lt;&gt;"")*IFERROR(INDIRECT($Q90)&lt;&gt;"",FALSE),IFERROR(INDIRECT($Q90),"X"),"X")),"&lt;włącz podświetlanie wartości&gt;"),"—")</f>
        <v>1</v>
      </c>
      <c r="Y90" s="14">
        <f t="array" aca="1" ref="Y90" ca="1">IF(AND(H90,W90&gt;0),IF(wew!$B$3,MAX(IF((INDIRECT(ster!$D$14)&lt;&gt;"")*IFERROR(INDIRECT($Q90)&lt;&gt;"",FALSE),IFERROR(INDIRECT($Q90),"X"),"X")),"&lt;włącz podświetlanie wartości&gt;"),"—")</f>
        <v>1</v>
      </c>
      <c r="Z90" s="14">
        <f t="shared" ca="1" si="357"/>
        <v>0</v>
      </c>
      <c r="AA90" s="12">
        <f t="shared" ca="1" si="358"/>
        <v>1</v>
      </c>
      <c r="AB90" s="17">
        <f t="array" aca="1" ref="AB90" ca="1">IF(H90,IF(W90&gt;0,SUM((INDIRECT(ster!$D$14)&lt;&gt;"")*IFERROR((INDIRECT(Q90)&lt;&gt;"")*(INDIRECT(Q90)=INT(INDIRECT(Q90))),0)),0),"")</f>
        <v>1</v>
      </c>
      <c r="AC90" s="17">
        <f t="array" aca="1" ref="AC90" ca="1">IF(H90,W90-AB90,"")</f>
        <v>0</v>
      </c>
      <c r="AD90" s="17">
        <f t="shared" ca="1" si="359"/>
        <v>1</v>
      </c>
      <c r="AE90" s="17" t="b">
        <f t="shared" ca="1" si="360"/>
        <v>0</v>
      </c>
      <c r="AF90" s="17" t="str">
        <f ca="1">IF(AE90,IF($H90,ADDRESS(3,D90+2,4,,"["&amp;wew!$G$7&amp;"]"&amp;_sheetname_dataframe)&amp;":"&amp;ADDRESS(2+ster!$C$14,D90+2,4),""),"")</f>
        <v/>
      </c>
      <c r="AG90" s="17" t="str">
        <f t="shared" ca="1" si="361"/>
        <v/>
      </c>
      <c r="AH90" s="17" t="b">
        <f t="shared" ca="1" si="362"/>
        <v>0</v>
      </c>
      <c r="AI90" s="17" t="str">
        <f ca="1">IF(AH90,IF($H90,ADDRESS(3,D90+3,4,,"["&amp;wew!$G$7&amp;"]"&amp;_sheetname_dataframe)&amp;":"&amp;ADDRESS(2+ster!$C$14,D90+3,4),""),"")</f>
        <v/>
      </c>
      <c r="AJ90" s="17" t="str">
        <f t="shared" ca="1" si="363"/>
        <v/>
      </c>
      <c r="AK90" s="17" t="b">
        <f t="shared" ca="1" si="364"/>
        <v>0</v>
      </c>
      <c r="AL90" s="17" t="b">
        <f t="shared" ca="1" si="365"/>
        <v>0</v>
      </c>
      <c r="AM90" s="17" t="b">
        <f t="shared" ca="1" si="366"/>
        <v>0</v>
      </c>
      <c r="AN90" s="17">
        <f t="shared" ca="1" si="367"/>
        <v>0</v>
      </c>
      <c r="AO90" s="24" t="str">
        <f t="shared" ca="1" si="368"/>
        <v/>
      </c>
      <c r="AP90" s="24" t="str">
        <f t="shared" ca="1" si="369"/>
        <v/>
      </c>
      <c r="AQ90" s="17" t="b">
        <f t="shared" ca="1" si="370"/>
        <v>0</v>
      </c>
      <c r="AR90" s="17" t="b">
        <f t="shared" ca="1" si="371"/>
        <v>1</v>
      </c>
      <c r="AS90" s="17" t="b">
        <f t="shared" ca="1" si="372"/>
        <v>0</v>
      </c>
      <c r="AT90" s="17" t="b">
        <f t="shared" ca="1" si="373"/>
        <v>0</v>
      </c>
      <c r="AU90" s="17" t="b">
        <f t="shared" ca="1" si="374"/>
        <v>1</v>
      </c>
      <c r="AV90" s="17" t="b">
        <f t="shared" ca="1" si="375"/>
        <v>0</v>
      </c>
      <c r="AW90" s="17" t="b">
        <f t="shared" ca="1" si="376"/>
        <v>1</v>
      </c>
      <c r="AX90" s="14" t="b">
        <f t="array" aca="1" ref="AX90" ca="1">IF(H90,N90&gt;0,"")</f>
        <v>1</v>
      </c>
      <c r="AY90" s="17" t="str">
        <f t="shared" ca="1" si="377"/>
        <v>C3:C5</v>
      </c>
      <c r="AZ90" s="17" t="b">
        <f t="array" aca="1" ref="AZ90" ca="1">IF(AY90&lt;&gt;"",SUM(1*ISERROR(MATCH(INDIRECT(AY90),INDIRECT(K90),0)))=0,"")</f>
        <v>1</v>
      </c>
      <c r="BA90" s="17" t="b">
        <f t="shared" ca="1" si="378"/>
        <v>1</v>
      </c>
      <c r="BB90" s="17" t="b">
        <v>0</v>
      </c>
      <c r="BC90" s="17" t="b">
        <f t="shared" ca="1" si="379"/>
        <v>1</v>
      </c>
      <c r="BD90" s="17" t="b">
        <f t="shared" ca="1" si="380"/>
        <v>0</v>
      </c>
      <c r="BE90" s="17" t="b">
        <f t="shared" ca="1" si="381"/>
        <v>0</v>
      </c>
      <c r="BF90" s="17" t="b">
        <f t="shared" ca="1" si="382"/>
        <v>0</v>
      </c>
      <c r="BG90" s="17" t="b">
        <f t="shared" ca="1" si="383"/>
        <v>0</v>
      </c>
      <c r="BH90" s="17" t="b">
        <f t="shared" ca="1" si="384"/>
        <v>1</v>
      </c>
      <c r="BI90" s="17">
        <f t="shared" ca="1" si="385"/>
        <v>2</v>
      </c>
      <c r="BJ90" s="17" t="b">
        <f t="shared" ca="1" si="386"/>
        <v>0</v>
      </c>
      <c r="BK90" s="17" t="str">
        <f t="shared" ca="1" si="387"/>
        <v/>
      </c>
      <c r="BL90" s="17" t="str">
        <f t="shared" ca="1" si="388"/>
        <v/>
      </c>
      <c r="BM90" s="17" t="str">
        <f t="shared" ca="1" si="389"/>
        <v>F</v>
      </c>
      <c r="BN90" s="17" t="str">
        <f t="shared" ca="1" si="390"/>
        <v>F</v>
      </c>
      <c r="BO90" s="17" t="str">
        <f t="shared" ca="1" si="391"/>
        <v>N</v>
      </c>
      <c r="BP90" s="14" t="b">
        <f t="shared" ca="1" si="392"/>
        <v>1</v>
      </c>
      <c r="BQ90" s="35">
        <v>1</v>
      </c>
      <c r="BX90" s="16"/>
      <c r="BY90" s="16"/>
      <c r="BZ90" s="16"/>
      <c r="CA90" s="16"/>
      <c r="CB90" s="16"/>
      <c r="CC90" s="16"/>
      <c r="CD90" s="16"/>
      <c r="CE90" s="16"/>
      <c r="CF90" s="16"/>
      <c r="CN90" s="14">
        <f ca="1">IF(H90,IFERROR(IsVariableNameLegal(O90),0),0)</f>
        <v>0</v>
      </c>
      <c r="CO90" s="14" t="str">
        <f t="array" aca="1" ref="CO90" ca="1">IF(H90,IF(COUNTIF(INDIRECT(wew!$C$13),O90)&gt;1,TRIM(SUBSTITUTE(_xll.MCONCAT(IF((INDIRECT(wew!$C$13)=O90)*(COLUMN(INDIRECT(wew!$C$13))&lt;&gt;D90+1),-1+COLUMN(INDIRECT(wew!$C$13)),"")," "),"  "," ")),""),"")</f>
        <v/>
      </c>
      <c r="CP90" s="14" t="str">
        <f t="array" aca="1" ref="CP90" ca="1">IF(P90&lt;&gt;"",IF(LEN(P90)&gt;150,1,""),"")</f>
        <v/>
      </c>
      <c r="CQ90" s="14" t="str">
        <f t="array" aca="1" ref="CQ90" ca="1">IF(AND(H90,NOT(ster!$J$3)),IF(COUNTIF(INDIRECT(wew!$C$15),P90)&gt;1,TRIM(SUBSTITUTE(_xll.MCONCAT(IF((INDIRECT(wew!$C$15)=P90)*(COLUMN(INDIRECT(wew!$C$15))&lt;&gt;D90+1),-1+COLUMN(INDIRECT(wew!$C$15)),"")," "),"  "," ")),""),"")</f>
        <v/>
      </c>
      <c r="CR90" s="14" t="str">
        <f t="array" aca="1" ref="CR90" ca="1">IF(H90,IF(AND(W90&gt;0,AO90&lt;&gt;""),TRIM(SUBSTITUTE(_xll.MCONCAT(IFERROR(IF(ISNUMBER(INDIRECT(Q90)),IF((INDIRECT(ster!$D$14)&lt;&gt;"")*(INDIRECT(Q90)&lt;AO90),INDIRECT(ster!$D$14) &amp; ": " &amp;  SUBSTITUTE(IF( AV90,IFERROR(TEXT(INDIRECT(Q90),"rrrr-mm-dd") &amp;" (" &amp; INDIRECT(Q90) &amp;")",INDIRECT(Q90)),INDIRECT(Q90))," "," "),""),""),"")," "),"  "," ")),""),"")</f>
        <v/>
      </c>
      <c r="CS90" s="14" t="str">
        <f t="array" aca="1" ref="CS90" ca="1">IF(H90,IF(AND(W90&gt;0,AP90&lt;&gt;""),TRIM(SUBSTITUTE(_xll.MCONCAT(IFERROR(IF(ISNUMBER(INDIRECT(Q90)),IF((INDIRECT(ster!$D$14)&lt;&gt;"")*(INDIRECT(Q90)&gt;AP90),INDIRECT(ster!$D$14) &amp; ": " &amp;  SUBSTITUTE(IF( AV90,IFERROR(TEXT(INDIRECT(Q90),"rrrr-mm-dd")&amp;" (" &amp; INDIRECT(Q90) &amp;")",INDIRECT(Q90)),INDIRECT(Q90))," "," "),""),""),"")," "),"  "," ")),""),"")</f>
        <v/>
      </c>
      <c r="CT90" s="14" t="str">
        <f t="array" aca="1" ref="CT90" ca="1">IF(H90,IF(AND(N90&gt;0,AR90),TRIM(SUBSTITUTE(_xll.MCONCAT(IFERROR(IF(ISNUMBER(INDIRECT(Q90)),IF((INDIRECT(ster!$D$14)&lt;&gt;"")*(IFERROR(0*(MATCH(INDIRECT(Q90),INDIRECT(K90),0)&gt;0),1)),INDIRECT(ster!$D$14) &amp; ": " &amp;  SUBSTITUTE(IF( AV90,IFERROR(TEXT(INDIRECT(Q90),"rrrr-mm-dd")&amp;" (" &amp; INDIRECT(Q90) &amp;")",INDIRECT(Q90)),INDIRECT(Q90))," "," "),""),""),"")," "),"  "," ")),""),"")</f>
        <v/>
      </c>
      <c r="CU90" s="14" t="str">
        <f t="array" aca="1" ref="CU90" ca="1">IF(H90,IF(AND(V90&gt;0),TRIM(SUBSTITUTE(_xll.MCONCAT(IF((INDIRECT(ster!$D$14)&lt;&gt;"")*(IFERROR(0*(INDIRECT(Q90)&lt;&gt;""),1)),INDIRECT(ster!$D$14),"")," "),"  "," ")),""),"")</f>
        <v/>
      </c>
      <c r="CV90" s="14" t="str">
        <f t="array" aca="1" ref="CV90" ca="1">IF(H90,IF(AS90,
TRIM(SUBSTITUTE(_xll.MCONCAT(IF(
   (INDIRECT(ster!$D$14)&lt;&gt;"")*
   ((INDIRECT(Q90)="")+
      NOT(ISNUMBER(INDIRECT(Q90)))*
      NOT(ISERROR(MATCH(INDIRECT(Q90),INDIRECT(K90),0)))
    ),
      INDIRECT(ster!$D$14),
   "")," "),"  "," ")),
""),"")</f>
        <v/>
      </c>
      <c r="CW90" s="14" t="str">
        <f t="array" aca="1" ref="CW90" ca="1">IF(H90,IF(AND(AQ90),TRIM(SUBSTITUTE(_xll.MCONCAT(IFERROR(IF(ISNUMBER(INDIRECT(Q90)),IF((INDIRECT(ster!$D$14)&lt;&gt;"")*(INDIRECT(Q90)&lt;&gt;INT(INDIRECT(Q90))),INDIRECT(ster!$D$14) &amp; ": " &amp; INDIRECT(Q90),""),""),"")," "),"  "," ")),""),"")</f>
        <v/>
      </c>
      <c r="CX90" s="14" t="str">
        <f t="array" aca="1" ref="CX90" ca="1">IF(H90,IF(OR(AU90,AV90),TRIM(SUBSTITUTE(_xll.MCONCAT(IF((INDIRECT(ster!$D$14)&lt;&gt;"")*NOT(ISNUMBER(INDIRECT(Q90))),IF(ISERROR(MATCH(INDIRECT(Q90),INDIRECT(K90),0)),IFERROR(IF(INDIRECT(Q90)&lt;&gt;"",INDIRECT(ster!$D$14) &amp; ": " &amp; SUBSTITUTE(INDIRECT(Q90)," "," "),""),""),""),"")," "),"  "," ")),""),"")</f>
        <v/>
      </c>
      <c r="CY90" s="14" t="str">
        <f t="array" aca="1" ref="CY90" ca="1">IF(H90,IF(AE90,TRIM(SUBSTITUTE(_xll.MCONCAT(IF((INDIRECT(ster!$D$14)&lt;&gt;"")*IFERROR(NOT(INDIRECT(AF90)),FALSE),IF(ISERROR(MATCH(INDIRECT(Q90),INDIRECT(K90),0)),IFERROR(IF(INDIRECT(Q90)&lt;&gt;"",INDIRECT(ster!$D$14)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CZ90" s="14" t="str">
        <f t="array" aca="1" ref="CZ90" ca="1">IF(H90,IF(AH90,TRIM(SUBSTITUTE(_xll.MCONCAT(IF((INDIRECT(ster!$D$14)&lt;&gt;"")*IFERROR(NOT(INDIRECT(AI90)),FALSE),IF(ISERROR(MATCH(INDIRECT(Q90),INDIRECT(K90),0)),IFERROR(IF(INDIRECT(Q90)&lt;&gt;"",INDIRECT(ster!$D$14)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DC90" s="14" t="str">
        <f ca="1">SUBSTITUTE(SUBSTITUTE(SUBSTITUTE(SUBSTITUTE(_xll.MCONCAT(DG90:DS90,"■"),"■■","■"),"■■","■"),"■■","■"),"■■","■")</f>
        <v>■</v>
      </c>
      <c r="DD90" s="14" t="str">
        <f t="shared" ca="1" si="393"/>
        <v/>
      </c>
      <c r="DE90" s="14" t="str">
        <f t="shared" ca="1" si="394"/>
        <v/>
      </c>
      <c r="DF90" s="14" t="str">
        <f t="shared" ca="1" si="395"/>
        <v/>
      </c>
      <c r="DG90" s="14" t="str">
        <f t="shared" ca="1" si="396"/>
        <v/>
      </c>
      <c r="DH90" s="14" t="str">
        <f t="shared" ca="1" si="397"/>
        <v/>
      </c>
      <c r="DI90" s="14" t="str">
        <f t="shared" ca="1" si="398"/>
        <v/>
      </c>
      <c r="DJ90" s="14" t="str">
        <f t="shared" ca="1" si="399"/>
        <v/>
      </c>
      <c r="DK90" s="14" t="str">
        <f t="shared" ca="1" si="400"/>
        <v/>
      </c>
      <c r="DL90" s="14" t="str">
        <f t="shared" ca="1" si="420"/>
        <v/>
      </c>
      <c r="DM90" s="14" t="str">
        <f t="shared" ca="1" si="401"/>
        <v/>
      </c>
      <c r="DN90" s="14" t="str">
        <f t="array" aca="1" ref="DN90" ca="1">IF(CU90&lt;&gt;"","There are errors in the entered values in the following cases: " &amp;SUBSTITUTE(CU90," ",", "),"")</f>
        <v/>
      </c>
      <c r="DO90" s="14" t="str">
        <f t="shared" ca="1" si="402"/>
        <v/>
      </c>
      <c r="DP90" s="14" t="str">
        <f t="shared" ca="1" si="403"/>
        <v/>
      </c>
      <c r="DQ90" s="14" t="str">
        <f t="shared" ca="1" si="404"/>
        <v/>
      </c>
      <c r="DR90" s="14" t="str">
        <f t="shared" ca="1" si="405"/>
        <v/>
      </c>
      <c r="DS90" s="14" t="str">
        <f t="shared" ca="1" si="406"/>
        <v/>
      </c>
      <c r="DZ90" s="14" t="b">
        <f t="shared" ca="1" si="407"/>
        <v>0</v>
      </c>
      <c r="EA90" s="14" t="str">
        <f t="shared" ca="1" si="408"/>
        <v>Sensory changes (q_39)</v>
      </c>
      <c r="EB90" s="14" t="str">
        <f t="shared" ca="1" si="409"/>
        <v xml:space="preserve">Values must be limited to predefinied list. </v>
      </c>
      <c r="EC90" s="14" t="str">
        <f t="shared" ca="1" si="410"/>
        <v xml:space="preserve">Sensory changes (q_39): Values must be limited to predefinied list. </v>
      </c>
      <c r="ED90" s="14" t="str">
        <f t="shared" ca="1" si="411"/>
        <v/>
      </c>
      <c r="EE90" s="14" t="str">
        <f t="shared" ca="1" si="412"/>
        <v>Values must be limited to predefinied list</v>
      </c>
      <c r="EF90" s="14" t="str">
        <f t="shared" ca="1" si="413"/>
        <v/>
      </c>
      <c r="EG90" s="14" t="str">
        <f t="shared" ca="1" si="414"/>
        <v/>
      </c>
      <c r="EM90" s="14" t="b">
        <f t="shared" ca="1" si="415"/>
        <v>1</v>
      </c>
      <c r="EN90" s="14">
        <f t="shared" ca="1" si="416"/>
        <v>77</v>
      </c>
      <c r="EO90" s="14" t="str">
        <f t="shared" ca="1" si="417"/>
        <v>q_39</v>
      </c>
      <c r="EP90" s="14" t="str">
        <f t="shared" ca="1" si="418"/>
        <v xml:space="preserve">Sensory changes (q_39): Values must be limited to predefinied list. </v>
      </c>
      <c r="EQ90" s="14" t="str">
        <f t="shared" ca="1" si="419"/>
        <v/>
      </c>
    </row>
    <row r="91" spans="2:147" s="14" customFormat="1">
      <c r="B91" s="14" t="str">
        <f t="shared" ref="B91:B181" ca="1" si="421">DF91</f>
        <v/>
      </c>
      <c r="C91" s="14">
        <f t="shared" ref="C91:C181" ca="1" si="422">IF(OFFSET(B91,-1,COLUMN(VariableExists)-2),OFFSET(B91,-1,1)+1,OFFSET(B91,-1,1))</f>
        <v>78</v>
      </c>
      <c r="D91" s="14">
        <f t="shared" ref="D91:D181" si="423">ROW(A91)-2</f>
        <v>89</v>
      </c>
      <c r="E91" s="14" t="str">
        <f t="shared" ref="E91:E181" ca="1" si="424">IF(OR(G91="",ROW(G91)=2),"",IF(Z91&gt;0,"S",IF(AX91,IF(J91=2,"D","N"),"I")))</f>
        <v>D</v>
      </c>
      <c r="F91" s="14" t="str">
        <f t="shared" ref="F91:F181" ca="1" si="425">IF(H91,O91,"")</f>
        <v>q_40</v>
      </c>
      <c r="G91" s="14" t="str">
        <f t="shared" ref="G91:G181" ca="1" si="426">IF(H91,P91,"")</f>
        <v>Apraxia (facial)</v>
      </c>
      <c r="H91" s="14" t="b">
        <f t="shared" ref="H91:H181" ca="1" si="427">IF(INDIRECT(ADDRESS(2,D91+1,,,_sheetname_dataframe))="",FALSE,MID(INDIRECT(ADDRESS(2,D91+1,,,_sheetname_dataframe)),1,1)&lt;&gt;".")</f>
        <v>1</v>
      </c>
      <c r="I91" s="14" t="str">
        <f ca="1">IF($H91,ADDRESS(3,(D91+1)*2-1,4,,"["&amp;wew!$G$7&amp;"]"&amp;_sheetname_labels)&amp;":"&amp;ADDRESS(2+ster!$B$20,(D91+1)*2-1,4),"")</f>
        <v>[DBTemplate.xlsm]labels!FW3:FW61</v>
      </c>
      <c r="J91" s="14">
        <f t="array" aca="1" ref="J91" ca="1">IF(H91,MAX(0,MAX(IF(INDIRECT(I91)&lt;&gt;"",ROW(INDIRECT(I91)),""))-2),"")</f>
        <v>2</v>
      </c>
      <c r="K91" s="14" t="str">
        <f ca="1">IF($H91,IF($J91&gt;0,ADDRESS(3,(D91+1)*2-1,4,,"["&amp;wew!$G$7&amp;"]"&amp;_sheetname_labels)&amp;":"&amp;ADDRESS(2+J91,(D91+1)*2-1,4),""),"")</f>
        <v>[DBTemplate.xlsm]labels!FW3:FW4</v>
      </c>
      <c r="L91" s="14" t="str">
        <f ca="1">IF($H91,IF($J91&gt;0,ADDRESS(3,(D91+1)*2,4,,"["&amp;wew!$G$7&amp;"]"&amp;_sheetname_labels)&amp;":"&amp;ADDRESS(2+J91,(D91+1)*2,4),""),"")</f>
        <v>[DBTemplate.xlsm]labels!FX3:FX4</v>
      </c>
      <c r="M91" s="14">
        <f t="shared" ref="M91:M181" ca="1" si="428">IF($H91,IF(J91&gt;0,COUNTA(INDIRECT(K91))-COUNT(INDIRECT(K91)),0),"")</f>
        <v>0</v>
      </c>
      <c r="N91" s="14">
        <f t="shared" ref="N91:N181" ca="1" si="429">IF(H91,J91-M91,"")</f>
        <v>2</v>
      </c>
      <c r="O91" s="14" t="str">
        <f t="shared" ref="O91:O181" ca="1" si="430">IF(INDIRECT(ADDRESS(2,D91+1,,,_sheetname_dataframe))="","",INDIRECT(ADDRESS(2,D91+1,,,_sheetname_dataframe)))</f>
        <v>q_40</v>
      </c>
      <c r="P91" s="14" t="str">
        <f t="shared" ref="P91:P181" ca="1" si="431">IF(H91,IF(INDIRECT(ADDRESS(1,D91+1,,,_sheetname_dataframe))="","",INDIRECT(ADDRESS(1,D91+1,,,_sheetname_dataframe))),"")</f>
        <v>Apraxia (facial)</v>
      </c>
      <c r="Q91" s="14" t="str">
        <f ca="1">IF($BP91,ADDRESS(3,D91+1,4,,"["&amp;wew!$G$7&amp;"]"&amp;_sheetname_dataframe)&amp;":"&amp;ADDRESS(2+ster!$C$14,D91+1,4),"")</f>
        <v>[DBTemplate.xlsm]data_frame!CL3:CL3</v>
      </c>
      <c r="R91" s="14" t="str">
        <f>IF($BP91,IF(MID(_xll.FORMULATEXT(INDEX(INDIRECT(Q91),1)),1,1)="=", _xll.FORMULATEXT(INDEX(INDIRECT(Q91),1),2,TRUE),""),"")</f>
        <v/>
      </c>
      <c r="S91" s="14">
        <f t="array" aca="1" ref="S91" ca="1">IF(H91,SUM(IF((IFERROR(INDIRECT(Q91)&lt;&gt;"",FALSE))*(INDIRECT(ster!$D$14)&lt;&gt;""),1,0)),"")</f>
        <v>1</v>
      </c>
      <c r="T91" s="14">
        <f t="array" aca="1" ref="T91" ca="1">IF(H91,IF(M91&gt;0,SUM(IFERROR(1*(MATCH(INDIRECT(Q91),INDIRECT(K91),0)&gt;0),0)*(INDIRECT(ster!$D$14)&lt;&gt;"")*NOT(ISNUMBER(INDIRECT(Q91)))),0),"")</f>
        <v>0</v>
      </c>
      <c r="U91" s="14">
        <f t="array" aca="1" ref="U91" ca="1">IF(H91,SUM((IFERROR(INDIRECT(Q91)="",FALSE))*(INDIRECT(ster!$D$14)&lt;&gt;"")),"")</f>
        <v>0</v>
      </c>
      <c r="V91" s="14">
        <f t="array" aca="1" ref="V91" ca="1">IF(H91,SUM((IFERROR(INDIRECT(Q91)="#ąś",TRUE))*(INDIRECT(ster!$D$14)&lt;&gt;"")),"")</f>
        <v>0</v>
      </c>
      <c r="W91" s="14">
        <f t="array" aca="1" ref="W91" ca="1">IF(H91,SUM(ISNUMBER(INDIRECT(Q91))*(INDIRECT(ster!$D$14)&lt;&gt;"")),"")</f>
        <v>1</v>
      </c>
      <c r="X91" s="14">
        <f t="array" aca="1" ref="X91" ca="1">IF(AND(H91,W91&gt;0),IF(wew!$B$3,MIN(IF((INDIRECT(ster!$D$14)&lt;&gt;"")*IFERROR(INDIRECT($Q91)&lt;&gt;"",FALSE),IFERROR(INDIRECT($Q91),"X"),"X")),"&lt;włącz podświetlanie wartości&gt;"),"—")</f>
        <v>2</v>
      </c>
      <c r="Y91" s="14">
        <f t="array" aca="1" ref="Y91" ca="1">IF(AND(H91,W91&gt;0),IF(wew!$B$3,MAX(IF((INDIRECT(ster!$D$14)&lt;&gt;"")*IFERROR(INDIRECT($Q91)&lt;&gt;"",FALSE),IFERROR(INDIRECT($Q91),"X"),"X")),"&lt;włącz podświetlanie wartości&gt;"),"—")</f>
        <v>2</v>
      </c>
      <c r="Z91" s="14">
        <f t="shared" ref="Z91:Z181" ca="1" si="432">IF(H91,S91-T91-W91,"")</f>
        <v>0</v>
      </c>
      <c r="AA91" s="12">
        <f t="shared" ref="AA91:AA181" ca="1" si="433">IF(H91,IF(S91&gt;0,W91/(S91),"—"),"")</f>
        <v>1</v>
      </c>
      <c r="AB91" s="17">
        <f t="array" aca="1" ref="AB91" ca="1">IF(H91,IF(W91&gt;0,SUM((INDIRECT(ster!$D$14)&lt;&gt;"")*IFERROR((INDIRECT(Q91)&lt;&gt;"")*(INDIRECT(Q91)=INT(INDIRECT(Q91))),0)),0),"")</f>
        <v>1</v>
      </c>
      <c r="AC91" s="17">
        <f t="array" aca="1" ref="AC91" ca="1">IF(H91,W91-AB91,"")</f>
        <v>0</v>
      </c>
      <c r="AD91" s="17">
        <f t="shared" ref="AD91:AD181" ca="1" si="434">IF($H91,IF(AC91&lt;&gt;"",IF(AC91=0,1,IF(AC91/W91&lt;0.15,2,3)),0),"")</f>
        <v>1</v>
      </c>
      <c r="AE91" s="17" t="b">
        <f t="shared" ref="AE91:AE181" ca="1" si="435">IF(H91,OFFSET(O91,1,0)=".validation",FALSE)</f>
        <v>0</v>
      </c>
      <c r="AF91" s="17" t="str">
        <f ca="1">IF(AE91,IF($H91,ADDRESS(3,D91+2,4,,"["&amp;wew!$G$7&amp;"]"&amp;_sheetname_dataframe)&amp;":"&amp;ADDRESS(2+ster!$C$14,D91+2,4),""),"")</f>
        <v/>
      </c>
      <c r="AG91" s="17" t="str">
        <f t="shared" ref="AG91:AG181" ca="1" si="436">IF(AE91,IF($H91,IF(INDIRECT(ADDRESS(1,D91+2,,,_sheetname_dataframe))="","",INDIRECT(ADDRESS(1,D91+2,,,_sheetname_dataframe))),""),"")</f>
        <v/>
      </c>
      <c r="AH91" s="17" t="b">
        <f t="shared" ref="AH91:AH181" ca="1" si="437">IF(H91,AND(AE91,OFFSET(O91,2,0)=".validation"),FALSE)</f>
        <v>0</v>
      </c>
      <c r="AI91" s="17" t="str">
        <f ca="1">IF(AH91,IF($H91,ADDRESS(3,D91+3,4,,"["&amp;wew!$G$7&amp;"]"&amp;_sheetname_dataframe)&amp;":"&amp;ADDRESS(2+ster!$C$14,D91+3,4),""),"")</f>
        <v/>
      </c>
      <c r="AJ91" s="17" t="str">
        <f t="shared" ref="AJ91:AJ181" ca="1" si="438">IF(AH91,IF($H91,IF(INDIRECT(ADDRESS(1,D91+3,,,_sheetname_dataframe))="","",INDIRECT(ADDRESS(1,D91+3,,,_sheetname_dataframe))),""),"")</f>
        <v/>
      </c>
      <c r="AK91" s="17" t="b">
        <f t="shared" ref="AK91:AK181" ca="1" si="439">IF(H91,OR(AQ91,AD91=2),"")</f>
        <v>0</v>
      </c>
      <c r="AL91" s="17" t="b">
        <f t="shared" ref="AL91:AL181" ca="1" si="440">IF($H91,IF(BV91&lt;&gt;"",IF(OR(BM91="F",BM91="L",BM91="I",BM91="D"),BV91&lt;&gt;0)),"")</f>
        <v>0</v>
      </c>
      <c r="AM91" s="17" t="b">
        <f t="shared" ref="AM91:AM181" ca="1" si="441">IF($H91,AND(NOT(AL91),OR(IF(BW91&lt;&gt;"",IF(OR(BM91="F",BM91="L"),BW91&lt;&gt;0)),BM91="I",BM91="N",BM91="D")),"")</f>
        <v>0</v>
      </c>
      <c r="AN91" s="17">
        <f t="shared" ref="AN91:AN181" ca="1" si="442">IF(COUNTA(INDIRECT(Q91))=0,0, IF(AND(AO91&lt;&gt;"",X91&lt;AO91),1,IF(AND(AP91&lt;&gt;"",Y91&gt;AP91),1,IF(AND(AQ91,AC91&gt;0),2,0))))</f>
        <v>0</v>
      </c>
      <c r="AO91" s="24" t="str">
        <f t="shared" ref="AO91:AO181" ca="1" si="443">IF($H91,IF(BY91&lt;&gt;"",IF(ISNUMBER(BY91),BY91,""),""),"")</f>
        <v/>
      </c>
      <c r="AP91" s="24" t="str">
        <f t="shared" ref="AP91:AP181" ca="1" si="444">IF($H91,IF(BZ91&lt;&gt;"",IF(ISNUMBER(BZ91),BZ91,""),""),"")</f>
        <v/>
      </c>
      <c r="AQ91" s="17" t="b">
        <f t="shared" ref="AQ91:AQ181" ca="1" si="445">IF(H91,IF(CA91&lt;&gt;"",CA91&lt;&gt;0,FALSE),"")</f>
        <v>0</v>
      </c>
      <c r="AR91" s="17" t="b">
        <f t="shared" ref="AR91:AR181" ca="1" si="446">IF(H91,IF(N91&gt;0,IF(BQ91&lt;&gt;"",BQ91&lt;&gt;0,FALSE),FALSE),"")</f>
        <v>1</v>
      </c>
      <c r="AS91" s="17" t="b">
        <f t="shared" ref="AS91:AS181" ca="1" si="447">IF(H91,IF(BR91&lt;&gt;"",BR91&lt;&gt;0,FALSE),"")</f>
        <v>0</v>
      </c>
      <c r="AT91" s="17" t="b">
        <f t="shared" ref="AT91:AT181" ca="1" si="448">IF(H91,IF(N91&gt;0,FALSE,IF(BU91&lt;&gt;"",MATCH(BU91,DataType,0)=1,FALSE)),"")</f>
        <v>0</v>
      </c>
      <c r="AU91" s="17" t="b">
        <f t="shared" ref="AU91:AU181" ca="1" si="449">IF(H91,IF(N91&gt;0,TRUE,IF(BU91&lt;&gt;"",MATCH(BU91,DataType,0)=2,FALSE)),"")</f>
        <v>1</v>
      </c>
      <c r="AV91" s="17" t="b">
        <f t="shared" ref="AV91:AV181" ca="1" si="450">IF(H91,IF(N91&gt;0,FALSE,IF(BU91&lt;&gt;"",MATCH(BU91,DataType,0)=3,FALSE)),"")</f>
        <v>0</v>
      </c>
      <c r="AW91" s="17" t="b">
        <f t="shared" ref="AW91:AW181" ca="1" si="451">IF(H91,IF(W91&gt;0,Z91=0,FALSE),"")</f>
        <v>1</v>
      </c>
      <c r="AX91" s="14" t="b">
        <f t="array" aca="1" ref="AX91" ca="1">IF(H91,N91&gt;0,"")</f>
        <v>1</v>
      </c>
      <c r="AY91" s="17" t="str">
        <f t="shared" ref="AY91:AY181" ca="1" si="452">IF(H91,IF(N91&gt;0,ADDRESS(ROW(VariablesOrigin)+1,COLUMN(VariablesOrigin)+1,4) &amp; ":" &amp; ADDRESS(ROW(VariablesOrigin)+N91,COLUMN(VariablesOrigin)+1,4),""),"")</f>
        <v>C3:C4</v>
      </c>
      <c r="AZ91" s="17" t="b">
        <f t="array" aca="1" ref="AZ91" ca="1">IF(AY91&lt;&gt;"",SUM(1*ISERROR(MATCH(INDIRECT(AY91),INDIRECT(K91),0)))=0,"")</f>
        <v>1</v>
      </c>
      <c r="BA91" s="17" t="b">
        <f t="shared" ref="BA91:BA181" ca="1" si="453">IF(H91,BU91="",FALSE)</f>
        <v>1</v>
      </c>
      <c r="BB91" s="17" t="b">
        <v>0</v>
      </c>
      <c r="BC91" s="17" t="b">
        <f t="shared" ref="BC91:BC181" ca="1" si="454">IF(BA91,IF(N91&gt;0,AND(AZ91,Z91=0),FALSE),"")</f>
        <v>1</v>
      </c>
      <c r="BD91" s="17" t="b">
        <f t="shared" ref="BD91:BD181" ca="1" si="455">IF(BA91,IF(N91&gt;0,AND(NOT(AZ91),Z91=0),FALSE),"")</f>
        <v>0</v>
      </c>
      <c r="BE91" s="17" t="b">
        <f t="shared" ref="BE91:BE181" ca="1" si="456">IF(BA91,IF(AND(AW91,NOT(BB91),NOT(BC91),NOT(BD91)),AND(Z91=0,AC91=0),FALSE),"")</f>
        <v>0</v>
      </c>
      <c r="BF91" s="17" t="b">
        <f t="shared" ref="BF91:BF181" ca="1" si="457">IF(BA91,IF(AND(AW91,NOT(BB91),NOT(BC91),NOT(BD91)),AND(Z91=0,OR(AC91&gt;0)),FALSE),"")</f>
        <v>0</v>
      </c>
      <c r="BG91" s="17" t="b">
        <f t="shared" ref="BG91:BG181" ca="1" si="458">IF(BA91,IF(OR(BB91:BF91),FALSE,IF(Z91=0,FALSE,Z91&gt;0)),"")</f>
        <v>0</v>
      </c>
      <c r="BH91" s="17" t="b">
        <f t="shared" ref="BH91:BH181" ca="1" si="459">IF(BA91,COUNTIF(BB91:BG91,TRUE)=1,"")</f>
        <v>1</v>
      </c>
      <c r="BI91" s="17">
        <f t="shared" ref="BI91:BI181" ca="1" si="460">IF(BA91,IFERROR(MATCH(TRUE,BB91:BG91,0),7),"")</f>
        <v>2</v>
      </c>
      <c r="BJ91" s="17" t="b">
        <f t="shared" ref="BJ91:BJ181" ca="1" si="461">DF91&lt;&gt;""</f>
        <v>0</v>
      </c>
      <c r="BK91" s="17" t="str">
        <f t="shared" ref="BK91:BK181" ca="1" si="462">IF(H91,IF(AND(NOT(BA91),AU91),AC91=0,""),"")</f>
        <v/>
      </c>
      <c r="BL91" s="17" t="str">
        <f t="shared" ref="BL91:BL181" ca="1" si="463">IF(H91,IF(AND(NOT(BA91),AU91),AC91&gt;0,""),"")</f>
        <v/>
      </c>
      <c r="BM91" s="17" t="str">
        <f t="shared" ref="BM91:BM181" ca="1" si="464">IF(H91,IF(BA91,CHOOSE(BI91,"0","F","L","I","N",IF(AA91&gt;0.5,"N","S"),"0"),CHOOSE(MATCH(BU91,DataType,0),"S",IF(BK91,"I","N"),"D"  )),"")</f>
        <v>F</v>
      </c>
      <c r="BN91" s="17" t="str">
        <f t="shared" ref="BN91:BN181" ca="1" si="465">IF(H91,IF(BJ91,"E",IF(BA91,CHOOSE(BI91,"0","F","L","I","N","S","0"),CHOOSE(MATCH(BU91,DataType,0),"S",IF(BK91,"I","N"),"D"  ))),"")</f>
        <v>F</v>
      </c>
      <c r="BO91" s="17" t="str">
        <f t="shared" ref="BO91:BO181" ca="1" si="466">IF($H91,IF(BM91="0","",IF(AND(AR91,N91=2),"D",IF(BM91="S","N",IF(AL91,"O",IF(AM91,"I","N"))))),"")</f>
        <v>D</v>
      </c>
      <c r="BP91" s="14" t="b">
        <f t="shared" ref="BP91:BP181" ca="1" si="467">INDIRECT(ADDRESS(2,ROW(A91)-1,,,_sheetname_dataframe))&lt;&gt;""</f>
        <v>1</v>
      </c>
      <c r="BQ91" s="35">
        <v>1</v>
      </c>
      <c r="BX91" s="16"/>
      <c r="BY91" s="16"/>
      <c r="BZ91" s="16"/>
      <c r="CA91" s="16"/>
      <c r="CB91" s="16"/>
      <c r="CC91" s="16"/>
      <c r="CD91" s="16"/>
      <c r="CE91" s="16"/>
      <c r="CF91" s="16"/>
      <c r="CN91" s="14">
        <f ca="1">IF(H91,IFERROR(IsVariableNameLegal(O91),0),0)</f>
        <v>0</v>
      </c>
      <c r="CO91" s="14" t="str">
        <f t="array" aca="1" ref="CO91" ca="1">IF(H91,IF(COUNTIF(INDIRECT(wew!$C$13),O91)&gt;1,TRIM(SUBSTITUTE(_xll.MCONCAT(IF((INDIRECT(wew!$C$13)=O91)*(COLUMN(INDIRECT(wew!$C$13))&lt;&gt;D91+1),-1+COLUMN(INDIRECT(wew!$C$13)),"")," "),"  "," ")),""),"")</f>
        <v/>
      </c>
      <c r="CP91" s="14" t="str">
        <f t="array" aca="1" ref="CP91" ca="1">IF(P91&lt;&gt;"",IF(LEN(P91)&gt;150,1,""),"")</f>
        <v/>
      </c>
      <c r="CQ91" s="14" t="str">
        <f t="array" aca="1" ref="CQ91" ca="1">IF(AND(H91,NOT(ster!$J$3)),IF(COUNTIF(INDIRECT(wew!$C$15),P91)&gt;1,TRIM(SUBSTITUTE(_xll.MCONCAT(IF((INDIRECT(wew!$C$15)=P91)*(COLUMN(INDIRECT(wew!$C$15))&lt;&gt;D91+1),-1+COLUMN(INDIRECT(wew!$C$15)),"")," "),"  "," ")),""),"")</f>
        <v/>
      </c>
      <c r="CR91" s="14" t="str">
        <f t="array" aca="1" ref="CR91" ca="1">IF(H91,IF(AND(W91&gt;0,AO91&lt;&gt;""),TRIM(SUBSTITUTE(_xll.MCONCAT(IFERROR(IF(ISNUMBER(INDIRECT(Q91)),IF((INDIRECT(ster!$D$14)&lt;&gt;"")*(INDIRECT(Q91)&lt;AO91),INDIRECT(ster!$D$14) &amp; ": " &amp;  SUBSTITUTE(IF( AV91,IFERROR(TEXT(INDIRECT(Q91),"rrrr-mm-dd") &amp;" (" &amp; INDIRECT(Q91) &amp;")",INDIRECT(Q91)),INDIRECT(Q91))," "," "),""),""),"")," "),"  "," ")),""),"")</f>
        <v/>
      </c>
      <c r="CS91" s="14" t="str">
        <f t="array" aca="1" ref="CS91" ca="1">IF(H91,IF(AND(W91&gt;0,AP91&lt;&gt;""),TRIM(SUBSTITUTE(_xll.MCONCAT(IFERROR(IF(ISNUMBER(INDIRECT(Q91)),IF((INDIRECT(ster!$D$14)&lt;&gt;"")*(INDIRECT(Q91)&gt;AP91),INDIRECT(ster!$D$14) &amp; ": " &amp;  SUBSTITUTE(IF( AV91,IFERROR(TEXT(INDIRECT(Q91),"rrrr-mm-dd")&amp;" (" &amp; INDIRECT(Q91) &amp;")",INDIRECT(Q91)),INDIRECT(Q91))," "," "),""),""),"")," "),"  "," ")),""),"")</f>
        <v/>
      </c>
      <c r="CT91" s="14" t="str">
        <f t="array" aca="1" ref="CT91" ca="1">IF(H91,IF(AND(N91&gt;0,AR91),TRIM(SUBSTITUTE(_xll.MCONCAT(IFERROR(IF(ISNUMBER(INDIRECT(Q91)),IF((INDIRECT(ster!$D$14)&lt;&gt;"")*(IFERROR(0*(MATCH(INDIRECT(Q91),INDIRECT(K91),0)&gt;0),1)),INDIRECT(ster!$D$14) &amp; ": " &amp;  SUBSTITUTE(IF( AV91,IFERROR(TEXT(INDIRECT(Q91),"rrrr-mm-dd")&amp;" (" &amp; INDIRECT(Q91) &amp;")",INDIRECT(Q91)),INDIRECT(Q91))," "," "),""),""),"")," "),"  "," ")),""),"")</f>
        <v/>
      </c>
      <c r="CU91" s="14" t="str">
        <f t="array" aca="1" ref="CU91" ca="1">IF(H91,IF(AND(V91&gt;0),TRIM(SUBSTITUTE(_xll.MCONCAT(IF((INDIRECT(ster!$D$14)&lt;&gt;"")*(IFERROR(0*(INDIRECT(Q91)&lt;&gt;""),1)),INDIRECT(ster!$D$14),"")," "),"  "," ")),""),"")</f>
        <v/>
      </c>
      <c r="CV91" s="14" t="str">
        <f t="array" aca="1" ref="CV91" ca="1">IF(H91,IF(AS91,
TRIM(SUBSTITUTE(_xll.MCONCAT(IF(
   (INDIRECT(ster!$D$14)&lt;&gt;"")*
   ((INDIRECT(Q91)="")+
      NOT(ISNUMBER(INDIRECT(Q91)))*
      NOT(ISERROR(MATCH(INDIRECT(Q91),INDIRECT(K91),0)))
    ),
      INDIRECT(ster!$D$14),
   "")," "),"  "," ")),
""),"")</f>
        <v/>
      </c>
      <c r="CW91" s="14" t="str">
        <f t="array" aca="1" ref="CW91" ca="1">IF(H91,IF(AND(AQ91),TRIM(SUBSTITUTE(_xll.MCONCAT(IFERROR(IF(ISNUMBER(INDIRECT(Q91)),IF((INDIRECT(ster!$D$14)&lt;&gt;"")*(INDIRECT(Q91)&lt;&gt;INT(INDIRECT(Q91))),INDIRECT(ster!$D$14) &amp; ": " &amp; INDIRECT(Q91),""),""),"")," "),"  "," ")),""),"")</f>
        <v/>
      </c>
      <c r="CX91" s="14" t="str">
        <f t="array" aca="1" ref="CX91" ca="1">IF(H91,IF(OR(AU91,AV91),TRIM(SUBSTITUTE(_xll.MCONCAT(IF((INDIRECT(ster!$D$14)&lt;&gt;"")*NOT(ISNUMBER(INDIRECT(Q91))),IF(ISERROR(MATCH(INDIRECT(Q91),INDIRECT(K91),0)),IFERROR(IF(INDIRECT(Q91)&lt;&gt;"",INDIRECT(ster!$D$14) &amp; ": " &amp; SUBSTITUTE(INDIRECT(Q91)," "," "),""),""),""),"")," "),"  "," ")),""),"")</f>
        <v/>
      </c>
      <c r="CY91" s="14" t="str">
        <f t="array" aca="1" ref="CY91" ca="1">IF(H91,IF(AE91,TRIM(SUBSTITUTE(_xll.MCONCAT(IF((INDIRECT(ster!$D$14)&lt;&gt;"")*IFERROR(NOT(INDIRECT(AF91)),FALSE),IF(ISERROR(MATCH(INDIRECT(Q91),INDIRECT(K91),0)),IFERROR(IF(INDIRECT(Q91)&lt;&gt;"",INDIRECT(ster!$D$14)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CZ91" s="14" t="str">
        <f t="array" aca="1" ref="CZ91" ca="1">IF(H91,IF(AH91,TRIM(SUBSTITUTE(_xll.MCONCAT(IF((INDIRECT(ster!$D$14)&lt;&gt;"")*IFERROR(NOT(INDIRECT(AI91)),FALSE),IF(ISERROR(MATCH(INDIRECT(Q91),INDIRECT(K91),0)),IFERROR(IF(INDIRECT(Q91)&lt;&gt;"",INDIRECT(ster!$D$14)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DC91" s="14" t="str">
        <f ca="1">SUBSTITUTE(SUBSTITUTE(SUBSTITUTE(SUBSTITUTE(_xll.MCONCAT(DG91:DS91,"■"),"■■","■"),"■■","■"),"■■","■"),"■■","■")</f>
        <v>■</v>
      </c>
      <c r="DD91" s="14" t="str">
        <f t="shared" ref="DD91:DD181" ca="1" si="468">IF(MID(DC91,1,1)="■",MID(DC91,2,LEN(DC91)),DC91)</f>
        <v/>
      </c>
      <c r="DE91" s="14" t="str">
        <f t="shared" ref="DE91:DE181" ca="1" si="469">IF(DD91&lt;&gt;"",IF(MID(DD91,LEN(DD91),1)="■",MID(DD91,1,LEN(DD91)-1),DD91),"")</f>
        <v/>
      </c>
      <c r="DF91" s="14" t="str">
        <f t="shared" ref="DF91:DF181" ca="1" si="470">IFERROR(IF(DE91&lt;&gt;"",SUBSTITUTE(DE91,"■",". "),""),"##INTERNAL_ERROR")</f>
        <v/>
      </c>
      <c r="DG91" s="14" t="str">
        <f t="shared" ref="DG91:DG181" ca="1" si="471">IF(CN91&lt;&gt;0,"Variable name don't comply with the naming convention","")</f>
        <v/>
      </c>
      <c r="DH91" s="14" t="str">
        <f t="shared" ref="DH91:DH181" ca="1" si="472">IF(CO91&lt;&gt;"","Duplicated name. " &amp; IF(ISERROR(FIND(" ",CO91)),"Duplicate have index " &amp; CO91, "Duplicates have indices: "&amp;SUBSTITUTE(CO91," ",", ")),"")</f>
        <v/>
      </c>
      <c r="DI91" s="14" t="str">
        <f t="shared" ref="DI91:DI181" ca="1" si="473">IF(CP91&lt;&gt;"","Variable label exceed length 150","")</f>
        <v/>
      </c>
      <c r="DJ91" s="14" t="str">
        <f t="shared" ref="DJ91:DJ181" ca="1" si="474">IF(CQ91&lt;&gt;"","Duplicated variable label. " &amp; IF(ISERROR(FIND(" ",CQ91)),"Duplicate have index " &amp; CQ91, "Duplicates have indices: "&amp;SUBSTITUTE(CQ91," ",", ")),"")</f>
        <v/>
      </c>
      <c r="DK91" s="14" t="str">
        <f t="shared" ref="DK91:DK181" ca="1" si="475">IF(CR91&lt;&gt;"","The following cases have values below declared theorethical min: " &amp;SUBSTITUTE(CR91," ",", "),"")</f>
        <v/>
      </c>
      <c r="DL91" s="14" t="str">
        <f t="shared" ca="1" si="420"/>
        <v/>
      </c>
      <c r="DM91" s="14" t="str">
        <f t="shared" ref="DM91:DM181" ca="1" si="476">IF(CT91&lt;&gt;"","There are some cases with values not explicitly declared in the labels dictionary: " &amp;SUBSTITUTE(CT91," ",", "),"")</f>
        <v/>
      </c>
      <c r="DN91" s="14" t="str">
        <f t="array" aca="1" ref="DN91" ca="1">IF(CU91&lt;&gt;"","There are errors in the entered values in the following cases: " &amp;SUBSTITUTE(CU91," ",", "),"")</f>
        <v/>
      </c>
      <c r="DO91" s="14" t="str">
        <f t="shared" ref="DO91:DO181" ca="1" si="477">IF(CV91&lt;&gt;"","The following records are missing in this required field: " &amp;SUBSTITUTE(CV91," ",", "),"")</f>
        <v/>
      </c>
      <c r="DP91" s="14" t="str">
        <f t="shared" ref="DP91:DP181" ca="1" si="478">IF(CW91&lt;&gt;"","The following cases have non-integer values: " &amp;SUBSTITUTE(CW91," ",", "),"")</f>
        <v/>
      </c>
      <c r="DQ91" s="14" t="str">
        <f t="shared" ref="DQ91:DQ181" ca="1" si="479">IF(CX91&lt;&gt;"","The following cases are non-numeric: " &amp;SUBSTITUTE(CX91," ",", "),"")</f>
        <v/>
      </c>
      <c r="DR91" s="14" t="str">
        <f t="shared" ref="DR91:DR181" ca="1" si="480">IF(CY91&lt;&gt;"","In the following cases " &amp; P91 &amp; " " &amp; LOWER(MID(AG91,1,1)) &amp; MID(AG91,2,LEN(AG91)) &amp; ": " &amp;SUBSTITUTE(CY91," ",", "),"")</f>
        <v/>
      </c>
      <c r="DS91" s="14" t="str">
        <f t="shared" ref="DS91:DS181" ca="1" si="481">IF(CZ91&lt;&gt;"","In the following cases " &amp; P91 &amp; " " &amp; LOWER(MID(AJ91,1,1)) &amp; MID(AJ91,2,LEN(AJ91)) &amp; ": " &amp;SUBSTITUTE(CZ91," ",", "),"")</f>
        <v/>
      </c>
      <c r="DZ91" s="14" t="b">
        <f t="shared" ref="DZ91:DZ181" ca="1" si="482">OR(ED91&lt;&gt;"",EF91&lt;&gt;"",EG91&lt;&gt;"")</f>
        <v>0</v>
      </c>
      <c r="EA91" s="14" t="str">
        <f t="shared" ref="EA91:EA181" ca="1" si="483">IF(EB91&lt;&gt;"",G91 &amp; " (" &amp; F91 &amp; ")","")</f>
        <v>Apraxia (facial) (q_40)</v>
      </c>
      <c r="EB91" s="14" t="str">
        <f t="shared" ref="EB91:EB181" ca="1" si="484">IF(EE91&lt;&gt;"",EE91&amp;IF(ED91&lt;&gt;""," and "&amp;ED91,""),UPPER(MID(ED91,1,1)&amp;MID(ED91,2,LEN(ED91))))&amp; IF(OR(EF91&lt;&gt;"",EG91&lt;&gt;"")," and "&amp;IF(EF91&lt;&gt;"",LOWER(MID(EF91,1,1) &amp; MID(EF91,2,LEN(EF91))),"")&amp; IF(AND(EF91 &lt;&gt;"",EG91&lt;&gt;"")," and ","") &amp; IF(EG91&lt;&gt;"",LOWER(MID(EG91,1,1) &amp; MID(EG91,2,LEN(EG91))),""),"") &amp; IF(OR(EE91&lt;&gt;"",ED91&lt;&gt;"",EF91&lt;&gt;"",EG91&lt;&gt;""), ". ","")</f>
        <v xml:space="preserve">Values must be limited to predefinied list. </v>
      </c>
      <c r="EC91" s="14" t="str">
        <f t="shared" ref="EC91:EC181" ca="1" si="485">IF(EB91&lt;&gt;"",G91 &amp; " (" &amp; F91 &amp; "): " &amp; EB91,"")</f>
        <v xml:space="preserve">Apraxia (facial) (q_40): Values must be limited to predefinied list. </v>
      </c>
      <c r="ED91" s="14" t="str">
        <f t="shared" ref="ED91:ED181" ca="1" si="486">IF(H91,IF(W91&gt;0,IF(AND(AO91&lt;&gt;"",AP91&lt;&gt;""),"each value must be between " &amp; IF( AV91,IFERROR(TEXT(AO91,"rrrr-mm-dd") &amp;" (" &amp; AO91 &amp;")",AO91),AO91) &amp; " and " &amp; IF( AV91,IFERROR(TEXT(AP91,"rrrr-mm-dd") &amp;" (" &amp; AP91 &amp;")",AP91),AP91),IF(AO91&lt;&gt;"","each value must be above " &amp; IF( AV91,IFERROR(TEXT(AO91,"rrrr-mm-dd") &amp;" (" &amp; AO91 &amp;")",AO91),AO91), IF(AP91&lt;&gt;"","each value must be below " &amp; IF( AV91,IFERROR(TEXT(AP91,"rrrr-mm-dd") &amp;" (" &amp; AP91 &amp;")",AP91),AP91),""))),""),"")</f>
        <v/>
      </c>
      <c r="EE91" s="14" t="str">
        <f t="shared" ref="EE91:EE181" ca="1" si="487">IF(H91,IF(OR(AQ91,AU91,AV91,AS91,AR91),
   "Values must be" &amp;
   IF(AR91," limited to predefinied list", IF(AQ91, " integers",IF(OR(AU91,AV91)," numeric",""))) &amp;
   IF(AS91,IF(OR(AR91,AQ91,AU91,AV91), " and ","") &amp; "non-missing",""),
""),"")</f>
        <v>Values must be limited to predefinied list</v>
      </c>
      <c r="EF91" s="14" t="str">
        <f t="shared" ref="EF91:EF181" ca="1" si="488">IF($H91,AG91,"")</f>
        <v/>
      </c>
      <c r="EG91" s="14" t="str">
        <f t="shared" ref="EG91:EG181" ca="1" si="489">IF($H91,AJ91,"")</f>
        <v/>
      </c>
      <c r="EM91" s="14" t="b">
        <f t="shared" ref="EM91:EM181" ca="1" si="490">OR(EC91&lt;&gt;"",DF91&lt;&gt;"")</f>
        <v>1</v>
      </c>
      <c r="EN91" s="14">
        <f t="shared" ref="EN91:EN181" ca="1" si="491">IF(EM91,C91,"")</f>
        <v>78</v>
      </c>
      <c r="EO91" s="14" t="str">
        <f t="shared" ref="EO91:EO181" ca="1" si="492">IF(EM91,F91,"")</f>
        <v>q_40</v>
      </c>
      <c r="EP91" s="14" t="str">
        <f t="shared" ref="EP91:EP181" ca="1" si="493">EC91</f>
        <v xml:space="preserve">Apraxia (facial) (q_40): Values must be limited to predefinied list. </v>
      </c>
      <c r="EQ91" s="14" t="str">
        <f t="shared" ref="EQ91:EQ181" ca="1" si="494">DF91</f>
        <v/>
      </c>
    </row>
    <row r="92" spans="2:147" s="14" customFormat="1">
      <c r="B92" s="14" t="str">
        <f t="shared" ca="1" si="421"/>
        <v/>
      </c>
      <c r="C92" s="14">
        <f t="shared" ca="1" si="422"/>
        <v>79</v>
      </c>
      <c r="D92" s="14">
        <f t="shared" si="423"/>
        <v>90</v>
      </c>
      <c r="E92" s="14" t="str">
        <f t="shared" ca="1" si="424"/>
        <v>D</v>
      </c>
      <c r="F92" s="14" t="str">
        <f t="shared" ca="1" si="425"/>
        <v>q_41</v>
      </c>
      <c r="G92" s="14" t="str">
        <f t="shared" ca="1" si="426"/>
        <v>Apraxia (upper limbs)</v>
      </c>
      <c r="H92" s="14" t="b">
        <f t="shared" ca="1" si="427"/>
        <v>1</v>
      </c>
      <c r="I92" s="14" t="str">
        <f ca="1">IF($H92,ADDRESS(3,(D92+1)*2-1,4,,"["&amp;wew!$G$7&amp;"]"&amp;_sheetname_labels)&amp;":"&amp;ADDRESS(2+ster!$B$20,(D92+1)*2-1,4),"")</f>
        <v>[DBTemplate.xlsm]labels!FY3:FY61</v>
      </c>
      <c r="J92" s="14">
        <f t="array" aca="1" ref="J92" ca="1">IF(H92,MAX(0,MAX(IF(INDIRECT(I92)&lt;&gt;"",ROW(INDIRECT(I92)),""))-2),"")</f>
        <v>2</v>
      </c>
      <c r="K92" s="14" t="str">
        <f ca="1">IF($H92,IF($J92&gt;0,ADDRESS(3,(D92+1)*2-1,4,,"["&amp;wew!$G$7&amp;"]"&amp;_sheetname_labels)&amp;":"&amp;ADDRESS(2+J92,(D92+1)*2-1,4),""),"")</f>
        <v>[DBTemplate.xlsm]labels!FY3:FY4</v>
      </c>
      <c r="L92" s="14" t="str">
        <f ca="1">IF($H92,IF($J92&gt;0,ADDRESS(3,(D92+1)*2,4,,"["&amp;wew!$G$7&amp;"]"&amp;_sheetname_labels)&amp;":"&amp;ADDRESS(2+J92,(D92+1)*2,4),""),"")</f>
        <v>[DBTemplate.xlsm]labels!FZ3:FZ4</v>
      </c>
      <c r="M92" s="14">
        <f t="shared" ca="1" si="428"/>
        <v>0</v>
      </c>
      <c r="N92" s="14">
        <f t="shared" ca="1" si="429"/>
        <v>2</v>
      </c>
      <c r="O92" s="14" t="str">
        <f t="shared" ca="1" si="430"/>
        <v>q_41</v>
      </c>
      <c r="P92" s="14" t="str">
        <f t="shared" ca="1" si="431"/>
        <v>Apraxia (upper limbs)</v>
      </c>
      <c r="Q92" s="14" t="str">
        <f ca="1">IF($BP92,ADDRESS(3,D92+1,4,,"["&amp;wew!$G$7&amp;"]"&amp;_sheetname_dataframe)&amp;":"&amp;ADDRESS(2+ster!$C$14,D92+1,4),"")</f>
        <v>[DBTemplate.xlsm]data_frame!CM3:CM3</v>
      </c>
      <c r="R92" s="14" t="str">
        <f>IF($BP92,IF(MID(_xll.FORMULATEXT(INDEX(INDIRECT(Q92),1)),1,1)="=", _xll.FORMULATEXT(INDEX(INDIRECT(Q92),1),2,TRUE),""),"")</f>
        <v/>
      </c>
      <c r="S92" s="14">
        <f t="array" aca="1" ref="S92" ca="1">IF(H92,SUM(IF((IFERROR(INDIRECT(Q92)&lt;&gt;"",FALSE))*(INDIRECT(ster!$D$14)&lt;&gt;""),1,0)),"")</f>
        <v>1</v>
      </c>
      <c r="T92" s="14">
        <f t="array" aca="1" ref="T92" ca="1">IF(H92,IF(M92&gt;0,SUM(IFERROR(1*(MATCH(INDIRECT(Q92),INDIRECT(K92),0)&gt;0),0)*(INDIRECT(ster!$D$14)&lt;&gt;"")*NOT(ISNUMBER(INDIRECT(Q92)))),0),"")</f>
        <v>0</v>
      </c>
      <c r="U92" s="14">
        <f t="array" aca="1" ref="U92" ca="1">IF(H92,SUM((IFERROR(INDIRECT(Q92)="",FALSE))*(INDIRECT(ster!$D$14)&lt;&gt;"")),"")</f>
        <v>0</v>
      </c>
      <c r="V92" s="14">
        <f t="array" aca="1" ref="V92" ca="1">IF(H92,SUM((IFERROR(INDIRECT(Q92)="#ąś",TRUE))*(INDIRECT(ster!$D$14)&lt;&gt;"")),"")</f>
        <v>0</v>
      </c>
      <c r="W92" s="14">
        <f t="array" aca="1" ref="W92" ca="1">IF(H92,SUM(ISNUMBER(INDIRECT(Q92))*(INDIRECT(ster!$D$14)&lt;&gt;"")),"")</f>
        <v>1</v>
      </c>
      <c r="X92" s="14">
        <f t="array" aca="1" ref="X92" ca="1">IF(AND(H92,W92&gt;0),IF(wew!$B$3,MIN(IF((INDIRECT(ster!$D$14)&lt;&gt;"")*IFERROR(INDIRECT($Q92)&lt;&gt;"",FALSE),IFERROR(INDIRECT($Q92),"X"),"X")),"&lt;włącz podświetlanie wartości&gt;"),"—")</f>
        <v>2</v>
      </c>
      <c r="Y92" s="14">
        <f t="array" aca="1" ref="Y92" ca="1">IF(AND(H92,W92&gt;0),IF(wew!$B$3,MAX(IF((INDIRECT(ster!$D$14)&lt;&gt;"")*IFERROR(INDIRECT($Q92)&lt;&gt;"",FALSE),IFERROR(INDIRECT($Q92),"X"),"X")),"&lt;włącz podświetlanie wartości&gt;"),"—")</f>
        <v>2</v>
      </c>
      <c r="Z92" s="14">
        <f t="shared" ca="1" si="432"/>
        <v>0</v>
      </c>
      <c r="AA92" s="12">
        <f t="shared" ca="1" si="433"/>
        <v>1</v>
      </c>
      <c r="AB92" s="17">
        <f t="array" aca="1" ref="AB92" ca="1">IF(H92,IF(W92&gt;0,SUM((INDIRECT(ster!$D$14)&lt;&gt;"")*IFERROR((INDIRECT(Q92)&lt;&gt;"")*(INDIRECT(Q92)=INT(INDIRECT(Q92))),0)),0),"")</f>
        <v>1</v>
      </c>
      <c r="AC92" s="17">
        <f t="array" aca="1" ref="AC92" ca="1">IF(H92,W92-AB92,"")</f>
        <v>0</v>
      </c>
      <c r="AD92" s="17">
        <f t="shared" ca="1" si="434"/>
        <v>1</v>
      </c>
      <c r="AE92" s="17" t="b">
        <f t="shared" ca="1" si="435"/>
        <v>0</v>
      </c>
      <c r="AF92" s="17" t="str">
        <f ca="1">IF(AE92,IF($H92,ADDRESS(3,D92+2,4,,"["&amp;wew!$G$7&amp;"]"&amp;_sheetname_dataframe)&amp;":"&amp;ADDRESS(2+ster!$C$14,D92+2,4),""),"")</f>
        <v/>
      </c>
      <c r="AG92" s="17" t="str">
        <f t="shared" ca="1" si="436"/>
        <v/>
      </c>
      <c r="AH92" s="17" t="b">
        <f t="shared" ca="1" si="437"/>
        <v>0</v>
      </c>
      <c r="AI92" s="17" t="str">
        <f ca="1">IF(AH92,IF($H92,ADDRESS(3,D92+3,4,,"["&amp;wew!$G$7&amp;"]"&amp;_sheetname_dataframe)&amp;":"&amp;ADDRESS(2+ster!$C$14,D92+3,4),""),"")</f>
        <v/>
      </c>
      <c r="AJ92" s="17" t="str">
        <f t="shared" ca="1" si="438"/>
        <v/>
      </c>
      <c r="AK92" s="17" t="b">
        <f t="shared" ca="1" si="439"/>
        <v>0</v>
      </c>
      <c r="AL92" s="17" t="b">
        <f t="shared" ca="1" si="440"/>
        <v>0</v>
      </c>
      <c r="AM92" s="17" t="b">
        <f t="shared" ca="1" si="441"/>
        <v>0</v>
      </c>
      <c r="AN92" s="17">
        <f t="shared" ca="1" si="442"/>
        <v>0</v>
      </c>
      <c r="AO92" s="24" t="str">
        <f t="shared" ca="1" si="443"/>
        <v/>
      </c>
      <c r="AP92" s="24" t="str">
        <f t="shared" ca="1" si="444"/>
        <v/>
      </c>
      <c r="AQ92" s="17" t="b">
        <f t="shared" ca="1" si="445"/>
        <v>0</v>
      </c>
      <c r="AR92" s="17" t="b">
        <f t="shared" ca="1" si="446"/>
        <v>1</v>
      </c>
      <c r="AS92" s="17" t="b">
        <f t="shared" ca="1" si="447"/>
        <v>0</v>
      </c>
      <c r="AT92" s="17" t="b">
        <f t="shared" ca="1" si="448"/>
        <v>0</v>
      </c>
      <c r="AU92" s="17" t="b">
        <f t="shared" ca="1" si="449"/>
        <v>1</v>
      </c>
      <c r="AV92" s="17" t="b">
        <f t="shared" ca="1" si="450"/>
        <v>0</v>
      </c>
      <c r="AW92" s="17" t="b">
        <f t="shared" ca="1" si="451"/>
        <v>1</v>
      </c>
      <c r="AX92" s="14" t="b">
        <f t="array" aca="1" ref="AX92" ca="1">IF(H92,N92&gt;0,"")</f>
        <v>1</v>
      </c>
      <c r="AY92" s="17" t="str">
        <f t="shared" ca="1" si="452"/>
        <v>C3:C4</v>
      </c>
      <c r="AZ92" s="17" t="b">
        <f t="array" aca="1" ref="AZ92" ca="1">IF(AY92&lt;&gt;"",SUM(1*ISERROR(MATCH(INDIRECT(AY92),INDIRECT(K92),0)))=0,"")</f>
        <v>1</v>
      </c>
      <c r="BA92" s="17" t="b">
        <f t="shared" ca="1" si="453"/>
        <v>1</v>
      </c>
      <c r="BB92" s="17" t="b">
        <v>0</v>
      </c>
      <c r="BC92" s="17" t="b">
        <f t="shared" ca="1" si="454"/>
        <v>1</v>
      </c>
      <c r="BD92" s="17" t="b">
        <f t="shared" ca="1" si="455"/>
        <v>0</v>
      </c>
      <c r="BE92" s="17" t="b">
        <f t="shared" ca="1" si="456"/>
        <v>0</v>
      </c>
      <c r="BF92" s="17" t="b">
        <f t="shared" ca="1" si="457"/>
        <v>0</v>
      </c>
      <c r="BG92" s="17" t="b">
        <f t="shared" ca="1" si="458"/>
        <v>0</v>
      </c>
      <c r="BH92" s="17" t="b">
        <f t="shared" ca="1" si="459"/>
        <v>1</v>
      </c>
      <c r="BI92" s="17">
        <f t="shared" ca="1" si="460"/>
        <v>2</v>
      </c>
      <c r="BJ92" s="17" t="b">
        <f t="shared" ca="1" si="461"/>
        <v>0</v>
      </c>
      <c r="BK92" s="17" t="str">
        <f t="shared" ca="1" si="462"/>
        <v/>
      </c>
      <c r="BL92" s="17" t="str">
        <f t="shared" ca="1" si="463"/>
        <v/>
      </c>
      <c r="BM92" s="17" t="str">
        <f t="shared" ca="1" si="464"/>
        <v>F</v>
      </c>
      <c r="BN92" s="17" t="str">
        <f t="shared" ca="1" si="465"/>
        <v>F</v>
      </c>
      <c r="BO92" s="17" t="str">
        <f t="shared" ca="1" si="466"/>
        <v>D</v>
      </c>
      <c r="BP92" s="14" t="b">
        <f t="shared" ca="1" si="467"/>
        <v>1</v>
      </c>
      <c r="BQ92" s="35">
        <v>1</v>
      </c>
      <c r="BX92" s="16"/>
      <c r="BY92" s="16"/>
      <c r="BZ92" s="16"/>
      <c r="CA92" s="16"/>
      <c r="CB92" s="16"/>
      <c r="CC92" s="16"/>
      <c r="CD92" s="16"/>
      <c r="CE92" s="16"/>
      <c r="CF92" s="16"/>
      <c r="CN92" s="14">
        <f ca="1">IF(H92,IFERROR(IsVariableNameLegal(O92),0),0)</f>
        <v>0</v>
      </c>
      <c r="CO92" s="14" t="str">
        <f t="array" aca="1" ref="CO92" ca="1">IF(H92,IF(COUNTIF(INDIRECT(wew!$C$13),O92)&gt;1,TRIM(SUBSTITUTE(_xll.MCONCAT(IF((INDIRECT(wew!$C$13)=O92)*(COLUMN(INDIRECT(wew!$C$13))&lt;&gt;D92+1),-1+COLUMN(INDIRECT(wew!$C$13)),"")," "),"  "," ")),""),"")</f>
        <v/>
      </c>
      <c r="CP92" s="14" t="str">
        <f t="array" aca="1" ref="CP92" ca="1">IF(P92&lt;&gt;"",IF(LEN(P92)&gt;150,1,""),"")</f>
        <v/>
      </c>
      <c r="CQ92" s="14" t="str">
        <f t="array" aca="1" ref="CQ92" ca="1">IF(AND(H92,NOT(ster!$J$3)),IF(COUNTIF(INDIRECT(wew!$C$15),P92)&gt;1,TRIM(SUBSTITUTE(_xll.MCONCAT(IF((INDIRECT(wew!$C$15)=P92)*(COLUMN(INDIRECT(wew!$C$15))&lt;&gt;D92+1),-1+COLUMN(INDIRECT(wew!$C$15)),"")," "),"  "," ")),""),"")</f>
        <v/>
      </c>
      <c r="CR92" s="14" t="str">
        <f t="array" aca="1" ref="CR92" ca="1">IF(H92,IF(AND(W92&gt;0,AO92&lt;&gt;""),TRIM(SUBSTITUTE(_xll.MCONCAT(IFERROR(IF(ISNUMBER(INDIRECT(Q92)),IF((INDIRECT(ster!$D$14)&lt;&gt;"")*(INDIRECT(Q92)&lt;AO92),INDIRECT(ster!$D$14) &amp; ": " &amp;  SUBSTITUTE(IF( AV92,IFERROR(TEXT(INDIRECT(Q92),"rrrr-mm-dd") &amp;" (" &amp; INDIRECT(Q92) &amp;")",INDIRECT(Q92)),INDIRECT(Q92))," "," "),""),""),"")," "),"  "," ")),""),"")</f>
        <v/>
      </c>
      <c r="CS92" s="14" t="str">
        <f t="array" aca="1" ref="CS92" ca="1">IF(H92,IF(AND(W92&gt;0,AP92&lt;&gt;""),TRIM(SUBSTITUTE(_xll.MCONCAT(IFERROR(IF(ISNUMBER(INDIRECT(Q92)),IF((INDIRECT(ster!$D$14)&lt;&gt;"")*(INDIRECT(Q92)&gt;AP92),INDIRECT(ster!$D$14) &amp; ": " &amp;  SUBSTITUTE(IF( AV92,IFERROR(TEXT(INDIRECT(Q92),"rrrr-mm-dd")&amp;" (" &amp; INDIRECT(Q92) &amp;")",INDIRECT(Q92)),INDIRECT(Q92))," "," "),""),""),"")," "),"  "," ")),""),"")</f>
        <v/>
      </c>
      <c r="CT92" s="14" t="str">
        <f t="array" aca="1" ref="CT92" ca="1">IF(H92,IF(AND(N92&gt;0,AR92),TRIM(SUBSTITUTE(_xll.MCONCAT(IFERROR(IF(ISNUMBER(INDIRECT(Q92)),IF((INDIRECT(ster!$D$14)&lt;&gt;"")*(IFERROR(0*(MATCH(INDIRECT(Q92),INDIRECT(K92),0)&gt;0),1)),INDIRECT(ster!$D$14) &amp; ": " &amp;  SUBSTITUTE(IF( AV92,IFERROR(TEXT(INDIRECT(Q92),"rrrr-mm-dd")&amp;" (" &amp; INDIRECT(Q92) &amp;")",INDIRECT(Q92)),INDIRECT(Q92))," "," "),""),""),"")," "),"  "," ")),""),"")</f>
        <v/>
      </c>
      <c r="CU92" s="14" t="str">
        <f t="array" aca="1" ref="CU92" ca="1">IF(H92,IF(AND(V92&gt;0),TRIM(SUBSTITUTE(_xll.MCONCAT(IF((INDIRECT(ster!$D$14)&lt;&gt;"")*(IFERROR(0*(INDIRECT(Q92)&lt;&gt;""),1)),INDIRECT(ster!$D$14),"")," "),"  "," ")),""),"")</f>
        <v/>
      </c>
      <c r="CV92" s="14" t="str">
        <f t="array" aca="1" ref="CV92" ca="1">IF(H92,IF(AS92,
TRIM(SUBSTITUTE(_xll.MCONCAT(IF(
   (INDIRECT(ster!$D$14)&lt;&gt;"")*
   ((INDIRECT(Q92)="")+
      NOT(ISNUMBER(INDIRECT(Q92)))*
      NOT(ISERROR(MATCH(INDIRECT(Q92),INDIRECT(K92),0)))
    ),
      INDIRECT(ster!$D$14),
   "")," "),"  "," ")),
""),"")</f>
        <v/>
      </c>
      <c r="CW92" s="14" t="str">
        <f t="array" aca="1" ref="CW92" ca="1">IF(H92,IF(AND(AQ92),TRIM(SUBSTITUTE(_xll.MCONCAT(IFERROR(IF(ISNUMBER(INDIRECT(Q92)),IF((INDIRECT(ster!$D$14)&lt;&gt;"")*(INDIRECT(Q92)&lt;&gt;INT(INDIRECT(Q92))),INDIRECT(ster!$D$14) &amp; ": " &amp; INDIRECT(Q92),""),""),"")," "),"  "," ")),""),"")</f>
        <v/>
      </c>
      <c r="CX92" s="14" t="str">
        <f t="array" aca="1" ref="CX92" ca="1">IF(H92,IF(OR(AU92,AV92),TRIM(SUBSTITUTE(_xll.MCONCAT(IF((INDIRECT(ster!$D$14)&lt;&gt;"")*NOT(ISNUMBER(INDIRECT(Q92))),IF(ISERROR(MATCH(INDIRECT(Q92),INDIRECT(K92),0)),IFERROR(IF(INDIRECT(Q92)&lt;&gt;"",INDIRECT(ster!$D$14) &amp; ": " &amp; SUBSTITUTE(INDIRECT(Q92)," "," "),""),""),""),"")," "),"  "," ")),""),"")</f>
        <v/>
      </c>
      <c r="CY92" s="14" t="str">
        <f t="array" aca="1" ref="CY92" ca="1">IF(H92,IF(AE92,TRIM(SUBSTITUTE(_xll.MCONCAT(IF((INDIRECT(ster!$D$14)&lt;&gt;"")*IFERROR(NOT(INDIRECT(AF92)),FALSE),IF(ISERROR(MATCH(INDIRECT(Q92),INDIRECT(K92),0)),IFERROR(IF(INDIRECT(Q92)&lt;&gt;"",INDIRECT(ster!$D$14)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CZ92" s="14" t="str">
        <f t="array" aca="1" ref="CZ92" ca="1">IF(H92,IF(AH92,TRIM(SUBSTITUTE(_xll.MCONCAT(IF((INDIRECT(ster!$D$14)&lt;&gt;"")*IFERROR(NOT(INDIRECT(AI92)),FALSE),IF(ISERROR(MATCH(INDIRECT(Q92),INDIRECT(K92),0)),IFERROR(IF(INDIRECT(Q92)&lt;&gt;"",INDIRECT(ster!$D$14)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DC92" s="14" t="str">
        <f ca="1">SUBSTITUTE(SUBSTITUTE(SUBSTITUTE(SUBSTITUTE(_xll.MCONCAT(DG92:DS92,"■"),"■■","■"),"■■","■"),"■■","■"),"■■","■")</f>
        <v>■</v>
      </c>
      <c r="DD92" s="14" t="str">
        <f t="shared" ca="1" si="468"/>
        <v/>
      </c>
      <c r="DE92" s="14" t="str">
        <f t="shared" ca="1" si="469"/>
        <v/>
      </c>
      <c r="DF92" s="14" t="str">
        <f t="shared" ca="1" si="470"/>
        <v/>
      </c>
      <c r="DG92" s="14" t="str">
        <f t="shared" ca="1" si="471"/>
        <v/>
      </c>
      <c r="DH92" s="14" t="str">
        <f t="shared" ca="1" si="472"/>
        <v/>
      </c>
      <c r="DI92" s="14" t="str">
        <f t="shared" ca="1" si="473"/>
        <v/>
      </c>
      <c r="DJ92" s="14" t="str">
        <f t="shared" ca="1" si="474"/>
        <v/>
      </c>
      <c r="DK92" s="14" t="str">
        <f t="shared" ca="1" si="475"/>
        <v/>
      </c>
      <c r="DL92" s="14" t="str">
        <f t="shared" ca="1" si="420"/>
        <v/>
      </c>
      <c r="DM92" s="14" t="str">
        <f t="shared" ca="1" si="476"/>
        <v/>
      </c>
      <c r="DN92" s="14" t="str">
        <f t="array" aca="1" ref="DN92" ca="1">IF(CU92&lt;&gt;"","There are errors in the entered values in the following cases: " &amp;SUBSTITUTE(CU92," ",", "),"")</f>
        <v/>
      </c>
      <c r="DO92" s="14" t="str">
        <f t="shared" ca="1" si="477"/>
        <v/>
      </c>
      <c r="DP92" s="14" t="str">
        <f t="shared" ca="1" si="478"/>
        <v/>
      </c>
      <c r="DQ92" s="14" t="str">
        <f t="shared" ca="1" si="479"/>
        <v/>
      </c>
      <c r="DR92" s="14" t="str">
        <f t="shared" ca="1" si="480"/>
        <v/>
      </c>
      <c r="DS92" s="14" t="str">
        <f t="shared" ca="1" si="481"/>
        <v/>
      </c>
      <c r="DZ92" s="14" t="b">
        <f t="shared" ca="1" si="482"/>
        <v>0</v>
      </c>
      <c r="EA92" s="14" t="str">
        <f t="shared" ca="1" si="483"/>
        <v>Apraxia (upper limbs) (q_41)</v>
      </c>
      <c r="EB92" s="14" t="str">
        <f t="shared" ca="1" si="484"/>
        <v xml:space="preserve">Values must be limited to predefinied list. </v>
      </c>
      <c r="EC92" s="14" t="str">
        <f t="shared" ca="1" si="485"/>
        <v xml:space="preserve">Apraxia (upper limbs) (q_41): Values must be limited to predefinied list. </v>
      </c>
      <c r="ED92" s="14" t="str">
        <f t="shared" ca="1" si="486"/>
        <v/>
      </c>
      <c r="EE92" s="14" t="str">
        <f t="shared" ca="1" si="487"/>
        <v>Values must be limited to predefinied list</v>
      </c>
      <c r="EF92" s="14" t="str">
        <f t="shared" ca="1" si="488"/>
        <v/>
      </c>
      <c r="EG92" s="14" t="str">
        <f t="shared" ca="1" si="489"/>
        <v/>
      </c>
      <c r="EM92" s="14" t="b">
        <f t="shared" ca="1" si="490"/>
        <v>1</v>
      </c>
      <c r="EN92" s="14">
        <f t="shared" ca="1" si="491"/>
        <v>79</v>
      </c>
      <c r="EO92" s="14" t="str">
        <f t="shared" ca="1" si="492"/>
        <v>q_41</v>
      </c>
      <c r="EP92" s="14" t="str">
        <f t="shared" ca="1" si="493"/>
        <v xml:space="preserve">Apraxia (upper limbs) (q_41): Values must be limited to predefinied list. </v>
      </c>
      <c r="EQ92" s="14" t="str">
        <f t="shared" ca="1" si="494"/>
        <v/>
      </c>
    </row>
    <row r="93" spans="2:147" s="14" customFormat="1">
      <c r="B93" s="14" t="str">
        <f t="shared" ca="1" si="421"/>
        <v>There are some cases with values not explicitly declared in the labels dictionary: LISB1079: 3, LISB0713: 3, LISB1082: 3, LISB0632: 3, LISB0736: 3, LISB0853: 3, LISB1088: 3, LISB0495: 3, LISB1086: 3, LISB0673: 3, LISB0602: 3, LISB0726: 3, Hann003: 3, Hann009: 3, Hann010: 3, Hann028: 3, Hann031: 3, Hann050: 3, Hann051: 3, Hann054: 3, Hann071: 3, Hann074: 3, Hann076: 3, Hann082: 3, Hann083: 3, Hann084: 3, Hann089: 3, Hann090: 3, Hann093: 3, Hann095: 3, Hann096: 3, Hann098: 3, Hann101: 3, Hann102: 3, Hann104: 3, Hann105: 3, Hann107: 3, Hann108: 3, Hann110: 3, ANTA-0001: 3, ANTA-0003: 3, ANTA-0004: 3, ANTA-0007: 3, ANTA-0010: 3, ANTA-0011: 3, ANTA-0012: 3, ANTA-0013: 3, ANTA-0015: 3, ANTA-0016: 3, ANTA-0018: 3, ANTA-0020: 3, ANTA-0021: 3, ANTA-0022: 3, ANTA-0023: 3, ANTA-0024: 3, ANTA-0025: 3, ANTA-0026: 3, ANTA-0028: 3, ANTA-0029: 3, ANTA-0031: 3, ANTA-0035: 3, ANTA-0036: 3, ANTA-0037: 3, ANTA-0038: 3, ANTA-0040: 3, ANTA-0042: 3, ANTA-0044: 3, ANTA-0045: 3, ANTA-0047: 3, ANTA-0048: 3, ANTA-0049: 3, ANTA-0050: 3, JENA0001: 3, JENA0002: 3, JENA0013: 3, JENA0014: 3, JENA0015: 3, JENA0024: 3, JENA0032: 3, JENA0048: 3, JENA0059: 3, JENA0060: 3, JENA0071: 3, JENA0077: 3, JENA0079: 3, LISB0717: 3, LISB0950: 3, LISB0510: 3, LISB0640: 3, LISB0982: 3, LISB0993: 3, LISB0989: 3, LISB0996: 3, LISB0997: 3, LISB0725: 3, LISB1073: 3, LISB1074: 3, LISB0023: 3, LISB0944: 3, LISB0883: 3, LISB1001: 3, LISB1027: 3, LISB1035: 3, LISB1036: 3, LISB1038: 3, LISB0593: 3, LISB0277: 3, LISB0695: 3, LISB1039: 3, LISB1042: 3, LISB1051: 3, LISB1048: 3, LISB1049: 3, LISB1052: 3, LISB1056: 3, LISB1068: 3, WAWA, 0009: 3, WAWA, 0051: 3, WAWA, 0062: 3, WAWA, 0069: 3, WAWA, 0072: 3, WAWA, 0073: 3, WAWA, 0076: 3, WAWA, 0081: 3, WAWA, 0083: 3, WAWA, 0092: 3, WAWA, 0093: 3, WAWA, 0094: 3, WAWA, 0098: 3, WAWA, 0099: 3, WAWA, 0100: 3, WAWA, 0101: 3, WAW, 000a1: 3, WAW, 000a2: 3, WAW, 000a3: 3, WAWA, 00a4: 3, WAWA, 00a5: 3, WAWA, 00a6: 3, WAWA, 00a7: 3, WAWA, 00a8: 3, WAWA, 00a9: 3, WAWA, 0a10: 3, WAWA, 0a11: 3, WAWA, 0a12: 3, WAWA, 0a13: 3, WAWA, 0a14: 3, WAWA, 0a15: 3</v>
      </c>
      <c r="C93" s="14">
        <f t="shared" ca="1" si="422"/>
        <v>80</v>
      </c>
      <c r="D93" s="14">
        <f t="shared" si="423"/>
        <v>91</v>
      </c>
      <c r="E93" s="14" t="str">
        <f t="shared" ca="1" si="424"/>
        <v>N</v>
      </c>
      <c r="F93" s="14" t="str">
        <f t="shared" ca="1" si="425"/>
        <v>q_42</v>
      </c>
      <c r="G93" s="14" t="str">
        <f t="shared" ca="1" si="426"/>
        <v>Postural instability - NURT</v>
      </c>
      <c r="H93" s="14" t="b">
        <f t="shared" ca="1" si="427"/>
        <v>1</v>
      </c>
      <c r="I93" s="14" t="str">
        <f ca="1">IF($H93,ADDRESS(3,(D93+1)*2-1,4,,"["&amp;wew!$G$7&amp;"]"&amp;_sheetname_labels)&amp;":"&amp;ADDRESS(2+ster!$B$20,(D93+1)*2-1,4),"")</f>
        <v>[DBTemplate.xlsm]labels!GA3:GA61</v>
      </c>
      <c r="J93" s="14">
        <f t="array" aca="1" ref="J93" ca="1">IF(H93,MAX(0,MAX(IF(INDIRECT(I93)&lt;&gt;"",ROW(INDIRECT(I93)),""))-2),"")</f>
        <v>3</v>
      </c>
      <c r="K93" s="14" t="str">
        <f ca="1">IF($H93,IF($J93&gt;0,ADDRESS(3,(D93+1)*2-1,4,,"["&amp;wew!$G$7&amp;"]"&amp;_sheetname_labels)&amp;":"&amp;ADDRESS(2+J93,(D93+1)*2-1,4),""),"")</f>
        <v>[DBTemplate.xlsm]labels!GA3:GA5</v>
      </c>
      <c r="L93" s="14" t="str">
        <f ca="1">IF($H93,IF($J93&gt;0,ADDRESS(3,(D93+1)*2,4,,"["&amp;wew!$G$7&amp;"]"&amp;_sheetname_labels)&amp;":"&amp;ADDRESS(2+J93,(D93+1)*2,4),""),"")</f>
        <v>[DBTemplate.xlsm]labels!GB3:GB5</v>
      </c>
      <c r="M93" s="14">
        <f t="shared" ca="1" si="428"/>
        <v>1</v>
      </c>
      <c r="N93" s="14">
        <f t="shared" ca="1" si="429"/>
        <v>2</v>
      </c>
      <c r="O93" s="14" t="str">
        <f t="shared" ca="1" si="430"/>
        <v>q_42</v>
      </c>
      <c r="P93" s="14" t="str">
        <f t="shared" ca="1" si="431"/>
        <v>Postural instability - NURT</v>
      </c>
      <c r="Q93" s="14" t="str">
        <f ca="1">IF($BP93,ADDRESS(3,D93+1,4,,"["&amp;wew!$G$7&amp;"]"&amp;_sheetname_dataframe)&amp;":"&amp;ADDRESS(2+ster!$C$14,D93+1,4),"")</f>
        <v>[DBTemplate.xlsm]data_frame!CN3:CN3</v>
      </c>
      <c r="R93" s="14" t="str">
        <f>IF($BP93,IF(MID(_xll.FORMULATEXT(INDEX(INDIRECT(Q93),1)),1,1)="=", _xll.FORMULATEXT(INDEX(INDIRECT(Q93),1),2,TRUE),""),"")</f>
        <v/>
      </c>
      <c r="S93" s="14">
        <f t="array" aca="1" ref="S93" ca="1">IF(H93,SUM(IF((IFERROR(INDIRECT(Q93)&lt;&gt;"",FALSE))*(INDIRECT(ster!$D$14)&lt;&gt;""),1,0)),"")</f>
        <v>1</v>
      </c>
      <c r="T93" s="14">
        <f t="array" aca="1" ref="T93" ca="1">IF(H93,IF(M93&gt;0,SUM(IFERROR(1*(MATCH(INDIRECT(Q93),INDIRECT(K93),0)&gt;0),0)*(INDIRECT(ster!$D$14)&lt;&gt;"")*NOT(ISNUMBER(INDIRECT(Q93)))),0),"")</f>
        <v>0</v>
      </c>
      <c r="U93" s="14">
        <f t="array" aca="1" ref="U93" ca="1">IF(H93,SUM((IFERROR(INDIRECT(Q93)="",FALSE))*(INDIRECT(ster!$D$14)&lt;&gt;"")),"")</f>
        <v>0</v>
      </c>
      <c r="V93" s="14">
        <f t="array" aca="1" ref="V93" ca="1">IF(H93,SUM((IFERROR(INDIRECT(Q93)="#ąś",TRUE))*(INDIRECT(ster!$D$14)&lt;&gt;"")),"")</f>
        <v>0</v>
      </c>
      <c r="W93" s="14">
        <f t="array" aca="1" ref="W93" ca="1">IF(H93,SUM(ISNUMBER(INDIRECT(Q93))*(INDIRECT(ster!$D$14)&lt;&gt;"")),"")</f>
        <v>1</v>
      </c>
      <c r="X93" s="14">
        <f t="array" aca="1" ref="X93" ca="1">IF(AND(H93,W93&gt;0),IF(wew!$B$3,MIN(IF((INDIRECT(ster!$D$14)&lt;&gt;"")*IFERROR(INDIRECT($Q93)&lt;&gt;"",FALSE),IFERROR(INDIRECT($Q93),"X"),"X")),"&lt;włącz podświetlanie wartości&gt;"),"—")</f>
        <v>3</v>
      </c>
      <c r="Y93" s="14">
        <f t="array" aca="1" ref="Y93" ca="1">IF(AND(H93,W93&gt;0),IF(wew!$B$3,MAX(IF((INDIRECT(ster!$D$14)&lt;&gt;"")*IFERROR(INDIRECT($Q93)&lt;&gt;"",FALSE),IFERROR(INDIRECT($Q93),"X"),"X")),"&lt;włącz podświetlanie wartości&gt;"),"—")</f>
        <v>3</v>
      </c>
      <c r="Z93" s="14">
        <f t="shared" ca="1" si="432"/>
        <v>0</v>
      </c>
      <c r="AA93" s="12">
        <f t="shared" ca="1" si="433"/>
        <v>1</v>
      </c>
      <c r="AB93" s="17">
        <f t="array" aca="1" ref="AB93" ca="1">IF(H93,IF(W93&gt;0,SUM((INDIRECT(ster!$D$14)&lt;&gt;"")*IFERROR((INDIRECT(Q93)&lt;&gt;"")*(INDIRECT(Q93)=INT(INDIRECT(Q93))),0)),0),"")</f>
        <v>1</v>
      </c>
      <c r="AC93" s="17">
        <f t="array" aca="1" ref="AC93" ca="1">IF(H93,W93-AB93,"")</f>
        <v>0</v>
      </c>
      <c r="AD93" s="17">
        <f t="shared" ca="1" si="434"/>
        <v>1</v>
      </c>
      <c r="AE93" s="17" t="b">
        <f t="shared" ca="1" si="435"/>
        <v>0</v>
      </c>
      <c r="AF93" s="17" t="str">
        <f ca="1">IF(AE93,IF($H93,ADDRESS(3,D93+2,4,,"["&amp;wew!$G$7&amp;"]"&amp;_sheetname_dataframe)&amp;":"&amp;ADDRESS(2+ster!$C$14,D93+2,4),""),"")</f>
        <v/>
      </c>
      <c r="AG93" s="17" t="str">
        <f t="shared" ca="1" si="436"/>
        <v/>
      </c>
      <c r="AH93" s="17" t="b">
        <f t="shared" ca="1" si="437"/>
        <v>0</v>
      </c>
      <c r="AI93" s="17" t="str">
        <f ca="1">IF(AH93,IF($H93,ADDRESS(3,D93+3,4,,"["&amp;wew!$G$7&amp;"]"&amp;_sheetname_dataframe)&amp;":"&amp;ADDRESS(2+ster!$C$14,D93+3,4),""),"")</f>
        <v/>
      </c>
      <c r="AJ93" s="17" t="str">
        <f t="shared" ca="1" si="438"/>
        <v/>
      </c>
      <c r="AK93" s="17" t="b">
        <f t="shared" ca="1" si="439"/>
        <v>0</v>
      </c>
      <c r="AL93" s="17" t="b">
        <f t="shared" ca="1" si="440"/>
        <v>0</v>
      </c>
      <c r="AM93" s="17" t="b">
        <f t="shared" ca="1" si="441"/>
        <v>0</v>
      </c>
      <c r="AN93" s="17">
        <f t="shared" ca="1" si="442"/>
        <v>0</v>
      </c>
      <c r="AO93" s="24" t="str">
        <f t="shared" ca="1" si="443"/>
        <v/>
      </c>
      <c r="AP93" s="24" t="str">
        <f t="shared" ca="1" si="444"/>
        <v/>
      </c>
      <c r="AQ93" s="17" t="b">
        <f t="shared" ca="1" si="445"/>
        <v>0</v>
      </c>
      <c r="AR93" s="17" t="b">
        <f t="shared" ca="1" si="446"/>
        <v>1</v>
      </c>
      <c r="AS93" s="17" t="b">
        <f t="shared" ca="1" si="447"/>
        <v>0</v>
      </c>
      <c r="AT93" s="17" t="b">
        <f t="shared" ca="1" si="448"/>
        <v>0</v>
      </c>
      <c r="AU93" s="17" t="b">
        <f t="shared" ca="1" si="449"/>
        <v>1</v>
      </c>
      <c r="AV93" s="17" t="b">
        <f t="shared" ca="1" si="450"/>
        <v>0</v>
      </c>
      <c r="AW93" s="17" t="b">
        <f t="shared" ca="1" si="451"/>
        <v>1</v>
      </c>
      <c r="AX93" s="14" t="b">
        <f t="array" aca="1" ref="AX93" ca="1">IF(H93,N93&gt;0,"")</f>
        <v>1</v>
      </c>
      <c r="AY93" s="17" t="str">
        <f t="shared" ca="1" si="452"/>
        <v>C3:C4</v>
      </c>
      <c r="AZ93" s="17" t="b">
        <f t="array" aca="1" ref="AZ93" ca="1">IF(AY93&lt;&gt;"",SUM(1*ISERROR(MATCH(INDIRECT(AY93),INDIRECT(K93),0)))=0,"")</f>
        <v>1</v>
      </c>
      <c r="BA93" s="17" t="b">
        <f t="shared" ca="1" si="453"/>
        <v>1</v>
      </c>
      <c r="BB93" s="17" t="b">
        <v>0</v>
      </c>
      <c r="BC93" s="17" t="b">
        <f t="shared" ca="1" si="454"/>
        <v>1</v>
      </c>
      <c r="BD93" s="17" t="b">
        <f t="shared" ca="1" si="455"/>
        <v>0</v>
      </c>
      <c r="BE93" s="17" t="b">
        <f t="shared" ca="1" si="456"/>
        <v>0</v>
      </c>
      <c r="BF93" s="17" t="b">
        <f t="shared" ca="1" si="457"/>
        <v>0</v>
      </c>
      <c r="BG93" s="17" t="b">
        <f t="shared" ca="1" si="458"/>
        <v>0</v>
      </c>
      <c r="BH93" s="17" t="b">
        <f t="shared" ca="1" si="459"/>
        <v>1</v>
      </c>
      <c r="BI93" s="17">
        <f t="shared" ca="1" si="460"/>
        <v>2</v>
      </c>
      <c r="BJ93" s="17" t="b">
        <f t="shared" ca="1" si="461"/>
        <v>1</v>
      </c>
      <c r="BK93" s="17" t="str">
        <f t="shared" ca="1" si="462"/>
        <v/>
      </c>
      <c r="BL93" s="17" t="str">
        <f t="shared" ca="1" si="463"/>
        <v/>
      </c>
      <c r="BM93" s="17" t="str">
        <f t="shared" ca="1" si="464"/>
        <v>F</v>
      </c>
      <c r="BN93" s="17" t="str">
        <f t="shared" ca="1" si="465"/>
        <v>E</v>
      </c>
      <c r="BO93" s="17" t="str">
        <f t="shared" ca="1" si="466"/>
        <v>D</v>
      </c>
      <c r="BP93" s="14" t="b">
        <f t="shared" ca="1" si="467"/>
        <v>1</v>
      </c>
      <c r="BQ93" s="35">
        <v>1</v>
      </c>
      <c r="BX93" s="16"/>
      <c r="BY93" s="16"/>
      <c r="BZ93" s="16"/>
      <c r="CA93" s="16"/>
      <c r="CB93" s="16"/>
      <c r="CC93" s="16"/>
      <c r="CD93" s="16"/>
      <c r="CE93" s="16"/>
      <c r="CF93" s="16"/>
      <c r="CN93" s="14">
        <f ca="1">IF(H93,IFERROR(IsVariableNameLegal(O93),0),0)</f>
        <v>0</v>
      </c>
      <c r="CO93" s="14" t="str">
        <f t="array" aca="1" ref="CO93" ca="1">IF(H93,IF(COUNTIF(INDIRECT(wew!$C$13),O93)&gt;1,TRIM(SUBSTITUTE(_xll.MCONCAT(IF((INDIRECT(wew!$C$13)=O93)*(COLUMN(INDIRECT(wew!$C$13))&lt;&gt;D93+1),-1+COLUMN(INDIRECT(wew!$C$13)),"")," "),"  "," ")),""),"")</f>
        <v/>
      </c>
      <c r="CP93" s="14" t="str">
        <f t="array" aca="1" ref="CP93" ca="1">IF(P93&lt;&gt;"",IF(LEN(P93)&gt;150,1,""),"")</f>
        <v/>
      </c>
      <c r="CQ93" s="14" t="str">
        <f t="array" aca="1" ref="CQ93" ca="1">IF(AND(H93,NOT(ster!$J$3)),IF(COUNTIF(INDIRECT(wew!$C$15),P93)&gt;1,TRIM(SUBSTITUTE(_xll.MCONCAT(IF((INDIRECT(wew!$C$15)=P93)*(COLUMN(INDIRECT(wew!$C$15))&lt;&gt;D93+1),-1+COLUMN(INDIRECT(wew!$C$15)),"")," "),"  "," ")),""),"")</f>
        <v/>
      </c>
      <c r="CR93" s="14" t="str">
        <f t="array" aca="1" ref="CR93" ca="1">IF(H93,IF(AND(W93&gt;0,AO93&lt;&gt;""),TRIM(SUBSTITUTE(_xll.MCONCAT(IFERROR(IF(ISNUMBER(INDIRECT(Q93)),IF((INDIRECT(ster!$D$14)&lt;&gt;"")*(INDIRECT(Q93)&lt;AO93),INDIRECT(ster!$D$14) &amp; ": " &amp;  SUBSTITUTE(IF( AV93,IFERROR(TEXT(INDIRECT(Q93),"rrrr-mm-dd") &amp;" (" &amp; INDIRECT(Q93) &amp;")",INDIRECT(Q93)),INDIRECT(Q93))," "," "),""),""),"")," "),"  "," ")),""),"")</f>
        <v/>
      </c>
      <c r="CS93" s="14" t="str">
        <f t="array" aca="1" ref="CS93" ca="1">IF(H93,IF(AND(W93&gt;0,AP93&lt;&gt;""),TRIM(SUBSTITUTE(_xll.MCONCAT(IFERROR(IF(ISNUMBER(INDIRECT(Q93)),IF((INDIRECT(ster!$D$14)&lt;&gt;"")*(INDIRECT(Q93)&gt;AP93),INDIRECT(ster!$D$14) &amp; ": " &amp;  SUBSTITUTE(IF( AV93,IFERROR(TEXT(INDIRECT(Q93),"rrrr-mm-dd")&amp;" (" &amp; INDIRECT(Q93) &amp;")",INDIRECT(Q93)),INDIRECT(Q93))," "," "),""),""),"")," "),"  "," ")),""),"")</f>
        <v/>
      </c>
      <c r="CT93" s="14" t="str">
        <f t="array" aca="1" ref="CT93" ca="1">IF(H93,IF(AND(N93&gt;0,AR93),TRIM(SUBSTITUTE(_xll.MCONCAT(IFERROR(IF(ISNUMBER(INDIRECT(Q93)),IF((INDIRECT(ster!$D$14)&lt;&gt;"")*(IFERROR(0*(MATCH(INDIRECT(Q93),INDIRECT(K93),0)&gt;0),1)),INDIRECT(ster!$D$14) &amp; ": " &amp;  SUBSTITUTE(IF( AV93,IFERROR(TEXT(INDIRECT(Q93),"rrrr-mm-dd")&amp;" (" &amp; INDIRECT(Q93) &amp;")",INDIRECT(Q93)),INDIRECT(Q93))," "," "),""),""),"")," "),"  "," ")),""),"")</f>
        <v>1: 3</v>
      </c>
      <c r="CU93" s="14" t="str">
        <f t="array" aca="1" ref="CU93" ca="1">IF(H93,IF(AND(V93&gt;0),TRIM(SUBSTITUTE(_xll.MCONCAT(IF((INDIRECT(ster!$D$14)&lt;&gt;"")*(IFERROR(0*(INDIRECT(Q93)&lt;&gt;""),1)),INDIRECT(ster!$D$14),"")," "),"  "," ")),""),"")</f>
        <v/>
      </c>
      <c r="CV93" s="14" t="str">
        <f t="array" aca="1" ref="CV93" ca="1">IF(H93,IF(AS93,
TRIM(SUBSTITUTE(_xll.MCONCAT(IF(
   (INDIRECT(ster!$D$14)&lt;&gt;"")*
   ((INDIRECT(Q93)="")+
      NOT(ISNUMBER(INDIRECT(Q93)))*
      NOT(ISERROR(MATCH(INDIRECT(Q93),INDIRECT(K93),0)))
    ),
      INDIRECT(ster!$D$14),
   "")," "),"  "," ")),
""),"")</f>
        <v/>
      </c>
      <c r="CW93" s="14" t="str">
        <f t="array" aca="1" ref="CW93" ca="1">IF(H93,IF(AND(AQ93),TRIM(SUBSTITUTE(_xll.MCONCAT(IFERROR(IF(ISNUMBER(INDIRECT(Q93)),IF((INDIRECT(ster!$D$14)&lt;&gt;"")*(INDIRECT(Q93)&lt;&gt;INT(INDIRECT(Q93))),INDIRECT(ster!$D$14) &amp; ": " &amp; INDIRECT(Q93),""),""),"")," "),"  "," ")),""),"")</f>
        <v/>
      </c>
      <c r="CX93" s="14" t="str">
        <f t="array" aca="1" ref="CX93" ca="1">IF(H93,IF(OR(AU93,AV93),TRIM(SUBSTITUTE(_xll.MCONCAT(IF((INDIRECT(ster!$D$14)&lt;&gt;"")*NOT(ISNUMBER(INDIRECT(Q93))),IF(ISERROR(MATCH(INDIRECT(Q93),INDIRECT(K93),0)),IFERROR(IF(INDIRECT(Q93)&lt;&gt;"",INDIRECT(ster!$D$14) &amp; ": " &amp; SUBSTITUTE(INDIRECT(Q93)," "," "),""),""),""),"")," "),"  "," ")),""),"")</f>
        <v/>
      </c>
      <c r="CY93" s="14" t="str">
        <f t="array" aca="1" ref="CY93" ca="1">IF(H93,IF(AE93,TRIM(SUBSTITUTE(_xll.MCONCAT(IF((INDIRECT(ster!$D$14)&lt;&gt;"")*IFERROR(NOT(INDIRECT(AF93)),FALSE),IF(ISERROR(MATCH(INDIRECT(Q93),INDIRECT(K93),0)),IFERROR(IF(INDIRECT(Q93)&lt;&gt;"",INDIRECT(ster!$D$14)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CZ93" s="14" t="str">
        <f t="array" aca="1" ref="CZ93" ca="1">IF(H93,IF(AH93,TRIM(SUBSTITUTE(_xll.MCONCAT(IF((INDIRECT(ster!$D$14)&lt;&gt;"")*IFERROR(NOT(INDIRECT(AI93)),FALSE),IF(ISERROR(MATCH(INDIRECT(Q93),INDIRECT(K93),0)),IFERROR(IF(INDIRECT(Q93)&lt;&gt;"",INDIRECT(ster!$D$14)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DC93" s="14" t="str">
        <f ca="1">SUBSTITUTE(SUBSTITUTE(SUBSTITUTE(SUBSTITUTE(_xll.MCONCAT(DG93:DS93,"■"),"■■","■"),"■■","■"),"■■","■"),"■■","■")</f>
        <v>■There are some cases with values not explicitly declared in the labels dictionary: LISB1079: 3, LISB0713: 3, LISB1082: 3, LISB0632: 3, LISB0736: 3, LISB0853: 3, LISB1088: 3, LISB0495: 3, LISB1086: 3, LISB0673: 3, LISB0602: 3, LISB0726: 3, Hann003: 3, Hann009: 3, Hann010: 3, Hann028: 3, Hann031: 3, Hann050: 3, Hann051: 3, Hann054: 3, Hann071: 3, Hann074: 3, Hann076: 3, Hann082: 3, Hann083: 3, Hann084: 3, Hann089: 3, Hann090: 3, Hann093: 3, Hann095: 3, Hann096: 3, Hann098: 3, Hann101: 3, Hann102: 3, Hann104: 3, Hann105: 3, Hann107: 3, Hann108: 3, Hann110: 3, ANTA-0001: 3, ANTA-0003: 3, ANTA-0004: 3, ANTA-0007: 3, ANTA-0010: 3, ANTA-0011: 3, ANTA-0012: 3, ANTA-0013: 3, ANTA-0015: 3, ANTA-0016: 3, ANTA-0018: 3, ANTA-0020: 3, ANTA-0021: 3, ANTA-0022: 3, ANTA-0023: 3, ANTA-0024: 3, ANTA-0025: 3, ANTA-0026: 3, ANTA-0028: 3, ANTA-0029: 3, ANTA-0031: 3, ANTA-0035: 3, ANTA-0036: 3, ANTA-0037: 3, ANTA-0038: 3, ANTA-0040: 3, ANTA-0042: 3, ANTA-0044: 3, ANTA-0045: 3, ANTA-0047: 3, ANTA-0048: 3, ANTA-0049: 3, ANTA-0050: 3, JENA0001: 3, JENA0002: 3, JENA0013: 3, JENA0014: 3, JENA0015: 3, JENA0024: 3, JENA0032: 3, JENA0048: 3, JENA0059: 3, JENA0060: 3, JENA0071: 3, JENA0077: 3, JENA0079: 3, LISB0717: 3, LISB0950: 3, LISB0510: 3, LISB0640: 3, LISB0982: 3, LISB0993: 3, LISB0989: 3, LISB0996: 3, LISB0997: 3, LISB0725: 3, LISB1073: 3, LISB1074: 3, LISB0023: 3, LISB0944: 3, LISB0883: 3, LISB1001: 3, LISB1027: 3, LISB1035: 3, LISB1036: 3, LISB1038: 3, LISB0593: 3, LISB0277: 3, LISB0695: 3, LISB1039: 3, LISB1042: 3, LISB1051: 3, LISB1048: 3, LISB1049: 3, LISB1052: 3, LISB1056: 3, LISB1068: 3, WAWA, 0009: 3, WAWA, 0051: 3, WAWA, 0062: 3, WAWA, 0069: 3, WAWA, 0072: 3, WAWA, 0073: 3, WAWA, 0076: 3, WAWA, 0081: 3, WAWA, 0083: 3, WAWA, 0092: 3, WAWA, 0093: 3, WAWA, 0094: 3, WAWA, 0098: 3, WAWA, 0099: 3, WAWA, 0100: 3, WAWA, 0101: 3, WAW, 000a1: 3, WAW, 000a2: 3, WAW, 000a3: 3, WAWA, 00a4: 3, WAWA, 00a5: 3, WAWA, 00a6: 3, WAWA, 00a7: 3, WAWA, 00a8: 3, WAWA, 00a9: 3, WAWA, 0a10: 3, WAWA, 0a11: 3, WAWA, 0a12: 3, WAWA, 0a13: 3, WAWA, 0a14: 3, WAWA, 0a15: 3■</v>
      </c>
      <c r="DD93" s="14" t="str">
        <f t="shared" ca="1" si="468"/>
        <v>There are some cases with values not explicitly declared in the labels dictionary: LISB1079: 3, LISB0713: 3, LISB1082: 3, LISB0632: 3, LISB0736: 3, LISB0853: 3, LISB1088: 3, LISB0495: 3, LISB1086: 3, LISB0673: 3, LISB0602: 3, LISB0726: 3, Hann003: 3, Hann009: 3, Hann010: 3, Hann028: 3, Hann031: 3, Hann050: 3, Hann051: 3, Hann054: 3, Hann071: 3, Hann074: 3, Hann076: 3, Hann082: 3, Hann083: 3, Hann084: 3, Hann089: 3, Hann090: 3, Hann093: 3, Hann095: 3, Hann096: 3, Hann098: 3, Hann101: 3, Hann102: 3, Hann104: 3, Hann105: 3, Hann107: 3, Hann108: 3, Hann110: 3, ANTA-0001: 3, ANTA-0003: 3, ANTA-0004: 3, ANTA-0007: 3, ANTA-0010: 3, ANTA-0011: 3, ANTA-0012: 3, ANTA-0013: 3, ANTA-0015: 3, ANTA-0016: 3, ANTA-0018: 3, ANTA-0020: 3, ANTA-0021: 3, ANTA-0022: 3, ANTA-0023: 3, ANTA-0024: 3, ANTA-0025: 3, ANTA-0026: 3, ANTA-0028: 3, ANTA-0029: 3, ANTA-0031: 3, ANTA-0035: 3, ANTA-0036: 3, ANTA-0037: 3, ANTA-0038: 3, ANTA-0040: 3, ANTA-0042: 3, ANTA-0044: 3, ANTA-0045: 3, ANTA-0047: 3, ANTA-0048: 3, ANTA-0049: 3, ANTA-0050: 3, JENA0001: 3, JENA0002: 3, JENA0013: 3, JENA0014: 3, JENA0015: 3, JENA0024: 3, JENA0032: 3, JENA0048: 3, JENA0059: 3, JENA0060: 3, JENA0071: 3, JENA0077: 3, JENA0079: 3, LISB0717: 3, LISB0950: 3, LISB0510: 3, LISB0640: 3, LISB0982: 3, LISB0993: 3, LISB0989: 3, LISB0996: 3, LISB0997: 3, LISB0725: 3, LISB1073: 3, LISB1074: 3, LISB0023: 3, LISB0944: 3, LISB0883: 3, LISB1001: 3, LISB1027: 3, LISB1035: 3, LISB1036: 3, LISB1038: 3, LISB0593: 3, LISB0277: 3, LISB0695: 3, LISB1039: 3, LISB1042: 3, LISB1051: 3, LISB1048: 3, LISB1049: 3, LISB1052: 3, LISB1056: 3, LISB1068: 3, WAWA, 0009: 3, WAWA, 0051: 3, WAWA, 0062: 3, WAWA, 0069: 3, WAWA, 0072: 3, WAWA, 0073: 3, WAWA, 0076: 3, WAWA, 0081: 3, WAWA, 0083: 3, WAWA, 0092: 3, WAWA, 0093: 3, WAWA, 0094: 3, WAWA, 0098: 3, WAWA, 0099: 3, WAWA, 0100: 3, WAWA, 0101: 3, WAW, 000a1: 3, WAW, 000a2: 3, WAW, 000a3: 3, WAWA, 00a4: 3, WAWA, 00a5: 3, WAWA, 00a6: 3, WAWA, 00a7: 3, WAWA, 00a8: 3, WAWA, 00a9: 3, WAWA, 0a10: 3, WAWA, 0a11: 3, WAWA, 0a12: 3, WAWA, 0a13: 3, WAWA, 0a14: 3, WAWA, 0a15: 3■</v>
      </c>
      <c r="DE93" s="14" t="str">
        <f t="shared" ca="1" si="469"/>
        <v>There are some cases with values not explicitly declared in the labels dictionary: LISB1079: 3, LISB0713: 3, LISB1082: 3, LISB0632: 3, LISB0736: 3, LISB0853: 3, LISB1088: 3, LISB0495: 3, LISB1086: 3, LISB0673: 3, LISB0602: 3, LISB0726: 3, Hann003: 3, Hann009: 3, Hann010: 3, Hann028: 3, Hann031: 3, Hann050: 3, Hann051: 3, Hann054: 3, Hann071: 3, Hann074: 3, Hann076: 3, Hann082: 3, Hann083: 3, Hann084: 3, Hann089: 3, Hann090: 3, Hann093: 3, Hann095: 3, Hann096: 3, Hann098: 3, Hann101: 3, Hann102: 3, Hann104: 3, Hann105: 3, Hann107: 3, Hann108: 3, Hann110: 3, ANTA-0001: 3, ANTA-0003: 3, ANTA-0004: 3, ANTA-0007: 3, ANTA-0010: 3, ANTA-0011: 3, ANTA-0012: 3, ANTA-0013: 3, ANTA-0015: 3, ANTA-0016: 3, ANTA-0018: 3, ANTA-0020: 3, ANTA-0021: 3, ANTA-0022: 3, ANTA-0023: 3, ANTA-0024: 3, ANTA-0025: 3, ANTA-0026: 3, ANTA-0028: 3, ANTA-0029: 3, ANTA-0031: 3, ANTA-0035: 3, ANTA-0036: 3, ANTA-0037: 3, ANTA-0038: 3, ANTA-0040: 3, ANTA-0042: 3, ANTA-0044: 3, ANTA-0045: 3, ANTA-0047: 3, ANTA-0048: 3, ANTA-0049: 3, ANTA-0050: 3, JENA0001: 3, JENA0002: 3, JENA0013: 3, JENA0014: 3, JENA0015: 3, JENA0024: 3, JENA0032: 3, JENA0048: 3, JENA0059: 3, JENA0060: 3, JENA0071: 3, JENA0077: 3, JENA0079: 3, LISB0717: 3, LISB0950: 3, LISB0510: 3, LISB0640: 3, LISB0982: 3, LISB0993: 3, LISB0989: 3, LISB0996: 3, LISB0997: 3, LISB0725: 3, LISB1073: 3, LISB1074: 3, LISB0023: 3, LISB0944: 3, LISB0883: 3, LISB1001: 3, LISB1027: 3, LISB1035: 3, LISB1036: 3, LISB1038: 3, LISB0593: 3, LISB0277: 3, LISB0695: 3, LISB1039: 3, LISB1042: 3, LISB1051: 3, LISB1048: 3, LISB1049: 3, LISB1052: 3, LISB1056: 3, LISB1068: 3, WAWA, 0009: 3, WAWA, 0051: 3, WAWA, 0062: 3, WAWA, 0069: 3, WAWA, 0072: 3, WAWA, 0073: 3, WAWA, 0076: 3, WAWA, 0081: 3, WAWA, 0083: 3, WAWA, 0092: 3, WAWA, 0093: 3, WAWA, 0094: 3, WAWA, 0098: 3, WAWA, 0099: 3, WAWA, 0100: 3, WAWA, 0101: 3, WAW, 000a1: 3, WAW, 000a2: 3, WAW, 000a3: 3, WAWA, 00a4: 3, WAWA, 00a5: 3, WAWA, 00a6: 3, WAWA, 00a7: 3, WAWA, 00a8: 3, WAWA, 00a9: 3, WAWA, 0a10: 3, WAWA, 0a11: 3, WAWA, 0a12: 3, WAWA, 0a13: 3, WAWA, 0a14: 3, WAWA, 0a15: 3</v>
      </c>
      <c r="DF93" s="14" t="str">
        <f t="shared" ca="1" si="470"/>
        <v>There are some cases with values not explicitly declared in the labels dictionary: LISB1079: 3, LISB0713: 3, LISB1082: 3, LISB0632: 3, LISB0736: 3, LISB0853: 3, LISB1088: 3, LISB0495: 3, LISB1086: 3, LISB0673: 3, LISB0602: 3, LISB0726: 3, Hann003: 3, Hann009: 3, Hann010: 3, Hann028: 3, Hann031: 3, Hann050: 3, Hann051: 3, Hann054: 3, Hann071: 3, Hann074: 3, Hann076: 3, Hann082: 3, Hann083: 3, Hann084: 3, Hann089: 3, Hann090: 3, Hann093: 3, Hann095: 3, Hann096: 3, Hann098: 3, Hann101: 3, Hann102: 3, Hann104: 3, Hann105: 3, Hann107: 3, Hann108: 3, Hann110: 3, ANTA-0001: 3, ANTA-0003: 3, ANTA-0004: 3, ANTA-0007: 3, ANTA-0010: 3, ANTA-0011: 3, ANTA-0012: 3, ANTA-0013: 3, ANTA-0015: 3, ANTA-0016: 3, ANTA-0018: 3, ANTA-0020: 3, ANTA-0021: 3, ANTA-0022: 3, ANTA-0023: 3, ANTA-0024: 3, ANTA-0025: 3, ANTA-0026: 3, ANTA-0028: 3, ANTA-0029: 3, ANTA-0031: 3, ANTA-0035: 3, ANTA-0036: 3, ANTA-0037: 3, ANTA-0038: 3, ANTA-0040: 3, ANTA-0042: 3, ANTA-0044: 3, ANTA-0045: 3, ANTA-0047: 3, ANTA-0048: 3, ANTA-0049: 3, ANTA-0050: 3, JENA0001: 3, JENA0002: 3, JENA0013: 3, JENA0014: 3, JENA0015: 3, JENA0024: 3, JENA0032: 3, JENA0048: 3, JENA0059: 3, JENA0060: 3, JENA0071: 3, JENA0077: 3, JENA0079: 3, LISB0717: 3, LISB0950: 3, LISB0510: 3, LISB0640: 3, LISB0982: 3, LISB0993: 3, LISB0989: 3, LISB0996: 3, LISB0997: 3, LISB0725: 3, LISB1073: 3, LISB1074: 3, LISB0023: 3, LISB0944: 3, LISB0883: 3, LISB1001: 3, LISB1027: 3, LISB1035: 3, LISB1036: 3, LISB1038: 3, LISB0593: 3, LISB0277: 3, LISB0695: 3, LISB1039: 3, LISB1042: 3, LISB1051: 3, LISB1048: 3, LISB1049: 3, LISB1052: 3, LISB1056: 3, LISB1068: 3, WAWA, 0009: 3, WAWA, 0051: 3, WAWA, 0062: 3, WAWA, 0069: 3, WAWA, 0072: 3, WAWA, 0073: 3, WAWA, 0076: 3, WAWA, 0081: 3, WAWA, 0083: 3, WAWA, 0092: 3, WAWA, 0093: 3, WAWA, 0094: 3, WAWA, 0098: 3, WAWA, 0099: 3, WAWA, 0100: 3, WAWA, 0101: 3, WAW, 000a1: 3, WAW, 000a2: 3, WAW, 000a3: 3, WAWA, 00a4: 3, WAWA, 00a5: 3, WAWA, 00a6: 3, WAWA, 00a7: 3, WAWA, 00a8: 3, WAWA, 00a9: 3, WAWA, 0a10: 3, WAWA, 0a11: 3, WAWA, 0a12: 3, WAWA, 0a13: 3, WAWA, 0a14: 3, WAWA, 0a15: 3</v>
      </c>
      <c r="DG93" s="14" t="str">
        <f t="shared" ca="1" si="471"/>
        <v/>
      </c>
      <c r="DH93" s="14" t="str">
        <f t="shared" ca="1" si="472"/>
        <v/>
      </c>
      <c r="DI93" s="14" t="str">
        <f t="shared" ca="1" si="473"/>
        <v/>
      </c>
      <c r="DJ93" s="14" t="str">
        <f t="shared" ca="1" si="474"/>
        <v/>
      </c>
      <c r="DK93" s="14" t="str">
        <f t="shared" ca="1" si="475"/>
        <v/>
      </c>
      <c r="DL93" s="14" t="str">
        <f t="shared" ca="1" si="420"/>
        <v/>
      </c>
      <c r="DM93" s="14" t="str">
        <f t="shared" ca="1" si="476"/>
        <v>There are some cases with values not explicitly declared in the labels dictionary: 1: 3</v>
      </c>
      <c r="DN93" s="14" t="str">
        <f t="array" aca="1" ref="DN93" ca="1">IF(CU93&lt;&gt;"","There are errors in the entered values in the following cases: " &amp;SUBSTITUTE(CU93," ",", "),"")</f>
        <v/>
      </c>
      <c r="DO93" s="14" t="str">
        <f t="shared" ca="1" si="477"/>
        <v/>
      </c>
      <c r="DP93" s="14" t="str">
        <f t="shared" ca="1" si="478"/>
        <v/>
      </c>
      <c r="DQ93" s="14" t="str">
        <f t="shared" ca="1" si="479"/>
        <v/>
      </c>
      <c r="DR93" s="14" t="str">
        <f t="shared" ca="1" si="480"/>
        <v/>
      </c>
      <c r="DS93" s="14" t="str">
        <f t="shared" ca="1" si="481"/>
        <v/>
      </c>
      <c r="DZ93" s="14" t="b">
        <f t="shared" ca="1" si="482"/>
        <v>0</v>
      </c>
      <c r="EA93" s="14" t="str">
        <f t="shared" ca="1" si="483"/>
        <v>Postural instability - NURT (q_42)</v>
      </c>
      <c r="EB93" s="14" t="str">
        <f t="shared" ca="1" si="484"/>
        <v xml:space="preserve">Values must be limited to predefinied list. </v>
      </c>
      <c r="EC93" s="14" t="str">
        <f t="shared" ca="1" si="485"/>
        <v xml:space="preserve">Postural instability - NURT (q_42): Values must be limited to predefinied list. </v>
      </c>
      <c r="ED93" s="14" t="str">
        <f t="shared" ca="1" si="486"/>
        <v/>
      </c>
      <c r="EE93" s="14" t="str">
        <f t="shared" ca="1" si="487"/>
        <v>Values must be limited to predefinied list</v>
      </c>
      <c r="EF93" s="14" t="str">
        <f t="shared" ca="1" si="488"/>
        <v/>
      </c>
      <c r="EG93" s="14" t="str">
        <f t="shared" ca="1" si="489"/>
        <v/>
      </c>
      <c r="EM93" s="14" t="b">
        <f t="shared" ca="1" si="490"/>
        <v>1</v>
      </c>
      <c r="EN93" s="14">
        <f t="shared" ca="1" si="491"/>
        <v>80</v>
      </c>
      <c r="EO93" s="14" t="str">
        <f t="shared" ca="1" si="492"/>
        <v>q_42</v>
      </c>
      <c r="EP93" s="14" t="str">
        <f t="shared" ca="1" si="493"/>
        <v xml:space="preserve">Postural instability - NURT (q_42): Values must be limited to predefinied list. </v>
      </c>
      <c r="EQ93" s="14" t="str">
        <f t="shared" ca="1" si="494"/>
        <v>There are some cases with values not explicitly declared in the labels dictionary: LISB1079: 3, LISB0713: 3, LISB1082: 3, LISB0632: 3, LISB0736: 3, LISB0853: 3, LISB1088: 3, LISB0495: 3, LISB1086: 3, LISB0673: 3, LISB0602: 3, LISB0726: 3, Hann003: 3, Hann009: 3, Hann010: 3, Hann028: 3, Hann031: 3, Hann050: 3, Hann051: 3, Hann054: 3, Hann071: 3, Hann074: 3, Hann076: 3, Hann082: 3, Hann083: 3, Hann084: 3, Hann089: 3, Hann090: 3, Hann093: 3, Hann095: 3, Hann096: 3, Hann098: 3, Hann101: 3, Hann102: 3, Hann104: 3, Hann105: 3, Hann107: 3, Hann108: 3, Hann110: 3, ANTA-0001: 3, ANTA-0003: 3, ANTA-0004: 3, ANTA-0007: 3, ANTA-0010: 3, ANTA-0011: 3, ANTA-0012: 3, ANTA-0013: 3, ANTA-0015: 3, ANTA-0016: 3, ANTA-0018: 3, ANTA-0020: 3, ANTA-0021: 3, ANTA-0022: 3, ANTA-0023: 3, ANTA-0024: 3, ANTA-0025: 3, ANTA-0026: 3, ANTA-0028: 3, ANTA-0029: 3, ANTA-0031: 3, ANTA-0035: 3, ANTA-0036: 3, ANTA-0037: 3, ANTA-0038: 3, ANTA-0040: 3, ANTA-0042: 3, ANTA-0044: 3, ANTA-0045: 3, ANTA-0047: 3, ANTA-0048: 3, ANTA-0049: 3, ANTA-0050: 3, JENA0001: 3, JENA0002: 3, JENA0013: 3, JENA0014: 3, JENA0015: 3, JENA0024: 3, JENA0032: 3, JENA0048: 3, JENA0059: 3, JENA0060: 3, JENA0071: 3, JENA0077: 3, JENA0079: 3, LISB0717: 3, LISB0950: 3, LISB0510: 3, LISB0640: 3, LISB0982: 3, LISB0993: 3, LISB0989: 3, LISB0996: 3, LISB0997: 3, LISB0725: 3, LISB1073: 3, LISB1074: 3, LISB0023: 3, LISB0944: 3, LISB0883: 3, LISB1001: 3, LISB1027: 3, LISB1035: 3, LISB1036: 3, LISB1038: 3, LISB0593: 3, LISB0277: 3, LISB0695: 3, LISB1039: 3, LISB1042: 3, LISB1051: 3, LISB1048: 3, LISB1049: 3, LISB1052: 3, LISB1056: 3, LISB1068: 3, WAWA, 0009: 3, WAWA, 0051: 3, WAWA, 0062: 3, WAWA, 0069: 3, WAWA, 0072: 3, WAWA, 0073: 3, WAWA, 0076: 3, WAWA, 0081: 3, WAWA, 0083: 3, WAWA, 0092: 3, WAWA, 0093: 3, WAWA, 0094: 3, WAWA, 0098: 3, WAWA, 0099: 3, WAWA, 0100: 3, WAWA, 0101: 3, WAW, 000a1: 3, WAW, 000a2: 3, WAW, 000a3: 3, WAWA, 00a4: 3, WAWA, 00a5: 3, WAWA, 00a6: 3, WAWA, 00a7: 3, WAWA, 00a8: 3, WAWA, 00a9: 3, WAWA, 0a10: 3, WAWA, 0a11: 3, WAWA, 0a12: 3, WAWA, 0a13: 3, WAWA, 0a14: 3, WAWA, 0a15: 3</v>
      </c>
    </row>
    <row r="94" spans="2:147" s="14" customFormat="1">
      <c r="B94" s="14" t="str">
        <f t="shared" ca="1" si="421"/>
        <v>There are some cases with values not explicitly declared in the labels dictionary: LISB1079: 3, LISB0713: 3, LISB1082: 3, LISB0632: 3, LISB0736: 3, LISB0853: 3, LISB0495: 3, LISB1086: 3, LISB0673: 3, LISB0602: 3, Hann003: 3, Hann009: 3, Hann010: 3, Hann028: 3, Hann031: 3, Hann054: 3, Hann071: 3, Hann082: 3, Hann084: 3, Hann090: 3, Hann093: 3, Hann095: 3, Hann096: 3, Hann098: 3, Hann105: 3, Hann110: 3, ANTA-0001: 3, ANTA-0002: 3, ANTA-0003: 3, ANTA-0004: 3, ANTA-0005: 3, ANTA-0007: 3, ANTA-0010: 3, ANTA-0011: 3, ANTA-0012: 3, ANTA-0013: 3, ANTA-0015: 3, ANTA-0016: 3, ANTA-0017: 3, ANTA-0018: 3, ANTA-0020: 3, ANTA-0021: 3, ANTA-0022: 3, ANTA-0023: 3, ANTA-0024: 3, ANTA-0025: 3, ANTA-0026: 3, ANTA-0029: 3, ANTA-0031: 3, ANTA-0032: 3, ANTA-0036: 3, ANTA-0037: 3, ANTA-0038: 3, ANTA-0039: 3, ANTA-0040: 3, ANTA-0042: 3, ANTA-0044: 3, ANTA-0045: 3, ANTA-0047: 3, ANTA-0048: 3, ANTA-0049: 3, ANTA-0050: 3, JENA0001: 3, JENA0002: 3, JENA0003: 3, JENA0005: 3, JENA0013: 3, JENA0014: 3, JENA0015: 3, JENA0016: 3, JENA0027: 3, JENA0047: 3, JENA0048: 3, JENA0049: 3, JENA0050: 3, JENA0051: 3, JENA0052: 3, JENA0053: 3, JENA0059: 3, JENA0060: 3, JENA0061: 3, JENA0071: 3, JENA0077: 3, JENA0078: 3, LISB0887: 3, LISB0950: 3, LISB0510: 3, LISB0640: 3, LISB0982: 3, LISB0989: 3, LISB0996: 3, LISB0997: 3, LISB0725: 3, LISB1073: 3, LISB1074: 3, LISB0023: 3, LISB0957: 3, LISB1001: 3, LISB1027: 3, LISB1036: 3, LISB1038: 3, LISB0593: 3, LISB0277: 3, LISB0695: 3, LISB1039: 3, LISB1042: 3, LISB1051: 3, LISB1048: 3, LISB1049: 3, LISB1052: 3, LISB1056: 3, LISB1068: 3, WAWA, 0001: 3, WAWA, 0002: 3, WAWA, 0004: 3, WAWA, 0005: 3, WAWA, 0007: 3, WAWA, 0008: 3, WAWA, 0009: 3, WAWA, 0051: 3, WAWA, 0060: 3, WAWA, 0062: 3, WAWA, 0063: 3, WAWA, 0069: 3, WAWA, 0073: 3, WAWA, 0076: 3, WAWA, 0081: 3, WAWA, 0083: 3, WAWA, 0092: 3, WAWA, 0093: 3, WAWA, 0094: 3, WAWA, 0098: 3, WAWA, 0099: 3, WAWA, 0100: 3, WAWA, 0101: 3, WAW, 000a1: 3, WAWA, 00a4: 3, WAWA, 00a5: 3, WAWA, 00a6: 3, WAWA, 00a7: 3, WAWA, 00a8: 3, WAWA, 00a9: 3, WAWA, 0a10: 3, WAWA, 0a11: 3, WAWA, 0a12: 3, WAWA, 0a13: 3, WAWA, 0a14: 3, WAWA, 0a15: 3</v>
      </c>
      <c r="C94" s="14">
        <f t="shared" ca="1" si="422"/>
        <v>81</v>
      </c>
      <c r="D94" s="14">
        <f t="shared" si="423"/>
        <v>92</v>
      </c>
      <c r="E94" s="14" t="str">
        <f t="shared" ca="1" si="424"/>
        <v>N</v>
      </c>
      <c r="F94" s="14" t="str">
        <f t="shared" ca="1" si="425"/>
        <v>q_43</v>
      </c>
      <c r="G94" s="14" t="str">
        <f t="shared" ca="1" si="426"/>
        <v>Broad-based gait</v>
      </c>
      <c r="H94" s="14" t="b">
        <f t="shared" ca="1" si="427"/>
        <v>1</v>
      </c>
      <c r="I94" s="14" t="str">
        <f ca="1">IF($H94,ADDRESS(3,(D94+1)*2-1,4,,"["&amp;wew!$G$7&amp;"]"&amp;_sheetname_labels)&amp;":"&amp;ADDRESS(2+ster!$B$20,(D94+1)*2-1,4),"")</f>
        <v>[DBTemplate.xlsm]labels!GC3:GC61</v>
      </c>
      <c r="J94" s="14">
        <f t="array" aca="1" ref="J94" ca="1">IF(H94,MAX(0,MAX(IF(INDIRECT(I94)&lt;&gt;"",ROW(INDIRECT(I94)),""))-2),"")</f>
        <v>3</v>
      </c>
      <c r="K94" s="14" t="str">
        <f ca="1">IF($H94,IF($J94&gt;0,ADDRESS(3,(D94+1)*2-1,4,,"["&amp;wew!$G$7&amp;"]"&amp;_sheetname_labels)&amp;":"&amp;ADDRESS(2+J94,(D94+1)*2-1,4),""),"")</f>
        <v>[DBTemplate.xlsm]labels!GC3:GC5</v>
      </c>
      <c r="L94" s="14" t="str">
        <f ca="1">IF($H94,IF($J94&gt;0,ADDRESS(3,(D94+1)*2,4,,"["&amp;wew!$G$7&amp;"]"&amp;_sheetname_labels)&amp;":"&amp;ADDRESS(2+J94,(D94+1)*2,4),""),"")</f>
        <v>[DBTemplate.xlsm]labels!GD3:GD5</v>
      </c>
      <c r="M94" s="14">
        <f t="shared" ca="1" si="428"/>
        <v>1</v>
      </c>
      <c r="N94" s="14">
        <f t="shared" ca="1" si="429"/>
        <v>2</v>
      </c>
      <c r="O94" s="14" t="str">
        <f t="shared" ca="1" si="430"/>
        <v>q_43</v>
      </c>
      <c r="P94" s="14" t="str">
        <f t="shared" ca="1" si="431"/>
        <v>Broad-based gait</v>
      </c>
      <c r="Q94" s="14" t="str">
        <f ca="1">IF($BP94,ADDRESS(3,D94+1,4,,"["&amp;wew!$G$7&amp;"]"&amp;_sheetname_dataframe)&amp;":"&amp;ADDRESS(2+ster!$C$14,D94+1,4),"")</f>
        <v>[DBTemplate.xlsm]data_frame!CO3:CO3</v>
      </c>
      <c r="R94" s="14" t="str">
        <f>IF($BP94,IF(MID(_xll.FORMULATEXT(INDEX(INDIRECT(Q94),1)),1,1)="=", _xll.FORMULATEXT(INDEX(INDIRECT(Q94),1),2,TRUE),""),"")</f>
        <v/>
      </c>
      <c r="S94" s="14">
        <f t="array" aca="1" ref="S94" ca="1">IF(H94,SUM(IF((IFERROR(INDIRECT(Q94)&lt;&gt;"",FALSE))*(INDIRECT(ster!$D$14)&lt;&gt;""),1,0)),"")</f>
        <v>1</v>
      </c>
      <c r="T94" s="14">
        <f t="array" aca="1" ref="T94" ca="1">IF(H94,IF(M94&gt;0,SUM(IFERROR(1*(MATCH(INDIRECT(Q94),INDIRECT(K94),0)&gt;0),0)*(INDIRECT(ster!$D$14)&lt;&gt;"")*NOT(ISNUMBER(INDIRECT(Q94)))),0),"")</f>
        <v>0</v>
      </c>
      <c r="U94" s="14">
        <f t="array" aca="1" ref="U94" ca="1">IF(H94,SUM((IFERROR(INDIRECT(Q94)="",FALSE))*(INDIRECT(ster!$D$14)&lt;&gt;"")),"")</f>
        <v>0</v>
      </c>
      <c r="V94" s="14">
        <f t="array" aca="1" ref="V94" ca="1">IF(H94,SUM((IFERROR(INDIRECT(Q94)="#ąś",TRUE))*(INDIRECT(ster!$D$14)&lt;&gt;"")),"")</f>
        <v>0</v>
      </c>
      <c r="W94" s="14">
        <f t="array" aca="1" ref="W94" ca="1">IF(H94,SUM(ISNUMBER(INDIRECT(Q94))*(INDIRECT(ster!$D$14)&lt;&gt;"")),"")</f>
        <v>1</v>
      </c>
      <c r="X94" s="14">
        <f t="array" aca="1" ref="X94" ca="1">IF(AND(H94,W94&gt;0),IF(wew!$B$3,MIN(IF((INDIRECT(ster!$D$14)&lt;&gt;"")*IFERROR(INDIRECT($Q94)&lt;&gt;"",FALSE),IFERROR(INDIRECT($Q94),"X"),"X")),"&lt;włącz podświetlanie wartości&gt;"),"—")</f>
        <v>3</v>
      </c>
      <c r="Y94" s="14">
        <f t="array" aca="1" ref="Y94" ca="1">IF(AND(H94,W94&gt;0),IF(wew!$B$3,MAX(IF((INDIRECT(ster!$D$14)&lt;&gt;"")*IFERROR(INDIRECT($Q94)&lt;&gt;"",FALSE),IFERROR(INDIRECT($Q94),"X"),"X")),"&lt;włącz podświetlanie wartości&gt;"),"—")</f>
        <v>3</v>
      </c>
      <c r="Z94" s="14">
        <f t="shared" ca="1" si="432"/>
        <v>0</v>
      </c>
      <c r="AA94" s="12">
        <f t="shared" ca="1" si="433"/>
        <v>1</v>
      </c>
      <c r="AB94" s="17">
        <f t="array" aca="1" ref="AB94" ca="1">IF(H94,IF(W94&gt;0,SUM((INDIRECT(ster!$D$14)&lt;&gt;"")*IFERROR((INDIRECT(Q94)&lt;&gt;"")*(INDIRECT(Q94)=INT(INDIRECT(Q94))),0)),0),"")</f>
        <v>1</v>
      </c>
      <c r="AC94" s="17">
        <f t="array" aca="1" ref="AC94" ca="1">IF(H94,W94-AB94,"")</f>
        <v>0</v>
      </c>
      <c r="AD94" s="17">
        <f t="shared" ca="1" si="434"/>
        <v>1</v>
      </c>
      <c r="AE94" s="17" t="b">
        <f t="shared" ca="1" si="435"/>
        <v>0</v>
      </c>
      <c r="AF94" s="17" t="str">
        <f ca="1">IF(AE94,IF($H94,ADDRESS(3,D94+2,4,,"["&amp;wew!$G$7&amp;"]"&amp;_sheetname_dataframe)&amp;":"&amp;ADDRESS(2+ster!$C$14,D94+2,4),""),"")</f>
        <v/>
      </c>
      <c r="AG94" s="17" t="str">
        <f t="shared" ca="1" si="436"/>
        <v/>
      </c>
      <c r="AH94" s="17" t="b">
        <f t="shared" ca="1" si="437"/>
        <v>0</v>
      </c>
      <c r="AI94" s="17" t="str">
        <f ca="1">IF(AH94,IF($H94,ADDRESS(3,D94+3,4,,"["&amp;wew!$G$7&amp;"]"&amp;_sheetname_dataframe)&amp;":"&amp;ADDRESS(2+ster!$C$14,D94+3,4),""),"")</f>
        <v/>
      </c>
      <c r="AJ94" s="17" t="str">
        <f t="shared" ca="1" si="438"/>
        <v/>
      </c>
      <c r="AK94" s="17" t="b">
        <f t="shared" ca="1" si="439"/>
        <v>0</v>
      </c>
      <c r="AL94" s="17" t="b">
        <f t="shared" ca="1" si="440"/>
        <v>0</v>
      </c>
      <c r="AM94" s="17" t="b">
        <f t="shared" ca="1" si="441"/>
        <v>0</v>
      </c>
      <c r="AN94" s="17">
        <f t="shared" ca="1" si="442"/>
        <v>0</v>
      </c>
      <c r="AO94" s="24" t="str">
        <f t="shared" ca="1" si="443"/>
        <v/>
      </c>
      <c r="AP94" s="24" t="str">
        <f t="shared" ca="1" si="444"/>
        <v/>
      </c>
      <c r="AQ94" s="17" t="b">
        <f t="shared" ca="1" si="445"/>
        <v>0</v>
      </c>
      <c r="AR94" s="17" t="b">
        <f t="shared" ca="1" si="446"/>
        <v>1</v>
      </c>
      <c r="AS94" s="17" t="b">
        <f t="shared" ca="1" si="447"/>
        <v>0</v>
      </c>
      <c r="AT94" s="17" t="b">
        <f t="shared" ca="1" si="448"/>
        <v>0</v>
      </c>
      <c r="AU94" s="17" t="b">
        <f t="shared" ca="1" si="449"/>
        <v>1</v>
      </c>
      <c r="AV94" s="17" t="b">
        <f t="shared" ca="1" si="450"/>
        <v>0</v>
      </c>
      <c r="AW94" s="17" t="b">
        <f t="shared" ca="1" si="451"/>
        <v>1</v>
      </c>
      <c r="AX94" s="14" t="b">
        <f t="array" aca="1" ref="AX94" ca="1">IF(H94,N94&gt;0,"")</f>
        <v>1</v>
      </c>
      <c r="AY94" s="17" t="str">
        <f t="shared" ca="1" si="452"/>
        <v>C3:C4</v>
      </c>
      <c r="AZ94" s="17" t="b">
        <f t="array" aca="1" ref="AZ94" ca="1">IF(AY94&lt;&gt;"",SUM(1*ISERROR(MATCH(INDIRECT(AY94),INDIRECT(K94),0)))=0,"")</f>
        <v>1</v>
      </c>
      <c r="BA94" s="17" t="b">
        <f t="shared" ca="1" si="453"/>
        <v>1</v>
      </c>
      <c r="BB94" s="17" t="b">
        <v>0</v>
      </c>
      <c r="BC94" s="17" t="b">
        <f t="shared" ca="1" si="454"/>
        <v>1</v>
      </c>
      <c r="BD94" s="17" t="b">
        <f t="shared" ca="1" si="455"/>
        <v>0</v>
      </c>
      <c r="BE94" s="17" t="b">
        <f t="shared" ca="1" si="456"/>
        <v>0</v>
      </c>
      <c r="BF94" s="17" t="b">
        <f t="shared" ca="1" si="457"/>
        <v>0</v>
      </c>
      <c r="BG94" s="17" t="b">
        <f t="shared" ca="1" si="458"/>
        <v>0</v>
      </c>
      <c r="BH94" s="17" t="b">
        <f t="shared" ca="1" si="459"/>
        <v>1</v>
      </c>
      <c r="BI94" s="17">
        <f t="shared" ca="1" si="460"/>
        <v>2</v>
      </c>
      <c r="BJ94" s="17" t="b">
        <f t="shared" ca="1" si="461"/>
        <v>1</v>
      </c>
      <c r="BK94" s="17" t="str">
        <f t="shared" ca="1" si="462"/>
        <v/>
      </c>
      <c r="BL94" s="17" t="str">
        <f t="shared" ca="1" si="463"/>
        <v/>
      </c>
      <c r="BM94" s="17" t="str">
        <f t="shared" ca="1" si="464"/>
        <v>F</v>
      </c>
      <c r="BN94" s="17" t="str">
        <f t="shared" ca="1" si="465"/>
        <v>E</v>
      </c>
      <c r="BO94" s="17" t="str">
        <f t="shared" ca="1" si="466"/>
        <v>D</v>
      </c>
      <c r="BP94" s="14" t="b">
        <f t="shared" ca="1" si="467"/>
        <v>1</v>
      </c>
      <c r="BQ94" s="35">
        <v>1</v>
      </c>
      <c r="BX94" s="16"/>
      <c r="BY94" s="16"/>
      <c r="BZ94" s="16"/>
      <c r="CA94" s="16"/>
      <c r="CB94" s="16"/>
      <c r="CC94" s="16"/>
      <c r="CD94" s="16"/>
      <c r="CE94" s="16"/>
      <c r="CF94" s="16"/>
      <c r="CN94" s="14">
        <f ca="1">IF(H94,IFERROR(IsVariableNameLegal(O94),0),0)</f>
        <v>0</v>
      </c>
      <c r="CO94" s="14" t="str">
        <f t="array" aca="1" ref="CO94" ca="1">IF(H94,IF(COUNTIF(INDIRECT(wew!$C$13),O94)&gt;1,TRIM(SUBSTITUTE(_xll.MCONCAT(IF((INDIRECT(wew!$C$13)=O94)*(COLUMN(INDIRECT(wew!$C$13))&lt;&gt;D94+1),-1+COLUMN(INDIRECT(wew!$C$13)),"")," "),"  "," ")),""),"")</f>
        <v/>
      </c>
      <c r="CP94" s="14" t="str">
        <f t="array" aca="1" ref="CP94" ca="1">IF(P94&lt;&gt;"",IF(LEN(P94)&gt;150,1,""),"")</f>
        <v/>
      </c>
      <c r="CQ94" s="14" t="str">
        <f t="array" aca="1" ref="CQ94" ca="1">IF(AND(H94,NOT(ster!$J$3)),IF(COUNTIF(INDIRECT(wew!$C$15),P94)&gt;1,TRIM(SUBSTITUTE(_xll.MCONCAT(IF((INDIRECT(wew!$C$15)=P94)*(COLUMN(INDIRECT(wew!$C$15))&lt;&gt;D94+1),-1+COLUMN(INDIRECT(wew!$C$15)),"")," "),"  "," ")),""),"")</f>
        <v/>
      </c>
      <c r="CR94" s="14" t="str">
        <f t="array" aca="1" ref="CR94" ca="1">IF(H94,IF(AND(W94&gt;0,AO94&lt;&gt;""),TRIM(SUBSTITUTE(_xll.MCONCAT(IFERROR(IF(ISNUMBER(INDIRECT(Q94)),IF((INDIRECT(ster!$D$14)&lt;&gt;"")*(INDIRECT(Q94)&lt;AO94),INDIRECT(ster!$D$14) &amp; ": " &amp;  SUBSTITUTE(IF( AV94,IFERROR(TEXT(INDIRECT(Q94),"rrrr-mm-dd") &amp;" (" &amp; INDIRECT(Q94) &amp;")",INDIRECT(Q94)),INDIRECT(Q94))," "," "),""),""),"")," "),"  "," ")),""),"")</f>
        <v/>
      </c>
      <c r="CS94" s="14" t="str">
        <f t="array" aca="1" ref="CS94" ca="1">IF(H94,IF(AND(W94&gt;0,AP94&lt;&gt;""),TRIM(SUBSTITUTE(_xll.MCONCAT(IFERROR(IF(ISNUMBER(INDIRECT(Q94)),IF((INDIRECT(ster!$D$14)&lt;&gt;"")*(INDIRECT(Q94)&gt;AP94),INDIRECT(ster!$D$14) &amp; ": " &amp;  SUBSTITUTE(IF( AV94,IFERROR(TEXT(INDIRECT(Q94),"rrrr-mm-dd")&amp;" (" &amp; INDIRECT(Q94) &amp;")",INDIRECT(Q94)),INDIRECT(Q94))," "," "),""),""),"")," "),"  "," ")),""),"")</f>
        <v/>
      </c>
      <c r="CT94" s="14" t="str">
        <f t="array" aca="1" ref="CT94" ca="1">IF(H94,IF(AND(N94&gt;0,AR94),TRIM(SUBSTITUTE(_xll.MCONCAT(IFERROR(IF(ISNUMBER(INDIRECT(Q94)),IF((INDIRECT(ster!$D$14)&lt;&gt;"")*(IFERROR(0*(MATCH(INDIRECT(Q94),INDIRECT(K94),0)&gt;0),1)),INDIRECT(ster!$D$14) &amp; ": " &amp;  SUBSTITUTE(IF( AV94,IFERROR(TEXT(INDIRECT(Q94),"rrrr-mm-dd")&amp;" (" &amp; INDIRECT(Q94) &amp;")",INDIRECT(Q94)),INDIRECT(Q94))," "," "),""),""),"")," "),"  "," ")),""),"")</f>
        <v>1: 3</v>
      </c>
      <c r="CU94" s="14" t="str">
        <f t="array" aca="1" ref="CU94" ca="1">IF(H94,IF(AND(V94&gt;0),TRIM(SUBSTITUTE(_xll.MCONCAT(IF((INDIRECT(ster!$D$14)&lt;&gt;"")*(IFERROR(0*(INDIRECT(Q94)&lt;&gt;""),1)),INDIRECT(ster!$D$14),"")," "),"  "," ")),""),"")</f>
        <v/>
      </c>
      <c r="CV94" s="14" t="str">
        <f t="array" aca="1" ref="CV94" ca="1">IF(H94,IF(AS94,
TRIM(SUBSTITUTE(_xll.MCONCAT(IF(
   (INDIRECT(ster!$D$14)&lt;&gt;"")*
   ((INDIRECT(Q94)="")+
      NOT(ISNUMBER(INDIRECT(Q94)))*
      NOT(ISERROR(MATCH(INDIRECT(Q94),INDIRECT(K94),0)))
    ),
      INDIRECT(ster!$D$14),
   "")," "),"  "," ")),
""),"")</f>
        <v/>
      </c>
      <c r="CW94" s="14" t="str">
        <f t="array" aca="1" ref="CW94" ca="1">IF(H94,IF(AND(AQ94),TRIM(SUBSTITUTE(_xll.MCONCAT(IFERROR(IF(ISNUMBER(INDIRECT(Q94)),IF((INDIRECT(ster!$D$14)&lt;&gt;"")*(INDIRECT(Q94)&lt;&gt;INT(INDIRECT(Q94))),INDIRECT(ster!$D$14) &amp; ": " &amp; INDIRECT(Q94),""),""),"")," "),"  "," ")),""),"")</f>
        <v/>
      </c>
      <c r="CX94" s="14" t="str">
        <f t="array" aca="1" ref="CX94" ca="1">IF(H94,IF(OR(AU94,AV94),TRIM(SUBSTITUTE(_xll.MCONCAT(IF((INDIRECT(ster!$D$14)&lt;&gt;"")*NOT(ISNUMBER(INDIRECT(Q94))),IF(ISERROR(MATCH(INDIRECT(Q94),INDIRECT(K94),0)),IFERROR(IF(INDIRECT(Q94)&lt;&gt;"",INDIRECT(ster!$D$14) &amp; ": " &amp; SUBSTITUTE(INDIRECT(Q94)," "," "),""),""),""),"")," "),"  "," ")),""),"")</f>
        <v/>
      </c>
      <c r="CY94" s="14" t="str">
        <f t="array" aca="1" ref="CY94" ca="1">IF(H94,IF(AE94,TRIM(SUBSTITUTE(_xll.MCONCAT(IF((INDIRECT(ster!$D$14)&lt;&gt;"")*IFERROR(NOT(INDIRECT(AF94)),FALSE),IF(ISERROR(MATCH(INDIRECT(Q94),INDIRECT(K94),0)),IFERROR(IF(INDIRECT(Q94)&lt;&gt;"",INDIRECT(ster!$D$14)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CZ94" s="14" t="str">
        <f t="array" aca="1" ref="CZ94" ca="1">IF(H94,IF(AH94,TRIM(SUBSTITUTE(_xll.MCONCAT(IF((INDIRECT(ster!$D$14)&lt;&gt;"")*IFERROR(NOT(INDIRECT(AI94)),FALSE),IF(ISERROR(MATCH(INDIRECT(Q94),INDIRECT(K94),0)),IFERROR(IF(INDIRECT(Q94)&lt;&gt;"",INDIRECT(ster!$D$14)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DC94" s="14" t="str">
        <f ca="1">SUBSTITUTE(SUBSTITUTE(SUBSTITUTE(SUBSTITUTE(_xll.MCONCAT(DG94:DS94,"■"),"■■","■"),"■■","■"),"■■","■"),"■■","■")</f>
        <v>■There are some cases with values not explicitly declared in the labels dictionary: LISB1079: 3, LISB0713: 3, LISB1082: 3, LISB0632: 3, LISB0736: 3, LISB0853: 3, LISB0495: 3, LISB1086: 3, LISB0673: 3, LISB0602: 3, Hann003: 3, Hann009: 3, Hann010: 3, Hann028: 3, Hann031: 3, Hann054: 3, Hann071: 3, Hann082: 3, Hann084: 3, Hann090: 3, Hann093: 3, Hann095: 3, Hann096: 3, Hann098: 3, Hann105: 3, Hann110: 3, ANTA-0001: 3, ANTA-0002: 3, ANTA-0003: 3, ANTA-0004: 3, ANTA-0005: 3, ANTA-0007: 3, ANTA-0010: 3, ANTA-0011: 3, ANTA-0012: 3, ANTA-0013: 3, ANTA-0015: 3, ANTA-0016: 3, ANTA-0017: 3, ANTA-0018: 3, ANTA-0020: 3, ANTA-0021: 3, ANTA-0022: 3, ANTA-0023: 3, ANTA-0024: 3, ANTA-0025: 3, ANTA-0026: 3, ANTA-0029: 3, ANTA-0031: 3, ANTA-0032: 3, ANTA-0036: 3, ANTA-0037: 3, ANTA-0038: 3, ANTA-0039: 3, ANTA-0040: 3, ANTA-0042: 3, ANTA-0044: 3, ANTA-0045: 3, ANTA-0047: 3, ANTA-0048: 3, ANTA-0049: 3, ANTA-0050: 3, JENA0001: 3, JENA0002: 3, JENA0003: 3, JENA0005: 3, JENA0013: 3, JENA0014: 3, JENA0015: 3, JENA0016: 3, JENA0027: 3, JENA0047: 3, JENA0048: 3, JENA0049: 3, JENA0050: 3, JENA0051: 3, JENA0052: 3, JENA0053: 3, JENA0059: 3, JENA0060: 3, JENA0061: 3, JENA0071: 3, JENA0077: 3, JENA0078: 3, LISB0887: 3, LISB0950: 3, LISB0510: 3, LISB0640: 3, LISB0982: 3, LISB0989: 3, LISB0996: 3, LISB0997: 3, LISB0725: 3, LISB1073: 3, LISB1074: 3, LISB0023: 3, LISB0957: 3, LISB1001: 3, LISB1027: 3, LISB1036: 3, LISB1038: 3, LISB0593: 3, LISB0277: 3, LISB0695: 3, LISB1039: 3, LISB1042: 3, LISB1051: 3, LISB1048: 3, LISB1049: 3, LISB1052: 3, LISB1056: 3, LISB1068: 3, WAWA, 0001: 3, WAWA, 0002: 3, WAWA, 0004: 3, WAWA, 0005: 3, WAWA, 0007: 3, WAWA, 0008: 3, WAWA, 0009: 3, WAWA, 0051: 3, WAWA, 0060: 3, WAWA, 0062: 3, WAWA, 0063: 3, WAWA, 0069: 3, WAWA, 0073: 3, WAWA, 0076: 3, WAWA, 0081: 3, WAWA, 0083: 3, WAWA, 0092: 3, WAWA, 0093: 3, WAWA, 0094: 3, WAWA, 0098: 3, WAWA, 0099: 3, WAWA, 0100: 3, WAWA, 0101: 3, WAW, 000a1: 3, WAWA, 00a4: 3, WAWA, 00a5: 3, WAWA, 00a6: 3, WAWA, 00a7: 3, WAWA, 00a8: 3, WAWA, 00a9: 3, WAWA, 0a10: 3, WAWA, 0a11: 3, WAWA, 0a12: 3, WAWA, 0a13: 3, WAWA, 0a14: 3, WAWA, 0a15: 3■</v>
      </c>
      <c r="DD94" s="14" t="str">
        <f t="shared" ca="1" si="468"/>
        <v>There are some cases with values not explicitly declared in the labels dictionary: LISB1079: 3, LISB0713: 3, LISB1082: 3, LISB0632: 3, LISB0736: 3, LISB0853: 3, LISB0495: 3, LISB1086: 3, LISB0673: 3, LISB0602: 3, Hann003: 3, Hann009: 3, Hann010: 3, Hann028: 3, Hann031: 3, Hann054: 3, Hann071: 3, Hann082: 3, Hann084: 3, Hann090: 3, Hann093: 3, Hann095: 3, Hann096: 3, Hann098: 3, Hann105: 3, Hann110: 3, ANTA-0001: 3, ANTA-0002: 3, ANTA-0003: 3, ANTA-0004: 3, ANTA-0005: 3, ANTA-0007: 3, ANTA-0010: 3, ANTA-0011: 3, ANTA-0012: 3, ANTA-0013: 3, ANTA-0015: 3, ANTA-0016: 3, ANTA-0017: 3, ANTA-0018: 3, ANTA-0020: 3, ANTA-0021: 3, ANTA-0022: 3, ANTA-0023: 3, ANTA-0024: 3, ANTA-0025: 3, ANTA-0026: 3, ANTA-0029: 3, ANTA-0031: 3, ANTA-0032: 3, ANTA-0036: 3, ANTA-0037: 3, ANTA-0038: 3, ANTA-0039: 3, ANTA-0040: 3, ANTA-0042: 3, ANTA-0044: 3, ANTA-0045: 3, ANTA-0047: 3, ANTA-0048: 3, ANTA-0049: 3, ANTA-0050: 3, JENA0001: 3, JENA0002: 3, JENA0003: 3, JENA0005: 3, JENA0013: 3, JENA0014: 3, JENA0015: 3, JENA0016: 3, JENA0027: 3, JENA0047: 3, JENA0048: 3, JENA0049: 3, JENA0050: 3, JENA0051: 3, JENA0052: 3, JENA0053: 3, JENA0059: 3, JENA0060: 3, JENA0061: 3, JENA0071: 3, JENA0077: 3, JENA0078: 3, LISB0887: 3, LISB0950: 3, LISB0510: 3, LISB0640: 3, LISB0982: 3, LISB0989: 3, LISB0996: 3, LISB0997: 3, LISB0725: 3, LISB1073: 3, LISB1074: 3, LISB0023: 3, LISB0957: 3, LISB1001: 3, LISB1027: 3, LISB1036: 3, LISB1038: 3, LISB0593: 3, LISB0277: 3, LISB0695: 3, LISB1039: 3, LISB1042: 3, LISB1051: 3, LISB1048: 3, LISB1049: 3, LISB1052: 3, LISB1056: 3, LISB1068: 3, WAWA, 0001: 3, WAWA, 0002: 3, WAWA, 0004: 3, WAWA, 0005: 3, WAWA, 0007: 3, WAWA, 0008: 3, WAWA, 0009: 3, WAWA, 0051: 3, WAWA, 0060: 3, WAWA, 0062: 3, WAWA, 0063: 3, WAWA, 0069: 3, WAWA, 0073: 3, WAWA, 0076: 3, WAWA, 0081: 3, WAWA, 0083: 3, WAWA, 0092: 3, WAWA, 0093: 3, WAWA, 0094: 3, WAWA, 0098: 3, WAWA, 0099: 3, WAWA, 0100: 3, WAWA, 0101: 3, WAW, 000a1: 3, WAWA, 00a4: 3, WAWA, 00a5: 3, WAWA, 00a6: 3, WAWA, 00a7: 3, WAWA, 00a8: 3, WAWA, 00a9: 3, WAWA, 0a10: 3, WAWA, 0a11: 3, WAWA, 0a12: 3, WAWA, 0a13: 3, WAWA, 0a14: 3, WAWA, 0a15: 3■</v>
      </c>
      <c r="DE94" s="14" t="str">
        <f t="shared" ca="1" si="469"/>
        <v>There are some cases with values not explicitly declared in the labels dictionary: LISB1079: 3, LISB0713: 3, LISB1082: 3, LISB0632: 3, LISB0736: 3, LISB0853: 3, LISB0495: 3, LISB1086: 3, LISB0673: 3, LISB0602: 3, Hann003: 3, Hann009: 3, Hann010: 3, Hann028: 3, Hann031: 3, Hann054: 3, Hann071: 3, Hann082: 3, Hann084: 3, Hann090: 3, Hann093: 3, Hann095: 3, Hann096: 3, Hann098: 3, Hann105: 3, Hann110: 3, ANTA-0001: 3, ANTA-0002: 3, ANTA-0003: 3, ANTA-0004: 3, ANTA-0005: 3, ANTA-0007: 3, ANTA-0010: 3, ANTA-0011: 3, ANTA-0012: 3, ANTA-0013: 3, ANTA-0015: 3, ANTA-0016: 3, ANTA-0017: 3, ANTA-0018: 3, ANTA-0020: 3, ANTA-0021: 3, ANTA-0022: 3, ANTA-0023: 3, ANTA-0024: 3, ANTA-0025: 3, ANTA-0026: 3, ANTA-0029: 3, ANTA-0031: 3, ANTA-0032: 3, ANTA-0036: 3, ANTA-0037: 3, ANTA-0038: 3, ANTA-0039: 3, ANTA-0040: 3, ANTA-0042: 3, ANTA-0044: 3, ANTA-0045: 3, ANTA-0047: 3, ANTA-0048: 3, ANTA-0049: 3, ANTA-0050: 3, JENA0001: 3, JENA0002: 3, JENA0003: 3, JENA0005: 3, JENA0013: 3, JENA0014: 3, JENA0015: 3, JENA0016: 3, JENA0027: 3, JENA0047: 3, JENA0048: 3, JENA0049: 3, JENA0050: 3, JENA0051: 3, JENA0052: 3, JENA0053: 3, JENA0059: 3, JENA0060: 3, JENA0061: 3, JENA0071: 3, JENA0077: 3, JENA0078: 3, LISB0887: 3, LISB0950: 3, LISB0510: 3, LISB0640: 3, LISB0982: 3, LISB0989: 3, LISB0996: 3, LISB0997: 3, LISB0725: 3, LISB1073: 3, LISB1074: 3, LISB0023: 3, LISB0957: 3, LISB1001: 3, LISB1027: 3, LISB1036: 3, LISB1038: 3, LISB0593: 3, LISB0277: 3, LISB0695: 3, LISB1039: 3, LISB1042: 3, LISB1051: 3, LISB1048: 3, LISB1049: 3, LISB1052: 3, LISB1056: 3, LISB1068: 3, WAWA, 0001: 3, WAWA, 0002: 3, WAWA, 0004: 3, WAWA, 0005: 3, WAWA, 0007: 3, WAWA, 0008: 3, WAWA, 0009: 3, WAWA, 0051: 3, WAWA, 0060: 3, WAWA, 0062: 3, WAWA, 0063: 3, WAWA, 0069: 3, WAWA, 0073: 3, WAWA, 0076: 3, WAWA, 0081: 3, WAWA, 0083: 3, WAWA, 0092: 3, WAWA, 0093: 3, WAWA, 0094: 3, WAWA, 0098: 3, WAWA, 0099: 3, WAWA, 0100: 3, WAWA, 0101: 3, WAW, 000a1: 3, WAWA, 00a4: 3, WAWA, 00a5: 3, WAWA, 00a6: 3, WAWA, 00a7: 3, WAWA, 00a8: 3, WAWA, 00a9: 3, WAWA, 0a10: 3, WAWA, 0a11: 3, WAWA, 0a12: 3, WAWA, 0a13: 3, WAWA, 0a14: 3, WAWA, 0a15: 3</v>
      </c>
      <c r="DF94" s="14" t="str">
        <f t="shared" ca="1" si="470"/>
        <v>There are some cases with values not explicitly declared in the labels dictionary: LISB1079: 3, LISB0713: 3, LISB1082: 3, LISB0632: 3, LISB0736: 3, LISB0853: 3, LISB0495: 3, LISB1086: 3, LISB0673: 3, LISB0602: 3, Hann003: 3, Hann009: 3, Hann010: 3, Hann028: 3, Hann031: 3, Hann054: 3, Hann071: 3, Hann082: 3, Hann084: 3, Hann090: 3, Hann093: 3, Hann095: 3, Hann096: 3, Hann098: 3, Hann105: 3, Hann110: 3, ANTA-0001: 3, ANTA-0002: 3, ANTA-0003: 3, ANTA-0004: 3, ANTA-0005: 3, ANTA-0007: 3, ANTA-0010: 3, ANTA-0011: 3, ANTA-0012: 3, ANTA-0013: 3, ANTA-0015: 3, ANTA-0016: 3, ANTA-0017: 3, ANTA-0018: 3, ANTA-0020: 3, ANTA-0021: 3, ANTA-0022: 3, ANTA-0023: 3, ANTA-0024: 3, ANTA-0025: 3, ANTA-0026: 3, ANTA-0029: 3, ANTA-0031: 3, ANTA-0032: 3, ANTA-0036: 3, ANTA-0037: 3, ANTA-0038: 3, ANTA-0039: 3, ANTA-0040: 3, ANTA-0042: 3, ANTA-0044: 3, ANTA-0045: 3, ANTA-0047: 3, ANTA-0048: 3, ANTA-0049: 3, ANTA-0050: 3, JENA0001: 3, JENA0002: 3, JENA0003: 3, JENA0005: 3, JENA0013: 3, JENA0014: 3, JENA0015: 3, JENA0016: 3, JENA0027: 3, JENA0047: 3, JENA0048: 3, JENA0049: 3, JENA0050: 3, JENA0051: 3, JENA0052: 3, JENA0053: 3, JENA0059: 3, JENA0060: 3, JENA0061: 3, JENA0071: 3, JENA0077: 3, JENA0078: 3, LISB0887: 3, LISB0950: 3, LISB0510: 3, LISB0640: 3, LISB0982: 3, LISB0989: 3, LISB0996: 3, LISB0997: 3, LISB0725: 3, LISB1073: 3, LISB1074: 3, LISB0023: 3, LISB0957: 3, LISB1001: 3, LISB1027: 3, LISB1036: 3, LISB1038: 3, LISB0593: 3, LISB0277: 3, LISB0695: 3, LISB1039: 3, LISB1042: 3, LISB1051: 3, LISB1048: 3, LISB1049: 3, LISB1052: 3, LISB1056: 3, LISB1068: 3, WAWA, 0001: 3, WAWA, 0002: 3, WAWA, 0004: 3, WAWA, 0005: 3, WAWA, 0007: 3, WAWA, 0008: 3, WAWA, 0009: 3, WAWA, 0051: 3, WAWA, 0060: 3, WAWA, 0062: 3, WAWA, 0063: 3, WAWA, 0069: 3, WAWA, 0073: 3, WAWA, 0076: 3, WAWA, 0081: 3, WAWA, 0083: 3, WAWA, 0092: 3, WAWA, 0093: 3, WAWA, 0094: 3, WAWA, 0098: 3, WAWA, 0099: 3, WAWA, 0100: 3, WAWA, 0101: 3, WAW, 000a1: 3, WAWA, 00a4: 3, WAWA, 00a5: 3, WAWA, 00a6: 3, WAWA, 00a7: 3, WAWA, 00a8: 3, WAWA, 00a9: 3, WAWA, 0a10: 3, WAWA, 0a11: 3, WAWA, 0a12: 3, WAWA, 0a13: 3, WAWA, 0a14: 3, WAWA, 0a15: 3</v>
      </c>
      <c r="DG94" s="14" t="str">
        <f t="shared" ca="1" si="471"/>
        <v/>
      </c>
      <c r="DH94" s="14" t="str">
        <f t="shared" ca="1" si="472"/>
        <v/>
      </c>
      <c r="DI94" s="14" t="str">
        <f t="shared" ca="1" si="473"/>
        <v/>
      </c>
      <c r="DJ94" s="14" t="str">
        <f t="shared" ca="1" si="474"/>
        <v/>
      </c>
      <c r="DK94" s="14" t="str">
        <f t="shared" ca="1" si="475"/>
        <v/>
      </c>
      <c r="DL94" s="14" t="str">
        <f t="shared" ca="1" si="420"/>
        <v/>
      </c>
      <c r="DM94" s="14" t="str">
        <f t="shared" ca="1" si="476"/>
        <v>There are some cases with values not explicitly declared in the labels dictionary: 1: 3</v>
      </c>
      <c r="DN94" s="14" t="str">
        <f t="array" aca="1" ref="DN94" ca="1">IF(CU94&lt;&gt;"","There are errors in the entered values in the following cases: " &amp;SUBSTITUTE(CU94," ",", "),"")</f>
        <v/>
      </c>
      <c r="DO94" s="14" t="str">
        <f t="shared" ca="1" si="477"/>
        <v/>
      </c>
      <c r="DP94" s="14" t="str">
        <f t="shared" ca="1" si="478"/>
        <v/>
      </c>
      <c r="DQ94" s="14" t="str">
        <f t="shared" ca="1" si="479"/>
        <v/>
      </c>
      <c r="DR94" s="14" t="str">
        <f t="shared" ca="1" si="480"/>
        <v/>
      </c>
      <c r="DS94" s="14" t="str">
        <f t="shared" ca="1" si="481"/>
        <v/>
      </c>
      <c r="DZ94" s="14" t="b">
        <f t="shared" ca="1" si="482"/>
        <v>0</v>
      </c>
      <c r="EA94" s="14" t="str">
        <f t="shared" ca="1" si="483"/>
        <v>Broad-based gait (q_43)</v>
      </c>
      <c r="EB94" s="14" t="str">
        <f t="shared" ca="1" si="484"/>
        <v xml:space="preserve">Values must be limited to predefinied list. </v>
      </c>
      <c r="EC94" s="14" t="str">
        <f t="shared" ca="1" si="485"/>
        <v xml:space="preserve">Broad-based gait (q_43): Values must be limited to predefinied list. </v>
      </c>
      <c r="ED94" s="14" t="str">
        <f t="shared" ca="1" si="486"/>
        <v/>
      </c>
      <c r="EE94" s="14" t="str">
        <f t="shared" ca="1" si="487"/>
        <v>Values must be limited to predefinied list</v>
      </c>
      <c r="EF94" s="14" t="str">
        <f t="shared" ca="1" si="488"/>
        <v/>
      </c>
      <c r="EG94" s="14" t="str">
        <f t="shared" ca="1" si="489"/>
        <v/>
      </c>
      <c r="EM94" s="14" t="b">
        <f t="shared" ca="1" si="490"/>
        <v>1</v>
      </c>
      <c r="EN94" s="14">
        <f t="shared" ca="1" si="491"/>
        <v>81</v>
      </c>
      <c r="EO94" s="14" t="str">
        <f t="shared" ca="1" si="492"/>
        <v>q_43</v>
      </c>
      <c r="EP94" s="14" t="str">
        <f t="shared" ca="1" si="493"/>
        <v xml:space="preserve">Broad-based gait (q_43): Values must be limited to predefinied list. </v>
      </c>
      <c r="EQ94" s="14" t="str">
        <f t="shared" ca="1" si="494"/>
        <v>There are some cases with values not explicitly declared in the labels dictionary: LISB1079: 3, LISB0713: 3, LISB1082: 3, LISB0632: 3, LISB0736: 3, LISB0853: 3, LISB0495: 3, LISB1086: 3, LISB0673: 3, LISB0602: 3, Hann003: 3, Hann009: 3, Hann010: 3, Hann028: 3, Hann031: 3, Hann054: 3, Hann071: 3, Hann082: 3, Hann084: 3, Hann090: 3, Hann093: 3, Hann095: 3, Hann096: 3, Hann098: 3, Hann105: 3, Hann110: 3, ANTA-0001: 3, ANTA-0002: 3, ANTA-0003: 3, ANTA-0004: 3, ANTA-0005: 3, ANTA-0007: 3, ANTA-0010: 3, ANTA-0011: 3, ANTA-0012: 3, ANTA-0013: 3, ANTA-0015: 3, ANTA-0016: 3, ANTA-0017: 3, ANTA-0018: 3, ANTA-0020: 3, ANTA-0021: 3, ANTA-0022: 3, ANTA-0023: 3, ANTA-0024: 3, ANTA-0025: 3, ANTA-0026: 3, ANTA-0029: 3, ANTA-0031: 3, ANTA-0032: 3, ANTA-0036: 3, ANTA-0037: 3, ANTA-0038: 3, ANTA-0039: 3, ANTA-0040: 3, ANTA-0042: 3, ANTA-0044: 3, ANTA-0045: 3, ANTA-0047: 3, ANTA-0048: 3, ANTA-0049: 3, ANTA-0050: 3, JENA0001: 3, JENA0002: 3, JENA0003: 3, JENA0005: 3, JENA0013: 3, JENA0014: 3, JENA0015: 3, JENA0016: 3, JENA0027: 3, JENA0047: 3, JENA0048: 3, JENA0049: 3, JENA0050: 3, JENA0051: 3, JENA0052: 3, JENA0053: 3, JENA0059: 3, JENA0060: 3, JENA0061: 3, JENA0071: 3, JENA0077: 3, JENA0078: 3, LISB0887: 3, LISB0950: 3, LISB0510: 3, LISB0640: 3, LISB0982: 3, LISB0989: 3, LISB0996: 3, LISB0997: 3, LISB0725: 3, LISB1073: 3, LISB1074: 3, LISB0023: 3, LISB0957: 3, LISB1001: 3, LISB1027: 3, LISB1036: 3, LISB1038: 3, LISB0593: 3, LISB0277: 3, LISB0695: 3, LISB1039: 3, LISB1042: 3, LISB1051: 3, LISB1048: 3, LISB1049: 3, LISB1052: 3, LISB1056: 3, LISB1068: 3, WAWA, 0001: 3, WAWA, 0002: 3, WAWA, 0004: 3, WAWA, 0005: 3, WAWA, 0007: 3, WAWA, 0008: 3, WAWA, 0009: 3, WAWA, 0051: 3, WAWA, 0060: 3, WAWA, 0062: 3, WAWA, 0063: 3, WAWA, 0069: 3, WAWA, 0073: 3, WAWA, 0076: 3, WAWA, 0081: 3, WAWA, 0083: 3, WAWA, 0092: 3, WAWA, 0093: 3, WAWA, 0094: 3, WAWA, 0098: 3, WAWA, 0099: 3, WAWA, 0100: 3, WAWA, 0101: 3, WAW, 000a1: 3, WAWA, 00a4: 3, WAWA, 00a5: 3, WAWA, 00a6: 3, WAWA, 00a7: 3, WAWA, 00a8: 3, WAWA, 00a9: 3, WAWA, 0a10: 3, WAWA, 0a11: 3, WAWA, 0a12: 3, WAWA, 0a13: 3, WAWA, 0a14: 3, WAWA, 0a15: 3</v>
      </c>
    </row>
    <row r="95" spans="2:147" s="14" customFormat="1">
      <c r="B95" s="14" t="str">
        <f t="shared" ca="1" si="421"/>
        <v/>
      </c>
      <c r="C95" s="14">
        <f t="shared" ca="1" si="422"/>
        <v>82</v>
      </c>
      <c r="D95" s="14">
        <f t="shared" si="423"/>
        <v>93</v>
      </c>
      <c r="E95" s="14" t="str">
        <f t="shared" ca="1" si="424"/>
        <v>D</v>
      </c>
      <c r="F95" s="14" t="str">
        <f t="shared" ca="1" si="425"/>
        <v>q_44</v>
      </c>
      <c r="G95" s="14" t="str">
        <f t="shared" ca="1" si="426"/>
        <v>Cognition - Qualitative evaluation</v>
      </c>
      <c r="H95" s="14" t="b">
        <f t="shared" ca="1" si="427"/>
        <v>1</v>
      </c>
      <c r="I95" s="14" t="str">
        <f ca="1">IF($H95,ADDRESS(3,(D95+1)*2-1,4,,"["&amp;wew!$G$7&amp;"]"&amp;_sheetname_labels)&amp;":"&amp;ADDRESS(2+ster!$B$20,(D95+1)*2-1,4),"")</f>
        <v>[DBTemplate.xlsm]labels!GE3:GE61</v>
      </c>
      <c r="J95" s="14">
        <f t="array" aca="1" ref="J95" ca="1">IF(H95,MAX(0,MAX(IF(INDIRECT(I95)&lt;&gt;"",ROW(INDIRECT(I95)),""))-2),"")</f>
        <v>2</v>
      </c>
      <c r="K95" s="14" t="str">
        <f ca="1">IF($H95,IF($J95&gt;0,ADDRESS(3,(D95+1)*2-1,4,,"["&amp;wew!$G$7&amp;"]"&amp;_sheetname_labels)&amp;":"&amp;ADDRESS(2+J95,(D95+1)*2-1,4),""),"")</f>
        <v>[DBTemplate.xlsm]labels!GE3:GE4</v>
      </c>
      <c r="L95" s="14" t="str">
        <f ca="1">IF($H95,IF($J95&gt;0,ADDRESS(3,(D95+1)*2,4,,"["&amp;wew!$G$7&amp;"]"&amp;_sheetname_labels)&amp;":"&amp;ADDRESS(2+J95,(D95+1)*2,4),""),"")</f>
        <v>[DBTemplate.xlsm]labels!GF3:GF4</v>
      </c>
      <c r="M95" s="14">
        <f t="shared" ca="1" si="428"/>
        <v>0</v>
      </c>
      <c r="N95" s="14">
        <f t="shared" ca="1" si="429"/>
        <v>2</v>
      </c>
      <c r="O95" s="14" t="str">
        <f t="shared" ca="1" si="430"/>
        <v>q_44</v>
      </c>
      <c r="P95" s="14" t="str">
        <f t="shared" ca="1" si="431"/>
        <v>Cognition - Qualitative evaluation</v>
      </c>
      <c r="Q95" s="14" t="str">
        <f ca="1">IF($BP95,ADDRESS(3,D95+1,4,,"["&amp;wew!$G$7&amp;"]"&amp;_sheetname_dataframe)&amp;":"&amp;ADDRESS(2+ster!$C$14,D95+1,4),"")</f>
        <v>[DBTemplate.xlsm]data_frame!CP3:CP3</v>
      </c>
      <c r="R95" s="14" t="str">
        <f>IF($BP95,IF(MID(_xll.FORMULATEXT(INDEX(INDIRECT(Q95),1)),1,1)="=", _xll.FORMULATEXT(INDEX(INDIRECT(Q95),1),2,TRUE),""),"")</f>
        <v/>
      </c>
      <c r="S95" s="14">
        <f t="array" aca="1" ref="S95" ca="1">IF(H95,SUM(IF((IFERROR(INDIRECT(Q95)&lt;&gt;"",FALSE))*(INDIRECT(ster!$D$14)&lt;&gt;""),1,0)),"")</f>
        <v>1</v>
      </c>
      <c r="T95" s="14">
        <f t="array" aca="1" ref="T95" ca="1">IF(H95,IF(M95&gt;0,SUM(IFERROR(1*(MATCH(INDIRECT(Q95),INDIRECT(K95),0)&gt;0),0)*(INDIRECT(ster!$D$14)&lt;&gt;"")*NOT(ISNUMBER(INDIRECT(Q95)))),0),"")</f>
        <v>0</v>
      </c>
      <c r="U95" s="14">
        <f t="array" aca="1" ref="U95" ca="1">IF(H95,SUM((IFERROR(INDIRECT(Q95)="",FALSE))*(INDIRECT(ster!$D$14)&lt;&gt;"")),"")</f>
        <v>0</v>
      </c>
      <c r="V95" s="14">
        <f t="array" aca="1" ref="V95" ca="1">IF(H95,SUM((IFERROR(INDIRECT(Q95)="#ąś",TRUE))*(INDIRECT(ster!$D$14)&lt;&gt;"")),"")</f>
        <v>0</v>
      </c>
      <c r="W95" s="14">
        <f t="array" aca="1" ref="W95" ca="1">IF(H95,SUM(ISNUMBER(INDIRECT(Q95))*(INDIRECT(ster!$D$14)&lt;&gt;"")),"")</f>
        <v>1</v>
      </c>
      <c r="X95" s="14">
        <f t="array" aca="1" ref="X95" ca="1">IF(AND(H95,W95&gt;0),IF(wew!$B$3,MIN(IF((INDIRECT(ster!$D$14)&lt;&gt;"")*IFERROR(INDIRECT($Q95)&lt;&gt;"",FALSE),IFERROR(INDIRECT($Q95),"X"),"X")),"&lt;włącz podświetlanie wartości&gt;"),"—")</f>
        <v>1</v>
      </c>
      <c r="Y95" s="14">
        <f t="array" aca="1" ref="Y95" ca="1">IF(AND(H95,W95&gt;0),IF(wew!$B$3,MAX(IF((INDIRECT(ster!$D$14)&lt;&gt;"")*IFERROR(INDIRECT($Q95)&lt;&gt;"",FALSE),IFERROR(INDIRECT($Q95),"X"),"X")),"&lt;włącz podświetlanie wartości&gt;"),"—")</f>
        <v>1</v>
      </c>
      <c r="Z95" s="14">
        <f t="shared" ca="1" si="432"/>
        <v>0</v>
      </c>
      <c r="AA95" s="12">
        <f t="shared" ca="1" si="433"/>
        <v>1</v>
      </c>
      <c r="AB95" s="17">
        <f t="array" aca="1" ref="AB95" ca="1">IF(H95,IF(W95&gt;0,SUM((INDIRECT(ster!$D$14)&lt;&gt;"")*IFERROR((INDIRECT(Q95)&lt;&gt;"")*(INDIRECT(Q95)=INT(INDIRECT(Q95))),0)),0),"")</f>
        <v>1</v>
      </c>
      <c r="AC95" s="17">
        <f t="array" aca="1" ref="AC95" ca="1">IF(H95,W95-AB95,"")</f>
        <v>0</v>
      </c>
      <c r="AD95" s="17">
        <f t="shared" ca="1" si="434"/>
        <v>1</v>
      </c>
      <c r="AE95" s="17" t="b">
        <f t="shared" ca="1" si="435"/>
        <v>0</v>
      </c>
      <c r="AF95" s="17" t="str">
        <f ca="1">IF(AE95,IF($H95,ADDRESS(3,D95+2,4,,"["&amp;wew!$G$7&amp;"]"&amp;_sheetname_dataframe)&amp;":"&amp;ADDRESS(2+ster!$C$14,D95+2,4),""),"")</f>
        <v/>
      </c>
      <c r="AG95" s="17" t="str">
        <f t="shared" ca="1" si="436"/>
        <v/>
      </c>
      <c r="AH95" s="17" t="b">
        <f t="shared" ca="1" si="437"/>
        <v>0</v>
      </c>
      <c r="AI95" s="17" t="str">
        <f ca="1">IF(AH95,IF($H95,ADDRESS(3,D95+3,4,,"["&amp;wew!$G$7&amp;"]"&amp;_sheetname_dataframe)&amp;":"&amp;ADDRESS(2+ster!$C$14,D95+3,4),""),"")</f>
        <v/>
      </c>
      <c r="AJ95" s="17" t="str">
        <f t="shared" ca="1" si="438"/>
        <v/>
      </c>
      <c r="AK95" s="17" t="b">
        <f t="shared" ca="1" si="439"/>
        <v>0</v>
      </c>
      <c r="AL95" s="17" t="b">
        <f t="shared" ca="1" si="440"/>
        <v>0</v>
      </c>
      <c r="AM95" s="17" t="b">
        <f t="shared" ca="1" si="441"/>
        <v>0</v>
      </c>
      <c r="AN95" s="17">
        <f t="shared" ca="1" si="442"/>
        <v>0</v>
      </c>
      <c r="AO95" s="24" t="str">
        <f t="shared" ca="1" si="443"/>
        <v/>
      </c>
      <c r="AP95" s="24" t="str">
        <f t="shared" ca="1" si="444"/>
        <v/>
      </c>
      <c r="AQ95" s="17" t="b">
        <f t="shared" ca="1" si="445"/>
        <v>0</v>
      </c>
      <c r="AR95" s="17" t="b">
        <f t="shared" ca="1" si="446"/>
        <v>1</v>
      </c>
      <c r="AS95" s="17" t="b">
        <f t="shared" ca="1" si="447"/>
        <v>0</v>
      </c>
      <c r="AT95" s="17" t="b">
        <f t="shared" ca="1" si="448"/>
        <v>0</v>
      </c>
      <c r="AU95" s="17" t="b">
        <f t="shared" ca="1" si="449"/>
        <v>1</v>
      </c>
      <c r="AV95" s="17" t="b">
        <f t="shared" ca="1" si="450"/>
        <v>0</v>
      </c>
      <c r="AW95" s="17" t="b">
        <f t="shared" ca="1" si="451"/>
        <v>1</v>
      </c>
      <c r="AX95" s="14" t="b">
        <f t="array" aca="1" ref="AX95" ca="1">IF(H95,N95&gt;0,"")</f>
        <v>1</v>
      </c>
      <c r="AY95" s="17" t="str">
        <f t="shared" ca="1" si="452"/>
        <v>C3:C4</v>
      </c>
      <c r="AZ95" s="17" t="b">
        <f t="array" aca="1" ref="AZ95" ca="1">IF(AY95&lt;&gt;"",SUM(1*ISERROR(MATCH(INDIRECT(AY95),INDIRECT(K95),0)))=0,"")</f>
        <v>1</v>
      </c>
      <c r="BA95" s="17" t="b">
        <f t="shared" ca="1" si="453"/>
        <v>1</v>
      </c>
      <c r="BB95" s="17" t="b">
        <v>0</v>
      </c>
      <c r="BC95" s="17" t="b">
        <f t="shared" ca="1" si="454"/>
        <v>1</v>
      </c>
      <c r="BD95" s="17" t="b">
        <f t="shared" ca="1" si="455"/>
        <v>0</v>
      </c>
      <c r="BE95" s="17" t="b">
        <f t="shared" ca="1" si="456"/>
        <v>0</v>
      </c>
      <c r="BF95" s="17" t="b">
        <f t="shared" ca="1" si="457"/>
        <v>0</v>
      </c>
      <c r="BG95" s="17" t="b">
        <f t="shared" ca="1" si="458"/>
        <v>0</v>
      </c>
      <c r="BH95" s="17" t="b">
        <f t="shared" ca="1" si="459"/>
        <v>1</v>
      </c>
      <c r="BI95" s="17">
        <f t="shared" ca="1" si="460"/>
        <v>2</v>
      </c>
      <c r="BJ95" s="17" t="b">
        <f t="shared" ca="1" si="461"/>
        <v>0</v>
      </c>
      <c r="BK95" s="17" t="str">
        <f t="shared" ca="1" si="462"/>
        <v/>
      </c>
      <c r="BL95" s="17" t="str">
        <f t="shared" ca="1" si="463"/>
        <v/>
      </c>
      <c r="BM95" s="17" t="str">
        <f t="shared" ca="1" si="464"/>
        <v>F</v>
      </c>
      <c r="BN95" s="17" t="str">
        <f t="shared" ca="1" si="465"/>
        <v>F</v>
      </c>
      <c r="BO95" s="17" t="str">
        <f t="shared" ca="1" si="466"/>
        <v>D</v>
      </c>
      <c r="BP95" s="14" t="b">
        <f t="shared" ca="1" si="467"/>
        <v>1</v>
      </c>
      <c r="BQ95" s="35">
        <v>1</v>
      </c>
      <c r="BX95" s="16"/>
      <c r="BY95" s="16"/>
      <c r="BZ95" s="16"/>
      <c r="CA95" s="16"/>
      <c r="CB95" s="16"/>
      <c r="CC95" s="16"/>
      <c r="CD95" s="16"/>
      <c r="CE95" s="16"/>
      <c r="CF95" s="16"/>
      <c r="CN95" s="14">
        <f ca="1">IF(H95,IFERROR(IsVariableNameLegal(O95),0),0)</f>
        <v>0</v>
      </c>
      <c r="CO95" s="14" t="str">
        <f t="array" aca="1" ref="CO95" ca="1">IF(H95,IF(COUNTIF(INDIRECT(wew!$C$13),O95)&gt;1,TRIM(SUBSTITUTE(_xll.MCONCAT(IF((INDIRECT(wew!$C$13)=O95)*(COLUMN(INDIRECT(wew!$C$13))&lt;&gt;D95+1),-1+COLUMN(INDIRECT(wew!$C$13)),"")," "),"  "," ")),""),"")</f>
        <v/>
      </c>
      <c r="CP95" s="14" t="str">
        <f t="array" aca="1" ref="CP95" ca="1">IF(P95&lt;&gt;"",IF(LEN(P95)&gt;150,1,""),"")</f>
        <v/>
      </c>
      <c r="CQ95" s="14" t="str">
        <f t="array" aca="1" ref="CQ95" ca="1">IF(AND(H95,NOT(ster!$J$3)),IF(COUNTIF(INDIRECT(wew!$C$15),P95)&gt;1,TRIM(SUBSTITUTE(_xll.MCONCAT(IF((INDIRECT(wew!$C$15)=P95)*(COLUMN(INDIRECT(wew!$C$15))&lt;&gt;D95+1),-1+COLUMN(INDIRECT(wew!$C$15)),"")," "),"  "," ")),""),"")</f>
        <v/>
      </c>
      <c r="CR95" s="14" t="str">
        <f t="array" aca="1" ref="CR95" ca="1">IF(H95,IF(AND(W95&gt;0,AO95&lt;&gt;""),TRIM(SUBSTITUTE(_xll.MCONCAT(IFERROR(IF(ISNUMBER(INDIRECT(Q95)),IF((INDIRECT(ster!$D$14)&lt;&gt;"")*(INDIRECT(Q95)&lt;AO95),INDIRECT(ster!$D$14) &amp; ": " &amp;  SUBSTITUTE(IF( AV95,IFERROR(TEXT(INDIRECT(Q95),"rrrr-mm-dd") &amp;" (" &amp; INDIRECT(Q95) &amp;")",INDIRECT(Q95)),INDIRECT(Q95))," "," "),""),""),"")," "),"  "," ")),""),"")</f>
        <v/>
      </c>
      <c r="CS95" s="14" t="str">
        <f t="array" aca="1" ref="CS95" ca="1">IF(H95,IF(AND(W95&gt;0,AP95&lt;&gt;""),TRIM(SUBSTITUTE(_xll.MCONCAT(IFERROR(IF(ISNUMBER(INDIRECT(Q95)),IF((INDIRECT(ster!$D$14)&lt;&gt;"")*(INDIRECT(Q95)&gt;AP95),INDIRECT(ster!$D$14) &amp; ": " &amp;  SUBSTITUTE(IF( AV95,IFERROR(TEXT(INDIRECT(Q95),"rrrr-mm-dd")&amp;" (" &amp; INDIRECT(Q95) &amp;")",INDIRECT(Q95)),INDIRECT(Q95))," "," "),""),""),"")," "),"  "," ")),""),"")</f>
        <v/>
      </c>
      <c r="CT95" s="14" t="str">
        <f t="array" aca="1" ref="CT95" ca="1">IF(H95,IF(AND(N95&gt;0,AR95),TRIM(SUBSTITUTE(_xll.MCONCAT(IFERROR(IF(ISNUMBER(INDIRECT(Q95)),IF((INDIRECT(ster!$D$14)&lt;&gt;"")*(IFERROR(0*(MATCH(INDIRECT(Q95),INDIRECT(K95),0)&gt;0),1)),INDIRECT(ster!$D$14) &amp; ": " &amp;  SUBSTITUTE(IF( AV95,IFERROR(TEXT(INDIRECT(Q95),"rrrr-mm-dd")&amp;" (" &amp; INDIRECT(Q95) &amp;")",INDIRECT(Q95)),INDIRECT(Q95))," "," "),""),""),"")," "),"  "," ")),""),"")</f>
        <v/>
      </c>
      <c r="CU95" s="14" t="str">
        <f t="array" aca="1" ref="CU95" ca="1">IF(H95,IF(AND(V95&gt;0),TRIM(SUBSTITUTE(_xll.MCONCAT(IF((INDIRECT(ster!$D$14)&lt;&gt;"")*(IFERROR(0*(INDIRECT(Q95)&lt;&gt;""),1)),INDIRECT(ster!$D$14),"")," "),"  "," ")),""),"")</f>
        <v/>
      </c>
      <c r="CV95" s="14" t="str">
        <f t="array" aca="1" ref="CV95" ca="1">IF(H95,IF(AS95,
TRIM(SUBSTITUTE(_xll.MCONCAT(IF(
   (INDIRECT(ster!$D$14)&lt;&gt;"")*
   ((INDIRECT(Q95)="")+
      NOT(ISNUMBER(INDIRECT(Q95)))*
      NOT(ISERROR(MATCH(INDIRECT(Q95),INDIRECT(K95),0)))
    ),
      INDIRECT(ster!$D$14),
   "")," "),"  "," ")),
""),"")</f>
        <v/>
      </c>
      <c r="CW95" s="14" t="str">
        <f t="array" aca="1" ref="CW95" ca="1">IF(H95,IF(AND(AQ95),TRIM(SUBSTITUTE(_xll.MCONCAT(IFERROR(IF(ISNUMBER(INDIRECT(Q95)),IF((INDIRECT(ster!$D$14)&lt;&gt;"")*(INDIRECT(Q95)&lt;&gt;INT(INDIRECT(Q95))),INDIRECT(ster!$D$14) &amp; ": " &amp; INDIRECT(Q95),""),""),"")," "),"  "," ")),""),"")</f>
        <v/>
      </c>
      <c r="CX95" s="14" t="str">
        <f t="array" aca="1" ref="CX95" ca="1">IF(H95,IF(OR(AU95,AV95),TRIM(SUBSTITUTE(_xll.MCONCAT(IF((INDIRECT(ster!$D$14)&lt;&gt;"")*NOT(ISNUMBER(INDIRECT(Q95))),IF(ISERROR(MATCH(INDIRECT(Q95),INDIRECT(K95),0)),IFERROR(IF(INDIRECT(Q95)&lt;&gt;"",INDIRECT(ster!$D$14) &amp; ": " &amp; SUBSTITUTE(INDIRECT(Q95)," "," "),""),""),""),"")," "),"  "," ")),""),"")</f>
        <v/>
      </c>
      <c r="CY95" s="14" t="str">
        <f t="array" aca="1" ref="CY95" ca="1">IF(H95,IF(AE95,TRIM(SUBSTITUTE(_xll.MCONCAT(IF((INDIRECT(ster!$D$14)&lt;&gt;"")*IFERROR(NOT(INDIRECT(AF95)),FALSE),IF(ISERROR(MATCH(INDIRECT(Q95),INDIRECT(K95),0)),IFERROR(IF(INDIRECT(Q95)&lt;&gt;"",INDIRECT(ster!$D$14)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CZ95" s="14" t="str">
        <f t="array" aca="1" ref="CZ95" ca="1">IF(H95,IF(AH95,TRIM(SUBSTITUTE(_xll.MCONCAT(IF((INDIRECT(ster!$D$14)&lt;&gt;"")*IFERROR(NOT(INDIRECT(AI95)),FALSE),IF(ISERROR(MATCH(INDIRECT(Q95),INDIRECT(K95),0)),IFERROR(IF(INDIRECT(Q95)&lt;&gt;"",INDIRECT(ster!$D$14)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DC95" s="14" t="str">
        <f ca="1">SUBSTITUTE(SUBSTITUTE(SUBSTITUTE(SUBSTITUTE(_xll.MCONCAT(DG95:DS95,"■"),"■■","■"),"■■","■"),"■■","■"),"■■","■")</f>
        <v>■</v>
      </c>
      <c r="DD95" s="14" t="str">
        <f t="shared" ca="1" si="468"/>
        <v/>
      </c>
      <c r="DE95" s="14" t="str">
        <f t="shared" ca="1" si="469"/>
        <v/>
      </c>
      <c r="DF95" s="14" t="str">
        <f t="shared" ca="1" si="470"/>
        <v/>
      </c>
      <c r="DG95" s="14" t="str">
        <f t="shared" ca="1" si="471"/>
        <v/>
      </c>
      <c r="DH95" s="14" t="str">
        <f t="shared" ca="1" si="472"/>
        <v/>
      </c>
      <c r="DI95" s="14" t="str">
        <f t="shared" ca="1" si="473"/>
        <v/>
      </c>
      <c r="DJ95" s="14" t="str">
        <f t="shared" ca="1" si="474"/>
        <v/>
      </c>
      <c r="DK95" s="14" t="str">
        <f t="shared" ca="1" si="475"/>
        <v/>
      </c>
      <c r="DL95" s="14" t="str">
        <f t="shared" ca="1" si="420"/>
        <v/>
      </c>
      <c r="DM95" s="14" t="str">
        <f t="shared" ca="1" si="476"/>
        <v/>
      </c>
      <c r="DN95" s="14" t="str">
        <f t="array" aca="1" ref="DN95" ca="1">IF(CU95&lt;&gt;"","There are errors in the entered values in the following cases: " &amp;SUBSTITUTE(CU95," ",", "),"")</f>
        <v/>
      </c>
      <c r="DO95" s="14" t="str">
        <f t="shared" ca="1" si="477"/>
        <v/>
      </c>
      <c r="DP95" s="14" t="str">
        <f t="shared" ca="1" si="478"/>
        <v/>
      </c>
      <c r="DQ95" s="14" t="str">
        <f t="shared" ca="1" si="479"/>
        <v/>
      </c>
      <c r="DR95" s="14" t="str">
        <f t="shared" ca="1" si="480"/>
        <v/>
      </c>
      <c r="DS95" s="14" t="str">
        <f t="shared" ca="1" si="481"/>
        <v/>
      </c>
      <c r="DZ95" s="14" t="b">
        <f t="shared" ca="1" si="482"/>
        <v>0</v>
      </c>
      <c r="EA95" s="14" t="str">
        <f t="shared" ca="1" si="483"/>
        <v>Cognition - Qualitative evaluation (q_44)</v>
      </c>
      <c r="EB95" s="14" t="str">
        <f t="shared" ca="1" si="484"/>
        <v xml:space="preserve">Values must be limited to predefinied list. </v>
      </c>
      <c r="EC95" s="14" t="str">
        <f t="shared" ca="1" si="485"/>
        <v xml:space="preserve">Cognition - Qualitative evaluation (q_44): Values must be limited to predefinied list. </v>
      </c>
      <c r="ED95" s="14" t="str">
        <f t="shared" ca="1" si="486"/>
        <v/>
      </c>
      <c r="EE95" s="14" t="str">
        <f t="shared" ca="1" si="487"/>
        <v>Values must be limited to predefinied list</v>
      </c>
      <c r="EF95" s="14" t="str">
        <f t="shared" ca="1" si="488"/>
        <v/>
      </c>
      <c r="EG95" s="14" t="str">
        <f t="shared" ca="1" si="489"/>
        <v/>
      </c>
      <c r="EM95" s="14" t="b">
        <f t="shared" ca="1" si="490"/>
        <v>1</v>
      </c>
      <c r="EN95" s="14">
        <f t="shared" ca="1" si="491"/>
        <v>82</v>
      </c>
      <c r="EO95" s="14" t="str">
        <f t="shared" ca="1" si="492"/>
        <v>q_44</v>
      </c>
      <c r="EP95" s="14" t="str">
        <f t="shared" ca="1" si="493"/>
        <v xml:space="preserve">Cognition - Qualitative evaluation (q_44): Values must be limited to predefinied list. </v>
      </c>
      <c r="EQ95" s="14" t="str">
        <f t="shared" ca="1" si="494"/>
        <v/>
      </c>
    </row>
    <row r="96" spans="2:147" s="14" customFormat="1">
      <c r="B96" s="14" t="str">
        <f t="shared" ca="1" si="421"/>
        <v/>
      </c>
      <c r="C96" s="14">
        <f t="shared" ca="1" si="422"/>
        <v>83</v>
      </c>
      <c r="D96" s="14">
        <f t="shared" si="423"/>
        <v>94</v>
      </c>
      <c r="E96" s="14" t="str">
        <f t="shared" ca="1" si="424"/>
        <v>I</v>
      </c>
      <c r="F96" s="14" t="str">
        <f t="shared" ca="1" si="425"/>
        <v>q_45a</v>
      </c>
      <c r="G96" s="14" t="str">
        <f t="shared" ca="1" si="426"/>
        <v>Cognition - ECAS value (or NF, NA, NR)</v>
      </c>
      <c r="H96" s="14" t="b">
        <f t="shared" ca="1" si="427"/>
        <v>1</v>
      </c>
      <c r="I96" s="14" t="str">
        <f ca="1">IF($H96,ADDRESS(3,(D96+1)*2-1,4,,"["&amp;wew!$G$7&amp;"]"&amp;_sheetname_labels)&amp;":"&amp;ADDRESS(2+ster!$B$20,(D96+1)*2-1,4),"")</f>
        <v>[DBTemplate.xlsm]labels!GG3:GG61</v>
      </c>
      <c r="J96" s="14">
        <f t="array" aca="1" ref="J96" ca="1">IF(H96,MAX(0,MAX(IF(INDIRECT(I96)&lt;&gt;"",ROW(INDIRECT(I96)),""))-2),"")</f>
        <v>3</v>
      </c>
      <c r="K96" s="14" t="str">
        <f ca="1">IF($H96,IF($J96&gt;0,ADDRESS(3,(D96+1)*2-1,4,,"["&amp;wew!$G$7&amp;"]"&amp;_sheetname_labels)&amp;":"&amp;ADDRESS(2+J96,(D96+1)*2-1,4),""),"")</f>
        <v>[DBTemplate.xlsm]labels!GG3:GG5</v>
      </c>
      <c r="L96" s="14" t="str">
        <f ca="1">IF($H96,IF($J96&gt;0,ADDRESS(3,(D96+1)*2,4,,"["&amp;wew!$G$7&amp;"]"&amp;_sheetname_labels)&amp;":"&amp;ADDRESS(2+J96,(D96+1)*2,4),""),"")</f>
        <v>[DBTemplate.xlsm]labels!GH3:GH5</v>
      </c>
      <c r="M96" s="14">
        <f t="shared" ca="1" si="428"/>
        <v>3</v>
      </c>
      <c r="N96" s="14">
        <f t="shared" ca="1" si="429"/>
        <v>0</v>
      </c>
      <c r="O96" s="14" t="str">
        <f t="shared" ca="1" si="430"/>
        <v>q_45a</v>
      </c>
      <c r="P96" s="14" t="str">
        <f t="shared" ca="1" si="431"/>
        <v>Cognition - ECAS value (or NF, NA, NR)</v>
      </c>
      <c r="Q96" s="14" t="str">
        <f ca="1">IF($BP96,ADDRESS(3,D96+1,4,,"["&amp;wew!$G$7&amp;"]"&amp;_sheetname_dataframe)&amp;":"&amp;ADDRESS(2+ster!$C$14,D96+1,4),"")</f>
        <v>[DBTemplate.xlsm]data_frame!CQ3:CQ3</v>
      </c>
      <c r="R96" s="14" t="str">
        <f>IF($BP96,IF(MID(_xll.FORMULATEXT(INDEX(INDIRECT(Q96),1)),1,1)="=", _xll.FORMULATEXT(INDEX(INDIRECT(Q96),1),2,TRUE),""),"")</f>
        <v/>
      </c>
      <c r="S96" s="14">
        <f t="array" aca="1" ref="S96" ca="1">IF(H96,SUM(IF((IFERROR(INDIRECT(Q96)&lt;&gt;"",FALSE))*(INDIRECT(ster!$D$14)&lt;&gt;""),1,0)),"")</f>
        <v>1</v>
      </c>
      <c r="T96" s="14">
        <f t="array" aca="1" ref="T96" ca="1">IF(H96,IF(M96&gt;0,SUM(IFERROR(1*(MATCH(INDIRECT(Q96),INDIRECT(K96),0)&gt;0),0)*(INDIRECT(ster!$D$14)&lt;&gt;"")*NOT(ISNUMBER(INDIRECT(Q96)))),0),"")</f>
        <v>1</v>
      </c>
      <c r="U96" s="14">
        <f t="array" aca="1" ref="U96" ca="1">IF(H96,SUM((IFERROR(INDIRECT(Q96)="",FALSE))*(INDIRECT(ster!$D$14)&lt;&gt;"")),"")</f>
        <v>0</v>
      </c>
      <c r="V96" s="14">
        <f t="array" aca="1" ref="V96" ca="1">IF(H96,SUM((IFERROR(INDIRECT(Q96)="#ąś",TRUE))*(INDIRECT(ster!$D$14)&lt;&gt;"")),"")</f>
        <v>0</v>
      </c>
      <c r="W96" s="14">
        <f t="array" aca="1" ref="W96" ca="1">IF(H96,SUM(ISNUMBER(INDIRECT(Q96))*(INDIRECT(ster!$D$14)&lt;&gt;"")),"")</f>
        <v>0</v>
      </c>
      <c r="X96" s="14" t="str">
        <f t="array" aca="1" ref="X96" ca="1">IF(AND(H96,W96&gt;0),IF(wew!$B$3,MIN(IF((INDIRECT(ster!$D$14)&lt;&gt;"")*IFERROR(INDIRECT($Q96)&lt;&gt;"",FALSE),IFERROR(INDIRECT($Q96),"X"),"X")),"&lt;włącz podświetlanie wartości&gt;"),"—")</f>
        <v>—</v>
      </c>
      <c r="Y96" s="14" t="str">
        <f t="array" aca="1" ref="Y96" ca="1">IF(AND(H96,W96&gt;0),IF(wew!$B$3,MAX(IF((INDIRECT(ster!$D$14)&lt;&gt;"")*IFERROR(INDIRECT($Q96)&lt;&gt;"",FALSE),IFERROR(INDIRECT($Q96),"X"),"X")),"&lt;włącz podświetlanie wartości&gt;"),"—")</f>
        <v>—</v>
      </c>
      <c r="Z96" s="14">
        <f t="shared" ca="1" si="432"/>
        <v>0</v>
      </c>
      <c r="AA96" s="12">
        <f t="shared" ca="1" si="433"/>
        <v>0</v>
      </c>
      <c r="AB96" s="17">
        <f t="array" aca="1" ref="AB96" ca="1">IF(H96,IF(W96&gt;0,SUM((INDIRECT(ster!$D$14)&lt;&gt;"")*IFERROR((INDIRECT(Q96)&lt;&gt;"")*(INDIRECT(Q96)=INT(INDIRECT(Q96))),0)),0),"")</f>
        <v>0</v>
      </c>
      <c r="AC96" s="17">
        <f t="array" aca="1" ref="AC96" ca="1">IF(H96,W96-AB96,"")</f>
        <v>0</v>
      </c>
      <c r="AD96" s="17">
        <f t="shared" ca="1" si="434"/>
        <v>1</v>
      </c>
      <c r="AE96" s="17" t="b">
        <f t="shared" ca="1" si="435"/>
        <v>0</v>
      </c>
      <c r="AF96" s="17" t="str">
        <f ca="1">IF(AE96,IF($H96,ADDRESS(3,D96+2,4,,"["&amp;wew!$G$7&amp;"]"&amp;_sheetname_dataframe)&amp;":"&amp;ADDRESS(2+ster!$C$14,D96+2,4),""),"")</f>
        <v/>
      </c>
      <c r="AG96" s="17" t="str">
        <f t="shared" ca="1" si="436"/>
        <v/>
      </c>
      <c r="AH96" s="17" t="b">
        <f t="shared" ca="1" si="437"/>
        <v>0</v>
      </c>
      <c r="AI96" s="17" t="str">
        <f ca="1">IF(AH96,IF($H96,ADDRESS(3,D96+3,4,,"["&amp;wew!$G$7&amp;"]"&amp;_sheetname_dataframe)&amp;":"&amp;ADDRESS(2+ster!$C$14,D96+3,4),""),"")</f>
        <v/>
      </c>
      <c r="AJ96" s="17" t="str">
        <f t="shared" ca="1" si="438"/>
        <v/>
      </c>
      <c r="AK96" s="17" t="b">
        <f t="shared" ca="1" si="439"/>
        <v>0</v>
      </c>
      <c r="AL96" s="17" t="b">
        <f t="shared" ca="1" si="440"/>
        <v>0</v>
      </c>
      <c r="AM96" s="17" t="b">
        <f t="shared" ca="1" si="441"/>
        <v>1</v>
      </c>
      <c r="AN96" s="17">
        <f t="shared" ca="1" si="442"/>
        <v>0</v>
      </c>
      <c r="AO96" s="24" t="str">
        <f t="shared" ca="1" si="443"/>
        <v/>
      </c>
      <c r="AP96" s="24" t="str">
        <f t="shared" ca="1" si="444"/>
        <v/>
      </c>
      <c r="AQ96" s="17" t="b">
        <f t="shared" ca="1" si="445"/>
        <v>0</v>
      </c>
      <c r="AR96" s="17" t="b">
        <f t="shared" ca="1" si="446"/>
        <v>0</v>
      </c>
      <c r="AS96" s="17" t="b">
        <f t="shared" ca="1" si="447"/>
        <v>0</v>
      </c>
      <c r="AT96" s="17" t="b">
        <f t="shared" ca="1" si="448"/>
        <v>0</v>
      </c>
      <c r="AU96" s="17" t="b">
        <f t="shared" ca="1" si="449"/>
        <v>1</v>
      </c>
      <c r="AV96" s="17" t="b">
        <f t="shared" ca="1" si="450"/>
        <v>0</v>
      </c>
      <c r="AW96" s="17" t="b">
        <f t="shared" ca="1" si="451"/>
        <v>0</v>
      </c>
      <c r="AX96" s="14" t="b">
        <f t="array" aca="1" ref="AX96" ca="1">IF(H96,N96&gt;0,"")</f>
        <v>0</v>
      </c>
      <c r="AY96" s="17" t="str">
        <f t="shared" ca="1" si="452"/>
        <v/>
      </c>
      <c r="AZ96" s="17" t="str">
        <f t="array" aca="1" ref="AZ96" ca="1">IF(AY96&lt;&gt;"",SUM(1*ISERROR(MATCH(INDIRECT(AY96),INDIRECT(K96),0)))=0,"")</f>
        <v/>
      </c>
      <c r="BA96" s="17" t="b">
        <f t="shared" ca="1" si="453"/>
        <v>0</v>
      </c>
      <c r="BB96" s="17" t="b">
        <v>0</v>
      </c>
      <c r="BC96" s="17" t="str">
        <f t="shared" ca="1" si="454"/>
        <v/>
      </c>
      <c r="BD96" s="17" t="str">
        <f t="shared" ca="1" si="455"/>
        <v/>
      </c>
      <c r="BE96" s="17" t="str">
        <f t="shared" ca="1" si="456"/>
        <v/>
      </c>
      <c r="BF96" s="17" t="str">
        <f t="shared" ca="1" si="457"/>
        <v/>
      </c>
      <c r="BG96" s="17" t="str">
        <f t="shared" ca="1" si="458"/>
        <v/>
      </c>
      <c r="BH96" s="17" t="str">
        <f t="shared" ca="1" si="459"/>
        <v/>
      </c>
      <c r="BI96" s="17" t="str">
        <f t="shared" ca="1" si="460"/>
        <v/>
      </c>
      <c r="BJ96" s="17" t="b">
        <f t="shared" ca="1" si="461"/>
        <v>0</v>
      </c>
      <c r="BK96" s="17" t="b">
        <f t="shared" ca="1" si="462"/>
        <v>1</v>
      </c>
      <c r="BL96" s="17" t="b">
        <f t="shared" ca="1" si="463"/>
        <v>0</v>
      </c>
      <c r="BM96" s="17" t="str">
        <f t="shared" ca="1" si="464"/>
        <v>I</v>
      </c>
      <c r="BN96" s="17" t="str">
        <f t="shared" ca="1" si="465"/>
        <v>I</v>
      </c>
      <c r="BO96" s="17" t="str">
        <f t="shared" ca="1" si="466"/>
        <v>I</v>
      </c>
      <c r="BP96" s="14" t="b">
        <f t="shared" ca="1" si="467"/>
        <v>1</v>
      </c>
      <c r="BQ96" s="35">
        <v>1</v>
      </c>
      <c r="BU96" s="14" t="s">
        <v>387</v>
      </c>
      <c r="BX96" s="16"/>
      <c r="BY96" s="16"/>
      <c r="BZ96" s="16"/>
      <c r="CA96" s="16"/>
      <c r="CB96" s="16"/>
      <c r="CC96" s="16"/>
      <c r="CD96" s="16"/>
      <c r="CE96" s="16"/>
      <c r="CF96" s="16"/>
      <c r="CN96" s="14">
        <f ca="1">IF(H96,IFERROR(IsVariableNameLegal(O96),0),0)</f>
        <v>0</v>
      </c>
      <c r="CO96" s="14" t="str">
        <f t="array" aca="1" ref="CO96" ca="1">IF(H96,IF(COUNTIF(INDIRECT(wew!$C$13),O96)&gt;1,TRIM(SUBSTITUTE(_xll.MCONCAT(IF((INDIRECT(wew!$C$13)=O96)*(COLUMN(INDIRECT(wew!$C$13))&lt;&gt;D96+1),-1+COLUMN(INDIRECT(wew!$C$13)),"")," "),"  "," ")),""),"")</f>
        <v/>
      </c>
      <c r="CP96" s="14" t="str">
        <f t="array" aca="1" ref="CP96" ca="1">IF(P96&lt;&gt;"",IF(LEN(P96)&gt;150,1,""),"")</f>
        <v/>
      </c>
      <c r="CQ96" s="14" t="str">
        <f t="array" aca="1" ref="CQ96" ca="1">IF(AND(H96,NOT(ster!$J$3)),IF(COUNTIF(INDIRECT(wew!$C$15),P96)&gt;1,TRIM(SUBSTITUTE(_xll.MCONCAT(IF((INDIRECT(wew!$C$15)=P96)*(COLUMN(INDIRECT(wew!$C$15))&lt;&gt;D96+1),-1+COLUMN(INDIRECT(wew!$C$15)),"")," "),"  "," ")),""),"")</f>
        <v/>
      </c>
      <c r="CR96" s="14" t="str">
        <f t="array" aca="1" ref="CR96" ca="1">IF(H96,IF(AND(W96&gt;0,AO96&lt;&gt;""),TRIM(SUBSTITUTE(_xll.MCONCAT(IFERROR(IF(ISNUMBER(INDIRECT(Q96)),IF((INDIRECT(ster!$D$14)&lt;&gt;"")*(INDIRECT(Q96)&lt;AO96),INDIRECT(ster!$D$14) &amp; ": " &amp;  SUBSTITUTE(IF( AV96,IFERROR(TEXT(INDIRECT(Q96),"rrrr-mm-dd") &amp;" (" &amp; INDIRECT(Q96) &amp;")",INDIRECT(Q96)),INDIRECT(Q96))," "," "),""),""),"")," "),"  "," ")),""),"")</f>
        <v/>
      </c>
      <c r="CS96" s="14" t="str">
        <f t="array" aca="1" ref="CS96" ca="1">IF(H96,IF(AND(W96&gt;0,AP96&lt;&gt;""),TRIM(SUBSTITUTE(_xll.MCONCAT(IFERROR(IF(ISNUMBER(INDIRECT(Q96)),IF((INDIRECT(ster!$D$14)&lt;&gt;"")*(INDIRECT(Q96)&gt;AP96),INDIRECT(ster!$D$14) &amp; ": " &amp;  SUBSTITUTE(IF( AV96,IFERROR(TEXT(INDIRECT(Q96),"rrrr-mm-dd")&amp;" (" &amp; INDIRECT(Q96) &amp;")",INDIRECT(Q96)),INDIRECT(Q96))," "," "),""),""),"")," "),"  "," ")),""),"")</f>
        <v/>
      </c>
      <c r="CT96" s="14" t="str">
        <f t="array" aca="1" ref="CT96" ca="1">IF(H96,IF(AND(N96&gt;0,AR96),TRIM(SUBSTITUTE(_xll.MCONCAT(IFERROR(IF(ISNUMBER(INDIRECT(Q96)),IF((INDIRECT(ster!$D$14)&lt;&gt;"")*(IFERROR(0*(MATCH(INDIRECT(Q96),INDIRECT(K96),0)&gt;0),1)),INDIRECT(ster!$D$14) &amp; ": " &amp;  SUBSTITUTE(IF( AV96,IFERROR(TEXT(INDIRECT(Q96),"rrrr-mm-dd")&amp;" (" &amp; INDIRECT(Q96) &amp;")",INDIRECT(Q96)),INDIRECT(Q96))," "," "),""),""),"")," "),"  "," ")),""),"")</f>
        <v/>
      </c>
      <c r="CU96" s="14" t="str">
        <f t="array" aca="1" ref="CU96" ca="1">IF(H96,IF(AND(V96&gt;0),TRIM(SUBSTITUTE(_xll.MCONCAT(IF((INDIRECT(ster!$D$14)&lt;&gt;"")*(IFERROR(0*(INDIRECT(Q96)&lt;&gt;""),1)),INDIRECT(ster!$D$14),"")," "),"  "," ")),""),"")</f>
        <v/>
      </c>
      <c r="CV96" s="14" t="str">
        <f t="array" aca="1" ref="CV96" ca="1">IF(H96,IF(AS96,
TRIM(SUBSTITUTE(_xll.MCONCAT(IF(
   (INDIRECT(ster!$D$14)&lt;&gt;"")*
   ((INDIRECT(Q96)="")+
      NOT(ISNUMBER(INDIRECT(Q96)))*
      NOT(ISERROR(MATCH(INDIRECT(Q96),INDIRECT(K96),0)))
    ),
      INDIRECT(ster!$D$14),
   "")," "),"  "," ")),
""),"")</f>
        <v/>
      </c>
      <c r="CW96" s="14" t="str">
        <f t="array" aca="1" ref="CW96" ca="1">IF(H96,IF(AND(AQ96),TRIM(SUBSTITUTE(_xll.MCONCAT(IFERROR(IF(ISNUMBER(INDIRECT(Q96)),IF((INDIRECT(ster!$D$14)&lt;&gt;"")*(INDIRECT(Q96)&lt;&gt;INT(INDIRECT(Q96))),INDIRECT(ster!$D$14) &amp; ": " &amp; INDIRECT(Q96),""),""),"")," "),"  "," ")),""),"")</f>
        <v/>
      </c>
      <c r="CX96" s="14" t="str">
        <f t="array" aca="1" ref="CX96" ca="1">IF(H96,IF(OR(AU96,AV96),TRIM(SUBSTITUTE(_xll.MCONCAT(IF((INDIRECT(ster!$D$14)&lt;&gt;"")*NOT(ISNUMBER(INDIRECT(Q96))),IF(ISERROR(MATCH(INDIRECT(Q96),INDIRECT(K96),0)),IFERROR(IF(INDIRECT(Q96)&lt;&gt;"",INDIRECT(ster!$D$14) &amp; ": " &amp; SUBSTITUTE(INDIRECT(Q96)," "," "),""),""),""),"")," "),"  "," ")),""),"")</f>
        <v/>
      </c>
      <c r="CY96" s="14" t="str">
        <f t="array" aca="1" ref="CY96" ca="1">IF(H96,IF(AE96,TRIM(SUBSTITUTE(_xll.MCONCAT(IF((INDIRECT(ster!$D$14)&lt;&gt;"")*IFERROR(NOT(INDIRECT(AF96)),FALSE),IF(ISERROR(MATCH(INDIRECT(Q96),INDIRECT(K96),0)),IFERROR(IF(INDIRECT(Q96)&lt;&gt;"",INDIRECT(ster!$D$14)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CZ96" s="14" t="str">
        <f t="array" aca="1" ref="CZ96" ca="1">IF(H96,IF(AH96,TRIM(SUBSTITUTE(_xll.MCONCAT(IF((INDIRECT(ster!$D$14)&lt;&gt;"")*IFERROR(NOT(INDIRECT(AI96)),FALSE),IF(ISERROR(MATCH(INDIRECT(Q96),INDIRECT(K96),0)),IFERROR(IF(INDIRECT(Q96)&lt;&gt;"",INDIRECT(ster!$D$14)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DC96" s="14" t="str">
        <f ca="1">SUBSTITUTE(SUBSTITUTE(SUBSTITUTE(SUBSTITUTE(_xll.MCONCAT(DG96:DS96,"■"),"■■","■"),"■■","■"),"■■","■"),"■■","■")</f>
        <v>■</v>
      </c>
      <c r="DD96" s="14" t="str">
        <f t="shared" ca="1" si="468"/>
        <v/>
      </c>
      <c r="DE96" s="14" t="str">
        <f t="shared" ca="1" si="469"/>
        <v/>
      </c>
      <c r="DF96" s="14" t="str">
        <f t="shared" ca="1" si="470"/>
        <v/>
      </c>
      <c r="DG96" s="14" t="str">
        <f t="shared" ca="1" si="471"/>
        <v/>
      </c>
      <c r="DH96" s="14" t="str">
        <f t="shared" ca="1" si="472"/>
        <v/>
      </c>
      <c r="DI96" s="14" t="str">
        <f t="shared" ca="1" si="473"/>
        <v/>
      </c>
      <c r="DJ96" s="14" t="str">
        <f t="shared" ca="1" si="474"/>
        <v/>
      </c>
      <c r="DK96" s="14" t="str">
        <f t="shared" ca="1" si="475"/>
        <v/>
      </c>
      <c r="DL96" s="14" t="str">
        <f t="shared" ca="1" si="420"/>
        <v/>
      </c>
      <c r="DM96" s="14" t="str">
        <f t="shared" ca="1" si="476"/>
        <v/>
      </c>
      <c r="DN96" s="14" t="str">
        <f t="array" aca="1" ref="DN96" ca="1">IF(CU96&lt;&gt;"","There are errors in the entered values in the following cases: " &amp;SUBSTITUTE(CU96," ",", "),"")</f>
        <v/>
      </c>
      <c r="DO96" s="14" t="str">
        <f t="shared" ca="1" si="477"/>
        <v/>
      </c>
      <c r="DP96" s="14" t="str">
        <f t="shared" ca="1" si="478"/>
        <v/>
      </c>
      <c r="DQ96" s="14" t="str">
        <f t="shared" ca="1" si="479"/>
        <v/>
      </c>
      <c r="DR96" s="14" t="str">
        <f t="shared" ca="1" si="480"/>
        <v/>
      </c>
      <c r="DS96" s="14" t="str">
        <f t="shared" ca="1" si="481"/>
        <v/>
      </c>
      <c r="DZ96" s="14" t="b">
        <f t="shared" ca="1" si="482"/>
        <v>0</v>
      </c>
      <c r="EA96" s="14" t="str">
        <f t="shared" ca="1" si="483"/>
        <v>Cognition - ECAS value (or NF, NA, NR) (q_45a)</v>
      </c>
      <c r="EB96" s="14" t="str">
        <f t="shared" ca="1" si="484"/>
        <v xml:space="preserve">Values must be numeric. </v>
      </c>
      <c r="EC96" s="14" t="str">
        <f t="shared" ca="1" si="485"/>
        <v xml:space="preserve">Cognition - ECAS value (or NF, NA, NR) (q_45a): Values must be numeric. </v>
      </c>
      <c r="ED96" s="14" t="str">
        <f t="shared" ca="1" si="486"/>
        <v/>
      </c>
      <c r="EE96" s="14" t="str">
        <f t="shared" ca="1" si="487"/>
        <v>Values must be numeric</v>
      </c>
      <c r="EF96" s="14" t="str">
        <f t="shared" ca="1" si="488"/>
        <v/>
      </c>
      <c r="EG96" s="14" t="str">
        <f t="shared" ca="1" si="489"/>
        <v/>
      </c>
      <c r="EM96" s="14" t="b">
        <f t="shared" ca="1" si="490"/>
        <v>1</v>
      </c>
      <c r="EN96" s="14">
        <f t="shared" ca="1" si="491"/>
        <v>83</v>
      </c>
      <c r="EO96" s="14" t="str">
        <f t="shared" ca="1" si="492"/>
        <v>q_45a</v>
      </c>
      <c r="EP96" s="14" t="str">
        <f t="shared" ca="1" si="493"/>
        <v xml:space="preserve">Cognition - ECAS value (or NF, NA, NR) (q_45a): Values must be numeric. </v>
      </c>
      <c r="EQ96" s="14" t="str">
        <f t="shared" ca="1" si="494"/>
        <v/>
      </c>
    </row>
    <row r="97" spans="2:147" s="14" customFormat="1">
      <c r="B97" s="14" t="str">
        <f t="shared" ca="1" si="421"/>
        <v/>
      </c>
      <c r="C97" s="14">
        <f t="shared" ca="1" si="422"/>
        <v>84</v>
      </c>
      <c r="D97" s="14">
        <f t="shared" si="423"/>
        <v>95</v>
      </c>
      <c r="E97" s="14" t="str">
        <f t="shared" ca="1" si="424"/>
        <v>I</v>
      </c>
      <c r="F97" s="14" t="str">
        <f t="shared" ca="1" si="425"/>
        <v>q_45b</v>
      </c>
      <c r="G97" s="14" t="str">
        <f t="shared" ca="1" si="426"/>
        <v>Cognition - ECAS lower range</v>
      </c>
      <c r="H97" s="14" t="b">
        <f t="shared" ca="1" si="427"/>
        <v>1</v>
      </c>
      <c r="I97" s="14" t="str">
        <f ca="1">IF($H97,ADDRESS(3,(D97+1)*2-1,4,,"["&amp;wew!$G$7&amp;"]"&amp;_sheetname_labels)&amp;":"&amp;ADDRESS(2+ster!$B$20,(D97+1)*2-1,4),"")</f>
        <v>[DBTemplate.xlsm]labels!GI3:GI61</v>
      </c>
      <c r="J97" s="14">
        <f t="array" aca="1" ref="J97" ca="1">IF(H97,MAX(0,MAX(IF(INDIRECT(I97)&lt;&gt;"",ROW(INDIRECT(I97)),""))-2),"")</f>
        <v>2</v>
      </c>
      <c r="K97" s="14" t="str">
        <f ca="1">IF($H97,IF($J97&gt;0,ADDRESS(3,(D97+1)*2-1,4,,"["&amp;wew!$G$7&amp;"]"&amp;_sheetname_labels)&amp;":"&amp;ADDRESS(2+J97,(D97+1)*2-1,4),""),"")</f>
        <v>[DBTemplate.xlsm]labels!GI3:GI4</v>
      </c>
      <c r="L97" s="14" t="str">
        <f ca="1">IF($H97,IF($J97&gt;0,ADDRESS(3,(D97+1)*2,4,,"["&amp;wew!$G$7&amp;"]"&amp;_sheetname_labels)&amp;":"&amp;ADDRESS(2+J97,(D97+1)*2,4),""),"")</f>
        <v>[DBTemplate.xlsm]labels!GJ3:GJ4</v>
      </c>
      <c r="M97" s="14">
        <f t="shared" ca="1" si="428"/>
        <v>2</v>
      </c>
      <c r="N97" s="14">
        <f t="shared" ca="1" si="429"/>
        <v>0</v>
      </c>
      <c r="O97" s="14" t="str">
        <f t="shared" ca="1" si="430"/>
        <v>q_45b</v>
      </c>
      <c r="P97" s="14" t="str">
        <f t="shared" ca="1" si="431"/>
        <v>Cognition - ECAS lower range</v>
      </c>
      <c r="Q97" s="14" t="str">
        <f ca="1">IF($BP97,ADDRESS(3,D97+1,4,,"["&amp;wew!$G$7&amp;"]"&amp;_sheetname_dataframe)&amp;":"&amp;ADDRESS(2+ster!$C$14,D97+1,4),"")</f>
        <v>[DBTemplate.xlsm]data_frame!CR3:CR3</v>
      </c>
      <c r="R97" s="14" t="str">
        <f>IF($BP97,IF(MID(_xll.FORMULATEXT(INDEX(INDIRECT(Q97),1)),1,1)="=", _xll.FORMULATEXT(INDEX(INDIRECT(Q97),1),2,TRUE),""),"")</f>
        <v/>
      </c>
      <c r="S97" s="14">
        <f t="array" aca="1" ref="S97" ca="1">IF(H97,SUM(IF((IFERROR(INDIRECT(Q97)&lt;&gt;"",FALSE))*(INDIRECT(ster!$D$14)&lt;&gt;""),1,0)),"")</f>
        <v>1</v>
      </c>
      <c r="T97" s="14">
        <f t="array" aca="1" ref="T97" ca="1">IF(H97,IF(M97&gt;0,SUM(IFERROR(1*(MATCH(INDIRECT(Q97),INDIRECT(K97),0)&gt;0),0)*(INDIRECT(ster!$D$14)&lt;&gt;"")*NOT(ISNUMBER(INDIRECT(Q97)))),0),"")</f>
        <v>1</v>
      </c>
      <c r="U97" s="14">
        <f t="array" aca="1" ref="U97" ca="1">IF(H97,SUM((IFERROR(INDIRECT(Q97)="",FALSE))*(INDIRECT(ster!$D$14)&lt;&gt;"")),"")</f>
        <v>0</v>
      </c>
      <c r="V97" s="14">
        <f t="array" aca="1" ref="V97" ca="1">IF(H97,SUM((IFERROR(INDIRECT(Q97)="#ąś",TRUE))*(INDIRECT(ster!$D$14)&lt;&gt;"")),"")</f>
        <v>0</v>
      </c>
      <c r="W97" s="14">
        <f t="array" aca="1" ref="W97" ca="1">IF(H97,SUM(ISNUMBER(INDIRECT(Q97))*(INDIRECT(ster!$D$14)&lt;&gt;"")),"")</f>
        <v>0</v>
      </c>
      <c r="X97" s="14" t="str">
        <f t="array" aca="1" ref="X97" ca="1">IF(AND(H97,W97&gt;0),IF(wew!$B$3,MIN(IF((INDIRECT(ster!$D$14)&lt;&gt;"")*IFERROR(INDIRECT($Q97)&lt;&gt;"",FALSE),IFERROR(INDIRECT($Q97),"X"),"X")),"&lt;włącz podświetlanie wartości&gt;"),"—")</f>
        <v>—</v>
      </c>
      <c r="Y97" s="14" t="str">
        <f t="array" aca="1" ref="Y97" ca="1">IF(AND(H97,W97&gt;0),IF(wew!$B$3,MAX(IF((INDIRECT(ster!$D$14)&lt;&gt;"")*IFERROR(INDIRECT($Q97)&lt;&gt;"",FALSE),IFERROR(INDIRECT($Q97),"X"),"X")),"&lt;włącz podświetlanie wartości&gt;"),"—")</f>
        <v>—</v>
      </c>
      <c r="Z97" s="14">
        <f t="shared" ca="1" si="432"/>
        <v>0</v>
      </c>
      <c r="AA97" s="12">
        <f t="shared" ca="1" si="433"/>
        <v>0</v>
      </c>
      <c r="AB97" s="17">
        <f t="array" aca="1" ref="AB97" ca="1">IF(H97,IF(W97&gt;0,SUM((INDIRECT(ster!$D$14)&lt;&gt;"")*IFERROR((INDIRECT(Q97)&lt;&gt;"")*(INDIRECT(Q97)=INT(INDIRECT(Q97))),0)),0),"")</f>
        <v>0</v>
      </c>
      <c r="AC97" s="17">
        <f t="array" aca="1" ref="AC97" ca="1">IF(H97,W97-AB97,"")</f>
        <v>0</v>
      </c>
      <c r="AD97" s="17">
        <f t="shared" ca="1" si="434"/>
        <v>1</v>
      </c>
      <c r="AE97" s="17" t="b">
        <f t="shared" ca="1" si="435"/>
        <v>0</v>
      </c>
      <c r="AF97" s="17" t="str">
        <f ca="1">IF(AE97,IF($H97,ADDRESS(3,D97+2,4,,"["&amp;wew!$G$7&amp;"]"&amp;_sheetname_dataframe)&amp;":"&amp;ADDRESS(2+ster!$C$14,D97+2,4),""),"")</f>
        <v/>
      </c>
      <c r="AG97" s="17" t="str">
        <f t="shared" ca="1" si="436"/>
        <v/>
      </c>
      <c r="AH97" s="17" t="b">
        <f t="shared" ca="1" si="437"/>
        <v>0</v>
      </c>
      <c r="AI97" s="17" t="str">
        <f ca="1">IF(AH97,IF($H97,ADDRESS(3,D97+3,4,,"["&amp;wew!$G$7&amp;"]"&amp;_sheetname_dataframe)&amp;":"&amp;ADDRESS(2+ster!$C$14,D97+3,4),""),"")</f>
        <v/>
      </c>
      <c r="AJ97" s="17" t="str">
        <f t="shared" ca="1" si="438"/>
        <v/>
      </c>
      <c r="AK97" s="17" t="b">
        <f t="shared" ca="1" si="439"/>
        <v>0</v>
      </c>
      <c r="AL97" s="17" t="b">
        <f t="shared" ca="1" si="440"/>
        <v>0</v>
      </c>
      <c r="AM97" s="17" t="b">
        <f t="shared" ca="1" si="441"/>
        <v>1</v>
      </c>
      <c r="AN97" s="17">
        <f t="shared" ca="1" si="442"/>
        <v>0</v>
      </c>
      <c r="AO97" s="24" t="str">
        <f t="shared" ca="1" si="443"/>
        <v/>
      </c>
      <c r="AP97" s="24" t="str">
        <f t="shared" ca="1" si="444"/>
        <v/>
      </c>
      <c r="AQ97" s="17" t="b">
        <f t="shared" ca="1" si="445"/>
        <v>0</v>
      </c>
      <c r="AR97" s="17" t="b">
        <f t="shared" ca="1" si="446"/>
        <v>0</v>
      </c>
      <c r="AS97" s="17" t="b">
        <f t="shared" ca="1" si="447"/>
        <v>0</v>
      </c>
      <c r="AT97" s="17" t="b">
        <f t="shared" ca="1" si="448"/>
        <v>0</v>
      </c>
      <c r="AU97" s="17" t="b">
        <f t="shared" ca="1" si="449"/>
        <v>1</v>
      </c>
      <c r="AV97" s="17" t="b">
        <f t="shared" ca="1" si="450"/>
        <v>0</v>
      </c>
      <c r="AW97" s="17" t="b">
        <f t="shared" ca="1" si="451"/>
        <v>0</v>
      </c>
      <c r="AX97" s="14" t="b">
        <f t="array" aca="1" ref="AX97" ca="1">IF(H97,N97&gt;0,"")</f>
        <v>0</v>
      </c>
      <c r="AY97" s="17" t="str">
        <f t="shared" ca="1" si="452"/>
        <v/>
      </c>
      <c r="AZ97" s="17" t="str">
        <f t="array" aca="1" ref="AZ97" ca="1">IF(AY97&lt;&gt;"",SUM(1*ISERROR(MATCH(INDIRECT(AY97),INDIRECT(K97),0)))=0,"")</f>
        <v/>
      </c>
      <c r="BA97" s="17" t="b">
        <f t="shared" ca="1" si="453"/>
        <v>0</v>
      </c>
      <c r="BB97" s="17" t="b">
        <v>0</v>
      </c>
      <c r="BC97" s="17" t="str">
        <f t="shared" ca="1" si="454"/>
        <v/>
      </c>
      <c r="BD97" s="17" t="str">
        <f t="shared" ca="1" si="455"/>
        <v/>
      </c>
      <c r="BE97" s="17" t="str">
        <f t="shared" ca="1" si="456"/>
        <v/>
      </c>
      <c r="BF97" s="17" t="str">
        <f t="shared" ca="1" si="457"/>
        <v/>
      </c>
      <c r="BG97" s="17" t="str">
        <f t="shared" ca="1" si="458"/>
        <v/>
      </c>
      <c r="BH97" s="17" t="str">
        <f t="shared" ca="1" si="459"/>
        <v/>
      </c>
      <c r="BI97" s="17" t="str">
        <f t="shared" ca="1" si="460"/>
        <v/>
      </c>
      <c r="BJ97" s="17" t="b">
        <f t="shared" ca="1" si="461"/>
        <v>0</v>
      </c>
      <c r="BK97" s="17" t="b">
        <f t="shared" ca="1" si="462"/>
        <v>1</v>
      </c>
      <c r="BL97" s="17" t="b">
        <f t="shared" ca="1" si="463"/>
        <v>0</v>
      </c>
      <c r="BM97" s="17" t="str">
        <f t="shared" ca="1" si="464"/>
        <v>I</v>
      </c>
      <c r="BN97" s="17" t="str">
        <f t="shared" ca="1" si="465"/>
        <v>I</v>
      </c>
      <c r="BO97" s="17" t="str">
        <f t="shared" ca="1" si="466"/>
        <v>I</v>
      </c>
      <c r="BP97" s="14" t="b">
        <f t="shared" ca="1" si="467"/>
        <v>1</v>
      </c>
      <c r="BQ97" s="35">
        <v>1</v>
      </c>
      <c r="BU97" s="14" t="s">
        <v>387</v>
      </c>
      <c r="BX97" s="16"/>
      <c r="BY97" s="16"/>
      <c r="BZ97" s="16"/>
      <c r="CA97" s="16"/>
      <c r="CB97" s="16"/>
      <c r="CC97" s="16"/>
      <c r="CD97" s="16"/>
      <c r="CE97" s="16"/>
      <c r="CF97" s="16"/>
      <c r="CN97" s="14">
        <f ca="1">IF(H97,IFERROR(IsVariableNameLegal(O97),0),0)</f>
        <v>0</v>
      </c>
      <c r="CO97" s="14" t="str">
        <f t="array" aca="1" ref="CO97" ca="1">IF(H97,IF(COUNTIF(INDIRECT(wew!$C$13),O97)&gt;1,TRIM(SUBSTITUTE(_xll.MCONCAT(IF((INDIRECT(wew!$C$13)=O97)*(COLUMN(INDIRECT(wew!$C$13))&lt;&gt;D97+1),-1+COLUMN(INDIRECT(wew!$C$13)),"")," "),"  "," ")),""),"")</f>
        <v/>
      </c>
      <c r="CP97" s="14" t="str">
        <f t="array" aca="1" ref="CP97" ca="1">IF(P97&lt;&gt;"",IF(LEN(P97)&gt;150,1,""),"")</f>
        <v/>
      </c>
      <c r="CQ97" s="14" t="str">
        <f t="array" aca="1" ref="CQ97" ca="1">IF(AND(H97,NOT(ster!$J$3)),IF(COUNTIF(INDIRECT(wew!$C$15),P97)&gt;1,TRIM(SUBSTITUTE(_xll.MCONCAT(IF((INDIRECT(wew!$C$15)=P97)*(COLUMN(INDIRECT(wew!$C$15))&lt;&gt;D97+1),-1+COLUMN(INDIRECT(wew!$C$15)),"")," "),"  "," ")),""),"")</f>
        <v/>
      </c>
      <c r="CR97" s="14" t="str">
        <f t="array" aca="1" ref="CR97" ca="1">IF(H97,IF(AND(W97&gt;0,AO97&lt;&gt;""),TRIM(SUBSTITUTE(_xll.MCONCAT(IFERROR(IF(ISNUMBER(INDIRECT(Q97)),IF((INDIRECT(ster!$D$14)&lt;&gt;"")*(INDIRECT(Q97)&lt;AO97),INDIRECT(ster!$D$14) &amp; ": " &amp;  SUBSTITUTE(IF( AV97,IFERROR(TEXT(INDIRECT(Q97),"rrrr-mm-dd") &amp;" (" &amp; INDIRECT(Q97) &amp;")",INDIRECT(Q97)),INDIRECT(Q97))," "," "),""),""),"")," "),"  "," ")),""),"")</f>
        <v/>
      </c>
      <c r="CS97" s="14" t="str">
        <f t="array" aca="1" ref="CS97" ca="1">IF(H97,IF(AND(W97&gt;0,AP97&lt;&gt;""),TRIM(SUBSTITUTE(_xll.MCONCAT(IFERROR(IF(ISNUMBER(INDIRECT(Q97)),IF((INDIRECT(ster!$D$14)&lt;&gt;"")*(INDIRECT(Q97)&gt;AP97),INDIRECT(ster!$D$14) &amp; ": " &amp;  SUBSTITUTE(IF( AV97,IFERROR(TEXT(INDIRECT(Q97),"rrrr-mm-dd")&amp;" (" &amp; INDIRECT(Q97) &amp;")",INDIRECT(Q97)),INDIRECT(Q97))," "," "),""),""),"")," "),"  "," ")),""),"")</f>
        <v/>
      </c>
      <c r="CT97" s="14" t="str">
        <f t="array" aca="1" ref="CT97" ca="1">IF(H97,IF(AND(N97&gt;0,AR97),TRIM(SUBSTITUTE(_xll.MCONCAT(IFERROR(IF(ISNUMBER(INDIRECT(Q97)),IF((INDIRECT(ster!$D$14)&lt;&gt;"")*(IFERROR(0*(MATCH(INDIRECT(Q97),INDIRECT(K97),0)&gt;0),1)),INDIRECT(ster!$D$14) &amp; ": " &amp;  SUBSTITUTE(IF( AV97,IFERROR(TEXT(INDIRECT(Q97),"rrrr-mm-dd")&amp;" (" &amp; INDIRECT(Q97) &amp;")",INDIRECT(Q97)),INDIRECT(Q97))," "," "),""),""),"")," "),"  "," ")),""),"")</f>
        <v/>
      </c>
      <c r="CU97" s="14" t="str">
        <f t="array" aca="1" ref="CU97" ca="1">IF(H97,IF(AND(V97&gt;0),TRIM(SUBSTITUTE(_xll.MCONCAT(IF((INDIRECT(ster!$D$14)&lt;&gt;"")*(IFERROR(0*(INDIRECT(Q97)&lt;&gt;""),1)),INDIRECT(ster!$D$14),"")," "),"  "," ")),""),"")</f>
        <v/>
      </c>
      <c r="CV97" s="14" t="str">
        <f t="array" aca="1" ref="CV97" ca="1">IF(H97,IF(AS97,
TRIM(SUBSTITUTE(_xll.MCONCAT(IF(
   (INDIRECT(ster!$D$14)&lt;&gt;"")*
   ((INDIRECT(Q97)="")+
      NOT(ISNUMBER(INDIRECT(Q97)))*
      NOT(ISERROR(MATCH(INDIRECT(Q97),INDIRECT(K97),0)))
    ),
      INDIRECT(ster!$D$14),
   "")," "),"  "," ")),
""),"")</f>
        <v/>
      </c>
      <c r="CW97" s="14" t="str">
        <f t="array" aca="1" ref="CW97" ca="1">IF(H97,IF(AND(AQ97),TRIM(SUBSTITUTE(_xll.MCONCAT(IFERROR(IF(ISNUMBER(INDIRECT(Q97)),IF((INDIRECT(ster!$D$14)&lt;&gt;"")*(INDIRECT(Q97)&lt;&gt;INT(INDIRECT(Q97))),INDIRECT(ster!$D$14) &amp; ": " &amp; INDIRECT(Q97),""),""),"")," "),"  "," ")),""),"")</f>
        <v/>
      </c>
      <c r="CX97" s="14" t="str">
        <f t="array" aca="1" ref="CX97" ca="1">IF(H97,IF(OR(AU97,AV97),TRIM(SUBSTITUTE(_xll.MCONCAT(IF((INDIRECT(ster!$D$14)&lt;&gt;"")*NOT(ISNUMBER(INDIRECT(Q97))),IF(ISERROR(MATCH(INDIRECT(Q97),INDIRECT(K97),0)),IFERROR(IF(INDIRECT(Q97)&lt;&gt;"",INDIRECT(ster!$D$14) &amp; ": " &amp; SUBSTITUTE(INDIRECT(Q97)," "," "),""),""),""),"")," "),"  "," ")),""),"")</f>
        <v/>
      </c>
      <c r="CY97" s="14" t="str">
        <f t="array" aca="1" ref="CY97" ca="1">IF(H97,IF(AE97,TRIM(SUBSTITUTE(_xll.MCONCAT(IF((INDIRECT(ster!$D$14)&lt;&gt;"")*IFERROR(NOT(INDIRECT(AF97)),FALSE),IF(ISERROR(MATCH(INDIRECT(Q97),INDIRECT(K97),0)),IFERROR(IF(INDIRECT(Q97)&lt;&gt;"",INDIRECT(ster!$D$14)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CZ97" s="14" t="str">
        <f t="array" aca="1" ref="CZ97" ca="1">IF(H97,IF(AH97,TRIM(SUBSTITUTE(_xll.MCONCAT(IF((INDIRECT(ster!$D$14)&lt;&gt;"")*IFERROR(NOT(INDIRECT(AI97)),FALSE),IF(ISERROR(MATCH(INDIRECT(Q97),INDIRECT(K97),0)),IFERROR(IF(INDIRECT(Q97)&lt;&gt;"",INDIRECT(ster!$D$14)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DC97" s="14" t="str">
        <f ca="1">SUBSTITUTE(SUBSTITUTE(SUBSTITUTE(SUBSTITUTE(_xll.MCONCAT(DG97:DS97,"■"),"■■","■"),"■■","■"),"■■","■"),"■■","■")</f>
        <v>■</v>
      </c>
      <c r="DD97" s="14" t="str">
        <f t="shared" ca="1" si="468"/>
        <v/>
      </c>
      <c r="DE97" s="14" t="str">
        <f t="shared" ca="1" si="469"/>
        <v/>
      </c>
      <c r="DF97" s="14" t="str">
        <f t="shared" ca="1" si="470"/>
        <v/>
      </c>
      <c r="DG97" s="14" t="str">
        <f t="shared" ca="1" si="471"/>
        <v/>
      </c>
      <c r="DH97" s="14" t="str">
        <f t="shared" ca="1" si="472"/>
        <v/>
      </c>
      <c r="DI97" s="14" t="str">
        <f t="shared" ca="1" si="473"/>
        <v/>
      </c>
      <c r="DJ97" s="14" t="str">
        <f t="shared" ca="1" si="474"/>
        <v/>
      </c>
      <c r="DK97" s="14" t="str">
        <f t="shared" ca="1" si="475"/>
        <v/>
      </c>
      <c r="DL97" s="14" t="str">
        <f t="shared" ca="1" si="420"/>
        <v/>
      </c>
      <c r="DM97" s="14" t="str">
        <f t="shared" ca="1" si="476"/>
        <v/>
      </c>
      <c r="DN97" s="14" t="str">
        <f t="array" aca="1" ref="DN97" ca="1">IF(CU97&lt;&gt;"","There are errors in the entered values in the following cases: " &amp;SUBSTITUTE(CU97," ",", "),"")</f>
        <v/>
      </c>
      <c r="DO97" s="14" t="str">
        <f t="shared" ca="1" si="477"/>
        <v/>
      </c>
      <c r="DP97" s="14" t="str">
        <f t="shared" ca="1" si="478"/>
        <v/>
      </c>
      <c r="DQ97" s="14" t="str">
        <f t="shared" ca="1" si="479"/>
        <v/>
      </c>
      <c r="DR97" s="14" t="str">
        <f t="shared" ca="1" si="480"/>
        <v/>
      </c>
      <c r="DS97" s="14" t="str">
        <f t="shared" ca="1" si="481"/>
        <v/>
      </c>
      <c r="DZ97" s="14" t="b">
        <f t="shared" ca="1" si="482"/>
        <v>0</v>
      </c>
      <c r="EA97" s="14" t="str">
        <f t="shared" ca="1" si="483"/>
        <v>Cognition - ECAS lower range (q_45b)</v>
      </c>
      <c r="EB97" s="14" t="str">
        <f t="shared" ca="1" si="484"/>
        <v xml:space="preserve">Values must be numeric. </v>
      </c>
      <c r="EC97" s="14" t="str">
        <f t="shared" ca="1" si="485"/>
        <v xml:space="preserve">Cognition - ECAS lower range (q_45b): Values must be numeric. </v>
      </c>
      <c r="ED97" s="14" t="str">
        <f t="shared" ca="1" si="486"/>
        <v/>
      </c>
      <c r="EE97" s="14" t="str">
        <f t="shared" ca="1" si="487"/>
        <v>Values must be numeric</v>
      </c>
      <c r="EF97" s="14" t="str">
        <f t="shared" ca="1" si="488"/>
        <v/>
      </c>
      <c r="EG97" s="14" t="str">
        <f t="shared" ca="1" si="489"/>
        <v/>
      </c>
      <c r="EM97" s="14" t="b">
        <f t="shared" ca="1" si="490"/>
        <v>1</v>
      </c>
      <c r="EN97" s="14">
        <f t="shared" ca="1" si="491"/>
        <v>84</v>
      </c>
      <c r="EO97" s="14" t="str">
        <f t="shared" ca="1" si="492"/>
        <v>q_45b</v>
      </c>
      <c r="EP97" s="14" t="str">
        <f t="shared" ca="1" si="493"/>
        <v xml:space="preserve">Cognition - ECAS lower range (q_45b): Values must be numeric. </v>
      </c>
      <c r="EQ97" s="14" t="str">
        <f t="shared" ca="1" si="494"/>
        <v/>
      </c>
    </row>
    <row r="98" spans="2:147" s="14" customFormat="1">
      <c r="B98" s="14" t="str">
        <f t="shared" ca="1" si="421"/>
        <v/>
      </c>
      <c r="C98" s="14">
        <f t="shared" ca="1" si="422"/>
        <v>85</v>
      </c>
      <c r="D98" s="14">
        <f t="shared" si="423"/>
        <v>96</v>
      </c>
      <c r="E98" s="14" t="str">
        <f t="shared" ca="1" si="424"/>
        <v>I</v>
      </c>
      <c r="F98" s="14" t="str">
        <f t="shared" ca="1" si="425"/>
        <v>q_45c</v>
      </c>
      <c r="G98" s="14" t="str">
        <f t="shared" ca="1" si="426"/>
        <v>Cognition - ECAS upper range</v>
      </c>
      <c r="H98" s="14" t="b">
        <f t="shared" ca="1" si="427"/>
        <v>1</v>
      </c>
      <c r="I98" s="14" t="str">
        <f ca="1">IF($H98,ADDRESS(3,(D98+1)*2-1,4,,"["&amp;wew!$G$7&amp;"]"&amp;_sheetname_labels)&amp;":"&amp;ADDRESS(2+ster!$B$20,(D98+1)*2-1,4),"")</f>
        <v>[DBTemplate.xlsm]labels!GK3:GK61</v>
      </c>
      <c r="J98" s="14">
        <f t="array" aca="1" ref="J98" ca="1">IF(H98,MAX(0,MAX(IF(INDIRECT(I98)&lt;&gt;"",ROW(INDIRECT(I98)),""))-2),"")</f>
        <v>2</v>
      </c>
      <c r="K98" s="14" t="str">
        <f ca="1">IF($H98,IF($J98&gt;0,ADDRESS(3,(D98+1)*2-1,4,,"["&amp;wew!$G$7&amp;"]"&amp;_sheetname_labels)&amp;":"&amp;ADDRESS(2+J98,(D98+1)*2-1,4),""),"")</f>
        <v>[DBTemplate.xlsm]labels!GK3:GK4</v>
      </c>
      <c r="L98" s="14" t="str">
        <f ca="1">IF($H98,IF($J98&gt;0,ADDRESS(3,(D98+1)*2,4,,"["&amp;wew!$G$7&amp;"]"&amp;_sheetname_labels)&amp;":"&amp;ADDRESS(2+J98,(D98+1)*2,4),""),"")</f>
        <v>[DBTemplate.xlsm]labels!GL3:GL4</v>
      </c>
      <c r="M98" s="14">
        <f t="shared" ca="1" si="428"/>
        <v>2</v>
      </c>
      <c r="N98" s="14">
        <f t="shared" ca="1" si="429"/>
        <v>0</v>
      </c>
      <c r="O98" s="14" t="str">
        <f t="shared" ca="1" si="430"/>
        <v>q_45c</v>
      </c>
      <c r="P98" s="14" t="str">
        <f t="shared" ca="1" si="431"/>
        <v>Cognition - ECAS upper range</v>
      </c>
      <c r="Q98" s="14" t="str">
        <f ca="1">IF($BP98,ADDRESS(3,D98+1,4,,"["&amp;wew!$G$7&amp;"]"&amp;_sheetname_dataframe)&amp;":"&amp;ADDRESS(2+ster!$C$14,D98+1,4),"")</f>
        <v>[DBTemplate.xlsm]data_frame!CS3:CS3</v>
      </c>
      <c r="R98" s="14" t="str">
        <f>IF($BP98,IF(MID(_xll.FORMULATEXT(INDEX(INDIRECT(Q98),1)),1,1)="=", _xll.FORMULATEXT(INDEX(INDIRECT(Q98),1),2,TRUE),""),"")</f>
        <v/>
      </c>
      <c r="S98" s="14">
        <f t="array" aca="1" ref="S98" ca="1">IF(H98,SUM(IF((IFERROR(INDIRECT(Q98)&lt;&gt;"",FALSE))*(INDIRECT(ster!$D$14)&lt;&gt;""),1,0)),"")</f>
        <v>1</v>
      </c>
      <c r="T98" s="14">
        <f t="array" aca="1" ref="T98" ca="1">IF(H98,IF(M98&gt;0,SUM(IFERROR(1*(MATCH(INDIRECT(Q98),INDIRECT(K98),0)&gt;0),0)*(INDIRECT(ster!$D$14)&lt;&gt;"")*NOT(ISNUMBER(INDIRECT(Q98)))),0),"")</f>
        <v>1</v>
      </c>
      <c r="U98" s="14">
        <f t="array" aca="1" ref="U98" ca="1">IF(H98,SUM((IFERROR(INDIRECT(Q98)="",FALSE))*(INDIRECT(ster!$D$14)&lt;&gt;"")),"")</f>
        <v>0</v>
      </c>
      <c r="V98" s="14">
        <f t="array" aca="1" ref="V98" ca="1">IF(H98,SUM((IFERROR(INDIRECT(Q98)="#ąś",TRUE))*(INDIRECT(ster!$D$14)&lt;&gt;"")),"")</f>
        <v>0</v>
      </c>
      <c r="W98" s="14">
        <f t="array" aca="1" ref="W98" ca="1">IF(H98,SUM(ISNUMBER(INDIRECT(Q98))*(INDIRECT(ster!$D$14)&lt;&gt;"")),"")</f>
        <v>0</v>
      </c>
      <c r="X98" s="14" t="str">
        <f t="array" aca="1" ref="X98" ca="1">IF(AND(H98,W98&gt;0),IF(wew!$B$3,MIN(IF((INDIRECT(ster!$D$14)&lt;&gt;"")*IFERROR(INDIRECT($Q98)&lt;&gt;"",FALSE),IFERROR(INDIRECT($Q98),"X"),"X")),"&lt;włącz podświetlanie wartości&gt;"),"—")</f>
        <v>—</v>
      </c>
      <c r="Y98" s="14" t="str">
        <f t="array" aca="1" ref="Y98" ca="1">IF(AND(H98,W98&gt;0),IF(wew!$B$3,MAX(IF((INDIRECT(ster!$D$14)&lt;&gt;"")*IFERROR(INDIRECT($Q98)&lt;&gt;"",FALSE),IFERROR(INDIRECT($Q98),"X"),"X")),"&lt;włącz podświetlanie wartości&gt;"),"—")</f>
        <v>—</v>
      </c>
      <c r="Z98" s="14">
        <f t="shared" ca="1" si="432"/>
        <v>0</v>
      </c>
      <c r="AA98" s="12">
        <f t="shared" ca="1" si="433"/>
        <v>0</v>
      </c>
      <c r="AB98" s="17">
        <f t="array" aca="1" ref="AB98" ca="1">IF(H98,IF(W98&gt;0,SUM((INDIRECT(ster!$D$14)&lt;&gt;"")*IFERROR((INDIRECT(Q98)&lt;&gt;"")*(INDIRECT(Q98)=INT(INDIRECT(Q98))),0)),0),"")</f>
        <v>0</v>
      </c>
      <c r="AC98" s="17">
        <f t="array" aca="1" ref="AC98" ca="1">IF(H98,W98-AB98,"")</f>
        <v>0</v>
      </c>
      <c r="AD98" s="17">
        <f t="shared" ca="1" si="434"/>
        <v>1</v>
      </c>
      <c r="AE98" s="17" t="b">
        <f t="shared" ca="1" si="435"/>
        <v>0</v>
      </c>
      <c r="AF98" s="17" t="str">
        <f ca="1">IF(AE98,IF($H98,ADDRESS(3,D98+2,4,,"["&amp;wew!$G$7&amp;"]"&amp;_sheetname_dataframe)&amp;":"&amp;ADDRESS(2+ster!$C$14,D98+2,4),""),"")</f>
        <v/>
      </c>
      <c r="AG98" s="17" t="str">
        <f t="shared" ca="1" si="436"/>
        <v/>
      </c>
      <c r="AH98" s="17" t="b">
        <f t="shared" ca="1" si="437"/>
        <v>0</v>
      </c>
      <c r="AI98" s="17" t="str">
        <f ca="1">IF(AH98,IF($H98,ADDRESS(3,D98+3,4,,"["&amp;wew!$G$7&amp;"]"&amp;_sheetname_dataframe)&amp;":"&amp;ADDRESS(2+ster!$C$14,D98+3,4),""),"")</f>
        <v/>
      </c>
      <c r="AJ98" s="17" t="str">
        <f t="shared" ca="1" si="438"/>
        <v/>
      </c>
      <c r="AK98" s="17" t="b">
        <f t="shared" ca="1" si="439"/>
        <v>0</v>
      </c>
      <c r="AL98" s="17" t="b">
        <f t="shared" ca="1" si="440"/>
        <v>0</v>
      </c>
      <c r="AM98" s="17" t="b">
        <f t="shared" ca="1" si="441"/>
        <v>1</v>
      </c>
      <c r="AN98" s="17">
        <f t="shared" ca="1" si="442"/>
        <v>0</v>
      </c>
      <c r="AO98" s="24" t="str">
        <f t="shared" ca="1" si="443"/>
        <v/>
      </c>
      <c r="AP98" s="24" t="str">
        <f t="shared" ca="1" si="444"/>
        <v/>
      </c>
      <c r="AQ98" s="17" t="b">
        <f t="shared" ca="1" si="445"/>
        <v>0</v>
      </c>
      <c r="AR98" s="17" t="b">
        <f t="shared" ca="1" si="446"/>
        <v>0</v>
      </c>
      <c r="AS98" s="17" t="b">
        <f t="shared" ca="1" si="447"/>
        <v>0</v>
      </c>
      <c r="AT98" s="17" t="b">
        <f t="shared" ca="1" si="448"/>
        <v>0</v>
      </c>
      <c r="AU98" s="17" t="b">
        <f t="shared" ca="1" si="449"/>
        <v>1</v>
      </c>
      <c r="AV98" s="17" t="b">
        <f t="shared" ca="1" si="450"/>
        <v>0</v>
      </c>
      <c r="AW98" s="17" t="b">
        <f t="shared" ca="1" si="451"/>
        <v>0</v>
      </c>
      <c r="AX98" s="14" t="b">
        <f t="array" aca="1" ref="AX98" ca="1">IF(H98,N98&gt;0,"")</f>
        <v>0</v>
      </c>
      <c r="AY98" s="17" t="str">
        <f t="shared" ca="1" si="452"/>
        <v/>
      </c>
      <c r="AZ98" s="17" t="str">
        <f t="array" aca="1" ref="AZ98" ca="1">IF(AY98&lt;&gt;"",SUM(1*ISERROR(MATCH(INDIRECT(AY98),INDIRECT(K98),0)))=0,"")</f>
        <v/>
      </c>
      <c r="BA98" s="17" t="b">
        <f t="shared" ca="1" si="453"/>
        <v>0</v>
      </c>
      <c r="BB98" s="17" t="b">
        <v>0</v>
      </c>
      <c r="BC98" s="17" t="str">
        <f t="shared" ca="1" si="454"/>
        <v/>
      </c>
      <c r="BD98" s="17" t="str">
        <f t="shared" ca="1" si="455"/>
        <v/>
      </c>
      <c r="BE98" s="17" t="str">
        <f t="shared" ca="1" si="456"/>
        <v/>
      </c>
      <c r="BF98" s="17" t="str">
        <f t="shared" ca="1" si="457"/>
        <v/>
      </c>
      <c r="BG98" s="17" t="str">
        <f t="shared" ca="1" si="458"/>
        <v/>
      </c>
      <c r="BH98" s="17" t="str">
        <f t="shared" ca="1" si="459"/>
        <v/>
      </c>
      <c r="BI98" s="17" t="str">
        <f t="shared" ca="1" si="460"/>
        <v/>
      </c>
      <c r="BJ98" s="17" t="b">
        <f t="shared" ca="1" si="461"/>
        <v>0</v>
      </c>
      <c r="BK98" s="17" t="b">
        <f t="shared" ca="1" si="462"/>
        <v>1</v>
      </c>
      <c r="BL98" s="17" t="b">
        <f t="shared" ca="1" si="463"/>
        <v>0</v>
      </c>
      <c r="BM98" s="17" t="str">
        <f t="shared" ca="1" si="464"/>
        <v>I</v>
      </c>
      <c r="BN98" s="17" t="str">
        <f t="shared" ca="1" si="465"/>
        <v>I</v>
      </c>
      <c r="BO98" s="17" t="str">
        <f t="shared" ca="1" si="466"/>
        <v>I</v>
      </c>
      <c r="BP98" s="14" t="b">
        <f t="shared" ca="1" si="467"/>
        <v>1</v>
      </c>
      <c r="BQ98" s="35">
        <v>1</v>
      </c>
      <c r="BU98" s="14" t="s">
        <v>387</v>
      </c>
      <c r="BX98" s="16"/>
      <c r="BY98" s="16"/>
      <c r="BZ98" s="16"/>
      <c r="CA98" s="16"/>
      <c r="CB98" s="16"/>
      <c r="CC98" s="16"/>
      <c r="CD98" s="16"/>
      <c r="CE98" s="16"/>
      <c r="CF98" s="16"/>
      <c r="CN98" s="14">
        <f ca="1">IF(H98,IFERROR(IsVariableNameLegal(O98),0),0)</f>
        <v>0</v>
      </c>
      <c r="CO98" s="14" t="str">
        <f t="array" aca="1" ref="CO98" ca="1">IF(H98,IF(COUNTIF(INDIRECT(wew!$C$13),O98)&gt;1,TRIM(SUBSTITUTE(_xll.MCONCAT(IF((INDIRECT(wew!$C$13)=O98)*(COLUMN(INDIRECT(wew!$C$13))&lt;&gt;D98+1),-1+COLUMN(INDIRECT(wew!$C$13)),"")," "),"  "," ")),""),"")</f>
        <v/>
      </c>
      <c r="CP98" s="14" t="str">
        <f t="array" aca="1" ref="CP98" ca="1">IF(P98&lt;&gt;"",IF(LEN(P98)&gt;150,1,""),"")</f>
        <v/>
      </c>
      <c r="CQ98" s="14" t="str">
        <f t="array" aca="1" ref="CQ98" ca="1">IF(AND(H98,NOT(ster!$J$3)),IF(COUNTIF(INDIRECT(wew!$C$15),P98)&gt;1,TRIM(SUBSTITUTE(_xll.MCONCAT(IF((INDIRECT(wew!$C$15)=P98)*(COLUMN(INDIRECT(wew!$C$15))&lt;&gt;D98+1),-1+COLUMN(INDIRECT(wew!$C$15)),"")," "),"  "," ")),""),"")</f>
        <v/>
      </c>
      <c r="CR98" s="14" t="str">
        <f t="array" aca="1" ref="CR98" ca="1">IF(H98,IF(AND(W98&gt;0,AO98&lt;&gt;""),TRIM(SUBSTITUTE(_xll.MCONCAT(IFERROR(IF(ISNUMBER(INDIRECT(Q98)),IF((INDIRECT(ster!$D$14)&lt;&gt;"")*(INDIRECT(Q98)&lt;AO98),INDIRECT(ster!$D$14) &amp; ": " &amp;  SUBSTITUTE(IF( AV98,IFERROR(TEXT(INDIRECT(Q98),"rrrr-mm-dd") &amp;" (" &amp; INDIRECT(Q98) &amp;")",INDIRECT(Q98)),INDIRECT(Q98))," "," "),""),""),"")," "),"  "," ")),""),"")</f>
        <v/>
      </c>
      <c r="CS98" s="14" t="str">
        <f t="array" aca="1" ref="CS98" ca="1">IF(H98,IF(AND(W98&gt;0,AP98&lt;&gt;""),TRIM(SUBSTITUTE(_xll.MCONCAT(IFERROR(IF(ISNUMBER(INDIRECT(Q98)),IF((INDIRECT(ster!$D$14)&lt;&gt;"")*(INDIRECT(Q98)&gt;AP98),INDIRECT(ster!$D$14) &amp; ": " &amp;  SUBSTITUTE(IF( AV98,IFERROR(TEXT(INDIRECT(Q98),"rrrr-mm-dd")&amp;" (" &amp; INDIRECT(Q98) &amp;")",INDIRECT(Q98)),INDIRECT(Q98))," "," "),""),""),"")," "),"  "," ")),""),"")</f>
        <v/>
      </c>
      <c r="CT98" s="14" t="str">
        <f t="array" aca="1" ref="CT98" ca="1">IF(H98,IF(AND(N98&gt;0,AR98),TRIM(SUBSTITUTE(_xll.MCONCAT(IFERROR(IF(ISNUMBER(INDIRECT(Q98)),IF((INDIRECT(ster!$D$14)&lt;&gt;"")*(IFERROR(0*(MATCH(INDIRECT(Q98),INDIRECT(K98),0)&gt;0),1)),INDIRECT(ster!$D$14) &amp; ": " &amp;  SUBSTITUTE(IF( AV98,IFERROR(TEXT(INDIRECT(Q98),"rrrr-mm-dd")&amp;" (" &amp; INDIRECT(Q98) &amp;")",INDIRECT(Q98)),INDIRECT(Q98))," "," "),""),""),"")," "),"  "," ")),""),"")</f>
        <v/>
      </c>
      <c r="CU98" s="14" t="str">
        <f t="array" aca="1" ref="CU98" ca="1">IF(H98,IF(AND(V98&gt;0),TRIM(SUBSTITUTE(_xll.MCONCAT(IF((INDIRECT(ster!$D$14)&lt;&gt;"")*(IFERROR(0*(INDIRECT(Q98)&lt;&gt;""),1)),INDIRECT(ster!$D$14),"")," "),"  "," ")),""),"")</f>
        <v/>
      </c>
      <c r="CV98" s="14" t="str">
        <f t="array" aca="1" ref="CV98" ca="1">IF(H98,IF(AS98,
TRIM(SUBSTITUTE(_xll.MCONCAT(IF(
   (INDIRECT(ster!$D$14)&lt;&gt;"")*
   ((INDIRECT(Q98)="")+
      NOT(ISNUMBER(INDIRECT(Q98)))*
      NOT(ISERROR(MATCH(INDIRECT(Q98),INDIRECT(K98),0)))
    ),
      INDIRECT(ster!$D$14),
   "")," "),"  "," ")),
""),"")</f>
        <v/>
      </c>
      <c r="CW98" s="14" t="str">
        <f t="array" aca="1" ref="CW98" ca="1">IF(H98,IF(AND(AQ98),TRIM(SUBSTITUTE(_xll.MCONCAT(IFERROR(IF(ISNUMBER(INDIRECT(Q98)),IF((INDIRECT(ster!$D$14)&lt;&gt;"")*(INDIRECT(Q98)&lt;&gt;INT(INDIRECT(Q98))),INDIRECT(ster!$D$14) &amp; ": " &amp; INDIRECT(Q98),""),""),"")," "),"  "," ")),""),"")</f>
        <v/>
      </c>
      <c r="CX98" s="14" t="str">
        <f t="array" aca="1" ref="CX98" ca="1">IF(H98,IF(OR(AU98,AV98),TRIM(SUBSTITUTE(_xll.MCONCAT(IF((INDIRECT(ster!$D$14)&lt;&gt;"")*NOT(ISNUMBER(INDIRECT(Q98))),IF(ISERROR(MATCH(INDIRECT(Q98),INDIRECT(K98),0)),IFERROR(IF(INDIRECT(Q98)&lt;&gt;"",INDIRECT(ster!$D$14) &amp; ": " &amp; SUBSTITUTE(INDIRECT(Q98)," "," "),""),""),""),"")," "),"  "," ")),""),"")</f>
        <v/>
      </c>
      <c r="CY98" s="14" t="str">
        <f t="array" aca="1" ref="CY98" ca="1">IF(H98,IF(AE98,TRIM(SUBSTITUTE(_xll.MCONCAT(IF((INDIRECT(ster!$D$14)&lt;&gt;"")*IFERROR(NOT(INDIRECT(AF98)),FALSE),IF(ISERROR(MATCH(INDIRECT(Q98),INDIRECT(K98),0)),IFERROR(IF(INDIRECT(Q98)&lt;&gt;"",INDIRECT(ster!$D$14)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CZ98" s="14" t="str">
        <f t="array" aca="1" ref="CZ98" ca="1">IF(H98,IF(AH98,TRIM(SUBSTITUTE(_xll.MCONCAT(IF((INDIRECT(ster!$D$14)&lt;&gt;"")*IFERROR(NOT(INDIRECT(AI98)),FALSE),IF(ISERROR(MATCH(INDIRECT(Q98),INDIRECT(K98),0)),IFERROR(IF(INDIRECT(Q98)&lt;&gt;"",INDIRECT(ster!$D$14)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DC98" s="14" t="str">
        <f ca="1">SUBSTITUTE(SUBSTITUTE(SUBSTITUTE(SUBSTITUTE(_xll.MCONCAT(DG98:DS98,"■"),"■■","■"),"■■","■"),"■■","■"),"■■","■")</f>
        <v>■</v>
      </c>
      <c r="DD98" s="14" t="str">
        <f t="shared" ca="1" si="468"/>
        <v/>
      </c>
      <c r="DE98" s="14" t="str">
        <f t="shared" ca="1" si="469"/>
        <v/>
      </c>
      <c r="DF98" s="14" t="str">
        <f t="shared" ca="1" si="470"/>
        <v/>
      </c>
      <c r="DG98" s="14" t="str">
        <f t="shared" ca="1" si="471"/>
        <v/>
      </c>
      <c r="DH98" s="14" t="str">
        <f t="shared" ca="1" si="472"/>
        <v/>
      </c>
      <c r="DI98" s="14" t="str">
        <f t="shared" ca="1" si="473"/>
        <v/>
      </c>
      <c r="DJ98" s="14" t="str">
        <f t="shared" ca="1" si="474"/>
        <v/>
      </c>
      <c r="DK98" s="14" t="str">
        <f t="shared" ca="1" si="475"/>
        <v/>
      </c>
      <c r="DL98" s="14" t="str">
        <f t="shared" ca="1" si="420"/>
        <v/>
      </c>
      <c r="DM98" s="14" t="str">
        <f t="shared" ca="1" si="476"/>
        <v/>
      </c>
      <c r="DN98" s="14" t="str">
        <f t="array" aca="1" ref="DN98" ca="1">IF(CU98&lt;&gt;"","There are errors in the entered values in the following cases: " &amp;SUBSTITUTE(CU98," ",", "),"")</f>
        <v/>
      </c>
      <c r="DO98" s="14" t="str">
        <f t="shared" ca="1" si="477"/>
        <v/>
      </c>
      <c r="DP98" s="14" t="str">
        <f t="shared" ca="1" si="478"/>
        <v/>
      </c>
      <c r="DQ98" s="14" t="str">
        <f t="shared" ca="1" si="479"/>
        <v/>
      </c>
      <c r="DR98" s="14" t="str">
        <f t="shared" ca="1" si="480"/>
        <v/>
      </c>
      <c r="DS98" s="14" t="str">
        <f t="shared" ca="1" si="481"/>
        <v/>
      </c>
      <c r="DZ98" s="14" t="b">
        <f t="shared" ca="1" si="482"/>
        <v>0</v>
      </c>
      <c r="EA98" s="14" t="str">
        <f t="shared" ca="1" si="483"/>
        <v>Cognition - ECAS upper range (q_45c)</v>
      </c>
      <c r="EB98" s="14" t="str">
        <f t="shared" ca="1" si="484"/>
        <v xml:space="preserve">Values must be numeric. </v>
      </c>
      <c r="EC98" s="14" t="str">
        <f t="shared" ca="1" si="485"/>
        <v xml:space="preserve">Cognition - ECAS upper range (q_45c): Values must be numeric. </v>
      </c>
      <c r="ED98" s="14" t="str">
        <f t="shared" ca="1" si="486"/>
        <v/>
      </c>
      <c r="EE98" s="14" t="str">
        <f t="shared" ca="1" si="487"/>
        <v>Values must be numeric</v>
      </c>
      <c r="EF98" s="14" t="str">
        <f t="shared" ca="1" si="488"/>
        <v/>
      </c>
      <c r="EG98" s="14" t="str">
        <f t="shared" ca="1" si="489"/>
        <v/>
      </c>
      <c r="EM98" s="14" t="b">
        <f t="shared" ca="1" si="490"/>
        <v>1</v>
      </c>
      <c r="EN98" s="14">
        <f t="shared" ca="1" si="491"/>
        <v>85</v>
      </c>
      <c r="EO98" s="14" t="str">
        <f t="shared" ca="1" si="492"/>
        <v>q_45c</v>
      </c>
      <c r="EP98" s="14" t="str">
        <f t="shared" ca="1" si="493"/>
        <v xml:space="preserve">Cognition - ECAS upper range (q_45c): Values must be numeric. </v>
      </c>
      <c r="EQ98" s="14" t="str">
        <f t="shared" ca="1" si="494"/>
        <v/>
      </c>
    </row>
    <row r="99" spans="2:147" s="14" customFormat="1">
      <c r="B99" s="14" t="str">
        <f t="shared" ca="1" si="421"/>
        <v/>
      </c>
      <c r="C99" s="14">
        <f t="shared" ca="1" si="422"/>
        <v>86</v>
      </c>
      <c r="D99" s="14">
        <f t="shared" si="423"/>
        <v>97</v>
      </c>
      <c r="E99" s="14" t="str">
        <f t="shared" ca="1" si="424"/>
        <v>D</v>
      </c>
      <c r="F99" s="14" t="str">
        <f t="shared" ca="1" si="425"/>
        <v>q_46</v>
      </c>
      <c r="G99" s="14" t="str">
        <f t="shared" ca="1" si="426"/>
        <v>Depression - Qualitative evaluation</v>
      </c>
      <c r="H99" s="14" t="b">
        <f t="shared" ca="1" si="427"/>
        <v>1</v>
      </c>
      <c r="I99" s="14" t="str">
        <f ca="1">IF($H99,ADDRESS(3,(D99+1)*2-1,4,,"["&amp;wew!$G$7&amp;"]"&amp;_sheetname_labels)&amp;":"&amp;ADDRESS(2+ster!$B$20,(D99+1)*2-1,4),"")</f>
        <v>[DBTemplate.xlsm]labels!GM3:GM61</v>
      </c>
      <c r="J99" s="14">
        <f t="array" aca="1" ref="J99" ca="1">IF(H99,MAX(0,MAX(IF(INDIRECT(I99)&lt;&gt;"",ROW(INDIRECT(I99)),""))-2),"")</f>
        <v>2</v>
      </c>
      <c r="K99" s="14" t="str">
        <f ca="1">IF($H99,IF($J99&gt;0,ADDRESS(3,(D99+1)*2-1,4,,"["&amp;wew!$G$7&amp;"]"&amp;_sheetname_labels)&amp;":"&amp;ADDRESS(2+J99,(D99+1)*2-1,4),""),"")</f>
        <v>[DBTemplate.xlsm]labels!GM3:GM4</v>
      </c>
      <c r="L99" s="14" t="str">
        <f ca="1">IF($H99,IF($J99&gt;0,ADDRESS(3,(D99+1)*2,4,,"["&amp;wew!$G$7&amp;"]"&amp;_sheetname_labels)&amp;":"&amp;ADDRESS(2+J99,(D99+1)*2,4),""),"")</f>
        <v>[DBTemplate.xlsm]labels!GN3:GN4</v>
      </c>
      <c r="M99" s="14">
        <f t="shared" ca="1" si="428"/>
        <v>0</v>
      </c>
      <c r="N99" s="14">
        <f t="shared" ca="1" si="429"/>
        <v>2</v>
      </c>
      <c r="O99" s="14" t="str">
        <f t="shared" ca="1" si="430"/>
        <v>q_46</v>
      </c>
      <c r="P99" s="14" t="str">
        <f t="shared" ca="1" si="431"/>
        <v>Depression - Qualitative evaluation</v>
      </c>
      <c r="Q99" s="14" t="str">
        <f ca="1">IF($BP99,ADDRESS(3,D99+1,4,,"["&amp;wew!$G$7&amp;"]"&amp;_sheetname_dataframe)&amp;":"&amp;ADDRESS(2+ster!$C$14,D99+1,4),"")</f>
        <v>[DBTemplate.xlsm]data_frame!CT3:CT3</v>
      </c>
      <c r="R99" s="14" t="str">
        <f>IF($BP99,IF(MID(_xll.FORMULATEXT(INDEX(INDIRECT(Q99),1)),1,1)="=", _xll.FORMULATEXT(INDEX(INDIRECT(Q99),1),2,TRUE),""),"")</f>
        <v/>
      </c>
      <c r="S99" s="14">
        <f t="array" aca="1" ref="S99" ca="1">IF(H99,SUM(IF((IFERROR(INDIRECT(Q99)&lt;&gt;"",FALSE))*(INDIRECT(ster!$D$14)&lt;&gt;""),1,0)),"")</f>
        <v>1</v>
      </c>
      <c r="T99" s="14">
        <f t="array" aca="1" ref="T99" ca="1">IF(H99,IF(M99&gt;0,SUM(IFERROR(1*(MATCH(INDIRECT(Q99),INDIRECT(K99),0)&gt;0),0)*(INDIRECT(ster!$D$14)&lt;&gt;"")*NOT(ISNUMBER(INDIRECT(Q99)))),0),"")</f>
        <v>0</v>
      </c>
      <c r="U99" s="14">
        <f t="array" aca="1" ref="U99" ca="1">IF(H99,SUM((IFERROR(INDIRECT(Q99)="",FALSE))*(INDIRECT(ster!$D$14)&lt;&gt;"")),"")</f>
        <v>0</v>
      </c>
      <c r="V99" s="14">
        <f t="array" aca="1" ref="V99" ca="1">IF(H99,SUM((IFERROR(INDIRECT(Q99)="#ąś",TRUE))*(INDIRECT(ster!$D$14)&lt;&gt;"")),"")</f>
        <v>0</v>
      </c>
      <c r="W99" s="14">
        <f t="array" aca="1" ref="W99" ca="1">IF(H99,SUM(ISNUMBER(INDIRECT(Q99))*(INDIRECT(ster!$D$14)&lt;&gt;"")),"")</f>
        <v>1</v>
      </c>
      <c r="X99" s="14">
        <f t="array" aca="1" ref="X99" ca="1">IF(AND(H99,W99&gt;0),IF(wew!$B$3,MIN(IF((INDIRECT(ster!$D$14)&lt;&gt;"")*IFERROR(INDIRECT($Q99)&lt;&gt;"",FALSE),IFERROR(INDIRECT($Q99),"X"),"X")),"&lt;włącz podświetlanie wartości&gt;"),"—")</f>
        <v>1</v>
      </c>
      <c r="Y99" s="14">
        <f t="array" aca="1" ref="Y99" ca="1">IF(AND(H99,W99&gt;0),IF(wew!$B$3,MAX(IF((INDIRECT(ster!$D$14)&lt;&gt;"")*IFERROR(INDIRECT($Q99)&lt;&gt;"",FALSE),IFERROR(INDIRECT($Q99),"X"),"X")),"&lt;włącz podświetlanie wartości&gt;"),"—")</f>
        <v>1</v>
      </c>
      <c r="Z99" s="14">
        <f t="shared" ca="1" si="432"/>
        <v>0</v>
      </c>
      <c r="AA99" s="12">
        <f t="shared" ca="1" si="433"/>
        <v>1</v>
      </c>
      <c r="AB99" s="17">
        <f t="array" aca="1" ref="AB99" ca="1">IF(H99,IF(W99&gt;0,SUM((INDIRECT(ster!$D$14)&lt;&gt;"")*IFERROR((INDIRECT(Q99)&lt;&gt;"")*(INDIRECT(Q99)=INT(INDIRECT(Q99))),0)),0),"")</f>
        <v>1</v>
      </c>
      <c r="AC99" s="17">
        <f t="array" aca="1" ref="AC99" ca="1">IF(H99,W99-AB99,"")</f>
        <v>0</v>
      </c>
      <c r="AD99" s="17">
        <f t="shared" ca="1" si="434"/>
        <v>1</v>
      </c>
      <c r="AE99" s="17" t="b">
        <f t="shared" ca="1" si="435"/>
        <v>0</v>
      </c>
      <c r="AF99" s="17" t="str">
        <f ca="1">IF(AE99,IF($H99,ADDRESS(3,D99+2,4,,"["&amp;wew!$G$7&amp;"]"&amp;_sheetname_dataframe)&amp;":"&amp;ADDRESS(2+ster!$C$14,D99+2,4),""),"")</f>
        <v/>
      </c>
      <c r="AG99" s="17" t="str">
        <f t="shared" ca="1" si="436"/>
        <v/>
      </c>
      <c r="AH99" s="17" t="b">
        <f t="shared" ca="1" si="437"/>
        <v>0</v>
      </c>
      <c r="AI99" s="17" t="str">
        <f ca="1">IF(AH99,IF($H99,ADDRESS(3,D99+3,4,,"["&amp;wew!$G$7&amp;"]"&amp;_sheetname_dataframe)&amp;":"&amp;ADDRESS(2+ster!$C$14,D99+3,4),""),"")</f>
        <v/>
      </c>
      <c r="AJ99" s="17" t="str">
        <f t="shared" ca="1" si="438"/>
        <v/>
      </c>
      <c r="AK99" s="17" t="b">
        <f t="shared" ca="1" si="439"/>
        <v>0</v>
      </c>
      <c r="AL99" s="17" t="b">
        <f t="shared" ca="1" si="440"/>
        <v>0</v>
      </c>
      <c r="AM99" s="17" t="b">
        <f t="shared" ca="1" si="441"/>
        <v>0</v>
      </c>
      <c r="AN99" s="17">
        <f t="shared" ca="1" si="442"/>
        <v>0</v>
      </c>
      <c r="AO99" s="24" t="str">
        <f t="shared" ca="1" si="443"/>
        <v/>
      </c>
      <c r="AP99" s="24" t="str">
        <f t="shared" ca="1" si="444"/>
        <v/>
      </c>
      <c r="AQ99" s="17" t="b">
        <f t="shared" ca="1" si="445"/>
        <v>0</v>
      </c>
      <c r="AR99" s="17" t="b">
        <f t="shared" ca="1" si="446"/>
        <v>1</v>
      </c>
      <c r="AS99" s="17" t="b">
        <f t="shared" ca="1" si="447"/>
        <v>0</v>
      </c>
      <c r="AT99" s="17" t="b">
        <f t="shared" ca="1" si="448"/>
        <v>0</v>
      </c>
      <c r="AU99" s="17" t="b">
        <f t="shared" ca="1" si="449"/>
        <v>1</v>
      </c>
      <c r="AV99" s="17" t="b">
        <f t="shared" ca="1" si="450"/>
        <v>0</v>
      </c>
      <c r="AW99" s="17" t="b">
        <f t="shared" ca="1" si="451"/>
        <v>1</v>
      </c>
      <c r="AX99" s="14" t="b">
        <f t="array" aca="1" ref="AX99" ca="1">IF(H99,N99&gt;0,"")</f>
        <v>1</v>
      </c>
      <c r="AY99" s="17" t="str">
        <f t="shared" ca="1" si="452"/>
        <v>C3:C4</v>
      </c>
      <c r="AZ99" s="17" t="b">
        <f t="array" aca="1" ref="AZ99" ca="1">IF(AY99&lt;&gt;"",SUM(1*ISERROR(MATCH(INDIRECT(AY99),INDIRECT(K99),0)))=0,"")</f>
        <v>1</v>
      </c>
      <c r="BA99" s="17" t="b">
        <f t="shared" ca="1" si="453"/>
        <v>1</v>
      </c>
      <c r="BB99" s="17" t="b">
        <v>0</v>
      </c>
      <c r="BC99" s="17" t="b">
        <f t="shared" ca="1" si="454"/>
        <v>1</v>
      </c>
      <c r="BD99" s="17" t="b">
        <f t="shared" ca="1" si="455"/>
        <v>0</v>
      </c>
      <c r="BE99" s="17" t="b">
        <f t="shared" ca="1" si="456"/>
        <v>0</v>
      </c>
      <c r="BF99" s="17" t="b">
        <f t="shared" ca="1" si="457"/>
        <v>0</v>
      </c>
      <c r="BG99" s="17" t="b">
        <f t="shared" ca="1" si="458"/>
        <v>0</v>
      </c>
      <c r="BH99" s="17" t="b">
        <f t="shared" ca="1" si="459"/>
        <v>1</v>
      </c>
      <c r="BI99" s="17">
        <f t="shared" ca="1" si="460"/>
        <v>2</v>
      </c>
      <c r="BJ99" s="17" t="b">
        <f t="shared" ca="1" si="461"/>
        <v>0</v>
      </c>
      <c r="BK99" s="17" t="str">
        <f t="shared" ca="1" si="462"/>
        <v/>
      </c>
      <c r="BL99" s="17" t="str">
        <f t="shared" ca="1" si="463"/>
        <v/>
      </c>
      <c r="BM99" s="17" t="str">
        <f t="shared" ca="1" si="464"/>
        <v>F</v>
      </c>
      <c r="BN99" s="17" t="str">
        <f t="shared" ca="1" si="465"/>
        <v>F</v>
      </c>
      <c r="BO99" s="17" t="str">
        <f t="shared" ca="1" si="466"/>
        <v>D</v>
      </c>
      <c r="BP99" s="14" t="b">
        <f t="shared" ca="1" si="467"/>
        <v>1</v>
      </c>
      <c r="BQ99" s="35">
        <v>1</v>
      </c>
      <c r="BX99" s="16"/>
      <c r="BY99" s="16"/>
      <c r="BZ99" s="16"/>
      <c r="CA99" s="16"/>
      <c r="CB99" s="16"/>
      <c r="CC99" s="16"/>
      <c r="CD99" s="16"/>
      <c r="CE99" s="16"/>
      <c r="CF99" s="16"/>
      <c r="CN99" s="14">
        <f ca="1">IF(H99,IFERROR(IsVariableNameLegal(O99),0),0)</f>
        <v>0</v>
      </c>
      <c r="CO99" s="14" t="str">
        <f t="array" aca="1" ref="CO99" ca="1">IF(H99,IF(COUNTIF(INDIRECT(wew!$C$13),O99)&gt;1,TRIM(SUBSTITUTE(_xll.MCONCAT(IF((INDIRECT(wew!$C$13)=O99)*(COLUMN(INDIRECT(wew!$C$13))&lt;&gt;D99+1),-1+COLUMN(INDIRECT(wew!$C$13)),"")," "),"  "," ")),""),"")</f>
        <v/>
      </c>
      <c r="CP99" s="14" t="str">
        <f t="array" aca="1" ref="CP99" ca="1">IF(P99&lt;&gt;"",IF(LEN(P99)&gt;150,1,""),"")</f>
        <v/>
      </c>
      <c r="CQ99" s="14" t="str">
        <f t="array" aca="1" ref="CQ99" ca="1">IF(AND(H99,NOT(ster!$J$3)),IF(COUNTIF(INDIRECT(wew!$C$15),P99)&gt;1,TRIM(SUBSTITUTE(_xll.MCONCAT(IF((INDIRECT(wew!$C$15)=P99)*(COLUMN(INDIRECT(wew!$C$15))&lt;&gt;D99+1),-1+COLUMN(INDIRECT(wew!$C$15)),"")," "),"  "," ")),""),"")</f>
        <v/>
      </c>
      <c r="CR99" s="14" t="str">
        <f t="array" aca="1" ref="CR99" ca="1">IF(H99,IF(AND(W99&gt;0,AO99&lt;&gt;""),TRIM(SUBSTITUTE(_xll.MCONCAT(IFERROR(IF(ISNUMBER(INDIRECT(Q99)),IF((INDIRECT(ster!$D$14)&lt;&gt;"")*(INDIRECT(Q99)&lt;AO99),INDIRECT(ster!$D$14) &amp; ": " &amp;  SUBSTITUTE(IF( AV99,IFERROR(TEXT(INDIRECT(Q99),"rrrr-mm-dd") &amp;" (" &amp; INDIRECT(Q99) &amp;")",INDIRECT(Q99)),INDIRECT(Q99))," "," "),""),""),"")," "),"  "," ")),""),"")</f>
        <v/>
      </c>
      <c r="CS99" s="14" t="str">
        <f t="array" aca="1" ref="CS99" ca="1">IF(H99,IF(AND(W99&gt;0,AP99&lt;&gt;""),TRIM(SUBSTITUTE(_xll.MCONCAT(IFERROR(IF(ISNUMBER(INDIRECT(Q99)),IF((INDIRECT(ster!$D$14)&lt;&gt;"")*(INDIRECT(Q99)&gt;AP99),INDIRECT(ster!$D$14) &amp; ": " &amp;  SUBSTITUTE(IF( AV99,IFERROR(TEXT(INDIRECT(Q99),"rrrr-mm-dd")&amp;" (" &amp; INDIRECT(Q99) &amp;")",INDIRECT(Q99)),INDIRECT(Q99))," "," "),""),""),"")," "),"  "," ")),""),"")</f>
        <v/>
      </c>
      <c r="CT99" s="14" t="str">
        <f t="array" aca="1" ref="CT99" ca="1">IF(H99,IF(AND(N99&gt;0,AR99),TRIM(SUBSTITUTE(_xll.MCONCAT(IFERROR(IF(ISNUMBER(INDIRECT(Q99)),IF((INDIRECT(ster!$D$14)&lt;&gt;"")*(IFERROR(0*(MATCH(INDIRECT(Q99),INDIRECT(K99),0)&gt;0),1)),INDIRECT(ster!$D$14) &amp; ": " &amp;  SUBSTITUTE(IF( AV99,IFERROR(TEXT(INDIRECT(Q99),"rrrr-mm-dd")&amp;" (" &amp; INDIRECT(Q99) &amp;")",INDIRECT(Q99)),INDIRECT(Q99))," "," "),""),""),"")," "),"  "," ")),""),"")</f>
        <v/>
      </c>
      <c r="CU99" s="14" t="str">
        <f t="array" aca="1" ref="CU99" ca="1">IF(H99,IF(AND(V99&gt;0),TRIM(SUBSTITUTE(_xll.MCONCAT(IF((INDIRECT(ster!$D$14)&lt;&gt;"")*(IFERROR(0*(INDIRECT(Q99)&lt;&gt;""),1)),INDIRECT(ster!$D$14),"")," "),"  "," ")),""),"")</f>
        <v/>
      </c>
      <c r="CV99" s="14" t="str">
        <f t="array" aca="1" ref="CV99" ca="1">IF(H99,IF(AS99,
TRIM(SUBSTITUTE(_xll.MCONCAT(IF(
   (INDIRECT(ster!$D$14)&lt;&gt;"")*
   ((INDIRECT(Q99)="")+
      NOT(ISNUMBER(INDIRECT(Q99)))*
      NOT(ISERROR(MATCH(INDIRECT(Q99),INDIRECT(K99),0)))
    ),
      INDIRECT(ster!$D$14),
   "")," "),"  "," ")),
""),"")</f>
        <v/>
      </c>
      <c r="CW99" s="14" t="str">
        <f t="array" aca="1" ref="CW99" ca="1">IF(H99,IF(AND(AQ99),TRIM(SUBSTITUTE(_xll.MCONCAT(IFERROR(IF(ISNUMBER(INDIRECT(Q99)),IF((INDIRECT(ster!$D$14)&lt;&gt;"")*(INDIRECT(Q99)&lt;&gt;INT(INDIRECT(Q99))),INDIRECT(ster!$D$14) &amp; ": " &amp; INDIRECT(Q99),""),""),"")," "),"  "," ")),""),"")</f>
        <v/>
      </c>
      <c r="CX99" s="14" t="str">
        <f t="array" aca="1" ref="CX99" ca="1">IF(H99,IF(OR(AU99,AV99),TRIM(SUBSTITUTE(_xll.MCONCAT(IF((INDIRECT(ster!$D$14)&lt;&gt;"")*NOT(ISNUMBER(INDIRECT(Q99))),IF(ISERROR(MATCH(INDIRECT(Q99),INDIRECT(K99),0)),IFERROR(IF(INDIRECT(Q99)&lt;&gt;"",INDIRECT(ster!$D$14) &amp; ": " &amp; SUBSTITUTE(INDIRECT(Q99)," "," "),""),""),""),"")," "),"  "," ")),""),"")</f>
        <v/>
      </c>
      <c r="CY99" s="14" t="str">
        <f t="array" aca="1" ref="CY99" ca="1">IF(H99,IF(AE99,TRIM(SUBSTITUTE(_xll.MCONCAT(IF((INDIRECT(ster!$D$14)&lt;&gt;"")*IFERROR(NOT(INDIRECT(AF99)),FALSE),IF(ISERROR(MATCH(INDIRECT(Q99),INDIRECT(K99),0)),IFERROR(IF(INDIRECT(Q99)&lt;&gt;"",INDIRECT(ster!$D$14)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CZ99" s="14" t="str">
        <f t="array" aca="1" ref="CZ99" ca="1">IF(H99,IF(AH99,TRIM(SUBSTITUTE(_xll.MCONCAT(IF((INDIRECT(ster!$D$14)&lt;&gt;"")*IFERROR(NOT(INDIRECT(AI99)),FALSE),IF(ISERROR(MATCH(INDIRECT(Q99),INDIRECT(K99),0)),IFERROR(IF(INDIRECT(Q99)&lt;&gt;"",INDIRECT(ster!$D$14)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DC99" s="14" t="str">
        <f ca="1">SUBSTITUTE(SUBSTITUTE(SUBSTITUTE(SUBSTITUTE(_xll.MCONCAT(DG99:DS99,"■"),"■■","■"),"■■","■"),"■■","■"),"■■","■")</f>
        <v>■</v>
      </c>
      <c r="DD99" s="14" t="str">
        <f t="shared" ca="1" si="468"/>
        <v/>
      </c>
      <c r="DE99" s="14" t="str">
        <f t="shared" ca="1" si="469"/>
        <v/>
      </c>
      <c r="DF99" s="14" t="str">
        <f t="shared" ca="1" si="470"/>
        <v/>
      </c>
      <c r="DG99" s="14" t="str">
        <f t="shared" ca="1" si="471"/>
        <v/>
      </c>
      <c r="DH99" s="14" t="str">
        <f t="shared" ca="1" si="472"/>
        <v/>
      </c>
      <c r="DI99" s="14" t="str">
        <f t="shared" ca="1" si="473"/>
        <v/>
      </c>
      <c r="DJ99" s="14" t="str">
        <f t="shared" ca="1" si="474"/>
        <v/>
      </c>
      <c r="DK99" s="14" t="str">
        <f t="shared" ca="1" si="475"/>
        <v/>
      </c>
      <c r="DL99" s="14" t="str">
        <f t="shared" ca="1" si="420"/>
        <v/>
      </c>
      <c r="DM99" s="14" t="str">
        <f t="shared" ca="1" si="476"/>
        <v/>
      </c>
      <c r="DN99" s="14" t="str">
        <f t="array" aca="1" ref="DN99" ca="1">IF(CU99&lt;&gt;"","There are errors in the entered values in the following cases: " &amp;SUBSTITUTE(CU99," ",", "),"")</f>
        <v/>
      </c>
      <c r="DO99" s="14" t="str">
        <f t="shared" ca="1" si="477"/>
        <v/>
      </c>
      <c r="DP99" s="14" t="str">
        <f t="shared" ca="1" si="478"/>
        <v/>
      </c>
      <c r="DQ99" s="14" t="str">
        <f t="shared" ca="1" si="479"/>
        <v/>
      </c>
      <c r="DR99" s="14" t="str">
        <f t="shared" ca="1" si="480"/>
        <v/>
      </c>
      <c r="DS99" s="14" t="str">
        <f t="shared" ca="1" si="481"/>
        <v/>
      </c>
      <c r="DZ99" s="14" t="b">
        <f t="shared" ca="1" si="482"/>
        <v>0</v>
      </c>
      <c r="EA99" s="14" t="str">
        <f t="shared" ca="1" si="483"/>
        <v>Depression - Qualitative evaluation (q_46)</v>
      </c>
      <c r="EB99" s="14" t="str">
        <f t="shared" ca="1" si="484"/>
        <v xml:space="preserve">Values must be limited to predefinied list. </v>
      </c>
      <c r="EC99" s="14" t="str">
        <f t="shared" ca="1" si="485"/>
        <v xml:space="preserve">Depression - Qualitative evaluation (q_46): Values must be limited to predefinied list. </v>
      </c>
      <c r="ED99" s="14" t="str">
        <f t="shared" ca="1" si="486"/>
        <v/>
      </c>
      <c r="EE99" s="14" t="str">
        <f t="shared" ca="1" si="487"/>
        <v>Values must be limited to predefinied list</v>
      </c>
      <c r="EF99" s="14" t="str">
        <f t="shared" ca="1" si="488"/>
        <v/>
      </c>
      <c r="EG99" s="14" t="str">
        <f t="shared" ca="1" si="489"/>
        <v/>
      </c>
      <c r="EM99" s="14" t="b">
        <f t="shared" ca="1" si="490"/>
        <v>1</v>
      </c>
      <c r="EN99" s="14">
        <f t="shared" ca="1" si="491"/>
        <v>86</v>
      </c>
      <c r="EO99" s="14" t="str">
        <f t="shared" ca="1" si="492"/>
        <v>q_46</v>
      </c>
      <c r="EP99" s="14" t="str">
        <f t="shared" ca="1" si="493"/>
        <v xml:space="preserve">Depression - Qualitative evaluation (q_46): Values must be limited to predefinied list. </v>
      </c>
      <c r="EQ99" s="14" t="str">
        <f t="shared" ca="1" si="494"/>
        <v/>
      </c>
    </row>
    <row r="100" spans="2:147" s="14" customFormat="1">
      <c r="B100" s="14" t="str">
        <f t="shared" ca="1" si="421"/>
        <v/>
      </c>
      <c r="C100" s="14">
        <f t="shared" ca="1" si="422"/>
        <v>87</v>
      </c>
      <c r="D100" s="14">
        <f t="shared" si="423"/>
        <v>98</v>
      </c>
      <c r="E100" s="14" t="str">
        <f t="shared" ca="1" si="424"/>
        <v>I</v>
      </c>
      <c r="F100" s="14" t="str">
        <f t="shared" ca="1" si="425"/>
        <v>q_47a</v>
      </c>
      <c r="G100" s="14" t="str">
        <f t="shared" ca="1" si="426"/>
        <v>ALS depression inventory value  (or NF, NA, NR)</v>
      </c>
      <c r="H100" s="14" t="b">
        <f t="shared" ca="1" si="427"/>
        <v>1</v>
      </c>
      <c r="I100" s="14" t="str">
        <f ca="1">IF($H100,ADDRESS(3,(D100+1)*2-1,4,,"["&amp;wew!$G$7&amp;"]"&amp;_sheetname_labels)&amp;":"&amp;ADDRESS(2+ster!$B$20,(D100+1)*2-1,4),"")</f>
        <v>[DBTemplate.xlsm]labels!GO3:GO61</v>
      </c>
      <c r="J100" s="14">
        <f t="array" aca="1" ref="J100" ca="1">IF(H100,MAX(0,MAX(IF(INDIRECT(I100)&lt;&gt;"",ROW(INDIRECT(I100)),""))-2),"")</f>
        <v>2</v>
      </c>
      <c r="K100" s="14" t="str">
        <f ca="1">IF($H100,IF($J100&gt;0,ADDRESS(3,(D100+1)*2-1,4,,"["&amp;wew!$G$7&amp;"]"&amp;_sheetname_labels)&amp;":"&amp;ADDRESS(2+J100,(D100+1)*2-1,4),""),"")</f>
        <v>[DBTemplate.xlsm]labels!GO3:GO4</v>
      </c>
      <c r="L100" s="14" t="str">
        <f ca="1">IF($H100,IF($J100&gt;0,ADDRESS(3,(D100+1)*2,4,,"["&amp;wew!$G$7&amp;"]"&amp;_sheetname_labels)&amp;":"&amp;ADDRESS(2+J100,(D100+1)*2,4),""),"")</f>
        <v>[DBTemplate.xlsm]labels!GP3:GP4</v>
      </c>
      <c r="M100" s="14">
        <f t="shared" ca="1" si="428"/>
        <v>2</v>
      </c>
      <c r="N100" s="14">
        <f t="shared" ca="1" si="429"/>
        <v>0</v>
      </c>
      <c r="O100" s="14" t="str">
        <f t="shared" ca="1" si="430"/>
        <v>q_47a</v>
      </c>
      <c r="P100" s="14" t="str">
        <f t="shared" ca="1" si="431"/>
        <v>ALS depression inventory value  (or NF, NA, NR)</v>
      </c>
      <c r="Q100" s="14" t="str">
        <f ca="1">IF($BP100,ADDRESS(3,D100+1,4,,"["&amp;wew!$G$7&amp;"]"&amp;_sheetname_dataframe)&amp;":"&amp;ADDRESS(2+ster!$C$14,D100+1,4),"")</f>
        <v>[DBTemplate.xlsm]data_frame!CU3:CU3</v>
      </c>
      <c r="R100" s="14" t="str">
        <f>IF($BP100,IF(MID(_xll.FORMULATEXT(INDEX(INDIRECT(Q100),1)),1,1)="=", _xll.FORMULATEXT(INDEX(INDIRECT(Q100),1),2,TRUE),""),"")</f>
        <v/>
      </c>
      <c r="S100" s="14">
        <f t="array" aca="1" ref="S100" ca="1">IF(H100,SUM(IF((IFERROR(INDIRECT(Q100)&lt;&gt;"",FALSE))*(INDIRECT(ster!$D$14)&lt;&gt;""),1,0)),"")</f>
        <v>1</v>
      </c>
      <c r="T100" s="14">
        <f t="array" aca="1" ref="T100" ca="1">IF(H100,IF(M100&gt;0,SUM(IFERROR(1*(MATCH(INDIRECT(Q100),INDIRECT(K100),0)&gt;0),0)*(INDIRECT(ster!$D$14)&lt;&gt;"")*NOT(ISNUMBER(INDIRECT(Q100)))),0),"")</f>
        <v>1</v>
      </c>
      <c r="U100" s="14">
        <f t="array" aca="1" ref="U100" ca="1">IF(H100,SUM((IFERROR(INDIRECT(Q100)="",FALSE))*(INDIRECT(ster!$D$14)&lt;&gt;"")),"")</f>
        <v>0</v>
      </c>
      <c r="V100" s="14">
        <f t="array" aca="1" ref="V100" ca="1">IF(H100,SUM((IFERROR(INDIRECT(Q100)="#ąś",TRUE))*(INDIRECT(ster!$D$14)&lt;&gt;"")),"")</f>
        <v>0</v>
      </c>
      <c r="W100" s="14">
        <f t="array" aca="1" ref="W100" ca="1">IF(H100,SUM(ISNUMBER(INDIRECT(Q100))*(INDIRECT(ster!$D$14)&lt;&gt;"")),"")</f>
        <v>0</v>
      </c>
      <c r="X100" s="14" t="str">
        <f t="array" aca="1" ref="X100" ca="1">IF(AND(H100,W100&gt;0),IF(wew!$B$3,MIN(IF((INDIRECT(ster!$D$14)&lt;&gt;"")*IFERROR(INDIRECT($Q100)&lt;&gt;"",FALSE),IFERROR(INDIRECT($Q100),"X"),"X")),"&lt;włącz podświetlanie wartości&gt;"),"—")</f>
        <v>—</v>
      </c>
      <c r="Y100" s="14" t="str">
        <f t="array" aca="1" ref="Y100" ca="1">IF(AND(H100,W100&gt;0),IF(wew!$B$3,MAX(IF((INDIRECT(ster!$D$14)&lt;&gt;"")*IFERROR(INDIRECT($Q100)&lt;&gt;"",FALSE),IFERROR(INDIRECT($Q100),"X"),"X")),"&lt;włącz podświetlanie wartości&gt;"),"—")</f>
        <v>—</v>
      </c>
      <c r="Z100" s="14">
        <f t="shared" ca="1" si="432"/>
        <v>0</v>
      </c>
      <c r="AA100" s="12">
        <f t="shared" ca="1" si="433"/>
        <v>0</v>
      </c>
      <c r="AB100" s="17">
        <f t="array" aca="1" ref="AB100" ca="1">IF(H100,IF(W100&gt;0,SUM((INDIRECT(ster!$D$14)&lt;&gt;"")*IFERROR((INDIRECT(Q100)&lt;&gt;"")*(INDIRECT(Q100)=INT(INDIRECT(Q100))),0)),0),"")</f>
        <v>0</v>
      </c>
      <c r="AC100" s="17">
        <f t="array" aca="1" ref="AC100" ca="1">IF(H100,W100-AB100,"")</f>
        <v>0</v>
      </c>
      <c r="AD100" s="17">
        <f t="shared" ca="1" si="434"/>
        <v>1</v>
      </c>
      <c r="AE100" s="17" t="b">
        <f t="shared" ca="1" si="435"/>
        <v>0</v>
      </c>
      <c r="AF100" s="17" t="str">
        <f ca="1">IF(AE100,IF($H100,ADDRESS(3,D100+2,4,,"["&amp;wew!$G$7&amp;"]"&amp;_sheetname_dataframe)&amp;":"&amp;ADDRESS(2+ster!$C$14,D100+2,4),""),"")</f>
        <v/>
      </c>
      <c r="AG100" s="17" t="str">
        <f t="shared" ca="1" si="436"/>
        <v/>
      </c>
      <c r="AH100" s="17" t="b">
        <f t="shared" ca="1" si="437"/>
        <v>0</v>
      </c>
      <c r="AI100" s="17" t="str">
        <f ca="1">IF(AH100,IF($H100,ADDRESS(3,D100+3,4,,"["&amp;wew!$G$7&amp;"]"&amp;_sheetname_dataframe)&amp;":"&amp;ADDRESS(2+ster!$C$14,D100+3,4),""),"")</f>
        <v/>
      </c>
      <c r="AJ100" s="17" t="str">
        <f t="shared" ca="1" si="438"/>
        <v/>
      </c>
      <c r="AK100" s="17" t="b">
        <f t="shared" ca="1" si="439"/>
        <v>0</v>
      </c>
      <c r="AL100" s="17" t="b">
        <f t="shared" ca="1" si="440"/>
        <v>0</v>
      </c>
      <c r="AM100" s="17" t="b">
        <f t="shared" ca="1" si="441"/>
        <v>1</v>
      </c>
      <c r="AN100" s="17">
        <f t="shared" ca="1" si="442"/>
        <v>0</v>
      </c>
      <c r="AO100" s="24" t="str">
        <f t="shared" ca="1" si="443"/>
        <v/>
      </c>
      <c r="AP100" s="24" t="str">
        <f t="shared" ca="1" si="444"/>
        <v/>
      </c>
      <c r="AQ100" s="17" t="b">
        <f t="shared" ca="1" si="445"/>
        <v>0</v>
      </c>
      <c r="AR100" s="17" t="b">
        <f t="shared" ca="1" si="446"/>
        <v>0</v>
      </c>
      <c r="AS100" s="17" t="b">
        <f t="shared" ca="1" si="447"/>
        <v>0</v>
      </c>
      <c r="AT100" s="17" t="b">
        <f t="shared" ca="1" si="448"/>
        <v>0</v>
      </c>
      <c r="AU100" s="17" t="b">
        <f t="shared" ca="1" si="449"/>
        <v>1</v>
      </c>
      <c r="AV100" s="17" t="b">
        <f t="shared" ca="1" si="450"/>
        <v>0</v>
      </c>
      <c r="AW100" s="17" t="b">
        <f t="shared" ca="1" si="451"/>
        <v>0</v>
      </c>
      <c r="AX100" s="14" t="b">
        <f t="array" aca="1" ref="AX100" ca="1">IF(H100,N100&gt;0,"")</f>
        <v>0</v>
      </c>
      <c r="AY100" s="17" t="str">
        <f t="shared" ca="1" si="452"/>
        <v/>
      </c>
      <c r="AZ100" s="17" t="str">
        <f t="array" aca="1" ref="AZ100" ca="1">IF(AY100&lt;&gt;"",SUM(1*ISERROR(MATCH(INDIRECT(AY100),INDIRECT(K100),0)))=0,"")</f>
        <v/>
      </c>
      <c r="BA100" s="17" t="b">
        <f t="shared" ca="1" si="453"/>
        <v>0</v>
      </c>
      <c r="BB100" s="17" t="b">
        <v>0</v>
      </c>
      <c r="BC100" s="17" t="str">
        <f t="shared" ca="1" si="454"/>
        <v/>
      </c>
      <c r="BD100" s="17" t="str">
        <f t="shared" ca="1" si="455"/>
        <v/>
      </c>
      <c r="BE100" s="17" t="str">
        <f t="shared" ca="1" si="456"/>
        <v/>
      </c>
      <c r="BF100" s="17" t="str">
        <f t="shared" ca="1" si="457"/>
        <v/>
      </c>
      <c r="BG100" s="17" t="str">
        <f t="shared" ca="1" si="458"/>
        <v/>
      </c>
      <c r="BH100" s="17" t="str">
        <f t="shared" ca="1" si="459"/>
        <v/>
      </c>
      <c r="BI100" s="17" t="str">
        <f t="shared" ca="1" si="460"/>
        <v/>
      </c>
      <c r="BJ100" s="17" t="b">
        <f t="shared" ca="1" si="461"/>
        <v>0</v>
      </c>
      <c r="BK100" s="17" t="b">
        <f t="shared" ca="1" si="462"/>
        <v>1</v>
      </c>
      <c r="BL100" s="17" t="b">
        <f t="shared" ca="1" si="463"/>
        <v>0</v>
      </c>
      <c r="BM100" s="17" t="str">
        <f t="shared" ca="1" si="464"/>
        <v>I</v>
      </c>
      <c r="BN100" s="17" t="str">
        <f t="shared" ca="1" si="465"/>
        <v>I</v>
      </c>
      <c r="BO100" s="17" t="str">
        <f t="shared" ca="1" si="466"/>
        <v>I</v>
      </c>
      <c r="BP100" s="14" t="b">
        <f t="shared" ca="1" si="467"/>
        <v>1</v>
      </c>
      <c r="BQ100" s="35">
        <v>1</v>
      </c>
      <c r="BU100" s="14" t="s">
        <v>387</v>
      </c>
      <c r="BX100" s="16"/>
      <c r="BY100" s="16"/>
      <c r="BZ100" s="16"/>
      <c r="CA100" s="16"/>
      <c r="CB100" s="16"/>
      <c r="CC100" s="16"/>
      <c r="CD100" s="16"/>
      <c r="CE100" s="16"/>
      <c r="CF100" s="16"/>
      <c r="CN100" s="14">
        <f ca="1">IF(H100,IFERROR(IsVariableNameLegal(O100),0),0)</f>
        <v>0</v>
      </c>
      <c r="CO100" s="14" t="str">
        <f t="array" aca="1" ref="CO100" ca="1">IF(H100,IF(COUNTIF(INDIRECT(wew!$C$13),O100)&gt;1,TRIM(SUBSTITUTE(_xll.MCONCAT(IF((INDIRECT(wew!$C$13)=O100)*(COLUMN(INDIRECT(wew!$C$13))&lt;&gt;D100+1),-1+COLUMN(INDIRECT(wew!$C$13)),"")," "),"  "," ")),""),"")</f>
        <v/>
      </c>
      <c r="CP100" s="14" t="str">
        <f t="array" aca="1" ref="CP100" ca="1">IF(P100&lt;&gt;"",IF(LEN(P100)&gt;150,1,""),"")</f>
        <v/>
      </c>
      <c r="CQ100" s="14" t="str">
        <f t="array" aca="1" ref="CQ100" ca="1">IF(AND(H100,NOT(ster!$J$3)),IF(COUNTIF(INDIRECT(wew!$C$15),P100)&gt;1,TRIM(SUBSTITUTE(_xll.MCONCAT(IF((INDIRECT(wew!$C$15)=P100)*(COLUMN(INDIRECT(wew!$C$15))&lt;&gt;D100+1),-1+COLUMN(INDIRECT(wew!$C$15)),"")," "),"  "," ")),""),"")</f>
        <v/>
      </c>
      <c r="CR100" s="14" t="str">
        <f t="array" aca="1" ref="CR100" ca="1">IF(H100,IF(AND(W100&gt;0,AO100&lt;&gt;""),TRIM(SUBSTITUTE(_xll.MCONCAT(IFERROR(IF(ISNUMBER(INDIRECT(Q100)),IF((INDIRECT(ster!$D$14)&lt;&gt;"")*(INDIRECT(Q100)&lt;AO100),INDIRECT(ster!$D$14) &amp; ": " &amp;  SUBSTITUTE(IF( AV100,IFERROR(TEXT(INDIRECT(Q100),"rrrr-mm-dd") &amp;" (" &amp; INDIRECT(Q100) &amp;")",INDIRECT(Q100)),INDIRECT(Q100))," "," "),""),""),"")," "),"  "," ")),""),"")</f>
        <v/>
      </c>
      <c r="CS100" s="14" t="str">
        <f t="array" aca="1" ref="CS100" ca="1">IF(H100,IF(AND(W100&gt;0,AP100&lt;&gt;""),TRIM(SUBSTITUTE(_xll.MCONCAT(IFERROR(IF(ISNUMBER(INDIRECT(Q100)),IF((INDIRECT(ster!$D$14)&lt;&gt;"")*(INDIRECT(Q100)&gt;AP100),INDIRECT(ster!$D$14) &amp; ": " &amp;  SUBSTITUTE(IF( AV100,IFERROR(TEXT(INDIRECT(Q100),"rrrr-mm-dd")&amp;" (" &amp; INDIRECT(Q100) &amp;")",INDIRECT(Q100)),INDIRECT(Q100))," "," "),""),""),"")," "),"  "," ")),""),"")</f>
        <v/>
      </c>
      <c r="CT100" s="14" t="str">
        <f t="array" aca="1" ref="CT100" ca="1">IF(H100,IF(AND(N100&gt;0,AR100),TRIM(SUBSTITUTE(_xll.MCONCAT(IFERROR(IF(ISNUMBER(INDIRECT(Q100)),IF((INDIRECT(ster!$D$14)&lt;&gt;"")*(IFERROR(0*(MATCH(INDIRECT(Q100),INDIRECT(K100),0)&gt;0),1)),INDIRECT(ster!$D$14) &amp; ": " &amp;  SUBSTITUTE(IF( AV100,IFERROR(TEXT(INDIRECT(Q100),"rrrr-mm-dd")&amp;" (" &amp; INDIRECT(Q100) &amp;")",INDIRECT(Q100)),INDIRECT(Q100))," "," "),""),""),"")," "),"  "," ")),""),"")</f>
        <v/>
      </c>
      <c r="CU100" s="14" t="str">
        <f t="array" aca="1" ref="CU100" ca="1">IF(H100,IF(AND(V100&gt;0),TRIM(SUBSTITUTE(_xll.MCONCAT(IF((INDIRECT(ster!$D$14)&lt;&gt;"")*(IFERROR(0*(INDIRECT(Q100)&lt;&gt;""),1)),INDIRECT(ster!$D$14),"")," "),"  "," ")),""),"")</f>
        <v/>
      </c>
      <c r="CV100" s="14" t="str">
        <f t="array" aca="1" ref="CV100" ca="1">IF(H100,IF(AS100,
TRIM(SUBSTITUTE(_xll.MCONCAT(IF(
   (INDIRECT(ster!$D$14)&lt;&gt;"")*
   ((INDIRECT(Q100)="")+
      NOT(ISNUMBER(INDIRECT(Q100)))*
      NOT(ISERROR(MATCH(INDIRECT(Q100),INDIRECT(K100),0)))
    ),
      INDIRECT(ster!$D$14),
   "")," "),"  "," ")),
""),"")</f>
        <v/>
      </c>
      <c r="CW100" s="14" t="str">
        <f t="array" aca="1" ref="CW100" ca="1">IF(H100,IF(AND(AQ100),TRIM(SUBSTITUTE(_xll.MCONCAT(IFERROR(IF(ISNUMBER(INDIRECT(Q100)),IF((INDIRECT(ster!$D$14)&lt;&gt;"")*(INDIRECT(Q100)&lt;&gt;INT(INDIRECT(Q100))),INDIRECT(ster!$D$14) &amp; ": " &amp; INDIRECT(Q100),""),""),"")," "),"  "," ")),""),"")</f>
        <v/>
      </c>
      <c r="CX100" s="14" t="str">
        <f t="array" aca="1" ref="CX100" ca="1">IF(H100,IF(OR(AU100,AV100),TRIM(SUBSTITUTE(_xll.MCONCAT(IF((INDIRECT(ster!$D$14)&lt;&gt;"")*NOT(ISNUMBER(INDIRECT(Q100))),IF(ISERROR(MATCH(INDIRECT(Q100),INDIRECT(K100),0)),IFERROR(IF(INDIRECT(Q100)&lt;&gt;"",INDIRECT(ster!$D$14) &amp; ": " &amp; SUBSTITUTE(INDIRECT(Q100)," "," "),""),""),""),"")," "),"  "," ")),""),"")</f>
        <v/>
      </c>
      <c r="CY100" s="14" t="str">
        <f t="array" aca="1" ref="CY100" ca="1">IF(H100,IF(AE100,TRIM(SUBSTITUTE(_xll.MCONCAT(IF((INDIRECT(ster!$D$14)&lt;&gt;"")*IFERROR(NOT(INDIRECT(AF100)),FALSE),IF(ISERROR(MATCH(INDIRECT(Q100),INDIRECT(K100),0)),IFERROR(IF(INDIRECT(Q100)&lt;&gt;"",INDIRECT(ster!$D$14)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CZ100" s="14" t="str">
        <f t="array" aca="1" ref="CZ100" ca="1">IF(H100,IF(AH100,TRIM(SUBSTITUTE(_xll.MCONCAT(IF((INDIRECT(ster!$D$14)&lt;&gt;"")*IFERROR(NOT(INDIRECT(AI100)),FALSE),IF(ISERROR(MATCH(INDIRECT(Q100),INDIRECT(K100),0)),IFERROR(IF(INDIRECT(Q100)&lt;&gt;"",INDIRECT(ster!$D$14)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DC100" s="14" t="str">
        <f ca="1">SUBSTITUTE(SUBSTITUTE(SUBSTITUTE(SUBSTITUTE(_xll.MCONCAT(DG100:DS100,"■"),"■■","■"),"■■","■"),"■■","■"),"■■","■")</f>
        <v>■</v>
      </c>
      <c r="DD100" s="14" t="str">
        <f t="shared" ca="1" si="468"/>
        <v/>
      </c>
      <c r="DE100" s="14" t="str">
        <f t="shared" ca="1" si="469"/>
        <v/>
      </c>
      <c r="DF100" s="14" t="str">
        <f t="shared" ca="1" si="470"/>
        <v/>
      </c>
      <c r="DG100" s="14" t="str">
        <f t="shared" ca="1" si="471"/>
        <v/>
      </c>
      <c r="DH100" s="14" t="str">
        <f t="shared" ca="1" si="472"/>
        <v/>
      </c>
      <c r="DI100" s="14" t="str">
        <f t="shared" ca="1" si="473"/>
        <v/>
      </c>
      <c r="DJ100" s="14" t="str">
        <f t="shared" ca="1" si="474"/>
        <v/>
      </c>
      <c r="DK100" s="14" t="str">
        <f t="shared" ca="1" si="475"/>
        <v/>
      </c>
      <c r="DL100" s="14" t="str">
        <f t="shared" ca="1" si="420"/>
        <v/>
      </c>
      <c r="DM100" s="14" t="str">
        <f t="shared" ca="1" si="476"/>
        <v/>
      </c>
      <c r="DN100" s="14" t="str">
        <f t="array" aca="1" ref="DN100" ca="1">IF(CU100&lt;&gt;"","There are errors in the entered values in the following cases: " &amp;SUBSTITUTE(CU100," ",", "),"")</f>
        <v/>
      </c>
      <c r="DO100" s="14" t="str">
        <f t="shared" ca="1" si="477"/>
        <v/>
      </c>
      <c r="DP100" s="14" t="str">
        <f t="shared" ca="1" si="478"/>
        <v/>
      </c>
      <c r="DQ100" s="14" t="str">
        <f t="shared" ca="1" si="479"/>
        <v/>
      </c>
      <c r="DR100" s="14" t="str">
        <f t="shared" ca="1" si="480"/>
        <v/>
      </c>
      <c r="DS100" s="14" t="str">
        <f t="shared" ca="1" si="481"/>
        <v/>
      </c>
      <c r="DZ100" s="14" t="b">
        <f t="shared" ca="1" si="482"/>
        <v>0</v>
      </c>
      <c r="EA100" s="14" t="str">
        <f t="shared" ca="1" si="483"/>
        <v>ALS depression inventory value  (or NF, NA, NR) (q_47a)</v>
      </c>
      <c r="EB100" s="14" t="str">
        <f t="shared" ca="1" si="484"/>
        <v xml:space="preserve">Values must be numeric. </v>
      </c>
      <c r="EC100" s="14" t="str">
        <f t="shared" ca="1" si="485"/>
        <v xml:space="preserve">ALS depression inventory value  (or NF, NA, NR) (q_47a): Values must be numeric. </v>
      </c>
      <c r="ED100" s="14" t="str">
        <f t="shared" ca="1" si="486"/>
        <v/>
      </c>
      <c r="EE100" s="14" t="str">
        <f t="shared" ca="1" si="487"/>
        <v>Values must be numeric</v>
      </c>
      <c r="EF100" s="14" t="str">
        <f t="shared" ca="1" si="488"/>
        <v/>
      </c>
      <c r="EG100" s="14" t="str">
        <f t="shared" ca="1" si="489"/>
        <v/>
      </c>
      <c r="EM100" s="14" t="b">
        <f t="shared" ca="1" si="490"/>
        <v>1</v>
      </c>
      <c r="EN100" s="14">
        <f t="shared" ca="1" si="491"/>
        <v>87</v>
      </c>
      <c r="EO100" s="14" t="str">
        <f t="shared" ca="1" si="492"/>
        <v>q_47a</v>
      </c>
      <c r="EP100" s="14" t="str">
        <f t="shared" ca="1" si="493"/>
        <v xml:space="preserve">ALS depression inventory value  (or NF, NA, NR) (q_47a): Values must be numeric. </v>
      </c>
      <c r="EQ100" s="14" t="str">
        <f t="shared" ca="1" si="494"/>
        <v/>
      </c>
    </row>
    <row r="101" spans="2:147" s="14" customFormat="1">
      <c r="B101" s="14" t="str">
        <f t="shared" ca="1" si="421"/>
        <v/>
      </c>
      <c r="C101" s="14">
        <f t="shared" ca="1" si="422"/>
        <v>88</v>
      </c>
      <c r="D101" s="14">
        <f t="shared" si="423"/>
        <v>99</v>
      </c>
      <c r="E101" s="14" t="str">
        <f t="shared" ca="1" si="424"/>
        <v>I</v>
      </c>
      <c r="F101" s="14" t="str">
        <f t="shared" ca="1" si="425"/>
        <v>q_47b</v>
      </c>
      <c r="G101" s="14" t="str">
        <f t="shared" ca="1" si="426"/>
        <v>ALS depression inventory upper range</v>
      </c>
      <c r="H101" s="14" t="b">
        <f t="shared" ca="1" si="427"/>
        <v>1</v>
      </c>
      <c r="I101" s="14" t="str">
        <f ca="1">IF($H101,ADDRESS(3,(D101+1)*2-1,4,,"["&amp;wew!$G$7&amp;"]"&amp;_sheetname_labels)&amp;":"&amp;ADDRESS(2+ster!$B$20,(D101+1)*2-1,4),"")</f>
        <v>[DBTemplate.xlsm]labels!GQ3:GQ61</v>
      </c>
      <c r="J101" s="14">
        <f t="array" aca="1" ref="J101" ca="1">IF(H101,MAX(0,MAX(IF(INDIRECT(I101)&lt;&gt;"",ROW(INDIRECT(I101)),""))-2),"")</f>
        <v>2</v>
      </c>
      <c r="K101" s="14" t="str">
        <f ca="1">IF($H101,IF($J101&gt;0,ADDRESS(3,(D101+1)*2-1,4,,"["&amp;wew!$G$7&amp;"]"&amp;_sheetname_labels)&amp;":"&amp;ADDRESS(2+J101,(D101+1)*2-1,4),""),"")</f>
        <v>[DBTemplate.xlsm]labels!GQ3:GQ4</v>
      </c>
      <c r="L101" s="14" t="str">
        <f ca="1">IF($H101,IF($J101&gt;0,ADDRESS(3,(D101+1)*2,4,,"["&amp;wew!$G$7&amp;"]"&amp;_sheetname_labels)&amp;":"&amp;ADDRESS(2+J101,(D101+1)*2,4),""),"")</f>
        <v>[DBTemplate.xlsm]labels!GR3:GR4</v>
      </c>
      <c r="M101" s="14">
        <f t="shared" ca="1" si="428"/>
        <v>2</v>
      </c>
      <c r="N101" s="14">
        <f t="shared" ca="1" si="429"/>
        <v>0</v>
      </c>
      <c r="O101" s="14" t="str">
        <f t="shared" ca="1" si="430"/>
        <v>q_47b</v>
      </c>
      <c r="P101" s="14" t="str">
        <f t="shared" ca="1" si="431"/>
        <v>ALS depression inventory upper range</v>
      </c>
      <c r="Q101" s="14" t="str">
        <f ca="1">IF($BP101,ADDRESS(3,D101+1,4,,"["&amp;wew!$G$7&amp;"]"&amp;_sheetname_dataframe)&amp;":"&amp;ADDRESS(2+ster!$C$14,D101+1,4),"")</f>
        <v>[DBTemplate.xlsm]data_frame!CV3:CV3</v>
      </c>
      <c r="R101" s="14" t="str">
        <f>IF($BP101,IF(MID(_xll.FORMULATEXT(INDEX(INDIRECT(Q101),1)),1,1)="=", _xll.FORMULATEXT(INDEX(INDIRECT(Q101),1),2,TRUE),""),"")</f>
        <v/>
      </c>
      <c r="S101" s="14">
        <f t="array" aca="1" ref="S101" ca="1">IF(H101,SUM(IF((IFERROR(INDIRECT(Q101)&lt;&gt;"",FALSE))*(INDIRECT(ster!$D$14)&lt;&gt;""),1,0)),"")</f>
        <v>1</v>
      </c>
      <c r="T101" s="14">
        <f t="array" aca="1" ref="T101" ca="1">IF(H101,IF(M101&gt;0,SUM(IFERROR(1*(MATCH(INDIRECT(Q101),INDIRECT(K101),0)&gt;0),0)*(INDIRECT(ster!$D$14)&lt;&gt;"")*NOT(ISNUMBER(INDIRECT(Q101)))),0),"")</f>
        <v>1</v>
      </c>
      <c r="U101" s="14">
        <f t="array" aca="1" ref="U101" ca="1">IF(H101,SUM((IFERROR(INDIRECT(Q101)="",FALSE))*(INDIRECT(ster!$D$14)&lt;&gt;"")),"")</f>
        <v>0</v>
      </c>
      <c r="V101" s="14">
        <f t="array" aca="1" ref="V101" ca="1">IF(H101,SUM((IFERROR(INDIRECT(Q101)="#ąś",TRUE))*(INDIRECT(ster!$D$14)&lt;&gt;"")),"")</f>
        <v>0</v>
      </c>
      <c r="W101" s="14">
        <f t="array" aca="1" ref="W101" ca="1">IF(H101,SUM(ISNUMBER(INDIRECT(Q101))*(INDIRECT(ster!$D$14)&lt;&gt;"")),"")</f>
        <v>0</v>
      </c>
      <c r="X101" s="14" t="str">
        <f t="array" aca="1" ref="X101" ca="1">IF(AND(H101,W101&gt;0),IF(wew!$B$3,MIN(IF((INDIRECT(ster!$D$14)&lt;&gt;"")*IFERROR(INDIRECT($Q101)&lt;&gt;"",FALSE),IFERROR(INDIRECT($Q101),"X"),"X")),"&lt;włącz podświetlanie wartości&gt;"),"—")</f>
        <v>—</v>
      </c>
      <c r="Y101" s="14" t="str">
        <f t="array" aca="1" ref="Y101" ca="1">IF(AND(H101,W101&gt;0),IF(wew!$B$3,MAX(IF((INDIRECT(ster!$D$14)&lt;&gt;"")*IFERROR(INDIRECT($Q101)&lt;&gt;"",FALSE),IFERROR(INDIRECT($Q101),"X"),"X")),"&lt;włącz podświetlanie wartości&gt;"),"—")</f>
        <v>—</v>
      </c>
      <c r="Z101" s="14">
        <f t="shared" ca="1" si="432"/>
        <v>0</v>
      </c>
      <c r="AA101" s="12">
        <f t="shared" ca="1" si="433"/>
        <v>0</v>
      </c>
      <c r="AB101" s="17">
        <f t="array" aca="1" ref="AB101" ca="1">IF(H101,IF(W101&gt;0,SUM((INDIRECT(ster!$D$14)&lt;&gt;"")*IFERROR((INDIRECT(Q101)&lt;&gt;"")*(INDIRECT(Q101)=INT(INDIRECT(Q101))),0)),0),"")</f>
        <v>0</v>
      </c>
      <c r="AC101" s="17">
        <f t="array" aca="1" ref="AC101" ca="1">IF(H101,W101-AB101,"")</f>
        <v>0</v>
      </c>
      <c r="AD101" s="17">
        <f t="shared" ca="1" si="434"/>
        <v>1</v>
      </c>
      <c r="AE101" s="17" t="b">
        <f t="shared" ca="1" si="435"/>
        <v>0</v>
      </c>
      <c r="AF101" s="17" t="str">
        <f ca="1">IF(AE101,IF($H101,ADDRESS(3,D101+2,4,,"["&amp;wew!$G$7&amp;"]"&amp;_sheetname_dataframe)&amp;":"&amp;ADDRESS(2+ster!$C$14,D101+2,4),""),"")</f>
        <v/>
      </c>
      <c r="AG101" s="17" t="str">
        <f t="shared" ca="1" si="436"/>
        <v/>
      </c>
      <c r="AH101" s="17" t="b">
        <f t="shared" ca="1" si="437"/>
        <v>0</v>
      </c>
      <c r="AI101" s="17" t="str">
        <f ca="1">IF(AH101,IF($H101,ADDRESS(3,D101+3,4,,"["&amp;wew!$G$7&amp;"]"&amp;_sheetname_dataframe)&amp;":"&amp;ADDRESS(2+ster!$C$14,D101+3,4),""),"")</f>
        <v/>
      </c>
      <c r="AJ101" s="17" t="str">
        <f t="shared" ca="1" si="438"/>
        <v/>
      </c>
      <c r="AK101" s="17" t="b">
        <f t="shared" ca="1" si="439"/>
        <v>0</v>
      </c>
      <c r="AL101" s="17" t="b">
        <f t="shared" ca="1" si="440"/>
        <v>0</v>
      </c>
      <c r="AM101" s="17" t="b">
        <f t="shared" ca="1" si="441"/>
        <v>1</v>
      </c>
      <c r="AN101" s="17">
        <f t="shared" ca="1" si="442"/>
        <v>0</v>
      </c>
      <c r="AO101" s="24" t="str">
        <f t="shared" ca="1" si="443"/>
        <v/>
      </c>
      <c r="AP101" s="24" t="str">
        <f t="shared" ca="1" si="444"/>
        <v/>
      </c>
      <c r="AQ101" s="17" t="b">
        <f t="shared" ca="1" si="445"/>
        <v>0</v>
      </c>
      <c r="AR101" s="17" t="b">
        <f t="shared" ca="1" si="446"/>
        <v>0</v>
      </c>
      <c r="AS101" s="17" t="b">
        <f t="shared" ca="1" si="447"/>
        <v>0</v>
      </c>
      <c r="AT101" s="17" t="b">
        <f t="shared" ca="1" si="448"/>
        <v>0</v>
      </c>
      <c r="AU101" s="17" t="b">
        <f t="shared" ca="1" si="449"/>
        <v>1</v>
      </c>
      <c r="AV101" s="17" t="b">
        <f t="shared" ca="1" si="450"/>
        <v>0</v>
      </c>
      <c r="AW101" s="17" t="b">
        <f t="shared" ca="1" si="451"/>
        <v>0</v>
      </c>
      <c r="AX101" s="14" t="b">
        <f t="array" aca="1" ref="AX101" ca="1">IF(H101,N101&gt;0,"")</f>
        <v>0</v>
      </c>
      <c r="AY101" s="17" t="str">
        <f t="shared" ca="1" si="452"/>
        <v/>
      </c>
      <c r="AZ101" s="17" t="str">
        <f t="array" aca="1" ref="AZ101" ca="1">IF(AY101&lt;&gt;"",SUM(1*ISERROR(MATCH(INDIRECT(AY101),INDIRECT(K101),0)))=0,"")</f>
        <v/>
      </c>
      <c r="BA101" s="17" t="b">
        <f t="shared" ca="1" si="453"/>
        <v>0</v>
      </c>
      <c r="BB101" s="17" t="b">
        <v>0</v>
      </c>
      <c r="BC101" s="17" t="str">
        <f t="shared" ca="1" si="454"/>
        <v/>
      </c>
      <c r="BD101" s="17" t="str">
        <f t="shared" ca="1" si="455"/>
        <v/>
      </c>
      <c r="BE101" s="17" t="str">
        <f t="shared" ca="1" si="456"/>
        <v/>
      </c>
      <c r="BF101" s="17" t="str">
        <f t="shared" ca="1" si="457"/>
        <v/>
      </c>
      <c r="BG101" s="17" t="str">
        <f t="shared" ca="1" si="458"/>
        <v/>
      </c>
      <c r="BH101" s="17" t="str">
        <f t="shared" ca="1" si="459"/>
        <v/>
      </c>
      <c r="BI101" s="17" t="str">
        <f t="shared" ca="1" si="460"/>
        <v/>
      </c>
      <c r="BJ101" s="17" t="b">
        <f t="shared" ca="1" si="461"/>
        <v>0</v>
      </c>
      <c r="BK101" s="17" t="b">
        <f t="shared" ca="1" si="462"/>
        <v>1</v>
      </c>
      <c r="BL101" s="17" t="b">
        <f t="shared" ca="1" si="463"/>
        <v>0</v>
      </c>
      <c r="BM101" s="17" t="str">
        <f t="shared" ca="1" si="464"/>
        <v>I</v>
      </c>
      <c r="BN101" s="17" t="str">
        <f t="shared" ca="1" si="465"/>
        <v>I</v>
      </c>
      <c r="BO101" s="17" t="str">
        <f t="shared" ca="1" si="466"/>
        <v>I</v>
      </c>
      <c r="BP101" s="14" t="b">
        <f t="shared" ca="1" si="467"/>
        <v>1</v>
      </c>
      <c r="BQ101" s="35">
        <v>1</v>
      </c>
      <c r="BU101" s="14" t="s">
        <v>387</v>
      </c>
      <c r="BX101" s="16"/>
      <c r="BY101" s="16"/>
      <c r="BZ101" s="16"/>
      <c r="CA101" s="16"/>
      <c r="CB101" s="16"/>
      <c r="CC101" s="16"/>
      <c r="CD101" s="16"/>
      <c r="CE101" s="16"/>
      <c r="CF101" s="16"/>
      <c r="CN101" s="14">
        <f ca="1">IF(H101,IFERROR(IsVariableNameLegal(O101),0),0)</f>
        <v>0</v>
      </c>
      <c r="CO101" s="14" t="str">
        <f t="array" aca="1" ref="CO101" ca="1">IF(H101,IF(COUNTIF(INDIRECT(wew!$C$13),O101)&gt;1,TRIM(SUBSTITUTE(_xll.MCONCAT(IF((INDIRECT(wew!$C$13)=O101)*(COLUMN(INDIRECT(wew!$C$13))&lt;&gt;D101+1),-1+COLUMN(INDIRECT(wew!$C$13)),"")," "),"  "," ")),""),"")</f>
        <v/>
      </c>
      <c r="CP101" s="14" t="str">
        <f t="array" aca="1" ref="CP101" ca="1">IF(P101&lt;&gt;"",IF(LEN(P101)&gt;150,1,""),"")</f>
        <v/>
      </c>
      <c r="CQ101" s="14" t="str">
        <f t="array" aca="1" ref="CQ101" ca="1">IF(AND(H101,NOT(ster!$J$3)),IF(COUNTIF(INDIRECT(wew!$C$15),P101)&gt;1,TRIM(SUBSTITUTE(_xll.MCONCAT(IF((INDIRECT(wew!$C$15)=P101)*(COLUMN(INDIRECT(wew!$C$15))&lt;&gt;D101+1),-1+COLUMN(INDIRECT(wew!$C$15)),"")," "),"  "," ")),""),"")</f>
        <v/>
      </c>
      <c r="CR101" s="14" t="str">
        <f t="array" aca="1" ref="CR101" ca="1">IF(H101,IF(AND(W101&gt;0,AO101&lt;&gt;""),TRIM(SUBSTITUTE(_xll.MCONCAT(IFERROR(IF(ISNUMBER(INDIRECT(Q101)),IF((INDIRECT(ster!$D$14)&lt;&gt;"")*(INDIRECT(Q101)&lt;AO101),INDIRECT(ster!$D$14) &amp; ": " &amp;  SUBSTITUTE(IF( AV101,IFERROR(TEXT(INDIRECT(Q101),"rrrr-mm-dd") &amp;" (" &amp; INDIRECT(Q101) &amp;")",INDIRECT(Q101)),INDIRECT(Q101))," "," "),""),""),"")," "),"  "," ")),""),"")</f>
        <v/>
      </c>
      <c r="CS101" s="14" t="str">
        <f t="array" aca="1" ref="CS101" ca="1">IF(H101,IF(AND(W101&gt;0,AP101&lt;&gt;""),TRIM(SUBSTITUTE(_xll.MCONCAT(IFERROR(IF(ISNUMBER(INDIRECT(Q101)),IF((INDIRECT(ster!$D$14)&lt;&gt;"")*(INDIRECT(Q101)&gt;AP101),INDIRECT(ster!$D$14) &amp; ": " &amp;  SUBSTITUTE(IF( AV101,IFERROR(TEXT(INDIRECT(Q101),"rrrr-mm-dd")&amp;" (" &amp; INDIRECT(Q101) &amp;")",INDIRECT(Q101)),INDIRECT(Q101))," "," "),""),""),"")," "),"  "," ")),""),"")</f>
        <v/>
      </c>
      <c r="CT101" s="14" t="str">
        <f t="array" aca="1" ref="CT101" ca="1">IF(H101,IF(AND(N101&gt;0,AR101),TRIM(SUBSTITUTE(_xll.MCONCAT(IFERROR(IF(ISNUMBER(INDIRECT(Q101)),IF((INDIRECT(ster!$D$14)&lt;&gt;"")*(IFERROR(0*(MATCH(INDIRECT(Q101),INDIRECT(K101),0)&gt;0),1)),INDIRECT(ster!$D$14) &amp; ": " &amp;  SUBSTITUTE(IF( AV101,IFERROR(TEXT(INDIRECT(Q101),"rrrr-mm-dd")&amp;" (" &amp; INDIRECT(Q101) &amp;")",INDIRECT(Q101)),INDIRECT(Q101))," "," "),""),""),"")," "),"  "," ")),""),"")</f>
        <v/>
      </c>
      <c r="CU101" s="14" t="str">
        <f t="array" aca="1" ref="CU101" ca="1">IF(H101,IF(AND(V101&gt;0),TRIM(SUBSTITUTE(_xll.MCONCAT(IF((INDIRECT(ster!$D$14)&lt;&gt;"")*(IFERROR(0*(INDIRECT(Q101)&lt;&gt;""),1)),INDIRECT(ster!$D$14),"")," "),"  "," ")),""),"")</f>
        <v/>
      </c>
      <c r="CV101" s="14" t="str">
        <f t="array" aca="1" ref="CV101" ca="1">IF(H101,IF(AS101,
TRIM(SUBSTITUTE(_xll.MCONCAT(IF(
   (INDIRECT(ster!$D$14)&lt;&gt;"")*
   ((INDIRECT(Q101)="")+
      NOT(ISNUMBER(INDIRECT(Q101)))*
      NOT(ISERROR(MATCH(INDIRECT(Q101),INDIRECT(K101),0)))
    ),
      INDIRECT(ster!$D$14),
   "")," "),"  "," ")),
""),"")</f>
        <v/>
      </c>
      <c r="CW101" s="14" t="str">
        <f t="array" aca="1" ref="CW101" ca="1">IF(H101,IF(AND(AQ101),TRIM(SUBSTITUTE(_xll.MCONCAT(IFERROR(IF(ISNUMBER(INDIRECT(Q101)),IF((INDIRECT(ster!$D$14)&lt;&gt;"")*(INDIRECT(Q101)&lt;&gt;INT(INDIRECT(Q101))),INDIRECT(ster!$D$14) &amp; ": " &amp; INDIRECT(Q101),""),""),"")," "),"  "," ")),""),"")</f>
        <v/>
      </c>
      <c r="CX101" s="14" t="str">
        <f t="array" aca="1" ref="CX101" ca="1">IF(H101,IF(OR(AU101,AV101),TRIM(SUBSTITUTE(_xll.MCONCAT(IF((INDIRECT(ster!$D$14)&lt;&gt;"")*NOT(ISNUMBER(INDIRECT(Q101))),IF(ISERROR(MATCH(INDIRECT(Q101),INDIRECT(K101),0)),IFERROR(IF(INDIRECT(Q101)&lt;&gt;"",INDIRECT(ster!$D$14) &amp; ": " &amp; SUBSTITUTE(INDIRECT(Q101)," "," "),""),""),""),"")," "),"  "," ")),""),"")</f>
        <v/>
      </c>
      <c r="CY101" s="14" t="str">
        <f t="array" aca="1" ref="CY101" ca="1">IF(H101,IF(AE101,TRIM(SUBSTITUTE(_xll.MCONCAT(IF((INDIRECT(ster!$D$14)&lt;&gt;"")*IFERROR(NOT(INDIRECT(AF101)),FALSE),IF(ISERROR(MATCH(INDIRECT(Q101),INDIRECT(K101),0)),IFERROR(IF(INDIRECT(Q101)&lt;&gt;"",INDIRECT(ster!$D$14)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CZ101" s="14" t="str">
        <f t="array" aca="1" ref="CZ101" ca="1">IF(H101,IF(AH101,TRIM(SUBSTITUTE(_xll.MCONCAT(IF((INDIRECT(ster!$D$14)&lt;&gt;"")*IFERROR(NOT(INDIRECT(AI101)),FALSE),IF(ISERROR(MATCH(INDIRECT(Q101),INDIRECT(K101),0)),IFERROR(IF(INDIRECT(Q101)&lt;&gt;"",INDIRECT(ster!$D$14)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DC101" s="14" t="str">
        <f ca="1">SUBSTITUTE(SUBSTITUTE(SUBSTITUTE(SUBSTITUTE(_xll.MCONCAT(DG101:DS101,"■"),"■■","■"),"■■","■"),"■■","■"),"■■","■")</f>
        <v>■</v>
      </c>
      <c r="DD101" s="14" t="str">
        <f t="shared" ca="1" si="468"/>
        <v/>
      </c>
      <c r="DE101" s="14" t="str">
        <f t="shared" ca="1" si="469"/>
        <v/>
      </c>
      <c r="DF101" s="14" t="str">
        <f t="shared" ca="1" si="470"/>
        <v/>
      </c>
      <c r="DG101" s="14" t="str">
        <f t="shared" ca="1" si="471"/>
        <v/>
      </c>
      <c r="DH101" s="14" t="str">
        <f t="shared" ca="1" si="472"/>
        <v/>
      </c>
      <c r="DI101" s="14" t="str">
        <f t="shared" ca="1" si="473"/>
        <v/>
      </c>
      <c r="DJ101" s="14" t="str">
        <f t="shared" ca="1" si="474"/>
        <v/>
      </c>
      <c r="DK101" s="14" t="str">
        <f t="shared" ca="1" si="475"/>
        <v/>
      </c>
      <c r="DL101" s="14" t="str">
        <f t="shared" ca="1" si="420"/>
        <v/>
      </c>
      <c r="DM101" s="14" t="str">
        <f t="shared" ca="1" si="476"/>
        <v/>
      </c>
      <c r="DN101" s="14" t="str">
        <f t="array" aca="1" ref="DN101" ca="1">IF(CU101&lt;&gt;"","There are errors in the entered values in the following cases: " &amp;SUBSTITUTE(CU101," ",", "),"")</f>
        <v/>
      </c>
      <c r="DO101" s="14" t="str">
        <f t="shared" ca="1" si="477"/>
        <v/>
      </c>
      <c r="DP101" s="14" t="str">
        <f t="shared" ca="1" si="478"/>
        <v/>
      </c>
      <c r="DQ101" s="14" t="str">
        <f t="shared" ca="1" si="479"/>
        <v/>
      </c>
      <c r="DR101" s="14" t="str">
        <f t="shared" ca="1" si="480"/>
        <v/>
      </c>
      <c r="DS101" s="14" t="str">
        <f t="shared" ca="1" si="481"/>
        <v/>
      </c>
      <c r="DZ101" s="14" t="b">
        <f t="shared" ca="1" si="482"/>
        <v>0</v>
      </c>
      <c r="EA101" s="14" t="str">
        <f t="shared" ca="1" si="483"/>
        <v>ALS depression inventory upper range (q_47b)</v>
      </c>
      <c r="EB101" s="14" t="str">
        <f t="shared" ca="1" si="484"/>
        <v xml:space="preserve">Values must be numeric. </v>
      </c>
      <c r="EC101" s="14" t="str">
        <f t="shared" ca="1" si="485"/>
        <v xml:space="preserve">ALS depression inventory upper range (q_47b): Values must be numeric. </v>
      </c>
      <c r="ED101" s="14" t="str">
        <f t="shared" ca="1" si="486"/>
        <v/>
      </c>
      <c r="EE101" s="14" t="str">
        <f t="shared" ca="1" si="487"/>
        <v>Values must be numeric</v>
      </c>
      <c r="EF101" s="14" t="str">
        <f t="shared" ca="1" si="488"/>
        <v/>
      </c>
      <c r="EG101" s="14" t="str">
        <f t="shared" ca="1" si="489"/>
        <v/>
      </c>
      <c r="EM101" s="14" t="b">
        <f t="shared" ca="1" si="490"/>
        <v>1</v>
      </c>
      <c r="EN101" s="14">
        <f t="shared" ca="1" si="491"/>
        <v>88</v>
      </c>
      <c r="EO101" s="14" t="str">
        <f t="shared" ca="1" si="492"/>
        <v>q_47b</v>
      </c>
      <c r="EP101" s="14" t="str">
        <f t="shared" ca="1" si="493"/>
        <v xml:space="preserve">ALS depression inventory upper range (q_47b): Values must be numeric. </v>
      </c>
      <c r="EQ101" s="14" t="str">
        <f t="shared" ca="1" si="494"/>
        <v/>
      </c>
    </row>
    <row r="102" spans="2:147" s="14" customFormat="1">
      <c r="B102" s="14" t="str">
        <f t="shared" ca="1" si="421"/>
        <v/>
      </c>
      <c r="C102" s="14">
        <f t="shared" ca="1" si="422"/>
        <v>89</v>
      </c>
      <c r="D102" s="14">
        <f t="shared" si="423"/>
        <v>100</v>
      </c>
      <c r="E102" s="14" t="str">
        <f t="shared" ca="1" si="424"/>
        <v>I</v>
      </c>
      <c r="F102" s="14" t="str">
        <f t="shared" ca="1" si="425"/>
        <v>q_47c</v>
      </c>
      <c r="G102" s="14" t="str">
        <f t="shared" ca="1" si="426"/>
        <v>ALS depression inventory lower range</v>
      </c>
      <c r="H102" s="14" t="b">
        <f t="shared" ca="1" si="427"/>
        <v>1</v>
      </c>
      <c r="I102" s="14" t="str">
        <f ca="1">IF($H102,ADDRESS(3,(D102+1)*2-1,4,,"["&amp;wew!$G$7&amp;"]"&amp;_sheetname_labels)&amp;":"&amp;ADDRESS(2+ster!$B$20,(D102+1)*2-1,4),"")</f>
        <v>[DBTemplate.xlsm]labels!GS3:GS61</v>
      </c>
      <c r="J102" s="14">
        <f t="array" aca="1" ref="J102" ca="1">IF(H102,MAX(0,MAX(IF(INDIRECT(I102)&lt;&gt;"",ROW(INDIRECT(I102)),""))-2),"")</f>
        <v>2</v>
      </c>
      <c r="K102" s="14" t="str">
        <f ca="1">IF($H102,IF($J102&gt;0,ADDRESS(3,(D102+1)*2-1,4,,"["&amp;wew!$G$7&amp;"]"&amp;_sheetname_labels)&amp;":"&amp;ADDRESS(2+J102,(D102+1)*2-1,4),""),"")</f>
        <v>[DBTemplate.xlsm]labels!GS3:GS4</v>
      </c>
      <c r="L102" s="14" t="str">
        <f ca="1">IF($H102,IF($J102&gt;0,ADDRESS(3,(D102+1)*2,4,,"["&amp;wew!$G$7&amp;"]"&amp;_sheetname_labels)&amp;":"&amp;ADDRESS(2+J102,(D102+1)*2,4),""),"")</f>
        <v>[DBTemplate.xlsm]labels!GT3:GT4</v>
      </c>
      <c r="M102" s="14">
        <f t="shared" ca="1" si="428"/>
        <v>2</v>
      </c>
      <c r="N102" s="14">
        <f t="shared" ca="1" si="429"/>
        <v>0</v>
      </c>
      <c r="O102" s="14" t="str">
        <f t="shared" ca="1" si="430"/>
        <v>q_47c</v>
      </c>
      <c r="P102" s="14" t="str">
        <f t="shared" ca="1" si="431"/>
        <v>ALS depression inventory lower range</v>
      </c>
      <c r="Q102" s="14" t="str">
        <f ca="1">IF($BP102,ADDRESS(3,D102+1,4,,"["&amp;wew!$G$7&amp;"]"&amp;_sheetname_dataframe)&amp;":"&amp;ADDRESS(2+ster!$C$14,D102+1,4),"")</f>
        <v>[DBTemplate.xlsm]data_frame!CW3:CW3</v>
      </c>
      <c r="R102" s="14" t="str">
        <f>IF($BP102,IF(MID(_xll.FORMULATEXT(INDEX(INDIRECT(Q102),1)),1,1)="=", _xll.FORMULATEXT(INDEX(INDIRECT(Q102),1),2,TRUE),""),"")</f>
        <v/>
      </c>
      <c r="S102" s="14">
        <f t="array" aca="1" ref="S102" ca="1">IF(H102,SUM(IF((IFERROR(INDIRECT(Q102)&lt;&gt;"",FALSE))*(INDIRECT(ster!$D$14)&lt;&gt;""),1,0)),"")</f>
        <v>1</v>
      </c>
      <c r="T102" s="14">
        <f t="array" aca="1" ref="T102" ca="1">IF(H102,IF(M102&gt;0,SUM(IFERROR(1*(MATCH(INDIRECT(Q102),INDIRECT(K102),0)&gt;0),0)*(INDIRECT(ster!$D$14)&lt;&gt;"")*NOT(ISNUMBER(INDIRECT(Q102)))),0),"")</f>
        <v>1</v>
      </c>
      <c r="U102" s="14">
        <f t="array" aca="1" ref="U102" ca="1">IF(H102,SUM((IFERROR(INDIRECT(Q102)="",FALSE))*(INDIRECT(ster!$D$14)&lt;&gt;"")),"")</f>
        <v>0</v>
      </c>
      <c r="V102" s="14">
        <f t="array" aca="1" ref="V102" ca="1">IF(H102,SUM((IFERROR(INDIRECT(Q102)="#ąś",TRUE))*(INDIRECT(ster!$D$14)&lt;&gt;"")),"")</f>
        <v>0</v>
      </c>
      <c r="W102" s="14">
        <f t="array" aca="1" ref="W102" ca="1">IF(H102,SUM(ISNUMBER(INDIRECT(Q102))*(INDIRECT(ster!$D$14)&lt;&gt;"")),"")</f>
        <v>0</v>
      </c>
      <c r="X102" s="14" t="str">
        <f t="array" aca="1" ref="X102" ca="1">IF(AND(H102,W102&gt;0),IF(wew!$B$3,MIN(IF((INDIRECT(ster!$D$14)&lt;&gt;"")*IFERROR(INDIRECT($Q102)&lt;&gt;"",FALSE),IFERROR(INDIRECT($Q102),"X"),"X")),"&lt;włącz podświetlanie wartości&gt;"),"—")</f>
        <v>—</v>
      </c>
      <c r="Y102" s="14" t="str">
        <f t="array" aca="1" ref="Y102" ca="1">IF(AND(H102,W102&gt;0),IF(wew!$B$3,MAX(IF((INDIRECT(ster!$D$14)&lt;&gt;"")*IFERROR(INDIRECT($Q102)&lt;&gt;"",FALSE),IFERROR(INDIRECT($Q102),"X"),"X")),"&lt;włącz podświetlanie wartości&gt;"),"—")</f>
        <v>—</v>
      </c>
      <c r="Z102" s="14">
        <f t="shared" ca="1" si="432"/>
        <v>0</v>
      </c>
      <c r="AA102" s="12">
        <f t="shared" ca="1" si="433"/>
        <v>0</v>
      </c>
      <c r="AB102" s="17">
        <f t="array" aca="1" ref="AB102" ca="1">IF(H102,IF(W102&gt;0,SUM((INDIRECT(ster!$D$14)&lt;&gt;"")*IFERROR((INDIRECT(Q102)&lt;&gt;"")*(INDIRECT(Q102)=INT(INDIRECT(Q102))),0)),0),"")</f>
        <v>0</v>
      </c>
      <c r="AC102" s="17">
        <f t="array" aca="1" ref="AC102" ca="1">IF(H102,W102-AB102,"")</f>
        <v>0</v>
      </c>
      <c r="AD102" s="17">
        <f t="shared" ca="1" si="434"/>
        <v>1</v>
      </c>
      <c r="AE102" s="17" t="b">
        <f t="shared" ca="1" si="435"/>
        <v>0</v>
      </c>
      <c r="AF102" s="17" t="str">
        <f ca="1">IF(AE102,IF($H102,ADDRESS(3,D102+2,4,,"["&amp;wew!$G$7&amp;"]"&amp;_sheetname_dataframe)&amp;":"&amp;ADDRESS(2+ster!$C$14,D102+2,4),""),"")</f>
        <v/>
      </c>
      <c r="AG102" s="17" t="str">
        <f t="shared" ca="1" si="436"/>
        <v/>
      </c>
      <c r="AH102" s="17" t="b">
        <f t="shared" ca="1" si="437"/>
        <v>0</v>
      </c>
      <c r="AI102" s="17" t="str">
        <f ca="1">IF(AH102,IF($H102,ADDRESS(3,D102+3,4,,"["&amp;wew!$G$7&amp;"]"&amp;_sheetname_dataframe)&amp;":"&amp;ADDRESS(2+ster!$C$14,D102+3,4),""),"")</f>
        <v/>
      </c>
      <c r="AJ102" s="17" t="str">
        <f t="shared" ca="1" si="438"/>
        <v/>
      </c>
      <c r="AK102" s="17" t="b">
        <f t="shared" ca="1" si="439"/>
        <v>0</v>
      </c>
      <c r="AL102" s="17" t="b">
        <f t="shared" ca="1" si="440"/>
        <v>0</v>
      </c>
      <c r="AM102" s="17" t="b">
        <f t="shared" ca="1" si="441"/>
        <v>1</v>
      </c>
      <c r="AN102" s="17">
        <f t="shared" ca="1" si="442"/>
        <v>0</v>
      </c>
      <c r="AO102" s="24" t="str">
        <f t="shared" ca="1" si="443"/>
        <v/>
      </c>
      <c r="AP102" s="24" t="str">
        <f t="shared" ca="1" si="444"/>
        <v/>
      </c>
      <c r="AQ102" s="17" t="b">
        <f t="shared" ca="1" si="445"/>
        <v>0</v>
      </c>
      <c r="AR102" s="17" t="b">
        <f t="shared" ca="1" si="446"/>
        <v>0</v>
      </c>
      <c r="AS102" s="17" t="b">
        <f t="shared" ca="1" si="447"/>
        <v>0</v>
      </c>
      <c r="AT102" s="17" t="b">
        <f t="shared" ca="1" si="448"/>
        <v>0</v>
      </c>
      <c r="AU102" s="17" t="b">
        <f t="shared" ca="1" si="449"/>
        <v>1</v>
      </c>
      <c r="AV102" s="17" t="b">
        <f t="shared" ca="1" si="450"/>
        <v>0</v>
      </c>
      <c r="AW102" s="17" t="b">
        <f t="shared" ca="1" si="451"/>
        <v>0</v>
      </c>
      <c r="AX102" s="14" t="b">
        <f t="array" aca="1" ref="AX102" ca="1">IF(H102,N102&gt;0,"")</f>
        <v>0</v>
      </c>
      <c r="AY102" s="17" t="str">
        <f t="shared" ca="1" si="452"/>
        <v/>
      </c>
      <c r="AZ102" s="17" t="str">
        <f t="array" aca="1" ref="AZ102" ca="1">IF(AY102&lt;&gt;"",SUM(1*ISERROR(MATCH(INDIRECT(AY102),INDIRECT(K102),0)))=0,"")</f>
        <v/>
      </c>
      <c r="BA102" s="17" t="b">
        <f t="shared" ca="1" si="453"/>
        <v>0</v>
      </c>
      <c r="BB102" s="17" t="b">
        <v>0</v>
      </c>
      <c r="BC102" s="17" t="str">
        <f t="shared" ca="1" si="454"/>
        <v/>
      </c>
      <c r="BD102" s="17" t="str">
        <f t="shared" ca="1" si="455"/>
        <v/>
      </c>
      <c r="BE102" s="17" t="str">
        <f t="shared" ca="1" si="456"/>
        <v/>
      </c>
      <c r="BF102" s="17" t="str">
        <f t="shared" ca="1" si="457"/>
        <v/>
      </c>
      <c r="BG102" s="17" t="str">
        <f t="shared" ca="1" si="458"/>
        <v/>
      </c>
      <c r="BH102" s="17" t="str">
        <f t="shared" ca="1" si="459"/>
        <v/>
      </c>
      <c r="BI102" s="17" t="str">
        <f t="shared" ca="1" si="460"/>
        <v/>
      </c>
      <c r="BJ102" s="17" t="b">
        <f t="shared" ca="1" si="461"/>
        <v>0</v>
      </c>
      <c r="BK102" s="17" t="b">
        <f t="shared" ca="1" si="462"/>
        <v>1</v>
      </c>
      <c r="BL102" s="17" t="b">
        <f t="shared" ca="1" si="463"/>
        <v>0</v>
      </c>
      <c r="BM102" s="17" t="str">
        <f t="shared" ca="1" si="464"/>
        <v>I</v>
      </c>
      <c r="BN102" s="17" t="str">
        <f t="shared" ca="1" si="465"/>
        <v>I</v>
      </c>
      <c r="BO102" s="17" t="str">
        <f t="shared" ca="1" si="466"/>
        <v>I</v>
      </c>
      <c r="BP102" s="14" t="b">
        <f t="shared" ca="1" si="467"/>
        <v>1</v>
      </c>
      <c r="BQ102" s="35">
        <v>1</v>
      </c>
      <c r="BU102" s="14" t="s">
        <v>387</v>
      </c>
      <c r="BX102" s="16"/>
      <c r="BY102" s="16"/>
      <c r="BZ102" s="16"/>
      <c r="CA102" s="16"/>
      <c r="CB102" s="16"/>
      <c r="CC102" s="16"/>
      <c r="CD102" s="16"/>
      <c r="CE102" s="16"/>
      <c r="CF102" s="16"/>
      <c r="CN102" s="14">
        <f ca="1">IF(H102,IFERROR(IsVariableNameLegal(O102),0),0)</f>
        <v>0</v>
      </c>
      <c r="CO102" s="14" t="str">
        <f t="array" aca="1" ref="CO102" ca="1">IF(H102,IF(COUNTIF(INDIRECT(wew!$C$13),O102)&gt;1,TRIM(SUBSTITUTE(_xll.MCONCAT(IF((INDIRECT(wew!$C$13)=O102)*(COLUMN(INDIRECT(wew!$C$13))&lt;&gt;D102+1),-1+COLUMN(INDIRECT(wew!$C$13)),"")," "),"  "," ")),""),"")</f>
        <v/>
      </c>
      <c r="CP102" s="14" t="str">
        <f t="array" aca="1" ref="CP102" ca="1">IF(P102&lt;&gt;"",IF(LEN(P102)&gt;150,1,""),"")</f>
        <v/>
      </c>
      <c r="CQ102" s="14" t="str">
        <f t="array" aca="1" ref="CQ102" ca="1">IF(AND(H102,NOT(ster!$J$3)),IF(COUNTIF(INDIRECT(wew!$C$15),P102)&gt;1,TRIM(SUBSTITUTE(_xll.MCONCAT(IF((INDIRECT(wew!$C$15)=P102)*(COLUMN(INDIRECT(wew!$C$15))&lt;&gt;D102+1),-1+COLUMN(INDIRECT(wew!$C$15)),"")," "),"  "," ")),""),"")</f>
        <v/>
      </c>
      <c r="CR102" s="14" t="str">
        <f t="array" aca="1" ref="CR102" ca="1">IF(H102,IF(AND(W102&gt;0,AO102&lt;&gt;""),TRIM(SUBSTITUTE(_xll.MCONCAT(IFERROR(IF(ISNUMBER(INDIRECT(Q102)),IF((INDIRECT(ster!$D$14)&lt;&gt;"")*(INDIRECT(Q102)&lt;AO102),INDIRECT(ster!$D$14) &amp; ": " &amp;  SUBSTITUTE(IF( AV102,IFERROR(TEXT(INDIRECT(Q102),"rrrr-mm-dd") &amp;" (" &amp; INDIRECT(Q102) &amp;")",INDIRECT(Q102)),INDIRECT(Q102))," "," "),""),""),"")," "),"  "," ")),""),"")</f>
        <v/>
      </c>
      <c r="CS102" s="14" t="str">
        <f t="array" aca="1" ref="CS102" ca="1">IF(H102,IF(AND(W102&gt;0,AP102&lt;&gt;""),TRIM(SUBSTITUTE(_xll.MCONCAT(IFERROR(IF(ISNUMBER(INDIRECT(Q102)),IF((INDIRECT(ster!$D$14)&lt;&gt;"")*(INDIRECT(Q102)&gt;AP102),INDIRECT(ster!$D$14) &amp; ": " &amp;  SUBSTITUTE(IF( AV102,IFERROR(TEXT(INDIRECT(Q102),"rrrr-mm-dd")&amp;" (" &amp; INDIRECT(Q102) &amp;")",INDIRECT(Q102)),INDIRECT(Q102))," "," "),""),""),"")," "),"  "," ")),""),"")</f>
        <v/>
      </c>
      <c r="CT102" s="14" t="str">
        <f t="array" aca="1" ref="CT102" ca="1">IF(H102,IF(AND(N102&gt;0,AR102),TRIM(SUBSTITUTE(_xll.MCONCAT(IFERROR(IF(ISNUMBER(INDIRECT(Q102)),IF((INDIRECT(ster!$D$14)&lt;&gt;"")*(IFERROR(0*(MATCH(INDIRECT(Q102),INDIRECT(K102),0)&gt;0),1)),INDIRECT(ster!$D$14) &amp; ": " &amp;  SUBSTITUTE(IF( AV102,IFERROR(TEXT(INDIRECT(Q102),"rrrr-mm-dd")&amp;" (" &amp; INDIRECT(Q102) &amp;")",INDIRECT(Q102)),INDIRECT(Q102))," "," "),""),""),"")," "),"  "," ")),""),"")</f>
        <v/>
      </c>
      <c r="CU102" s="14" t="str">
        <f t="array" aca="1" ref="CU102" ca="1">IF(H102,IF(AND(V102&gt;0),TRIM(SUBSTITUTE(_xll.MCONCAT(IF((INDIRECT(ster!$D$14)&lt;&gt;"")*(IFERROR(0*(INDIRECT(Q102)&lt;&gt;""),1)),INDIRECT(ster!$D$14),"")," "),"  "," ")),""),"")</f>
        <v/>
      </c>
      <c r="CV102" s="14" t="str">
        <f t="array" aca="1" ref="CV102" ca="1">IF(H102,IF(AS102,
TRIM(SUBSTITUTE(_xll.MCONCAT(IF(
   (INDIRECT(ster!$D$14)&lt;&gt;"")*
   ((INDIRECT(Q102)="")+
      NOT(ISNUMBER(INDIRECT(Q102)))*
      NOT(ISERROR(MATCH(INDIRECT(Q102),INDIRECT(K102),0)))
    ),
      INDIRECT(ster!$D$14),
   "")," "),"  "," ")),
""),"")</f>
        <v/>
      </c>
      <c r="CW102" s="14" t="str">
        <f t="array" aca="1" ref="CW102" ca="1">IF(H102,IF(AND(AQ102),TRIM(SUBSTITUTE(_xll.MCONCAT(IFERROR(IF(ISNUMBER(INDIRECT(Q102)),IF((INDIRECT(ster!$D$14)&lt;&gt;"")*(INDIRECT(Q102)&lt;&gt;INT(INDIRECT(Q102))),INDIRECT(ster!$D$14) &amp; ": " &amp; INDIRECT(Q102),""),""),"")," "),"  "," ")),""),"")</f>
        <v/>
      </c>
      <c r="CX102" s="14" t="str">
        <f t="array" aca="1" ref="CX102" ca="1">IF(H102,IF(OR(AU102,AV102),TRIM(SUBSTITUTE(_xll.MCONCAT(IF((INDIRECT(ster!$D$14)&lt;&gt;"")*NOT(ISNUMBER(INDIRECT(Q102))),IF(ISERROR(MATCH(INDIRECT(Q102),INDIRECT(K102),0)),IFERROR(IF(INDIRECT(Q102)&lt;&gt;"",INDIRECT(ster!$D$14) &amp; ": " &amp; SUBSTITUTE(INDIRECT(Q102)," "," "),""),""),""),"")," "),"  "," ")),""),"")</f>
        <v/>
      </c>
      <c r="CY102" s="14" t="str">
        <f t="array" aca="1" ref="CY102" ca="1">IF(H102,IF(AE102,TRIM(SUBSTITUTE(_xll.MCONCAT(IF((INDIRECT(ster!$D$14)&lt;&gt;"")*IFERROR(NOT(INDIRECT(AF102)),FALSE),IF(ISERROR(MATCH(INDIRECT(Q102),INDIRECT(K102),0)),IFERROR(IF(INDIRECT(Q102)&lt;&gt;"",INDIRECT(ster!$D$14)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CZ102" s="14" t="str">
        <f t="array" aca="1" ref="CZ102" ca="1">IF(H102,IF(AH102,TRIM(SUBSTITUTE(_xll.MCONCAT(IF((INDIRECT(ster!$D$14)&lt;&gt;"")*IFERROR(NOT(INDIRECT(AI102)),FALSE),IF(ISERROR(MATCH(INDIRECT(Q102),INDIRECT(K102),0)),IFERROR(IF(INDIRECT(Q102)&lt;&gt;"",INDIRECT(ster!$D$14)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DC102" s="14" t="str">
        <f ca="1">SUBSTITUTE(SUBSTITUTE(SUBSTITUTE(SUBSTITUTE(_xll.MCONCAT(DG102:DS102,"■"),"■■","■"),"■■","■"),"■■","■"),"■■","■")</f>
        <v>■</v>
      </c>
      <c r="DD102" s="14" t="str">
        <f t="shared" ca="1" si="468"/>
        <v/>
      </c>
      <c r="DE102" s="14" t="str">
        <f t="shared" ca="1" si="469"/>
        <v/>
      </c>
      <c r="DF102" s="14" t="str">
        <f t="shared" ca="1" si="470"/>
        <v/>
      </c>
      <c r="DG102" s="14" t="str">
        <f t="shared" ca="1" si="471"/>
        <v/>
      </c>
      <c r="DH102" s="14" t="str">
        <f t="shared" ca="1" si="472"/>
        <v/>
      </c>
      <c r="DI102" s="14" t="str">
        <f t="shared" ca="1" si="473"/>
        <v/>
      </c>
      <c r="DJ102" s="14" t="str">
        <f t="shared" ca="1" si="474"/>
        <v/>
      </c>
      <c r="DK102" s="14" t="str">
        <f t="shared" ca="1" si="475"/>
        <v/>
      </c>
      <c r="DL102" s="14" t="str">
        <f t="shared" ca="1" si="420"/>
        <v/>
      </c>
      <c r="DM102" s="14" t="str">
        <f t="shared" ca="1" si="476"/>
        <v/>
      </c>
      <c r="DN102" s="14" t="str">
        <f t="array" aca="1" ref="DN102" ca="1">IF(CU102&lt;&gt;"","There are errors in the entered values in the following cases: " &amp;SUBSTITUTE(CU102," ",", "),"")</f>
        <v/>
      </c>
      <c r="DO102" s="14" t="str">
        <f t="shared" ca="1" si="477"/>
        <v/>
      </c>
      <c r="DP102" s="14" t="str">
        <f t="shared" ca="1" si="478"/>
        <v/>
      </c>
      <c r="DQ102" s="14" t="str">
        <f t="shared" ca="1" si="479"/>
        <v/>
      </c>
      <c r="DR102" s="14" t="str">
        <f t="shared" ca="1" si="480"/>
        <v/>
      </c>
      <c r="DS102" s="14" t="str">
        <f t="shared" ca="1" si="481"/>
        <v/>
      </c>
      <c r="DZ102" s="14" t="b">
        <f t="shared" ca="1" si="482"/>
        <v>0</v>
      </c>
      <c r="EA102" s="14" t="str">
        <f t="shared" ca="1" si="483"/>
        <v>ALS depression inventory lower range (q_47c)</v>
      </c>
      <c r="EB102" s="14" t="str">
        <f t="shared" ca="1" si="484"/>
        <v xml:space="preserve">Values must be numeric. </v>
      </c>
      <c r="EC102" s="14" t="str">
        <f t="shared" ca="1" si="485"/>
        <v xml:space="preserve">ALS depression inventory lower range (q_47c): Values must be numeric. </v>
      </c>
      <c r="ED102" s="14" t="str">
        <f t="shared" ca="1" si="486"/>
        <v/>
      </c>
      <c r="EE102" s="14" t="str">
        <f t="shared" ca="1" si="487"/>
        <v>Values must be numeric</v>
      </c>
      <c r="EF102" s="14" t="str">
        <f t="shared" ca="1" si="488"/>
        <v/>
      </c>
      <c r="EG102" s="14" t="str">
        <f t="shared" ca="1" si="489"/>
        <v/>
      </c>
      <c r="EM102" s="14" t="b">
        <f t="shared" ca="1" si="490"/>
        <v>1</v>
      </c>
      <c r="EN102" s="14">
        <f t="shared" ca="1" si="491"/>
        <v>89</v>
      </c>
      <c r="EO102" s="14" t="str">
        <f t="shared" ca="1" si="492"/>
        <v>q_47c</v>
      </c>
      <c r="EP102" s="14" t="str">
        <f t="shared" ca="1" si="493"/>
        <v xml:space="preserve">ALS depression inventory lower range (q_47c): Values must be numeric. </v>
      </c>
      <c r="EQ102" s="14" t="str">
        <f t="shared" ca="1" si="494"/>
        <v/>
      </c>
    </row>
    <row r="103" spans="2:147" s="14" customFormat="1">
      <c r="B103" s="14" t="str">
        <f t="shared" ca="1" si="421"/>
        <v>There are some cases with values not explicitly declared in the labels dictionary: LISB0713: 23, LISB1077: 32, LISB1082: 27, LISB1083: 24, LISB0853: 23, LISB1090: 20, LISB0673: 25, LISB0726: 19, Hann003: 23, Hann009: 25, Hann011: 21, Hann012: 18, Hann016: 33, Hann027: 33, Hann035: 25, Hann038: 23, Hann041: 23, Hann051: 23, Hann054: 20, Hann056: 29, Hann057: 23, Hann064: 23, Hann065: 23, Hann074: 21, Hann080: 31, Hann088: 29, Hann090: 21, Hann095: 23, Hann097: 23, Hann105: 18, Hann109: 20, Hann110: 18, ANTA-0001: 23, ANTA-0008: 23, ANTA-0010: 23, ANTA-0011: 19, ANTA-0019: 23, ANTA-0030: 19, ANTA-0036: 19, ANTA-0040: 23, ANTA-0044: 22, ANTA-0046: 27, JENA0001: 23, JENA0009: 31, JENA0022: 19, JENA0036: 23, JENA0050: 31, JENA0064: 21, JENA0067: 24, JENA0071: 18, JENA0079: 18, LISB0858: 23, LISB0717: 25, LISB0897: 23, LISB0702: 19, LISB0887: 23, LISB0950: 20, LISB0956: 25, LISB0984: 23, LISB0993: 23, LISB0989: 20, LISB0994: 28, LISB0997: 26, LISB0658: 27, LISB0725: 23, LISB0995: 18, LISB1073: 23, LISB1074: 23, LISB0969: 19, LISB0699: 23, LISB0395: 18, LISB0974: 23, LISB0991: 25, LISB0970: 23, LISB0947: 27, LISB0946: 27, LISB0945: 23, LISB0913: 25, LISB0976: 33, LISB1001: 19, LISB1011: 23, LISB1015: 20, LISB1020: 31, LISB1027: 19, LISB0981: 23, LISB1039: 23, LISB1042: 21, LISB1045: 21, LISB1048: 23, LISB1049: 25, LISB1052: 23, LISB1056: 23, LISB1058: 27, LISB1060: 33, LISB0672: 25, LISB1064: 31, LISB1067: 29, LISB1068: 23, WAWA, 0013: 23, WAWA, 0025: 25, WAWA, 0026: 25, WAWA, 0029: 23, WAWA, 0033: 26, WAWA, 0043: 19, WAWA, 0046: 23, WAWA, 0068: 24, WAWA, 0078: 18, WAWA, 0083: 26, WAWA, 0098: 24, WAWA, 0101: 20, WAW, 000a1: 23, WAW, 000a3: 23, WAWA, 00a6: 19, WAWA, 0a13: 24, WAWA, 0a14: 25</v>
      </c>
      <c r="C103" s="14">
        <f t="shared" ca="1" si="422"/>
        <v>90</v>
      </c>
      <c r="D103" s="14">
        <f t="shared" si="423"/>
        <v>101</v>
      </c>
      <c r="E103" s="14" t="str">
        <f t="shared" ca="1" si="424"/>
        <v>N</v>
      </c>
      <c r="F103" s="14" t="str">
        <f t="shared" ca="1" si="425"/>
        <v>q_48a_r</v>
      </c>
      <c r="G103" s="14" t="str">
        <f t="shared" ca="1" si="426"/>
        <v>1st region</v>
      </c>
      <c r="H103" s="14" t="b">
        <f t="shared" ca="1" si="427"/>
        <v>1</v>
      </c>
      <c r="I103" s="14" t="str">
        <f ca="1">IF($H103,ADDRESS(3,(D103+1)*2-1,4,,"["&amp;wew!$G$7&amp;"]"&amp;_sheetname_labels)&amp;":"&amp;ADDRESS(2+ster!$B$20,(D103+1)*2-1,4),"")</f>
        <v>[DBTemplate.xlsm]labels!GU3:GU61</v>
      </c>
      <c r="J103" s="14">
        <f t="array" aca="1" ref="J103" ca="1">IF(H103,MAX(0,MAX(IF(INDIRECT(I103)&lt;&gt;"",ROW(INDIRECT(I103)),""))-2),"")</f>
        <v>17</v>
      </c>
      <c r="K103" s="14" t="str">
        <f ca="1">IF($H103,IF($J103&gt;0,ADDRESS(3,(D103+1)*2-1,4,,"["&amp;wew!$G$7&amp;"]"&amp;_sheetname_labels)&amp;":"&amp;ADDRESS(2+J103,(D103+1)*2-1,4),""),"")</f>
        <v>[DBTemplate.xlsm]labels!GU3:GU19</v>
      </c>
      <c r="L103" s="14" t="str">
        <f ca="1">IF($H103,IF($J103&gt;0,ADDRESS(3,(D103+1)*2,4,,"["&amp;wew!$G$7&amp;"]"&amp;_sheetname_labels)&amp;":"&amp;ADDRESS(2+J103,(D103+1)*2,4),""),"")</f>
        <v>[DBTemplate.xlsm]labels!GV3:GV19</v>
      </c>
      <c r="M103" s="14">
        <f t="shared" ca="1" si="428"/>
        <v>0</v>
      </c>
      <c r="N103" s="14">
        <f t="shared" ca="1" si="429"/>
        <v>17</v>
      </c>
      <c r="O103" s="14" t="str">
        <f t="shared" ca="1" si="430"/>
        <v>q_48a_r</v>
      </c>
      <c r="P103" s="14" t="str">
        <f t="shared" ca="1" si="431"/>
        <v>1st region</v>
      </c>
      <c r="Q103" s="14" t="str">
        <f ca="1">IF($BP103,ADDRESS(3,D103+1,4,,"["&amp;wew!$G$7&amp;"]"&amp;_sheetname_dataframe)&amp;":"&amp;ADDRESS(2+ster!$C$14,D103+1,4),"")</f>
        <v>[DBTemplate.xlsm]data_frame!CX3:CX3</v>
      </c>
      <c r="R103" s="14" t="str">
        <f>IF($BP103,IF(MID(_xll.FORMULATEXT(INDEX(INDIRECT(Q103),1)),1,1)="=", _xll.FORMULATEXT(INDEX(INDIRECT(Q103),1),2,TRUE),""),"")</f>
        <v/>
      </c>
      <c r="S103" s="14">
        <f t="array" aca="1" ref="S103" ca="1">IF(H103,SUM(IF((IFERROR(INDIRECT(Q103)&lt;&gt;"",FALSE))*(INDIRECT(ster!$D$14)&lt;&gt;""),1,0)),"")</f>
        <v>1</v>
      </c>
      <c r="T103" s="14">
        <f t="array" aca="1" ref="T103" ca="1">IF(H103,IF(M103&gt;0,SUM(IFERROR(1*(MATCH(INDIRECT(Q103),INDIRECT(K103),0)&gt;0),0)*(INDIRECT(ster!$D$14)&lt;&gt;"")*NOT(ISNUMBER(INDIRECT(Q103)))),0),"")</f>
        <v>0</v>
      </c>
      <c r="U103" s="14">
        <f t="array" aca="1" ref="U103" ca="1">IF(H103,SUM((IFERROR(INDIRECT(Q103)="",FALSE))*(INDIRECT(ster!$D$14)&lt;&gt;"")),"")</f>
        <v>0</v>
      </c>
      <c r="V103" s="14">
        <f t="array" aca="1" ref="V103" ca="1">IF(H103,SUM((IFERROR(INDIRECT(Q103)="#ąś",TRUE))*(INDIRECT(ster!$D$14)&lt;&gt;"")),"")</f>
        <v>0</v>
      </c>
      <c r="W103" s="14">
        <f t="array" aca="1" ref="W103" ca="1">IF(H103,SUM(ISNUMBER(INDIRECT(Q103))*(INDIRECT(ster!$D$14)&lt;&gt;"")),"")</f>
        <v>1</v>
      </c>
      <c r="X103" s="14">
        <f t="array" aca="1" ref="X103" ca="1">IF(AND(H103,W103&gt;0),IF(wew!$B$3,MIN(IF((INDIRECT(ster!$D$14)&lt;&gt;"")*IFERROR(INDIRECT($Q103)&lt;&gt;"",FALSE),IFERROR(INDIRECT($Q103),"X"),"X")),"&lt;włącz podświetlanie wartości&gt;"),"—")</f>
        <v>11</v>
      </c>
      <c r="Y103" s="14">
        <f t="array" aca="1" ref="Y103" ca="1">IF(AND(H103,W103&gt;0),IF(wew!$B$3,MAX(IF((INDIRECT(ster!$D$14)&lt;&gt;"")*IFERROR(INDIRECT($Q103)&lt;&gt;"",FALSE),IFERROR(INDIRECT($Q103),"X"),"X")),"&lt;włącz podświetlanie wartości&gt;"),"—")</f>
        <v>11</v>
      </c>
      <c r="Z103" s="14">
        <f t="shared" ca="1" si="432"/>
        <v>0</v>
      </c>
      <c r="AA103" s="12">
        <f t="shared" ca="1" si="433"/>
        <v>1</v>
      </c>
      <c r="AB103" s="17">
        <f t="array" aca="1" ref="AB103" ca="1">IF(H103,IF(W103&gt;0,SUM((INDIRECT(ster!$D$14)&lt;&gt;"")*IFERROR((INDIRECT(Q103)&lt;&gt;"")*(INDIRECT(Q103)=INT(INDIRECT(Q103))),0)),0),"")</f>
        <v>1</v>
      </c>
      <c r="AC103" s="17">
        <f t="array" aca="1" ref="AC103" ca="1">IF(H103,W103-AB103,"")</f>
        <v>0</v>
      </c>
      <c r="AD103" s="17">
        <f t="shared" ca="1" si="434"/>
        <v>1</v>
      </c>
      <c r="AE103" s="17" t="b">
        <f t="shared" ca="1" si="435"/>
        <v>0</v>
      </c>
      <c r="AF103" s="17" t="str">
        <f ca="1">IF(AE103,IF($H103,ADDRESS(3,D103+2,4,,"["&amp;wew!$G$7&amp;"]"&amp;_sheetname_dataframe)&amp;":"&amp;ADDRESS(2+ster!$C$14,D103+2,4),""),"")</f>
        <v/>
      </c>
      <c r="AG103" s="17" t="str">
        <f t="shared" ca="1" si="436"/>
        <v/>
      </c>
      <c r="AH103" s="17" t="b">
        <f t="shared" ca="1" si="437"/>
        <v>0</v>
      </c>
      <c r="AI103" s="17" t="str">
        <f ca="1">IF(AH103,IF($H103,ADDRESS(3,D103+3,4,,"["&amp;wew!$G$7&amp;"]"&amp;_sheetname_dataframe)&amp;":"&amp;ADDRESS(2+ster!$C$14,D103+3,4),""),"")</f>
        <v/>
      </c>
      <c r="AJ103" s="17" t="str">
        <f t="shared" ca="1" si="438"/>
        <v/>
      </c>
      <c r="AK103" s="17" t="b">
        <f t="shared" ca="1" si="439"/>
        <v>0</v>
      </c>
      <c r="AL103" s="17" t="b">
        <f t="shared" ca="1" si="440"/>
        <v>0</v>
      </c>
      <c r="AM103" s="17" t="b">
        <f t="shared" ca="1" si="441"/>
        <v>0</v>
      </c>
      <c r="AN103" s="17">
        <f t="shared" ca="1" si="442"/>
        <v>0</v>
      </c>
      <c r="AO103" s="24" t="str">
        <f t="shared" ca="1" si="443"/>
        <v/>
      </c>
      <c r="AP103" s="24" t="str">
        <f t="shared" ca="1" si="444"/>
        <v/>
      </c>
      <c r="AQ103" s="17" t="b">
        <f t="shared" ca="1" si="445"/>
        <v>0</v>
      </c>
      <c r="AR103" s="17" t="b">
        <f t="shared" ca="1" si="446"/>
        <v>1</v>
      </c>
      <c r="AS103" s="17" t="b">
        <f t="shared" ca="1" si="447"/>
        <v>0</v>
      </c>
      <c r="AT103" s="17" t="b">
        <f t="shared" ca="1" si="448"/>
        <v>0</v>
      </c>
      <c r="AU103" s="17" t="b">
        <f t="shared" ca="1" si="449"/>
        <v>1</v>
      </c>
      <c r="AV103" s="17" t="b">
        <f t="shared" ca="1" si="450"/>
        <v>0</v>
      </c>
      <c r="AW103" s="17" t="b">
        <f t="shared" ca="1" si="451"/>
        <v>1</v>
      </c>
      <c r="AX103" s="14" t="b">
        <f t="array" aca="1" ref="AX103" ca="1">IF(H103,N103&gt;0,"")</f>
        <v>1</v>
      </c>
      <c r="AY103" s="17" t="str">
        <f t="shared" ca="1" si="452"/>
        <v>C3:C19</v>
      </c>
      <c r="AZ103" s="17" t="b">
        <f t="array" aca="1" ref="AZ103" ca="1">IF(AY103&lt;&gt;"",SUM(1*ISERROR(MATCH(INDIRECT(AY103),INDIRECT(K103),0)))=0,"")</f>
        <v>1</v>
      </c>
      <c r="BA103" s="17" t="b">
        <f t="shared" ca="1" si="453"/>
        <v>1</v>
      </c>
      <c r="BB103" s="17" t="b">
        <v>0</v>
      </c>
      <c r="BC103" s="17" t="b">
        <f t="shared" ca="1" si="454"/>
        <v>1</v>
      </c>
      <c r="BD103" s="17" t="b">
        <f t="shared" ca="1" si="455"/>
        <v>0</v>
      </c>
      <c r="BE103" s="17" t="b">
        <f t="shared" ca="1" si="456"/>
        <v>0</v>
      </c>
      <c r="BF103" s="17" t="b">
        <f t="shared" ca="1" si="457"/>
        <v>0</v>
      </c>
      <c r="BG103" s="17" t="b">
        <f t="shared" ca="1" si="458"/>
        <v>0</v>
      </c>
      <c r="BH103" s="17" t="b">
        <f t="shared" ca="1" si="459"/>
        <v>1</v>
      </c>
      <c r="BI103" s="17">
        <f t="shared" ca="1" si="460"/>
        <v>2</v>
      </c>
      <c r="BJ103" s="17" t="b">
        <f t="shared" ca="1" si="461"/>
        <v>1</v>
      </c>
      <c r="BK103" s="17" t="str">
        <f t="shared" ca="1" si="462"/>
        <v/>
      </c>
      <c r="BL103" s="17" t="str">
        <f t="shared" ca="1" si="463"/>
        <v/>
      </c>
      <c r="BM103" s="17" t="str">
        <f t="shared" ca="1" si="464"/>
        <v>F</v>
      </c>
      <c r="BN103" s="17" t="str">
        <f t="shared" ca="1" si="465"/>
        <v>E</v>
      </c>
      <c r="BO103" s="17" t="str">
        <f t="shared" ca="1" si="466"/>
        <v>N</v>
      </c>
      <c r="BP103" s="14" t="b">
        <f t="shared" ca="1" si="467"/>
        <v>1</v>
      </c>
      <c r="BQ103" s="35">
        <v>1</v>
      </c>
      <c r="BX103" s="16"/>
      <c r="BY103" s="16"/>
      <c r="BZ103" s="16"/>
      <c r="CA103" s="16"/>
      <c r="CB103" s="16"/>
      <c r="CC103" s="16"/>
      <c r="CD103" s="16"/>
      <c r="CE103" s="16"/>
      <c r="CF103" s="16"/>
      <c r="CN103" s="14">
        <f ca="1">IF(H103,IFERROR(IsVariableNameLegal(O103),0),0)</f>
        <v>0</v>
      </c>
      <c r="CO103" s="14" t="str">
        <f t="array" aca="1" ref="CO103" ca="1">IF(H103,IF(COUNTIF(INDIRECT(wew!$C$13),O103)&gt;1,TRIM(SUBSTITUTE(_xll.MCONCAT(IF((INDIRECT(wew!$C$13)=O103)*(COLUMN(INDIRECT(wew!$C$13))&lt;&gt;D103+1),-1+COLUMN(INDIRECT(wew!$C$13)),"")," "),"  "," ")),""),"")</f>
        <v/>
      </c>
      <c r="CP103" s="14" t="str">
        <f t="array" aca="1" ref="CP103" ca="1">IF(P103&lt;&gt;"",IF(LEN(P103)&gt;150,1,""),"")</f>
        <v/>
      </c>
      <c r="CQ103" s="14" t="str">
        <f t="array" aca="1" ref="CQ103" ca="1">IF(AND(H103,NOT(ster!$J$3)),IF(COUNTIF(INDIRECT(wew!$C$15),P103)&gt;1,TRIM(SUBSTITUTE(_xll.MCONCAT(IF((INDIRECT(wew!$C$15)=P103)*(COLUMN(INDIRECT(wew!$C$15))&lt;&gt;D103+1),-1+COLUMN(INDIRECT(wew!$C$15)),"")," "),"  "," ")),""),"")</f>
        <v/>
      </c>
      <c r="CR103" s="14" t="str">
        <f t="array" aca="1" ref="CR103" ca="1">IF(H103,IF(AND(W103&gt;0,AO103&lt;&gt;""),TRIM(SUBSTITUTE(_xll.MCONCAT(IFERROR(IF(ISNUMBER(INDIRECT(Q103)),IF((INDIRECT(ster!$D$14)&lt;&gt;"")*(INDIRECT(Q103)&lt;AO103),INDIRECT(ster!$D$14) &amp; ": " &amp;  SUBSTITUTE(IF( AV103,IFERROR(TEXT(INDIRECT(Q103),"rrrr-mm-dd") &amp;" (" &amp; INDIRECT(Q103) &amp;")",INDIRECT(Q103)),INDIRECT(Q103))," "," "),""),""),"")," "),"  "," ")),""),"")</f>
        <v/>
      </c>
      <c r="CS103" s="14" t="str">
        <f t="array" aca="1" ref="CS103" ca="1">IF(H103,IF(AND(W103&gt;0,AP103&lt;&gt;""),TRIM(SUBSTITUTE(_xll.MCONCAT(IFERROR(IF(ISNUMBER(INDIRECT(Q103)),IF((INDIRECT(ster!$D$14)&lt;&gt;"")*(INDIRECT(Q103)&gt;AP103),INDIRECT(ster!$D$14) &amp; ": " &amp;  SUBSTITUTE(IF( AV103,IFERROR(TEXT(INDIRECT(Q103),"rrrr-mm-dd")&amp;" (" &amp; INDIRECT(Q103) &amp;")",INDIRECT(Q103)),INDIRECT(Q103))," "," "),""),""),"")," "),"  "," ")),""),"")</f>
        <v/>
      </c>
      <c r="CT103" s="14" t="str">
        <f t="array" aca="1" ref="CT103" ca="1">IF(H103,IF(AND(N103&gt;0,AR103),TRIM(SUBSTITUTE(_xll.MCONCAT(IFERROR(IF(ISNUMBER(INDIRECT(Q103)),IF((INDIRECT(ster!$D$14)&lt;&gt;"")*(IFERROR(0*(MATCH(INDIRECT(Q103),INDIRECT(K103),0)&gt;0),1)),INDIRECT(ster!$D$14) &amp; ": " &amp;  SUBSTITUTE(IF( AV103,IFERROR(TEXT(INDIRECT(Q103),"rrrr-mm-dd")&amp;" (" &amp; INDIRECT(Q103) &amp;")",INDIRECT(Q103)),INDIRECT(Q103))," "," "),""),""),"")," "),"  "," ")),""),"")</f>
        <v/>
      </c>
      <c r="CU103" s="14" t="str">
        <f t="array" aca="1" ref="CU103" ca="1">IF(H103,IF(AND(V103&gt;0),TRIM(SUBSTITUTE(_xll.MCONCAT(IF((INDIRECT(ster!$D$14)&lt;&gt;"")*(IFERROR(0*(INDIRECT(Q103)&lt;&gt;""),1)),INDIRECT(ster!$D$14),"")," "),"  "," ")),""),"")</f>
        <v/>
      </c>
      <c r="CV103" s="14" t="str">
        <f t="array" aca="1" ref="CV103" ca="1">IF(H103,IF(AS103,
TRIM(SUBSTITUTE(_xll.MCONCAT(IF(
   (INDIRECT(ster!$D$14)&lt;&gt;"")*
   ((INDIRECT(Q103)="")+
      NOT(ISNUMBER(INDIRECT(Q103)))*
      NOT(ISERROR(MATCH(INDIRECT(Q103),INDIRECT(K103),0)))
    ),
      INDIRECT(ster!$D$14),
   "")," "),"  "," ")),
""),"")</f>
        <v/>
      </c>
      <c r="CW103" s="14" t="str">
        <f t="array" aca="1" ref="CW103" ca="1">IF(H103,IF(AND(AQ103),TRIM(SUBSTITUTE(_xll.MCONCAT(IFERROR(IF(ISNUMBER(INDIRECT(Q103)),IF((INDIRECT(ster!$D$14)&lt;&gt;"")*(INDIRECT(Q103)&lt;&gt;INT(INDIRECT(Q103))),INDIRECT(ster!$D$14) &amp; ": " &amp; INDIRECT(Q103),""),""),"")," "),"  "," ")),""),"")</f>
        <v/>
      </c>
      <c r="CX103" s="14" t="str">
        <f t="array" aca="1" ref="CX103" ca="1">IF(H103,IF(OR(AU103,AV103),TRIM(SUBSTITUTE(_xll.MCONCAT(IF((INDIRECT(ster!$D$14)&lt;&gt;"")*NOT(ISNUMBER(INDIRECT(Q103))),IF(ISERROR(MATCH(INDIRECT(Q103),INDIRECT(K103),0)),IFERROR(IF(INDIRECT(Q103)&lt;&gt;"",INDIRECT(ster!$D$14) &amp; ": " &amp; SUBSTITUTE(INDIRECT(Q103)," "," "),""),""),""),"")," "),"  "," ")),""),"")</f>
        <v/>
      </c>
      <c r="CY103" s="14" t="str">
        <f t="array" aca="1" ref="CY103" ca="1">IF(H103,IF(AE103,TRIM(SUBSTITUTE(_xll.MCONCAT(IF((INDIRECT(ster!$D$14)&lt;&gt;"")*IFERROR(NOT(INDIRECT(AF103)),FALSE),IF(ISERROR(MATCH(INDIRECT(Q103),INDIRECT(K103),0)),IFERROR(IF(INDIRECT(Q103)&lt;&gt;"",INDIRECT(ster!$D$14)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CZ103" s="14" t="str">
        <f t="array" aca="1" ref="CZ103" ca="1">IF(H103,IF(AH103,TRIM(SUBSTITUTE(_xll.MCONCAT(IF((INDIRECT(ster!$D$14)&lt;&gt;"")*IFERROR(NOT(INDIRECT(AI103)),FALSE),IF(ISERROR(MATCH(INDIRECT(Q103),INDIRECT(K103),0)),IFERROR(IF(INDIRECT(Q103)&lt;&gt;"",INDIRECT(ster!$D$14)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DC103" s="14" t="str">
        <f ca="1">SUBSTITUTE(SUBSTITUTE(SUBSTITUTE(SUBSTITUTE(_xll.MCONCAT(DG103:DS103,"■"),"■■","■"),"■■","■"),"■■","■"),"■■","■")</f>
        <v>■There are some cases with values not explicitly declared in the labels dictionary: LISB0713: 23, LISB1077: 32, LISB1082: 27, LISB1083: 24, LISB0853: 23, LISB1090: 20, LISB0673: 25, LISB0726: 19, Hann003: 23, Hann009: 25, Hann011: 21, Hann012: 18, Hann016: 33, Hann027: 33, Hann035: 25, Hann038: 23, Hann041: 23, Hann051: 23, Hann054: 20, Hann056: 29, Hann057: 23, Hann064: 23, Hann065: 23, Hann074: 21, Hann080: 31, Hann088: 29, Hann090: 21, Hann095: 23, Hann097: 23, Hann105: 18, Hann109: 20, Hann110: 18, ANTA-0001: 23, ANTA-0008: 23, ANTA-0010: 23, ANTA-0011: 19, ANTA-0019: 23, ANTA-0030: 19, ANTA-0036: 19, ANTA-0040: 23, ANTA-0044: 22, ANTA-0046: 27, JENA0001: 23, JENA0009: 31, JENA0022: 19, JENA0036: 23, JENA0050: 31, JENA0064: 21, JENA0067: 24, JENA0071: 18, JENA0079: 18, LISB0858: 23, LISB0717: 25, LISB0897: 23, LISB0702: 19, LISB0887: 23, LISB0950: 20, LISB0956: 25, LISB0984: 23, LISB0993: 23, LISB0989: 20, LISB0994: 28, LISB0997: 26, LISB0658: 27, LISB0725: 23, LISB0995: 18, LISB1073: 23, LISB1074: 23, LISB0969: 19, LISB0699: 23, LISB0395: 18, LISB0974: 23, LISB0991: 25, LISB0970: 23, LISB0947: 27, LISB0946: 27, LISB0945: 23, LISB0913: 25, LISB0976: 33, LISB1001: 19, LISB1011: 23, LISB1015: 20, LISB1020: 31, LISB1027: 19, LISB0981: 23, LISB1039: 23, LISB1042: 21, LISB1045: 21, LISB1048: 23, LISB1049: 25, LISB1052: 23, LISB1056: 23, LISB1058: 27, LISB1060: 33, LISB0672: 25, LISB1064: 31, LISB1067: 29, LISB1068: 23, WAWA, 0013: 23, WAWA, 0025: 25, WAWA, 0026: 25, WAWA, 0029: 23, WAWA, 0033: 26, WAWA, 0043: 19, WAWA, 0046: 23, WAWA, 0068: 24, WAWA, 0078: 18, WAWA, 0083: 26, WAWA, 0098: 24, WAWA, 0101: 20, WAW, 000a1: 23, WAW, 000a3: 23, WAWA, 00a6: 19, WAWA, 0a13: 24, WAWA, 0a14: 25■</v>
      </c>
      <c r="DD103" s="14" t="str">
        <f t="shared" ca="1" si="468"/>
        <v>There are some cases with values not explicitly declared in the labels dictionary: LISB0713: 23, LISB1077: 32, LISB1082: 27, LISB1083: 24, LISB0853: 23, LISB1090: 20, LISB0673: 25, LISB0726: 19, Hann003: 23, Hann009: 25, Hann011: 21, Hann012: 18, Hann016: 33, Hann027: 33, Hann035: 25, Hann038: 23, Hann041: 23, Hann051: 23, Hann054: 20, Hann056: 29, Hann057: 23, Hann064: 23, Hann065: 23, Hann074: 21, Hann080: 31, Hann088: 29, Hann090: 21, Hann095: 23, Hann097: 23, Hann105: 18, Hann109: 20, Hann110: 18, ANTA-0001: 23, ANTA-0008: 23, ANTA-0010: 23, ANTA-0011: 19, ANTA-0019: 23, ANTA-0030: 19, ANTA-0036: 19, ANTA-0040: 23, ANTA-0044: 22, ANTA-0046: 27, JENA0001: 23, JENA0009: 31, JENA0022: 19, JENA0036: 23, JENA0050: 31, JENA0064: 21, JENA0067: 24, JENA0071: 18, JENA0079: 18, LISB0858: 23, LISB0717: 25, LISB0897: 23, LISB0702: 19, LISB0887: 23, LISB0950: 20, LISB0956: 25, LISB0984: 23, LISB0993: 23, LISB0989: 20, LISB0994: 28, LISB0997: 26, LISB0658: 27, LISB0725: 23, LISB0995: 18, LISB1073: 23, LISB1074: 23, LISB0969: 19, LISB0699: 23, LISB0395: 18, LISB0974: 23, LISB0991: 25, LISB0970: 23, LISB0947: 27, LISB0946: 27, LISB0945: 23, LISB0913: 25, LISB0976: 33, LISB1001: 19, LISB1011: 23, LISB1015: 20, LISB1020: 31, LISB1027: 19, LISB0981: 23, LISB1039: 23, LISB1042: 21, LISB1045: 21, LISB1048: 23, LISB1049: 25, LISB1052: 23, LISB1056: 23, LISB1058: 27, LISB1060: 33, LISB0672: 25, LISB1064: 31, LISB1067: 29, LISB1068: 23, WAWA, 0013: 23, WAWA, 0025: 25, WAWA, 0026: 25, WAWA, 0029: 23, WAWA, 0033: 26, WAWA, 0043: 19, WAWA, 0046: 23, WAWA, 0068: 24, WAWA, 0078: 18, WAWA, 0083: 26, WAWA, 0098: 24, WAWA, 0101: 20, WAW, 000a1: 23, WAW, 000a3: 23, WAWA, 00a6: 19, WAWA, 0a13: 24, WAWA, 0a14: 25■</v>
      </c>
      <c r="DE103" s="14" t="str">
        <f t="shared" ca="1" si="469"/>
        <v>There are some cases with values not explicitly declared in the labels dictionary: LISB0713: 23, LISB1077: 32, LISB1082: 27, LISB1083: 24, LISB0853: 23, LISB1090: 20, LISB0673: 25, LISB0726: 19, Hann003: 23, Hann009: 25, Hann011: 21, Hann012: 18, Hann016: 33, Hann027: 33, Hann035: 25, Hann038: 23, Hann041: 23, Hann051: 23, Hann054: 20, Hann056: 29, Hann057: 23, Hann064: 23, Hann065: 23, Hann074: 21, Hann080: 31, Hann088: 29, Hann090: 21, Hann095: 23, Hann097: 23, Hann105: 18, Hann109: 20, Hann110: 18, ANTA-0001: 23, ANTA-0008: 23, ANTA-0010: 23, ANTA-0011: 19, ANTA-0019: 23, ANTA-0030: 19, ANTA-0036: 19, ANTA-0040: 23, ANTA-0044: 22, ANTA-0046: 27, JENA0001: 23, JENA0009: 31, JENA0022: 19, JENA0036: 23, JENA0050: 31, JENA0064: 21, JENA0067: 24, JENA0071: 18, JENA0079: 18, LISB0858: 23, LISB0717: 25, LISB0897: 23, LISB0702: 19, LISB0887: 23, LISB0950: 20, LISB0956: 25, LISB0984: 23, LISB0993: 23, LISB0989: 20, LISB0994: 28, LISB0997: 26, LISB0658: 27, LISB0725: 23, LISB0995: 18, LISB1073: 23, LISB1074: 23, LISB0969: 19, LISB0699: 23, LISB0395: 18, LISB0974: 23, LISB0991: 25, LISB0970: 23, LISB0947: 27, LISB0946: 27, LISB0945: 23, LISB0913: 25, LISB0976: 33, LISB1001: 19, LISB1011: 23, LISB1015: 20, LISB1020: 31, LISB1027: 19, LISB0981: 23, LISB1039: 23, LISB1042: 21, LISB1045: 21, LISB1048: 23, LISB1049: 25, LISB1052: 23, LISB1056: 23, LISB1058: 27, LISB1060: 33, LISB0672: 25, LISB1064: 31, LISB1067: 29, LISB1068: 23, WAWA, 0013: 23, WAWA, 0025: 25, WAWA, 0026: 25, WAWA, 0029: 23, WAWA, 0033: 26, WAWA, 0043: 19, WAWA, 0046: 23, WAWA, 0068: 24, WAWA, 0078: 18, WAWA, 0083: 26, WAWA, 0098: 24, WAWA, 0101: 20, WAW, 000a1: 23, WAW, 000a3: 23, WAWA, 00a6: 19, WAWA, 0a13: 24, WAWA, 0a14: 25</v>
      </c>
      <c r="DF103" s="14" t="str">
        <f t="shared" ca="1" si="470"/>
        <v>There are some cases with values not explicitly declared in the labels dictionary: LISB0713: 23, LISB1077: 32, LISB1082: 27, LISB1083: 24, LISB0853: 23, LISB1090: 20, LISB0673: 25, LISB0726: 19, Hann003: 23, Hann009: 25, Hann011: 21, Hann012: 18, Hann016: 33, Hann027: 33, Hann035: 25, Hann038: 23, Hann041: 23, Hann051: 23, Hann054: 20, Hann056: 29, Hann057: 23, Hann064: 23, Hann065: 23, Hann074: 21, Hann080: 31, Hann088: 29, Hann090: 21, Hann095: 23, Hann097: 23, Hann105: 18, Hann109: 20, Hann110: 18, ANTA-0001: 23, ANTA-0008: 23, ANTA-0010: 23, ANTA-0011: 19, ANTA-0019: 23, ANTA-0030: 19, ANTA-0036: 19, ANTA-0040: 23, ANTA-0044: 22, ANTA-0046: 27, JENA0001: 23, JENA0009: 31, JENA0022: 19, JENA0036: 23, JENA0050: 31, JENA0064: 21, JENA0067: 24, JENA0071: 18, JENA0079: 18, LISB0858: 23, LISB0717: 25, LISB0897: 23, LISB0702: 19, LISB0887: 23, LISB0950: 20, LISB0956: 25, LISB0984: 23, LISB0993: 23, LISB0989: 20, LISB0994: 28, LISB0997: 26, LISB0658: 27, LISB0725: 23, LISB0995: 18, LISB1073: 23, LISB1074: 23, LISB0969: 19, LISB0699: 23, LISB0395: 18, LISB0974: 23, LISB0991: 25, LISB0970: 23, LISB0947: 27, LISB0946: 27, LISB0945: 23, LISB0913: 25, LISB0976: 33, LISB1001: 19, LISB1011: 23, LISB1015: 20, LISB1020: 31, LISB1027: 19, LISB0981: 23, LISB1039: 23, LISB1042: 21, LISB1045: 21, LISB1048: 23, LISB1049: 25, LISB1052: 23, LISB1056: 23, LISB1058: 27, LISB1060: 33, LISB0672: 25, LISB1064: 31, LISB1067: 29, LISB1068: 23, WAWA, 0013: 23, WAWA, 0025: 25, WAWA, 0026: 25, WAWA, 0029: 23, WAWA, 0033: 26, WAWA, 0043: 19, WAWA, 0046: 23, WAWA, 0068: 24, WAWA, 0078: 18, WAWA, 0083: 26, WAWA, 0098: 24, WAWA, 0101: 20, WAW, 000a1: 23, WAW, 000a3: 23, WAWA, 00a6: 19, WAWA, 0a13: 24, WAWA, 0a14: 25</v>
      </c>
      <c r="DG103" s="14" t="str">
        <f t="shared" ca="1" si="471"/>
        <v/>
      </c>
      <c r="DH103" s="14" t="str">
        <f t="shared" ca="1" si="472"/>
        <v/>
      </c>
      <c r="DI103" s="14" t="str">
        <f t="shared" ca="1" si="473"/>
        <v/>
      </c>
      <c r="DJ103" s="14" t="str">
        <f t="shared" ca="1" si="474"/>
        <v/>
      </c>
      <c r="DK103" s="14" t="str">
        <f t="shared" ca="1" si="475"/>
        <v/>
      </c>
      <c r="DL103" s="14" t="str">
        <f t="shared" ca="1" si="420"/>
        <v/>
      </c>
      <c r="DM103" s="14" t="str">
        <f t="shared" ca="1" si="476"/>
        <v/>
      </c>
      <c r="DN103" s="14" t="str">
        <f t="array" aca="1" ref="DN103" ca="1">IF(CU103&lt;&gt;"","There are errors in the entered values in the following cases: " &amp;SUBSTITUTE(CU103," ",", "),"")</f>
        <v/>
      </c>
      <c r="DO103" s="14" t="str">
        <f t="shared" ca="1" si="477"/>
        <v/>
      </c>
      <c r="DP103" s="14" t="str">
        <f t="shared" ca="1" si="478"/>
        <v/>
      </c>
      <c r="DQ103" s="14" t="str">
        <f t="shared" ca="1" si="479"/>
        <v/>
      </c>
      <c r="DR103" s="14" t="str">
        <f t="shared" ca="1" si="480"/>
        <v/>
      </c>
      <c r="DS103" s="14" t="str">
        <f t="shared" ca="1" si="481"/>
        <v/>
      </c>
      <c r="DZ103" s="14" t="b">
        <f t="shared" ca="1" si="482"/>
        <v>0</v>
      </c>
      <c r="EA103" s="14" t="str">
        <f t="shared" ca="1" si="483"/>
        <v>1st region (q_48a_r)</v>
      </c>
      <c r="EB103" s="14" t="str">
        <f t="shared" ca="1" si="484"/>
        <v xml:space="preserve">Values must be limited to predefinied list. </v>
      </c>
      <c r="EC103" s="14" t="str">
        <f t="shared" ca="1" si="485"/>
        <v xml:space="preserve">1st region (q_48a_r): Values must be limited to predefinied list. </v>
      </c>
      <c r="ED103" s="14" t="str">
        <f t="shared" ca="1" si="486"/>
        <v/>
      </c>
      <c r="EE103" s="14" t="str">
        <f t="shared" ca="1" si="487"/>
        <v>Values must be limited to predefinied list</v>
      </c>
      <c r="EF103" s="14" t="str">
        <f t="shared" ca="1" si="488"/>
        <v/>
      </c>
      <c r="EG103" s="14" t="str">
        <f t="shared" ca="1" si="489"/>
        <v/>
      </c>
      <c r="EM103" s="14" t="b">
        <f t="shared" ca="1" si="490"/>
        <v>1</v>
      </c>
      <c r="EN103" s="14">
        <f t="shared" ca="1" si="491"/>
        <v>90</v>
      </c>
      <c r="EO103" s="14" t="str">
        <f t="shared" ca="1" si="492"/>
        <v>q_48a_r</v>
      </c>
      <c r="EP103" s="14" t="str">
        <f t="shared" ca="1" si="493"/>
        <v xml:space="preserve">1st region (q_48a_r): Values must be limited to predefinied list. </v>
      </c>
      <c r="EQ103" s="14" t="str">
        <f t="shared" ca="1" si="494"/>
        <v>There are some cases with values not explicitly declared in the labels dictionary: LISB0713: 23, LISB1077: 32, LISB1082: 27, LISB1083: 24, LISB0853: 23, LISB1090: 20, LISB0673: 25, LISB0726: 19, Hann003: 23, Hann009: 25, Hann011: 21, Hann012: 18, Hann016: 33, Hann027: 33, Hann035: 25, Hann038: 23, Hann041: 23, Hann051: 23, Hann054: 20, Hann056: 29, Hann057: 23, Hann064: 23, Hann065: 23, Hann074: 21, Hann080: 31, Hann088: 29, Hann090: 21, Hann095: 23, Hann097: 23, Hann105: 18, Hann109: 20, Hann110: 18, ANTA-0001: 23, ANTA-0008: 23, ANTA-0010: 23, ANTA-0011: 19, ANTA-0019: 23, ANTA-0030: 19, ANTA-0036: 19, ANTA-0040: 23, ANTA-0044: 22, ANTA-0046: 27, JENA0001: 23, JENA0009: 31, JENA0022: 19, JENA0036: 23, JENA0050: 31, JENA0064: 21, JENA0067: 24, JENA0071: 18, JENA0079: 18, LISB0858: 23, LISB0717: 25, LISB0897: 23, LISB0702: 19, LISB0887: 23, LISB0950: 20, LISB0956: 25, LISB0984: 23, LISB0993: 23, LISB0989: 20, LISB0994: 28, LISB0997: 26, LISB0658: 27, LISB0725: 23, LISB0995: 18, LISB1073: 23, LISB1074: 23, LISB0969: 19, LISB0699: 23, LISB0395: 18, LISB0974: 23, LISB0991: 25, LISB0970: 23, LISB0947: 27, LISB0946: 27, LISB0945: 23, LISB0913: 25, LISB0976: 33, LISB1001: 19, LISB1011: 23, LISB1015: 20, LISB1020: 31, LISB1027: 19, LISB0981: 23, LISB1039: 23, LISB1042: 21, LISB1045: 21, LISB1048: 23, LISB1049: 25, LISB1052: 23, LISB1056: 23, LISB1058: 27, LISB1060: 33, LISB0672: 25, LISB1064: 31, LISB1067: 29, LISB1068: 23, WAWA, 0013: 23, WAWA, 0025: 25, WAWA, 0026: 25, WAWA, 0029: 23, WAWA, 0033: 26, WAWA, 0043: 19, WAWA, 0046: 23, WAWA, 0068: 24, WAWA, 0078: 18, WAWA, 0083: 26, WAWA, 0098: 24, WAWA, 0101: 20, WAW, 000a1: 23, WAW, 000a3: 23, WAWA, 00a6: 19, WAWA, 0a13: 24, WAWA, 0a14: 25</v>
      </c>
    </row>
    <row r="104" spans="2:147" s="14" customFormat="1">
      <c r="B104" s="14" t="str">
        <f t="shared" ca="1" si="421"/>
        <v>There are some cases with values not explicitly declared in the labels dictionary: LISB1077: 29, LISB1090: 25, LISB1087: 27, LISB0584: 21, LISB0723: 19, LISB0438: 21, LISB0706: 19, LISB0673: 23, LISB0602: 21, Hann003: 25, Hann007: 19, Hann008: 21, Hann009: 23, Hann010: 19, Hann014: 22, Hann018: 21, Hann024: 23, Hann025: 19, Hann029: 21, Hann035: 23, Hann038: 25, Hann041: 25, Hann044: 19, Hann045: 22, Hann048: 23, Hann051: 25, Hann052: 23, Hann053: 28, Hann054: 25, Hann055: 27, Hann057: 25, Hann062: 19, Hann065: 25, Hann070: 19, Hann083: 21, Hann085: 31, Hann092: 31, Hann094: 23, Hann095: 31, Hann097: 20, Hann098: 21, Hann102: 22, Hann104: 21, Hann105: 23, Hann108: 19, Hann109: 25, Hann110: 23, ANTA-0008: 25, ANTA-0011: 25, ANTA-0012: 23, ANTA-0018: 19, ANTA-0025: 23, ANTA-0026: 25, ANTA-0027: 33, ANTA-0028: 23, ANTA-0030: 25, ANTA-0033: 21, ANTA-0036: 19, ANTA-0037: 19, ANTA-0039: 24, ANTA-0040: 25, JENA0010: 31, JENA0011: 20, JENA0024: 26, JENA0026: 29, JENA0031: 31, JENA0051: 31, JENA0061: 21, JENA0066: 20, JENA0067: 25, JENA0071: 23, JENA0072: 19, JENA0078: 21, JENA0079: 19, LISB0893: 27, LISB0912: 19, LISB0927: 27, LISB0930: 20, LISB0950: 25, LISB0510: 23, LISB0640: 18, LISB0956: 23, LISB0972: 21, LISB0898: 19, LISB0993: 25, LISB0989: 25, LISB0608: 19, LISB0997: 19, LISB0725: 25, LISB0686: 21, LISB0995: 23, LISB1074: 18, LISB0999: 27, LISB0983: 23, LISB0944: 21, LISB0957: 19, LISB0395: 23, LISB0974: 25, LISB0978: 21, LISB0991: 23, LISB0970: 25, LISB0913: 19, LISB1001: 25, LISB1012: 27, LISB1015: 25, LISB1020: 23, LISB1002: 27, LISB1030: 29, LISB1031: 29, LISB1038: 21, LISB0694: 21, LISB1039: 25, LISB1041: 19, LISB1040: 21, LISB1048: 25, LISB1049: 23, LISB1052: 26, LISB1059: 21, LISB0672: 19, LISB1068: 25, WAWA, 0001: 23, WAWA, 0002: 23, WAWA, 0004: 23, WAWA, 0005: 19, WAWA, 0020: 23, WAWA, 0038: 21, WAWA, 0047: 18, WAWA, 0051: 25, WAWA, 0054: 19, WAWA, 0059: 23, WAWA, 0064: 23, WAWA, 0068: 25, WAWA, 0071: 18, WAWA, 0074: 25, WAWA, 0078: 23, WAWA, 0083: 19, WAWA, 0084: 20, WAWA, 0091: 25, WAWA, 0092: 23, WAWA, 0101: 25, WAWA, 00a7: 23, WAWA, 0a12: 21</v>
      </c>
      <c r="C104" s="14">
        <f t="shared" ca="1" si="422"/>
        <v>91</v>
      </c>
      <c r="D104" s="14">
        <f t="shared" si="423"/>
        <v>102</v>
      </c>
      <c r="E104" s="14" t="str">
        <f t="shared" ca="1" si="424"/>
        <v>N</v>
      </c>
      <c r="F104" s="14" t="str">
        <f t="shared" ca="1" si="425"/>
        <v>q_48b_r</v>
      </c>
      <c r="G104" s="14" t="str">
        <f t="shared" ca="1" si="426"/>
        <v>2nd region</v>
      </c>
      <c r="H104" s="14" t="b">
        <f t="shared" ca="1" si="427"/>
        <v>1</v>
      </c>
      <c r="I104" s="14" t="str">
        <f ca="1">IF($H104,ADDRESS(3,(D104+1)*2-1,4,,"["&amp;wew!$G$7&amp;"]"&amp;_sheetname_labels)&amp;":"&amp;ADDRESS(2+ster!$B$20,(D104+1)*2-1,4),"")</f>
        <v>[DBTemplate.xlsm]labels!GW3:GW61</v>
      </c>
      <c r="J104" s="14">
        <f t="array" aca="1" ref="J104" ca="1">IF(H104,MAX(0,MAX(IF(INDIRECT(I104)&lt;&gt;"",ROW(INDIRECT(I104)),""))-2),"")</f>
        <v>17</v>
      </c>
      <c r="K104" s="14" t="str">
        <f ca="1">IF($H104,IF($J104&gt;0,ADDRESS(3,(D104+1)*2-1,4,,"["&amp;wew!$G$7&amp;"]"&amp;_sheetname_labels)&amp;":"&amp;ADDRESS(2+J104,(D104+1)*2-1,4),""),"")</f>
        <v>[DBTemplate.xlsm]labels!GW3:GW19</v>
      </c>
      <c r="L104" s="14" t="str">
        <f ca="1">IF($H104,IF($J104&gt;0,ADDRESS(3,(D104+1)*2,4,,"["&amp;wew!$G$7&amp;"]"&amp;_sheetname_labels)&amp;":"&amp;ADDRESS(2+J104,(D104+1)*2,4),""),"")</f>
        <v>[DBTemplate.xlsm]labels!GX3:GX19</v>
      </c>
      <c r="M104" s="14">
        <f t="shared" ca="1" si="428"/>
        <v>0</v>
      </c>
      <c r="N104" s="14">
        <f t="shared" ca="1" si="429"/>
        <v>17</v>
      </c>
      <c r="O104" s="14" t="str">
        <f t="shared" ca="1" si="430"/>
        <v>q_48b_r</v>
      </c>
      <c r="P104" s="14" t="str">
        <f t="shared" ca="1" si="431"/>
        <v>2nd region</v>
      </c>
      <c r="Q104" s="14" t="str">
        <f ca="1">IF($BP104,ADDRESS(3,D104+1,4,,"["&amp;wew!$G$7&amp;"]"&amp;_sheetname_dataframe)&amp;":"&amp;ADDRESS(2+ster!$C$14,D104+1,4),"")</f>
        <v>[DBTemplate.xlsm]data_frame!CY3:CY3</v>
      </c>
      <c r="R104" s="14" t="str">
        <f>IF($BP104,IF(MID(_xll.FORMULATEXT(INDEX(INDIRECT(Q104),1)),1,1)="=", _xll.FORMULATEXT(INDEX(INDIRECT(Q104),1),2,TRUE),""),"")</f>
        <v/>
      </c>
      <c r="S104" s="14">
        <f t="array" aca="1" ref="S104" ca="1">IF(H104,SUM(IF((IFERROR(INDIRECT(Q104)&lt;&gt;"",FALSE))*(INDIRECT(ster!$D$14)&lt;&gt;""),1,0)),"")</f>
        <v>1</v>
      </c>
      <c r="T104" s="14">
        <f t="array" aca="1" ref="T104" ca="1">IF(H104,IF(M104&gt;0,SUM(IFERROR(1*(MATCH(INDIRECT(Q104),INDIRECT(K104),0)&gt;0),0)*(INDIRECT(ster!$D$14)&lt;&gt;"")*NOT(ISNUMBER(INDIRECT(Q104)))),0),"")</f>
        <v>0</v>
      </c>
      <c r="U104" s="14">
        <f t="array" aca="1" ref="U104" ca="1">IF(H104,SUM((IFERROR(INDIRECT(Q104)="",FALSE))*(INDIRECT(ster!$D$14)&lt;&gt;"")),"")</f>
        <v>0</v>
      </c>
      <c r="V104" s="14">
        <f t="array" aca="1" ref="V104" ca="1">IF(H104,SUM((IFERROR(INDIRECT(Q104)="#ąś",TRUE))*(INDIRECT(ster!$D$14)&lt;&gt;"")),"")</f>
        <v>0</v>
      </c>
      <c r="W104" s="14">
        <f t="array" aca="1" ref="W104" ca="1">IF(H104,SUM(ISNUMBER(INDIRECT(Q104))*(INDIRECT(ster!$D$14)&lt;&gt;"")),"")</f>
        <v>1</v>
      </c>
      <c r="X104" s="14">
        <f t="array" aca="1" ref="X104" ca="1">IF(AND(H104,W104&gt;0),IF(wew!$B$3,MIN(IF((INDIRECT(ster!$D$14)&lt;&gt;"")*IFERROR(INDIRECT($Q104)&lt;&gt;"",FALSE),IFERROR(INDIRECT($Q104),"X"),"X")),"&lt;włącz podświetlanie wartości&gt;"),"—")</f>
        <v>18</v>
      </c>
      <c r="Y104" s="14">
        <f t="array" aca="1" ref="Y104" ca="1">IF(AND(H104,W104&gt;0),IF(wew!$B$3,MAX(IF((INDIRECT(ster!$D$14)&lt;&gt;"")*IFERROR(INDIRECT($Q104)&lt;&gt;"",FALSE),IFERROR(INDIRECT($Q104),"X"),"X")),"&lt;włącz podświetlanie wartości&gt;"),"—")</f>
        <v>18</v>
      </c>
      <c r="Z104" s="14">
        <f t="shared" ca="1" si="432"/>
        <v>0</v>
      </c>
      <c r="AA104" s="12">
        <f t="shared" ca="1" si="433"/>
        <v>1</v>
      </c>
      <c r="AB104" s="17">
        <f t="array" aca="1" ref="AB104" ca="1">IF(H104,IF(W104&gt;0,SUM((INDIRECT(ster!$D$14)&lt;&gt;"")*IFERROR((INDIRECT(Q104)&lt;&gt;"")*(INDIRECT(Q104)=INT(INDIRECT(Q104))),0)),0),"")</f>
        <v>1</v>
      </c>
      <c r="AC104" s="17">
        <f t="array" aca="1" ref="AC104" ca="1">IF(H104,W104-AB104,"")</f>
        <v>0</v>
      </c>
      <c r="AD104" s="17">
        <f t="shared" ca="1" si="434"/>
        <v>1</v>
      </c>
      <c r="AE104" s="17" t="b">
        <f t="shared" ca="1" si="435"/>
        <v>0</v>
      </c>
      <c r="AF104" s="17" t="str">
        <f ca="1">IF(AE104,IF($H104,ADDRESS(3,D104+2,4,,"["&amp;wew!$G$7&amp;"]"&amp;_sheetname_dataframe)&amp;":"&amp;ADDRESS(2+ster!$C$14,D104+2,4),""),"")</f>
        <v/>
      </c>
      <c r="AG104" s="17" t="str">
        <f t="shared" ca="1" si="436"/>
        <v/>
      </c>
      <c r="AH104" s="17" t="b">
        <f t="shared" ca="1" si="437"/>
        <v>0</v>
      </c>
      <c r="AI104" s="17" t="str">
        <f ca="1">IF(AH104,IF($H104,ADDRESS(3,D104+3,4,,"["&amp;wew!$G$7&amp;"]"&amp;_sheetname_dataframe)&amp;":"&amp;ADDRESS(2+ster!$C$14,D104+3,4),""),"")</f>
        <v/>
      </c>
      <c r="AJ104" s="17" t="str">
        <f t="shared" ca="1" si="438"/>
        <v/>
      </c>
      <c r="AK104" s="17" t="b">
        <f t="shared" ca="1" si="439"/>
        <v>0</v>
      </c>
      <c r="AL104" s="17" t="b">
        <f t="shared" ca="1" si="440"/>
        <v>0</v>
      </c>
      <c r="AM104" s="17" t="b">
        <f t="shared" ca="1" si="441"/>
        <v>0</v>
      </c>
      <c r="AN104" s="17">
        <f t="shared" ca="1" si="442"/>
        <v>0</v>
      </c>
      <c r="AO104" s="24" t="str">
        <f t="shared" ca="1" si="443"/>
        <v/>
      </c>
      <c r="AP104" s="24" t="str">
        <f t="shared" ca="1" si="444"/>
        <v/>
      </c>
      <c r="AQ104" s="17" t="b">
        <f t="shared" ca="1" si="445"/>
        <v>0</v>
      </c>
      <c r="AR104" s="17" t="b">
        <f t="shared" ca="1" si="446"/>
        <v>1</v>
      </c>
      <c r="AS104" s="17" t="b">
        <f t="shared" ca="1" si="447"/>
        <v>0</v>
      </c>
      <c r="AT104" s="17" t="b">
        <f t="shared" ca="1" si="448"/>
        <v>0</v>
      </c>
      <c r="AU104" s="17" t="b">
        <f t="shared" ca="1" si="449"/>
        <v>1</v>
      </c>
      <c r="AV104" s="17" t="b">
        <f t="shared" ca="1" si="450"/>
        <v>0</v>
      </c>
      <c r="AW104" s="17" t="b">
        <f t="shared" ca="1" si="451"/>
        <v>1</v>
      </c>
      <c r="AX104" s="14" t="b">
        <f t="array" aca="1" ref="AX104" ca="1">IF(H104,N104&gt;0,"")</f>
        <v>1</v>
      </c>
      <c r="AY104" s="17" t="str">
        <f t="shared" ca="1" si="452"/>
        <v>C3:C19</v>
      </c>
      <c r="AZ104" s="17" t="b">
        <f t="array" aca="1" ref="AZ104" ca="1">IF(AY104&lt;&gt;"",SUM(1*ISERROR(MATCH(INDIRECT(AY104),INDIRECT(K104),0)))=0,"")</f>
        <v>1</v>
      </c>
      <c r="BA104" s="17" t="b">
        <f t="shared" ca="1" si="453"/>
        <v>1</v>
      </c>
      <c r="BB104" s="17" t="b">
        <v>0</v>
      </c>
      <c r="BC104" s="17" t="b">
        <f t="shared" ca="1" si="454"/>
        <v>1</v>
      </c>
      <c r="BD104" s="17" t="b">
        <f t="shared" ca="1" si="455"/>
        <v>0</v>
      </c>
      <c r="BE104" s="17" t="b">
        <f t="shared" ca="1" si="456"/>
        <v>0</v>
      </c>
      <c r="BF104" s="17" t="b">
        <f t="shared" ca="1" si="457"/>
        <v>0</v>
      </c>
      <c r="BG104" s="17" t="b">
        <f t="shared" ca="1" si="458"/>
        <v>0</v>
      </c>
      <c r="BH104" s="17" t="b">
        <f t="shared" ca="1" si="459"/>
        <v>1</v>
      </c>
      <c r="BI104" s="17">
        <f t="shared" ca="1" si="460"/>
        <v>2</v>
      </c>
      <c r="BJ104" s="17" t="b">
        <f t="shared" ca="1" si="461"/>
        <v>1</v>
      </c>
      <c r="BK104" s="17" t="str">
        <f t="shared" ca="1" si="462"/>
        <v/>
      </c>
      <c r="BL104" s="17" t="str">
        <f t="shared" ca="1" si="463"/>
        <v/>
      </c>
      <c r="BM104" s="17" t="str">
        <f t="shared" ca="1" si="464"/>
        <v>F</v>
      </c>
      <c r="BN104" s="17" t="str">
        <f t="shared" ca="1" si="465"/>
        <v>E</v>
      </c>
      <c r="BO104" s="17" t="str">
        <f t="shared" ca="1" si="466"/>
        <v>N</v>
      </c>
      <c r="BP104" s="14" t="b">
        <f t="shared" ca="1" si="467"/>
        <v>1</v>
      </c>
      <c r="BQ104" s="35">
        <v>1</v>
      </c>
      <c r="BX104" s="16"/>
      <c r="BY104" s="16"/>
      <c r="BZ104" s="16"/>
      <c r="CA104" s="16"/>
      <c r="CB104" s="16"/>
      <c r="CC104" s="16"/>
      <c r="CD104" s="16"/>
      <c r="CE104" s="16"/>
      <c r="CF104" s="16"/>
      <c r="CN104" s="14">
        <f ca="1">IF(H104,IFERROR(IsVariableNameLegal(O104),0),0)</f>
        <v>0</v>
      </c>
      <c r="CO104" s="14" t="str">
        <f t="array" aca="1" ref="CO104" ca="1">IF(H104,IF(COUNTIF(INDIRECT(wew!$C$13),O104)&gt;1,TRIM(SUBSTITUTE(_xll.MCONCAT(IF((INDIRECT(wew!$C$13)=O104)*(COLUMN(INDIRECT(wew!$C$13))&lt;&gt;D104+1),-1+COLUMN(INDIRECT(wew!$C$13)),"")," "),"  "," ")),""),"")</f>
        <v/>
      </c>
      <c r="CP104" s="14" t="str">
        <f t="array" aca="1" ref="CP104" ca="1">IF(P104&lt;&gt;"",IF(LEN(P104)&gt;150,1,""),"")</f>
        <v/>
      </c>
      <c r="CQ104" s="14" t="str">
        <f t="array" aca="1" ref="CQ104" ca="1">IF(AND(H104,NOT(ster!$J$3)),IF(COUNTIF(INDIRECT(wew!$C$15),P104)&gt;1,TRIM(SUBSTITUTE(_xll.MCONCAT(IF((INDIRECT(wew!$C$15)=P104)*(COLUMN(INDIRECT(wew!$C$15))&lt;&gt;D104+1),-1+COLUMN(INDIRECT(wew!$C$15)),"")," "),"  "," ")),""),"")</f>
        <v/>
      </c>
      <c r="CR104" s="14" t="str">
        <f t="array" aca="1" ref="CR104" ca="1">IF(H104,IF(AND(W104&gt;0,AO104&lt;&gt;""),TRIM(SUBSTITUTE(_xll.MCONCAT(IFERROR(IF(ISNUMBER(INDIRECT(Q104)),IF((INDIRECT(ster!$D$14)&lt;&gt;"")*(INDIRECT(Q104)&lt;AO104),INDIRECT(ster!$D$14) &amp; ": " &amp;  SUBSTITUTE(IF( AV104,IFERROR(TEXT(INDIRECT(Q104),"rrrr-mm-dd") &amp;" (" &amp; INDIRECT(Q104) &amp;")",INDIRECT(Q104)),INDIRECT(Q104))," "," "),""),""),"")," "),"  "," ")),""),"")</f>
        <v/>
      </c>
      <c r="CS104" s="14" t="str">
        <f t="array" aca="1" ref="CS104" ca="1">IF(H104,IF(AND(W104&gt;0,AP104&lt;&gt;""),TRIM(SUBSTITUTE(_xll.MCONCAT(IFERROR(IF(ISNUMBER(INDIRECT(Q104)),IF((INDIRECT(ster!$D$14)&lt;&gt;"")*(INDIRECT(Q104)&gt;AP104),INDIRECT(ster!$D$14) &amp; ": " &amp;  SUBSTITUTE(IF( AV104,IFERROR(TEXT(INDIRECT(Q104),"rrrr-mm-dd")&amp;" (" &amp; INDIRECT(Q104) &amp;")",INDIRECT(Q104)),INDIRECT(Q104))," "," "),""),""),"")," "),"  "," ")),""),"")</f>
        <v/>
      </c>
      <c r="CT104" s="14" t="str">
        <f t="array" aca="1" ref="CT104" ca="1">IF(H104,IF(AND(N104&gt;0,AR104),TRIM(SUBSTITUTE(_xll.MCONCAT(IFERROR(IF(ISNUMBER(INDIRECT(Q104)),IF((INDIRECT(ster!$D$14)&lt;&gt;"")*(IFERROR(0*(MATCH(INDIRECT(Q104),INDIRECT(K104),0)&gt;0),1)),INDIRECT(ster!$D$14) &amp; ": " &amp;  SUBSTITUTE(IF( AV104,IFERROR(TEXT(INDIRECT(Q104),"rrrr-mm-dd")&amp;" (" &amp; INDIRECT(Q104) &amp;")",INDIRECT(Q104)),INDIRECT(Q104))," "," "),""),""),"")," "),"  "," ")),""),"")</f>
        <v>1: 18</v>
      </c>
      <c r="CU104" s="14" t="str">
        <f t="array" aca="1" ref="CU104" ca="1">IF(H104,IF(AND(V104&gt;0),TRIM(SUBSTITUTE(_xll.MCONCAT(IF((INDIRECT(ster!$D$14)&lt;&gt;"")*(IFERROR(0*(INDIRECT(Q104)&lt;&gt;""),1)),INDIRECT(ster!$D$14),"")," "),"  "," ")),""),"")</f>
        <v/>
      </c>
      <c r="CV104" s="14" t="str">
        <f t="array" aca="1" ref="CV104" ca="1">IF(H104,IF(AS104,
TRIM(SUBSTITUTE(_xll.MCONCAT(IF(
   (INDIRECT(ster!$D$14)&lt;&gt;"")*
   ((INDIRECT(Q104)="")+
      NOT(ISNUMBER(INDIRECT(Q104)))*
      NOT(ISERROR(MATCH(INDIRECT(Q104),INDIRECT(K104),0)))
    ),
      INDIRECT(ster!$D$14),
   "")," "),"  "," ")),
""),"")</f>
        <v/>
      </c>
      <c r="CW104" s="14" t="str">
        <f t="array" aca="1" ref="CW104" ca="1">IF(H104,IF(AND(AQ104),TRIM(SUBSTITUTE(_xll.MCONCAT(IFERROR(IF(ISNUMBER(INDIRECT(Q104)),IF((INDIRECT(ster!$D$14)&lt;&gt;"")*(INDIRECT(Q104)&lt;&gt;INT(INDIRECT(Q104))),INDIRECT(ster!$D$14) &amp; ": " &amp; INDIRECT(Q104),""),""),"")," "),"  "," ")),""),"")</f>
        <v/>
      </c>
      <c r="CX104" s="14" t="str">
        <f t="array" aca="1" ref="CX104" ca="1">IF(H104,IF(OR(AU104,AV104),TRIM(SUBSTITUTE(_xll.MCONCAT(IF((INDIRECT(ster!$D$14)&lt;&gt;"")*NOT(ISNUMBER(INDIRECT(Q104))),IF(ISERROR(MATCH(INDIRECT(Q104),INDIRECT(K104),0)),IFERROR(IF(INDIRECT(Q104)&lt;&gt;"",INDIRECT(ster!$D$14) &amp; ": " &amp; SUBSTITUTE(INDIRECT(Q104)," "," "),""),""),""),"")," "),"  "," ")),""),"")</f>
        <v/>
      </c>
      <c r="CY104" s="14" t="str">
        <f t="array" aca="1" ref="CY104" ca="1">IF(H104,IF(AE104,TRIM(SUBSTITUTE(_xll.MCONCAT(IF((INDIRECT(ster!$D$14)&lt;&gt;"")*IFERROR(NOT(INDIRECT(AF104)),FALSE),IF(ISERROR(MATCH(INDIRECT(Q104),INDIRECT(K104),0)),IFERROR(IF(INDIRECT(Q104)&lt;&gt;"",INDIRECT(ster!$D$14)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CZ104" s="14" t="str">
        <f t="array" aca="1" ref="CZ104" ca="1">IF(H104,IF(AH104,TRIM(SUBSTITUTE(_xll.MCONCAT(IF((INDIRECT(ster!$D$14)&lt;&gt;"")*IFERROR(NOT(INDIRECT(AI104)),FALSE),IF(ISERROR(MATCH(INDIRECT(Q104),INDIRECT(K104),0)),IFERROR(IF(INDIRECT(Q104)&lt;&gt;"",INDIRECT(ster!$D$14)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DC104" s="14" t="str">
        <f ca="1">SUBSTITUTE(SUBSTITUTE(SUBSTITUTE(SUBSTITUTE(_xll.MCONCAT(DG104:DS104,"■"),"■■","■"),"■■","■"),"■■","■"),"■■","■")</f>
        <v>■There are some cases with values not explicitly declared in the labels dictionary: 1: 18■</v>
      </c>
      <c r="DD104" s="14" t="str">
        <f t="shared" ca="1" si="468"/>
        <v>There are some cases with values not explicitly declared in the labels dictionary: LISB1077: 29, LISB1090: 25, LISB1087: 27, LISB0584: 21, LISB0723: 19, LISB0438: 21, LISB0706: 19, LISB0673: 23, LISB0602: 21, Hann003: 25, Hann007: 19, Hann008: 21, Hann009: 23, Hann010: 19, Hann014: 22, Hann018: 21, Hann024: 23, Hann025: 19, Hann029: 21, Hann035: 23, Hann038: 25, Hann041: 25, Hann044: 19, Hann045: 22, Hann048: 23, Hann051: 25, Hann052: 23, Hann053: 28, Hann054: 25, Hann055: 27, Hann057: 25, Hann062: 19, Hann065: 25, Hann070: 19, Hann083: 21, Hann085: 31, Hann092: 31, Hann094: 23, Hann095: 31, Hann097: 20, Hann098: 21, Hann102: 22, Hann104: 21, Hann105: 23, Hann108: 19, Hann109: 25, Hann110: 23, ANTA-0008: 25, ANTA-0011: 25, ANTA-0012: 23, ANTA-0018: 19, ANTA-0025: 23, ANTA-0026: 25, ANTA-0027: 33, ANTA-0028: 23, ANTA-0030: 25, ANTA-0033: 21, ANTA-0036: 19, ANTA-0037: 19, ANTA-0039: 24, ANTA-0040: 25, JENA0010: 31, JENA0011: 20, JENA0024: 26, JENA0026: 29, JENA0031: 31, JENA0051: 31, JENA0061: 21, JENA0066: 20, JENA0067: 25, JENA0071: 23, JENA0072: 19, JENA0078: 21, JENA0079: 19, LISB0893: 27, LISB0912: 19, LISB0927: 27, LISB0930: 20, LISB0950: 25, LISB0510: 23, LISB0640: 18, LISB0956: 23, LISB0972: 21, LISB0898: 19, LISB0993: 25, LISB0989: 25, LISB0608: 19, LISB0997: 19, LISB0725: 25, LISB0686: 21, LISB0995: 23, LISB1074: 18, LISB0999: 27, LISB0983: 23, LISB0944: 21, LISB0957: 19, LISB0395: 23, LISB0974: 25, LISB0978: 21, LISB0991: 23, LISB0970: 25, LISB0913: 19, LISB1001: 25, LISB1012: 27, LISB1015: 25, LISB1020: 23, LISB1002: 27, LISB1030: 29, LISB1031: 29, LISB1038: 21, LISB0694: 21, LISB1039: 25, LISB1041: 19, LISB1040: 21, LISB1048: 25, LISB1049: 23, LISB1052: 26, LISB1059: 21, LISB0672: 19, LISB1068: 25, WAWA, 0001: 23, WAWA, 0002: 23, WAWA, 0004: 23, WAWA, 0005: 19, WAWA, 0020: 23, WAWA, 0038: 21, WAWA, 0047: 18, WAWA, 0051: 25, WAWA, 0054: 19, WAWA, 0059: 23, WAWA, 0064: 23, WAWA, 0068: 25, WAWA, 0071: 18, WAWA, 0074: 25, WAWA, 0078: 23, WAWA, 0083: 19, WAWA, 0084: 20, WAWA, 0091: 25, WAWA, 0092: 23, WAWA, 0101: 25, WAWA, 00a7: 23, WAWA, 0a12: 21■</v>
      </c>
      <c r="DE104" s="14" t="str">
        <f t="shared" ca="1" si="469"/>
        <v>There are some cases with values not explicitly declared in the labels dictionary: LISB1077: 29, LISB1090: 25, LISB1087: 27, LISB0584: 21, LISB0723: 19, LISB0438: 21, LISB0706: 19, LISB0673: 23, LISB0602: 21, Hann003: 25, Hann007: 19, Hann008: 21, Hann009: 23, Hann010: 19, Hann014: 22, Hann018: 21, Hann024: 23, Hann025: 19, Hann029: 21, Hann035: 23, Hann038: 25, Hann041: 25, Hann044: 19, Hann045: 22, Hann048: 23, Hann051: 25, Hann052: 23, Hann053: 28, Hann054: 25, Hann055: 27, Hann057: 25, Hann062: 19, Hann065: 25, Hann070: 19, Hann083: 21, Hann085: 31, Hann092: 31, Hann094: 23, Hann095: 31, Hann097: 20, Hann098: 21, Hann102: 22, Hann104: 21, Hann105: 23, Hann108: 19, Hann109: 25, Hann110: 23, ANTA-0008: 25, ANTA-0011: 25, ANTA-0012: 23, ANTA-0018: 19, ANTA-0025: 23, ANTA-0026: 25, ANTA-0027: 33, ANTA-0028: 23, ANTA-0030: 25, ANTA-0033: 21, ANTA-0036: 19, ANTA-0037: 19, ANTA-0039: 24, ANTA-0040: 25, JENA0010: 31, JENA0011: 20, JENA0024: 26, JENA0026: 29, JENA0031: 31, JENA0051: 31, JENA0061: 21, JENA0066: 20, JENA0067: 25, JENA0071: 23, JENA0072: 19, JENA0078: 21, JENA0079: 19, LISB0893: 27, LISB0912: 19, LISB0927: 27, LISB0930: 20, LISB0950: 25, LISB0510: 23, LISB0640: 18, LISB0956: 23, LISB0972: 21, LISB0898: 19, LISB0993: 25, LISB0989: 25, LISB0608: 19, LISB0997: 19, LISB0725: 25, LISB0686: 21, LISB0995: 23, LISB1074: 18, LISB0999: 27, LISB0983: 23, LISB0944: 21, LISB0957: 19, LISB0395: 23, LISB0974: 25, LISB0978: 21, LISB0991: 23, LISB0970: 25, LISB0913: 19, LISB1001: 25, LISB1012: 27, LISB1015: 25, LISB1020: 23, LISB1002: 27, LISB1030: 29, LISB1031: 29, LISB1038: 21, LISB0694: 21, LISB1039: 25, LISB1041: 19, LISB1040: 21, LISB1048: 25, LISB1049: 23, LISB1052: 26, LISB1059: 21, LISB0672: 19, LISB1068: 25, WAWA, 0001: 23, WAWA, 0002: 23, WAWA, 0004: 23, WAWA, 0005: 19, WAWA, 0020: 23, WAWA, 0038: 21, WAWA, 0047: 18, WAWA, 0051: 25, WAWA, 0054: 19, WAWA, 0059: 23, WAWA, 0064: 23, WAWA, 0068: 25, WAWA, 0071: 18, WAWA, 0074: 25, WAWA, 0078: 23, WAWA, 0083: 19, WAWA, 0084: 20, WAWA, 0091: 25, WAWA, 0092: 23, WAWA, 0101: 25, WAWA, 00a7: 23, WAWA, 0a12: 21</v>
      </c>
      <c r="DF104" s="14" t="str">
        <f t="shared" ca="1" si="470"/>
        <v>There are some cases with values not explicitly declared in the labels dictionary: LISB1077: 29, LISB1090: 25, LISB1087: 27, LISB0584: 21, LISB0723: 19, LISB0438: 21, LISB0706: 19, LISB0673: 23, LISB0602: 21, Hann003: 25, Hann007: 19, Hann008: 21, Hann009: 23, Hann010: 19, Hann014: 22, Hann018: 21, Hann024: 23, Hann025: 19, Hann029: 21, Hann035: 23, Hann038: 25, Hann041: 25, Hann044: 19, Hann045: 22, Hann048: 23, Hann051: 25, Hann052: 23, Hann053: 28, Hann054: 25, Hann055: 27, Hann057: 25, Hann062: 19, Hann065: 25, Hann070: 19, Hann083: 21, Hann085: 31, Hann092: 31, Hann094: 23, Hann095: 31, Hann097: 20, Hann098: 21, Hann102: 22, Hann104: 21, Hann105: 23, Hann108: 19, Hann109: 25, Hann110: 23, ANTA-0008: 25, ANTA-0011: 25, ANTA-0012: 23, ANTA-0018: 19, ANTA-0025: 23, ANTA-0026: 25, ANTA-0027: 33, ANTA-0028: 23, ANTA-0030: 25, ANTA-0033: 21, ANTA-0036: 19, ANTA-0037: 19, ANTA-0039: 24, ANTA-0040: 25, JENA0010: 31, JENA0011: 20, JENA0024: 26, JENA0026: 29, JENA0031: 31, JENA0051: 31, JENA0061: 21, JENA0066: 20, JENA0067: 25, JENA0071: 23, JENA0072: 19, JENA0078: 21, JENA0079: 19, LISB0893: 27, LISB0912: 19, LISB0927: 27, LISB0930: 20, LISB0950: 25, LISB0510: 23, LISB0640: 18, LISB0956: 23, LISB0972: 21, LISB0898: 19, LISB0993: 25, LISB0989: 25, LISB0608: 19, LISB0997: 19, LISB0725: 25, LISB0686: 21, LISB0995: 23, LISB1074: 18, LISB0999: 27, LISB0983: 23, LISB0944: 21, LISB0957: 19, LISB0395: 23, LISB0974: 25, LISB0978: 21, LISB0991: 23, LISB0970: 25, LISB0913: 19, LISB1001: 25, LISB1012: 27, LISB1015: 25, LISB1020: 23, LISB1002: 27, LISB1030: 29, LISB1031: 29, LISB1038: 21, LISB0694: 21, LISB1039: 25, LISB1041: 19, LISB1040: 21, LISB1048: 25, LISB1049: 23, LISB1052: 26, LISB1059: 21, LISB0672: 19, LISB1068: 25, WAWA, 0001: 23, WAWA, 0002: 23, WAWA, 0004: 23, WAWA, 0005: 19, WAWA, 0020: 23, WAWA, 0038: 21, WAWA, 0047: 18, WAWA, 0051: 25, WAWA, 0054: 19, WAWA, 0059: 23, WAWA, 0064: 23, WAWA, 0068: 25, WAWA, 0071: 18, WAWA, 0074: 25, WAWA, 0078: 23, WAWA, 0083: 19, WAWA, 0084: 20, WAWA, 0091: 25, WAWA, 0092: 23, WAWA, 0101: 25, WAWA, 00a7: 23, WAWA, 0a12: 21</v>
      </c>
      <c r="DG104" s="14" t="str">
        <f t="shared" ca="1" si="471"/>
        <v/>
      </c>
      <c r="DH104" s="14" t="str">
        <f t="shared" ca="1" si="472"/>
        <v/>
      </c>
      <c r="DI104" s="14" t="str">
        <f t="shared" ca="1" si="473"/>
        <v/>
      </c>
      <c r="DJ104" s="14" t="str">
        <f t="shared" ca="1" si="474"/>
        <v/>
      </c>
      <c r="DK104" s="14" t="str">
        <f t="shared" ca="1" si="475"/>
        <v/>
      </c>
      <c r="DL104" s="14" t="str">
        <f t="shared" ca="1" si="420"/>
        <v/>
      </c>
      <c r="DM104" s="14" t="str">
        <f t="shared" ca="1" si="476"/>
        <v>There are some cases with values not explicitly declared in the labels dictionary: 1: 18</v>
      </c>
      <c r="DN104" s="14" t="str">
        <f t="array" aca="1" ref="DN104" ca="1">IF(CU104&lt;&gt;"","There are errors in the entered values in the following cases: " &amp;SUBSTITUTE(CU104," ",", "),"")</f>
        <v/>
      </c>
      <c r="DO104" s="14" t="str">
        <f t="shared" ca="1" si="477"/>
        <v/>
      </c>
      <c r="DP104" s="14" t="str">
        <f t="shared" ca="1" si="478"/>
        <v/>
      </c>
      <c r="DQ104" s="14" t="str">
        <f t="shared" ca="1" si="479"/>
        <v/>
      </c>
      <c r="DR104" s="14" t="str">
        <f t="shared" ca="1" si="480"/>
        <v/>
      </c>
      <c r="DS104" s="14" t="str">
        <f t="shared" ca="1" si="481"/>
        <v/>
      </c>
      <c r="DZ104" s="14" t="b">
        <f t="shared" ca="1" si="482"/>
        <v>0</v>
      </c>
      <c r="EA104" s="14" t="str">
        <f t="shared" ca="1" si="483"/>
        <v>2nd region (q_48b_r)</v>
      </c>
      <c r="EB104" s="14" t="str">
        <f t="shared" ca="1" si="484"/>
        <v xml:space="preserve">Values must be limited to predefinied list. </v>
      </c>
      <c r="EC104" s="14" t="str">
        <f t="shared" ca="1" si="485"/>
        <v xml:space="preserve">2nd region (q_48b_r): Values must be limited to predefinied list. </v>
      </c>
      <c r="ED104" s="14" t="str">
        <f t="shared" ca="1" si="486"/>
        <v/>
      </c>
      <c r="EE104" s="14" t="str">
        <f t="shared" ca="1" si="487"/>
        <v>Values must be limited to predefinied list</v>
      </c>
      <c r="EF104" s="14" t="str">
        <f t="shared" ca="1" si="488"/>
        <v/>
      </c>
      <c r="EG104" s="14" t="str">
        <f t="shared" ca="1" si="489"/>
        <v/>
      </c>
      <c r="EM104" s="14" t="b">
        <f t="shared" ca="1" si="490"/>
        <v>1</v>
      </c>
      <c r="EN104" s="14">
        <f t="shared" ca="1" si="491"/>
        <v>91</v>
      </c>
      <c r="EO104" s="14" t="str">
        <f t="shared" ca="1" si="492"/>
        <v>q_48b_r</v>
      </c>
      <c r="EP104" s="14" t="str">
        <f t="shared" ca="1" si="493"/>
        <v xml:space="preserve">2nd region (q_48b_r): Values must be limited to predefinied list. </v>
      </c>
      <c r="EQ104" s="14" t="str">
        <f t="shared" ca="1" si="494"/>
        <v>There are some cases with values not explicitly declared in the labels dictionary: LISB1077: 29, LISB1090: 25, LISB1087: 27, LISB0584: 21, LISB0723: 19, LISB0438: 21, LISB0706: 19, LISB0673: 23, LISB0602: 21, Hann003: 25, Hann007: 19, Hann008: 21, Hann009: 23, Hann010: 19, Hann014: 22, Hann018: 21, Hann024: 23, Hann025: 19, Hann029: 21, Hann035: 23, Hann038: 25, Hann041: 25, Hann044: 19, Hann045: 22, Hann048: 23, Hann051: 25, Hann052: 23, Hann053: 28, Hann054: 25, Hann055: 27, Hann057: 25, Hann062: 19, Hann065: 25, Hann070: 19, Hann083: 21, Hann085: 31, Hann092: 31, Hann094: 23, Hann095: 31, Hann097: 20, Hann098: 21, Hann102: 22, Hann104: 21, Hann105: 23, Hann108: 19, Hann109: 25, Hann110: 23, ANTA-0008: 25, ANTA-0011: 25, ANTA-0012: 23, ANTA-0018: 19, ANTA-0025: 23, ANTA-0026: 25, ANTA-0027: 33, ANTA-0028: 23, ANTA-0030: 25, ANTA-0033: 21, ANTA-0036: 19, ANTA-0037: 19, ANTA-0039: 24, ANTA-0040: 25, JENA0010: 31, JENA0011: 20, JENA0024: 26, JENA0026: 29, JENA0031: 31, JENA0051: 31, JENA0061: 21, JENA0066: 20, JENA0067: 25, JENA0071: 23, JENA0072: 19, JENA0078: 21, JENA0079: 19, LISB0893: 27, LISB0912: 19, LISB0927: 27, LISB0930: 20, LISB0950: 25, LISB0510: 23, LISB0640: 18, LISB0956: 23, LISB0972: 21, LISB0898: 19, LISB0993: 25, LISB0989: 25, LISB0608: 19, LISB0997: 19, LISB0725: 25, LISB0686: 21, LISB0995: 23, LISB1074: 18, LISB0999: 27, LISB0983: 23, LISB0944: 21, LISB0957: 19, LISB0395: 23, LISB0974: 25, LISB0978: 21, LISB0991: 23, LISB0970: 25, LISB0913: 19, LISB1001: 25, LISB1012: 27, LISB1015: 25, LISB1020: 23, LISB1002: 27, LISB1030: 29, LISB1031: 29, LISB1038: 21, LISB0694: 21, LISB1039: 25, LISB1041: 19, LISB1040: 21, LISB1048: 25, LISB1049: 23, LISB1052: 26, LISB1059: 21, LISB0672: 19, LISB1068: 25, WAWA, 0001: 23, WAWA, 0002: 23, WAWA, 0004: 23, WAWA, 0005: 19, WAWA, 0020: 23, WAWA, 0038: 21, WAWA, 0047: 18, WAWA, 0051: 25, WAWA, 0054: 19, WAWA, 0059: 23, WAWA, 0064: 23, WAWA, 0068: 25, WAWA, 0071: 18, WAWA, 0074: 25, WAWA, 0078: 23, WAWA, 0083: 19, WAWA, 0084: 20, WAWA, 0091: 25, WAWA, 0092: 23, WAWA, 0101: 25, WAWA, 00a7: 23, WAWA, 0a12: 21</v>
      </c>
    </row>
    <row r="105" spans="2:147" s="14" customFormat="1">
      <c r="B105" s="14" t="str">
        <f t="shared" ref="B105" ca="1" si="495">DF105</f>
        <v/>
      </c>
      <c r="C105" s="14">
        <f t="shared" ref="C105" ca="1" si="496">IF(OFFSET(B105,-1,COLUMN(VariableExists)-2),OFFSET(B105,-1,1)+1,OFFSET(B105,-1,1))</f>
        <v>92</v>
      </c>
      <c r="D105" s="14">
        <f t="shared" ref="D105" si="497">ROW(A105)-2</f>
        <v>103</v>
      </c>
      <c r="E105" s="14" t="str">
        <f t="shared" ref="E105" ca="1" si="498">IF(OR(G105="",ROW(G105)=2),"",IF(Z105&gt;0,"S",IF(AX105,IF(J105=2,"D","N"),"I")))</f>
        <v>D</v>
      </c>
      <c r="F105" s="14" t="str">
        <f t="shared" ref="F105" ca="1" si="499">IF(H105,O105,"")</f>
        <v>q_48b_t</v>
      </c>
      <c r="G105" s="14" t="str">
        <f t="shared" ref="G105" ca="1" si="500">IF(H105,P105,"")</f>
        <v>2nd timing</v>
      </c>
      <c r="H105" s="14" t="b">
        <f t="shared" ref="H105" ca="1" si="501">IF(INDIRECT(ADDRESS(2,D105+1,,,_sheetname_dataframe))="",FALSE,MID(INDIRECT(ADDRESS(2,D105+1,,,_sheetname_dataframe)),1,1)&lt;&gt;".")</f>
        <v>1</v>
      </c>
      <c r="I105" s="14" t="str">
        <f ca="1">IF($H105,ADDRESS(3,(D105+1)*2-1,4,,"["&amp;wew!$G$7&amp;"]"&amp;_sheetname_labels)&amp;":"&amp;ADDRESS(2+ster!$B$20,(D105+1)*2-1,4),"")</f>
        <v>[DBTemplate.xlsm]labels!GY3:GY61</v>
      </c>
      <c r="J105" s="14">
        <f t="array" aca="1" ref="J105" ca="1">IF(H105,MAX(0,MAX(IF(INDIRECT(I105)&lt;&gt;"",ROW(INDIRECT(I105)),""))-2),"")</f>
        <v>2</v>
      </c>
      <c r="K105" s="14" t="str">
        <f ca="1">IF($H105,IF($J105&gt;0,ADDRESS(3,(D105+1)*2-1,4,,"["&amp;wew!$G$7&amp;"]"&amp;_sheetname_labels)&amp;":"&amp;ADDRESS(2+J105,(D105+1)*2-1,4),""),"")</f>
        <v>[DBTemplate.xlsm]labels!GY3:GY4</v>
      </c>
      <c r="L105" s="14" t="str">
        <f ca="1">IF($H105,IF($J105&gt;0,ADDRESS(3,(D105+1)*2,4,,"["&amp;wew!$G$7&amp;"]"&amp;_sheetname_labels)&amp;":"&amp;ADDRESS(2+J105,(D105+1)*2,4),""),"")</f>
        <v>[DBTemplate.xlsm]labels!GZ3:GZ4</v>
      </c>
      <c r="M105" s="14">
        <f t="shared" ref="M105" ca="1" si="502">IF($H105,IF(J105&gt;0,COUNTA(INDIRECT(K105))-COUNT(INDIRECT(K105)),0),"")</f>
        <v>0</v>
      </c>
      <c r="N105" s="14">
        <f t="shared" ref="N105" ca="1" si="503">IF(H105,J105-M105,"")</f>
        <v>2</v>
      </c>
      <c r="O105" s="14" t="str">
        <f t="shared" ref="O105" ca="1" si="504">IF(INDIRECT(ADDRESS(2,D105+1,,,_sheetname_dataframe))="","",INDIRECT(ADDRESS(2,D105+1,,,_sheetname_dataframe)))</f>
        <v>q_48b_t</v>
      </c>
      <c r="P105" s="14" t="str">
        <f t="shared" ref="P105" ca="1" si="505">IF(H105,IF(INDIRECT(ADDRESS(1,D105+1,,,_sheetname_dataframe))="","",INDIRECT(ADDRESS(1,D105+1,,,_sheetname_dataframe))),"")</f>
        <v>2nd timing</v>
      </c>
      <c r="Q105" s="14" t="str">
        <f ca="1">IF($BP105,ADDRESS(3,D105+1,4,,"["&amp;wew!$G$7&amp;"]"&amp;_sheetname_dataframe)&amp;":"&amp;ADDRESS(2+ster!$C$14,D105+1,4),"")</f>
        <v>[DBTemplate.xlsm]data_frame!CZ3:CZ3</v>
      </c>
      <c r="R105" s="14" t="str">
        <f>IF($BP105,IF(MID(_xll.FORMULATEXT(INDEX(INDIRECT(Q105),1)),1,1)="=", _xll.FORMULATEXT(INDEX(INDIRECT(Q105),1),2,TRUE),""),"")</f>
        <v/>
      </c>
      <c r="S105" s="14">
        <f t="array" aca="1" ref="S105" ca="1">IF(H105,SUM(IF((IFERROR(INDIRECT(Q105)&lt;&gt;"",FALSE))*(INDIRECT(ster!$D$14)&lt;&gt;""),1,0)),"")</f>
        <v>0</v>
      </c>
      <c r="T105" s="14">
        <f t="array" aca="1" ref="T105" ca="1">IF(H105,IF(M105&gt;0,SUM(IFERROR(1*(MATCH(INDIRECT(Q105),INDIRECT(K105),0)&gt;0),0)*(INDIRECT(ster!$D$14)&lt;&gt;"")*NOT(ISNUMBER(INDIRECT(Q105)))),0),"")</f>
        <v>0</v>
      </c>
      <c r="U105" s="14">
        <f t="array" aca="1" ref="U105" ca="1">IF(H105,SUM((IFERROR(INDIRECT(Q105)="",FALSE))*(INDIRECT(ster!$D$14)&lt;&gt;"")),"")</f>
        <v>1</v>
      </c>
      <c r="V105" s="14">
        <f t="array" aca="1" ref="V105" ca="1">IF(H105,SUM((IFERROR(INDIRECT(Q105)="#ąś",TRUE))*(INDIRECT(ster!$D$14)&lt;&gt;"")),"")</f>
        <v>0</v>
      </c>
      <c r="W105" s="14">
        <f t="array" aca="1" ref="W105" ca="1">IF(H105,SUM(ISNUMBER(INDIRECT(Q105))*(INDIRECT(ster!$D$14)&lt;&gt;"")),"")</f>
        <v>0</v>
      </c>
      <c r="X105" s="14" t="str">
        <f t="array" aca="1" ref="X105" ca="1">IF(AND(H105,W105&gt;0),IF(wew!$B$3,MIN(IF((INDIRECT(ster!$D$14)&lt;&gt;"")*IFERROR(INDIRECT($Q105)&lt;&gt;"",FALSE),IFERROR(INDIRECT($Q105),"X"),"X")),"&lt;włącz podświetlanie wartości&gt;"),"—")</f>
        <v>—</v>
      </c>
      <c r="Y105" s="14" t="str">
        <f t="array" aca="1" ref="Y105" ca="1">IF(AND(H105,W105&gt;0),IF(wew!$B$3,MAX(IF((INDIRECT(ster!$D$14)&lt;&gt;"")*IFERROR(INDIRECT($Q105)&lt;&gt;"",FALSE),IFERROR(INDIRECT($Q105),"X"),"X")),"&lt;włącz podświetlanie wartości&gt;"),"—")</f>
        <v>—</v>
      </c>
      <c r="Z105" s="14">
        <f t="shared" ref="Z105" ca="1" si="506">IF(H105,S105-T105-W105,"")</f>
        <v>0</v>
      </c>
      <c r="AA105" s="12" t="str">
        <f t="shared" ref="AA105" ca="1" si="507">IF(H105,IF(S105&gt;0,W105/(S105),"—"),"")</f>
        <v>—</v>
      </c>
      <c r="AB105" s="17">
        <f t="array" aca="1" ref="AB105" ca="1">IF(H105,IF(W105&gt;0,SUM((INDIRECT(ster!$D$14)&lt;&gt;"")*IFERROR((INDIRECT(Q105)&lt;&gt;"")*(INDIRECT(Q105)=INT(INDIRECT(Q105))),0)),0),"")</f>
        <v>0</v>
      </c>
      <c r="AC105" s="17">
        <f t="array" aca="1" ref="AC105" ca="1">IF(H105,W105-AB105,"")</f>
        <v>0</v>
      </c>
      <c r="AD105" s="17">
        <f t="shared" ref="AD105" ca="1" si="508">IF($H105,IF(AC105&lt;&gt;"",IF(AC105=0,1,IF(AC105/W105&lt;0.15,2,3)),0),"")</f>
        <v>1</v>
      </c>
      <c r="AE105" s="17" t="b">
        <f t="shared" ref="AE105" ca="1" si="509">IF(H105,OFFSET(O105,1,0)=".validation",FALSE)</f>
        <v>0</v>
      </c>
      <c r="AF105" s="17" t="str">
        <f ca="1">IF(AE105,IF($H105,ADDRESS(3,D105+2,4,,"["&amp;wew!$G$7&amp;"]"&amp;_sheetname_dataframe)&amp;":"&amp;ADDRESS(2+ster!$C$14,D105+2,4),""),"")</f>
        <v/>
      </c>
      <c r="AG105" s="17" t="str">
        <f t="shared" ref="AG105" ca="1" si="510">IF(AE105,IF($H105,IF(INDIRECT(ADDRESS(1,D105+2,,,_sheetname_dataframe))="","",INDIRECT(ADDRESS(1,D105+2,,,_sheetname_dataframe))),""),"")</f>
        <v/>
      </c>
      <c r="AH105" s="17" t="b">
        <f t="shared" ref="AH105" ca="1" si="511">IF(H105,AND(AE105,OFFSET(O105,2,0)=".validation"),FALSE)</f>
        <v>0</v>
      </c>
      <c r="AI105" s="17" t="str">
        <f ca="1">IF(AH105,IF($H105,ADDRESS(3,D105+3,4,,"["&amp;wew!$G$7&amp;"]"&amp;_sheetname_dataframe)&amp;":"&amp;ADDRESS(2+ster!$C$14,D105+3,4),""),"")</f>
        <v/>
      </c>
      <c r="AJ105" s="17" t="str">
        <f t="shared" ref="AJ105" ca="1" si="512">IF(AH105,IF($H105,IF(INDIRECT(ADDRESS(1,D105+3,,,_sheetname_dataframe))="","",INDIRECT(ADDRESS(1,D105+3,,,_sheetname_dataframe))),""),"")</f>
        <v/>
      </c>
      <c r="AK105" s="17" t="b">
        <f t="shared" ref="AK105" ca="1" si="513">IF(H105,OR(AQ105,AD105=2),"")</f>
        <v>0</v>
      </c>
      <c r="AL105" s="17" t="b">
        <f t="shared" ref="AL105" ca="1" si="514">IF($H105,IF(BV105&lt;&gt;"",IF(OR(BM105="F",BM105="L",BM105="I",BM105="D"),BV105&lt;&gt;0)),"")</f>
        <v>0</v>
      </c>
      <c r="AM105" s="17" t="b">
        <f t="shared" ref="AM105" ca="1" si="515">IF($H105,AND(NOT(AL105),OR(IF(BW105&lt;&gt;"",IF(OR(BM105="F",BM105="L"),BW105&lt;&gt;0)),BM105="I",BM105="N",BM105="D")),"")</f>
        <v>0</v>
      </c>
      <c r="AN105" s="17">
        <f t="shared" ref="AN105" ca="1" si="516">IF(COUNTA(INDIRECT(Q105))=0,0, IF(AND(AO105&lt;&gt;"",X105&lt;AO105),1,IF(AND(AP105&lt;&gt;"",Y105&gt;AP105),1,IF(AND(AQ105,AC105&gt;0),2,0))))</f>
        <v>0</v>
      </c>
      <c r="AO105" s="24" t="str">
        <f t="shared" ref="AO105" ca="1" si="517">IF($H105,IF(BY105&lt;&gt;"",IF(ISNUMBER(BY105),BY105,""),""),"")</f>
        <v/>
      </c>
      <c r="AP105" s="24" t="str">
        <f t="shared" ref="AP105" ca="1" si="518">IF($H105,IF(BZ105&lt;&gt;"",IF(ISNUMBER(BZ105),BZ105,""),""),"")</f>
        <v/>
      </c>
      <c r="AQ105" s="17" t="b">
        <f t="shared" ref="AQ105" ca="1" si="519">IF(H105,IF(CA105&lt;&gt;"",CA105&lt;&gt;0,FALSE),"")</f>
        <v>0</v>
      </c>
      <c r="AR105" s="17" t="b">
        <f t="shared" ref="AR105" ca="1" si="520">IF(H105,IF(N105&gt;0,IF(BQ105&lt;&gt;"",BQ105&lt;&gt;0,FALSE),FALSE),"")</f>
        <v>1</v>
      </c>
      <c r="AS105" s="17" t="b">
        <f t="shared" ref="AS105" ca="1" si="521">IF(H105,IF(BR105&lt;&gt;"",BR105&lt;&gt;0,FALSE),"")</f>
        <v>0</v>
      </c>
      <c r="AT105" s="17" t="b">
        <f t="shared" ref="AT105" ca="1" si="522">IF(H105,IF(N105&gt;0,FALSE,IF(BU105&lt;&gt;"",MATCH(BU105,DataType,0)=1,FALSE)),"")</f>
        <v>0</v>
      </c>
      <c r="AU105" s="17" t="b">
        <f t="shared" ref="AU105" ca="1" si="523">IF(H105,IF(N105&gt;0,TRUE,IF(BU105&lt;&gt;"",MATCH(BU105,DataType,0)=2,FALSE)),"")</f>
        <v>1</v>
      </c>
      <c r="AV105" s="17" t="b">
        <f t="shared" ref="AV105" ca="1" si="524">IF(H105,IF(N105&gt;0,FALSE,IF(BU105&lt;&gt;"",MATCH(BU105,DataType,0)=3,FALSE)),"")</f>
        <v>0</v>
      </c>
      <c r="AW105" s="17" t="b">
        <f t="shared" ref="AW105" ca="1" si="525">IF(H105,IF(W105&gt;0,Z105=0,FALSE),"")</f>
        <v>0</v>
      </c>
      <c r="AX105" s="14" t="b">
        <f t="array" aca="1" ref="AX105" ca="1">IF(H105,N105&gt;0,"")</f>
        <v>1</v>
      </c>
      <c r="AY105" s="17" t="str">
        <f t="shared" ref="AY105" ca="1" si="526">IF(H105,IF(N105&gt;0,ADDRESS(ROW(VariablesOrigin)+1,COLUMN(VariablesOrigin)+1,4) &amp; ":" &amp; ADDRESS(ROW(VariablesOrigin)+N105,COLUMN(VariablesOrigin)+1,4),""),"")</f>
        <v>C3:C4</v>
      </c>
      <c r="AZ105" s="17" t="b">
        <f t="array" aca="1" ref="AZ105" ca="1">IF(AY105&lt;&gt;"",SUM(1*ISERROR(MATCH(INDIRECT(AY105),INDIRECT(K105),0)))=0,"")</f>
        <v>1</v>
      </c>
      <c r="BA105" s="17" t="b">
        <f t="shared" ref="BA105" ca="1" si="527">IF(H105,BU105="",FALSE)</f>
        <v>1</v>
      </c>
      <c r="BB105" s="17" t="b">
        <v>0</v>
      </c>
      <c r="BC105" s="17" t="b">
        <f t="shared" ref="BC105" ca="1" si="528">IF(BA105,IF(N105&gt;0,AND(AZ105,Z105=0),FALSE),"")</f>
        <v>1</v>
      </c>
      <c r="BD105" s="17" t="b">
        <f t="shared" ref="BD105" ca="1" si="529">IF(BA105,IF(N105&gt;0,AND(NOT(AZ105),Z105=0),FALSE),"")</f>
        <v>0</v>
      </c>
      <c r="BE105" s="17" t="b">
        <f t="shared" ref="BE105" ca="1" si="530">IF(BA105,IF(AND(AW105,NOT(BB105),NOT(BC105),NOT(BD105)),AND(Z105=0,AC105=0),FALSE),"")</f>
        <v>0</v>
      </c>
      <c r="BF105" s="17" t="b">
        <f t="shared" ref="BF105" ca="1" si="531">IF(BA105,IF(AND(AW105,NOT(BB105),NOT(BC105),NOT(BD105)),AND(Z105=0,OR(AC105&gt;0)),FALSE),"")</f>
        <v>0</v>
      </c>
      <c r="BG105" s="17" t="b">
        <f t="shared" ref="BG105" ca="1" si="532">IF(BA105,IF(OR(BB105:BF105),FALSE,IF(Z105=0,FALSE,Z105&gt;0)),"")</f>
        <v>0</v>
      </c>
      <c r="BH105" s="17" t="b">
        <f t="shared" ref="BH105" ca="1" si="533">IF(BA105,COUNTIF(BB105:BG105,TRUE)=1,"")</f>
        <v>1</v>
      </c>
      <c r="BI105" s="17">
        <f t="shared" ref="BI105" ca="1" si="534">IF(BA105,IFERROR(MATCH(TRUE,BB105:BG105,0),7),"")</f>
        <v>2</v>
      </c>
      <c r="BJ105" s="17" t="b">
        <f t="shared" ref="BJ105" ca="1" si="535">DF105&lt;&gt;""</f>
        <v>0</v>
      </c>
      <c r="BK105" s="17" t="str">
        <f t="shared" ref="BK105" ca="1" si="536">IF(H105,IF(AND(NOT(BA105),AU105),AC105=0,""),"")</f>
        <v/>
      </c>
      <c r="BL105" s="17" t="str">
        <f t="shared" ref="BL105" ca="1" si="537">IF(H105,IF(AND(NOT(BA105),AU105),AC105&gt;0,""),"")</f>
        <v/>
      </c>
      <c r="BM105" s="17" t="str">
        <f t="shared" ref="BM105" ca="1" si="538">IF(H105,IF(BA105,CHOOSE(BI105,"0","F","L","I","N",IF(AA105&gt;0.5,"N","S"),"0"),CHOOSE(MATCH(BU105,DataType,0),"S",IF(BK105,"I","N"),"D"  )),"")</f>
        <v>F</v>
      </c>
      <c r="BN105" s="17" t="str">
        <f t="shared" ref="BN105" ca="1" si="539">IF(H105,IF(BJ105,"E",IF(BA105,CHOOSE(BI105,"0","F","L","I","N","S","0"),CHOOSE(MATCH(BU105,DataType,0),"S",IF(BK105,"I","N"),"D"  ))),"")</f>
        <v>F</v>
      </c>
      <c r="BO105" s="17" t="str">
        <f t="shared" ref="BO105" ca="1" si="540">IF($H105,IF(BM105="0","",IF(AND(AR105,N105=2),"D",IF(BM105="S","N",IF(AL105,"O",IF(AM105,"I","N"))))),"")</f>
        <v>D</v>
      </c>
      <c r="BP105" s="14" t="b">
        <f t="shared" ref="BP105" ca="1" si="541">INDIRECT(ADDRESS(2,ROW(A105)-1,,,_sheetname_dataframe))&lt;&gt;""</f>
        <v>1</v>
      </c>
      <c r="BQ105" s="35">
        <v>1</v>
      </c>
      <c r="BX105" s="16"/>
      <c r="BY105" s="16"/>
      <c r="BZ105" s="16"/>
      <c r="CA105" s="16"/>
      <c r="CB105" s="16"/>
      <c r="CC105" s="16"/>
      <c r="CD105" s="16"/>
      <c r="CE105" s="16"/>
      <c r="CF105" s="16"/>
      <c r="CN105" s="14">
        <f ca="1">IF(H105,IFERROR(IsVariableNameLegal(O105),0),0)</f>
        <v>0</v>
      </c>
      <c r="CO105" s="14" t="str">
        <f t="array" aca="1" ref="CO105" ca="1">IF(H105,IF(COUNTIF(INDIRECT(wew!$C$13),O105)&gt;1,TRIM(SUBSTITUTE(_xll.MCONCAT(IF((INDIRECT(wew!$C$13)=O105)*(COLUMN(INDIRECT(wew!$C$13))&lt;&gt;D105+1),-1+COLUMN(INDIRECT(wew!$C$13)),"")," "),"  "," ")),""),"")</f>
        <v/>
      </c>
      <c r="CP105" s="14" t="str">
        <f t="array" aca="1" ref="CP105" ca="1">IF(P105&lt;&gt;"",IF(LEN(P105)&gt;150,1,""),"")</f>
        <v/>
      </c>
      <c r="CQ105" s="14" t="str">
        <f t="array" aca="1" ref="CQ105" ca="1">IF(AND(H105,NOT(ster!$J$3)),IF(COUNTIF(INDIRECT(wew!$C$15),P105)&gt;1,TRIM(SUBSTITUTE(_xll.MCONCAT(IF((INDIRECT(wew!$C$15)=P105)*(COLUMN(INDIRECT(wew!$C$15))&lt;&gt;D105+1),-1+COLUMN(INDIRECT(wew!$C$15)),"")," "),"  "," ")),""),"")</f>
        <v/>
      </c>
      <c r="CR105" s="14" t="str">
        <f t="array" aca="1" ref="CR105" ca="1">IF(H105,IF(AND(W105&gt;0,AO105&lt;&gt;""),TRIM(SUBSTITUTE(_xll.MCONCAT(IFERROR(IF(ISNUMBER(INDIRECT(Q105)),IF((INDIRECT(ster!$D$14)&lt;&gt;"")*(INDIRECT(Q105)&lt;AO105),INDIRECT(ster!$D$14) &amp; ": " &amp;  SUBSTITUTE(IF( AV105,IFERROR(TEXT(INDIRECT(Q105),"rrrr-mm-dd") &amp;" (" &amp; INDIRECT(Q105) &amp;")",INDIRECT(Q105)),INDIRECT(Q105))," "," "),""),""),"")," "),"  "," ")),""),"")</f>
        <v/>
      </c>
      <c r="CS105" s="14" t="str">
        <f t="array" aca="1" ref="CS105" ca="1">IF(H105,IF(AND(W105&gt;0,AP105&lt;&gt;""),TRIM(SUBSTITUTE(_xll.MCONCAT(IFERROR(IF(ISNUMBER(INDIRECT(Q105)),IF((INDIRECT(ster!$D$14)&lt;&gt;"")*(INDIRECT(Q105)&gt;AP105),INDIRECT(ster!$D$14) &amp; ": " &amp;  SUBSTITUTE(IF( AV105,IFERROR(TEXT(INDIRECT(Q105),"rrrr-mm-dd")&amp;" (" &amp; INDIRECT(Q105) &amp;")",INDIRECT(Q105)),INDIRECT(Q105))," "," "),""),""),"")," "),"  "," ")),""),"")</f>
        <v/>
      </c>
      <c r="CT105" s="14" t="str">
        <f t="array" aca="1" ref="CT105" ca="1">IF(H105,IF(AND(N105&gt;0,AR105),TRIM(SUBSTITUTE(_xll.MCONCAT(IFERROR(IF(ISNUMBER(INDIRECT(Q105)),IF((INDIRECT(ster!$D$14)&lt;&gt;"")*(IFERROR(0*(MATCH(INDIRECT(Q105),INDIRECT(K105),0)&gt;0),1)),INDIRECT(ster!$D$14) &amp; ": " &amp;  SUBSTITUTE(IF( AV105,IFERROR(TEXT(INDIRECT(Q105),"rrrr-mm-dd")&amp;" (" &amp; INDIRECT(Q105) &amp;")",INDIRECT(Q105)),INDIRECT(Q105))," "," "),""),""),"")," "),"  "," ")),""),"")</f>
        <v/>
      </c>
      <c r="CU105" s="14" t="str">
        <f t="array" aca="1" ref="CU105" ca="1">IF(H105,IF(AND(V105&gt;0),TRIM(SUBSTITUTE(_xll.MCONCAT(IF((INDIRECT(ster!$D$14)&lt;&gt;"")*(IFERROR(0*(INDIRECT(Q105)&lt;&gt;""),1)),INDIRECT(ster!$D$14),"")," "),"  "," ")),""),"")</f>
        <v/>
      </c>
      <c r="CV105" s="14" t="str">
        <f t="array" aca="1" ref="CV105" ca="1">IF(H105,IF(AS105,
TRIM(SUBSTITUTE(_xll.MCONCAT(IF(
   (INDIRECT(ster!$D$14)&lt;&gt;"")*
   ((INDIRECT(Q105)="")+
      NOT(ISNUMBER(INDIRECT(Q105)))*
      NOT(ISERROR(MATCH(INDIRECT(Q105),INDIRECT(K105),0)))
    ),
      INDIRECT(ster!$D$14),
   "")," "),"  "," ")),
""),"")</f>
        <v/>
      </c>
      <c r="CW105" s="14" t="str">
        <f t="array" aca="1" ref="CW105" ca="1">IF(H105,IF(AND(AQ105),TRIM(SUBSTITUTE(_xll.MCONCAT(IFERROR(IF(ISNUMBER(INDIRECT(Q105)),IF((INDIRECT(ster!$D$14)&lt;&gt;"")*(INDIRECT(Q105)&lt;&gt;INT(INDIRECT(Q105))),INDIRECT(ster!$D$14) &amp; ": " &amp; INDIRECT(Q105),""),""),"")," "),"  "," ")),""),"")</f>
        <v/>
      </c>
      <c r="CX105" s="14" t="str">
        <f t="array" aca="1" ref="CX105" ca="1">IF(H105,IF(OR(AU105,AV105),TRIM(SUBSTITUTE(_xll.MCONCAT(IF((INDIRECT(ster!$D$14)&lt;&gt;"")*NOT(ISNUMBER(INDIRECT(Q105))),IF(ISERROR(MATCH(INDIRECT(Q105),INDIRECT(K105),0)),IFERROR(IF(INDIRECT(Q105)&lt;&gt;"",INDIRECT(ster!$D$14) &amp; ": " &amp; SUBSTITUTE(INDIRECT(Q105)," "," "),""),""),""),"")," "),"  "," ")),""),"")</f>
        <v/>
      </c>
      <c r="CY105" s="14" t="str">
        <f t="array" aca="1" ref="CY105" ca="1">IF(H105,IF(AE105,TRIM(SUBSTITUTE(_xll.MCONCAT(IF((INDIRECT(ster!$D$14)&lt;&gt;"")*IFERROR(NOT(INDIRECT(AF105)),FALSE),IF(ISERROR(MATCH(INDIRECT(Q105),INDIRECT(K105),0)),IFERROR(IF(INDIRECT(Q105)&lt;&gt;"",INDIRECT(ster!$D$14)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CZ105" s="14" t="str">
        <f t="array" aca="1" ref="CZ105" ca="1">IF(H105,IF(AH105,TRIM(SUBSTITUTE(_xll.MCONCAT(IF((INDIRECT(ster!$D$14)&lt;&gt;"")*IFERROR(NOT(INDIRECT(AI105)),FALSE),IF(ISERROR(MATCH(INDIRECT(Q105),INDIRECT(K105),0)),IFERROR(IF(INDIRECT(Q105)&lt;&gt;"",INDIRECT(ster!$D$14)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DC105" s="14" t="str">
        <f ca="1">SUBSTITUTE(SUBSTITUTE(SUBSTITUTE(SUBSTITUTE(_xll.MCONCAT(DG105:DS105,"■"),"■■","■"),"■■","■"),"■■","■"),"■■","■")</f>
        <v>■</v>
      </c>
      <c r="DD105" s="14" t="str">
        <f t="shared" ref="DD105" ca="1" si="542">IF(MID(DC105,1,1)="■",MID(DC105,2,LEN(DC105)),DC105)</f>
        <v/>
      </c>
      <c r="DE105" s="14" t="str">
        <f t="shared" ref="DE105" ca="1" si="543">IF(DD105&lt;&gt;"",IF(MID(DD105,LEN(DD105),1)="■",MID(DD105,1,LEN(DD105)-1),DD105),"")</f>
        <v/>
      </c>
      <c r="DF105" s="14" t="str">
        <f t="shared" ref="DF105" ca="1" si="544">IFERROR(IF(DE105&lt;&gt;"",SUBSTITUTE(DE105,"■",". "),""),"##INTERNAL_ERROR")</f>
        <v/>
      </c>
      <c r="DG105" s="14" t="str">
        <f t="shared" ref="DG105" ca="1" si="545">IF(CN105&lt;&gt;0,"Variable name don't comply with the naming convention","")</f>
        <v/>
      </c>
      <c r="DH105" s="14" t="str">
        <f t="shared" ref="DH105" ca="1" si="546">IF(CO105&lt;&gt;"","Duplicated name. " &amp; IF(ISERROR(FIND(" ",CO105)),"Duplicate have index " &amp; CO105, "Duplicates have indices: "&amp;SUBSTITUTE(CO105," ",", ")),"")</f>
        <v/>
      </c>
      <c r="DI105" s="14" t="str">
        <f t="shared" ref="DI105" ca="1" si="547">IF(CP105&lt;&gt;"","Variable label exceed length 150","")</f>
        <v/>
      </c>
      <c r="DJ105" s="14" t="str">
        <f t="shared" ref="DJ105" ca="1" si="548">IF(CQ105&lt;&gt;"","Duplicated variable label. " &amp; IF(ISERROR(FIND(" ",CQ105)),"Duplicate have index " &amp; CQ105, "Duplicates have indices: "&amp;SUBSTITUTE(CQ105," ",", ")),"")</f>
        <v/>
      </c>
      <c r="DK105" s="14" t="str">
        <f t="shared" ref="DK105" ca="1" si="549">IF(CR105&lt;&gt;"","The following cases have values below declared theorethical min: " &amp;SUBSTITUTE(CR105," ",", "),"")</f>
        <v/>
      </c>
      <c r="DL105" s="14" t="str">
        <f t="shared" ref="DL105" ca="1" si="550">IF(CS105&lt;&gt;"","The following cases have values above declared theorethical max: " &amp;SUBSTITUTE(CS105," ",", "),"")</f>
        <v/>
      </c>
      <c r="DM105" s="14" t="str">
        <f t="shared" ref="DM105" ca="1" si="551">IF(CT105&lt;&gt;"","There are some cases with values not explicitly declared in the labels dictionary: " &amp;SUBSTITUTE(CT105," ",", "),"")</f>
        <v/>
      </c>
      <c r="DN105" s="14" t="str">
        <f t="array" aca="1" ref="DN105" ca="1">IF(CU105&lt;&gt;"","There are errors in the entered values in the following cases: " &amp;SUBSTITUTE(CU105," ",", "),"")</f>
        <v/>
      </c>
      <c r="DO105" s="14" t="str">
        <f t="shared" ref="DO105" ca="1" si="552">IF(CV105&lt;&gt;"","The following records are missing in this required field: " &amp;SUBSTITUTE(CV105," ",", "),"")</f>
        <v/>
      </c>
      <c r="DP105" s="14" t="str">
        <f t="shared" ref="DP105" ca="1" si="553">IF(CW105&lt;&gt;"","The following cases have non-integer values: " &amp;SUBSTITUTE(CW105," ",", "),"")</f>
        <v/>
      </c>
      <c r="DQ105" s="14" t="str">
        <f t="shared" ref="DQ105" ca="1" si="554">IF(CX105&lt;&gt;"","The following cases are non-numeric: " &amp;SUBSTITUTE(CX105," ",", "),"")</f>
        <v/>
      </c>
      <c r="DR105" s="14" t="str">
        <f t="shared" ref="DR105" ca="1" si="555">IF(CY105&lt;&gt;"","In the following cases " &amp; P105 &amp; " " &amp; LOWER(MID(AG105,1,1)) &amp; MID(AG105,2,LEN(AG105)) &amp; ": " &amp;SUBSTITUTE(CY105," ",", "),"")</f>
        <v/>
      </c>
      <c r="DS105" s="14" t="str">
        <f t="shared" ref="DS105" ca="1" si="556">IF(CZ105&lt;&gt;"","In the following cases " &amp; P105 &amp; " " &amp; LOWER(MID(AJ105,1,1)) &amp; MID(AJ105,2,LEN(AJ105)) &amp; ": " &amp;SUBSTITUTE(CZ105," ",", "),"")</f>
        <v/>
      </c>
      <c r="DZ105" s="14" t="b">
        <f t="shared" ref="DZ105" ca="1" si="557">OR(ED105&lt;&gt;"",EF105&lt;&gt;"",EG105&lt;&gt;"")</f>
        <v>0</v>
      </c>
      <c r="EA105" s="14" t="str">
        <f t="shared" ref="EA105" ca="1" si="558">IF(EB105&lt;&gt;"",G105 &amp; " (" &amp; F105 &amp; ")","")</f>
        <v>2nd timing (q_48b_t)</v>
      </c>
      <c r="EB105" s="14" t="str">
        <f t="shared" ref="EB105" ca="1" si="559">IF(EE105&lt;&gt;"",EE105&amp;IF(ED105&lt;&gt;""," and "&amp;ED105,""),UPPER(MID(ED105,1,1)&amp;MID(ED105,2,LEN(ED105))))&amp; IF(OR(EF105&lt;&gt;"",EG105&lt;&gt;"")," and "&amp;IF(EF105&lt;&gt;"",LOWER(MID(EF105,1,1) &amp; MID(EF105,2,LEN(EF105))),"")&amp; IF(AND(EF105 &lt;&gt;"",EG105&lt;&gt;"")," and ","") &amp; IF(EG105&lt;&gt;"",LOWER(MID(EG105,1,1) &amp; MID(EG105,2,LEN(EG105))),""),"") &amp; IF(OR(EE105&lt;&gt;"",ED105&lt;&gt;"",EF105&lt;&gt;"",EG105&lt;&gt;""), ". ","")</f>
        <v xml:space="preserve">Values must be limited to predefinied list. </v>
      </c>
      <c r="EC105" s="14" t="str">
        <f t="shared" ref="EC105" ca="1" si="560">IF(EB105&lt;&gt;"",G105 &amp; " (" &amp; F105 &amp; "): " &amp; EB105,"")</f>
        <v xml:space="preserve">2nd timing (q_48b_t): Values must be limited to predefinied list. </v>
      </c>
      <c r="ED105" s="14" t="str">
        <f t="shared" ref="ED105" ca="1" si="561">IF(H105,IF(W105&gt;0,IF(AND(AO105&lt;&gt;"",AP105&lt;&gt;""),"each value must be between " &amp; IF( AV105,IFERROR(TEXT(AO105,"rrrr-mm-dd") &amp;" (" &amp; AO105 &amp;")",AO105),AO105) &amp; " and " &amp; IF( AV105,IFERROR(TEXT(AP105,"rrrr-mm-dd") &amp;" (" &amp; AP105 &amp;")",AP105),AP105),IF(AO105&lt;&gt;"","each value must be above " &amp; IF( AV105,IFERROR(TEXT(AO105,"rrrr-mm-dd") &amp;" (" &amp; AO105 &amp;")",AO105),AO105), IF(AP105&lt;&gt;"","each value must be below " &amp; IF( AV105,IFERROR(TEXT(AP105,"rrrr-mm-dd") &amp;" (" &amp; AP105 &amp;")",AP105),AP105),""))),""),"")</f>
        <v/>
      </c>
      <c r="EE105" s="14" t="str">
        <f t="shared" ref="EE105" ca="1" si="562">IF(H105,IF(OR(AQ105,AU105,AV105,AS105,AR105),
   "Values must be" &amp;
   IF(AR105," limited to predefinied list", IF(AQ105, " integers",IF(OR(AU105,AV105)," numeric",""))) &amp;
   IF(AS105,IF(OR(AR105,AQ105,AU105,AV105), " and ","") &amp; "non-missing",""),
""),"")</f>
        <v>Values must be limited to predefinied list</v>
      </c>
      <c r="EF105" s="14" t="str">
        <f t="shared" ref="EF105" ca="1" si="563">IF($H105,AG105,"")</f>
        <v/>
      </c>
      <c r="EG105" s="14" t="str">
        <f t="shared" ref="EG105" ca="1" si="564">IF($H105,AJ105,"")</f>
        <v/>
      </c>
      <c r="EM105" s="14" t="b">
        <f t="shared" ref="EM105" ca="1" si="565">OR(EC105&lt;&gt;"",DF105&lt;&gt;"")</f>
        <v>1</v>
      </c>
      <c r="EN105" s="14">
        <f t="shared" ref="EN105" ca="1" si="566">IF(EM105,C105,"")</f>
        <v>92</v>
      </c>
      <c r="EO105" s="14" t="str">
        <f t="shared" ref="EO105" ca="1" si="567">IF(EM105,F105,"")</f>
        <v>q_48b_t</v>
      </c>
      <c r="EP105" s="14" t="str">
        <f t="shared" ref="EP105" ca="1" si="568">EC105</f>
        <v xml:space="preserve">2nd timing (q_48b_t): Values must be limited to predefinied list. </v>
      </c>
      <c r="EQ105" s="14" t="str">
        <f t="shared" ref="EQ105" ca="1" si="569">DF105</f>
        <v/>
      </c>
    </row>
    <row r="106" spans="2:147" s="14" customFormat="1">
      <c r="B106" s="14" t="str">
        <f t="shared" ca="1" si="421"/>
        <v>There are some cases with values not explicitly declared in the labels dictionary: LISB1084: 20, LISB0736: 27, LISB0741: 21, LISB0853: 25, LISB1090: 18, LISB1088: 21, LISB1019: 21, LISB1086: 21, LISB0655: 22, LISB0726: 25, Hann001: 27, Hann005: 27, Hann006: 21, Hann007: 31, Hann010: 23, Hann020: 20, Hann024: 20, Hann028: 23, Hann029: 27, Hann032: 20, Hann033: 24, Hann037: 23, Hann041: 18, Hann044: 23, Hann046: 22, Hann049: 22, Hann052: 20, Hann054: 18, Hann056: 31, Hann066: 21, Hann067: 21, Hann070: 21, Hann078: 21, Hann091: 31, Hann094: 25, Hann097: 25, Hann099: 22, Hann102: 27, Hann108: 25, Hann110: 20, ANTA-0003: 23, ANTA-0010: 25, ANTA-0015: 23, ANTA-0018: 23, ANTA-0033: 33, ANTA-0036: 23, ANTA-0039: 19, ANTA-0049: 19, ANTA-0050: 23, JENA0001: 31, JENA0011: 25, JENA0012: 31, JENA0013: 21, JENA0017: 18, JENA0024: 27, JENA0025: 19, JENA0026: 31, JENA0031: 23, JENA0048: 21, JENA0052: 21, JENA0053: 21, JENA0062: 31, JENA0065: 23, JENA0066: 25, JENA0067: 19, JENA0071: 20, JENA0072: 24, JENA0076: 23, JENA0080: 21, JENA0083: 29, LISB0734: 23, LISB0912: 23, LISB0721: 20, LISB0661: 21, LISB0930: 21, LISB0950: 18, LISB0640: 23, LISB0956: 18, LISB0898: 21, LISB0989: 18, LISB0608: 23, LISB1073: 25, LISB1074: 25, LISB0969: 25, LISB0580: 23, LISB0983: 25, LISB1000: 20, LISB0957: 23, LISB0395: 20, LISB0881: 20, LISB0883: 22, LISB0888: 24, LISB1004: 21, LISB1014: 27, LISB1017: 23, LISB1023: 27, LISB1035: 27, LISB0737: 21, LISB0593: 20, LISB0981: 25, LISB1047: 21, LISB1051: 19, LISB1049: 19, LISB1056: 27, LISB1061: 21, WAWA, 0008: 21, WAWA, 0021: 19, WAWA, 0023: 22, WAWA, 0026: 18, WAWA, 0035: 24, WAWA, 0045: 18, WAWA, 0051: 19, WAWA, 0055: 26, WAWA, 0062: 20, WAWA, 0063: 25, WAWA, 0072: 19, WAWA, 0080: 24, WAWA, 0084: 25, WAWA, 0089: 24, WAWA, 0093: 23, WAWA, 0094: 23, WAWA, 0100: 23, WAWA, 00a9: 21, WAWA, 0a11: 21</v>
      </c>
      <c r="C106" s="14">
        <f t="shared" ca="1" si="422"/>
        <v>93</v>
      </c>
      <c r="D106" s="14">
        <f t="shared" si="423"/>
        <v>104</v>
      </c>
      <c r="E106" s="14" t="str">
        <f t="shared" ca="1" si="424"/>
        <v>N</v>
      </c>
      <c r="F106" s="14" t="str">
        <f t="shared" ca="1" si="425"/>
        <v>q_48c_r</v>
      </c>
      <c r="G106" s="14" t="str">
        <f t="shared" ca="1" si="426"/>
        <v>3rd region</v>
      </c>
      <c r="H106" s="14" t="b">
        <f t="shared" ca="1" si="427"/>
        <v>1</v>
      </c>
      <c r="I106" s="14" t="str">
        <f ca="1">IF($H106,ADDRESS(3,(D106+1)*2-1,4,,"["&amp;wew!$G$7&amp;"]"&amp;_sheetname_labels)&amp;":"&amp;ADDRESS(2+ster!$B$20,(D106+1)*2-1,4),"")</f>
        <v>[DBTemplate.xlsm]labels!HA3:HA61</v>
      </c>
      <c r="J106" s="14">
        <f t="array" aca="1" ref="J106" ca="1">IF(H106,MAX(0,MAX(IF(INDIRECT(I106)&lt;&gt;"",ROW(INDIRECT(I106)),""))-2),"")</f>
        <v>17</v>
      </c>
      <c r="K106" s="14" t="str">
        <f ca="1">IF($H106,IF($J106&gt;0,ADDRESS(3,(D106+1)*2-1,4,,"["&amp;wew!$G$7&amp;"]"&amp;_sheetname_labels)&amp;":"&amp;ADDRESS(2+J106,(D106+1)*2-1,4),""),"")</f>
        <v>[DBTemplate.xlsm]labels!HA3:HA19</v>
      </c>
      <c r="L106" s="14" t="str">
        <f ca="1">IF($H106,IF($J106&gt;0,ADDRESS(3,(D106+1)*2,4,,"["&amp;wew!$G$7&amp;"]"&amp;_sheetname_labels)&amp;":"&amp;ADDRESS(2+J106,(D106+1)*2,4),""),"")</f>
        <v>[DBTemplate.xlsm]labels!HB3:HB19</v>
      </c>
      <c r="M106" s="14">
        <f t="shared" ca="1" si="428"/>
        <v>0</v>
      </c>
      <c r="N106" s="14">
        <f t="shared" ca="1" si="429"/>
        <v>17</v>
      </c>
      <c r="O106" s="14" t="str">
        <f t="shared" ca="1" si="430"/>
        <v>q_48c_r</v>
      </c>
      <c r="P106" s="14" t="str">
        <f t="shared" ca="1" si="431"/>
        <v>3rd region</v>
      </c>
      <c r="Q106" s="14" t="str">
        <f ca="1">IF($BP106,ADDRESS(3,D106+1,4,,"["&amp;wew!$G$7&amp;"]"&amp;_sheetname_dataframe)&amp;":"&amp;ADDRESS(2+ster!$C$14,D106+1,4),"")</f>
        <v>[DBTemplate.xlsm]data_frame!DA3:DA3</v>
      </c>
      <c r="R106" s="14" t="str">
        <f>IF($BP106,IF(MID(_xll.FORMULATEXT(INDEX(INDIRECT(Q106),1)),1,1)="=", _xll.FORMULATEXT(INDEX(INDIRECT(Q106),1),2,TRUE),""),"")</f>
        <v/>
      </c>
      <c r="S106" s="14">
        <f t="array" aca="1" ref="S106" ca="1">IF(H106,SUM(IF((IFERROR(INDIRECT(Q106)&lt;&gt;"",FALSE))*(INDIRECT(ster!$D$14)&lt;&gt;""),1,0)),"")</f>
        <v>1</v>
      </c>
      <c r="T106" s="14">
        <f t="array" aca="1" ref="T106" ca="1">IF(H106,IF(M106&gt;0,SUM(IFERROR(1*(MATCH(INDIRECT(Q106),INDIRECT(K106),0)&gt;0),0)*(INDIRECT(ster!$D$14)&lt;&gt;"")*NOT(ISNUMBER(INDIRECT(Q106)))),0),"")</f>
        <v>0</v>
      </c>
      <c r="U106" s="14">
        <f t="array" aca="1" ref="U106" ca="1">IF(H106,SUM((IFERROR(INDIRECT(Q106)="",FALSE))*(INDIRECT(ster!$D$14)&lt;&gt;"")),"")</f>
        <v>0</v>
      </c>
      <c r="V106" s="14">
        <f t="array" aca="1" ref="V106" ca="1">IF(H106,SUM((IFERROR(INDIRECT(Q106)="#ąś",TRUE))*(INDIRECT(ster!$D$14)&lt;&gt;"")),"")</f>
        <v>0</v>
      </c>
      <c r="W106" s="14">
        <f t="array" aca="1" ref="W106" ca="1">IF(H106,SUM(ISNUMBER(INDIRECT(Q106))*(INDIRECT(ster!$D$14)&lt;&gt;"")),"")</f>
        <v>1</v>
      </c>
      <c r="X106" s="14">
        <f t="array" aca="1" ref="X106" ca="1">IF(AND(H106,W106&gt;0),IF(wew!$B$3,MIN(IF((INDIRECT(ster!$D$14)&lt;&gt;"")*IFERROR(INDIRECT($Q106)&lt;&gt;"",FALSE),IFERROR(INDIRECT($Q106),"X"),"X")),"&lt;włącz podświetlanie wartości&gt;"),"—")</f>
        <v>23</v>
      </c>
      <c r="Y106" s="14">
        <f t="array" aca="1" ref="Y106" ca="1">IF(AND(H106,W106&gt;0),IF(wew!$B$3,MAX(IF((INDIRECT(ster!$D$14)&lt;&gt;"")*IFERROR(INDIRECT($Q106)&lt;&gt;"",FALSE),IFERROR(INDIRECT($Q106),"X"),"X")),"&lt;włącz podświetlanie wartości&gt;"),"—")</f>
        <v>23</v>
      </c>
      <c r="Z106" s="14">
        <f t="shared" ca="1" si="432"/>
        <v>0</v>
      </c>
      <c r="AA106" s="12">
        <f t="shared" ca="1" si="433"/>
        <v>1</v>
      </c>
      <c r="AB106" s="17">
        <f t="array" aca="1" ref="AB106" ca="1">IF(H106,IF(W106&gt;0,SUM((INDIRECT(ster!$D$14)&lt;&gt;"")*IFERROR((INDIRECT(Q106)&lt;&gt;"")*(INDIRECT(Q106)=INT(INDIRECT(Q106))),0)),0),"")</f>
        <v>1</v>
      </c>
      <c r="AC106" s="17">
        <f t="array" aca="1" ref="AC106" ca="1">IF(H106,W106-AB106,"")</f>
        <v>0</v>
      </c>
      <c r="AD106" s="17">
        <f t="shared" ca="1" si="434"/>
        <v>1</v>
      </c>
      <c r="AE106" s="17" t="b">
        <f t="shared" ca="1" si="435"/>
        <v>0</v>
      </c>
      <c r="AF106" s="17" t="str">
        <f ca="1">IF(AE106,IF($H106,ADDRESS(3,D106+2,4,,"["&amp;wew!$G$7&amp;"]"&amp;_sheetname_dataframe)&amp;":"&amp;ADDRESS(2+ster!$C$14,D106+2,4),""),"")</f>
        <v/>
      </c>
      <c r="AG106" s="17" t="str">
        <f t="shared" ca="1" si="436"/>
        <v/>
      </c>
      <c r="AH106" s="17" t="b">
        <f t="shared" ca="1" si="437"/>
        <v>0</v>
      </c>
      <c r="AI106" s="17" t="str">
        <f ca="1">IF(AH106,IF($H106,ADDRESS(3,D106+3,4,,"["&amp;wew!$G$7&amp;"]"&amp;_sheetname_dataframe)&amp;":"&amp;ADDRESS(2+ster!$C$14,D106+3,4),""),"")</f>
        <v/>
      </c>
      <c r="AJ106" s="17" t="str">
        <f t="shared" ca="1" si="438"/>
        <v/>
      </c>
      <c r="AK106" s="17" t="b">
        <f t="shared" ca="1" si="439"/>
        <v>0</v>
      </c>
      <c r="AL106" s="17" t="b">
        <f t="shared" ca="1" si="440"/>
        <v>0</v>
      </c>
      <c r="AM106" s="17" t="b">
        <f t="shared" ca="1" si="441"/>
        <v>0</v>
      </c>
      <c r="AN106" s="17">
        <f t="shared" ca="1" si="442"/>
        <v>0</v>
      </c>
      <c r="AO106" s="24" t="str">
        <f t="shared" ca="1" si="443"/>
        <v/>
      </c>
      <c r="AP106" s="24" t="str">
        <f t="shared" ca="1" si="444"/>
        <v/>
      </c>
      <c r="AQ106" s="17" t="b">
        <f t="shared" ca="1" si="445"/>
        <v>0</v>
      </c>
      <c r="AR106" s="17" t="b">
        <f t="shared" ca="1" si="446"/>
        <v>1</v>
      </c>
      <c r="AS106" s="17" t="b">
        <f t="shared" ca="1" si="447"/>
        <v>0</v>
      </c>
      <c r="AT106" s="17" t="b">
        <f t="shared" ca="1" si="448"/>
        <v>0</v>
      </c>
      <c r="AU106" s="17" t="b">
        <f t="shared" ca="1" si="449"/>
        <v>1</v>
      </c>
      <c r="AV106" s="17" t="b">
        <f t="shared" ca="1" si="450"/>
        <v>0</v>
      </c>
      <c r="AW106" s="17" t="b">
        <f t="shared" ca="1" si="451"/>
        <v>1</v>
      </c>
      <c r="AX106" s="14" t="b">
        <f t="array" aca="1" ref="AX106" ca="1">IF(H106,N106&gt;0,"")</f>
        <v>1</v>
      </c>
      <c r="AY106" s="17" t="str">
        <f t="shared" ca="1" si="452"/>
        <v>C3:C19</v>
      </c>
      <c r="AZ106" s="17" t="b">
        <f t="array" aca="1" ref="AZ106" ca="1">IF(AY106&lt;&gt;"",SUM(1*ISERROR(MATCH(INDIRECT(AY106),INDIRECT(K106),0)))=0,"")</f>
        <v>1</v>
      </c>
      <c r="BA106" s="17" t="b">
        <f t="shared" ca="1" si="453"/>
        <v>1</v>
      </c>
      <c r="BB106" s="17" t="b">
        <v>0</v>
      </c>
      <c r="BC106" s="17" t="b">
        <f t="shared" ca="1" si="454"/>
        <v>1</v>
      </c>
      <c r="BD106" s="17" t="b">
        <f t="shared" ca="1" si="455"/>
        <v>0</v>
      </c>
      <c r="BE106" s="17" t="b">
        <f t="shared" ca="1" si="456"/>
        <v>0</v>
      </c>
      <c r="BF106" s="17" t="b">
        <f t="shared" ca="1" si="457"/>
        <v>0</v>
      </c>
      <c r="BG106" s="17" t="b">
        <f t="shared" ca="1" si="458"/>
        <v>0</v>
      </c>
      <c r="BH106" s="17" t="b">
        <f t="shared" ca="1" si="459"/>
        <v>1</v>
      </c>
      <c r="BI106" s="17">
        <f t="shared" ca="1" si="460"/>
        <v>2</v>
      </c>
      <c r="BJ106" s="17" t="b">
        <f t="shared" ca="1" si="461"/>
        <v>1</v>
      </c>
      <c r="BK106" s="17" t="str">
        <f t="shared" ca="1" si="462"/>
        <v/>
      </c>
      <c r="BL106" s="17" t="str">
        <f t="shared" ca="1" si="463"/>
        <v/>
      </c>
      <c r="BM106" s="17" t="str">
        <f t="shared" ca="1" si="464"/>
        <v>F</v>
      </c>
      <c r="BN106" s="17" t="str">
        <f t="shared" ca="1" si="465"/>
        <v>E</v>
      </c>
      <c r="BO106" s="17" t="str">
        <f t="shared" ca="1" si="466"/>
        <v>N</v>
      </c>
      <c r="BP106" s="14" t="b">
        <f t="shared" ca="1" si="467"/>
        <v>1</v>
      </c>
      <c r="BQ106" s="35">
        <v>1</v>
      </c>
      <c r="BX106" s="16"/>
      <c r="BY106" s="16"/>
      <c r="BZ106" s="16"/>
      <c r="CA106" s="16"/>
      <c r="CB106" s="16"/>
      <c r="CC106" s="16"/>
      <c r="CD106" s="16"/>
      <c r="CE106" s="16"/>
      <c r="CF106" s="16"/>
      <c r="CN106" s="14">
        <f ca="1">IF(H106,IFERROR(IsVariableNameLegal(O106),0),0)</f>
        <v>0</v>
      </c>
      <c r="CO106" s="14" t="str">
        <f t="array" aca="1" ref="CO106" ca="1">IF(H106,IF(COUNTIF(INDIRECT(wew!$C$13),O106)&gt;1,TRIM(SUBSTITUTE(_xll.MCONCAT(IF((INDIRECT(wew!$C$13)=O106)*(COLUMN(INDIRECT(wew!$C$13))&lt;&gt;D106+1),-1+COLUMN(INDIRECT(wew!$C$13)),"")," "),"  "," ")),""),"")</f>
        <v/>
      </c>
      <c r="CP106" s="14" t="str">
        <f t="array" aca="1" ref="CP106" ca="1">IF(P106&lt;&gt;"",IF(LEN(P106)&gt;150,1,""),"")</f>
        <v/>
      </c>
      <c r="CQ106" s="14" t="str">
        <f t="array" aca="1" ref="CQ106" ca="1">IF(AND(H106,NOT(ster!$J$3)),IF(COUNTIF(INDIRECT(wew!$C$15),P106)&gt;1,TRIM(SUBSTITUTE(_xll.MCONCAT(IF((INDIRECT(wew!$C$15)=P106)*(COLUMN(INDIRECT(wew!$C$15))&lt;&gt;D106+1),-1+COLUMN(INDIRECT(wew!$C$15)),"")," "),"  "," ")),""),"")</f>
        <v/>
      </c>
      <c r="CR106" s="14" t="str">
        <f t="array" aca="1" ref="CR106" ca="1">IF(H106,IF(AND(W106&gt;0,AO106&lt;&gt;""),TRIM(SUBSTITUTE(_xll.MCONCAT(IFERROR(IF(ISNUMBER(INDIRECT(Q106)),IF((INDIRECT(ster!$D$14)&lt;&gt;"")*(INDIRECT(Q106)&lt;AO106),INDIRECT(ster!$D$14) &amp; ": " &amp;  SUBSTITUTE(IF( AV106,IFERROR(TEXT(INDIRECT(Q106),"rrrr-mm-dd") &amp;" (" &amp; INDIRECT(Q106) &amp;")",INDIRECT(Q106)),INDIRECT(Q106))," "," "),""),""),"")," "),"  "," ")),""),"")</f>
        <v/>
      </c>
      <c r="CS106" s="14" t="str">
        <f t="array" aca="1" ref="CS106" ca="1">IF(H106,IF(AND(W106&gt;0,AP106&lt;&gt;""),TRIM(SUBSTITUTE(_xll.MCONCAT(IFERROR(IF(ISNUMBER(INDIRECT(Q106)),IF((INDIRECT(ster!$D$14)&lt;&gt;"")*(INDIRECT(Q106)&gt;AP106),INDIRECT(ster!$D$14) &amp; ": " &amp;  SUBSTITUTE(IF( AV106,IFERROR(TEXT(INDIRECT(Q106),"rrrr-mm-dd")&amp;" (" &amp; INDIRECT(Q106) &amp;")",INDIRECT(Q106)),INDIRECT(Q106))," "," "),""),""),"")," "),"  "," ")),""),"")</f>
        <v/>
      </c>
      <c r="CT106" s="14" t="str">
        <f t="array" aca="1" ref="CT106" ca="1">IF(H106,IF(AND(N106&gt;0,AR106),TRIM(SUBSTITUTE(_xll.MCONCAT(IFERROR(IF(ISNUMBER(INDIRECT(Q106)),IF((INDIRECT(ster!$D$14)&lt;&gt;"")*(IFERROR(0*(MATCH(INDIRECT(Q106),INDIRECT(K106),0)&gt;0),1)),INDIRECT(ster!$D$14) &amp; ": " &amp;  SUBSTITUTE(IF( AV106,IFERROR(TEXT(INDIRECT(Q106),"rrrr-mm-dd")&amp;" (" &amp; INDIRECT(Q106) &amp;")",INDIRECT(Q106)),INDIRECT(Q106))," "," "),""),""),"")," "),"  "," ")),""),"")</f>
        <v>1: 23</v>
      </c>
      <c r="CU106" s="14" t="str">
        <f t="array" aca="1" ref="CU106" ca="1">IF(H106,IF(AND(V106&gt;0),TRIM(SUBSTITUTE(_xll.MCONCAT(IF((INDIRECT(ster!$D$14)&lt;&gt;"")*(IFERROR(0*(INDIRECT(Q106)&lt;&gt;""),1)),INDIRECT(ster!$D$14),"")," "),"  "," ")),""),"")</f>
        <v/>
      </c>
      <c r="CV106" s="14" t="str">
        <f t="array" aca="1" ref="CV106" ca="1">IF(H106,IF(AS106,
TRIM(SUBSTITUTE(_xll.MCONCAT(IF(
   (INDIRECT(ster!$D$14)&lt;&gt;"")*
   ((INDIRECT(Q106)="")+
      NOT(ISNUMBER(INDIRECT(Q106)))*
      NOT(ISERROR(MATCH(INDIRECT(Q106),INDIRECT(K106),0)))
    ),
      INDIRECT(ster!$D$14),
   "")," "),"  "," ")),
""),"")</f>
        <v/>
      </c>
      <c r="CW106" s="14" t="str">
        <f t="array" aca="1" ref="CW106" ca="1">IF(H106,IF(AND(AQ106),TRIM(SUBSTITUTE(_xll.MCONCAT(IFERROR(IF(ISNUMBER(INDIRECT(Q106)),IF((INDIRECT(ster!$D$14)&lt;&gt;"")*(INDIRECT(Q106)&lt;&gt;INT(INDIRECT(Q106))),INDIRECT(ster!$D$14) &amp; ": " &amp; INDIRECT(Q106),""),""),"")," "),"  "," ")),""),"")</f>
        <v/>
      </c>
      <c r="CX106" s="14" t="str">
        <f t="array" aca="1" ref="CX106" ca="1">IF(H106,IF(OR(AU106,AV106),TRIM(SUBSTITUTE(_xll.MCONCAT(IF((INDIRECT(ster!$D$14)&lt;&gt;"")*NOT(ISNUMBER(INDIRECT(Q106))),IF(ISERROR(MATCH(INDIRECT(Q106),INDIRECT(K106),0)),IFERROR(IF(INDIRECT(Q106)&lt;&gt;"",INDIRECT(ster!$D$14) &amp; ": " &amp; SUBSTITUTE(INDIRECT(Q106)," "," "),""),""),""),"")," "),"  "," ")),""),"")</f>
        <v/>
      </c>
      <c r="CY106" s="14" t="str">
        <f t="array" aca="1" ref="CY106" ca="1">IF(H106,IF(AE106,TRIM(SUBSTITUTE(_xll.MCONCAT(IF((INDIRECT(ster!$D$14)&lt;&gt;"")*IFERROR(NOT(INDIRECT(AF106)),FALSE),IF(ISERROR(MATCH(INDIRECT(Q106),INDIRECT(K106),0)),IFERROR(IF(INDIRECT(Q106)&lt;&gt;"",INDIRECT(ster!$D$14)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CZ106" s="14" t="str">
        <f t="array" aca="1" ref="CZ106" ca="1">IF(H106,IF(AH106,TRIM(SUBSTITUTE(_xll.MCONCAT(IF((INDIRECT(ster!$D$14)&lt;&gt;"")*IFERROR(NOT(INDIRECT(AI106)),FALSE),IF(ISERROR(MATCH(INDIRECT(Q106),INDIRECT(K106),0)),IFERROR(IF(INDIRECT(Q106)&lt;&gt;"",INDIRECT(ster!$D$14)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DC106" s="14" t="str">
        <f ca="1">SUBSTITUTE(SUBSTITUTE(SUBSTITUTE(SUBSTITUTE(_xll.MCONCAT(DG106:DS106,"■"),"■■","■"),"■■","■"),"■■","■"),"■■","■")</f>
        <v>■There are some cases with values not explicitly declared in the labels dictionary: 1: 23■</v>
      </c>
      <c r="DD106" s="14" t="str">
        <f t="shared" ca="1" si="468"/>
        <v>There are some cases with values not explicitly declared in the labels dictionary: LISB1084: 20, LISB0736: 27, LISB0741: 21, LISB0853: 25, LISB1090: 18, LISB1088: 21, LISB1019: 21, LISB1086: 21, LISB0655: 22, LISB0726: 25, Hann001: 27, Hann005: 27, Hann006: 21, Hann007: 31, Hann010: 23, Hann020: 20, Hann024: 20, Hann028: 23, Hann029: 27, Hann032: 20, Hann033: 24, Hann037: 23, Hann041: 18, Hann044: 23, Hann046: 22, Hann049: 22, Hann052: 20, Hann054: 18, Hann056: 31, Hann066: 21, Hann067: 21, Hann070: 21, Hann078: 21, Hann091: 31, Hann094: 25, Hann097: 25, Hann099: 22, Hann102: 27, Hann108: 25, Hann110: 20, ANTA-0003: 23, ANTA-0010: 25, ANTA-0015: 23, ANTA-0018: 23, ANTA-0033: 33, ANTA-0036: 23, ANTA-0039: 19, ANTA-0049: 19, ANTA-0050: 23, JENA0001: 31, JENA0011: 25, JENA0012: 31, JENA0013: 21, JENA0017: 18, JENA0024: 27, JENA0025: 19, JENA0026: 31, JENA0031: 23, JENA0048: 21, JENA0052: 21, JENA0053: 21, JENA0062: 31, JENA0065: 23, JENA0066: 25, JENA0067: 19, JENA0071: 20, JENA0072: 24, JENA0076: 23, JENA0080: 21, JENA0083: 29, LISB0734: 23, LISB0912: 23, LISB0721: 20, LISB0661: 21, LISB0930: 21, LISB0950: 18, LISB0640: 23, LISB0956: 18, LISB0898: 21, LISB0989: 18, LISB0608: 23, LISB1073: 25, LISB1074: 25, LISB0969: 25, LISB0580: 23, LISB0983: 25, LISB1000: 20, LISB0957: 23, LISB0395: 20, LISB0881: 20, LISB0883: 22, LISB0888: 24, LISB1004: 21, LISB1014: 27, LISB1017: 23, LISB1023: 27, LISB1035: 27, LISB0737: 21, LISB0593: 20, LISB0981: 25, LISB1047: 21, LISB1051: 19, LISB1049: 19, LISB1056: 27, LISB1061: 21, WAWA, 0008: 21, WAWA, 0021: 19, WAWA, 0023: 22, WAWA, 0026: 18, WAWA, 0035: 24, WAWA, 0045: 18, WAWA, 0051: 19, WAWA, 0055: 26, WAWA, 0062: 20, WAWA, 0063: 25, WAWA, 0072: 19, WAWA, 0080: 24, WAWA, 0084: 25, WAWA, 0089: 24, WAWA, 0093: 23, WAWA, 0094: 23, WAWA, 0100: 23, WAWA, 00a9: 21, WAWA, 0a11: 21■</v>
      </c>
      <c r="DE106" s="14" t="str">
        <f t="shared" ca="1" si="469"/>
        <v>There are some cases with values not explicitly declared in the labels dictionary: LISB1084: 20, LISB0736: 27, LISB0741: 21, LISB0853: 25, LISB1090: 18, LISB1088: 21, LISB1019: 21, LISB1086: 21, LISB0655: 22, LISB0726: 25, Hann001: 27, Hann005: 27, Hann006: 21, Hann007: 31, Hann010: 23, Hann020: 20, Hann024: 20, Hann028: 23, Hann029: 27, Hann032: 20, Hann033: 24, Hann037: 23, Hann041: 18, Hann044: 23, Hann046: 22, Hann049: 22, Hann052: 20, Hann054: 18, Hann056: 31, Hann066: 21, Hann067: 21, Hann070: 21, Hann078: 21, Hann091: 31, Hann094: 25, Hann097: 25, Hann099: 22, Hann102: 27, Hann108: 25, Hann110: 20, ANTA-0003: 23, ANTA-0010: 25, ANTA-0015: 23, ANTA-0018: 23, ANTA-0033: 33, ANTA-0036: 23, ANTA-0039: 19, ANTA-0049: 19, ANTA-0050: 23, JENA0001: 31, JENA0011: 25, JENA0012: 31, JENA0013: 21, JENA0017: 18, JENA0024: 27, JENA0025: 19, JENA0026: 31, JENA0031: 23, JENA0048: 21, JENA0052: 21, JENA0053: 21, JENA0062: 31, JENA0065: 23, JENA0066: 25, JENA0067: 19, JENA0071: 20, JENA0072: 24, JENA0076: 23, JENA0080: 21, JENA0083: 29, LISB0734: 23, LISB0912: 23, LISB0721: 20, LISB0661: 21, LISB0930: 21, LISB0950: 18, LISB0640: 23, LISB0956: 18, LISB0898: 21, LISB0989: 18, LISB0608: 23, LISB1073: 25, LISB1074: 25, LISB0969: 25, LISB0580: 23, LISB0983: 25, LISB1000: 20, LISB0957: 23, LISB0395: 20, LISB0881: 20, LISB0883: 22, LISB0888: 24, LISB1004: 21, LISB1014: 27, LISB1017: 23, LISB1023: 27, LISB1035: 27, LISB0737: 21, LISB0593: 20, LISB0981: 25, LISB1047: 21, LISB1051: 19, LISB1049: 19, LISB1056: 27, LISB1061: 21, WAWA, 0008: 21, WAWA, 0021: 19, WAWA, 0023: 22, WAWA, 0026: 18, WAWA, 0035: 24, WAWA, 0045: 18, WAWA, 0051: 19, WAWA, 0055: 26, WAWA, 0062: 20, WAWA, 0063: 25, WAWA, 0072: 19, WAWA, 0080: 24, WAWA, 0084: 25, WAWA, 0089: 24, WAWA, 0093: 23, WAWA, 0094: 23, WAWA, 0100: 23, WAWA, 00a9: 21, WAWA, 0a11: 21</v>
      </c>
      <c r="DF106" s="14" t="str">
        <f t="shared" ca="1" si="470"/>
        <v>There are some cases with values not explicitly declared in the labels dictionary: LISB1084: 20, LISB0736: 27, LISB0741: 21, LISB0853: 25, LISB1090: 18, LISB1088: 21, LISB1019: 21, LISB1086: 21, LISB0655: 22, LISB0726: 25, Hann001: 27, Hann005: 27, Hann006: 21, Hann007: 31, Hann010: 23, Hann020: 20, Hann024: 20, Hann028: 23, Hann029: 27, Hann032: 20, Hann033: 24, Hann037: 23, Hann041: 18, Hann044: 23, Hann046: 22, Hann049: 22, Hann052: 20, Hann054: 18, Hann056: 31, Hann066: 21, Hann067: 21, Hann070: 21, Hann078: 21, Hann091: 31, Hann094: 25, Hann097: 25, Hann099: 22, Hann102: 27, Hann108: 25, Hann110: 20, ANTA-0003: 23, ANTA-0010: 25, ANTA-0015: 23, ANTA-0018: 23, ANTA-0033: 33, ANTA-0036: 23, ANTA-0039: 19, ANTA-0049: 19, ANTA-0050: 23, JENA0001: 31, JENA0011: 25, JENA0012: 31, JENA0013: 21, JENA0017: 18, JENA0024: 27, JENA0025: 19, JENA0026: 31, JENA0031: 23, JENA0048: 21, JENA0052: 21, JENA0053: 21, JENA0062: 31, JENA0065: 23, JENA0066: 25, JENA0067: 19, JENA0071: 20, JENA0072: 24, JENA0076: 23, JENA0080: 21, JENA0083: 29, LISB0734: 23, LISB0912: 23, LISB0721: 20, LISB0661: 21, LISB0930: 21, LISB0950: 18, LISB0640: 23, LISB0956: 18, LISB0898: 21, LISB0989: 18, LISB0608: 23, LISB1073: 25, LISB1074: 25, LISB0969: 25, LISB0580: 23, LISB0983: 25, LISB1000: 20, LISB0957: 23, LISB0395: 20, LISB0881: 20, LISB0883: 22, LISB0888: 24, LISB1004: 21, LISB1014: 27, LISB1017: 23, LISB1023: 27, LISB1035: 27, LISB0737: 21, LISB0593: 20, LISB0981: 25, LISB1047: 21, LISB1051: 19, LISB1049: 19, LISB1056: 27, LISB1061: 21, WAWA, 0008: 21, WAWA, 0021: 19, WAWA, 0023: 22, WAWA, 0026: 18, WAWA, 0035: 24, WAWA, 0045: 18, WAWA, 0051: 19, WAWA, 0055: 26, WAWA, 0062: 20, WAWA, 0063: 25, WAWA, 0072: 19, WAWA, 0080: 24, WAWA, 0084: 25, WAWA, 0089: 24, WAWA, 0093: 23, WAWA, 0094: 23, WAWA, 0100: 23, WAWA, 00a9: 21, WAWA, 0a11: 21</v>
      </c>
      <c r="DG106" s="14" t="str">
        <f t="shared" ca="1" si="471"/>
        <v/>
      </c>
      <c r="DH106" s="14" t="str">
        <f t="shared" ca="1" si="472"/>
        <v/>
      </c>
      <c r="DI106" s="14" t="str">
        <f t="shared" ca="1" si="473"/>
        <v/>
      </c>
      <c r="DJ106" s="14" t="str">
        <f t="shared" ca="1" si="474"/>
        <v/>
      </c>
      <c r="DK106" s="14" t="str">
        <f t="shared" ca="1" si="475"/>
        <v/>
      </c>
      <c r="DL106" s="14" t="str">
        <f t="shared" ca="1" si="420"/>
        <v/>
      </c>
      <c r="DM106" s="14" t="str">
        <f t="shared" ca="1" si="476"/>
        <v>There are some cases with values not explicitly declared in the labels dictionary: 1: 23</v>
      </c>
      <c r="DN106" s="14" t="str">
        <f t="array" aca="1" ref="DN106" ca="1">IF(CU106&lt;&gt;"","There are errors in the entered values in the following cases: " &amp;SUBSTITUTE(CU106," ",", "),"")</f>
        <v/>
      </c>
      <c r="DO106" s="14" t="str">
        <f t="shared" ca="1" si="477"/>
        <v/>
      </c>
      <c r="DP106" s="14" t="str">
        <f t="shared" ca="1" si="478"/>
        <v/>
      </c>
      <c r="DQ106" s="14" t="str">
        <f t="shared" ca="1" si="479"/>
        <v/>
      </c>
      <c r="DR106" s="14" t="str">
        <f t="shared" ca="1" si="480"/>
        <v/>
      </c>
      <c r="DS106" s="14" t="str">
        <f t="shared" ca="1" si="481"/>
        <v/>
      </c>
      <c r="DZ106" s="14" t="b">
        <f t="shared" ca="1" si="482"/>
        <v>0</v>
      </c>
      <c r="EA106" s="14" t="str">
        <f t="shared" ca="1" si="483"/>
        <v>3rd region (q_48c_r)</v>
      </c>
      <c r="EB106" s="14" t="str">
        <f t="shared" ca="1" si="484"/>
        <v xml:space="preserve">Values must be limited to predefinied list. </v>
      </c>
      <c r="EC106" s="14" t="str">
        <f t="shared" ca="1" si="485"/>
        <v xml:space="preserve">3rd region (q_48c_r): Values must be limited to predefinied list. </v>
      </c>
      <c r="ED106" s="14" t="str">
        <f t="shared" ca="1" si="486"/>
        <v/>
      </c>
      <c r="EE106" s="14" t="str">
        <f t="shared" ca="1" si="487"/>
        <v>Values must be limited to predefinied list</v>
      </c>
      <c r="EF106" s="14" t="str">
        <f t="shared" ca="1" si="488"/>
        <v/>
      </c>
      <c r="EG106" s="14" t="str">
        <f t="shared" ca="1" si="489"/>
        <v/>
      </c>
      <c r="EM106" s="14" t="b">
        <f t="shared" ca="1" si="490"/>
        <v>1</v>
      </c>
      <c r="EN106" s="14">
        <f t="shared" ca="1" si="491"/>
        <v>93</v>
      </c>
      <c r="EO106" s="14" t="str">
        <f t="shared" ca="1" si="492"/>
        <v>q_48c_r</v>
      </c>
      <c r="EP106" s="14" t="str">
        <f t="shared" ca="1" si="493"/>
        <v xml:space="preserve">3rd region (q_48c_r): Values must be limited to predefinied list. </v>
      </c>
      <c r="EQ106" s="14" t="str">
        <f t="shared" ca="1" si="494"/>
        <v>There are some cases with values not explicitly declared in the labels dictionary: LISB1084: 20, LISB0736: 27, LISB0741: 21, LISB0853: 25, LISB1090: 18, LISB1088: 21, LISB1019: 21, LISB1086: 21, LISB0655: 22, LISB0726: 25, Hann001: 27, Hann005: 27, Hann006: 21, Hann007: 31, Hann010: 23, Hann020: 20, Hann024: 20, Hann028: 23, Hann029: 27, Hann032: 20, Hann033: 24, Hann037: 23, Hann041: 18, Hann044: 23, Hann046: 22, Hann049: 22, Hann052: 20, Hann054: 18, Hann056: 31, Hann066: 21, Hann067: 21, Hann070: 21, Hann078: 21, Hann091: 31, Hann094: 25, Hann097: 25, Hann099: 22, Hann102: 27, Hann108: 25, Hann110: 20, ANTA-0003: 23, ANTA-0010: 25, ANTA-0015: 23, ANTA-0018: 23, ANTA-0033: 33, ANTA-0036: 23, ANTA-0039: 19, ANTA-0049: 19, ANTA-0050: 23, JENA0001: 31, JENA0011: 25, JENA0012: 31, JENA0013: 21, JENA0017: 18, JENA0024: 27, JENA0025: 19, JENA0026: 31, JENA0031: 23, JENA0048: 21, JENA0052: 21, JENA0053: 21, JENA0062: 31, JENA0065: 23, JENA0066: 25, JENA0067: 19, JENA0071: 20, JENA0072: 24, JENA0076: 23, JENA0080: 21, JENA0083: 29, LISB0734: 23, LISB0912: 23, LISB0721: 20, LISB0661: 21, LISB0930: 21, LISB0950: 18, LISB0640: 23, LISB0956: 18, LISB0898: 21, LISB0989: 18, LISB0608: 23, LISB1073: 25, LISB1074: 25, LISB0969: 25, LISB0580: 23, LISB0983: 25, LISB1000: 20, LISB0957: 23, LISB0395: 20, LISB0881: 20, LISB0883: 22, LISB0888: 24, LISB1004: 21, LISB1014: 27, LISB1017: 23, LISB1023: 27, LISB1035: 27, LISB0737: 21, LISB0593: 20, LISB0981: 25, LISB1047: 21, LISB1051: 19, LISB1049: 19, LISB1056: 27, LISB1061: 21, WAWA, 0008: 21, WAWA, 0021: 19, WAWA, 0023: 22, WAWA, 0026: 18, WAWA, 0035: 24, WAWA, 0045: 18, WAWA, 0051: 19, WAWA, 0055: 26, WAWA, 0062: 20, WAWA, 0063: 25, WAWA, 0072: 19, WAWA, 0080: 24, WAWA, 0084: 25, WAWA, 0089: 24, WAWA, 0093: 23, WAWA, 0094: 23, WAWA, 0100: 23, WAWA, 00a9: 21, WAWA, 0a11: 21</v>
      </c>
    </row>
    <row r="107" spans="2:147" s="14" customFormat="1">
      <c r="B107" s="14" t="str">
        <f t="shared" ref="B107" ca="1" si="570">DF107</f>
        <v/>
      </c>
      <c r="C107" s="14">
        <f t="shared" ref="C107" ca="1" si="571">IF(OFFSET(B107,-1,COLUMN(VariableExists)-2),OFFSET(B107,-1,1)+1,OFFSET(B107,-1,1))</f>
        <v>94</v>
      </c>
      <c r="D107" s="14">
        <f t="shared" ref="D107" si="572">ROW(A107)-2</f>
        <v>105</v>
      </c>
      <c r="E107" s="14" t="str">
        <f t="shared" ref="E107" ca="1" si="573">IF(OR(G107="",ROW(G107)=2),"",IF(Z107&gt;0,"S",IF(AX107,IF(J107=2,"D","N"),"I")))</f>
        <v>D</v>
      </c>
      <c r="F107" s="14" t="str">
        <f t="shared" ref="F107" ca="1" si="574">IF(H107,O107,"")</f>
        <v>q_48c_t</v>
      </c>
      <c r="G107" s="14" t="str">
        <f t="shared" ref="G107" ca="1" si="575">IF(H107,P107,"")</f>
        <v>3rd timing</v>
      </c>
      <c r="H107" s="14" t="b">
        <f t="shared" ref="H107" ca="1" si="576">IF(INDIRECT(ADDRESS(2,D107+1,,,_sheetname_dataframe))="",FALSE,MID(INDIRECT(ADDRESS(2,D107+1,,,_sheetname_dataframe)),1,1)&lt;&gt;".")</f>
        <v>1</v>
      </c>
      <c r="I107" s="14" t="str">
        <f ca="1">IF($H107,ADDRESS(3,(D107+1)*2-1,4,,"["&amp;wew!$G$7&amp;"]"&amp;_sheetname_labels)&amp;":"&amp;ADDRESS(2+ster!$B$20,(D107+1)*2-1,4),"")</f>
        <v>[DBTemplate.xlsm]labels!HC3:HC61</v>
      </c>
      <c r="J107" s="14">
        <f t="array" aca="1" ref="J107" ca="1">IF(H107,MAX(0,MAX(IF(INDIRECT(I107)&lt;&gt;"",ROW(INDIRECT(I107)),""))-2),"")</f>
        <v>2</v>
      </c>
      <c r="K107" s="14" t="str">
        <f ca="1">IF($H107,IF($J107&gt;0,ADDRESS(3,(D107+1)*2-1,4,,"["&amp;wew!$G$7&amp;"]"&amp;_sheetname_labels)&amp;":"&amp;ADDRESS(2+J107,(D107+1)*2-1,4),""),"")</f>
        <v>[DBTemplate.xlsm]labels!HC3:HC4</v>
      </c>
      <c r="L107" s="14" t="str">
        <f ca="1">IF($H107,IF($J107&gt;0,ADDRESS(3,(D107+1)*2,4,,"["&amp;wew!$G$7&amp;"]"&amp;_sheetname_labels)&amp;":"&amp;ADDRESS(2+J107,(D107+1)*2,4),""),"")</f>
        <v>[DBTemplate.xlsm]labels!HD3:HD4</v>
      </c>
      <c r="M107" s="14">
        <f t="shared" ref="M107" ca="1" si="577">IF($H107,IF(J107&gt;0,COUNTA(INDIRECT(K107))-COUNT(INDIRECT(K107)),0),"")</f>
        <v>0</v>
      </c>
      <c r="N107" s="14">
        <f t="shared" ref="N107" ca="1" si="578">IF(H107,J107-M107,"")</f>
        <v>2</v>
      </c>
      <c r="O107" s="14" t="str">
        <f t="shared" ref="O107" ca="1" si="579">IF(INDIRECT(ADDRESS(2,D107+1,,,_sheetname_dataframe))="","",INDIRECT(ADDRESS(2,D107+1,,,_sheetname_dataframe)))</f>
        <v>q_48c_t</v>
      </c>
      <c r="P107" s="14" t="str">
        <f t="shared" ref="P107" ca="1" si="580">IF(H107,IF(INDIRECT(ADDRESS(1,D107+1,,,_sheetname_dataframe))="","",INDIRECT(ADDRESS(1,D107+1,,,_sheetname_dataframe))),"")</f>
        <v>3rd timing</v>
      </c>
      <c r="Q107" s="14" t="str">
        <f ca="1">IF($BP107,ADDRESS(3,D107+1,4,,"["&amp;wew!$G$7&amp;"]"&amp;_sheetname_dataframe)&amp;":"&amp;ADDRESS(2+ster!$C$14,D107+1,4),"")</f>
        <v>[DBTemplate.xlsm]data_frame!DB3:DB3</v>
      </c>
      <c r="R107" s="14" t="str">
        <f>IF($BP107,IF(MID(_xll.FORMULATEXT(INDEX(INDIRECT(Q107),1)),1,1)="=", _xll.FORMULATEXT(INDEX(INDIRECT(Q107),1),2,TRUE),""),"")</f>
        <v/>
      </c>
      <c r="S107" s="14">
        <f t="array" aca="1" ref="S107" ca="1">IF(H107,SUM(IF((IFERROR(INDIRECT(Q107)&lt;&gt;"",FALSE))*(INDIRECT(ster!$D$14)&lt;&gt;""),1,0)),"")</f>
        <v>0</v>
      </c>
      <c r="T107" s="14">
        <f t="array" aca="1" ref="T107" ca="1">IF(H107,IF(M107&gt;0,SUM(IFERROR(1*(MATCH(INDIRECT(Q107),INDIRECT(K107),0)&gt;0),0)*(INDIRECT(ster!$D$14)&lt;&gt;"")*NOT(ISNUMBER(INDIRECT(Q107)))),0),"")</f>
        <v>0</v>
      </c>
      <c r="U107" s="14">
        <f t="array" aca="1" ref="U107" ca="1">IF(H107,SUM((IFERROR(INDIRECT(Q107)="",FALSE))*(INDIRECT(ster!$D$14)&lt;&gt;"")),"")</f>
        <v>1</v>
      </c>
      <c r="V107" s="14">
        <f t="array" aca="1" ref="V107" ca="1">IF(H107,SUM((IFERROR(INDIRECT(Q107)="#ąś",TRUE))*(INDIRECT(ster!$D$14)&lt;&gt;"")),"")</f>
        <v>0</v>
      </c>
      <c r="W107" s="14">
        <f t="array" aca="1" ref="W107" ca="1">IF(H107,SUM(ISNUMBER(INDIRECT(Q107))*(INDIRECT(ster!$D$14)&lt;&gt;"")),"")</f>
        <v>0</v>
      </c>
      <c r="X107" s="14" t="str">
        <f t="array" aca="1" ref="X107" ca="1">IF(AND(H107,W107&gt;0),IF(wew!$B$3,MIN(IF((INDIRECT(ster!$D$14)&lt;&gt;"")*IFERROR(INDIRECT($Q107)&lt;&gt;"",FALSE),IFERROR(INDIRECT($Q107),"X"),"X")),"&lt;włącz podświetlanie wartości&gt;"),"—")</f>
        <v>—</v>
      </c>
      <c r="Y107" s="14" t="str">
        <f t="array" aca="1" ref="Y107" ca="1">IF(AND(H107,W107&gt;0),IF(wew!$B$3,MAX(IF((INDIRECT(ster!$D$14)&lt;&gt;"")*IFERROR(INDIRECT($Q107)&lt;&gt;"",FALSE),IFERROR(INDIRECT($Q107),"X"),"X")),"&lt;włącz podświetlanie wartości&gt;"),"—")</f>
        <v>—</v>
      </c>
      <c r="Z107" s="14">
        <f t="shared" ref="Z107" ca="1" si="581">IF(H107,S107-T107-W107,"")</f>
        <v>0</v>
      </c>
      <c r="AA107" s="12" t="str">
        <f t="shared" ref="AA107" ca="1" si="582">IF(H107,IF(S107&gt;0,W107/(S107),"—"),"")</f>
        <v>—</v>
      </c>
      <c r="AB107" s="17">
        <f t="array" aca="1" ref="AB107" ca="1">IF(H107,IF(W107&gt;0,SUM((INDIRECT(ster!$D$14)&lt;&gt;"")*IFERROR((INDIRECT(Q107)&lt;&gt;"")*(INDIRECT(Q107)=INT(INDIRECT(Q107))),0)),0),"")</f>
        <v>0</v>
      </c>
      <c r="AC107" s="17">
        <f t="array" aca="1" ref="AC107" ca="1">IF(H107,W107-AB107,"")</f>
        <v>0</v>
      </c>
      <c r="AD107" s="17">
        <f t="shared" ref="AD107" ca="1" si="583">IF($H107,IF(AC107&lt;&gt;"",IF(AC107=0,1,IF(AC107/W107&lt;0.15,2,3)),0),"")</f>
        <v>1</v>
      </c>
      <c r="AE107" s="17" t="b">
        <f t="shared" ref="AE107" ca="1" si="584">IF(H107,OFFSET(O107,1,0)=".validation",FALSE)</f>
        <v>0</v>
      </c>
      <c r="AF107" s="17" t="str">
        <f ca="1">IF(AE107,IF($H107,ADDRESS(3,D107+2,4,,"["&amp;wew!$G$7&amp;"]"&amp;_sheetname_dataframe)&amp;":"&amp;ADDRESS(2+ster!$C$14,D107+2,4),""),"")</f>
        <v/>
      </c>
      <c r="AG107" s="17" t="str">
        <f t="shared" ref="AG107" ca="1" si="585">IF(AE107,IF($H107,IF(INDIRECT(ADDRESS(1,D107+2,,,_sheetname_dataframe))="","",INDIRECT(ADDRESS(1,D107+2,,,_sheetname_dataframe))),""),"")</f>
        <v/>
      </c>
      <c r="AH107" s="17" t="b">
        <f t="shared" ref="AH107" ca="1" si="586">IF(H107,AND(AE107,OFFSET(O107,2,0)=".validation"),FALSE)</f>
        <v>0</v>
      </c>
      <c r="AI107" s="17" t="str">
        <f ca="1">IF(AH107,IF($H107,ADDRESS(3,D107+3,4,,"["&amp;wew!$G$7&amp;"]"&amp;_sheetname_dataframe)&amp;":"&amp;ADDRESS(2+ster!$C$14,D107+3,4),""),"")</f>
        <v/>
      </c>
      <c r="AJ107" s="17" t="str">
        <f t="shared" ref="AJ107" ca="1" si="587">IF(AH107,IF($H107,IF(INDIRECT(ADDRESS(1,D107+3,,,_sheetname_dataframe))="","",INDIRECT(ADDRESS(1,D107+3,,,_sheetname_dataframe))),""),"")</f>
        <v/>
      </c>
      <c r="AK107" s="17" t="b">
        <f t="shared" ref="AK107" ca="1" si="588">IF(H107,OR(AQ107,AD107=2),"")</f>
        <v>0</v>
      </c>
      <c r="AL107" s="17" t="b">
        <f t="shared" ref="AL107" ca="1" si="589">IF($H107,IF(BV107&lt;&gt;"",IF(OR(BM107="F",BM107="L",BM107="I",BM107="D"),BV107&lt;&gt;0)),"")</f>
        <v>0</v>
      </c>
      <c r="AM107" s="17" t="b">
        <f t="shared" ref="AM107" ca="1" si="590">IF($H107,AND(NOT(AL107),OR(IF(BW107&lt;&gt;"",IF(OR(BM107="F",BM107="L"),BW107&lt;&gt;0)),BM107="I",BM107="N",BM107="D")),"")</f>
        <v>0</v>
      </c>
      <c r="AN107" s="17">
        <f t="shared" ref="AN107" ca="1" si="591">IF(COUNTA(INDIRECT(Q107))=0,0, IF(AND(AO107&lt;&gt;"",X107&lt;AO107),1,IF(AND(AP107&lt;&gt;"",Y107&gt;AP107),1,IF(AND(AQ107,AC107&gt;0),2,0))))</f>
        <v>0</v>
      </c>
      <c r="AO107" s="24" t="str">
        <f t="shared" ref="AO107" ca="1" si="592">IF($H107,IF(BY107&lt;&gt;"",IF(ISNUMBER(BY107),BY107,""),""),"")</f>
        <v/>
      </c>
      <c r="AP107" s="24" t="str">
        <f t="shared" ref="AP107" ca="1" si="593">IF($H107,IF(BZ107&lt;&gt;"",IF(ISNUMBER(BZ107),BZ107,""),""),"")</f>
        <v/>
      </c>
      <c r="AQ107" s="17" t="b">
        <f t="shared" ref="AQ107" ca="1" si="594">IF(H107,IF(CA107&lt;&gt;"",CA107&lt;&gt;0,FALSE),"")</f>
        <v>0</v>
      </c>
      <c r="AR107" s="17" t="b">
        <f t="shared" ref="AR107" ca="1" si="595">IF(H107,IF(N107&gt;0,IF(BQ107&lt;&gt;"",BQ107&lt;&gt;0,FALSE),FALSE),"")</f>
        <v>1</v>
      </c>
      <c r="AS107" s="17" t="b">
        <f t="shared" ref="AS107" ca="1" si="596">IF(H107,IF(BR107&lt;&gt;"",BR107&lt;&gt;0,FALSE),"")</f>
        <v>0</v>
      </c>
      <c r="AT107" s="17" t="b">
        <f t="shared" ref="AT107" ca="1" si="597">IF(H107,IF(N107&gt;0,FALSE,IF(BU107&lt;&gt;"",MATCH(BU107,DataType,0)=1,FALSE)),"")</f>
        <v>0</v>
      </c>
      <c r="AU107" s="17" t="b">
        <f t="shared" ref="AU107" ca="1" si="598">IF(H107,IF(N107&gt;0,TRUE,IF(BU107&lt;&gt;"",MATCH(BU107,DataType,0)=2,FALSE)),"")</f>
        <v>1</v>
      </c>
      <c r="AV107" s="17" t="b">
        <f t="shared" ref="AV107" ca="1" si="599">IF(H107,IF(N107&gt;0,FALSE,IF(BU107&lt;&gt;"",MATCH(BU107,DataType,0)=3,FALSE)),"")</f>
        <v>0</v>
      </c>
      <c r="AW107" s="17" t="b">
        <f t="shared" ref="AW107" ca="1" si="600">IF(H107,IF(W107&gt;0,Z107=0,FALSE),"")</f>
        <v>0</v>
      </c>
      <c r="AX107" s="14" t="b">
        <f t="array" aca="1" ref="AX107" ca="1">IF(H107,N107&gt;0,"")</f>
        <v>1</v>
      </c>
      <c r="AY107" s="17" t="str">
        <f t="shared" ref="AY107" ca="1" si="601">IF(H107,IF(N107&gt;0,ADDRESS(ROW(VariablesOrigin)+1,COLUMN(VariablesOrigin)+1,4) &amp; ":" &amp; ADDRESS(ROW(VariablesOrigin)+N107,COLUMN(VariablesOrigin)+1,4),""),"")</f>
        <v>C3:C4</v>
      </c>
      <c r="AZ107" s="17" t="b">
        <f t="array" aca="1" ref="AZ107" ca="1">IF(AY107&lt;&gt;"",SUM(1*ISERROR(MATCH(INDIRECT(AY107),INDIRECT(K107),0)))=0,"")</f>
        <v>1</v>
      </c>
      <c r="BA107" s="17" t="b">
        <f t="shared" ref="BA107" ca="1" si="602">IF(H107,BU107="",FALSE)</f>
        <v>1</v>
      </c>
      <c r="BB107" s="17" t="b">
        <v>0</v>
      </c>
      <c r="BC107" s="17" t="b">
        <f t="shared" ref="BC107" ca="1" si="603">IF(BA107,IF(N107&gt;0,AND(AZ107,Z107=0),FALSE),"")</f>
        <v>1</v>
      </c>
      <c r="BD107" s="17" t="b">
        <f t="shared" ref="BD107" ca="1" si="604">IF(BA107,IF(N107&gt;0,AND(NOT(AZ107),Z107=0),FALSE),"")</f>
        <v>0</v>
      </c>
      <c r="BE107" s="17" t="b">
        <f t="shared" ref="BE107" ca="1" si="605">IF(BA107,IF(AND(AW107,NOT(BB107),NOT(BC107),NOT(BD107)),AND(Z107=0,AC107=0),FALSE),"")</f>
        <v>0</v>
      </c>
      <c r="BF107" s="17" t="b">
        <f t="shared" ref="BF107" ca="1" si="606">IF(BA107,IF(AND(AW107,NOT(BB107),NOT(BC107),NOT(BD107)),AND(Z107=0,OR(AC107&gt;0)),FALSE),"")</f>
        <v>0</v>
      </c>
      <c r="BG107" s="17" t="b">
        <f t="shared" ref="BG107" ca="1" si="607">IF(BA107,IF(OR(BB107:BF107),FALSE,IF(Z107=0,FALSE,Z107&gt;0)),"")</f>
        <v>0</v>
      </c>
      <c r="BH107" s="17" t="b">
        <f t="shared" ref="BH107" ca="1" si="608">IF(BA107,COUNTIF(BB107:BG107,TRUE)=1,"")</f>
        <v>1</v>
      </c>
      <c r="BI107" s="17">
        <f t="shared" ref="BI107" ca="1" si="609">IF(BA107,IFERROR(MATCH(TRUE,BB107:BG107,0),7),"")</f>
        <v>2</v>
      </c>
      <c r="BJ107" s="17" t="b">
        <f t="shared" ref="BJ107" ca="1" si="610">DF107&lt;&gt;""</f>
        <v>0</v>
      </c>
      <c r="BK107" s="17" t="str">
        <f t="shared" ref="BK107" ca="1" si="611">IF(H107,IF(AND(NOT(BA107),AU107),AC107=0,""),"")</f>
        <v/>
      </c>
      <c r="BL107" s="17" t="str">
        <f t="shared" ref="BL107" ca="1" si="612">IF(H107,IF(AND(NOT(BA107),AU107),AC107&gt;0,""),"")</f>
        <v/>
      </c>
      <c r="BM107" s="17" t="str">
        <f t="shared" ref="BM107" ca="1" si="613">IF(H107,IF(BA107,CHOOSE(BI107,"0","F","L","I","N",IF(AA107&gt;0.5,"N","S"),"0"),CHOOSE(MATCH(BU107,DataType,0),"S",IF(BK107,"I","N"),"D"  )),"")</f>
        <v>F</v>
      </c>
      <c r="BN107" s="17" t="str">
        <f t="shared" ref="BN107" ca="1" si="614">IF(H107,IF(BJ107,"E",IF(BA107,CHOOSE(BI107,"0","F","L","I","N","S","0"),CHOOSE(MATCH(BU107,DataType,0),"S",IF(BK107,"I","N"),"D"  ))),"")</f>
        <v>F</v>
      </c>
      <c r="BO107" s="17" t="str">
        <f t="shared" ref="BO107" ca="1" si="615">IF($H107,IF(BM107="0","",IF(AND(AR107,N107=2),"D",IF(BM107="S","N",IF(AL107,"O",IF(AM107,"I","N"))))),"")</f>
        <v>D</v>
      </c>
      <c r="BP107" s="14" t="b">
        <f t="shared" ref="BP107" ca="1" si="616">INDIRECT(ADDRESS(2,ROW(A107)-1,,,_sheetname_dataframe))&lt;&gt;""</f>
        <v>1</v>
      </c>
      <c r="BQ107" s="35">
        <v>1</v>
      </c>
      <c r="BX107" s="16"/>
      <c r="BY107" s="16"/>
      <c r="BZ107" s="16"/>
      <c r="CA107" s="16"/>
      <c r="CB107" s="16"/>
      <c r="CC107" s="16"/>
      <c r="CD107" s="16"/>
      <c r="CE107" s="16"/>
      <c r="CF107" s="16"/>
      <c r="CN107" s="14">
        <f ca="1">IF(H107,IFERROR(IsVariableNameLegal(O107),0),0)</f>
        <v>0</v>
      </c>
      <c r="CO107" s="14" t="str">
        <f t="array" aca="1" ref="CO107" ca="1">IF(H107,IF(COUNTIF(INDIRECT(wew!$C$13),O107)&gt;1,TRIM(SUBSTITUTE(_xll.MCONCAT(IF((INDIRECT(wew!$C$13)=O107)*(COLUMN(INDIRECT(wew!$C$13))&lt;&gt;D107+1),-1+COLUMN(INDIRECT(wew!$C$13)),"")," "),"  "," ")),""),"")</f>
        <v/>
      </c>
      <c r="CP107" s="14" t="str">
        <f t="array" aca="1" ref="CP107" ca="1">IF(P107&lt;&gt;"",IF(LEN(P107)&gt;150,1,""),"")</f>
        <v/>
      </c>
      <c r="CQ107" s="14" t="str">
        <f t="array" aca="1" ref="CQ107" ca="1">IF(AND(H107,NOT(ster!$J$3)),IF(COUNTIF(INDIRECT(wew!$C$15),P107)&gt;1,TRIM(SUBSTITUTE(_xll.MCONCAT(IF((INDIRECT(wew!$C$15)=P107)*(COLUMN(INDIRECT(wew!$C$15))&lt;&gt;D107+1),-1+COLUMN(INDIRECT(wew!$C$15)),"")," "),"  "," ")),""),"")</f>
        <v/>
      </c>
      <c r="CR107" s="14" t="str">
        <f t="array" aca="1" ref="CR107" ca="1">IF(H107,IF(AND(W107&gt;0,AO107&lt;&gt;""),TRIM(SUBSTITUTE(_xll.MCONCAT(IFERROR(IF(ISNUMBER(INDIRECT(Q107)),IF((INDIRECT(ster!$D$14)&lt;&gt;"")*(INDIRECT(Q107)&lt;AO107),INDIRECT(ster!$D$14) &amp; ": " &amp;  SUBSTITUTE(IF( AV107,IFERROR(TEXT(INDIRECT(Q107),"rrrr-mm-dd") &amp;" (" &amp; INDIRECT(Q107) &amp;")",INDIRECT(Q107)),INDIRECT(Q107))," "," "),""),""),"")," "),"  "," ")),""),"")</f>
        <v/>
      </c>
      <c r="CS107" s="14" t="str">
        <f t="array" aca="1" ref="CS107" ca="1">IF(H107,IF(AND(W107&gt;0,AP107&lt;&gt;""),TRIM(SUBSTITUTE(_xll.MCONCAT(IFERROR(IF(ISNUMBER(INDIRECT(Q107)),IF((INDIRECT(ster!$D$14)&lt;&gt;"")*(INDIRECT(Q107)&gt;AP107),INDIRECT(ster!$D$14) &amp; ": " &amp;  SUBSTITUTE(IF( AV107,IFERROR(TEXT(INDIRECT(Q107),"rrrr-mm-dd")&amp;" (" &amp; INDIRECT(Q107) &amp;")",INDIRECT(Q107)),INDIRECT(Q107))," "," "),""),""),"")," "),"  "," ")),""),"")</f>
        <v/>
      </c>
      <c r="CT107" s="14" t="str">
        <f t="array" aca="1" ref="CT107" ca="1">IF(H107,IF(AND(N107&gt;0,AR107),TRIM(SUBSTITUTE(_xll.MCONCAT(IFERROR(IF(ISNUMBER(INDIRECT(Q107)),IF((INDIRECT(ster!$D$14)&lt;&gt;"")*(IFERROR(0*(MATCH(INDIRECT(Q107),INDIRECT(K107),0)&gt;0),1)),INDIRECT(ster!$D$14) &amp; ": " &amp;  SUBSTITUTE(IF( AV107,IFERROR(TEXT(INDIRECT(Q107),"rrrr-mm-dd")&amp;" (" &amp; INDIRECT(Q107) &amp;")",INDIRECT(Q107)),INDIRECT(Q107))," "," "),""),""),"")," "),"  "," ")),""),"")</f>
        <v/>
      </c>
      <c r="CU107" s="14" t="str">
        <f t="array" aca="1" ref="CU107" ca="1">IF(H107,IF(AND(V107&gt;0),TRIM(SUBSTITUTE(_xll.MCONCAT(IF((INDIRECT(ster!$D$14)&lt;&gt;"")*(IFERROR(0*(INDIRECT(Q107)&lt;&gt;""),1)),INDIRECT(ster!$D$14),"")," "),"  "," ")),""),"")</f>
        <v/>
      </c>
      <c r="CV107" s="14" t="str">
        <f t="array" aca="1" ref="CV107" ca="1">IF(H107,IF(AS107,
TRIM(SUBSTITUTE(_xll.MCONCAT(IF(
   (INDIRECT(ster!$D$14)&lt;&gt;"")*
   ((INDIRECT(Q107)="")+
      NOT(ISNUMBER(INDIRECT(Q107)))*
      NOT(ISERROR(MATCH(INDIRECT(Q107),INDIRECT(K107),0)))
    ),
      INDIRECT(ster!$D$14),
   "")," "),"  "," ")),
""),"")</f>
        <v/>
      </c>
      <c r="CW107" s="14" t="str">
        <f t="array" aca="1" ref="CW107" ca="1">IF(H107,IF(AND(AQ107),TRIM(SUBSTITUTE(_xll.MCONCAT(IFERROR(IF(ISNUMBER(INDIRECT(Q107)),IF((INDIRECT(ster!$D$14)&lt;&gt;"")*(INDIRECT(Q107)&lt;&gt;INT(INDIRECT(Q107))),INDIRECT(ster!$D$14) &amp; ": " &amp; INDIRECT(Q107),""),""),"")," "),"  "," ")),""),"")</f>
        <v/>
      </c>
      <c r="CX107" s="14" t="str">
        <f t="array" aca="1" ref="CX107" ca="1">IF(H107,IF(OR(AU107,AV107),TRIM(SUBSTITUTE(_xll.MCONCAT(IF((INDIRECT(ster!$D$14)&lt;&gt;"")*NOT(ISNUMBER(INDIRECT(Q107))),IF(ISERROR(MATCH(INDIRECT(Q107),INDIRECT(K107),0)),IFERROR(IF(INDIRECT(Q107)&lt;&gt;"",INDIRECT(ster!$D$14) &amp; ": " &amp; SUBSTITUTE(INDIRECT(Q107)," "," "),""),""),""),"")," "),"  "," ")),""),"")</f>
        <v/>
      </c>
      <c r="CY107" s="14" t="str">
        <f t="array" aca="1" ref="CY107" ca="1">IF(H107,IF(AE107,TRIM(SUBSTITUTE(_xll.MCONCAT(IF((INDIRECT(ster!$D$14)&lt;&gt;"")*IFERROR(NOT(INDIRECT(AF107)),FALSE),IF(ISERROR(MATCH(INDIRECT(Q107),INDIRECT(K107),0)),IFERROR(IF(INDIRECT(Q107)&lt;&gt;"",INDIRECT(ster!$D$14)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CZ107" s="14" t="str">
        <f t="array" aca="1" ref="CZ107" ca="1">IF(H107,IF(AH107,TRIM(SUBSTITUTE(_xll.MCONCAT(IF((INDIRECT(ster!$D$14)&lt;&gt;"")*IFERROR(NOT(INDIRECT(AI107)),FALSE),IF(ISERROR(MATCH(INDIRECT(Q107),INDIRECT(K107),0)),IFERROR(IF(INDIRECT(Q107)&lt;&gt;"",INDIRECT(ster!$D$14)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DC107" s="14" t="str">
        <f ca="1">SUBSTITUTE(SUBSTITUTE(SUBSTITUTE(SUBSTITUTE(_xll.MCONCAT(DG107:DS107,"■"),"■■","■"),"■■","■"),"■■","■"),"■■","■")</f>
        <v>■</v>
      </c>
      <c r="DD107" s="14" t="str">
        <f t="shared" ref="DD107" ca="1" si="617">IF(MID(DC107,1,1)="■",MID(DC107,2,LEN(DC107)),DC107)</f>
        <v/>
      </c>
      <c r="DE107" s="14" t="str">
        <f t="shared" ref="DE107" ca="1" si="618">IF(DD107&lt;&gt;"",IF(MID(DD107,LEN(DD107),1)="■",MID(DD107,1,LEN(DD107)-1),DD107),"")</f>
        <v/>
      </c>
      <c r="DF107" s="14" t="str">
        <f t="shared" ref="DF107" ca="1" si="619">IFERROR(IF(DE107&lt;&gt;"",SUBSTITUTE(DE107,"■",". "),""),"##INTERNAL_ERROR")</f>
        <v/>
      </c>
      <c r="DG107" s="14" t="str">
        <f t="shared" ref="DG107" ca="1" si="620">IF(CN107&lt;&gt;0,"Variable name don't comply with the naming convention","")</f>
        <v/>
      </c>
      <c r="DH107" s="14" t="str">
        <f t="shared" ref="DH107" ca="1" si="621">IF(CO107&lt;&gt;"","Duplicated name. " &amp; IF(ISERROR(FIND(" ",CO107)),"Duplicate have index " &amp; CO107, "Duplicates have indices: "&amp;SUBSTITUTE(CO107," ",", ")),"")</f>
        <v/>
      </c>
      <c r="DI107" s="14" t="str">
        <f t="shared" ref="DI107" ca="1" si="622">IF(CP107&lt;&gt;"","Variable label exceed length 150","")</f>
        <v/>
      </c>
      <c r="DJ107" s="14" t="str">
        <f t="shared" ref="DJ107" ca="1" si="623">IF(CQ107&lt;&gt;"","Duplicated variable label. " &amp; IF(ISERROR(FIND(" ",CQ107)),"Duplicate have index " &amp; CQ107, "Duplicates have indices: "&amp;SUBSTITUTE(CQ107," ",", ")),"")</f>
        <v/>
      </c>
      <c r="DK107" s="14" t="str">
        <f t="shared" ref="DK107" ca="1" si="624">IF(CR107&lt;&gt;"","The following cases have values below declared theorethical min: " &amp;SUBSTITUTE(CR107," ",", "),"")</f>
        <v/>
      </c>
      <c r="DL107" s="14" t="str">
        <f t="shared" ref="DL107" ca="1" si="625">IF(CS107&lt;&gt;"","The following cases have values above declared theorethical max: " &amp;SUBSTITUTE(CS107," ",", "),"")</f>
        <v/>
      </c>
      <c r="DM107" s="14" t="str">
        <f t="shared" ref="DM107" ca="1" si="626">IF(CT107&lt;&gt;"","There are some cases with values not explicitly declared in the labels dictionary: " &amp;SUBSTITUTE(CT107," ",", "),"")</f>
        <v/>
      </c>
      <c r="DN107" s="14" t="str">
        <f t="array" aca="1" ref="DN107" ca="1">IF(CU107&lt;&gt;"","There are errors in the entered values in the following cases: " &amp;SUBSTITUTE(CU107," ",", "),"")</f>
        <v/>
      </c>
      <c r="DO107" s="14" t="str">
        <f t="shared" ref="DO107" ca="1" si="627">IF(CV107&lt;&gt;"","The following records are missing in this required field: " &amp;SUBSTITUTE(CV107," ",", "),"")</f>
        <v/>
      </c>
      <c r="DP107" s="14" t="str">
        <f t="shared" ref="DP107" ca="1" si="628">IF(CW107&lt;&gt;"","The following cases have non-integer values: " &amp;SUBSTITUTE(CW107," ",", "),"")</f>
        <v/>
      </c>
      <c r="DQ107" s="14" t="str">
        <f t="shared" ref="DQ107" ca="1" si="629">IF(CX107&lt;&gt;"","The following cases are non-numeric: " &amp;SUBSTITUTE(CX107," ",", "),"")</f>
        <v/>
      </c>
      <c r="DR107" s="14" t="str">
        <f t="shared" ref="DR107" ca="1" si="630">IF(CY107&lt;&gt;"","In the following cases " &amp; P107 &amp; " " &amp; LOWER(MID(AG107,1,1)) &amp; MID(AG107,2,LEN(AG107)) &amp; ": " &amp;SUBSTITUTE(CY107," ",", "),"")</f>
        <v/>
      </c>
      <c r="DS107" s="14" t="str">
        <f t="shared" ref="DS107" ca="1" si="631">IF(CZ107&lt;&gt;"","In the following cases " &amp; P107 &amp; " " &amp; LOWER(MID(AJ107,1,1)) &amp; MID(AJ107,2,LEN(AJ107)) &amp; ": " &amp;SUBSTITUTE(CZ107," ",", "),"")</f>
        <v/>
      </c>
      <c r="DZ107" s="14" t="b">
        <f t="shared" ref="DZ107" ca="1" si="632">OR(ED107&lt;&gt;"",EF107&lt;&gt;"",EG107&lt;&gt;"")</f>
        <v>0</v>
      </c>
      <c r="EA107" s="14" t="str">
        <f t="shared" ref="EA107" ca="1" si="633">IF(EB107&lt;&gt;"",G107 &amp; " (" &amp; F107 &amp; ")","")</f>
        <v>3rd timing (q_48c_t)</v>
      </c>
      <c r="EB107" s="14" t="str">
        <f t="shared" ref="EB107" ca="1" si="634">IF(EE107&lt;&gt;"",EE107&amp;IF(ED107&lt;&gt;""," and "&amp;ED107,""),UPPER(MID(ED107,1,1)&amp;MID(ED107,2,LEN(ED107))))&amp; IF(OR(EF107&lt;&gt;"",EG107&lt;&gt;"")," and "&amp;IF(EF107&lt;&gt;"",LOWER(MID(EF107,1,1) &amp; MID(EF107,2,LEN(EF107))),"")&amp; IF(AND(EF107 &lt;&gt;"",EG107&lt;&gt;"")," and ","") &amp; IF(EG107&lt;&gt;"",LOWER(MID(EG107,1,1) &amp; MID(EG107,2,LEN(EG107))),""),"") &amp; IF(OR(EE107&lt;&gt;"",ED107&lt;&gt;"",EF107&lt;&gt;"",EG107&lt;&gt;""), ". ","")</f>
        <v xml:space="preserve">Values must be limited to predefinied list. </v>
      </c>
      <c r="EC107" s="14" t="str">
        <f t="shared" ref="EC107" ca="1" si="635">IF(EB107&lt;&gt;"",G107 &amp; " (" &amp; F107 &amp; "): " &amp; EB107,"")</f>
        <v xml:space="preserve">3rd timing (q_48c_t): Values must be limited to predefinied list. </v>
      </c>
      <c r="ED107" s="14" t="str">
        <f t="shared" ref="ED107" ca="1" si="636">IF(H107,IF(W107&gt;0,IF(AND(AO107&lt;&gt;"",AP107&lt;&gt;""),"each value must be between " &amp; IF( AV107,IFERROR(TEXT(AO107,"rrrr-mm-dd") &amp;" (" &amp; AO107 &amp;")",AO107),AO107) &amp; " and " &amp; IF( AV107,IFERROR(TEXT(AP107,"rrrr-mm-dd") &amp;" (" &amp; AP107 &amp;")",AP107),AP107),IF(AO107&lt;&gt;"","each value must be above " &amp; IF( AV107,IFERROR(TEXT(AO107,"rrrr-mm-dd") &amp;" (" &amp; AO107 &amp;")",AO107),AO107), IF(AP107&lt;&gt;"","each value must be below " &amp; IF( AV107,IFERROR(TEXT(AP107,"rrrr-mm-dd") &amp;" (" &amp; AP107 &amp;")",AP107),AP107),""))),""),"")</f>
        <v/>
      </c>
      <c r="EE107" s="14" t="str">
        <f t="shared" ref="EE107" ca="1" si="637">IF(H107,IF(OR(AQ107,AU107,AV107,AS107,AR107),
   "Values must be" &amp;
   IF(AR107," limited to predefinied list", IF(AQ107, " integers",IF(OR(AU107,AV107)," numeric",""))) &amp;
   IF(AS107,IF(OR(AR107,AQ107,AU107,AV107), " and ","") &amp; "non-missing",""),
""),"")</f>
        <v>Values must be limited to predefinied list</v>
      </c>
      <c r="EF107" s="14" t="str">
        <f t="shared" ref="EF107" ca="1" si="638">IF($H107,AG107,"")</f>
        <v/>
      </c>
      <c r="EG107" s="14" t="str">
        <f t="shared" ref="EG107" ca="1" si="639">IF($H107,AJ107,"")</f>
        <v/>
      </c>
      <c r="EM107" s="14" t="b">
        <f t="shared" ref="EM107" ca="1" si="640">OR(EC107&lt;&gt;"",DF107&lt;&gt;"")</f>
        <v>1</v>
      </c>
      <c r="EN107" s="14">
        <f t="shared" ref="EN107" ca="1" si="641">IF(EM107,C107,"")</f>
        <v>94</v>
      </c>
      <c r="EO107" s="14" t="str">
        <f t="shared" ref="EO107" ca="1" si="642">IF(EM107,F107,"")</f>
        <v>q_48c_t</v>
      </c>
      <c r="EP107" s="14" t="str">
        <f t="shared" ref="EP107" ca="1" si="643">EC107</f>
        <v xml:space="preserve">3rd timing (q_48c_t): Values must be limited to predefinied list. </v>
      </c>
      <c r="EQ107" s="14" t="str">
        <f t="shared" ref="EQ107" ca="1" si="644">DF107</f>
        <v/>
      </c>
    </row>
    <row r="108" spans="2:147" s="14" customFormat="1">
      <c r="B108" s="14" t="str">
        <f t="shared" ca="1" si="421"/>
        <v>There are some cases with values not explicitly declared in the labels dictionary: LISB1078: 21, LISB0713: 27, LISB1083: 27, LISB1084: 21, LISB0853: 19, LISB1090: 23, LISB0655: 27, LISB0726: 23, Hann010: 25, Hann017: 21, Hann020: 25, Hann021: 20, Hann024: 25, Hann028: 25, Hann032: 25, Hann038: 19, Hann039: 28, Hann041: 20, Hann044: 25, Hann047: 22, Hann051: 19, Hann052: 25, Hann054: 23, Hann059: 22, Hann060: 21, Hann065: 19, Hann071: 22, Hann076: 29, Hann079: 31, Hann089: 22, Hann093: 22, Hann100: 21, Hann102: 29, Hann103: 21, Hann108: 23, Hann110: 25, ANTA-0008: 19, ANTA-0010: 19, ANTA-0011: 23, ANTA-0018: 25, ANTA-0022: 23, ANTA-0023: 21, ANTA-0026: 23, ANTA-0030: 23, ANTA-0036: 25, ANTA-0038: 20, ANTA-0039: 26, ANTA-0042: 22, ANTA-0046: 30, ANTA-0047: 22, JENA0002: 23, JENA0003: 20, JENA0005: 21, JENA0011: 23, JENA0014: 22, JENA0017: 23, JENA0018: 21, JENA0021: 23, JENA0022: 24, JENA0059: 27, JENA0063: 19, JENA0069: 18, JENA0071: 25, JENA0072: 25, JENA0104: 19, JENA0075: 21, JENA0077: 19, JENA0081: 25, JENA0083: 23, LISB0721: 25, LISB0950: 23, LISB0956: 19, LISB0973: 27, LISB0986: 19, LISB0989: 23, LISB0725: 19, LISB1073: 19, LISB0023: 21, LISB0957: 25, LISB0395: 25, LISB0400: 27, LISB0990: 19, LISB0881: 25, LISB0976: 21, LISB1018: 29, LISB0593: 25, LISB1044: 20, LISB1047: 27, LISB1048: 19, LISB1052: 19, LISB1064: 21, LISB1065: 21, LISB1067: 28, LISB0716: 27, WAWA, 0016: 23, WAWA, 0019: 21, WAWA, 0027: 24, WAWA, 0039: 23, WAWA, 0043: 25, WAWA, 0045: 24, WAWA, 0049: 26, WAWA, 0056: 22, WAWA, 0060: 22, WAWA, 0062: 25, WAWA, 0063: 20, WAWA, 0067: 23, WAWA, 0072: 24, WAWA, 0076: 23, WAWA, 00a8: 22, WAWA, 0a10: 21</v>
      </c>
      <c r="C108" s="14">
        <f t="shared" ca="1" si="422"/>
        <v>95</v>
      </c>
      <c r="D108" s="14">
        <f t="shared" si="423"/>
        <v>106</v>
      </c>
      <c r="E108" s="14" t="str">
        <f t="shared" ca="1" si="424"/>
        <v>N</v>
      </c>
      <c r="F108" s="14" t="str">
        <f t="shared" ca="1" si="425"/>
        <v>q_48d_r</v>
      </c>
      <c r="G108" s="14" t="str">
        <f t="shared" ca="1" si="426"/>
        <v>4th region</v>
      </c>
      <c r="H108" s="14" t="b">
        <f t="shared" ca="1" si="427"/>
        <v>1</v>
      </c>
      <c r="I108" s="14" t="str">
        <f ca="1">IF($H108,ADDRESS(3,(D108+1)*2-1,4,,"["&amp;wew!$G$7&amp;"]"&amp;_sheetname_labels)&amp;":"&amp;ADDRESS(2+ster!$B$20,(D108+1)*2-1,4),"")</f>
        <v>[DBTemplate.xlsm]labels!HE3:HE61</v>
      </c>
      <c r="J108" s="14">
        <f t="array" aca="1" ref="J108" ca="1">IF(H108,MAX(0,MAX(IF(INDIRECT(I108)&lt;&gt;"",ROW(INDIRECT(I108)),""))-2),"")</f>
        <v>17</v>
      </c>
      <c r="K108" s="14" t="str">
        <f ca="1">IF($H108,IF($J108&gt;0,ADDRESS(3,(D108+1)*2-1,4,,"["&amp;wew!$G$7&amp;"]"&amp;_sheetname_labels)&amp;":"&amp;ADDRESS(2+J108,(D108+1)*2-1,4),""),"")</f>
        <v>[DBTemplate.xlsm]labels!HE3:HE19</v>
      </c>
      <c r="L108" s="14" t="str">
        <f ca="1">IF($H108,IF($J108&gt;0,ADDRESS(3,(D108+1)*2,4,,"["&amp;wew!$G$7&amp;"]"&amp;_sheetname_labels)&amp;":"&amp;ADDRESS(2+J108,(D108+1)*2,4),""),"")</f>
        <v>[DBTemplate.xlsm]labels!HF3:HF19</v>
      </c>
      <c r="M108" s="14">
        <f t="shared" ca="1" si="428"/>
        <v>0</v>
      </c>
      <c r="N108" s="14">
        <f t="shared" ca="1" si="429"/>
        <v>17</v>
      </c>
      <c r="O108" s="14" t="str">
        <f t="shared" ca="1" si="430"/>
        <v>q_48d_r</v>
      </c>
      <c r="P108" s="14" t="str">
        <f t="shared" ca="1" si="431"/>
        <v>4th region</v>
      </c>
      <c r="Q108" s="14" t="str">
        <f ca="1">IF($BP108,ADDRESS(3,D108+1,4,,"["&amp;wew!$G$7&amp;"]"&amp;_sheetname_dataframe)&amp;":"&amp;ADDRESS(2+ster!$C$14,D108+1,4),"")</f>
        <v>[DBTemplate.xlsm]data_frame!DC3:DC3</v>
      </c>
      <c r="R108" s="14" t="str">
        <f>IF($BP108,IF(MID(_xll.FORMULATEXT(INDEX(INDIRECT(Q108),1)),1,1)="=", _xll.FORMULATEXT(INDEX(INDIRECT(Q108),1),2,TRUE),""),"")</f>
        <v/>
      </c>
      <c r="S108" s="14">
        <f t="array" aca="1" ref="S108" ca="1">IF(H108,SUM(IF((IFERROR(INDIRECT(Q108)&lt;&gt;"",FALSE))*(INDIRECT(ster!$D$14)&lt;&gt;""),1,0)),"")</f>
        <v>1</v>
      </c>
      <c r="T108" s="14">
        <f t="array" aca="1" ref="T108" ca="1">IF(H108,IF(M108&gt;0,SUM(IFERROR(1*(MATCH(INDIRECT(Q108),INDIRECT(K108),0)&gt;0),0)*(INDIRECT(ster!$D$14)&lt;&gt;"")*NOT(ISNUMBER(INDIRECT(Q108)))),0),"")</f>
        <v>0</v>
      </c>
      <c r="U108" s="14">
        <f t="array" aca="1" ref="U108" ca="1">IF(H108,SUM((IFERROR(INDIRECT(Q108)="",FALSE))*(INDIRECT(ster!$D$14)&lt;&gt;"")),"")</f>
        <v>0</v>
      </c>
      <c r="V108" s="14">
        <f t="array" aca="1" ref="V108" ca="1">IF(H108,SUM((IFERROR(INDIRECT(Q108)="#ąś",TRUE))*(INDIRECT(ster!$D$14)&lt;&gt;"")),"")</f>
        <v>0</v>
      </c>
      <c r="W108" s="14">
        <f t="array" aca="1" ref="W108" ca="1">IF(H108,SUM(ISNUMBER(INDIRECT(Q108))*(INDIRECT(ster!$D$14)&lt;&gt;"")),"")</f>
        <v>1</v>
      </c>
      <c r="X108" s="14">
        <f t="array" aca="1" ref="X108" ca="1">IF(AND(H108,W108&gt;0),IF(wew!$B$3,MIN(IF((INDIRECT(ster!$D$14)&lt;&gt;"")*IFERROR(INDIRECT($Q108)&lt;&gt;"",FALSE),IFERROR(INDIRECT($Q108),"X"),"X")),"&lt;włącz podświetlanie wartości&gt;"),"—")</f>
        <v>5</v>
      </c>
      <c r="Y108" s="14">
        <f t="array" aca="1" ref="Y108" ca="1">IF(AND(H108,W108&gt;0),IF(wew!$B$3,MAX(IF((INDIRECT(ster!$D$14)&lt;&gt;"")*IFERROR(INDIRECT($Q108)&lt;&gt;"",FALSE),IFERROR(INDIRECT($Q108),"X"),"X")),"&lt;włącz podświetlanie wartości&gt;"),"—")</f>
        <v>5</v>
      </c>
      <c r="Z108" s="14">
        <f t="shared" ca="1" si="432"/>
        <v>0</v>
      </c>
      <c r="AA108" s="12">
        <f t="shared" ca="1" si="433"/>
        <v>1</v>
      </c>
      <c r="AB108" s="17">
        <f t="array" aca="1" ref="AB108" ca="1">IF(H108,IF(W108&gt;0,SUM((INDIRECT(ster!$D$14)&lt;&gt;"")*IFERROR((INDIRECT(Q108)&lt;&gt;"")*(INDIRECT(Q108)=INT(INDIRECT(Q108))),0)),0),"")</f>
        <v>1</v>
      </c>
      <c r="AC108" s="17">
        <f t="array" aca="1" ref="AC108" ca="1">IF(H108,W108-AB108,"")</f>
        <v>0</v>
      </c>
      <c r="AD108" s="17">
        <f t="shared" ca="1" si="434"/>
        <v>1</v>
      </c>
      <c r="AE108" s="17" t="b">
        <f t="shared" ca="1" si="435"/>
        <v>0</v>
      </c>
      <c r="AF108" s="17" t="str">
        <f ca="1">IF(AE108,IF($H108,ADDRESS(3,D108+2,4,,"["&amp;wew!$G$7&amp;"]"&amp;_sheetname_dataframe)&amp;":"&amp;ADDRESS(2+ster!$C$14,D108+2,4),""),"")</f>
        <v/>
      </c>
      <c r="AG108" s="17" t="str">
        <f t="shared" ca="1" si="436"/>
        <v/>
      </c>
      <c r="AH108" s="17" t="b">
        <f t="shared" ca="1" si="437"/>
        <v>0</v>
      </c>
      <c r="AI108" s="17" t="str">
        <f ca="1">IF(AH108,IF($H108,ADDRESS(3,D108+3,4,,"["&amp;wew!$G$7&amp;"]"&amp;_sheetname_dataframe)&amp;":"&amp;ADDRESS(2+ster!$C$14,D108+3,4),""),"")</f>
        <v/>
      </c>
      <c r="AJ108" s="17" t="str">
        <f t="shared" ca="1" si="438"/>
        <v/>
      </c>
      <c r="AK108" s="17" t="b">
        <f t="shared" ca="1" si="439"/>
        <v>0</v>
      </c>
      <c r="AL108" s="17" t="b">
        <f t="shared" ca="1" si="440"/>
        <v>0</v>
      </c>
      <c r="AM108" s="17" t="b">
        <f t="shared" ca="1" si="441"/>
        <v>0</v>
      </c>
      <c r="AN108" s="17">
        <f t="shared" ca="1" si="442"/>
        <v>0</v>
      </c>
      <c r="AO108" s="24" t="str">
        <f t="shared" ca="1" si="443"/>
        <v/>
      </c>
      <c r="AP108" s="24" t="str">
        <f t="shared" ca="1" si="444"/>
        <v/>
      </c>
      <c r="AQ108" s="17" t="b">
        <f t="shared" ca="1" si="445"/>
        <v>0</v>
      </c>
      <c r="AR108" s="17" t="b">
        <f t="shared" ca="1" si="446"/>
        <v>1</v>
      </c>
      <c r="AS108" s="17" t="b">
        <f t="shared" ca="1" si="447"/>
        <v>0</v>
      </c>
      <c r="AT108" s="17" t="b">
        <f t="shared" ca="1" si="448"/>
        <v>0</v>
      </c>
      <c r="AU108" s="17" t="b">
        <f t="shared" ca="1" si="449"/>
        <v>1</v>
      </c>
      <c r="AV108" s="17" t="b">
        <f t="shared" ca="1" si="450"/>
        <v>0</v>
      </c>
      <c r="AW108" s="17" t="b">
        <f t="shared" ca="1" si="451"/>
        <v>1</v>
      </c>
      <c r="AX108" s="14" t="b">
        <f t="array" aca="1" ref="AX108" ca="1">IF(H108,N108&gt;0,"")</f>
        <v>1</v>
      </c>
      <c r="AY108" s="17" t="str">
        <f t="shared" ca="1" si="452"/>
        <v>C3:C19</v>
      </c>
      <c r="AZ108" s="17" t="b">
        <f t="array" aca="1" ref="AZ108" ca="1">IF(AY108&lt;&gt;"",SUM(1*ISERROR(MATCH(INDIRECT(AY108),INDIRECT(K108),0)))=0,"")</f>
        <v>1</v>
      </c>
      <c r="BA108" s="17" t="b">
        <f t="shared" ca="1" si="453"/>
        <v>1</v>
      </c>
      <c r="BB108" s="17" t="b">
        <v>0</v>
      </c>
      <c r="BC108" s="17" t="b">
        <f t="shared" ca="1" si="454"/>
        <v>1</v>
      </c>
      <c r="BD108" s="17" t="b">
        <f t="shared" ca="1" si="455"/>
        <v>0</v>
      </c>
      <c r="BE108" s="17" t="b">
        <f t="shared" ca="1" si="456"/>
        <v>0</v>
      </c>
      <c r="BF108" s="17" t="b">
        <f t="shared" ca="1" si="457"/>
        <v>0</v>
      </c>
      <c r="BG108" s="17" t="b">
        <f t="shared" ca="1" si="458"/>
        <v>0</v>
      </c>
      <c r="BH108" s="17" t="b">
        <f t="shared" ca="1" si="459"/>
        <v>1</v>
      </c>
      <c r="BI108" s="17">
        <f t="shared" ca="1" si="460"/>
        <v>2</v>
      </c>
      <c r="BJ108" s="17" t="b">
        <f t="shared" ca="1" si="461"/>
        <v>1</v>
      </c>
      <c r="BK108" s="17" t="str">
        <f t="shared" ca="1" si="462"/>
        <v/>
      </c>
      <c r="BL108" s="17" t="str">
        <f t="shared" ca="1" si="463"/>
        <v/>
      </c>
      <c r="BM108" s="17" t="str">
        <f t="shared" ca="1" si="464"/>
        <v>F</v>
      </c>
      <c r="BN108" s="17" t="str">
        <f t="shared" ca="1" si="465"/>
        <v>E</v>
      </c>
      <c r="BO108" s="17" t="str">
        <f t="shared" ca="1" si="466"/>
        <v>N</v>
      </c>
      <c r="BP108" s="14" t="b">
        <f t="shared" ca="1" si="467"/>
        <v>1</v>
      </c>
      <c r="BQ108" s="35">
        <v>1</v>
      </c>
      <c r="BX108" s="16"/>
      <c r="BY108" s="16"/>
      <c r="BZ108" s="16"/>
      <c r="CA108" s="16"/>
      <c r="CB108" s="16"/>
      <c r="CC108" s="16"/>
      <c r="CD108" s="16"/>
      <c r="CE108" s="16"/>
      <c r="CF108" s="16"/>
      <c r="CN108" s="14">
        <f ca="1">IF(H108,IFERROR(IsVariableNameLegal(O108),0),0)</f>
        <v>0</v>
      </c>
      <c r="CO108" s="14" t="str">
        <f t="array" aca="1" ref="CO108" ca="1">IF(H108,IF(COUNTIF(INDIRECT(wew!$C$13),O108)&gt;1,TRIM(SUBSTITUTE(_xll.MCONCAT(IF((INDIRECT(wew!$C$13)=O108)*(COLUMN(INDIRECT(wew!$C$13))&lt;&gt;D108+1),-1+COLUMN(INDIRECT(wew!$C$13)),"")," "),"  "," ")),""),"")</f>
        <v/>
      </c>
      <c r="CP108" s="14" t="str">
        <f t="array" aca="1" ref="CP108" ca="1">IF(P108&lt;&gt;"",IF(LEN(P108)&gt;150,1,""),"")</f>
        <v/>
      </c>
      <c r="CQ108" s="14" t="str">
        <f t="array" aca="1" ref="CQ108" ca="1">IF(AND(H108,NOT(ster!$J$3)),IF(COUNTIF(INDIRECT(wew!$C$15),P108)&gt;1,TRIM(SUBSTITUTE(_xll.MCONCAT(IF((INDIRECT(wew!$C$15)=P108)*(COLUMN(INDIRECT(wew!$C$15))&lt;&gt;D108+1),-1+COLUMN(INDIRECT(wew!$C$15)),"")," "),"  "," ")),""),"")</f>
        <v/>
      </c>
      <c r="CR108" s="14" t="str">
        <f t="array" aca="1" ref="CR108" ca="1">IF(H108,IF(AND(W108&gt;0,AO108&lt;&gt;""),TRIM(SUBSTITUTE(_xll.MCONCAT(IFERROR(IF(ISNUMBER(INDIRECT(Q108)),IF((INDIRECT(ster!$D$14)&lt;&gt;"")*(INDIRECT(Q108)&lt;AO108),INDIRECT(ster!$D$14) &amp; ": " &amp;  SUBSTITUTE(IF( AV108,IFERROR(TEXT(INDIRECT(Q108),"rrrr-mm-dd") &amp;" (" &amp; INDIRECT(Q108) &amp;")",INDIRECT(Q108)),INDIRECT(Q108))," "," "),""),""),"")," "),"  "," ")),""),"")</f>
        <v/>
      </c>
      <c r="CS108" s="14" t="str">
        <f t="array" aca="1" ref="CS108" ca="1">IF(H108,IF(AND(W108&gt;0,AP108&lt;&gt;""),TRIM(SUBSTITUTE(_xll.MCONCAT(IFERROR(IF(ISNUMBER(INDIRECT(Q108)),IF((INDIRECT(ster!$D$14)&lt;&gt;"")*(INDIRECT(Q108)&gt;AP108),INDIRECT(ster!$D$14) &amp; ": " &amp;  SUBSTITUTE(IF( AV108,IFERROR(TEXT(INDIRECT(Q108),"rrrr-mm-dd")&amp;" (" &amp; INDIRECT(Q108) &amp;")",INDIRECT(Q108)),INDIRECT(Q108))," "," "),""),""),"")," "),"  "," ")),""),"")</f>
        <v/>
      </c>
      <c r="CT108" s="14" t="str">
        <f t="array" aca="1" ref="CT108" ca="1">IF(H108,IF(AND(N108&gt;0,AR108),TRIM(SUBSTITUTE(_xll.MCONCAT(IFERROR(IF(ISNUMBER(INDIRECT(Q108)),IF((INDIRECT(ster!$D$14)&lt;&gt;"")*(IFERROR(0*(MATCH(INDIRECT(Q108),INDIRECT(K108),0)&gt;0),1)),INDIRECT(ster!$D$14) &amp; ": " &amp;  SUBSTITUTE(IF( AV108,IFERROR(TEXT(INDIRECT(Q108),"rrrr-mm-dd")&amp;" (" &amp; INDIRECT(Q108) &amp;")",INDIRECT(Q108)),INDIRECT(Q108))," "," "),""),""),"")," "),"  "," ")),""),"")</f>
        <v/>
      </c>
      <c r="CU108" s="14" t="str">
        <f t="array" aca="1" ref="CU108" ca="1">IF(H108,IF(AND(V108&gt;0),TRIM(SUBSTITUTE(_xll.MCONCAT(IF((INDIRECT(ster!$D$14)&lt;&gt;"")*(IFERROR(0*(INDIRECT(Q108)&lt;&gt;""),1)),INDIRECT(ster!$D$14),"")," "),"  "," ")),""),"")</f>
        <v/>
      </c>
      <c r="CV108" s="14" t="str">
        <f t="array" aca="1" ref="CV108" ca="1">IF(H108,IF(AS108,
TRIM(SUBSTITUTE(_xll.MCONCAT(IF(
   (INDIRECT(ster!$D$14)&lt;&gt;"")*
   ((INDIRECT(Q108)="")+
      NOT(ISNUMBER(INDIRECT(Q108)))*
      NOT(ISERROR(MATCH(INDIRECT(Q108),INDIRECT(K108),0)))
    ),
      INDIRECT(ster!$D$14),
   "")," "),"  "," ")),
""),"")</f>
        <v/>
      </c>
      <c r="CW108" s="14" t="str">
        <f t="array" aca="1" ref="CW108" ca="1">IF(H108,IF(AND(AQ108),TRIM(SUBSTITUTE(_xll.MCONCAT(IFERROR(IF(ISNUMBER(INDIRECT(Q108)),IF((INDIRECT(ster!$D$14)&lt;&gt;"")*(INDIRECT(Q108)&lt;&gt;INT(INDIRECT(Q108))),INDIRECT(ster!$D$14) &amp; ": " &amp; INDIRECT(Q108),""),""),"")," "),"  "," ")),""),"")</f>
        <v/>
      </c>
      <c r="CX108" s="14" t="str">
        <f t="array" aca="1" ref="CX108" ca="1">IF(H108,IF(OR(AU108,AV108),TRIM(SUBSTITUTE(_xll.MCONCAT(IF((INDIRECT(ster!$D$14)&lt;&gt;"")*NOT(ISNUMBER(INDIRECT(Q108))),IF(ISERROR(MATCH(INDIRECT(Q108),INDIRECT(K108),0)),IFERROR(IF(INDIRECT(Q108)&lt;&gt;"",INDIRECT(ster!$D$14) &amp; ": " &amp; SUBSTITUTE(INDIRECT(Q108)," "," "),""),""),""),"")," "),"  "," ")),""),"")</f>
        <v/>
      </c>
      <c r="CY108" s="14" t="str">
        <f t="array" aca="1" ref="CY108" ca="1">IF(H108,IF(AE108,TRIM(SUBSTITUTE(_xll.MCONCAT(IF((INDIRECT(ster!$D$14)&lt;&gt;"")*IFERROR(NOT(INDIRECT(AF108)),FALSE),IF(ISERROR(MATCH(INDIRECT(Q108),INDIRECT(K108),0)),IFERROR(IF(INDIRECT(Q108)&lt;&gt;"",INDIRECT(ster!$D$14)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CZ108" s="14" t="str">
        <f t="array" aca="1" ref="CZ108" ca="1">IF(H108,IF(AH108,TRIM(SUBSTITUTE(_xll.MCONCAT(IF((INDIRECT(ster!$D$14)&lt;&gt;"")*IFERROR(NOT(INDIRECT(AI108)),FALSE),IF(ISERROR(MATCH(INDIRECT(Q108),INDIRECT(K108),0)),IFERROR(IF(INDIRECT(Q108)&lt;&gt;"",INDIRECT(ster!$D$14)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DC108" s="14" t="str">
        <f ca="1">SUBSTITUTE(SUBSTITUTE(SUBSTITUTE(SUBSTITUTE(_xll.MCONCAT(DG108:DS108,"■"),"■■","■"),"■■","■"),"■■","■"),"■■","■")</f>
        <v>■</v>
      </c>
      <c r="DD108" s="14" t="str">
        <f t="shared" ca="1" si="468"/>
        <v>There are some cases with values not explicitly declared in the labels dictionary: LISB1078: 21, LISB0713: 27, LISB1083: 27, LISB1084: 21, LISB0853: 19, LISB1090: 23, LISB0655: 27, LISB0726: 23, Hann010: 25, Hann017: 21, Hann020: 25, Hann021: 20, Hann024: 25, Hann028: 25, Hann032: 25, Hann038: 19, Hann039: 28, Hann041: 20, Hann044: 25, Hann047: 22, Hann051: 19, Hann052: 25, Hann054: 23, Hann059: 22, Hann060: 21, Hann065: 19, Hann071: 22, Hann076: 29, Hann079: 31, Hann089: 22, Hann093: 22, Hann100: 21, Hann102: 29, Hann103: 21, Hann108: 23, Hann110: 25, ANTA-0008: 19, ANTA-0010: 19, ANTA-0011: 23, ANTA-0018: 25, ANTA-0022: 23, ANTA-0023: 21, ANTA-0026: 23, ANTA-0030: 23, ANTA-0036: 25, ANTA-0038: 20, ANTA-0039: 26, ANTA-0042: 22, ANTA-0046: 30, ANTA-0047: 22, JENA0002: 23, JENA0003: 20, JENA0005: 21, JENA0011: 23, JENA0014: 22, JENA0017: 23, JENA0018: 21, JENA0021: 23, JENA0022: 24, JENA0059: 27, JENA0063: 19, JENA0069: 18, JENA0071: 25, JENA0072: 25, JENA0104: 19, JENA0075: 21, JENA0077: 19, JENA0081: 25, JENA0083: 23, LISB0721: 25, LISB0950: 23, LISB0956: 19, LISB0973: 27, LISB0986: 19, LISB0989: 23, LISB0725: 19, LISB1073: 19, LISB0023: 21, LISB0957: 25, LISB0395: 25, LISB0400: 27, LISB0990: 19, LISB0881: 25, LISB0976: 21, LISB1018: 29, LISB0593: 25, LISB1044: 20, LISB1047: 27, LISB1048: 19, LISB1052: 19, LISB1064: 21, LISB1065: 21, LISB1067: 28, LISB0716: 27, WAWA, 0016: 23, WAWA, 0019: 21, WAWA, 0027: 24, WAWA, 0039: 23, WAWA, 0043: 25, WAWA, 0045: 24, WAWA, 0049: 26, WAWA, 0056: 22, WAWA, 0060: 22, WAWA, 0062: 25, WAWA, 0063: 20, WAWA, 0067: 23, WAWA, 0072: 24, WAWA, 0076: 23, WAWA, 00a8: 22, WAWA, 0a10: 21■</v>
      </c>
      <c r="DE108" s="14" t="str">
        <f t="shared" ca="1" si="469"/>
        <v>There are some cases with values not explicitly declared in the labels dictionary: LISB1078: 21, LISB0713: 27, LISB1083: 27, LISB1084: 21, LISB0853: 19, LISB1090: 23, LISB0655: 27, LISB0726: 23, Hann010: 25, Hann017: 21, Hann020: 25, Hann021: 20, Hann024: 25, Hann028: 25, Hann032: 25, Hann038: 19, Hann039: 28, Hann041: 20, Hann044: 25, Hann047: 22, Hann051: 19, Hann052: 25, Hann054: 23, Hann059: 22, Hann060: 21, Hann065: 19, Hann071: 22, Hann076: 29, Hann079: 31, Hann089: 22, Hann093: 22, Hann100: 21, Hann102: 29, Hann103: 21, Hann108: 23, Hann110: 25, ANTA-0008: 19, ANTA-0010: 19, ANTA-0011: 23, ANTA-0018: 25, ANTA-0022: 23, ANTA-0023: 21, ANTA-0026: 23, ANTA-0030: 23, ANTA-0036: 25, ANTA-0038: 20, ANTA-0039: 26, ANTA-0042: 22, ANTA-0046: 30, ANTA-0047: 22, JENA0002: 23, JENA0003: 20, JENA0005: 21, JENA0011: 23, JENA0014: 22, JENA0017: 23, JENA0018: 21, JENA0021: 23, JENA0022: 24, JENA0059: 27, JENA0063: 19, JENA0069: 18, JENA0071: 25, JENA0072: 25, JENA0104: 19, JENA0075: 21, JENA0077: 19, JENA0081: 25, JENA0083: 23, LISB0721: 25, LISB0950: 23, LISB0956: 19, LISB0973: 27, LISB0986: 19, LISB0989: 23, LISB0725: 19, LISB1073: 19, LISB0023: 21, LISB0957: 25, LISB0395: 25, LISB0400: 27, LISB0990: 19, LISB0881: 25, LISB0976: 21, LISB1018: 29, LISB0593: 25, LISB1044: 20, LISB1047: 27, LISB1048: 19, LISB1052: 19, LISB1064: 21, LISB1065: 21, LISB1067: 28, LISB0716: 27, WAWA, 0016: 23, WAWA, 0019: 21, WAWA, 0027: 24, WAWA, 0039: 23, WAWA, 0043: 25, WAWA, 0045: 24, WAWA, 0049: 26, WAWA, 0056: 22, WAWA, 0060: 22, WAWA, 0062: 25, WAWA, 0063: 20, WAWA, 0067: 23, WAWA, 0072: 24, WAWA, 0076: 23, WAWA, 00a8: 22, WAWA, 0a10: 21</v>
      </c>
      <c r="DF108" s="14" t="str">
        <f t="shared" ca="1" si="470"/>
        <v>There are some cases with values not explicitly declared in the labels dictionary: LISB1078: 21, LISB0713: 27, LISB1083: 27, LISB1084: 21, LISB0853: 19, LISB1090: 23, LISB0655: 27, LISB0726: 23, Hann010: 25, Hann017: 21, Hann020: 25, Hann021: 20, Hann024: 25, Hann028: 25, Hann032: 25, Hann038: 19, Hann039: 28, Hann041: 20, Hann044: 25, Hann047: 22, Hann051: 19, Hann052: 25, Hann054: 23, Hann059: 22, Hann060: 21, Hann065: 19, Hann071: 22, Hann076: 29, Hann079: 31, Hann089: 22, Hann093: 22, Hann100: 21, Hann102: 29, Hann103: 21, Hann108: 23, Hann110: 25, ANTA-0008: 19, ANTA-0010: 19, ANTA-0011: 23, ANTA-0018: 25, ANTA-0022: 23, ANTA-0023: 21, ANTA-0026: 23, ANTA-0030: 23, ANTA-0036: 25, ANTA-0038: 20, ANTA-0039: 26, ANTA-0042: 22, ANTA-0046: 30, ANTA-0047: 22, JENA0002: 23, JENA0003: 20, JENA0005: 21, JENA0011: 23, JENA0014: 22, JENA0017: 23, JENA0018: 21, JENA0021: 23, JENA0022: 24, JENA0059: 27, JENA0063: 19, JENA0069: 18, JENA0071: 25, JENA0072: 25, JENA0104: 19, JENA0075: 21, JENA0077: 19, JENA0081: 25, JENA0083: 23, LISB0721: 25, LISB0950: 23, LISB0956: 19, LISB0973: 27, LISB0986: 19, LISB0989: 23, LISB0725: 19, LISB1073: 19, LISB0023: 21, LISB0957: 25, LISB0395: 25, LISB0400: 27, LISB0990: 19, LISB0881: 25, LISB0976: 21, LISB1018: 29, LISB0593: 25, LISB1044: 20, LISB1047: 27, LISB1048: 19, LISB1052: 19, LISB1064: 21, LISB1065: 21, LISB1067: 28, LISB0716: 27, WAWA, 0016: 23, WAWA, 0019: 21, WAWA, 0027: 24, WAWA, 0039: 23, WAWA, 0043: 25, WAWA, 0045: 24, WAWA, 0049: 26, WAWA, 0056: 22, WAWA, 0060: 22, WAWA, 0062: 25, WAWA, 0063: 20, WAWA, 0067: 23, WAWA, 0072: 24, WAWA, 0076: 23, WAWA, 00a8: 22, WAWA, 0a10: 21</v>
      </c>
      <c r="DG108" s="14" t="str">
        <f t="shared" ca="1" si="471"/>
        <v/>
      </c>
      <c r="DH108" s="14" t="str">
        <f t="shared" ca="1" si="472"/>
        <v/>
      </c>
      <c r="DI108" s="14" t="str">
        <f t="shared" ca="1" si="473"/>
        <v/>
      </c>
      <c r="DJ108" s="14" t="str">
        <f t="shared" ca="1" si="474"/>
        <v/>
      </c>
      <c r="DK108" s="14" t="str">
        <f t="shared" ca="1" si="475"/>
        <v/>
      </c>
      <c r="DL108" s="14" t="str">
        <f t="shared" ca="1" si="420"/>
        <v/>
      </c>
      <c r="DM108" s="14" t="str">
        <f t="shared" ca="1" si="476"/>
        <v/>
      </c>
      <c r="DN108" s="14" t="str">
        <f t="array" aca="1" ref="DN108" ca="1">IF(CU108&lt;&gt;"","There are errors in the entered values in the following cases: " &amp;SUBSTITUTE(CU108," ",", "),"")</f>
        <v/>
      </c>
      <c r="DO108" s="14" t="str">
        <f t="shared" ca="1" si="477"/>
        <v/>
      </c>
      <c r="DP108" s="14" t="str">
        <f t="shared" ca="1" si="478"/>
        <v/>
      </c>
      <c r="DQ108" s="14" t="str">
        <f t="shared" ca="1" si="479"/>
        <v/>
      </c>
      <c r="DR108" s="14" t="str">
        <f t="shared" ca="1" si="480"/>
        <v/>
      </c>
      <c r="DS108" s="14" t="str">
        <f t="shared" ca="1" si="481"/>
        <v/>
      </c>
      <c r="DZ108" s="14" t="b">
        <f t="shared" ca="1" si="482"/>
        <v>0</v>
      </c>
      <c r="EA108" s="14" t="str">
        <f t="shared" ca="1" si="483"/>
        <v>4th region (q_48d_r)</v>
      </c>
      <c r="EB108" s="14" t="str">
        <f t="shared" ca="1" si="484"/>
        <v xml:space="preserve">Values must be limited to predefinied list. </v>
      </c>
      <c r="EC108" s="14" t="str">
        <f t="shared" ca="1" si="485"/>
        <v xml:space="preserve">4th region (q_48d_r): Values must be limited to predefinied list. </v>
      </c>
      <c r="ED108" s="14" t="str">
        <f t="shared" ca="1" si="486"/>
        <v/>
      </c>
      <c r="EE108" s="14" t="str">
        <f t="shared" ca="1" si="487"/>
        <v>Values must be limited to predefinied list</v>
      </c>
      <c r="EF108" s="14" t="str">
        <f t="shared" ca="1" si="488"/>
        <v/>
      </c>
      <c r="EG108" s="14" t="str">
        <f t="shared" ca="1" si="489"/>
        <v/>
      </c>
      <c r="EM108" s="14" t="b">
        <f t="shared" ca="1" si="490"/>
        <v>1</v>
      </c>
      <c r="EN108" s="14">
        <f t="shared" ca="1" si="491"/>
        <v>95</v>
      </c>
      <c r="EO108" s="14" t="str">
        <f t="shared" ca="1" si="492"/>
        <v>q_48d_r</v>
      </c>
      <c r="EP108" s="14" t="str">
        <f t="shared" ca="1" si="493"/>
        <v xml:space="preserve">4th region (q_48d_r): Values must be limited to predefinied list. </v>
      </c>
      <c r="EQ108" s="14" t="str">
        <f t="shared" ca="1" si="494"/>
        <v>There are some cases with values not explicitly declared in the labels dictionary: LISB1078: 21, LISB0713: 27, LISB1083: 27, LISB1084: 21, LISB0853: 19, LISB1090: 23, LISB0655: 27, LISB0726: 23, Hann010: 25, Hann017: 21, Hann020: 25, Hann021: 20, Hann024: 25, Hann028: 25, Hann032: 25, Hann038: 19, Hann039: 28, Hann041: 20, Hann044: 25, Hann047: 22, Hann051: 19, Hann052: 25, Hann054: 23, Hann059: 22, Hann060: 21, Hann065: 19, Hann071: 22, Hann076: 29, Hann079: 31, Hann089: 22, Hann093: 22, Hann100: 21, Hann102: 29, Hann103: 21, Hann108: 23, Hann110: 25, ANTA-0008: 19, ANTA-0010: 19, ANTA-0011: 23, ANTA-0018: 25, ANTA-0022: 23, ANTA-0023: 21, ANTA-0026: 23, ANTA-0030: 23, ANTA-0036: 25, ANTA-0038: 20, ANTA-0039: 26, ANTA-0042: 22, ANTA-0046: 30, ANTA-0047: 22, JENA0002: 23, JENA0003: 20, JENA0005: 21, JENA0011: 23, JENA0014: 22, JENA0017: 23, JENA0018: 21, JENA0021: 23, JENA0022: 24, JENA0059: 27, JENA0063: 19, JENA0069: 18, JENA0071: 25, JENA0072: 25, JENA0104: 19, JENA0075: 21, JENA0077: 19, JENA0081: 25, JENA0083: 23, LISB0721: 25, LISB0950: 23, LISB0956: 19, LISB0973: 27, LISB0986: 19, LISB0989: 23, LISB0725: 19, LISB1073: 19, LISB0023: 21, LISB0957: 25, LISB0395: 25, LISB0400: 27, LISB0990: 19, LISB0881: 25, LISB0976: 21, LISB1018: 29, LISB0593: 25, LISB1044: 20, LISB1047: 27, LISB1048: 19, LISB1052: 19, LISB1064: 21, LISB1065: 21, LISB1067: 28, LISB0716: 27, WAWA, 0016: 23, WAWA, 0019: 21, WAWA, 0027: 24, WAWA, 0039: 23, WAWA, 0043: 25, WAWA, 0045: 24, WAWA, 0049: 26, WAWA, 0056: 22, WAWA, 0060: 22, WAWA, 0062: 25, WAWA, 0063: 20, WAWA, 0067: 23, WAWA, 0072: 24, WAWA, 0076: 23, WAWA, 00a8: 22, WAWA, 0a10: 21</v>
      </c>
    </row>
    <row r="109" spans="2:147" s="14" customFormat="1">
      <c r="B109" s="14" t="str">
        <f t="shared" ref="B109" ca="1" si="645">DF109</f>
        <v/>
      </c>
      <c r="C109" s="14">
        <f t="shared" ref="C109" ca="1" si="646">IF(OFFSET(B109,-1,COLUMN(VariableExists)-2),OFFSET(B109,-1,1)+1,OFFSET(B109,-1,1))</f>
        <v>96</v>
      </c>
      <c r="D109" s="14">
        <f t="shared" ref="D109" si="647">ROW(A109)-2</f>
        <v>107</v>
      </c>
      <c r="E109" s="14" t="str">
        <f t="shared" ref="E109" ca="1" si="648">IF(OR(G109="",ROW(G109)=2),"",IF(Z109&gt;0,"S",IF(AX109,IF(J109=2,"D","N"),"I")))</f>
        <v>D</v>
      </c>
      <c r="F109" s="14" t="str">
        <f t="shared" ref="F109" ca="1" si="649">IF(H109,O109,"")</f>
        <v>q_48d_t</v>
      </c>
      <c r="G109" s="14" t="str">
        <f t="shared" ref="G109" ca="1" si="650">IF(H109,P109,"")</f>
        <v>4th timing</v>
      </c>
      <c r="H109" s="14" t="b">
        <f t="shared" ref="H109" ca="1" si="651">IF(INDIRECT(ADDRESS(2,D109+1,,,_sheetname_dataframe))="",FALSE,MID(INDIRECT(ADDRESS(2,D109+1,,,_sheetname_dataframe)),1,1)&lt;&gt;".")</f>
        <v>1</v>
      </c>
      <c r="I109" s="14" t="str">
        <f ca="1">IF($H109,ADDRESS(3,(D109+1)*2-1,4,,"["&amp;wew!$G$7&amp;"]"&amp;_sheetname_labels)&amp;":"&amp;ADDRESS(2+ster!$B$20,(D109+1)*2-1,4),"")</f>
        <v>[DBTemplate.xlsm]labels!HG3:HG61</v>
      </c>
      <c r="J109" s="14">
        <f t="array" aca="1" ref="J109" ca="1">IF(H109,MAX(0,MAX(IF(INDIRECT(I109)&lt;&gt;"",ROW(INDIRECT(I109)),""))-2),"")</f>
        <v>2</v>
      </c>
      <c r="K109" s="14" t="str">
        <f ca="1">IF($H109,IF($J109&gt;0,ADDRESS(3,(D109+1)*2-1,4,,"["&amp;wew!$G$7&amp;"]"&amp;_sheetname_labels)&amp;":"&amp;ADDRESS(2+J109,(D109+1)*2-1,4),""),"")</f>
        <v>[DBTemplate.xlsm]labels!HG3:HG4</v>
      </c>
      <c r="L109" s="14" t="str">
        <f ca="1">IF($H109,IF($J109&gt;0,ADDRESS(3,(D109+1)*2,4,,"["&amp;wew!$G$7&amp;"]"&amp;_sheetname_labels)&amp;":"&amp;ADDRESS(2+J109,(D109+1)*2,4),""),"")</f>
        <v>[DBTemplate.xlsm]labels!HH3:HH4</v>
      </c>
      <c r="M109" s="14">
        <f t="shared" ref="M109" ca="1" si="652">IF($H109,IF(J109&gt;0,COUNTA(INDIRECT(K109))-COUNT(INDIRECT(K109)),0),"")</f>
        <v>0</v>
      </c>
      <c r="N109" s="14">
        <f t="shared" ref="N109" ca="1" si="653">IF(H109,J109-M109,"")</f>
        <v>2</v>
      </c>
      <c r="O109" s="14" t="str">
        <f t="shared" ref="O109" ca="1" si="654">IF(INDIRECT(ADDRESS(2,D109+1,,,_sheetname_dataframe))="","",INDIRECT(ADDRESS(2,D109+1,,,_sheetname_dataframe)))</f>
        <v>q_48d_t</v>
      </c>
      <c r="P109" s="14" t="str">
        <f t="shared" ref="P109" ca="1" si="655">IF(H109,IF(INDIRECT(ADDRESS(1,D109+1,,,_sheetname_dataframe))="","",INDIRECT(ADDRESS(1,D109+1,,,_sheetname_dataframe))),"")</f>
        <v>4th timing</v>
      </c>
      <c r="Q109" s="14" t="str">
        <f ca="1">IF($BP109,ADDRESS(3,D109+1,4,,"["&amp;wew!$G$7&amp;"]"&amp;_sheetname_dataframe)&amp;":"&amp;ADDRESS(2+ster!$C$14,D109+1,4),"")</f>
        <v>[DBTemplate.xlsm]data_frame!DD3:DD3</v>
      </c>
      <c r="R109" s="14" t="str">
        <f>IF($BP109,IF(MID(_xll.FORMULATEXT(INDEX(INDIRECT(Q109),1)),1,1)="=", _xll.FORMULATEXT(INDEX(INDIRECT(Q109),1),2,TRUE),""),"")</f>
        <v/>
      </c>
      <c r="S109" s="14">
        <f t="array" aca="1" ref="S109" ca="1">IF(H109,SUM(IF((IFERROR(INDIRECT(Q109)&lt;&gt;"",FALSE))*(INDIRECT(ster!$D$14)&lt;&gt;""),1,0)),"")</f>
        <v>0</v>
      </c>
      <c r="T109" s="14">
        <f t="array" aca="1" ref="T109" ca="1">IF(H109,IF(M109&gt;0,SUM(IFERROR(1*(MATCH(INDIRECT(Q109),INDIRECT(K109),0)&gt;0),0)*(INDIRECT(ster!$D$14)&lt;&gt;"")*NOT(ISNUMBER(INDIRECT(Q109)))),0),"")</f>
        <v>0</v>
      </c>
      <c r="U109" s="14">
        <f t="array" aca="1" ref="U109" ca="1">IF(H109,SUM((IFERROR(INDIRECT(Q109)="",FALSE))*(INDIRECT(ster!$D$14)&lt;&gt;"")),"")</f>
        <v>1</v>
      </c>
      <c r="V109" s="14">
        <f t="array" aca="1" ref="V109" ca="1">IF(H109,SUM((IFERROR(INDIRECT(Q109)="#ąś",TRUE))*(INDIRECT(ster!$D$14)&lt;&gt;"")),"")</f>
        <v>0</v>
      </c>
      <c r="W109" s="14">
        <f t="array" aca="1" ref="W109" ca="1">IF(H109,SUM(ISNUMBER(INDIRECT(Q109))*(INDIRECT(ster!$D$14)&lt;&gt;"")),"")</f>
        <v>0</v>
      </c>
      <c r="X109" s="14" t="str">
        <f t="array" aca="1" ref="X109" ca="1">IF(AND(H109,W109&gt;0),IF(wew!$B$3,MIN(IF((INDIRECT(ster!$D$14)&lt;&gt;"")*IFERROR(INDIRECT($Q109)&lt;&gt;"",FALSE),IFERROR(INDIRECT($Q109),"X"),"X")),"&lt;włącz podświetlanie wartości&gt;"),"—")</f>
        <v>—</v>
      </c>
      <c r="Y109" s="14" t="str">
        <f t="array" aca="1" ref="Y109" ca="1">IF(AND(H109,W109&gt;0),IF(wew!$B$3,MAX(IF((INDIRECT(ster!$D$14)&lt;&gt;"")*IFERROR(INDIRECT($Q109)&lt;&gt;"",FALSE),IFERROR(INDIRECT($Q109),"X"),"X")),"&lt;włącz podświetlanie wartości&gt;"),"—")</f>
        <v>—</v>
      </c>
      <c r="Z109" s="14">
        <f t="shared" ref="Z109" ca="1" si="656">IF(H109,S109-T109-W109,"")</f>
        <v>0</v>
      </c>
      <c r="AA109" s="12" t="str">
        <f t="shared" ref="AA109" ca="1" si="657">IF(H109,IF(S109&gt;0,W109/(S109),"—"),"")</f>
        <v>—</v>
      </c>
      <c r="AB109" s="17">
        <f t="array" aca="1" ref="AB109" ca="1">IF(H109,IF(W109&gt;0,SUM((INDIRECT(ster!$D$14)&lt;&gt;"")*IFERROR((INDIRECT(Q109)&lt;&gt;"")*(INDIRECT(Q109)=INT(INDIRECT(Q109))),0)),0),"")</f>
        <v>0</v>
      </c>
      <c r="AC109" s="17">
        <f t="array" aca="1" ref="AC109" ca="1">IF(H109,W109-AB109,"")</f>
        <v>0</v>
      </c>
      <c r="AD109" s="17">
        <f t="shared" ref="AD109" ca="1" si="658">IF($H109,IF(AC109&lt;&gt;"",IF(AC109=0,1,IF(AC109/W109&lt;0.15,2,3)),0),"")</f>
        <v>1</v>
      </c>
      <c r="AE109" s="17" t="b">
        <f t="shared" ref="AE109" ca="1" si="659">IF(H109,OFFSET(O109,1,0)=".validation",FALSE)</f>
        <v>0</v>
      </c>
      <c r="AF109" s="17" t="str">
        <f ca="1">IF(AE109,IF($H109,ADDRESS(3,D109+2,4,,"["&amp;wew!$G$7&amp;"]"&amp;_sheetname_dataframe)&amp;":"&amp;ADDRESS(2+ster!$C$14,D109+2,4),""),"")</f>
        <v/>
      </c>
      <c r="AG109" s="17" t="str">
        <f t="shared" ref="AG109" ca="1" si="660">IF(AE109,IF($H109,IF(INDIRECT(ADDRESS(1,D109+2,,,_sheetname_dataframe))="","",INDIRECT(ADDRESS(1,D109+2,,,_sheetname_dataframe))),""),"")</f>
        <v/>
      </c>
      <c r="AH109" s="17" t="b">
        <f t="shared" ref="AH109" ca="1" si="661">IF(H109,AND(AE109,OFFSET(O109,2,0)=".validation"),FALSE)</f>
        <v>0</v>
      </c>
      <c r="AI109" s="17" t="str">
        <f ca="1">IF(AH109,IF($H109,ADDRESS(3,D109+3,4,,"["&amp;wew!$G$7&amp;"]"&amp;_sheetname_dataframe)&amp;":"&amp;ADDRESS(2+ster!$C$14,D109+3,4),""),"")</f>
        <v/>
      </c>
      <c r="AJ109" s="17" t="str">
        <f t="shared" ref="AJ109" ca="1" si="662">IF(AH109,IF($H109,IF(INDIRECT(ADDRESS(1,D109+3,,,_sheetname_dataframe))="","",INDIRECT(ADDRESS(1,D109+3,,,_sheetname_dataframe))),""),"")</f>
        <v/>
      </c>
      <c r="AK109" s="17" t="b">
        <f t="shared" ref="AK109" ca="1" si="663">IF(H109,OR(AQ109,AD109=2),"")</f>
        <v>0</v>
      </c>
      <c r="AL109" s="17" t="b">
        <f t="shared" ref="AL109" ca="1" si="664">IF($H109,IF(BV109&lt;&gt;"",IF(OR(BM109="F",BM109="L",BM109="I",BM109="D"),BV109&lt;&gt;0)),"")</f>
        <v>0</v>
      </c>
      <c r="AM109" s="17" t="b">
        <f t="shared" ref="AM109" ca="1" si="665">IF($H109,AND(NOT(AL109),OR(IF(BW109&lt;&gt;"",IF(OR(BM109="F",BM109="L"),BW109&lt;&gt;0)),BM109="I",BM109="N",BM109="D")),"")</f>
        <v>0</v>
      </c>
      <c r="AN109" s="17">
        <f t="shared" ref="AN109" ca="1" si="666">IF(COUNTA(INDIRECT(Q109))=0,0, IF(AND(AO109&lt;&gt;"",X109&lt;AO109),1,IF(AND(AP109&lt;&gt;"",Y109&gt;AP109),1,IF(AND(AQ109,AC109&gt;0),2,0))))</f>
        <v>0</v>
      </c>
      <c r="AO109" s="24" t="str">
        <f t="shared" ref="AO109" ca="1" si="667">IF($H109,IF(BY109&lt;&gt;"",IF(ISNUMBER(BY109),BY109,""),""),"")</f>
        <v/>
      </c>
      <c r="AP109" s="24" t="str">
        <f t="shared" ref="AP109" ca="1" si="668">IF($H109,IF(BZ109&lt;&gt;"",IF(ISNUMBER(BZ109),BZ109,""),""),"")</f>
        <v/>
      </c>
      <c r="AQ109" s="17" t="b">
        <f t="shared" ref="AQ109" ca="1" si="669">IF(H109,IF(CA109&lt;&gt;"",CA109&lt;&gt;0,FALSE),"")</f>
        <v>0</v>
      </c>
      <c r="AR109" s="17" t="b">
        <f t="shared" ref="AR109" ca="1" si="670">IF(H109,IF(N109&gt;0,IF(BQ109&lt;&gt;"",BQ109&lt;&gt;0,FALSE),FALSE),"")</f>
        <v>1</v>
      </c>
      <c r="AS109" s="17" t="b">
        <f t="shared" ref="AS109" ca="1" si="671">IF(H109,IF(BR109&lt;&gt;"",BR109&lt;&gt;0,FALSE),"")</f>
        <v>0</v>
      </c>
      <c r="AT109" s="17" t="b">
        <f t="shared" ref="AT109" ca="1" si="672">IF(H109,IF(N109&gt;0,FALSE,IF(BU109&lt;&gt;"",MATCH(BU109,DataType,0)=1,FALSE)),"")</f>
        <v>0</v>
      </c>
      <c r="AU109" s="17" t="b">
        <f t="shared" ref="AU109" ca="1" si="673">IF(H109,IF(N109&gt;0,TRUE,IF(BU109&lt;&gt;"",MATCH(BU109,DataType,0)=2,FALSE)),"")</f>
        <v>1</v>
      </c>
      <c r="AV109" s="17" t="b">
        <f t="shared" ref="AV109" ca="1" si="674">IF(H109,IF(N109&gt;0,FALSE,IF(BU109&lt;&gt;"",MATCH(BU109,DataType,0)=3,FALSE)),"")</f>
        <v>0</v>
      </c>
      <c r="AW109" s="17" t="b">
        <f t="shared" ref="AW109" ca="1" si="675">IF(H109,IF(W109&gt;0,Z109=0,FALSE),"")</f>
        <v>0</v>
      </c>
      <c r="AX109" s="14" t="b">
        <f t="array" aca="1" ref="AX109" ca="1">IF(H109,N109&gt;0,"")</f>
        <v>1</v>
      </c>
      <c r="AY109" s="17" t="str">
        <f t="shared" ref="AY109" ca="1" si="676">IF(H109,IF(N109&gt;0,ADDRESS(ROW(VariablesOrigin)+1,COLUMN(VariablesOrigin)+1,4) &amp; ":" &amp; ADDRESS(ROW(VariablesOrigin)+N109,COLUMN(VariablesOrigin)+1,4),""),"")</f>
        <v>C3:C4</v>
      </c>
      <c r="AZ109" s="17" t="b">
        <f t="array" aca="1" ref="AZ109" ca="1">IF(AY109&lt;&gt;"",SUM(1*ISERROR(MATCH(INDIRECT(AY109),INDIRECT(K109),0)))=0,"")</f>
        <v>1</v>
      </c>
      <c r="BA109" s="17" t="b">
        <f t="shared" ref="BA109" ca="1" si="677">IF(H109,BU109="",FALSE)</f>
        <v>1</v>
      </c>
      <c r="BB109" s="17" t="b">
        <v>0</v>
      </c>
      <c r="BC109" s="17" t="b">
        <f t="shared" ref="BC109" ca="1" si="678">IF(BA109,IF(N109&gt;0,AND(AZ109,Z109=0),FALSE),"")</f>
        <v>1</v>
      </c>
      <c r="BD109" s="17" t="b">
        <f t="shared" ref="BD109" ca="1" si="679">IF(BA109,IF(N109&gt;0,AND(NOT(AZ109),Z109=0),FALSE),"")</f>
        <v>0</v>
      </c>
      <c r="BE109" s="17" t="b">
        <f t="shared" ref="BE109" ca="1" si="680">IF(BA109,IF(AND(AW109,NOT(BB109),NOT(BC109),NOT(BD109)),AND(Z109=0,AC109=0),FALSE),"")</f>
        <v>0</v>
      </c>
      <c r="BF109" s="17" t="b">
        <f t="shared" ref="BF109" ca="1" si="681">IF(BA109,IF(AND(AW109,NOT(BB109),NOT(BC109),NOT(BD109)),AND(Z109=0,OR(AC109&gt;0)),FALSE),"")</f>
        <v>0</v>
      </c>
      <c r="BG109" s="17" t="b">
        <f t="shared" ref="BG109" ca="1" si="682">IF(BA109,IF(OR(BB109:BF109),FALSE,IF(Z109=0,FALSE,Z109&gt;0)),"")</f>
        <v>0</v>
      </c>
      <c r="BH109" s="17" t="b">
        <f t="shared" ref="BH109" ca="1" si="683">IF(BA109,COUNTIF(BB109:BG109,TRUE)=1,"")</f>
        <v>1</v>
      </c>
      <c r="BI109" s="17">
        <f t="shared" ref="BI109" ca="1" si="684">IF(BA109,IFERROR(MATCH(TRUE,BB109:BG109,0),7),"")</f>
        <v>2</v>
      </c>
      <c r="BJ109" s="17" t="b">
        <f t="shared" ref="BJ109" ca="1" si="685">DF109&lt;&gt;""</f>
        <v>0</v>
      </c>
      <c r="BK109" s="17" t="str">
        <f t="shared" ref="BK109" ca="1" si="686">IF(H109,IF(AND(NOT(BA109),AU109),AC109=0,""),"")</f>
        <v/>
      </c>
      <c r="BL109" s="17" t="str">
        <f t="shared" ref="BL109" ca="1" si="687">IF(H109,IF(AND(NOT(BA109),AU109),AC109&gt;0,""),"")</f>
        <v/>
      </c>
      <c r="BM109" s="17" t="str">
        <f t="shared" ref="BM109" ca="1" si="688">IF(H109,IF(BA109,CHOOSE(BI109,"0","F","L","I","N",IF(AA109&gt;0.5,"N","S"),"0"),CHOOSE(MATCH(BU109,DataType,0),"S",IF(BK109,"I","N"),"D"  )),"")</f>
        <v>F</v>
      </c>
      <c r="BN109" s="17" t="str">
        <f t="shared" ref="BN109" ca="1" si="689">IF(H109,IF(BJ109,"E",IF(BA109,CHOOSE(BI109,"0","F","L","I","N","S","0"),CHOOSE(MATCH(BU109,DataType,0),"S",IF(BK109,"I","N"),"D"  ))),"")</f>
        <v>F</v>
      </c>
      <c r="BO109" s="17" t="str">
        <f t="shared" ref="BO109" ca="1" si="690">IF($H109,IF(BM109="0","",IF(AND(AR109,N109=2),"D",IF(BM109="S","N",IF(AL109,"O",IF(AM109,"I","N"))))),"")</f>
        <v>D</v>
      </c>
      <c r="BP109" s="14" t="b">
        <f t="shared" ref="BP109" ca="1" si="691">INDIRECT(ADDRESS(2,ROW(A109)-1,,,_sheetname_dataframe))&lt;&gt;""</f>
        <v>1</v>
      </c>
      <c r="BQ109" s="35">
        <v>1</v>
      </c>
      <c r="BX109" s="16"/>
      <c r="BY109" s="16"/>
      <c r="BZ109" s="16"/>
      <c r="CA109" s="16"/>
      <c r="CB109" s="16"/>
      <c r="CC109" s="16"/>
      <c r="CD109" s="16"/>
      <c r="CE109" s="16"/>
      <c r="CF109" s="16"/>
      <c r="CN109" s="14">
        <f ca="1">IF(H109,IFERROR(IsVariableNameLegal(O109),0),0)</f>
        <v>0</v>
      </c>
      <c r="CO109" s="14" t="str">
        <f t="array" aca="1" ref="CO109" ca="1">IF(H109,IF(COUNTIF(INDIRECT(wew!$C$13),O109)&gt;1,TRIM(SUBSTITUTE(_xll.MCONCAT(IF((INDIRECT(wew!$C$13)=O109)*(COLUMN(INDIRECT(wew!$C$13))&lt;&gt;D109+1),-1+COLUMN(INDIRECT(wew!$C$13)),"")," "),"  "," ")),""),"")</f>
        <v/>
      </c>
      <c r="CP109" s="14" t="str">
        <f t="array" aca="1" ref="CP109" ca="1">IF(P109&lt;&gt;"",IF(LEN(P109)&gt;150,1,""),"")</f>
        <v/>
      </c>
      <c r="CQ109" s="14" t="str">
        <f t="array" aca="1" ref="CQ109" ca="1">IF(AND(H109,NOT(ster!$J$3)),IF(COUNTIF(INDIRECT(wew!$C$15),P109)&gt;1,TRIM(SUBSTITUTE(_xll.MCONCAT(IF((INDIRECT(wew!$C$15)=P109)*(COLUMN(INDIRECT(wew!$C$15))&lt;&gt;D109+1),-1+COLUMN(INDIRECT(wew!$C$15)),"")," "),"  "," ")),""),"")</f>
        <v/>
      </c>
      <c r="CR109" s="14" t="str">
        <f t="array" aca="1" ref="CR109" ca="1">IF(H109,IF(AND(W109&gt;0,AO109&lt;&gt;""),TRIM(SUBSTITUTE(_xll.MCONCAT(IFERROR(IF(ISNUMBER(INDIRECT(Q109)),IF((INDIRECT(ster!$D$14)&lt;&gt;"")*(INDIRECT(Q109)&lt;AO109),INDIRECT(ster!$D$14) &amp; ": " &amp;  SUBSTITUTE(IF( AV109,IFERROR(TEXT(INDIRECT(Q109),"rrrr-mm-dd") &amp;" (" &amp; INDIRECT(Q109) &amp;")",INDIRECT(Q109)),INDIRECT(Q109))," "," "),""),""),"")," "),"  "," ")),""),"")</f>
        <v/>
      </c>
      <c r="CS109" s="14" t="str">
        <f t="array" aca="1" ref="CS109" ca="1">IF(H109,IF(AND(W109&gt;0,AP109&lt;&gt;""),TRIM(SUBSTITUTE(_xll.MCONCAT(IFERROR(IF(ISNUMBER(INDIRECT(Q109)),IF((INDIRECT(ster!$D$14)&lt;&gt;"")*(INDIRECT(Q109)&gt;AP109),INDIRECT(ster!$D$14) &amp; ": " &amp;  SUBSTITUTE(IF( AV109,IFERROR(TEXT(INDIRECT(Q109),"rrrr-mm-dd")&amp;" (" &amp; INDIRECT(Q109) &amp;")",INDIRECT(Q109)),INDIRECT(Q109))," "," "),""),""),"")," "),"  "," ")),""),"")</f>
        <v/>
      </c>
      <c r="CT109" s="14" t="str">
        <f t="array" aca="1" ref="CT109" ca="1">IF(H109,IF(AND(N109&gt;0,AR109),TRIM(SUBSTITUTE(_xll.MCONCAT(IFERROR(IF(ISNUMBER(INDIRECT(Q109)),IF((INDIRECT(ster!$D$14)&lt;&gt;"")*(IFERROR(0*(MATCH(INDIRECT(Q109),INDIRECT(K109),0)&gt;0),1)),INDIRECT(ster!$D$14) &amp; ": " &amp;  SUBSTITUTE(IF( AV109,IFERROR(TEXT(INDIRECT(Q109),"rrrr-mm-dd")&amp;" (" &amp; INDIRECT(Q109) &amp;")",INDIRECT(Q109)),INDIRECT(Q109))," "," "),""),""),"")," "),"  "," ")),""),"")</f>
        <v/>
      </c>
      <c r="CU109" s="14" t="str">
        <f t="array" aca="1" ref="CU109" ca="1">IF(H109,IF(AND(V109&gt;0),TRIM(SUBSTITUTE(_xll.MCONCAT(IF((INDIRECT(ster!$D$14)&lt;&gt;"")*(IFERROR(0*(INDIRECT(Q109)&lt;&gt;""),1)),INDIRECT(ster!$D$14),"")," "),"  "," ")),""),"")</f>
        <v/>
      </c>
      <c r="CV109" s="14" t="str">
        <f t="array" aca="1" ref="CV109" ca="1">IF(H109,IF(AS109,
TRIM(SUBSTITUTE(_xll.MCONCAT(IF(
   (INDIRECT(ster!$D$14)&lt;&gt;"")*
   ((INDIRECT(Q109)="")+
      NOT(ISNUMBER(INDIRECT(Q109)))*
      NOT(ISERROR(MATCH(INDIRECT(Q109),INDIRECT(K109),0)))
    ),
      INDIRECT(ster!$D$14),
   "")," "),"  "," ")),
""),"")</f>
        <v/>
      </c>
      <c r="CW109" s="14" t="str">
        <f t="array" aca="1" ref="CW109" ca="1">IF(H109,IF(AND(AQ109),TRIM(SUBSTITUTE(_xll.MCONCAT(IFERROR(IF(ISNUMBER(INDIRECT(Q109)),IF((INDIRECT(ster!$D$14)&lt;&gt;"")*(INDIRECT(Q109)&lt;&gt;INT(INDIRECT(Q109))),INDIRECT(ster!$D$14) &amp; ": " &amp; INDIRECT(Q109),""),""),"")," "),"  "," ")),""),"")</f>
        <v/>
      </c>
      <c r="CX109" s="14" t="str">
        <f t="array" aca="1" ref="CX109" ca="1">IF(H109,IF(OR(AU109,AV109),TRIM(SUBSTITUTE(_xll.MCONCAT(IF((INDIRECT(ster!$D$14)&lt;&gt;"")*NOT(ISNUMBER(INDIRECT(Q109))),IF(ISERROR(MATCH(INDIRECT(Q109),INDIRECT(K109),0)),IFERROR(IF(INDIRECT(Q109)&lt;&gt;"",INDIRECT(ster!$D$14) &amp; ": " &amp; SUBSTITUTE(INDIRECT(Q109)," "," "),""),""),""),"")," "),"  "," ")),""),"")</f>
        <v/>
      </c>
      <c r="CY109" s="14" t="str">
        <f t="array" aca="1" ref="CY109" ca="1">IF(H109,IF(AE109,TRIM(SUBSTITUTE(_xll.MCONCAT(IF((INDIRECT(ster!$D$14)&lt;&gt;"")*IFERROR(NOT(INDIRECT(AF109)),FALSE),IF(ISERROR(MATCH(INDIRECT(Q109),INDIRECT(K109),0)),IFERROR(IF(INDIRECT(Q109)&lt;&gt;"",INDIRECT(ster!$D$14)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CZ109" s="14" t="str">
        <f t="array" aca="1" ref="CZ109" ca="1">IF(H109,IF(AH109,TRIM(SUBSTITUTE(_xll.MCONCAT(IF((INDIRECT(ster!$D$14)&lt;&gt;"")*IFERROR(NOT(INDIRECT(AI109)),FALSE),IF(ISERROR(MATCH(INDIRECT(Q109),INDIRECT(K109),0)),IFERROR(IF(INDIRECT(Q109)&lt;&gt;"",INDIRECT(ster!$D$14)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DC109" s="14" t="str">
        <f ca="1">SUBSTITUTE(SUBSTITUTE(SUBSTITUTE(SUBSTITUTE(_xll.MCONCAT(DG109:DS109,"■"),"■■","■"),"■■","■"),"■■","■"),"■■","■")</f>
        <v>■</v>
      </c>
      <c r="DD109" s="14" t="str">
        <f t="shared" ref="DD109" ca="1" si="692">IF(MID(DC109,1,1)="■",MID(DC109,2,LEN(DC109)),DC109)</f>
        <v/>
      </c>
      <c r="DE109" s="14" t="str">
        <f t="shared" ref="DE109" ca="1" si="693">IF(DD109&lt;&gt;"",IF(MID(DD109,LEN(DD109),1)="■",MID(DD109,1,LEN(DD109)-1),DD109),"")</f>
        <v/>
      </c>
      <c r="DF109" s="14" t="str">
        <f t="shared" ref="DF109" ca="1" si="694">IFERROR(IF(DE109&lt;&gt;"",SUBSTITUTE(DE109,"■",". "),""),"##INTERNAL_ERROR")</f>
        <v/>
      </c>
      <c r="DG109" s="14" t="str">
        <f t="shared" ref="DG109" ca="1" si="695">IF(CN109&lt;&gt;0,"Variable name don't comply with the naming convention","")</f>
        <v/>
      </c>
      <c r="DH109" s="14" t="str">
        <f t="shared" ref="DH109" ca="1" si="696">IF(CO109&lt;&gt;"","Duplicated name. " &amp; IF(ISERROR(FIND(" ",CO109)),"Duplicate have index " &amp; CO109, "Duplicates have indices: "&amp;SUBSTITUTE(CO109," ",", ")),"")</f>
        <v/>
      </c>
      <c r="DI109" s="14" t="str">
        <f t="shared" ref="DI109" ca="1" si="697">IF(CP109&lt;&gt;"","Variable label exceed length 150","")</f>
        <v/>
      </c>
      <c r="DJ109" s="14" t="str">
        <f t="shared" ref="DJ109" ca="1" si="698">IF(CQ109&lt;&gt;"","Duplicated variable label. " &amp; IF(ISERROR(FIND(" ",CQ109)),"Duplicate have index " &amp; CQ109, "Duplicates have indices: "&amp;SUBSTITUTE(CQ109," ",", ")),"")</f>
        <v/>
      </c>
      <c r="DK109" s="14" t="str">
        <f t="shared" ref="DK109" ca="1" si="699">IF(CR109&lt;&gt;"","The following cases have values below declared theorethical min: " &amp;SUBSTITUTE(CR109," ",", "),"")</f>
        <v/>
      </c>
      <c r="DL109" s="14" t="str">
        <f t="shared" ref="DL109" ca="1" si="700">IF(CS109&lt;&gt;"","The following cases have values above declared theorethical max: " &amp;SUBSTITUTE(CS109," ",", "),"")</f>
        <v/>
      </c>
      <c r="DM109" s="14" t="str">
        <f t="shared" ref="DM109" ca="1" si="701">IF(CT109&lt;&gt;"","There are some cases with values not explicitly declared in the labels dictionary: " &amp;SUBSTITUTE(CT109," ",", "),"")</f>
        <v/>
      </c>
      <c r="DN109" s="14" t="str">
        <f t="array" aca="1" ref="DN109" ca="1">IF(CU109&lt;&gt;"","There are errors in the entered values in the following cases: " &amp;SUBSTITUTE(CU109," ",", "),"")</f>
        <v/>
      </c>
      <c r="DO109" s="14" t="str">
        <f t="shared" ref="DO109" ca="1" si="702">IF(CV109&lt;&gt;"","The following records are missing in this required field: " &amp;SUBSTITUTE(CV109," ",", "),"")</f>
        <v/>
      </c>
      <c r="DP109" s="14" t="str">
        <f t="shared" ref="DP109" ca="1" si="703">IF(CW109&lt;&gt;"","The following cases have non-integer values: " &amp;SUBSTITUTE(CW109," ",", "),"")</f>
        <v/>
      </c>
      <c r="DQ109" s="14" t="str">
        <f t="shared" ref="DQ109" ca="1" si="704">IF(CX109&lt;&gt;"","The following cases are non-numeric: " &amp;SUBSTITUTE(CX109," ",", "),"")</f>
        <v/>
      </c>
      <c r="DR109" s="14" t="str">
        <f t="shared" ref="DR109" ca="1" si="705">IF(CY109&lt;&gt;"","In the following cases " &amp; P109 &amp; " " &amp; LOWER(MID(AG109,1,1)) &amp; MID(AG109,2,LEN(AG109)) &amp; ": " &amp;SUBSTITUTE(CY109," ",", "),"")</f>
        <v/>
      </c>
      <c r="DS109" s="14" t="str">
        <f t="shared" ref="DS109" ca="1" si="706">IF(CZ109&lt;&gt;"","In the following cases " &amp; P109 &amp; " " &amp; LOWER(MID(AJ109,1,1)) &amp; MID(AJ109,2,LEN(AJ109)) &amp; ": " &amp;SUBSTITUTE(CZ109," ",", "),"")</f>
        <v/>
      </c>
      <c r="DZ109" s="14" t="b">
        <f t="shared" ref="DZ109" ca="1" si="707">OR(ED109&lt;&gt;"",EF109&lt;&gt;"",EG109&lt;&gt;"")</f>
        <v>0</v>
      </c>
      <c r="EA109" s="14" t="str">
        <f t="shared" ref="EA109" ca="1" si="708">IF(EB109&lt;&gt;"",G109 &amp; " (" &amp; F109 &amp; ")","")</f>
        <v>4th timing (q_48d_t)</v>
      </c>
      <c r="EB109" s="14" t="str">
        <f t="shared" ref="EB109" ca="1" si="709">IF(EE109&lt;&gt;"",EE109&amp;IF(ED109&lt;&gt;""," and "&amp;ED109,""),UPPER(MID(ED109,1,1)&amp;MID(ED109,2,LEN(ED109))))&amp; IF(OR(EF109&lt;&gt;"",EG109&lt;&gt;"")," and "&amp;IF(EF109&lt;&gt;"",LOWER(MID(EF109,1,1) &amp; MID(EF109,2,LEN(EF109))),"")&amp; IF(AND(EF109 &lt;&gt;"",EG109&lt;&gt;"")," and ","") &amp; IF(EG109&lt;&gt;"",LOWER(MID(EG109,1,1) &amp; MID(EG109,2,LEN(EG109))),""),"") &amp; IF(OR(EE109&lt;&gt;"",ED109&lt;&gt;"",EF109&lt;&gt;"",EG109&lt;&gt;""), ". ","")</f>
        <v xml:space="preserve">Values must be limited to predefinied list. </v>
      </c>
      <c r="EC109" s="14" t="str">
        <f t="shared" ref="EC109" ca="1" si="710">IF(EB109&lt;&gt;"",G109 &amp; " (" &amp; F109 &amp; "): " &amp; EB109,"")</f>
        <v xml:space="preserve">4th timing (q_48d_t): Values must be limited to predefinied list. </v>
      </c>
      <c r="ED109" s="14" t="str">
        <f t="shared" ref="ED109" ca="1" si="711">IF(H109,IF(W109&gt;0,IF(AND(AO109&lt;&gt;"",AP109&lt;&gt;""),"each value must be between " &amp; IF( AV109,IFERROR(TEXT(AO109,"rrrr-mm-dd") &amp;" (" &amp; AO109 &amp;")",AO109),AO109) &amp; " and " &amp; IF( AV109,IFERROR(TEXT(AP109,"rrrr-mm-dd") &amp;" (" &amp; AP109 &amp;")",AP109),AP109),IF(AO109&lt;&gt;"","each value must be above " &amp; IF( AV109,IFERROR(TEXT(AO109,"rrrr-mm-dd") &amp;" (" &amp; AO109 &amp;")",AO109),AO109), IF(AP109&lt;&gt;"","each value must be below " &amp; IF( AV109,IFERROR(TEXT(AP109,"rrrr-mm-dd") &amp;" (" &amp; AP109 &amp;")",AP109),AP109),""))),""),"")</f>
        <v/>
      </c>
      <c r="EE109" s="14" t="str">
        <f t="shared" ref="EE109" ca="1" si="712">IF(H109,IF(OR(AQ109,AU109,AV109,AS109,AR109),
   "Values must be" &amp;
   IF(AR109," limited to predefinied list", IF(AQ109, " integers",IF(OR(AU109,AV109)," numeric",""))) &amp;
   IF(AS109,IF(OR(AR109,AQ109,AU109,AV109), " and ","") &amp; "non-missing",""),
""),"")</f>
        <v>Values must be limited to predefinied list</v>
      </c>
      <c r="EF109" s="14" t="str">
        <f t="shared" ref="EF109" ca="1" si="713">IF($H109,AG109,"")</f>
        <v/>
      </c>
      <c r="EG109" s="14" t="str">
        <f t="shared" ref="EG109" ca="1" si="714">IF($H109,AJ109,"")</f>
        <v/>
      </c>
      <c r="EM109" s="14" t="b">
        <f t="shared" ref="EM109" ca="1" si="715">OR(EC109&lt;&gt;"",DF109&lt;&gt;"")</f>
        <v>1</v>
      </c>
      <c r="EN109" s="14">
        <f t="shared" ref="EN109" ca="1" si="716">IF(EM109,C109,"")</f>
        <v>96</v>
      </c>
      <c r="EO109" s="14" t="str">
        <f t="shared" ref="EO109" ca="1" si="717">IF(EM109,F109,"")</f>
        <v>q_48d_t</v>
      </c>
      <c r="EP109" s="14" t="str">
        <f t="shared" ref="EP109" ca="1" si="718">EC109</f>
        <v xml:space="preserve">4th timing (q_48d_t): Values must be limited to predefinied list. </v>
      </c>
      <c r="EQ109" s="14" t="str">
        <f t="shared" ref="EQ109" ca="1" si="719">DF109</f>
        <v/>
      </c>
    </row>
    <row r="110" spans="2:147" s="14" customFormat="1">
      <c r="B110" s="14" t="str">
        <f t="shared" ca="1" si="421"/>
        <v>There are some cases with values not explicitly declared in the labels dictionary: LISB1079: 21, LISB1082: 21, LISB0632: 25, LISB1081: 21, Hann016: 27, Hann021: 26, Hann022: 32, Hann026: 19, Hann031: 18, Hann034: 22, Hann036: 21, Hann037: 28, Hann039: 32, Hann040: 21, Hann060: 27, Hann062: 22, Hann073: 27, Hann075: 31, Hann096: 21, Hann103: 18, Hann106: 21, ANTA-0001: 29, ANTA-0003: 29, ANTA-0006: 23, ANTA-0014: 23, ANTA-0016: 29, ANTA-0017: 23, ANTA-0019: 27, ANTA-0023: 29, ANTA-0028: 31, ANTA-0038: 26, ANTA-0042: 31, ANTA-0044: 32, ANTA-0045: 31, ANTA-0048: 19, JENA0003: 25, JENA0010: 18, JENA0018: 27, JENA0022: 25, JENA0049: 21, JENA0050: 21, JENA0061: 31, JENA0065: 23, JENA0069: 20, JENA0070: 21, JENA0072: 31, JENA0104: 21, JENA0076: 31, JENA0077: 27, JENA0079: 32, JENA0084: 21, LISB0892: 27, LISB0510: 25, LISB0640: 20, LISB0994: 22, LISB0997: 27, LISB0739: 27, LISB0964: 27, LISB0646: 21, LISB0707: 27, LISB0709: 21, LISB1016: 20, LISB1037: 22, LISB1044: 25, LISB1051: 22, LISB0718: 22, WAWA, 0008: 28, WAWA, 0021: 25, WAWA, 0028: 24, WAWA, 0039: 18, WAWA, 0076: 25, WAWA, 0083: 18</v>
      </c>
      <c r="C110" s="14">
        <f t="shared" ca="1" si="422"/>
        <v>97</v>
      </c>
      <c r="D110" s="14">
        <f t="shared" si="423"/>
        <v>108</v>
      </c>
      <c r="E110" s="14" t="str">
        <f t="shared" ca="1" si="424"/>
        <v>N</v>
      </c>
      <c r="F110" s="14" t="str">
        <f t="shared" ca="1" si="425"/>
        <v>q_48e_r</v>
      </c>
      <c r="G110" s="14" t="str">
        <f t="shared" ca="1" si="426"/>
        <v>5th region</v>
      </c>
      <c r="H110" s="14" t="b">
        <f t="shared" ca="1" si="427"/>
        <v>1</v>
      </c>
      <c r="I110" s="14" t="str">
        <f ca="1">IF($H110,ADDRESS(3,(D110+1)*2-1,4,,"["&amp;wew!$G$7&amp;"]"&amp;_sheetname_labels)&amp;":"&amp;ADDRESS(2+ster!$B$20,(D110+1)*2-1,4),"")</f>
        <v>[DBTemplate.xlsm]labels!HI3:HI61</v>
      </c>
      <c r="J110" s="14">
        <f t="array" aca="1" ref="J110" ca="1">IF(H110,MAX(0,MAX(IF(INDIRECT(I110)&lt;&gt;"",ROW(INDIRECT(I110)),""))-2),"")</f>
        <v>17</v>
      </c>
      <c r="K110" s="14" t="str">
        <f ca="1">IF($H110,IF($J110&gt;0,ADDRESS(3,(D110+1)*2-1,4,,"["&amp;wew!$G$7&amp;"]"&amp;_sheetname_labels)&amp;":"&amp;ADDRESS(2+J110,(D110+1)*2-1,4),""),"")</f>
        <v>[DBTemplate.xlsm]labels!HI3:HI19</v>
      </c>
      <c r="L110" s="14" t="str">
        <f ca="1">IF($H110,IF($J110&gt;0,ADDRESS(3,(D110+1)*2,4,,"["&amp;wew!$G$7&amp;"]"&amp;_sheetname_labels)&amp;":"&amp;ADDRESS(2+J110,(D110+1)*2,4),""),"")</f>
        <v>[DBTemplate.xlsm]labels!HJ3:HJ19</v>
      </c>
      <c r="M110" s="14">
        <f t="shared" ca="1" si="428"/>
        <v>0</v>
      </c>
      <c r="N110" s="14">
        <f t="shared" ca="1" si="429"/>
        <v>17</v>
      </c>
      <c r="O110" s="14" t="str">
        <f t="shared" ca="1" si="430"/>
        <v>q_48e_r</v>
      </c>
      <c r="P110" s="14" t="str">
        <f t="shared" ca="1" si="431"/>
        <v>5th region</v>
      </c>
      <c r="Q110" s="14" t="str">
        <f ca="1">IF($BP110,ADDRESS(3,D110+1,4,,"["&amp;wew!$G$7&amp;"]"&amp;_sheetname_dataframe)&amp;":"&amp;ADDRESS(2+ster!$C$14,D110+1,4),"")</f>
        <v>[DBTemplate.xlsm]data_frame!DE3:DE3</v>
      </c>
      <c r="R110" s="14" t="str">
        <f>IF($BP110,IF(MID(_xll.FORMULATEXT(INDEX(INDIRECT(Q110),1)),1,1)="=", _xll.FORMULATEXT(INDEX(INDIRECT(Q110),1),2,TRUE),""),"")</f>
        <v/>
      </c>
      <c r="S110" s="14">
        <f t="array" aca="1" ref="S110" ca="1">IF(H110,SUM(IF((IFERROR(INDIRECT(Q110)&lt;&gt;"",FALSE))*(INDIRECT(ster!$D$14)&lt;&gt;""),1,0)),"")</f>
        <v>1</v>
      </c>
      <c r="T110" s="14">
        <f t="array" aca="1" ref="T110" ca="1">IF(H110,IF(M110&gt;0,SUM(IFERROR(1*(MATCH(INDIRECT(Q110),INDIRECT(K110),0)&gt;0),0)*(INDIRECT(ster!$D$14)&lt;&gt;"")*NOT(ISNUMBER(INDIRECT(Q110)))),0),"")</f>
        <v>0</v>
      </c>
      <c r="U110" s="14">
        <f t="array" aca="1" ref="U110" ca="1">IF(H110,SUM((IFERROR(INDIRECT(Q110)="",FALSE))*(INDIRECT(ster!$D$14)&lt;&gt;"")),"")</f>
        <v>0</v>
      </c>
      <c r="V110" s="14">
        <f t="array" aca="1" ref="V110" ca="1">IF(H110,SUM((IFERROR(INDIRECT(Q110)="#ąś",TRUE))*(INDIRECT(ster!$D$14)&lt;&gt;"")),"")</f>
        <v>0</v>
      </c>
      <c r="W110" s="14">
        <f t="array" aca="1" ref="W110" ca="1">IF(H110,SUM(ISNUMBER(INDIRECT(Q110))*(INDIRECT(ster!$D$14)&lt;&gt;"")),"")</f>
        <v>1</v>
      </c>
      <c r="X110" s="14">
        <f t="array" aca="1" ref="X110" ca="1">IF(AND(H110,W110&gt;0),IF(wew!$B$3,MIN(IF((INDIRECT(ster!$D$14)&lt;&gt;"")*IFERROR(INDIRECT($Q110)&lt;&gt;"",FALSE),IFERROR(INDIRECT($Q110),"X"),"X")),"&lt;włącz podświetlanie wartości&gt;"),"—")</f>
        <v>20</v>
      </c>
      <c r="Y110" s="14">
        <f t="array" aca="1" ref="Y110" ca="1">IF(AND(H110,W110&gt;0),IF(wew!$B$3,MAX(IF((INDIRECT(ster!$D$14)&lt;&gt;"")*IFERROR(INDIRECT($Q110)&lt;&gt;"",FALSE),IFERROR(INDIRECT($Q110),"X"),"X")),"&lt;włącz podświetlanie wartości&gt;"),"—")</f>
        <v>20</v>
      </c>
      <c r="Z110" s="14">
        <f t="shared" ca="1" si="432"/>
        <v>0</v>
      </c>
      <c r="AA110" s="12">
        <f t="shared" ca="1" si="433"/>
        <v>1</v>
      </c>
      <c r="AB110" s="17">
        <f t="array" aca="1" ref="AB110" ca="1">IF(H110,IF(W110&gt;0,SUM((INDIRECT(ster!$D$14)&lt;&gt;"")*IFERROR((INDIRECT(Q110)&lt;&gt;"")*(INDIRECT(Q110)=INT(INDIRECT(Q110))),0)),0),"")</f>
        <v>1</v>
      </c>
      <c r="AC110" s="17">
        <f t="array" aca="1" ref="AC110" ca="1">IF(H110,W110-AB110,"")</f>
        <v>0</v>
      </c>
      <c r="AD110" s="17">
        <f t="shared" ca="1" si="434"/>
        <v>1</v>
      </c>
      <c r="AE110" s="17" t="b">
        <f t="shared" ca="1" si="435"/>
        <v>0</v>
      </c>
      <c r="AF110" s="17" t="str">
        <f ca="1">IF(AE110,IF($H110,ADDRESS(3,D110+2,4,,"["&amp;wew!$G$7&amp;"]"&amp;_sheetname_dataframe)&amp;":"&amp;ADDRESS(2+ster!$C$14,D110+2,4),""),"")</f>
        <v/>
      </c>
      <c r="AG110" s="17" t="str">
        <f t="shared" ca="1" si="436"/>
        <v/>
      </c>
      <c r="AH110" s="17" t="b">
        <f t="shared" ca="1" si="437"/>
        <v>0</v>
      </c>
      <c r="AI110" s="17" t="str">
        <f ca="1">IF(AH110,IF($H110,ADDRESS(3,D110+3,4,,"["&amp;wew!$G$7&amp;"]"&amp;_sheetname_dataframe)&amp;":"&amp;ADDRESS(2+ster!$C$14,D110+3,4),""),"")</f>
        <v/>
      </c>
      <c r="AJ110" s="17" t="str">
        <f t="shared" ca="1" si="438"/>
        <v/>
      </c>
      <c r="AK110" s="17" t="b">
        <f t="shared" ca="1" si="439"/>
        <v>0</v>
      </c>
      <c r="AL110" s="17" t="b">
        <f t="shared" ca="1" si="440"/>
        <v>0</v>
      </c>
      <c r="AM110" s="17" t="b">
        <f t="shared" ca="1" si="441"/>
        <v>0</v>
      </c>
      <c r="AN110" s="17">
        <f t="shared" ca="1" si="442"/>
        <v>0</v>
      </c>
      <c r="AO110" s="24" t="str">
        <f t="shared" ca="1" si="443"/>
        <v/>
      </c>
      <c r="AP110" s="24" t="str">
        <f t="shared" ca="1" si="444"/>
        <v/>
      </c>
      <c r="AQ110" s="17" t="b">
        <f t="shared" ca="1" si="445"/>
        <v>0</v>
      </c>
      <c r="AR110" s="17" t="b">
        <f t="shared" ca="1" si="446"/>
        <v>1</v>
      </c>
      <c r="AS110" s="17" t="b">
        <f t="shared" ca="1" si="447"/>
        <v>0</v>
      </c>
      <c r="AT110" s="17" t="b">
        <f t="shared" ca="1" si="448"/>
        <v>0</v>
      </c>
      <c r="AU110" s="17" t="b">
        <f t="shared" ca="1" si="449"/>
        <v>1</v>
      </c>
      <c r="AV110" s="17" t="b">
        <f t="shared" ca="1" si="450"/>
        <v>0</v>
      </c>
      <c r="AW110" s="17" t="b">
        <f t="shared" ca="1" si="451"/>
        <v>1</v>
      </c>
      <c r="AX110" s="14" t="b">
        <f t="array" aca="1" ref="AX110" ca="1">IF(H110,N110&gt;0,"")</f>
        <v>1</v>
      </c>
      <c r="AY110" s="17" t="str">
        <f t="shared" ca="1" si="452"/>
        <v>C3:C19</v>
      </c>
      <c r="AZ110" s="17" t="b">
        <f t="array" aca="1" ref="AZ110" ca="1">IF(AY110&lt;&gt;"",SUM(1*ISERROR(MATCH(INDIRECT(AY110),INDIRECT(K110),0)))=0,"")</f>
        <v>1</v>
      </c>
      <c r="BA110" s="17" t="b">
        <f t="shared" ca="1" si="453"/>
        <v>1</v>
      </c>
      <c r="BB110" s="17" t="b">
        <v>0</v>
      </c>
      <c r="BC110" s="17" t="b">
        <f t="shared" ca="1" si="454"/>
        <v>1</v>
      </c>
      <c r="BD110" s="17" t="b">
        <f t="shared" ca="1" si="455"/>
        <v>0</v>
      </c>
      <c r="BE110" s="17" t="b">
        <f t="shared" ca="1" si="456"/>
        <v>0</v>
      </c>
      <c r="BF110" s="17" t="b">
        <f t="shared" ca="1" si="457"/>
        <v>0</v>
      </c>
      <c r="BG110" s="17" t="b">
        <f t="shared" ca="1" si="458"/>
        <v>0</v>
      </c>
      <c r="BH110" s="17" t="b">
        <f t="shared" ca="1" si="459"/>
        <v>1</v>
      </c>
      <c r="BI110" s="17">
        <f t="shared" ca="1" si="460"/>
        <v>2</v>
      </c>
      <c r="BJ110" s="17" t="b">
        <f t="shared" ca="1" si="461"/>
        <v>1</v>
      </c>
      <c r="BK110" s="17" t="str">
        <f t="shared" ca="1" si="462"/>
        <v/>
      </c>
      <c r="BL110" s="17" t="str">
        <f t="shared" ca="1" si="463"/>
        <v/>
      </c>
      <c r="BM110" s="17" t="str">
        <f t="shared" ca="1" si="464"/>
        <v>F</v>
      </c>
      <c r="BN110" s="17" t="str">
        <f t="shared" ca="1" si="465"/>
        <v>E</v>
      </c>
      <c r="BO110" s="17" t="str">
        <f t="shared" ca="1" si="466"/>
        <v>N</v>
      </c>
      <c r="BP110" s="14" t="b">
        <f t="shared" ca="1" si="467"/>
        <v>1</v>
      </c>
      <c r="BQ110" s="35">
        <v>1</v>
      </c>
      <c r="BX110" s="16"/>
      <c r="BY110" s="16"/>
      <c r="BZ110" s="16"/>
      <c r="CA110" s="16"/>
      <c r="CB110" s="16"/>
      <c r="CC110" s="16"/>
      <c r="CD110" s="16"/>
      <c r="CE110" s="16"/>
      <c r="CF110" s="16"/>
      <c r="CN110" s="14">
        <f ca="1">IF(H110,IFERROR(IsVariableNameLegal(O110),0),0)</f>
        <v>0</v>
      </c>
      <c r="CO110" s="14" t="str">
        <f t="array" aca="1" ref="CO110" ca="1">IF(H110,IF(COUNTIF(INDIRECT(wew!$C$13),O110)&gt;1,TRIM(SUBSTITUTE(_xll.MCONCAT(IF((INDIRECT(wew!$C$13)=O110)*(COLUMN(INDIRECT(wew!$C$13))&lt;&gt;D110+1),-1+COLUMN(INDIRECT(wew!$C$13)),"")," "),"  "," ")),""),"")</f>
        <v/>
      </c>
      <c r="CP110" s="14" t="str">
        <f t="array" aca="1" ref="CP110" ca="1">IF(P110&lt;&gt;"",IF(LEN(P110)&gt;150,1,""),"")</f>
        <v/>
      </c>
      <c r="CQ110" s="14" t="str">
        <f t="array" aca="1" ref="CQ110" ca="1">IF(AND(H110,NOT(ster!$J$3)),IF(COUNTIF(INDIRECT(wew!$C$15),P110)&gt;1,TRIM(SUBSTITUTE(_xll.MCONCAT(IF((INDIRECT(wew!$C$15)=P110)*(COLUMN(INDIRECT(wew!$C$15))&lt;&gt;D110+1),-1+COLUMN(INDIRECT(wew!$C$15)),"")," "),"  "," ")),""),"")</f>
        <v/>
      </c>
      <c r="CR110" s="14" t="str">
        <f t="array" aca="1" ref="CR110" ca="1">IF(H110,IF(AND(W110&gt;0,AO110&lt;&gt;""),TRIM(SUBSTITUTE(_xll.MCONCAT(IFERROR(IF(ISNUMBER(INDIRECT(Q110)),IF((INDIRECT(ster!$D$14)&lt;&gt;"")*(INDIRECT(Q110)&lt;AO110),INDIRECT(ster!$D$14) &amp; ": " &amp;  SUBSTITUTE(IF( AV110,IFERROR(TEXT(INDIRECT(Q110),"rrrr-mm-dd") &amp;" (" &amp; INDIRECT(Q110) &amp;")",INDIRECT(Q110)),INDIRECT(Q110))," "," "),""),""),"")," "),"  "," ")),""),"")</f>
        <v/>
      </c>
      <c r="CS110" s="14" t="str">
        <f t="array" aca="1" ref="CS110" ca="1">IF(H110,IF(AND(W110&gt;0,AP110&lt;&gt;""),TRIM(SUBSTITUTE(_xll.MCONCAT(IFERROR(IF(ISNUMBER(INDIRECT(Q110)),IF((INDIRECT(ster!$D$14)&lt;&gt;"")*(INDIRECT(Q110)&gt;AP110),INDIRECT(ster!$D$14) &amp; ": " &amp;  SUBSTITUTE(IF( AV110,IFERROR(TEXT(INDIRECT(Q110),"rrrr-mm-dd")&amp;" (" &amp; INDIRECT(Q110) &amp;")",INDIRECT(Q110)),INDIRECT(Q110))," "," "),""),""),"")," "),"  "," ")),""),"")</f>
        <v/>
      </c>
      <c r="CT110" s="14" t="str">
        <f t="array" aca="1" ref="CT110" ca="1">IF(H110,IF(AND(N110&gt;0,AR110),TRIM(SUBSTITUTE(_xll.MCONCAT(IFERROR(IF(ISNUMBER(INDIRECT(Q110)),IF((INDIRECT(ster!$D$14)&lt;&gt;"")*(IFERROR(0*(MATCH(INDIRECT(Q110),INDIRECT(K110),0)&gt;0),1)),INDIRECT(ster!$D$14) &amp; ": " &amp;  SUBSTITUTE(IF( AV110,IFERROR(TEXT(INDIRECT(Q110),"rrrr-mm-dd")&amp;" (" &amp; INDIRECT(Q110) &amp;")",INDIRECT(Q110)),INDIRECT(Q110))," "," "),""),""),"")," "),"  "," ")),""),"")</f>
        <v>1: 20</v>
      </c>
      <c r="CU110" s="14" t="str">
        <f t="array" aca="1" ref="CU110" ca="1">IF(H110,IF(AND(V110&gt;0),TRIM(SUBSTITUTE(_xll.MCONCAT(IF((INDIRECT(ster!$D$14)&lt;&gt;"")*(IFERROR(0*(INDIRECT(Q110)&lt;&gt;""),1)),INDIRECT(ster!$D$14),"")," "),"  "," ")),""),"")</f>
        <v/>
      </c>
      <c r="CV110" s="14" t="str">
        <f t="array" aca="1" ref="CV110" ca="1">IF(H110,IF(AS110,
TRIM(SUBSTITUTE(_xll.MCONCAT(IF(
   (INDIRECT(ster!$D$14)&lt;&gt;"")*
   ((INDIRECT(Q110)="")+
      NOT(ISNUMBER(INDIRECT(Q110)))*
      NOT(ISERROR(MATCH(INDIRECT(Q110),INDIRECT(K110),0)))
    ),
      INDIRECT(ster!$D$14),
   "")," "),"  "," ")),
""),"")</f>
        <v/>
      </c>
      <c r="CW110" s="14" t="str">
        <f t="array" aca="1" ref="CW110" ca="1">IF(H110,IF(AND(AQ110),TRIM(SUBSTITUTE(_xll.MCONCAT(IFERROR(IF(ISNUMBER(INDIRECT(Q110)),IF((INDIRECT(ster!$D$14)&lt;&gt;"")*(INDIRECT(Q110)&lt;&gt;INT(INDIRECT(Q110))),INDIRECT(ster!$D$14) &amp; ": " &amp; INDIRECT(Q110),""),""),"")," "),"  "," ")),""),"")</f>
        <v/>
      </c>
      <c r="CX110" s="14" t="str">
        <f t="array" aca="1" ref="CX110" ca="1">IF(H110,IF(OR(AU110,AV110),TRIM(SUBSTITUTE(_xll.MCONCAT(IF((INDIRECT(ster!$D$14)&lt;&gt;"")*NOT(ISNUMBER(INDIRECT(Q110))),IF(ISERROR(MATCH(INDIRECT(Q110),INDIRECT(K110),0)),IFERROR(IF(INDIRECT(Q110)&lt;&gt;"",INDIRECT(ster!$D$14) &amp; ": " &amp; SUBSTITUTE(INDIRECT(Q110)," "," "),""),""),""),"")," "),"  "," ")),""),"")</f>
        <v/>
      </c>
      <c r="CY110" s="14" t="str">
        <f t="array" aca="1" ref="CY110" ca="1">IF(H110,IF(AE110,TRIM(SUBSTITUTE(_xll.MCONCAT(IF((INDIRECT(ster!$D$14)&lt;&gt;"")*IFERROR(NOT(INDIRECT(AF110)),FALSE),IF(ISERROR(MATCH(INDIRECT(Q110),INDIRECT(K110),0)),IFERROR(IF(INDIRECT(Q110)&lt;&gt;"",INDIRECT(ster!$D$14)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CZ110" s="14" t="str">
        <f t="array" aca="1" ref="CZ110" ca="1">IF(H110,IF(AH110,TRIM(SUBSTITUTE(_xll.MCONCAT(IF((INDIRECT(ster!$D$14)&lt;&gt;"")*IFERROR(NOT(INDIRECT(AI110)),FALSE),IF(ISERROR(MATCH(INDIRECT(Q110),INDIRECT(K110),0)),IFERROR(IF(INDIRECT(Q110)&lt;&gt;"",INDIRECT(ster!$D$14)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DC110" s="14" t="str">
        <f ca="1">SUBSTITUTE(SUBSTITUTE(SUBSTITUTE(SUBSTITUTE(_xll.MCONCAT(DG110:DS110,"■"),"■■","■"),"■■","■"),"■■","■"),"■■","■")</f>
        <v>■There are some cases with values not explicitly declared in the labels dictionary: LISB1079: 21, LISB1082: 21, LISB0632: 25, LISB1081: 21, Hann016: 27, Hann021: 26, Hann022: 32, Hann026: 19, Hann031: 18, Hann034: 22, Hann036: 21, Hann037: 28, Hann039: 32, Hann040: 21, Hann060: 27, Hann062: 22, Hann073: 27, Hann075: 31, Hann096: 21, Hann103: 18, Hann106: 21, ANTA-0001: 29, ANTA-0003: 29, ANTA-0006: 23, ANTA-0014: 23, ANTA-0016: 29, ANTA-0017: 23, ANTA-0019: 27, ANTA-0023: 29, ANTA-0028: 31, ANTA-0038: 26, ANTA-0042: 31, ANTA-0044: 32, ANTA-0045: 31, ANTA-0048: 19, JENA0003: 25, JENA0010: 18, JENA0018: 27, JENA0022: 25, JENA0049: 21, JENA0050: 21, JENA0061: 31, JENA0065: 23, JENA0069: 20, JENA0070: 21, JENA0072: 31, JENA0104: 21, JENA0076: 31, JENA0077: 27, JENA0079: 32, JENA0084: 21, LISB0892: 27, LISB0510: 25, LISB0640: 20, LISB0994: 22, LISB0997: 27, LISB0739: 27, LISB0964: 27, LISB0646: 21, LISB0707: 27, LISB0709: 21, LISB1016: 20, LISB1037: 22, LISB1044: 25, LISB1051: 22, LISB0718: 22, WAWA, 0008: 28, WAWA, 0021: 25, WAWA, 0028: 24, WAWA, 0039: 18, WAWA, 0076: 25, WAWA, 0083: 18■</v>
      </c>
      <c r="DD110" s="14" t="str">
        <f t="shared" ca="1" si="468"/>
        <v>There are some cases with values not explicitly declared in the labels dictionary: LISB1079: 21, LISB1082: 21, LISB0632: 25, LISB1081: 21, Hann016: 27, Hann021: 26, Hann022: 32, Hann026: 19, Hann031: 18, Hann034: 22, Hann036: 21, Hann037: 28, Hann039: 32, Hann040: 21, Hann060: 27, Hann062: 22, Hann073: 27, Hann075: 31, Hann096: 21, Hann103: 18, Hann106: 21, ANTA-0001: 29, ANTA-0003: 29, ANTA-0006: 23, ANTA-0014: 23, ANTA-0016: 29, ANTA-0017: 23, ANTA-0019: 27, ANTA-0023: 29, ANTA-0028: 31, ANTA-0038: 26, ANTA-0042: 31, ANTA-0044: 32, ANTA-0045: 31, ANTA-0048: 19, JENA0003: 25, JENA0010: 18, JENA0018: 27, JENA0022: 25, JENA0049: 21, JENA0050: 21, JENA0061: 31, JENA0065: 23, JENA0069: 20, JENA0070: 21, JENA0072: 31, JENA0104: 21, JENA0076: 31, JENA0077: 27, JENA0079: 32, JENA0084: 21, LISB0892: 27, LISB0510: 25, LISB0640: 20, LISB0994: 22, LISB0997: 27, LISB0739: 27, LISB0964: 27, LISB0646: 21, LISB0707: 27, LISB0709: 21, LISB1016: 20, LISB1037: 22, LISB1044: 25, LISB1051: 22, LISB0718: 22, WAWA, 0008: 28, WAWA, 0021: 25, WAWA, 0028: 24, WAWA, 0039: 18, WAWA, 0076: 25, WAWA, 0083: 18■</v>
      </c>
      <c r="DE110" s="14" t="str">
        <f t="shared" ca="1" si="469"/>
        <v>There are some cases with values not explicitly declared in the labels dictionary: LISB1079: 21, LISB1082: 21, LISB0632: 25, LISB1081: 21, Hann016: 27, Hann021: 26, Hann022: 32, Hann026: 19, Hann031: 18, Hann034: 22, Hann036: 21, Hann037: 28, Hann039: 32, Hann040: 21, Hann060: 27, Hann062: 22, Hann073: 27, Hann075: 31, Hann096: 21, Hann103: 18, Hann106: 21, ANTA-0001: 29, ANTA-0003: 29, ANTA-0006: 23, ANTA-0014: 23, ANTA-0016: 29, ANTA-0017: 23, ANTA-0019: 27, ANTA-0023: 29, ANTA-0028: 31, ANTA-0038: 26, ANTA-0042: 31, ANTA-0044: 32, ANTA-0045: 31, ANTA-0048: 19, JENA0003: 25, JENA0010: 18, JENA0018: 27, JENA0022: 25, JENA0049: 21, JENA0050: 21, JENA0061: 31, JENA0065: 23, JENA0069: 20, JENA0070: 21, JENA0072: 31, JENA0104: 21, JENA0076: 31, JENA0077: 27, JENA0079: 32, JENA0084: 21, LISB0892: 27, LISB0510: 25, LISB0640: 20, LISB0994: 22, LISB0997: 27, LISB0739: 27, LISB0964: 27, LISB0646: 21, LISB0707: 27, LISB0709: 21, LISB1016: 20, LISB1037: 22, LISB1044: 25, LISB1051: 22, LISB0718: 22, WAWA, 0008: 28, WAWA, 0021: 25, WAWA, 0028: 24, WAWA, 0039: 18, WAWA, 0076: 25, WAWA, 0083: 18</v>
      </c>
      <c r="DF110" s="14" t="str">
        <f t="shared" ca="1" si="470"/>
        <v>There are some cases with values not explicitly declared in the labels dictionary: LISB1079: 21, LISB1082: 21, LISB0632: 25, LISB1081: 21, Hann016: 27, Hann021: 26, Hann022: 32, Hann026: 19, Hann031: 18, Hann034: 22, Hann036: 21, Hann037: 28, Hann039: 32, Hann040: 21, Hann060: 27, Hann062: 22, Hann073: 27, Hann075: 31, Hann096: 21, Hann103: 18, Hann106: 21, ANTA-0001: 29, ANTA-0003: 29, ANTA-0006: 23, ANTA-0014: 23, ANTA-0016: 29, ANTA-0017: 23, ANTA-0019: 27, ANTA-0023: 29, ANTA-0028: 31, ANTA-0038: 26, ANTA-0042: 31, ANTA-0044: 32, ANTA-0045: 31, ANTA-0048: 19, JENA0003: 25, JENA0010: 18, JENA0018: 27, JENA0022: 25, JENA0049: 21, JENA0050: 21, JENA0061: 31, JENA0065: 23, JENA0069: 20, JENA0070: 21, JENA0072: 31, JENA0104: 21, JENA0076: 31, JENA0077: 27, JENA0079: 32, JENA0084: 21, LISB0892: 27, LISB0510: 25, LISB0640: 20, LISB0994: 22, LISB0997: 27, LISB0739: 27, LISB0964: 27, LISB0646: 21, LISB0707: 27, LISB0709: 21, LISB1016: 20, LISB1037: 22, LISB1044: 25, LISB1051: 22, LISB0718: 22, WAWA, 0008: 28, WAWA, 0021: 25, WAWA, 0028: 24, WAWA, 0039: 18, WAWA, 0076: 25, WAWA, 0083: 18</v>
      </c>
      <c r="DG110" s="14" t="str">
        <f t="shared" ca="1" si="471"/>
        <v/>
      </c>
      <c r="DH110" s="14" t="str">
        <f t="shared" ca="1" si="472"/>
        <v/>
      </c>
      <c r="DI110" s="14" t="str">
        <f t="shared" ca="1" si="473"/>
        <v/>
      </c>
      <c r="DJ110" s="14" t="str">
        <f t="shared" ca="1" si="474"/>
        <v/>
      </c>
      <c r="DK110" s="14" t="str">
        <f t="shared" ca="1" si="475"/>
        <v/>
      </c>
      <c r="DL110" s="14" t="str">
        <f t="shared" ca="1" si="420"/>
        <v/>
      </c>
      <c r="DM110" s="14" t="str">
        <f t="shared" ca="1" si="476"/>
        <v>There are some cases with values not explicitly declared in the labels dictionary: 1: 20</v>
      </c>
      <c r="DN110" s="14" t="str">
        <f t="array" aca="1" ref="DN110" ca="1">IF(CU110&lt;&gt;"","There are errors in the entered values in the following cases: " &amp;SUBSTITUTE(CU110," ",", "),"")</f>
        <v/>
      </c>
      <c r="DO110" s="14" t="str">
        <f t="shared" ca="1" si="477"/>
        <v/>
      </c>
      <c r="DP110" s="14" t="str">
        <f t="shared" ca="1" si="478"/>
        <v/>
      </c>
      <c r="DQ110" s="14" t="str">
        <f t="shared" ca="1" si="479"/>
        <v/>
      </c>
      <c r="DR110" s="14" t="str">
        <f t="shared" ca="1" si="480"/>
        <v/>
      </c>
      <c r="DS110" s="14" t="str">
        <f t="shared" ca="1" si="481"/>
        <v/>
      </c>
      <c r="DZ110" s="14" t="b">
        <f t="shared" ca="1" si="482"/>
        <v>0</v>
      </c>
      <c r="EA110" s="14" t="str">
        <f t="shared" ca="1" si="483"/>
        <v>5th region (q_48e_r)</v>
      </c>
      <c r="EB110" s="14" t="str">
        <f t="shared" ca="1" si="484"/>
        <v xml:space="preserve">Values must be limited to predefinied list. </v>
      </c>
      <c r="EC110" s="14" t="str">
        <f t="shared" ca="1" si="485"/>
        <v xml:space="preserve">5th region (q_48e_r): Values must be limited to predefinied list. </v>
      </c>
      <c r="ED110" s="14" t="str">
        <f t="shared" ca="1" si="486"/>
        <v/>
      </c>
      <c r="EE110" s="14" t="str">
        <f t="shared" ca="1" si="487"/>
        <v>Values must be limited to predefinied list</v>
      </c>
      <c r="EF110" s="14" t="str">
        <f t="shared" ca="1" si="488"/>
        <v/>
      </c>
      <c r="EG110" s="14" t="str">
        <f t="shared" ca="1" si="489"/>
        <v/>
      </c>
      <c r="EM110" s="14" t="b">
        <f t="shared" ca="1" si="490"/>
        <v>1</v>
      </c>
      <c r="EN110" s="14">
        <f t="shared" ca="1" si="491"/>
        <v>97</v>
      </c>
      <c r="EO110" s="14" t="str">
        <f t="shared" ca="1" si="492"/>
        <v>q_48e_r</v>
      </c>
      <c r="EP110" s="14" t="str">
        <f t="shared" ca="1" si="493"/>
        <v xml:space="preserve">5th region (q_48e_r): Values must be limited to predefinied list. </v>
      </c>
      <c r="EQ110" s="14" t="str">
        <f t="shared" ca="1" si="494"/>
        <v>There are some cases with values not explicitly declared in the labels dictionary: LISB1079: 21, LISB1082: 21, LISB0632: 25, LISB1081: 21, Hann016: 27, Hann021: 26, Hann022: 32, Hann026: 19, Hann031: 18, Hann034: 22, Hann036: 21, Hann037: 28, Hann039: 32, Hann040: 21, Hann060: 27, Hann062: 22, Hann073: 27, Hann075: 31, Hann096: 21, Hann103: 18, Hann106: 21, ANTA-0001: 29, ANTA-0003: 29, ANTA-0006: 23, ANTA-0014: 23, ANTA-0016: 29, ANTA-0017: 23, ANTA-0019: 27, ANTA-0023: 29, ANTA-0028: 31, ANTA-0038: 26, ANTA-0042: 31, ANTA-0044: 32, ANTA-0045: 31, ANTA-0048: 19, JENA0003: 25, JENA0010: 18, JENA0018: 27, JENA0022: 25, JENA0049: 21, JENA0050: 21, JENA0061: 31, JENA0065: 23, JENA0069: 20, JENA0070: 21, JENA0072: 31, JENA0104: 21, JENA0076: 31, JENA0077: 27, JENA0079: 32, JENA0084: 21, LISB0892: 27, LISB0510: 25, LISB0640: 20, LISB0994: 22, LISB0997: 27, LISB0739: 27, LISB0964: 27, LISB0646: 21, LISB0707: 27, LISB0709: 21, LISB1016: 20, LISB1037: 22, LISB1044: 25, LISB1051: 22, LISB0718: 22, WAWA, 0008: 28, WAWA, 0021: 25, WAWA, 0028: 24, WAWA, 0039: 18, WAWA, 0076: 25, WAWA, 0083: 18</v>
      </c>
    </row>
    <row r="111" spans="2:147" s="14" customFormat="1">
      <c r="B111" s="14" t="str">
        <f t="shared" ref="B111" ca="1" si="720">DF111</f>
        <v/>
      </c>
      <c r="C111" s="14">
        <f t="shared" ref="C111" ca="1" si="721">IF(OFFSET(B111,-1,COLUMN(VariableExists)-2),OFFSET(B111,-1,1)+1,OFFSET(B111,-1,1))</f>
        <v>98</v>
      </c>
      <c r="D111" s="14">
        <f t="shared" ref="D111" si="722">ROW(A111)-2</f>
        <v>109</v>
      </c>
      <c r="E111" s="14" t="str">
        <f t="shared" ref="E111" ca="1" si="723">IF(OR(G111="",ROW(G111)=2),"",IF(Z111&gt;0,"S",IF(AX111,IF(J111=2,"D","N"),"I")))</f>
        <v>D</v>
      </c>
      <c r="F111" s="14" t="str">
        <f t="shared" ref="F111" ca="1" si="724">IF(H111,O111,"")</f>
        <v>q_48e_t</v>
      </c>
      <c r="G111" s="14" t="str">
        <f t="shared" ref="G111" ca="1" si="725">IF(H111,P111,"")</f>
        <v>5th timing</v>
      </c>
      <c r="H111" s="14" t="b">
        <f t="shared" ref="H111" ca="1" si="726">IF(INDIRECT(ADDRESS(2,D111+1,,,_sheetname_dataframe))="",FALSE,MID(INDIRECT(ADDRESS(2,D111+1,,,_sheetname_dataframe)),1,1)&lt;&gt;".")</f>
        <v>1</v>
      </c>
      <c r="I111" s="14" t="str">
        <f ca="1">IF($H111,ADDRESS(3,(D111+1)*2-1,4,,"["&amp;wew!$G$7&amp;"]"&amp;_sheetname_labels)&amp;":"&amp;ADDRESS(2+ster!$B$20,(D111+1)*2-1,4),"")</f>
        <v>[DBTemplate.xlsm]labels!HK3:HK61</v>
      </c>
      <c r="J111" s="14">
        <f t="array" aca="1" ref="J111" ca="1">IF(H111,MAX(0,MAX(IF(INDIRECT(I111)&lt;&gt;"",ROW(INDIRECT(I111)),""))-2),"")</f>
        <v>2</v>
      </c>
      <c r="K111" s="14" t="str">
        <f ca="1">IF($H111,IF($J111&gt;0,ADDRESS(3,(D111+1)*2-1,4,,"["&amp;wew!$G$7&amp;"]"&amp;_sheetname_labels)&amp;":"&amp;ADDRESS(2+J111,(D111+1)*2-1,4),""),"")</f>
        <v>[DBTemplate.xlsm]labels!HK3:HK4</v>
      </c>
      <c r="L111" s="14" t="str">
        <f ca="1">IF($H111,IF($J111&gt;0,ADDRESS(3,(D111+1)*2,4,,"["&amp;wew!$G$7&amp;"]"&amp;_sheetname_labels)&amp;":"&amp;ADDRESS(2+J111,(D111+1)*2,4),""),"")</f>
        <v>[DBTemplate.xlsm]labels!HL3:HL4</v>
      </c>
      <c r="M111" s="14">
        <f t="shared" ref="M111" ca="1" si="727">IF($H111,IF(J111&gt;0,COUNTA(INDIRECT(K111))-COUNT(INDIRECT(K111)),0),"")</f>
        <v>0</v>
      </c>
      <c r="N111" s="14">
        <f t="shared" ref="N111" ca="1" si="728">IF(H111,J111-M111,"")</f>
        <v>2</v>
      </c>
      <c r="O111" s="14" t="str">
        <f t="shared" ref="O111" ca="1" si="729">IF(INDIRECT(ADDRESS(2,D111+1,,,_sheetname_dataframe))="","",INDIRECT(ADDRESS(2,D111+1,,,_sheetname_dataframe)))</f>
        <v>q_48e_t</v>
      </c>
      <c r="P111" s="14" t="str">
        <f t="shared" ref="P111" ca="1" si="730">IF(H111,IF(INDIRECT(ADDRESS(1,D111+1,,,_sheetname_dataframe))="","",INDIRECT(ADDRESS(1,D111+1,,,_sheetname_dataframe))),"")</f>
        <v>5th timing</v>
      </c>
      <c r="Q111" s="14" t="str">
        <f ca="1">IF($BP111,ADDRESS(3,D111+1,4,,"["&amp;wew!$G$7&amp;"]"&amp;_sheetname_dataframe)&amp;":"&amp;ADDRESS(2+ster!$C$14,D111+1,4),"")</f>
        <v>[DBTemplate.xlsm]data_frame!DF3:DF3</v>
      </c>
      <c r="R111" s="14" t="str">
        <f>IF($BP111,IF(MID(_xll.FORMULATEXT(INDEX(INDIRECT(Q111),1)),1,1)="=", _xll.FORMULATEXT(INDEX(INDIRECT(Q111),1),2,TRUE),""),"")</f>
        <v/>
      </c>
      <c r="S111" s="14">
        <f t="array" aca="1" ref="S111" ca="1">IF(H111,SUM(IF((IFERROR(INDIRECT(Q111)&lt;&gt;"",FALSE))*(INDIRECT(ster!$D$14)&lt;&gt;""),1,0)),"")</f>
        <v>0</v>
      </c>
      <c r="T111" s="14">
        <f t="array" aca="1" ref="T111" ca="1">IF(H111,IF(M111&gt;0,SUM(IFERROR(1*(MATCH(INDIRECT(Q111),INDIRECT(K111),0)&gt;0),0)*(INDIRECT(ster!$D$14)&lt;&gt;"")*NOT(ISNUMBER(INDIRECT(Q111)))),0),"")</f>
        <v>0</v>
      </c>
      <c r="U111" s="14">
        <f t="array" aca="1" ref="U111" ca="1">IF(H111,SUM((IFERROR(INDIRECT(Q111)="",FALSE))*(INDIRECT(ster!$D$14)&lt;&gt;"")),"")</f>
        <v>1</v>
      </c>
      <c r="V111" s="14">
        <f t="array" aca="1" ref="V111" ca="1">IF(H111,SUM((IFERROR(INDIRECT(Q111)="#ąś",TRUE))*(INDIRECT(ster!$D$14)&lt;&gt;"")),"")</f>
        <v>0</v>
      </c>
      <c r="W111" s="14">
        <f t="array" aca="1" ref="W111" ca="1">IF(H111,SUM(ISNUMBER(INDIRECT(Q111))*(INDIRECT(ster!$D$14)&lt;&gt;"")),"")</f>
        <v>0</v>
      </c>
      <c r="X111" s="14" t="str">
        <f t="array" aca="1" ref="X111" ca="1">IF(AND(H111,W111&gt;0),IF(wew!$B$3,MIN(IF((INDIRECT(ster!$D$14)&lt;&gt;"")*IFERROR(INDIRECT($Q111)&lt;&gt;"",FALSE),IFERROR(INDIRECT($Q111),"X"),"X")),"&lt;włącz podświetlanie wartości&gt;"),"—")</f>
        <v>—</v>
      </c>
      <c r="Y111" s="14" t="str">
        <f t="array" aca="1" ref="Y111" ca="1">IF(AND(H111,W111&gt;0),IF(wew!$B$3,MAX(IF((INDIRECT(ster!$D$14)&lt;&gt;"")*IFERROR(INDIRECT($Q111)&lt;&gt;"",FALSE),IFERROR(INDIRECT($Q111),"X"),"X")),"&lt;włącz podświetlanie wartości&gt;"),"—")</f>
        <v>—</v>
      </c>
      <c r="Z111" s="14">
        <f t="shared" ref="Z111" ca="1" si="731">IF(H111,S111-T111-W111,"")</f>
        <v>0</v>
      </c>
      <c r="AA111" s="12" t="str">
        <f t="shared" ref="AA111" ca="1" si="732">IF(H111,IF(S111&gt;0,W111/(S111),"—"),"")</f>
        <v>—</v>
      </c>
      <c r="AB111" s="17">
        <f t="array" aca="1" ref="AB111" ca="1">IF(H111,IF(W111&gt;0,SUM((INDIRECT(ster!$D$14)&lt;&gt;"")*IFERROR((INDIRECT(Q111)&lt;&gt;"")*(INDIRECT(Q111)=INT(INDIRECT(Q111))),0)),0),"")</f>
        <v>0</v>
      </c>
      <c r="AC111" s="17">
        <f t="array" aca="1" ref="AC111" ca="1">IF(H111,W111-AB111,"")</f>
        <v>0</v>
      </c>
      <c r="AD111" s="17">
        <f t="shared" ref="AD111" ca="1" si="733">IF($H111,IF(AC111&lt;&gt;"",IF(AC111=0,1,IF(AC111/W111&lt;0.15,2,3)),0),"")</f>
        <v>1</v>
      </c>
      <c r="AE111" s="17" t="b">
        <f t="shared" ref="AE111" ca="1" si="734">IF(H111,OFFSET(O111,1,0)=".validation",FALSE)</f>
        <v>0</v>
      </c>
      <c r="AF111" s="17" t="str">
        <f ca="1">IF(AE111,IF($H111,ADDRESS(3,D111+2,4,,"["&amp;wew!$G$7&amp;"]"&amp;_sheetname_dataframe)&amp;":"&amp;ADDRESS(2+ster!$C$14,D111+2,4),""),"")</f>
        <v/>
      </c>
      <c r="AG111" s="17" t="str">
        <f t="shared" ref="AG111" ca="1" si="735">IF(AE111,IF($H111,IF(INDIRECT(ADDRESS(1,D111+2,,,_sheetname_dataframe))="","",INDIRECT(ADDRESS(1,D111+2,,,_sheetname_dataframe))),""),"")</f>
        <v/>
      </c>
      <c r="AH111" s="17" t="b">
        <f t="shared" ref="AH111" ca="1" si="736">IF(H111,AND(AE111,OFFSET(O111,2,0)=".validation"),FALSE)</f>
        <v>0</v>
      </c>
      <c r="AI111" s="17" t="str">
        <f ca="1">IF(AH111,IF($H111,ADDRESS(3,D111+3,4,,"["&amp;wew!$G$7&amp;"]"&amp;_sheetname_dataframe)&amp;":"&amp;ADDRESS(2+ster!$C$14,D111+3,4),""),"")</f>
        <v/>
      </c>
      <c r="AJ111" s="17" t="str">
        <f t="shared" ref="AJ111" ca="1" si="737">IF(AH111,IF($H111,IF(INDIRECT(ADDRESS(1,D111+3,,,_sheetname_dataframe))="","",INDIRECT(ADDRESS(1,D111+3,,,_sheetname_dataframe))),""),"")</f>
        <v/>
      </c>
      <c r="AK111" s="17" t="b">
        <f t="shared" ref="AK111" ca="1" si="738">IF(H111,OR(AQ111,AD111=2),"")</f>
        <v>0</v>
      </c>
      <c r="AL111" s="17" t="b">
        <f t="shared" ref="AL111" ca="1" si="739">IF($H111,IF(BV111&lt;&gt;"",IF(OR(BM111="F",BM111="L",BM111="I",BM111="D"),BV111&lt;&gt;0)),"")</f>
        <v>0</v>
      </c>
      <c r="AM111" s="17" t="b">
        <f t="shared" ref="AM111" ca="1" si="740">IF($H111,AND(NOT(AL111),OR(IF(BW111&lt;&gt;"",IF(OR(BM111="F",BM111="L"),BW111&lt;&gt;0)),BM111="I",BM111="N",BM111="D")),"")</f>
        <v>0</v>
      </c>
      <c r="AN111" s="17">
        <f t="shared" ref="AN111" ca="1" si="741">IF(COUNTA(INDIRECT(Q111))=0,0, IF(AND(AO111&lt;&gt;"",X111&lt;AO111),1,IF(AND(AP111&lt;&gt;"",Y111&gt;AP111),1,IF(AND(AQ111,AC111&gt;0),2,0))))</f>
        <v>0</v>
      </c>
      <c r="AO111" s="24" t="str">
        <f t="shared" ref="AO111" ca="1" si="742">IF($H111,IF(BY111&lt;&gt;"",IF(ISNUMBER(BY111),BY111,""),""),"")</f>
        <v/>
      </c>
      <c r="AP111" s="24" t="str">
        <f t="shared" ref="AP111" ca="1" si="743">IF($H111,IF(BZ111&lt;&gt;"",IF(ISNUMBER(BZ111),BZ111,""),""),"")</f>
        <v/>
      </c>
      <c r="AQ111" s="17" t="b">
        <f t="shared" ref="AQ111" ca="1" si="744">IF(H111,IF(CA111&lt;&gt;"",CA111&lt;&gt;0,FALSE),"")</f>
        <v>0</v>
      </c>
      <c r="AR111" s="17" t="b">
        <f t="shared" ref="AR111" ca="1" si="745">IF(H111,IF(N111&gt;0,IF(BQ111&lt;&gt;"",BQ111&lt;&gt;0,FALSE),FALSE),"")</f>
        <v>1</v>
      </c>
      <c r="AS111" s="17" t="b">
        <f t="shared" ref="AS111" ca="1" si="746">IF(H111,IF(BR111&lt;&gt;"",BR111&lt;&gt;0,FALSE),"")</f>
        <v>0</v>
      </c>
      <c r="AT111" s="17" t="b">
        <f t="shared" ref="AT111" ca="1" si="747">IF(H111,IF(N111&gt;0,FALSE,IF(BU111&lt;&gt;"",MATCH(BU111,DataType,0)=1,FALSE)),"")</f>
        <v>0</v>
      </c>
      <c r="AU111" s="17" t="b">
        <f t="shared" ref="AU111" ca="1" si="748">IF(H111,IF(N111&gt;0,TRUE,IF(BU111&lt;&gt;"",MATCH(BU111,DataType,0)=2,FALSE)),"")</f>
        <v>1</v>
      </c>
      <c r="AV111" s="17" t="b">
        <f t="shared" ref="AV111" ca="1" si="749">IF(H111,IF(N111&gt;0,FALSE,IF(BU111&lt;&gt;"",MATCH(BU111,DataType,0)=3,FALSE)),"")</f>
        <v>0</v>
      </c>
      <c r="AW111" s="17" t="b">
        <f t="shared" ref="AW111" ca="1" si="750">IF(H111,IF(W111&gt;0,Z111=0,FALSE),"")</f>
        <v>0</v>
      </c>
      <c r="AX111" s="14" t="b">
        <f t="array" aca="1" ref="AX111" ca="1">IF(H111,N111&gt;0,"")</f>
        <v>1</v>
      </c>
      <c r="AY111" s="17" t="str">
        <f t="shared" ref="AY111" ca="1" si="751">IF(H111,IF(N111&gt;0,ADDRESS(ROW(VariablesOrigin)+1,COLUMN(VariablesOrigin)+1,4) &amp; ":" &amp; ADDRESS(ROW(VariablesOrigin)+N111,COLUMN(VariablesOrigin)+1,4),""),"")</f>
        <v>C3:C4</v>
      </c>
      <c r="AZ111" s="17" t="b">
        <f t="array" aca="1" ref="AZ111" ca="1">IF(AY111&lt;&gt;"",SUM(1*ISERROR(MATCH(INDIRECT(AY111),INDIRECT(K111),0)))=0,"")</f>
        <v>1</v>
      </c>
      <c r="BA111" s="17" t="b">
        <f t="shared" ref="BA111" ca="1" si="752">IF(H111,BU111="",FALSE)</f>
        <v>1</v>
      </c>
      <c r="BB111" s="17" t="b">
        <v>0</v>
      </c>
      <c r="BC111" s="17" t="b">
        <f t="shared" ref="BC111" ca="1" si="753">IF(BA111,IF(N111&gt;0,AND(AZ111,Z111=0),FALSE),"")</f>
        <v>1</v>
      </c>
      <c r="BD111" s="17" t="b">
        <f t="shared" ref="BD111" ca="1" si="754">IF(BA111,IF(N111&gt;0,AND(NOT(AZ111),Z111=0),FALSE),"")</f>
        <v>0</v>
      </c>
      <c r="BE111" s="17" t="b">
        <f t="shared" ref="BE111" ca="1" si="755">IF(BA111,IF(AND(AW111,NOT(BB111),NOT(BC111),NOT(BD111)),AND(Z111=0,AC111=0),FALSE),"")</f>
        <v>0</v>
      </c>
      <c r="BF111" s="17" t="b">
        <f t="shared" ref="BF111" ca="1" si="756">IF(BA111,IF(AND(AW111,NOT(BB111),NOT(BC111),NOT(BD111)),AND(Z111=0,OR(AC111&gt;0)),FALSE),"")</f>
        <v>0</v>
      </c>
      <c r="BG111" s="17" t="b">
        <f t="shared" ref="BG111" ca="1" si="757">IF(BA111,IF(OR(BB111:BF111),FALSE,IF(Z111=0,FALSE,Z111&gt;0)),"")</f>
        <v>0</v>
      </c>
      <c r="BH111" s="17" t="b">
        <f t="shared" ref="BH111" ca="1" si="758">IF(BA111,COUNTIF(BB111:BG111,TRUE)=1,"")</f>
        <v>1</v>
      </c>
      <c r="BI111" s="17">
        <f t="shared" ref="BI111" ca="1" si="759">IF(BA111,IFERROR(MATCH(TRUE,BB111:BG111,0),7),"")</f>
        <v>2</v>
      </c>
      <c r="BJ111" s="17" t="b">
        <f t="shared" ref="BJ111" ca="1" si="760">DF111&lt;&gt;""</f>
        <v>0</v>
      </c>
      <c r="BK111" s="17" t="str">
        <f t="shared" ref="BK111" ca="1" si="761">IF(H111,IF(AND(NOT(BA111),AU111),AC111=0,""),"")</f>
        <v/>
      </c>
      <c r="BL111" s="17" t="str">
        <f t="shared" ref="BL111" ca="1" si="762">IF(H111,IF(AND(NOT(BA111),AU111),AC111&gt;0,""),"")</f>
        <v/>
      </c>
      <c r="BM111" s="17" t="str">
        <f t="shared" ref="BM111" ca="1" si="763">IF(H111,IF(BA111,CHOOSE(BI111,"0","F","L","I","N",IF(AA111&gt;0.5,"N","S"),"0"),CHOOSE(MATCH(BU111,DataType,0),"S",IF(BK111,"I","N"),"D"  )),"")</f>
        <v>F</v>
      </c>
      <c r="BN111" s="17" t="str">
        <f t="shared" ref="BN111" ca="1" si="764">IF(H111,IF(BJ111,"E",IF(BA111,CHOOSE(BI111,"0","F","L","I","N","S","0"),CHOOSE(MATCH(BU111,DataType,0),"S",IF(BK111,"I","N"),"D"  ))),"")</f>
        <v>F</v>
      </c>
      <c r="BO111" s="17" t="str">
        <f t="shared" ref="BO111" ca="1" si="765">IF($H111,IF(BM111="0","",IF(AND(AR111,N111=2),"D",IF(BM111="S","N",IF(AL111,"O",IF(AM111,"I","N"))))),"")</f>
        <v>D</v>
      </c>
      <c r="BP111" s="14" t="b">
        <f t="shared" ref="BP111" ca="1" si="766">INDIRECT(ADDRESS(2,ROW(A111)-1,,,_sheetname_dataframe))&lt;&gt;""</f>
        <v>1</v>
      </c>
      <c r="BQ111" s="35">
        <v>1</v>
      </c>
      <c r="BX111" s="16"/>
      <c r="BY111" s="16"/>
      <c r="BZ111" s="16"/>
      <c r="CA111" s="16"/>
      <c r="CB111" s="16"/>
      <c r="CC111" s="16"/>
      <c r="CD111" s="16"/>
      <c r="CE111" s="16"/>
      <c r="CF111" s="16"/>
      <c r="CN111" s="14">
        <f ca="1">IF(H111,IFERROR(IsVariableNameLegal(O111),0),0)</f>
        <v>0</v>
      </c>
      <c r="CO111" s="14" t="str">
        <f t="array" aca="1" ref="CO111" ca="1">IF(H111,IF(COUNTIF(INDIRECT(wew!$C$13),O111)&gt;1,TRIM(SUBSTITUTE(_xll.MCONCAT(IF((INDIRECT(wew!$C$13)=O111)*(COLUMN(INDIRECT(wew!$C$13))&lt;&gt;D111+1),-1+COLUMN(INDIRECT(wew!$C$13)),"")," "),"  "," ")),""),"")</f>
        <v/>
      </c>
      <c r="CP111" s="14" t="str">
        <f t="array" aca="1" ref="CP111" ca="1">IF(P111&lt;&gt;"",IF(LEN(P111)&gt;150,1,""),"")</f>
        <v/>
      </c>
      <c r="CQ111" s="14" t="str">
        <f t="array" aca="1" ref="CQ111" ca="1">IF(AND(H111,NOT(ster!$J$3)),IF(COUNTIF(INDIRECT(wew!$C$15),P111)&gt;1,TRIM(SUBSTITUTE(_xll.MCONCAT(IF((INDIRECT(wew!$C$15)=P111)*(COLUMN(INDIRECT(wew!$C$15))&lt;&gt;D111+1),-1+COLUMN(INDIRECT(wew!$C$15)),"")," "),"  "," ")),""),"")</f>
        <v/>
      </c>
      <c r="CR111" s="14" t="str">
        <f t="array" aca="1" ref="CR111" ca="1">IF(H111,IF(AND(W111&gt;0,AO111&lt;&gt;""),TRIM(SUBSTITUTE(_xll.MCONCAT(IFERROR(IF(ISNUMBER(INDIRECT(Q111)),IF((INDIRECT(ster!$D$14)&lt;&gt;"")*(INDIRECT(Q111)&lt;AO111),INDIRECT(ster!$D$14) &amp; ": " &amp;  SUBSTITUTE(IF( AV111,IFERROR(TEXT(INDIRECT(Q111),"rrrr-mm-dd") &amp;" (" &amp; INDIRECT(Q111) &amp;")",INDIRECT(Q111)),INDIRECT(Q111))," "," "),""),""),"")," "),"  "," ")),""),"")</f>
        <v/>
      </c>
      <c r="CS111" s="14" t="str">
        <f t="array" aca="1" ref="CS111" ca="1">IF(H111,IF(AND(W111&gt;0,AP111&lt;&gt;""),TRIM(SUBSTITUTE(_xll.MCONCAT(IFERROR(IF(ISNUMBER(INDIRECT(Q111)),IF((INDIRECT(ster!$D$14)&lt;&gt;"")*(INDIRECT(Q111)&gt;AP111),INDIRECT(ster!$D$14) &amp; ": " &amp;  SUBSTITUTE(IF( AV111,IFERROR(TEXT(INDIRECT(Q111),"rrrr-mm-dd")&amp;" (" &amp; INDIRECT(Q111) &amp;")",INDIRECT(Q111)),INDIRECT(Q111))," "," "),""),""),"")," "),"  "," ")),""),"")</f>
        <v/>
      </c>
      <c r="CT111" s="14" t="str">
        <f t="array" aca="1" ref="CT111" ca="1">IF(H111,IF(AND(N111&gt;0,AR111),TRIM(SUBSTITUTE(_xll.MCONCAT(IFERROR(IF(ISNUMBER(INDIRECT(Q111)),IF((INDIRECT(ster!$D$14)&lt;&gt;"")*(IFERROR(0*(MATCH(INDIRECT(Q111),INDIRECT(K111),0)&gt;0),1)),INDIRECT(ster!$D$14) &amp; ": " &amp;  SUBSTITUTE(IF( AV111,IFERROR(TEXT(INDIRECT(Q111),"rrrr-mm-dd")&amp;" (" &amp; INDIRECT(Q111) &amp;")",INDIRECT(Q111)),INDIRECT(Q111))," "," "),""),""),"")," "),"  "," ")),""),"")</f>
        <v/>
      </c>
      <c r="CU111" s="14" t="str">
        <f t="array" aca="1" ref="CU111" ca="1">IF(H111,IF(AND(V111&gt;0),TRIM(SUBSTITUTE(_xll.MCONCAT(IF((INDIRECT(ster!$D$14)&lt;&gt;"")*(IFERROR(0*(INDIRECT(Q111)&lt;&gt;""),1)),INDIRECT(ster!$D$14),"")," "),"  "," ")),""),"")</f>
        <v/>
      </c>
      <c r="CV111" s="14" t="str">
        <f t="array" aca="1" ref="CV111" ca="1">IF(H111,IF(AS111,
TRIM(SUBSTITUTE(_xll.MCONCAT(IF(
   (INDIRECT(ster!$D$14)&lt;&gt;"")*
   ((INDIRECT(Q111)="")+
      NOT(ISNUMBER(INDIRECT(Q111)))*
      NOT(ISERROR(MATCH(INDIRECT(Q111),INDIRECT(K111),0)))
    ),
      INDIRECT(ster!$D$14),
   "")," "),"  "," ")),
""),"")</f>
        <v/>
      </c>
      <c r="CW111" s="14" t="str">
        <f t="array" aca="1" ref="CW111" ca="1">IF(H111,IF(AND(AQ111),TRIM(SUBSTITUTE(_xll.MCONCAT(IFERROR(IF(ISNUMBER(INDIRECT(Q111)),IF((INDIRECT(ster!$D$14)&lt;&gt;"")*(INDIRECT(Q111)&lt;&gt;INT(INDIRECT(Q111))),INDIRECT(ster!$D$14) &amp; ": " &amp; INDIRECT(Q111),""),""),"")," "),"  "," ")),""),"")</f>
        <v/>
      </c>
      <c r="CX111" s="14" t="str">
        <f t="array" aca="1" ref="CX111" ca="1">IF(H111,IF(OR(AU111,AV111),TRIM(SUBSTITUTE(_xll.MCONCAT(IF((INDIRECT(ster!$D$14)&lt;&gt;"")*NOT(ISNUMBER(INDIRECT(Q111))),IF(ISERROR(MATCH(INDIRECT(Q111),INDIRECT(K111),0)),IFERROR(IF(INDIRECT(Q111)&lt;&gt;"",INDIRECT(ster!$D$14) &amp; ": " &amp; SUBSTITUTE(INDIRECT(Q111)," "," "),""),""),""),"")," "),"  "," ")),""),"")</f>
        <v/>
      </c>
      <c r="CY111" s="14" t="str">
        <f t="array" aca="1" ref="CY111" ca="1">IF(H111,IF(AE111,TRIM(SUBSTITUTE(_xll.MCONCAT(IF((INDIRECT(ster!$D$14)&lt;&gt;"")*IFERROR(NOT(INDIRECT(AF111)),FALSE),IF(ISERROR(MATCH(INDIRECT(Q111),INDIRECT(K111),0)),IFERROR(IF(INDIRECT(Q111)&lt;&gt;"",INDIRECT(ster!$D$14)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CZ111" s="14" t="str">
        <f t="array" aca="1" ref="CZ111" ca="1">IF(H111,IF(AH111,TRIM(SUBSTITUTE(_xll.MCONCAT(IF((INDIRECT(ster!$D$14)&lt;&gt;"")*IFERROR(NOT(INDIRECT(AI111)),FALSE),IF(ISERROR(MATCH(INDIRECT(Q111),INDIRECT(K111),0)),IFERROR(IF(INDIRECT(Q111)&lt;&gt;"",INDIRECT(ster!$D$14)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DC111" s="14" t="str">
        <f ca="1">SUBSTITUTE(SUBSTITUTE(SUBSTITUTE(SUBSTITUTE(_xll.MCONCAT(DG111:DS111,"■"),"■■","■"),"■■","■"),"■■","■"),"■■","■")</f>
        <v>■</v>
      </c>
      <c r="DD111" s="14" t="str">
        <f t="shared" ref="DD111" ca="1" si="767">IF(MID(DC111,1,1)="■",MID(DC111,2,LEN(DC111)),DC111)</f>
        <v/>
      </c>
      <c r="DE111" s="14" t="str">
        <f t="shared" ref="DE111" ca="1" si="768">IF(DD111&lt;&gt;"",IF(MID(DD111,LEN(DD111),1)="■",MID(DD111,1,LEN(DD111)-1),DD111),"")</f>
        <v/>
      </c>
      <c r="DF111" s="14" t="str">
        <f t="shared" ref="DF111" ca="1" si="769">IFERROR(IF(DE111&lt;&gt;"",SUBSTITUTE(DE111,"■",". "),""),"##INTERNAL_ERROR")</f>
        <v/>
      </c>
      <c r="DG111" s="14" t="str">
        <f t="shared" ref="DG111" ca="1" si="770">IF(CN111&lt;&gt;0,"Variable name don't comply with the naming convention","")</f>
        <v/>
      </c>
      <c r="DH111" s="14" t="str">
        <f t="shared" ref="DH111" ca="1" si="771">IF(CO111&lt;&gt;"","Duplicated name. " &amp; IF(ISERROR(FIND(" ",CO111)),"Duplicate have index " &amp; CO111, "Duplicates have indices: "&amp;SUBSTITUTE(CO111," ",", ")),"")</f>
        <v/>
      </c>
      <c r="DI111" s="14" t="str">
        <f t="shared" ref="DI111" ca="1" si="772">IF(CP111&lt;&gt;"","Variable label exceed length 150","")</f>
        <v/>
      </c>
      <c r="DJ111" s="14" t="str">
        <f t="shared" ref="DJ111" ca="1" si="773">IF(CQ111&lt;&gt;"","Duplicated variable label. " &amp; IF(ISERROR(FIND(" ",CQ111)),"Duplicate have index " &amp; CQ111, "Duplicates have indices: "&amp;SUBSTITUTE(CQ111," ",", ")),"")</f>
        <v/>
      </c>
      <c r="DK111" s="14" t="str">
        <f t="shared" ref="DK111" ca="1" si="774">IF(CR111&lt;&gt;"","The following cases have values below declared theorethical min: " &amp;SUBSTITUTE(CR111," ",", "),"")</f>
        <v/>
      </c>
      <c r="DL111" s="14" t="str">
        <f t="shared" ref="DL111" ca="1" si="775">IF(CS111&lt;&gt;"","The following cases have values above declared theorethical max: " &amp;SUBSTITUTE(CS111," ",", "),"")</f>
        <v/>
      </c>
      <c r="DM111" s="14" t="str">
        <f t="shared" ref="DM111" ca="1" si="776">IF(CT111&lt;&gt;"","There are some cases with values not explicitly declared in the labels dictionary: " &amp;SUBSTITUTE(CT111," ",", "),"")</f>
        <v/>
      </c>
      <c r="DN111" s="14" t="str">
        <f t="array" aca="1" ref="DN111" ca="1">IF(CU111&lt;&gt;"","There are errors in the entered values in the following cases: " &amp;SUBSTITUTE(CU111," ",", "),"")</f>
        <v/>
      </c>
      <c r="DO111" s="14" t="str">
        <f t="shared" ref="DO111" ca="1" si="777">IF(CV111&lt;&gt;"","The following records are missing in this required field: " &amp;SUBSTITUTE(CV111," ",", "),"")</f>
        <v/>
      </c>
      <c r="DP111" s="14" t="str">
        <f t="shared" ref="DP111" ca="1" si="778">IF(CW111&lt;&gt;"","The following cases have non-integer values: " &amp;SUBSTITUTE(CW111," ",", "),"")</f>
        <v/>
      </c>
      <c r="DQ111" s="14" t="str">
        <f t="shared" ref="DQ111" ca="1" si="779">IF(CX111&lt;&gt;"","The following cases are non-numeric: " &amp;SUBSTITUTE(CX111," ",", "),"")</f>
        <v/>
      </c>
      <c r="DR111" s="14" t="str">
        <f t="shared" ref="DR111" ca="1" si="780">IF(CY111&lt;&gt;"","In the following cases " &amp; P111 &amp; " " &amp; LOWER(MID(AG111,1,1)) &amp; MID(AG111,2,LEN(AG111)) &amp; ": " &amp;SUBSTITUTE(CY111," ",", "),"")</f>
        <v/>
      </c>
      <c r="DS111" s="14" t="str">
        <f t="shared" ref="DS111" ca="1" si="781">IF(CZ111&lt;&gt;"","In the following cases " &amp; P111 &amp; " " &amp; LOWER(MID(AJ111,1,1)) &amp; MID(AJ111,2,LEN(AJ111)) &amp; ": " &amp;SUBSTITUTE(CZ111," ",", "),"")</f>
        <v/>
      </c>
      <c r="DZ111" s="14" t="b">
        <f t="shared" ref="DZ111" ca="1" si="782">OR(ED111&lt;&gt;"",EF111&lt;&gt;"",EG111&lt;&gt;"")</f>
        <v>0</v>
      </c>
      <c r="EA111" s="14" t="str">
        <f t="shared" ref="EA111" ca="1" si="783">IF(EB111&lt;&gt;"",G111 &amp; " (" &amp; F111 &amp; ")","")</f>
        <v>5th timing (q_48e_t)</v>
      </c>
      <c r="EB111" s="14" t="str">
        <f t="shared" ref="EB111" ca="1" si="784">IF(EE111&lt;&gt;"",EE111&amp;IF(ED111&lt;&gt;""," and "&amp;ED111,""),UPPER(MID(ED111,1,1)&amp;MID(ED111,2,LEN(ED111))))&amp; IF(OR(EF111&lt;&gt;"",EG111&lt;&gt;"")," and "&amp;IF(EF111&lt;&gt;"",LOWER(MID(EF111,1,1) &amp; MID(EF111,2,LEN(EF111))),"")&amp; IF(AND(EF111 &lt;&gt;"",EG111&lt;&gt;"")," and ","") &amp; IF(EG111&lt;&gt;"",LOWER(MID(EG111,1,1) &amp; MID(EG111,2,LEN(EG111))),""),"") &amp; IF(OR(EE111&lt;&gt;"",ED111&lt;&gt;"",EF111&lt;&gt;"",EG111&lt;&gt;""), ". ","")</f>
        <v xml:space="preserve">Values must be limited to predefinied list. </v>
      </c>
      <c r="EC111" s="14" t="str">
        <f t="shared" ref="EC111" ca="1" si="785">IF(EB111&lt;&gt;"",G111 &amp; " (" &amp; F111 &amp; "): " &amp; EB111,"")</f>
        <v xml:space="preserve">5th timing (q_48e_t): Values must be limited to predefinied list. </v>
      </c>
      <c r="ED111" s="14" t="str">
        <f t="shared" ref="ED111" ca="1" si="786">IF(H111,IF(W111&gt;0,IF(AND(AO111&lt;&gt;"",AP111&lt;&gt;""),"each value must be between " &amp; IF( AV111,IFERROR(TEXT(AO111,"rrrr-mm-dd") &amp;" (" &amp; AO111 &amp;")",AO111),AO111) &amp; " and " &amp; IF( AV111,IFERROR(TEXT(AP111,"rrrr-mm-dd") &amp;" (" &amp; AP111 &amp;")",AP111),AP111),IF(AO111&lt;&gt;"","each value must be above " &amp; IF( AV111,IFERROR(TEXT(AO111,"rrrr-mm-dd") &amp;" (" &amp; AO111 &amp;")",AO111),AO111), IF(AP111&lt;&gt;"","each value must be below " &amp; IF( AV111,IFERROR(TEXT(AP111,"rrrr-mm-dd") &amp;" (" &amp; AP111 &amp;")",AP111),AP111),""))),""),"")</f>
        <v/>
      </c>
      <c r="EE111" s="14" t="str">
        <f t="shared" ref="EE111" ca="1" si="787">IF(H111,IF(OR(AQ111,AU111,AV111,AS111,AR111),
   "Values must be" &amp;
   IF(AR111," limited to predefinied list", IF(AQ111, " integers",IF(OR(AU111,AV111)," numeric",""))) &amp;
   IF(AS111,IF(OR(AR111,AQ111,AU111,AV111), " and ","") &amp; "non-missing",""),
""),"")</f>
        <v>Values must be limited to predefinied list</v>
      </c>
      <c r="EF111" s="14" t="str">
        <f t="shared" ref="EF111" ca="1" si="788">IF($H111,AG111,"")</f>
        <v/>
      </c>
      <c r="EG111" s="14" t="str">
        <f t="shared" ref="EG111" ca="1" si="789">IF($H111,AJ111,"")</f>
        <v/>
      </c>
      <c r="EM111" s="14" t="b">
        <f t="shared" ref="EM111" ca="1" si="790">OR(EC111&lt;&gt;"",DF111&lt;&gt;"")</f>
        <v>1</v>
      </c>
      <c r="EN111" s="14">
        <f t="shared" ref="EN111" ca="1" si="791">IF(EM111,C111,"")</f>
        <v>98</v>
      </c>
      <c r="EO111" s="14" t="str">
        <f t="shared" ref="EO111" ca="1" si="792">IF(EM111,F111,"")</f>
        <v>q_48e_t</v>
      </c>
      <c r="EP111" s="14" t="str">
        <f t="shared" ref="EP111" ca="1" si="793">EC111</f>
        <v xml:space="preserve">5th timing (q_48e_t): Values must be limited to predefinied list. </v>
      </c>
      <c r="EQ111" s="14" t="str">
        <f t="shared" ref="EQ111" ca="1" si="794">DF111</f>
        <v/>
      </c>
    </row>
    <row r="112" spans="2:147" s="14" customFormat="1">
      <c r="B112" s="14" t="str">
        <f t="shared" ca="1" si="421"/>
        <v>There are some cases with values not explicitly declared in the labels dictionary: LISB1079: 27, LISB0632: 19, LISB0495: 21, Hann001: 22, Hann002: 21, Hann004: 19, Hann016: 31, Hann020: 33, Hann022: 22, Hann026: 25, Hann028: 19, Hann031: 23, Hann037: 32, Hann057: 19, Hann059: 27, Hann062: 27, Hann082: 22, Hann096: 31, Hann103: 23, ANTA-0001: 27, ANTA-0002: 19, ANTA-0006: 25, ANTA-0007: 19, ANTA-0012: 31, ANTA-0016: 25, ANTA-0019: 29, ANTA-0020: 23, ANTA-0025: 27, ANTA-0032: 19, ANTA-0034: 21, ANTA-0048: 25, ANTA-0050: 19, JENA0003: 27, JENA0010: 23, JENA0021: 31, JENA0029: 21, JENA0049: 32, JENA0063: 27, JENA0069: 24, JENA0070: 27, JENA0078: 27, JENA0079: 29, JENA0084: 27, LISB0510: 23, LISB0640: 25, LISB0686: 27, LISB0023: 27, LISB0580: 27, LISB0944: 27, LISB0881: 27, LISB1016: 25, LISB1018: 23, LISB1002: 21, LISB1030: 21, LISB1037: 27, LISB0277: 27, LISB1048: 27, LISB0716: 21, LISB0718: 27, WAWA, 0019: 29, WAWA, 0021: 23, WAWA, 0062: 24, WAWA, 0078: 30</v>
      </c>
      <c r="C112" s="14">
        <f t="shared" ca="1" si="422"/>
        <v>99</v>
      </c>
      <c r="D112" s="14">
        <f t="shared" si="423"/>
        <v>110</v>
      </c>
      <c r="E112" s="14" t="str">
        <f t="shared" ca="1" si="424"/>
        <v>N</v>
      </c>
      <c r="F112" s="14" t="str">
        <f t="shared" ca="1" si="425"/>
        <v>q_48f_r</v>
      </c>
      <c r="G112" s="14" t="str">
        <f t="shared" ca="1" si="426"/>
        <v>6th region</v>
      </c>
      <c r="H112" s="14" t="b">
        <f t="shared" ca="1" si="427"/>
        <v>1</v>
      </c>
      <c r="I112" s="14" t="str">
        <f ca="1">IF($H112,ADDRESS(3,(D112+1)*2-1,4,,"["&amp;wew!$G$7&amp;"]"&amp;_sheetname_labels)&amp;":"&amp;ADDRESS(2+ster!$B$20,(D112+1)*2-1,4),"")</f>
        <v>[DBTemplate.xlsm]labels!HM3:HM61</v>
      </c>
      <c r="J112" s="14">
        <f t="array" aca="1" ref="J112" ca="1">IF(H112,MAX(0,MAX(IF(INDIRECT(I112)&lt;&gt;"",ROW(INDIRECT(I112)),""))-2),"")</f>
        <v>17</v>
      </c>
      <c r="K112" s="14" t="str">
        <f ca="1">IF($H112,IF($J112&gt;0,ADDRESS(3,(D112+1)*2-1,4,,"["&amp;wew!$G$7&amp;"]"&amp;_sheetname_labels)&amp;":"&amp;ADDRESS(2+J112,(D112+1)*2-1,4),""),"")</f>
        <v>[DBTemplate.xlsm]labels!HM3:HM19</v>
      </c>
      <c r="L112" s="14" t="str">
        <f ca="1">IF($H112,IF($J112&gt;0,ADDRESS(3,(D112+1)*2,4,,"["&amp;wew!$G$7&amp;"]"&amp;_sheetname_labels)&amp;":"&amp;ADDRESS(2+J112,(D112+1)*2,4),""),"")</f>
        <v>[DBTemplate.xlsm]labels!HN3:HN19</v>
      </c>
      <c r="M112" s="14">
        <f t="shared" ca="1" si="428"/>
        <v>0</v>
      </c>
      <c r="N112" s="14">
        <f t="shared" ca="1" si="429"/>
        <v>17</v>
      </c>
      <c r="O112" s="14" t="str">
        <f t="shared" ca="1" si="430"/>
        <v>q_48f_r</v>
      </c>
      <c r="P112" s="14" t="str">
        <f t="shared" ca="1" si="431"/>
        <v>6th region</v>
      </c>
      <c r="Q112" s="14" t="str">
        <f ca="1">IF($BP112,ADDRESS(3,D112+1,4,,"["&amp;wew!$G$7&amp;"]"&amp;_sheetname_dataframe)&amp;":"&amp;ADDRESS(2+ster!$C$14,D112+1,4),"")</f>
        <v>[DBTemplate.xlsm]data_frame!DG3:DG3</v>
      </c>
      <c r="R112" s="14" t="str">
        <f>IF($BP112,IF(MID(_xll.FORMULATEXT(INDEX(INDIRECT(Q112),1)),1,1)="=", _xll.FORMULATEXT(INDEX(INDIRECT(Q112),1),2,TRUE),""),"")</f>
        <v/>
      </c>
      <c r="S112" s="14">
        <f t="array" aca="1" ref="S112" ca="1">IF(H112,SUM(IF((IFERROR(INDIRECT(Q112)&lt;&gt;"",FALSE))*(INDIRECT(ster!$D$14)&lt;&gt;""),1,0)),"")</f>
        <v>1</v>
      </c>
      <c r="T112" s="14">
        <f t="array" aca="1" ref="T112" ca="1">IF(H112,IF(M112&gt;0,SUM(IFERROR(1*(MATCH(INDIRECT(Q112),INDIRECT(K112),0)&gt;0),0)*(INDIRECT(ster!$D$14)&lt;&gt;"")*NOT(ISNUMBER(INDIRECT(Q112)))),0),"")</f>
        <v>0</v>
      </c>
      <c r="U112" s="14">
        <f t="array" aca="1" ref="U112" ca="1">IF(H112,SUM((IFERROR(INDIRECT(Q112)="",FALSE))*(INDIRECT(ster!$D$14)&lt;&gt;"")),"")</f>
        <v>0</v>
      </c>
      <c r="V112" s="14">
        <f t="array" aca="1" ref="V112" ca="1">IF(H112,SUM((IFERROR(INDIRECT(Q112)="#ąś",TRUE))*(INDIRECT(ster!$D$14)&lt;&gt;"")),"")</f>
        <v>0</v>
      </c>
      <c r="W112" s="14">
        <f t="array" aca="1" ref="W112" ca="1">IF(H112,SUM(ISNUMBER(INDIRECT(Q112))*(INDIRECT(ster!$D$14)&lt;&gt;"")),"")</f>
        <v>1</v>
      </c>
      <c r="X112" s="14">
        <f t="array" aca="1" ref="X112" ca="1">IF(AND(H112,W112&gt;0),IF(wew!$B$3,MIN(IF((INDIRECT(ster!$D$14)&lt;&gt;"")*IFERROR(INDIRECT($Q112)&lt;&gt;"",FALSE),IFERROR(INDIRECT($Q112),"X"),"X")),"&lt;włącz podświetlanie wartości&gt;"),"—")</f>
        <v>25</v>
      </c>
      <c r="Y112" s="14">
        <f t="array" aca="1" ref="Y112" ca="1">IF(AND(H112,W112&gt;0),IF(wew!$B$3,MAX(IF((INDIRECT(ster!$D$14)&lt;&gt;"")*IFERROR(INDIRECT($Q112)&lt;&gt;"",FALSE),IFERROR(INDIRECT($Q112),"X"),"X")),"&lt;włącz podświetlanie wartości&gt;"),"—")</f>
        <v>25</v>
      </c>
      <c r="Z112" s="14">
        <f t="shared" ca="1" si="432"/>
        <v>0</v>
      </c>
      <c r="AA112" s="12">
        <f t="shared" ca="1" si="433"/>
        <v>1</v>
      </c>
      <c r="AB112" s="17">
        <f t="array" aca="1" ref="AB112" ca="1">IF(H112,IF(W112&gt;0,SUM((INDIRECT(ster!$D$14)&lt;&gt;"")*IFERROR((INDIRECT(Q112)&lt;&gt;"")*(INDIRECT(Q112)=INT(INDIRECT(Q112))),0)),0),"")</f>
        <v>1</v>
      </c>
      <c r="AC112" s="17">
        <f t="array" aca="1" ref="AC112" ca="1">IF(H112,W112-AB112,"")</f>
        <v>0</v>
      </c>
      <c r="AD112" s="17">
        <f t="shared" ca="1" si="434"/>
        <v>1</v>
      </c>
      <c r="AE112" s="17" t="b">
        <f t="shared" ca="1" si="435"/>
        <v>0</v>
      </c>
      <c r="AF112" s="17" t="str">
        <f ca="1">IF(AE112,IF($H112,ADDRESS(3,D112+2,4,,"["&amp;wew!$G$7&amp;"]"&amp;_sheetname_dataframe)&amp;":"&amp;ADDRESS(2+ster!$C$14,D112+2,4),""),"")</f>
        <v/>
      </c>
      <c r="AG112" s="17" t="str">
        <f t="shared" ca="1" si="436"/>
        <v/>
      </c>
      <c r="AH112" s="17" t="b">
        <f t="shared" ca="1" si="437"/>
        <v>0</v>
      </c>
      <c r="AI112" s="17" t="str">
        <f ca="1">IF(AH112,IF($H112,ADDRESS(3,D112+3,4,,"["&amp;wew!$G$7&amp;"]"&amp;_sheetname_dataframe)&amp;":"&amp;ADDRESS(2+ster!$C$14,D112+3,4),""),"")</f>
        <v/>
      </c>
      <c r="AJ112" s="17" t="str">
        <f t="shared" ca="1" si="438"/>
        <v/>
      </c>
      <c r="AK112" s="17" t="b">
        <f t="shared" ca="1" si="439"/>
        <v>0</v>
      </c>
      <c r="AL112" s="17" t="b">
        <f t="shared" ca="1" si="440"/>
        <v>0</v>
      </c>
      <c r="AM112" s="17" t="b">
        <f t="shared" ca="1" si="441"/>
        <v>0</v>
      </c>
      <c r="AN112" s="17">
        <f t="shared" ca="1" si="442"/>
        <v>0</v>
      </c>
      <c r="AO112" s="24" t="str">
        <f t="shared" ca="1" si="443"/>
        <v/>
      </c>
      <c r="AP112" s="24" t="str">
        <f t="shared" ca="1" si="444"/>
        <v/>
      </c>
      <c r="AQ112" s="17" t="b">
        <f t="shared" ca="1" si="445"/>
        <v>0</v>
      </c>
      <c r="AR112" s="17" t="b">
        <f t="shared" ca="1" si="446"/>
        <v>1</v>
      </c>
      <c r="AS112" s="17" t="b">
        <f t="shared" ca="1" si="447"/>
        <v>0</v>
      </c>
      <c r="AT112" s="17" t="b">
        <f t="shared" ca="1" si="448"/>
        <v>0</v>
      </c>
      <c r="AU112" s="17" t="b">
        <f t="shared" ca="1" si="449"/>
        <v>1</v>
      </c>
      <c r="AV112" s="17" t="b">
        <f t="shared" ca="1" si="450"/>
        <v>0</v>
      </c>
      <c r="AW112" s="17" t="b">
        <f t="shared" ca="1" si="451"/>
        <v>1</v>
      </c>
      <c r="AX112" s="14" t="b">
        <f t="array" aca="1" ref="AX112" ca="1">IF(H112,N112&gt;0,"")</f>
        <v>1</v>
      </c>
      <c r="AY112" s="17" t="str">
        <f t="shared" ca="1" si="452"/>
        <v>C3:C19</v>
      </c>
      <c r="AZ112" s="17" t="b">
        <f t="array" aca="1" ref="AZ112" ca="1">IF(AY112&lt;&gt;"",SUM(1*ISERROR(MATCH(INDIRECT(AY112),INDIRECT(K112),0)))=0,"")</f>
        <v>1</v>
      </c>
      <c r="BA112" s="17" t="b">
        <f t="shared" ca="1" si="453"/>
        <v>1</v>
      </c>
      <c r="BB112" s="17" t="b">
        <v>0</v>
      </c>
      <c r="BC112" s="17" t="b">
        <f t="shared" ca="1" si="454"/>
        <v>1</v>
      </c>
      <c r="BD112" s="17" t="b">
        <f t="shared" ca="1" si="455"/>
        <v>0</v>
      </c>
      <c r="BE112" s="17" t="b">
        <f t="shared" ca="1" si="456"/>
        <v>0</v>
      </c>
      <c r="BF112" s="17" t="b">
        <f t="shared" ca="1" si="457"/>
        <v>0</v>
      </c>
      <c r="BG112" s="17" t="b">
        <f t="shared" ca="1" si="458"/>
        <v>0</v>
      </c>
      <c r="BH112" s="17" t="b">
        <f t="shared" ca="1" si="459"/>
        <v>1</v>
      </c>
      <c r="BI112" s="17">
        <f t="shared" ca="1" si="460"/>
        <v>2</v>
      </c>
      <c r="BJ112" s="17" t="b">
        <f t="shared" ca="1" si="461"/>
        <v>1</v>
      </c>
      <c r="BK112" s="17" t="str">
        <f t="shared" ca="1" si="462"/>
        <v/>
      </c>
      <c r="BL112" s="17" t="str">
        <f t="shared" ca="1" si="463"/>
        <v/>
      </c>
      <c r="BM112" s="17" t="str">
        <f t="shared" ca="1" si="464"/>
        <v>F</v>
      </c>
      <c r="BN112" s="17" t="str">
        <f t="shared" ca="1" si="465"/>
        <v>E</v>
      </c>
      <c r="BO112" s="17" t="str">
        <f t="shared" ca="1" si="466"/>
        <v>N</v>
      </c>
      <c r="BP112" s="14" t="b">
        <f t="shared" ca="1" si="467"/>
        <v>1</v>
      </c>
      <c r="BQ112" s="35">
        <v>1</v>
      </c>
      <c r="BX112" s="16"/>
      <c r="BY112" s="16"/>
      <c r="BZ112" s="16"/>
      <c r="CA112" s="16"/>
      <c r="CB112" s="16"/>
      <c r="CC112" s="16"/>
      <c r="CD112" s="16"/>
      <c r="CE112" s="16"/>
      <c r="CF112" s="16"/>
      <c r="CN112" s="14">
        <f ca="1">IF(H112,IFERROR(IsVariableNameLegal(O112),0),0)</f>
        <v>0</v>
      </c>
      <c r="CO112" s="14" t="str">
        <f t="array" aca="1" ref="CO112" ca="1">IF(H112,IF(COUNTIF(INDIRECT(wew!$C$13),O112)&gt;1,TRIM(SUBSTITUTE(_xll.MCONCAT(IF((INDIRECT(wew!$C$13)=O112)*(COLUMN(INDIRECT(wew!$C$13))&lt;&gt;D112+1),-1+COLUMN(INDIRECT(wew!$C$13)),"")," "),"  "," ")),""),"")</f>
        <v/>
      </c>
      <c r="CP112" s="14" t="str">
        <f t="array" aca="1" ref="CP112" ca="1">IF(P112&lt;&gt;"",IF(LEN(P112)&gt;150,1,""),"")</f>
        <v/>
      </c>
      <c r="CQ112" s="14" t="str">
        <f t="array" aca="1" ref="CQ112" ca="1">IF(AND(H112,NOT(ster!$J$3)),IF(COUNTIF(INDIRECT(wew!$C$15),P112)&gt;1,TRIM(SUBSTITUTE(_xll.MCONCAT(IF((INDIRECT(wew!$C$15)=P112)*(COLUMN(INDIRECT(wew!$C$15))&lt;&gt;D112+1),-1+COLUMN(INDIRECT(wew!$C$15)),"")," "),"  "," ")),""),"")</f>
        <v/>
      </c>
      <c r="CR112" s="14" t="str">
        <f t="array" aca="1" ref="CR112" ca="1">IF(H112,IF(AND(W112&gt;0,AO112&lt;&gt;""),TRIM(SUBSTITUTE(_xll.MCONCAT(IFERROR(IF(ISNUMBER(INDIRECT(Q112)),IF((INDIRECT(ster!$D$14)&lt;&gt;"")*(INDIRECT(Q112)&lt;AO112),INDIRECT(ster!$D$14) &amp; ": " &amp;  SUBSTITUTE(IF( AV112,IFERROR(TEXT(INDIRECT(Q112),"rrrr-mm-dd") &amp;" (" &amp; INDIRECT(Q112) &amp;")",INDIRECT(Q112)),INDIRECT(Q112))," "," "),""),""),"")," "),"  "," ")),""),"")</f>
        <v/>
      </c>
      <c r="CS112" s="14" t="str">
        <f t="array" aca="1" ref="CS112" ca="1">IF(H112,IF(AND(W112&gt;0,AP112&lt;&gt;""),TRIM(SUBSTITUTE(_xll.MCONCAT(IFERROR(IF(ISNUMBER(INDIRECT(Q112)),IF((INDIRECT(ster!$D$14)&lt;&gt;"")*(INDIRECT(Q112)&gt;AP112),INDIRECT(ster!$D$14) &amp; ": " &amp;  SUBSTITUTE(IF( AV112,IFERROR(TEXT(INDIRECT(Q112),"rrrr-mm-dd")&amp;" (" &amp; INDIRECT(Q112) &amp;")",INDIRECT(Q112)),INDIRECT(Q112))," "," "),""),""),"")," "),"  "," ")),""),"")</f>
        <v/>
      </c>
      <c r="CT112" s="14" t="str">
        <f t="array" aca="1" ref="CT112" ca="1">IF(H112,IF(AND(N112&gt;0,AR112),TRIM(SUBSTITUTE(_xll.MCONCAT(IFERROR(IF(ISNUMBER(INDIRECT(Q112)),IF((INDIRECT(ster!$D$14)&lt;&gt;"")*(IFERROR(0*(MATCH(INDIRECT(Q112),INDIRECT(K112),0)&gt;0),1)),INDIRECT(ster!$D$14) &amp; ": " &amp;  SUBSTITUTE(IF( AV112,IFERROR(TEXT(INDIRECT(Q112),"rrrr-mm-dd")&amp;" (" &amp; INDIRECT(Q112) &amp;")",INDIRECT(Q112)),INDIRECT(Q112))," "," "),""),""),"")," "),"  "," ")),""),"")</f>
        <v>1: 25</v>
      </c>
      <c r="CU112" s="14" t="str">
        <f t="array" aca="1" ref="CU112" ca="1">IF(H112,IF(AND(V112&gt;0),TRIM(SUBSTITUTE(_xll.MCONCAT(IF((INDIRECT(ster!$D$14)&lt;&gt;"")*(IFERROR(0*(INDIRECT(Q112)&lt;&gt;""),1)),INDIRECT(ster!$D$14),"")," "),"  "," ")),""),"")</f>
        <v/>
      </c>
      <c r="CV112" s="14" t="str">
        <f t="array" aca="1" ref="CV112" ca="1">IF(H112,IF(AS112,
TRIM(SUBSTITUTE(_xll.MCONCAT(IF(
   (INDIRECT(ster!$D$14)&lt;&gt;"")*
   ((INDIRECT(Q112)="")+
      NOT(ISNUMBER(INDIRECT(Q112)))*
      NOT(ISERROR(MATCH(INDIRECT(Q112),INDIRECT(K112),0)))
    ),
      INDIRECT(ster!$D$14),
   "")," "),"  "," ")),
""),"")</f>
        <v/>
      </c>
      <c r="CW112" s="14" t="str">
        <f t="array" aca="1" ref="CW112" ca="1">IF(H112,IF(AND(AQ112),TRIM(SUBSTITUTE(_xll.MCONCAT(IFERROR(IF(ISNUMBER(INDIRECT(Q112)),IF((INDIRECT(ster!$D$14)&lt;&gt;"")*(INDIRECT(Q112)&lt;&gt;INT(INDIRECT(Q112))),INDIRECT(ster!$D$14) &amp; ": " &amp; INDIRECT(Q112),""),""),"")," "),"  "," ")),""),"")</f>
        <v/>
      </c>
      <c r="CX112" s="14" t="str">
        <f t="array" aca="1" ref="CX112" ca="1">IF(H112,IF(OR(AU112,AV112),TRIM(SUBSTITUTE(_xll.MCONCAT(IF((INDIRECT(ster!$D$14)&lt;&gt;"")*NOT(ISNUMBER(INDIRECT(Q112))),IF(ISERROR(MATCH(INDIRECT(Q112),INDIRECT(K112),0)),IFERROR(IF(INDIRECT(Q112)&lt;&gt;"",INDIRECT(ster!$D$14) &amp; ": " &amp; SUBSTITUTE(INDIRECT(Q112)," "," "),""),""),""),"")," "),"  "," ")),""),"")</f>
        <v/>
      </c>
      <c r="CY112" s="14" t="str">
        <f t="array" aca="1" ref="CY112" ca="1">IF(H112,IF(AE112,TRIM(SUBSTITUTE(_xll.MCONCAT(IF((INDIRECT(ster!$D$14)&lt;&gt;"")*IFERROR(NOT(INDIRECT(AF112)),FALSE),IF(ISERROR(MATCH(INDIRECT(Q112),INDIRECT(K112),0)),IFERROR(IF(INDIRECT(Q112)&lt;&gt;"",INDIRECT(ster!$D$14)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CZ112" s="14" t="str">
        <f t="array" aca="1" ref="CZ112" ca="1">IF(H112,IF(AH112,TRIM(SUBSTITUTE(_xll.MCONCAT(IF((INDIRECT(ster!$D$14)&lt;&gt;"")*IFERROR(NOT(INDIRECT(AI112)),FALSE),IF(ISERROR(MATCH(INDIRECT(Q112),INDIRECT(K112),0)),IFERROR(IF(INDIRECT(Q112)&lt;&gt;"",INDIRECT(ster!$D$14)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DC112" s="14" t="str">
        <f ca="1">SUBSTITUTE(SUBSTITUTE(SUBSTITUTE(SUBSTITUTE(_xll.MCONCAT(DG112:DS112,"■"),"■■","■"),"■■","■"),"■■","■"),"■■","■")</f>
        <v>■There are some cases with values not explicitly declared in the labels dictionary: 1: 25■</v>
      </c>
      <c r="DD112" s="14" t="str">
        <f t="shared" ca="1" si="468"/>
        <v>There are some cases with values not explicitly declared in the labels dictionary: LISB1079: 27, LISB0632: 19, LISB0495: 21, Hann001: 22, Hann002: 21, Hann004: 19, Hann016: 31, Hann020: 33, Hann022: 22, Hann026: 25, Hann028: 19, Hann031: 23, Hann037: 32, Hann057: 19, Hann059: 27, Hann062: 27, Hann082: 22, Hann096: 31, Hann103: 23, ANTA-0001: 27, ANTA-0002: 19, ANTA-0006: 25, ANTA-0007: 19, ANTA-0012: 31, ANTA-0016: 25, ANTA-0019: 29, ANTA-0020: 23, ANTA-0025: 27, ANTA-0032: 19, ANTA-0034: 21, ANTA-0048: 25, ANTA-0050: 19, JENA0003: 27, JENA0010: 23, JENA0021: 31, JENA0029: 21, JENA0049: 32, JENA0063: 27, JENA0069: 24, JENA0070: 27, JENA0078: 27, JENA0079: 29, JENA0084: 27, LISB0510: 23, LISB0640: 25, LISB0686: 27, LISB0023: 27, LISB0580: 27, LISB0944: 27, LISB0881: 27, LISB1016: 25, LISB1018: 23, LISB1002: 21, LISB1030: 21, LISB1037: 27, LISB0277: 27, LISB1048: 27, LISB0716: 21, LISB0718: 27, WAWA, 0019: 29, WAWA, 0021: 23, WAWA, 0062: 24, WAWA, 0078: 30■</v>
      </c>
      <c r="DE112" s="14" t="str">
        <f t="shared" ca="1" si="469"/>
        <v>There are some cases with values not explicitly declared in the labels dictionary: LISB1079: 27, LISB0632: 19, LISB0495: 21, Hann001: 22, Hann002: 21, Hann004: 19, Hann016: 31, Hann020: 33, Hann022: 22, Hann026: 25, Hann028: 19, Hann031: 23, Hann037: 32, Hann057: 19, Hann059: 27, Hann062: 27, Hann082: 22, Hann096: 31, Hann103: 23, ANTA-0001: 27, ANTA-0002: 19, ANTA-0006: 25, ANTA-0007: 19, ANTA-0012: 31, ANTA-0016: 25, ANTA-0019: 29, ANTA-0020: 23, ANTA-0025: 27, ANTA-0032: 19, ANTA-0034: 21, ANTA-0048: 25, ANTA-0050: 19, JENA0003: 27, JENA0010: 23, JENA0021: 31, JENA0029: 21, JENA0049: 32, JENA0063: 27, JENA0069: 24, JENA0070: 27, JENA0078: 27, JENA0079: 29, JENA0084: 27, LISB0510: 23, LISB0640: 25, LISB0686: 27, LISB0023: 27, LISB0580: 27, LISB0944: 27, LISB0881: 27, LISB1016: 25, LISB1018: 23, LISB1002: 21, LISB1030: 21, LISB1037: 27, LISB0277: 27, LISB1048: 27, LISB0716: 21, LISB0718: 27, WAWA, 0019: 29, WAWA, 0021: 23, WAWA, 0062: 24, WAWA, 0078: 30</v>
      </c>
      <c r="DF112" s="14" t="str">
        <f t="shared" ca="1" si="470"/>
        <v>There are some cases with values not explicitly declared in the labels dictionary: LISB1079: 27, LISB0632: 19, LISB0495: 21, Hann001: 22, Hann002: 21, Hann004: 19, Hann016: 31, Hann020: 33, Hann022: 22, Hann026: 25, Hann028: 19, Hann031: 23, Hann037: 32, Hann057: 19, Hann059: 27, Hann062: 27, Hann082: 22, Hann096: 31, Hann103: 23, ANTA-0001: 27, ANTA-0002: 19, ANTA-0006: 25, ANTA-0007: 19, ANTA-0012: 31, ANTA-0016: 25, ANTA-0019: 29, ANTA-0020: 23, ANTA-0025: 27, ANTA-0032: 19, ANTA-0034: 21, ANTA-0048: 25, ANTA-0050: 19, JENA0003: 27, JENA0010: 23, JENA0021: 31, JENA0029: 21, JENA0049: 32, JENA0063: 27, JENA0069: 24, JENA0070: 27, JENA0078: 27, JENA0079: 29, JENA0084: 27, LISB0510: 23, LISB0640: 25, LISB0686: 27, LISB0023: 27, LISB0580: 27, LISB0944: 27, LISB0881: 27, LISB1016: 25, LISB1018: 23, LISB1002: 21, LISB1030: 21, LISB1037: 27, LISB0277: 27, LISB1048: 27, LISB0716: 21, LISB0718: 27, WAWA, 0019: 29, WAWA, 0021: 23, WAWA, 0062: 24, WAWA, 0078: 30</v>
      </c>
      <c r="DG112" s="14" t="str">
        <f t="shared" ca="1" si="471"/>
        <v/>
      </c>
      <c r="DH112" s="14" t="str">
        <f t="shared" ca="1" si="472"/>
        <v/>
      </c>
      <c r="DI112" s="14" t="str">
        <f t="shared" ca="1" si="473"/>
        <v/>
      </c>
      <c r="DJ112" s="14" t="str">
        <f t="shared" ca="1" si="474"/>
        <v/>
      </c>
      <c r="DK112" s="14" t="str">
        <f t="shared" ca="1" si="475"/>
        <v/>
      </c>
      <c r="DL112" s="14" t="str">
        <f t="shared" ca="1" si="420"/>
        <v/>
      </c>
      <c r="DM112" s="14" t="str">
        <f t="shared" ca="1" si="476"/>
        <v>There are some cases with values not explicitly declared in the labels dictionary: 1: 25</v>
      </c>
      <c r="DN112" s="14" t="str">
        <f t="array" aca="1" ref="DN112" ca="1">IF(CU112&lt;&gt;"","There are errors in the entered values in the following cases: " &amp;SUBSTITUTE(CU112," ",", "),"")</f>
        <v/>
      </c>
      <c r="DO112" s="14" t="str">
        <f t="shared" ca="1" si="477"/>
        <v/>
      </c>
      <c r="DP112" s="14" t="str">
        <f t="shared" ca="1" si="478"/>
        <v/>
      </c>
      <c r="DQ112" s="14" t="str">
        <f t="shared" ca="1" si="479"/>
        <v/>
      </c>
      <c r="DR112" s="14" t="str">
        <f t="shared" ca="1" si="480"/>
        <v/>
      </c>
      <c r="DS112" s="14" t="str">
        <f t="shared" ca="1" si="481"/>
        <v/>
      </c>
      <c r="DZ112" s="14" t="b">
        <f t="shared" ca="1" si="482"/>
        <v>0</v>
      </c>
      <c r="EA112" s="14" t="str">
        <f t="shared" ca="1" si="483"/>
        <v>6th region (q_48f_r)</v>
      </c>
      <c r="EB112" s="14" t="str">
        <f t="shared" ca="1" si="484"/>
        <v xml:space="preserve">Values must be limited to predefinied list. </v>
      </c>
      <c r="EC112" s="14" t="str">
        <f t="shared" ca="1" si="485"/>
        <v xml:space="preserve">6th region (q_48f_r): Values must be limited to predefinied list. </v>
      </c>
      <c r="ED112" s="14" t="str">
        <f t="shared" ca="1" si="486"/>
        <v/>
      </c>
      <c r="EE112" s="14" t="str">
        <f t="shared" ca="1" si="487"/>
        <v>Values must be limited to predefinied list</v>
      </c>
      <c r="EF112" s="14" t="str">
        <f t="shared" ca="1" si="488"/>
        <v/>
      </c>
      <c r="EG112" s="14" t="str">
        <f t="shared" ca="1" si="489"/>
        <v/>
      </c>
      <c r="EM112" s="14" t="b">
        <f t="shared" ca="1" si="490"/>
        <v>1</v>
      </c>
      <c r="EN112" s="14">
        <f t="shared" ca="1" si="491"/>
        <v>99</v>
      </c>
      <c r="EO112" s="14" t="str">
        <f t="shared" ca="1" si="492"/>
        <v>q_48f_r</v>
      </c>
      <c r="EP112" s="14" t="str">
        <f t="shared" ca="1" si="493"/>
        <v xml:space="preserve">6th region (q_48f_r): Values must be limited to predefinied list. </v>
      </c>
      <c r="EQ112" s="14" t="str">
        <f t="shared" ca="1" si="494"/>
        <v>There are some cases with values not explicitly declared in the labels dictionary: LISB1079: 27, LISB0632: 19, LISB0495: 21, Hann001: 22, Hann002: 21, Hann004: 19, Hann016: 31, Hann020: 33, Hann022: 22, Hann026: 25, Hann028: 19, Hann031: 23, Hann037: 32, Hann057: 19, Hann059: 27, Hann062: 27, Hann082: 22, Hann096: 31, Hann103: 23, ANTA-0001: 27, ANTA-0002: 19, ANTA-0006: 25, ANTA-0007: 19, ANTA-0012: 31, ANTA-0016: 25, ANTA-0019: 29, ANTA-0020: 23, ANTA-0025: 27, ANTA-0032: 19, ANTA-0034: 21, ANTA-0048: 25, ANTA-0050: 19, JENA0003: 27, JENA0010: 23, JENA0021: 31, JENA0029: 21, JENA0049: 32, JENA0063: 27, JENA0069: 24, JENA0070: 27, JENA0078: 27, JENA0079: 29, JENA0084: 27, LISB0510: 23, LISB0640: 25, LISB0686: 27, LISB0023: 27, LISB0580: 27, LISB0944: 27, LISB0881: 27, LISB1016: 25, LISB1018: 23, LISB1002: 21, LISB1030: 21, LISB1037: 27, LISB0277: 27, LISB1048: 27, LISB0716: 21, LISB0718: 27, WAWA, 0019: 29, WAWA, 0021: 23, WAWA, 0062: 24, WAWA, 0078: 30</v>
      </c>
    </row>
    <row r="113" spans="2:147" s="14" customFormat="1">
      <c r="B113" s="14" t="str">
        <f t="shared" ref="B113" ca="1" si="795">DF113</f>
        <v/>
      </c>
      <c r="C113" s="14">
        <f t="shared" ref="C113" ca="1" si="796">IF(OFFSET(B113,-1,COLUMN(VariableExists)-2),OFFSET(B113,-1,1)+1,OFFSET(B113,-1,1))</f>
        <v>100</v>
      </c>
      <c r="D113" s="14">
        <f t="shared" ref="D113" si="797">ROW(A113)-2</f>
        <v>111</v>
      </c>
      <c r="E113" s="14" t="str">
        <f t="shared" ref="E113" ca="1" si="798">IF(OR(G113="",ROW(G113)=2),"",IF(Z113&gt;0,"S",IF(AX113,IF(J113=2,"D","N"),"I")))</f>
        <v>D</v>
      </c>
      <c r="F113" s="14" t="str">
        <f t="shared" ref="F113" ca="1" si="799">IF(H113,O113,"")</f>
        <v>q_48f_t</v>
      </c>
      <c r="G113" s="14" t="str">
        <f t="shared" ref="G113" ca="1" si="800">IF(H113,P113,"")</f>
        <v>6th timing</v>
      </c>
      <c r="H113" s="14" t="b">
        <f t="shared" ref="H113" ca="1" si="801">IF(INDIRECT(ADDRESS(2,D113+1,,,_sheetname_dataframe))="",FALSE,MID(INDIRECT(ADDRESS(2,D113+1,,,_sheetname_dataframe)),1,1)&lt;&gt;".")</f>
        <v>1</v>
      </c>
      <c r="I113" s="14" t="str">
        <f ca="1">IF($H113,ADDRESS(3,(D113+1)*2-1,4,,"["&amp;wew!$G$7&amp;"]"&amp;_sheetname_labels)&amp;":"&amp;ADDRESS(2+ster!$B$20,(D113+1)*2-1,4),"")</f>
        <v>[DBTemplate.xlsm]labels!HO3:HO61</v>
      </c>
      <c r="J113" s="14">
        <f t="array" aca="1" ref="J113" ca="1">IF(H113,MAX(0,MAX(IF(INDIRECT(I113)&lt;&gt;"",ROW(INDIRECT(I113)),""))-2),"")</f>
        <v>2</v>
      </c>
      <c r="K113" s="14" t="str">
        <f ca="1">IF($H113,IF($J113&gt;0,ADDRESS(3,(D113+1)*2-1,4,,"["&amp;wew!$G$7&amp;"]"&amp;_sheetname_labels)&amp;":"&amp;ADDRESS(2+J113,(D113+1)*2-1,4),""),"")</f>
        <v>[DBTemplate.xlsm]labels!HO3:HO4</v>
      </c>
      <c r="L113" s="14" t="str">
        <f ca="1">IF($H113,IF($J113&gt;0,ADDRESS(3,(D113+1)*2,4,,"["&amp;wew!$G$7&amp;"]"&amp;_sheetname_labels)&amp;":"&amp;ADDRESS(2+J113,(D113+1)*2,4),""),"")</f>
        <v>[DBTemplate.xlsm]labels!HP3:HP4</v>
      </c>
      <c r="M113" s="14">
        <f t="shared" ref="M113" ca="1" si="802">IF($H113,IF(J113&gt;0,COUNTA(INDIRECT(K113))-COUNT(INDIRECT(K113)),0),"")</f>
        <v>0</v>
      </c>
      <c r="N113" s="14">
        <f t="shared" ref="N113" ca="1" si="803">IF(H113,J113-M113,"")</f>
        <v>2</v>
      </c>
      <c r="O113" s="14" t="str">
        <f t="shared" ref="O113" ca="1" si="804">IF(INDIRECT(ADDRESS(2,D113+1,,,_sheetname_dataframe))="","",INDIRECT(ADDRESS(2,D113+1,,,_sheetname_dataframe)))</f>
        <v>q_48f_t</v>
      </c>
      <c r="P113" s="14" t="str">
        <f t="shared" ref="P113" ca="1" si="805">IF(H113,IF(INDIRECT(ADDRESS(1,D113+1,,,_sheetname_dataframe))="","",INDIRECT(ADDRESS(1,D113+1,,,_sheetname_dataframe))),"")</f>
        <v>6th timing</v>
      </c>
      <c r="Q113" s="14" t="str">
        <f ca="1">IF($BP113,ADDRESS(3,D113+1,4,,"["&amp;wew!$G$7&amp;"]"&amp;_sheetname_dataframe)&amp;":"&amp;ADDRESS(2+ster!$C$14,D113+1,4),"")</f>
        <v>[DBTemplate.xlsm]data_frame!DH3:DH3</v>
      </c>
      <c r="R113" s="14" t="str">
        <f>IF($BP113,IF(MID(_xll.FORMULATEXT(INDEX(INDIRECT(Q113),1)),1,1)="=", _xll.FORMULATEXT(INDEX(INDIRECT(Q113),1),2,TRUE),""),"")</f>
        <v/>
      </c>
      <c r="S113" s="14">
        <f t="array" aca="1" ref="S113" ca="1">IF(H113,SUM(IF((IFERROR(INDIRECT(Q113)&lt;&gt;"",FALSE))*(INDIRECT(ster!$D$14)&lt;&gt;""),1,0)),"")</f>
        <v>0</v>
      </c>
      <c r="T113" s="14">
        <f t="array" aca="1" ref="T113" ca="1">IF(H113,IF(M113&gt;0,SUM(IFERROR(1*(MATCH(INDIRECT(Q113),INDIRECT(K113),0)&gt;0),0)*(INDIRECT(ster!$D$14)&lt;&gt;"")*NOT(ISNUMBER(INDIRECT(Q113)))),0),"")</f>
        <v>0</v>
      </c>
      <c r="U113" s="14">
        <f t="array" aca="1" ref="U113" ca="1">IF(H113,SUM((IFERROR(INDIRECT(Q113)="",FALSE))*(INDIRECT(ster!$D$14)&lt;&gt;"")),"")</f>
        <v>1</v>
      </c>
      <c r="V113" s="14">
        <f t="array" aca="1" ref="V113" ca="1">IF(H113,SUM((IFERROR(INDIRECT(Q113)="#ąś",TRUE))*(INDIRECT(ster!$D$14)&lt;&gt;"")),"")</f>
        <v>0</v>
      </c>
      <c r="W113" s="14">
        <f t="array" aca="1" ref="W113" ca="1">IF(H113,SUM(ISNUMBER(INDIRECT(Q113))*(INDIRECT(ster!$D$14)&lt;&gt;"")),"")</f>
        <v>0</v>
      </c>
      <c r="X113" s="14" t="str">
        <f t="array" aca="1" ref="X113" ca="1">IF(AND(H113,W113&gt;0),IF(wew!$B$3,MIN(IF((INDIRECT(ster!$D$14)&lt;&gt;"")*IFERROR(INDIRECT($Q113)&lt;&gt;"",FALSE),IFERROR(INDIRECT($Q113),"X"),"X")),"&lt;włącz podświetlanie wartości&gt;"),"—")</f>
        <v>—</v>
      </c>
      <c r="Y113" s="14" t="str">
        <f t="array" aca="1" ref="Y113" ca="1">IF(AND(H113,W113&gt;0),IF(wew!$B$3,MAX(IF((INDIRECT(ster!$D$14)&lt;&gt;"")*IFERROR(INDIRECT($Q113)&lt;&gt;"",FALSE),IFERROR(INDIRECT($Q113),"X"),"X")),"&lt;włącz podświetlanie wartości&gt;"),"—")</f>
        <v>—</v>
      </c>
      <c r="Z113" s="14">
        <f t="shared" ref="Z113" ca="1" si="806">IF(H113,S113-T113-W113,"")</f>
        <v>0</v>
      </c>
      <c r="AA113" s="12" t="str">
        <f t="shared" ref="AA113" ca="1" si="807">IF(H113,IF(S113&gt;0,W113/(S113),"—"),"")</f>
        <v>—</v>
      </c>
      <c r="AB113" s="17">
        <f t="array" aca="1" ref="AB113" ca="1">IF(H113,IF(W113&gt;0,SUM((INDIRECT(ster!$D$14)&lt;&gt;"")*IFERROR((INDIRECT(Q113)&lt;&gt;"")*(INDIRECT(Q113)=INT(INDIRECT(Q113))),0)),0),"")</f>
        <v>0</v>
      </c>
      <c r="AC113" s="17">
        <f t="array" aca="1" ref="AC113" ca="1">IF(H113,W113-AB113,"")</f>
        <v>0</v>
      </c>
      <c r="AD113" s="17">
        <f t="shared" ref="AD113" ca="1" si="808">IF($H113,IF(AC113&lt;&gt;"",IF(AC113=0,1,IF(AC113/W113&lt;0.15,2,3)),0),"")</f>
        <v>1</v>
      </c>
      <c r="AE113" s="17" t="b">
        <f t="shared" ref="AE113" ca="1" si="809">IF(H113,OFFSET(O113,1,0)=".validation",FALSE)</f>
        <v>0</v>
      </c>
      <c r="AF113" s="17" t="str">
        <f ca="1">IF(AE113,IF($H113,ADDRESS(3,D113+2,4,,"["&amp;wew!$G$7&amp;"]"&amp;_sheetname_dataframe)&amp;":"&amp;ADDRESS(2+ster!$C$14,D113+2,4),""),"")</f>
        <v/>
      </c>
      <c r="AG113" s="17" t="str">
        <f t="shared" ref="AG113" ca="1" si="810">IF(AE113,IF($H113,IF(INDIRECT(ADDRESS(1,D113+2,,,_sheetname_dataframe))="","",INDIRECT(ADDRESS(1,D113+2,,,_sheetname_dataframe))),""),"")</f>
        <v/>
      </c>
      <c r="AH113" s="17" t="b">
        <f t="shared" ref="AH113" ca="1" si="811">IF(H113,AND(AE113,OFFSET(O113,2,0)=".validation"),FALSE)</f>
        <v>0</v>
      </c>
      <c r="AI113" s="17" t="str">
        <f ca="1">IF(AH113,IF($H113,ADDRESS(3,D113+3,4,,"["&amp;wew!$G$7&amp;"]"&amp;_sheetname_dataframe)&amp;":"&amp;ADDRESS(2+ster!$C$14,D113+3,4),""),"")</f>
        <v/>
      </c>
      <c r="AJ113" s="17" t="str">
        <f t="shared" ref="AJ113" ca="1" si="812">IF(AH113,IF($H113,IF(INDIRECT(ADDRESS(1,D113+3,,,_sheetname_dataframe))="","",INDIRECT(ADDRESS(1,D113+3,,,_sheetname_dataframe))),""),"")</f>
        <v/>
      </c>
      <c r="AK113" s="17" t="b">
        <f t="shared" ref="AK113" ca="1" si="813">IF(H113,OR(AQ113,AD113=2),"")</f>
        <v>0</v>
      </c>
      <c r="AL113" s="17" t="b">
        <f t="shared" ref="AL113" ca="1" si="814">IF($H113,IF(BV113&lt;&gt;"",IF(OR(BM113="F",BM113="L",BM113="I",BM113="D"),BV113&lt;&gt;0)),"")</f>
        <v>0</v>
      </c>
      <c r="AM113" s="17" t="b">
        <f t="shared" ref="AM113" ca="1" si="815">IF($H113,AND(NOT(AL113),OR(IF(BW113&lt;&gt;"",IF(OR(BM113="F",BM113="L"),BW113&lt;&gt;0)),BM113="I",BM113="N",BM113="D")),"")</f>
        <v>0</v>
      </c>
      <c r="AN113" s="17">
        <f t="shared" ref="AN113" ca="1" si="816">IF(COUNTA(INDIRECT(Q113))=0,0, IF(AND(AO113&lt;&gt;"",X113&lt;AO113),1,IF(AND(AP113&lt;&gt;"",Y113&gt;AP113),1,IF(AND(AQ113,AC113&gt;0),2,0))))</f>
        <v>0</v>
      </c>
      <c r="AO113" s="24" t="str">
        <f t="shared" ref="AO113" ca="1" si="817">IF($H113,IF(BY113&lt;&gt;"",IF(ISNUMBER(BY113),BY113,""),""),"")</f>
        <v/>
      </c>
      <c r="AP113" s="24" t="str">
        <f t="shared" ref="AP113" ca="1" si="818">IF($H113,IF(BZ113&lt;&gt;"",IF(ISNUMBER(BZ113),BZ113,""),""),"")</f>
        <v/>
      </c>
      <c r="AQ113" s="17" t="b">
        <f t="shared" ref="AQ113" ca="1" si="819">IF(H113,IF(CA113&lt;&gt;"",CA113&lt;&gt;0,FALSE),"")</f>
        <v>0</v>
      </c>
      <c r="AR113" s="17" t="b">
        <f t="shared" ref="AR113" ca="1" si="820">IF(H113,IF(N113&gt;0,IF(BQ113&lt;&gt;"",BQ113&lt;&gt;0,FALSE),FALSE),"")</f>
        <v>1</v>
      </c>
      <c r="AS113" s="17" t="b">
        <f t="shared" ref="AS113" ca="1" si="821">IF(H113,IF(BR113&lt;&gt;"",BR113&lt;&gt;0,FALSE),"")</f>
        <v>0</v>
      </c>
      <c r="AT113" s="17" t="b">
        <f t="shared" ref="AT113" ca="1" si="822">IF(H113,IF(N113&gt;0,FALSE,IF(BU113&lt;&gt;"",MATCH(BU113,DataType,0)=1,FALSE)),"")</f>
        <v>0</v>
      </c>
      <c r="AU113" s="17" t="b">
        <f t="shared" ref="AU113" ca="1" si="823">IF(H113,IF(N113&gt;0,TRUE,IF(BU113&lt;&gt;"",MATCH(BU113,DataType,0)=2,FALSE)),"")</f>
        <v>1</v>
      </c>
      <c r="AV113" s="17" t="b">
        <f t="shared" ref="AV113" ca="1" si="824">IF(H113,IF(N113&gt;0,FALSE,IF(BU113&lt;&gt;"",MATCH(BU113,DataType,0)=3,FALSE)),"")</f>
        <v>0</v>
      </c>
      <c r="AW113" s="17" t="b">
        <f t="shared" ref="AW113" ca="1" si="825">IF(H113,IF(W113&gt;0,Z113=0,FALSE),"")</f>
        <v>0</v>
      </c>
      <c r="AX113" s="14" t="b">
        <f t="array" aca="1" ref="AX113" ca="1">IF(H113,N113&gt;0,"")</f>
        <v>1</v>
      </c>
      <c r="AY113" s="17" t="str">
        <f t="shared" ref="AY113" ca="1" si="826">IF(H113,IF(N113&gt;0,ADDRESS(ROW(VariablesOrigin)+1,COLUMN(VariablesOrigin)+1,4) &amp; ":" &amp; ADDRESS(ROW(VariablesOrigin)+N113,COLUMN(VariablesOrigin)+1,4),""),"")</f>
        <v>C3:C4</v>
      </c>
      <c r="AZ113" s="17" t="b">
        <f t="array" aca="1" ref="AZ113" ca="1">IF(AY113&lt;&gt;"",SUM(1*ISERROR(MATCH(INDIRECT(AY113),INDIRECT(K113),0)))=0,"")</f>
        <v>1</v>
      </c>
      <c r="BA113" s="17" t="b">
        <f t="shared" ref="BA113" ca="1" si="827">IF(H113,BU113="",FALSE)</f>
        <v>1</v>
      </c>
      <c r="BB113" s="17" t="b">
        <v>0</v>
      </c>
      <c r="BC113" s="17" t="b">
        <f t="shared" ref="BC113" ca="1" si="828">IF(BA113,IF(N113&gt;0,AND(AZ113,Z113=0),FALSE),"")</f>
        <v>1</v>
      </c>
      <c r="BD113" s="17" t="b">
        <f t="shared" ref="BD113" ca="1" si="829">IF(BA113,IF(N113&gt;0,AND(NOT(AZ113),Z113=0),FALSE),"")</f>
        <v>0</v>
      </c>
      <c r="BE113" s="17" t="b">
        <f t="shared" ref="BE113" ca="1" si="830">IF(BA113,IF(AND(AW113,NOT(BB113),NOT(BC113),NOT(BD113)),AND(Z113=0,AC113=0),FALSE),"")</f>
        <v>0</v>
      </c>
      <c r="BF113" s="17" t="b">
        <f t="shared" ref="BF113" ca="1" si="831">IF(BA113,IF(AND(AW113,NOT(BB113),NOT(BC113),NOT(BD113)),AND(Z113=0,OR(AC113&gt;0)),FALSE),"")</f>
        <v>0</v>
      </c>
      <c r="BG113" s="17" t="b">
        <f t="shared" ref="BG113" ca="1" si="832">IF(BA113,IF(OR(BB113:BF113),FALSE,IF(Z113=0,FALSE,Z113&gt;0)),"")</f>
        <v>0</v>
      </c>
      <c r="BH113" s="17" t="b">
        <f t="shared" ref="BH113" ca="1" si="833">IF(BA113,COUNTIF(BB113:BG113,TRUE)=1,"")</f>
        <v>1</v>
      </c>
      <c r="BI113" s="17">
        <f t="shared" ref="BI113" ca="1" si="834">IF(BA113,IFERROR(MATCH(TRUE,BB113:BG113,0),7),"")</f>
        <v>2</v>
      </c>
      <c r="BJ113" s="17" t="b">
        <f t="shared" ref="BJ113" ca="1" si="835">DF113&lt;&gt;""</f>
        <v>0</v>
      </c>
      <c r="BK113" s="17" t="str">
        <f t="shared" ref="BK113" ca="1" si="836">IF(H113,IF(AND(NOT(BA113),AU113),AC113=0,""),"")</f>
        <v/>
      </c>
      <c r="BL113" s="17" t="str">
        <f t="shared" ref="BL113" ca="1" si="837">IF(H113,IF(AND(NOT(BA113),AU113),AC113&gt;0,""),"")</f>
        <v/>
      </c>
      <c r="BM113" s="17" t="str">
        <f t="shared" ref="BM113" ca="1" si="838">IF(H113,IF(BA113,CHOOSE(BI113,"0","F","L","I","N",IF(AA113&gt;0.5,"N","S"),"0"),CHOOSE(MATCH(BU113,DataType,0),"S",IF(BK113,"I","N"),"D"  )),"")</f>
        <v>F</v>
      </c>
      <c r="BN113" s="17" t="str">
        <f t="shared" ref="BN113" ca="1" si="839">IF(H113,IF(BJ113,"E",IF(BA113,CHOOSE(BI113,"0","F","L","I","N","S","0"),CHOOSE(MATCH(BU113,DataType,0),"S",IF(BK113,"I","N"),"D"  ))),"")</f>
        <v>F</v>
      </c>
      <c r="BO113" s="17" t="str">
        <f t="shared" ref="BO113" ca="1" si="840">IF($H113,IF(BM113="0","",IF(AND(AR113,N113=2),"D",IF(BM113="S","N",IF(AL113,"O",IF(AM113,"I","N"))))),"")</f>
        <v>D</v>
      </c>
      <c r="BP113" s="14" t="b">
        <f t="shared" ref="BP113" ca="1" si="841">INDIRECT(ADDRESS(2,ROW(A113)-1,,,_sheetname_dataframe))&lt;&gt;""</f>
        <v>1</v>
      </c>
      <c r="BQ113" s="35">
        <v>1</v>
      </c>
      <c r="BX113" s="16"/>
      <c r="BY113" s="16"/>
      <c r="BZ113" s="16"/>
      <c r="CA113" s="16"/>
      <c r="CB113" s="16"/>
      <c r="CC113" s="16"/>
      <c r="CD113" s="16"/>
      <c r="CE113" s="16"/>
      <c r="CF113" s="16"/>
      <c r="CN113" s="14">
        <f ca="1">IF(H113,IFERROR(IsVariableNameLegal(O113),0),0)</f>
        <v>0</v>
      </c>
      <c r="CO113" s="14" t="str">
        <f t="array" aca="1" ref="CO113" ca="1">IF(H113,IF(COUNTIF(INDIRECT(wew!$C$13),O113)&gt;1,TRIM(SUBSTITUTE(_xll.MCONCAT(IF((INDIRECT(wew!$C$13)=O113)*(COLUMN(INDIRECT(wew!$C$13))&lt;&gt;D113+1),-1+COLUMN(INDIRECT(wew!$C$13)),"")," "),"  "," ")),""),"")</f>
        <v/>
      </c>
      <c r="CP113" s="14" t="str">
        <f t="array" aca="1" ref="CP113" ca="1">IF(P113&lt;&gt;"",IF(LEN(P113)&gt;150,1,""),"")</f>
        <v/>
      </c>
      <c r="CQ113" s="14" t="str">
        <f t="array" aca="1" ref="CQ113" ca="1">IF(AND(H113,NOT(ster!$J$3)),IF(COUNTIF(INDIRECT(wew!$C$15),P113)&gt;1,TRIM(SUBSTITUTE(_xll.MCONCAT(IF((INDIRECT(wew!$C$15)=P113)*(COLUMN(INDIRECT(wew!$C$15))&lt;&gt;D113+1),-1+COLUMN(INDIRECT(wew!$C$15)),"")," "),"  "," ")),""),"")</f>
        <v/>
      </c>
      <c r="CR113" s="14" t="str">
        <f t="array" aca="1" ref="CR113" ca="1">IF(H113,IF(AND(W113&gt;0,AO113&lt;&gt;""),TRIM(SUBSTITUTE(_xll.MCONCAT(IFERROR(IF(ISNUMBER(INDIRECT(Q113)),IF((INDIRECT(ster!$D$14)&lt;&gt;"")*(INDIRECT(Q113)&lt;AO113),INDIRECT(ster!$D$14) &amp; ": " &amp;  SUBSTITUTE(IF( AV113,IFERROR(TEXT(INDIRECT(Q113),"rrrr-mm-dd") &amp;" (" &amp; INDIRECT(Q113) &amp;")",INDIRECT(Q113)),INDIRECT(Q113))," "," "),""),""),"")," "),"  "," ")),""),"")</f>
        <v/>
      </c>
      <c r="CS113" s="14" t="str">
        <f t="array" aca="1" ref="CS113" ca="1">IF(H113,IF(AND(W113&gt;0,AP113&lt;&gt;""),TRIM(SUBSTITUTE(_xll.MCONCAT(IFERROR(IF(ISNUMBER(INDIRECT(Q113)),IF((INDIRECT(ster!$D$14)&lt;&gt;"")*(INDIRECT(Q113)&gt;AP113),INDIRECT(ster!$D$14) &amp; ": " &amp;  SUBSTITUTE(IF( AV113,IFERROR(TEXT(INDIRECT(Q113),"rrrr-mm-dd")&amp;" (" &amp; INDIRECT(Q113) &amp;")",INDIRECT(Q113)),INDIRECT(Q113))," "," "),""),""),"")," "),"  "," ")),""),"")</f>
        <v/>
      </c>
      <c r="CT113" s="14" t="str">
        <f t="array" aca="1" ref="CT113" ca="1">IF(H113,IF(AND(N113&gt;0,AR113),TRIM(SUBSTITUTE(_xll.MCONCAT(IFERROR(IF(ISNUMBER(INDIRECT(Q113)),IF((INDIRECT(ster!$D$14)&lt;&gt;"")*(IFERROR(0*(MATCH(INDIRECT(Q113),INDIRECT(K113),0)&gt;0),1)),INDIRECT(ster!$D$14) &amp; ": " &amp;  SUBSTITUTE(IF( AV113,IFERROR(TEXT(INDIRECT(Q113),"rrrr-mm-dd")&amp;" (" &amp; INDIRECT(Q113) &amp;")",INDIRECT(Q113)),INDIRECT(Q113))," "," "),""),""),"")," "),"  "," ")),""),"")</f>
        <v/>
      </c>
      <c r="CU113" s="14" t="str">
        <f t="array" aca="1" ref="CU113" ca="1">IF(H113,IF(AND(V113&gt;0),TRIM(SUBSTITUTE(_xll.MCONCAT(IF((INDIRECT(ster!$D$14)&lt;&gt;"")*(IFERROR(0*(INDIRECT(Q113)&lt;&gt;""),1)),INDIRECT(ster!$D$14),"")," "),"  "," ")),""),"")</f>
        <v/>
      </c>
      <c r="CV113" s="14" t="str">
        <f t="array" aca="1" ref="CV113" ca="1">IF(H113,IF(AS113,
TRIM(SUBSTITUTE(_xll.MCONCAT(IF(
   (INDIRECT(ster!$D$14)&lt;&gt;"")*
   ((INDIRECT(Q113)="")+
      NOT(ISNUMBER(INDIRECT(Q113)))*
      NOT(ISERROR(MATCH(INDIRECT(Q113),INDIRECT(K113),0)))
    ),
      INDIRECT(ster!$D$14),
   "")," "),"  "," ")),
""),"")</f>
        <v/>
      </c>
      <c r="CW113" s="14" t="str">
        <f t="array" aca="1" ref="CW113" ca="1">IF(H113,IF(AND(AQ113),TRIM(SUBSTITUTE(_xll.MCONCAT(IFERROR(IF(ISNUMBER(INDIRECT(Q113)),IF((INDIRECT(ster!$D$14)&lt;&gt;"")*(INDIRECT(Q113)&lt;&gt;INT(INDIRECT(Q113))),INDIRECT(ster!$D$14) &amp; ": " &amp; INDIRECT(Q113),""),""),"")," "),"  "," ")),""),"")</f>
        <v/>
      </c>
      <c r="CX113" s="14" t="str">
        <f t="array" aca="1" ref="CX113" ca="1">IF(H113,IF(OR(AU113,AV113),TRIM(SUBSTITUTE(_xll.MCONCAT(IF((INDIRECT(ster!$D$14)&lt;&gt;"")*NOT(ISNUMBER(INDIRECT(Q113))),IF(ISERROR(MATCH(INDIRECT(Q113),INDIRECT(K113),0)),IFERROR(IF(INDIRECT(Q113)&lt;&gt;"",INDIRECT(ster!$D$14) &amp; ": " &amp; SUBSTITUTE(INDIRECT(Q113)," "," "),""),""),""),"")," "),"  "," ")),""),"")</f>
        <v/>
      </c>
      <c r="CY113" s="14" t="str">
        <f t="array" aca="1" ref="CY113" ca="1">IF(H113,IF(AE113,TRIM(SUBSTITUTE(_xll.MCONCAT(IF((INDIRECT(ster!$D$14)&lt;&gt;"")*IFERROR(NOT(INDIRECT(AF113)),FALSE),IF(ISERROR(MATCH(INDIRECT(Q113),INDIRECT(K113),0)),IFERROR(IF(INDIRECT(Q113)&lt;&gt;"",INDIRECT(ster!$D$14)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CZ113" s="14" t="str">
        <f t="array" aca="1" ref="CZ113" ca="1">IF(H113,IF(AH113,TRIM(SUBSTITUTE(_xll.MCONCAT(IF((INDIRECT(ster!$D$14)&lt;&gt;"")*IFERROR(NOT(INDIRECT(AI113)),FALSE),IF(ISERROR(MATCH(INDIRECT(Q113),INDIRECT(K113),0)),IFERROR(IF(INDIRECT(Q113)&lt;&gt;"",INDIRECT(ster!$D$14)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DC113" s="14" t="str">
        <f ca="1">SUBSTITUTE(SUBSTITUTE(SUBSTITUTE(SUBSTITUTE(_xll.MCONCAT(DG113:DS113,"■"),"■■","■"),"■■","■"),"■■","■"),"■■","■")</f>
        <v>■</v>
      </c>
      <c r="DD113" s="14" t="str">
        <f t="shared" ref="DD113" ca="1" si="842">IF(MID(DC113,1,1)="■",MID(DC113,2,LEN(DC113)),DC113)</f>
        <v/>
      </c>
      <c r="DE113" s="14" t="str">
        <f t="shared" ref="DE113" ca="1" si="843">IF(DD113&lt;&gt;"",IF(MID(DD113,LEN(DD113),1)="■",MID(DD113,1,LEN(DD113)-1),DD113),"")</f>
        <v/>
      </c>
      <c r="DF113" s="14" t="str">
        <f t="shared" ref="DF113" ca="1" si="844">IFERROR(IF(DE113&lt;&gt;"",SUBSTITUTE(DE113,"■",". "),""),"##INTERNAL_ERROR")</f>
        <v/>
      </c>
      <c r="DG113" s="14" t="str">
        <f t="shared" ref="DG113" ca="1" si="845">IF(CN113&lt;&gt;0,"Variable name don't comply with the naming convention","")</f>
        <v/>
      </c>
      <c r="DH113" s="14" t="str">
        <f t="shared" ref="DH113" ca="1" si="846">IF(CO113&lt;&gt;"","Duplicated name. " &amp; IF(ISERROR(FIND(" ",CO113)),"Duplicate have index " &amp; CO113, "Duplicates have indices: "&amp;SUBSTITUTE(CO113," ",", ")),"")</f>
        <v/>
      </c>
      <c r="DI113" s="14" t="str">
        <f t="shared" ref="DI113" ca="1" si="847">IF(CP113&lt;&gt;"","Variable label exceed length 150","")</f>
        <v/>
      </c>
      <c r="DJ113" s="14" t="str">
        <f t="shared" ref="DJ113" ca="1" si="848">IF(CQ113&lt;&gt;"","Duplicated variable label. " &amp; IF(ISERROR(FIND(" ",CQ113)),"Duplicate have index " &amp; CQ113, "Duplicates have indices: "&amp;SUBSTITUTE(CQ113," ",", ")),"")</f>
        <v/>
      </c>
      <c r="DK113" s="14" t="str">
        <f t="shared" ref="DK113" ca="1" si="849">IF(CR113&lt;&gt;"","The following cases have values below declared theorethical min: " &amp;SUBSTITUTE(CR113," ",", "),"")</f>
        <v/>
      </c>
      <c r="DL113" s="14" t="str">
        <f t="shared" ref="DL113" ca="1" si="850">IF(CS113&lt;&gt;"","The following cases have values above declared theorethical max: " &amp;SUBSTITUTE(CS113," ",", "),"")</f>
        <v/>
      </c>
      <c r="DM113" s="14" t="str">
        <f t="shared" ref="DM113" ca="1" si="851">IF(CT113&lt;&gt;"","There are some cases with values not explicitly declared in the labels dictionary: " &amp;SUBSTITUTE(CT113," ",", "),"")</f>
        <v/>
      </c>
      <c r="DN113" s="14" t="str">
        <f t="array" aca="1" ref="DN113" ca="1">IF(CU113&lt;&gt;"","There are errors in the entered values in the following cases: " &amp;SUBSTITUTE(CU113," ",", "),"")</f>
        <v/>
      </c>
      <c r="DO113" s="14" t="str">
        <f t="shared" ref="DO113" ca="1" si="852">IF(CV113&lt;&gt;"","The following records are missing in this required field: " &amp;SUBSTITUTE(CV113," ",", "),"")</f>
        <v/>
      </c>
      <c r="DP113" s="14" t="str">
        <f t="shared" ref="DP113" ca="1" si="853">IF(CW113&lt;&gt;"","The following cases have non-integer values: " &amp;SUBSTITUTE(CW113," ",", "),"")</f>
        <v/>
      </c>
      <c r="DQ113" s="14" t="str">
        <f t="shared" ref="DQ113" ca="1" si="854">IF(CX113&lt;&gt;"","The following cases are non-numeric: " &amp;SUBSTITUTE(CX113," ",", "),"")</f>
        <v/>
      </c>
      <c r="DR113" s="14" t="str">
        <f t="shared" ref="DR113" ca="1" si="855">IF(CY113&lt;&gt;"","In the following cases " &amp; P113 &amp; " " &amp; LOWER(MID(AG113,1,1)) &amp; MID(AG113,2,LEN(AG113)) &amp; ": " &amp;SUBSTITUTE(CY113," ",", "),"")</f>
        <v/>
      </c>
      <c r="DS113" s="14" t="str">
        <f t="shared" ref="DS113" ca="1" si="856">IF(CZ113&lt;&gt;"","In the following cases " &amp; P113 &amp; " " &amp; LOWER(MID(AJ113,1,1)) &amp; MID(AJ113,2,LEN(AJ113)) &amp; ": " &amp;SUBSTITUTE(CZ113," ",", "),"")</f>
        <v/>
      </c>
      <c r="DZ113" s="14" t="b">
        <f t="shared" ref="DZ113" ca="1" si="857">OR(ED113&lt;&gt;"",EF113&lt;&gt;"",EG113&lt;&gt;"")</f>
        <v>0</v>
      </c>
      <c r="EA113" s="14" t="str">
        <f t="shared" ref="EA113" ca="1" si="858">IF(EB113&lt;&gt;"",G113 &amp; " (" &amp; F113 &amp; ")","")</f>
        <v>6th timing (q_48f_t)</v>
      </c>
      <c r="EB113" s="14" t="str">
        <f t="shared" ref="EB113" ca="1" si="859">IF(EE113&lt;&gt;"",EE113&amp;IF(ED113&lt;&gt;""," and "&amp;ED113,""),UPPER(MID(ED113,1,1)&amp;MID(ED113,2,LEN(ED113))))&amp; IF(OR(EF113&lt;&gt;"",EG113&lt;&gt;"")," and "&amp;IF(EF113&lt;&gt;"",LOWER(MID(EF113,1,1) &amp; MID(EF113,2,LEN(EF113))),"")&amp; IF(AND(EF113 &lt;&gt;"",EG113&lt;&gt;"")," and ","") &amp; IF(EG113&lt;&gt;"",LOWER(MID(EG113,1,1) &amp; MID(EG113,2,LEN(EG113))),""),"") &amp; IF(OR(EE113&lt;&gt;"",ED113&lt;&gt;"",EF113&lt;&gt;"",EG113&lt;&gt;""), ". ","")</f>
        <v xml:space="preserve">Values must be limited to predefinied list. </v>
      </c>
      <c r="EC113" s="14" t="str">
        <f t="shared" ref="EC113" ca="1" si="860">IF(EB113&lt;&gt;"",G113 &amp; " (" &amp; F113 &amp; "): " &amp; EB113,"")</f>
        <v xml:space="preserve">6th timing (q_48f_t): Values must be limited to predefinied list. </v>
      </c>
      <c r="ED113" s="14" t="str">
        <f t="shared" ref="ED113" ca="1" si="861">IF(H113,IF(W113&gt;0,IF(AND(AO113&lt;&gt;"",AP113&lt;&gt;""),"each value must be between " &amp; IF( AV113,IFERROR(TEXT(AO113,"rrrr-mm-dd") &amp;" (" &amp; AO113 &amp;")",AO113),AO113) &amp; " and " &amp; IF( AV113,IFERROR(TEXT(AP113,"rrrr-mm-dd") &amp;" (" &amp; AP113 &amp;")",AP113),AP113),IF(AO113&lt;&gt;"","each value must be above " &amp; IF( AV113,IFERROR(TEXT(AO113,"rrrr-mm-dd") &amp;" (" &amp; AO113 &amp;")",AO113),AO113), IF(AP113&lt;&gt;"","each value must be below " &amp; IF( AV113,IFERROR(TEXT(AP113,"rrrr-mm-dd") &amp;" (" &amp; AP113 &amp;")",AP113),AP113),""))),""),"")</f>
        <v/>
      </c>
      <c r="EE113" s="14" t="str">
        <f t="shared" ref="EE113" ca="1" si="862">IF(H113,IF(OR(AQ113,AU113,AV113,AS113,AR113),
   "Values must be" &amp;
   IF(AR113," limited to predefinied list", IF(AQ113, " integers",IF(OR(AU113,AV113)," numeric",""))) &amp;
   IF(AS113,IF(OR(AR113,AQ113,AU113,AV113), " and ","") &amp; "non-missing",""),
""),"")</f>
        <v>Values must be limited to predefinied list</v>
      </c>
      <c r="EF113" s="14" t="str">
        <f t="shared" ref="EF113" ca="1" si="863">IF($H113,AG113,"")</f>
        <v/>
      </c>
      <c r="EG113" s="14" t="str">
        <f t="shared" ref="EG113" ca="1" si="864">IF($H113,AJ113,"")</f>
        <v/>
      </c>
      <c r="EM113" s="14" t="b">
        <f t="shared" ref="EM113" ca="1" si="865">OR(EC113&lt;&gt;"",DF113&lt;&gt;"")</f>
        <v>1</v>
      </c>
      <c r="EN113" s="14">
        <f t="shared" ref="EN113" ca="1" si="866">IF(EM113,C113,"")</f>
        <v>100</v>
      </c>
      <c r="EO113" s="14" t="str">
        <f t="shared" ref="EO113" ca="1" si="867">IF(EM113,F113,"")</f>
        <v>q_48f_t</v>
      </c>
      <c r="EP113" s="14" t="str">
        <f t="shared" ref="EP113" ca="1" si="868">EC113</f>
        <v xml:space="preserve">6th timing (q_48f_t): Values must be limited to predefinied list. </v>
      </c>
      <c r="EQ113" s="14" t="str">
        <f t="shared" ref="EQ113" ca="1" si="869">DF113</f>
        <v/>
      </c>
    </row>
    <row r="114" spans="2:147" s="14" customFormat="1">
      <c r="B114" s="14" t="str">
        <f t="shared" ca="1" si="421"/>
        <v>There are some cases with values not explicitly declared in the labels dictionary: LISB0632: 23, LISB0495: 27, Hann004: 21, Hann038: 31, Hann043: 21, Hann051: 28, Hann052: 29, Hann073: 21, Hann102: 27, ANTA-0002: 25, ANTA-0006: 27, ANTA-0010: 32, ANTA-0012: 27, ANTA-0016: 19, ANTA-0017: 28, ANTA-0032: 31, ANTA-0049: 25, ANTA-0050: 31, JENA0063: 33, JENA0068: 21, JENA0069: 25, JENA0070: 31, JENA0078: 29, JENA0084: 29, LISB1000: 24, LISB0737: 19, LISB0593: 18, LISB1067: 21, WAWA, 0016: 19, WAWA, 0019: 28, WAWA, 0021: 29</v>
      </c>
      <c r="C114" s="14">
        <f t="shared" ca="1" si="422"/>
        <v>101</v>
      </c>
      <c r="D114" s="14">
        <f t="shared" si="423"/>
        <v>112</v>
      </c>
      <c r="E114" s="14" t="str">
        <f t="shared" ca="1" si="424"/>
        <v>N</v>
      </c>
      <c r="F114" s="14" t="str">
        <f t="shared" ca="1" si="425"/>
        <v>q_48g_r</v>
      </c>
      <c r="G114" s="14" t="str">
        <f t="shared" ca="1" si="426"/>
        <v>7th region</v>
      </c>
      <c r="H114" s="14" t="b">
        <f t="shared" ca="1" si="427"/>
        <v>1</v>
      </c>
      <c r="I114" s="14" t="str">
        <f ca="1">IF($H114,ADDRESS(3,(D114+1)*2-1,4,,"["&amp;wew!$G$7&amp;"]"&amp;_sheetname_labels)&amp;":"&amp;ADDRESS(2+ster!$B$20,(D114+1)*2-1,4),"")</f>
        <v>[DBTemplate.xlsm]labels!HQ3:HQ61</v>
      </c>
      <c r="J114" s="14">
        <f t="array" aca="1" ref="J114" ca="1">IF(H114,MAX(0,MAX(IF(INDIRECT(I114)&lt;&gt;"",ROW(INDIRECT(I114)),""))-2),"")</f>
        <v>17</v>
      </c>
      <c r="K114" s="14" t="str">
        <f ca="1">IF($H114,IF($J114&gt;0,ADDRESS(3,(D114+1)*2-1,4,,"["&amp;wew!$G$7&amp;"]"&amp;_sheetname_labels)&amp;":"&amp;ADDRESS(2+J114,(D114+1)*2-1,4),""),"")</f>
        <v>[DBTemplate.xlsm]labels!HQ3:HQ19</v>
      </c>
      <c r="L114" s="14" t="str">
        <f ca="1">IF($H114,IF($J114&gt;0,ADDRESS(3,(D114+1)*2,4,,"["&amp;wew!$G$7&amp;"]"&amp;_sheetname_labels)&amp;":"&amp;ADDRESS(2+J114,(D114+1)*2,4),""),"")</f>
        <v>[DBTemplate.xlsm]labels!HR3:HR19</v>
      </c>
      <c r="M114" s="14">
        <f t="shared" ca="1" si="428"/>
        <v>0</v>
      </c>
      <c r="N114" s="14">
        <f t="shared" ca="1" si="429"/>
        <v>17</v>
      </c>
      <c r="O114" s="14" t="str">
        <f t="shared" ca="1" si="430"/>
        <v>q_48g_r</v>
      </c>
      <c r="P114" s="14" t="str">
        <f t="shared" ca="1" si="431"/>
        <v>7th region</v>
      </c>
      <c r="Q114" s="14" t="str">
        <f ca="1">IF($BP114,ADDRESS(3,D114+1,4,,"["&amp;wew!$G$7&amp;"]"&amp;_sheetname_dataframe)&amp;":"&amp;ADDRESS(2+ster!$C$14,D114+1,4),"")</f>
        <v>[DBTemplate.xlsm]data_frame!DI3:DI3</v>
      </c>
      <c r="R114" s="14" t="str">
        <f>IF($BP114,IF(MID(_xll.FORMULATEXT(INDEX(INDIRECT(Q114),1)),1,1)="=", _xll.FORMULATEXT(INDEX(INDIRECT(Q114),1),2,TRUE),""),"")</f>
        <v/>
      </c>
      <c r="S114" s="14">
        <f t="array" aca="1" ref="S114" ca="1">IF(H114,SUM(IF((IFERROR(INDIRECT(Q114)&lt;&gt;"",FALSE))*(INDIRECT(ster!$D$14)&lt;&gt;""),1,0)),"")</f>
        <v>0</v>
      </c>
      <c r="T114" s="14">
        <f t="array" aca="1" ref="T114" ca="1">IF(H114,IF(M114&gt;0,SUM(IFERROR(1*(MATCH(INDIRECT(Q114),INDIRECT(K114),0)&gt;0),0)*(INDIRECT(ster!$D$14)&lt;&gt;"")*NOT(ISNUMBER(INDIRECT(Q114)))),0),"")</f>
        <v>0</v>
      </c>
      <c r="U114" s="14">
        <f t="array" aca="1" ref="U114" ca="1">IF(H114,SUM((IFERROR(INDIRECT(Q114)="",FALSE))*(INDIRECT(ster!$D$14)&lt;&gt;"")),"")</f>
        <v>1</v>
      </c>
      <c r="V114" s="14">
        <f t="array" aca="1" ref="V114" ca="1">IF(H114,SUM((IFERROR(INDIRECT(Q114)="#ąś",TRUE))*(INDIRECT(ster!$D$14)&lt;&gt;"")),"")</f>
        <v>0</v>
      </c>
      <c r="W114" s="14">
        <f t="array" aca="1" ref="W114" ca="1">IF(H114,SUM(ISNUMBER(INDIRECT(Q114))*(INDIRECT(ster!$D$14)&lt;&gt;"")),"")</f>
        <v>0</v>
      </c>
      <c r="X114" s="14" t="str">
        <f t="array" aca="1" ref="X114" ca="1">IF(AND(H114,W114&gt;0),IF(wew!$B$3,MIN(IF((INDIRECT(ster!$D$14)&lt;&gt;"")*IFERROR(INDIRECT($Q114)&lt;&gt;"",FALSE),IFERROR(INDIRECT($Q114),"X"),"X")),"&lt;włącz podświetlanie wartości&gt;"),"—")</f>
        <v>—</v>
      </c>
      <c r="Y114" s="14" t="str">
        <f t="array" aca="1" ref="Y114" ca="1">IF(AND(H114,W114&gt;0),IF(wew!$B$3,MAX(IF((INDIRECT(ster!$D$14)&lt;&gt;"")*IFERROR(INDIRECT($Q114)&lt;&gt;"",FALSE),IFERROR(INDIRECT($Q114),"X"),"X")),"&lt;włącz podświetlanie wartości&gt;"),"—")</f>
        <v>—</v>
      </c>
      <c r="Z114" s="14">
        <f t="shared" ca="1" si="432"/>
        <v>0</v>
      </c>
      <c r="AA114" s="12" t="str">
        <f t="shared" ca="1" si="433"/>
        <v>—</v>
      </c>
      <c r="AB114" s="17">
        <f t="array" aca="1" ref="AB114" ca="1">IF(H114,IF(W114&gt;0,SUM((INDIRECT(ster!$D$14)&lt;&gt;"")*IFERROR((INDIRECT(Q114)&lt;&gt;"")*(INDIRECT(Q114)=INT(INDIRECT(Q114))),0)),0),"")</f>
        <v>0</v>
      </c>
      <c r="AC114" s="17">
        <f t="array" aca="1" ref="AC114" ca="1">IF(H114,W114-AB114,"")</f>
        <v>0</v>
      </c>
      <c r="AD114" s="17">
        <f t="shared" ca="1" si="434"/>
        <v>1</v>
      </c>
      <c r="AE114" s="17" t="b">
        <f t="shared" ca="1" si="435"/>
        <v>0</v>
      </c>
      <c r="AF114" s="17" t="str">
        <f ca="1">IF(AE114,IF($H114,ADDRESS(3,D114+2,4,,"["&amp;wew!$G$7&amp;"]"&amp;_sheetname_dataframe)&amp;":"&amp;ADDRESS(2+ster!$C$14,D114+2,4),""),"")</f>
        <v/>
      </c>
      <c r="AG114" s="17" t="str">
        <f t="shared" ca="1" si="436"/>
        <v/>
      </c>
      <c r="AH114" s="17" t="b">
        <f t="shared" ca="1" si="437"/>
        <v>0</v>
      </c>
      <c r="AI114" s="17" t="str">
        <f ca="1">IF(AH114,IF($H114,ADDRESS(3,D114+3,4,,"["&amp;wew!$G$7&amp;"]"&amp;_sheetname_dataframe)&amp;":"&amp;ADDRESS(2+ster!$C$14,D114+3,4),""),"")</f>
        <v/>
      </c>
      <c r="AJ114" s="17" t="str">
        <f t="shared" ca="1" si="438"/>
        <v/>
      </c>
      <c r="AK114" s="17" t="b">
        <f t="shared" ca="1" si="439"/>
        <v>0</v>
      </c>
      <c r="AL114" s="17" t="b">
        <f t="shared" ca="1" si="440"/>
        <v>0</v>
      </c>
      <c r="AM114" s="17" t="b">
        <f t="shared" ca="1" si="441"/>
        <v>0</v>
      </c>
      <c r="AN114" s="17">
        <f t="shared" ca="1" si="442"/>
        <v>0</v>
      </c>
      <c r="AO114" s="24" t="str">
        <f t="shared" ca="1" si="443"/>
        <v/>
      </c>
      <c r="AP114" s="24" t="str">
        <f t="shared" ca="1" si="444"/>
        <v/>
      </c>
      <c r="AQ114" s="17" t="b">
        <f t="shared" ca="1" si="445"/>
        <v>0</v>
      </c>
      <c r="AR114" s="17" t="b">
        <f t="shared" ca="1" si="446"/>
        <v>1</v>
      </c>
      <c r="AS114" s="17" t="b">
        <f t="shared" ca="1" si="447"/>
        <v>0</v>
      </c>
      <c r="AT114" s="17" t="b">
        <f t="shared" ca="1" si="448"/>
        <v>0</v>
      </c>
      <c r="AU114" s="17" t="b">
        <f t="shared" ca="1" si="449"/>
        <v>1</v>
      </c>
      <c r="AV114" s="17" t="b">
        <f t="shared" ca="1" si="450"/>
        <v>0</v>
      </c>
      <c r="AW114" s="17" t="b">
        <f t="shared" ca="1" si="451"/>
        <v>0</v>
      </c>
      <c r="AX114" s="14" t="b">
        <f t="array" aca="1" ref="AX114" ca="1">IF(H114,N114&gt;0,"")</f>
        <v>1</v>
      </c>
      <c r="AY114" s="17" t="str">
        <f t="shared" ca="1" si="452"/>
        <v>C3:C19</v>
      </c>
      <c r="AZ114" s="17" t="b">
        <f t="array" aca="1" ref="AZ114" ca="1">IF(AY114&lt;&gt;"",SUM(1*ISERROR(MATCH(INDIRECT(AY114),INDIRECT(K114),0)))=0,"")</f>
        <v>1</v>
      </c>
      <c r="BA114" s="17" t="b">
        <f t="shared" ca="1" si="453"/>
        <v>1</v>
      </c>
      <c r="BB114" s="17" t="b">
        <v>0</v>
      </c>
      <c r="BC114" s="17" t="b">
        <f t="shared" ca="1" si="454"/>
        <v>1</v>
      </c>
      <c r="BD114" s="17" t="b">
        <f t="shared" ca="1" si="455"/>
        <v>0</v>
      </c>
      <c r="BE114" s="17" t="b">
        <f t="shared" ca="1" si="456"/>
        <v>0</v>
      </c>
      <c r="BF114" s="17" t="b">
        <f t="shared" ca="1" si="457"/>
        <v>0</v>
      </c>
      <c r="BG114" s="17" t="b">
        <f t="shared" ca="1" si="458"/>
        <v>0</v>
      </c>
      <c r="BH114" s="17" t="b">
        <f t="shared" ca="1" si="459"/>
        <v>1</v>
      </c>
      <c r="BI114" s="17">
        <f t="shared" ca="1" si="460"/>
        <v>2</v>
      </c>
      <c r="BJ114" s="17" t="b">
        <f t="shared" ca="1" si="461"/>
        <v>1</v>
      </c>
      <c r="BK114" s="17" t="str">
        <f t="shared" ca="1" si="462"/>
        <v/>
      </c>
      <c r="BL114" s="17" t="str">
        <f t="shared" ca="1" si="463"/>
        <v/>
      </c>
      <c r="BM114" s="17" t="str">
        <f t="shared" ca="1" si="464"/>
        <v>F</v>
      </c>
      <c r="BN114" s="17" t="str">
        <f t="shared" ca="1" si="465"/>
        <v>E</v>
      </c>
      <c r="BO114" s="17" t="str">
        <f t="shared" ca="1" si="466"/>
        <v>N</v>
      </c>
      <c r="BP114" s="14" t="b">
        <f t="shared" ca="1" si="467"/>
        <v>1</v>
      </c>
      <c r="BQ114" s="35">
        <v>1</v>
      </c>
      <c r="BX114" s="16"/>
      <c r="BY114" s="16"/>
      <c r="BZ114" s="16"/>
      <c r="CA114" s="16"/>
      <c r="CB114" s="16"/>
      <c r="CC114" s="16"/>
      <c r="CD114" s="16"/>
      <c r="CE114" s="16"/>
      <c r="CF114" s="16"/>
      <c r="CN114" s="14">
        <f ca="1">IF(H114,IFERROR(IsVariableNameLegal(O114),0),0)</f>
        <v>0</v>
      </c>
      <c r="CO114" s="14" t="str">
        <f t="array" aca="1" ref="CO114" ca="1">IF(H114,IF(COUNTIF(INDIRECT(wew!$C$13),O114)&gt;1,TRIM(SUBSTITUTE(_xll.MCONCAT(IF((INDIRECT(wew!$C$13)=O114)*(COLUMN(INDIRECT(wew!$C$13))&lt;&gt;D114+1),-1+COLUMN(INDIRECT(wew!$C$13)),"")," "),"  "," ")),""),"")</f>
        <v/>
      </c>
      <c r="CP114" s="14" t="str">
        <f t="array" aca="1" ref="CP114" ca="1">IF(P114&lt;&gt;"",IF(LEN(P114)&gt;150,1,""),"")</f>
        <v/>
      </c>
      <c r="CQ114" s="14" t="str">
        <f t="array" aca="1" ref="CQ114" ca="1">IF(AND(H114,NOT(ster!$J$3)),IF(COUNTIF(INDIRECT(wew!$C$15),P114)&gt;1,TRIM(SUBSTITUTE(_xll.MCONCAT(IF((INDIRECT(wew!$C$15)=P114)*(COLUMN(INDIRECT(wew!$C$15))&lt;&gt;D114+1),-1+COLUMN(INDIRECT(wew!$C$15)),"")," "),"  "," ")),""),"")</f>
        <v/>
      </c>
      <c r="CR114" s="14" t="str">
        <f t="array" aca="1" ref="CR114" ca="1">IF(H114,IF(AND(W114&gt;0,AO114&lt;&gt;""),TRIM(SUBSTITUTE(_xll.MCONCAT(IFERROR(IF(ISNUMBER(INDIRECT(Q114)),IF((INDIRECT(ster!$D$14)&lt;&gt;"")*(INDIRECT(Q114)&lt;AO114),INDIRECT(ster!$D$14) &amp; ": " &amp;  SUBSTITUTE(IF( AV114,IFERROR(TEXT(INDIRECT(Q114),"rrrr-mm-dd") &amp;" (" &amp; INDIRECT(Q114) &amp;")",INDIRECT(Q114)),INDIRECT(Q114))," "," "),""),""),"")," "),"  "," ")),""),"")</f>
        <v/>
      </c>
      <c r="CS114" s="14" t="str">
        <f t="array" aca="1" ref="CS114" ca="1">IF(H114,IF(AND(W114&gt;0,AP114&lt;&gt;""),TRIM(SUBSTITUTE(_xll.MCONCAT(IFERROR(IF(ISNUMBER(INDIRECT(Q114)),IF((INDIRECT(ster!$D$14)&lt;&gt;"")*(INDIRECT(Q114)&gt;AP114),INDIRECT(ster!$D$14) &amp; ": " &amp;  SUBSTITUTE(IF( AV114,IFERROR(TEXT(INDIRECT(Q114),"rrrr-mm-dd")&amp;" (" &amp; INDIRECT(Q114) &amp;")",INDIRECT(Q114)),INDIRECT(Q114))," "," "),""),""),"")," "),"  "," ")),""),"")</f>
        <v/>
      </c>
      <c r="CT114" s="14" t="str">
        <f t="array" aca="1" ref="CT114" ca="1">IF(H114,IF(AND(N114&gt;0,AR114),TRIM(SUBSTITUTE(_xll.MCONCAT(IFERROR(IF(ISNUMBER(INDIRECT(Q114)),IF((INDIRECT(ster!$D$14)&lt;&gt;"")*(IFERROR(0*(MATCH(INDIRECT(Q114),INDIRECT(K114),0)&gt;0),1)),INDIRECT(ster!$D$14) &amp; ": " &amp;  SUBSTITUTE(IF( AV114,IFERROR(TEXT(INDIRECT(Q114),"rrrr-mm-dd")&amp;" (" &amp; INDIRECT(Q114) &amp;")",INDIRECT(Q114)),INDIRECT(Q114))," "," "),""),""),"")," "),"  "," ")),""),"")</f>
        <v/>
      </c>
      <c r="CU114" s="14" t="str">
        <f t="array" aca="1" ref="CU114" ca="1">IF(H114,IF(AND(V114&gt;0),TRIM(SUBSTITUTE(_xll.MCONCAT(IF((INDIRECT(ster!$D$14)&lt;&gt;"")*(IFERROR(0*(INDIRECT(Q114)&lt;&gt;""),1)),INDIRECT(ster!$D$14),"")," "),"  "," ")),""),"")</f>
        <v/>
      </c>
      <c r="CV114" s="14" t="str">
        <f t="array" aca="1" ref="CV114" ca="1">IF(H114,IF(AS114,
TRIM(SUBSTITUTE(_xll.MCONCAT(IF(
   (INDIRECT(ster!$D$14)&lt;&gt;"")*
   ((INDIRECT(Q114)="")+
      NOT(ISNUMBER(INDIRECT(Q114)))*
      NOT(ISERROR(MATCH(INDIRECT(Q114),INDIRECT(K114),0)))
    ),
      INDIRECT(ster!$D$14),
   "")," "),"  "," ")),
""),"")</f>
        <v/>
      </c>
      <c r="CW114" s="14" t="str">
        <f t="array" aca="1" ref="CW114" ca="1">IF(H114,IF(AND(AQ114),TRIM(SUBSTITUTE(_xll.MCONCAT(IFERROR(IF(ISNUMBER(INDIRECT(Q114)),IF((INDIRECT(ster!$D$14)&lt;&gt;"")*(INDIRECT(Q114)&lt;&gt;INT(INDIRECT(Q114))),INDIRECT(ster!$D$14) &amp; ": " &amp; INDIRECT(Q114),""),""),"")," "),"  "," ")),""),"")</f>
        <v/>
      </c>
      <c r="CX114" s="14" t="str">
        <f t="array" aca="1" ref="CX114" ca="1">IF(H114,IF(OR(AU114,AV114),TRIM(SUBSTITUTE(_xll.MCONCAT(IF((INDIRECT(ster!$D$14)&lt;&gt;"")*NOT(ISNUMBER(INDIRECT(Q114))),IF(ISERROR(MATCH(INDIRECT(Q114),INDIRECT(K114),0)),IFERROR(IF(INDIRECT(Q114)&lt;&gt;"",INDIRECT(ster!$D$14) &amp; ": " &amp; SUBSTITUTE(INDIRECT(Q114)," "," "),""),""),""),"")," "),"  "," ")),""),"")</f>
        <v/>
      </c>
      <c r="CY114" s="14" t="str">
        <f t="array" aca="1" ref="CY114" ca="1">IF(H114,IF(AE114,TRIM(SUBSTITUTE(_xll.MCONCAT(IF((INDIRECT(ster!$D$14)&lt;&gt;"")*IFERROR(NOT(INDIRECT(AF114)),FALSE),IF(ISERROR(MATCH(INDIRECT(Q114),INDIRECT(K114),0)),IFERROR(IF(INDIRECT(Q114)&lt;&gt;"",INDIRECT(ster!$D$14)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CZ114" s="14" t="str">
        <f t="array" aca="1" ref="CZ114" ca="1">IF(H114,IF(AH114,TRIM(SUBSTITUTE(_xll.MCONCAT(IF((INDIRECT(ster!$D$14)&lt;&gt;"")*IFERROR(NOT(INDIRECT(AI114)),FALSE),IF(ISERROR(MATCH(INDIRECT(Q114),INDIRECT(K114),0)),IFERROR(IF(INDIRECT(Q114)&lt;&gt;"",INDIRECT(ster!$D$14)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DC114" s="14" t="str">
        <f ca="1">SUBSTITUTE(SUBSTITUTE(SUBSTITUTE(SUBSTITUTE(_xll.MCONCAT(DG114:DS114,"■"),"■■","■"),"■■","■"),"■■","■"),"■■","■")</f>
        <v>■There are some cases with values not explicitly declared in the labels dictionary: LISB0632: 23, LISB0495: 27, Hann004: 21, Hann038: 31, Hann043: 21, Hann051: 28, Hann052: 29, Hann073: 21, Hann102: 27, ANTA-0002: 25, ANTA-0006: 27, ANTA-0010: 32, ANTA-0012: 27, ANTA-0016: 19, ANTA-0017: 28, ANTA-0032: 31, ANTA-0049: 25, ANTA-0050: 31, JENA0063: 33, JENA0068: 21, JENA0069: 25, JENA0070: 31, JENA0078: 29, JENA0084: 29, LISB1000: 24, LISB0737: 19, LISB0593: 18, LISB1067: 21, WAWA, 0016: 19, WAWA, 0019: 28, WAWA, 0021: 29■</v>
      </c>
      <c r="DD114" s="14" t="str">
        <f t="shared" ca="1" si="468"/>
        <v>There are some cases with values not explicitly declared in the labels dictionary: LISB0632: 23, LISB0495: 27, Hann004: 21, Hann038: 31, Hann043: 21, Hann051: 28, Hann052: 29, Hann073: 21, Hann102: 27, ANTA-0002: 25, ANTA-0006: 27, ANTA-0010: 32, ANTA-0012: 27, ANTA-0016: 19, ANTA-0017: 28, ANTA-0032: 31, ANTA-0049: 25, ANTA-0050: 31, JENA0063: 33, JENA0068: 21, JENA0069: 25, JENA0070: 31, JENA0078: 29, JENA0084: 29, LISB1000: 24, LISB0737: 19, LISB0593: 18, LISB1067: 21, WAWA, 0016: 19, WAWA, 0019: 28, WAWA, 0021: 29■</v>
      </c>
      <c r="DE114" s="14" t="str">
        <f t="shared" ca="1" si="469"/>
        <v>There are some cases with values not explicitly declared in the labels dictionary: LISB0632: 23, LISB0495: 27, Hann004: 21, Hann038: 31, Hann043: 21, Hann051: 28, Hann052: 29, Hann073: 21, Hann102: 27, ANTA-0002: 25, ANTA-0006: 27, ANTA-0010: 32, ANTA-0012: 27, ANTA-0016: 19, ANTA-0017: 28, ANTA-0032: 31, ANTA-0049: 25, ANTA-0050: 31, JENA0063: 33, JENA0068: 21, JENA0069: 25, JENA0070: 31, JENA0078: 29, JENA0084: 29, LISB1000: 24, LISB0737: 19, LISB0593: 18, LISB1067: 21, WAWA, 0016: 19, WAWA, 0019: 28, WAWA, 0021: 29</v>
      </c>
      <c r="DF114" s="14" t="str">
        <f t="shared" ca="1" si="470"/>
        <v>There are some cases with values not explicitly declared in the labels dictionary: LISB0632: 23, LISB0495: 27, Hann004: 21, Hann038: 31, Hann043: 21, Hann051: 28, Hann052: 29, Hann073: 21, Hann102: 27, ANTA-0002: 25, ANTA-0006: 27, ANTA-0010: 32, ANTA-0012: 27, ANTA-0016: 19, ANTA-0017: 28, ANTA-0032: 31, ANTA-0049: 25, ANTA-0050: 31, JENA0063: 33, JENA0068: 21, JENA0069: 25, JENA0070: 31, JENA0078: 29, JENA0084: 29, LISB1000: 24, LISB0737: 19, LISB0593: 18, LISB1067: 21, WAWA, 0016: 19, WAWA, 0019: 28, WAWA, 0021: 29</v>
      </c>
      <c r="DG114" s="14" t="str">
        <f t="shared" ca="1" si="471"/>
        <v/>
      </c>
      <c r="DH114" s="14" t="str">
        <f t="shared" ca="1" si="472"/>
        <v/>
      </c>
      <c r="DI114" s="14" t="str">
        <f t="shared" ca="1" si="473"/>
        <v/>
      </c>
      <c r="DJ114" s="14" t="str">
        <f t="shared" ca="1" si="474"/>
        <v/>
      </c>
      <c r="DK114" s="14" t="str">
        <f t="shared" ca="1" si="475"/>
        <v/>
      </c>
      <c r="DL114" s="14" t="str">
        <f t="shared" ca="1" si="420"/>
        <v/>
      </c>
      <c r="DM114" s="14" t="str">
        <f t="shared" ca="1" si="476"/>
        <v/>
      </c>
      <c r="DN114" s="14" t="str">
        <f t="array" aca="1" ref="DN114" ca="1">IF(CU114&lt;&gt;"","There are errors in the entered values in the following cases: " &amp;SUBSTITUTE(CU114," ",", "),"")</f>
        <v/>
      </c>
      <c r="DO114" s="14" t="str">
        <f t="shared" ca="1" si="477"/>
        <v/>
      </c>
      <c r="DP114" s="14" t="str">
        <f t="shared" ca="1" si="478"/>
        <v/>
      </c>
      <c r="DQ114" s="14" t="str">
        <f t="shared" ca="1" si="479"/>
        <v/>
      </c>
      <c r="DR114" s="14" t="str">
        <f t="shared" ca="1" si="480"/>
        <v/>
      </c>
      <c r="DS114" s="14" t="str">
        <f t="shared" ca="1" si="481"/>
        <v/>
      </c>
      <c r="DZ114" s="14" t="b">
        <f t="shared" ca="1" si="482"/>
        <v>0</v>
      </c>
      <c r="EA114" s="14" t="str">
        <f t="shared" ca="1" si="483"/>
        <v>7th region (q_48g_r)</v>
      </c>
      <c r="EB114" s="14" t="str">
        <f t="shared" ca="1" si="484"/>
        <v xml:space="preserve">Values must be limited to predefinied list. </v>
      </c>
      <c r="EC114" s="14" t="str">
        <f t="shared" ca="1" si="485"/>
        <v xml:space="preserve">7th region (q_48g_r): Values must be limited to predefinied list. </v>
      </c>
      <c r="ED114" s="14" t="str">
        <f t="shared" ca="1" si="486"/>
        <v/>
      </c>
      <c r="EE114" s="14" t="str">
        <f t="shared" ca="1" si="487"/>
        <v>Values must be limited to predefinied list</v>
      </c>
      <c r="EF114" s="14" t="str">
        <f t="shared" ca="1" si="488"/>
        <v/>
      </c>
      <c r="EG114" s="14" t="str">
        <f t="shared" ca="1" si="489"/>
        <v/>
      </c>
      <c r="EM114" s="14" t="b">
        <f t="shared" ca="1" si="490"/>
        <v>1</v>
      </c>
      <c r="EN114" s="14">
        <f t="shared" ca="1" si="491"/>
        <v>101</v>
      </c>
      <c r="EO114" s="14" t="str">
        <f t="shared" ca="1" si="492"/>
        <v>q_48g_r</v>
      </c>
      <c r="EP114" s="14" t="str">
        <f t="shared" ca="1" si="493"/>
        <v xml:space="preserve">7th region (q_48g_r): Values must be limited to predefinied list. </v>
      </c>
      <c r="EQ114" s="14" t="str">
        <f t="shared" ca="1" si="494"/>
        <v>There are some cases with values not explicitly declared in the labels dictionary: LISB0632: 23, LISB0495: 27, Hann004: 21, Hann038: 31, Hann043: 21, Hann051: 28, Hann052: 29, Hann073: 21, Hann102: 27, ANTA-0002: 25, ANTA-0006: 27, ANTA-0010: 32, ANTA-0012: 27, ANTA-0016: 19, ANTA-0017: 28, ANTA-0032: 31, ANTA-0049: 25, ANTA-0050: 31, JENA0063: 33, JENA0068: 21, JENA0069: 25, JENA0070: 31, JENA0078: 29, JENA0084: 29, LISB1000: 24, LISB0737: 19, LISB0593: 18, LISB1067: 21, WAWA, 0016: 19, WAWA, 0019: 28, WAWA, 0021: 29</v>
      </c>
    </row>
    <row r="115" spans="2:147" s="14" customFormat="1">
      <c r="B115" s="14" t="str">
        <f t="shared" ref="B115" ca="1" si="870">DF115</f>
        <v/>
      </c>
      <c r="C115" s="14">
        <f t="shared" ref="C115" ca="1" si="871">IF(OFFSET(B115,-1,COLUMN(VariableExists)-2),OFFSET(B115,-1,1)+1,OFFSET(B115,-1,1))</f>
        <v>102</v>
      </c>
      <c r="D115" s="14">
        <f t="shared" ref="D115" si="872">ROW(A115)-2</f>
        <v>113</v>
      </c>
      <c r="E115" s="14" t="str">
        <f t="shared" ref="E115" ca="1" si="873">IF(OR(G115="",ROW(G115)=2),"",IF(Z115&gt;0,"S",IF(AX115,IF(J115=2,"D","N"),"I")))</f>
        <v>D</v>
      </c>
      <c r="F115" s="14" t="str">
        <f t="shared" ref="F115" ca="1" si="874">IF(H115,O115,"")</f>
        <v>q_48g_t</v>
      </c>
      <c r="G115" s="14" t="str">
        <f t="shared" ref="G115" ca="1" si="875">IF(H115,P115,"")</f>
        <v>7th timing</v>
      </c>
      <c r="H115" s="14" t="b">
        <f t="shared" ref="H115" ca="1" si="876">IF(INDIRECT(ADDRESS(2,D115+1,,,_sheetname_dataframe))="",FALSE,MID(INDIRECT(ADDRESS(2,D115+1,,,_sheetname_dataframe)),1,1)&lt;&gt;".")</f>
        <v>1</v>
      </c>
      <c r="I115" s="14" t="str">
        <f ca="1">IF($H115,ADDRESS(3,(D115+1)*2-1,4,,"["&amp;wew!$G$7&amp;"]"&amp;_sheetname_labels)&amp;":"&amp;ADDRESS(2+ster!$B$20,(D115+1)*2-1,4),"")</f>
        <v>[DBTemplate.xlsm]labels!HS3:HS61</v>
      </c>
      <c r="J115" s="14">
        <f t="array" aca="1" ref="J115" ca="1">IF(H115,MAX(0,MAX(IF(INDIRECT(I115)&lt;&gt;"",ROW(INDIRECT(I115)),""))-2),"")</f>
        <v>2</v>
      </c>
      <c r="K115" s="14" t="str">
        <f ca="1">IF($H115,IF($J115&gt;0,ADDRESS(3,(D115+1)*2-1,4,,"["&amp;wew!$G$7&amp;"]"&amp;_sheetname_labels)&amp;":"&amp;ADDRESS(2+J115,(D115+1)*2-1,4),""),"")</f>
        <v>[DBTemplate.xlsm]labels!HS3:HS4</v>
      </c>
      <c r="L115" s="14" t="str">
        <f ca="1">IF($H115,IF($J115&gt;0,ADDRESS(3,(D115+1)*2,4,,"["&amp;wew!$G$7&amp;"]"&amp;_sheetname_labels)&amp;":"&amp;ADDRESS(2+J115,(D115+1)*2,4),""),"")</f>
        <v>[DBTemplate.xlsm]labels!HT3:HT4</v>
      </c>
      <c r="M115" s="14">
        <f t="shared" ref="M115" ca="1" si="877">IF($H115,IF(J115&gt;0,COUNTA(INDIRECT(K115))-COUNT(INDIRECT(K115)),0),"")</f>
        <v>0</v>
      </c>
      <c r="N115" s="14">
        <f t="shared" ref="N115" ca="1" si="878">IF(H115,J115-M115,"")</f>
        <v>2</v>
      </c>
      <c r="O115" s="14" t="str">
        <f t="shared" ref="O115" ca="1" si="879">IF(INDIRECT(ADDRESS(2,D115+1,,,_sheetname_dataframe))="","",INDIRECT(ADDRESS(2,D115+1,,,_sheetname_dataframe)))</f>
        <v>q_48g_t</v>
      </c>
      <c r="P115" s="14" t="str">
        <f t="shared" ref="P115" ca="1" si="880">IF(H115,IF(INDIRECT(ADDRESS(1,D115+1,,,_sheetname_dataframe))="","",INDIRECT(ADDRESS(1,D115+1,,,_sheetname_dataframe))),"")</f>
        <v>7th timing</v>
      </c>
      <c r="Q115" s="14" t="str">
        <f ca="1">IF($BP115,ADDRESS(3,D115+1,4,,"["&amp;wew!$G$7&amp;"]"&amp;_sheetname_dataframe)&amp;":"&amp;ADDRESS(2+ster!$C$14,D115+1,4),"")</f>
        <v>[DBTemplate.xlsm]data_frame!DJ3:DJ3</v>
      </c>
      <c r="R115" s="14" t="str">
        <f>IF($BP115,IF(MID(_xll.FORMULATEXT(INDEX(INDIRECT(Q115),1)),1,1)="=", _xll.FORMULATEXT(INDEX(INDIRECT(Q115),1),2,TRUE),""),"")</f>
        <v/>
      </c>
      <c r="S115" s="14">
        <f t="array" aca="1" ref="S115" ca="1">IF(H115,SUM(IF((IFERROR(INDIRECT(Q115)&lt;&gt;"",FALSE))*(INDIRECT(ster!$D$14)&lt;&gt;""),1,0)),"")</f>
        <v>0</v>
      </c>
      <c r="T115" s="14">
        <f t="array" aca="1" ref="T115" ca="1">IF(H115,IF(M115&gt;0,SUM(IFERROR(1*(MATCH(INDIRECT(Q115),INDIRECT(K115),0)&gt;0),0)*(INDIRECT(ster!$D$14)&lt;&gt;"")*NOT(ISNUMBER(INDIRECT(Q115)))),0),"")</f>
        <v>0</v>
      </c>
      <c r="U115" s="14">
        <f t="array" aca="1" ref="U115" ca="1">IF(H115,SUM((IFERROR(INDIRECT(Q115)="",FALSE))*(INDIRECT(ster!$D$14)&lt;&gt;"")),"")</f>
        <v>1</v>
      </c>
      <c r="V115" s="14">
        <f t="array" aca="1" ref="V115" ca="1">IF(H115,SUM((IFERROR(INDIRECT(Q115)="#ąś",TRUE))*(INDIRECT(ster!$D$14)&lt;&gt;"")),"")</f>
        <v>0</v>
      </c>
      <c r="W115" s="14">
        <f t="array" aca="1" ref="W115" ca="1">IF(H115,SUM(ISNUMBER(INDIRECT(Q115))*(INDIRECT(ster!$D$14)&lt;&gt;"")),"")</f>
        <v>0</v>
      </c>
      <c r="X115" s="14" t="str">
        <f t="array" aca="1" ref="X115" ca="1">IF(AND(H115,W115&gt;0),IF(wew!$B$3,MIN(IF((INDIRECT(ster!$D$14)&lt;&gt;"")*IFERROR(INDIRECT($Q115)&lt;&gt;"",FALSE),IFERROR(INDIRECT($Q115),"X"),"X")),"&lt;włącz podświetlanie wartości&gt;"),"—")</f>
        <v>—</v>
      </c>
      <c r="Y115" s="14" t="str">
        <f t="array" aca="1" ref="Y115" ca="1">IF(AND(H115,W115&gt;0),IF(wew!$B$3,MAX(IF((INDIRECT(ster!$D$14)&lt;&gt;"")*IFERROR(INDIRECT($Q115)&lt;&gt;"",FALSE),IFERROR(INDIRECT($Q115),"X"),"X")),"&lt;włącz podświetlanie wartości&gt;"),"—")</f>
        <v>—</v>
      </c>
      <c r="Z115" s="14">
        <f t="shared" ref="Z115" ca="1" si="881">IF(H115,S115-T115-W115,"")</f>
        <v>0</v>
      </c>
      <c r="AA115" s="12" t="str">
        <f t="shared" ref="AA115" ca="1" si="882">IF(H115,IF(S115&gt;0,W115/(S115),"—"),"")</f>
        <v>—</v>
      </c>
      <c r="AB115" s="17">
        <f t="array" aca="1" ref="AB115" ca="1">IF(H115,IF(W115&gt;0,SUM((INDIRECT(ster!$D$14)&lt;&gt;"")*IFERROR((INDIRECT(Q115)&lt;&gt;"")*(INDIRECT(Q115)=INT(INDIRECT(Q115))),0)),0),"")</f>
        <v>0</v>
      </c>
      <c r="AC115" s="17">
        <f t="array" aca="1" ref="AC115" ca="1">IF(H115,W115-AB115,"")</f>
        <v>0</v>
      </c>
      <c r="AD115" s="17">
        <f t="shared" ref="AD115" ca="1" si="883">IF($H115,IF(AC115&lt;&gt;"",IF(AC115=0,1,IF(AC115/W115&lt;0.15,2,3)),0),"")</f>
        <v>1</v>
      </c>
      <c r="AE115" s="17" t="b">
        <f t="shared" ref="AE115" ca="1" si="884">IF(H115,OFFSET(O115,1,0)=".validation",FALSE)</f>
        <v>0</v>
      </c>
      <c r="AF115" s="17" t="str">
        <f ca="1">IF(AE115,IF($H115,ADDRESS(3,D115+2,4,,"["&amp;wew!$G$7&amp;"]"&amp;_sheetname_dataframe)&amp;":"&amp;ADDRESS(2+ster!$C$14,D115+2,4),""),"")</f>
        <v/>
      </c>
      <c r="AG115" s="17" t="str">
        <f t="shared" ref="AG115" ca="1" si="885">IF(AE115,IF($H115,IF(INDIRECT(ADDRESS(1,D115+2,,,_sheetname_dataframe))="","",INDIRECT(ADDRESS(1,D115+2,,,_sheetname_dataframe))),""),"")</f>
        <v/>
      </c>
      <c r="AH115" s="17" t="b">
        <f t="shared" ref="AH115" ca="1" si="886">IF(H115,AND(AE115,OFFSET(O115,2,0)=".validation"),FALSE)</f>
        <v>0</v>
      </c>
      <c r="AI115" s="17" t="str">
        <f ca="1">IF(AH115,IF($H115,ADDRESS(3,D115+3,4,,"["&amp;wew!$G$7&amp;"]"&amp;_sheetname_dataframe)&amp;":"&amp;ADDRESS(2+ster!$C$14,D115+3,4),""),"")</f>
        <v/>
      </c>
      <c r="AJ115" s="17" t="str">
        <f t="shared" ref="AJ115" ca="1" si="887">IF(AH115,IF($H115,IF(INDIRECT(ADDRESS(1,D115+3,,,_sheetname_dataframe))="","",INDIRECT(ADDRESS(1,D115+3,,,_sheetname_dataframe))),""),"")</f>
        <v/>
      </c>
      <c r="AK115" s="17" t="b">
        <f t="shared" ref="AK115" ca="1" si="888">IF(H115,OR(AQ115,AD115=2),"")</f>
        <v>0</v>
      </c>
      <c r="AL115" s="17" t="b">
        <f t="shared" ref="AL115" ca="1" si="889">IF($H115,IF(BV115&lt;&gt;"",IF(OR(BM115="F",BM115="L",BM115="I",BM115="D"),BV115&lt;&gt;0)),"")</f>
        <v>0</v>
      </c>
      <c r="AM115" s="17" t="b">
        <f t="shared" ref="AM115" ca="1" si="890">IF($H115,AND(NOT(AL115),OR(IF(BW115&lt;&gt;"",IF(OR(BM115="F",BM115="L"),BW115&lt;&gt;0)),BM115="I",BM115="N",BM115="D")),"")</f>
        <v>0</v>
      </c>
      <c r="AN115" s="17">
        <f t="shared" ref="AN115" ca="1" si="891">IF(COUNTA(INDIRECT(Q115))=0,0, IF(AND(AO115&lt;&gt;"",X115&lt;AO115),1,IF(AND(AP115&lt;&gt;"",Y115&gt;AP115),1,IF(AND(AQ115,AC115&gt;0),2,0))))</f>
        <v>0</v>
      </c>
      <c r="AO115" s="24" t="str">
        <f t="shared" ref="AO115" ca="1" si="892">IF($H115,IF(BY115&lt;&gt;"",IF(ISNUMBER(BY115),BY115,""),""),"")</f>
        <v/>
      </c>
      <c r="AP115" s="24" t="str">
        <f t="shared" ref="AP115" ca="1" si="893">IF($H115,IF(BZ115&lt;&gt;"",IF(ISNUMBER(BZ115),BZ115,""),""),"")</f>
        <v/>
      </c>
      <c r="AQ115" s="17" t="b">
        <f t="shared" ref="AQ115" ca="1" si="894">IF(H115,IF(CA115&lt;&gt;"",CA115&lt;&gt;0,FALSE),"")</f>
        <v>0</v>
      </c>
      <c r="AR115" s="17" t="b">
        <f t="shared" ref="AR115" ca="1" si="895">IF(H115,IF(N115&gt;0,IF(BQ115&lt;&gt;"",BQ115&lt;&gt;0,FALSE),FALSE),"")</f>
        <v>1</v>
      </c>
      <c r="AS115" s="17" t="b">
        <f t="shared" ref="AS115" ca="1" si="896">IF(H115,IF(BR115&lt;&gt;"",BR115&lt;&gt;0,FALSE),"")</f>
        <v>0</v>
      </c>
      <c r="AT115" s="17" t="b">
        <f t="shared" ref="AT115" ca="1" si="897">IF(H115,IF(N115&gt;0,FALSE,IF(BU115&lt;&gt;"",MATCH(BU115,DataType,0)=1,FALSE)),"")</f>
        <v>0</v>
      </c>
      <c r="AU115" s="17" t="b">
        <f t="shared" ref="AU115" ca="1" si="898">IF(H115,IF(N115&gt;0,TRUE,IF(BU115&lt;&gt;"",MATCH(BU115,DataType,0)=2,FALSE)),"")</f>
        <v>1</v>
      </c>
      <c r="AV115" s="17" t="b">
        <f t="shared" ref="AV115" ca="1" si="899">IF(H115,IF(N115&gt;0,FALSE,IF(BU115&lt;&gt;"",MATCH(BU115,DataType,0)=3,FALSE)),"")</f>
        <v>0</v>
      </c>
      <c r="AW115" s="17" t="b">
        <f t="shared" ref="AW115" ca="1" si="900">IF(H115,IF(W115&gt;0,Z115=0,FALSE),"")</f>
        <v>0</v>
      </c>
      <c r="AX115" s="14" t="b">
        <f t="array" aca="1" ref="AX115" ca="1">IF(H115,N115&gt;0,"")</f>
        <v>1</v>
      </c>
      <c r="AY115" s="17" t="str">
        <f t="shared" ref="AY115" ca="1" si="901">IF(H115,IF(N115&gt;0,ADDRESS(ROW(VariablesOrigin)+1,COLUMN(VariablesOrigin)+1,4) &amp; ":" &amp; ADDRESS(ROW(VariablesOrigin)+N115,COLUMN(VariablesOrigin)+1,4),""),"")</f>
        <v>C3:C4</v>
      </c>
      <c r="AZ115" s="17" t="b">
        <f t="array" aca="1" ref="AZ115" ca="1">IF(AY115&lt;&gt;"",SUM(1*ISERROR(MATCH(INDIRECT(AY115),INDIRECT(K115),0)))=0,"")</f>
        <v>1</v>
      </c>
      <c r="BA115" s="17" t="b">
        <f t="shared" ref="BA115" ca="1" si="902">IF(H115,BU115="",FALSE)</f>
        <v>1</v>
      </c>
      <c r="BB115" s="17" t="b">
        <v>0</v>
      </c>
      <c r="BC115" s="17" t="b">
        <f t="shared" ref="BC115" ca="1" si="903">IF(BA115,IF(N115&gt;0,AND(AZ115,Z115=0),FALSE),"")</f>
        <v>1</v>
      </c>
      <c r="BD115" s="17" t="b">
        <f t="shared" ref="BD115" ca="1" si="904">IF(BA115,IF(N115&gt;0,AND(NOT(AZ115),Z115=0),FALSE),"")</f>
        <v>0</v>
      </c>
      <c r="BE115" s="17" t="b">
        <f t="shared" ref="BE115" ca="1" si="905">IF(BA115,IF(AND(AW115,NOT(BB115),NOT(BC115),NOT(BD115)),AND(Z115=0,AC115=0),FALSE),"")</f>
        <v>0</v>
      </c>
      <c r="BF115" s="17" t="b">
        <f t="shared" ref="BF115" ca="1" si="906">IF(BA115,IF(AND(AW115,NOT(BB115),NOT(BC115),NOT(BD115)),AND(Z115=0,OR(AC115&gt;0)),FALSE),"")</f>
        <v>0</v>
      </c>
      <c r="BG115" s="17" t="b">
        <f t="shared" ref="BG115" ca="1" si="907">IF(BA115,IF(OR(BB115:BF115),FALSE,IF(Z115=0,FALSE,Z115&gt;0)),"")</f>
        <v>0</v>
      </c>
      <c r="BH115" s="17" t="b">
        <f t="shared" ref="BH115" ca="1" si="908">IF(BA115,COUNTIF(BB115:BG115,TRUE)=1,"")</f>
        <v>1</v>
      </c>
      <c r="BI115" s="17">
        <f t="shared" ref="BI115" ca="1" si="909">IF(BA115,IFERROR(MATCH(TRUE,BB115:BG115,0),7),"")</f>
        <v>2</v>
      </c>
      <c r="BJ115" s="17" t="b">
        <f t="shared" ref="BJ115" ca="1" si="910">DF115&lt;&gt;""</f>
        <v>0</v>
      </c>
      <c r="BK115" s="17" t="str">
        <f t="shared" ref="BK115" ca="1" si="911">IF(H115,IF(AND(NOT(BA115),AU115),AC115=0,""),"")</f>
        <v/>
      </c>
      <c r="BL115" s="17" t="str">
        <f t="shared" ref="BL115" ca="1" si="912">IF(H115,IF(AND(NOT(BA115),AU115),AC115&gt;0,""),"")</f>
        <v/>
      </c>
      <c r="BM115" s="17" t="str">
        <f t="shared" ref="BM115" ca="1" si="913">IF(H115,IF(BA115,CHOOSE(BI115,"0","F","L","I","N",IF(AA115&gt;0.5,"N","S"),"0"),CHOOSE(MATCH(BU115,DataType,0),"S",IF(BK115,"I","N"),"D"  )),"")</f>
        <v>F</v>
      </c>
      <c r="BN115" s="17" t="str">
        <f t="shared" ref="BN115" ca="1" si="914">IF(H115,IF(BJ115,"E",IF(BA115,CHOOSE(BI115,"0","F","L","I","N","S","0"),CHOOSE(MATCH(BU115,DataType,0),"S",IF(BK115,"I","N"),"D"  ))),"")</f>
        <v>F</v>
      </c>
      <c r="BO115" s="17" t="str">
        <f t="shared" ref="BO115" ca="1" si="915">IF($H115,IF(BM115="0","",IF(AND(AR115,N115=2),"D",IF(BM115="S","N",IF(AL115,"O",IF(AM115,"I","N"))))),"")</f>
        <v>D</v>
      </c>
      <c r="BP115" s="14" t="b">
        <f t="shared" ref="BP115" ca="1" si="916">INDIRECT(ADDRESS(2,ROW(A115)-1,,,_sheetname_dataframe))&lt;&gt;""</f>
        <v>1</v>
      </c>
      <c r="BQ115" s="35">
        <v>1</v>
      </c>
      <c r="BX115" s="16"/>
      <c r="BY115" s="16"/>
      <c r="BZ115" s="16"/>
      <c r="CA115" s="16"/>
      <c r="CB115" s="16"/>
      <c r="CC115" s="16"/>
      <c r="CD115" s="16"/>
      <c r="CE115" s="16"/>
      <c r="CF115" s="16"/>
      <c r="CN115" s="14">
        <f ca="1">IF(H115,IFERROR(IsVariableNameLegal(O115),0),0)</f>
        <v>0</v>
      </c>
      <c r="CO115" s="14" t="str">
        <f t="array" aca="1" ref="CO115" ca="1">IF(H115,IF(COUNTIF(INDIRECT(wew!$C$13),O115)&gt;1,TRIM(SUBSTITUTE(_xll.MCONCAT(IF((INDIRECT(wew!$C$13)=O115)*(COLUMN(INDIRECT(wew!$C$13))&lt;&gt;D115+1),-1+COLUMN(INDIRECT(wew!$C$13)),"")," "),"  "," ")),""),"")</f>
        <v/>
      </c>
      <c r="CP115" s="14" t="str">
        <f t="array" aca="1" ref="CP115" ca="1">IF(P115&lt;&gt;"",IF(LEN(P115)&gt;150,1,""),"")</f>
        <v/>
      </c>
      <c r="CQ115" s="14" t="str">
        <f t="array" aca="1" ref="CQ115" ca="1">IF(AND(H115,NOT(ster!$J$3)),IF(COUNTIF(INDIRECT(wew!$C$15),P115)&gt;1,TRIM(SUBSTITUTE(_xll.MCONCAT(IF((INDIRECT(wew!$C$15)=P115)*(COLUMN(INDIRECT(wew!$C$15))&lt;&gt;D115+1),-1+COLUMN(INDIRECT(wew!$C$15)),"")," "),"  "," ")),""),"")</f>
        <v/>
      </c>
      <c r="CR115" s="14" t="str">
        <f t="array" aca="1" ref="CR115" ca="1">IF(H115,IF(AND(W115&gt;0,AO115&lt;&gt;""),TRIM(SUBSTITUTE(_xll.MCONCAT(IFERROR(IF(ISNUMBER(INDIRECT(Q115)),IF((INDIRECT(ster!$D$14)&lt;&gt;"")*(INDIRECT(Q115)&lt;AO115),INDIRECT(ster!$D$14) &amp; ": " &amp;  SUBSTITUTE(IF( AV115,IFERROR(TEXT(INDIRECT(Q115),"rrrr-mm-dd") &amp;" (" &amp; INDIRECT(Q115) &amp;")",INDIRECT(Q115)),INDIRECT(Q115))," "," "),""),""),"")," "),"  "," ")),""),"")</f>
        <v/>
      </c>
      <c r="CS115" s="14" t="str">
        <f t="array" aca="1" ref="CS115" ca="1">IF(H115,IF(AND(W115&gt;0,AP115&lt;&gt;""),TRIM(SUBSTITUTE(_xll.MCONCAT(IFERROR(IF(ISNUMBER(INDIRECT(Q115)),IF((INDIRECT(ster!$D$14)&lt;&gt;"")*(INDIRECT(Q115)&gt;AP115),INDIRECT(ster!$D$14) &amp; ": " &amp;  SUBSTITUTE(IF( AV115,IFERROR(TEXT(INDIRECT(Q115),"rrrr-mm-dd")&amp;" (" &amp; INDIRECT(Q115) &amp;")",INDIRECT(Q115)),INDIRECT(Q115))," "," "),""),""),"")," "),"  "," ")),""),"")</f>
        <v/>
      </c>
      <c r="CT115" s="14" t="str">
        <f t="array" aca="1" ref="CT115" ca="1">IF(H115,IF(AND(N115&gt;0,AR115),TRIM(SUBSTITUTE(_xll.MCONCAT(IFERROR(IF(ISNUMBER(INDIRECT(Q115)),IF((INDIRECT(ster!$D$14)&lt;&gt;"")*(IFERROR(0*(MATCH(INDIRECT(Q115),INDIRECT(K115),0)&gt;0),1)),INDIRECT(ster!$D$14) &amp; ": " &amp;  SUBSTITUTE(IF( AV115,IFERROR(TEXT(INDIRECT(Q115),"rrrr-mm-dd")&amp;" (" &amp; INDIRECT(Q115) &amp;")",INDIRECT(Q115)),INDIRECT(Q115))," "," "),""),""),"")," "),"  "," ")),""),"")</f>
        <v/>
      </c>
      <c r="CU115" s="14" t="str">
        <f t="array" aca="1" ref="CU115" ca="1">IF(H115,IF(AND(V115&gt;0),TRIM(SUBSTITUTE(_xll.MCONCAT(IF((INDIRECT(ster!$D$14)&lt;&gt;"")*(IFERROR(0*(INDIRECT(Q115)&lt;&gt;""),1)),INDIRECT(ster!$D$14),"")," "),"  "," ")),""),"")</f>
        <v/>
      </c>
      <c r="CV115" s="14" t="str">
        <f t="array" aca="1" ref="CV115" ca="1">IF(H115,IF(AS115,
TRIM(SUBSTITUTE(_xll.MCONCAT(IF(
   (INDIRECT(ster!$D$14)&lt;&gt;"")*
   ((INDIRECT(Q115)="")+
      NOT(ISNUMBER(INDIRECT(Q115)))*
      NOT(ISERROR(MATCH(INDIRECT(Q115),INDIRECT(K115),0)))
    ),
      INDIRECT(ster!$D$14),
   "")," "),"  "," ")),
""),"")</f>
        <v/>
      </c>
      <c r="CW115" s="14" t="str">
        <f t="array" aca="1" ref="CW115" ca="1">IF(H115,IF(AND(AQ115),TRIM(SUBSTITUTE(_xll.MCONCAT(IFERROR(IF(ISNUMBER(INDIRECT(Q115)),IF((INDIRECT(ster!$D$14)&lt;&gt;"")*(INDIRECT(Q115)&lt;&gt;INT(INDIRECT(Q115))),INDIRECT(ster!$D$14) &amp; ": " &amp; INDIRECT(Q115),""),""),"")," "),"  "," ")),""),"")</f>
        <v/>
      </c>
      <c r="CX115" s="14" t="str">
        <f t="array" aca="1" ref="CX115" ca="1">IF(H115,IF(OR(AU115,AV115),TRIM(SUBSTITUTE(_xll.MCONCAT(IF((INDIRECT(ster!$D$14)&lt;&gt;"")*NOT(ISNUMBER(INDIRECT(Q115))),IF(ISERROR(MATCH(INDIRECT(Q115),INDIRECT(K115),0)),IFERROR(IF(INDIRECT(Q115)&lt;&gt;"",INDIRECT(ster!$D$14) &amp; ": " &amp; SUBSTITUTE(INDIRECT(Q115)," "," "),""),""),""),"")," "),"  "," ")),""),"")</f>
        <v/>
      </c>
      <c r="CY115" s="14" t="str">
        <f t="array" aca="1" ref="CY115" ca="1">IF(H115,IF(AE115,TRIM(SUBSTITUTE(_xll.MCONCAT(IF((INDIRECT(ster!$D$14)&lt;&gt;"")*IFERROR(NOT(INDIRECT(AF115)),FALSE),IF(ISERROR(MATCH(INDIRECT(Q115),INDIRECT(K115),0)),IFERROR(IF(INDIRECT(Q115)&lt;&gt;"",INDIRECT(ster!$D$14)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CZ115" s="14" t="str">
        <f t="array" aca="1" ref="CZ115" ca="1">IF(H115,IF(AH115,TRIM(SUBSTITUTE(_xll.MCONCAT(IF((INDIRECT(ster!$D$14)&lt;&gt;"")*IFERROR(NOT(INDIRECT(AI115)),FALSE),IF(ISERROR(MATCH(INDIRECT(Q115),INDIRECT(K115),0)),IFERROR(IF(INDIRECT(Q115)&lt;&gt;"",INDIRECT(ster!$D$14)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DC115" s="14" t="str">
        <f ca="1">SUBSTITUTE(SUBSTITUTE(SUBSTITUTE(SUBSTITUTE(_xll.MCONCAT(DG115:DS115,"■"),"■■","■"),"■■","■"),"■■","■"),"■■","■")</f>
        <v>■</v>
      </c>
      <c r="DD115" s="14" t="str">
        <f t="shared" ref="DD115" ca="1" si="917">IF(MID(DC115,1,1)="■",MID(DC115,2,LEN(DC115)),DC115)</f>
        <v/>
      </c>
      <c r="DE115" s="14" t="str">
        <f t="shared" ref="DE115" ca="1" si="918">IF(DD115&lt;&gt;"",IF(MID(DD115,LEN(DD115),1)="■",MID(DD115,1,LEN(DD115)-1),DD115),"")</f>
        <v/>
      </c>
      <c r="DF115" s="14" t="str">
        <f t="shared" ref="DF115" ca="1" si="919">IFERROR(IF(DE115&lt;&gt;"",SUBSTITUTE(DE115,"■",". "),""),"##INTERNAL_ERROR")</f>
        <v/>
      </c>
      <c r="DG115" s="14" t="str">
        <f t="shared" ref="DG115" ca="1" si="920">IF(CN115&lt;&gt;0,"Variable name don't comply with the naming convention","")</f>
        <v/>
      </c>
      <c r="DH115" s="14" t="str">
        <f t="shared" ref="DH115" ca="1" si="921">IF(CO115&lt;&gt;"","Duplicated name. " &amp; IF(ISERROR(FIND(" ",CO115)),"Duplicate have index " &amp; CO115, "Duplicates have indices: "&amp;SUBSTITUTE(CO115," ",", ")),"")</f>
        <v/>
      </c>
      <c r="DI115" s="14" t="str">
        <f t="shared" ref="DI115" ca="1" si="922">IF(CP115&lt;&gt;"","Variable label exceed length 150","")</f>
        <v/>
      </c>
      <c r="DJ115" s="14" t="str">
        <f t="shared" ref="DJ115" ca="1" si="923">IF(CQ115&lt;&gt;"","Duplicated variable label. " &amp; IF(ISERROR(FIND(" ",CQ115)),"Duplicate have index " &amp; CQ115, "Duplicates have indices: "&amp;SUBSTITUTE(CQ115," ",", ")),"")</f>
        <v/>
      </c>
      <c r="DK115" s="14" t="str">
        <f t="shared" ref="DK115" ca="1" si="924">IF(CR115&lt;&gt;"","The following cases have values below declared theorethical min: " &amp;SUBSTITUTE(CR115," ",", "),"")</f>
        <v/>
      </c>
      <c r="DL115" s="14" t="str">
        <f t="shared" ref="DL115" ca="1" si="925">IF(CS115&lt;&gt;"","The following cases have values above declared theorethical max: " &amp;SUBSTITUTE(CS115," ",", "),"")</f>
        <v/>
      </c>
      <c r="DM115" s="14" t="str">
        <f t="shared" ref="DM115" ca="1" si="926">IF(CT115&lt;&gt;"","There are some cases with values not explicitly declared in the labels dictionary: " &amp;SUBSTITUTE(CT115," ",", "),"")</f>
        <v/>
      </c>
      <c r="DN115" s="14" t="str">
        <f t="array" aca="1" ref="DN115" ca="1">IF(CU115&lt;&gt;"","There are errors in the entered values in the following cases: " &amp;SUBSTITUTE(CU115," ",", "),"")</f>
        <v/>
      </c>
      <c r="DO115" s="14" t="str">
        <f t="shared" ref="DO115" ca="1" si="927">IF(CV115&lt;&gt;"","The following records are missing in this required field: " &amp;SUBSTITUTE(CV115," ",", "),"")</f>
        <v/>
      </c>
      <c r="DP115" s="14" t="str">
        <f t="shared" ref="DP115" ca="1" si="928">IF(CW115&lt;&gt;"","The following cases have non-integer values: " &amp;SUBSTITUTE(CW115," ",", "),"")</f>
        <v/>
      </c>
      <c r="DQ115" s="14" t="str">
        <f t="shared" ref="DQ115" ca="1" si="929">IF(CX115&lt;&gt;"","The following cases are non-numeric: " &amp;SUBSTITUTE(CX115," ",", "),"")</f>
        <v/>
      </c>
      <c r="DR115" s="14" t="str">
        <f t="shared" ref="DR115" ca="1" si="930">IF(CY115&lt;&gt;"","In the following cases " &amp; P115 &amp; " " &amp; LOWER(MID(AG115,1,1)) &amp; MID(AG115,2,LEN(AG115)) &amp; ": " &amp;SUBSTITUTE(CY115," ",", "),"")</f>
        <v/>
      </c>
      <c r="DS115" s="14" t="str">
        <f t="shared" ref="DS115" ca="1" si="931">IF(CZ115&lt;&gt;"","In the following cases " &amp; P115 &amp; " " &amp; LOWER(MID(AJ115,1,1)) &amp; MID(AJ115,2,LEN(AJ115)) &amp; ": " &amp;SUBSTITUTE(CZ115," ",", "),"")</f>
        <v/>
      </c>
      <c r="DZ115" s="14" t="b">
        <f t="shared" ref="DZ115" ca="1" si="932">OR(ED115&lt;&gt;"",EF115&lt;&gt;"",EG115&lt;&gt;"")</f>
        <v>0</v>
      </c>
      <c r="EA115" s="14" t="str">
        <f t="shared" ref="EA115" ca="1" si="933">IF(EB115&lt;&gt;"",G115 &amp; " (" &amp; F115 &amp; ")","")</f>
        <v>7th timing (q_48g_t)</v>
      </c>
      <c r="EB115" s="14" t="str">
        <f t="shared" ref="EB115" ca="1" si="934">IF(EE115&lt;&gt;"",EE115&amp;IF(ED115&lt;&gt;""," and "&amp;ED115,""),UPPER(MID(ED115,1,1)&amp;MID(ED115,2,LEN(ED115))))&amp; IF(OR(EF115&lt;&gt;"",EG115&lt;&gt;"")," and "&amp;IF(EF115&lt;&gt;"",LOWER(MID(EF115,1,1) &amp; MID(EF115,2,LEN(EF115))),"")&amp; IF(AND(EF115 &lt;&gt;"",EG115&lt;&gt;"")," and ","") &amp; IF(EG115&lt;&gt;"",LOWER(MID(EG115,1,1) &amp; MID(EG115,2,LEN(EG115))),""),"") &amp; IF(OR(EE115&lt;&gt;"",ED115&lt;&gt;"",EF115&lt;&gt;"",EG115&lt;&gt;""), ". ","")</f>
        <v xml:space="preserve">Values must be limited to predefinied list. </v>
      </c>
      <c r="EC115" s="14" t="str">
        <f t="shared" ref="EC115" ca="1" si="935">IF(EB115&lt;&gt;"",G115 &amp; " (" &amp; F115 &amp; "): " &amp; EB115,"")</f>
        <v xml:space="preserve">7th timing (q_48g_t): Values must be limited to predefinied list. </v>
      </c>
      <c r="ED115" s="14" t="str">
        <f t="shared" ref="ED115" ca="1" si="936">IF(H115,IF(W115&gt;0,IF(AND(AO115&lt;&gt;"",AP115&lt;&gt;""),"each value must be between " &amp; IF( AV115,IFERROR(TEXT(AO115,"rrrr-mm-dd") &amp;" (" &amp; AO115 &amp;")",AO115),AO115) &amp; " and " &amp; IF( AV115,IFERROR(TEXT(AP115,"rrrr-mm-dd") &amp;" (" &amp; AP115 &amp;")",AP115),AP115),IF(AO115&lt;&gt;"","each value must be above " &amp; IF( AV115,IFERROR(TEXT(AO115,"rrrr-mm-dd") &amp;" (" &amp; AO115 &amp;")",AO115),AO115), IF(AP115&lt;&gt;"","each value must be below " &amp; IF( AV115,IFERROR(TEXT(AP115,"rrrr-mm-dd") &amp;" (" &amp; AP115 &amp;")",AP115),AP115),""))),""),"")</f>
        <v/>
      </c>
      <c r="EE115" s="14" t="str">
        <f t="shared" ref="EE115" ca="1" si="937">IF(H115,IF(OR(AQ115,AU115,AV115,AS115,AR115),
   "Values must be" &amp;
   IF(AR115," limited to predefinied list", IF(AQ115, " integers",IF(OR(AU115,AV115)," numeric",""))) &amp;
   IF(AS115,IF(OR(AR115,AQ115,AU115,AV115), " and ","") &amp; "non-missing",""),
""),"")</f>
        <v>Values must be limited to predefinied list</v>
      </c>
      <c r="EF115" s="14" t="str">
        <f t="shared" ref="EF115" ca="1" si="938">IF($H115,AG115,"")</f>
        <v/>
      </c>
      <c r="EG115" s="14" t="str">
        <f t="shared" ref="EG115" ca="1" si="939">IF($H115,AJ115,"")</f>
        <v/>
      </c>
      <c r="EM115" s="14" t="b">
        <f t="shared" ref="EM115" ca="1" si="940">OR(EC115&lt;&gt;"",DF115&lt;&gt;"")</f>
        <v>1</v>
      </c>
      <c r="EN115" s="14">
        <f t="shared" ref="EN115" ca="1" si="941">IF(EM115,C115,"")</f>
        <v>102</v>
      </c>
      <c r="EO115" s="14" t="str">
        <f t="shared" ref="EO115" ca="1" si="942">IF(EM115,F115,"")</f>
        <v>q_48g_t</v>
      </c>
      <c r="EP115" s="14" t="str">
        <f t="shared" ref="EP115" ca="1" si="943">EC115</f>
        <v xml:space="preserve">7th timing (q_48g_t): Values must be limited to predefinied list. </v>
      </c>
      <c r="EQ115" s="14" t="str">
        <f t="shared" ref="EQ115" ca="1" si="944">DF115</f>
        <v/>
      </c>
    </row>
    <row r="116" spans="2:147" s="14" customFormat="1">
      <c r="B116" s="14" t="str">
        <f t="shared" ca="1" si="421"/>
        <v>There are some cases with values not explicitly declared in the labels dictionary: Hann054: 27, Hann073: 29, ANTA-0006: 29, ANTA-0020: 32, ANTA-0048: 23, ANTA-0049: 23, ANTA-0050: 29, JENA0069: 29, JENA0070: 33, JENA0078: 31, LISB1000: 26, LISB0593: 23, LISB1051: 27, WAWA, 0016: 25, WAWA, 0021: 31</v>
      </c>
      <c r="C116" s="14">
        <f t="shared" ca="1" si="422"/>
        <v>103</v>
      </c>
      <c r="D116" s="14">
        <f t="shared" si="423"/>
        <v>114</v>
      </c>
      <c r="E116" s="14" t="str">
        <f t="shared" ca="1" si="424"/>
        <v>N</v>
      </c>
      <c r="F116" s="14" t="str">
        <f t="shared" ca="1" si="425"/>
        <v>q_48h_r</v>
      </c>
      <c r="G116" s="14" t="str">
        <f t="shared" ca="1" si="426"/>
        <v>8th region</v>
      </c>
      <c r="H116" s="14" t="b">
        <f t="shared" ca="1" si="427"/>
        <v>1</v>
      </c>
      <c r="I116" s="14" t="str">
        <f ca="1">IF($H116,ADDRESS(3,(D116+1)*2-1,4,,"["&amp;wew!$G$7&amp;"]"&amp;_sheetname_labels)&amp;":"&amp;ADDRESS(2+ster!$B$20,(D116+1)*2-1,4),"")</f>
        <v>[DBTemplate.xlsm]labels!HU3:HU61</v>
      </c>
      <c r="J116" s="14">
        <f t="array" aca="1" ref="J116" ca="1">IF(H116,MAX(0,MAX(IF(INDIRECT(I116)&lt;&gt;"",ROW(INDIRECT(I116)),""))-2),"")</f>
        <v>17</v>
      </c>
      <c r="K116" s="14" t="str">
        <f ca="1">IF($H116,IF($J116&gt;0,ADDRESS(3,(D116+1)*2-1,4,,"["&amp;wew!$G$7&amp;"]"&amp;_sheetname_labels)&amp;":"&amp;ADDRESS(2+J116,(D116+1)*2-1,4),""),"")</f>
        <v>[DBTemplate.xlsm]labels!HU3:HU19</v>
      </c>
      <c r="L116" s="14" t="str">
        <f ca="1">IF($H116,IF($J116&gt;0,ADDRESS(3,(D116+1)*2,4,,"["&amp;wew!$G$7&amp;"]"&amp;_sheetname_labels)&amp;":"&amp;ADDRESS(2+J116,(D116+1)*2,4),""),"")</f>
        <v>[DBTemplate.xlsm]labels!HV3:HV19</v>
      </c>
      <c r="M116" s="14">
        <f t="shared" ca="1" si="428"/>
        <v>0</v>
      </c>
      <c r="N116" s="14">
        <f t="shared" ca="1" si="429"/>
        <v>17</v>
      </c>
      <c r="O116" s="14" t="str">
        <f t="shared" ca="1" si="430"/>
        <v>q_48h_r</v>
      </c>
      <c r="P116" s="14" t="str">
        <f t="shared" ca="1" si="431"/>
        <v>8th region</v>
      </c>
      <c r="Q116" s="14" t="str">
        <f ca="1">IF($BP116,ADDRESS(3,D116+1,4,,"["&amp;wew!$G$7&amp;"]"&amp;_sheetname_dataframe)&amp;":"&amp;ADDRESS(2+ster!$C$14,D116+1,4),"")</f>
        <v>[DBTemplate.xlsm]data_frame!DK3:DK3</v>
      </c>
      <c r="R116" s="14" t="str">
        <f>IF($BP116,IF(MID(_xll.FORMULATEXT(INDEX(INDIRECT(Q116),1)),1,1)="=", _xll.FORMULATEXT(INDEX(INDIRECT(Q116),1),2,TRUE),""),"")</f>
        <v/>
      </c>
      <c r="S116" s="14">
        <f t="array" aca="1" ref="S116" ca="1">IF(H116,SUM(IF((IFERROR(INDIRECT(Q116)&lt;&gt;"",FALSE))*(INDIRECT(ster!$D$14)&lt;&gt;""),1,0)),"")</f>
        <v>0</v>
      </c>
      <c r="T116" s="14">
        <f t="array" aca="1" ref="T116" ca="1">IF(H116,IF(M116&gt;0,SUM(IFERROR(1*(MATCH(INDIRECT(Q116),INDIRECT(K116),0)&gt;0),0)*(INDIRECT(ster!$D$14)&lt;&gt;"")*NOT(ISNUMBER(INDIRECT(Q116)))),0),"")</f>
        <v>0</v>
      </c>
      <c r="U116" s="14">
        <f t="array" aca="1" ref="U116" ca="1">IF(H116,SUM((IFERROR(INDIRECT(Q116)="",FALSE))*(INDIRECT(ster!$D$14)&lt;&gt;"")),"")</f>
        <v>1</v>
      </c>
      <c r="V116" s="14">
        <f t="array" aca="1" ref="V116" ca="1">IF(H116,SUM((IFERROR(INDIRECT(Q116)="#ąś",TRUE))*(INDIRECT(ster!$D$14)&lt;&gt;"")),"")</f>
        <v>0</v>
      </c>
      <c r="W116" s="14">
        <f t="array" aca="1" ref="W116" ca="1">IF(H116,SUM(ISNUMBER(INDIRECT(Q116))*(INDIRECT(ster!$D$14)&lt;&gt;"")),"")</f>
        <v>0</v>
      </c>
      <c r="X116" s="14" t="str">
        <f t="array" aca="1" ref="X116" ca="1">IF(AND(H116,W116&gt;0),IF(wew!$B$3,MIN(IF((INDIRECT(ster!$D$14)&lt;&gt;"")*IFERROR(INDIRECT($Q116)&lt;&gt;"",FALSE),IFERROR(INDIRECT($Q116),"X"),"X")),"&lt;włącz podświetlanie wartości&gt;"),"—")</f>
        <v>—</v>
      </c>
      <c r="Y116" s="14" t="str">
        <f t="array" aca="1" ref="Y116" ca="1">IF(AND(H116,W116&gt;0),IF(wew!$B$3,MAX(IF((INDIRECT(ster!$D$14)&lt;&gt;"")*IFERROR(INDIRECT($Q116)&lt;&gt;"",FALSE),IFERROR(INDIRECT($Q116),"X"),"X")),"&lt;włącz podświetlanie wartości&gt;"),"—")</f>
        <v>—</v>
      </c>
      <c r="Z116" s="14">
        <f t="shared" ca="1" si="432"/>
        <v>0</v>
      </c>
      <c r="AA116" s="12" t="str">
        <f t="shared" ca="1" si="433"/>
        <v>—</v>
      </c>
      <c r="AB116" s="17">
        <f t="array" aca="1" ref="AB116" ca="1">IF(H116,IF(W116&gt;0,SUM((INDIRECT(ster!$D$14)&lt;&gt;"")*IFERROR((INDIRECT(Q116)&lt;&gt;"")*(INDIRECT(Q116)=INT(INDIRECT(Q116))),0)),0),"")</f>
        <v>0</v>
      </c>
      <c r="AC116" s="17">
        <f t="array" aca="1" ref="AC116" ca="1">IF(H116,W116-AB116,"")</f>
        <v>0</v>
      </c>
      <c r="AD116" s="17">
        <f t="shared" ca="1" si="434"/>
        <v>1</v>
      </c>
      <c r="AE116" s="17" t="b">
        <f t="shared" ca="1" si="435"/>
        <v>0</v>
      </c>
      <c r="AF116" s="17" t="str">
        <f ca="1">IF(AE116,IF($H116,ADDRESS(3,D116+2,4,,"["&amp;wew!$G$7&amp;"]"&amp;_sheetname_dataframe)&amp;":"&amp;ADDRESS(2+ster!$C$14,D116+2,4),""),"")</f>
        <v/>
      </c>
      <c r="AG116" s="17" t="str">
        <f t="shared" ca="1" si="436"/>
        <v/>
      </c>
      <c r="AH116" s="17" t="b">
        <f t="shared" ca="1" si="437"/>
        <v>0</v>
      </c>
      <c r="AI116" s="17" t="str">
        <f ca="1">IF(AH116,IF($H116,ADDRESS(3,D116+3,4,,"["&amp;wew!$G$7&amp;"]"&amp;_sheetname_dataframe)&amp;":"&amp;ADDRESS(2+ster!$C$14,D116+3,4),""),"")</f>
        <v/>
      </c>
      <c r="AJ116" s="17" t="str">
        <f t="shared" ca="1" si="438"/>
        <v/>
      </c>
      <c r="AK116" s="17" t="b">
        <f t="shared" ca="1" si="439"/>
        <v>0</v>
      </c>
      <c r="AL116" s="17" t="b">
        <f t="shared" ca="1" si="440"/>
        <v>0</v>
      </c>
      <c r="AM116" s="17" t="b">
        <f t="shared" ca="1" si="441"/>
        <v>0</v>
      </c>
      <c r="AN116" s="17">
        <f t="shared" ca="1" si="442"/>
        <v>0</v>
      </c>
      <c r="AO116" s="24" t="str">
        <f t="shared" ca="1" si="443"/>
        <v/>
      </c>
      <c r="AP116" s="24" t="str">
        <f t="shared" ca="1" si="444"/>
        <v/>
      </c>
      <c r="AQ116" s="17" t="b">
        <f t="shared" ca="1" si="445"/>
        <v>0</v>
      </c>
      <c r="AR116" s="17" t="b">
        <f t="shared" ca="1" si="446"/>
        <v>1</v>
      </c>
      <c r="AS116" s="17" t="b">
        <f t="shared" ca="1" si="447"/>
        <v>0</v>
      </c>
      <c r="AT116" s="17" t="b">
        <f t="shared" ca="1" si="448"/>
        <v>0</v>
      </c>
      <c r="AU116" s="17" t="b">
        <f t="shared" ca="1" si="449"/>
        <v>1</v>
      </c>
      <c r="AV116" s="17" t="b">
        <f t="shared" ca="1" si="450"/>
        <v>0</v>
      </c>
      <c r="AW116" s="17" t="b">
        <f t="shared" ca="1" si="451"/>
        <v>0</v>
      </c>
      <c r="AX116" s="14" t="b">
        <f t="array" aca="1" ref="AX116" ca="1">IF(H116,N116&gt;0,"")</f>
        <v>1</v>
      </c>
      <c r="AY116" s="17" t="str">
        <f t="shared" ca="1" si="452"/>
        <v>C3:C19</v>
      </c>
      <c r="AZ116" s="17" t="b">
        <f t="array" aca="1" ref="AZ116" ca="1">IF(AY116&lt;&gt;"",SUM(1*ISERROR(MATCH(INDIRECT(AY116),INDIRECT(K116),0)))=0,"")</f>
        <v>1</v>
      </c>
      <c r="BA116" s="17" t="b">
        <f t="shared" ca="1" si="453"/>
        <v>1</v>
      </c>
      <c r="BB116" s="17" t="b">
        <v>0</v>
      </c>
      <c r="BC116" s="17" t="b">
        <f t="shared" ca="1" si="454"/>
        <v>1</v>
      </c>
      <c r="BD116" s="17" t="b">
        <f t="shared" ca="1" si="455"/>
        <v>0</v>
      </c>
      <c r="BE116" s="17" t="b">
        <f t="shared" ca="1" si="456"/>
        <v>0</v>
      </c>
      <c r="BF116" s="17" t="b">
        <f t="shared" ca="1" si="457"/>
        <v>0</v>
      </c>
      <c r="BG116" s="17" t="b">
        <f t="shared" ca="1" si="458"/>
        <v>0</v>
      </c>
      <c r="BH116" s="17" t="b">
        <f t="shared" ca="1" si="459"/>
        <v>1</v>
      </c>
      <c r="BI116" s="17">
        <f t="shared" ca="1" si="460"/>
        <v>2</v>
      </c>
      <c r="BJ116" s="17" t="b">
        <f t="shared" ca="1" si="461"/>
        <v>1</v>
      </c>
      <c r="BK116" s="17" t="str">
        <f t="shared" ca="1" si="462"/>
        <v/>
      </c>
      <c r="BL116" s="17" t="str">
        <f t="shared" ca="1" si="463"/>
        <v/>
      </c>
      <c r="BM116" s="17" t="str">
        <f t="shared" ca="1" si="464"/>
        <v>F</v>
      </c>
      <c r="BN116" s="17" t="str">
        <f t="shared" ca="1" si="465"/>
        <v>E</v>
      </c>
      <c r="BO116" s="17" t="str">
        <f t="shared" ca="1" si="466"/>
        <v>N</v>
      </c>
      <c r="BP116" s="14" t="b">
        <f t="shared" ca="1" si="467"/>
        <v>1</v>
      </c>
      <c r="BQ116" s="35">
        <v>1</v>
      </c>
      <c r="BX116" s="16"/>
      <c r="BY116" s="16"/>
      <c r="BZ116" s="16"/>
      <c r="CA116" s="16"/>
      <c r="CB116" s="16"/>
      <c r="CC116" s="16"/>
      <c r="CD116" s="16"/>
      <c r="CE116" s="16"/>
      <c r="CF116" s="16"/>
      <c r="CN116" s="14">
        <f ca="1">IF(H116,IFERROR(IsVariableNameLegal(O116),0),0)</f>
        <v>0</v>
      </c>
      <c r="CO116" s="14" t="str">
        <f t="array" aca="1" ref="CO116" ca="1">IF(H116,IF(COUNTIF(INDIRECT(wew!$C$13),O116)&gt;1,TRIM(SUBSTITUTE(_xll.MCONCAT(IF((INDIRECT(wew!$C$13)=O116)*(COLUMN(INDIRECT(wew!$C$13))&lt;&gt;D116+1),-1+COLUMN(INDIRECT(wew!$C$13)),"")," "),"  "," ")),""),"")</f>
        <v/>
      </c>
      <c r="CP116" s="14" t="str">
        <f t="array" aca="1" ref="CP116" ca="1">IF(P116&lt;&gt;"",IF(LEN(P116)&gt;150,1,""),"")</f>
        <v/>
      </c>
      <c r="CQ116" s="14" t="str">
        <f t="array" aca="1" ref="CQ116" ca="1">IF(AND(H116,NOT(ster!$J$3)),IF(COUNTIF(INDIRECT(wew!$C$15),P116)&gt;1,TRIM(SUBSTITUTE(_xll.MCONCAT(IF((INDIRECT(wew!$C$15)=P116)*(COLUMN(INDIRECT(wew!$C$15))&lt;&gt;D116+1),-1+COLUMN(INDIRECT(wew!$C$15)),"")," "),"  "," ")),""),"")</f>
        <v/>
      </c>
      <c r="CR116" s="14" t="str">
        <f t="array" aca="1" ref="CR116" ca="1">IF(H116,IF(AND(W116&gt;0,AO116&lt;&gt;""),TRIM(SUBSTITUTE(_xll.MCONCAT(IFERROR(IF(ISNUMBER(INDIRECT(Q116)),IF((INDIRECT(ster!$D$14)&lt;&gt;"")*(INDIRECT(Q116)&lt;AO116),INDIRECT(ster!$D$14) &amp; ": " &amp;  SUBSTITUTE(IF( AV116,IFERROR(TEXT(INDIRECT(Q116),"rrrr-mm-dd") &amp;" (" &amp; INDIRECT(Q116) &amp;")",INDIRECT(Q116)),INDIRECT(Q116))," "," "),""),""),"")," "),"  "," ")),""),"")</f>
        <v/>
      </c>
      <c r="CS116" s="14" t="str">
        <f t="array" aca="1" ref="CS116" ca="1">IF(H116,IF(AND(W116&gt;0,AP116&lt;&gt;""),TRIM(SUBSTITUTE(_xll.MCONCAT(IFERROR(IF(ISNUMBER(INDIRECT(Q116)),IF((INDIRECT(ster!$D$14)&lt;&gt;"")*(INDIRECT(Q116)&gt;AP116),INDIRECT(ster!$D$14) &amp; ": " &amp;  SUBSTITUTE(IF( AV116,IFERROR(TEXT(INDIRECT(Q116),"rrrr-mm-dd")&amp;" (" &amp; INDIRECT(Q116) &amp;")",INDIRECT(Q116)),INDIRECT(Q116))," "," "),""),""),"")," "),"  "," ")),""),"")</f>
        <v/>
      </c>
      <c r="CT116" s="14" t="str">
        <f t="array" aca="1" ref="CT116" ca="1">IF(H116,IF(AND(N116&gt;0,AR116),TRIM(SUBSTITUTE(_xll.MCONCAT(IFERROR(IF(ISNUMBER(INDIRECT(Q116)),IF((INDIRECT(ster!$D$14)&lt;&gt;"")*(IFERROR(0*(MATCH(INDIRECT(Q116),INDIRECT(K116),0)&gt;0),1)),INDIRECT(ster!$D$14) &amp; ": " &amp;  SUBSTITUTE(IF( AV116,IFERROR(TEXT(INDIRECT(Q116),"rrrr-mm-dd")&amp;" (" &amp; INDIRECT(Q116) &amp;")",INDIRECT(Q116)),INDIRECT(Q116))," "," "),""),""),"")," "),"  "," ")),""),"")</f>
        <v/>
      </c>
      <c r="CU116" s="14" t="str">
        <f t="array" aca="1" ref="CU116" ca="1">IF(H116,IF(AND(V116&gt;0),TRIM(SUBSTITUTE(_xll.MCONCAT(IF((INDIRECT(ster!$D$14)&lt;&gt;"")*(IFERROR(0*(INDIRECT(Q116)&lt;&gt;""),1)),INDIRECT(ster!$D$14),"")," "),"  "," ")),""),"")</f>
        <v/>
      </c>
      <c r="CV116" s="14" t="str">
        <f t="array" aca="1" ref="CV116" ca="1">IF(H116,IF(AS116,
TRIM(SUBSTITUTE(_xll.MCONCAT(IF(
   (INDIRECT(ster!$D$14)&lt;&gt;"")*
   ((INDIRECT(Q116)="")+
      NOT(ISNUMBER(INDIRECT(Q116)))*
      NOT(ISERROR(MATCH(INDIRECT(Q116),INDIRECT(K116),0)))
    ),
      INDIRECT(ster!$D$14),
   "")," "),"  "," ")),
""),"")</f>
        <v/>
      </c>
      <c r="CW116" s="14" t="str">
        <f t="array" aca="1" ref="CW116" ca="1">IF(H116,IF(AND(AQ116),TRIM(SUBSTITUTE(_xll.MCONCAT(IFERROR(IF(ISNUMBER(INDIRECT(Q116)),IF((INDIRECT(ster!$D$14)&lt;&gt;"")*(INDIRECT(Q116)&lt;&gt;INT(INDIRECT(Q116))),INDIRECT(ster!$D$14) &amp; ": " &amp; INDIRECT(Q116),""),""),"")," "),"  "," ")),""),"")</f>
        <v/>
      </c>
      <c r="CX116" s="14" t="str">
        <f t="array" aca="1" ref="CX116" ca="1">IF(H116,IF(OR(AU116,AV116),TRIM(SUBSTITUTE(_xll.MCONCAT(IF((INDIRECT(ster!$D$14)&lt;&gt;"")*NOT(ISNUMBER(INDIRECT(Q116))),IF(ISERROR(MATCH(INDIRECT(Q116),INDIRECT(K116),0)),IFERROR(IF(INDIRECT(Q116)&lt;&gt;"",INDIRECT(ster!$D$14) &amp; ": " &amp; SUBSTITUTE(INDIRECT(Q116)," "," "),""),""),""),"")," "),"  "," ")),""),"")</f>
        <v/>
      </c>
      <c r="CY116" s="14" t="str">
        <f t="array" aca="1" ref="CY116" ca="1">IF(H116,IF(AE116,TRIM(SUBSTITUTE(_xll.MCONCAT(IF((INDIRECT(ster!$D$14)&lt;&gt;"")*IFERROR(NOT(INDIRECT(AF116)),FALSE),IF(ISERROR(MATCH(INDIRECT(Q116),INDIRECT(K116),0)),IFERROR(IF(INDIRECT(Q116)&lt;&gt;"",INDIRECT(ster!$D$14)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CZ116" s="14" t="str">
        <f t="array" aca="1" ref="CZ116" ca="1">IF(H116,IF(AH116,TRIM(SUBSTITUTE(_xll.MCONCAT(IF((INDIRECT(ster!$D$14)&lt;&gt;"")*IFERROR(NOT(INDIRECT(AI116)),FALSE),IF(ISERROR(MATCH(INDIRECT(Q116),INDIRECT(K116),0)),IFERROR(IF(INDIRECT(Q116)&lt;&gt;"",INDIRECT(ster!$D$14)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DC116" s="14" t="str">
        <f ca="1">SUBSTITUTE(SUBSTITUTE(SUBSTITUTE(SUBSTITUTE(_xll.MCONCAT(DG116:DS116,"■"),"■■","■"),"■■","■"),"■■","■"),"■■","■")</f>
        <v>■There are some cases with values not explicitly declared in the labels dictionary: Hann054: 27, Hann073: 29, ANTA-0006: 29, ANTA-0020: 32, ANTA-0048: 23, ANTA-0049: 23, ANTA-0050: 29, JENA0069: 29, JENA0070: 33, JENA0078: 31, LISB1000: 26, LISB0593: 23, LISB1051: 27, WAWA, 0016: 25, WAWA, 0021: 31■</v>
      </c>
      <c r="DD116" s="14" t="str">
        <f t="shared" ca="1" si="468"/>
        <v>There are some cases with values not explicitly declared in the labels dictionary: Hann054: 27, Hann073: 29, ANTA-0006: 29, ANTA-0020: 32, ANTA-0048: 23, ANTA-0049: 23, ANTA-0050: 29, JENA0069: 29, JENA0070: 33, JENA0078: 31, LISB1000: 26, LISB0593: 23, LISB1051: 27, WAWA, 0016: 25, WAWA, 0021: 31■</v>
      </c>
      <c r="DE116" s="14" t="str">
        <f t="shared" ca="1" si="469"/>
        <v>There are some cases with values not explicitly declared in the labels dictionary: Hann054: 27, Hann073: 29, ANTA-0006: 29, ANTA-0020: 32, ANTA-0048: 23, ANTA-0049: 23, ANTA-0050: 29, JENA0069: 29, JENA0070: 33, JENA0078: 31, LISB1000: 26, LISB0593: 23, LISB1051: 27, WAWA, 0016: 25, WAWA, 0021: 31</v>
      </c>
      <c r="DF116" s="14" t="str">
        <f t="shared" ca="1" si="470"/>
        <v>There are some cases with values not explicitly declared in the labels dictionary: Hann054: 27, Hann073: 29, ANTA-0006: 29, ANTA-0020: 32, ANTA-0048: 23, ANTA-0049: 23, ANTA-0050: 29, JENA0069: 29, JENA0070: 33, JENA0078: 31, LISB1000: 26, LISB0593: 23, LISB1051: 27, WAWA, 0016: 25, WAWA, 0021: 31</v>
      </c>
      <c r="DG116" s="14" t="str">
        <f t="shared" ca="1" si="471"/>
        <v/>
      </c>
      <c r="DH116" s="14" t="str">
        <f t="shared" ca="1" si="472"/>
        <v/>
      </c>
      <c r="DI116" s="14" t="str">
        <f t="shared" ca="1" si="473"/>
        <v/>
      </c>
      <c r="DJ116" s="14" t="str">
        <f t="shared" ca="1" si="474"/>
        <v/>
      </c>
      <c r="DK116" s="14" t="str">
        <f t="shared" ca="1" si="475"/>
        <v/>
      </c>
      <c r="DL116" s="14" t="str">
        <f t="shared" ca="1" si="420"/>
        <v/>
      </c>
      <c r="DM116" s="14" t="str">
        <f t="shared" ca="1" si="476"/>
        <v/>
      </c>
      <c r="DN116" s="14" t="str">
        <f t="array" aca="1" ref="DN116" ca="1">IF(CU116&lt;&gt;"","There are errors in the entered values in the following cases: " &amp;SUBSTITUTE(CU116," ",", "),"")</f>
        <v/>
      </c>
      <c r="DO116" s="14" t="str">
        <f t="shared" ca="1" si="477"/>
        <v/>
      </c>
      <c r="DP116" s="14" t="str">
        <f t="shared" ca="1" si="478"/>
        <v/>
      </c>
      <c r="DQ116" s="14" t="str">
        <f t="shared" ca="1" si="479"/>
        <v/>
      </c>
      <c r="DR116" s="14" t="str">
        <f t="shared" ca="1" si="480"/>
        <v/>
      </c>
      <c r="DS116" s="14" t="str">
        <f t="shared" ca="1" si="481"/>
        <v/>
      </c>
      <c r="DZ116" s="14" t="b">
        <f t="shared" ca="1" si="482"/>
        <v>0</v>
      </c>
      <c r="EA116" s="14" t="str">
        <f t="shared" ca="1" si="483"/>
        <v>8th region (q_48h_r)</v>
      </c>
      <c r="EB116" s="14" t="str">
        <f t="shared" ca="1" si="484"/>
        <v xml:space="preserve">Values must be limited to predefinied list. </v>
      </c>
      <c r="EC116" s="14" t="str">
        <f t="shared" ca="1" si="485"/>
        <v xml:space="preserve">8th region (q_48h_r): Values must be limited to predefinied list. </v>
      </c>
      <c r="ED116" s="14" t="str">
        <f t="shared" ca="1" si="486"/>
        <v/>
      </c>
      <c r="EE116" s="14" t="str">
        <f t="shared" ca="1" si="487"/>
        <v>Values must be limited to predefinied list</v>
      </c>
      <c r="EF116" s="14" t="str">
        <f t="shared" ca="1" si="488"/>
        <v/>
      </c>
      <c r="EG116" s="14" t="str">
        <f t="shared" ca="1" si="489"/>
        <v/>
      </c>
      <c r="EM116" s="14" t="b">
        <f t="shared" ca="1" si="490"/>
        <v>1</v>
      </c>
      <c r="EN116" s="14">
        <f t="shared" ca="1" si="491"/>
        <v>103</v>
      </c>
      <c r="EO116" s="14" t="str">
        <f t="shared" ca="1" si="492"/>
        <v>q_48h_r</v>
      </c>
      <c r="EP116" s="14" t="str">
        <f t="shared" ca="1" si="493"/>
        <v xml:space="preserve">8th region (q_48h_r): Values must be limited to predefinied list. </v>
      </c>
      <c r="EQ116" s="14" t="str">
        <f t="shared" ca="1" si="494"/>
        <v>There are some cases with values not explicitly declared in the labels dictionary: Hann054: 27, Hann073: 29, ANTA-0006: 29, ANTA-0020: 32, ANTA-0048: 23, ANTA-0049: 23, ANTA-0050: 29, JENA0069: 29, JENA0070: 33, JENA0078: 31, LISB1000: 26, LISB0593: 23, LISB1051: 27, WAWA, 0016: 25, WAWA, 0021: 31</v>
      </c>
    </row>
    <row r="117" spans="2:147" s="14" customFormat="1">
      <c r="B117" s="14" t="str">
        <f t="shared" ref="B117" ca="1" si="945">DF117</f>
        <v/>
      </c>
      <c r="C117" s="14">
        <f t="shared" ref="C117" ca="1" si="946">IF(OFFSET(B117,-1,COLUMN(VariableExists)-2),OFFSET(B117,-1,1)+1,OFFSET(B117,-1,1))</f>
        <v>104</v>
      </c>
      <c r="D117" s="14">
        <f t="shared" ref="D117" si="947">ROW(A117)-2</f>
        <v>115</v>
      </c>
      <c r="E117" s="14" t="str">
        <f t="shared" ref="E117" ca="1" si="948">IF(OR(G117="",ROW(G117)=2),"",IF(Z117&gt;0,"S",IF(AX117,IF(J117=2,"D","N"),"I")))</f>
        <v>D</v>
      </c>
      <c r="F117" s="14" t="str">
        <f t="shared" ref="F117" ca="1" si="949">IF(H117,O117,"")</f>
        <v>q_48h_t</v>
      </c>
      <c r="G117" s="14" t="str">
        <f t="shared" ref="G117" ca="1" si="950">IF(H117,P117,"")</f>
        <v>8th timing</v>
      </c>
      <c r="H117" s="14" t="b">
        <f t="shared" ref="H117" ca="1" si="951">IF(INDIRECT(ADDRESS(2,D117+1,,,_sheetname_dataframe))="",FALSE,MID(INDIRECT(ADDRESS(2,D117+1,,,_sheetname_dataframe)),1,1)&lt;&gt;".")</f>
        <v>1</v>
      </c>
      <c r="I117" s="14" t="str">
        <f ca="1">IF($H117,ADDRESS(3,(D117+1)*2-1,4,,"["&amp;wew!$G$7&amp;"]"&amp;_sheetname_labels)&amp;":"&amp;ADDRESS(2+ster!$B$20,(D117+1)*2-1,4),"")</f>
        <v>[DBTemplate.xlsm]labels!HW3:HW61</v>
      </c>
      <c r="J117" s="14">
        <f t="array" aca="1" ref="J117" ca="1">IF(H117,MAX(0,MAX(IF(INDIRECT(I117)&lt;&gt;"",ROW(INDIRECT(I117)),""))-2),"")</f>
        <v>2</v>
      </c>
      <c r="K117" s="14" t="str">
        <f ca="1">IF($H117,IF($J117&gt;0,ADDRESS(3,(D117+1)*2-1,4,,"["&amp;wew!$G$7&amp;"]"&amp;_sheetname_labels)&amp;":"&amp;ADDRESS(2+J117,(D117+1)*2-1,4),""),"")</f>
        <v>[DBTemplate.xlsm]labels!HW3:HW4</v>
      </c>
      <c r="L117" s="14" t="str">
        <f ca="1">IF($H117,IF($J117&gt;0,ADDRESS(3,(D117+1)*2,4,,"["&amp;wew!$G$7&amp;"]"&amp;_sheetname_labels)&amp;":"&amp;ADDRESS(2+J117,(D117+1)*2,4),""),"")</f>
        <v>[DBTemplate.xlsm]labels!HX3:HX4</v>
      </c>
      <c r="M117" s="14">
        <f t="shared" ref="M117" ca="1" si="952">IF($H117,IF(J117&gt;0,COUNTA(INDIRECT(K117))-COUNT(INDIRECT(K117)),0),"")</f>
        <v>0</v>
      </c>
      <c r="N117" s="14">
        <f t="shared" ref="N117" ca="1" si="953">IF(H117,J117-M117,"")</f>
        <v>2</v>
      </c>
      <c r="O117" s="14" t="str">
        <f t="shared" ref="O117" ca="1" si="954">IF(INDIRECT(ADDRESS(2,D117+1,,,_sheetname_dataframe))="","",INDIRECT(ADDRESS(2,D117+1,,,_sheetname_dataframe)))</f>
        <v>q_48h_t</v>
      </c>
      <c r="P117" s="14" t="str">
        <f t="shared" ref="P117" ca="1" si="955">IF(H117,IF(INDIRECT(ADDRESS(1,D117+1,,,_sheetname_dataframe))="","",INDIRECT(ADDRESS(1,D117+1,,,_sheetname_dataframe))),"")</f>
        <v>8th timing</v>
      </c>
      <c r="Q117" s="14" t="str">
        <f ca="1">IF($BP117,ADDRESS(3,D117+1,4,,"["&amp;wew!$G$7&amp;"]"&amp;_sheetname_dataframe)&amp;":"&amp;ADDRESS(2+ster!$C$14,D117+1,4),"")</f>
        <v>[DBTemplate.xlsm]data_frame!DL3:DL3</v>
      </c>
      <c r="R117" s="14" t="str">
        <f>IF($BP117,IF(MID(_xll.FORMULATEXT(INDEX(INDIRECT(Q117),1)),1,1)="=", _xll.FORMULATEXT(INDEX(INDIRECT(Q117),1),2,TRUE),""),"")</f>
        <v/>
      </c>
      <c r="S117" s="14">
        <f t="array" aca="1" ref="S117" ca="1">IF(H117,SUM(IF((IFERROR(INDIRECT(Q117)&lt;&gt;"",FALSE))*(INDIRECT(ster!$D$14)&lt;&gt;""),1,0)),"")</f>
        <v>0</v>
      </c>
      <c r="T117" s="14">
        <f t="array" aca="1" ref="T117" ca="1">IF(H117,IF(M117&gt;0,SUM(IFERROR(1*(MATCH(INDIRECT(Q117),INDIRECT(K117),0)&gt;0),0)*(INDIRECT(ster!$D$14)&lt;&gt;"")*NOT(ISNUMBER(INDIRECT(Q117)))),0),"")</f>
        <v>0</v>
      </c>
      <c r="U117" s="14">
        <f t="array" aca="1" ref="U117" ca="1">IF(H117,SUM((IFERROR(INDIRECT(Q117)="",FALSE))*(INDIRECT(ster!$D$14)&lt;&gt;"")),"")</f>
        <v>1</v>
      </c>
      <c r="V117" s="14">
        <f t="array" aca="1" ref="V117" ca="1">IF(H117,SUM((IFERROR(INDIRECT(Q117)="#ąś",TRUE))*(INDIRECT(ster!$D$14)&lt;&gt;"")),"")</f>
        <v>0</v>
      </c>
      <c r="W117" s="14">
        <f t="array" aca="1" ref="W117" ca="1">IF(H117,SUM(ISNUMBER(INDIRECT(Q117))*(INDIRECT(ster!$D$14)&lt;&gt;"")),"")</f>
        <v>0</v>
      </c>
      <c r="X117" s="14" t="str">
        <f t="array" aca="1" ref="X117" ca="1">IF(AND(H117,W117&gt;0),IF(wew!$B$3,MIN(IF((INDIRECT(ster!$D$14)&lt;&gt;"")*IFERROR(INDIRECT($Q117)&lt;&gt;"",FALSE),IFERROR(INDIRECT($Q117),"X"),"X")),"&lt;włącz podświetlanie wartości&gt;"),"—")</f>
        <v>—</v>
      </c>
      <c r="Y117" s="14" t="str">
        <f t="array" aca="1" ref="Y117" ca="1">IF(AND(H117,W117&gt;0),IF(wew!$B$3,MAX(IF((INDIRECT(ster!$D$14)&lt;&gt;"")*IFERROR(INDIRECT($Q117)&lt;&gt;"",FALSE),IFERROR(INDIRECT($Q117),"X"),"X")),"&lt;włącz podświetlanie wartości&gt;"),"—")</f>
        <v>—</v>
      </c>
      <c r="Z117" s="14">
        <f t="shared" ref="Z117" ca="1" si="956">IF(H117,S117-T117-W117,"")</f>
        <v>0</v>
      </c>
      <c r="AA117" s="12" t="str">
        <f t="shared" ref="AA117" ca="1" si="957">IF(H117,IF(S117&gt;0,W117/(S117),"—"),"")</f>
        <v>—</v>
      </c>
      <c r="AB117" s="17">
        <f t="array" aca="1" ref="AB117" ca="1">IF(H117,IF(W117&gt;0,SUM((INDIRECT(ster!$D$14)&lt;&gt;"")*IFERROR((INDIRECT(Q117)&lt;&gt;"")*(INDIRECT(Q117)=INT(INDIRECT(Q117))),0)),0),"")</f>
        <v>0</v>
      </c>
      <c r="AC117" s="17">
        <f t="array" aca="1" ref="AC117" ca="1">IF(H117,W117-AB117,"")</f>
        <v>0</v>
      </c>
      <c r="AD117" s="17">
        <f t="shared" ref="AD117" ca="1" si="958">IF($H117,IF(AC117&lt;&gt;"",IF(AC117=0,1,IF(AC117/W117&lt;0.15,2,3)),0),"")</f>
        <v>1</v>
      </c>
      <c r="AE117" s="17" t="b">
        <f t="shared" ref="AE117" ca="1" si="959">IF(H117,OFFSET(O117,1,0)=".validation",FALSE)</f>
        <v>0</v>
      </c>
      <c r="AF117" s="17" t="str">
        <f ca="1">IF(AE117,IF($H117,ADDRESS(3,D117+2,4,,"["&amp;wew!$G$7&amp;"]"&amp;_sheetname_dataframe)&amp;":"&amp;ADDRESS(2+ster!$C$14,D117+2,4),""),"")</f>
        <v/>
      </c>
      <c r="AG117" s="17" t="str">
        <f t="shared" ref="AG117" ca="1" si="960">IF(AE117,IF($H117,IF(INDIRECT(ADDRESS(1,D117+2,,,_sheetname_dataframe))="","",INDIRECT(ADDRESS(1,D117+2,,,_sheetname_dataframe))),""),"")</f>
        <v/>
      </c>
      <c r="AH117" s="17" t="b">
        <f t="shared" ref="AH117" ca="1" si="961">IF(H117,AND(AE117,OFFSET(O117,2,0)=".validation"),FALSE)</f>
        <v>0</v>
      </c>
      <c r="AI117" s="17" t="str">
        <f ca="1">IF(AH117,IF($H117,ADDRESS(3,D117+3,4,,"["&amp;wew!$G$7&amp;"]"&amp;_sheetname_dataframe)&amp;":"&amp;ADDRESS(2+ster!$C$14,D117+3,4),""),"")</f>
        <v/>
      </c>
      <c r="AJ117" s="17" t="str">
        <f t="shared" ref="AJ117" ca="1" si="962">IF(AH117,IF($H117,IF(INDIRECT(ADDRESS(1,D117+3,,,_sheetname_dataframe))="","",INDIRECT(ADDRESS(1,D117+3,,,_sheetname_dataframe))),""),"")</f>
        <v/>
      </c>
      <c r="AK117" s="17" t="b">
        <f t="shared" ref="AK117" ca="1" si="963">IF(H117,OR(AQ117,AD117=2),"")</f>
        <v>0</v>
      </c>
      <c r="AL117" s="17" t="b">
        <f t="shared" ref="AL117" ca="1" si="964">IF($H117,IF(BV117&lt;&gt;"",IF(OR(BM117="F",BM117="L",BM117="I",BM117="D"),BV117&lt;&gt;0)),"")</f>
        <v>0</v>
      </c>
      <c r="AM117" s="17" t="b">
        <f t="shared" ref="AM117" ca="1" si="965">IF($H117,AND(NOT(AL117),OR(IF(BW117&lt;&gt;"",IF(OR(BM117="F",BM117="L"),BW117&lt;&gt;0)),BM117="I",BM117="N",BM117="D")),"")</f>
        <v>0</v>
      </c>
      <c r="AN117" s="17">
        <f t="shared" ref="AN117" ca="1" si="966">IF(COUNTA(INDIRECT(Q117))=0,0, IF(AND(AO117&lt;&gt;"",X117&lt;AO117),1,IF(AND(AP117&lt;&gt;"",Y117&gt;AP117),1,IF(AND(AQ117,AC117&gt;0),2,0))))</f>
        <v>0</v>
      </c>
      <c r="AO117" s="24" t="str">
        <f t="shared" ref="AO117" ca="1" si="967">IF($H117,IF(BY117&lt;&gt;"",IF(ISNUMBER(BY117),BY117,""),""),"")</f>
        <v/>
      </c>
      <c r="AP117" s="24" t="str">
        <f t="shared" ref="AP117" ca="1" si="968">IF($H117,IF(BZ117&lt;&gt;"",IF(ISNUMBER(BZ117),BZ117,""),""),"")</f>
        <v/>
      </c>
      <c r="AQ117" s="17" t="b">
        <f t="shared" ref="AQ117" ca="1" si="969">IF(H117,IF(CA117&lt;&gt;"",CA117&lt;&gt;0,FALSE),"")</f>
        <v>0</v>
      </c>
      <c r="AR117" s="17" t="b">
        <f t="shared" ref="AR117" ca="1" si="970">IF(H117,IF(N117&gt;0,IF(BQ117&lt;&gt;"",BQ117&lt;&gt;0,FALSE),FALSE),"")</f>
        <v>1</v>
      </c>
      <c r="AS117" s="17" t="b">
        <f t="shared" ref="AS117" ca="1" si="971">IF(H117,IF(BR117&lt;&gt;"",BR117&lt;&gt;0,FALSE),"")</f>
        <v>0</v>
      </c>
      <c r="AT117" s="17" t="b">
        <f t="shared" ref="AT117" ca="1" si="972">IF(H117,IF(N117&gt;0,FALSE,IF(BU117&lt;&gt;"",MATCH(BU117,DataType,0)=1,FALSE)),"")</f>
        <v>0</v>
      </c>
      <c r="AU117" s="17" t="b">
        <f t="shared" ref="AU117" ca="1" si="973">IF(H117,IF(N117&gt;0,TRUE,IF(BU117&lt;&gt;"",MATCH(BU117,DataType,0)=2,FALSE)),"")</f>
        <v>1</v>
      </c>
      <c r="AV117" s="17" t="b">
        <f t="shared" ref="AV117" ca="1" si="974">IF(H117,IF(N117&gt;0,FALSE,IF(BU117&lt;&gt;"",MATCH(BU117,DataType,0)=3,FALSE)),"")</f>
        <v>0</v>
      </c>
      <c r="AW117" s="17" t="b">
        <f t="shared" ref="AW117" ca="1" si="975">IF(H117,IF(W117&gt;0,Z117=0,FALSE),"")</f>
        <v>0</v>
      </c>
      <c r="AX117" s="14" t="b">
        <f t="array" aca="1" ref="AX117" ca="1">IF(H117,N117&gt;0,"")</f>
        <v>1</v>
      </c>
      <c r="AY117" s="17" t="str">
        <f t="shared" ref="AY117" ca="1" si="976">IF(H117,IF(N117&gt;0,ADDRESS(ROW(VariablesOrigin)+1,COLUMN(VariablesOrigin)+1,4) &amp; ":" &amp; ADDRESS(ROW(VariablesOrigin)+N117,COLUMN(VariablesOrigin)+1,4),""),"")</f>
        <v>C3:C4</v>
      </c>
      <c r="AZ117" s="17" t="b">
        <f t="array" aca="1" ref="AZ117" ca="1">IF(AY117&lt;&gt;"",SUM(1*ISERROR(MATCH(INDIRECT(AY117),INDIRECT(K117),0)))=0,"")</f>
        <v>1</v>
      </c>
      <c r="BA117" s="17" t="b">
        <f t="shared" ref="BA117" ca="1" si="977">IF(H117,BU117="",FALSE)</f>
        <v>1</v>
      </c>
      <c r="BB117" s="17" t="b">
        <v>0</v>
      </c>
      <c r="BC117" s="17" t="b">
        <f t="shared" ref="BC117" ca="1" si="978">IF(BA117,IF(N117&gt;0,AND(AZ117,Z117=0),FALSE),"")</f>
        <v>1</v>
      </c>
      <c r="BD117" s="17" t="b">
        <f t="shared" ref="BD117" ca="1" si="979">IF(BA117,IF(N117&gt;0,AND(NOT(AZ117),Z117=0),FALSE),"")</f>
        <v>0</v>
      </c>
      <c r="BE117" s="17" t="b">
        <f t="shared" ref="BE117" ca="1" si="980">IF(BA117,IF(AND(AW117,NOT(BB117),NOT(BC117),NOT(BD117)),AND(Z117=0,AC117=0),FALSE),"")</f>
        <v>0</v>
      </c>
      <c r="BF117" s="17" t="b">
        <f t="shared" ref="BF117" ca="1" si="981">IF(BA117,IF(AND(AW117,NOT(BB117),NOT(BC117),NOT(BD117)),AND(Z117=0,OR(AC117&gt;0)),FALSE),"")</f>
        <v>0</v>
      </c>
      <c r="BG117" s="17" t="b">
        <f t="shared" ref="BG117" ca="1" si="982">IF(BA117,IF(OR(BB117:BF117),FALSE,IF(Z117=0,FALSE,Z117&gt;0)),"")</f>
        <v>0</v>
      </c>
      <c r="BH117" s="17" t="b">
        <f t="shared" ref="BH117" ca="1" si="983">IF(BA117,COUNTIF(BB117:BG117,TRUE)=1,"")</f>
        <v>1</v>
      </c>
      <c r="BI117" s="17">
        <f t="shared" ref="BI117" ca="1" si="984">IF(BA117,IFERROR(MATCH(TRUE,BB117:BG117,0),7),"")</f>
        <v>2</v>
      </c>
      <c r="BJ117" s="17" t="b">
        <f t="shared" ref="BJ117" ca="1" si="985">DF117&lt;&gt;""</f>
        <v>0</v>
      </c>
      <c r="BK117" s="17" t="str">
        <f t="shared" ref="BK117" ca="1" si="986">IF(H117,IF(AND(NOT(BA117),AU117),AC117=0,""),"")</f>
        <v/>
      </c>
      <c r="BL117" s="17" t="str">
        <f t="shared" ref="BL117" ca="1" si="987">IF(H117,IF(AND(NOT(BA117),AU117),AC117&gt;0,""),"")</f>
        <v/>
      </c>
      <c r="BM117" s="17" t="str">
        <f t="shared" ref="BM117" ca="1" si="988">IF(H117,IF(BA117,CHOOSE(BI117,"0","F","L","I","N",IF(AA117&gt;0.5,"N","S"),"0"),CHOOSE(MATCH(BU117,DataType,0),"S",IF(BK117,"I","N"),"D"  )),"")</f>
        <v>F</v>
      </c>
      <c r="BN117" s="17" t="str">
        <f t="shared" ref="BN117" ca="1" si="989">IF(H117,IF(BJ117,"E",IF(BA117,CHOOSE(BI117,"0","F","L","I","N","S","0"),CHOOSE(MATCH(BU117,DataType,0),"S",IF(BK117,"I","N"),"D"  ))),"")</f>
        <v>F</v>
      </c>
      <c r="BO117" s="17" t="str">
        <f t="shared" ref="BO117" ca="1" si="990">IF($H117,IF(BM117="0","",IF(AND(AR117,N117=2),"D",IF(BM117="S","N",IF(AL117,"O",IF(AM117,"I","N"))))),"")</f>
        <v>D</v>
      </c>
      <c r="BP117" s="14" t="b">
        <f t="shared" ref="BP117" ca="1" si="991">INDIRECT(ADDRESS(2,ROW(A117)-1,,,_sheetname_dataframe))&lt;&gt;""</f>
        <v>1</v>
      </c>
      <c r="BQ117" s="35">
        <v>1</v>
      </c>
      <c r="BX117" s="16"/>
      <c r="BY117" s="16"/>
      <c r="BZ117" s="16"/>
      <c r="CA117" s="16"/>
      <c r="CB117" s="16"/>
      <c r="CC117" s="16"/>
      <c r="CD117" s="16"/>
      <c r="CE117" s="16"/>
      <c r="CF117" s="16"/>
      <c r="CN117" s="14">
        <f ca="1">IF(H117,IFERROR(IsVariableNameLegal(O117),0),0)</f>
        <v>0</v>
      </c>
      <c r="CO117" s="14" t="str">
        <f t="array" aca="1" ref="CO117" ca="1">IF(H117,IF(COUNTIF(INDIRECT(wew!$C$13),O117)&gt;1,TRIM(SUBSTITUTE(_xll.MCONCAT(IF((INDIRECT(wew!$C$13)=O117)*(COLUMN(INDIRECT(wew!$C$13))&lt;&gt;D117+1),-1+COLUMN(INDIRECT(wew!$C$13)),"")," "),"  "," ")),""),"")</f>
        <v/>
      </c>
      <c r="CP117" s="14" t="str">
        <f t="array" aca="1" ref="CP117" ca="1">IF(P117&lt;&gt;"",IF(LEN(P117)&gt;150,1,""),"")</f>
        <v/>
      </c>
      <c r="CQ117" s="14" t="str">
        <f t="array" aca="1" ref="CQ117" ca="1">IF(AND(H117,NOT(ster!$J$3)),IF(COUNTIF(INDIRECT(wew!$C$15),P117)&gt;1,TRIM(SUBSTITUTE(_xll.MCONCAT(IF((INDIRECT(wew!$C$15)=P117)*(COLUMN(INDIRECT(wew!$C$15))&lt;&gt;D117+1),-1+COLUMN(INDIRECT(wew!$C$15)),"")," "),"  "," ")),""),"")</f>
        <v/>
      </c>
      <c r="CR117" s="14" t="str">
        <f t="array" aca="1" ref="CR117" ca="1">IF(H117,IF(AND(W117&gt;0,AO117&lt;&gt;""),TRIM(SUBSTITUTE(_xll.MCONCAT(IFERROR(IF(ISNUMBER(INDIRECT(Q117)),IF((INDIRECT(ster!$D$14)&lt;&gt;"")*(INDIRECT(Q117)&lt;AO117),INDIRECT(ster!$D$14) &amp; ": " &amp;  SUBSTITUTE(IF( AV117,IFERROR(TEXT(INDIRECT(Q117),"rrrr-mm-dd") &amp;" (" &amp; INDIRECT(Q117) &amp;")",INDIRECT(Q117)),INDIRECT(Q117))," "," "),""),""),"")," "),"  "," ")),""),"")</f>
        <v/>
      </c>
      <c r="CS117" s="14" t="str">
        <f t="array" aca="1" ref="CS117" ca="1">IF(H117,IF(AND(W117&gt;0,AP117&lt;&gt;""),TRIM(SUBSTITUTE(_xll.MCONCAT(IFERROR(IF(ISNUMBER(INDIRECT(Q117)),IF((INDIRECT(ster!$D$14)&lt;&gt;"")*(INDIRECT(Q117)&gt;AP117),INDIRECT(ster!$D$14) &amp; ": " &amp;  SUBSTITUTE(IF( AV117,IFERROR(TEXT(INDIRECT(Q117),"rrrr-mm-dd")&amp;" (" &amp; INDIRECT(Q117) &amp;")",INDIRECT(Q117)),INDIRECT(Q117))," "," "),""),""),"")," "),"  "," ")),""),"")</f>
        <v/>
      </c>
      <c r="CT117" s="14" t="str">
        <f t="array" aca="1" ref="CT117" ca="1">IF(H117,IF(AND(N117&gt;0,AR117),TRIM(SUBSTITUTE(_xll.MCONCAT(IFERROR(IF(ISNUMBER(INDIRECT(Q117)),IF((INDIRECT(ster!$D$14)&lt;&gt;"")*(IFERROR(0*(MATCH(INDIRECT(Q117),INDIRECT(K117),0)&gt;0),1)),INDIRECT(ster!$D$14) &amp; ": " &amp;  SUBSTITUTE(IF( AV117,IFERROR(TEXT(INDIRECT(Q117),"rrrr-mm-dd")&amp;" (" &amp; INDIRECT(Q117) &amp;")",INDIRECT(Q117)),INDIRECT(Q117))," "," "),""),""),"")," "),"  "," ")),""),"")</f>
        <v/>
      </c>
      <c r="CU117" s="14" t="str">
        <f t="array" aca="1" ref="CU117" ca="1">IF(H117,IF(AND(V117&gt;0),TRIM(SUBSTITUTE(_xll.MCONCAT(IF((INDIRECT(ster!$D$14)&lt;&gt;"")*(IFERROR(0*(INDIRECT(Q117)&lt;&gt;""),1)),INDIRECT(ster!$D$14),"")," "),"  "," ")),""),"")</f>
        <v/>
      </c>
      <c r="CV117" s="14" t="str">
        <f t="array" aca="1" ref="CV117" ca="1">IF(H117,IF(AS117,
TRIM(SUBSTITUTE(_xll.MCONCAT(IF(
   (INDIRECT(ster!$D$14)&lt;&gt;"")*
   ((INDIRECT(Q117)="")+
      NOT(ISNUMBER(INDIRECT(Q117)))*
      NOT(ISERROR(MATCH(INDIRECT(Q117),INDIRECT(K117),0)))
    ),
      INDIRECT(ster!$D$14),
   "")," "),"  "," ")),
""),"")</f>
        <v/>
      </c>
      <c r="CW117" s="14" t="str">
        <f t="array" aca="1" ref="CW117" ca="1">IF(H117,IF(AND(AQ117),TRIM(SUBSTITUTE(_xll.MCONCAT(IFERROR(IF(ISNUMBER(INDIRECT(Q117)),IF((INDIRECT(ster!$D$14)&lt;&gt;"")*(INDIRECT(Q117)&lt;&gt;INT(INDIRECT(Q117))),INDIRECT(ster!$D$14) &amp; ": " &amp; INDIRECT(Q117),""),""),"")," "),"  "," ")),""),"")</f>
        <v/>
      </c>
      <c r="CX117" s="14" t="str">
        <f t="array" aca="1" ref="CX117" ca="1">IF(H117,IF(OR(AU117,AV117),TRIM(SUBSTITUTE(_xll.MCONCAT(IF((INDIRECT(ster!$D$14)&lt;&gt;"")*NOT(ISNUMBER(INDIRECT(Q117))),IF(ISERROR(MATCH(INDIRECT(Q117),INDIRECT(K117),0)),IFERROR(IF(INDIRECT(Q117)&lt;&gt;"",INDIRECT(ster!$D$14) &amp; ": " &amp; SUBSTITUTE(INDIRECT(Q117)," "," "),""),""),""),"")," "),"  "," ")),""),"")</f>
        <v/>
      </c>
      <c r="CY117" s="14" t="str">
        <f t="array" aca="1" ref="CY117" ca="1">IF(H117,IF(AE117,TRIM(SUBSTITUTE(_xll.MCONCAT(IF((INDIRECT(ster!$D$14)&lt;&gt;"")*IFERROR(NOT(INDIRECT(AF117)),FALSE),IF(ISERROR(MATCH(INDIRECT(Q117),INDIRECT(K117),0)),IFERROR(IF(INDIRECT(Q117)&lt;&gt;"",INDIRECT(ster!$D$14)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CZ117" s="14" t="str">
        <f t="array" aca="1" ref="CZ117" ca="1">IF(H117,IF(AH117,TRIM(SUBSTITUTE(_xll.MCONCAT(IF((INDIRECT(ster!$D$14)&lt;&gt;"")*IFERROR(NOT(INDIRECT(AI117)),FALSE),IF(ISERROR(MATCH(INDIRECT(Q117),INDIRECT(K117),0)),IFERROR(IF(INDIRECT(Q117)&lt;&gt;"",INDIRECT(ster!$D$14)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DC117" s="14" t="str">
        <f ca="1">SUBSTITUTE(SUBSTITUTE(SUBSTITUTE(SUBSTITUTE(_xll.MCONCAT(DG117:DS117,"■"),"■■","■"),"■■","■"),"■■","■"),"■■","■")</f>
        <v>■</v>
      </c>
      <c r="DD117" s="14" t="str">
        <f t="shared" ref="DD117" ca="1" si="992">IF(MID(DC117,1,1)="■",MID(DC117,2,LEN(DC117)),DC117)</f>
        <v/>
      </c>
      <c r="DE117" s="14" t="str">
        <f t="shared" ref="DE117" ca="1" si="993">IF(DD117&lt;&gt;"",IF(MID(DD117,LEN(DD117),1)="■",MID(DD117,1,LEN(DD117)-1),DD117),"")</f>
        <v/>
      </c>
      <c r="DF117" s="14" t="str">
        <f t="shared" ref="DF117" ca="1" si="994">IFERROR(IF(DE117&lt;&gt;"",SUBSTITUTE(DE117,"■",". "),""),"##INTERNAL_ERROR")</f>
        <v/>
      </c>
      <c r="DG117" s="14" t="str">
        <f t="shared" ref="DG117" ca="1" si="995">IF(CN117&lt;&gt;0,"Variable name don't comply with the naming convention","")</f>
        <v/>
      </c>
      <c r="DH117" s="14" t="str">
        <f t="shared" ref="DH117" ca="1" si="996">IF(CO117&lt;&gt;"","Duplicated name. " &amp; IF(ISERROR(FIND(" ",CO117)),"Duplicate have index " &amp; CO117, "Duplicates have indices: "&amp;SUBSTITUTE(CO117," ",", ")),"")</f>
        <v/>
      </c>
      <c r="DI117" s="14" t="str">
        <f t="shared" ref="DI117" ca="1" si="997">IF(CP117&lt;&gt;"","Variable label exceed length 150","")</f>
        <v/>
      </c>
      <c r="DJ117" s="14" t="str">
        <f t="shared" ref="DJ117" ca="1" si="998">IF(CQ117&lt;&gt;"","Duplicated variable label. " &amp; IF(ISERROR(FIND(" ",CQ117)),"Duplicate have index " &amp; CQ117, "Duplicates have indices: "&amp;SUBSTITUTE(CQ117," ",", ")),"")</f>
        <v/>
      </c>
      <c r="DK117" s="14" t="str">
        <f t="shared" ref="DK117" ca="1" si="999">IF(CR117&lt;&gt;"","The following cases have values below declared theorethical min: " &amp;SUBSTITUTE(CR117," ",", "),"")</f>
        <v/>
      </c>
      <c r="DL117" s="14" t="str">
        <f t="shared" ref="DL117" ca="1" si="1000">IF(CS117&lt;&gt;"","The following cases have values above declared theorethical max: " &amp;SUBSTITUTE(CS117," ",", "),"")</f>
        <v/>
      </c>
      <c r="DM117" s="14" t="str">
        <f t="shared" ref="DM117" ca="1" si="1001">IF(CT117&lt;&gt;"","There are some cases with values not explicitly declared in the labels dictionary: " &amp;SUBSTITUTE(CT117," ",", "),"")</f>
        <v/>
      </c>
      <c r="DN117" s="14" t="str">
        <f t="array" aca="1" ref="DN117" ca="1">IF(CU117&lt;&gt;"","There are errors in the entered values in the following cases: " &amp;SUBSTITUTE(CU117," ",", "),"")</f>
        <v/>
      </c>
      <c r="DO117" s="14" t="str">
        <f t="shared" ref="DO117" ca="1" si="1002">IF(CV117&lt;&gt;"","The following records are missing in this required field: " &amp;SUBSTITUTE(CV117," ",", "),"")</f>
        <v/>
      </c>
      <c r="DP117" s="14" t="str">
        <f t="shared" ref="DP117" ca="1" si="1003">IF(CW117&lt;&gt;"","The following cases have non-integer values: " &amp;SUBSTITUTE(CW117," ",", "),"")</f>
        <v/>
      </c>
      <c r="DQ117" s="14" t="str">
        <f t="shared" ref="DQ117" ca="1" si="1004">IF(CX117&lt;&gt;"","The following cases are non-numeric: " &amp;SUBSTITUTE(CX117," ",", "),"")</f>
        <v/>
      </c>
      <c r="DR117" s="14" t="str">
        <f t="shared" ref="DR117" ca="1" si="1005">IF(CY117&lt;&gt;"","In the following cases " &amp; P117 &amp; " " &amp; LOWER(MID(AG117,1,1)) &amp; MID(AG117,2,LEN(AG117)) &amp; ": " &amp;SUBSTITUTE(CY117," ",", "),"")</f>
        <v/>
      </c>
      <c r="DS117" s="14" t="str">
        <f t="shared" ref="DS117" ca="1" si="1006">IF(CZ117&lt;&gt;"","In the following cases " &amp; P117 &amp; " " &amp; LOWER(MID(AJ117,1,1)) &amp; MID(AJ117,2,LEN(AJ117)) &amp; ": " &amp;SUBSTITUTE(CZ117," ",", "),"")</f>
        <v/>
      </c>
      <c r="DZ117" s="14" t="b">
        <f t="shared" ref="DZ117" ca="1" si="1007">OR(ED117&lt;&gt;"",EF117&lt;&gt;"",EG117&lt;&gt;"")</f>
        <v>0</v>
      </c>
      <c r="EA117" s="14" t="str">
        <f t="shared" ref="EA117" ca="1" si="1008">IF(EB117&lt;&gt;"",G117 &amp; " (" &amp; F117 &amp; ")","")</f>
        <v>8th timing (q_48h_t)</v>
      </c>
      <c r="EB117" s="14" t="str">
        <f t="shared" ref="EB117" ca="1" si="1009">IF(EE117&lt;&gt;"",EE117&amp;IF(ED117&lt;&gt;""," and "&amp;ED117,""),UPPER(MID(ED117,1,1)&amp;MID(ED117,2,LEN(ED117))))&amp; IF(OR(EF117&lt;&gt;"",EG117&lt;&gt;"")," and "&amp;IF(EF117&lt;&gt;"",LOWER(MID(EF117,1,1) &amp; MID(EF117,2,LEN(EF117))),"")&amp; IF(AND(EF117 &lt;&gt;"",EG117&lt;&gt;"")," and ","") &amp; IF(EG117&lt;&gt;"",LOWER(MID(EG117,1,1) &amp; MID(EG117,2,LEN(EG117))),""),"") &amp; IF(OR(EE117&lt;&gt;"",ED117&lt;&gt;"",EF117&lt;&gt;"",EG117&lt;&gt;""), ". ","")</f>
        <v xml:space="preserve">Values must be limited to predefinied list. </v>
      </c>
      <c r="EC117" s="14" t="str">
        <f t="shared" ref="EC117" ca="1" si="1010">IF(EB117&lt;&gt;"",G117 &amp; " (" &amp; F117 &amp; "): " &amp; EB117,"")</f>
        <v xml:space="preserve">8th timing (q_48h_t): Values must be limited to predefinied list. </v>
      </c>
      <c r="ED117" s="14" t="str">
        <f t="shared" ref="ED117" ca="1" si="1011">IF(H117,IF(W117&gt;0,IF(AND(AO117&lt;&gt;"",AP117&lt;&gt;""),"each value must be between " &amp; IF( AV117,IFERROR(TEXT(AO117,"rrrr-mm-dd") &amp;" (" &amp; AO117 &amp;")",AO117),AO117) &amp; " and " &amp; IF( AV117,IFERROR(TEXT(AP117,"rrrr-mm-dd") &amp;" (" &amp; AP117 &amp;")",AP117),AP117),IF(AO117&lt;&gt;"","each value must be above " &amp; IF( AV117,IFERROR(TEXT(AO117,"rrrr-mm-dd") &amp;" (" &amp; AO117 &amp;")",AO117),AO117), IF(AP117&lt;&gt;"","each value must be below " &amp; IF( AV117,IFERROR(TEXT(AP117,"rrrr-mm-dd") &amp;" (" &amp; AP117 &amp;")",AP117),AP117),""))),""),"")</f>
        <v/>
      </c>
      <c r="EE117" s="14" t="str">
        <f t="shared" ref="EE117" ca="1" si="1012">IF(H117,IF(OR(AQ117,AU117,AV117,AS117,AR117),
   "Values must be" &amp;
   IF(AR117," limited to predefinied list", IF(AQ117, " integers",IF(OR(AU117,AV117)," numeric",""))) &amp;
   IF(AS117,IF(OR(AR117,AQ117,AU117,AV117), " and ","") &amp; "non-missing",""),
""),"")</f>
        <v>Values must be limited to predefinied list</v>
      </c>
      <c r="EF117" s="14" t="str">
        <f t="shared" ref="EF117" ca="1" si="1013">IF($H117,AG117,"")</f>
        <v/>
      </c>
      <c r="EG117" s="14" t="str">
        <f t="shared" ref="EG117" ca="1" si="1014">IF($H117,AJ117,"")</f>
        <v/>
      </c>
      <c r="EM117" s="14" t="b">
        <f t="shared" ref="EM117" ca="1" si="1015">OR(EC117&lt;&gt;"",DF117&lt;&gt;"")</f>
        <v>1</v>
      </c>
      <c r="EN117" s="14">
        <f t="shared" ref="EN117" ca="1" si="1016">IF(EM117,C117,"")</f>
        <v>104</v>
      </c>
      <c r="EO117" s="14" t="str">
        <f t="shared" ref="EO117" ca="1" si="1017">IF(EM117,F117,"")</f>
        <v>q_48h_t</v>
      </c>
      <c r="EP117" s="14" t="str">
        <f t="shared" ref="EP117" ca="1" si="1018">EC117</f>
        <v xml:space="preserve">8th timing (q_48h_t): Values must be limited to predefinied list. </v>
      </c>
      <c r="EQ117" s="14" t="str">
        <f t="shared" ref="EQ117" ca="1" si="1019">DF117</f>
        <v/>
      </c>
    </row>
    <row r="118" spans="2:147" s="14" customFormat="1">
      <c r="B118" s="14" t="str">
        <f t="shared" ca="1" si="421"/>
        <v>There are some cases with values not explicitly declared in the labels dictionary: LISB0632: 27, Hann057: 31, ANTA-0048: 31, ANTA-0050: 27, LISB0510: 27</v>
      </c>
      <c r="C118" s="14">
        <f t="shared" ca="1" si="422"/>
        <v>105</v>
      </c>
      <c r="D118" s="14">
        <f t="shared" si="423"/>
        <v>116</v>
      </c>
      <c r="E118" s="14" t="str">
        <f t="shared" ca="1" si="424"/>
        <v>N</v>
      </c>
      <c r="F118" s="14" t="str">
        <f t="shared" ca="1" si="425"/>
        <v>q_48i_r</v>
      </c>
      <c r="G118" s="14" t="str">
        <f t="shared" ca="1" si="426"/>
        <v>9th region</v>
      </c>
      <c r="H118" s="14" t="b">
        <f t="shared" ca="1" si="427"/>
        <v>1</v>
      </c>
      <c r="I118" s="14" t="str">
        <f ca="1">IF($H118,ADDRESS(3,(D118+1)*2-1,4,,"["&amp;wew!$G$7&amp;"]"&amp;_sheetname_labels)&amp;":"&amp;ADDRESS(2+ster!$B$20,(D118+1)*2-1,4),"")</f>
        <v>[DBTemplate.xlsm]labels!HY3:HY61</v>
      </c>
      <c r="J118" s="14">
        <f t="array" aca="1" ref="J118" ca="1">IF(H118,MAX(0,MAX(IF(INDIRECT(I118)&lt;&gt;"",ROW(INDIRECT(I118)),""))-2),"")</f>
        <v>17</v>
      </c>
      <c r="K118" s="14" t="str">
        <f ca="1">IF($H118,IF($J118&gt;0,ADDRESS(3,(D118+1)*2-1,4,,"["&amp;wew!$G$7&amp;"]"&amp;_sheetname_labels)&amp;":"&amp;ADDRESS(2+J118,(D118+1)*2-1,4),""),"")</f>
        <v>[DBTemplate.xlsm]labels!HY3:HY19</v>
      </c>
      <c r="L118" s="14" t="str">
        <f ca="1">IF($H118,IF($J118&gt;0,ADDRESS(3,(D118+1)*2,4,,"["&amp;wew!$G$7&amp;"]"&amp;_sheetname_labels)&amp;":"&amp;ADDRESS(2+J118,(D118+1)*2,4),""),"")</f>
        <v>[DBTemplate.xlsm]labels!HZ3:HZ19</v>
      </c>
      <c r="M118" s="14">
        <f t="shared" ca="1" si="428"/>
        <v>0</v>
      </c>
      <c r="N118" s="14">
        <f t="shared" ca="1" si="429"/>
        <v>17</v>
      </c>
      <c r="O118" s="14" t="str">
        <f t="shared" ca="1" si="430"/>
        <v>q_48i_r</v>
      </c>
      <c r="P118" s="14" t="str">
        <f t="shared" ca="1" si="431"/>
        <v>9th region</v>
      </c>
      <c r="Q118" s="14" t="str">
        <f ca="1">IF($BP118,ADDRESS(3,D118+1,4,,"["&amp;wew!$G$7&amp;"]"&amp;_sheetname_dataframe)&amp;":"&amp;ADDRESS(2+ster!$C$14,D118+1,4),"")</f>
        <v>[DBTemplate.xlsm]data_frame!DM3:DM3</v>
      </c>
      <c r="R118" s="14" t="str">
        <f>IF($BP118,IF(MID(_xll.FORMULATEXT(INDEX(INDIRECT(Q118),1)),1,1)="=", _xll.FORMULATEXT(INDEX(INDIRECT(Q118),1),2,TRUE),""),"")</f>
        <v/>
      </c>
      <c r="S118" s="14">
        <f t="array" aca="1" ref="S118" ca="1">IF(H118,SUM(IF((IFERROR(INDIRECT(Q118)&lt;&gt;"",FALSE))*(INDIRECT(ster!$D$14)&lt;&gt;""),1,0)),"")</f>
        <v>0</v>
      </c>
      <c r="T118" s="14">
        <f t="array" aca="1" ref="T118" ca="1">IF(H118,IF(M118&gt;0,SUM(IFERROR(1*(MATCH(INDIRECT(Q118),INDIRECT(K118),0)&gt;0),0)*(INDIRECT(ster!$D$14)&lt;&gt;"")*NOT(ISNUMBER(INDIRECT(Q118)))),0),"")</f>
        <v>0</v>
      </c>
      <c r="U118" s="14">
        <f t="array" aca="1" ref="U118" ca="1">IF(H118,SUM((IFERROR(INDIRECT(Q118)="",FALSE))*(INDIRECT(ster!$D$14)&lt;&gt;"")),"")</f>
        <v>1</v>
      </c>
      <c r="V118" s="14">
        <f t="array" aca="1" ref="V118" ca="1">IF(H118,SUM((IFERROR(INDIRECT(Q118)="#ąś",TRUE))*(INDIRECT(ster!$D$14)&lt;&gt;"")),"")</f>
        <v>0</v>
      </c>
      <c r="W118" s="14">
        <f t="array" aca="1" ref="W118" ca="1">IF(H118,SUM(ISNUMBER(INDIRECT(Q118))*(INDIRECT(ster!$D$14)&lt;&gt;"")),"")</f>
        <v>0</v>
      </c>
      <c r="X118" s="14" t="str">
        <f t="array" aca="1" ref="X118" ca="1">IF(AND(H118,W118&gt;0),IF(wew!$B$3,MIN(IF((INDIRECT(ster!$D$14)&lt;&gt;"")*IFERROR(INDIRECT($Q118)&lt;&gt;"",FALSE),IFERROR(INDIRECT($Q118),"X"),"X")),"&lt;włącz podświetlanie wartości&gt;"),"—")</f>
        <v>—</v>
      </c>
      <c r="Y118" s="14" t="str">
        <f t="array" aca="1" ref="Y118" ca="1">IF(AND(H118,W118&gt;0),IF(wew!$B$3,MAX(IF((INDIRECT(ster!$D$14)&lt;&gt;"")*IFERROR(INDIRECT($Q118)&lt;&gt;"",FALSE),IFERROR(INDIRECT($Q118),"X"),"X")),"&lt;włącz podświetlanie wartości&gt;"),"—")</f>
        <v>—</v>
      </c>
      <c r="Z118" s="14">
        <f t="shared" ca="1" si="432"/>
        <v>0</v>
      </c>
      <c r="AA118" s="12" t="str">
        <f t="shared" ca="1" si="433"/>
        <v>—</v>
      </c>
      <c r="AB118" s="17">
        <f t="array" aca="1" ref="AB118" ca="1">IF(H118,IF(W118&gt;0,SUM((INDIRECT(ster!$D$14)&lt;&gt;"")*IFERROR((INDIRECT(Q118)&lt;&gt;"")*(INDIRECT(Q118)=INT(INDIRECT(Q118))),0)),0),"")</f>
        <v>0</v>
      </c>
      <c r="AC118" s="17">
        <f t="array" aca="1" ref="AC118" ca="1">IF(H118,W118-AB118,"")</f>
        <v>0</v>
      </c>
      <c r="AD118" s="17">
        <f t="shared" ca="1" si="434"/>
        <v>1</v>
      </c>
      <c r="AE118" s="17" t="b">
        <f t="shared" ca="1" si="435"/>
        <v>0</v>
      </c>
      <c r="AF118" s="17" t="str">
        <f ca="1">IF(AE118,IF($H118,ADDRESS(3,D118+2,4,,"["&amp;wew!$G$7&amp;"]"&amp;_sheetname_dataframe)&amp;":"&amp;ADDRESS(2+ster!$C$14,D118+2,4),""),"")</f>
        <v/>
      </c>
      <c r="AG118" s="17" t="str">
        <f t="shared" ca="1" si="436"/>
        <v/>
      </c>
      <c r="AH118" s="17" t="b">
        <f t="shared" ca="1" si="437"/>
        <v>0</v>
      </c>
      <c r="AI118" s="17" t="str">
        <f ca="1">IF(AH118,IF($H118,ADDRESS(3,D118+3,4,,"["&amp;wew!$G$7&amp;"]"&amp;_sheetname_dataframe)&amp;":"&amp;ADDRESS(2+ster!$C$14,D118+3,4),""),"")</f>
        <v/>
      </c>
      <c r="AJ118" s="17" t="str">
        <f t="shared" ca="1" si="438"/>
        <v/>
      </c>
      <c r="AK118" s="17" t="b">
        <f t="shared" ca="1" si="439"/>
        <v>0</v>
      </c>
      <c r="AL118" s="17" t="b">
        <f t="shared" ca="1" si="440"/>
        <v>0</v>
      </c>
      <c r="AM118" s="17" t="b">
        <f t="shared" ca="1" si="441"/>
        <v>0</v>
      </c>
      <c r="AN118" s="17">
        <f t="shared" ca="1" si="442"/>
        <v>0</v>
      </c>
      <c r="AO118" s="24" t="str">
        <f t="shared" ca="1" si="443"/>
        <v/>
      </c>
      <c r="AP118" s="24" t="str">
        <f t="shared" ca="1" si="444"/>
        <v/>
      </c>
      <c r="AQ118" s="17" t="b">
        <f t="shared" ca="1" si="445"/>
        <v>0</v>
      </c>
      <c r="AR118" s="17" t="b">
        <f t="shared" ca="1" si="446"/>
        <v>1</v>
      </c>
      <c r="AS118" s="17" t="b">
        <f t="shared" ca="1" si="447"/>
        <v>0</v>
      </c>
      <c r="AT118" s="17" t="b">
        <f t="shared" ca="1" si="448"/>
        <v>0</v>
      </c>
      <c r="AU118" s="17" t="b">
        <f t="shared" ca="1" si="449"/>
        <v>1</v>
      </c>
      <c r="AV118" s="17" t="b">
        <f t="shared" ca="1" si="450"/>
        <v>0</v>
      </c>
      <c r="AW118" s="17" t="b">
        <f t="shared" ca="1" si="451"/>
        <v>0</v>
      </c>
      <c r="AX118" s="14" t="b">
        <f t="array" aca="1" ref="AX118" ca="1">IF(H118,N118&gt;0,"")</f>
        <v>1</v>
      </c>
      <c r="AY118" s="17" t="str">
        <f t="shared" ca="1" si="452"/>
        <v>C3:C19</v>
      </c>
      <c r="AZ118" s="17" t="b">
        <f t="array" aca="1" ref="AZ118" ca="1">IF(AY118&lt;&gt;"",SUM(1*ISERROR(MATCH(INDIRECT(AY118),INDIRECT(K118),0)))=0,"")</f>
        <v>1</v>
      </c>
      <c r="BA118" s="17" t="b">
        <f t="shared" ca="1" si="453"/>
        <v>1</v>
      </c>
      <c r="BB118" s="17" t="b">
        <v>0</v>
      </c>
      <c r="BC118" s="17" t="b">
        <f t="shared" ca="1" si="454"/>
        <v>1</v>
      </c>
      <c r="BD118" s="17" t="b">
        <f t="shared" ca="1" si="455"/>
        <v>0</v>
      </c>
      <c r="BE118" s="17" t="b">
        <f t="shared" ca="1" si="456"/>
        <v>0</v>
      </c>
      <c r="BF118" s="17" t="b">
        <f t="shared" ca="1" si="457"/>
        <v>0</v>
      </c>
      <c r="BG118" s="17" t="b">
        <f t="shared" ca="1" si="458"/>
        <v>0</v>
      </c>
      <c r="BH118" s="17" t="b">
        <f t="shared" ca="1" si="459"/>
        <v>1</v>
      </c>
      <c r="BI118" s="17">
        <f t="shared" ca="1" si="460"/>
        <v>2</v>
      </c>
      <c r="BJ118" s="17" t="b">
        <f t="shared" ca="1" si="461"/>
        <v>1</v>
      </c>
      <c r="BK118" s="17" t="str">
        <f t="shared" ca="1" si="462"/>
        <v/>
      </c>
      <c r="BL118" s="17" t="str">
        <f t="shared" ca="1" si="463"/>
        <v/>
      </c>
      <c r="BM118" s="17" t="str">
        <f t="shared" ca="1" si="464"/>
        <v>F</v>
      </c>
      <c r="BN118" s="17" t="str">
        <f t="shared" ca="1" si="465"/>
        <v>E</v>
      </c>
      <c r="BO118" s="17" t="str">
        <f t="shared" ca="1" si="466"/>
        <v>N</v>
      </c>
      <c r="BP118" s="14" t="b">
        <f t="shared" ca="1" si="467"/>
        <v>1</v>
      </c>
      <c r="BQ118" s="35">
        <v>1</v>
      </c>
      <c r="BX118" s="16"/>
      <c r="BY118" s="16"/>
      <c r="BZ118" s="16"/>
      <c r="CA118" s="16"/>
      <c r="CB118" s="16"/>
      <c r="CC118" s="16"/>
      <c r="CD118" s="16"/>
      <c r="CE118" s="16"/>
      <c r="CF118" s="16"/>
      <c r="CN118" s="14">
        <f ca="1">IF(H118,IFERROR(IsVariableNameLegal(O118),0),0)</f>
        <v>0</v>
      </c>
      <c r="CO118" s="14" t="str">
        <f t="array" aca="1" ref="CO118" ca="1">IF(H118,IF(COUNTIF(INDIRECT(wew!$C$13),O118)&gt;1,TRIM(SUBSTITUTE(_xll.MCONCAT(IF((INDIRECT(wew!$C$13)=O118)*(COLUMN(INDIRECT(wew!$C$13))&lt;&gt;D118+1),-1+COLUMN(INDIRECT(wew!$C$13)),"")," "),"  "," ")),""),"")</f>
        <v/>
      </c>
      <c r="CP118" s="14" t="str">
        <f t="array" aca="1" ref="CP118" ca="1">IF(P118&lt;&gt;"",IF(LEN(P118)&gt;150,1,""),"")</f>
        <v/>
      </c>
      <c r="CQ118" s="14" t="str">
        <f t="array" aca="1" ref="CQ118" ca="1">IF(AND(H118,NOT(ster!$J$3)),IF(COUNTIF(INDIRECT(wew!$C$15),P118)&gt;1,TRIM(SUBSTITUTE(_xll.MCONCAT(IF((INDIRECT(wew!$C$15)=P118)*(COLUMN(INDIRECT(wew!$C$15))&lt;&gt;D118+1),-1+COLUMN(INDIRECT(wew!$C$15)),"")," "),"  "," ")),""),"")</f>
        <v/>
      </c>
      <c r="CR118" s="14" t="str">
        <f t="array" aca="1" ref="CR118" ca="1">IF(H118,IF(AND(W118&gt;0,AO118&lt;&gt;""),TRIM(SUBSTITUTE(_xll.MCONCAT(IFERROR(IF(ISNUMBER(INDIRECT(Q118)),IF((INDIRECT(ster!$D$14)&lt;&gt;"")*(INDIRECT(Q118)&lt;AO118),INDIRECT(ster!$D$14) &amp; ": " &amp;  SUBSTITUTE(IF( AV118,IFERROR(TEXT(INDIRECT(Q118),"rrrr-mm-dd") &amp;" (" &amp; INDIRECT(Q118) &amp;")",INDIRECT(Q118)),INDIRECT(Q118))," "," "),""),""),"")," "),"  "," ")),""),"")</f>
        <v/>
      </c>
      <c r="CS118" s="14" t="str">
        <f t="array" aca="1" ref="CS118" ca="1">IF(H118,IF(AND(W118&gt;0,AP118&lt;&gt;""),TRIM(SUBSTITUTE(_xll.MCONCAT(IFERROR(IF(ISNUMBER(INDIRECT(Q118)),IF((INDIRECT(ster!$D$14)&lt;&gt;"")*(INDIRECT(Q118)&gt;AP118),INDIRECT(ster!$D$14) &amp; ": " &amp;  SUBSTITUTE(IF( AV118,IFERROR(TEXT(INDIRECT(Q118),"rrrr-mm-dd")&amp;" (" &amp; INDIRECT(Q118) &amp;")",INDIRECT(Q118)),INDIRECT(Q118))," "," "),""),""),"")," "),"  "," ")),""),"")</f>
        <v/>
      </c>
      <c r="CT118" s="14" t="str">
        <f t="array" aca="1" ref="CT118" ca="1">IF(H118,IF(AND(N118&gt;0,AR118),TRIM(SUBSTITUTE(_xll.MCONCAT(IFERROR(IF(ISNUMBER(INDIRECT(Q118)),IF((INDIRECT(ster!$D$14)&lt;&gt;"")*(IFERROR(0*(MATCH(INDIRECT(Q118),INDIRECT(K118),0)&gt;0),1)),INDIRECT(ster!$D$14) &amp; ": " &amp;  SUBSTITUTE(IF( AV118,IFERROR(TEXT(INDIRECT(Q118),"rrrr-mm-dd")&amp;" (" &amp; INDIRECT(Q118) &amp;")",INDIRECT(Q118)),INDIRECT(Q118))," "," "),""),""),"")," "),"  "," ")),""),"")</f>
        <v/>
      </c>
      <c r="CU118" s="14" t="str">
        <f t="array" aca="1" ref="CU118" ca="1">IF(H118,IF(AND(V118&gt;0),TRIM(SUBSTITUTE(_xll.MCONCAT(IF((INDIRECT(ster!$D$14)&lt;&gt;"")*(IFERROR(0*(INDIRECT(Q118)&lt;&gt;""),1)),INDIRECT(ster!$D$14),"")," "),"  "," ")),""),"")</f>
        <v/>
      </c>
      <c r="CV118" s="14" t="str">
        <f t="array" aca="1" ref="CV118" ca="1">IF(H118,IF(AS118,
TRIM(SUBSTITUTE(_xll.MCONCAT(IF(
   (INDIRECT(ster!$D$14)&lt;&gt;"")*
   ((INDIRECT(Q118)="")+
      NOT(ISNUMBER(INDIRECT(Q118)))*
      NOT(ISERROR(MATCH(INDIRECT(Q118),INDIRECT(K118),0)))
    ),
      INDIRECT(ster!$D$14),
   "")," "),"  "," ")),
""),"")</f>
        <v/>
      </c>
      <c r="CW118" s="14" t="str">
        <f t="array" aca="1" ref="CW118" ca="1">IF(H118,IF(AND(AQ118),TRIM(SUBSTITUTE(_xll.MCONCAT(IFERROR(IF(ISNUMBER(INDIRECT(Q118)),IF((INDIRECT(ster!$D$14)&lt;&gt;"")*(INDIRECT(Q118)&lt;&gt;INT(INDIRECT(Q118))),INDIRECT(ster!$D$14) &amp; ": " &amp; INDIRECT(Q118),""),""),"")," "),"  "," ")),""),"")</f>
        <v/>
      </c>
      <c r="CX118" s="14" t="str">
        <f t="array" aca="1" ref="CX118" ca="1">IF(H118,IF(OR(AU118,AV118),TRIM(SUBSTITUTE(_xll.MCONCAT(IF((INDIRECT(ster!$D$14)&lt;&gt;"")*NOT(ISNUMBER(INDIRECT(Q118))),IF(ISERROR(MATCH(INDIRECT(Q118),INDIRECT(K118),0)),IFERROR(IF(INDIRECT(Q118)&lt;&gt;"",INDIRECT(ster!$D$14) &amp; ": " &amp; SUBSTITUTE(INDIRECT(Q118)," "," "),""),""),""),"")," "),"  "," ")),""),"")</f>
        <v/>
      </c>
      <c r="CY118" s="14" t="str">
        <f t="array" aca="1" ref="CY118" ca="1">IF(H118,IF(AE118,TRIM(SUBSTITUTE(_xll.MCONCAT(IF((INDIRECT(ster!$D$14)&lt;&gt;"")*IFERROR(NOT(INDIRECT(AF118)),FALSE),IF(ISERROR(MATCH(INDIRECT(Q118),INDIRECT(K118),0)),IFERROR(IF(INDIRECT(Q118)&lt;&gt;"",INDIRECT(ster!$D$14)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CZ118" s="14" t="str">
        <f t="array" aca="1" ref="CZ118" ca="1">IF(H118,IF(AH118,TRIM(SUBSTITUTE(_xll.MCONCAT(IF((INDIRECT(ster!$D$14)&lt;&gt;"")*IFERROR(NOT(INDIRECT(AI118)),FALSE),IF(ISERROR(MATCH(INDIRECT(Q118),INDIRECT(K118),0)),IFERROR(IF(INDIRECT(Q118)&lt;&gt;"",INDIRECT(ster!$D$14)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DC118" s="14" t="str">
        <f ca="1">SUBSTITUTE(SUBSTITUTE(SUBSTITUTE(SUBSTITUTE(_xll.MCONCAT(DG118:DS118,"■"),"■■","■"),"■■","■"),"■■","■"),"■■","■")</f>
        <v>■</v>
      </c>
      <c r="DD118" s="14" t="str">
        <f t="shared" ca="1" si="468"/>
        <v>There are some cases with values not explicitly declared in the labels dictionary: LISB0632: 27, Hann057: 31, ANTA-0048: 31, ANTA-0050: 27, LISB0510: 27■</v>
      </c>
      <c r="DE118" s="14" t="str">
        <f t="shared" ca="1" si="469"/>
        <v>There are some cases with values not explicitly declared in the labels dictionary: LISB0632: 27, Hann057: 31, ANTA-0048: 31, ANTA-0050: 27, LISB0510: 27</v>
      </c>
      <c r="DF118" s="14" t="str">
        <f t="shared" ca="1" si="470"/>
        <v>There are some cases with values not explicitly declared in the labels dictionary: LISB0632: 27, Hann057: 31, ANTA-0048: 31, ANTA-0050: 27, LISB0510: 27</v>
      </c>
      <c r="DG118" s="14" t="str">
        <f t="shared" ca="1" si="471"/>
        <v/>
      </c>
      <c r="DH118" s="14" t="str">
        <f t="shared" ca="1" si="472"/>
        <v/>
      </c>
      <c r="DI118" s="14" t="str">
        <f t="shared" ca="1" si="473"/>
        <v/>
      </c>
      <c r="DJ118" s="14" t="str">
        <f t="shared" ca="1" si="474"/>
        <v/>
      </c>
      <c r="DK118" s="14" t="str">
        <f t="shared" ca="1" si="475"/>
        <v/>
      </c>
      <c r="DL118" s="14" t="str">
        <f t="shared" ca="1" si="420"/>
        <v/>
      </c>
      <c r="DM118" s="14" t="str">
        <f t="shared" ca="1" si="476"/>
        <v/>
      </c>
      <c r="DN118" s="14" t="str">
        <f t="array" aca="1" ref="DN118" ca="1">IF(CU118&lt;&gt;"","There are errors in the entered values in the following cases: " &amp;SUBSTITUTE(CU118," ",", "),"")</f>
        <v/>
      </c>
      <c r="DO118" s="14" t="str">
        <f t="shared" ca="1" si="477"/>
        <v/>
      </c>
      <c r="DP118" s="14" t="str">
        <f t="shared" ca="1" si="478"/>
        <v/>
      </c>
      <c r="DQ118" s="14" t="str">
        <f t="shared" ca="1" si="479"/>
        <v/>
      </c>
      <c r="DR118" s="14" t="str">
        <f t="shared" ca="1" si="480"/>
        <v/>
      </c>
      <c r="DS118" s="14" t="str">
        <f t="shared" ca="1" si="481"/>
        <v/>
      </c>
      <c r="DZ118" s="14" t="b">
        <f t="shared" ca="1" si="482"/>
        <v>0</v>
      </c>
      <c r="EA118" s="14" t="str">
        <f t="shared" ca="1" si="483"/>
        <v>9th region (q_48i_r)</v>
      </c>
      <c r="EB118" s="14" t="str">
        <f t="shared" ca="1" si="484"/>
        <v xml:space="preserve">Values must be limited to predefinied list. </v>
      </c>
      <c r="EC118" s="14" t="str">
        <f t="shared" ca="1" si="485"/>
        <v xml:space="preserve">9th region (q_48i_r): Values must be limited to predefinied list. </v>
      </c>
      <c r="ED118" s="14" t="str">
        <f t="shared" ca="1" si="486"/>
        <v/>
      </c>
      <c r="EE118" s="14" t="str">
        <f t="shared" ca="1" si="487"/>
        <v>Values must be limited to predefinied list</v>
      </c>
      <c r="EF118" s="14" t="str">
        <f t="shared" ca="1" si="488"/>
        <v/>
      </c>
      <c r="EG118" s="14" t="str">
        <f t="shared" ca="1" si="489"/>
        <v/>
      </c>
      <c r="EM118" s="14" t="b">
        <f t="shared" ca="1" si="490"/>
        <v>1</v>
      </c>
      <c r="EN118" s="14">
        <f t="shared" ca="1" si="491"/>
        <v>105</v>
      </c>
      <c r="EO118" s="14" t="str">
        <f t="shared" ca="1" si="492"/>
        <v>q_48i_r</v>
      </c>
      <c r="EP118" s="14" t="str">
        <f t="shared" ca="1" si="493"/>
        <v xml:space="preserve">9th region (q_48i_r): Values must be limited to predefinied list. </v>
      </c>
      <c r="EQ118" s="14" t="str">
        <f t="shared" ca="1" si="494"/>
        <v>There are some cases with values not explicitly declared in the labels dictionary: LISB0632: 27, Hann057: 31, ANTA-0048: 31, ANTA-0050: 27, LISB0510: 27</v>
      </c>
    </row>
    <row r="119" spans="2:147" s="14" customFormat="1">
      <c r="B119" s="14" t="str">
        <f t="shared" ref="B119" ca="1" si="1020">DF119</f>
        <v/>
      </c>
      <c r="C119" s="14">
        <f t="shared" ref="C119" ca="1" si="1021">IF(OFFSET(B119,-1,COLUMN(VariableExists)-2),OFFSET(B119,-1,1)+1,OFFSET(B119,-1,1))</f>
        <v>106</v>
      </c>
      <c r="D119" s="14">
        <f t="shared" ref="D119" si="1022">ROW(A119)-2</f>
        <v>117</v>
      </c>
      <c r="E119" s="14" t="str">
        <f t="shared" ref="E119" ca="1" si="1023">IF(OR(G119="",ROW(G119)=2),"",IF(Z119&gt;0,"S",IF(AX119,IF(J119=2,"D","N"),"I")))</f>
        <v>D</v>
      </c>
      <c r="F119" s="14" t="str">
        <f t="shared" ref="F119" ca="1" si="1024">IF(H119,O119,"")</f>
        <v>q_48i_t</v>
      </c>
      <c r="G119" s="14" t="str">
        <f t="shared" ref="G119" ca="1" si="1025">IF(H119,P119,"")</f>
        <v>9th timing</v>
      </c>
      <c r="H119" s="14" t="b">
        <f t="shared" ref="H119" ca="1" si="1026">IF(INDIRECT(ADDRESS(2,D119+1,,,_sheetname_dataframe))="",FALSE,MID(INDIRECT(ADDRESS(2,D119+1,,,_sheetname_dataframe)),1,1)&lt;&gt;".")</f>
        <v>1</v>
      </c>
      <c r="I119" s="14" t="str">
        <f ca="1">IF($H119,ADDRESS(3,(D119+1)*2-1,4,,"["&amp;wew!$G$7&amp;"]"&amp;_sheetname_labels)&amp;":"&amp;ADDRESS(2+ster!$B$20,(D119+1)*2-1,4),"")</f>
        <v>[DBTemplate.xlsm]labels!IA3:IA61</v>
      </c>
      <c r="J119" s="14">
        <f t="array" aca="1" ref="J119" ca="1">IF(H119,MAX(0,MAX(IF(INDIRECT(I119)&lt;&gt;"",ROW(INDIRECT(I119)),""))-2),"")</f>
        <v>2</v>
      </c>
      <c r="K119" s="14" t="str">
        <f ca="1">IF($H119,IF($J119&gt;0,ADDRESS(3,(D119+1)*2-1,4,,"["&amp;wew!$G$7&amp;"]"&amp;_sheetname_labels)&amp;":"&amp;ADDRESS(2+J119,(D119+1)*2-1,4),""),"")</f>
        <v>[DBTemplate.xlsm]labels!IA3:IA4</v>
      </c>
      <c r="L119" s="14" t="str">
        <f ca="1">IF($H119,IF($J119&gt;0,ADDRESS(3,(D119+1)*2,4,,"["&amp;wew!$G$7&amp;"]"&amp;_sheetname_labels)&amp;":"&amp;ADDRESS(2+J119,(D119+1)*2,4),""),"")</f>
        <v>[DBTemplate.xlsm]labels!IB3:IB4</v>
      </c>
      <c r="M119" s="14">
        <f t="shared" ref="M119" ca="1" si="1027">IF($H119,IF(J119&gt;0,COUNTA(INDIRECT(K119))-COUNT(INDIRECT(K119)),0),"")</f>
        <v>0</v>
      </c>
      <c r="N119" s="14">
        <f t="shared" ref="N119" ca="1" si="1028">IF(H119,J119-M119,"")</f>
        <v>2</v>
      </c>
      <c r="O119" s="14" t="str">
        <f t="shared" ref="O119" ca="1" si="1029">IF(INDIRECT(ADDRESS(2,D119+1,,,_sheetname_dataframe))="","",INDIRECT(ADDRESS(2,D119+1,,,_sheetname_dataframe)))</f>
        <v>q_48i_t</v>
      </c>
      <c r="P119" s="14" t="str">
        <f t="shared" ref="P119" ca="1" si="1030">IF(H119,IF(INDIRECT(ADDRESS(1,D119+1,,,_sheetname_dataframe))="","",INDIRECT(ADDRESS(1,D119+1,,,_sheetname_dataframe))),"")</f>
        <v>9th timing</v>
      </c>
      <c r="Q119" s="14" t="str">
        <f ca="1">IF($BP119,ADDRESS(3,D119+1,4,,"["&amp;wew!$G$7&amp;"]"&amp;_sheetname_dataframe)&amp;":"&amp;ADDRESS(2+ster!$C$14,D119+1,4),"")</f>
        <v>[DBTemplate.xlsm]data_frame!DN3:DN3</v>
      </c>
      <c r="R119" s="14" t="str">
        <f>IF($BP119,IF(MID(_xll.FORMULATEXT(INDEX(INDIRECT(Q119),1)),1,1)="=", _xll.FORMULATEXT(INDEX(INDIRECT(Q119),1),2,TRUE),""),"")</f>
        <v/>
      </c>
      <c r="S119" s="14">
        <f t="array" aca="1" ref="S119" ca="1">IF(H119,SUM(IF((IFERROR(INDIRECT(Q119)&lt;&gt;"",FALSE))*(INDIRECT(ster!$D$14)&lt;&gt;""),1,0)),"")</f>
        <v>0</v>
      </c>
      <c r="T119" s="14">
        <f t="array" aca="1" ref="T119" ca="1">IF(H119,IF(M119&gt;0,SUM(IFERROR(1*(MATCH(INDIRECT(Q119),INDIRECT(K119),0)&gt;0),0)*(INDIRECT(ster!$D$14)&lt;&gt;"")*NOT(ISNUMBER(INDIRECT(Q119)))),0),"")</f>
        <v>0</v>
      </c>
      <c r="U119" s="14">
        <f t="array" aca="1" ref="U119" ca="1">IF(H119,SUM((IFERROR(INDIRECT(Q119)="",FALSE))*(INDIRECT(ster!$D$14)&lt;&gt;"")),"")</f>
        <v>1</v>
      </c>
      <c r="V119" s="14">
        <f t="array" aca="1" ref="V119" ca="1">IF(H119,SUM((IFERROR(INDIRECT(Q119)="#ąś",TRUE))*(INDIRECT(ster!$D$14)&lt;&gt;"")),"")</f>
        <v>0</v>
      </c>
      <c r="W119" s="14">
        <f t="array" aca="1" ref="W119" ca="1">IF(H119,SUM(ISNUMBER(INDIRECT(Q119))*(INDIRECT(ster!$D$14)&lt;&gt;"")),"")</f>
        <v>0</v>
      </c>
      <c r="X119" s="14" t="str">
        <f t="array" aca="1" ref="X119" ca="1">IF(AND(H119,W119&gt;0),IF(wew!$B$3,MIN(IF((INDIRECT(ster!$D$14)&lt;&gt;"")*IFERROR(INDIRECT($Q119)&lt;&gt;"",FALSE),IFERROR(INDIRECT($Q119),"X"),"X")),"&lt;włącz podświetlanie wartości&gt;"),"—")</f>
        <v>—</v>
      </c>
      <c r="Y119" s="14" t="str">
        <f t="array" aca="1" ref="Y119" ca="1">IF(AND(H119,W119&gt;0),IF(wew!$B$3,MAX(IF((INDIRECT(ster!$D$14)&lt;&gt;"")*IFERROR(INDIRECT($Q119)&lt;&gt;"",FALSE),IFERROR(INDIRECT($Q119),"X"),"X")),"&lt;włącz podświetlanie wartości&gt;"),"—")</f>
        <v>—</v>
      </c>
      <c r="Z119" s="14">
        <f t="shared" ref="Z119" ca="1" si="1031">IF(H119,S119-T119-W119,"")</f>
        <v>0</v>
      </c>
      <c r="AA119" s="12" t="str">
        <f t="shared" ref="AA119" ca="1" si="1032">IF(H119,IF(S119&gt;0,W119/(S119),"—"),"")</f>
        <v>—</v>
      </c>
      <c r="AB119" s="17">
        <f t="array" aca="1" ref="AB119" ca="1">IF(H119,IF(W119&gt;0,SUM((INDIRECT(ster!$D$14)&lt;&gt;"")*IFERROR((INDIRECT(Q119)&lt;&gt;"")*(INDIRECT(Q119)=INT(INDIRECT(Q119))),0)),0),"")</f>
        <v>0</v>
      </c>
      <c r="AC119" s="17">
        <f t="array" aca="1" ref="AC119" ca="1">IF(H119,W119-AB119,"")</f>
        <v>0</v>
      </c>
      <c r="AD119" s="17">
        <f t="shared" ref="AD119" ca="1" si="1033">IF($H119,IF(AC119&lt;&gt;"",IF(AC119=0,1,IF(AC119/W119&lt;0.15,2,3)),0),"")</f>
        <v>1</v>
      </c>
      <c r="AE119" s="17" t="b">
        <f t="shared" ref="AE119" ca="1" si="1034">IF(H119,OFFSET(O119,1,0)=".validation",FALSE)</f>
        <v>0</v>
      </c>
      <c r="AF119" s="17" t="str">
        <f ca="1">IF(AE119,IF($H119,ADDRESS(3,D119+2,4,,"["&amp;wew!$G$7&amp;"]"&amp;_sheetname_dataframe)&amp;":"&amp;ADDRESS(2+ster!$C$14,D119+2,4),""),"")</f>
        <v/>
      </c>
      <c r="AG119" s="17" t="str">
        <f t="shared" ref="AG119" ca="1" si="1035">IF(AE119,IF($H119,IF(INDIRECT(ADDRESS(1,D119+2,,,_sheetname_dataframe))="","",INDIRECT(ADDRESS(1,D119+2,,,_sheetname_dataframe))),""),"")</f>
        <v/>
      </c>
      <c r="AH119" s="17" t="b">
        <f t="shared" ref="AH119" ca="1" si="1036">IF(H119,AND(AE119,OFFSET(O119,2,0)=".validation"),FALSE)</f>
        <v>0</v>
      </c>
      <c r="AI119" s="17" t="str">
        <f ca="1">IF(AH119,IF($H119,ADDRESS(3,D119+3,4,,"["&amp;wew!$G$7&amp;"]"&amp;_sheetname_dataframe)&amp;":"&amp;ADDRESS(2+ster!$C$14,D119+3,4),""),"")</f>
        <v/>
      </c>
      <c r="AJ119" s="17" t="str">
        <f t="shared" ref="AJ119" ca="1" si="1037">IF(AH119,IF($H119,IF(INDIRECT(ADDRESS(1,D119+3,,,_sheetname_dataframe))="","",INDIRECT(ADDRESS(1,D119+3,,,_sheetname_dataframe))),""),"")</f>
        <v/>
      </c>
      <c r="AK119" s="17" t="b">
        <f t="shared" ref="AK119" ca="1" si="1038">IF(H119,OR(AQ119,AD119=2),"")</f>
        <v>0</v>
      </c>
      <c r="AL119" s="17" t="b">
        <f t="shared" ref="AL119" ca="1" si="1039">IF($H119,IF(BV119&lt;&gt;"",IF(OR(BM119="F",BM119="L",BM119="I",BM119="D"),BV119&lt;&gt;0)),"")</f>
        <v>0</v>
      </c>
      <c r="AM119" s="17" t="b">
        <f t="shared" ref="AM119" ca="1" si="1040">IF($H119,AND(NOT(AL119),OR(IF(BW119&lt;&gt;"",IF(OR(BM119="F",BM119="L"),BW119&lt;&gt;0)),BM119="I",BM119="N",BM119="D")),"")</f>
        <v>0</v>
      </c>
      <c r="AN119" s="17">
        <f t="shared" ref="AN119" ca="1" si="1041">IF(COUNTA(INDIRECT(Q119))=0,0, IF(AND(AO119&lt;&gt;"",X119&lt;AO119),1,IF(AND(AP119&lt;&gt;"",Y119&gt;AP119),1,IF(AND(AQ119,AC119&gt;0),2,0))))</f>
        <v>0</v>
      </c>
      <c r="AO119" s="24" t="str">
        <f t="shared" ref="AO119" ca="1" si="1042">IF($H119,IF(BY119&lt;&gt;"",IF(ISNUMBER(BY119),BY119,""),""),"")</f>
        <v/>
      </c>
      <c r="AP119" s="24" t="str">
        <f t="shared" ref="AP119" ca="1" si="1043">IF($H119,IF(BZ119&lt;&gt;"",IF(ISNUMBER(BZ119),BZ119,""),""),"")</f>
        <v/>
      </c>
      <c r="AQ119" s="17" t="b">
        <f t="shared" ref="AQ119" ca="1" si="1044">IF(H119,IF(CA119&lt;&gt;"",CA119&lt;&gt;0,FALSE),"")</f>
        <v>0</v>
      </c>
      <c r="AR119" s="17" t="b">
        <f t="shared" ref="AR119" ca="1" si="1045">IF(H119,IF(N119&gt;0,IF(BQ119&lt;&gt;"",BQ119&lt;&gt;0,FALSE),FALSE),"")</f>
        <v>1</v>
      </c>
      <c r="AS119" s="17" t="b">
        <f t="shared" ref="AS119" ca="1" si="1046">IF(H119,IF(BR119&lt;&gt;"",BR119&lt;&gt;0,FALSE),"")</f>
        <v>0</v>
      </c>
      <c r="AT119" s="17" t="b">
        <f t="shared" ref="AT119" ca="1" si="1047">IF(H119,IF(N119&gt;0,FALSE,IF(BU119&lt;&gt;"",MATCH(BU119,DataType,0)=1,FALSE)),"")</f>
        <v>0</v>
      </c>
      <c r="AU119" s="17" t="b">
        <f t="shared" ref="AU119" ca="1" si="1048">IF(H119,IF(N119&gt;0,TRUE,IF(BU119&lt;&gt;"",MATCH(BU119,DataType,0)=2,FALSE)),"")</f>
        <v>1</v>
      </c>
      <c r="AV119" s="17" t="b">
        <f t="shared" ref="AV119" ca="1" si="1049">IF(H119,IF(N119&gt;0,FALSE,IF(BU119&lt;&gt;"",MATCH(BU119,DataType,0)=3,FALSE)),"")</f>
        <v>0</v>
      </c>
      <c r="AW119" s="17" t="b">
        <f t="shared" ref="AW119" ca="1" si="1050">IF(H119,IF(W119&gt;0,Z119=0,FALSE),"")</f>
        <v>0</v>
      </c>
      <c r="AX119" s="14" t="b">
        <f t="array" aca="1" ref="AX119" ca="1">IF(H119,N119&gt;0,"")</f>
        <v>1</v>
      </c>
      <c r="AY119" s="17" t="str">
        <f t="shared" ref="AY119" ca="1" si="1051">IF(H119,IF(N119&gt;0,ADDRESS(ROW(VariablesOrigin)+1,COLUMN(VariablesOrigin)+1,4) &amp; ":" &amp; ADDRESS(ROW(VariablesOrigin)+N119,COLUMN(VariablesOrigin)+1,4),""),"")</f>
        <v>C3:C4</v>
      </c>
      <c r="AZ119" s="17" t="b">
        <f t="array" aca="1" ref="AZ119" ca="1">IF(AY119&lt;&gt;"",SUM(1*ISERROR(MATCH(INDIRECT(AY119),INDIRECT(K119),0)))=0,"")</f>
        <v>1</v>
      </c>
      <c r="BA119" s="17" t="b">
        <f t="shared" ref="BA119" ca="1" si="1052">IF(H119,BU119="",FALSE)</f>
        <v>1</v>
      </c>
      <c r="BB119" s="17" t="b">
        <v>0</v>
      </c>
      <c r="BC119" s="17" t="b">
        <f t="shared" ref="BC119" ca="1" si="1053">IF(BA119,IF(N119&gt;0,AND(AZ119,Z119=0),FALSE),"")</f>
        <v>1</v>
      </c>
      <c r="BD119" s="17" t="b">
        <f t="shared" ref="BD119" ca="1" si="1054">IF(BA119,IF(N119&gt;0,AND(NOT(AZ119),Z119=0),FALSE),"")</f>
        <v>0</v>
      </c>
      <c r="BE119" s="17" t="b">
        <f t="shared" ref="BE119" ca="1" si="1055">IF(BA119,IF(AND(AW119,NOT(BB119),NOT(BC119),NOT(BD119)),AND(Z119=0,AC119=0),FALSE),"")</f>
        <v>0</v>
      </c>
      <c r="BF119" s="17" t="b">
        <f t="shared" ref="BF119" ca="1" si="1056">IF(BA119,IF(AND(AW119,NOT(BB119),NOT(BC119),NOT(BD119)),AND(Z119=0,OR(AC119&gt;0)),FALSE),"")</f>
        <v>0</v>
      </c>
      <c r="BG119" s="17" t="b">
        <f t="shared" ref="BG119" ca="1" si="1057">IF(BA119,IF(OR(BB119:BF119),FALSE,IF(Z119=0,FALSE,Z119&gt;0)),"")</f>
        <v>0</v>
      </c>
      <c r="BH119" s="17" t="b">
        <f t="shared" ref="BH119" ca="1" si="1058">IF(BA119,COUNTIF(BB119:BG119,TRUE)=1,"")</f>
        <v>1</v>
      </c>
      <c r="BI119" s="17">
        <f t="shared" ref="BI119" ca="1" si="1059">IF(BA119,IFERROR(MATCH(TRUE,BB119:BG119,0),7),"")</f>
        <v>2</v>
      </c>
      <c r="BJ119" s="17" t="b">
        <f t="shared" ref="BJ119" ca="1" si="1060">DF119&lt;&gt;""</f>
        <v>0</v>
      </c>
      <c r="BK119" s="17" t="str">
        <f t="shared" ref="BK119" ca="1" si="1061">IF(H119,IF(AND(NOT(BA119),AU119),AC119=0,""),"")</f>
        <v/>
      </c>
      <c r="BL119" s="17" t="str">
        <f t="shared" ref="BL119" ca="1" si="1062">IF(H119,IF(AND(NOT(BA119),AU119),AC119&gt;0,""),"")</f>
        <v/>
      </c>
      <c r="BM119" s="17" t="str">
        <f t="shared" ref="BM119" ca="1" si="1063">IF(H119,IF(BA119,CHOOSE(BI119,"0","F","L","I","N",IF(AA119&gt;0.5,"N","S"),"0"),CHOOSE(MATCH(BU119,DataType,0),"S",IF(BK119,"I","N"),"D"  )),"")</f>
        <v>F</v>
      </c>
      <c r="BN119" s="17" t="str">
        <f t="shared" ref="BN119" ca="1" si="1064">IF(H119,IF(BJ119,"E",IF(BA119,CHOOSE(BI119,"0","F","L","I","N","S","0"),CHOOSE(MATCH(BU119,DataType,0),"S",IF(BK119,"I","N"),"D"  ))),"")</f>
        <v>F</v>
      </c>
      <c r="BO119" s="17" t="str">
        <f t="shared" ref="BO119" ca="1" si="1065">IF($H119,IF(BM119="0","",IF(AND(AR119,N119=2),"D",IF(BM119="S","N",IF(AL119,"O",IF(AM119,"I","N"))))),"")</f>
        <v>D</v>
      </c>
      <c r="BP119" s="14" t="b">
        <f t="shared" ref="BP119" ca="1" si="1066">INDIRECT(ADDRESS(2,ROW(A119)-1,,,_sheetname_dataframe))&lt;&gt;""</f>
        <v>1</v>
      </c>
      <c r="BQ119" s="35">
        <v>1</v>
      </c>
      <c r="BX119" s="16"/>
      <c r="BY119" s="16"/>
      <c r="BZ119" s="16"/>
      <c r="CA119" s="16"/>
      <c r="CB119" s="16"/>
      <c r="CC119" s="16"/>
      <c r="CD119" s="16"/>
      <c r="CE119" s="16"/>
      <c r="CF119" s="16"/>
      <c r="CN119" s="14">
        <f ca="1">IF(H119,IFERROR(IsVariableNameLegal(O119),0),0)</f>
        <v>0</v>
      </c>
      <c r="CO119" s="14" t="str">
        <f t="array" aca="1" ref="CO119" ca="1">IF(H119,IF(COUNTIF(INDIRECT(wew!$C$13),O119)&gt;1,TRIM(SUBSTITUTE(_xll.MCONCAT(IF((INDIRECT(wew!$C$13)=O119)*(COLUMN(INDIRECT(wew!$C$13))&lt;&gt;D119+1),-1+COLUMN(INDIRECT(wew!$C$13)),"")," "),"  "," ")),""),"")</f>
        <v/>
      </c>
      <c r="CP119" s="14" t="str">
        <f t="array" aca="1" ref="CP119" ca="1">IF(P119&lt;&gt;"",IF(LEN(P119)&gt;150,1,""),"")</f>
        <v/>
      </c>
      <c r="CQ119" s="14" t="str">
        <f t="array" aca="1" ref="CQ119" ca="1">IF(AND(H119,NOT(ster!$J$3)),IF(COUNTIF(INDIRECT(wew!$C$15),P119)&gt;1,TRIM(SUBSTITUTE(_xll.MCONCAT(IF((INDIRECT(wew!$C$15)=P119)*(COLUMN(INDIRECT(wew!$C$15))&lt;&gt;D119+1),-1+COLUMN(INDIRECT(wew!$C$15)),"")," "),"  "," ")),""),"")</f>
        <v/>
      </c>
      <c r="CR119" s="14" t="str">
        <f t="array" aca="1" ref="CR119" ca="1">IF(H119,IF(AND(W119&gt;0,AO119&lt;&gt;""),TRIM(SUBSTITUTE(_xll.MCONCAT(IFERROR(IF(ISNUMBER(INDIRECT(Q119)),IF((INDIRECT(ster!$D$14)&lt;&gt;"")*(INDIRECT(Q119)&lt;AO119),INDIRECT(ster!$D$14) &amp; ": " &amp;  SUBSTITUTE(IF( AV119,IFERROR(TEXT(INDIRECT(Q119),"rrrr-mm-dd") &amp;" (" &amp; INDIRECT(Q119) &amp;")",INDIRECT(Q119)),INDIRECT(Q119))," "," "),""),""),"")," "),"  "," ")),""),"")</f>
        <v/>
      </c>
      <c r="CS119" s="14" t="str">
        <f t="array" aca="1" ref="CS119" ca="1">IF(H119,IF(AND(W119&gt;0,AP119&lt;&gt;""),TRIM(SUBSTITUTE(_xll.MCONCAT(IFERROR(IF(ISNUMBER(INDIRECT(Q119)),IF((INDIRECT(ster!$D$14)&lt;&gt;"")*(INDIRECT(Q119)&gt;AP119),INDIRECT(ster!$D$14) &amp; ": " &amp;  SUBSTITUTE(IF( AV119,IFERROR(TEXT(INDIRECT(Q119),"rrrr-mm-dd")&amp;" (" &amp; INDIRECT(Q119) &amp;")",INDIRECT(Q119)),INDIRECT(Q119))," "," "),""),""),"")," "),"  "," ")),""),"")</f>
        <v/>
      </c>
      <c r="CT119" s="14" t="str">
        <f t="array" aca="1" ref="CT119" ca="1">IF(H119,IF(AND(N119&gt;0,AR119),TRIM(SUBSTITUTE(_xll.MCONCAT(IFERROR(IF(ISNUMBER(INDIRECT(Q119)),IF((INDIRECT(ster!$D$14)&lt;&gt;"")*(IFERROR(0*(MATCH(INDIRECT(Q119),INDIRECT(K119),0)&gt;0),1)),INDIRECT(ster!$D$14) &amp; ": " &amp;  SUBSTITUTE(IF( AV119,IFERROR(TEXT(INDIRECT(Q119),"rrrr-mm-dd")&amp;" (" &amp; INDIRECT(Q119) &amp;")",INDIRECT(Q119)),INDIRECT(Q119))," "," "),""),""),"")," "),"  "," ")),""),"")</f>
        <v/>
      </c>
      <c r="CU119" s="14" t="str">
        <f t="array" aca="1" ref="CU119" ca="1">IF(H119,IF(AND(V119&gt;0),TRIM(SUBSTITUTE(_xll.MCONCAT(IF((INDIRECT(ster!$D$14)&lt;&gt;"")*(IFERROR(0*(INDIRECT(Q119)&lt;&gt;""),1)),INDIRECT(ster!$D$14),"")," "),"  "," ")),""),"")</f>
        <v/>
      </c>
      <c r="CV119" s="14" t="str">
        <f t="array" aca="1" ref="CV119" ca="1">IF(H119,IF(AS119,
TRIM(SUBSTITUTE(_xll.MCONCAT(IF(
   (INDIRECT(ster!$D$14)&lt;&gt;"")*
   ((INDIRECT(Q119)="")+
      NOT(ISNUMBER(INDIRECT(Q119)))*
      NOT(ISERROR(MATCH(INDIRECT(Q119),INDIRECT(K119),0)))
    ),
      INDIRECT(ster!$D$14),
   "")," "),"  "," ")),
""),"")</f>
        <v/>
      </c>
      <c r="CW119" s="14" t="str">
        <f t="array" aca="1" ref="CW119" ca="1">IF(H119,IF(AND(AQ119),TRIM(SUBSTITUTE(_xll.MCONCAT(IFERROR(IF(ISNUMBER(INDIRECT(Q119)),IF((INDIRECT(ster!$D$14)&lt;&gt;"")*(INDIRECT(Q119)&lt;&gt;INT(INDIRECT(Q119))),INDIRECT(ster!$D$14) &amp; ": " &amp; INDIRECT(Q119),""),""),"")," "),"  "," ")),""),"")</f>
        <v/>
      </c>
      <c r="CX119" s="14" t="str">
        <f t="array" aca="1" ref="CX119" ca="1">IF(H119,IF(OR(AU119,AV119),TRIM(SUBSTITUTE(_xll.MCONCAT(IF((INDIRECT(ster!$D$14)&lt;&gt;"")*NOT(ISNUMBER(INDIRECT(Q119))),IF(ISERROR(MATCH(INDIRECT(Q119),INDIRECT(K119),0)),IFERROR(IF(INDIRECT(Q119)&lt;&gt;"",INDIRECT(ster!$D$14) &amp; ": " &amp; SUBSTITUTE(INDIRECT(Q119)," "," "),""),""),""),"")," "),"  "," ")),""),"")</f>
        <v/>
      </c>
      <c r="CY119" s="14" t="str">
        <f t="array" aca="1" ref="CY119" ca="1">IF(H119,IF(AE119,TRIM(SUBSTITUTE(_xll.MCONCAT(IF((INDIRECT(ster!$D$14)&lt;&gt;"")*IFERROR(NOT(INDIRECT(AF119)),FALSE),IF(ISERROR(MATCH(INDIRECT(Q119),INDIRECT(K119),0)),IFERROR(IF(INDIRECT(Q119)&lt;&gt;"",INDIRECT(ster!$D$14)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CZ119" s="14" t="str">
        <f t="array" aca="1" ref="CZ119" ca="1">IF(H119,IF(AH119,TRIM(SUBSTITUTE(_xll.MCONCAT(IF((INDIRECT(ster!$D$14)&lt;&gt;"")*IFERROR(NOT(INDIRECT(AI119)),FALSE),IF(ISERROR(MATCH(INDIRECT(Q119),INDIRECT(K119),0)),IFERROR(IF(INDIRECT(Q119)&lt;&gt;"",INDIRECT(ster!$D$14)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DC119" s="14" t="str">
        <f ca="1">SUBSTITUTE(SUBSTITUTE(SUBSTITUTE(SUBSTITUTE(_xll.MCONCAT(DG119:DS119,"■"),"■■","■"),"■■","■"),"■■","■"),"■■","■")</f>
        <v>■</v>
      </c>
      <c r="DD119" s="14" t="str">
        <f t="shared" ref="DD119" ca="1" si="1067">IF(MID(DC119,1,1)="■",MID(DC119,2,LEN(DC119)),DC119)</f>
        <v/>
      </c>
      <c r="DE119" s="14" t="str">
        <f t="shared" ref="DE119" ca="1" si="1068">IF(DD119&lt;&gt;"",IF(MID(DD119,LEN(DD119),1)="■",MID(DD119,1,LEN(DD119)-1),DD119),"")</f>
        <v/>
      </c>
      <c r="DF119" s="14" t="str">
        <f t="shared" ref="DF119" ca="1" si="1069">IFERROR(IF(DE119&lt;&gt;"",SUBSTITUTE(DE119,"■",". "),""),"##INTERNAL_ERROR")</f>
        <v/>
      </c>
      <c r="DG119" s="14" t="str">
        <f t="shared" ref="DG119" ca="1" si="1070">IF(CN119&lt;&gt;0,"Variable name don't comply with the naming convention","")</f>
        <v/>
      </c>
      <c r="DH119" s="14" t="str">
        <f t="shared" ref="DH119" ca="1" si="1071">IF(CO119&lt;&gt;"","Duplicated name. " &amp; IF(ISERROR(FIND(" ",CO119)),"Duplicate have index " &amp; CO119, "Duplicates have indices: "&amp;SUBSTITUTE(CO119," ",", ")),"")</f>
        <v/>
      </c>
      <c r="DI119" s="14" t="str">
        <f t="shared" ref="DI119" ca="1" si="1072">IF(CP119&lt;&gt;"","Variable label exceed length 150","")</f>
        <v/>
      </c>
      <c r="DJ119" s="14" t="str">
        <f t="shared" ref="DJ119" ca="1" si="1073">IF(CQ119&lt;&gt;"","Duplicated variable label. " &amp; IF(ISERROR(FIND(" ",CQ119)),"Duplicate have index " &amp; CQ119, "Duplicates have indices: "&amp;SUBSTITUTE(CQ119," ",", ")),"")</f>
        <v/>
      </c>
      <c r="DK119" s="14" t="str">
        <f t="shared" ref="DK119" ca="1" si="1074">IF(CR119&lt;&gt;"","The following cases have values below declared theorethical min: " &amp;SUBSTITUTE(CR119," ",", "),"")</f>
        <v/>
      </c>
      <c r="DL119" s="14" t="str">
        <f t="shared" ref="DL119" ca="1" si="1075">IF(CS119&lt;&gt;"","The following cases have values above declared theorethical max: " &amp;SUBSTITUTE(CS119," ",", "),"")</f>
        <v/>
      </c>
      <c r="DM119" s="14" t="str">
        <f t="shared" ref="DM119" ca="1" si="1076">IF(CT119&lt;&gt;"","There are some cases with values not explicitly declared in the labels dictionary: " &amp;SUBSTITUTE(CT119," ",", "),"")</f>
        <v/>
      </c>
      <c r="DN119" s="14" t="str">
        <f t="array" aca="1" ref="DN119" ca="1">IF(CU119&lt;&gt;"","There are errors in the entered values in the following cases: " &amp;SUBSTITUTE(CU119," ",", "),"")</f>
        <v/>
      </c>
      <c r="DO119" s="14" t="str">
        <f t="shared" ref="DO119" ca="1" si="1077">IF(CV119&lt;&gt;"","The following records are missing in this required field: " &amp;SUBSTITUTE(CV119," ",", "),"")</f>
        <v/>
      </c>
      <c r="DP119" s="14" t="str">
        <f t="shared" ref="DP119" ca="1" si="1078">IF(CW119&lt;&gt;"","The following cases have non-integer values: " &amp;SUBSTITUTE(CW119," ",", "),"")</f>
        <v/>
      </c>
      <c r="DQ119" s="14" t="str">
        <f t="shared" ref="DQ119" ca="1" si="1079">IF(CX119&lt;&gt;"","The following cases are non-numeric: " &amp;SUBSTITUTE(CX119," ",", "),"")</f>
        <v/>
      </c>
      <c r="DR119" s="14" t="str">
        <f t="shared" ref="DR119" ca="1" si="1080">IF(CY119&lt;&gt;"","In the following cases " &amp; P119 &amp; " " &amp; LOWER(MID(AG119,1,1)) &amp; MID(AG119,2,LEN(AG119)) &amp; ": " &amp;SUBSTITUTE(CY119," ",", "),"")</f>
        <v/>
      </c>
      <c r="DS119" s="14" t="str">
        <f t="shared" ref="DS119" ca="1" si="1081">IF(CZ119&lt;&gt;"","In the following cases " &amp; P119 &amp; " " &amp; LOWER(MID(AJ119,1,1)) &amp; MID(AJ119,2,LEN(AJ119)) &amp; ": " &amp;SUBSTITUTE(CZ119," ",", "),"")</f>
        <v/>
      </c>
      <c r="DZ119" s="14" t="b">
        <f t="shared" ref="DZ119" ca="1" si="1082">OR(ED119&lt;&gt;"",EF119&lt;&gt;"",EG119&lt;&gt;"")</f>
        <v>0</v>
      </c>
      <c r="EA119" s="14" t="str">
        <f t="shared" ref="EA119" ca="1" si="1083">IF(EB119&lt;&gt;"",G119 &amp; " (" &amp; F119 &amp; ")","")</f>
        <v>9th timing (q_48i_t)</v>
      </c>
      <c r="EB119" s="14" t="str">
        <f t="shared" ref="EB119" ca="1" si="1084">IF(EE119&lt;&gt;"",EE119&amp;IF(ED119&lt;&gt;""," and "&amp;ED119,""),UPPER(MID(ED119,1,1)&amp;MID(ED119,2,LEN(ED119))))&amp; IF(OR(EF119&lt;&gt;"",EG119&lt;&gt;"")," and "&amp;IF(EF119&lt;&gt;"",LOWER(MID(EF119,1,1) &amp; MID(EF119,2,LEN(EF119))),"")&amp; IF(AND(EF119 &lt;&gt;"",EG119&lt;&gt;"")," and ","") &amp; IF(EG119&lt;&gt;"",LOWER(MID(EG119,1,1) &amp; MID(EG119,2,LEN(EG119))),""),"") &amp; IF(OR(EE119&lt;&gt;"",ED119&lt;&gt;"",EF119&lt;&gt;"",EG119&lt;&gt;""), ". ","")</f>
        <v xml:space="preserve">Values must be limited to predefinied list. </v>
      </c>
      <c r="EC119" s="14" t="str">
        <f t="shared" ref="EC119" ca="1" si="1085">IF(EB119&lt;&gt;"",G119 &amp; " (" &amp; F119 &amp; "): " &amp; EB119,"")</f>
        <v xml:space="preserve">9th timing (q_48i_t): Values must be limited to predefinied list. </v>
      </c>
      <c r="ED119" s="14" t="str">
        <f t="shared" ref="ED119" ca="1" si="1086">IF(H119,IF(W119&gt;0,IF(AND(AO119&lt;&gt;"",AP119&lt;&gt;""),"each value must be between " &amp; IF( AV119,IFERROR(TEXT(AO119,"rrrr-mm-dd") &amp;" (" &amp; AO119 &amp;")",AO119),AO119) &amp; " and " &amp; IF( AV119,IFERROR(TEXT(AP119,"rrrr-mm-dd") &amp;" (" &amp; AP119 &amp;")",AP119),AP119),IF(AO119&lt;&gt;"","each value must be above " &amp; IF( AV119,IFERROR(TEXT(AO119,"rrrr-mm-dd") &amp;" (" &amp; AO119 &amp;")",AO119),AO119), IF(AP119&lt;&gt;"","each value must be below " &amp; IF( AV119,IFERROR(TEXT(AP119,"rrrr-mm-dd") &amp;" (" &amp; AP119 &amp;")",AP119),AP119),""))),""),"")</f>
        <v/>
      </c>
      <c r="EE119" s="14" t="str">
        <f t="shared" ref="EE119" ca="1" si="1087">IF(H119,IF(OR(AQ119,AU119,AV119,AS119,AR119),
   "Values must be" &amp;
   IF(AR119," limited to predefinied list", IF(AQ119, " integers",IF(OR(AU119,AV119)," numeric",""))) &amp;
   IF(AS119,IF(OR(AR119,AQ119,AU119,AV119), " and ","") &amp; "non-missing",""),
""),"")</f>
        <v>Values must be limited to predefinied list</v>
      </c>
      <c r="EF119" s="14" t="str">
        <f t="shared" ref="EF119" ca="1" si="1088">IF($H119,AG119,"")</f>
        <v/>
      </c>
      <c r="EG119" s="14" t="str">
        <f t="shared" ref="EG119" ca="1" si="1089">IF($H119,AJ119,"")</f>
        <v/>
      </c>
      <c r="EM119" s="14" t="b">
        <f t="shared" ref="EM119" ca="1" si="1090">OR(EC119&lt;&gt;"",DF119&lt;&gt;"")</f>
        <v>1</v>
      </c>
      <c r="EN119" s="14">
        <f t="shared" ref="EN119" ca="1" si="1091">IF(EM119,C119,"")</f>
        <v>106</v>
      </c>
      <c r="EO119" s="14" t="str">
        <f t="shared" ref="EO119" ca="1" si="1092">IF(EM119,F119,"")</f>
        <v>q_48i_t</v>
      </c>
      <c r="EP119" s="14" t="str">
        <f t="shared" ref="EP119" ca="1" si="1093">EC119</f>
        <v xml:space="preserve">9th timing (q_48i_t): Values must be limited to predefinied list. </v>
      </c>
      <c r="EQ119" s="14" t="str">
        <f t="shared" ref="EQ119" ca="1" si="1094">DF119</f>
        <v/>
      </c>
    </row>
    <row r="120" spans="2:147" s="14" customFormat="1">
      <c r="B120" s="14" t="str">
        <f t="shared" ca="1" si="421"/>
        <v>There are some cases with values not explicitly declared in the labels dictionary: LISB0957: 29, WAWA, 0016: 29</v>
      </c>
      <c r="C120" s="14">
        <f t="shared" ca="1" si="422"/>
        <v>107</v>
      </c>
      <c r="D120" s="14">
        <f t="shared" si="423"/>
        <v>118</v>
      </c>
      <c r="E120" s="14" t="str">
        <f t="shared" ca="1" si="424"/>
        <v>N</v>
      </c>
      <c r="F120" s="14" t="str">
        <f t="shared" ca="1" si="425"/>
        <v>q_48j_r</v>
      </c>
      <c r="G120" s="14" t="str">
        <f t="shared" ca="1" si="426"/>
        <v>10th region</v>
      </c>
      <c r="H120" s="14" t="b">
        <f t="shared" ca="1" si="427"/>
        <v>1</v>
      </c>
      <c r="I120" s="14" t="str">
        <f ca="1">IF($H120,ADDRESS(3,(D120+1)*2-1,4,,"["&amp;wew!$G$7&amp;"]"&amp;_sheetname_labels)&amp;":"&amp;ADDRESS(2+ster!$B$20,(D120+1)*2-1,4),"")</f>
        <v>[DBTemplate.xlsm]labels!IC3:IC61</v>
      </c>
      <c r="J120" s="14">
        <f t="array" aca="1" ref="J120" ca="1">IF(H120,MAX(0,MAX(IF(INDIRECT(I120)&lt;&gt;"",ROW(INDIRECT(I120)),""))-2),"")</f>
        <v>17</v>
      </c>
      <c r="K120" s="14" t="str">
        <f ca="1">IF($H120,IF($J120&gt;0,ADDRESS(3,(D120+1)*2-1,4,,"["&amp;wew!$G$7&amp;"]"&amp;_sheetname_labels)&amp;":"&amp;ADDRESS(2+J120,(D120+1)*2-1,4),""),"")</f>
        <v>[DBTemplate.xlsm]labels!IC3:IC19</v>
      </c>
      <c r="L120" s="14" t="str">
        <f ca="1">IF($H120,IF($J120&gt;0,ADDRESS(3,(D120+1)*2,4,,"["&amp;wew!$G$7&amp;"]"&amp;_sheetname_labels)&amp;":"&amp;ADDRESS(2+J120,(D120+1)*2,4),""),"")</f>
        <v>[DBTemplate.xlsm]labels!ID3:ID19</v>
      </c>
      <c r="M120" s="14">
        <f t="shared" ca="1" si="428"/>
        <v>0</v>
      </c>
      <c r="N120" s="14">
        <f t="shared" ca="1" si="429"/>
        <v>17</v>
      </c>
      <c r="O120" s="14" t="str">
        <f t="shared" ca="1" si="430"/>
        <v>q_48j_r</v>
      </c>
      <c r="P120" s="14" t="str">
        <f t="shared" ca="1" si="431"/>
        <v>10th region</v>
      </c>
      <c r="Q120" s="14" t="str">
        <f ca="1">IF($BP120,ADDRESS(3,D120+1,4,,"["&amp;wew!$G$7&amp;"]"&amp;_sheetname_dataframe)&amp;":"&amp;ADDRESS(2+ster!$C$14,D120+1,4),"")</f>
        <v>[DBTemplate.xlsm]data_frame!DO3:DO3</v>
      </c>
      <c r="R120" s="14" t="str">
        <f>IF($BP120,IF(MID(_xll.FORMULATEXT(INDEX(INDIRECT(Q120),1)),1,1)="=", _xll.FORMULATEXT(INDEX(INDIRECT(Q120),1),2,TRUE),""),"")</f>
        <v/>
      </c>
      <c r="S120" s="14">
        <f t="array" aca="1" ref="S120" ca="1">IF(H120,SUM(IF((IFERROR(INDIRECT(Q120)&lt;&gt;"",FALSE))*(INDIRECT(ster!$D$14)&lt;&gt;""),1,0)),"")</f>
        <v>0</v>
      </c>
      <c r="T120" s="14">
        <f t="array" aca="1" ref="T120" ca="1">IF(H120,IF(M120&gt;0,SUM(IFERROR(1*(MATCH(INDIRECT(Q120),INDIRECT(K120),0)&gt;0),0)*(INDIRECT(ster!$D$14)&lt;&gt;"")*NOT(ISNUMBER(INDIRECT(Q120)))),0),"")</f>
        <v>0</v>
      </c>
      <c r="U120" s="14">
        <f t="array" aca="1" ref="U120" ca="1">IF(H120,SUM((IFERROR(INDIRECT(Q120)="",FALSE))*(INDIRECT(ster!$D$14)&lt;&gt;"")),"")</f>
        <v>1</v>
      </c>
      <c r="V120" s="14">
        <f t="array" aca="1" ref="V120" ca="1">IF(H120,SUM((IFERROR(INDIRECT(Q120)="#ąś",TRUE))*(INDIRECT(ster!$D$14)&lt;&gt;"")),"")</f>
        <v>0</v>
      </c>
      <c r="W120" s="14">
        <f t="array" aca="1" ref="W120" ca="1">IF(H120,SUM(ISNUMBER(INDIRECT(Q120))*(INDIRECT(ster!$D$14)&lt;&gt;"")),"")</f>
        <v>0</v>
      </c>
      <c r="X120" s="14" t="str">
        <f t="array" aca="1" ref="X120" ca="1">IF(AND(H120,W120&gt;0),IF(wew!$B$3,MIN(IF((INDIRECT(ster!$D$14)&lt;&gt;"")*IFERROR(INDIRECT($Q120)&lt;&gt;"",FALSE),IFERROR(INDIRECT($Q120),"X"),"X")),"&lt;włącz podświetlanie wartości&gt;"),"—")</f>
        <v>—</v>
      </c>
      <c r="Y120" s="14" t="str">
        <f t="array" aca="1" ref="Y120" ca="1">IF(AND(H120,W120&gt;0),IF(wew!$B$3,MAX(IF((INDIRECT(ster!$D$14)&lt;&gt;"")*IFERROR(INDIRECT($Q120)&lt;&gt;"",FALSE),IFERROR(INDIRECT($Q120),"X"),"X")),"&lt;włącz podświetlanie wartości&gt;"),"—")</f>
        <v>—</v>
      </c>
      <c r="Z120" s="14">
        <f t="shared" ca="1" si="432"/>
        <v>0</v>
      </c>
      <c r="AA120" s="12" t="str">
        <f t="shared" ca="1" si="433"/>
        <v>—</v>
      </c>
      <c r="AB120" s="17">
        <f t="array" aca="1" ref="AB120" ca="1">IF(H120,IF(W120&gt;0,SUM((INDIRECT(ster!$D$14)&lt;&gt;"")*IFERROR((INDIRECT(Q120)&lt;&gt;"")*(INDIRECT(Q120)=INT(INDIRECT(Q120))),0)),0),"")</f>
        <v>0</v>
      </c>
      <c r="AC120" s="17">
        <f t="array" aca="1" ref="AC120" ca="1">IF(H120,W120-AB120,"")</f>
        <v>0</v>
      </c>
      <c r="AD120" s="17">
        <f t="shared" ca="1" si="434"/>
        <v>1</v>
      </c>
      <c r="AE120" s="17" t="b">
        <f t="shared" ca="1" si="435"/>
        <v>0</v>
      </c>
      <c r="AF120" s="17" t="str">
        <f ca="1">IF(AE120,IF($H120,ADDRESS(3,D120+2,4,,"["&amp;wew!$G$7&amp;"]"&amp;_sheetname_dataframe)&amp;":"&amp;ADDRESS(2+ster!$C$14,D120+2,4),""),"")</f>
        <v/>
      </c>
      <c r="AG120" s="17" t="str">
        <f t="shared" ca="1" si="436"/>
        <v/>
      </c>
      <c r="AH120" s="17" t="b">
        <f t="shared" ca="1" si="437"/>
        <v>0</v>
      </c>
      <c r="AI120" s="17" t="str">
        <f ca="1">IF(AH120,IF($H120,ADDRESS(3,D120+3,4,,"["&amp;wew!$G$7&amp;"]"&amp;_sheetname_dataframe)&amp;":"&amp;ADDRESS(2+ster!$C$14,D120+3,4),""),"")</f>
        <v/>
      </c>
      <c r="AJ120" s="17" t="str">
        <f t="shared" ca="1" si="438"/>
        <v/>
      </c>
      <c r="AK120" s="17" t="b">
        <f t="shared" ca="1" si="439"/>
        <v>0</v>
      </c>
      <c r="AL120" s="17" t="b">
        <f t="shared" ca="1" si="440"/>
        <v>0</v>
      </c>
      <c r="AM120" s="17" t="b">
        <f t="shared" ca="1" si="441"/>
        <v>0</v>
      </c>
      <c r="AN120" s="17">
        <f t="shared" ca="1" si="442"/>
        <v>0</v>
      </c>
      <c r="AO120" s="24" t="str">
        <f t="shared" ca="1" si="443"/>
        <v/>
      </c>
      <c r="AP120" s="24" t="str">
        <f t="shared" ca="1" si="444"/>
        <v/>
      </c>
      <c r="AQ120" s="17" t="b">
        <f t="shared" ca="1" si="445"/>
        <v>0</v>
      </c>
      <c r="AR120" s="17" t="b">
        <f t="shared" ca="1" si="446"/>
        <v>1</v>
      </c>
      <c r="AS120" s="17" t="b">
        <f t="shared" ca="1" si="447"/>
        <v>0</v>
      </c>
      <c r="AT120" s="17" t="b">
        <f t="shared" ca="1" si="448"/>
        <v>0</v>
      </c>
      <c r="AU120" s="17" t="b">
        <f t="shared" ca="1" si="449"/>
        <v>1</v>
      </c>
      <c r="AV120" s="17" t="b">
        <f t="shared" ca="1" si="450"/>
        <v>0</v>
      </c>
      <c r="AW120" s="17" t="b">
        <f t="shared" ca="1" si="451"/>
        <v>0</v>
      </c>
      <c r="AX120" s="14" t="b">
        <f t="array" aca="1" ref="AX120" ca="1">IF(H120,N120&gt;0,"")</f>
        <v>1</v>
      </c>
      <c r="AY120" s="17" t="str">
        <f t="shared" ca="1" si="452"/>
        <v>C3:C19</v>
      </c>
      <c r="AZ120" s="17" t="b">
        <f t="array" aca="1" ref="AZ120" ca="1">IF(AY120&lt;&gt;"",SUM(1*ISERROR(MATCH(INDIRECT(AY120),INDIRECT(K120),0)))=0,"")</f>
        <v>1</v>
      </c>
      <c r="BA120" s="17" t="b">
        <f t="shared" ca="1" si="453"/>
        <v>1</v>
      </c>
      <c r="BB120" s="17" t="b">
        <v>0</v>
      </c>
      <c r="BC120" s="17" t="b">
        <f t="shared" ca="1" si="454"/>
        <v>1</v>
      </c>
      <c r="BD120" s="17" t="b">
        <f t="shared" ca="1" si="455"/>
        <v>0</v>
      </c>
      <c r="BE120" s="17" t="b">
        <f t="shared" ca="1" si="456"/>
        <v>0</v>
      </c>
      <c r="BF120" s="17" t="b">
        <f t="shared" ca="1" si="457"/>
        <v>0</v>
      </c>
      <c r="BG120" s="17" t="b">
        <f t="shared" ca="1" si="458"/>
        <v>0</v>
      </c>
      <c r="BH120" s="17" t="b">
        <f t="shared" ca="1" si="459"/>
        <v>1</v>
      </c>
      <c r="BI120" s="17">
        <f t="shared" ca="1" si="460"/>
        <v>2</v>
      </c>
      <c r="BJ120" s="17" t="b">
        <f t="shared" ca="1" si="461"/>
        <v>1</v>
      </c>
      <c r="BK120" s="17" t="str">
        <f t="shared" ca="1" si="462"/>
        <v/>
      </c>
      <c r="BL120" s="17" t="str">
        <f t="shared" ca="1" si="463"/>
        <v/>
      </c>
      <c r="BM120" s="17" t="str">
        <f t="shared" ca="1" si="464"/>
        <v>F</v>
      </c>
      <c r="BN120" s="17" t="str">
        <f t="shared" ca="1" si="465"/>
        <v>E</v>
      </c>
      <c r="BO120" s="17" t="str">
        <f t="shared" ca="1" si="466"/>
        <v>N</v>
      </c>
      <c r="BP120" s="14" t="b">
        <f t="shared" ca="1" si="467"/>
        <v>1</v>
      </c>
      <c r="BQ120" s="35">
        <v>1</v>
      </c>
      <c r="BX120" s="16"/>
      <c r="BY120" s="16"/>
      <c r="BZ120" s="16"/>
      <c r="CA120" s="16"/>
      <c r="CB120" s="16"/>
      <c r="CC120" s="16"/>
      <c r="CD120" s="16"/>
      <c r="CE120" s="16"/>
      <c r="CF120" s="16"/>
      <c r="CN120" s="14">
        <f ca="1">IF(H120,IFERROR(IsVariableNameLegal(O120),0),0)</f>
        <v>0</v>
      </c>
      <c r="CO120" s="14" t="str">
        <f t="array" aca="1" ref="CO120" ca="1">IF(H120,IF(COUNTIF(INDIRECT(wew!$C$13),O120)&gt;1,TRIM(SUBSTITUTE(_xll.MCONCAT(IF((INDIRECT(wew!$C$13)=O120)*(COLUMN(INDIRECT(wew!$C$13))&lt;&gt;D120+1),-1+COLUMN(INDIRECT(wew!$C$13)),"")," "),"  "," ")),""),"")</f>
        <v/>
      </c>
      <c r="CP120" s="14" t="str">
        <f t="array" aca="1" ref="CP120" ca="1">IF(P120&lt;&gt;"",IF(LEN(P120)&gt;150,1,""),"")</f>
        <v/>
      </c>
      <c r="CQ120" s="14" t="str">
        <f t="array" aca="1" ref="CQ120" ca="1">IF(AND(H120,NOT(ster!$J$3)),IF(COUNTIF(INDIRECT(wew!$C$15),P120)&gt;1,TRIM(SUBSTITUTE(_xll.MCONCAT(IF((INDIRECT(wew!$C$15)=P120)*(COLUMN(INDIRECT(wew!$C$15))&lt;&gt;D120+1),-1+COLUMN(INDIRECT(wew!$C$15)),"")," "),"  "," ")),""),"")</f>
        <v/>
      </c>
      <c r="CR120" s="14" t="str">
        <f t="array" aca="1" ref="CR120" ca="1">IF(H120,IF(AND(W120&gt;0,AO120&lt;&gt;""),TRIM(SUBSTITUTE(_xll.MCONCAT(IFERROR(IF(ISNUMBER(INDIRECT(Q120)),IF((INDIRECT(ster!$D$14)&lt;&gt;"")*(INDIRECT(Q120)&lt;AO120),INDIRECT(ster!$D$14) &amp; ": " &amp;  SUBSTITUTE(IF( AV120,IFERROR(TEXT(INDIRECT(Q120),"rrrr-mm-dd") &amp;" (" &amp; INDIRECT(Q120) &amp;")",INDIRECT(Q120)),INDIRECT(Q120))," "," "),""),""),"")," "),"  "," ")),""),"")</f>
        <v/>
      </c>
      <c r="CS120" s="14" t="str">
        <f t="array" aca="1" ref="CS120" ca="1">IF(H120,IF(AND(W120&gt;0,AP120&lt;&gt;""),TRIM(SUBSTITUTE(_xll.MCONCAT(IFERROR(IF(ISNUMBER(INDIRECT(Q120)),IF((INDIRECT(ster!$D$14)&lt;&gt;"")*(INDIRECT(Q120)&gt;AP120),INDIRECT(ster!$D$14) &amp; ": " &amp;  SUBSTITUTE(IF( AV120,IFERROR(TEXT(INDIRECT(Q120),"rrrr-mm-dd")&amp;" (" &amp; INDIRECT(Q120) &amp;")",INDIRECT(Q120)),INDIRECT(Q120))," "," "),""),""),"")," "),"  "," ")),""),"")</f>
        <v/>
      </c>
      <c r="CT120" s="14" t="str">
        <f t="array" aca="1" ref="CT120" ca="1">IF(H120,IF(AND(N120&gt;0,AR120),TRIM(SUBSTITUTE(_xll.MCONCAT(IFERROR(IF(ISNUMBER(INDIRECT(Q120)),IF((INDIRECT(ster!$D$14)&lt;&gt;"")*(IFERROR(0*(MATCH(INDIRECT(Q120),INDIRECT(K120),0)&gt;0),1)),INDIRECT(ster!$D$14) &amp; ": " &amp;  SUBSTITUTE(IF( AV120,IFERROR(TEXT(INDIRECT(Q120),"rrrr-mm-dd")&amp;" (" &amp; INDIRECT(Q120) &amp;")",INDIRECT(Q120)),INDIRECT(Q120))," "," "),""),""),"")," "),"  "," ")),""),"")</f>
        <v/>
      </c>
      <c r="CU120" s="14" t="str">
        <f t="array" aca="1" ref="CU120" ca="1">IF(H120,IF(AND(V120&gt;0),TRIM(SUBSTITUTE(_xll.MCONCAT(IF((INDIRECT(ster!$D$14)&lt;&gt;"")*(IFERROR(0*(INDIRECT(Q120)&lt;&gt;""),1)),INDIRECT(ster!$D$14),"")," "),"  "," ")),""),"")</f>
        <v/>
      </c>
      <c r="CV120" s="14" t="str">
        <f t="array" aca="1" ref="CV120" ca="1">IF(H120,IF(AS120,
TRIM(SUBSTITUTE(_xll.MCONCAT(IF(
   (INDIRECT(ster!$D$14)&lt;&gt;"")*
   ((INDIRECT(Q120)="")+
      NOT(ISNUMBER(INDIRECT(Q120)))*
      NOT(ISERROR(MATCH(INDIRECT(Q120),INDIRECT(K120),0)))
    ),
      INDIRECT(ster!$D$14),
   "")," "),"  "," ")),
""),"")</f>
        <v/>
      </c>
      <c r="CW120" s="14" t="str">
        <f t="array" aca="1" ref="CW120" ca="1">IF(H120,IF(AND(AQ120),TRIM(SUBSTITUTE(_xll.MCONCAT(IFERROR(IF(ISNUMBER(INDIRECT(Q120)),IF((INDIRECT(ster!$D$14)&lt;&gt;"")*(INDIRECT(Q120)&lt;&gt;INT(INDIRECT(Q120))),INDIRECT(ster!$D$14) &amp; ": " &amp; INDIRECT(Q120),""),""),"")," "),"  "," ")),""),"")</f>
        <v/>
      </c>
      <c r="CX120" s="14" t="str">
        <f t="array" aca="1" ref="CX120" ca="1">IF(H120,IF(OR(AU120,AV120),TRIM(SUBSTITUTE(_xll.MCONCAT(IF((INDIRECT(ster!$D$14)&lt;&gt;"")*NOT(ISNUMBER(INDIRECT(Q120))),IF(ISERROR(MATCH(INDIRECT(Q120),INDIRECT(K120),0)),IFERROR(IF(INDIRECT(Q120)&lt;&gt;"",INDIRECT(ster!$D$14) &amp; ": " &amp; SUBSTITUTE(INDIRECT(Q120)," "," "),""),""),""),"")," "),"  "," ")),""),"")</f>
        <v/>
      </c>
      <c r="CY120" s="14" t="str">
        <f t="array" aca="1" ref="CY120" ca="1">IF(H120,IF(AE120,TRIM(SUBSTITUTE(_xll.MCONCAT(IF((INDIRECT(ster!$D$14)&lt;&gt;"")*IFERROR(NOT(INDIRECT(AF120)),FALSE),IF(ISERROR(MATCH(INDIRECT(Q120),INDIRECT(K120),0)),IFERROR(IF(INDIRECT(Q120)&lt;&gt;"",INDIRECT(ster!$D$14)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CZ120" s="14" t="str">
        <f t="array" aca="1" ref="CZ120" ca="1">IF(H120,IF(AH120,TRIM(SUBSTITUTE(_xll.MCONCAT(IF((INDIRECT(ster!$D$14)&lt;&gt;"")*IFERROR(NOT(INDIRECT(AI120)),FALSE),IF(ISERROR(MATCH(INDIRECT(Q120),INDIRECT(K120),0)),IFERROR(IF(INDIRECT(Q120)&lt;&gt;"",INDIRECT(ster!$D$14)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DC120" s="14" t="str">
        <f ca="1">SUBSTITUTE(SUBSTITUTE(SUBSTITUTE(SUBSTITUTE(_xll.MCONCAT(DG120:DS120,"■"),"■■","■"),"■■","■"),"■■","■"),"■■","■")</f>
        <v>■</v>
      </c>
      <c r="DD120" s="14" t="str">
        <f t="shared" ca="1" si="468"/>
        <v>There are some cases with values not explicitly declared in the labels dictionary: LISB0957: 29, WAWA, 0016: 29■</v>
      </c>
      <c r="DE120" s="14" t="str">
        <f t="shared" ca="1" si="469"/>
        <v>There are some cases with values not explicitly declared in the labels dictionary: LISB0957: 29, WAWA, 0016: 29</v>
      </c>
      <c r="DF120" s="14" t="str">
        <f t="shared" ca="1" si="470"/>
        <v>There are some cases with values not explicitly declared in the labels dictionary: LISB0957: 29, WAWA, 0016: 29</v>
      </c>
      <c r="DG120" s="14" t="str">
        <f t="shared" ca="1" si="471"/>
        <v/>
      </c>
      <c r="DH120" s="14" t="str">
        <f t="shared" ca="1" si="472"/>
        <v/>
      </c>
      <c r="DI120" s="14" t="str">
        <f t="shared" ca="1" si="473"/>
        <v/>
      </c>
      <c r="DJ120" s="14" t="str">
        <f t="shared" ca="1" si="474"/>
        <v/>
      </c>
      <c r="DK120" s="14" t="str">
        <f t="shared" ca="1" si="475"/>
        <v/>
      </c>
      <c r="DL120" s="14" t="str">
        <f t="shared" ca="1" si="420"/>
        <v/>
      </c>
      <c r="DM120" s="14" t="str">
        <f t="shared" ca="1" si="476"/>
        <v/>
      </c>
      <c r="DN120" s="14" t="str">
        <f t="array" aca="1" ref="DN120" ca="1">IF(CU120&lt;&gt;"","There are errors in the entered values in the following cases: " &amp;SUBSTITUTE(CU120," ",", "),"")</f>
        <v/>
      </c>
      <c r="DO120" s="14" t="str">
        <f t="shared" ca="1" si="477"/>
        <v/>
      </c>
      <c r="DP120" s="14" t="str">
        <f t="shared" ca="1" si="478"/>
        <v/>
      </c>
      <c r="DQ120" s="14" t="str">
        <f t="shared" ca="1" si="479"/>
        <v/>
      </c>
      <c r="DR120" s="14" t="str">
        <f t="shared" ca="1" si="480"/>
        <v/>
      </c>
      <c r="DS120" s="14" t="str">
        <f t="shared" ca="1" si="481"/>
        <v/>
      </c>
      <c r="DZ120" s="14" t="b">
        <f t="shared" ca="1" si="482"/>
        <v>0</v>
      </c>
      <c r="EA120" s="14" t="str">
        <f t="shared" ca="1" si="483"/>
        <v>10th region (q_48j_r)</v>
      </c>
      <c r="EB120" s="14" t="str">
        <f t="shared" ca="1" si="484"/>
        <v xml:space="preserve">Values must be limited to predefinied list. </v>
      </c>
      <c r="EC120" s="14" t="str">
        <f t="shared" ca="1" si="485"/>
        <v xml:space="preserve">10th region (q_48j_r): Values must be limited to predefinied list. </v>
      </c>
      <c r="ED120" s="14" t="str">
        <f t="shared" ca="1" si="486"/>
        <v/>
      </c>
      <c r="EE120" s="14" t="str">
        <f t="shared" ca="1" si="487"/>
        <v>Values must be limited to predefinied list</v>
      </c>
      <c r="EF120" s="14" t="str">
        <f t="shared" ca="1" si="488"/>
        <v/>
      </c>
      <c r="EG120" s="14" t="str">
        <f t="shared" ca="1" si="489"/>
        <v/>
      </c>
      <c r="EM120" s="14" t="b">
        <f t="shared" ca="1" si="490"/>
        <v>1</v>
      </c>
      <c r="EN120" s="14">
        <f t="shared" ca="1" si="491"/>
        <v>107</v>
      </c>
      <c r="EO120" s="14" t="str">
        <f t="shared" ca="1" si="492"/>
        <v>q_48j_r</v>
      </c>
      <c r="EP120" s="14" t="str">
        <f t="shared" ca="1" si="493"/>
        <v xml:space="preserve">10th region (q_48j_r): Values must be limited to predefinied list. </v>
      </c>
      <c r="EQ120" s="14" t="str">
        <f t="shared" ca="1" si="494"/>
        <v>There are some cases with values not explicitly declared in the labels dictionary: LISB0957: 29, WAWA, 0016: 29</v>
      </c>
    </row>
    <row r="121" spans="2:147" s="14" customFormat="1">
      <c r="B121" s="14" t="str">
        <f t="shared" ref="B121" ca="1" si="1095">DF121</f>
        <v/>
      </c>
      <c r="C121" s="14">
        <f t="shared" ref="C121" ca="1" si="1096">IF(OFFSET(B121,-1,COLUMN(VariableExists)-2),OFFSET(B121,-1,1)+1,OFFSET(B121,-1,1))</f>
        <v>108</v>
      </c>
      <c r="D121" s="14">
        <f t="shared" ref="D121" si="1097">ROW(A121)-2</f>
        <v>119</v>
      </c>
      <c r="E121" s="14" t="str">
        <f t="shared" ref="E121" ca="1" si="1098">IF(OR(G121="",ROW(G121)=2),"",IF(Z121&gt;0,"S",IF(AX121,IF(J121=2,"D","N"),"I")))</f>
        <v>D</v>
      </c>
      <c r="F121" s="14" t="str">
        <f t="shared" ref="F121" ca="1" si="1099">IF(H121,O121,"")</f>
        <v>q_48j_t</v>
      </c>
      <c r="G121" s="14" t="str">
        <f t="shared" ref="G121" ca="1" si="1100">IF(H121,P121,"")</f>
        <v>10th timing</v>
      </c>
      <c r="H121" s="14" t="b">
        <f t="shared" ref="H121" ca="1" si="1101">IF(INDIRECT(ADDRESS(2,D121+1,,,_sheetname_dataframe))="",FALSE,MID(INDIRECT(ADDRESS(2,D121+1,,,_sheetname_dataframe)),1,1)&lt;&gt;".")</f>
        <v>1</v>
      </c>
      <c r="I121" s="14" t="str">
        <f ca="1">IF($H121,ADDRESS(3,(D121+1)*2-1,4,,"["&amp;wew!$G$7&amp;"]"&amp;_sheetname_labels)&amp;":"&amp;ADDRESS(2+ster!$B$20,(D121+1)*2-1,4),"")</f>
        <v>[DBTemplate.xlsm]labels!IE3:IE61</v>
      </c>
      <c r="J121" s="14">
        <f t="array" aca="1" ref="J121" ca="1">IF(H121,MAX(0,MAX(IF(INDIRECT(I121)&lt;&gt;"",ROW(INDIRECT(I121)),""))-2),"")</f>
        <v>2</v>
      </c>
      <c r="K121" s="14" t="str">
        <f ca="1">IF($H121,IF($J121&gt;0,ADDRESS(3,(D121+1)*2-1,4,,"["&amp;wew!$G$7&amp;"]"&amp;_sheetname_labels)&amp;":"&amp;ADDRESS(2+J121,(D121+1)*2-1,4),""),"")</f>
        <v>[DBTemplate.xlsm]labels!IE3:IE4</v>
      </c>
      <c r="L121" s="14" t="str">
        <f ca="1">IF($H121,IF($J121&gt;0,ADDRESS(3,(D121+1)*2,4,,"["&amp;wew!$G$7&amp;"]"&amp;_sheetname_labels)&amp;":"&amp;ADDRESS(2+J121,(D121+1)*2,4),""),"")</f>
        <v>[DBTemplate.xlsm]labels!IF3:IF4</v>
      </c>
      <c r="M121" s="14">
        <f t="shared" ref="M121" ca="1" si="1102">IF($H121,IF(J121&gt;0,COUNTA(INDIRECT(K121))-COUNT(INDIRECT(K121)),0),"")</f>
        <v>0</v>
      </c>
      <c r="N121" s="14">
        <f t="shared" ref="N121" ca="1" si="1103">IF(H121,J121-M121,"")</f>
        <v>2</v>
      </c>
      <c r="O121" s="14" t="str">
        <f t="shared" ref="O121" ca="1" si="1104">IF(INDIRECT(ADDRESS(2,D121+1,,,_sheetname_dataframe))="","",INDIRECT(ADDRESS(2,D121+1,,,_sheetname_dataframe)))</f>
        <v>q_48j_t</v>
      </c>
      <c r="P121" s="14" t="str">
        <f t="shared" ref="P121" ca="1" si="1105">IF(H121,IF(INDIRECT(ADDRESS(1,D121+1,,,_sheetname_dataframe))="","",INDIRECT(ADDRESS(1,D121+1,,,_sheetname_dataframe))),"")</f>
        <v>10th timing</v>
      </c>
      <c r="Q121" s="14" t="str">
        <f ca="1">IF($BP121,ADDRESS(3,D121+1,4,,"["&amp;wew!$G$7&amp;"]"&amp;_sheetname_dataframe)&amp;":"&amp;ADDRESS(2+ster!$C$14,D121+1,4),"")</f>
        <v>[DBTemplate.xlsm]data_frame!DP3:DP3</v>
      </c>
      <c r="R121" s="14" t="str">
        <f>IF($BP121,IF(MID(_xll.FORMULATEXT(INDEX(INDIRECT(Q121),1)),1,1)="=", _xll.FORMULATEXT(INDEX(INDIRECT(Q121),1),2,TRUE),""),"")</f>
        <v/>
      </c>
      <c r="S121" s="14">
        <f t="array" aca="1" ref="S121" ca="1">IF(H121,SUM(IF((IFERROR(INDIRECT(Q121)&lt;&gt;"",FALSE))*(INDIRECT(ster!$D$14)&lt;&gt;""),1,0)),"")</f>
        <v>0</v>
      </c>
      <c r="T121" s="14">
        <f t="array" aca="1" ref="T121" ca="1">IF(H121,IF(M121&gt;0,SUM(IFERROR(1*(MATCH(INDIRECT(Q121),INDIRECT(K121),0)&gt;0),0)*(INDIRECT(ster!$D$14)&lt;&gt;"")*NOT(ISNUMBER(INDIRECT(Q121)))),0),"")</f>
        <v>0</v>
      </c>
      <c r="U121" s="14">
        <f t="array" aca="1" ref="U121" ca="1">IF(H121,SUM((IFERROR(INDIRECT(Q121)="",FALSE))*(INDIRECT(ster!$D$14)&lt;&gt;"")),"")</f>
        <v>1</v>
      </c>
      <c r="V121" s="14">
        <f t="array" aca="1" ref="V121" ca="1">IF(H121,SUM((IFERROR(INDIRECT(Q121)="#ąś",TRUE))*(INDIRECT(ster!$D$14)&lt;&gt;"")),"")</f>
        <v>0</v>
      </c>
      <c r="W121" s="14">
        <f t="array" aca="1" ref="W121" ca="1">IF(H121,SUM(ISNUMBER(INDIRECT(Q121))*(INDIRECT(ster!$D$14)&lt;&gt;"")),"")</f>
        <v>0</v>
      </c>
      <c r="X121" s="14" t="str">
        <f t="array" aca="1" ref="X121" ca="1">IF(AND(H121,W121&gt;0),IF(wew!$B$3,MIN(IF((INDIRECT(ster!$D$14)&lt;&gt;"")*IFERROR(INDIRECT($Q121)&lt;&gt;"",FALSE),IFERROR(INDIRECT($Q121),"X"),"X")),"&lt;włącz podświetlanie wartości&gt;"),"—")</f>
        <v>—</v>
      </c>
      <c r="Y121" s="14" t="str">
        <f t="array" aca="1" ref="Y121" ca="1">IF(AND(H121,W121&gt;0),IF(wew!$B$3,MAX(IF((INDIRECT(ster!$D$14)&lt;&gt;"")*IFERROR(INDIRECT($Q121)&lt;&gt;"",FALSE),IFERROR(INDIRECT($Q121),"X"),"X")),"&lt;włącz podświetlanie wartości&gt;"),"—")</f>
        <v>—</v>
      </c>
      <c r="Z121" s="14">
        <f t="shared" ref="Z121" ca="1" si="1106">IF(H121,S121-T121-W121,"")</f>
        <v>0</v>
      </c>
      <c r="AA121" s="12" t="str">
        <f t="shared" ref="AA121" ca="1" si="1107">IF(H121,IF(S121&gt;0,W121/(S121),"—"),"")</f>
        <v>—</v>
      </c>
      <c r="AB121" s="17">
        <f t="array" aca="1" ref="AB121" ca="1">IF(H121,IF(W121&gt;0,SUM((INDIRECT(ster!$D$14)&lt;&gt;"")*IFERROR((INDIRECT(Q121)&lt;&gt;"")*(INDIRECT(Q121)=INT(INDIRECT(Q121))),0)),0),"")</f>
        <v>0</v>
      </c>
      <c r="AC121" s="17">
        <f t="array" aca="1" ref="AC121" ca="1">IF(H121,W121-AB121,"")</f>
        <v>0</v>
      </c>
      <c r="AD121" s="17">
        <f t="shared" ref="AD121" ca="1" si="1108">IF($H121,IF(AC121&lt;&gt;"",IF(AC121=0,1,IF(AC121/W121&lt;0.15,2,3)),0),"")</f>
        <v>1</v>
      </c>
      <c r="AE121" s="17" t="b">
        <f t="shared" ref="AE121" ca="1" si="1109">IF(H121,OFFSET(O121,1,0)=".validation",FALSE)</f>
        <v>0</v>
      </c>
      <c r="AF121" s="17" t="str">
        <f ca="1">IF(AE121,IF($H121,ADDRESS(3,D121+2,4,,"["&amp;wew!$G$7&amp;"]"&amp;_sheetname_dataframe)&amp;":"&amp;ADDRESS(2+ster!$C$14,D121+2,4),""),"")</f>
        <v/>
      </c>
      <c r="AG121" s="17" t="str">
        <f t="shared" ref="AG121" ca="1" si="1110">IF(AE121,IF($H121,IF(INDIRECT(ADDRESS(1,D121+2,,,_sheetname_dataframe))="","",INDIRECT(ADDRESS(1,D121+2,,,_sheetname_dataframe))),""),"")</f>
        <v/>
      </c>
      <c r="AH121" s="17" t="b">
        <f t="shared" ref="AH121" ca="1" si="1111">IF(H121,AND(AE121,OFFSET(O121,2,0)=".validation"),FALSE)</f>
        <v>0</v>
      </c>
      <c r="AI121" s="17" t="str">
        <f ca="1">IF(AH121,IF($H121,ADDRESS(3,D121+3,4,,"["&amp;wew!$G$7&amp;"]"&amp;_sheetname_dataframe)&amp;":"&amp;ADDRESS(2+ster!$C$14,D121+3,4),""),"")</f>
        <v/>
      </c>
      <c r="AJ121" s="17" t="str">
        <f t="shared" ref="AJ121" ca="1" si="1112">IF(AH121,IF($H121,IF(INDIRECT(ADDRESS(1,D121+3,,,_sheetname_dataframe))="","",INDIRECT(ADDRESS(1,D121+3,,,_sheetname_dataframe))),""),"")</f>
        <v/>
      </c>
      <c r="AK121" s="17" t="b">
        <f t="shared" ref="AK121" ca="1" si="1113">IF(H121,OR(AQ121,AD121=2),"")</f>
        <v>0</v>
      </c>
      <c r="AL121" s="17" t="b">
        <f t="shared" ref="AL121" ca="1" si="1114">IF($H121,IF(BV121&lt;&gt;"",IF(OR(BM121="F",BM121="L",BM121="I",BM121="D"),BV121&lt;&gt;0)),"")</f>
        <v>0</v>
      </c>
      <c r="AM121" s="17" t="b">
        <f t="shared" ref="AM121" ca="1" si="1115">IF($H121,AND(NOT(AL121),OR(IF(BW121&lt;&gt;"",IF(OR(BM121="F",BM121="L"),BW121&lt;&gt;0)),BM121="I",BM121="N",BM121="D")),"")</f>
        <v>0</v>
      </c>
      <c r="AN121" s="17">
        <f t="shared" ref="AN121" ca="1" si="1116">IF(COUNTA(INDIRECT(Q121))=0,0, IF(AND(AO121&lt;&gt;"",X121&lt;AO121),1,IF(AND(AP121&lt;&gt;"",Y121&gt;AP121),1,IF(AND(AQ121,AC121&gt;0),2,0))))</f>
        <v>0</v>
      </c>
      <c r="AO121" s="24" t="str">
        <f t="shared" ref="AO121" ca="1" si="1117">IF($H121,IF(BY121&lt;&gt;"",IF(ISNUMBER(BY121),BY121,""),""),"")</f>
        <v/>
      </c>
      <c r="AP121" s="24" t="str">
        <f t="shared" ref="AP121" ca="1" si="1118">IF($H121,IF(BZ121&lt;&gt;"",IF(ISNUMBER(BZ121),BZ121,""),""),"")</f>
        <v/>
      </c>
      <c r="AQ121" s="17" t="b">
        <f t="shared" ref="AQ121" ca="1" si="1119">IF(H121,IF(CA121&lt;&gt;"",CA121&lt;&gt;0,FALSE),"")</f>
        <v>0</v>
      </c>
      <c r="AR121" s="17" t="b">
        <f t="shared" ref="AR121" ca="1" si="1120">IF(H121,IF(N121&gt;0,IF(BQ121&lt;&gt;"",BQ121&lt;&gt;0,FALSE),FALSE),"")</f>
        <v>1</v>
      </c>
      <c r="AS121" s="17" t="b">
        <f t="shared" ref="AS121" ca="1" si="1121">IF(H121,IF(BR121&lt;&gt;"",BR121&lt;&gt;0,FALSE),"")</f>
        <v>0</v>
      </c>
      <c r="AT121" s="17" t="b">
        <f t="shared" ref="AT121" ca="1" si="1122">IF(H121,IF(N121&gt;0,FALSE,IF(BU121&lt;&gt;"",MATCH(BU121,DataType,0)=1,FALSE)),"")</f>
        <v>0</v>
      </c>
      <c r="AU121" s="17" t="b">
        <f t="shared" ref="AU121" ca="1" si="1123">IF(H121,IF(N121&gt;0,TRUE,IF(BU121&lt;&gt;"",MATCH(BU121,DataType,0)=2,FALSE)),"")</f>
        <v>1</v>
      </c>
      <c r="AV121" s="17" t="b">
        <f t="shared" ref="AV121" ca="1" si="1124">IF(H121,IF(N121&gt;0,FALSE,IF(BU121&lt;&gt;"",MATCH(BU121,DataType,0)=3,FALSE)),"")</f>
        <v>0</v>
      </c>
      <c r="AW121" s="17" t="b">
        <f t="shared" ref="AW121" ca="1" si="1125">IF(H121,IF(W121&gt;0,Z121=0,FALSE),"")</f>
        <v>0</v>
      </c>
      <c r="AX121" s="14" t="b">
        <f t="array" aca="1" ref="AX121" ca="1">IF(H121,N121&gt;0,"")</f>
        <v>1</v>
      </c>
      <c r="AY121" s="17" t="str">
        <f t="shared" ref="AY121" ca="1" si="1126">IF(H121,IF(N121&gt;0,ADDRESS(ROW(VariablesOrigin)+1,COLUMN(VariablesOrigin)+1,4) &amp; ":" &amp; ADDRESS(ROW(VariablesOrigin)+N121,COLUMN(VariablesOrigin)+1,4),""),"")</f>
        <v>C3:C4</v>
      </c>
      <c r="AZ121" s="17" t="b">
        <f t="array" aca="1" ref="AZ121" ca="1">IF(AY121&lt;&gt;"",SUM(1*ISERROR(MATCH(INDIRECT(AY121),INDIRECT(K121),0)))=0,"")</f>
        <v>1</v>
      </c>
      <c r="BA121" s="17" t="b">
        <f t="shared" ref="BA121" ca="1" si="1127">IF(H121,BU121="",FALSE)</f>
        <v>1</v>
      </c>
      <c r="BB121" s="17" t="b">
        <v>0</v>
      </c>
      <c r="BC121" s="17" t="b">
        <f t="shared" ref="BC121" ca="1" si="1128">IF(BA121,IF(N121&gt;0,AND(AZ121,Z121=0),FALSE),"")</f>
        <v>1</v>
      </c>
      <c r="BD121" s="17" t="b">
        <f t="shared" ref="BD121" ca="1" si="1129">IF(BA121,IF(N121&gt;0,AND(NOT(AZ121),Z121=0),FALSE),"")</f>
        <v>0</v>
      </c>
      <c r="BE121" s="17" t="b">
        <f t="shared" ref="BE121" ca="1" si="1130">IF(BA121,IF(AND(AW121,NOT(BB121),NOT(BC121),NOT(BD121)),AND(Z121=0,AC121=0),FALSE),"")</f>
        <v>0</v>
      </c>
      <c r="BF121" s="17" t="b">
        <f t="shared" ref="BF121" ca="1" si="1131">IF(BA121,IF(AND(AW121,NOT(BB121),NOT(BC121),NOT(BD121)),AND(Z121=0,OR(AC121&gt;0)),FALSE),"")</f>
        <v>0</v>
      </c>
      <c r="BG121" s="17" t="b">
        <f t="shared" ref="BG121" ca="1" si="1132">IF(BA121,IF(OR(BB121:BF121),FALSE,IF(Z121=0,FALSE,Z121&gt;0)),"")</f>
        <v>0</v>
      </c>
      <c r="BH121" s="17" t="b">
        <f t="shared" ref="BH121" ca="1" si="1133">IF(BA121,COUNTIF(BB121:BG121,TRUE)=1,"")</f>
        <v>1</v>
      </c>
      <c r="BI121" s="17">
        <f t="shared" ref="BI121" ca="1" si="1134">IF(BA121,IFERROR(MATCH(TRUE,BB121:BG121,0),7),"")</f>
        <v>2</v>
      </c>
      <c r="BJ121" s="17" t="b">
        <f t="shared" ref="BJ121" ca="1" si="1135">DF121&lt;&gt;""</f>
        <v>0</v>
      </c>
      <c r="BK121" s="17" t="str">
        <f t="shared" ref="BK121" ca="1" si="1136">IF(H121,IF(AND(NOT(BA121),AU121),AC121=0,""),"")</f>
        <v/>
      </c>
      <c r="BL121" s="17" t="str">
        <f t="shared" ref="BL121" ca="1" si="1137">IF(H121,IF(AND(NOT(BA121),AU121),AC121&gt;0,""),"")</f>
        <v/>
      </c>
      <c r="BM121" s="17" t="str">
        <f t="shared" ref="BM121" ca="1" si="1138">IF(H121,IF(BA121,CHOOSE(BI121,"0","F","L","I","N",IF(AA121&gt;0.5,"N","S"),"0"),CHOOSE(MATCH(BU121,DataType,0),"S",IF(BK121,"I","N"),"D"  )),"")</f>
        <v>F</v>
      </c>
      <c r="BN121" s="17" t="str">
        <f t="shared" ref="BN121" ca="1" si="1139">IF(H121,IF(BJ121,"E",IF(BA121,CHOOSE(BI121,"0","F","L","I","N","S","0"),CHOOSE(MATCH(BU121,DataType,0),"S",IF(BK121,"I","N"),"D"  ))),"")</f>
        <v>F</v>
      </c>
      <c r="BO121" s="17" t="str">
        <f t="shared" ref="BO121" ca="1" si="1140">IF($H121,IF(BM121="0","",IF(AND(AR121,N121=2),"D",IF(BM121="S","N",IF(AL121,"O",IF(AM121,"I","N"))))),"")</f>
        <v>D</v>
      </c>
      <c r="BP121" s="14" t="b">
        <f t="shared" ref="BP121" ca="1" si="1141">INDIRECT(ADDRESS(2,ROW(A121)-1,,,_sheetname_dataframe))&lt;&gt;""</f>
        <v>1</v>
      </c>
      <c r="BQ121" s="35">
        <v>1</v>
      </c>
      <c r="BX121" s="16"/>
      <c r="BY121" s="16"/>
      <c r="BZ121" s="16"/>
      <c r="CA121" s="16"/>
      <c r="CB121" s="16"/>
      <c r="CC121" s="16"/>
      <c r="CD121" s="16"/>
      <c r="CE121" s="16"/>
      <c r="CF121" s="16"/>
      <c r="CN121" s="14">
        <f ca="1">IF(H121,IFERROR(IsVariableNameLegal(O121),0),0)</f>
        <v>0</v>
      </c>
      <c r="CO121" s="14" t="str">
        <f t="array" aca="1" ref="CO121" ca="1">IF(H121,IF(COUNTIF(INDIRECT(wew!$C$13),O121)&gt;1,TRIM(SUBSTITUTE(_xll.MCONCAT(IF((INDIRECT(wew!$C$13)=O121)*(COLUMN(INDIRECT(wew!$C$13))&lt;&gt;D121+1),-1+COLUMN(INDIRECT(wew!$C$13)),"")," "),"  "," ")),""),"")</f>
        <v/>
      </c>
      <c r="CP121" s="14" t="str">
        <f t="array" aca="1" ref="CP121" ca="1">IF(P121&lt;&gt;"",IF(LEN(P121)&gt;150,1,""),"")</f>
        <v/>
      </c>
      <c r="CQ121" s="14" t="str">
        <f t="array" aca="1" ref="CQ121" ca="1">IF(AND(H121,NOT(ster!$J$3)),IF(COUNTIF(INDIRECT(wew!$C$15),P121)&gt;1,TRIM(SUBSTITUTE(_xll.MCONCAT(IF((INDIRECT(wew!$C$15)=P121)*(COLUMN(INDIRECT(wew!$C$15))&lt;&gt;D121+1),-1+COLUMN(INDIRECT(wew!$C$15)),"")," "),"  "," ")),""),"")</f>
        <v/>
      </c>
      <c r="CR121" s="14" t="str">
        <f t="array" aca="1" ref="CR121" ca="1">IF(H121,IF(AND(W121&gt;0,AO121&lt;&gt;""),TRIM(SUBSTITUTE(_xll.MCONCAT(IFERROR(IF(ISNUMBER(INDIRECT(Q121)),IF((INDIRECT(ster!$D$14)&lt;&gt;"")*(INDIRECT(Q121)&lt;AO121),INDIRECT(ster!$D$14) &amp; ": " &amp;  SUBSTITUTE(IF( AV121,IFERROR(TEXT(INDIRECT(Q121),"rrrr-mm-dd") &amp;" (" &amp; INDIRECT(Q121) &amp;")",INDIRECT(Q121)),INDIRECT(Q121))," "," "),""),""),"")," "),"  "," ")),""),"")</f>
        <v/>
      </c>
      <c r="CS121" s="14" t="str">
        <f t="array" aca="1" ref="CS121" ca="1">IF(H121,IF(AND(W121&gt;0,AP121&lt;&gt;""),TRIM(SUBSTITUTE(_xll.MCONCAT(IFERROR(IF(ISNUMBER(INDIRECT(Q121)),IF((INDIRECT(ster!$D$14)&lt;&gt;"")*(INDIRECT(Q121)&gt;AP121),INDIRECT(ster!$D$14) &amp; ": " &amp;  SUBSTITUTE(IF( AV121,IFERROR(TEXT(INDIRECT(Q121),"rrrr-mm-dd")&amp;" (" &amp; INDIRECT(Q121) &amp;")",INDIRECT(Q121)),INDIRECT(Q121))," "," "),""),""),"")," "),"  "," ")),""),"")</f>
        <v/>
      </c>
      <c r="CT121" s="14" t="str">
        <f t="array" aca="1" ref="CT121" ca="1">IF(H121,IF(AND(N121&gt;0,AR121),TRIM(SUBSTITUTE(_xll.MCONCAT(IFERROR(IF(ISNUMBER(INDIRECT(Q121)),IF((INDIRECT(ster!$D$14)&lt;&gt;"")*(IFERROR(0*(MATCH(INDIRECT(Q121),INDIRECT(K121),0)&gt;0),1)),INDIRECT(ster!$D$14) &amp; ": " &amp;  SUBSTITUTE(IF( AV121,IFERROR(TEXT(INDIRECT(Q121),"rrrr-mm-dd")&amp;" (" &amp; INDIRECT(Q121) &amp;")",INDIRECT(Q121)),INDIRECT(Q121))," "," "),""),""),"")," "),"  "," ")),""),"")</f>
        <v/>
      </c>
      <c r="CU121" s="14" t="str">
        <f t="array" aca="1" ref="CU121" ca="1">IF(H121,IF(AND(V121&gt;0),TRIM(SUBSTITUTE(_xll.MCONCAT(IF((INDIRECT(ster!$D$14)&lt;&gt;"")*(IFERROR(0*(INDIRECT(Q121)&lt;&gt;""),1)),INDIRECT(ster!$D$14),"")," "),"  "," ")),""),"")</f>
        <v/>
      </c>
      <c r="CV121" s="14" t="str">
        <f t="array" aca="1" ref="CV121" ca="1">IF(H121,IF(AS121,
TRIM(SUBSTITUTE(_xll.MCONCAT(IF(
   (INDIRECT(ster!$D$14)&lt;&gt;"")*
   ((INDIRECT(Q121)="")+
      NOT(ISNUMBER(INDIRECT(Q121)))*
      NOT(ISERROR(MATCH(INDIRECT(Q121),INDIRECT(K121),0)))
    ),
      INDIRECT(ster!$D$14),
   "")," "),"  "," ")),
""),"")</f>
        <v/>
      </c>
      <c r="CW121" s="14" t="str">
        <f t="array" aca="1" ref="CW121" ca="1">IF(H121,IF(AND(AQ121),TRIM(SUBSTITUTE(_xll.MCONCAT(IFERROR(IF(ISNUMBER(INDIRECT(Q121)),IF((INDIRECT(ster!$D$14)&lt;&gt;"")*(INDIRECT(Q121)&lt;&gt;INT(INDIRECT(Q121))),INDIRECT(ster!$D$14) &amp; ": " &amp; INDIRECT(Q121),""),""),"")," "),"  "," ")),""),"")</f>
        <v/>
      </c>
      <c r="CX121" s="14" t="str">
        <f t="array" aca="1" ref="CX121" ca="1">IF(H121,IF(OR(AU121,AV121),TRIM(SUBSTITUTE(_xll.MCONCAT(IF((INDIRECT(ster!$D$14)&lt;&gt;"")*NOT(ISNUMBER(INDIRECT(Q121))),IF(ISERROR(MATCH(INDIRECT(Q121),INDIRECT(K121),0)),IFERROR(IF(INDIRECT(Q121)&lt;&gt;"",INDIRECT(ster!$D$14) &amp; ": " &amp; SUBSTITUTE(INDIRECT(Q121)," "," "),""),""),""),"")," "),"  "," ")),""),"")</f>
        <v/>
      </c>
      <c r="CY121" s="14" t="str">
        <f t="array" aca="1" ref="CY121" ca="1">IF(H121,IF(AE121,TRIM(SUBSTITUTE(_xll.MCONCAT(IF((INDIRECT(ster!$D$14)&lt;&gt;"")*IFERROR(NOT(INDIRECT(AF121)),FALSE),IF(ISERROR(MATCH(INDIRECT(Q121),INDIRECT(K121),0)),IFERROR(IF(INDIRECT(Q121)&lt;&gt;"",INDIRECT(ster!$D$14)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CZ121" s="14" t="str">
        <f t="array" aca="1" ref="CZ121" ca="1">IF(H121,IF(AH121,TRIM(SUBSTITUTE(_xll.MCONCAT(IF((INDIRECT(ster!$D$14)&lt;&gt;"")*IFERROR(NOT(INDIRECT(AI121)),FALSE),IF(ISERROR(MATCH(INDIRECT(Q121),INDIRECT(K121),0)),IFERROR(IF(INDIRECT(Q121)&lt;&gt;"",INDIRECT(ster!$D$14)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DC121" s="14" t="str">
        <f ca="1">SUBSTITUTE(SUBSTITUTE(SUBSTITUTE(SUBSTITUTE(_xll.MCONCAT(DG121:DS121,"■"),"■■","■"),"■■","■"),"■■","■"),"■■","■")</f>
        <v>■</v>
      </c>
      <c r="DD121" s="14" t="str">
        <f t="shared" ref="DD121" ca="1" si="1142">IF(MID(DC121,1,1)="■",MID(DC121,2,LEN(DC121)),DC121)</f>
        <v/>
      </c>
      <c r="DE121" s="14" t="str">
        <f t="shared" ref="DE121" ca="1" si="1143">IF(DD121&lt;&gt;"",IF(MID(DD121,LEN(DD121),1)="■",MID(DD121,1,LEN(DD121)-1),DD121),"")</f>
        <v/>
      </c>
      <c r="DF121" s="14" t="str">
        <f t="shared" ref="DF121" ca="1" si="1144">IFERROR(IF(DE121&lt;&gt;"",SUBSTITUTE(DE121,"■",". "),""),"##INTERNAL_ERROR")</f>
        <v/>
      </c>
      <c r="DG121" s="14" t="str">
        <f t="shared" ref="DG121" ca="1" si="1145">IF(CN121&lt;&gt;0,"Variable name don't comply with the naming convention","")</f>
        <v/>
      </c>
      <c r="DH121" s="14" t="str">
        <f t="shared" ref="DH121" ca="1" si="1146">IF(CO121&lt;&gt;"","Duplicated name. " &amp; IF(ISERROR(FIND(" ",CO121)),"Duplicate have index " &amp; CO121, "Duplicates have indices: "&amp;SUBSTITUTE(CO121," ",", ")),"")</f>
        <v/>
      </c>
      <c r="DI121" s="14" t="str">
        <f t="shared" ref="DI121" ca="1" si="1147">IF(CP121&lt;&gt;"","Variable label exceed length 150","")</f>
        <v/>
      </c>
      <c r="DJ121" s="14" t="str">
        <f t="shared" ref="DJ121" ca="1" si="1148">IF(CQ121&lt;&gt;"","Duplicated variable label. " &amp; IF(ISERROR(FIND(" ",CQ121)),"Duplicate have index " &amp; CQ121, "Duplicates have indices: "&amp;SUBSTITUTE(CQ121," ",", ")),"")</f>
        <v/>
      </c>
      <c r="DK121" s="14" t="str">
        <f t="shared" ref="DK121" ca="1" si="1149">IF(CR121&lt;&gt;"","The following cases have values below declared theorethical min: " &amp;SUBSTITUTE(CR121," ",", "),"")</f>
        <v/>
      </c>
      <c r="DL121" s="14" t="str">
        <f t="shared" ref="DL121" ca="1" si="1150">IF(CS121&lt;&gt;"","The following cases have values above declared theorethical max: " &amp;SUBSTITUTE(CS121," ",", "),"")</f>
        <v/>
      </c>
      <c r="DM121" s="14" t="str">
        <f t="shared" ref="DM121" ca="1" si="1151">IF(CT121&lt;&gt;"","There are some cases with values not explicitly declared in the labels dictionary: " &amp;SUBSTITUTE(CT121," ",", "),"")</f>
        <v/>
      </c>
      <c r="DN121" s="14" t="str">
        <f t="array" aca="1" ref="DN121" ca="1">IF(CU121&lt;&gt;"","There are errors in the entered values in the following cases: " &amp;SUBSTITUTE(CU121," ",", "),"")</f>
        <v/>
      </c>
      <c r="DO121" s="14" t="str">
        <f t="shared" ref="DO121" ca="1" si="1152">IF(CV121&lt;&gt;"","The following records are missing in this required field: " &amp;SUBSTITUTE(CV121," ",", "),"")</f>
        <v/>
      </c>
      <c r="DP121" s="14" t="str">
        <f t="shared" ref="DP121" ca="1" si="1153">IF(CW121&lt;&gt;"","The following cases have non-integer values: " &amp;SUBSTITUTE(CW121," ",", "),"")</f>
        <v/>
      </c>
      <c r="DQ121" s="14" t="str">
        <f t="shared" ref="DQ121" ca="1" si="1154">IF(CX121&lt;&gt;"","The following cases are non-numeric: " &amp;SUBSTITUTE(CX121," ",", "),"")</f>
        <v/>
      </c>
      <c r="DR121" s="14" t="str">
        <f t="shared" ref="DR121" ca="1" si="1155">IF(CY121&lt;&gt;"","In the following cases " &amp; P121 &amp; " " &amp; LOWER(MID(AG121,1,1)) &amp; MID(AG121,2,LEN(AG121)) &amp; ": " &amp;SUBSTITUTE(CY121," ",", "),"")</f>
        <v/>
      </c>
      <c r="DS121" s="14" t="str">
        <f t="shared" ref="DS121" ca="1" si="1156">IF(CZ121&lt;&gt;"","In the following cases " &amp; P121 &amp; " " &amp; LOWER(MID(AJ121,1,1)) &amp; MID(AJ121,2,LEN(AJ121)) &amp; ": " &amp;SUBSTITUTE(CZ121," ",", "),"")</f>
        <v/>
      </c>
      <c r="DZ121" s="14" t="b">
        <f t="shared" ref="DZ121" ca="1" si="1157">OR(ED121&lt;&gt;"",EF121&lt;&gt;"",EG121&lt;&gt;"")</f>
        <v>0</v>
      </c>
      <c r="EA121" s="14" t="str">
        <f t="shared" ref="EA121" ca="1" si="1158">IF(EB121&lt;&gt;"",G121 &amp; " (" &amp; F121 &amp; ")","")</f>
        <v>10th timing (q_48j_t)</v>
      </c>
      <c r="EB121" s="14" t="str">
        <f t="shared" ref="EB121" ca="1" si="1159">IF(EE121&lt;&gt;"",EE121&amp;IF(ED121&lt;&gt;""," and "&amp;ED121,""),UPPER(MID(ED121,1,1)&amp;MID(ED121,2,LEN(ED121))))&amp; IF(OR(EF121&lt;&gt;"",EG121&lt;&gt;"")," and "&amp;IF(EF121&lt;&gt;"",LOWER(MID(EF121,1,1) &amp; MID(EF121,2,LEN(EF121))),"")&amp; IF(AND(EF121 &lt;&gt;"",EG121&lt;&gt;"")," and ","") &amp; IF(EG121&lt;&gt;"",LOWER(MID(EG121,1,1) &amp; MID(EG121,2,LEN(EG121))),""),"") &amp; IF(OR(EE121&lt;&gt;"",ED121&lt;&gt;"",EF121&lt;&gt;"",EG121&lt;&gt;""), ". ","")</f>
        <v xml:space="preserve">Values must be limited to predefinied list. </v>
      </c>
      <c r="EC121" s="14" t="str">
        <f t="shared" ref="EC121" ca="1" si="1160">IF(EB121&lt;&gt;"",G121 &amp; " (" &amp; F121 &amp; "): " &amp; EB121,"")</f>
        <v xml:space="preserve">10th timing (q_48j_t): Values must be limited to predefinied list. </v>
      </c>
      <c r="ED121" s="14" t="str">
        <f t="shared" ref="ED121" ca="1" si="1161">IF(H121,IF(W121&gt;0,IF(AND(AO121&lt;&gt;"",AP121&lt;&gt;""),"each value must be between " &amp; IF( AV121,IFERROR(TEXT(AO121,"rrrr-mm-dd") &amp;" (" &amp; AO121 &amp;")",AO121),AO121) &amp; " and " &amp; IF( AV121,IFERROR(TEXT(AP121,"rrrr-mm-dd") &amp;" (" &amp; AP121 &amp;")",AP121),AP121),IF(AO121&lt;&gt;"","each value must be above " &amp; IF( AV121,IFERROR(TEXT(AO121,"rrrr-mm-dd") &amp;" (" &amp; AO121 &amp;")",AO121),AO121), IF(AP121&lt;&gt;"","each value must be below " &amp; IF( AV121,IFERROR(TEXT(AP121,"rrrr-mm-dd") &amp;" (" &amp; AP121 &amp;")",AP121),AP121),""))),""),"")</f>
        <v/>
      </c>
      <c r="EE121" s="14" t="str">
        <f t="shared" ref="EE121" ca="1" si="1162">IF(H121,IF(OR(AQ121,AU121,AV121,AS121,AR121),
   "Values must be" &amp;
   IF(AR121," limited to predefinied list", IF(AQ121, " integers",IF(OR(AU121,AV121)," numeric",""))) &amp;
   IF(AS121,IF(OR(AR121,AQ121,AU121,AV121), " and ","") &amp; "non-missing",""),
""),"")</f>
        <v>Values must be limited to predefinied list</v>
      </c>
      <c r="EF121" s="14" t="str">
        <f t="shared" ref="EF121" ca="1" si="1163">IF($H121,AG121,"")</f>
        <v/>
      </c>
      <c r="EG121" s="14" t="str">
        <f t="shared" ref="EG121" ca="1" si="1164">IF($H121,AJ121,"")</f>
        <v/>
      </c>
      <c r="EM121" s="14" t="b">
        <f t="shared" ref="EM121" ca="1" si="1165">OR(EC121&lt;&gt;"",DF121&lt;&gt;"")</f>
        <v>1</v>
      </c>
      <c r="EN121" s="14">
        <f t="shared" ref="EN121" ca="1" si="1166">IF(EM121,C121,"")</f>
        <v>108</v>
      </c>
      <c r="EO121" s="14" t="str">
        <f t="shared" ref="EO121" ca="1" si="1167">IF(EM121,F121,"")</f>
        <v>q_48j_t</v>
      </c>
      <c r="EP121" s="14" t="str">
        <f t="shared" ref="EP121" ca="1" si="1168">EC121</f>
        <v xml:space="preserve">10th timing (q_48j_t): Values must be limited to predefinied list. </v>
      </c>
      <c r="EQ121" s="14" t="str">
        <f t="shared" ref="EQ121" ca="1" si="1169">DF121</f>
        <v/>
      </c>
    </row>
    <row r="122" spans="2:147" s="14" customFormat="1">
      <c r="B122" s="14" t="str">
        <f t="shared" ca="1" si="421"/>
        <v>There are some cases with values not explicitly declared in the labels dictionary: WAWA, 0016: 32</v>
      </c>
      <c r="C122" s="14">
        <f t="shared" ca="1" si="422"/>
        <v>109</v>
      </c>
      <c r="D122" s="14">
        <f t="shared" si="423"/>
        <v>120</v>
      </c>
      <c r="E122" s="14" t="str">
        <f t="shared" ca="1" si="424"/>
        <v>N</v>
      </c>
      <c r="F122" s="14" t="str">
        <f t="shared" ca="1" si="425"/>
        <v>q_48k_r</v>
      </c>
      <c r="G122" s="14" t="str">
        <f t="shared" ca="1" si="426"/>
        <v>11th region</v>
      </c>
      <c r="H122" s="14" t="b">
        <f t="shared" ca="1" si="427"/>
        <v>1</v>
      </c>
      <c r="I122" s="14" t="str">
        <f ca="1">IF($H122,ADDRESS(3,(D122+1)*2-1,4,,"["&amp;wew!$G$7&amp;"]"&amp;_sheetname_labels)&amp;":"&amp;ADDRESS(2+ster!$B$20,(D122+1)*2-1,4),"")</f>
        <v>[DBTemplate.xlsm]labels!IG3:IG61</v>
      </c>
      <c r="J122" s="14">
        <f t="array" aca="1" ref="J122" ca="1">IF(H122,MAX(0,MAX(IF(INDIRECT(I122)&lt;&gt;"",ROW(INDIRECT(I122)),""))-2),"")</f>
        <v>17</v>
      </c>
      <c r="K122" s="14" t="str">
        <f ca="1">IF($H122,IF($J122&gt;0,ADDRESS(3,(D122+1)*2-1,4,,"["&amp;wew!$G$7&amp;"]"&amp;_sheetname_labels)&amp;":"&amp;ADDRESS(2+J122,(D122+1)*2-1,4),""),"")</f>
        <v>[DBTemplate.xlsm]labels!IG3:IG19</v>
      </c>
      <c r="L122" s="14" t="str">
        <f ca="1">IF($H122,IF($J122&gt;0,ADDRESS(3,(D122+1)*2,4,,"["&amp;wew!$G$7&amp;"]"&amp;_sheetname_labels)&amp;":"&amp;ADDRESS(2+J122,(D122+1)*2,4),""),"")</f>
        <v>[DBTemplate.xlsm]labels!IH3:IH19</v>
      </c>
      <c r="M122" s="14">
        <f t="shared" ca="1" si="428"/>
        <v>0</v>
      </c>
      <c r="N122" s="14">
        <f t="shared" ca="1" si="429"/>
        <v>17</v>
      </c>
      <c r="O122" s="14" t="str">
        <f t="shared" ca="1" si="430"/>
        <v>q_48k_r</v>
      </c>
      <c r="P122" s="14" t="str">
        <f t="shared" ca="1" si="431"/>
        <v>11th region</v>
      </c>
      <c r="Q122" s="14" t="str">
        <f ca="1">IF($BP122,ADDRESS(3,D122+1,4,,"["&amp;wew!$G$7&amp;"]"&amp;_sheetname_dataframe)&amp;":"&amp;ADDRESS(2+ster!$C$14,D122+1,4),"")</f>
        <v>[DBTemplate.xlsm]data_frame!DQ3:DQ3</v>
      </c>
      <c r="R122" s="14" t="str">
        <f>IF($BP122,IF(MID(_xll.FORMULATEXT(INDEX(INDIRECT(Q122),1)),1,1)="=", _xll.FORMULATEXT(INDEX(INDIRECT(Q122),1),2,TRUE),""),"")</f>
        <v/>
      </c>
      <c r="S122" s="14">
        <f t="array" aca="1" ref="S122" ca="1">IF(H122,SUM(IF((IFERROR(INDIRECT(Q122)&lt;&gt;"",FALSE))*(INDIRECT(ster!$D$14)&lt;&gt;""),1,0)),"")</f>
        <v>0</v>
      </c>
      <c r="T122" s="14">
        <f t="array" aca="1" ref="T122" ca="1">IF(H122,IF(M122&gt;0,SUM(IFERROR(1*(MATCH(INDIRECT(Q122),INDIRECT(K122),0)&gt;0),0)*(INDIRECT(ster!$D$14)&lt;&gt;"")*NOT(ISNUMBER(INDIRECT(Q122)))),0),"")</f>
        <v>0</v>
      </c>
      <c r="U122" s="14">
        <f t="array" aca="1" ref="U122" ca="1">IF(H122,SUM((IFERROR(INDIRECT(Q122)="",FALSE))*(INDIRECT(ster!$D$14)&lt;&gt;"")),"")</f>
        <v>1</v>
      </c>
      <c r="V122" s="14">
        <f t="array" aca="1" ref="V122" ca="1">IF(H122,SUM((IFERROR(INDIRECT(Q122)="#ąś",TRUE))*(INDIRECT(ster!$D$14)&lt;&gt;"")),"")</f>
        <v>0</v>
      </c>
      <c r="W122" s="14">
        <f t="array" aca="1" ref="W122" ca="1">IF(H122,SUM(ISNUMBER(INDIRECT(Q122))*(INDIRECT(ster!$D$14)&lt;&gt;"")),"")</f>
        <v>0</v>
      </c>
      <c r="X122" s="14" t="str">
        <f t="array" aca="1" ref="X122" ca="1">IF(AND(H122,W122&gt;0),IF(wew!$B$3,MIN(IF((INDIRECT(ster!$D$14)&lt;&gt;"")*IFERROR(INDIRECT($Q122)&lt;&gt;"",FALSE),IFERROR(INDIRECT($Q122),"X"),"X")),"&lt;włącz podświetlanie wartości&gt;"),"—")</f>
        <v>—</v>
      </c>
      <c r="Y122" s="14" t="str">
        <f t="array" aca="1" ref="Y122" ca="1">IF(AND(H122,W122&gt;0),IF(wew!$B$3,MAX(IF((INDIRECT(ster!$D$14)&lt;&gt;"")*IFERROR(INDIRECT($Q122)&lt;&gt;"",FALSE),IFERROR(INDIRECT($Q122),"X"),"X")),"&lt;włącz podświetlanie wartości&gt;"),"—")</f>
        <v>—</v>
      </c>
      <c r="Z122" s="14">
        <f t="shared" ca="1" si="432"/>
        <v>0</v>
      </c>
      <c r="AA122" s="12" t="str">
        <f t="shared" ca="1" si="433"/>
        <v>—</v>
      </c>
      <c r="AB122" s="17">
        <f t="array" aca="1" ref="AB122" ca="1">IF(H122,IF(W122&gt;0,SUM((INDIRECT(ster!$D$14)&lt;&gt;"")*IFERROR((INDIRECT(Q122)&lt;&gt;"")*(INDIRECT(Q122)=INT(INDIRECT(Q122))),0)),0),"")</f>
        <v>0</v>
      </c>
      <c r="AC122" s="17">
        <f t="array" aca="1" ref="AC122" ca="1">IF(H122,W122-AB122,"")</f>
        <v>0</v>
      </c>
      <c r="AD122" s="17">
        <f t="shared" ca="1" si="434"/>
        <v>1</v>
      </c>
      <c r="AE122" s="17" t="b">
        <f t="shared" ca="1" si="435"/>
        <v>0</v>
      </c>
      <c r="AF122" s="17" t="str">
        <f ca="1">IF(AE122,IF($H122,ADDRESS(3,D122+2,4,,"["&amp;wew!$G$7&amp;"]"&amp;_sheetname_dataframe)&amp;":"&amp;ADDRESS(2+ster!$C$14,D122+2,4),""),"")</f>
        <v/>
      </c>
      <c r="AG122" s="17" t="str">
        <f t="shared" ca="1" si="436"/>
        <v/>
      </c>
      <c r="AH122" s="17" t="b">
        <f t="shared" ca="1" si="437"/>
        <v>0</v>
      </c>
      <c r="AI122" s="17" t="str">
        <f ca="1">IF(AH122,IF($H122,ADDRESS(3,D122+3,4,,"["&amp;wew!$G$7&amp;"]"&amp;_sheetname_dataframe)&amp;":"&amp;ADDRESS(2+ster!$C$14,D122+3,4),""),"")</f>
        <v/>
      </c>
      <c r="AJ122" s="17" t="str">
        <f t="shared" ca="1" si="438"/>
        <v/>
      </c>
      <c r="AK122" s="17" t="b">
        <f t="shared" ca="1" si="439"/>
        <v>0</v>
      </c>
      <c r="AL122" s="17" t="b">
        <f t="shared" ca="1" si="440"/>
        <v>0</v>
      </c>
      <c r="AM122" s="17" t="b">
        <f t="shared" ca="1" si="441"/>
        <v>0</v>
      </c>
      <c r="AN122" s="17">
        <f t="shared" ca="1" si="442"/>
        <v>0</v>
      </c>
      <c r="AO122" s="24" t="str">
        <f t="shared" ca="1" si="443"/>
        <v/>
      </c>
      <c r="AP122" s="24" t="str">
        <f t="shared" ca="1" si="444"/>
        <v/>
      </c>
      <c r="AQ122" s="17" t="b">
        <f t="shared" ca="1" si="445"/>
        <v>0</v>
      </c>
      <c r="AR122" s="17" t="b">
        <f t="shared" ca="1" si="446"/>
        <v>1</v>
      </c>
      <c r="AS122" s="17" t="b">
        <f t="shared" ca="1" si="447"/>
        <v>0</v>
      </c>
      <c r="AT122" s="17" t="b">
        <f t="shared" ca="1" si="448"/>
        <v>0</v>
      </c>
      <c r="AU122" s="17" t="b">
        <f t="shared" ca="1" si="449"/>
        <v>1</v>
      </c>
      <c r="AV122" s="17" t="b">
        <f t="shared" ca="1" si="450"/>
        <v>0</v>
      </c>
      <c r="AW122" s="17" t="b">
        <f t="shared" ca="1" si="451"/>
        <v>0</v>
      </c>
      <c r="AX122" s="14" t="b">
        <f t="array" aca="1" ref="AX122" ca="1">IF(H122,N122&gt;0,"")</f>
        <v>1</v>
      </c>
      <c r="AY122" s="17" t="str">
        <f t="shared" ca="1" si="452"/>
        <v>C3:C19</v>
      </c>
      <c r="AZ122" s="17" t="b">
        <f t="array" aca="1" ref="AZ122" ca="1">IF(AY122&lt;&gt;"",SUM(1*ISERROR(MATCH(INDIRECT(AY122),INDIRECT(K122),0)))=0,"")</f>
        <v>1</v>
      </c>
      <c r="BA122" s="17" t="b">
        <f t="shared" ca="1" si="453"/>
        <v>1</v>
      </c>
      <c r="BB122" s="17" t="b">
        <v>0</v>
      </c>
      <c r="BC122" s="17" t="b">
        <f t="shared" ca="1" si="454"/>
        <v>1</v>
      </c>
      <c r="BD122" s="17" t="b">
        <f t="shared" ca="1" si="455"/>
        <v>0</v>
      </c>
      <c r="BE122" s="17" t="b">
        <f t="shared" ca="1" si="456"/>
        <v>0</v>
      </c>
      <c r="BF122" s="17" t="b">
        <f t="shared" ca="1" si="457"/>
        <v>0</v>
      </c>
      <c r="BG122" s="17" t="b">
        <f t="shared" ca="1" si="458"/>
        <v>0</v>
      </c>
      <c r="BH122" s="17" t="b">
        <f t="shared" ca="1" si="459"/>
        <v>1</v>
      </c>
      <c r="BI122" s="17">
        <f t="shared" ca="1" si="460"/>
        <v>2</v>
      </c>
      <c r="BJ122" s="17" t="b">
        <f t="shared" ca="1" si="461"/>
        <v>1</v>
      </c>
      <c r="BK122" s="17" t="str">
        <f t="shared" ca="1" si="462"/>
        <v/>
      </c>
      <c r="BL122" s="17" t="str">
        <f t="shared" ca="1" si="463"/>
        <v/>
      </c>
      <c r="BM122" s="17" t="str">
        <f t="shared" ca="1" si="464"/>
        <v>F</v>
      </c>
      <c r="BN122" s="17" t="str">
        <f t="shared" ca="1" si="465"/>
        <v>E</v>
      </c>
      <c r="BO122" s="17" t="str">
        <f t="shared" ca="1" si="466"/>
        <v>N</v>
      </c>
      <c r="BP122" s="14" t="b">
        <f t="shared" ca="1" si="467"/>
        <v>1</v>
      </c>
      <c r="BQ122" s="35">
        <v>1</v>
      </c>
      <c r="BX122" s="16"/>
      <c r="BY122" s="16"/>
      <c r="BZ122" s="16"/>
      <c r="CA122" s="16"/>
      <c r="CB122" s="16"/>
      <c r="CC122" s="16"/>
      <c r="CD122" s="16"/>
      <c r="CE122" s="16"/>
      <c r="CF122" s="16"/>
      <c r="CN122" s="14">
        <f ca="1">IF(H122,IFERROR(IsVariableNameLegal(O122),0),0)</f>
        <v>0</v>
      </c>
      <c r="CO122" s="14" t="str">
        <f t="array" aca="1" ref="CO122" ca="1">IF(H122,IF(COUNTIF(INDIRECT(wew!$C$13),O122)&gt;1,TRIM(SUBSTITUTE(_xll.MCONCAT(IF((INDIRECT(wew!$C$13)=O122)*(COLUMN(INDIRECT(wew!$C$13))&lt;&gt;D122+1),-1+COLUMN(INDIRECT(wew!$C$13)),"")," "),"  "," ")),""),"")</f>
        <v/>
      </c>
      <c r="CP122" s="14" t="str">
        <f t="array" aca="1" ref="CP122" ca="1">IF(P122&lt;&gt;"",IF(LEN(P122)&gt;150,1,""),"")</f>
        <v/>
      </c>
      <c r="CQ122" s="14" t="str">
        <f t="array" aca="1" ref="CQ122" ca="1">IF(AND(H122,NOT(ster!$J$3)),IF(COUNTIF(INDIRECT(wew!$C$15),P122)&gt;1,TRIM(SUBSTITUTE(_xll.MCONCAT(IF((INDIRECT(wew!$C$15)=P122)*(COLUMN(INDIRECT(wew!$C$15))&lt;&gt;D122+1),-1+COLUMN(INDIRECT(wew!$C$15)),"")," "),"  "," ")),""),"")</f>
        <v/>
      </c>
      <c r="CR122" s="14" t="str">
        <f t="array" aca="1" ref="CR122" ca="1">IF(H122,IF(AND(W122&gt;0,AO122&lt;&gt;""),TRIM(SUBSTITUTE(_xll.MCONCAT(IFERROR(IF(ISNUMBER(INDIRECT(Q122)),IF((INDIRECT(ster!$D$14)&lt;&gt;"")*(INDIRECT(Q122)&lt;AO122),INDIRECT(ster!$D$14) &amp; ": " &amp;  SUBSTITUTE(IF( AV122,IFERROR(TEXT(INDIRECT(Q122),"rrrr-mm-dd") &amp;" (" &amp; INDIRECT(Q122) &amp;")",INDIRECT(Q122)),INDIRECT(Q122))," "," "),""),""),"")," "),"  "," ")),""),"")</f>
        <v/>
      </c>
      <c r="CS122" s="14" t="str">
        <f t="array" aca="1" ref="CS122" ca="1">IF(H122,IF(AND(W122&gt;0,AP122&lt;&gt;""),TRIM(SUBSTITUTE(_xll.MCONCAT(IFERROR(IF(ISNUMBER(INDIRECT(Q122)),IF((INDIRECT(ster!$D$14)&lt;&gt;"")*(INDIRECT(Q122)&gt;AP122),INDIRECT(ster!$D$14) &amp; ": " &amp;  SUBSTITUTE(IF( AV122,IFERROR(TEXT(INDIRECT(Q122),"rrrr-mm-dd")&amp;" (" &amp; INDIRECT(Q122) &amp;")",INDIRECT(Q122)),INDIRECT(Q122))," "," "),""),""),"")," "),"  "," ")),""),"")</f>
        <v/>
      </c>
      <c r="CT122" s="14" t="str">
        <f t="array" aca="1" ref="CT122" ca="1">IF(H122,IF(AND(N122&gt;0,AR122),TRIM(SUBSTITUTE(_xll.MCONCAT(IFERROR(IF(ISNUMBER(INDIRECT(Q122)),IF((INDIRECT(ster!$D$14)&lt;&gt;"")*(IFERROR(0*(MATCH(INDIRECT(Q122),INDIRECT(K122),0)&gt;0),1)),INDIRECT(ster!$D$14) &amp; ": " &amp;  SUBSTITUTE(IF( AV122,IFERROR(TEXT(INDIRECT(Q122),"rrrr-mm-dd")&amp;" (" &amp; INDIRECT(Q122) &amp;")",INDIRECT(Q122)),INDIRECT(Q122))," "," "),""),""),"")," "),"  "," ")),""),"")</f>
        <v/>
      </c>
      <c r="CU122" s="14" t="str">
        <f t="array" aca="1" ref="CU122" ca="1">IF(H122,IF(AND(V122&gt;0),TRIM(SUBSTITUTE(_xll.MCONCAT(IF((INDIRECT(ster!$D$14)&lt;&gt;"")*(IFERROR(0*(INDIRECT(Q122)&lt;&gt;""),1)),INDIRECT(ster!$D$14),"")," "),"  "," ")),""),"")</f>
        <v/>
      </c>
      <c r="CV122" s="14" t="str">
        <f t="array" aca="1" ref="CV122" ca="1">IF(H122,IF(AS122,
TRIM(SUBSTITUTE(_xll.MCONCAT(IF(
   (INDIRECT(ster!$D$14)&lt;&gt;"")*
   ((INDIRECT(Q122)="")+
      NOT(ISNUMBER(INDIRECT(Q122)))*
      NOT(ISERROR(MATCH(INDIRECT(Q122),INDIRECT(K122),0)))
    ),
      INDIRECT(ster!$D$14),
   "")," "),"  "," ")),
""),"")</f>
        <v/>
      </c>
      <c r="CW122" s="14" t="str">
        <f t="array" aca="1" ref="CW122" ca="1">IF(H122,IF(AND(AQ122),TRIM(SUBSTITUTE(_xll.MCONCAT(IFERROR(IF(ISNUMBER(INDIRECT(Q122)),IF((INDIRECT(ster!$D$14)&lt;&gt;"")*(INDIRECT(Q122)&lt;&gt;INT(INDIRECT(Q122))),INDIRECT(ster!$D$14) &amp; ": " &amp; INDIRECT(Q122),""),""),"")," "),"  "," ")),""),"")</f>
        <v/>
      </c>
      <c r="CX122" s="14" t="str">
        <f t="array" aca="1" ref="CX122" ca="1">IF(H122,IF(OR(AU122,AV122),TRIM(SUBSTITUTE(_xll.MCONCAT(IF((INDIRECT(ster!$D$14)&lt;&gt;"")*NOT(ISNUMBER(INDIRECT(Q122))),IF(ISERROR(MATCH(INDIRECT(Q122),INDIRECT(K122),0)),IFERROR(IF(INDIRECT(Q122)&lt;&gt;"",INDIRECT(ster!$D$14) &amp; ": " &amp; SUBSTITUTE(INDIRECT(Q122)," "," "),""),""),""),"")," "),"  "," ")),""),"")</f>
        <v/>
      </c>
      <c r="CY122" s="14" t="str">
        <f t="array" aca="1" ref="CY122" ca="1">IF(H122,IF(AE122,TRIM(SUBSTITUTE(_xll.MCONCAT(IF((INDIRECT(ster!$D$14)&lt;&gt;"")*IFERROR(NOT(INDIRECT(AF122)),FALSE),IF(ISERROR(MATCH(INDIRECT(Q122),INDIRECT(K122),0)),IFERROR(IF(INDIRECT(Q122)&lt;&gt;"",INDIRECT(ster!$D$14)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CZ122" s="14" t="str">
        <f t="array" aca="1" ref="CZ122" ca="1">IF(H122,IF(AH122,TRIM(SUBSTITUTE(_xll.MCONCAT(IF((INDIRECT(ster!$D$14)&lt;&gt;"")*IFERROR(NOT(INDIRECT(AI122)),FALSE),IF(ISERROR(MATCH(INDIRECT(Q122),INDIRECT(K122),0)),IFERROR(IF(INDIRECT(Q122)&lt;&gt;"",INDIRECT(ster!$D$14)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DC122" s="14" t="str">
        <f ca="1">SUBSTITUTE(SUBSTITUTE(SUBSTITUTE(SUBSTITUTE(_xll.MCONCAT(DG122:DS122,"■"),"■■","■"),"■■","■"),"■■","■"),"■■","■")</f>
        <v>■There are some cases with values not explicitly declared in the labels dictionary: WAWA, 0016: 32■</v>
      </c>
      <c r="DD122" s="14" t="str">
        <f t="shared" ca="1" si="468"/>
        <v>There are some cases with values not explicitly declared in the labels dictionary: WAWA, 0016: 32■</v>
      </c>
      <c r="DE122" s="14" t="str">
        <f t="shared" ca="1" si="469"/>
        <v>There are some cases with values not explicitly declared in the labels dictionary: WAWA, 0016: 32</v>
      </c>
      <c r="DF122" s="14" t="str">
        <f t="shared" ca="1" si="470"/>
        <v>There are some cases with values not explicitly declared in the labels dictionary: WAWA, 0016: 32</v>
      </c>
      <c r="DG122" s="14" t="str">
        <f t="shared" ca="1" si="471"/>
        <v/>
      </c>
      <c r="DH122" s="14" t="str">
        <f t="shared" ca="1" si="472"/>
        <v/>
      </c>
      <c r="DI122" s="14" t="str">
        <f t="shared" ca="1" si="473"/>
        <v/>
      </c>
      <c r="DJ122" s="14" t="str">
        <f t="shared" ca="1" si="474"/>
        <v/>
      </c>
      <c r="DK122" s="14" t="str">
        <f t="shared" ca="1" si="475"/>
        <v/>
      </c>
      <c r="DL122" s="14" t="str">
        <f t="shared" ca="1" si="420"/>
        <v/>
      </c>
      <c r="DM122" s="14" t="str">
        <f t="shared" ca="1" si="476"/>
        <v/>
      </c>
      <c r="DN122" s="14" t="str">
        <f t="array" aca="1" ref="DN122" ca="1">IF(CU122&lt;&gt;"","There are errors in the entered values in the following cases: " &amp;SUBSTITUTE(CU122," ",", "),"")</f>
        <v/>
      </c>
      <c r="DO122" s="14" t="str">
        <f t="shared" ca="1" si="477"/>
        <v/>
      </c>
      <c r="DP122" s="14" t="str">
        <f t="shared" ca="1" si="478"/>
        <v/>
      </c>
      <c r="DQ122" s="14" t="str">
        <f t="shared" ca="1" si="479"/>
        <v/>
      </c>
      <c r="DR122" s="14" t="str">
        <f t="shared" ca="1" si="480"/>
        <v/>
      </c>
      <c r="DS122" s="14" t="str">
        <f t="shared" ca="1" si="481"/>
        <v/>
      </c>
      <c r="DZ122" s="14" t="b">
        <f t="shared" ca="1" si="482"/>
        <v>0</v>
      </c>
      <c r="EA122" s="14" t="str">
        <f t="shared" ca="1" si="483"/>
        <v>11th region (q_48k_r)</v>
      </c>
      <c r="EB122" s="14" t="str">
        <f t="shared" ca="1" si="484"/>
        <v xml:space="preserve">Values must be limited to predefinied list. </v>
      </c>
      <c r="EC122" s="14" t="str">
        <f t="shared" ca="1" si="485"/>
        <v xml:space="preserve">11th region (q_48k_r): Values must be limited to predefinied list. </v>
      </c>
      <c r="ED122" s="14" t="str">
        <f t="shared" ca="1" si="486"/>
        <v/>
      </c>
      <c r="EE122" s="14" t="str">
        <f t="shared" ca="1" si="487"/>
        <v>Values must be limited to predefinied list</v>
      </c>
      <c r="EF122" s="14" t="str">
        <f t="shared" ca="1" si="488"/>
        <v/>
      </c>
      <c r="EG122" s="14" t="str">
        <f t="shared" ca="1" si="489"/>
        <v/>
      </c>
      <c r="EM122" s="14" t="b">
        <f t="shared" ca="1" si="490"/>
        <v>1</v>
      </c>
      <c r="EN122" s="14">
        <f t="shared" ca="1" si="491"/>
        <v>109</v>
      </c>
      <c r="EO122" s="14" t="str">
        <f t="shared" ca="1" si="492"/>
        <v>q_48k_r</v>
      </c>
      <c r="EP122" s="14" t="str">
        <f t="shared" ca="1" si="493"/>
        <v xml:space="preserve">11th region (q_48k_r): Values must be limited to predefinied list. </v>
      </c>
      <c r="EQ122" s="14" t="str">
        <f t="shared" ca="1" si="494"/>
        <v>There are some cases with values not explicitly declared in the labels dictionary: WAWA, 0016: 32</v>
      </c>
    </row>
    <row r="123" spans="2:147" s="14" customFormat="1">
      <c r="B123" s="14" t="str">
        <f t="shared" ref="B123" ca="1" si="1170">DF123</f>
        <v/>
      </c>
      <c r="C123" s="14">
        <f t="shared" ref="C123" ca="1" si="1171">IF(OFFSET(B123,-1,COLUMN(VariableExists)-2),OFFSET(B123,-1,1)+1,OFFSET(B123,-1,1))</f>
        <v>110</v>
      </c>
      <c r="D123" s="14">
        <f t="shared" ref="D123" si="1172">ROW(A123)-2</f>
        <v>121</v>
      </c>
      <c r="E123" s="14" t="str">
        <f t="shared" ref="E123" ca="1" si="1173">IF(OR(G123="",ROW(G123)=2),"",IF(Z123&gt;0,"S",IF(AX123,IF(J123=2,"D","N"),"I")))</f>
        <v>D</v>
      </c>
      <c r="F123" s="14" t="str">
        <f t="shared" ref="F123" ca="1" si="1174">IF(H123,O123,"")</f>
        <v>q_48k_t</v>
      </c>
      <c r="G123" s="14" t="str">
        <f t="shared" ref="G123" ca="1" si="1175">IF(H123,P123,"")</f>
        <v>11th timing</v>
      </c>
      <c r="H123" s="14" t="b">
        <f t="shared" ref="H123" ca="1" si="1176">IF(INDIRECT(ADDRESS(2,D123+1,,,_sheetname_dataframe))="",FALSE,MID(INDIRECT(ADDRESS(2,D123+1,,,_sheetname_dataframe)),1,1)&lt;&gt;".")</f>
        <v>1</v>
      </c>
      <c r="I123" s="14" t="str">
        <f ca="1">IF($H123,ADDRESS(3,(D123+1)*2-1,4,,"["&amp;wew!$G$7&amp;"]"&amp;_sheetname_labels)&amp;":"&amp;ADDRESS(2+ster!$B$20,(D123+1)*2-1,4),"")</f>
        <v>[DBTemplate.xlsm]labels!II3:II61</v>
      </c>
      <c r="J123" s="14">
        <f t="array" aca="1" ref="J123" ca="1">IF(H123,MAX(0,MAX(IF(INDIRECT(I123)&lt;&gt;"",ROW(INDIRECT(I123)),""))-2),"")</f>
        <v>2</v>
      </c>
      <c r="K123" s="14" t="str">
        <f ca="1">IF($H123,IF($J123&gt;0,ADDRESS(3,(D123+1)*2-1,4,,"["&amp;wew!$G$7&amp;"]"&amp;_sheetname_labels)&amp;":"&amp;ADDRESS(2+J123,(D123+1)*2-1,4),""),"")</f>
        <v>[DBTemplate.xlsm]labels!II3:II4</v>
      </c>
      <c r="L123" s="14" t="str">
        <f ca="1">IF($H123,IF($J123&gt;0,ADDRESS(3,(D123+1)*2,4,,"["&amp;wew!$G$7&amp;"]"&amp;_sheetname_labels)&amp;":"&amp;ADDRESS(2+J123,(D123+1)*2,4),""),"")</f>
        <v>[DBTemplate.xlsm]labels!IJ3:IJ4</v>
      </c>
      <c r="M123" s="14">
        <f t="shared" ref="M123" ca="1" si="1177">IF($H123,IF(J123&gt;0,COUNTA(INDIRECT(K123))-COUNT(INDIRECT(K123)),0),"")</f>
        <v>0</v>
      </c>
      <c r="N123" s="14">
        <f t="shared" ref="N123" ca="1" si="1178">IF(H123,J123-M123,"")</f>
        <v>2</v>
      </c>
      <c r="O123" s="14" t="str">
        <f t="shared" ref="O123" ca="1" si="1179">IF(INDIRECT(ADDRESS(2,D123+1,,,_sheetname_dataframe))="","",INDIRECT(ADDRESS(2,D123+1,,,_sheetname_dataframe)))</f>
        <v>q_48k_t</v>
      </c>
      <c r="P123" s="14" t="str">
        <f t="shared" ref="P123" ca="1" si="1180">IF(H123,IF(INDIRECT(ADDRESS(1,D123+1,,,_sheetname_dataframe))="","",INDIRECT(ADDRESS(1,D123+1,,,_sheetname_dataframe))),"")</f>
        <v>11th timing</v>
      </c>
      <c r="Q123" s="14" t="str">
        <f ca="1">IF($BP123,ADDRESS(3,D123+1,4,,"["&amp;wew!$G$7&amp;"]"&amp;_sheetname_dataframe)&amp;":"&amp;ADDRESS(2+ster!$C$14,D123+1,4),"")</f>
        <v>[DBTemplate.xlsm]data_frame!DR3:DR3</v>
      </c>
      <c r="R123" s="14" t="str">
        <f>IF($BP123,IF(MID(_xll.FORMULATEXT(INDEX(INDIRECT(Q123),1)),1,1)="=", _xll.FORMULATEXT(INDEX(INDIRECT(Q123),1),2,TRUE),""),"")</f>
        <v/>
      </c>
      <c r="S123" s="14">
        <f t="array" aca="1" ref="S123" ca="1">IF(H123,SUM(IF((IFERROR(INDIRECT(Q123)&lt;&gt;"",FALSE))*(INDIRECT(ster!$D$14)&lt;&gt;""),1,0)),"")</f>
        <v>0</v>
      </c>
      <c r="T123" s="14">
        <f t="array" aca="1" ref="T123" ca="1">IF(H123,IF(M123&gt;0,SUM(IFERROR(1*(MATCH(INDIRECT(Q123),INDIRECT(K123),0)&gt;0),0)*(INDIRECT(ster!$D$14)&lt;&gt;"")*NOT(ISNUMBER(INDIRECT(Q123)))),0),"")</f>
        <v>0</v>
      </c>
      <c r="U123" s="14">
        <f t="array" aca="1" ref="U123" ca="1">IF(H123,SUM((IFERROR(INDIRECT(Q123)="",FALSE))*(INDIRECT(ster!$D$14)&lt;&gt;"")),"")</f>
        <v>1</v>
      </c>
      <c r="V123" s="14">
        <f t="array" aca="1" ref="V123" ca="1">IF(H123,SUM((IFERROR(INDIRECT(Q123)="#ąś",TRUE))*(INDIRECT(ster!$D$14)&lt;&gt;"")),"")</f>
        <v>0</v>
      </c>
      <c r="W123" s="14">
        <f t="array" aca="1" ref="W123" ca="1">IF(H123,SUM(ISNUMBER(INDIRECT(Q123))*(INDIRECT(ster!$D$14)&lt;&gt;"")),"")</f>
        <v>0</v>
      </c>
      <c r="X123" s="14" t="str">
        <f t="array" aca="1" ref="X123" ca="1">IF(AND(H123,W123&gt;0),IF(wew!$B$3,MIN(IF((INDIRECT(ster!$D$14)&lt;&gt;"")*IFERROR(INDIRECT($Q123)&lt;&gt;"",FALSE),IFERROR(INDIRECT($Q123),"X"),"X")),"&lt;włącz podświetlanie wartości&gt;"),"—")</f>
        <v>—</v>
      </c>
      <c r="Y123" s="14" t="str">
        <f t="array" aca="1" ref="Y123" ca="1">IF(AND(H123,W123&gt;0),IF(wew!$B$3,MAX(IF((INDIRECT(ster!$D$14)&lt;&gt;"")*IFERROR(INDIRECT($Q123)&lt;&gt;"",FALSE),IFERROR(INDIRECT($Q123),"X"),"X")),"&lt;włącz podświetlanie wartości&gt;"),"—")</f>
        <v>—</v>
      </c>
      <c r="Z123" s="14">
        <f t="shared" ref="Z123" ca="1" si="1181">IF(H123,S123-T123-W123,"")</f>
        <v>0</v>
      </c>
      <c r="AA123" s="12" t="str">
        <f t="shared" ref="AA123" ca="1" si="1182">IF(H123,IF(S123&gt;0,W123/(S123),"—"),"")</f>
        <v>—</v>
      </c>
      <c r="AB123" s="17">
        <f t="array" aca="1" ref="AB123" ca="1">IF(H123,IF(W123&gt;0,SUM((INDIRECT(ster!$D$14)&lt;&gt;"")*IFERROR((INDIRECT(Q123)&lt;&gt;"")*(INDIRECT(Q123)=INT(INDIRECT(Q123))),0)),0),"")</f>
        <v>0</v>
      </c>
      <c r="AC123" s="17">
        <f t="array" aca="1" ref="AC123" ca="1">IF(H123,W123-AB123,"")</f>
        <v>0</v>
      </c>
      <c r="AD123" s="17">
        <f t="shared" ref="AD123" ca="1" si="1183">IF($H123,IF(AC123&lt;&gt;"",IF(AC123=0,1,IF(AC123/W123&lt;0.15,2,3)),0),"")</f>
        <v>1</v>
      </c>
      <c r="AE123" s="17" t="b">
        <f t="shared" ref="AE123" ca="1" si="1184">IF(H123,OFFSET(O123,1,0)=".validation",FALSE)</f>
        <v>0</v>
      </c>
      <c r="AF123" s="17" t="str">
        <f ca="1">IF(AE123,IF($H123,ADDRESS(3,D123+2,4,,"["&amp;wew!$G$7&amp;"]"&amp;_sheetname_dataframe)&amp;":"&amp;ADDRESS(2+ster!$C$14,D123+2,4),""),"")</f>
        <v/>
      </c>
      <c r="AG123" s="17" t="str">
        <f t="shared" ref="AG123" ca="1" si="1185">IF(AE123,IF($H123,IF(INDIRECT(ADDRESS(1,D123+2,,,_sheetname_dataframe))="","",INDIRECT(ADDRESS(1,D123+2,,,_sheetname_dataframe))),""),"")</f>
        <v/>
      </c>
      <c r="AH123" s="17" t="b">
        <f t="shared" ref="AH123" ca="1" si="1186">IF(H123,AND(AE123,OFFSET(O123,2,0)=".validation"),FALSE)</f>
        <v>0</v>
      </c>
      <c r="AI123" s="17" t="str">
        <f ca="1">IF(AH123,IF($H123,ADDRESS(3,D123+3,4,,"["&amp;wew!$G$7&amp;"]"&amp;_sheetname_dataframe)&amp;":"&amp;ADDRESS(2+ster!$C$14,D123+3,4),""),"")</f>
        <v/>
      </c>
      <c r="AJ123" s="17" t="str">
        <f t="shared" ref="AJ123" ca="1" si="1187">IF(AH123,IF($H123,IF(INDIRECT(ADDRESS(1,D123+3,,,_sheetname_dataframe))="","",INDIRECT(ADDRESS(1,D123+3,,,_sheetname_dataframe))),""),"")</f>
        <v/>
      </c>
      <c r="AK123" s="17" t="b">
        <f t="shared" ref="AK123" ca="1" si="1188">IF(H123,OR(AQ123,AD123=2),"")</f>
        <v>0</v>
      </c>
      <c r="AL123" s="17" t="b">
        <f t="shared" ref="AL123" ca="1" si="1189">IF($H123,IF(BV123&lt;&gt;"",IF(OR(BM123="F",BM123="L",BM123="I",BM123="D"),BV123&lt;&gt;0)),"")</f>
        <v>0</v>
      </c>
      <c r="AM123" s="17" t="b">
        <f t="shared" ref="AM123" ca="1" si="1190">IF($H123,AND(NOT(AL123),OR(IF(BW123&lt;&gt;"",IF(OR(BM123="F",BM123="L"),BW123&lt;&gt;0)),BM123="I",BM123="N",BM123="D")),"")</f>
        <v>0</v>
      </c>
      <c r="AN123" s="17">
        <f t="shared" ref="AN123" ca="1" si="1191">IF(COUNTA(INDIRECT(Q123))=0,0, IF(AND(AO123&lt;&gt;"",X123&lt;AO123),1,IF(AND(AP123&lt;&gt;"",Y123&gt;AP123),1,IF(AND(AQ123,AC123&gt;0),2,0))))</f>
        <v>0</v>
      </c>
      <c r="AO123" s="24" t="str">
        <f t="shared" ref="AO123" ca="1" si="1192">IF($H123,IF(BY123&lt;&gt;"",IF(ISNUMBER(BY123),BY123,""),""),"")</f>
        <v/>
      </c>
      <c r="AP123" s="24" t="str">
        <f t="shared" ref="AP123" ca="1" si="1193">IF($H123,IF(BZ123&lt;&gt;"",IF(ISNUMBER(BZ123),BZ123,""),""),"")</f>
        <v/>
      </c>
      <c r="AQ123" s="17" t="b">
        <f t="shared" ref="AQ123" ca="1" si="1194">IF(H123,IF(CA123&lt;&gt;"",CA123&lt;&gt;0,FALSE),"")</f>
        <v>0</v>
      </c>
      <c r="AR123" s="17" t="b">
        <f t="shared" ref="AR123" ca="1" si="1195">IF(H123,IF(N123&gt;0,IF(BQ123&lt;&gt;"",BQ123&lt;&gt;0,FALSE),FALSE),"")</f>
        <v>1</v>
      </c>
      <c r="AS123" s="17" t="b">
        <f t="shared" ref="AS123" ca="1" si="1196">IF(H123,IF(BR123&lt;&gt;"",BR123&lt;&gt;0,FALSE),"")</f>
        <v>0</v>
      </c>
      <c r="AT123" s="17" t="b">
        <f t="shared" ref="AT123" ca="1" si="1197">IF(H123,IF(N123&gt;0,FALSE,IF(BU123&lt;&gt;"",MATCH(BU123,DataType,0)=1,FALSE)),"")</f>
        <v>0</v>
      </c>
      <c r="AU123" s="17" t="b">
        <f t="shared" ref="AU123" ca="1" si="1198">IF(H123,IF(N123&gt;0,TRUE,IF(BU123&lt;&gt;"",MATCH(BU123,DataType,0)=2,FALSE)),"")</f>
        <v>1</v>
      </c>
      <c r="AV123" s="17" t="b">
        <f t="shared" ref="AV123" ca="1" si="1199">IF(H123,IF(N123&gt;0,FALSE,IF(BU123&lt;&gt;"",MATCH(BU123,DataType,0)=3,FALSE)),"")</f>
        <v>0</v>
      </c>
      <c r="AW123" s="17" t="b">
        <f t="shared" ref="AW123" ca="1" si="1200">IF(H123,IF(W123&gt;0,Z123=0,FALSE),"")</f>
        <v>0</v>
      </c>
      <c r="AX123" s="14" t="b">
        <f t="array" aca="1" ref="AX123" ca="1">IF(H123,N123&gt;0,"")</f>
        <v>1</v>
      </c>
      <c r="AY123" s="17" t="str">
        <f t="shared" ref="AY123" ca="1" si="1201">IF(H123,IF(N123&gt;0,ADDRESS(ROW(VariablesOrigin)+1,COLUMN(VariablesOrigin)+1,4) &amp; ":" &amp; ADDRESS(ROW(VariablesOrigin)+N123,COLUMN(VariablesOrigin)+1,4),""),"")</f>
        <v>C3:C4</v>
      </c>
      <c r="AZ123" s="17" t="b">
        <f t="array" aca="1" ref="AZ123" ca="1">IF(AY123&lt;&gt;"",SUM(1*ISERROR(MATCH(INDIRECT(AY123),INDIRECT(K123),0)))=0,"")</f>
        <v>1</v>
      </c>
      <c r="BA123" s="17" t="b">
        <f t="shared" ref="BA123" ca="1" si="1202">IF(H123,BU123="",FALSE)</f>
        <v>1</v>
      </c>
      <c r="BB123" s="17" t="b">
        <v>0</v>
      </c>
      <c r="BC123" s="17" t="b">
        <f t="shared" ref="BC123" ca="1" si="1203">IF(BA123,IF(N123&gt;0,AND(AZ123,Z123=0),FALSE),"")</f>
        <v>1</v>
      </c>
      <c r="BD123" s="17" t="b">
        <f t="shared" ref="BD123" ca="1" si="1204">IF(BA123,IF(N123&gt;0,AND(NOT(AZ123),Z123=0),FALSE),"")</f>
        <v>0</v>
      </c>
      <c r="BE123" s="17" t="b">
        <f t="shared" ref="BE123" ca="1" si="1205">IF(BA123,IF(AND(AW123,NOT(BB123),NOT(BC123),NOT(BD123)),AND(Z123=0,AC123=0),FALSE),"")</f>
        <v>0</v>
      </c>
      <c r="BF123" s="17" t="b">
        <f t="shared" ref="BF123" ca="1" si="1206">IF(BA123,IF(AND(AW123,NOT(BB123),NOT(BC123),NOT(BD123)),AND(Z123=0,OR(AC123&gt;0)),FALSE),"")</f>
        <v>0</v>
      </c>
      <c r="BG123" s="17" t="b">
        <f t="shared" ref="BG123" ca="1" si="1207">IF(BA123,IF(OR(BB123:BF123),FALSE,IF(Z123=0,FALSE,Z123&gt;0)),"")</f>
        <v>0</v>
      </c>
      <c r="BH123" s="17" t="b">
        <f t="shared" ref="BH123" ca="1" si="1208">IF(BA123,COUNTIF(BB123:BG123,TRUE)=1,"")</f>
        <v>1</v>
      </c>
      <c r="BI123" s="17">
        <f t="shared" ref="BI123" ca="1" si="1209">IF(BA123,IFERROR(MATCH(TRUE,BB123:BG123,0),7),"")</f>
        <v>2</v>
      </c>
      <c r="BJ123" s="17" t="b">
        <f t="shared" ref="BJ123" ca="1" si="1210">DF123&lt;&gt;""</f>
        <v>0</v>
      </c>
      <c r="BK123" s="17" t="str">
        <f t="shared" ref="BK123" ca="1" si="1211">IF(H123,IF(AND(NOT(BA123),AU123),AC123=0,""),"")</f>
        <v/>
      </c>
      <c r="BL123" s="17" t="str">
        <f t="shared" ref="BL123" ca="1" si="1212">IF(H123,IF(AND(NOT(BA123),AU123),AC123&gt;0,""),"")</f>
        <v/>
      </c>
      <c r="BM123" s="17" t="str">
        <f t="shared" ref="BM123" ca="1" si="1213">IF(H123,IF(BA123,CHOOSE(BI123,"0","F","L","I","N",IF(AA123&gt;0.5,"N","S"),"0"),CHOOSE(MATCH(BU123,DataType,0),"S",IF(BK123,"I","N"),"D"  )),"")</f>
        <v>F</v>
      </c>
      <c r="BN123" s="17" t="str">
        <f t="shared" ref="BN123" ca="1" si="1214">IF(H123,IF(BJ123,"E",IF(BA123,CHOOSE(BI123,"0","F","L","I","N","S","0"),CHOOSE(MATCH(BU123,DataType,0),"S",IF(BK123,"I","N"),"D"  ))),"")</f>
        <v>F</v>
      </c>
      <c r="BO123" s="17" t="str">
        <f t="shared" ref="BO123" ca="1" si="1215">IF($H123,IF(BM123="0","",IF(AND(AR123,N123=2),"D",IF(BM123="S","N",IF(AL123,"O",IF(AM123,"I","N"))))),"")</f>
        <v>D</v>
      </c>
      <c r="BP123" s="14" t="b">
        <f t="shared" ref="BP123" ca="1" si="1216">INDIRECT(ADDRESS(2,ROW(A123)-1,,,_sheetname_dataframe))&lt;&gt;""</f>
        <v>1</v>
      </c>
      <c r="BQ123" s="35">
        <v>1</v>
      </c>
      <c r="BX123" s="16"/>
      <c r="BY123" s="16"/>
      <c r="BZ123" s="16"/>
      <c r="CA123" s="16"/>
      <c r="CB123" s="16"/>
      <c r="CC123" s="16"/>
      <c r="CD123" s="16"/>
      <c r="CE123" s="16"/>
      <c r="CF123" s="16"/>
      <c r="CN123" s="14">
        <f ca="1">IF(H123,IFERROR(IsVariableNameLegal(O123),0),0)</f>
        <v>0</v>
      </c>
      <c r="CO123" s="14" t="str">
        <f t="array" aca="1" ref="CO123" ca="1">IF(H123,IF(COUNTIF(INDIRECT(wew!$C$13),O123)&gt;1,TRIM(SUBSTITUTE(_xll.MCONCAT(IF((INDIRECT(wew!$C$13)=O123)*(COLUMN(INDIRECT(wew!$C$13))&lt;&gt;D123+1),-1+COLUMN(INDIRECT(wew!$C$13)),"")," "),"  "," ")),""),"")</f>
        <v/>
      </c>
      <c r="CP123" s="14" t="str">
        <f t="array" aca="1" ref="CP123" ca="1">IF(P123&lt;&gt;"",IF(LEN(P123)&gt;150,1,""),"")</f>
        <v/>
      </c>
      <c r="CQ123" s="14" t="str">
        <f t="array" aca="1" ref="CQ123" ca="1">IF(AND(H123,NOT(ster!$J$3)),IF(COUNTIF(INDIRECT(wew!$C$15),P123)&gt;1,TRIM(SUBSTITUTE(_xll.MCONCAT(IF((INDIRECT(wew!$C$15)=P123)*(COLUMN(INDIRECT(wew!$C$15))&lt;&gt;D123+1),-1+COLUMN(INDIRECT(wew!$C$15)),"")," "),"  "," ")),""),"")</f>
        <v/>
      </c>
      <c r="CR123" s="14" t="str">
        <f t="array" aca="1" ref="CR123" ca="1">IF(H123,IF(AND(W123&gt;0,AO123&lt;&gt;""),TRIM(SUBSTITUTE(_xll.MCONCAT(IFERROR(IF(ISNUMBER(INDIRECT(Q123)),IF((INDIRECT(ster!$D$14)&lt;&gt;"")*(INDIRECT(Q123)&lt;AO123),INDIRECT(ster!$D$14) &amp; ": " &amp;  SUBSTITUTE(IF( AV123,IFERROR(TEXT(INDIRECT(Q123),"rrrr-mm-dd") &amp;" (" &amp; INDIRECT(Q123) &amp;")",INDIRECT(Q123)),INDIRECT(Q123))," "," "),""),""),"")," "),"  "," ")),""),"")</f>
        <v/>
      </c>
      <c r="CS123" s="14" t="str">
        <f t="array" aca="1" ref="CS123" ca="1">IF(H123,IF(AND(W123&gt;0,AP123&lt;&gt;""),TRIM(SUBSTITUTE(_xll.MCONCAT(IFERROR(IF(ISNUMBER(INDIRECT(Q123)),IF((INDIRECT(ster!$D$14)&lt;&gt;"")*(INDIRECT(Q123)&gt;AP123),INDIRECT(ster!$D$14) &amp; ": " &amp;  SUBSTITUTE(IF( AV123,IFERROR(TEXT(INDIRECT(Q123),"rrrr-mm-dd")&amp;" (" &amp; INDIRECT(Q123) &amp;")",INDIRECT(Q123)),INDIRECT(Q123))," "," "),""),""),"")," "),"  "," ")),""),"")</f>
        <v/>
      </c>
      <c r="CT123" s="14" t="str">
        <f t="array" aca="1" ref="CT123" ca="1">IF(H123,IF(AND(N123&gt;0,AR123),TRIM(SUBSTITUTE(_xll.MCONCAT(IFERROR(IF(ISNUMBER(INDIRECT(Q123)),IF((INDIRECT(ster!$D$14)&lt;&gt;"")*(IFERROR(0*(MATCH(INDIRECT(Q123),INDIRECT(K123),0)&gt;0),1)),INDIRECT(ster!$D$14) &amp; ": " &amp;  SUBSTITUTE(IF( AV123,IFERROR(TEXT(INDIRECT(Q123),"rrrr-mm-dd")&amp;" (" &amp; INDIRECT(Q123) &amp;")",INDIRECT(Q123)),INDIRECT(Q123))," "," "),""),""),"")," "),"  "," ")),""),"")</f>
        <v/>
      </c>
      <c r="CU123" s="14" t="str">
        <f t="array" aca="1" ref="CU123" ca="1">IF(H123,IF(AND(V123&gt;0),TRIM(SUBSTITUTE(_xll.MCONCAT(IF((INDIRECT(ster!$D$14)&lt;&gt;"")*(IFERROR(0*(INDIRECT(Q123)&lt;&gt;""),1)),INDIRECT(ster!$D$14),"")," "),"  "," ")),""),"")</f>
        <v/>
      </c>
      <c r="CV123" s="14" t="str">
        <f t="array" aca="1" ref="CV123" ca="1">IF(H123,IF(AS123,
TRIM(SUBSTITUTE(_xll.MCONCAT(IF(
   (INDIRECT(ster!$D$14)&lt;&gt;"")*
   ((INDIRECT(Q123)="")+
      NOT(ISNUMBER(INDIRECT(Q123)))*
      NOT(ISERROR(MATCH(INDIRECT(Q123),INDIRECT(K123),0)))
    ),
      INDIRECT(ster!$D$14),
   "")," "),"  "," ")),
""),"")</f>
        <v/>
      </c>
      <c r="CW123" s="14" t="str">
        <f t="array" aca="1" ref="CW123" ca="1">IF(H123,IF(AND(AQ123),TRIM(SUBSTITUTE(_xll.MCONCAT(IFERROR(IF(ISNUMBER(INDIRECT(Q123)),IF((INDIRECT(ster!$D$14)&lt;&gt;"")*(INDIRECT(Q123)&lt;&gt;INT(INDIRECT(Q123))),INDIRECT(ster!$D$14) &amp; ": " &amp; INDIRECT(Q123),""),""),"")," "),"  "," ")),""),"")</f>
        <v/>
      </c>
      <c r="CX123" s="14" t="str">
        <f t="array" aca="1" ref="CX123" ca="1">IF(H123,IF(OR(AU123,AV123),TRIM(SUBSTITUTE(_xll.MCONCAT(IF((INDIRECT(ster!$D$14)&lt;&gt;"")*NOT(ISNUMBER(INDIRECT(Q123))),IF(ISERROR(MATCH(INDIRECT(Q123),INDIRECT(K123),0)),IFERROR(IF(INDIRECT(Q123)&lt;&gt;"",INDIRECT(ster!$D$14) &amp; ": " &amp; SUBSTITUTE(INDIRECT(Q123)," "," "),""),""),""),"")," "),"  "," ")),""),"")</f>
        <v/>
      </c>
      <c r="CY123" s="14" t="str">
        <f t="array" aca="1" ref="CY123" ca="1">IF(H123,IF(AE123,TRIM(SUBSTITUTE(_xll.MCONCAT(IF((INDIRECT(ster!$D$14)&lt;&gt;"")*IFERROR(NOT(INDIRECT(AF123)),FALSE),IF(ISERROR(MATCH(INDIRECT(Q123),INDIRECT(K123),0)),IFERROR(IF(INDIRECT(Q123)&lt;&gt;"",INDIRECT(ster!$D$14)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CZ123" s="14" t="str">
        <f t="array" aca="1" ref="CZ123" ca="1">IF(H123,IF(AH123,TRIM(SUBSTITUTE(_xll.MCONCAT(IF((INDIRECT(ster!$D$14)&lt;&gt;"")*IFERROR(NOT(INDIRECT(AI123)),FALSE),IF(ISERROR(MATCH(INDIRECT(Q123),INDIRECT(K123),0)),IFERROR(IF(INDIRECT(Q123)&lt;&gt;"",INDIRECT(ster!$D$14)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DC123" s="14" t="str">
        <f ca="1">SUBSTITUTE(SUBSTITUTE(SUBSTITUTE(SUBSTITUTE(_xll.MCONCAT(DG123:DS123,"■"),"■■","■"),"■■","■"),"■■","■"),"■■","■")</f>
        <v>■</v>
      </c>
      <c r="DD123" s="14" t="str">
        <f t="shared" ref="DD123" ca="1" si="1217">IF(MID(DC123,1,1)="■",MID(DC123,2,LEN(DC123)),DC123)</f>
        <v/>
      </c>
      <c r="DE123" s="14" t="str">
        <f t="shared" ref="DE123" ca="1" si="1218">IF(DD123&lt;&gt;"",IF(MID(DD123,LEN(DD123),1)="■",MID(DD123,1,LEN(DD123)-1),DD123),"")</f>
        <v/>
      </c>
      <c r="DF123" s="14" t="str">
        <f t="shared" ref="DF123" ca="1" si="1219">IFERROR(IF(DE123&lt;&gt;"",SUBSTITUTE(DE123,"■",". "),""),"##INTERNAL_ERROR")</f>
        <v/>
      </c>
      <c r="DG123" s="14" t="str">
        <f t="shared" ref="DG123" ca="1" si="1220">IF(CN123&lt;&gt;0,"Variable name don't comply with the naming convention","")</f>
        <v/>
      </c>
      <c r="DH123" s="14" t="str">
        <f t="shared" ref="DH123" ca="1" si="1221">IF(CO123&lt;&gt;"","Duplicated name. " &amp; IF(ISERROR(FIND(" ",CO123)),"Duplicate have index " &amp; CO123, "Duplicates have indices: "&amp;SUBSTITUTE(CO123," ",", ")),"")</f>
        <v/>
      </c>
      <c r="DI123" s="14" t="str">
        <f t="shared" ref="DI123" ca="1" si="1222">IF(CP123&lt;&gt;"","Variable label exceed length 150","")</f>
        <v/>
      </c>
      <c r="DJ123" s="14" t="str">
        <f t="shared" ref="DJ123" ca="1" si="1223">IF(CQ123&lt;&gt;"","Duplicated variable label. " &amp; IF(ISERROR(FIND(" ",CQ123)),"Duplicate have index " &amp; CQ123, "Duplicates have indices: "&amp;SUBSTITUTE(CQ123," ",", ")),"")</f>
        <v/>
      </c>
      <c r="DK123" s="14" t="str">
        <f t="shared" ref="DK123" ca="1" si="1224">IF(CR123&lt;&gt;"","The following cases have values below declared theorethical min: " &amp;SUBSTITUTE(CR123," ",", "),"")</f>
        <v/>
      </c>
      <c r="DL123" s="14" t="str">
        <f t="shared" ref="DL123" ca="1" si="1225">IF(CS123&lt;&gt;"","The following cases have values above declared theorethical max: " &amp;SUBSTITUTE(CS123," ",", "),"")</f>
        <v/>
      </c>
      <c r="DM123" s="14" t="str">
        <f t="shared" ref="DM123" ca="1" si="1226">IF(CT123&lt;&gt;"","There are some cases with values not explicitly declared in the labels dictionary: " &amp;SUBSTITUTE(CT123," ",", "),"")</f>
        <v/>
      </c>
      <c r="DN123" s="14" t="str">
        <f t="array" aca="1" ref="DN123" ca="1">IF(CU123&lt;&gt;"","There are errors in the entered values in the following cases: " &amp;SUBSTITUTE(CU123," ",", "),"")</f>
        <v/>
      </c>
      <c r="DO123" s="14" t="str">
        <f t="shared" ref="DO123" ca="1" si="1227">IF(CV123&lt;&gt;"","The following records are missing in this required field: " &amp;SUBSTITUTE(CV123," ",", "),"")</f>
        <v/>
      </c>
      <c r="DP123" s="14" t="str">
        <f t="shared" ref="DP123" ca="1" si="1228">IF(CW123&lt;&gt;"","The following cases have non-integer values: " &amp;SUBSTITUTE(CW123," ",", "),"")</f>
        <v/>
      </c>
      <c r="DQ123" s="14" t="str">
        <f t="shared" ref="DQ123" ca="1" si="1229">IF(CX123&lt;&gt;"","The following cases are non-numeric: " &amp;SUBSTITUTE(CX123," ",", "),"")</f>
        <v/>
      </c>
      <c r="DR123" s="14" t="str">
        <f t="shared" ref="DR123" ca="1" si="1230">IF(CY123&lt;&gt;"","In the following cases " &amp; P123 &amp; " " &amp; LOWER(MID(AG123,1,1)) &amp; MID(AG123,2,LEN(AG123)) &amp; ": " &amp;SUBSTITUTE(CY123," ",", "),"")</f>
        <v/>
      </c>
      <c r="DS123" s="14" t="str">
        <f t="shared" ref="DS123" ca="1" si="1231">IF(CZ123&lt;&gt;"","In the following cases " &amp; P123 &amp; " " &amp; LOWER(MID(AJ123,1,1)) &amp; MID(AJ123,2,LEN(AJ123)) &amp; ": " &amp;SUBSTITUTE(CZ123," ",", "),"")</f>
        <v/>
      </c>
      <c r="DZ123" s="14" t="b">
        <f t="shared" ref="DZ123" ca="1" si="1232">OR(ED123&lt;&gt;"",EF123&lt;&gt;"",EG123&lt;&gt;"")</f>
        <v>0</v>
      </c>
      <c r="EA123" s="14" t="str">
        <f t="shared" ref="EA123" ca="1" si="1233">IF(EB123&lt;&gt;"",G123 &amp; " (" &amp; F123 &amp; ")","")</f>
        <v>11th timing (q_48k_t)</v>
      </c>
      <c r="EB123" s="14" t="str">
        <f t="shared" ref="EB123" ca="1" si="1234">IF(EE123&lt;&gt;"",EE123&amp;IF(ED123&lt;&gt;""," and "&amp;ED123,""),UPPER(MID(ED123,1,1)&amp;MID(ED123,2,LEN(ED123))))&amp; IF(OR(EF123&lt;&gt;"",EG123&lt;&gt;"")," and "&amp;IF(EF123&lt;&gt;"",LOWER(MID(EF123,1,1) &amp; MID(EF123,2,LEN(EF123))),"")&amp; IF(AND(EF123 &lt;&gt;"",EG123&lt;&gt;"")," and ","") &amp; IF(EG123&lt;&gt;"",LOWER(MID(EG123,1,1) &amp; MID(EG123,2,LEN(EG123))),""),"") &amp; IF(OR(EE123&lt;&gt;"",ED123&lt;&gt;"",EF123&lt;&gt;"",EG123&lt;&gt;""), ". ","")</f>
        <v xml:space="preserve">Values must be limited to predefinied list. </v>
      </c>
      <c r="EC123" s="14" t="str">
        <f t="shared" ref="EC123" ca="1" si="1235">IF(EB123&lt;&gt;"",G123 &amp; " (" &amp; F123 &amp; "): " &amp; EB123,"")</f>
        <v xml:space="preserve">11th timing (q_48k_t): Values must be limited to predefinied list. </v>
      </c>
      <c r="ED123" s="14" t="str">
        <f t="shared" ref="ED123" ca="1" si="1236">IF(H123,IF(W123&gt;0,IF(AND(AO123&lt;&gt;"",AP123&lt;&gt;""),"each value must be between " &amp; IF( AV123,IFERROR(TEXT(AO123,"rrrr-mm-dd") &amp;" (" &amp; AO123 &amp;")",AO123),AO123) &amp; " and " &amp; IF( AV123,IFERROR(TEXT(AP123,"rrrr-mm-dd") &amp;" (" &amp; AP123 &amp;")",AP123),AP123),IF(AO123&lt;&gt;"","each value must be above " &amp; IF( AV123,IFERROR(TEXT(AO123,"rrrr-mm-dd") &amp;" (" &amp; AO123 &amp;")",AO123),AO123), IF(AP123&lt;&gt;"","each value must be below " &amp; IF( AV123,IFERROR(TEXT(AP123,"rrrr-mm-dd") &amp;" (" &amp; AP123 &amp;")",AP123),AP123),""))),""),"")</f>
        <v/>
      </c>
      <c r="EE123" s="14" t="str">
        <f t="shared" ref="EE123" ca="1" si="1237">IF(H123,IF(OR(AQ123,AU123,AV123,AS123,AR123),
   "Values must be" &amp;
   IF(AR123," limited to predefinied list", IF(AQ123, " integers",IF(OR(AU123,AV123)," numeric",""))) &amp;
   IF(AS123,IF(OR(AR123,AQ123,AU123,AV123), " and ","") &amp; "non-missing",""),
""),"")</f>
        <v>Values must be limited to predefinied list</v>
      </c>
      <c r="EF123" s="14" t="str">
        <f t="shared" ref="EF123" ca="1" si="1238">IF($H123,AG123,"")</f>
        <v/>
      </c>
      <c r="EG123" s="14" t="str">
        <f t="shared" ref="EG123" ca="1" si="1239">IF($H123,AJ123,"")</f>
        <v/>
      </c>
      <c r="EM123" s="14" t="b">
        <f t="shared" ref="EM123" ca="1" si="1240">OR(EC123&lt;&gt;"",DF123&lt;&gt;"")</f>
        <v>1</v>
      </c>
      <c r="EN123" s="14">
        <f t="shared" ref="EN123" ca="1" si="1241">IF(EM123,C123,"")</f>
        <v>110</v>
      </c>
      <c r="EO123" s="14" t="str">
        <f t="shared" ref="EO123" ca="1" si="1242">IF(EM123,F123,"")</f>
        <v>q_48k_t</v>
      </c>
      <c r="EP123" s="14" t="str">
        <f t="shared" ref="EP123" ca="1" si="1243">EC123</f>
        <v xml:space="preserve">11th timing (q_48k_t): Values must be limited to predefinied list. </v>
      </c>
      <c r="EQ123" s="14" t="str">
        <f t="shared" ref="EQ123" ca="1" si="1244">DF123</f>
        <v/>
      </c>
    </row>
    <row r="124" spans="2:147" s="14" customFormat="1">
      <c r="B124" s="14" t="str">
        <f t="shared" ca="1" si="421"/>
        <v/>
      </c>
      <c r="C124" s="14">
        <f t="shared" ca="1" si="422"/>
        <v>111</v>
      </c>
      <c r="D124" s="14">
        <f t="shared" si="423"/>
        <v>122</v>
      </c>
      <c r="E124" s="14" t="str">
        <f t="shared" ca="1" si="424"/>
        <v>N</v>
      </c>
      <c r="F124" s="14" t="str">
        <f t="shared" ca="1" si="425"/>
        <v>q_48l_r</v>
      </c>
      <c r="G124" s="14" t="str">
        <f t="shared" ca="1" si="426"/>
        <v>12th region</v>
      </c>
      <c r="H124" s="14" t="b">
        <f t="shared" ca="1" si="427"/>
        <v>1</v>
      </c>
      <c r="I124" s="14" t="str">
        <f ca="1">IF($H124,ADDRESS(3,(D124+1)*2-1,4,,"["&amp;wew!$G$7&amp;"]"&amp;_sheetname_labels)&amp;":"&amp;ADDRESS(2+ster!$B$20,(D124+1)*2-1,4),"")</f>
        <v>[DBTemplate.xlsm]labels!IK3:IK61</v>
      </c>
      <c r="J124" s="14">
        <f t="array" aca="1" ref="J124" ca="1">IF(H124,MAX(0,MAX(IF(INDIRECT(I124)&lt;&gt;"",ROW(INDIRECT(I124)),""))-2),"")</f>
        <v>17</v>
      </c>
      <c r="K124" s="14" t="str">
        <f ca="1">IF($H124,IF($J124&gt;0,ADDRESS(3,(D124+1)*2-1,4,,"["&amp;wew!$G$7&amp;"]"&amp;_sheetname_labels)&amp;":"&amp;ADDRESS(2+J124,(D124+1)*2-1,4),""),"")</f>
        <v>[DBTemplate.xlsm]labels!IK3:IK19</v>
      </c>
      <c r="L124" s="14" t="str">
        <f ca="1">IF($H124,IF($J124&gt;0,ADDRESS(3,(D124+1)*2,4,,"["&amp;wew!$G$7&amp;"]"&amp;_sheetname_labels)&amp;":"&amp;ADDRESS(2+J124,(D124+1)*2,4),""),"")</f>
        <v>[DBTemplate.xlsm]labels!IL3:IL19</v>
      </c>
      <c r="M124" s="14">
        <f t="shared" ca="1" si="428"/>
        <v>0</v>
      </c>
      <c r="N124" s="14">
        <f t="shared" ca="1" si="429"/>
        <v>17</v>
      </c>
      <c r="O124" s="14" t="str">
        <f t="shared" ca="1" si="430"/>
        <v>q_48l_r</v>
      </c>
      <c r="P124" s="14" t="str">
        <f t="shared" ca="1" si="431"/>
        <v>12th region</v>
      </c>
      <c r="Q124" s="14" t="str">
        <f ca="1">IF($BP124,ADDRESS(3,D124+1,4,,"["&amp;wew!$G$7&amp;"]"&amp;_sheetname_dataframe)&amp;":"&amp;ADDRESS(2+ster!$C$14,D124+1,4),"")</f>
        <v>[DBTemplate.xlsm]data_frame!DS3:DS3</v>
      </c>
      <c r="R124" s="14" t="str">
        <f>IF($BP124,IF(MID(_xll.FORMULATEXT(INDEX(INDIRECT(Q124),1)),1,1)="=", _xll.FORMULATEXT(INDEX(INDIRECT(Q124),1),2,TRUE),""),"")</f>
        <v/>
      </c>
      <c r="S124" s="14">
        <f t="array" aca="1" ref="S124" ca="1">IF(H124,SUM(IF((IFERROR(INDIRECT(Q124)&lt;&gt;"",FALSE))*(INDIRECT(ster!$D$14)&lt;&gt;""),1,0)),"")</f>
        <v>0</v>
      </c>
      <c r="T124" s="14">
        <f t="array" aca="1" ref="T124" ca="1">IF(H124,IF(M124&gt;0,SUM(IFERROR(1*(MATCH(INDIRECT(Q124),INDIRECT(K124),0)&gt;0),0)*(INDIRECT(ster!$D$14)&lt;&gt;"")*NOT(ISNUMBER(INDIRECT(Q124)))),0),"")</f>
        <v>0</v>
      </c>
      <c r="U124" s="14">
        <f t="array" aca="1" ref="U124" ca="1">IF(H124,SUM((IFERROR(INDIRECT(Q124)="",FALSE))*(INDIRECT(ster!$D$14)&lt;&gt;"")),"")</f>
        <v>1</v>
      </c>
      <c r="V124" s="14">
        <f t="array" aca="1" ref="V124" ca="1">IF(H124,SUM((IFERROR(INDIRECT(Q124)="#ąś",TRUE))*(INDIRECT(ster!$D$14)&lt;&gt;"")),"")</f>
        <v>0</v>
      </c>
      <c r="W124" s="14">
        <f t="array" aca="1" ref="W124" ca="1">IF(H124,SUM(ISNUMBER(INDIRECT(Q124))*(INDIRECT(ster!$D$14)&lt;&gt;"")),"")</f>
        <v>0</v>
      </c>
      <c r="X124" s="14" t="str">
        <f t="array" aca="1" ref="X124" ca="1">IF(AND(H124,W124&gt;0),IF(wew!$B$3,MIN(IF((INDIRECT(ster!$D$14)&lt;&gt;"")*IFERROR(INDIRECT($Q124)&lt;&gt;"",FALSE),IFERROR(INDIRECT($Q124),"X"),"X")),"&lt;włącz podświetlanie wartości&gt;"),"—")</f>
        <v>—</v>
      </c>
      <c r="Y124" s="14" t="str">
        <f t="array" aca="1" ref="Y124" ca="1">IF(AND(H124,W124&gt;0),IF(wew!$B$3,MAX(IF((INDIRECT(ster!$D$14)&lt;&gt;"")*IFERROR(INDIRECT($Q124)&lt;&gt;"",FALSE),IFERROR(INDIRECT($Q124),"X"),"X")),"&lt;włącz podświetlanie wartości&gt;"),"—")</f>
        <v>—</v>
      </c>
      <c r="Z124" s="14">
        <f t="shared" ca="1" si="432"/>
        <v>0</v>
      </c>
      <c r="AA124" s="12" t="str">
        <f t="shared" ca="1" si="433"/>
        <v>—</v>
      </c>
      <c r="AB124" s="17">
        <f t="array" aca="1" ref="AB124" ca="1">IF(H124,IF(W124&gt;0,SUM((INDIRECT(ster!$D$14)&lt;&gt;"")*IFERROR((INDIRECT(Q124)&lt;&gt;"")*(INDIRECT(Q124)=INT(INDIRECT(Q124))),0)),0),"")</f>
        <v>0</v>
      </c>
      <c r="AC124" s="17">
        <f t="array" aca="1" ref="AC124" ca="1">IF(H124,W124-AB124,"")</f>
        <v>0</v>
      </c>
      <c r="AD124" s="17">
        <f t="shared" ca="1" si="434"/>
        <v>1</v>
      </c>
      <c r="AE124" s="17" t="b">
        <f t="shared" ca="1" si="435"/>
        <v>0</v>
      </c>
      <c r="AF124" s="17" t="str">
        <f ca="1">IF(AE124,IF($H124,ADDRESS(3,D124+2,4,,"["&amp;wew!$G$7&amp;"]"&amp;_sheetname_dataframe)&amp;":"&amp;ADDRESS(2+ster!$C$14,D124+2,4),""),"")</f>
        <v/>
      </c>
      <c r="AG124" s="17" t="str">
        <f t="shared" ca="1" si="436"/>
        <v/>
      </c>
      <c r="AH124" s="17" t="b">
        <f t="shared" ca="1" si="437"/>
        <v>0</v>
      </c>
      <c r="AI124" s="17" t="str">
        <f ca="1">IF(AH124,IF($H124,ADDRESS(3,D124+3,4,,"["&amp;wew!$G$7&amp;"]"&amp;_sheetname_dataframe)&amp;":"&amp;ADDRESS(2+ster!$C$14,D124+3,4),""),"")</f>
        <v/>
      </c>
      <c r="AJ124" s="17" t="str">
        <f t="shared" ca="1" si="438"/>
        <v/>
      </c>
      <c r="AK124" s="17" t="b">
        <f t="shared" ca="1" si="439"/>
        <v>0</v>
      </c>
      <c r="AL124" s="17" t="b">
        <f t="shared" ca="1" si="440"/>
        <v>0</v>
      </c>
      <c r="AM124" s="17" t="b">
        <f t="shared" ca="1" si="441"/>
        <v>0</v>
      </c>
      <c r="AN124" s="17">
        <f t="shared" ca="1" si="442"/>
        <v>0</v>
      </c>
      <c r="AO124" s="24" t="str">
        <f t="shared" ca="1" si="443"/>
        <v/>
      </c>
      <c r="AP124" s="24" t="str">
        <f t="shared" ca="1" si="444"/>
        <v/>
      </c>
      <c r="AQ124" s="17" t="b">
        <f t="shared" ca="1" si="445"/>
        <v>0</v>
      </c>
      <c r="AR124" s="17" t="b">
        <f t="shared" ca="1" si="446"/>
        <v>1</v>
      </c>
      <c r="AS124" s="17" t="b">
        <f t="shared" ca="1" si="447"/>
        <v>0</v>
      </c>
      <c r="AT124" s="17" t="b">
        <f t="shared" ca="1" si="448"/>
        <v>0</v>
      </c>
      <c r="AU124" s="17" t="b">
        <f t="shared" ca="1" si="449"/>
        <v>1</v>
      </c>
      <c r="AV124" s="17" t="b">
        <f t="shared" ca="1" si="450"/>
        <v>0</v>
      </c>
      <c r="AW124" s="17" t="b">
        <f t="shared" ca="1" si="451"/>
        <v>0</v>
      </c>
      <c r="AX124" s="14" t="b">
        <f t="array" aca="1" ref="AX124" ca="1">IF(H124,N124&gt;0,"")</f>
        <v>1</v>
      </c>
      <c r="AY124" s="17" t="str">
        <f t="shared" ca="1" si="452"/>
        <v>C3:C19</v>
      </c>
      <c r="AZ124" s="17" t="b">
        <f t="array" aca="1" ref="AZ124" ca="1">IF(AY124&lt;&gt;"",SUM(1*ISERROR(MATCH(INDIRECT(AY124),INDIRECT(K124),0)))=0,"")</f>
        <v>1</v>
      </c>
      <c r="BA124" s="17" t="b">
        <f t="shared" ca="1" si="453"/>
        <v>1</v>
      </c>
      <c r="BB124" s="17" t="b">
        <v>0</v>
      </c>
      <c r="BC124" s="17" t="b">
        <f t="shared" ca="1" si="454"/>
        <v>1</v>
      </c>
      <c r="BD124" s="17" t="b">
        <f t="shared" ca="1" si="455"/>
        <v>0</v>
      </c>
      <c r="BE124" s="17" t="b">
        <f t="shared" ca="1" si="456"/>
        <v>0</v>
      </c>
      <c r="BF124" s="17" t="b">
        <f t="shared" ca="1" si="457"/>
        <v>0</v>
      </c>
      <c r="BG124" s="17" t="b">
        <f t="shared" ca="1" si="458"/>
        <v>0</v>
      </c>
      <c r="BH124" s="17" t="b">
        <f t="shared" ca="1" si="459"/>
        <v>1</v>
      </c>
      <c r="BI124" s="17">
        <f t="shared" ca="1" si="460"/>
        <v>2</v>
      </c>
      <c r="BJ124" s="17" t="b">
        <f t="shared" ca="1" si="461"/>
        <v>0</v>
      </c>
      <c r="BK124" s="17" t="str">
        <f t="shared" ca="1" si="462"/>
        <v/>
      </c>
      <c r="BL124" s="17" t="str">
        <f t="shared" ca="1" si="463"/>
        <v/>
      </c>
      <c r="BM124" s="17" t="str">
        <f t="shared" ca="1" si="464"/>
        <v>F</v>
      </c>
      <c r="BN124" s="17" t="str">
        <f t="shared" ca="1" si="465"/>
        <v>F</v>
      </c>
      <c r="BO124" s="17" t="str">
        <f t="shared" ca="1" si="466"/>
        <v>N</v>
      </c>
      <c r="BP124" s="14" t="b">
        <f t="shared" ca="1" si="467"/>
        <v>1</v>
      </c>
      <c r="BQ124" s="35">
        <v>1</v>
      </c>
      <c r="BX124" s="16"/>
      <c r="BY124" s="16"/>
      <c r="BZ124" s="16"/>
      <c r="CA124" s="16"/>
      <c r="CB124" s="16"/>
      <c r="CC124" s="16"/>
      <c r="CD124" s="16"/>
      <c r="CE124" s="16"/>
      <c r="CF124" s="16"/>
      <c r="CN124" s="14">
        <f ca="1">IF(H124,IFERROR(IsVariableNameLegal(O124),0),0)</f>
        <v>0</v>
      </c>
      <c r="CO124" s="14" t="str">
        <f t="array" aca="1" ref="CO124" ca="1">IF(H124,IF(COUNTIF(INDIRECT(wew!$C$13),O124)&gt;1,TRIM(SUBSTITUTE(_xll.MCONCAT(IF((INDIRECT(wew!$C$13)=O124)*(COLUMN(INDIRECT(wew!$C$13))&lt;&gt;D124+1),-1+COLUMN(INDIRECT(wew!$C$13)),"")," "),"  "," ")),""),"")</f>
        <v/>
      </c>
      <c r="CP124" s="14" t="str">
        <f t="array" aca="1" ref="CP124" ca="1">IF(P124&lt;&gt;"",IF(LEN(P124)&gt;150,1,""),"")</f>
        <v/>
      </c>
      <c r="CQ124" s="14" t="str">
        <f t="array" aca="1" ref="CQ124" ca="1">IF(AND(H124,NOT(ster!$J$3)),IF(COUNTIF(INDIRECT(wew!$C$15),P124)&gt;1,TRIM(SUBSTITUTE(_xll.MCONCAT(IF((INDIRECT(wew!$C$15)=P124)*(COLUMN(INDIRECT(wew!$C$15))&lt;&gt;D124+1),-1+COLUMN(INDIRECT(wew!$C$15)),"")," "),"  "," ")),""),"")</f>
        <v/>
      </c>
      <c r="CR124" s="14" t="str">
        <f t="array" aca="1" ref="CR124" ca="1">IF(H124,IF(AND(W124&gt;0,AO124&lt;&gt;""),TRIM(SUBSTITUTE(_xll.MCONCAT(IFERROR(IF(ISNUMBER(INDIRECT(Q124)),IF((INDIRECT(ster!$D$14)&lt;&gt;"")*(INDIRECT(Q124)&lt;AO124),INDIRECT(ster!$D$14) &amp; ": " &amp;  SUBSTITUTE(IF( AV124,IFERROR(TEXT(INDIRECT(Q124),"rrrr-mm-dd") &amp;" (" &amp; INDIRECT(Q124) &amp;")",INDIRECT(Q124)),INDIRECT(Q124))," "," "),""),""),"")," "),"  "," ")),""),"")</f>
        <v/>
      </c>
      <c r="CS124" s="14" t="str">
        <f t="array" aca="1" ref="CS124" ca="1">IF(H124,IF(AND(W124&gt;0,AP124&lt;&gt;""),TRIM(SUBSTITUTE(_xll.MCONCAT(IFERROR(IF(ISNUMBER(INDIRECT(Q124)),IF((INDIRECT(ster!$D$14)&lt;&gt;"")*(INDIRECT(Q124)&gt;AP124),INDIRECT(ster!$D$14) &amp; ": " &amp;  SUBSTITUTE(IF( AV124,IFERROR(TEXT(INDIRECT(Q124),"rrrr-mm-dd")&amp;" (" &amp; INDIRECT(Q124) &amp;")",INDIRECT(Q124)),INDIRECT(Q124))," "," "),""),""),"")," "),"  "," ")),""),"")</f>
        <v/>
      </c>
      <c r="CT124" s="14" t="str">
        <f t="array" aca="1" ref="CT124" ca="1">IF(H124,IF(AND(N124&gt;0,AR124),TRIM(SUBSTITUTE(_xll.MCONCAT(IFERROR(IF(ISNUMBER(INDIRECT(Q124)),IF((INDIRECT(ster!$D$14)&lt;&gt;"")*(IFERROR(0*(MATCH(INDIRECT(Q124),INDIRECT(K124),0)&gt;0),1)),INDIRECT(ster!$D$14) &amp; ": " &amp;  SUBSTITUTE(IF( AV124,IFERROR(TEXT(INDIRECT(Q124),"rrrr-mm-dd")&amp;" (" &amp; INDIRECT(Q124) &amp;")",INDIRECT(Q124)),INDIRECT(Q124))," "," "),""),""),"")," "),"  "," ")),""),"")</f>
        <v/>
      </c>
      <c r="CU124" s="14" t="str">
        <f t="array" aca="1" ref="CU124" ca="1">IF(H124,IF(AND(V124&gt;0),TRIM(SUBSTITUTE(_xll.MCONCAT(IF((INDIRECT(ster!$D$14)&lt;&gt;"")*(IFERROR(0*(INDIRECT(Q124)&lt;&gt;""),1)),INDIRECT(ster!$D$14),"")," "),"  "," ")),""),"")</f>
        <v/>
      </c>
      <c r="CV124" s="14" t="str">
        <f t="array" aca="1" ref="CV124" ca="1">IF(H124,IF(AS124,
TRIM(SUBSTITUTE(_xll.MCONCAT(IF(
   (INDIRECT(ster!$D$14)&lt;&gt;"")*
   ((INDIRECT(Q124)="")+
      NOT(ISNUMBER(INDIRECT(Q124)))*
      NOT(ISERROR(MATCH(INDIRECT(Q124),INDIRECT(K124),0)))
    ),
      INDIRECT(ster!$D$14),
   "")," "),"  "," ")),
""),"")</f>
        <v/>
      </c>
      <c r="CW124" s="14" t="str">
        <f t="array" aca="1" ref="CW124" ca="1">IF(H124,IF(AND(AQ124),TRIM(SUBSTITUTE(_xll.MCONCAT(IFERROR(IF(ISNUMBER(INDIRECT(Q124)),IF((INDIRECT(ster!$D$14)&lt;&gt;"")*(INDIRECT(Q124)&lt;&gt;INT(INDIRECT(Q124))),INDIRECT(ster!$D$14) &amp; ": " &amp; INDIRECT(Q124),""),""),"")," "),"  "," ")),""),"")</f>
        <v/>
      </c>
      <c r="CX124" s="14" t="str">
        <f t="array" aca="1" ref="CX124" ca="1">IF(H124,IF(OR(AU124,AV124),TRIM(SUBSTITUTE(_xll.MCONCAT(IF((INDIRECT(ster!$D$14)&lt;&gt;"")*NOT(ISNUMBER(INDIRECT(Q124))),IF(ISERROR(MATCH(INDIRECT(Q124),INDIRECT(K124),0)),IFERROR(IF(INDIRECT(Q124)&lt;&gt;"",INDIRECT(ster!$D$14) &amp; ": " &amp; SUBSTITUTE(INDIRECT(Q124)," "," "),""),""),""),"")," "),"  "," ")),""),"")</f>
        <v/>
      </c>
      <c r="CY124" s="14" t="str">
        <f t="array" aca="1" ref="CY124" ca="1">IF(H124,IF(AE124,TRIM(SUBSTITUTE(_xll.MCONCAT(IF((INDIRECT(ster!$D$14)&lt;&gt;"")*IFERROR(NOT(INDIRECT(AF124)),FALSE),IF(ISERROR(MATCH(INDIRECT(Q124),INDIRECT(K124),0)),IFERROR(IF(INDIRECT(Q124)&lt;&gt;"",INDIRECT(ster!$D$14)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CZ124" s="14" t="str">
        <f t="array" aca="1" ref="CZ124" ca="1">IF(H124,IF(AH124,TRIM(SUBSTITUTE(_xll.MCONCAT(IF((INDIRECT(ster!$D$14)&lt;&gt;"")*IFERROR(NOT(INDIRECT(AI124)),FALSE),IF(ISERROR(MATCH(INDIRECT(Q124),INDIRECT(K124),0)),IFERROR(IF(INDIRECT(Q124)&lt;&gt;"",INDIRECT(ster!$D$14)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DC124" s="14" t="str">
        <f ca="1">SUBSTITUTE(SUBSTITUTE(SUBSTITUTE(SUBSTITUTE(_xll.MCONCAT(DG124:DS124,"■"),"■■","■"),"■■","■"),"■■","■"),"■■","■")</f>
        <v>■</v>
      </c>
      <c r="DD124" s="14" t="str">
        <f t="shared" ca="1" si="468"/>
        <v/>
      </c>
      <c r="DE124" s="14" t="str">
        <f t="shared" ca="1" si="469"/>
        <v/>
      </c>
      <c r="DF124" s="14" t="str">
        <f t="shared" ca="1" si="470"/>
        <v/>
      </c>
      <c r="DG124" s="14" t="str">
        <f t="shared" ca="1" si="471"/>
        <v/>
      </c>
      <c r="DH124" s="14" t="str">
        <f t="shared" ca="1" si="472"/>
        <v/>
      </c>
      <c r="DI124" s="14" t="str">
        <f t="shared" ca="1" si="473"/>
        <v/>
      </c>
      <c r="DJ124" s="14" t="str">
        <f t="shared" ca="1" si="474"/>
        <v/>
      </c>
      <c r="DK124" s="14" t="str">
        <f t="shared" ca="1" si="475"/>
        <v/>
      </c>
      <c r="DL124" s="14" t="str">
        <f t="shared" ca="1" si="420"/>
        <v/>
      </c>
      <c r="DM124" s="14" t="str">
        <f t="shared" ca="1" si="476"/>
        <v/>
      </c>
      <c r="DN124" s="14" t="str">
        <f t="array" aca="1" ref="DN124" ca="1">IF(CU124&lt;&gt;"","There are errors in the entered values in the following cases: " &amp;SUBSTITUTE(CU124," ",", "),"")</f>
        <v/>
      </c>
      <c r="DO124" s="14" t="str">
        <f t="shared" ca="1" si="477"/>
        <v/>
      </c>
      <c r="DP124" s="14" t="str">
        <f t="shared" ca="1" si="478"/>
        <v/>
      </c>
      <c r="DQ124" s="14" t="str">
        <f t="shared" ca="1" si="479"/>
        <v/>
      </c>
      <c r="DR124" s="14" t="str">
        <f t="shared" ca="1" si="480"/>
        <v/>
      </c>
      <c r="DS124" s="14" t="str">
        <f t="shared" ca="1" si="481"/>
        <v/>
      </c>
      <c r="DZ124" s="14" t="b">
        <f t="shared" ca="1" si="482"/>
        <v>0</v>
      </c>
      <c r="EA124" s="14" t="str">
        <f t="shared" ca="1" si="483"/>
        <v>12th region (q_48l_r)</v>
      </c>
      <c r="EB124" s="14" t="str">
        <f t="shared" ca="1" si="484"/>
        <v xml:space="preserve">Values must be limited to predefinied list. </v>
      </c>
      <c r="EC124" s="14" t="str">
        <f t="shared" ca="1" si="485"/>
        <v xml:space="preserve">12th region (q_48l_r): Values must be limited to predefinied list. </v>
      </c>
      <c r="ED124" s="14" t="str">
        <f t="shared" ca="1" si="486"/>
        <v/>
      </c>
      <c r="EE124" s="14" t="str">
        <f t="shared" ca="1" si="487"/>
        <v>Values must be limited to predefinied list</v>
      </c>
      <c r="EF124" s="14" t="str">
        <f t="shared" ca="1" si="488"/>
        <v/>
      </c>
      <c r="EG124" s="14" t="str">
        <f t="shared" ca="1" si="489"/>
        <v/>
      </c>
      <c r="EM124" s="14" t="b">
        <f t="shared" ca="1" si="490"/>
        <v>1</v>
      </c>
      <c r="EN124" s="14">
        <f t="shared" ca="1" si="491"/>
        <v>111</v>
      </c>
      <c r="EO124" s="14" t="str">
        <f t="shared" ca="1" si="492"/>
        <v>q_48l_r</v>
      </c>
      <c r="EP124" s="14" t="str">
        <f t="shared" ca="1" si="493"/>
        <v xml:space="preserve">12th region (q_48l_r): Values must be limited to predefinied list. </v>
      </c>
      <c r="EQ124" s="14" t="str">
        <f t="shared" ca="1" si="494"/>
        <v/>
      </c>
    </row>
    <row r="125" spans="2:147" s="14" customFormat="1">
      <c r="B125" s="14" t="str">
        <f t="shared" ref="B125" ca="1" si="1245">DF125</f>
        <v/>
      </c>
      <c r="C125" s="14">
        <f t="shared" ref="C125" ca="1" si="1246">IF(OFFSET(B125,-1,COLUMN(VariableExists)-2),OFFSET(B125,-1,1)+1,OFFSET(B125,-1,1))</f>
        <v>112</v>
      </c>
      <c r="D125" s="14">
        <f t="shared" ref="D125" si="1247">ROW(A125)-2</f>
        <v>123</v>
      </c>
      <c r="E125" s="14" t="str">
        <f t="shared" ref="E125" ca="1" si="1248">IF(OR(G125="",ROW(G125)=2),"",IF(Z125&gt;0,"S",IF(AX125,IF(J125=2,"D","N"),"I")))</f>
        <v>D</v>
      </c>
      <c r="F125" s="14" t="str">
        <f t="shared" ref="F125" ca="1" si="1249">IF(H125,O125,"")</f>
        <v>q_48l_t</v>
      </c>
      <c r="G125" s="14" t="str">
        <f t="shared" ref="G125" ca="1" si="1250">IF(H125,P125,"")</f>
        <v>12th timing</v>
      </c>
      <c r="H125" s="14" t="b">
        <f t="shared" ref="H125" ca="1" si="1251">IF(INDIRECT(ADDRESS(2,D125+1,,,_sheetname_dataframe))="",FALSE,MID(INDIRECT(ADDRESS(2,D125+1,,,_sheetname_dataframe)),1,1)&lt;&gt;".")</f>
        <v>1</v>
      </c>
      <c r="I125" s="14" t="str">
        <f ca="1">IF($H125,ADDRESS(3,(D125+1)*2-1,4,,"["&amp;wew!$G$7&amp;"]"&amp;_sheetname_labels)&amp;":"&amp;ADDRESS(2+ster!$B$20,(D125+1)*2-1,4),"")</f>
        <v>[DBTemplate.xlsm]labels!IM3:IM61</v>
      </c>
      <c r="J125" s="14">
        <f t="array" aca="1" ref="J125" ca="1">IF(H125,MAX(0,MAX(IF(INDIRECT(I125)&lt;&gt;"",ROW(INDIRECT(I125)),""))-2),"")</f>
        <v>2</v>
      </c>
      <c r="K125" s="14" t="str">
        <f ca="1">IF($H125,IF($J125&gt;0,ADDRESS(3,(D125+1)*2-1,4,,"["&amp;wew!$G$7&amp;"]"&amp;_sheetname_labels)&amp;":"&amp;ADDRESS(2+J125,(D125+1)*2-1,4),""),"")</f>
        <v>[DBTemplate.xlsm]labels!IM3:IM4</v>
      </c>
      <c r="L125" s="14" t="str">
        <f ca="1">IF($H125,IF($J125&gt;0,ADDRESS(3,(D125+1)*2,4,,"["&amp;wew!$G$7&amp;"]"&amp;_sheetname_labels)&amp;":"&amp;ADDRESS(2+J125,(D125+1)*2,4),""),"")</f>
        <v>[DBTemplate.xlsm]labels!IN3:IN4</v>
      </c>
      <c r="M125" s="14">
        <f t="shared" ref="M125" ca="1" si="1252">IF($H125,IF(J125&gt;0,COUNTA(INDIRECT(K125))-COUNT(INDIRECT(K125)),0),"")</f>
        <v>0</v>
      </c>
      <c r="N125" s="14">
        <f t="shared" ref="N125" ca="1" si="1253">IF(H125,J125-M125,"")</f>
        <v>2</v>
      </c>
      <c r="O125" s="14" t="str">
        <f t="shared" ref="O125" ca="1" si="1254">IF(INDIRECT(ADDRESS(2,D125+1,,,_sheetname_dataframe))="","",INDIRECT(ADDRESS(2,D125+1,,,_sheetname_dataframe)))</f>
        <v>q_48l_t</v>
      </c>
      <c r="P125" s="14" t="str">
        <f t="shared" ref="P125" ca="1" si="1255">IF(H125,IF(INDIRECT(ADDRESS(1,D125+1,,,_sheetname_dataframe))="","",INDIRECT(ADDRESS(1,D125+1,,,_sheetname_dataframe))),"")</f>
        <v>12th timing</v>
      </c>
      <c r="Q125" s="14" t="str">
        <f ca="1">IF($BP125,ADDRESS(3,D125+1,4,,"["&amp;wew!$G$7&amp;"]"&amp;_sheetname_dataframe)&amp;":"&amp;ADDRESS(2+ster!$C$14,D125+1,4),"")</f>
        <v>[DBTemplate.xlsm]data_frame!DT3:DT3</v>
      </c>
      <c r="R125" s="14" t="str">
        <f>IF($BP125,IF(MID(_xll.FORMULATEXT(INDEX(INDIRECT(Q125),1)),1,1)="=", _xll.FORMULATEXT(INDEX(INDIRECT(Q125),1),2,TRUE),""),"")</f>
        <v/>
      </c>
      <c r="S125" s="14">
        <f t="array" aca="1" ref="S125" ca="1">IF(H125,SUM(IF((IFERROR(INDIRECT(Q125)&lt;&gt;"",FALSE))*(INDIRECT(ster!$D$14)&lt;&gt;""),1,0)),"")</f>
        <v>0</v>
      </c>
      <c r="T125" s="14">
        <f t="array" aca="1" ref="T125" ca="1">IF(H125,IF(M125&gt;0,SUM(IFERROR(1*(MATCH(INDIRECT(Q125),INDIRECT(K125),0)&gt;0),0)*(INDIRECT(ster!$D$14)&lt;&gt;"")*NOT(ISNUMBER(INDIRECT(Q125)))),0),"")</f>
        <v>0</v>
      </c>
      <c r="U125" s="14">
        <f t="array" aca="1" ref="U125" ca="1">IF(H125,SUM((IFERROR(INDIRECT(Q125)="",FALSE))*(INDIRECT(ster!$D$14)&lt;&gt;"")),"")</f>
        <v>1</v>
      </c>
      <c r="V125" s="14">
        <f t="array" aca="1" ref="V125" ca="1">IF(H125,SUM((IFERROR(INDIRECT(Q125)="#ąś",TRUE))*(INDIRECT(ster!$D$14)&lt;&gt;"")),"")</f>
        <v>0</v>
      </c>
      <c r="W125" s="14">
        <f t="array" aca="1" ref="W125" ca="1">IF(H125,SUM(ISNUMBER(INDIRECT(Q125))*(INDIRECT(ster!$D$14)&lt;&gt;"")),"")</f>
        <v>0</v>
      </c>
      <c r="X125" s="14" t="str">
        <f t="array" aca="1" ref="X125" ca="1">IF(AND(H125,W125&gt;0),IF(wew!$B$3,MIN(IF((INDIRECT(ster!$D$14)&lt;&gt;"")*IFERROR(INDIRECT($Q125)&lt;&gt;"",FALSE),IFERROR(INDIRECT($Q125),"X"),"X")),"&lt;włącz podświetlanie wartości&gt;"),"—")</f>
        <v>—</v>
      </c>
      <c r="Y125" s="14" t="str">
        <f t="array" aca="1" ref="Y125" ca="1">IF(AND(H125,W125&gt;0),IF(wew!$B$3,MAX(IF((INDIRECT(ster!$D$14)&lt;&gt;"")*IFERROR(INDIRECT($Q125)&lt;&gt;"",FALSE),IFERROR(INDIRECT($Q125),"X"),"X")),"&lt;włącz podświetlanie wartości&gt;"),"—")</f>
        <v>—</v>
      </c>
      <c r="Z125" s="14">
        <f t="shared" ref="Z125" ca="1" si="1256">IF(H125,S125-T125-W125,"")</f>
        <v>0</v>
      </c>
      <c r="AA125" s="12" t="str">
        <f t="shared" ref="AA125" ca="1" si="1257">IF(H125,IF(S125&gt;0,W125/(S125),"—"),"")</f>
        <v>—</v>
      </c>
      <c r="AB125" s="17">
        <f t="array" aca="1" ref="AB125" ca="1">IF(H125,IF(W125&gt;0,SUM((INDIRECT(ster!$D$14)&lt;&gt;"")*IFERROR((INDIRECT(Q125)&lt;&gt;"")*(INDIRECT(Q125)=INT(INDIRECT(Q125))),0)),0),"")</f>
        <v>0</v>
      </c>
      <c r="AC125" s="17">
        <f t="array" aca="1" ref="AC125" ca="1">IF(H125,W125-AB125,"")</f>
        <v>0</v>
      </c>
      <c r="AD125" s="17">
        <f t="shared" ref="AD125" ca="1" si="1258">IF($H125,IF(AC125&lt;&gt;"",IF(AC125=0,1,IF(AC125/W125&lt;0.15,2,3)),0),"")</f>
        <v>1</v>
      </c>
      <c r="AE125" s="17" t="b">
        <f t="shared" ref="AE125" ca="1" si="1259">IF(H125,OFFSET(O125,1,0)=".validation",FALSE)</f>
        <v>0</v>
      </c>
      <c r="AF125" s="17" t="str">
        <f ca="1">IF(AE125,IF($H125,ADDRESS(3,D125+2,4,,"["&amp;wew!$G$7&amp;"]"&amp;_sheetname_dataframe)&amp;":"&amp;ADDRESS(2+ster!$C$14,D125+2,4),""),"")</f>
        <v/>
      </c>
      <c r="AG125" s="17" t="str">
        <f t="shared" ref="AG125" ca="1" si="1260">IF(AE125,IF($H125,IF(INDIRECT(ADDRESS(1,D125+2,,,_sheetname_dataframe))="","",INDIRECT(ADDRESS(1,D125+2,,,_sheetname_dataframe))),""),"")</f>
        <v/>
      </c>
      <c r="AH125" s="17" t="b">
        <f t="shared" ref="AH125" ca="1" si="1261">IF(H125,AND(AE125,OFFSET(O125,2,0)=".validation"),FALSE)</f>
        <v>0</v>
      </c>
      <c r="AI125" s="17" t="str">
        <f ca="1">IF(AH125,IF($H125,ADDRESS(3,D125+3,4,,"["&amp;wew!$G$7&amp;"]"&amp;_sheetname_dataframe)&amp;":"&amp;ADDRESS(2+ster!$C$14,D125+3,4),""),"")</f>
        <v/>
      </c>
      <c r="AJ125" s="17" t="str">
        <f t="shared" ref="AJ125" ca="1" si="1262">IF(AH125,IF($H125,IF(INDIRECT(ADDRESS(1,D125+3,,,_sheetname_dataframe))="","",INDIRECT(ADDRESS(1,D125+3,,,_sheetname_dataframe))),""),"")</f>
        <v/>
      </c>
      <c r="AK125" s="17" t="b">
        <f t="shared" ref="AK125" ca="1" si="1263">IF(H125,OR(AQ125,AD125=2),"")</f>
        <v>0</v>
      </c>
      <c r="AL125" s="17" t="b">
        <f t="shared" ref="AL125" ca="1" si="1264">IF($H125,IF(BV125&lt;&gt;"",IF(OR(BM125="F",BM125="L",BM125="I",BM125="D"),BV125&lt;&gt;0)),"")</f>
        <v>0</v>
      </c>
      <c r="AM125" s="17" t="b">
        <f t="shared" ref="AM125" ca="1" si="1265">IF($H125,AND(NOT(AL125),OR(IF(BW125&lt;&gt;"",IF(OR(BM125="F",BM125="L"),BW125&lt;&gt;0)),BM125="I",BM125="N",BM125="D")),"")</f>
        <v>0</v>
      </c>
      <c r="AN125" s="17">
        <f t="shared" ref="AN125" ca="1" si="1266">IF(COUNTA(INDIRECT(Q125))=0,0, IF(AND(AO125&lt;&gt;"",X125&lt;AO125),1,IF(AND(AP125&lt;&gt;"",Y125&gt;AP125),1,IF(AND(AQ125,AC125&gt;0),2,0))))</f>
        <v>0</v>
      </c>
      <c r="AO125" s="24" t="str">
        <f t="shared" ref="AO125" ca="1" si="1267">IF($H125,IF(BY125&lt;&gt;"",IF(ISNUMBER(BY125),BY125,""),""),"")</f>
        <v/>
      </c>
      <c r="AP125" s="24" t="str">
        <f t="shared" ref="AP125" ca="1" si="1268">IF($H125,IF(BZ125&lt;&gt;"",IF(ISNUMBER(BZ125),BZ125,""),""),"")</f>
        <v/>
      </c>
      <c r="AQ125" s="17" t="b">
        <f t="shared" ref="AQ125" ca="1" si="1269">IF(H125,IF(CA125&lt;&gt;"",CA125&lt;&gt;0,FALSE),"")</f>
        <v>0</v>
      </c>
      <c r="AR125" s="17" t="b">
        <f t="shared" ref="AR125" ca="1" si="1270">IF(H125,IF(N125&gt;0,IF(BQ125&lt;&gt;"",BQ125&lt;&gt;0,FALSE),FALSE),"")</f>
        <v>1</v>
      </c>
      <c r="AS125" s="17" t="b">
        <f t="shared" ref="AS125" ca="1" si="1271">IF(H125,IF(BR125&lt;&gt;"",BR125&lt;&gt;0,FALSE),"")</f>
        <v>0</v>
      </c>
      <c r="AT125" s="17" t="b">
        <f t="shared" ref="AT125" ca="1" si="1272">IF(H125,IF(N125&gt;0,FALSE,IF(BU125&lt;&gt;"",MATCH(BU125,DataType,0)=1,FALSE)),"")</f>
        <v>0</v>
      </c>
      <c r="AU125" s="17" t="b">
        <f t="shared" ref="AU125" ca="1" si="1273">IF(H125,IF(N125&gt;0,TRUE,IF(BU125&lt;&gt;"",MATCH(BU125,DataType,0)=2,FALSE)),"")</f>
        <v>1</v>
      </c>
      <c r="AV125" s="17" t="b">
        <f t="shared" ref="AV125" ca="1" si="1274">IF(H125,IF(N125&gt;0,FALSE,IF(BU125&lt;&gt;"",MATCH(BU125,DataType,0)=3,FALSE)),"")</f>
        <v>0</v>
      </c>
      <c r="AW125" s="17" t="b">
        <f t="shared" ref="AW125" ca="1" si="1275">IF(H125,IF(W125&gt;0,Z125=0,FALSE),"")</f>
        <v>0</v>
      </c>
      <c r="AX125" s="14" t="b">
        <f t="array" aca="1" ref="AX125" ca="1">IF(H125,N125&gt;0,"")</f>
        <v>1</v>
      </c>
      <c r="AY125" s="17" t="str">
        <f t="shared" ref="AY125" ca="1" si="1276">IF(H125,IF(N125&gt;0,ADDRESS(ROW(VariablesOrigin)+1,COLUMN(VariablesOrigin)+1,4) &amp; ":" &amp; ADDRESS(ROW(VariablesOrigin)+N125,COLUMN(VariablesOrigin)+1,4),""),"")</f>
        <v>C3:C4</v>
      </c>
      <c r="AZ125" s="17" t="b">
        <f t="array" aca="1" ref="AZ125" ca="1">IF(AY125&lt;&gt;"",SUM(1*ISERROR(MATCH(INDIRECT(AY125),INDIRECT(K125),0)))=0,"")</f>
        <v>1</v>
      </c>
      <c r="BA125" s="17" t="b">
        <f t="shared" ref="BA125" ca="1" si="1277">IF(H125,BU125="",FALSE)</f>
        <v>1</v>
      </c>
      <c r="BB125" s="17" t="b">
        <v>0</v>
      </c>
      <c r="BC125" s="17" t="b">
        <f t="shared" ref="BC125" ca="1" si="1278">IF(BA125,IF(N125&gt;0,AND(AZ125,Z125=0),FALSE),"")</f>
        <v>1</v>
      </c>
      <c r="BD125" s="17" t="b">
        <f t="shared" ref="BD125" ca="1" si="1279">IF(BA125,IF(N125&gt;0,AND(NOT(AZ125),Z125=0),FALSE),"")</f>
        <v>0</v>
      </c>
      <c r="BE125" s="17" t="b">
        <f t="shared" ref="BE125" ca="1" si="1280">IF(BA125,IF(AND(AW125,NOT(BB125),NOT(BC125),NOT(BD125)),AND(Z125=0,AC125=0),FALSE),"")</f>
        <v>0</v>
      </c>
      <c r="BF125" s="17" t="b">
        <f t="shared" ref="BF125" ca="1" si="1281">IF(BA125,IF(AND(AW125,NOT(BB125),NOT(BC125),NOT(BD125)),AND(Z125=0,OR(AC125&gt;0)),FALSE),"")</f>
        <v>0</v>
      </c>
      <c r="BG125" s="17" t="b">
        <f t="shared" ref="BG125" ca="1" si="1282">IF(BA125,IF(OR(BB125:BF125),FALSE,IF(Z125=0,FALSE,Z125&gt;0)),"")</f>
        <v>0</v>
      </c>
      <c r="BH125" s="17" t="b">
        <f t="shared" ref="BH125" ca="1" si="1283">IF(BA125,COUNTIF(BB125:BG125,TRUE)=1,"")</f>
        <v>1</v>
      </c>
      <c r="BI125" s="17">
        <f t="shared" ref="BI125" ca="1" si="1284">IF(BA125,IFERROR(MATCH(TRUE,BB125:BG125,0),7),"")</f>
        <v>2</v>
      </c>
      <c r="BJ125" s="17" t="b">
        <f t="shared" ref="BJ125" ca="1" si="1285">DF125&lt;&gt;""</f>
        <v>0</v>
      </c>
      <c r="BK125" s="17" t="str">
        <f t="shared" ref="BK125" ca="1" si="1286">IF(H125,IF(AND(NOT(BA125),AU125),AC125=0,""),"")</f>
        <v/>
      </c>
      <c r="BL125" s="17" t="str">
        <f t="shared" ref="BL125" ca="1" si="1287">IF(H125,IF(AND(NOT(BA125),AU125),AC125&gt;0,""),"")</f>
        <v/>
      </c>
      <c r="BM125" s="17" t="str">
        <f t="shared" ref="BM125" ca="1" si="1288">IF(H125,IF(BA125,CHOOSE(BI125,"0","F","L","I","N",IF(AA125&gt;0.5,"N","S"),"0"),CHOOSE(MATCH(BU125,DataType,0),"S",IF(BK125,"I","N"),"D"  )),"")</f>
        <v>F</v>
      </c>
      <c r="BN125" s="17" t="str">
        <f t="shared" ref="BN125" ca="1" si="1289">IF(H125,IF(BJ125,"E",IF(BA125,CHOOSE(BI125,"0","F","L","I","N","S","0"),CHOOSE(MATCH(BU125,DataType,0),"S",IF(BK125,"I","N"),"D"  ))),"")</f>
        <v>F</v>
      </c>
      <c r="BO125" s="17" t="str">
        <f t="shared" ref="BO125" ca="1" si="1290">IF($H125,IF(BM125="0","",IF(AND(AR125,N125=2),"D",IF(BM125="S","N",IF(AL125,"O",IF(AM125,"I","N"))))),"")</f>
        <v>D</v>
      </c>
      <c r="BP125" s="14" t="b">
        <f t="shared" ref="BP125" ca="1" si="1291">INDIRECT(ADDRESS(2,ROW(A125)-1,,,_sheetname_dataframe))&lt;&gt;""</f>
        <v>1</v>
      </c>
      <c r="BQ125" s="35">
        <v>1</v>
      </c>
      <c r="BX125" s="16"/>
      <c r="BY125" s="16"/>
      <c r="BZ125" s="16"/>
      <c r="CA125" s="16"/>
      <c r="CB125" s="16"/>
      <c r="CC125" s="16"/>
      <c r="CD125" s="16"/>
      <c r="CE125" s="16"/>
      <c r="CF125" s="16"/>
      <c r="CN125" s="14">
        <f ca="1">IF(H125,IFERROR(IsVariableNameLegal(O125),0),0)</f>
        <v>0</v>
      </c>
      <c r="CO125" s="14" t="str">
        <f t="array" aca="1" ref="CO125" ca="1">IF(H125,IF(COUNTIF(INDIRECT(wew!$C$13),O125)&gt;1,TRIM(SUBSTITUTE(_xll.MCONCAT(IF((INDIRECT(wew!$C$13)=O125)*(COLUMN(INDIRECT(wew!$C$13))&lt;&gt;D125+1),-1+COLUMN(INDIRECT(wew!$C$13)),"")," "),"  "," ")),""),"")</f>
        <v/>
      </c>
      <c r="CP125" s="14" t="str">
        <f t="array" aca="1" ref="CP125" ca="1">IF(P125&lt;&gt;"",IF(LEN(P125)&gt;150,1,""),"")</f>
        <v/>
      </c>
      <c r="CQ125" s="14" t="str">
        <f t="array" aca="1" ref="CQ125" ca="1">IF(AND(H125,NOT(ster!$J$3)),IF(COUNTIF(INDIRECT(wew!$C$15),P125)&gt;1,TRIM(SUBSTITUTE(_xll.MCONCAT(IF((INDIRECT(wew!$C$15)=P125)*(COLUMN(INDIRECT(wew!$C$15))&lt;&gt;D125+1),-1+COLUMN(INDIRECT(wew!$C$15)),"")," "),"  "," ")),""),"")</f>
        <v/>
      </c>
      <c r="CR125" s="14" t="str">
        <f t="array" aca="1" ref="CR125" ca="1">IF(H125,IF(AND(W125&gt;0,AO125&lt;&gt;""),TRIM(SUBSTITUTE(_xll.MCONCAT(IFERROR(IF(ISNUMBER(INDIRECT(Q125)),IF((INDIRECT(ster!$D$14)&lt;&gt;"")*(INDIRECT(Q125)&lt;AO125),INDIRECT(ster!$D$14) &amp; ": " &amp;  SUBSTITUTE(IF( AV125,IFERROR(TEXT(INDIRECT(Q125),"rrrr-mm-dd") &amp;" (" &amp; INDIRECT(Q125) &amp;")",INDIRECT(Q125)),INDIRECT(Q125))," "," "),""),""),"")," "),"  "," ")),""),"")</f>
        <v/>
      </c>
      <c r="CS125" s="14" t="str">
        <f t="array" aca="1" ref="CS125" ca="1">IF(H125,IF(AND(W125&gt;0,AP125&lt;&gt;""),TRIM(SUBSTITUTE(_xll.MCONCAT(IFERROR(IF(ISNUMBER(INDIRECT(Q125)),IF((INDIRECT(ster!$D$14)&lt;&gt;"")*(INDIRECT(Q125)&gt;AP125),INDIRECT(ster!$D$14) &amp; ": " &amp;  SUBSTITUTE(IF( AV125,IFERROR(TEXT(INDIRECT(Q125),"rrrr-mm-dd")&amp;" (" &amp; INDIRECT(Q125) &amp;")",INDIRECT(Q125)),INDIRECT(Q125))," "," "),""),""),"")," "),"  "," ")),""),"")</f>
        <v/>
      </c>
      <c r="CT125" s="14" t="str">
        <f t="array" aca="1" ref="CT125" ca="1">IF(H125,IF(AND(N125&gt;0,AR125),TRIM(SUBSTITUTE(_xll.MCONCAT(IFERROR(IF(ISNUMBER(INDIRECT(Q125)),IF((INDIRECT(ster!$D$14)&lt;&gt;"")*(IFERROR(0*(MATCH(INDIRECT(Q125),INDIRECT(K125),0)&gt;0),1)),INDIRECT(ster!$D$14) &amp; ": " &amp;  SUBSTITUTE(IF( AV125,IFERROR(TEXT(INDIRECT(Q125),"rrrr-mm-dd")&amp;" (" &amp; INDIRECT(Q125) &amp;")",INDIRECT(Q125)),INDIRECT(Q125))," "," "),""),""),"")," "),"  "," ")),""),"")</f>
        <v/>
      </c>
      <c r="CU125" s="14" t="str">
        <f t="array" aca="1" ref="CU125" ca="1">IF(H125,IF(AND(V125&gt;0),TRIM(SUBSTITUTE(_xll.MCONCAT(IF((INDIRECT(ster!$D$14)&lt;&gt;"")*(IFERROR(0*(INDIRECT(Q125)&lt;&gt;""),1)),INDIRECT(ster!$D$14),"")," "),"  "," ")),""),"")</f>
        <v/>
      </c>
      <c r="CV125" s="14" t="str">
        <f t="array" aca="1" ref="CV125" ca="1">IF(H125,IF(AS125,
TRIM(SUBSTITUTE(_xll.MCONCAT(IF(
   (INDIRECT(ster!$D$14)&lt;&gt;"")*
   ((INDIRECT(Q125)="")+
      NOT(ISNUMBER(INDIRECT(Q125)))*
      NOT(ISERROR(MATCH(INDIRECT(Q125),INDIRECT(K125),0)))
    ),
      INDIRECT(ster!$D$14),
   "")," "),"  "," ")),
""),"")</f>
        <v/>
      </c>
      <c r="CW125" s="14" t="str">
        <f t="array" aca="1" ref="CW125" ca="1">IF(H125,IF(AND(AQ125),TRIM(SUBSTITUTE(_xll.MCONCAT(IFERROR(IF(ISNUMBER(INDIRECT(Q125)),IF((INDIRECT(ster!$D$14)&lt;&gt;"")*(INDIRECT(Q125)&lt;&gt;INT(INDIRECT(Q125))),INDIRECT(ster!$D$14) &amp; ": " &amp; INDIRECT(Q125),""),""),"")," "),"  "," ")),""),"")</f>
        <v/>
      </c>
      <c r="CX125" s="14" t="str">
        <f t="array" aca="1" ref="CX125" ca="1">IF(H125,IF(OR(AU125,AV125),TRIM(SUBSTITUTE(_xll.MCONCAT(IF((INDIRECT(ster!$D$14)&lt;&gt;"")*NOT(ISNUMBER(INDIRECT(Q125))),IF(ISERROR(MATCH(INDIRECT(Q125),INDIRECT(K125),0)),IFERROR(IF(INDIRECT(Q125)&lt;&gt;"",INDIRECT(ster!$D$14) &amp; ": " &amp; SUBSTITUTE(INDIRECT(Q125)," "," "),""),""),""),"")," "),"  "," ")),""),"")</f>
        <v/>
      </c>
      <c r="CY125" s="14" t="str">
        <f t="array" aca="1" ref="CY125" ca="1">IF(H125,IF(AE125,TRIM(SUBSTITUTE(_xll.MCONCAT(IF((INDIRECT(ster!$D$14)&lt;&gt;"")*IFERROR(NOT(INDIRECT(AF125)),FALSE),IF(ISERROR(MATCH(INDIRECT(Q125),INDIRECT(K125),0)),IFERROR(IF(INDIRECT(Q125)&lt;&gt;"",INDIRECT(ster!$D$14)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CZ125" s="14" t="str">
        <f t="array" aca="1" ref="CZ125" ca="1">IF(H125,IF(AH125,TRIM(SUBSTITUTE(_xll.MCONCAT(IF((INDIRECT(ster!$D$14)&lt;&gt;"")*IFERROR(NOT(INDIRECT(AI125)),FALSE),IF(ISERROR(MATCH(INDIRECT(Q125),INDIRECT(K125),0)),IFERROR(IF(INDIRECT(Q125)&lt;&gt;"",INDIRECT(ster!$D$14)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DC125" s="14" t="str">
        <f ca="1">SUBSTITUTE(SUBSTITUTE(SUBSTITUTE(SUBSTITUTE(_xll.MCONCAT(DG125:DS125,"■"),"■■","■"),"■■","■"),"■■","■"),"■■","■")</f>
        <v>■</v>
      </c>
      <c r="DD125" s="14" t="str">
        <f t="shared" ref="DD125" ca="1" si="1292">IF(MID(DC125,1,1)="■",MID(DC125,2,LEN(DC125)),DC125)</f>
        <v/>
      </c>
      <c r="DE125" s="14" t="str">
        <f t="shared" ref="DE125" ca="1" si="1293">IF(DD125&lt;&gt;"",IF(MID(DD125,LEN(DD125),1)="■",MID(DD125,1,LEN(DD125)-1),DD125),"")</f>
        <v/>
      </c>
      <c r="DF125" s="14" t="str">
        <f t="shared" ref="DF125" ca="1" si="1294">IFERROR(IF(DE125&lt;&gt;"",SUBSTITUTE(DE125,"■",". "),""),"##INTERNAL_ERROR")</f>
        <v/>
      </c>
      <c r="DG125" s="14" t="str">
        <f t="shared" ref="DG125" ca="1" si="1295">IF(CN125&lt;&gt;0,"Variable name don't comply with the naming convention","")</f>
        <v/>
      </c>
      <c r="DH125" s="14" t="str">
        <f t="shared" ref="DH125" ca="1" si="1296">IF(CO125&lt;&gt;"","Duplicated name. " &amp; IF(ISERROR(FIND(" ",CO125)),"Duplicate have index " &amp; CO125, "Duplicates have indices: "&amp;SUBSTITUTE(CO125," ",", ")),"")</f>
        <v/>
      </c>
      <c r="DI125" s="14" t="str">
        <f t="shared" ref="DI125" ca="1" si="1297">IF(CP125&lt;&gt;"","Variable label exceed length 150","")</f>
        <v/>
      </c>
      <c r="DJ125" s="14" t="str">
        <f t="shared" ref="DJ125" ca="1" si="1298">IF(CQ125&lt;&gt;"","Duplicated variable label. " &amp; IF(ISERROR(FIND(" ",CQ125)),"Duplicate have index " &amp; CQ125, "Duplicates have indices: "&amp;SUBSTITUTE(CQ125," ",", ")),"")</f>
        <v/>
      </c>
      <c r="DK125" s="14" t="str">
        <f t="shared" ref="DK125" ca="1" si="1299">IF(CR125&lt;&gt;"","The following cases have values below declared theorethical min: " &amp;SUBSTITUTE(CR125," ",", "),"")</f>
        <v/>
      </c>
      <c r="DL125" s="14" t="str">
        <f t="shared" ref="DL125" ca="1" si="1300">IF(CS125&lt;&gt;"","The following cases have values above declared theorethical max: " &amp;SUBSTITUTE(CS125," ",", "),"")</f>
        <v/>
      </c>
      <c r="DM125" s="14" t="str">
        <f t="shared" ref="DM125" ca="1" si="1301">IF(CT125&lt;&gt;"","There are some cases with values not explicitly declared in the labels dictionary: " &amp;SUBSTITUTE(CT125," ",", "),"")</f>
        <v/>
      </c>
      <c r="DN125" s="14" t="str">
        <f t="array" aca="1" ref="DN125" ca="1">IF(CU125&lt;&gt;"","There are errors in the entered values in the following cases: " &amp;SUBSTITUTE(CU125," ",", "),"")</f>
        <v/>
      </c>
      <c r="DO125" s="14" t="str">
        <f t="shared" ref="DO125" ca="1" si="1302">IF(CV125&lt;&gt;"","The following records are missing in this required field: " &amp;SUBSTITUTE(CV125," ",", "),"")</f>
        <v/>
      </c>
      <c r="DP125" s="14" t="str">
        <f t="shared" ref="DP125" ca="1" si="1303">IF(CW125&lt;&gt;"","The following cases have non-integer values: " &amp;SUBSTITUTE(CW125," ",", "),"")</f>
        <v/>
      </c>
      <c r="DQ125" s="14" t="str">
        <f t="shared" ref="DQ125" ca="1" si="1304">IF(CX125&lt;&gt;"","The following cases are non-numeric: " &amp;SUBSTITUTE(CX125," ",", "),"")</f>
        <v/>
      </c>
      <c r="DR125" s="14" t="str">
        <f t="shared" ref="DR125" ca="1" si="1305">IF(CY125&lt;&gt;"","In the following cases " &amp; P125 &amp; " " &amp; LOWER(MID(AG125,1,1)) &amp; MID(AG125,2,LEN(AG125)) &amp; ": " &amp;SUBSTITUTE(CY125," ",", "),"")</f>
        <v/>
      </c>
      <c r="DS125" s="14" t="str">
        <f t="shared" ref="DS125" ca="1" si="1306">IF(CZ125&lt;&gt;"","In the following cases " &amp; P125 &amp; " " &amp; LOWER(MID(AJ125,1,1)) &amp; MID(AJ125,2,LEN(AJ125)) &amp; ": " &amp;SUBSTITUTE(CZ125," ",", "),"")</f>
        <v/>
      </c>
      <c r="DZ125" s="14" t="b">
        <f t="shared" ref="DZ125" ca="1" si="1307">OR(ED125&lt;&gt;"",EF125&lt;&gt;"",EG125&lt;&gt;"")</f>
        <v>0</v>
      </c>
      <c r="EA125" s="14" t="str">
        <f t="shared" ref="EA125" ca="1" si="1308">IF(EB125&lt;&gt;"",G125 &amp; " (" &amp; F125 &amp; ")","")</f>
        <v>12th timing (q_48l_t)</v>
      </c>
      <c r="EB125" s="14" t="str">
        <f t="shared" ref="EB125" ca="1" si="1309">IF(EE125&lt;&gt;"",EE125&amp;IF(ED125&lt;&gt;""," and "&amp;ED125,""),UPPER(MID(ED125,1,1)&amp;MID(ED125,2,LEN(ED125))))&amp; IF(OR(EF125&lt;&gt;"",EG125&lt;&gt;"")," and "&amp;IF(EF125&lt;&gt;"",LOWER(MID(EF125,1,1) &amp; MID(EF125,2,LEN(EF125))),"")&amp; IF(AND(EF125 &lt;&gt;"",EG125&lt;&gt;"")," and ","") &amp; IF(EG125&lt;&gt;"",LOWER(MID(EG125,1,1) &amp; MID(EG125,2,LEN(EG125))),""),"") &amp; IF(OR(EE125&lt;&gt;"",ED125&lt;&gt;"",EF125&lt;&gt;"",EG125&lt;&gt;""), ". ","")</f>
        <v xml:space="preserve">Values must be limited to predefinied list. </v>
      </c>
      <c r="EC125" s="14" t="str">
        <f t="shared" ref="EC125" ca="1" si="1310">IF(EB125&lt;&gt;"",G125 &amp; " (" &amp; F125 &amp; "): " &amp; EB125,"")</f>
        <v xml:space="preserve">12th timing (q_48l_t): Values must be limited to predefinied list. </v>
      </c>
      <c r="ED125" s="14" t="str">
        <f t="shared" ref="ED125" ca="1" si="1311">IF(H125,IF(W125&gt;0,IF(AND(AO125&lt;&gt;"",AP125&lt;&gt;""),"each value must be between " &amp; IF( AV125,IFERROR(TEXT(AO125,"rrrr-mm-dd") &amp;" (" &amp; AO125 &amp;")",AO125),AO125) &amp; " and " &amp; IF( AV125,IFERROR(TEXT(AP125,"rrrr-mm-dd") &amp;" (" &amp; AP125 &amp;")",AP125),AP125),IF(AO125&lt;&gt;"","each value must be above " &amp; IF( AV125,IFERROR(TEXT(AO125,"rrrr-mm-dd") &amp;" (" &amp; AO125 &amp;")",AO125),AO125), IF(AP125&lt;&gt;"","each value must be below " &amp; IF( AV125,IFERROR(TEXT(AP125,"rrrr-mm-dd") &amp;" (" &amp; AP125 &amp;")",AP125),AP125),""))),""),"")</f>
        <v/>
      </c>
      <c r="EE125" s="14" t="str">
        <f t="shared" ref="EE125" ca="1" si="1312">IF(H125,IF(OR(AQ125,AU125,AV125,AS125,AR125),
   "Values must be" &amp;
   IF(AR125," limited to predefinied list", IF(AQ125, " integers",IF(OR(AU125,AV125)," numeric",""))) &amp;
   IF(AS125,IF(OR(AR125,AQ125,AU125,AV125), " and ","") &amp; "non-missing",""),
""),"")</f>
        <v>Values must be limited to predefinied list</v>
      </c>
      <c r="EF125" s="14" t="str">
        <f t="shared" ref="EF125" ca="1" si="1313">IF($H125,AG125,"")</f>
        <v/>
      </c>
      <c r="EG125" s="14" t="str">
        <f t="shared" ref="EG125" ca="1" si="1314">IF($H125,AJ125,"")</f>
        <v/>
      </c>
      <c r="EM125" s="14" t="b">
        <f t="shared" ref="EM125" ca="1" si="1315">OR(EC125&lt;&gt;"",DF125&lt;&gt;"")</f>
        <v>1</v>
      </c>
      <c r="EN125" s="14">
        <f t="shared" ref="EN125" ca="1" si="1316">IF(EM125,C125,"")</f>
        <v>112</v>
      </c>
      <c r="EO125" s="14" t="str">
        <f t="shared" ref="EO125" ca="1" si="1317">IF(EM125,F125,"")</f>
        <v>q_48l_t</v>
      </c>
      <c r="EP125" s="14" t="str">
        <f t="shared" ref="EP125" ca="1" si="1318">EC125</f>
        <v xml:space="preserve">12th timing (q_48l_t): Values must be limited to predefinied list. </v>
      </c>
      <c r="EQ125" s="14" t="str">
        <f t="shared" ref="EQ125" ca="1" si="1319">DF125</f>
        <v/>
      </c>
    </row>
    <row r="126" spans="2:147" s="14" customFormat="1">
      <c r="B126" s="14" t="str">
        <f t="shared" ca="1" si="421"/>
        <v/>
      </c>
      <c r="C126" s="14">
        <f t="shared" ca="1" si="422"/>
        <v>113</v>
      </c>
      <c r="D126" s="14">
        <f t="shared" si="423"/>
        <v>124</v>
      </c>
      <c r="E126" s="14" t="str">
        <f t="shared" ca="1" si="424"/>
        <v>N</v>
      </c>
      <c r="F126" s="14" t="str">
        <f t="shared" ca="1" si="425"/>
        <v>q_48m_r</v>
      </c>
      <c r="G126" s="14" t="str">
        <f t="shared" ca="1" si="426"/>
        <v>13th region</v>
      </c>
      <c r="H126" s="14" t="b">
        <f t="shared" ca="1" si="427"/>
        <v>1</v>
      </c>
      <c r="I126" s="14" t="str">
        <f ca="1">IF($H126,ADDRESS(3,(D126+1)*2-1,4,,"["&amp;wew!$G$7&amp;"]"&amp;_sheetname_labels)&amp;":"&amp;ADDRESS(2+ster!$B$20,(D126+1)*2-1,4),"")</f>
        <v>[DBTemplate.xlsm]labels!IO3:IO61</v>
      </c>
      <c r="J126" s="14">
        <f t="array" aca="1" ref="J126" ca="1">IF(H126,MAX(0,MAX(IF(INDIRECT(I126)&lt;&gt;"",ROW(INDIRECT(I126)),""))-2),"")</f>
        <v>17</v>
      </c>
      <c r="K126" s="14" t="str">
        <f ca="1">IF($H126,IF($J126&gt;0,ADDRESS(3,(D126+1)*2-1,4,,"["&amp;wew!$G$7&amp;"]"&amp;_sheetname_labels)&amp;":"&amp;ADDRESS(2+J126,(D126+1)*2-1,4),""),"")</f>
        <v>[DBTemplate.xlsm]labels!IO3:IO19</v>
      </c>
      <c r="L126" s="14" t="str">
        <f ca="1">IF($H126,IF($J126&gt;0,ADDRESS(3,(D126+1)*2,4,,"["&amp;wew!$G$7&amp;"]"&amp;_sheetname_labels)&amp;":"&amp;ADDRESS(2+J126,(D126+1)*2,4),""),"")</f>
        <v>[DBTemplate.xlsm]labels!IP3:IP19</v>
      </c>
      <c r="M126" s="14">
        <f t="shared" ca="1" si="428"/>
        <v>0</v>
      </c>
      <c r="N126" s="14">
        <f t="shared" ca="1" si="429"/>
        <v>17</v>
      </c>
      <c r="O126" s="14" t="str">
        <f t="shared" ca="1" si="430"/>
        <v>q_48m_r</v>
      </c>
      <c r="P126" s="14" t="str">
        <f t="shared" ca="1" si="431"/>
        <v>13th region</v>
      </c>
      <c r="Q126" s="14" t="str">
        <f ca="1">IF($BP126,ADDRESS(3,D126+1,4,,"["&amp;wew!$G$7&amp;"]"&amp;_sheetname_dataframe)&amp;":"&amp;ADDRESS(2+ster!$C$14,D126+1,4),"")</f>
        <v>[DBTemplate.xlsm]data_frame!DU3:DU3</v>
      </c>
      <c r="R126" s="14" t="str">
        <f>IF($BP126,IF(MID(_xll.FORMULATEXT(INDEX(INDIRECT(Q126),1)),1,1)="=", _xll.FORMULATEXT(INDEX(INDIRECT(Q126),1),2,TRUE),""),"")</f>
        <v/>
      </c>
      <c r="S126" s="14">
        <f t="array" aca="1" ref="S126" ca="1">IF(H126,SUM(IF((IFERROR(INDIRECT(Q126)&lt;&gt;"",FALSE))*(INDIRECT(ster!$D$14)&lt;&gt;""),1,0)),"")</f>
        <v>0</v>
      </c>
      <c r="T126" s="14">
        <f t="array" aca="1" ref="T126" ca="1">IF(H126,IF(M126&gt;0,SUM(IFERROR(1*(MATCH(INDIRECT(Q126),INDIRECT(K126),0)&gt;0),0)*(INDIRECT(ster!$D$14)&lt;&gt;"")*NOT(ISNUMBER(INDIRECT(Q126)))),0),"")</f>
        <v>0</v>
      </c>
      <c r="U126" s="14">
        <f t="array" aca="1" ref="U126" ca="1">IF(H126,SUM((IFERROR(INDIRECT(Q126)="",FALSE))*(INDIRECT(ster!$D$14)&lt;&gt;"")),"")</f>
        <v>1</v>
      </c>
      <c r="V126" s="14">
        <f t="array" aca="1" ref="V126" ca="1">IF(H126,SUM((IFERROR(INDIRECT(Q126)="#ąś",TRUE))*(INDIRECT(ster!$D$14)&lt;&gt;"")),"")</f>
        <v>0</v>
      </c>
      <c r="W126" s="14">
        <f t="array" aca="1" ref="W126" ca="1">IF(H126,SUM(ISNUMBER(INDIRECT(Q126))*(INDIRECT(ster!$D$14)&lt;&gt;"")),"")</f>
        <v>0</v>
      </c>
      <c r="X126" s="14" t="str">
        <f t="array" aca="1" ref="X126" ca="1">IF(AND(H126,W126&gt;0),IF(wew!$B$3,MIN(IF((INDIRECT(ster!$D$14)&lt;&gt;"")*IFERROR(INDIRECT($Q126)&lt;&gt;"",FALSE),IFERROR(INDIRECT($Q126),"X"),"X")),"&lt;włącz podświetlanie wartości&gt;"),"—")</f>
        <v>—</v>
      </c>
      <c r="Y126" s="14" t="str">
        <f t="array" aca="1" ref="Y126" ca="1">IF(AND(H126,W126&gt;0),IF(wew!$B$3,MAX(IF((INDIRECT(ster!$D$14)&lt;&gt;"")*IFERROR(INDIRECT($Q126)&lt;&gt;"",FALSE),IFERROR(INDIRECT($Q126),"X"),"X")),"&lt;włącz podświetlanie wartości&gt;"),"—")</f>
        <v>—</v>
      </c>
      <c r="Z126" s="14">
        <f t="shared" ca="1" si="432"/>
        <v>0</v>
      </c>
      <c r="AA126" s="12" t="str">
        <f t="shared" ca="1" si="433"/>
        <v>—</v>
      </c>
      <c r="AB126" s="17">
        <f t="array" aca="1" ref="AB126" ca="1">IF(H126,IF(W126&gt;0,SUM((INDIRECT(ster!$D$14)&lt;&gt;"")*IFERROR((INDIRECT(Q126)&lt;&gt;"")*(INDIRECT(Q126)=INT(INDIRECT(Q126))),0)),0),"")</f>
        <v>0</v>
      </c>
      <c r="AC126" s="17">
        <f t="array" aca="1" ref="AC126" ca="1">IF(H126,W126-AB126,"")</f>
        <v>0</v>
      </c>
      <c r="AD126" s="17">
        <f t="shared" ca="1" si="434"/>
        <v>1</v>
      </c>
      <c r="AE126" s="17" t="b">
        <f t="shared" ca="1" si="435"/>
        <v>0</v>
      </c>
      <c r="AF126" s="17" t="str">
        <f ca="1">IF(AE126,IF($H126,ADDRESS(3,D126+2,4,,"["&amp;wew!$G$7&amp;"]"&amp;_sheetname_dataframe)&amp;":"&amp;ADDRESS(2+ster!$C$14,D126+2,4),""),"")</f>
        <v/>
      </c>
      <c r="AG126" s="17" t="str">
        <f t="shared" ca="1" si="436"/>
        <v/>
      </c>
      <c r="AH126" s="17" t="b">
        <f t="shared" ca="1" si="437"/>
        <v>0</v>
      </c>
      <c r="AI126" s="17" t="str">
        <f ca="1">IF(AH126,IF($H126,ADDRESS(3,D126+3,4,,"["&amp;wew!$G$7&amp;"]"&amp;_sheetname_dataframe)&amp;":"&amp;ADDRESS(2+ster!$C$14,D126+3,4),""),"")</f>
        <v/>
      </c>
      <c r="AJ126" s="17" t="str">
        <f t="shared" ca="1" si="438"/>
        <v/>
      </c>
      <c r="AK126" s="17" t="b">
        <f t="shared" ca="1" si="439"/>
        <v>0</v>
      </c>
      <c r="AL126" s="17" t="b">
        <f t="shared" ca="1" si="440"/>
        <v>0</v>
      </c>
      <c r="AM126" s="17" t="b">
        <f t="shared" ca="1" si="441"/>
        <v>0</v>
      </c>
      <c r="AN126" s="17">
        <f t="shared" ca="1" si="442"/>
        <v>0</v>
      </c>
      <c r="AO126" s="24" t="str">
        <f t="shared" ca="1" si="443"/>
        <v/>
      </c>
      <c r="AP126" s="24" t="str">
        <f t="shared" ca="1" si="444"/>
        <v/>
      </c>
      <c r="AQ126" s="17" t="b">
        <f t="shared" ca="1" si="445"/>
        <v>0</v>
      </c>
      <c r="AR126" s="17" t="b">
        <f t="shared" ca="1" si="446"/>
        <v>1</v>
      </c>
      <c r="AS126" s="17" t="b">
        <f t="shared" ca="1" si="447"/>
        <v>0</v>
      </c>
      <c r="AT126" s="17" t="b">
        <f t="shared" ca="1" si="448"/>
        <v>0</v>
      </c>
      <c r="AU126" s="17" t="b">
        <f t="shared" ca="1" si="449"/>
        <v>1</v>
      </c>
      <c r="AV126" s="17" t="b">
        <f t="shared" ca="1" si="450"/>
        <v>0</v>
      </c>
      <c r="AW126" s="17" t="b">
        <f t="shared" ca="1" si="451"/>
        <v>0</v>
      </c>
      <c r="AX126" s="14" t="b">
        <f t="array" aca="1" ref="AX126" ca="1">IF(H126,N126&gt;0,"")</f>
        <v>1</v>
      </c>
      <c r="AY126" s="17" t="str">
        <f t="shared" ca="1" si="452"/>
        <v>C3:C19</v>
      </c>
      <c r="AZ126" s="17" t="b">
        <f t="array" aca="1" ref="AZ126" ca="1">IF(AY126&lt;&gt;"",SUM(1*ISERROR(MATCH(INDIRECT(AY126),INDIRECT(K126),0)))=0,"")</f>
        <v>1</v>
      </c>
      <c r="BA126" s="17" t="b">
        <f t="shared" ca="1" si="453"/>
        <v>1</v>
      </c>
      <c r="BB126" s="17" t="b">
        <v>0</v>
      </c>
      <c r="BC126" s="17" t="b">
        <f t="shared" ca="1" si="454"/>
        <v>1</v>
      </c>
      <c r="BD126" s="17" t="b">
        <f t="shared" ca="1" si="455"/>
        <v>0</v>
      </c>
      <c r="BE126" s="17" t="b">
        <f t="shared" ca="1" si="456"/>
        <v>0</v>
      </c>
      <c r="BF126" s="17" t="b">
        <f t="shared" ca="1" si="457"/>
        <v>0</v>
      </c>
      <c r="BG126" s="17" t="b">
        <f t="shared" ca="1" si="458"/>
        <v>0</v>
      </c>
      <c r="BH126" s="17" t="b">
        <f t="shared" ca="1" si="459"/>
        <v>1</v>
      </c>
      <c r="BI126" s="17">
        <f t="shared" ca="1" si="460"/>
        <v>2</v>
      </c>
      <c r="BJ126" s="17" t="b">
        <f t="shared" ca="1" si="461"/>
        <v>0</v>
      </c>
      <c r="BK126" s="17" t="str">
        <f t="shared" ca="1" si="462"/>
        <v/>
      </c>
      <c r="BL126" s="17" t="str">
        <f t="shared" ca="1" si="463"/>
        <v/>
      </c>
      <c r="BM126" s="17" t="str">
        <f t="shared" ca="1" si="464"/>
        <v>F</v>
      </c>
      <c r="BN126" s="17" t="str">
        <f t="shared" ca="1" si="465"/>
        <v>F</v>
      </c>
      <c r="BO126" s="17" t="str">
        <f t="shared" ca="1" si="466"/>
        <v>N</v>
      </c>
      <c r="BP126" s="14" t="b">
        <f t="shared" ca="1" si="467"/>
        <v>1</v>
      </c>
      <c r="BQ126" s="35">
        <v>1</v>
      </c>
      <c r="BX126" s="16"/>
      <c r="BY126" s="16"/>
      <c r="BZ126" s="16"/>
      <c r="CA126" s="16"/>
      <c r="CB126" s="16"/>
      <c r="CC126" s="16"/>
      <c r="CD126" s="16"/>
      <c r="CE126" s="16"/>
      <c r="CF126" s="16"/>
      <c r="CN126" s="14">
        <f ca="1">IF(H126,IFERROR(IsVariableNameLegal(O126),0),0)</f>
        <v>0</v>
      </c>
      <c r="CO126" s="14" t="str">
        <f t="array" aca="1" ref="CO126" ca="1">IF(H126,IF(COUNTIF(INDIRECT(wew!$C$13),O126)&gt;1,TRIM(SUBSTITUTE(_xll.MCONCAT(IF((INDIRECT(wew!$C$13)=O126)*(COLUMN(INDIRECT(wew!$C$13))&lt;&gt;D126+1),-1+COLUMN(INDIRECT(wew!$C$13)),"")," "),"  "," ")),""),"")</f>
        <v/>
      </c>
      <c r="CP126" s="14" t="str">
        <f t="array" aca="1" ref="CP126" ca="1">IF(P126&lt;&gt;"",IF(LEN(P126)&gt;150,1,""),"")</f>
        <v/>
      </c>
      <c r="CQ126" s="14" t="str">
        <f t="array" aca="1" ref="CQ126" ca="1">IF(AND(H126,NOT(ster!$J$3)),IF(COUNTIF(INDIRECT(wew!$C$15),P126)&gt;1,TRIM(SUBSTITUTE(_xll.MCONCAT(IF((INDIRECT(wew!$C$15)=P126)*(COLUMN(INDIRECT(wew!$C$15))&lt;&gt;D126+1),-1+COLUMN(INDIRECT(wew!$C$15)),"")," "),"  "," ")),""),"")</f>
        <v/>
      </c>
      <c r="CR126" s="14" t="str">
        <f t="array" aca="1" ref="CR126" ca="1">IF(H126,IF(AND(W126&gt;0,AO126&lt;&gt;""),TRIM(SUBSTITUTE(_xll.MCONCAT(IFERROR(IF(ISNUMBER(INDIRECT(Q126)),IF((INDIRECT(ster!$D$14)&lt;&gt;"")*(INDIRECT(Q126)&lt;AO126),INDIRECT(ster!$D$14) &amp; ": " &amp;  SUBSTITUTE(IF( AV126,IFERROR(TEXT(INDIRECT(Q126),"rrrr-mm-dd") &amp;" (" &amp; INDIRECT(Q126) &amp;")",INDIRECT(Q126)),INDIRECT(Q126))," "," "),""),""),"")," "),"  "," ")),""),"")</f>
        <v/>
      </c>
      <c r="CS126" s="14" t="str">
        <f t="array" aca="1" ref="CS126" ca="1">IF(H126,IF(AND(W126&gt;0,AP126&lt;&gt;""),TRIM(SUBSTITUTE(_xll.MCONCAT(IFERROR(IF(ISNUMBER(INDIRECT(Q126)),IF((INDIRECT(ster!$D$14)&lt;&gt;"")*(INDIRECT(Q126)&gt;AP126),INDIRECT(ster!$D$14) &amp; ": " &amp;  SUBSTITUTE(IF( AV126,IFERROR(TEXT(INDIRECT(Q126),"rrrr-mm-dd")&amp;" (" &amp; INDIRECT(Q126) &amp;")",INDIRECT(Q126)),INDIRECT(Q126))," "," "),""),""),"")," "),"  "," ")),""),"")</f>
        <v/>
      </c>
      <c r="CT126" s="14" t="str">
        <f t="array" aca="1" ref="CT126" ca="1">IF(H126,IF(AND(N126&gt;0,AR126),TRIM(SUBSTITUTE(_xll.MCONCAT(IFERROR(IF(ISNUMBER(INDIRECT(Q126)),IF((INDIRECT(ster!$D$14)&lt;&gt;"")*(IFERROR(0*(MATCH(INDIRECT(Q126),INDIRECT(K126),0)&gt;0),1)),INDIRECT(ster!$D$14) &amp; ": " &amp;  SUBSTITUTE(IF( AV126,IFERROR(TEXT(INDIRECT(Q126),"rrrr-mm-dd")&amp;" (" &amp; INDIRECT(Q126) &amp;")",INDIRECT(Q126)),INDIRECT(Q126))," "," "),""),""),"")," "),"  "," ")),""),"")</f>
        <v/>
      </c>
      <c r="CU126" s="14" t="str">
        <f t="array" aca="1" ref="CU126" ca="1">IF(H126,IF(AND(V126&gt;0),TRIM(SUBSTITUTE(_xll.MCONCAT(IF((INDIRECT(ster!$D$14)&lt;&gt;"")*(IFERROR(0*(INDIRECT(Q126)&lt;&gt;""),1)),INDIRECT(ster!$D$14),"")," "),"  "," ")),""),"")</f>
        <v/>
      </c>
      <c r="CV126" s="14" t="str">
        <f t="array" aca="1" ref="CV126" ca="1">IF(H126,IF(AS126,
TRIM(SUBSTITUTE(_xll.MCONCAT(IF(
   (INDIRECT(ster!$D$14)&lt;&gt;"")*
   ((INDIRECT(Q126)="")+
      NOT(ISNUMBER(INDIRECT(Q126)))*
      NOT(ISERROR(MATCH(INDIRECT(Q126),INDIRECT(K126),0)))
    ),
      INDIRECT(ster!$D$14),
   "")," "),"  "," ")),
""),"")</f>
        <v/>
      </c>
      <c r="CW126" s="14" t="str">
        <f t="array" aca="1" ref="CW126" ca="1">IF(H126,IF(AND(AQ126),TRIM(SUBSTITUTE(_xll.MCONCAT(IFERROR(IF(ISNUMBER(INDIRECT(Q126)),IF((INDIRECT(ster!$D$14)&lt;&gt;"")*(INDIRECT(Q126)&lt;&gt;INT(INDIRECT(Q126))),INDIRECT(ster!$D$14) &amp; ": " &amp; INDIRECT(Q126),""),""),"")," "),"  "," ")),""),"")</f>
        <v/>
      </c>
      <c r="CX126" s="14" t="str">
        <f t="array" aca="1" ref="CX126" ca="1">IF(H126,IF(OR(AU126,AV126),TRIM(SUBSTITUTE(_xll.MCONCAT(IF((INDIRECT(ster!$D$14)&lt;&gt;"")*NOT(ISNUMBER(INDIRECT(Q126))),IF(ISERROR(MATCH(INDIRECT(Q126),INDIRECT(K126),0)),IFERROR(IF(INDIRECT(Q126)&lt;&gt;"",INDIRECT(ster!$D$14) &amp; ": " &amp; SUBSTITUTE(INDIRECT(Q126)," "," "),""),""),""),"")," "),"  "," ")),""),"")</f>
        <v/>
      </c>
      <c r="CY126" s="14" t="str">
        <f t="array" aca="1" ref="CY126" ca="1">IF(H126,IF(AE126,TRIM(SUBSTITUTE(_xll.MCONCAT(IF((INDIRECT(ster!$D$14)&lt;&gt;"")*IFERROR(NOT(INDIRECT(AF126)),FALSE),IF(ISERROR(MATCH(INDIRECT(Q126),INDIRECT(K126),0)),IFERROR(IF(INDIRECT(Q126)&lt;&gt;"",INDIRECT(ster!$D$14)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CZ126" s="14" t="str">
        <f t="array" aca="1" ref="CZ126" ca="1">IF(H126,IF(AH126,TRIM(SUBSTITUTE(_xll.MCONCAT(IF((INDIRECT(ster!$D$14)&lt;&gt;"")*IFERROR(NOT(INDIRECT(AI126)),FALSE),IF(ISERROR(MATCH(INDIRECT(Q126),INDIRECT(K126),0)),IFERROR(IF(INDIRECT(Q126)&lt;&gt;"",INDIRECT(ster!$D$14)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DC126" s="14" t="str">
        <f ca="1">SUBSTITUTE(SUBSTITUTE(SUBSTITUTE(SUBSTITUTE(_xll.MCONCAT(DG126:DS126,"■"),"■■","■"),"■■","■"),"■■","■"),"■■","■")</f>
        <v>■</v>
      </c>
      <c r="DD126" s="14" t="str">
        <f t="shared" ca="1" si="468"/>
        <v/>
      </c>
      <c r="DE126" s="14" t="str">
        <f t="shared" ca="1" si="469"/>
        <v/>
      </c>
      <c r="DF126" s="14" t="str">
        <f t="shared" ca="1" si="470"/>
        <v/>
      </c>
      <c r="DG126" s="14" t="str">
        <f t="shared" ca="1" si="471"/>
        <v/>
      </c>
      <c r="DH126" s="14" t="str">
        <f t="shared" ca="1" si="472"/>
        <v/>
      </c>
      <c r="DI126" s="14" t="str">
        <f t="shared" ca="1" si="473"/>
        <v/>
      </c>
      <c r="DJ126" s="14" t="str">
        <f t="shared" ca="1" si="474"/>
        <v/>
      </c>
      <c r="DK126" s="14" t="str">
        <f t="shared" ca="1" si="475"/>
        <v/>
      </c>
      <c r="DL126" s="14" t="str">
        <f t="shared" ca="1" si="420"/>
        <v/>
      </c>
      <c r="DM126" s="14" t="str">
        <f t="shared" ca="1" si="476"/>
        <v/>
      </c>
      <c r="DN126" s="14" t="str">
        <f t="array" aca="1" ref="DN126" ca="1">IF(CU126&lt;&gt;"","There are errors in the entered values in the following cases: " &amp;SUBSTITUTE(CU126," ",", "),"")</f>
        <v/>
      </c>
      <c r="DO126" s="14" t="str">
        <f t="shared" ca="1" si="477"/>
        <v/>
      </c>
      <c r="DP126" s="14" t="str">
        <f t="shared" ca="1" si="478"/>
        <v/>
      </c>
      <c r="DQ126" s="14" t="str">
        <f t="shared" ca="1" si="479"/>
        <v/>
      </c>
      <c r="DR126" s="14" t="str">
        <f t="shared" ca="1" si="480"/>
        <v/>
      </c>
      <c r="DS126" s="14" t="str">
        <f t="shared" ca="1" si="481"/>
        <v/>
      </c>
      <c r="DZ126" s="14" t="b">
        <f t="shared" ca="1" si="482"/>
        <v>0</v>
      </c>
      <c r="EA126" s="14" t="str">
        <f t="shared" ca="1" si="483"/>
        <v>13th region (q_48m_r)</v>
      </c>
      <c r="EB126" s="14" t="str">
        <f t="shared" ca="1" si="484"/>
        <v xml:space="preserve">Values must be limited to predefinied list. </v>
      </c>
      <c r="EC126" s="14" t="str">
        <f t="shared" ca="1" si="485"/>
        <v xml:space="preserve">13th region (q_48m_r): Values must be limited to predefinied list. </v>
      </c>
      <c r="ED126" s="14" t="str">
        <f t="shared" ca="1" si="486"/>
        <v/>
      </c>
      <c r="EE126" s="14" t="str">
        <f t="shared" ca="1" si="487"/>
        <v>Values must be limited to predefinied list</v>
      </c>
      <c r="EF126" s="14" t="str">
        <f t="shared" ca="1" si="488"/>
        <v/>
      </c>
      <c r="EG126" s="14" t="str">
        <f t="shared" ca="1" si="489"/>
        <v/>
      </c>
      <c r="EM126" s="14" t="b">
        <f t="shared" ca="1" si="490"/>
        <v>1</v>
      </c>
      <c r="EN126" s="14">
        <f t="shared" ca="1" si="491"/>
        <v>113</v>
      </c>
      <c r="EO126" s="14" t="str">
        <f t="shared" ca="1" si="492"/>
        <v>q_48m_r</v>
      </c>
      <c r="EP126" s="14" t="str">
        <f t="shared" ca="1" si="493"/>
        <v xml:space="preserve">13th region (q_48m_r): Values must be limited to predefinied list. </v>
      </c>
      <c r="EQ126" s="14" t="str">
        <f t="shared" ca="1" si="494"/>
        <v/>
      </c>
    </row>
    <row r="127" spans="2:147" s="14" customFormat="1">
      <c r="B127" s="14" t="str">
        <f t="shared" ref="B127" ca="1" si="1320">DF127</f>
        <v/>
      </c>
      <c r="C127" s="14">
        <f t="shared" ref="C127" ca="1" si="1321">IF(OFFSET(B127,-1,COLUMN(VariableExists)-2),OFFSET(B127,-1,1)+1,OFFSET(B127,-1,1))</f>
        <v>114</v>
      </c>
      <c r="D127" s="14">
        <f t="shared" ref="D127" si="1322">ROW(A127)-2</f>
        <v>125</v>
      </c>
      <c r="E127" s="14" t="str">
        <f t="shared" ref="E127" ca="1" si="1323">IF(OR(G127="",ROW(G127)=2),"",IF(Z127&gt;0,"S",IF(AX127,IF(J127=2,"D","N"),"I")))</f>
        <v>D</v>
      </c>
      <c r="F127" s="14" t="str">
        <f t="shared" ref="F127" ca="1" si="1324">IF(H127,O127,"")</f>
        <v>q_48m_t</v>
      </c>
      <c r="G127" s="14" t="str">
        <f t="shared" ref="G127" ca="1" si="1325">IF(H127,P127,"")</f>
        <v>13th timing</v>
      </c>
      <c r="H127" s="14" t="b">
        <f t="shared" ref="H127" ca="1" si="1326">IF(INDIRECT(ADDRESS(2,D127+1,,,_sheetname_dataframe))="",FALSE,MID(INDIRECT(ADDRESS(2,D127+1,,,_sheetname_dataframe)),1,1)&lt;&gt;".")</f>
        <v>1</v>
      </c>
      <c r="I127" s="14" t="str">
        <f ca="1">IF($H127,ADDRESS(3,(D127+1)*2-1,4,,"["&amp;wew!$G$7&amp;"]"&amp;_sheetname_labels)&amp;":"&amp;ADDRESS(2+ster!$B$20,(D127+1)*2-1,4),"")</f>
        <v>[DBTemplate.xlsm]labels!IQ3:IQ61</v>
      </c>
      <c r="J127" s="14">
        <f t="array" aca="1" ref="J127" ca="1">IF(H127,MAX(0,MAX(IF(INDIRECT(I127)&lt;&gt;"",ROW(INDIRECT(I127)),""))-2),"")</f>
        <v>2</v>
      </c>
      <c r="K127" s="14" t="str">
        <f ca="1">IF($H127,IF($J127&gt;0,ADDRESS(3,(D127+1)*2-1,4,,"["&amp;wew!$G$7&amp;"]"&amp;_sheetname_labels)&amp;":"&amp;ADDRESS(2+J127,(D127+1)*2-1,4),""),"")</f>
        <v>[DBTemplate.xlsm]labels!IQ3:IQ4</v>
      </c>
      <c r="L127" s="14" t="str">
        <f ca="1">IF($H127,IF($J127&gt;0,ADDRESS(3,(D127+1)*2,4,,"["&amp;wew!$G$7&amp;"]"&amp;_sheetname_labels)&amp;":"&amp;ADDRESS(2+J127,(D127+1)*2,4),""),"")</f>
        <v>[DBTemplate.xlsm]labels!IR3:IR4</v>
      </c>
      <c r="M127" s="14">
        <f t="shared" ref="M127" ca="1" si="1327">IF($H127,IF(J127&gt;0,COUNTA(INDIRECT(K127))-COUNT(INDIRECT(K127)),0),"")</f>
        <v>0</v>
      </c>
      <c r="N127" s="14">
        <f t="shared" ref="N127" ca="1" si="1328">IF(H127,J127-M127,"")</f>
        <v>2</v>
      </c>
      <c r="O127" s="14" t="str">
        <f t="shared" ref="O127" ca="1" si="1329">IF(INDIRECT(ADDRESS(2,D127+1,,,_sheetname_dataframe))="","",INDIRECT(ADDRESS(2,D127+1,,,_sheetname_dataframe)))</f>
        <v>q_48m_t</v>
      </c>
      <c r="P127" s="14" t="str">
        <f t="shared" ref="P127" ca="1" si="1330">IF(H127,IF(INDIRECT(ADDRESS(1,D127+1,,,_sheetname_dataframe))="","",INDIRECT(ADDRESS(1,D127+1,,,_sheetname_dataframe))),"")</f>
        <v>13th timing</v>
      </c>
      <c r="Q127" s="14" t="str">
        <f ca="1">IF($BP127,ADDRESS(3,D127+1,4,,"["&amp;wew!$G$7&amp;"]"&amp;_sheetname_dataframe)&amp;":"&amp;ADDRESS(2+ster!$C$14,D127+1,4),"")</f>
        <v>[DBTemplate.xlsm]data_frame!DV3:DV3</v>
      </c>
      <c r="R127" s="14" t="str">
        <f>IF($BP127,IF(MID(_xll.FORMULATEXT(INDEX(INDIRECT(Q127),1)),1,1)="=", _xll.FORMULATEXT(INDEX(INDIRECT(Q127),1),2,TRUE),""),"")</f>
        <v/>
      </c>
      <c r="S127" s="14">
        <f t="array" aca="1" ref="S127" ca="1">IF(H127,SUM(IF((IFERROR(INDIRECT(Q127)&lt;&gt;"",FALSE))*(INDIRECT(ster!$D$14)&lt;&gt;""),1,0)),"")</f>
        <v>0</v>
      </c>
      <c r="T127" s="14">
        <f t="array" aca="1" ref="T127" ca="1">IF(H127,IF(M127&gt;0,SUM(IFERROR(1*(MATCH(INDIRECT(Q127),INDIRECT(K127),0)&gt;0),0)*(INDIRECT(ster!$D$14)&lt;&gt;"")*NOT(ISNUMBER(INDIRECT(Q127)))),0),"")</f>
        <v>0</v>
      </c>
      <c r="U127" s="14">
        <f t="array" aca="1" ref="U127" ca="1">IF(H127,SUM((IFERROR(INDIRECT(Q127)="",FALSE))*(INDIRECT(ster!$D$14)&lt;&gt;"")),"")</f>
        <v>1</v>
      </c>
      <c r="V127" s="14">
        <f t="array" aca="1" ref="V127" ca="1">IF(H127,SUM((IFERROR(INDIRECT(Q127)="#ąś",TRUE))*(INDIRECT(ster!$D$14)&lt;&gt;"")),"")</f>
        <v>0</v>
      </c>
      <c r="W127" s="14">
        <f t="array" aca="1" ref="W127" ca="1">IF(H127,SUM(ISNUMBER(INDIRECT(Q127))*(INDIRECT(ster!$D$14)&lt;&gt;"")),"")</f>
        <v>0</v>
      </c>
      <c r="X127" s="14" t="str">
        <f t="array" aca="1" ref="X127" ca="1">IF(AND(H127,W127&gt;0),IF(wew!$B$3,MIN(IF((INDIRECT(ster!$D$14)&lt;&gt;"")*IFERROR(INDIRECT($Q127)&lt;&gt;"",FALSE),IFERROR(INDIRECT($Q127),"X"),"X")),"&lt;włącz podświetlanie wartości&gt;"),"—")</f>
        <v>—</v>
      </c>
      <c r="Y127" s="14" t="str">
        <f t="array" aca="1" ref="Y127" ca="1">IF(AND(H127,W127&gt;0),IF(wew!$B$3,MAX(IF((INDIRECT(ster!$D$14)&lt;&gt;"")*IFERROR(INDIRECT($Q127)&lt;&gt;"",FALSE),IFERROR(INDIRECT($Q127),"X"),"X")),"&lt;włącz podświetlanie wartości&gt;"),"—")</f>
        <v>—</v>
      </c>
      <c r="Z127" s="14">
        <f t="shared" ref="Z127" ca="1" si="1331">IF(H127,S127-T127-W127,"")</f>
        <v>0</v>
      </c>
      <c r="AA127" s="12" t="str">
        <f t="shared" ref="AA127" ca="1" si="1332">IF(H127,IF(S127&gt;0,W127/(S127),"—"),"")</f>
        <v>—</v>
      </c>
      <c r="AB127" s="17">
        <f t="array" aca="1" ref="AB127" ca="1">IF(H127,IF(W127&gt;0,SUM((INDIRECT(ster!$D$14)&lt;&gt;"")*IFERROR((INDIRECT(Q127)&lt;&gt;"")*(INDIRECT(Q127)=INT(INDIRECT(Q127))),0)),0),"")</f>
        <v>0</v>
      </c>
      <c r="AC127" s="17">
        <f t="array" aca="1" ref="AC127" ca="1">IF(H127,W127-AB127,"")</f>
        <v>0</v>
      </c>
      <c r="AD127" s="17">
        <f t="shared" ref="AD127" ca="1" si="1333">IF($H127,IF(AC127&lt;&gt;"",IF(AC127=0,1,IF(AC127/W127&lt;0.15,2,3)),0),"")</f>
        <v>1</v>
      </c>
      <c r="AE127" s="17" t="b">
        <f t="shared" ref="AE127" ca="1" si="1334">IF(H127,OFFSET(O127,1,0)=".validation",FALSE)</f>
        <v>0</v>
      </c>
      <c r="AF127" s="17" t="str">
        <f ca="1">IF(AE127,IF($H127,ADDRESS(3,D127+2,4,,"["&amp;wew!$G$7&amp;"]"&amp;_sheetname_dataframe)&amp;":"&amp;ADDRESS(2+ster!$C$14,D127+2,4),""),"")</f>
        <v/>
      </c>
      <c r="AG127" s="17" t="str">
        <f t="shared" ref="AG127" ca="1" si="1335">IF(AE127,IF($H127,IF(INDIRECT(ADDRESS(1,D127+2,,,_sheetname_dataframe))="","",INDIRECT(ADDRESS(1,D127+2,,,_sheetname_dataframe))),""),"")</f>
        <v/>
      </c>
      <c r="AH127" s="17" t="b">
        <f t="shared" ref="AH127" ca="1" si="1336">IF(H127,AND(AE127,OFFSET(O127,2,0)=".validation"),FALSE)</f>
        <v>0</v>
      </c>
      <c r="AI127" s="17" t="str">
        <f ca="1">IF(AH127,IF($H127,ADDRESS(3,D127+3,4,,"["&amp;wew!$G$7&amp;"]"&amp;_sheetname_dataframe)&amp;":"&amp;ADDRESS(2+ster!$C$14,D127+3,4),""),"")</f>
        <v/>
      </c>
      <c r="AJ127" s="17" t="str">
        <f t="shared" ref="AJ127" ca="1" si="1337">IF(AH127,IF($H127,IF(INDIRECT(ADDRESS(1,D127+3,,,_sheetname_dataframe))="","",INDIRECT(ADDRESS(1,D127+3,,,_sheetname_dataframe))),""),"")</f>
        <v/>
      </c>
      <c r="AK127" s="17" t="b">
        <f t="shared" ref="AK127" ca="1" si="1338">IF(H127,OR(AQ127,AD127=2),"")</f>
        <v>0</v>
      </c>
      <c r="AL127" s="17" t="b">
        <f t="shared" ref="AL127" ca="1" si="1339">IF($H127,IF(BV127&lt;&gt;"",IF(OR(BM127="F",BM127="L",BM127="I",BM127="D"),BV127&lt;&gt;0)),"")</f>
        <v>0</v>
      </c>
      <c r="AM127" s="17" t="b">
        <f t="shared" ref="AM127" ca="1" si="1340">IF($H127,AND(NOT(AL127),OR(IF(BW127&lt;&gt;"",IF(OR(BM127="F",BM127="L"),BW127&lt;&gt;0)),BM127="I",BM127="N",BM127="D")),"")</f>
        <v>0</v>
      </c>
      <c r="AN127" s="17">
        <f t="shared" ref="AN127" ca="1" si="1341">IF(COUNTA(INDIRECT(Q127))=0,0, IF(AND(AO127&lt;&gt;"",X127&lt;AO127),1,IF(AND(AP127&lt;&gt;"",Y127&gt;AP127),1,IF(AND(AQ127,AC127&gt;0),2,0))))</f>
        <v>0</v>
      </c>
      <c r="AO127" s="24" t="str">
        <f t="shared" ref="AO127" ca="1" si="1342">IF($H127,IF(BY127&lt;&gt;"",IF(ISNUMBER(BY127),BY127,""),""),"")</f>
        <v/>
      </c>
      <c r="AP127" s="24" t="str">
        <f t="shared" ref="AP127" ca="1" si="1343">IF($H127,IF(BZ127&lt;&gt;"",IF(ISNUMBER(BZ127),BZ127,""),""),"")</f>
        <v/>
      </c>
      <c r="AQ127" s="17" t="b">
        <f t="shared" ref="AQ127" ca="1" si="1344">IF(H127,IF(CA127&lt;&gt;"",CA127&lt;&gt;0,FALSE),"")</f>
        <v>0</v>
      </c>
      <c r="AR127" s="17" t="b">
        <f t="shared" ref="AR127" ca="1" si="1345">IF(H127,IF(N127&gt;0,IF(BQ127&lt;&gt;"",BQ127&lt;&gt;0,FALSE),FALSE),"")</f>
        <v>1</v>
      </c>
      <c r="AS127" s="17" t="b">
        <f t="shared" ref="AS127" ca="1" si="1346">IF(H127,IF(BR127&lt;&gt;"",BR127&lt;&gt;0,FALSE),"")</f>
        <v>0</v>
      </c>
      <c r="AT127" s="17" t="b">
        <f t="shared" ref="AT127" ca="1" si="1347">IF(H127,IF(N127&gt;0,FALSE,IF(BU127&lt;&gt;"",MATCH(BU127,DataType,0)=1,FALSE)),"")</f>
        <v>0</v>
      </c>
      <c r="AU127" s="17" t="b">
        <f t="shared" ref="AU127" ca="1" si="1348">IF(H127,IF(N127&gt;0,TRUE,IF(BU127&lt;&gt;"",MATCH(BU127,DataType,0)=2,FALSE)),"")</f>
        <v>1</v>
      </c>
      <c r="AV127" s="17" t="b">
        <f t="shared" ref="AV127" ca="1" si="1349">IF(H127,IF(N127&gt;0,FALSE,IF(BU127&lt;&gt;"",MATCH(BU127,DataType,0)=3,FALSE)),"")</f>
        <v>0</v>
      </c>
      <c r="AW127" s="17" t="b">
        <f t="shared" ref="AW127" ca="1" si="1350">IF(H127,IF(W127&gt;0,Z127=0,FALSE),"")</f>
        <v>0</v>
      </c>
      <c r="AX127" s="14" t="b">
        <f t="array" aca="1" ref="AX127" ca="1">IF(H127,N127&gt;0,"")</f>
        <v>1</v>
      </c>
      <c r="AY127" s="17" t="str">
        <f t="shared" ref="AY127" ca="1" si="1351">IF(H127,IF(N127&gt;0,ADDRESS(ROW(VariablesOrigin)+1,COLUMN(VariablesOrigin)+1,4) &amp; ":" &amp; ADDRESS(ROW(VariablesOrigin)+N127,COLUMN(VariablesOrigin)+1,4),""),"")</f>
        <v>C3:C4</v>
      </c>
      <c r="AZ127" s="17" t="b">
        <f t="array" aca="1" ref="AZ127" ca="1">IF(AY127&lt;&gt;"",SUM(1*ISERROR(MATCH(INDIRECT(AY127),INDIRECT(K127),0)))=0,"")</f>
        <v>1</v>
      </c>
      <c r="BA127" s="17" t="b">
        <f t="shared" ref="BA127" ca="1" si="1352">IF(H127,BU127="",FALSE)</f>
        <v>1</v>
      </c>
      <c r="BB127" s="17" t="b">
        <v>0</v>
      </c>
      <c r="BC127" s="17" t="b">
        <f t="shared" ref="BC127" ca="1" si="1353">IF(BA127,IF(N127&gt;0,AND(AZ127,Z127=0),FALSE),"")</f>
        <v>1</v>
      </c>
      <c r="BD127" s="17" t="b">
        <f t="shared" ref="BD127" ca="1" si="1354">IF(BA127,IF(N127&gt;0,AND(NOT(AZ127),Z127=0),FALSE),"")</f>
        <v>0</v>
      </c>
      <c r="BE127" s="17" t="b">
        <f t="shared" ref="BE127" ca="1" si="1355">IF(BA127,IF(AND(AW127,NOT(BB127),NOT(BC127),NOT(BD127)),AND(Z127=0,AC127=0),FALSE),"")</f>
        <v>0</v>
      </c>
      <c r="BF127" s="17" t="b">
        <f t="shared" ref="BF127" ca="1" si="1356">IF(BA127,IF(AND(AW127,NOT(BB127),NOT(BC127),NOT(BD127)),AND(Z127=0,OR(AC127&gt;0)),FALSE),"")</f>
        <v>0</v>
      </c>
      <c r="BG127" s="17" t="b">
        <f t="shared" ref="BG127" ca="1" si="1357">IF(BA127,IF(OR(BB127:BF127),FALSE,IF(Z127=0,FALSE,Z127&gt;0)),"")</f>
        <v>0</v>
      </c>
      <c r="BH127" s="17" t="b">
        <f t="shared" ref="BH127" ca="1" si="1358">IF(BA127,COUNTIF(BB127:BG127,TRUE)=1,"")</f>
        <v>1</v>
      </c>
      <c r="BI127" s="17">
        <f t="shared" ref="BI127" ca="1" si="1359">IF(BA127,IFERROR(MATCH(TRUE,BB127:BG127,0),7),"")</f>
        <v>2</v>
      </c>
      <c r="BJ127" s="17" t="b">
        <f t="shared" ref="BJ127" ca="1" si="1360">DF127&lt;&gt;""</f>
        <v>0</v>
      </c>
      <c r="BK127" s="17" t="str">
        <f t="shared" ref="BK127" ca="1" si="1361">IF(H127,IF(AND(NOT(BA127),AU127),AC127=0,""),"")</f>
        <v/>
      </c>
      <c r="BL127" s="17" t="str">
        <f t="shared" ref="BL127" ca="1" si="1362">IF(H127,IF(AND(NOT(BA127),AU127),AC127&gt;0,""),"")</f>
        <v/>
      </c>
      <c r="BM127" s="17" t="str">
        <f t="shared" ref="BM127" ca="1" si="1363">IF(H127,IF(BA127,CHOOSE(BI127,"0","F","L","I","N",IF(AA127&gt;0.5,"N","S"),"0"),CHOOSE(MATCH(BU127,DataType,0),"S",IF(BK127,"I","N"),"D"  )),"")</f>
        <v>F</v>
      </c>
      <c r="BN127" s="17" t="str">
        <f t="shared" ref="BN127" ca="1" si="1364">IF(H127,IF(BJ127,"E",IF(BA127,CHOOSE(BI127,"0","F","L","I","N","S","0"),CHOOSE(MATCH(BU127,DataType,0),"S",IF(BK127,"I","N"),"D"  ))),"")</f>
        <v>F</v>
      </c>
      <c r="BO127" s="17" t="str">
        <f t="shared" ref="BO127" ca="1" si="1365">IF($H127,IF(BM127="0","",IF(AND(AR127,N127=2),"D",IF(BM127="S","N",IF(AL127,"O",IF(AM127,"I","N"))))),"")</f>
        <v>D</v>
      </c>
      <c r="BP127" s="14" t="b">
        <f t="shared" ref="BP127" ca="1" si="1366">INDIRECT(ADDRESS(2,ROW(A127)-1,,,_sheetname_dataframe))&lt;&gt;""</f>
        <v>1</v>
      </c>
      <c r="BQ127" s="35">
        <v>1</v>
      </c>
      <c r="BX127" s="16"/>
      <c r="BY127" s="16"/>
      <c r="BZ127" s="16"/>
      <c r="CA127" s="16"/>
      <c r="CB127" s="16"/>
      <c r="CC127" s="16"/>
      <c r="CD127" s="16"/>
      <c r="CE127" s="16"/>
      <c r="CF127" s="16"/>
      <c r="CN127" s="14">
        <f ca="1">IF(H127,IFERROR(IsVariableNameLegal(O127),0),0)</f>
        <v>0</v>
      </c>
      <c r="CO127" s="14" t="str">
        <f t="array" aca="1" ref="CO127" ca="1">IF(H127,IF(COUNTIF(INDIRECT(wew!$C$13),O127)&gt;1,TRIM(SUBSTITUTE(_xll.MCONCAT(IF((INDIRECT(wew!$C$13)=O127)*(COLUMN(INDIRECT(wew!$C$13))&lt;&gt;D127+1),-1+COLUMN(INDIRECT(wew!$C$13)),"")," "),"  "," ")),""),"")</f>
        <v/>
      </c>
      <c r="CP127" s="14" t="str">
        <f t="array" aca="1" ref="CP127" ca="1">IF(P127&lt;&gt;"",IF(LEN(P127)&gt;150,1,""),"")</f>
        <v/>
      </c>
      <c r="CQ127" s="14" t="str">
        <f t="array" aca="1" ref="CQ127" ca="1">IF(AND(H127,NOT(ster!$J$3)),IF(COUNTIF(INDIRECT(wew!$C$15),P127)&gt;1,TRIM(SUBSTITUTE(_xll.MCONCAT(IF((INDIRECT(wew!$C$15)=P127)*(COLUMN(INDIRECT(wew!$C$15))&lt;&gt;D127+1),-1+COLUMN(INDIRECT(wew!$C$15)),"")," "),"  "," ")),""),"")</f>
        <v/>
      </c>
      <c r="CR127" s="14" t="str">
        <f t="array" aca="1" ref="CR127" ca="1">IF(H127,IF(AND(W127&gt;0,AO127&lt;&gt;""),TRIM(SUBSTITUTE(_xll.MCONCAT(IFERROR(IF(ISNUMBER(INDIRECT(Q127)),IF((INDIRECT(ster!$D$14)&lt;&gt;"")*(INDIRECT(Q127)&lt;AO127),INDIRECT(ster!$D$14) &amp; ": " &amp;  SUBSTITUTE(IF( AV127,IFERROR(TEXT(INDIRECT(Q127),"rrrr-mm-dd") &amp;" (" &amp; INDIRECT(Q127) &amp;")",INDIRECT(Q127)),INDIRECT(Q127))," "," "),""),""),"")," "),"  "," ")),""),"")</f>
        <v/>
      </c>
      <c r="CS127" s="14" t="str">
        <f t="array" aca="1" ref="CS127" ca="1">IF(H127,IF(AND(W127&gt;0,AP127&lt;&gt;""),TRIM(SUBSTITUTE(_xll.MCONCAT(IFERROR(IF(ISNUMBER(INDIRECT(Q127)),IF((INDIRECT(ster!$D$14)&lt;&gt;"")*(INDIRECT(Q127)&gt;AP127),INDIRECT(ster!$D$14) &amp; ": " &amp;  SUBSTITUTE(IF( AV127,IFERROR(TEXT(INDIRECT(Q127),"rrrr-mm-dd")&amp;" (" &amp; INDIRECT(Q127) &amp;")",INDIRECT(Q127)),INDIRECT(Q127))," "," "),""),""),"")," "),"  "," ")),""),"")</f>
        <v/>
      </c>
      <c r="CT127" s="14" t="str">
        <f t="array" aca="1" ref="CT127" ca="1">IF(H127,IF(AND(N127&gt;0,AR127),TRIM(SUBSTITUTE(_xll.MCONCAT(IFERROR(IF(ISNUMBER(INDIRECT(Q127)),IF((INDIRECT(ster!$D$14)&lt;&gt;"")*(IFERROR(0*(MATCH(INDIRECT(Q127),INDIRECT(K127),0)&gt;0),1)),INDIRECT(ster!$D$14) &amp; ": " &amp;  SUBSTITUTE(IF( AV127,IFERROR(TEXT(INDIRECT(Q127),"rrrr-mm-dd")&amp;" (" &amp; INDIRECT(Q127) &amp;")",INDIRECT(Q127)),INDIRECT(Q127))," "," "),""),""),"")," "),"  "," ")),""),"")</f>
        <v/>
      </c>
      <c r="CU127" s="14" t="str">
        <f t="array" aca="1" ref="CU127" ca="1">IF(H127,IF(AND(V127&gt;0),TRIM(SUBSTITUTE(_xll.MCONCAT(IF((INDIRECT(ster!$D$14)&lt;&gt;"")*(IFERROR(0*(INDIRECT(Q127)&lt;&gt;""),1)),INDIRECT(ster!$D$14),"")," "),"  "," ")),""),"")</f>
        <v/>
      </c>
      <c r="CV127" s="14" t="str">
        <f t="array" aca="1" ref="CV127" ca="1">IF(H127,IF(AS127,
TRIM(SUBSTITUTE(_xll.MCONCAT(IF(
   (INDIRECT(ster!$D$14)&lt;&gt;"")*
   ((INDIRECT(Q127)="")+
      NOT(ISNUMBER(INDIRECT(Q127)))*
      NOT(ISERROR(MATCH(INDIRECT(Q127),INDIRECT(K127),0)))
    ),
      INDIRECT(ster!$D$14),
   "")," "),"  "," ")),
""),"")</f>
        <v/>
      </c>
      <c r="CW127" s="14" t="str">
        <f t="array" aca="1" ref="CW127" ca="1">IF(H127,IF(AND(AQ127),TRIM(SUBSTITUTE(_xll.MCONCAT(IFERROR(IF(ISNUMBER(INDIRECT(Q127)),IF((INDIRECT(ster!$D$14)&lt;&gt;"")*(INDIRECT(Q127)&lt;&gt;INT(INDIRECT(Q127))),INDIRECT(ster!$D$14) &amp; ": " &amp; INDIRECT(Q127),""),""),"")," "),"  "," ")),""),"")</f>
        <v/>
      </c>
      <c r="CX127" s="14" t="str">
        <f t="array" aca="1" ref="CX127" ca="1">IF(H127,IF(OR(AU127,AV127),TRIM(SUBSTITUTE(_xll.MCONCAT(IF((INDIRECT(ster!$D$14)&lt;&gt;"")*NOT(ISNUMBER(INDIRECT(Q127))),IF(ISERROR(MATCH(INDIRECT(Q127),INDIRECT(K127),0)),IFERROR(IF(INDIRECT(Q127)&lt;&gt;"",INDIRECT(ster!$D$14) &amp; ": " &amp; SUBSTITUTE(INDIRECT(Q127)," "," "),""),""),""),"")," "),"  "," ")),""),"")</f>
        <v/>
      </c>
      <c r="CY127" s="14" t="str">
        <f t="array" aca="1" ref="CY127" ca="1">IF(H127,IF(AE127,TRIM(SUBSTITUTE(_xll.MCONCAT(IF((INDIRECT(ster!$D$14)&lt;&gt;"")*IFERROR(NOT(INDIRECT(AF127)),FALSE),IF(ISERROR(MATCH(INDIRECT(Q127),INDIRECT(K127),0)),IFERROR(IF(INDIRECT(Q127)&lt;&gt;"",INDIRECT(ster!$D$14)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CZ127" s="14" t="str">
        <f t="array" aca="1" ref="CZ127" ca="1">IF(H127,IF(AH127,TRIM(SUBSTITUTE(_xll.MCONCAT(IF((INDIRECT(ster!$D$14)&lt;&gt;"")*IFERROR(NOT(INDIRECT(AI127)),FALSE),IF(ISERROR(MATCH(INDIRECT(Q127),INDIRECT(K127),0)),IFERROR(IF(INDIRECT(Q127)&lt;&gt;"",INDIRECT(ster!$D$14)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DC127" s="14" t="str">
        <f ca="1">SUBSTITUTE(SUBSTITUTE(SUBSTITUTE(SUBSTITUTE(_xll.MCONCAT(DG127:DS127,"■"),"■■","■"),"■■","■"),"■■","■"),"■■","■")</f>
        <v>■</v>
      </c>
      <c r="DD127" s="14" t="str">
        <f t="shared" ref="DD127" ca="1" si="1367">IF(MID(DC127,1,1)="■",MID(DC127,2,LEN(DC127)),DC127)</f>
        <v/>
      </c>
      <c r="DE127" s="14" t="str">
        <f t="shared" ref="DE127" ca="1" si="1368">IF(DD127&lt;&gt;"",IF(MID(DD127,LEN(DD127),1)="■",MID(DD127,1,LEN(DD127)-1),DD127),"")</f>
        <v/>
      </c>
      <c r="DF127" s="14" t="str">
        <f t="shared" ref="DF127" ca="1" si="1369">IFERROR(IF(DE127&lt;&gt;"",SUBSTITUTE(DE127,"■",". "),""),"##INTERNAL_ERROR")</f>
        <v/>
      </c>
      <c r="DG127" s="14" t="str">
        <f t="shared" ref="DG127" ca="1" si="1370">IF(CN127&lt;&gt;0,"Variable name don't comply with the naming convention","")</f>
        <v/>
      </c>
      <c r="DH127" s="14" t="str">
        <f t="shared" ref="DH127" ca="1" si="1371">IF(CO127&lt;&gt;"","Duplicated name. " &amp; IF(ISERROR(FIND(" ",CO127)),"Duplicate have index " &amp; CO127, "Duplicates have indices: "&amp;SUBSTITUTE(CO127," ",", ")),"")</f>
        <v/>
      </c>
      <c r="DI127" s="14" t="str">
        <f t="shared" ref="DI127" ca="1" si="1372">IF(CP127&lt;&gt;"","Variable label exceed length 150","")</f>
        <v/>
      </c>
      <c r="DJ127" s="14" t="str">
        <f t="shared" ref="DJ127" ca="1" si="1373">IF(CQ127&lt;&gt;"","Duplicated variable label. " &amp; IF(ISERROR(FIND(" ",CQ127)),"Duplicate have index " &amp; CQ127, "Duplicates have indices: "&amp;SUBSTITUTE(CQ127," ",", ")),"")</f>
        <v/>
      </c>
      <c r="DK127" s="14" t="str">
        <f t="shared" ref="DK127" ca="1" si="1374">IF(CR127&lt;&gt;"","The following cases have values below declared theorethical min: " &amp;SUBSTITUTE(CR127," ",", "),"")</f>
        <v/>
      </c>
      <c r="DL127" s="14" t="str">
        <f t="shared" ref="DL127" ca="1" si="1375">IF(CS127&lt;&gt;"","The following cases have values above declared theorethical max: " &amp;SUBSTITUTE(CS127," ",", "),"")</f>
        <v/>
      </c>
      <c r="DM127" s="14" t="str">
        <f t="shared" ref="DM127" ca="1" si="1376">IF(CT127&lt;&gt;"","There are some cases with values not explicitly declared in the labels dictionary: " &amp;SUBSTITUTE(CT127," ",", "),"")</f>
        <v/>
      </c>
      <c r="DN127" s="14" t="str">
        <f t="array" aca="1" ref="DN127" ca="1">IF(CU127&lt;&gt;"","There are errors in the entered values in the following cases: " &amp;SUBSTITUTE(CU127," ",", "),"")</f>
        <v/>
      </c>
      <c r="DO127" s="14" t="str">
        <f t="shared" ref="DO127" ca="1" si="1377">IF(CV127&lt;&gt;"","The following records are missing in this required field: " &amp;SUBSTITUTE(CV127," ",", "),"")</f>
        <v/>
      </c>
      <c r="DP127" s="14" t="str">
        <f t="shared" ref="DP127" ca="1" si="1378">IF(CW127&lt;&gt;"","The following cases have non-integer values: " &amp;SUBSTITUTE(CW127," ",", "),"")</f>
        <v/>
      </c>
      <c r="DQ127" s="14" t="str">
        <f t="shared" ref="DQ127" ca="1" si="1379">IF(CX127&lt;&gt;"","The following cases are non-numeric: " &amp;SUBSTITUTE(CX127," ",", "),"")</f>
        <v/>
      </c>
      <c r="DR127" s="14" t="str">
        <f t="shared" ref="DR127" ca="1" si="1380">IF(CY127&lt;&gt;"","In the following cases " &amp; P127 &amp; " " &amp; LOWER(MID(AG127,1,1)) &amp; MID(AG127,2,LEN(AG127)) &amp; ": " &amp;SUBSTITUTE(CY127," ",", "),"")</f>
        <v/>
      </c>
      <c r="DS127" s="14" t="str">
        <f t="shared" ref="DS127" ca="1" si="1381">IF(CZ127&lt;&gt;"","In the following cases " &amp; P127 &amp; " " &amp; LOWER(MID(AJ127,1,1)) &amp; MID(AJ127,2,LEN(AJ127)) &amp; ": " &amp;SUBSTITUTE(CZ127," ",", "),"")</f>
        <v/>
      </c>
      <c r="DZ127" s="14" t="b">
        <f t="shared" ref="DZ127" ca="1" si="1382">OR(ED127&lt;&gt;"",EF127&lt;&gt;"",EG127&lt;&gt;"")</f>
        <v>0</v>
      </c>
      <c r="EA127" s="14" t="str">
        <f t="shared" ref="EA127" ca="1" si="1383">IF(EB127&lt;&gt;"",G127 &amp; " (" &amp; F127 &amp; ")","")</f>
        <v>13th timing (q_48m_t)</v>
      </c>
      <c r="EB127" s="14" t="str">
        <f t="shared" ref="EB127" ca="1" si="1384">IF(EE127&lt;&gt;"",EE127&amp;IF(ED127&lt;&gt;""," and "&amp;ED127,""),UPPER(MID(ED127,1,1)&amp;MID(ED127,2,LEN(ED127))))&amp; IF(OR(EF127&lt;&gt;"",EG127&lt;&gt;"")," and "&amp;IF(EF127&lt;&gt;"",LOWER(MID(EF127,1,1) &amp; MID(EF127,2,LEN(EF127))),"")&amp; IF(AND(EF127 &lt;&gt;"",EG127&lt;&gt;"")," and ","") &amp; IF(EG127&lt;&gt;"",LOWER(MID(EG127,1,1) &amp; MID(EG127,2,LEN(EG127))),""),"") &amp; IF(OR(EE127&lt;&gt;"",ED127&lt;&gt;"",EF127&lt;&gt;"",EG127&lt;&gt;""), ". ","")</f>
        <v xml:space="preserve">Values must be limited to predefinied list. </v>
      </c>
      <c r="EC127" s="14" t="str">
        <f t="shared" ref="EC127" ca="1" si="1385">IF(EB127&lt;&gt;"",G127 &amp; " (" &amp; F127 &amp; "): " &amp; EB127,"")</f>
        <v xml:space="preserve">13th timing (q_48m_t): Values must be limited to predefinied list. </v>
      </c>
      <c r="ED127" s="14" t="str">
        <f t="shared" ref="ED127" ca="1" si="1386">IF(H127,IF(W127&gt;0,IF(AND(AO127&lt;&gt;"",AP127&lt;&gt;""),"each value must be between " &amp; IF( AV127,IFERROR(TEXT(AO127,"rrrr-mm-dd") &amp;" (" &amp; AO127 &amp;")",AO127),AO127) &amp; " and " &amp; IF( AV127,IFERROR(TEXT(AP127,"rrrr-mm-dd") &amp;" (" &amp; AP127 &amp;")",AP127),AP127),IF(AO127&lt;&gt;"","each value must be above " &amp; IF( AV127,IFERROR(TEXT(AO127,"rrrr-mm-dd") &amp;" (" &amp; AO127 &amp;")",AO127),AO127), IF(AP127&lt;&gt;"","each value must be below " &amp; IF( AV127,IFERROR(TEXT(AP127,"rrrr-mm-dd") &amp;" (" &amp; AP127 &amp;")",AP127),AP127),""))),""),"")</f>
        <v/>
      </c>
      <c r="EE127" s="14" t="str">
        <f t="shared" ref="EE127" ca="1" si="1387">IF(H127,IF(OR(AQ127,AU127,AV127,AS127,AR127),
   "Values must be" &amp;
   IF(AR127," limited to predefinied list", IF(AQ127, " integers",IF(OR(AU127,AV127)," numeric",""))) &amp;
   IF(AS127,IF(OR(AR127,AQ127,AU127,AV127), " and ","") &amp; "non-missing",""),
""),"")</f>
        <v>Values must be limited to predefinied list</v>
      </c>
      <c r="EF127" s="14" t="str">
        <f t="shared" ref="EF127" ca="1" si="1388">IF($H127,AG127,"")</f>
        <v/>
      </c>
      <c r="EG127" s="14" t="str">
        <f t="shared" ref="EG127" ca="1" si="1389">IF($H127,AJ127,"")</f>
        <v/>
      </c>
      <c r="EM127" s="14" t="b">
        <f t="shared" ref="EM127" ca="1" si="1390">OR(EC127&lt;&gt;"",DF127&lt;&gt;"")</f>
        <v>1</v>
      </c>
      <c r="EN127" s="14">
        <f t="shared" ref="EN127" ca="1" si="1391">IF(EM127,C127,"")</f>
        <v>114</v>
      </c>
      <c r="EO127" s="14" t="str">
        <f t="shared" ref="EO127" ca="1" si="1392">IF(EM127,F127,"")</f>
        <v>q_48m_t</v>
      </c>
      <c r="EP127" s="14" t="str">
        <f t="shared" ref="EP127" ca="1" si="1393">EC127</f>
        <v xml:space="preserve">13th timing (q_48m_t): Values must be limited to predefinied list. </v>
      </c>
      <c r="EQ127" s="14" t="str">
        <f t="shared" ref="EQ127" ca="1" si="1394">DF127</f>
        <v/>
      </c>
    </row>
    <row r="128" spans="2:147" s="14" customFormat="1">
      <c r="B128" s="14" t="str">
        <f t="shared" ca="1" si="421"/>
        <v/>
      </c>
      <c r="C128" s="14">
        <f t="shared" ca="1" si="422"/>
        <v>115</v>
      </c>
      <c r="D128" s="14">
        <f t="shared" si="423"/>
        <v>126</v>
      </c>
      <c r="E128" s="14" t="str">
        <f t="shared" ca="1" si="424"/>
        <v>N</v>
      </c>
      <c r="F128" s="14" t="str">
        <f t="shared" ca="1" si="425"/>
        <v>q_49</v>
      </c>
      <c r="G128" s="14" t="str">
        <f t="shared" ca="1" si="426"/>
        <v>Region progression</v>
      </c>
      <c r="H128" s="14" t="b">
        <f t="shared" ca="1" si="427"/>
        <v>1</v>
      </c>
      <c r="I128" s="14" t="str">
        <f ca="1">IF($H128,ADDRESS(3,(D128+1)*2-1,4,,"["&amp;wew!$G$7&amp;"]"&amp;_sheetname_labels)&amp;":"&amp;ADDRESS(2+ster!$B$20,(D128+1)*2-1,4),"")</f>
        <v>[DBTemplate.xlsm]labels!IS3:IS61</v>
      </c>
      <c r="J128" s="14">
        <f t="array" aca="1" ref="J128" ca="1">IF(H128,MAX(0,MAX(IF(INDIRECT(I128)&lt;&gt;"",ROW(INDIRECT(I128)),""))-2),"")</f>
        <v>1</v>
      </c>
      <c r="K128" s="14" t="str">
        <f ca="1">IF($H128,IF($J128&gt;0,ADDRESS(3,(D128+1)*2-1,4,,"["&amp;wew!$G$7&amp;"]"&amp;_sheetname_labels)&amp;":"&amp;ADDRESS(2+J128,(D128+1)*2-1,4),""),"")</f>
        <v>[DBTemplate.xlsm]labels!IS3:IS3</v>
      </c>
      <c r="L128" s="14" t="str">
        <f ca="1">IF($H128,IF($J128&gt;0,ADDRESS(3,(D128+1)*2,4,,"["&amp;wew!$G$7&amp;"]"&amp;_sheetname_labels)&amp;":"&amp;ADDRESS(2+J128,(D128+1)*2,4),""),"")</f>
        <v>[DBTemplate.xlsm]labels!IT3:IT3</v>
      </c>
      <c r="M128" s="14">
        <f t="shared" ca="1" si="428"/>
        <v>0</v>
      </c>
      <c r="N128" s="14">
        <f t="shared" ca="1" si="429"/>
        <v>1</v>
      </c>
      <c r="O128" s="14" t="str">
        <f t="shared" ca="1" si="430"/>
        <v>q_49</v>
      </c>
      <c r="P128" s="14" t="str">
        <f t="shared" ca="1" si="431"/>
        <v>Region progression</v>
      </c>
      <c r="Q128" s="14" t="str">
        <f ca="1">IF($BP128,ADDRESS(3,D128+1,4,,"["&amp;wew!$G$7&amp;"]"&amp;_sheetname_dataframe)&amp;":"&amp;ADDRESS(2+ster!$C$14,D128+1,4),"")</f>
        <v>[DBTemplate.xlsm]data_frame!DW3:DW3</v>
      </c>
      <c r="R128" s="14" t="str">
        <f>IF($BP128,IF(MID(_xll.FORMULATEXT(INDEX(INDIRECT(Q128),1)),1,1)="=", _xll.FORMULATEXT(INDEX(INDIRECT(Q128),1),2,TRUE),""),"")</f>
        <v/>
      </c>
      <c r="S128" s="14">
        <f t="array" aca="1" ref="S128" ca="1">IF(H128,SUM(IF((IFERROR(INDIRECT(Q128)&lt;&gt;"",FALSE))*(INDIRECT(ster!$D$14)&lt;&gt;""),1,0)),"")</f>
        <v>0</v>
      </c>
      <c r="T128" s="14">
        <f t="array" aca="1" ref="T128" ca="1">IF(H128,IF(M128&gt;0,SUM(IFERROR(1*(MATCH(INDIRECT(Q128),INDIRECT(K128),0)&gt;0),0)*(INDIRECT(ster!$D$14)&lt;&gt;"")*NOT(ISNUMBER(INDIRECT(Q128)))),0),"")</f>
        <v>0</v>
      </c>
      <c r="U128" s="14">
        <f t="array" aca="1" ref="U128" ca="1">IF(H128,SUM((IFERROR(INDIRECT(Q128)="",FALSE))*(INDIRECT(ster!$D$14)&lt;&gt;"")),"")</f>
        <v>1</v>
      </c>
      <c r="V128" s="14">
        <f t="array" aca="1" ref="V128" ca="1">IF(H128,SUM((IFERROR(INDIRECT(Q128)="#ąś",TRUE))*(INDIRECT(ster!$D$14)&lt;&gt;"")),"")</f>
        <v>0</v>
      </c>
      <c r="W128" s="14">
        <f t="array" aca="1" ref="W128" ca="1">IF(H128,SUM(ISNUMBER(INDIRECT(Q128))*(INDIRECT(ster!$D$14)&lt;&gt;"")),"")</f>
        <v>0</v>
      </c>
      <c r="X128" s="14" t="str">
        <f t="array" aca="1" ref="X128" ca="1">IF(AND(H128,W128&gt;0),IF(wew!$B$3,MIN(IF((INDIRECT(ster!$D$14)&lt;&gt;"")*IFERROR(INDIRECT($Q128)&lt;&gt;"",FALSE),IFERROR(INDIRECT($Q128),"X"),"X")),"&lt;włącz podświetlanie wartości&gt;"),"—")</f>
        <v>—</v>
      </c>
      <c r="Y128" s="14" t="str">
        <f t="array" aca="1" ref="Y128" ca="1">IF(AND(H128,W128&gt;0),IF(wew!$B$3,MAX(IF((INDIRECT(ster!$D$14)&lt;&gt;"")*IFERROR(INDIRECT($Q128)&lt;&gt;"",FALSE),IFERROR(INDIRECT($Q128),"X"),"X")),"&lt;włącz podświetlanie wartości&gt;"),"—")</f>
        <v>—</v>
      </c>
      <c r="Z128" s="14">
        <f t="shared" ca="1" si="432"/>
        <v>0</v>
      </c>
      <c r="AA128" s="12" t="str">
        <f t="shared" ca="1" si="433"/>
        <v>—</v>
      </c>
      <c r="AB128" s="17">
        <f t="array" aca="1" ref="AB128" ca="1">IF(H128,IF(W128&gt;0,SUM((INDIRECT(ster!$D$14)&lt;&gt;"")*IFERROR((INDIRECT(Q128)&lt;&gt;"")*(INDIRECT(Q128)=INT(INDIRECT(Q128))),0)),0),"")</f>
        <v>0</v>
      </c>
      <c r="AC128" s="17">
        <f t="array" aca="1" ref="AC128" ca="1">IF(H128,W128-AB128,"")</f>
        <v>0</v>
      </c>
      <c r="AD128" s="17">
        <f t="shared" ca="1" si="434"/>
        <v>1</v>
      </c>
      <c r="AE128" s="17" t="b">
        <f t="shared" ca="1" si="435"/>
        <v>0</v>
      </c>
      <c r="AF128" s="17" t="str">
        <f ca="1">IF(AE128,IF($H128,ADDRESS(3,D128+2,4,,"["&amp;wew!$G$7&amp;"]"&amp;_sheetname_dataframe)&amp;":"&amp;ADDRESS(2+ster!$C$14,D128+2,4),""),"")</f>
        <v/>
      </c>
      <c r="AG128" s="17" t="str">
        <f t="shared" ca="1" si="436"/>
        <v/>
      </c>
      <c r="AH128" s="17" t="b">
        <f t="shared" ca="1" si="437"/>
        <v>0</v>
      </c>
      <c r="AI128" s="17" t="str">
        <f ca="1">IF(AH128,IF($H128,ADDRESS(3,D128+3,4,,"["&amp;wew!$G$7&amp;"]"&amp;_sheetname_dataframe)&amp;":"&amp;ADDRESS(2+ster!$C$14,D128+3,4),""),"")</f>
        <v/>
      </c>
      <c r="AJ128" s="17" t="str">
        <f t="shared" ca="1" si="438"/>
        <v/>
      </c>
      <c r="AK128" s="17" t="b">
        <f t="shared" ca="1" si="439"/>
        <v>0</v>
      </c>
      <c r="AL128" s="17" t="b">
        <f t="shared" ca="1" si="440"/>
        <v>0</v>
      </c>
      <c r="AM128" s="17" t="b">
        <f t="shared" ca="1" si="441"/>
        <v>0</v>
      </c>
      <c r="AN128" s="17">
        <f t="shared" ca="1" si="442"/>
        <v>0</v>
      </c>
      <c r="AO128" s="24" t="str">
        <f t="shared" ca="1" si="443"/>
        <v/>
      </c>
      <c r="AP128" s="24" t="str">
        <f t="shared" ca="1" si="444"/>
        <v/>
      </c>
      <c r="AQ128" s="17" t="b">
        <f t="shared" ca="1" si="445"/>
        <v>0</v>
      </c>
      <c r="AR128" s="17" t="b">
        <f t="shared" ca="1" si="446"/>
        <v>1</v>
      </c>
      <c r="AS128" s="17" t="b">
        <f t="shared" ca="1" si="447"/>
        <v>0</v>
      </c>
      <c r="AT128" s="17" t="b">
        <f t="shared" ca="1" si="448"/>
        <v>0</v>
      </c>
      <c r="AU128" s="17" t="b">
        <f t="shared" ca="1" si="449"/>
        <v>1</v>
      </c>
      <c r="AV128" s="17" t="b">
        <f t="shared" ca="1" si="450"/>
        <v>0</v>
      </c>
      <c r="AW128" s="17" t="b">
        <f t="shared" ca="1" si="451"/>
        <v>0</v>
      </c>
      <c r="AX128" s="14" t="b">
        <f t="array" aca="1" ref="AX128" ca="1">IF(H128,N128&gt;0,"")</f>
        <v>1</v>
      </c>
      <c r="AY128" s="17" t="str">
        <f t="shared" ca="1" si="452"/>
        <v>C3:C3</v>
      </c>
      <c r="AZ128" s="17" t="b">
        <f t="array" aca="1" ref="AZ128" ca="1">IF(AY128&lt;&gt;"",SUM(1*ISERROR(MATCH(INDIRECT(AY128),INDIRECT(K128),0)))=0,"")</f>
        <v>1</v>
      </c>
      <c r="BA128" s="17" t="b">
        <f t="shared" ca="1" si="453"/>
        <v>1</v>
      </c>
      <c r="BB128" s="17" t="b">
        <v>0</v>
      </c>
      <c r="BC128" s="17" t="b">
        <f t="shared" ca="1" si="454"/>
        <v>1</v>
      </c>
      <c r="BD128" s="17" t="b">
        <f t="shared" ca="1" si="455"/>
        <v>0</v>
      </c>
      <c r="BE128" s="17" t="b">
        <f t="shared" ca="1" si="456"/>
        <v>0</v>
      </c>
      <c r="BF128" s="17" t="b">
        <f t="shared" ca="1" si="457"/>
        <v>0</v>
      </c>
      <c r="BG128" s="17" t="b">
        <f t="shared" ca="1" si="458"/>
        <v>0</v>
      </c>
      <c r="BH128" s="17" t="b">
        <f t="shared" ca="1" si="459"/>
        <v>1</v>
      </c>
      <c r="BI128" s="17">
        <f t="shared" ca="1" si="460"/>
        <v>2</v>
      </c>
      <c r="BJ128" s="17" t="b">
        <f t="shared" ca="1" si="461"/>
        <v>0</v>
      </c>
      <c r="BK128" s="17" t="str">
        <f t="shared" ca="1" si="462"/>
        <v/>
      </c>
      <c r="BL128" s="17" t="str">
        <f t="shared" ca="1" si="463"/>
        <v/>
      </c>
      <c r="BM128" s="17" t="str">
        <f t="shared" ca="1" si="464"/>
        <v>F</v>
      </c>
      <c r="BN128" s="17" t="str">
        <f t="shared" ca="1" si="465"/>
        <v>F</v>
      </c>
      <c r="BO128" s="17" t="str">
        <f t="shared" ca="1" si="466"/>
        <v>N</v>
      </c>
      <c r="BP128" s="14" t="b">
        <f t="shared" ca="1" si="467"/>
        <v>1</v>
      </c>
      <c r="BQ128" s="35">
        <v>1</v>
      </c>
      <c r="BX128" s="16"/>
      <c r="BY128" s="16"/>
      <c r="BZ128" s="16"/>
      <c r="CA128" s="16"/>
      <c r="CB128" s="16"/>
      <c r="CC128" s="16"/>
      <c r="CD128" s="16"/>
      <c r="CE128" s="16"/>
      <c r="CF128" s="16"/>
      <c r="CN128" s="14">
        <f ca="1">IF(H128,IFERROR(IsVariableNameLegal(O128),0),0)</f>
        <v>0</v>
      </c>
      <c r="CO128" s="14" t="str">
        <f t="array" aca="1" ref="CO128" ca="1">IF(H128,IF(COUNTIF(INDIRECT(wew!$C$13),O128)&gt;1,TRIM(SUBSTITUTE(_xll.MCONCAT(IF((INDIRECT(wew!$C$13)=O128)*(COLUMN(INDIRECT(wew!$C$13))&lt;&gt;D128+1),-1+COLUMN(INDIRECT(wew!$C$13)),"")," "),"  "," ")),""),"")</f>
        <v/>
      </c>
      <c r="CP128" s="14" t="str">
        <f t="array" aca="1" ref="CP128" ca="1">IF(P128&lt;&gt;"",IF(LEN(P128)&gt;150,1,""),"")</f>
        <v/>
      </c>
      <c r="CQ128" s="14" t="str">
        <f t="array" aca="1" ref="CQ128" ca="1">IF(AND(H128,NOT(ster!$J$3)),IF(COUNTIF(INDIRECT(wew!$C$15),P128)&gt;1,TRIM(SUBSTITUTE(_xll.MCONCAT(IF((INDIRECT(wew!$C$15)=P128)*(COLUMN(INDIRECT(wew!$C$15))&lt;&gt;D128+1),-1+COLUMN(INDIRECT(wew!$C$15)),"")," "),"  "," ")),""),"")</f>
        <v/>
      </c>
      <c r="CR128" s="14" t="str">
        <f t="array" aca="1" ref="CR128" ca="1">IF(H128,IF(AND(W128&gt;0,AO128&lt;&gt;""),TRIM(SUBSTITUTE(_xll.MCONCAT(IFERROR(IF(ISNUMBER(INDIRECT(Q128)),IF((INDIRECT(ster!$D$14)&lt;&gt;"")*(INDIRECT(Q128)&lt;AO128),INDIRECT(ster!$D$14) &amp; ": " &amp;  SUBSTITUTE(IF( AV128,IFERROR(TEXT(INDIRECT(Q128),"rrrr-mm-dd") &amp;" (" &amp; INDIRECT(Q128) &amp;")",INDIRECT(Q128)),INDIRECT(Q128))," "," "),""),""),"")," "),"  "," ")),""),"")</f>
        <v/>
      </c>
      <c r="CS128" s="14" t="str">
        <f t="array" aca="1" ref="CS128" ca="1">IF(H128,IF(AND(W128&gt;0,AP128&lt;&gt;""),TRIM(SUBSTITUTE(_xll.MCONCAT(IFERROR(IF(ISNUMBER(INDIRECT(Q128)),IF((INDIRECT(ster!$D$14)&lt;&gt;"")*(INDIRECT(Q128)&gt;AP128),INDIRECT(ster!$D$14) &amp; ": " &amp;  SUBSTITUTE(IF( AV128,IFERROR(TEXT(INDIRECT(Q128),"rrrr-mm-dd")&amp;" (" &amp; INDIRECT(Q128) &amp;")",INDIRECT(Q128)),INDIRECT(Q128))," "," "),""),""),"")," "),"  "," ")),""),"")</f>
        <v/>
      </c>
      <c r="CT128" s="14" t="str">
        <f t="array" aca="1" ref="CT128" ca="1">IF(H128,IF(AND(N128&gt;0,AR128),TRIM(SUBSTITUTE(_xll.MCONCAT(IFERROR(IF(ISNUMBER(INDIRECT(Q128)),IF((INDIRECT(ster!$D$14)&lt;&gt;"")*(IFERROR(0*(MATCH(INDIRECT(Q128),INDIRECT(K128),0)&gt;0),1)),INDIRECT(ster!$D$14) &amp; ": " &amp;  SUBSTITUTE(IF( AV128,IFERROR(TEXT(INDIRECT(Q128),"rrrr-mm-dd")&amp;" (" &amp; INDIRECT(Q128) &amp;")",INDIRECT(Q128)),INDIRECT(Q128))," "," "),""),""),"")," "),"  "," ")),""),"")</f>
        <v/>
      </c>
      <c r="CU128" s="14" t="str">
        <f t="array" aca="1" ref="CU128" ca="1">IF(H128,IF(AND(V128&gt;0),TRIM(SUBSTITUTE(_xll.MCONCAT(IF((INDIRECT(ster!$D$14)&lt;&gt;"")*(IFERROR(0*(INDIRECT(Q128)&lt;&gt;""),1)),INDIRECT(ster!$D$14),"")," "),"  "," ")),""),"")</f>
        <v/>
      </c>
      <c r="CV128" s="14" t="str">
        <f t="array" aca="1" ref="CV128" ca="1">IF(H128,IF(AS128,
TRIM(SUBSTITUTE(_xll.MCONCAT(IF(
   (INDIRECT(ster!$D$14)&lt;&gt;"")*
   ((INDIRECT(Q128)="")+
      NOT(ISNUMBER(INDIRECT(Q128)))*
      NOT(ISERROR(MATCH(INDIRECT(Q128),INDIRECT(K128),0)))
    ),
      INDIRECT(ster!$D$14),
   "")," "),"  "," ")),
""),"")</f>
        <v/>
      </c>
      <c r="CW128" s="14" t="str">
        <f t="array" aca="1" ref="CW128" ca="1">IF(H128,IF(AND(AQ128),TRIM(SUBSTITUTE(_xll.MCONCAT(IFERROR(IF(ISNUMBER(INDIRECT(Q128)),IF((INDIRECT(ster!$D$14)&lt;&gt;"")*(INDIRECT(Q128)&lt;&gt;INT(INDIRECT(Q128))),INDIRECT(ster!$D$14) &amp; ": " &amp; INDIRECT(Q128),""),""),"")," "),"  "," ")),""),"")</f>
        <v/>
      </c>
      <c r="CX128" s="14" t="str">
        <f t="array" aca="1" ref="CX128" ca="1">IF(H128,IF(OR(AU128,AV128),TRIM(SUBSTITUTE(_xll.MCONCAT(IF((INDIRECT(ster!$D$14)&lt;&gt;"")*NOT(ISNUMBER(INDIRECT(Q128))),IF(ISERROR(MATCH(INDIRECT(Q128),INDIRECT(K128),0)),IFERROR(IF(INDIRECT(Q128)&lt;&gt;"",INDIRECT(ster!$D$14) &amp; ": " &amp; SUBSTITUTE(INDIRECT(Q128)," "," "),""),""),""),"")," "),"  "," ")),""),"")</f>
        <v/>
      </c>
      <c r="CY128" s="14" t="str">
        <f t="array" aca="1" ref="CY128" ca="1">IF(H128,IF(AE128,TRIM(SUBSTITUTE(_xll.MCONCAT(IF((INDIRECT(ster!$D$14)&lt;&gt;"")*IFERROR(NOT(INDIRECT(AF128)),FALSE),IF(ISERROR(MATCH(INDIRECT(Q128),INDIRECT(K128),0)),IFERROR(IF(INDIRECT(Q128)&lt;&gt;"",INDIRECT(ster!$D$14)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CZ128" s="14" t="str">
        <f t="array" aca="1" ref="CZ128" ca="1">IF(H128,IF(AH128,TRIM(SUBSTITUTE(_xll.MCONCAT(IF((INDIRECT(ster!$D$14)&lt;&gt;"")*IFERROR(NOT(INDIRECT(AI128)),FALSE),IF(ISERROR(MATCH(INDIRECT(Q128),INDIRECT(K128),0)),IFERROR(IF(INDIRECT(Q128)&lt;&gt;"",INDIRECT(ster!$D$14)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DC128" s="14" t="str">
        <f ca="1">SUBSTITUTE(SUBSTITUTE(SUBSTITUTE(SUBSTITUTE(_xll.MCONCAT(DG128:DS128,"■"),"■■","■"),"■■","■"),"■■","■"),"■■","■")</f>
        <v>■</v>
      </c>
      <c r="DD128" s="14" t="str">
        <f t="shared" ca="1" si="468"/>
        <v/>
      </c>
      <c r="DE128" s="14" t="str">
        <f t="shared" ca="1" si="469"/>
        <v/>
      </c>
      <c r="DF128" s="14" t="str">
        <f t="shared" ca="1" si="470"/>
        <v/>
      </c>
      <c r="DG128" s="14" t="str">
        <f t="shared" ca="1" si="471"/>
        <v/>
      </c>
      <c r="DH128" s="14" t="str">
        <f t="shared" ca="1" si="472"/>
        <v/>
      </c>
      <c r="DI128" s="14" t="str">
        <f t="shared" ca="1" si="473"/>
        <v/>
      </c>
      <c r="DJ128" s="14" t="str">
        <f t="shared" ca="1" si="474"/>
        <v/>
      </c>
      <c r="DK128" s="14" t="str">
        <f t="shared" ca="1" si="475"/>
        <v/>
      </c>
      <c r="DL128" s="14" t="str">
        <f t="shared" ca="1" si="420"/>
        <v/>
      </c>
      <c r="DM128" s="14" t="str">
        <f t="shared" ca="1" si="476"/>
        <v/>
      </c>
      <c r="DN128" s="14" t="str">
        <f t="array" aca="1" ref="DN128" ca="1">IF(CU128&lt;&gt;"","There are errors in the entered values in the following cases: " &amp;SUBSTITUTE(CU128," ",", "),"")</f>
        <v/>
      </c>
      <c r="DO128" s="14" t="str">
        <f t="shared" ca="1" si="477"/>
        <v/>
      </c>
      <c r="DP128" s="14" t="str">
        <f t="shared" ca="1" si="478"/>
        <v/>
      </c>
      <c r="DQ128" s="14" t="str">
        <f t="shared" ca="1" si="479"/>
        <v/>
      </c>
      <c r="DR128" s="14" t="str">
        <f t="shared" ca="1" si="480"/>
        <v/>
      </c>
      <c r="DS128" s="14" t="str">
        <f t="shared" ca="1" si="481"/>
        <v/>
      </c>
      <c r="DZ128" s="14" t="b">
        <f t="shared" ca="1" si="482"/>
        <v>0</v>
      </c>
      <c r="EA128" s="14" t="str">
        <f t="shared" ca="1" si="483"/>
        <v>Region progression (q_49)</v>
      </c>
      <c r="EB128" s="14" t="str">
        <f t="shared" ca="1" si="484"/>
        <v xml:space="preserve">Values must be limited to predefinied list. </v>
      </c>
      <c r="EC128" s="14" t="str">
        <f t="shared" ca="1" si="485"/>
        <v xml:space="preserve">Region progression (q_49): Values must be limited to predefinied list. </v>
      </c>
      <c r="ED128" s="14" t="str">
        <f t="shared" ca="1" si="486"/>
        <v/>
      </c>
      <c r="EE128" s="14" t="str">
        <f t="shared" ca="1" si="487"/>
        <v>Values must be limited to predefinied list</v>
      </c>
      <c r="EF128" s="14" t="str">
        <f t="shared" ca="1" si="488"/>
        <v/>
      </c>
      <c r="EG128" s="14" t="str">
        <f t="shared" ca="1" si="489"/>
        <v/>
      </c>
      <c r="EM128" s="14" t="b">
        <f t="shared" ca="1" si="490"/>
        <v>1</v>
      </c>
      <c r="EN128" s="14">
        <f t="shared" ca="1" si="491"/>
        <v>115</v>
      </c>
      <c r="EO128" s="14" t="str">
        <f t="shared" ca="1" si="492"/>
        <v>q_49</v>
      </c>
      <c r="EP128" s="14" t="str">
        <f t="shared" ca="1" si="493"/>
        <v xml:space="preserve">Region progression (q_49): Values must be limited to predefinied list. </v>
      </c>
      <c r="EQ128" s="14" t="str">
        <f t="shared" ca="1" si="494"/>
        <v/>
      </c>
    </row>
    <row r="129" spans="2:147" s="14" customFormat="1">
      <c r="B129" s="14" t="str">
        <f t="shared" ca="1" si="421"/>
        <v/>
      </c>
      <c r="C129" s="14">
        <f t="shared" ca="1" si="422"/>
        <v>116</v>
      </c>
      <c r="D129" s="14">
        <f t="shared" si="423"/>
        <v>127</v>
      </c>
      <c r="E129" s="14" t="str">
        <f t="shared" ca="1" si="424"/>
        <v>N</v>
      </c>
      <c r="F129" s="14" t="str">
        <f t="shared" ca="1" si="425"/>
        <v>q_49a</v>
      </c>
      <c r="G129" s="14" t="str">
        <f t="shared" ca="1" si="426"/>
        <v>Region1</v>
      </c>
      <c r="H129" s="14" t="b">
        <f t="shared" ca="1" si="427"/>
        <v>1</v>
      </c>
      <c r="I129" s="14" t="str">
        <f ca="1">IF($H129,ADDRESS(3,(D129+1)*2-1,4,,"["&amp;wew!$G$7&amp;"]"&amp;_sheetname_labels)&amp;":"&amp;ADDRESS(2+ster!$B$20,(D129+1)*2-1,4),"")</f>
        <v>[DBTemplate.xlsm]labels!IU3:IU61</v>
      </c>
      <c r="J129" s="14">
        <f t="array" aca="1" ref="J129" ca="1">IF(H129,MAX(0,MAX(IF(INDIRECT(I129)&lt;&gt;"",ROW(INDIRECT(I129)),""))-2),"")</f>
        <v>5</v>
      </c>
      <c r="K129" s="14" t="str">
        <f ca="1">IF($H129,IF($J129&gt;0,ADDRESS(3,(D129+1)*2-1,4,,"["&amp;wew!$G$7&amp;"]"&amp;_sheetname_labels)&amp;":"&amp;ADDRESS(2+J129,(D129+1)*2-1,4),""),"")</f>
        <v>[DBTemplate.xlsm]labels!IU3:IU7</v>
      </c>
      <c r="L129" s="14" t="str">
        <f ca="1">IF($H129,IF($J129&gt;0,ADDRESS(3,(D129+1)*2,4,,"["&amp;wew!$G$7&amp;"]"&amp;_sheetname_labels)&amp;":"&amp;ADDRESS(2+J129,(D129+1)*2,4),""),"")</f>
        <v>[DBTemplate.xlsm]labels!IV3:IV7</v>
      </c>
      <c r="M129" s="14">
        <f t="shared" ca="1" si="428"/>
        <v>0</v>
      </c>
      <c r="N129" s="14">
        <f t="shared" ca="1" si="429"/>
        <v>5</v>
      </c>
      <c r="O129" s="14" t="str">
        <f t="shared" ca="1" si="430"/>
        <v>q_49a</v>
      </c>
      <c r="P129" s="14" t="str">
        <f t="shared" ca="1" si="431"/>
        <v>Region1</v>
      </c>
      <c r="Q129" s="14" t="str">
        <f ca="1">IF($BP129,ADDRESS(3,D129+1,4,,"["&amp;wew!$G$7&amp;"]"&amp;_sheetname_dataframe)&amp;":"&amp;ADDRESS(2+ster!$C$14,D129+1,4),"")</f>
        <v>[DBTemplate.xlsm]data_frame!DX3:DX3</v>
      </c>
      <c r="R129" s="14" t="str">
        <f>IF($BP129,IF(MID(_xll.FORMULATEXT(INDEX(INDIRECT(Q129),1)),1,1)="=", _xll.FORMULATEXT(INDEX(INDIRECT(Q129),1),2,TRUE),""),"")</f>
        <v/>
      </c>
      <c r="S129" s="14">
        <f t="array" aca="1" ref="S129" ca="1">IF(H129,SUM(IF((IFERROR(INDIRECT(Q129)&lt;&gt;"",FALSE))*(INDIRECT(ster!$D$14)&lt;&gt;""),1,0)),"")</f>
        <v>1</v>
      </c>
      <c r="T129" s="14">
        <f t="array" aca="1" ref="T129" ca="1">IF(H129,IF(M129&gt;0,SUM(IFERROR(1*(MATCH(INDIRECT(Q129),INDIRECT(K129),0)&gt;0),0)*(INDIRECT(ster!$D$14)&lt;&gt;"")*NOT(ISNUMBER(INDIRECT(Q129)))),0),"")</f>
        <v>0</v>
      </c>
      <c r="U129" s="14">
        <f t="array" aca="1" ref="U129" ca="1">IF(H129,SUM((IFERROR(INDIRECT(Q129)="",FALSE))*(INDIRECT(ster!$D$14)&lt;&gt;"")),"")</f>
        <v>0</v>
      </c>
      <c r="V129" s="14">
        <f t="array" aca="1" ref="V129" ca="1">IF(H129,SUM((IFERROR(INDIRECT(Q129)="#ąś",TRUE))*(INDIRECT(ster!$D$14)&lt;&gt;"")),"")</f>
        <v>0</v>
      </c>
      <c r="W129" s="14">
        <f t="array" aca="1" ref="W129" ca="1">IF(H129,SUM(ISNUMBER(INDIRECT(Q129))*(INDIRECT(ster!$D$14)&lt;&gt;"")),"")</f>
        <v>1</v>
      </c>
      <c r="X129" s="14">
        <f t="array" aca="1" ref="X129" ca="1">IF(AND(H129,W129&gt;0),IF(wew!$B$3,MIN(IF((INDIRECT(ster!$D$14)&lt;&gt;"")*IFERROR(INDIRECT($Q129)&lt;&gt;"",FALSE),IFERROR(INDIRECT($Q129),"X"),"X")),"&lt;włącz podświetlanie wartości&gt;"),"—")</f>
        <v>2</v>
      </c>
      <c r="Y129" s="14">
        <f t="array" aca="1" ref="Y129" ca="1">IF(AND(H129,W129&gt;0),IF(wew!$B$3,MAX(IF((INDIRECT(ster!$D$14)&lt;&gt;"")*IFERROR(INDIRECT($Q129)&lt;&gt;"",FALSE),IFERROR(INDIRECT($Q129),"X"),"X")),"&lt;włącz podświetlanie wartości&gt;"),"—")</f>
        <v>2</v>
      </c>
      <c r="Z129" s="14">
        <f t="shared" ca="1" si="432"/>
        <v>0</v>
      </c>
      <c r="AA129" s="12">
        <f t="shared" ca="1" si="433"/>
        <v>1</v>
      </c>
      <c r="AB129" s="17">
        <f t="array" aca="1" ref="AB129" ca="1">IF(H129,IF(W129&gt;0,SUM((INDIRECT(ster!$D$14)&lt;&gt;"")*IFERROR((INDIRECT(Q129)&lt;&gt;"")*(INDIRECT(Q129)=INT(INDIRECT(Q129))),0)),0),"")</f>
        <v>1</v>
      </c>
      <c r="AC129" s="17">
        <f t="array" aca="1" ref="AC129" ca="1">IF(H129,W129-AB129,"")</f>
        <v>0</v>
      </c>
      <c r="AD129" s="17">
        <f t="shared" ca="1" si="434"/>
        <v>1</v>
      </c>
      <c r="AE129" s="17" t="b">
        <f t="shared" ca="1" si="435"/>
        <v>0</v>
      </c>
      <c r="AF129" s="17" t="str">
        <f ca="1">IF(AE129,IF($H129,ADDRESS(3,D129+2,4,,"["&amp;wew!$G$7&amp;"]"&amp;_sheetname_dataframe)&amp;":"&amp;ADDRESS(2+ster!$C$14,D129+2,4),""),"")</f>
        <v/>
      </c>
      <c r="AG129" s="17" t="str">
        <f t="shared" ca="1" si="436"/>
        <v/>
      </c>
      <c r="AH129" s="17" t="b">
        <f t="shared" ca="1" si="437"/>
        <v>0</v>
      </c>
      <c r="AI129" s="17" t="str">
        <f ca="1">IF(AH129,IF($H129,ADDRESS(3,D129+3,4,,"["&amp;wew!$G$7&amp;"]"&amp;_sheetname_dataframe)&amp;":"&amp;ADDRESS(2+ster!$C$14,D129+3,4),""),"")</f>
        <v/>
      </c>
      <c r="AJ129" s="17" t="str">
        <f t="shared" ca="1" si="438"/>
        <v/>
      </c>
      <c r="AK129" s="17" t="b">
        <f t="shared" ca="1" si="439"/>
        <v>0</v>
      </c>
      <c r="AL129" s="17" t="b">
        <f t="shared" ca="1" si="440"/>
        <v>0</v>
      </c>
      <c r="AM129" s="17" t="b">
        <f t="shared" ca="1" si="441"/>
        <v>0</v>
      </c>
      <c r="AN129" s="17">
        <f t="shared" ca="1" si="442"/>
        <v>0</v>
      </c>
      <c r="AO129" s="24" t="str">
        <f t="shared" ca="1" si="443"/>
        <v/>
      </c>
      <c r="AP129" s="24" t="str">
        <f t="shared" ca="1" si="444"/>
        <v/>
      </c>
      <c r="AQ129" s="17" t="b">
        <f t="shared" ca="1" si="445"/>
        <v>0</v>
      </c>
      <c r="AR129" s="17" t="b">
        <f t="shared" ca="1" si="446"/>
        <v>1</v>
      </c>
      <c r="AS129" s="17" t="b">
        <f t="shared" ca="1" si="447"/>
        <v>0</v>
      </c>
      <c r="AT129" s="17" t="b">
        <f t="shared" ca="1" si="448"/>
        <v>0</v>
      </c>
      <c r="AU129" s="17" t="b">
        <f t="shared" ca="1" si="449"/>
        <v>1</v>
      </c>
      <c r="AV129" s="17" t="b">
        <f t="shared" ca="1" si="450"/>
        <v>0</v>
      </c>
      <c r="AW129" s="17" t="b">
        <f t="shared" ca="1" si="451"/>
        <v>1</v>
      </c>
      <c r="AX129" s="14" t="b">
        <f t="array" aca="1" ref="AX129" ca="1">IF(H129,N129&gt;0,"")</f>
        <v>1</v>
      </c>
      <c r="AY129" s="17" t="str">
        <f t="shared" ca="1" si="452"/>
        <v>C3:C7</v>
      </c>
      <c r="AZ129" s="17" t="b">
        <f t="array" aca="1" ref="AZ129" ca="1">IF(AY129&lt;&gt;"",SUM(1*ISERROR(MATCH(INDIRECT(AY129),INDIRECT(K129),0)))=0,"")</f>
        <v>1</v>
      </c>
      <c r="BA129" s="17" t="b">
        <f t="shared" ca="1" si="453"/>
        <v>1</v>
      </c>
      <c r="BB129" s="17" t="b">
        <v>0</v>
      </c>
      <c r="BC129" s="17" t="b">
        <f t="shared" ca="1" si="454"/>
        <v>1</v>
      </c>
      <c r="BD129" s="17" t="b">
        <f t="shared" ca="1" si="455"/>
        <v>0</v>
      </c>
      <c r="BE129" s="17" t="b">
        <f t="shared" ca="1" si="456"/>
        <v>0</v>
      </c>
      <c r="BF129" s="17" t="b">
        <f t="shared" ca="1" si="457"/>
        <v>0</v>
      </c>
      <c r="BG129" s="17" t="b">
        <f t="shared" ca="1" si="458"/>
        <v>0</v>
      </c>
      <c r="BH129" s="17" t="b">
        <f t="shared" ca="1" si="459"/>
        <v>1</v>
      </c>
      <c r="BI129" s="17">
        <f t="shared" ca="1" si="460"/>
        <v>2</v>
      </c>
      <c r="BJ129" s="17" t="b">
        <f t="shared" ca="1" si="461"/>
        <v>0</v>
      </c>
      <c r="BK129" s="17" t="str">
        <f t="shared" ca="1" si="462"/>
        <v/>
      </c>
      <c r="BL129" s="17" t="str">
        <f t="shared" ca="1" si="463"/>
        <v/>
      </c>
      <c r="BM129" s="17" t="str">
        <f t="shared" ca="1" si="464"/>
        <v>F</v>
      </c>
      <c r="BN129" s="17" t="str">
        <f t="shared" ca="1" si="465"/>
        <v>F</v>
      </c>
      <c r="BO129" s="17" t="str">
        <f t="shared" ca="1" si="466"/>
        <v>N</v>
      </c>
      <c r="BP129" s="14" t="b">
        <f t="shared" ca="1" si="467"/>
        <v>1</v>
      </c>
      <c r="BQ129" s="35">
        <v>1</v>
      </c>
      <c r="BX129" s="16"/>
      <c r="BY129" s="16"/>
      <c r="BZ129" s="16"/>
      <c r="CA129" s="16"/>
      <c r="CB129" s="16"/>
      <c r="CC129" s="16"/>
      <c r="CD129" s="16"/>
      <c r="CE129" s="16"/>
      <c r="CF129" s="16"/>
      <c r="CN129" s="14">
        <f ca="1">IF(H129,IFERROR(IsVariableNameLegal(O129),0),0)</f>
        <v>0</v>
      </c>
      <c r="CO129" s="14" t="str">
        <f t="array" aca="1" ref="CO129" ca="1">IF(H129,IF(COUNTIF(INDIRECT(wew!$C$13),O129)&gt;1,TRIM(SUBSTITUTE(_xll.MCONCAT(IF((INDIRECT(wew!$C$13)=O129)*(COLUMN(INDIRECT(wew!$C$13))&lt;&gt;D129+1),-1+COLUMN(INDIRECT(wew!$C$13)),"")," "),"  "," ")),""),"")</f>
        <v/>
      </c>
      <c r="CP129" s="14" t="str">
        <f t="array" aca="1" ref="CP129" ca="1">IF(P129&lt;&gt;"",IF(LEN(P129)&gt;150,1,""),"")</f>
        <v/>
      </c>
      <c r="CQ129" s="14" t="str">
        <f t="array" aca="1" ref="CQ129" ca="1">IF(AND(H129,NOT(ster!$J$3)),IF(COUNTIF(INDIRECT(wew!$C$15),P129)&gt;1,TRIM(SUBSTITUTE(_xll.MCONCAT(IF((INDIRECT(wew!$C$15)=P129)*(COLUMN(INDIRECT(wew!$C$15))&lt;&gt;D129+1),-1+COLUMN(INDIRECT(wew!$C$15)),"")," "),"  "," ")),""),"")</f>
        <v/>
      </c>
      <c r="CR129" s="14" t="str">
        <f t="array" aca="1" ref="CR129" ca="1">IF(H129,IF(AND(W129&gt;0,AO129&lt;&gt;""),TRIM(SUBSTITUTE(_xll.MCONCAT(IFERROR(IF(ISNUMBER(INDIRECT(Q129)),IF((INDIRECT(ster!$D$14)&lt;&gt;"")*(INDIRECT(Q129)&lt;AO129),INDIRECT(ster!$D$14) &amp; ": " &amp;  SUBSTITUTE(IF( AV129,IFERROR(TEXT(INDIRECT(Q129),"rrrr-mm-dd") &amp;" (" &amp; INDIRECT(Q129) &amp;")",INDIRECT(Q129)),INDIRECT(Q129))," "," "),""),""),"")," "),"  "," ")),""),"")</f>
        <v/>
      </c>
      <c r="CS129" s="14" t="str">
        <f t="array" aca="1" ref="CS129" ca="1">IF(H129,IF(AND(W129&gt;0,AP129&lt;&gt;""),TRIM(SUBSTITUTE(_xll.MCONCAT(IFERROR(IF(ISNUMBER(INDIRECT(Q129)),IF((INDIRECT(ster!$D$14)&lt;&gt;"")*(INDIRECT(Q129)&gt;AP129),INDIRECT(ster!$D$14) &amp; ": " &amp;  SUBSTITUTE(IF( AV129,IFERROR(TEXT(INDIRECT(Q129),"rrrr-mm-dd")&amp;" (" &amp; INDIRECT(Q129) &amp;")",INDIRECT(Q129)),INDIRECT(Q129))," "," "),""),""),"")," "),"  "," ")),""),"")</f>
        <v/>
      </c>
      <c r="CT129" s="14" t="str">
        <f t="array" aca="1" ref="CT129" ca="1">IF(H129,IF(AND(N129&gt;0,AR129),TRIM(SUBSTITUTE(_xll.MCONCAT(IFERROR(IF(ISNUMBER(INDIRECT(Q129)),IF((INDIRECT(ster!$D$14)&lt;&gt;"")*(IFERROR(0*(MATCH(INDIRECT(Q129),INDIRECT(K129),0)&gt;0),1)),INDIRECT(ster!$D$14) &amp; ": " &amp;  SUBSTITUTE(IF( AV129,IFERROR(TEXT(INDIRECT(Q129),"rrrr-mm-dd")&amp;" (" &amp; INDIRECT(Q129) &amp;")",INDIRECT(Q129)),INDIRECT(Q129))," "," "),""),""),"")," "),"  "," ")),""),"")</f>
        <v/>
      </c>
      <c r="CU129" s="14" t="str">
        <f t="array" aca="1" ref="CU129" ca="1">IF(H129,IF(AND(V129&gt;0),TRIM(SUBSTITUTE(_xll.MCONCAT(IF((INDIRECT(ster!$D$14)&lt;&gt;"")*(IFERROR(0*(INDIRECT(Q129)&lt;&gt;""),1)),INDIRECT(ster!$D$14),"")," "),"  "," ")),""),"")</f>
        <v/>
      </c>
      <c r="CV129" s="14" t="str">
        <f t="array" aca="1" ref="CV129" ca="1">IF(H129,IF(AS129,
TRIM(SUBSTITUTE(_xll.MCONCAT(IF(
   (INDIRECT(ster!$D$14)&lt;&gt;"")*
   ((INDIRECT(Q129)="")+
      NOT(ISNUMBER(INDIRECT(Q129)))*
      NOT(ISERROR(MATCH(INDIRECT(Q129),INDIRECT(K129),0)))
    ),
      INDIRECT(ster!$D$14),
   "")," "),"  "," ")),
""),"")</f>
        <v/>
      </c>
      <c r="CW129" s="14" t="str">
        <f t="array" aca="1" ref="CW129" ca="1">IF(H129,IF(AND(AQ129),TRIM(SUBSTITUTE(_xll.MCONCAT(IFERROR(IF(ISNUMBER(INDIRECT(Q129)),IF((INDIRECT(ster!$D$14)&lt;&gt;"")*(INDIRECT(Q129)&lt;&gt;INT(INDIRECT(Q129))),INDIRECT(ster!$D$14) &amp; ": " &amp; INDIRECT(Q129),""),""),"")," "),"  "," ")),""),"")</f>
        <v/>
      </c>
      <c r="CX129" s="14" t="str">
        <f t="array" aca="1" ref="CX129" ca="1">IF(H129,IF(OR(AU129,AV129),TRIM(SUBSTITUTE(_xll.MCONCAT(IF((INDIRECT(ster!$D$14)&lt;&gt;"")*NOT(ISNUMBER(INDIRECT(Q129))),IF(ISERROR(MATCH(INDIRECT(Q129),INDIRECT(K129),0)),IFERROR(IF(INDIRECT(Q129)&lt;&gt;"",INDIRECT(ster!$D$14) &amp; ": " &amp; SUBSTITUTE(INDIRECT(Q129)," "," "),""),""),""),"")," "),"  "," ")),""),"")</f>
        <v/>
      </c>
      <c r="CY129" s="14" t="str">
        <f t="array" aca="1" ref="CY129" ca="1">IF(H129,IF(AE129,TRIM(SUBSTITUTE(_xll.MCONCAT(IF((INDIRECT(ster!$D$14)&lt;&gt;"")*IFERROR(NOT(INDIRECT(AF129)),FALSE),IF(ISERROR(MATCH(INDIRECT(Q129),INDIRECT(K129),0)),IFERROR(IF(INDIRECT(Q129)&lt;&gt;"",INDIRECT(ster!$D$14)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CZ129" s="14" t="str">
        <f t="array" aca="1" ref="CZ129" ca="1">IF(H129,IF(AH129,TRIM(SUBSTITUTE(_xll.MCONCAT(IF((INDIRECT(ster!$D$14)&lt;&gt;"")*IFERROR(NOT(INDIRECT(AI129)),FALSE),IF(ISERROR(MATCH(INDIRECT(Q129),INDIRECT(K129),0)),IFERROR(IF(INDIRECT(Q129)&lt;&gt;"",INDIRECT(ster!$D$14)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DC129" s="14" t="str">
        <f ca="1">SUBSTITUTE(SUBSTITUTE(SUBSTITUTE(SUBSTITUTE(_xll.MCONCAT(DG129:DS129,"■"),"■■","■"),"■■","■"),"■■","■"),"■■","■")</f>
        <v>■</v>
      </c>
      <c r="DD129" s="14" t="str">
        <f t="shared" ca="1" si="468"/>
        <v/>
      </c>
      <c r="DE129" s="14" t="str">
        <f t="shared" ca="1" si="469"/>
        <v/>
      </c>
      <c r="DF129" s="14" t="str">
        <f t="shared" ca="1" si="470"/>
        <v/>
      </c>
      <c r="DG129" s="14" t="str">
        <f t="shared" ca="1" si="471"/>
        <v/>
      </c>
      <c r="DH129" s="14" t="str">
        <f t="shared" ca="1" si="472"/>
        <v/>
      </c>
      <c r="DI129" s="14" t="str">
        <f t="shared" ca="1" si="473"/>
        <v/>
      </c>
      <c r="DJ129" s="14" t="str">
        <f t="shared" ca="1" si="474"/>
        <v/>
      </c>
      <c r="DK129" s="14" t="str">
        <f t="shared" ca="1" si="475"/>
        <v/>
      </c>
      <c r="DL129" s="14" t="str">
        <f t="shared" ca="1" si="420"/>
        <v/>
      </c>
      <c r="DM129" s="14" t="str">
        <f t="shared" ca="1" si="476"/>
        <v/>
      </c>
      <c r="DN129" s="14" t="str">
        <f t="array" aca="1" ref="DN129" ca="1">IF(CU129&lt;&gt;"","There are errors in the entered values in the following cases: " &amp;SUBSTITUTE(CU129," ",", "),"")</f>
        <v/>
      </c>
      <c r="DO129" s="14" t="str">
        <f t="shared" ca="1" si="477"/>
        <v/>
      </c>
      <c r="DP129" s="14" t="str">
        <f t="shared" ca="1" si="478"/>
        <v/>
      </c>
      <c r="DQ129" s="14" t="str">
        <f t="shared" ca="1" si="479"/>
        <v/>
      </c>
      <c r="DR129" s="14" t="str">
        <f t="shared" ca="1" si="480"/>
        <v/>
      </c>
      <c r="DS129" s="14" t="str">
        <f t="shared" ca="1" si="481"/>
        <v/>
      </c>
      <c r="DZ129" s="14" t="b">
        <f t="shared" ca="1" si="482"/>
        <v>0</v>
      </c>
      <c r="EA129" s="14" t="str">
        <f t="shared" ca="1" si="483"/>
        <v>Region1 (q_49a)</v>
      </c>
      <c r="EB129" s="14" t="str">
        <f t="shared" ca="1" si="484"/>
        <v xml:space="preserve">Values must be limited to predefinied list. </v>
      </c>
      <c r="EC129" s="14" t="str">
        <f t="shared" ca="1" si="485"/>
        <v xml:space="preserve">Region1 (q_49a): Values must be limited to predefinied list. </v>
      </c>
      <c r="ED129" s="14" t="str">
        <f t="shared" ca="1" si="486"/>
        <v/>
      </c>
      <c r="EE129" s="14" t="str">
        <f t="shared" ca="1" si="487"/>
        <v>Values must be limited to predefinied list</v>
      </c>
      <c r="EF129" s="14" t="str">
        <f t="shared" ca="1" si="488"/>
        <v/>
      </c>
      <c r="EG129" s="14" t="str">
        <f t="shared" ca="1" si="489"/>
        <v/>
      </c>
      <c r="EM129" s="14" t="b">
        <f t="shared" ca="1" si="490"/>
        <v>1</v>
      </c>
      <c r="EN129" s="14">
        <f t="shared" ca="1" si="491"/>
        <v>116</v>
      </c>
      <c r="EO129" s="14" t="str">
        <f t="shared" ca="1" si="492"/>
        <v>q_49a</v>
      </c>
      <c r="EP129" s="14" t="str">
        <f t="shared" ca="1" si="493"/>
        <v xml:space="preserve">Region1 (q_49a): Values must be limited to predefinied list. </v>
      </c>
      <c r="EQ129" s="14" t="str">
        <f t="shared" ca="1" si="494"/>
        <v/>
      </c>
    </row>
    <row r="130" spans="2:147" s="14" customFormat="1">
      <c r="B130" s="14" t="str">
        <f t="shared" ca="1" si="421"/>
        <v/>
      </c>
      <c r="C130" s="14">
        <f t="shared" ca="1" si="422"/>
        <v>117</v>
      </c>
      <c r="D130" s="14">
        <f t="shared" si="423"/>
        <v>128</v>
      </c>
      <c r="E130" s="14" t="str">
        <f t="shared" ca="1" si="424"/>
        <v>N</v>
      </c>
      <c r="F130" s="14" t="str">
        <f t="shared" ca="1" si="425"/>
        <v>q_49b</v>
      </c>
      <c r="G130" s="14" t="str">
        <f t="shared" ca="1" si="426"/>
        <v>Region2</v>
      </c>
      <c r="H130" s="14" t="b">
        <f t="shared" ca="1" si="427"/>
        <v>1</v>
      </c>
      <c r="I130" s="14" t="str">
        <f ca="1">IF($H130,ADDRESS(3,(D130+1)*2-1,4,,"["&amp;wew!$G$7&amp;"]"&amp;_sheetname_labels)&amp;":"&amp;ADDRESS(2+ster!$B$20,(D130+1)*2-1,4),"")</f>
        <v>[DBTemplate.xlsm]labels!IW3:IW61</v>
      </c>
      <c r="J130" s="14">
        <f t="array" aca="1" ref="J130" ca="1">IF(H130,MAX(0,MAX(IF(INDIRECT(I130)&lt;&gt;"",ROW(INDIRECT(I130)),""))-2),"")</f>
        <v>5</v>
      </c>
      <c r="K130" s="14" t="str">
        <f ca="1">IF($H130,IF($J130&gt;0,ADDRESS(3,(D130+1)*2-1,4,,"["&amp;wew!$G$7&amp;"]"&amp;_sheetname_labels)&amp;":"&amp;ADDRESS(2+J130,(D130+1)*2-1,4),""),"")</f>
        <v>[DBTemplate.xlsm]labels!IW3:IW7</v>
      </c>
      <c r="L130" s="14" t="str">
        <f ca="1">IF($H130,IF($J130&gt;0,ADDRESS(3,(D130+1)*2,4,,"["&amp;wew!$G$7&amp;"]"&amp;_sheetname_labels)&amp;":"&amp;ADDRESS(2+J130,(D130+1)*2,4),""),"")</f>
        <v>[DBTemplate.xlsm]labels!IX3:IX7</v>
      </c>
      <c r="M130" s="14">
        <f t="shared" ca="1" si="428"/>
        <v>0</v>
      </c>
      <c r="N130" s="14">
        <f t="shared" ca="1" si="429"/>
        <v>5</v>
      </c>
      <c r="O130" s="14" t="str">
        <f t="shared" ca="1" si="430"/>
        <v>q_49b</v>
      </c>
      <c r="P130" s="14" t="str">
        <f t="shared" ca="1" si="431"/>
        <v>Region2</v>
      </c>
      <c r="Q130" s="14" t="str">
        <f ca="1">IF($BP130,ADDRESS(3,D130+1,4,,"["&amp;wew!$G$7&amp;"]"&amp;_sheetname_dataframe)&amp;":"&amp;ADDRESS(2+ster!$C$14,D130+1,4),"")</f>
        <v>[DBTemplate.xlsm]data_frame!DY3:DY3</v>
      </c>
      <c r="R130" s="14" t="str">
        <f>IF($BP130,IF(MID(_xll.FORMULATEXT(INDEX(INDIRECT(Q130),1)),1,1)="=", _xll.FORMULATEXT(INDEX(INDIRECT(Q130),1),2,TRUE),""),"")</f>
        <v/>
      </c>
      <c r="S130" s="14">
        <f t="array" aca="1" ref="S130" ca="1">IF(H130,SUM(IF((IFERROR(INDIRECT(Q130)&lt;&gt;"",FALSE))*(INDIRECT(ster!$D$14)&lt;&gt;""),1,0)),"")</f>
        <v>1</v>
      </c>
      <c r="T130" s="14">
        <f t="array" aca="1" ref="T130" ca="1">IF(H130,IF(M130&gt;0,SUM(IFERROR(1*(MATCH(INDIRECT(Q130),INDIRECT(K130),0)&gt;0),0)*(INDIRECT(ster!$D$14)&lt;&gt;"")*NOT(ISNUMBER(INDIRECT(Q130)))),0),"")</f>
        <v>0</v>
      </c>
      <c r="U130" s="14">
        <f t="array" aca="1" ref="U130" ca="1">IF(H130,SUM((IFERROR(INDIRECT(Q130)="",FALSE))*(INDIRECT(ster!$D$14)&lt;&gt;"")),"")</f>
        <v>0</v>
      </c>
      <c r="V130" s="14">
        <f t="array" aca="1" ref="V130" ca="1">IF(H130,SUM((IFERROR(INDIRECT(Q130)="#ąś",TRUE))*(INDIRECT(ster!$D$14)&lt;&gt;"")),"")</f>
        <v>0</v>
      </c>
      <c r="W130" s="14">
        <f t="array" aca="1" ref="W130" ca="1">IF(H130,SUM(ISNUMBER(INDIRECT(Q130))*(INDIRECT(ster!$D$14)&lt;&gt;"")),"")</f>
        <v>1</v>
      </c>
      <c r="X130" s="14">
        <f t="array" aca="1" ref="X130" ca="1">IF(AND(H130,W130&gt;0),IF(wew!$B$3,MIN(IF((INDIRECT(ster!$D$14)&lt;&gt;"")*IFERROR(INDIRECT($Q130)&lt;&gt;"",FALSE),IFERROR(INDIRECT($Q130),"X"),"X")),"&lt;włącz podświetlanie wartości&gt;"),"—")</f>
        <v>4</v>
      </c>
      <c r="Y130" s="14">
        <f t="array" aca="1" ref="Y130" ca="1">IF(AND(H130,W130&gt;0),IF(wew!$B$3,MAX(IF((INDIRECT(ster!$D$14)&lt;&gt;"")*IFERROR(INDIRECT($Q130)&lt;&gt;"",FALSE),IFERROR(INDIRECT($Q130),"X"),"X")),"&lt;włącz podświetlanie wartości&gt;"),"—")</f>
        <v>4</v>
      </c>
      <c r="Z130" s="14">
        <f t="shared" ca="1" si="432"/>
        <v>0</v>
      </c>
      <c r="AA130" s="12">
        <f t="shared" ca="1" si="433"/>
        <v>1</v>
      </c>
      <c r="AB130" s="17">
        <f t="array" aca="1" ref="AB130" ca="1">IF(H130,IF(W130&gt;0,SUM((INDIRECT(ster!$D$14)&lt;&gt;"")*IFERROR((INDIRECT(Q130)&lt;&gt;"")*(INDIRECT(Q130)=INT(INDIRECT(Q130))),0)),0),"")</f>
        <v>1</v>
      </c>
      <c r="AC130" s="17">
        <f t="array" aca="1" ref="AC130" ca="1">IF(H130,W130-AB130,"")</f>
        <v>0</v>
      </c>
      <c r="AD130" s="17">
        <f t="shared" ca="1" si="434"/>
        <v>1</v>
      </c>
      <c r="AE130" s="17" t="b">
        <f t="shared" ca="1" si="435"/>
        <v>0</v>
      </c>
      <c r="AF130" s="17" t="str">
        <f ca="1">IF(AE130,IF($H130,ADDRESS(3,D130+2,4,,"["&amp;wew!$G$7&amp;"]"&amp;_sheetname_dataframe)&amp;":"&amp;ADDRESS(2+ster!$C$14,D130+2,4),""),"")</f>
        <v/>
      </c>
      <c r="AG130" s="17" t="str">
        <f t="shared" ca="1" si="436"/>
        <v/>
      </c>
      <c r="AH130" s="17" t="b">
        <f t="shared" ca="1" si="437"/>
        <v>0</v>
      </c>
      <c r="AI130" s="17" t="str">
        <f ca="1">IF(AH130,IF($H130,ADDRESS(3,D130+3,4,,"["&amp;wew!$G$7&amp;"]"&amp;_sheetname_dataframe)&amp;":"&amp;ADDRESS(2+ster!$C$14,D130+3,4),""),"")</f>
        <v/>
      </c>
      <c r="AJ130" s="17" t="str">
        <f t="shared" ca="1" si="438"/>
        <v/>
      </c>
      <c r="AK130" s="17" t="b">
        <f t="shared" ca="1" si="439"/>
        <v>0</v>
      </c>
      <c r="AL130" s="17" t="b">
        <f t="shared" ca="1" si="440"/>
        <v>0</v>
      </c>
      <c r="AM130" s="17" t="b">
        <f t="shared" ca="1" si="441"/>
        <v>0</v>
      </c>
      <c r="AN130" s="17">
        <f t="shared" ca="1" si="442"/>
        <v>0</v>
      </c>
      <c r="AO130" s="24" t="str">
        <f t="shared" ca="1" si="443"/>
        <v/>
      </c>
      <c r="AP130" s="24" t="str">
        <f t="shared" ca="1" si="444"/>
        <v/>
      </c>
      <c r="AQ130" s="17" t="b">
        <f t="shared" ca="1" si="445"/>
        <v>0</v>
      </c>
      <c r="AR130" s="17" t="b">
        <f t="shared" ca="1" si="446"/>
        <v>1</v>
      </c>
      <c r="AS130" s="17" t="b">
        <f t="shared" ca="1" si="447"/>
        <v>0</v>
      </c>
      <c r="AT130" s="17" t="b">
        <f t="shared" ca="1" si="448"/>
        <v>0</v>
      </c>
      <c r="AU130" s="17" t="b">
        <f t="shared" ca="1" si="449"/>
        <v>1</v>
      </c>
      <c r="AV130" s="17" t="b">
        <f t="shared" ca="1" si="450"/>
        <v>0</v>
      </c>
      <c r="AW130" s="17" t="b">
        <f t="shared" ca="1" si="451"/>
        <v>1</v>
      </c>
      <c r="AX130" s="14" t="b">
        <f t="array" aca="1" ref="AX130" ca="1">IF(H130,N130&gt;0,"")</f>
        <v>1</v>
      </c>
      <c r="AY130" s="17" t="str">
        <f t="shared" ca="1" si="452"/>
        <v>C3:C7</v>
      </c>
      <c r="AZ130" s="17" t="b">
        <f t="array" aca="1" ref="AZ130" ca="1">IF(AY130&lt;&gt;"",SUM(1*ISERROR(MATCH(INDIRECT(AY130),INDIRECT(K130),0)))=0,"")</f>
        <v>1</v>
      </c>
      <c r="BA130" s="17" t="b">
        <f t="shared" ca="1" si="453"/>
        <v>1</v>
      </c>
      <c r="BB130" s="17" t="b">
        <v>0</v>
      </c>
      <c r="BC130" s="17" t="b">
        <f t="shared" ca="1" si="454"/>
        <v>1</v>
      </c>
      <c r="BD130" s="17" t="b">
        <f t="shared" ca="1" si="455"/>
        <v>0</v>
      </c>
      <c r="BE130" s="17" t="b">
        <f t="shared" ca="1" si="456"/>
        <v>0</v>
      </c>
      <c r="BF130" s="17" t="b">
        <f t="shared" ca="1" si="457"/>
        <v>0</v>
      </c>
      <c r="BG130" s="17" t="b">
        <f t="shared" ca="1" si="458"/>
        <v>0</v>
      </c>
      <c r="BH130" s="17" t="b">
        <f t="shared" ca="1" si="459"/>
        <v>1</v>
      </c>
      <c r="BI130" s="17">
        <f t="shared" ca="1" si="460"/>
        <v>2</v>
      </c>
      <c r="BJ130" s="17" t="b">
        <f t="shared" ca="1" si="461"/>
        <v>0</v>
      </c>
      <c r="BK130" s="17" t="str">
        <f t="shared" ca="1" si="462"/>
        <v/>
      </c>
      <c r="BL130" s="17" t="str">
        <f t="shared" ca="1" si="463"/>
        <v/>
      </c>
      <c r="BM130" s="17" t="str">
        <f t="shared" ca="1" si="464"/>
        <v>F</v>
      </c>
      <c r="BN130" s="17" t="str">
        <f t="shared" ca="1" si="465"/>
        <v>F</v>
      </c>
      <c r="BO130" s="17" t="str">
        <f t="shared" ca="1" si="466"/>
        <v>N</v>
      </c>
      <c r="BP130" s="14" t="b">
        <f t="shared" ca="1" si="467"/>
        <v>1</v>
      </c>
      <c r="BQ130" s="35">
        <v>1</v>
      </c>
      <c r="BX130" s="16"/>
      <c r="BY130" s="16"/>
      <c r="BZ130" s="16"/>
      <c r="CA130" s="16"/>
      <c r="CB130" s="16"/>
      <c r="CC130" s="16"/>
      <c r="CD130" s="16"/>
      <c r="CE130" s="16"/>
      <c r="CF130" s="16"/>
      <c r="CN130" s="14">
        <f ca="1">IF(H130,IFERROR(IsVariableNameLegal(O130),0),0)</f>
        <v>0</v>
      </c>
      <c r="CO130" s="14" t="str">
        <f t="array" aca="1" ref="CO130" ca="1">IF(H130,IF(COUNTIF(INDIRECT(wew!$C$13),O130)&gt;1,TRIM(SUBSTITUTE(_xll.MCONCAT(IF((INDIRECT(wew!$C$13)=O130)*(COLUMN(INDIRECT(wew!$C$13))&lt;&gt;D130+1),-1+COLUMN(INDIRECT(wew!$C$13)),"")," "),"  "," ")),""),"")</f>
        <v/>
      </c>
      <c r="CP130" s="14" t="str">
        <f t="array" aca="1" ref="CP130" ca="1">IF(P130&lt;&gt;"",IF(LEN(P130)&gt;150,1,""),"")</f>
        <v/>
      </c>
      <c r="CQ130" s="14" t="str">
        <f t="array" aca="1" ref="CQ130" ca="1">IF(AND(H130,NOT(ster!$J$3)),IF(COUNTIF(INDIRECT(wew!$C$15),P130)&gt;1,TRIM(SUBSTITUTE(_xll.MCONCAT(IF((INDIRECT(wew!$C$15)=P130)*(COLUMN(INDIRECT(wew!$C$15))&lt;&gt;D130+1),-1+COLUMN(INDIRECT(wew!$C$15)),"")," "),"  "," ")),""),"")</f>
        <v/>
      </c>
      <c r="CR130" s="14" t="str">
        <f t="array" aca="1" ref="CR130" ca="1">IF(H130,IF(AND(W130&gt;0,AO130&lt;&gt;""),TRIM(SUBSTITUTE(_xll.MCONCAT(IFERROR(IF(ISNUMBER(INDIRECT(Q130)),IF((INDIRECT(ster!$D$14)&lt;&gt;"")*(INDIRECT(Q130)&lt;AO130),INDIRECT(ster!$D$14) &amp; ": " &amp;  SUBSTITUTE(IF( AV130,IFERROR(TEXT(INDIRECT(Q130),"rrrr-mm-dd") &amp;" (" &amp; INDIRECT(Q130) &amp;")",INDIRECT(Q130)),INDIRECT(Q130))," "," "),""),""),"")," "),"  "," ")),""),"")</f>
        <v/>
      </c>
      <c r="CS130" s="14" t="str">
        <f t="array" aca="1" ref="CS130" ca="1">IF(H130,IF(AND(W130&gt;0,AP130&lt;&gt;""),TRIM(SUBSTITUTE(_xll.MCONCAT(IFERROR(IF(ISNUMBER(INDIRECT(Q130)),IF((INDIRECT(ster!$D$14)&lt;&gt;"")*(INDIRECT(Q130)&gt;AP130),INDIRECT(ster!$D$14) &amp; ": " &amp;  SUBSTITUTE(IF( AV130,IFERROR(TEXT(INDIRECT(Q130),"rrrr-mm-dd")&amp;" (" &amp; INDIRECT(Q130) &amp;")",INDIRECT(Q130)),INDIRECT(Q130))," "," "),""),""),"")," "),"  "," ")),""),"")</f>
        <v/>
      </c>
      <c r="CT130" s="14" t="str">
        <f t="array" aca="1" ref="CT130" ca="1">IF(H130,IF(AND(N130&gt;0,AR130),TRIM(SUBSTITUTE(_xll.MCONCAT(IFERROR(IF(ISNUMBER(INDIRECT(Q130)),IF((INDIRECT(ster!$D$14)&lt;&gt;"")*(IFERROR(0*(MATCH(INDIRECT(Q130),INDIRECT(K130),0)&gt;0),1)),INDIRECT(ster!$D$14) &amp; ": " &amp;  SUBSTITUTE(IF( AV130,IFERROR(TEXT(INDIRECT(Q130),"rrrr-mm-dd")&amp;" (" &amp; INDIRECT(Q130) &amp;")",INDIRECT(Q130)),INDIRECT(Q130))," "," "),""),""),"")," "),"  "," ")),""),"")</f>
        <v/>
      </c>
      <c r="CU130" s="14" t="str">
        <f t="array" aca="1" ref="CU130" ca="1">IF(H130,IF(AND(V130&gt;0),TRIM(SUBSTITUTE(_xll.MCONCAT(IF((INDIRECT(ster!$D$14)&lt;&gt;"")*(IFERROR(0*(INDIRECT(Q130)&lt;&gt;""),1)),INDIRECT(ster!$D$14),"")," "),"  "," ")),""),"")</f>
        <v/>
      </c>
      <c r="CV130" s="14" t="str">
        <f t="array" aca="1" ref="CV130" ca="1">IF(H130,IF(AS130,
TRIM(SUBSTITUTE(_xll.MCONCAT(IF(
   (INDIRECT(ster!$D$14)&lt;&gt;"")*
   ((INDIRECT(Q130)="")+
      NOT(ISNUMBER(INDIRECT(Q130)))*
      NOT(ISERROR(MATCH(INDIRECT(Q130),INDIRECT(K130),0)))
    ),
      INDIRECT(ster!$D$14),
   "")," "),"  "," ")),
""),"")</f>
        <v/>
      </c>
      <c r="CW130" s="14" t="str">
        <f t="array" aca="1" ref="CW130" ca="1">IF(H130,IF(AND(AQ130),TRIM(SUBSTITUTE(_xll.MCONCAT(IFERROR(IF(ISNUMBER(INDIRECT(Q130)),IF((INDIRECT(ster!$D$14)&lt;&gt;"")*(INDIRECT(Q130)&lt;&gt;INT(INDIRECT(Q130))),INDIRECT(ster!$D$14) &amp; ": " &amp; INDIRECT(Q130),""),""),"")," "),"  "," ")),""),"")</f>
        <v/>
      </c>
      <c r="CX130" s="14" t="str">
        <f t="array" aca="1" ref="CX130" ca="1">IF(H130,IF(OR(AU130,AV130),TRIM(SUBSTITUTE(_xll.MCONCAT(IF((INDIRECT(ster!$D$14)&lt;&gt;"")*NOT(ISNUMBER(INDIRECT(Q130))),IF(ISERROR(MATCH(INDIRECT(Q130),INDIRECT(K130),0)),IFERROR(IF(INDIRECT(Q130)&lt;&gt;"",INDIRECT(ster!$D$14) &amp; ": " &amp; SUBSTITUTE(INDIRECT(Q130)," "," "),""),""),""),"")," "),"  "," ")),""),"")</f>
        <v/>
      </c>
      <c r="CY130" s="14" t="str">
        <f t="array" aca="1" ref="CY130" ca="1">IF(H130,IF(AE130,TRIM(SUBSTITUTE(_xll.MCONCAT(IF((INDIRECT(ster!$D$14)&lt;&gt;"")*IFERROR(NOT(INDIRECT(AF130)),FALSE),IF(ISERROR(MATCH(INDIRECT(Q130),INDIRECT(K130),0)),IFERROR(IF(INDIRECT(Q130)&lt;&gt;"",INDIRECT(ster!$D$14)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CZ130" s="14" t="str">
        <f t="array" aca="1" ref="CZ130" ca="1">IF(H130,IF(AH130,TRIM(SUBSTITUTE(_xll.MCONCAT(IF((INDIRECT(ster!$D$14)&lt;&gt;"")*IFERROR(NOT(INDIRECT(AI130)),FALSE),IF(ISERROR(MATCH(INDIRECT(Q130),INDIRECT(K130),0)),IFERROR(IF(INDIRECT(Q130)&lt;&gt;"",INDIRECT(ster!$D$14)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DC130" s="14" t="str">
        <f ca="1">SUBSTITUTE(SUBSTITUTE(SUBSTITUTE(SUBSTITUTE(_xll.MCONCAT(DG130:DS130,"■"),"■■","■"),"■■","■"),"■■","■"),"■■","■")</f>
        <v>■</v>
      </c>
      <c r="DD130" s="14" t="str">
        <f t="shared" ca="1" si="468"/>
        <v/>
      </c>
      <c r="DE130" s="14" t="str">
        <f t="shared" ca="1" si="469"/>
        <v/>
      </c>
      <c r="DF130" s="14" t="str">
        <f t="shared" ca="1" si="470"/>
        <v/>
      </c>
      <c r="DG130" s="14" t="str">
        <f t="shared" ca="1" si="471"/>
        <v/>
      </c>
      <c r="DH130" s="14" t="str">
        <f t="shared" ca="1" si="472"/>
        <v/>
      </c>
      <c r="DI130" s="14" t="str">
        <f t="shared" ca="1" si="473"/>
        <v/>
      </c>
      <c r="DJ130" s="14" t="str">
        <f t="shared" ca="1" si="474"/>
        <v/>
      </c>
      <c r="DK130" s="14" t="str">
        <f t="shared" ca="1" si="475"/>
        <v/>
      </c>
      <c r="DL130" s="14" t="str">
        <f t="shared" ca="1" si="420"/>
        <v/>
      </c>
      <c r="DM130" s="14" t="str">
        <f t="shared" ca="1" si="476"/>
        <v/>
      </c>
      <c r="DN130" s="14" t="str">
        <f t="array" aca="1" ref="DN130" ca="1">IF(CU130&lt;&gt;"","There are errors in the entered values in the following cases: " &amp;SUBSTITUTE(CU130," ",", "),"")</f>
        <v/>
      </c>
      <c r="DO130" s="14" t="str">
        <f t="shared" ca="1" si="477"/>
        <v/>
      </c>
      <c r="DP130" s="14" t="str">
        <f t="shared" ca="1" si="478"/>
        <v/>
      </c>
      <c r="DQ130" s="14" t="str">
        <f t="shared" ca="1" si="479"/>
        <v/>
      </c>
      <c r="DR130" s="14" t="str">
        <f t="shared" ca="1" si="480"/>
        <v/>
      </c>
      <c r="DS130" s="14" t="str">
        <f t="shared" ca="1" si="481"/>
        <v/>
      </c>
      <c r="DZ130" s="14" t="b">
        <f t="shared" ca="1" si="482"/>
        <v>0</v>
      </c>
      <c r="EA130" s="14" t="str">
        <f t="shared" ca="1" si="483"/>
        <v>Region2 (q_49b)</v>
      </c>
      <c r="EB130" s="14" t="str">
        <f t="shared" ca="1" si="484"/>
        <v xml:space="preserve">Values must be limited to predefinied list. </v>
      </c>
      <c r="EC130" s="14" t="str">
        <f t="shared" ca="1" si="485"/>
        <v xml:space="preserve">Region2 (q_49b): Values must be limited to predefinied list. </v>
      </c>
      <c r="ED130" s="14" t="str">
        <f t="shared" ca="1" si="486"/>
        <v/>
      </c>
      <c r="EE130" s="14" t="str">
        <f t="shared" ca="1" si="487"/>
        <v>Values must be limited to predefinied list</v>
      </c>
      <c r="EF130" s="14" t="str">
        <f t="shared" ca="1" si="488"/>
        <v/>
      </c>
      <c r="EG130" s="14" t="str">
        <f t="shared" ca="1" si="489"/>
        <v/>
      </c>
      <c r="EM130" s="14" t="b">
        <f t="shared" ca="1" si="490"/>
        <v>1</v>
      </c>
      <c r="EN130" s="14">
        <f t="shared" ca="1" si="491"/>
        <v>117</v>
      </c>
      <c r="EO130" s="14" t="str">
        <f t="shared" ca="1" si="492"/>
        <v>q_49b</v>
      </c>
      <c r="EP130" s="14" t="str">
        <f t="shared" ca="1" si="493"/>
        <v xml:space="preserve">Region2 (q_49b): Values must be limited to predefinied list. </v>
      </c>
      <c r="EQ130" s="14" t="str">
        <f t="shared" ca="1" si="494"/>
        <v/>
      </c>
    </row>
    <row r="131" spans="2:147" s="14" customFormat="1">
      <c r="B131" s="14" t="str">
        <f t="shared" ca="1" si="421"/>
        <v/>
      </c>
      <c r="C131" s="14">
        <f t="shared" ca="1" si="422"/>
        <v>118</v>
      </c>
      <c r="D131" s="14">
        <f t="shared" si="423"/>
        <v>129</v>
      </c>
      <c r="E131" s="14" t="str">
        <f t="shared" ca="1" si="424"/>
        <v>I</v>
      </c>
      <c r="F131" s="14" t="str">
        <f t="shared" ca="1" si="425"/>
        <v>q_49c</v>
      </c>
      <c r="G131" s="14" t="str">
        <f t="shared" ca="1" si="426"/>
        <v>Timing of transition from region 1 to 2</v>
      </c>
      <c r="H131" s="14" t="b">
        <f t="shared" ca="1" si="427"/>
        <v>1</v>
      </c>
      <c r="I131" s="14" t="str">
        <f ca="1">IF($H131,ADDRESS(3,(D131+1)*2-1,4,,"["&amp;wew!$G$7&amp;"]"&amp;_sheetname_labels)&amp;":"&amp;ADDRESS(2+ster!$B$20,(D131+1)*2-1,4),"")</f>
        <v>[DBTemplate.xlsm]labels!IY3:IY61</v>
      </c>
      <c r="J131" s="14">
        <f t="array" aca="1" ref="J131" ca="1">IF(H131,MAX(0,MAX(IF(INDIRECT(I131)&lt;&gt;"",ROW(INDIRECT(I131)),""))-2),"")</f>
        <v>2</v>
      </c>
      <c r="K131" s="14" t="str">
        <f ca="1">IF($H131,IF($J131&gt;0,ADDRESS(3,(D131+1)*2-1,4,,"["&amp;wew!$G$7&amp;"]"&amp;_sheetname_labels)&amp;":"&amp;ADDRESS(2+J131,(D131+1)*2-1,4),""),"")</f>
        <v>[DBTemplate.xlsm]labels!IY3:IY4</v>
      </c>
      <c r="L131" s="14" t="str">
        <f ca="1">IF($H131,IF($J131&gt;0,ADDRESS(3,(D131+1)*2,4,,"["&amp;wew!$G$7&amp;"]"&amp;_sheetname_labels)&amp;":"&amp;ADDRESS(2+J131,(D131+1)*2,4),""),"")</f>
        <v>[DBTemplate.xlsm]labels!IZ3:IZ4</v>
      </c>
      <c r="M131" s="14">
        <f t="shared" ca="1" si="428"/>
        <v>2</v>
      </c>
      <c r="N131" s="14">
        <f t="shared" ca="1" si="429"/>
        <v>0</v>
      </c>
      <c r="O131" s="14" t="str">
        <f t="shared" ca="1" si="430"/>
        <v>q_49c</v>
      </c>
      <c r="P131" s="14" t="str">
        <f t="shared" ca="1" si="431"/>
        <v>Timing of transition from region 1 to 2</v>
      </c>
      <c r="Q131" s="14" t="str">
        <f ca="1">IF($BP131,ADDRESS(3,D131+1,4,,"["&amp;wew!$G$7&amp;"]"&amp;_sheetname_dataframe)&amp;":"&amp;ADDRESS(2+ster!$C$14,D131+1,4),"")</f>
        <v>[DBTemplate.xlsm]data_frame!DZ3:DZ3</v>
      </c>
      <c r="R131" s="14" t="str">
        <f>IF($BP131,IF(MID(_xll.FORMULATEXT(INDEX(INDIRECT(Q131),1)),1,1)="=", _xll.FORMULATEXT(INDEX(INDIRECT(Q131),1),2,TRUE),""),"")</f>
        <v/>
      </c>
      <c r="S131" s="14">
        <f t="array" aca="1" ref="S131" ca="1">IF(H131,SUM(IF((IFERROR(INDIRECT(Q131)&lt;&gt;"",FALSE))*(INDIRECT(ster!$D$14)&lt;&gt;""),1,0)),"")</f>
        <v>1</v>
      </c>
      <c r="T131" s="14">
        <f t="array" aca="1" ref="T131" ca="1">IF(H131,IF(M131&gt;0,SUM(IFERROR(1*(MATCH(INDIRECT(Q131),INDIRECT(K131),0)&gt;0),0)*(INDIRECT(ster!$D$14)&lt;&gt;"")*NOT(ISNUMBER(INDIRECT(Q131)))),0),"")</f>
        <v>0</v>
      </c>
      <c r="U131" s="14">
        <f t="array" aca="1" ref="U131" ca="1">IF(H131,SUM((IFERROR(INDIRECT(Q131)="",FALSE))*(INDIRECT(ster!$D$14)&lt;&gt;"")),"")</f>
        <v>0</v>
      </c>
      <c r="V131" s="14">
        <f t="array" aca="1" ref="V131" ca="1">IF(H131,SUM((IFERROR(INDIRECT(Q131)="#ąś",TRUE))*(INDIRECT(ster!$D$14)&lt;&gt;"")),"")</f>
        <v>0</v>
      </c>
      <c r="W131" s="14">
        <f t="array" aca="1" ref="W131" ca="1">IF(H131,SUM(ISNUMBER(INDIRECT(Q131))*(INDIRECT(ster!$D$14)&lt;&gt;"")),"")</f>
        <v>1</v>
      </c>
      <c r="X131" s="14">
        <f t="array" aca="1" ref="X131" ca="1">IF(AND(H131,W131&gt;0),IF(wew!$B$3,MIN(IF((INDIRECT(ster!$D$14)&lt;&gt;"")*IFERROR(INDIRECT($Q131)&lt;&gt;"",FALSE),IFERROR(INDIRECT($Q131),"X"),"X")),"&lt;włącz podświetlanie wartości&gt;"),"—")</f>
        <v>4</v>
      </c>
      <c r="Y131" s="14">
        <f t="array" aca="1" ref="Y131" ca="1">IF(AND(H131,W131&gt;0),IF(wew!$B$3,MAX(IF((INDIRECT(ster!$D$14)&lt;&gt;"")*IFERROR(INDIRECT($Q131)&lt;&gt;"",FALSE),IFERROR(INDIRECT($Q131),"X"),"X")),"&lt;włącz podświetlanie wartości&gt;"),"—")</f>
        <v>4</v>
      </c>
      <c r="Z131" s="14">
        <f t="shared" ca="1" si="432"/>
        <v>0</v>
      </c>
      <c r="AA131" s="12">
        <f t="shared" ca="1" si="433"/>
        <v>1</v>
      </c>
      <c r="AB131" s="17">
        <f t="array" aca="1" ref="AB131" ca="1">IF(H131,IF(W131&gt;0,SUM((INDIRECT(ster!$D$14)&lt;&gt;"")*IFERROR((INDIRECT(Q131)&lt;&gt;"")*(INDIRECT(Q131)=INT(INDIRECT(Q131))),0)),0),"")</f>
        <v>1</v>
      </c>
      <c r="AC131" s="17">
        <f t="array" aca="1" ref="AC131" ca="1">IF(H131,W131-AB131,"")</f>
        <v>0</v>
      </c>
      <c r="AD131" s="17">
        <f t="shared" ca="1" si="434"/>
        <v>1</v>
      </c>
      <c r="AE131" s="17" t="b">
        <f t="shared" ca="1" si="435"/>
        <v>0</v>
      </c>
      <c r="AF131" s="17" t="str">
        <f ca="1">IF(AE131,IF($H131,ADDRESS(3,D131+2,4,,"["&amp;wew!$G$7&amp;"]"&amp;_sheetname_dataframe)&amp;":"&amp;ADDRESS(2+ster!$C$14,D131+2,4),""),"")</f>
        <v/>
      </c>
      <c r="AG131" s="17" t="str">
        <f t="shared" ca="1" si="436"/>
        <v/>
      </c>
      <c r="AH131" s="17" t="b">
        <f t="shared" ca="1" si="437"/>
        <v>0</v>
      </c>
      <c r="AI131" s="17" t="str">
        <f ca="1">IF(AH131,IF($H131,ADDRESS(3,D131+3,4,,"["&amp;wew!$G$7&amp;"]"&amp;_sheetname_dataframe)&amp;":"&amp;ADDRESS(2+ster!$C$14,D131+3,4),""),"")</f>
        <v/>
      </c>
      <c r="AJ131" s="17" t="str">
        <f t="shared" ca="1" si="438"/>
        <v/>
      </c>
      <c r="AK131" s="17" t="b">
        <f t="shared" ca="1" si="439"/>
        <v>0</v>
      </c>
      <c r="AL131" s="17" t="b">
        <f t="shared" ca="1" si="440"/>
        <v>0</v>
      </c>
      <c r="AM131" s="17" t="b">
        <f t="shared" ca="1" si="441"/>
        <v>1</v>
      </c>
      <c r="AN131" s="17">
        <f t="shared" ca="1" si="442"/>
        <v>0</v>
      </c>
      <c r="AO131" s="24" t="str">
        <f t="shared" ca="1" si="443"/>
        <v/>
      </c>
      <c r="AP131" s="24" t="str">
        <f t="shared" ca="1" si="444"/>
        <v/>
      </c>
      <c r="AQ131" s="17" t="b">
        <f t="shared" ca="1" si="445"/>
        <v>0</v>
      </c>
      <c r="AR131" s="17" t="b">
        <f t="shared" ca="1" si="446"/>
        <v>0</v>
      </c>
      <c r="AS131" s="17" t="b">
        <f t="shared" ca="1" si="447"/>
        <v>0</v>
      </c>
      <c r="AT131" s="17" t="b">
        <f t="shared" ca="1" si="448"/>
        <v>0</v>
      </c>
      <c r="AU131" s="17" t="b">
        <f t="shared" ca="1" si="449"/>
        <v>1</v>
      </c>
      <c r="AV131" s="17" t="b">
        <f t="shared" ca="1" si="450"/>
        <v>0</v>
      </c>
      <c r="AW131" s="17" t="b">
        <f t="shared" ca="1" si="451"/>
        <v>1</v>
      </c>
      <c r="AX131" s="14" t="b">
        <f t="array" aca="1" ref="AX131" ca="1">IF(H131,N131&gt;0,"")</f>
        <v>0</v>
      </c>
      <c r="AY131" s="17" t="str">
        <f t="shared" ca="1" si="452"/>
        <v/>
      </c>
      <c r="AZ131" s="17" t="str">
        <f t="array" aca="1" ref="AZ131" ca="1">IF(AY131&lt;&gt;"",SUM(1*ISERROR(MATCH(INDIRECT(AY131),INDIRECT(K131),0)))=0,"")</f>
        <v/>
      </c>
      <c r="BA131" s="17" t="b">
        <f t="shared" ca="1" si="453"/>
        <v>0</v>
      </c>
      <c r="BB131" s="17" t="b">
        <v>0</v>
      </c>
      <c r="BC131" s="17" t="str">
        <f t="shared" ca="1" si="454"/>
        <v/>
      </c>
      <c r="BD131" s="17" t="str">
        <f t="shared" ca="1" si="455"/>
        <v/>
      </c>
      <c r="BE131" s="17" t="str">
        <f t="shared" ca="1" si="456"/>
        <v/>
      </c>
      <c r="BF131" s="17" t="str">
        <f t="shared" ca="1" si="457"/>
        <v/>
      </c>
      <c r="BG131" s="17" t="str">
        <f t="shared" ca="1" si="458"/>
        <v/>
      </c>
      <c r="BH131" s="17" t="str">
        <f t="shared" ca="1" si="459"/>
        <v/>
      </c>
      <c r="BI131" s="17" t="str">
        <f t="shared" ca="1" si="460"/>
        <v/>
      </c>
      <c r="BJ131" s="17" t="b">
        <f t="shared" ca="1" si="461"/>
        <v>0</v>
      </c>
      <c r="BK131" s="17" t="b">
        <f t="shared" ca="1" si="462"/>
        <v>1</v>
      </c>
      <c r="BL131" s="17" t="b">
        <f t="shared" ca="1" si="463"/>
        <v>0</v>
      </c>
      <c r="BM131" s="17" t="str">
        <f t="shared" ca="1" si="464"/>
        <v>I</v>
      </c>
      <c r="BN131" s="17" t="str">
        <f t="shared" ca="1" si="465"/>
        <v>N</v>
      </c>
      <c r="BO131" s="17" t="str">
        <f t="shared" ca="1" si="466"/>
        <v>I</v>
      </c>
      <c r="BP131" s="14" t="b">
        <f t="shared" ca="1" si="467"/>
        <v>1</v>
      </c>
      <c r="BQ131" s="35">
        <v>1</v>
      </c>
      <c r="BU131" s="14" t="s">
        <v>387</v>
      </c>
      <c r="BX131" s="16" t="s">
        <v>1148</v>
      </c>
      <c r="BY131" s="16"/>
      <c r="BZ131" s="16"/>
      <c r="CA131" s="16"/>
      <c r="CB131" s="16"/>
      <c r="CC131" s="16"/>
      <c r="CD131" s="16"/>
      <c r="CE131" s="16"/>
      <c r="CF131" s="16"/>
      <c r="CN131" s="14">
        <f ca="1">IF(H131,IFERROR(IsVariableNameLegal(O131),0),0)</f>
        <v>0</v>
      </c>
      <c r="CO131" s="14" t="str">
        <f t="array" aca="1" ref="CO131" ca="1">IF(H131,IF(COUNTIF(INDIRECT(wew!$C$13),O131)&gt;1,TRIM(SUBSTITUTE(_xll.MCONCAT(IF((INDIRECT(wew!$C$13)=O131)*(COLUMN(INDIRECT(wew!$C$13))&lt;&gt;D131+1),-1+COLUMN(INDIRECT(wew!$C$13)),"")," "),"  "," ")),""),"")</f>
        <v/>
      </c>
      <c r="CP131" s="14" t="str">
        <f t="array" aca="1" ref="CP131" ca="1">IF(P131&lt;&gt;"",IF(LEN(P131)&gt;150,1,""),"")</f>
        <v/>
      </c>
      <c r="CQ131" s="14" t="str">
        <f t="array" aca="1" ref="CQ131" ca="1">IF(AND(H131,NOT(ster!$J$3)),IF(COUNTIF(INDIRECT(wew!$C$15),P131)&gt;1,TRIM(SUBSTITUTE(_xll.MCONCAT(IF((INDIRECT(wew!$C$15)=P131)*(COLUMN(INDIRECT(wew!$C$15))&lt;&gt;D131+1),-1+COLUMN(INDIRECT(wew!$C$15)),"")," "),"  "," ")),""),"")</f>
        <v/>
      </c>
      <c r="CR131" s="14" t="str">
        <f t="array" aca="1" ref="CR131" ca="1">IF(H131,IF(AND(W131&gt;0,AO131&lt;&gt;""),TRIM(SUBSTITUTE(_xll.MCONCAT(IFERROR(IF(ISNUMBER(INDIRECT(Q131)),IF((INDIRECT(ster!$D$14)&lt;&gt;"")*(INDIRECT(Q131)&lt;AO131),INDIRECT(ster!$D$14) &amp; ": " &amp;  SUBSTITUTE(IF( AV131,IFERROR(TEXT(INDIRECT(Q131),"rrrr-mm-dd") &amp;" (" &amp; INDIRECT(Q131) &amp;")",INDIRECT(Q131)),INDIRECT(Q131))," "," "),""),""),"")," "),"  "," ")),""),"")</f>
        <v/>
      </c>
      <c r="CS131" s="14" t="str">
        <f t="array" aca="1" ref="CS131" ca="1">IF(H131,IF(AND(W131&gt;0,AP131&lt;&gt;""),TRIM(SUBSTITUTE(_xll.MCONCAT(IFERROR(IF(ISNUMBER(INDIRECT(Q131)),IF((INDIRECT(ster!$D$14)&lt;&gt;"")*(INDIRECT(Q131)&gt;AP131),INDIRECT(ster!$D$14) &amp; ": " &amp;  SUBSTITUTE(IF( AV131,IFERROR(TEXT(INDIRECT(Q131),"rrrr-mm-dd")&amp;" (" &amp; INDIRECT(Q131) &amp;")",INDIRECT(Q131)),INDIRECT(Q131))," "," "),""),""),"")," "),"  "," ")),""),"")</f>
        <v/>
      </c>
      <c r="CT131" s="14" t="str">
        <f t="array" aca="1" ref="CT131" ca="1">IF(H131,IF(AND(N131&gt;0,AR131),TRIM(SUBSTITUTE(_xll.MCONCAT(IFERROR(IF(ISNUMBER(INDIRECT(Q131)),IF((INDIRECT(ster!$D$14)&lt;&gt;"")*(IFERROR(0*(MATCH(INDIRECT(Q131),INDIRECT(K131),0)&gt;0),1)),INDIRECT(ster!$D$14) &amp; ": " &amp;  SUBSTITUTE(IF( AV131,IFERROR(TEXT(INDIRECT(Q131),"rrrr-mm-dd")&amp;" (" &amp; INDIRECT(Q131) &amp;")",INDIRECT(Q131)),INDIRECT(Q131))," "," "),""),""),"")," "),"  "," ")),""),"")</f>
        <v/>
      </c>
      <c r="CU131" s="14" t="str">
        <f t="array" aca="1" ref="CU131" ca="1">IF(H131,IF(AND(V131&gt;0),TRIM(SUBSTITUTE(_xll.MCONCAT(IF((INDIRECT(ster!$D$14)&lt;&gt;"")*(IFERROR(0*(INDIRECT(Q131)&lt;&gt;""),1)),INDIRECT(ster!$D$14),"")," "),"  "," ")),""),"")</f>
        <v/>
      </c>
      <c r="CV131" s="14" t="str">
        <f t="array" aca="1" ref="CV131" ca="1">IF(H131,IF(AS131,
TRIM(SUBSTITUTE(_xll.MCONCAT(IF(
   (INDIRECT(ster!$D$14)&lt;&gt;"")*
   ((INDIRECT(Q131)="")+
      NOT(ISNUMBER(INDIRECT(Q131)))*
      NOT(ISERROR(MATCH(INDIRECT(Q131),INDIRECT(K131),0)))
    ),
      INDIRECT(ster!$D$14),
   "")," "),"  "," ")),
""),"")</f>
        <v/>
      </c>
      <c r="CW131" s="14" t="str">
        <f t="array" aca="1" ref="CW131" ca="1">IF(H131,IF(AND(AQ131),TRIM(SUBSTITUTE(_xll.MCONCAT(IFERROR(IF(ISNUMBER(INDIRECT(Q131)),IF((INDIRECT(ster!$D$14)&lt;&gt;"")*(INDIRECT(Q131)&lt;&gt;INT(INDIRECT(Q131))),INDIRECT(ster!$D$14) &amp; ": " &amp; INDIRECT(Q131),""),""),"")," "),"  "," ")),""),"")</f>
        <v/>
      </c>
      <c r="CX131" s="14" t="str">
        <f t="array" aca="1" ref="CX131" ca="1">IF(H131,IF(OR(AU131,AV131),TRIM(SUBSTITUTE(_xll.MCONCAT(IF((INDIRECT(ster!$D$14)&lt;&gt;"")*NOT(ISNUMBER(INDIRECT(Q131))),IF(ISERROR(MATCH(INDIRECT(Q131),INDIRECT(K131),0)),IFERROR(IF(INDIRECT(Q131)&lt;&gt;"",INDIRECT(ster!$D$14) &amp; ": " &amp; SUBSTITUTE(INDIRECT(Q131)," "," "),""),""),""),"")," "),"  "," ")),""),"")</f>
        <v/>
      </c>
      <c r="CY131" s="14" t="str">
        <f t="array" aca="1" ref="CY131" ca="1">IF(H131,IF(AE131,TRIM(SUBSTITUTE(_xll.MCONCAT(IF((INDIRECT(ster!$D$14)&lt;&gt;"")*IFERROR(NOT(INDIRECT(AF131)),FALSE),IF(ISERROR(MATCH(INDIRECT(Q131),INDIRECT(K131),0)),IFERROR(IF(INDIRECT(Q131)&lt;&gt;"",INDIRECT(ster!$D$14)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CZ131" s="14" t="str">
        <f t="array" aca="1" ref="CZ131" ca="1">IF(H131,IF(AH131,TRIM(SUBSTITUTE(_xll.MCONCAT(IF((INDIRECT(ster!$D$14)&lt;&gt;"")*IFERROR(NOT(INDIRECT(AI131)),FALSE),IF(ISERROR(MATCH(INDIRECT(Q131),INDIRECT(K131),0)),IFERROR(IF(INDIRECT(Q131)&lt;&gt;"",INDIRECT(ster!$D$14)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DC131" s="14" t="str">
        <f ca="1">SUBSTITUTE(SUBSTITUTE(SUBSTITUTE(SUBSTITUTE(_xll.MCONCAT(DG131:DS131,"■"),"■■","■"),"■■","■"),"■■","■"),"■■","■")</f>
        <v>■</v>
      </c>
      <c r="DD131" s="14" t="str">
        <f t="shared" ca="1" si="468"/>
        <v/>
      </c>
      <c r="DE131" s="14" t="str">
        <f t="shared" ca="1" si="469"/>
        <v/>
      </c>
      <c r="DF131" s="14" t="str">
        <f t="shared" ca="1" si="470"/>
        <v/>
      </c>
      <c r="DG131" s="14" t="str">
        <f t="shared" ca="1" si="471"/>
        <v/>
      </c>
      <c r="DH131" s="14" t="str">
        <f t="shared" ca="1" si="472"/>
        <v/>
      </c>
      <c r="DI131" s="14" t="str">
        <f t="shared" ca="1" si="473"/>
        <v/>
      </c>
      <c r="DJ131" s="14" t="str">
        <f t="shared" ca="1" si="474"/>
        <v/>
      </c>
      <c r="DK131" s="14" t="str">
        <f t="shared" ca="1" si="475"/>
        <v/>
      </c>
      <c r="DL131" s="14" t="str">
        <f t="shared" ca="1" si="420"/>
        <v/>
      </c>
      <c r="DM131" s="14" t="str">
        <f t="shared" ca="1" si="476"/>
        <v/>
      </c>
      <c r="DN131" s="14" t="str">
        <f t="array" aca="1" ref="DN131" ca="1">IF(CU131&lt;&gt;"","There are errors in the entered values in the following cases: " &amp;SUBSTITUTE(CU131," ",", "),"")</f>
        <v/>
      </c>
      <c r="DO131" s="14" t="str">
        <f t="shared" ca="1" si="477"/>
        <v/>
      </c>
      <c r="DP131" s="14" t="str">
        <f t="shared" ca="1" si="478"/>
        <v/>
      </c>
      <c r="DQ131" s="14" t="str">
        <f t="shared" ca="1" si="479"/>
        <v/>
      </c>
      <c r="DR131" s="14" t="str">
        <f t="shared" ca="1" si="480"/>
        <v/>
      </c>
      <c r="DS131" s="14" t="str">
        <f t="shared" ca="1" si="481"/>
        <v/>
      </c>
      <c r="DZ131" s="14" t="b">
        <f t="shared" ca="1" si="482"/>
        <v>0</v>
      </c>
      <c r="EA131" s="14" t="str">
        <f t="shared" ca="1" si="483"/>
        <v>Timing of transition from region 1 to 2 (q_49c)</v>
      </c>
      <c r="EB131" s="14" t="str">
        <f t="shared" ca="1" si="484"/>
        <v xml:space="preserve">Values must be numeric. </v>
      </c>
      <c r="EC131" s="14" t="str">
        <f t="shared" ca="1" si="485"/>
        <v xml:space="preserve">Timing of transition from region 1 to 2 (q_49c): Values must be numeric. </v>
      </c>
      <c r="ED131" s="14" t="str">
        <f t="shared" ca="1" si="486"/>
        <v/>
      </c>
      <c r="EE131" s="14" t="str">
        <f t="shared" ca="1" si="487"/>
        <v>Values must be numeric</v>
      </c>
      <c r="EF131" s="14" t="str">
        <f t="shared" ca="1" si="488"/>
        <v/>
      </c>
      <c r="EG131" s="14" t="str">
        <f t="shared" ca="1" si="489"/>
        <v/>
      </c>
      <c r="EM131" s="14" t="b">
        <f t="shared" ca="1" si="490"/>
        <v>1</v>
      </c>
      <c r="EN131" s="14">
        <f t="shared" ca="1" si="491"/>
        <v>118</v>
      </c>
      <c r="EO131" s="14" t="str">
        <f t="shared" ca="1" si="492"/>
        <v>q_49c</v>
      </c>
      <c r="EP131" s="14" t="str">
        <f t="shared" ca="1" si="493"/>
        <v xml:space="preserve">Timing of transition from region 1 to 2 (q_49c): Values must be numeric. </v>
      </c>
      <c r="EQ131" s="14" t="str">
        <f t="shared" ca="1" si="494"/>
        <v/>
      </c>
    </row>
    <row r="132" spans="2:147" s="14" customFormat="1">
      <c r="B132" s="14" t="str">
        <f t="shared" ca="1" si="421"/>
        <v/>
      </c>
      <c r="C132" s="14">
        <f t="shared" ca="1" si="422"/>
        <v>119</v>
      </c>
      <c r="D132" s="14">
        <f t="shared" si="423"/>
        <v>130</v>
      </c>
      <c r="E132" s="14" t="str">
        <f t="shared" ca="1" si="424"/>
        <v>N</v>
      </c>
      <c r="F132" s="14" t="str">
        <f t="shared" ca="1" si="425"/>
        <v>q_50a</v>
      </c>
      <c r="G132" s="14" t="str">
        <f t="shared" ca="1" si="426"/>
        <v>Region3</v>
      </c>
      <c r="H132" s="14" t="b">
        <f t="shared" ca="1" si="427"/>
        <v>1</v>
      </c>
      <c r="I132" s="14" t="str">
        <f ca="1">IF($H132,ADDRESS(3,(D132+1)*2-1,4,,"["&amp;wew!$G$7&amp;"]"&amp;_sheetname_labels)&amp;":"&amp;ADDRESS(2+ster!$B$20,(D132+1)*2-1,4),"")</f>
        <v>[DBTemplate.xlsm]labels!JA3:JA61</v>
      </c>
      <c r="J132" s="14">
        <f t="array" aca="1" ref="J132" ca="1">IF(H132,MAX(0,MAX(IF(INDIRECT(I132)&lt;&gt;"",ROW(INDIRECT(I132)),""))-2),"")</f>
        <v>5</v>
      </c>
      <c r="K132" s="14" t="str">
        <f ca="1">IF($H132,IF($J132&gt;0,ADDRESS(3,(D132+1)*2-1,4,,"["&amp;wew!$G$7&amp;"]"&amp;_sheetname_labels)&amp;":"&amp;ADDRESS(2+J132,(D132+1)*2-1,4),""),"")</f>
        <v>[DBTemplate.xlsm]labels!JA3:JA7</v>
      </c>
      <c r="L132" s="14" t="str">
        <f ca="1">IF($H132,IF($J132&gt;0,ADDRESS(3,(D132+1)*2,4,,"["&amp;wew!$G$7&amp;"]"&amp;_sheetname_labels)&amp;":"&amp;ADDRESS(2+J132,(D132+1)*2,4),""),"")</f>
        <v>[DBTemplate.xlsm]labels!JB3:JB7</v>
      </c>
      <c r="M132" s="14">
        <f t="shared" ca="1" si="428"/>
        <v>0</v>
      </c>
      <c r="N132" s="14">
        <f t="shared" ca="1" si="429"/>
        <v>5</v>
      </c>
      <c r="O132" s="14" t="str">
        <f t="shared" ca="1" si="430"/>
        <v>q_50a</v>
      </c>
      <c r="P132" s="14" t="str">
        <f t="shared" ca="1" si="431"/>
        <v>Region3</v>
      </c>
      <c r="Q132" s="14" t="str">
        <f ca="1">IF($BP132,ADDRESS(3,D132+1,4,,"["&amp;wew!$G$7&amp;"]"&amp;_sheetname_dataframe)&amp;":"&amp;ADDRESS(2+ster!$C$14,D132+1,4),"")</f>
        <v>[DBTemplate.xlsm]data_frame!EA3:EA3</v>
      </c>
      <c r="R132" s="14" t="str">
        <f>IF($BP132,IF(MID(_xll.FORMULATEXT(INDEX(INDIRECT(Q132),1)),1,1)="=", _xll.FORMULATEXT(INDEX(INDIRECT(Q132),1),2,TRUE),""),"")</f>
        <v/>
      </c>
      <c r="S132" s="14">
        <f t="array" aca="1" ref="S132" ca="1">IF(H132,SUM(IF((IFERROR(INDIRECT(Q132)&lt;&gt;"",FALSE))*(INDIRECT(ster!$D$14)&lt;&gt;""),1,0)),"")</f>
        <v>0</v>
      </c>
      <c r="T132" s="14">
        <f t="array" aca="1" ref="T132" ca="1">IF(H132,IF(M132&gt;0,SUM(IFERROR(1*(MATCH(INDIRECT(Q132),INDIRECT(K132),0)&gt;0),0)*(INDIRECT(ster!$D$14)&lt;&gt;"")*NOT(ISNUMBER(INDIRECT(Q132)))),0),"")</f>
        <v>0</v>
      </c>
      <c r="U132" s="14">
        <f t="array" aca="1" ref="U132" ca="1">IF(H132,SUM((IFERROR(INDIRECT(Q132)="",FALSE))*(INDIRECT(ster!$D$14)&lt;&gt;"")),"")</f>
        <v>1</v>
      </c>
      <c r="V132" s="14">
        <f t="array" aca="1" ref="V132" ca="1">IF(H132,SUM((IFERROR(INDIRECT(Q132)="#ąś",TRUE))*(INDIRECT(ster!$D$14)&lt;&gt;"")),"")</f>
        <v>0</v>
      </c>
      <c r="W132" s="14">
        <f t="array" aca="1" ref="W132" ca="1">IF(H132,SUM(ISNUMBER(INDIRECT(Q132))*(INDIRECT(ster!$D$14)&lt;&gt;"")),"")</f>
        <v>0</v>
      </c>
      <c r="X132" s="14" t="str">
        <f t="array" aca="1" ref="X132" ca="1">IF(AND(H132,W132&gt;0),IF(wew!$B$3,MIN(IF((INDIRECT(ster!$D$14)&lt;&gt;"")*IFERROR(INDIRECT($Q132)&lt;&gt;"",FALSE),IFERROR(INDIRECT($Q132),"X"),"X")),"&lt;włącz podświetlanie wartości&gt;"),"—")</f>
        <v>—</v>
      </c>
      <c r="Y132" s="14" t="str">
        <f t="array" aca="1" ref="Y132" ca="1">IF(AND(H132,W132&gt;0),IF(wew!$B$3,MAX(IF((INDIRECT(ster!$D$14)&lt;&gt;"")*IFERROR(INDIRECT($Q132)&lt;&gt;"",FALSE),IFERROR(INDIRECT($Q132),"X"),"X")),"&lt;włącz podświetlanie wartości&gt;"),"—")</f>
        <v>—</v>
      </c>
      <c r="Z132" s="14">
        <f t="shared" ca="1" si="432"/>
        <v>0</v>
      </c>
      <c r="AA132" s="12" t="str">
        <f t="shared" ca="1" si="433"/>
        <v>—</v>
      </c>
      <c r="AB132" s="17">
        <f t="array" aca="1" ref="AB132" ca="1">IF(H132,IF(W132&gt;0,SUM((INDIRECT(ster!$D$14)&lt;&gt;"")*IFERROR((INDIRECT(Q132)&lt;&gt;"")*(INDIRECT(Q132)=INT(INDIRECT(Q132))),0)),0),"")</f>
        <v>0</v>
      </c>
      <c r="AC132" s="17">
        <f t="array" aca="1" ref="AC132" ca="1">IF(H132,W132-AB132,"")</f>
        <v>0</v>
      </c>
      <c r="AD132" s="17">
        <f t="shared" ca="1" si="434"/>
        <v>1</v>
      </c>
      <c r="AE132" s="17" t="b">
        <f t="shared" ca="1" si="435"/>
        <v>0</v>
      </c>
      <c r="AF132" s="17" t="str">
        <f ca="1">IF(AE132,IF($H132,ADDRESS(3,D132+2,4,,"["&amp;wew!$G$7&amp;"]"&amp;_sheetname_dataframe)&amp;":"&amp;ADDRESS(2+ster!$C$14,D132+2,4),""),"")</f>
        <v/>
      </c>
      <c r="AG132" s="17" t="str">
        <f t="shared" ca="1" si="436"/>
        <v/>
      </c>
      <c r="AH132" s="17" t="b">
        <f t="shared" ca="1" si="437"/>
        <v>0</v>
      </c>
      <c r="AI132" s="17" t="str">
        <f ca="1">IF(AH132,IF($H132,ADDRESS(3,D132+3,4,,"["&amp;wew!$G$7&amp;"]"&amp;_sheetname_dataframe)&amp;":"&amp;ADDRESS(2+ster!$C$14,D132+3,4),""),"")</f>
        <v/>
      </c>
      <c r="AJ132" s="17" t="str">
        <f t="shared" ca="1" si="438"/>
        <v/>
      </c>
      <c r="AK132" s="17" t="b">
        <f t="shared" ca="1" si="439"/>
        <v>0</v>
      </c>
      <c r="AL132" s="17" t="b">
        <f t="shared" ca="1" si="440"/>
        <v>0</v>
      </c>
      <c r="AM132" s="17" t="b">
        <f t="shared" ca="1" si="441"/>
        <v>0</v>
      </c>
      <c r="AN132" s="17">
        <f t="shared" ca="1" si="442"/>
        <v>0</v>
      </c>
      <c r="AO132" s="24" t="str">
        <f t="shared" ca="1" si="443"/>
        <v/>
      </c>
      <c r="AP132" s="24" t="str">
        <f t="shared" ca="1" si="444"/>
        <v/>
      </c>
      <c r="AQ132" s="17" t="b">
        <f t="shared" ca="1" si="445"/>
        <v>0</v>
      </c>
      <c r="AR132" s="17" t="b">
        <f t="shared" ca="1" si="446"/>
        <v>1</v>
      </c>
      <c r="AS132" s="17" t="b">
        <f t="shared" ca="1" si="447"/>
        <v>0</v>
      </c>
      <c r="AT132" s="17" t="b">
        <f t="shared" ca="1" si="448"/>
        <v>0</v>
      </c>
      <c r="AU132" s="17" t="b">
        <f t="shared" ca="1" si="449"/>
        <v>1</v>
      </c>
      <c r="AV132" s="17" t="b">
        <f t="shared" ca="1" si="450"/>
        <v>0</v>
      </c>
      <c r="AW132" s="17" t="b">
        <f t="shared" ca="1" si="451"/>
        <v>0</v>
      </c>
      <c r="AX132" s="14" t="b">
        <f t="array" aca="1" ref="AX132" ca="1">IF(H132,N132&gt;0,"")</f>
        <v>1</v>
      </c>
      <c r="AY132" s="17" t="str">
        <f t="shared" ca="1" si="452"/>
        <v>C3:C7</v>
      </c>
      <c r="AZ132" s="17" t="b">
        <f t="array" aca="1" ref="AZ132" ca="1">IF(AY132&lt;&gt;"",SUM(1*ISERROR(MATCH(INDIRECT(AY132),INDIRECT(K132),0)))=0,"")</f>
        <v>1</v>
      </c>
      <c r="BA132" s="17" t="b">
        <f t="shared" ca="1" si="453"/>
        <v>1</v>
      </c>
      <c r="BB132" s="17" t="b">
        <v>0</v>
      </c>
      <c r="BC132" s="17" t="b">
        <f t="shared" ca="1" si="454"/>
        <v>1</v>
      </c>
      <c r="BD132" s="17" t="b">
        <f t="shared" ca="1" si="455"/>
        <v>0</v>
      </c>
      <c r="BE132" s="17" t="b">
        <f t="shared" ca="1" si="456"/>
        <v>0</v>
      </c>
      <c r="BF132" s="17" t="b">
        <f t="shared" ca="1" si="457"/>
        <v>0</v>
      </c>
      <c r="BG132" s="17" t="b">
        <f t="shared" ca="1" si="458"/>
        <v>0</v>
      </c>
      <c r="BH132" s="17" t="b">
        <f t="shared" ca="1" si="459"/>
        <v>1</v>
      </c>
      <c r="BI132" s="17">
        <f t="shared" ca="1" si="460"/>
        <v>2</v>
      </c>
      <c r="BJ132" s="17" t="b">
        <f t="shared" ca="1" si="461"/>
        <v>0</v>
      </c>
      <c r="BK132" s="17" t="str">
        <f t="shared" ca="1" si="462"/>
        <v/>
      </c>
      <c r="BL132" s="17" t="str">
        <f t="shared" ca="1" si="463"/>
        <v/>
      </c>
      <c r="BM132" s="17" t="str">
        <f t="shared" ca="1" si="464"/>
        <v>F</v>
      </c>
      <c r="BN132" s="17" t="str">
        <f t="shared" ca="1" si="465"/>
        <v>F</v>
      </c>
      <c r="BO132" s="17" t="str">
        <f t="shared" ca="1" si="466"/>
        <v>N</v>
      </c>
      <c r="BP132" s="14" t="b">
        <f t="shared" ca="1" si="467"/>
        <v>1</v>
      </c>
      <c r="BQ132" s="35">
        <v>1</v>
      </c>
      <c r="BX132" s="16"/>
      <c r="BY132" s="16"/>
      <c r="BZ132" s="16"/>
      <c r="CA132" s="16"/>
      <c r="CB132" s="16"/>
      <c r="CC132" s="16"/>
      <c r="CD132" s="16"/>
      <c r="CE132" s="16"/>
      <c r="CF132" s="16"/>
      <c r="CN132" s="14">
        <f ca="1">IF(H132,IFERROR(IsVariableNameLegal(O132),0),0)</f>
        <v>0</v>
      </c>
      <c r="CO132" s="14" t="str">
        <f t="array" aca="1" ref="CO132" ca="1">IF(H132,IF(COUNTIF(INDIRECT(wew!$C$13),O132)&gt;1,TRIM(SUBSTITUTE(_xll.MCONCAT(IF((INDIRECT(wew!$C$13)=O132)*(COLUMN(INDIRECT(wew!$C$13))&lt;&gt;D132+1),-1+COLUMN(INDIRECT(wew!$C$13)),"")," "),"  "," ")),""),"")</f>
        <v/>
      </c>
      <c r="CP132" s="14" t="str">
        <f t="array" aca="1" ref="CP132" ca="1">IF(P132&lt;&gt;"",IF(LEN(P132)&gt;150,1,""),"")</f>
        <v/>
      </c>
      <c r="CQ132" s="14" t="str">
        <f t="array" aca="1" ref="CQ132" ca="1">IF(AND(H132,NOT(ster!$J$3)),IF(COUNTIF(INDIRECT(wew!$C$15),P132)&gt;1,TRIM(SUBSTITUTE(_xll.MCONCAT(IF((INDIRECT(wew!$C$15)=P132)*(COLUMN(INDIRECT(wew!$C$15))&lt;&gt;D132+1),-1+COLUMN(INDIRECT(wew!$C$15)),"")," "),"  "," ")),""),"")</f>
        <v/>
      </c>
      <c r="CR132" s="14" t="str">
        <f t="array" aca="1" ref="CR132" ca="1">IF(H132,IF(AND(W132&gt;0,AO132&lt;&gt;""),TRIM(SUBSTITUTE(_xll.MCONCAT(IFERROR(IF(ISNUMBER(INDIRECT(Q132)),IF((INDIRECT(ster!$D$14)&lt;&gt;"")*(INDIRECT(Q132)&lt;AO132),INDIRECT(ster!$D$14) &amp; ": " &amp;  SUBSTITUTE(IF( AV132,IFERROR(TEXT(INDIRECT(Q132),"rrrr-mm-dd") &amp;" (" &amp; INDIRECT(Q132) &amp;")",INDIRECT(Q132)),INDIRECT(Q132))," "," "),""),""),"")," "),"  "," ")),""),"")</f>
        <v/>
      </c>
      <c r="CS132" s="14" t="str">
        <f t="array" aca="1" ref="CS132" ca="1">IF(H132,IF(AND(W132&gt;0,AP132&lt;&gt;""),TRIM(SUBSTITUTE(_xll.MCONCAT(IFERROR(IF(ISNUMBER(INDIRECT(Q132)),IF((INDIRECT(ster!$D$14)&lt;&gt;"")*(INDIRECT(Q132)&gt;AP132),INDIRECT(ster!$D$14) &amp; ": " &amp;  SUBSTITUTE(IF( AV132,IFERROR(TEXT(INDIRECT(Q132),"rrrr-mm-dd")&amp;" (" &amp; INDIRECT(Q132) &amp;")",INDIRECT(Q132)),INDIRECT(Q132))," "," "),""),""),"")," "),"  "," ")),""),"")</f>
        <v/>
      </c>
      <c r="CT132" s="14" t="str">
        <f t="array" aca="1" ref="CT132" ca="1">IF(H132,IF(AND(N132&gt;0,AR132),TRIM(SUBSTITUTE(_xll.MCONCAT(IFERROR(IF(ISNUMBER(INDIRECT(Q132)),IF((INDIRECT(ster!$D$14)&lt;&gt;"")*(IFERROR(0*(MATCH(INDIRECT(Q132),INDIRECT(K132),0)&gt;0),1)),INDIRECT(ster!$D$14) &amp; ": " &amp;  SUBSTITUTE(IF( AV132,IFERROR(TEXT(INDIRECT(Q132),"rrrr-mm-dd")&amp;" (" &amp; INDIRECT(Q132) &amp;")",INDIRECT(Q132)),INDIRECT(Q132))," "," "),""),""),"")," "),"  "," ")),""),"")</f>
        <v/>
      </c>
      <c r="CU132" s="14" t="str">
        <f t="array" aca="1" ref="CU132" ca="1">IF(H132,IF(AND(V132&gt;0),TRIM(SUBSTITUTE(_xll.MCONCAT(IF((INDIRECT(ster!$D$14)&lt;&gt;"")*(IFERROR(0*(INDIRECT(Q132)&lt;&gt;""),1)),INDIRECT(ster!$D$14),"")," "),"  "," ")),""),"")</f>
        <v/>
      </c>
      <c r="CV132" s="14" t="str">
        <f t="array" aca="1" ref="CV132" ca="1">IF(H132,IF(AS132,
TRIM(SUBSTITUTE(_xll.MCONCAT(IF(
   (INDIRECT(ster!$D$14)&lt;&gt;"")*
   ((INDIRECT(Q132)="")+
      NOT(ISNUMBER(INDIRECT(Q132)))*
      NOT(ISERROR(MATCH(INDIRECT(Q132),INDIRECT(K132),0)))
    ),
      INDIRECT(ster!$D$14),
   "")," "),"  "," ")),
""),"")</f>
        <v/>
      </c>
      <c r="CW132" s="14" t="str">
        <f t="array" aca="1" ref="CW132" ca="1">IF(H132,IF(AND(AQ132),TRIM(SUBSTITUTE(_xll.MCONCAT(IFERROR(IF(ISNUMBER(INDIRECT(Q132)),IF((INDIRECT(ster!$D$14)&lt;&gt;"")*(INDIRECT(Q132)&lt;&gt;INT(INDIRECT(Q132))),INDIRECT(ster!$D$14) &amp; ": " &amp; INDIRECT(Q132),""),""),"")," "),"  "," ")),""),"")</f>
        <v/>
      </c>
      <c r="CX132" s="14" t="str">
        <f t="array" aca="1" ref="CX132" ca="1">IF(H132,IF(OR(AU132,AV132),TRIM(SUBSTITUTE(_xll.MCONCAT(IF((INDIRECT(ster!$D$14)&lt;&gt;"")*NOT(ISNUMBER(INDIRECT(Q132))),IF(ISERROR(MATCH(INDIRECT(Q132),INDIRECT(K132),0)),IFERROR(IF(INDIRECT(Q132)&lt;&gt;"",INDIRECT(ster!$D$14) &amp; ": " &amp; SUBSTITUTE(INDIRECT(Q132)," "," "),""),""),""),"")," "),"  "," ")),""),"")</f>
        <v/>
      </c>
      <c r="CY132" s="14" t="str">
        <f t="array" aca="1" ref="CY132" ca="1">IF(H132,IF(AE132,TRIM(SUBSTITUTE(_xll.MCONCAT(IF((INDIRECT(ster!$D$14)&lt;&gt;"")*IFERROR(NOT(INDIRECT(AF132)),FALSE),IF(ISERROR(MATCH(INDIRECT(Q132),INDIRECT(K132),0)),IFERROR(IF(INDIRECT(Q132)&lt;&gt;"",INDIRECT(ster!$D$14)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CZ132" s="14" t="str">
        <f t="array" aca="1" ref="CZ132" ca="1">IF(H132,IF(AH132,TRIM(SUBSTITUTE(_xll.MCONCAT(IF((INDIRECT(ster!$D$14)&lt;&gt;"")*IFERROR(NOT(INDIRECT(AI132)),FALSE),IF(ISERROR(MATCH(INDIRECT(Q132),INDIRECT(K132),0)),IFERROR(IF(INDIRECT(Q132)&lt;&gt;"",INDIRECT(ster!$D$14)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DC132" s="14" t="str">
        <f ca="1">SUBSTITUTE(SUBSTITUTE(SUBSTITUTE(SUBSTITUTE(_xll.MCONCAT(DG132:DS132,"■"),"■■","■"),"■■","■"),"■■","■"),"■■","■")</f>
        <v>■</v>
      </c>
      <c r="DD132" s="14" t="str">
        <f t="shared" ca="1" si="468"/>
        <v/>
      </c>
      <c r="DE132" s="14" t="str">
        <f t="shared" ca="1" si="469"/>
        <v/>
      </c>
      <c r="DF132" s="14" t="str">
        <f t="shared" ca="1" si="470"/>
        <v/>
      </c>
      <c r="DG132" s="14" t="str">
        <f t="shared" ca="1" si="471"/>
        <v/>
      </c>
      <c r="DH132" s="14" t="str">
        <f t="shared" ca="1" si="472"/>
        <v/>
      </c>
      <c r="DI132" s="14" t="str">
        <f t="shared" ca="1" si="473"/>
        <v/>
      </c>
      <c r="DJ132" s="14" t="str">
        <f t="shared" ca="1" si="474"/>
        <v/>
      </c>
      <c r="DK132" s="14" t="str">
        <f t="shared" ca="1" si="475"/>
        <v/>
      </c>
      <c r="DL132" s="14" t="str">
        <f t="shared" ca="1" si="420"/>
        <v/>
      </c>
      <c r="DM132" s="14" t="str">
        <f t="shared" ca="1" si="476"/>
        <v/>
      </c>
      <c r="DN132" s="14" t="str">
        <f t="array" aca="1" ref="DN132" ca="1">IF(CU132&lt;&gt;"","There are errors in the entered values in the following cases: " &amp;SUBSTITUTE(CU132," ",", "),"")</f>
        <v/>
      </c>
      <c r="DO132" s="14" t="str">
        <f t="shared" ca="1" si="477"/>
        <v/>
      </c>
      <c r="DP132" s="14" t="str">
        <f t="shared" ca="1" si="478"/>
        <v/>
      </c>
      <c r="DQ132" s="14" t="str">
        <f t="shared" ca="1" si="479"/>
        <v/>
      </c>
      <c r="DR132" s="14" t="str">
        <f t="shared" ca="1" si="480"/>
        <v/>
      </c>
      <c r="DS132" s="14" t="str">
        <f t="shared" ca="1" si="481"/>
        <v/>
      </c>
      <c r="DZ132" s="14" t="b">
        <f t="shared" ca="1" si="482"/>
        <v>0</v>
      </c>
      <c r="EA132" s="14" t="str">
        <f t="shared" ca="1" si="483"/>
        <v>Region3 (q_50a)</v>
      </c>
      <c r="EB132" s="14" t="str">
        <f t="shared" ca="1" si="484"/>
        <v xml:space="preserve">Values must be limited to predefinied list. </v>
      </c>
      <c r="EC132" s="14" t="str">
        <f t="shared" ca="1" si="485"/>
        <v xml:space="preserve">Region3 (q_50a): Values must be limited to predefinied list. </v>
      </c>
      <c r="ED132" s="14" t="str">
        <f t="shared" ca="1" si="486"/>
        <v/>
      </c>
      <c r="EE132" s="14" t="str">
        <f t="shared" ca="1" si="487"/>
        <v>Values must be limited to predefinied list</v>
      </c>
      <c r="EF132" s="14" t="str">
        <f t="shared" ca="1" si="488"/>
        <v/>
      </c>
      <c r="EG132" s="14" t="str">
        <f t="shared" ca="1" si="489"/>
        <v/>
      </c>
      <c r="EM132" s="14" t="b">
        <f t="shared" ca="1" si="490"/>
        <v>1</v>
      </c>
      <c r="EN132" s="14">
        <f t="shared" ca="1" si="491"/>
        <v>119</v>
      </c>
      <c r="EO132" s="14" t="str">
        <f t="shared" ca="1" si="492"/>
        <v>q_50a</v>
      </c>
      <c r="EP132" s="14" t="str">
        <f t="shared" ca="1" si="493"/>
        <v xml:space="preserve">Region3 (q_50a): Values must be limited to predefinied list. </v>
      </c>
      <c r="EQ132" s="14" t="str">
        <f t="shared" ca="1" si="494"/>
        <v/>
      </c>
    </row>
    <row r="133" spans="2:147" s="14" customFormat="1">
      <c r="B133" s="14" t="str">
        <f t="shared" ca="1" si="421"/>
        <v/>
      </c>
      <c r="C133" s="14">
        <f t="shared" ca="1" si="422"/>
        <v>120</v>
      </c>
      <c r="D133" s="14">
        <f t="shared" si="423"/>
        <v>131</v>
      </c>
      <c r="E133" s="14" t="str">
        <f t="shared" ca="1" si="424"/>
        <v>I</v>
      </c>
      <c r="F133" s="14" t="str">
        <f t="shared" ca="1" si="425"/>
        <v>q_50b</v>
      </c>
      <c r="G133" s="14" t="str">
        <f t="shared" ca="1" si="426"/>
        <v>Timing of transition from region 2 to 3</v>
      </c>
      <c r="H133" s="14" t="b">
        <f t="shared" ca="1" si="427"/>
        <v>1</v>
      </c>
      <c r="I133" s="14" t="str">
        <f ca="1">IF($H133,ADDRESS(3,(D133+1)*2-1,4,,"["&amp;wew!$G$7&amp;"]"&amp;_sheetname_labels)&amp;":"&amp;ADDRESS(2+ster!$B$20,(D133+1)*2-1,4),"")</f>
        <v>[DBTemplate.xlsm]labels!JC3:JC61</v>
      </c>
      <c r="J133" s="14">
        <f t="array" aca="1" ref="J133" ca="1">IF(H133,MAX(0,MAX(IF(INDIRECT(I133)&lt;&gt;"",ROW(INDIRECT(I133)),""))-2),"")</f>
        <v>2</v>
      </c>
      <c r="K133" s="14" t="str">
        <f ca="1">IF($H133,IF($J133&gt;0,ADDRESS(3,(D133+1)*2-1,4,,"["&amp;wew!$G$7&amp;"]"&amp;_sheetname_labels)&amp;":"&amp;ADDRESS(2+J133,(D133+1)*2-1,4),""),"")</f>
        <v>[DBTemplate.xlsm]labels!JC3:JC4</v>
      </c>
      <c r="L133" s="14" t="str">
        <f ca="1">IF($H133,IF($J133&gt;0,ADDRESS(3,(D133+1)*2,4,,"["&amp;wew!$G$7&amp;"]"&amp;_sheetname_labels)&amp;":"&amp;ADDRESS(2+J133,(D133+1)*2,4),""),"")</f>
        <v>[DBTemplate.xlsm]labels!JD3:JD4</v>
      </c>
      <c r="M133" s="14">
        <f t="shared" ca="1" si="428"/>
        <v>2</v>
      </c>
      <c r="N133" s="14">
        <f t="shared" ca="1" si="429"/>
        <v>0</v>
      </c>
      <c r="O133" s="14" t="str">
        <f t="shared" ca="1" si="430"/>
        <v>q_50b</v>
      </c>
      <c r="P133" s="14" t="str">
        <f t="shared" ca="1" si="431"/>
        <v>Timing of transition from region 2 to 3</v>
      </c>
      <c r="Q133" s="14" t="str">
        <f ca="1">IF($BP133,ADDRESS(3,D133+1,4,,"["&amp;wew!$G$7&amp;"]"&amp;_sheetname_dataframe)&amp;":"&amp;ADDRESS(2+ster!$C$14,D133+1,4),"")</f>
        <v>[DBTemplate.xlsm]data_frame!EB3:EB3</v>
      </c>
      <c r="R133" s="14" t="str">
        <f>IF($BP133,IF(MID(_xll.FORMULATEXT(INDEX(INDIRECT(Q133),1)),1,1)="=", _xll.FORMULATEXT(INDEX(INDIRECT(Q133),1),2,TRUE),""),"")</f>
        <v/>
      </c>
      <c r="S133" s="14">
        <f t="array" aca="1" ref="S133" ca="1">IF(H133,SUM(IF((IFERROR(INDIRECT(Q133)&lt;&gt;"",FALSE))*(INDIRECT(ster!$D$14)&lt;&gt;""),1,0)),"")</f>
        <v>0</v>
      </c>
      <c r="T133" s="14">
        <f t="array" aca="1" ref="T133" ca="1">IF(H133,IF(M133&gt;0,SUM(IFERROR(1*(MATCH(INDIRECT(Q133),INDIRECT(K133),0)&gt;0),0)*(INDIRECT(ster!$D$14)&lt;&gt;"")*NOT(ISNUMBER(INDIRECT(Q133)))),0),"")</f>
        <v>0</v>
      </c>
      <c r="U133" s="14">
        <f t="array" aca="1" ref="U133" ca="1">IF(H133,SUM((IFERROR(INDIRECT(Q133)="",FALSE))*(INDIRECT(ster!$D$14)&lt;&gt;"")),"")</f>
        <v>1</v>
      </c>
      <c r="V133" s="14">
        <f t="array" aca="1" ref="V133" ca="1">IF(H133,SUM((IFERROR(INDIRECT(Q133)="#ąś",TRUE))*(INDIRECT(ster!$D$14)&lt;&gt;"")),"")</f>
        <v>0</v>
      </c>
      <c r="W133" s="14">
        <f t="array" aca="1" ref="W133" ca="1">IF(H133,SUM(ISNUMBER(INDIRECT(Q133))*(INDIRECT(ster!$D$14)&lt;&gt;"")),"")</f>
        <v>0</v>
      </c>
      <c r="X133" s="14" t="str">
        <f t="array" aca="1" ref="X133" ca="1">IF(AND(H133,W133&gt;0),IF(wew!$B$3,MIN(IF((INDIRECT(ster!$D$14)&lt;&gt;"")*IFERROR(INDIRECT($Q133)&lt;&gt;"",FALSE),IFERROR(INDIRECT($Q133),"X"),"X")),"&lt;włącz podświetlanie wartości&gt;"),"—")</f>
        <v>—</v>
      </c>
      <c r="Y133" s="14" t="str">
        <f t="array" aca="1" ref="Y133" ca="1">IF(AND(H133,W133&gt;0),IF(wew!$B$3,MAX(IF((INDIRECT(ster!$D$14)&lt;&gt;"")*IFERROR(INDIRECT($Q133)&lt;&gt;"",FALSE),IFERROR(INDIRECT($Q133),"X"),"X")),"&lt;włącz podświetlanie wartości&gt;"),"—")</f>
        <v>—</v>
      </c>
      <c r="Z133" s="14">
        <f t="shared" ca="1" si="432"/>
        <v>0</v>
      </c>
      <c r="AA133" s="12" t="str">
        <f t="shared" ca="1" si="433"/>
        <v>—</v>
      </c>
      <c r="AB133" s="17">
        <f t="array" aca="1" ref="AB133" ca="1">IF(H133,IF(W133&gt;0,SUM((INDIRECT(ster!$D$14)&lt;&gt;"")*IFERROR((INDIRECT(Q133)&lt;&gt;"")*(INDIRECT(Q133)=INT(INDIRECT(Q133))),0)),0),"")</f>
        <v>0</v>
      </c>
      <c r="AC133" s="17">
        <f t="array" aca="1" ref="AC133" ca="1">IF(H133,W133-AB133,"")</f>
        <v>0</v>
      </c>
      <c r="AD133" s="17">
        <f t="shared" ca="1" si="434"/>
        <v>1</v>
      </c>
      <c r="AE133" s="17" t="b">
        <f t="shared" ca="1" si="435"/>
        <v>0</v>
      </c>
      <c r="AF133" s="17" t="str">
        <f ca="1">IF(AE133,IF($H133,ADDRESS(3,D133+2,4,,"["&amp;wew!$G$7&amp;"]"&amp;_sheetname_dataframe)&amp;":"&amp;ADDRESS(2+ster!$C$14,D133+2,4),""),"")</f>
        <v/>
      </c>
      <c r="AG133" s="17" t="str">
        <f t="shared" ca="1" si="436"/>
        <v/>
      </c>
      <c r="AH133" s="17" t="b">
        <f t="shared" ca="1" si="437"/>
        <v>0</v>
      </c>
      <c r="AI133" s="17" t="str">
        <f ca="1">IF(AH133,IF($H133,ADDRESS(3,D133+3,4,,"["&amp;wew!$G$7&amp;"]"&amp;_sheetname_dataframe)&amp;":"&amp;ADDRESS(2+ster!$C$14,D133+3,4),""),"")</f>
        <v/>
      </c>
      <c r="AJ133" s="17" t="str">
        <f t="shared" ca="1" si="438"/>
        <v/>
      </c>
      <c r="AK133" s="17" t="b">
        <f t="shared" ca="1" si="439"/>
        <v>0</v>
      </c>
      <c r="AL133" s="17" t="b">
        <f t="shared" ca="1" si="440"/>
        <v>0</v>
      </c>
      <c r="AM133" s="17" t="b">
        <f t="shared" ca="1" si="441"/>
        <v>1</v>
      </c>
      <c r="AN133" s="17">
        <f t="shared" ca="1" si="442"/>
        <v>0</v>
      </c>
      <c r="AO133" s="24" t="str">
        <f t="shared" ca="1" si="443"/>
        <v/>
      </c>
      <c r="AP133" s="24" t="str">
        <f t="shared" ca="1" si="444"/>
        <v/>
      </c>
      <c r="AQ133" s="17" t="b">
        <f t="shared" ca="1" si="445"/>
        <v>0</v>
      </c>
      <c r="AR133" s="17" t="b">
        <f t="shared" ca="1" si="446"/>
        <v>0</v>
      </c>
      <c r="AS133" s="17" t="b">
        <f t="shared" ca="1" si="447"/>
        <v>0</v>
      </c>
      <c r="AT133" s="17" t="b">
        <f t="shared" ca="1" si="448"/>
        <v>0</v>
      </c>
      <c r="AU133" s="17" t="b">
        <f t="shared" ca="1" si="449"/>
        <v>1</v>
      </c>
      <c r="AV133" s="17" t="b">
        <f t="shared" ca="1" si="450"/>
        <v>0</v>
      </c>
      <c r="AW133" s="17" t="b">
        <f t="shared" ca="1" si="451"/>
        <v>0</v>
      </c>
      <c r="AX133" s="14" t="b">
        <f t="array" aca="1" ref="AX133" ca="1">IF(H133,N133&gt;0,"")</f>
        <v>0</v>
      </c>
      <c r="AY133" s="17" t="str">
        <f t="shared" ca="1" si="452"/>
        <v/>
      </c>
      <c r="AZ133" s="17" t="str">
        <f t="array" aca="1" ref="AZ133" ca="1">IF(AY133&lt;&gt;"",SUM(1*ISERROR(MATCH(INDIRECT(AY133),INDIRECT(K133),0)))=0,"")</f>
        <v/>
      </c>
      <c r="BA133" s="17" t="b">
        <f t="shared" ca="1" si="453"/>
        <v>0</v>
      </c>
      <c r="BB133" s="17" t="b">
        <v>0</v>
      </c>
      <c r="BC133" s="17" t="str">
        <f t="shared" ca="1" si="454"/>
        <v/>
      </c>
      <c r="BD133" s="17" t="str">
        <f t="shared" ca="1" si="455"/>
        <v/>
      </c>
      <c r="BE133" s="17" t="str">
        <f t="shared" ca="1" si="456"/>
        <v/>
      </c>
      <c r="BF133" s="17" t="str">
        <f t="shared" ca="1" si="457"/>
        <v/>
      </c>
      <c r="BG133" s="17" t="str">
        <f t="shared" ca="1" si="458"/>
        <v/>
      </c>
      <c r="BH133" s="17" t="str">
        <f t="shared" ca="1" si="459"/>
        <v/>
      </c>
      <c r="BI133" s="17" t="str">
        <f t="shared" ca="1" si="460"/>
        <v/>
      </c>
      <c r="BJ133" s="17" t="b">
        <f t="shared" ca="1" si="461"/>
        <v>0</v>
      </c>
      <c r="BK133" s="17" t="b">
        <f t="shared" ca="1" si="462"/>
        <v>1</v>
      </c>
      <c r="BL133" s="17" t="b">
        <f t="shared" ca="1" si="463"/>
        <v>0</v>
      </c>
      <c r="BM133" s="17" t="str">
        <f t="shared" ca="1" si="464"/>
        <v>I</v>
      </c>
      <c r="BN133" s="17" t="str">
        <f t="shared" ca="1" si="465"/>
        <v>N</v>
      </c>
      <c r="BO133" s="17" t="str">
        <f t="shared" ca="1" si="466"/>
        <v>I</v>
      </c>
      <c r="BP133" s="14" t="b">
        <f t="shared" ca="1" si="467"/>
        <v>1</v>
      </c>
      <c r="BQ133" s="35">
        <v>1</v>
      </c>
      <c r="BU133" s="14" t="s">
        <v>387</v>
      </c>
      <c r="BX133" s="16" t="s">
        <v>1148</v>
      </c>
      <c r="BY133" s="16"/>
      <c r="BZ133" s="16"/>
      <c r="CA133" s="16"/>
      <c r="CB133" s="16"/>
      <c r="CC133" s="16"/>
      <c r="CD133" s="16"/>
      <c r="CE133" s="16"/>
      <c r="CF133" s="16"/>
      <c r="CN133" s="14">
        <f ca="1">IF(H133,IFERROR(IsVariableNameLegal(O133),0),0)</f>
        <v>0</v>
      </c>
      <c r="CO133" s="14" t="str">
        <f t="array" aca="1" ref="CO133" ca="1">IF(H133,IF(COUNTIF(INDIRECT(wew!$C$13),O133)&gt;1,TRIM(SUBSTITUTE(_xll.MCONCAT(IF((INDIRECT(wew!$C$13)=O133)*(COLUMN(INDIRECT(wew!$C$13))&lt;&gt;D133+1),-1+COLUMN(INDIRECT(wew!$C$13)),"")," "),"  "," ")),""),"")</f>
        <v/>
      </c>
      <c r="CP133" s="14" t="str">
        <f t="array" aca="1" ref="CP133" ca="1">IF(P133&lt;&gt;"",IF(LEN(P133)&gt;150,1,""),"")</f>
        <v/>
      </c>
      <c r="CQ133" s="14" t="str">
        <f t="array" aca="1" ref="CQ133" ca="1">IF(AND(H133,NOT(ster!$J$3)),IF(COUNTIF(INDIRECT(wew!$C$15),P133)&gt;1,TRIM(SUBSTITUTE(_xll.MCONCAT(IF((INDIRECT(wew!$C$15)=P133)*(COLUMN(INDIRECT(wew!$C$15))&lt;&gt;D133+1),-1+COLUMN(INDIRECT(wew!$C$15)),"")," "),"  "," ")),""),"")</f>
        <v/>
      </c>
      <c r="CR133" s="14" t="str">
        <f t="array" aca="1" ref="CR133" ca="1">IF(H133,IF(AND(W133&gt;0,AO133&lt;&gt;""),TRIM(SUBSTITUTE(_xll.MCONCAT(IFERROR(IF(ISNUMBER(INDIRECT(Q133)),IF((INDIRECT(ster!$D$14)&lt;&gt;"")*(INDIRECT(Q133)&lt;AO133),INDIRECT(ster!$D$14) &amp; ": " &amp;  SUBSTITUTE(IF( AV133,IFERROR(TEXT(INDIRECT(Q133),"rrrr-mm-dd") &amp;" (" &amp; INDIRECT(Q133) &amp;")",INDIRECT(Q133)),INDIRECT(Q133))," "," "),""),""),"")," "),"  "," ")),""),"")</f>
        <v/>
      </c>
      <c r="CS133" s="14" t="str">
        <f t="array" aca="1" ref="CS133" ca="1">IF(H133,IF(AND(W133&gt;0,AP133&lt;&gt;""),TRIM(SUBSTITUTE(_xll.MCONCAT(IFERROR(IF(ISNUMBER(INDIRECT(Q133)),IF((INDIRECT(ster!$D$14)&lt;&gt;"")*(INDIRECT(Q133)&gt;AP133),INDIRECT(ster!$D$14) &amp; ": " &amp;  SUBSTITUTE(IF( AV133,IFERROR(TEXT(INDIRECT(Q133),"rrrr-mm-dd")&amp;" (" &amp; INDIRECT(Q133) &amp;")",INDIRECT(Q133)),INDIRECT(Q133))," "," "),""),""),"")," "),"  "," ")),""),"")</f>
        <v/>
      </c>
      <c r="CT133" s="14" t="str">
        <f t="array" aca="1" ref="CT133" ca="1">IF(H133,IF(AND(N133&gt;0,AR133),TRIM(SUBSTITUTE(_xll.MCONCAT(IFERROR(IF(ISNUMBER(INDIRECT(Q133)),IF((INDIRECT(ster!$D$14)&lt;&gt;"")*(IFERROR(0*(MATCH(INDIRECT(Q133),INDIRECT(K133),0)&gt;0),1)),INDIRECT(ster!$D$14) &amp; ": " &amp;  SUBSTITUTE(IF( AV133,IFERROR(TEXT(INDIRECT(Q133),"rrrr-mm-dd")&amp;" (" &amp; INDIRECT(Q133) &amp;")",INDIRECT(Q133)),INDIRECT(Q133))," "," "),""),""),"")," "),"  "," ")),""),"")</f>
        <v/>
      </c>
      <c r="CU133" s="14" t="str">
        <f t="array" aca="1" ref="CU133" ca="1">IF(H133,IF(AND(V133&gt;0),TRIM(SUBSTITUTE(_xll.MCONCAT(IF((INDIRECT(ster!$D$14)&lt;&gt;"")*(IFERROR(0*(INDIRECT(Q133)&lt;&gt;""),1)),INDIRECT(ster!$D$14),"")," "),"  "," ")),""),"")</f>
        <v/>
      </c>
      <c r="CV133" s="14" t="str">
        <f t="array" aca="1" ref="CV133" ca="1">IF(H133,IF(AS133,
TRIM(SUBSTITUTE(_xll.MCONCAT(IF(
   (INDIRECT(ster!$D$14)&lt;&gt;"")*
   ((INDIRECT(Q133)="")+
      NOT(ISNUMBER(INDIRECT(Q133)))*
      NOT(ISERROR(MATCH(INDIRECT(Q133),INDIRECT(K133),0)))
    ),
      INDIRECT(ster!$D$14),
   "")," "),"  "," ")),
""),"")</f>
        <v/>
      </c>
      <c r="CW133" s="14" t="str">
        <f t="array" aca="1" ref="CW133" ca="1">IF(H133,IF(AND(AQ133),TRIM(SUBSTITUTE(_xll.MCONCAT(IFERROR(IF(ISNUMBER(INDIRECT(Q133)),IF((INDIRECT(ster!$D$14)&lt;&gt;"")*(INDIRECT(Q133)&lt;&gt;INT(INDIRECT(Q133))),INDIRECT(ster!$D$14) &amp; ": " &amp; INDIRECT(Q133),""),""),"")," "),"  "," ")),""),"")</f>
        <v/>
      </c>
      <c r="CX133" s="14" t="str">
        <f t="array" aca="1" ref="CX133" ca="1">IF(H133,IF(OR(AU133,AV133),TRIM(SUBSTITUTE(_xll.MCONCAT(IF((INDIRECT(ster!$D$14)&lt;&gt;"")*NOT(ISNUMBER(INDIRECT(Q133))),IF(ISERROR(MATCH(INDIRECT(Q133),INDIRECT(K133),0)),IFERROR(IF(INDIRECT(Q133)&lt;&gt;"",INDIRECT(ster!$D$14) &amp; ": " &amp; SUBSTITUTE(INDIRECT(Q133)," "," "),""),""),""),"")," "),"  "," ")),""),"")</f>
        <v/>
      </c>
      <c r="CY133" s="14" t="str">
        <f t="array" aca="1" ref="CY133" ca="1">IF(H133,IF(AE133,TRIM(SUBSTITUTE(_xll.MCONCAT(IF((INDIRECT(ster!$D$14)&lt;&gt;"")*IFERROR(NOT(INDIRECT(AF133)),FALSE),IF(ISERROR(MATCH(INDIRECT(Q133),INDIRECT(K133),0)),IFERROR(IF(INDIRECT(Q133)&lt;&gt;"",INDIRECT(ster!$D$14)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CZ133" s="14" t="str">
        <f t="array" aca="1" ref="CZ133" ca="1">IF(H133,IF(AH133,TRIM(SUBSTITUTE(_xll.MCONCAT(IF((INDIRECT(ster!$D$14)&lt;&gt;"")*IFERROR(NOT(INDIRECT(AI133)),FALSE),IF(ISERROR(MATCH(INDIRECT(Q133),INDIRECT(K133),0)),IFERROR(IF(INDIRECT(Q133)&lt;&gt;"",INDIRECT(ster!$D$14)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DC133" s="14" t="str">
        <f ca="1">SUBSTITUTE(SUBSTITUTE(SUBSTITUTE(SUBSTITUTE(_xll.MCONCAT(DG133:DS133,"■"),"■■","■"),"■■","■"),"■■","■"),"■■","■")</f>
        <v>■</v>
      </c>
      <c r="DD133" s="14" t="str">
        <f t="shared" ca="1" si="468"/>
        <v/>
      </c>
      <c r="DE133" s="14" t="str">
        <f t="shared" ca="1" si="469"/>
        <v/>
      </c>
      <c r="DF133" s="14" t="str">
        <f t="shared" ca="1" si="470"/>
        <v/>
      </c>
      <c r="DG133" s="14" t="str">
        <f t="shared" ca="1" si="471"/>
        <v/>
      </c>
      <c r="DH133" s="14" t="str">
        <f t="shared" ca="1" si="472"/>
        <v/>
      </c>
      <c r="DI133" s="14" t="str">
        <f t="shared" ca="1" si="473"/>
        <v/>
      </c>
      <c r="DJ133" s="14" t="str">
        <f t="shared" ca="1" si="474"/>
        <v/>
      </c>
      <c r="DK133" s="14" t="str">
        <f t="shared" ca="1" si="475"/>
        <v/>
      </c>
      <c r="DL133" s="14" t="str">
        <f t="shared" ca="1" si="420"/>
        <v/>
      </c>
      <c r="DM133" s="14" t="str">
        <f t="shared" ca="1" si="476"/>
        <v/>
      </c>
      <c r="DN133" s="14" t="str">
        <f t="array" aca="1" ref="DN133" ca="1">IF(CU133&lt;&gt;"","There are errors in the entered values in the following cases: " &amp;SUBSTITUTE(CU133," ",", "),"")</f>
        <v/>
      </c>
      <c r="DO133" s="14" t="str">
        <f t="shared" ca="1" si="477"/>
        <v/>
      </c>
      <c r="DP133" s="14" t="str">
        <f t="shared" ca="1" si="478"/>
        <v/>
      </c>
      <c r="DQ133" s="14" t="str">
        <f t="shared" ca="1" si="479"/>
        <v/>
      </c>
      <c r="DR133" s="14" t="str">
        <f t="shared" ca="1" si="480"/>
        <v/>
      </c>
      <c r="DS133" s="14" t="str">
        <f t="shared" ca="1" si="481"/>
        <v/>
      </c>
      <c r="DZ133" s="14" t="b">
        <f t="shared" ca="1" si="482"/>
        <v>0</v>
      </c>
      <c r="EA133" s="14" t="str">
        <f t="shared" ca="1" si="483"/>
        <v>Timing of transition from region 2 to 3 (q_50b)</v>
      </c>
      <c r="EB133" s="14" t="str">
        <f t="shared" ca="1" si="484"/>
        <v xml:space="preserve">Values must be numeric. </v>
      </c>
      <c r="EC133" s="14" t="str">
        <f t="shared" ca="1" si="485"/>
        <v xml:space="preserve">Timing of transition from region 2 to 3 (q_50b): Values must be numeric. </v>
      </c>
      <c r="ED133" s="14" t="str">
        <f t="shared" ca="1" si="486"/>
        <v/>
      </c>
      <c r="EE133" s="14" t="str">
        <f t="shared" ca="1" si="487"/>
        <v>Values must be numeric</v>
      </c>
      <c r="EF133" s="14" t="str">
        <f t="shared" ca="1" si="488"/>
        <v/>
      </c>
      <c r="EG133" s="14" t="str">
        <f t="shared" ca="1" si="489"/>
        <v/>
      </c>
      <c r="EM133" s="14" t="b">
        <f t="shared" ca="1" si="490"/>
        <v>1</v>
      </c>
      <c r="EN133" s="14">
        <f t="shared" ca="1" si="491"/>
        <v>120</v>
      </c>
      <c r="EO133" s="14" t="str">
        <f t="shared" ca="1" si="492"/>
        <v>q_50b</v>
      </c>
      <c r="EP133" s="14" t="str">
        <f t="shared" ca="1" si="493"/>
        <v xml:space="preserve">Timing of transition from region 2 to 3 (q_50b): Values must be numeric. </v>
      </c>
      <c r="EQ133" s="14" t="str">
        <f t="shared" ca="1" si="494"/>
        <v/>
      </c>
    </row>
    <row r="134" spans="2:147" s="14" customFormat="1">
      <c r="B134" s="14" t="str">
        <f t="shared" ref="B134" ca="1" si="1395">DF134</f>
        <v/>
      </c>
      <c r="C134" s="14">
        <f t="shared" ref="C134" ca="1" si="1396">IF(OFFSET(B134,-1,COLUMN(VariableExists)-2),OFFSET(B134,-1,1)+1,OFFSET(B134,-1,1))</f>
        <v>121</v>
      </c>
      <c r="D134" s="14">
        <f t="shared" ref="D134" si="1397">ROW(A134)-2</f>
        <v>132</v>
      </c>
      <c r="E134" s="14" t="str">
        <f t="shared" ref="E134" ca="1" si="1398">IF(OR(G134="",ROW(G134)=2),"",IF(Z134&gt;0,"S",IF(AX134,IF(J134=2,"D","N"),"I")))</f>
        <v>I</v>
      </c>
      <c r="F134" s="14" t="str">
        <f t="shared" ref="F134" ca="1" si="1399">IF(H134,O134,"")</f>
        <v>q_51_1.date</v>
      </c>
      <c r="G134" s="14" t="str">
        <f t="shared" ref="G134" ca="1" si="1400">IF(H134,P134,"")</f>
        <v>ALSFRS(1) Acquisition date</v>
      </c>
      <c r="H134" s="14" t="b">
        <f t="shared" ref="H134" ca="1" si="1401">IF(INDIRECT(ADDRESS(2,D134+1,,,_sheetname_dataframe))="",FALSE,MID(INDIRECT(ADDRESS(2,D134+1,,,_sheetname_dataframe)),1,1)&lt;&gt;".")</f>
        <v>1</v>
      </c>
      <c r="I134" s="14" t="str">
        <f ca="1">IF($H134,ADDRESS(3,(D134+1)*2-1,4,,"["&amp;wew!$G$7&amp;"]"&amp;_sheetname_labels)&amp;":"&amp;ADDRESS(2+ster!$B$20,(D134+1)*2-1,4),"")</f>
        <v>[DBTemplate.xlsm]labels!JE3:JE61</v>
      </c>
      <c r="J134" s="14">
        <f t="array" aca="1" ref="J134" ca="1">IF(H134,MAX(0,MAX(IF(INDIRECT(I134)&lt;&gt;"",ROW(INDIRECT(I134)),""))-2),"")</f>
        <v>0</v>
      </c>
      <c r="K134" s="14" t="str">
        <f ca="1">IF($H134,IF($J134&gt;0,ADDRESS(3,(D134+1)*2-1,4,,"["&amp;wew!$G$7&amp;"]"&amp;_sheetname_labels)&amp;":"&amp;ADDRESS(2+J134,(D134+1)*2-1,4),""),"")</f>
        <v/>
      </c>
      <c r="L134" s="14" t="str">
        <f ca="1">IF($H134,IF($J134&gt;0,ADDRESS(3,(D134+1)*2,4,,"["&amp;wew!$G$7&amp;"]"&amp;_sheetname_labels)&amp;":"&amp;ADDRESS(2+J134,(D134+1)*2,4),""),"")</f>
        <v/>
      </c>
      <c r="M134" s="14">
        <f t="shared" ref="M134" ca="1" si="1402">IF($H134,IF(J134&gt;0,COUNTA(INDIRECT(K134))-COUNT(INDIRECT(K134)),0),"")</f>
        <v>0</v>
      </c>
      <c r="N134" s="14">
        <f t="shared" ref="N134" ca="1" si="1403">IF(H134,J134-M134,"")</f>
        <v>0</v>
      </c>
      <c r="O134" s="14" t="str">
        <f t="shared" ref="O134" ca="1" si="1404">IF(INDIRECT(ADDRESS(2,D134+1,,,_sheetname_dataframe))="","",INDIRECT(ADDRESS(2,D134+1,,,_sheetname_dataframe)))</f>
        <v>q_51_1.date</v>
      </c>
      <c r="P134" s="14" t="str">
        <f t="shared" ref="P134" ca="1" si="1405">IF(H134,IF(INDIRECT(ADDRESS(1,D134+1,,,_sheetname_dataframe))="","",INDIRECT(ADDRESS(1,D134+1,,,_sheetname_dataframe))),"")</f>
        <v>ALSFRS(1) Acquisition date</v>
      </c>
      <c r="Q134" s="14" t="str">
        <f ca="1">IF($BP134,ADDRESS(3,D134+1,4,,"["&amp;wew!$G$7&amp;"]"&amp;_sheetname_dataframe)&amp;":"&amp;ADDRESS(2+ster!$C$14,D134+1,4),"")</f>
        <v>[DBTemplate.xlsm]data_frame!EC3:EC3</v>
      </c>
      <c r="R134" s="14" t="str">
        <f>IF($BP134,IF(MID(_xll.FORMULATEXT(INDEX(INDIRECT(Q134),1)),1,1)="=", _xll.FORMULATEXT(INDEX(INDIRECT(Q134),1),2,TRUE),""),"")</f>
        <v/>
      </c>
      <c r="S134" s="14">
        <f t="array" aca="1" ref="S134" ca="1">IF(H134,SUM(IF((IFERROR(INDIRECT(Q134)&lt;&gt;"",FALSE))*(INDIRECT(ster!$D$14)&lt;&gt;""),1,0)),"")</f>
        <v>0</v>
      </c>
      <c r="T134" s="14">
        <f t="array" aca="1" ref="T134" ca="1">IF(H134,IF(M134&gt;0,SUM(IFERROR(1*(MATCH(INDIRECT(Q134),INDIRECT(K134),0)&gt;0),0)*(INDIRECT(ster!$D$14)&lt;&gt;"")*NOT(ISNUMBER(INDIRECT(Q134)))),0),"")</f>
        <v>0</v>
      </c>
      <c r="U134" s="14">
        <f t="array" aca="1" ref="U134" ca="1">IF(H134,SUM((IFERROR(INDIRECT(Q134)="",FALSE))*(INDIRECT(ster!$D$14)&lt;&gt;"")),"")</f>
        <v>1</v>
      </c>
      <c r="V134" s="14">
        <f t="array" aca="1" ref="V134" ca="1">IF(H134,SUM((IFERROR(INDIRECT(Q134)="#ąś",TRUE))*(INDIRECT(ster!$D$14)&lt;&gt;"")),"")</f>
        <v>0</v>
      </c>
      <c r="W134" s="14">
        <f t="array" aca="1" ref="W134" ca="1">IF(H134,SUM(ISNUMBER(INDIRECT(Q134))*(INDIRECT(ster!$D$14)&lt;&gt;"")),"")</f>
        <v>0</v>
      </c>
      <c r="X134" s="14" t="str">
        <f t="array" aca="1" ref="X134" ca="1">IF(AND(H134,W134&gt;0),IF(wew!$B$3,MIN(IF((INDIRECT(ster!$D$14)&lt;&gt;"")*IFERROR(INDIRECT($Q134)&lt;&gt;"",FALSE),IFERROR(INDIRECT($Q134),"X"),"X")),"&lt;włącz podświetlanie wartości&gt;"),"—")</f>
        <v>—</v>
      </c>
      <c r="Y134" s="14" t="str">
        <f t="array" aca="1" ref="Y134" ca="1">IF(AND(H134,W134&gt;0),IF(wew!$B$3,MAX(IF((INDIRECT(ster!$D$14)&lt;&gt;"")*IFERROR(INDIRECT($Q134)&lt;&gt;"",FALSE),IFERROR(INDIRECT($Q134),"X"),"X")),"&lt;włącz podświetlanie wartości&gt;"),"—")</f>
        <v>—</v>
      </c>
      <c r="Z134" s="14">
        <f t="shared" ref="Z134" ca="1" si="1406">IF(H134,S134-T134-W134,"")</f>
        <v>0</v>
      </c>
      <c r="AA134" s="12" t="str">
        <f t="shared" ref="AA134" ca="1" si="1407">IF(H134,IF(S134&gt;0,W134/(S134),"—"),"")</f>
        <v>—</v>
      </c>
      <c r="AB134" s="17">
        <f t="array" aca="1" ref="AB134" ca="1">IF(H134,IF(W134&gt;0,SUM((INDIRECT(ster!$D$14)&lt;&gt;"")*IFERROR((INDIRECT(Q134)&lt;&gt;"")*(INDIRECT(Q134)=INT(INDIRECT(Q134))),0)),0),"")</f>
        <v>0</v>
      </c>
      <c r="AC134" s="17">
        <f t="array" aca="1" ref="AC134" ca="1">IF(H134,W134-AB134,"")</f>
        <v>0</v>
      </c>
      <c r="AD134" s="17">
        <f t="shared" ref="AD134" ca="1" si="1408">IF($H134,IF(AC134&lt;&gt;"",IF(AC134=0,1,IF(AC134/W134&lt;0.15,2,3)),0),"")</f>
        <v>1</v>
      </c>
      <c r="AE134" s="17" t="b">
        <f t="shared" ref="AE134" ca="1" si="1409">IF(H134,OFFSET(O134,1,0)=".validation",FALSE)</f>
        <v>0</v>
      </c>
      <c r="AF134" s="17" t="str">
        <f ca="1">IF(AE134,IF($H134,ADDRESS(3,D134+2,4,,"["&amp;wew!$G$7&amp;"]"&amp;_sheetname_dataframe)&amp;":"&amp;ADDRESS(2+ster!$C$14,D134+2,4),""),"")</f>
        <v/>
      </c>
      <c r="AG134" s="17" t="str">
        <f t="shared" ref="AG134" ca="1" si="1410">IF(AE134,IF($H134,IF(INDIRECT(ADDRESS(1,D134+2,,,_sheetname_dataframe))="","",INDIRECT(ADDRESS(1,D134+2,,,_sheetname_dataframe))),""),"")</f>
        <v/>
      </c>
      <c r="AH134" s="17" t="b">
        <f t="shared" ref="AH134" ca="1" si="1411">IF(H134,AND(AE134,OFFSET(O134,2,0)=".validation"),FALSE)</f>
        <v>0</v>
      </c>
      <c r="AI134" s="17" t="str">
        <f ca="1">IF(AH134,IF($H134,ADDRESS(3,D134+3,4,,"["&amp;wew!$G$7&amp;"]"&amp;_sheetname_dataframe)&amp;":"&amp;ADDRESS(2+ster!$C$14,D134+3,4),""),"")</f>
        <v/>
      </c>
      <c r="AJ134" s="17" t="str">
        <f t="shared" ref="AJ134" ca="1" si="1412">IF(AH134,IF($H134,IF(INDIRECT(ADDRESS(1,D134+3,,,_sheetname_dataframe))="","",INDIRECT(ADDRESS(1,D134+3,,,_sheetname_dataframe))),""),"")</f>
        <v/>
      </c>
      <c r="AK134" s="17" t="b">
        <f t="shared" ref="AK134" ca="1" si="1413">IF(H134,OR(AQ134,AD134=2),"")</f>
        <v>0</v>
      </c>
      <c r="AL134" s="17" t="b">
        <f t="shared" ref="AL134" ca="1" si="1414">IF($H134,IF(BV134&lt;&gt;"",IF(OR(BM134="F",BM134="L",BM134="I",BM134="D"),BV134&lt;&gt;0)),"")</f>
        <v>0</v>
      </c>
      <c r="AM134" s="17" t="b">
        <f t="shared" ref="AM134" ca="1" si="1415">IF($H134,AND(NOT(AL134),OR(IF(BW134&lt;&gt;"",IF(OR(BM134="F",BM134="L"),BW134&lt;&gt;0)),BM134="I",BM134="N",BM134="D")),"")</f>
        <v>1</v>
      </c>
      <c r="AN134" s="17">
        <f t="shared" ref="AN134" ca="1" si="1416">IF(COUNTA(INDIRECT(Q134))=0,0, IF(AND(AO134&lt;&gt;"",X134&lt;AO134),1,IF(AND(AP134&lt;&gt;"",Y134&gt;AP134),1,IF(AND(AQ134,AC134&gt;0),2,0))))</f>
        <v>0</v>
      </c>
      <c r="AO134" s="24" t="str">
        <f t="shared" ref="AO134" ca="1" si="1417">IF($H134,IF(BY134&lt;&gt;"",IF(ISNUMBER(BY134),BY134,""),""),"")</f>
        <v/>
      </c>
      <c r="AP134" s="24" t="str">
        <f t="shared" ref="AP134" ca="1" si="1418">IF($H134,IF(BZ134&lt;&gt;"",IF(ISNUMBER(BZ134),BZ134,""),""),"")</f>
        <v/>
      </c>
      <c r="AQ134" s="17" t="b">
        <f t="shared" ref="AQ134" ca="1" si="1419">IF(H134,IF(CA134&lt;&gt;"",CA134&lt;&gt;0,FALSE),"")</f>
        <v>0</v>
      </c>
      <c r="AR134" s="17" t="b">
        <f t="shared" ref="AR134" ca="1" si="1420">IF(H134,IF(N134&gt;0,IF(BQ134&lt;&gt;"",BQ134&lt;&gt;0,FALSE),FALSE),"")</f>
        <v>0</v>
      </c>
      <c r="AS134" s="17" t="b">
        <f t="shared" ref="AS134" ca="1" si="1421">IF(H134,IF(BR134&lt;&gt;"",BR134&lt;&gt;0,FALSE),"")</f>
        <v>0</v>
      </c>
      <c r="AT134" s="17" t="b">
        <f t="shared" ref="AT134" ca="1" si="1422">IF(H134,IF(N134&gt;0,FALSE,IF(BU134&lt;&gt;"",MATCH(BU134,DataType,0)=1,FALSE)),"")</f>
        <v>0</v>
      </c>
      <c r="AU134" s="17" t="b">
        <f t="shared" ref="AU134" ca="1" si="1423">IF(H134,IF(N134&gt;0,TRUE,IF(BU134&lt;&gt;"",MATCH(BU134,DataType,0)=2,FALSE)),"")</f>
        <v>0</v>
      </c>
      <c r="AV134" s="17" t="b">
        <f t="shared" ref="AV134" ca="1" si="1424">IF(H134,IF(N134&gt;0,FALSE,IF(BU134&lt;&gt;"",MATCH(BU134,DataType,0)=3,FALSE)),"")</f>
        <v>1</v>
      </c>
      <c r="AW134" s="17" t="b">
        <f t="shared" ref="AW134" ca="1" si="1425">IF(H134,IF(W134&gt;0,Z134=0,FALSE),"")</f>
        <v>0</v>
      </c>
      <c r="AX134" s="14" t="b">
        <f t="array" aca="1" ref="AX134" ca="1">IF(H134,N134&gt;0,"")</f>
        <v>0</v>
      </c>
      <c r="AY134" s="17" t="str">
        <f t="shared" ref="AY134" ca="1" si="1426">IF(H134,IF(N134&gt;0,ADDRESS(ROW(VariablesOrigin)+1,COLUMN(VariablesOrigin)+1,4) &amp; ":" &amp; ADDRESS(ROW(VariablesOrigin)+N134,COLUMN(VariablesOrigin)+1,4),""),"")</f>
        <v/>
      </c>
      <c r="AZ134" s="17" t="str">
        <f t="array" aca="1" ref="AZ134" ca="1">IF(AY134&lt;&gt;"",SUM(1*ISERROR(MATCH(INDIRECT(AY134),INDIRECT(K134),0)))=0,"")</f>
        <v/>
      </c>
      <c r="BA134" s="17" t="b">
        <f t="shared" ref="BA134" ca="1" si="1427">IF(H134,BU134="",FALSE)</f>
        <v>0</v>
      </c>
      <c r="BB134" s="17" t="b">
        <v>0</v>
      </c>
      <c r="BC134" s="17" t="str">
        <f t="shared" ref="BC134" ca="1" si="1428">IF(BA134,IF(N134&gt;0,AND(AZ134,Z134=0),FALSE),"")</f>
        <v/>
      </c>
      <c r="BD134" s="17" t="str">
        <f t="shared" ref="BD134" ca="1" si="1429">IF(BA134,IF(N134&gt;0,AND(NOT(AZ134),Z134=0),FALSE),"")</f>
        <v/>
      </c>
      <c r="BE134" s="17" t="str">
        <f t="shared" ref="BE134" ca="1" si="1430">IF(BA134,IF(AND(AW134,NOT(BB134),NOT(BC134),NOT(BD134)),AND(Z134=0,AC134=0),FALSE),"")</f>
        <v/>
      </c>
      <c r="BF134" s="17" t="str">
        <f t="shared" ref="BF134" ca="1" si="1431">IF(BA134,IF(AND(AW134,NOT(BB134),NOT(BC134),NOT(BD134)),AND(Z134=0,OR(AC134&gt;0)),FALSE),"")</f>
        <v/>
      </c>
      <c r="BG134" s="17" t="str">
        <f t="shared" ref="BG134" ca="1" si="1432">IF(BA134,IF(OR(BB134:BF134),FALSE,IF(Z134=0,FALSE,Z134&gt;0)),"")</f>
        <v/>
      </c>
      <c r="BH134" s="17" t="str">
        <f t="shared" ref="BH134" ca="1" si="1433">IF(BA134,COUNTIF(BB134:BG134,TRUE)=1,"")</f>
        <v/>
      </c>
      <c r="BI134" s="17" t="str">
        <f t="shared" ref="BI134" ca="1" si="1434">IF(BA134,IFERROR(MATCH(TRUE,BB134:BG134,0),7),"")</f>
        <v/>
      </c>
      <c r="BJ134" s="17" t="b">
        <f t="shared" ref="BJ134" ca="1" si="1435">DF134&lt;&gt;""</f>
        <v>0</v>
      </c>
      <c r="BK134" s="17" t="str">
        <f t="shared" ref="BK134" ca="1" si="1436">IF(H134,IF(AND(NOT(BA134),AU134),AC134=0,""),"")</f>
        <v/>
      </c>
      <c r="BL134" s="17" t="str">
        <f t="shared" ref="BL134" ca="1" si="1437">IF(H134,IF(AND(NOT(BA134),AU134),AC134&gt;0,""),"")</f>
        <v/>
      </c>
      <c r="BM134" s="17" t="str">
        <f t="shared" ref="BM134" ca="1" si="1438">IF(H134,IF(BA134,CHOOSE(BI134,"0","F","L","I","N",IF(AA134&gt;0.5,"N","S"),"0"),CHOOSE(MATCH(BU134,DataType,0),"S",IF(BK134,"I","N"),"D"  )),"")</f>
        <v>D</v>
      </c>
      <c r="BN134" s="17" t="str">
        <f t="shared" ref="BN134" ca="1" si="1439">IF(H134,IF(BJ134,"E",IF(BA134,CHOOSE(BI134,"0","F","L","I","N","S","0"),CHOOSE(MATCH(BU134,DataType,0),"S",IF(BK134,"I","N"),"D"  ))),"")</f>
        <v>D</v>
      </c>
      <c r="BO134" s="17" t="str">
        <f t="shared" ref="BO134" ca="1" si="1440">IF($H134,IF(BM134="0","",IF(AND(AR134,N134=2),"D",IF(BM134="S","N",IF(AL134,"O",IF(AM134,"I","N"))))),"")</f>
        <v>I</v>
      </c>
      <c r="BP134" s="14" t="b">
        <f t="shared" ref="BP134" ca="1" si="1441">INDIRECT(ADDRESS(2,ROW(A134)-1,,,_sheetname_dataframe))&lt;&gt;""</f>
        <v>1</v>
      </c>
      <c r="BQ134" s="35">
        <v>1</v>
      </c>
      <c r="BU134" s="14" t="s">
        <v>388</v>
      </c>
      <c r="BX134" s="16"/>
      <c r="BY134" s="16"/>
      <c r="BZ134" s="16"/>
      <c r="CA134" s="16"/>
      <c r="CB134" s="16"/>
      <c r="CC134" s="16"/>
      <c r="CD134" s="16"/>
      <c r="CE134" s="16"/>
      <c r="CF134" s="16"/>
      <c r="CN134" s="14">
        <f ca="1">IF(H134,IFERROR(IsVariableNameLegal(O134),0),0)</f>
        <v>0</v>
      </c>
      <c r="CO134" s="14" t="str">
        <f t="array" aca="1" ref="CO134" ca="1">IF(H134,IF(COUNTIF(INDIRECT(wew!$C$13),O134)&gt;1,TRIM(SUBSTITUTE(_xll.MCONCAT(IF((INDIRECT(wew!$C$13)=O134)*(COLUMN(INDIRECT(wew!$C$13))&lt;&gt;D134+1),-1+COLUMN(INDIRECT(wew!$C$13)),"")," "),"  "," ")),""),"")</f>
        <v/>
      </c>
      <c r="CP134" s="14" t="str">
        <f t="array" aca="1" ref="CP134" ca="1">IF(P134&lt;&gt;"",IF(LEN(P134)&gt;150,1,""),"")</f>
        <v/>
      </c>
      <c r="CQ134" s="14" t="str">
        <f t="array" aca="1" ref="CQ134" ca="1">IF(AND(H134,NOT(ster!$J$3)),IF(COUNTIF(INDIRECT(wew!$C$15),P134)&gt;1,TRIM(SUBSTITUTE(_xll.MCONCAT(IF((INDIRECT(wew!$C$15)=P134)*(COLUMN(INDIRECT(wew!$C$15))&lt;&gt;D134+1),-1+COLUMN(INDIRECT(wew!$C$15)),"")," "),"  "," ")),""),"")</f>
        <v/>
      </c>
      <c r="CR134" s="14" t="str">
        <f t="array" aca="1" ref="CR134" ca="1">IF(H134,IF(AND(W134&gt;0,AO134&lt;&gt;""),TRIM(SUBSTITUTE(_xll.MCONCAT(IFERROR(IF(ISNUMBER(INDIRECT(Q134)),IF((INDIRECT(ster!$D$14)&lt;&gt;"")*(INDIRECT(Q134)&lt;AO134),INDIRECT(ster!$D$14) &amp; ": " &amp;  SUBSTITUTE(IF( AV134,IFERROR(TEXT(INDIRECT(Q134),"rrrr-mm-dd") &amp;" (" &amp; INDIRECT(Q134) &amp;")",INDIRECT(Q134)),INDIRECT(Q134))," "," "),""),""),"")," "),"  "," ")),""),"")</f>
        <v/>
      </c>
      <c r="CS134" s="14" t="str">
        <f t="array" aca="1" ref="CS134" ca="1">IF(H134,IF(AND(W134&gt;0,AP134&lt;&gt;""),TRIM(SUBSTITUTE(_xll.MCONCAT(IFERROR(IF(ISNUMBER(INDIRECT(Q134)),IF((INDIRECT(ster!$D$14)&lt;&gt;"")*(INDIRECT(Q134)&gt;AP134),INDIRECT(ster!$D$14) &amp; ": " &amp;  SUBSTITUTE(IF( AV134,IFERROR(TEXT(INDIRECT(Q134),"rrrr-mm-dd")&amp;" (" &amp; INDIRECT(Q134) &amp;")",INDIRECT(Q134)),INDIRECT(Q134))," "," "),""),""),"")," "),"  "," ")),""),"")</f>
        <v/>
      </c>
      <c r="CT134" s="14" t="str">
        <f t="array" aca="1" ref="CT134" ca="1">IF(H134,IF(AND(N134&gt;0,AR134),TRIM(SUBSTITUTE(_xll.MCONCAT(IFERROR(IF(ISNUMBER(INDIRECT(Q134)),IF((INDIRECT(ster!$D$14)&lt;&gt;"")*(IFERROR(0*(MATCH(INDIRECT(Q134),INDIRECT(K134),0)&gt;0),1)),INDIRECT(ster!$D$14) &amp; ": " &amp;  SUBSTITUTE(IF( AV134,IFERROR(TEXT(INDIRECT(Q134),"rrrr-mm-dd")&amp;" (" &amp; INDIRECT(Q134) &amp;")",INDIRECT(Q134)),INDIRECT(Q134))," "," "),""),""),"")," "),"  "," ")),""),"")</f>
        <v/>
      </c>
      <c r="CU134" s="14" t="str">
        <f t="array" aca="1" ref="CU134" ca="1">IF(H134,IF(AND(V134&gt;0),TRIM(SUBSTITUTE(_xll.MCONCAT(IF((INDIRECT(ster!$D$14)&lt;&gt;"")*(IFERROR(0*(INDIRECT(Q134)&lt;&gt;""),1)),INDIRECT(ster!$D$14),"")," "),"  "," ")),""),"")</f>
        <v/>
      </c>
      <c r="CV134" s="14" t="str">
        <f t="array" aca="1" ref="CV134" ca="1">IF(H134,IF(AS134,
TRIM(SUBSTITUTE(_xll.MCONCAT(IF(
   (INDIRECT(ster!$D$14)&lt;&gt;"")*
   ((INDIRECT(Q134)="")+
      NOT(ISNUMBER(INDIRECT(Q134)))*
      NOT(ISERROR(MATCH(INDIRECT(Q134),INDIRECT(K134),0)))
    ),
      INDIRECT(ster!$D$14),
   "")," "),"  "," ")),
""),"")</f>
        <v/>
      </c>
      <c r="CW134" s="14" t="str">
        <f t="array" aca="1" ref="CW134" ca="1">IF(H134,IF(AND(AQ134),TRIM(SUBSTITUTE(_xll.MCONCAT(IFERROR(IF(ISNUMBER(INDIRECT(Q134)),IF((INDIRECT(ster!$D$14)&lt;&gt;"")*(INDIRECT(Q134)&lt;&gt;INT(INDIRECT(Q134))),INDIRECT(ster!$D$14) &amp; ": " &amp; INDIRECT(Q134),""),""),"")," "),"  "," ")),""),"")</f>
        <v/>
      </c>
      <c r="CX134" s="14" t="str">
        <f t="array" aca="1" ref="CX134" ca="1">IF(H134,IF(OR(AU134,AV134),TRIM(SUBSTITUTE(_xll.MCONCAT(IF((INDIRECT(ster!$D$14)&lt;&gt;"")*NOT(ISNUMBER(INDIRECT(Q134))),IF(ISERROR(MATCH(INDIRECT(Q134),INDIRECT(K134),0)),IFERROR(IF(INDIRECT(Q134)&lt;&gt;"",INDIRECT(ster!$D$14) &amp; ": " &amp; SUBSTITUTE(INDIRECT(Q134)," "," "),""),""),""),"")," "),"  "," ")),""),"")</f>
        <v/>
      </c>
      <c r="CY134" s="14" t="str">
        <f t="array" aca="1" ref="CY134" ca="1">IF(H134,IF(AE134,TRIM(SUBSTITUTE(_xll.MCONCAT(IF((INDIRECT(ster!$D$14)&lt;&gt;"")*IFERROR(NOT(INDIRECT(AF134)),FALSE),IF(ISERROR(MATCH(INDIRECT(Q134),INDIRECT(K134),0)),IFERROR(IF(INDIRECT(Q134)&lt;&gt;"",INDIRECT(ster!$D$14)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CZ134" s="14" t="str">
        <f t="array" aca="1" ref="CZ134" ca="1">IF(H134,IF(AH134,TRIM(SUBSTITUTE(_xll.MCONCAT(IF((INDIRECT(ster!$D$14)&lt;&gt;"")*IFERROR(NOT(INDIRECT(AI134)),FALSE),IF(ISERROR(MATCH(INDIRECT(Q134),INDIRECT(K134),0)),IFERROR(IF(INDIRECT(Q134)&lt;&gt;"",INDIRECT(ster!$D$14)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DC134" s="14" t="str">
        <f ca="1">SUBSTITUTE(SUBSTITUTE(SUBSTITUTE(SUBSTITUTE(_xll.MCONCAT(DG134:DS134,"■"),"■■","■"),"■■","■"),"■■","■"),"■■","■")</f>
        <v>■</v>
      </c>
      <c r="DD134" s="14" t="str">
        <f t="shared" ref="DD134" ca="1" si="1442">IF(MID(DC134,1,1)="■",MID(DC134,2,LEN(DC134)),DC134)</f>
        <v/>
      </c>
      <c r="DE134" s="14" t="str">
        <f t="shared" ref="DE134" ca="1" si="1443">IF(DD134&lt;&gt;"",IF(MID(DD134,LEN(DD134),1)="■",MID(DD134,1,LEN(DD134)-1),DD134),"")</f>
        <v/>
      </c>
      <c r="DF134" s="14" t="str">
        <f t="shared" ref="DF134" ca="1" si="1444">IFERROR(IF(DE134&lt;&gt;"",SUBSTITUTE(DE134,"■",". "),""),"##INTERNAL_ERROR")</f>
        <v/>
      </c>
      <c r="DG134" s="14" t="str">
        <f t="shared" ref="DG134" ca="1" si="1445">IF(CN134&lt;&gt;0,"Variable name don't comply with the naming convention","")</f>
        <v/>
      </c>
      <c r="DH134" s="14" t="str">
        <f t="shared" ref="DH134" ca="1" si="1446">IF(CO134&lt;&gt;"","Duplicated name. " &amp; IF(ISERROR(FIND(" ",CO134)),"Duplicate have index " &amp; CO134, "Duplicates have indices: "&amp;SUBSTITUTE(CO134," ",", ")),"")</f>
        <v/>
      </c>
      <c r="DI134" s="14" t="str">
        <f t="shared" ref="DI134" ca="1" si="1447">IF(CP134&lt;&gt;"","Variable label exceed length 150","")</f>
        <v/>
      </c>
      <c r="DJ134" s="14" t="str">
        <f t="shared" ref="DJ134" ca="1" si="1448">IF(CQ134&lt;&gt;"","Duplicated variable label. " &amp; IF(ISERROR(FIND(" ",CQ134)),"Duplicate have index " &amp; CQ134, "Duplicates have indices: "&amp;SUBSTITUTE(CQ134," ",", ")),"")</f>
        <v/>
      </c>
      <c r="DK134" s="14" t="str">
        <f t="shared" ref="DK134" ca="1" si="1449">IF(CR134&lt;&gt;"","The following cases have values below declared theorethical min: " &amp;SUBSTITUTE(CR134," ",", "),"")</f>
        <v/>
      </c>
      <c r="DL134" s="14" t="str">
        <f t="shared" ref="DL134" ca="1" si="1450">IF(CS134&lt;&gt;"","The following cases have values above declared theorethical max: " &amp;SUBSTITUTE(CS134," ",", "),"")</f>
        <v/>
      </c>
      <c r="DM134" s="14" t="str">
        <f t="shared" ref="DM134" ca="1" si="1451">IF(CT134&lt;&gt;"","There are some cases with values not explicitly declared in the labels dictionary: " &amp;SUBSTITUTE(CT134," ",", "),"")</f>
        <v/>
      </c>
      <c r="DN134" s="14" t="str">
        <f t="array" aca="1" ref="DN134" ca="1">IF(CU134&lt;&gt;"","There are errors in the entered values in the following cases: " &amp;SUBSTITUTE(CU134," ",", "),"")</f>
        <v/>
      </c>
      <c r="DO134" s="14" t="str">
        <f t="shared" ref="DO134" ca="1" si="1452">IF(CV134&lt;&gt;"","The following records are missing in this required field: " &amp;SUBSTITUTE(CV134," ",", "),"")</f>
        <v/>
      </c>
      <c r="DP134" s="14" t="str">
        <f t="shared" ref="DP134" ca="1" si="1453">IF(CW134&lt;&gt;"","The following cases have non-integer values: " &amp;SUBSTITUTE(CW134," ",", "),"")</f>
        <v/>
      </c>
      <c r="DQ134" s="14" t="str">
        <f t="shared" ref="DQ134" ca="1" si="1454">IF(CX134&lt;&gt;"","The following cases are non-numeric: " &amp;SUBSTITUTE(CX134," ",", "),"")</f>
        <v/>
      </c>
      <c r="DR134" s="14" t="str">
        <f t="shared" ref="DR134" ca="1" si="1455">IF(CY134&lt;&gt;"","In the following cases " &amp; P134 &amp; " " &amp; LOWER(MID(AG134,1,1)) &amp; MID(AG134,2,LEN(AG134)) &amp; ": " &amp;SUBSTITUTE(CY134," ",", "),"")</f>
        <v/>
      </c>
      <c r="DS134" s="14" t="str">
        <f t="shared" ref="DS134" ca="1" si="1456">IF(CZ134&lt;&gt;"","In the following cases " &amp; P134 &amp; " " &amp; LOWER(MID(AJ134,1,1)) &amp; MID(AJ134,2,LEN(AJ134)) &amp; ": " &amp;SUBSTITUTE(CZ134," ",", "),"")</f>
        <v/>
      </c>
      <c r="DZ134" s="14" t="b">
        <f t="shared" ref="DZ134" ca="1" si="1457">OR(ED134&lt;&gt;"",EF134&lt;&gt;"",EG134&lt;&gt;"")</f>
        <v>0</v>
      </c>
      <c r="EA134" s="14" t="str">
        <f t="shared" ref="EA134" ca="1" si="1458">IF(EB134&lt;&gt;"",G134 &amp; " (" &amp; F134 &amp; ")","")</f>
        <v>ALSFRS(1) Acquisition date (q_51_1.date)</v>
      </c>
      <c r="EB134" s="14" t="str">
        <f t="shared" ref="EB134" ca="1" si="1459">IF(EE134&lt;&gt;"",EE134&amp;IF(ED134&lt;&gt;""," and "&amp;ED134,""),UPPER(MID(ED134,1,1)&amp;MID(ED134,2,LEN(ED134))))&amp; IF(OR(EF134&lt;&gt;"",EG134&lt;&gt;"")," and "&amp;IF(EF134&lt;&gt;"",LOWER(MID(EF134,1,1) &amp; MID(EF134,2,LEN(EF134))),"")&amp; IF(AND(EF134 &lt;&gt;"",EG134&lt;&gt;"")," and ","") &amp; IF(EG134&lt;&gt;"",LOWER(MID(EG134,1,1) &amp; MID(EG134,2,LEN(EG134))),""),"") &amp; IF(OR(EE134&lt;&gt;"",ED134&lt;&gt;"",EF134&lt;&gt;"",EG134&lt;&gt;""), ". ","")</f>
        <v xml:space="preserve">Values must be numeric. </v>
      </c>
      <c r="EC134" s="14" t="str">
        <f t="shared" ref="EC134" ca="1" si="1460">IF(EB134&lt;&gt;"",G134 &amp; " (" &amp; F134 &amp; "): " &amp; EB134,"")</f>
        <v xml:space="preserve">ALSFRS(1) Acquisition date (q_51_1.date): Values must be numeric. </v>
      </c>
      <c r="ED134" s="14" t="str">
        <f t="shared" ref="ED134" ca="1" si="1461">IF(H134,IF(W134&gt;0,IF(AND(AO134&lt;&gt;"",AP134&lt;&gt;""),"each value must be between " &amp; IF( AV134,IFERROR(TEXT(AO134,"rrrr-mm-dd") &amp;" (" &amp; AO134 &amp;")",AO134),AO134) &amp; " and " &amp; IF( AV134,IFERROR(TEXT(AP134,"rrrr-mm-dd") &amp;" (" &amp; AP134 &amp;")",AP134),AP134),IF(AO134&lt;&gt;"","each value must be above " &amp; IF( AV134,IFERROR(TEXT(AO134,"rrrr-mm-dd") &amp;" (" &amp; AO134 &amp;")",AO134),AO134), IF(AP134&lt;&gt;"","each value must be below " &amp; IF( AV134,IFERROR(TEXT(AP134,"rrrr-mm-dd") &amp;" (" &amp; AP134 &amp;")",AP134),AP134),""))),""),"")</f>
        <v/>
      </c>
      <c r="EE134" s="14" t="str">
        <f t="shared" ref="EE134" ca="1" si="1462">IF(H134,IF(OR(AQ134,AU134,AV134,AS134,AR134),
   "Values must be" &amp;
   IF(AR134," limited to predefinied list", IF(AQ134, " integers",IF(OR(AU134,AV134)," numeric",""))) &amp;
   IF(AS134,IF(OR(AR134,AQ134,AU134,AV134), " and ","") &amp; "non-missing",""),
""),"")</f>
        <v>Values must be numeric</v>
      </c>
      <c r="EF134" s="14" t="str">
        <f t="shared" ref="EF134" ca="1" si="1463">IF($H134,AG134,"")</f>
        <v/>
      </c>
      <c r="EG134" s="14" t="str">
        <f t="shared" ref="EG134" ca="1" si="1464">IF($H134,AJ134,"")</f>
        <v/>
      </c>
      <c r="EM134" s="14" t="b">
        <f t="shared" ref="EM134" ca="1" si="1465">OR(EC134&lt;&gt;"",DF134&lt;&gt;"")</f>
        <v>1</v>
      </c>
      <c r="EN134" s="14">
        <f t="shared" ref="EN134" ca="1" si="1466">IF(EM134,C134,"")</f>
        <v>121</v>
      </c>
      <c r="EO134" s="14" t="str">
        <f t="shared" ref="EO134" ca="1" si="1467">IF(EM134,F134,"")</f>
        <v>q_51_1.date</v>
      </c>
      <c r="EP134" s="14" t="str">
        <f t="shared" ref="EP134" ca="1" si="1468">EC134</f>
        <v xml:space="preserve">ALSFRS(1) Acquisition date (q_51_1.date): Values must be numeric. </v>
      </c>
      <c r="EQ134" s="14" t="str">
        <f t="shared" ref="EQ134" ca="1" si="1469">DF134</f>
        <v/>
      </c>
    </row>
    <row r="135" spans="2:147" s="14" customFormat="1">
      <c r="B135" s="14" t="str">
        <f t="shared" ca="1" si="421"/>
        <v/>
      </c>
      <c r="C135" s="14">
        <f t="shared" ca="1" si="422"/>
        <v>122</v>
      </c>
      <c r="D135" s="14">
        <f t="shared" si="423"/>
        <v>133</v>
      </c>
      <c r="E135" s="14" t="str">
        <f t="shared" ca="1" si="424"/>
        <v>N</v>
      </c>
      <c r="F135" s="14" t="str">
        <f t="shared" ca="1" si="425"/>
        <v>q_51_1.1</v>
      </c>
      <c r="G135" s="14" t="str">
        <f t="shared" ca="1" si="426"/>
        <v>ALSFRS(1) 1. Speech</v>
      </c>
      <c r="H135" s="14" t="b">
        <f t="shared" ca="1" si="427"/>
        <v>1</v>
      </c>
      <c r="I135" s="14" t="str">
        <f ca="1">IF($H135,ADDRESS(3,(D135+1)*2-1,4,,"["&amp;wew!$G$7&amp;"]"&amp;_sheetname_labels)&amp;":"&amp;ADDRESS(2+ster!$B$20,(D135+1)*2-1,4),"")</f>
        <v>[DBTemplate.xlsm]labels!JG3:JG61</v>
      </c>
      <c r="J135" s="14">
        <f t="array" aca="1" ref="J135" ca="1">IF(H135,MAX(0,MAX(IF(INDIRECT(I135)&lt;&gt;"",ROW(INDIRECT(I135)),""))-2),"")</f>
        <v>5</v>
      </c>
      <c r="K135" s="14" t="str">
        <f ca="1">IF($H135,IF($J135&gt;0,ADDRESS(3,(D135+1)*2-1,4,,"["&amp;wew!$G$7&amp;"]"&amp;_sheetname_labels)&amp;":"&amp;ADDRESS(2+J135,(D135+1)*2-1,4),""),"")</f>
        <v>[DBTemplate.xlsm]labels!JG3:JG7</v>
      </c>
      <c r="L135" s="14" t="str">
        <f ca="1">IF($H135,IF($J135&gt;0,ADDRESS(3,(D135+1)*2,4,,"["&amp;wew!$G$7&amp;"]"&amp;_sheetname_labels)&amp;":"&amp;ADDRESS(2+J135,(D135+1)*2,4),""),"")</f>
        <v>[DBTemplate.xlsm]labels!JH3:JH7</v>
      </c>
      <c r="M135" s="14">
        <f t="shared" ca="1" si="428"/>
        <v>0</v>
      </c>
      <c r="N135" s="14">
        <f t="shared" ca="1" si="429"/>
        <v>5</v>
      </c>
      <c r="O135" s="14" t="str">
        <f t="shared" ca="1" si="430"/>
        <v>q_51_1.1</v>
      </c>
      <c r="P135" s="14" t="str">
        <f t="shared" ca="1" si="431"/>
        <v>ALSFRS(1) 1. Speech</v>
      </c>
      <c r="Q135" s="14" t="str">
        <f ca="1">IF($BP135,ADDRESS(3,D135+1,4,,"["&amp;wew!$G$7&amp;"]"&amp;_sheetname_dataframe)&amp;":"&amp;ADDRESS(2+ster!$C$14,D135+1,4),"")</f>
        <v>[DBTemplate.xlsm]data_frame!ED3:ED3</v>
      </c>
      <c r="R135" s="14" t="str">
        <f>IF($BP135,IF(MID(_xll.FORMULATEXT(INDEX(INDIRECT(Q135),1)),1,1)="=", _xll.FORMULATEXT(INDEX(INDIRECT(Q135),1),2,TRUE),""),"")</f>
        <v/>
      </c>
      <c r="S135" s="14">
        <f t="array" aca="1" ref="S135" ca="1">IF(H135,SUM(IF((IFERROR(INDIRECT(Q135)&lt;&gt;"",FALSE))*(INDIRECT(ster!$D$14)&lt;&gt;""),1,0)),"")</f>
        <v>1</v>
      </c>
      <c r="T135" s="14">
        <f t="array" aca="1" ref="T135" ca="1">IF(H135,IF(M135&gt;0,SUM(IFERROR(1*(MATCH(INDIRECT(Q135),INDIRECT(K135),0)&gt;0),0)*(INDIRECT(ster!$D$14)&lt;&gt;"")*NOT(ISNUMBER(INDIRECT(Q135)))),0),"")</f>
        <v>0</v>
      </c>
      <c r="U135" s="14">
        <f t="array" aca="1" ref="U135" ca="1">IF(H135,SUM((IFERROR(INDIRECT(Q135)="",FALSE))*(INDIRECT(ster!$D$14)&lt;&gt;"")),"")</f>
        <v>0</v>
      </c>
      <c r="V135" s="14">
        <f t="array" aca="1" ref="V135" ca="1">IF(H135,SUM((IFERROR(INDIRECT(Q135)="#ąś",TRUE))*(INDIRECT(ster!$D$14)&lt;&gt;"")),"")</f>
        <v>0</v>
      </c>
      <c r="W135" s="14">
        <f t="array" aca="1" ref="W135" ca="1">IF(H135,SUM(ISNUMBER(INDIRECT(Q135))*(INDIRECT(ster!$D$14)&lt;&gt;"")),"")</f>
        <v>1</v>
      </c>
      <c r="X135" s="14">
        <f t="array" aca="1" ref="X135" ca="1">IF(AND(H135,W135&gt;0),IF(wew!$B$3,MIN(IF((INDIRECT(ster!$D$14)&lt;&gt;"")*IFERROR(INDIRECT($Q135)&lt;&gt;"",FALSE),IFERROR(INDIRECT($Q135),"X"),"X")),"&lt;włącz podświetlanie wartości&gt;"),"—")</f>
        <v>4</v>
      </c>
      <c r="Y135" s="14">
        <f t="array" aca="1" ref="Y135" ca="1">IF(AND(H135,W135&gt;0),IF(wew!$B$3,MAX(IF((INDIRECT(ster!$D$14)&lt;&gt;"")*IFERROR(INDIRECT($Q135)&lt;&gt;"",FALSE),IFERROR(INDIRECT($Q135),"X"),"X")),"&lt;włącz podświetlanie wartości&gt;"),"—")</f>
        <v>4</v>
      </c>
      <c r="Z135" s="14">
        <f t="shared" ca="1" si="432"/>
        <v>0</v>
      </c>
      <c r="AA135" s="12">
        <f t="shared" ca="1" si="433"/>
        <v>1</v>
      </c>
      <c r="AB135" s="17">
        <f t="array" aca="1" ref="AB135" ca="1">IF(H135,IF(W135&gt;0,SUM((INDIRECT(ster!$D$14)&lt;&gt;"")*IFERROR((INDIRECT(Q135)&lt;&gt;"")*(INDIRECT(Q135)=INT(INDIRECT(Q135))),0)),0),"")</f>
        <v>1</v>
      </c>
      <c r="AC135" s="17">
        <f t="array" aca="1" ref="AC135" ca="1">IF(H135,W135-AB135,"")</f>
        <v>0</v>
      </c>
      <c r="AD135" s="17">
        <f t="shared" ca="1" si="434"/>
        <v>1</v>
      </c>
      <c r="AE135" s="17" t="b">
        <f t="shared" ca="1" si="435"/>
        <v>0</v>
      </c>
      <c r="AF135" s="17" t="str">
        <f ca="1">IF(AE135,IF($H135,ADDRESS(3,D135+2,4,,"["&amp;wew!$G$7&amp;"]"&amp;_sheetname_dataframe)&amp;":"&amp;ADDRESS(2+ster!$C$14,D135+2,4),""),"")</f>
        <v/>
      </c>
      <c r="AG135" s="17" t="str">
        <f t="shared" ca="1" si="436"/>
        <v/>
      </c>
      <c r="AH135" s="17" t="b">
        <f t="shared" ca="1" si="437"/>
        <v>0</v>
      </c>
      <c r="AI135" s="17" t="str">
        <f ca="1">IF(AH135,IF($H135,ADDRESS(3,D135+3,4,,"["&amp;wew!$G$7&amp;"]"&amp;_sheetname_dataframe)&amp;":"&amp;ADDRESS(2+ster!$C$14,D135+3,4),""),"")</f>
        <v/>
      </c>
      <c r="AJ135" s="17" t="str">
        <f t="shared" ca="1" si="438"/>
        <v/>
      </c>
      <c r="AK135" s="17" t="b">
        <f t="shared" ca="1" si="439"/>
        <v>0</v>
      </c>
      <c r="AL135" s="17" t="b">
        <f t="shared" ca="1" si="440"/>
        <v>0</v>
      </c>
      <c r="AM135" s="17" t="b">
        <f t="shared" ca="1" si="441"/>
        <v>0</v>
      </c>
      <c r="AN135" s="17">
        <f t="shared" ca="1" si="442"/>
        <v>0</v>
      </c>
      <c r="AO135" s="24" t="str">
        <f t="shared" ca="1" si="443"/>
        <v/>
      </c>
      <c r="AP135" s="24" t="str">
        <f t="shared" ca="1" si="444"/>
        <v/>
      </c>
      <c r="AQ135" s="17" t="b">
        <f t="shared" ca="1" si="445"/>
        <v>0</v>
      </c>
      <c r="AR135" s="17" t="b">
        <f t="shared" ca="1" si="446"/>
        <v>1</v>
      </c>
      <c r="AS135" s="17" t="b">
        <f t="shared" ca="1" si="447"/>
        <v>0</v>
      </c>
      <c r="AT135" s="17" t="b">
        <f t="shared" ca="1" si="448"/>
        <v>0</v>
      </c>
      <c r="AU135" s="17" t="b">
        <f t="shared" ca="1" si="449"/>
        <v>1</v>
      </c>
      <c r="AV135" s="17" t="b">
        <f t="shared" ca="1" si="450"/>
        <v>0</v>
      </c>
      <c r="AW135" s="17" t="b">
        <f t="shared" ca="1" si="451"/>
        <v>1</v>
      </c>
      <c r="AX135" s="14" t="b">
        <f t="array" aca="1" ref="AX135" ca="1">IF(H135,N135&gt;0,"")</f>
        <v>1</v>
      </c>
      <c r="AY135" s="17" t="str">
        <f t="shared" ca="1" si="452"/>
        <v>C3:C7</v>
      </c>
      <c r="AZ135" s="17" t="b">
        <f t="array" aca="1" ref="AZ135" ca="1">IF(AY135&lt;&gt;"",SUM(1*ISERROR(MATCH(INDIRECT(AY135),INDIRECT(K135),0)))=0,"")</f>
        <v>0</v>
      </c>
      <c r="BA135" s="17" t="b">
        <f t="shared" ca="1" si="453"/>
        <v>1</v>
      </c>
      <c r="BB135" s="17" t="b">
        <v>0</v>
      </c>
      <c r="BC135" s="17" t="b">
        <f t="shared" ca="1" si="454"/>
        <v>0</v>
      </c>
      <c r="BD135" s="17" t="b">
        <f t="shared" ca="1" si="455"/>
        <v>1</v>
      </c>
      <c r="BE135" s="17" t="b">
        <f t="shared" ca="1" si="456"/>
        <v>0</v>
      </c>
      <c r="BF135" s="17" t="b">
        <f t="shared" ca="1" si="457"/>
        <v>0</v>
      </c>
      <c r="BG135" s="17" t="b">
        <f t="shared" ca="1" si="458"/>
        <v>0</v>
      </c>
      <c r="BH135" s="17" t="b">
        <f t="shared" ca="1" si="459"/>
        <v>1</v>
      </c>
      <c r="BI135" s="17">
        <f t="shared" ca="1" si="460"/>
        <v>3</v>
      </c>
      <c r="BJ135" s="17" t="b">
        <f t="shared" ca="1" si="461"/>
        <v>0</v>
      </c>
      <c r="BK135" s="17" t="str">
        <f t="shared" ca="1" si="462"/>
        <v/>
      </c>
      <c r="BL135" s="17" t="str">
        <f t="shared" ca="1" si="463"/>
        <v/>
      </c>
      <c r="BM135" s="17" t="str">
        <f t="shared" ca="1" si="464"/>
        <v>L</v>
      </c>
      <c r="BN135" s="17" t="str">
        <f t="shared" ca="1" si="465"/>
        <v>L</v>
      </c>
      <c r="BO135" s="17" t="str">
        <f t="shared" ca="1" si="466"/>
        <v>N</v>
      </c>
      <c r="BP135" s="14" t="b">
        <f t="shared" ca="1" si="467"/>
        <v>1</v>
      </c>
      <c r="BQ135" s="35">
        <v>1</v>
      </c>
      <c r="BX135" s="16"/>
      <c r="BY135" s="16"/>
      <c r="BZ135" s="16"/>
      <c r="CA135" s="16"/>
      <c r="CB135" s="16"/>
      <c r="CC135" s="16"/>
      <c r="CD135" s="16"/>
      <c r="CE135" s="16"/>
      <c r="CF135" s="16"/>
      <c r="CN135" s="14">
        <f ca="1">IF(H135,IFERROR(IsVariableNameLegal(O135),0),0)</f>
        <v>0</v>
      </c>
      <c r="CO135" s="14" t="str">
        <f t="array" aca="1" ref="CO135" ca="1">IF(H135,IF(COUNTIF(INDIRECT(wew!$C$13),O135)&gt;1,TRIM(SUBSTITUTE(_xll.MCONCAT(IF((INDIRECT(wew!$C$13)=O135)*(COLUMN(INDIRECT(wew!$C$13))&lt;&gt;D135+1),-1+COLUMN(INDIRECT(wew!$C$13)),"")," "),"  "," ")),""),"")</f>
        <v/>
      </c>
      <c r="CP135" s="14" t="str">
        <f t="array" aca="1" ref="CP135" ca="1">IF(P135&lt;&gt;"",IF(LEN(P135)&gt;150,1,""),"")</f>
        <v/>
      </c>
      <c r="CQ135" s="14" t="str">
        <f t="array" aca="1" ref="CQ135" ca="1">IF(AND(H135,NOT(ster!$J$3)),IF(COUNTIF(INDIRECT(wew!$C$15),P135)&gt;1,TRIM(SUBSTITUTE(_xll.MCONCAT(IF((INDIRECT(wew!$C$15)=P135)*(COLUMN(INDIRECT(wew!$C$15))&lt;&gt;D135+1),-1+COLUMN(INDIRECT(wew!$C$15)),"")," "),"  "," ")),""),"")</f>
        <v/>
      </c>
      <c r="CR135" s="14" t="str">
        <f t="array" aca="1" ref="CR135" ca="1">IF(H135,IF(AND(W135&gt;0,AO135&lt;&gt;""),TRIM(SUBSTITUTE(_xll.MCONCAT(IFERROR(IF(ISNUMBER(INDIRECT(Q135)),IF((INDIRECT(ster!$D$14)&lt;&gt;"")*(INDIRECT(Q135)&lt;AO135),INDIRECT(ster!$D$14) &amp; ": " &amp;  SUBSTITUTE(IF( AV135,IFERROR(TEXT(INDIRECT(Q135),"rrrr-mm-dd") &amp;" (" &amp; INDIRECT(Q135) &amp;")",INDIRECT(Q135)),INDIRECT(Q135))," "," "),""),""),"")," "),"  "," ")),""),"")</f>
        <v/>
      </c>
      <c r="CS135" s="14" t="str">
        <f t="array" aca="1" ref="CS135" ca="1">IF(H135,IF(AND(W135&gt;0,AP135&lt;&gt;""),TRIM(SUBSTITUTE(_xll.MCONCAT(IFERROR(IF(ISNUMBER(INDIRECT(Q135)),IF((INDIRECT(ster!$D$14)&lt;&gt;"")*(INDIRECT(Q135)&gt;AP135),INDIRECT(ster!$D$14) &amp; ": " &amp;  SUBSTITUTE(IF( AV135,IFERROR(TEXT(INDIRECT(Q135),"rrrr-mm-dd")&amp;" (" &amp; INDIRECT(Q135) &amp;")",INDIRECT(Q135)),INDIRECT(Q135))," "," "),""),""),"")," "),"  "," ")),""),"")</f>
        <v/>
      </c>
      <c r="CT135" s="14" t="str">
        <f t="array" aca="1" ref="CT135" ca="1">IF(H135,IF(AND(N135&gt;0,AR135),TRIM(SUBSTITUTE(_xll.MCONCAT(IFERROR(IF(ISNUMBER(INDIRECT(Q135)),IF((INDIRECT(ster!$D$14)&lt;&gt;"")*(IFERROR(0*(MATCH(INDIRECT(Q135),INDIRECT(K135),0)&gt;0),1)),INDIRECT(ster!$D$14) &amp; ": " &amp;  SUBSTITUTE(IF( AV135,IFERROR(TEXT(INDIRECT(Q135),"rrrr-mm-dd")&amp;" (" &amp; INDIRECT(Q135) &amp;")",INDIRECT(Q135)),INDIRECT(Q135))," "," "),""),""),"")," "),"  "," ")),""),"")</f>
        <v/>
      </c>
      <c r="CU135" s="14" t="str">
        <f t="array" aca="1" ref="CU135" ca="1">IF(H135,IF(AND(V135&gt;0),TRIM(SUBSTITUTE(_xll.MCONCAT(IF((INDIRECT(ster!$D$14)&lt;&gt;"")*(IFERROR(0*(INDIRECT(Q135)&lt;&gt;""),1)),INDIRECT(ster!$D$14),"")," "),"  "," ")),""),"")</f>
        <v/>
      </c>
      <c r="CV135" s="14" t="str">
        <f t="array" aca="1" ref="CV135" ca="1">IF(H135,IF(AS135,
TRIM(SUBSTITUTE(_xll.MCONCAT(IF(
   (INDIRECT(ster!$D$14)&lt;&gt;"")*
   ((INDIRECT(Q135)="")+
      NOT(ISNUMBER(INDIRECT(Q135)))*
      NOT(ISERROR(MATCH(INDIRECT(Q135),INDIRECT(K135),0)))
    ),
      INDIRECT(ster!$D$14),
   "")," "),"  "," ")),
""),"")</f>
        <v/>
      </c>
      <c r="CW135" s="14" t="str">
        <f t="array" aca="1" ref="CW135" ca="1">IF(H135,IF(AND(AQ135),TRIM(SUBSTITUTE(_xll.MCONCAT(IFERROR(IF(ISNUMBER(INDIRECT(Q135)),IF((INDIRECT(ster!$D$14)&lt;&gt;"")*(INDIRECT(Q135)&lt;&gt;INT(INDIRECT(Q135))),INDIRECT(ster!$D$14) &amp; ": " &amp; INDIRECT(Q135),""),""),"")," "),"  "," ")),""),"")</f>
        <v/>
      </c>
      <c r="CX135" s="14" t="str">
        <f t="array" aca="1" ref="CX135" ca="1">IF(H135,IF(OR(AU135,AV135),TRIM(SUBSTITUTE(_xll.MCONCAT(IF((INDIRECT(ster!$D$14)&lt;&gt;"")*NOT(ISNUMBER(INDIRECT(Q135))),IF(ISERROR(MATCH(INDIRECT(Q135),INDIRECT(K135),0)),IFERROR(IF(INDIRECT(Q135)&lt;&gt;"",INDIRECT(ster!$D$14) &amp; ": " &amp; SUBSTITUTE(INDIRECT(Q135)," "," "),""),""),""),"")," "),"  "," ")),""),"")</f>
        <v/>
      </c>
      <c r="CY135" s="14" t="str">
        <f t="array" aca="1" ref="CY135" ca="1">IF(H135,IF(AE135,TRIM(SUBSTITUTE(_xll.MCONCAT(IF((INDIRECT(ster!$D$14)&lt;&gt;"")*IFERROR(NOT(INDIRECT(AF135)),FALSE),IF(ISERROR(MATCH(INDIRECT(Q135),INDIRECT(K135),0)),IFERROR(IF(INDIRECT(Q135)&lt;&gt;"",INDIRECT(ster!$D$14)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CZ135" s="14" t="str">
        <f t="array" aca="1" ref="CZ135" ca="1">IF(H135,IF(AH135,TRIM(SUBSTITUTE(_xll.MCONCAT(IF((INDIRECT(ster!$D$14)&lt;&gt;"")*IFERROR(NOT(INDIRECT(AI135)),FALSE),IF(ISERROR(MATCH(INDIRECT(Q135),INDIRECT(K135),0)),IFERROR(IF(INDIRECT(Q135)&lt;&gt;"",INDIRECT(ster!$D$14)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DC135" s="14" t="str">
        <f ca="1">SUBSTITUTE(SUBSTITUTE(SUBSTITUTE(SUBSTITUTE(_xll.MCONCAT(DG135:DS135,"■"),"■■","■"),"■■","■"),"■■","■"),"■■","■")</f>
        <v>■</v>
      </c>
      <c r="DD135" s="14" t="str">
        <f t="shared" ca="1" si="468"/>
        <v/>
      </c>
      <c r="DE135" s="14" t="str">
        <f t="shared" ca="1" si="469"/>
        <v/>
      </c>
      <c r="DF135" s="14" t="str">
        <f t="shared" ca="1" si="470"/>
        <v/>
      </c>
      <c r="DG135" s="14" t="str">
        <f t="shared" ca="1" si="471"/>
        <v/>
      </c>
      <c r="DH135" s="14" t="str">
        <f t="shared" ca="1" si="472"/>
        <v/>
      </c>
      <c r="DI135" s="14" t="str">
        <f t="shared" ca="1" si="473"/>
        <v/>
      </c>
      <c r="DJ135" s="14" t="str">
        <f t="shared" ca="1" si="474"/>
        <v/>
      </c>
      <c r="DK135" s="14" t="str">
        <f t="shared" ca="1" si="475"/>
        <v/>
      </c>
      <c r="DL135" s="14" t="str">
        <f t="shared" ca="1" si="420"/>
        <v/>
      </c>
      <c r="DM135" s="14" t="str">
        <f t="shared" ca="1" si="476"/>
        <v/>
      </c>
      <c r="DN135" s="14" t="str">
        <f t="array" aca="1" ref="DN135" ca="1">IF(CU135&lt;&gt;"","There are errors in the entered values in the following cases: " &amp;SUBSTITUTE(CU135," ",", "),"")</f>
        <v/>
      </c>
      <c r="DO135" s="14" t="str">
        <f t="shared" ca="1" si="477"/>
        <v/>
      </c>
      <c r="DP135" s="14" t="str">
        <f t="shared" ca="1" si="478"/>
        <v/>
      </c>
      <c r="DQ135" s="14" t="str">
        <f t="shared" ca="1" si="479"/>
        <v/>
      </c>
      <c r="DR135" s="14" t="str">
        <f t="shared" ca="1" si="480"/>
        <v/>
      </c>
      <c r="DS135" s="14" t="str">
        <f t="shared" ca="1" si="481"/>
        <v/>
      </c>
      <c r="DZ135" s="14" t="b">
        <f t="shared" ca="1" si="482"/>
        <v>0</v>
      </c>
      <c r="EA135" s="14" t="str">
        <f t="shared" ca="1" si="483"/>
        <v>ALSFRS(1) 1. Speech (q_51_1.1)</v>
      </c>
      <c r="EB135" s="14" t="str">
        <f t="shared" ca="1" si="484"/>
        <v xml:space="preserve">Values must be limited to predefinied list. </v>
      </c>
      <c r="EC135" s="14" t="str">
        <f t="shared" ca="1" si="485"/>
        <v xml:space="preserve">ALSFRS(1) 1. Speech (q_51_1.1): Values must be limited to predefinied list. </v>
      </c>
      <c r="ED135" s="14" t="str">
        <f t="shared" ca="1" si="486"/>
        <v/>
      </c>
      <c r="EE135" s="14" t="str">
        <f t="shared" ca="1" si="487"/>
        <v>Values must be limited to predefinied list</v>
      </c>
      <c r="EF135" s="14" t="str">
        <f t="shared" ca="1" si="488"/>
        <v/>
      </c>
      <c r="EG135" s="14" t="str">
        <f t="shared" ca="1" si="489"/>
        <v/>
      </c>
      <c r="EM135" s="14" t="b">
        <f t="shared" ca="1" si="490"/>
        <v>1</v>
      </c>
      <c r="EN135" s="14">
        <f t="shared" ca="1" si="491"/>
        <v>122</v>
      </c>
      <c r="EO135" s="14" t="str">
        <f t="shared" ca="1" si="492"/>
        <v>q_51_1.1</v>
      </c>
      <c r="EP135" s="14" t="str">
        <f t="shared" ca="1" si="493"/>
        <v xml:space="preserve">ALSFRS(1) 1. Speech (q_51_1.1): Values must be limited to predefinied list. </v>
      </c>
      <c r="EQ135" s="14" t="str">
        <f t="shared" ca="1" si="494"/>
        <v/>
      </c>
    </row>
    <row r="136" spans="2:147" s="14" customFormat="1">
      <c r="B136" s="14" t="str">
        <f t="shared" ca="1" si="421"/>
        <v/>
      </c>
      <c r="C136" s="14">
        <f t="shared" ca="1" si="422"/>
        <v>123</v>
      </c>
      <c r="D136" s="14">
        <f t="shared" si="423"/>
        <v>134</v>
      </c>
      <c r="E136" s="14" t="str">
        <f t="shared" ca="1" si="424"/>
        <v>N</v>
      </c>
      <c r="F136" s="14" t="str">
        <f t="shared" ca="1" si="425"/>
        <v>q_51_1.2</v>
      </c>
      <c r="G136" s="14" t="str">
        <f t="shared" ca="1" si="426"/>
        <v>ALSFRS(1) 2. Salivation</v>
      </c>
      <c r="H136" s="14" t="b">
        <f t="shared" ca="1" si="427"/>
        <v>1</v>
      </c>
      <c r="I136" s="14" t="str">
        <f ca="1">IF($H136,ADDRESS(3,(D136+1)*2-1,4,,"["&amp;wew!$G$7&amp;"]"&amp;_sheetname_labels)&amp;":"&amp;ADDRESS(2+ster!$B$20,(D136+1)*2-1,4),"")</f>
        <v>[DBTemplate.xlsm]labels!JI3:JI61</v>
      </c>
      <c r="J136" s="14">
        <f t="array" aca="1" ref="J136" ca="1">IF(H136,MAX(0,MAX(IF(INDIRECT(I136)&lt;&gt;"",ROW(INDIRECT(I136)),""))-2),"")</f>
        <v>5</v>
      </c>
      <c r="K136" s="14" t="str">
        <f ca="1">IF($H136,IF($J136&gt;0,ADDRESS(3,(D136+1)*2-1,4,,"["&amp;wew!$G$7&amp;"]"&amp;_sheetname_labels)&amp;":"&amp;ADDRESS(2+J136,(D136+1)*2-1,4),""),"")</f>
        <v>[DBTemplate.xlsm]labels!JI3:JI7</v>
      </c>
      <c r="L136" s="14" t="str">
        <f ca="1">IF($H136,IF($J136&gt;0,ADDRESS(3,(D136+1)*2,4,,"["&amp;wew!$G$7&amp;"]"&amp;_sheetname_labels)&amp;":"&amp;ADDRESS(2+J136,(D136+1)*2,4),""),"")</f>
        <v>[DBTemplate.xlsm]labels!JJ3:JJ7</v>
      </c>
      <c r="M136" s="14">
        <f t="shared" ca="1" si="428"/>
        <v>0</v>
      </c>
      <c r="N136" s="14">
        <f t="shared" ca="1" si="429"/>
        <v>5</v>
      </c>
      <c r="O136" s="14" t="str">
        <f t="shared" ca="1" si="430"/>
        <v>q_51_1.2</v>
      </c>
      <c r="P136" s="14" t="str">
        <f t="shared" ca="1" si="431"/>
        <v>ALSFRS(1) 2. Salivation</v>
      </c>
      <c r="Q136" s="14" t="str">
        <f ca="1">IF($BP136,ADDRESS(3,D136+1,4,,"["&amp;wew!$G$7&amp;"]"&amp;_sheetname_dataframe)&amp;":"&amp;ADDRESS(2+ster!$C$14,D136+1,4),"")</f>
        <v>[DBTemplate.xlsm]data_frame!EE3:EE3</v>
      </c>
      <c r="R136" s="14" t="str">
        <f>IF($BP136,IF(MID(_xll.FORMULATEXT(INDEX(INDIRECT(Q136),1)),1,1)="=", _xll.FORMULATEXT(INDEX(INDIRECT(Q136),1),2,TRUE),""),"")</f>
        <v/>
      </c>
      <c r="S136" s="14">
        <f t="array" aca="1" ref="S136" ca="1">IF(H136,SUM(IF((IFERROR(INDIRECT(Q136)&lt;&gt;"",FALSE))*(INDIRECT(ster!$D$14)&lt;&gt;""),1,0)),"")</f>
        <v>1</v>
      </c>
      <c r="T136" s="14">
        <f t="array" aca="1" ref="T136" ca="1">IF(H136,IF(M136&gt;0,SUM(IFERROR(1*(MATCH(INDIRECT(Q136),INDIRECT(K136),0)&gt;0),0)*(INDIRECT(ster!$D$14)&lt;&gt;"")*NOT(ISNUMBER(INDIRECT(Q136)))),0),"")</f>
        <v>0</v>
      </c>
      <c r="U136" s="14">
        <f t="array" aca="1" ref="U136" ca="1">IF(H136,SUM((IFERROR(INDIRECT(Q136)="",FALSE))*(INDIRECT(ster!$D$14)&lt;&gt;"")),"")</f>
        <v>0</v>
      </c>
      <c r="V136" s="14">
        <f t="array" aca="1" ref="V136" ca="1">IF(H136,SUM((IFERROR(INDIRECT(Q136)="#ąś",TRUE))*(INDIRECT(ster!$D$14)&lt;&gt;"")),"")</f>
        <v>0</v>
      </c>
      <c r="W136" s="14">
        <f t="array" aca="1" ref="W136" ca="1">IF(H136,SUM(ISNUMBER(INDIRECT(Q136))*(INDIRECT(ster!$D$14)&lt;&gt;"")),"")</f>
        <v>1</v>
      </c>
      <c r="X136" s="14">
        <f t="array" aca="1" ref="X136" ca="1">IF(AND(H136,W136&gt;0),IF(wew!$B$3,MIN(IF((INDIRECT(ster!$D$14)&lt;&gt;"")*IFERROR(INDIRECT($Q136)&lt;&gt;"",FALSE),IFERROR(INDIRECT($Q136),"X"),"X")),"&lt;włącz podświetlanie wartości&gt;"),"—")</f>
        <v>4</v>
      </c>
      <c r="Y136" s="14">
        <f t="array" aca="1" ref="Y136" ca="1">IF(AND(H136,W136&gt;0),IF(wew!$B$3,MAX(IF((INDIRECT(ster!$D$14)&lt;&gt;"")*IFERROR(INDIRECT($Q136)&lt;&gt;"",FALSE),IFERROR(INDIRECT($Q136),"X"),"X")),"&lt;włącz podświetlanie wartości&gt;"),"—")</f>
        <v>4</v>
      </c>
      <c r="Z136" s="14">
        <f t="shared" ca="1" si="432"/>
        <v>0</v>
      </c>
      <c r="AA136" s="12">
        <f t="shared" ca="1" si="433"/>
        <v>1</v>
      </c>
      <c r="AB136" s="17">
        <f t="array" aca="1" ref="AB136" ca="1">IF(H136,IF(W136&gt;0,SUM((INDIRECT(ster!$D$14)&lt;&gt;"")*IFERROR((INDIRECT(Q136)&lt;&gt;"")*(INDIRECT(Q136)=INT(INDIRECT(Q136))),0)),0),"")</f>
        <v>1</v>
      </c>
      <c r="AC136" s="17">
        <f t="array" aca="1" ref="AC136" ca="1">IF(H136,W136-AB136,"")</f>
        <v>0</v>
      </c>
      <c r="AD136" s="17">
        <f t="shared" ca="1" si="434"/>
        <v>1</v>
      </c>
      <c r="AE136" s="17" t="b">
        <f t="shared" ca="1" si="435"/>
        <v>0</v>
      </c>
      <c r="AF136" s="17" t="str">
        <f ca="1">IF(AE136,IF($H136,ADDRESS(3,D136+2,4,,"["&amp;wew!$G$7&amp;"]"&amp;_sheetname_dataframe)&amp;":"&amp;ADDRESS(2+ster!$C$14,D136+2,4),""),"")</f>
        <v/>
      </c>
      <c r="AG136" s="17" t="str">
        <f t="shared" ca="1" si="436"/>
        <v/>
      </c>
      <c r="AH136" s="17" t="b">
        <f t="shared" ca="1" si="437"/>
        <v>0</v>
      </c>
      <c r="AI136" s="17" t="str">
        <f ca="1">IF(AH136,IF($H136,ADDRESS(3,D136+3,4,,"["&amp;wew!$G$7&amp;"]"&amp;_sheetname_dataframe)&amp;":"&amp;ADDRESS(2+ster!$C$14,D136+3,4),""),"")</f>
        <v/>
      </c>
      <c r="AJ136" s="17" t="str">
        <f t="shared" ca="1" si="438"/>
        <v/>
      </c>
      <c r="AK136" s="17" t="b">
        <f t="shared" ca="1" si="439"/>
        <v>0</v>
      </c>
      <c r="AL136" s="17" t="b">
        <f t="shared" ca="1" si="440"/>
        <v>0</v>
      </c>
      <c r="AM136" s="17" t="b">
        <f t="shared" ca="1" si="441"/>
        <v>0</v>
      </c>
      <c r="AN136" s="17">
        <f t="shared" ca="1" si="442"/>
        <v>0</v>
      </c>
      <c r="AO136" s="24">
        <f t="shared" ca="1" si="443"/>
        <v>0</v>
      </c>
      <c r="AP136" s="24">
        <f t="shared" ca="1" si="444"/>
        <v>4</v>
      </c>
      <c r="AQ136" s="17" t="b">
        <f t="shared" ca="1" si="445"/>
        <v>0</v>
      </c>
      <c r="AR136" s="17" t="b">
        <f t="shared" ca="1" si="446"/>
        <v>1</v>
      </c>
      <c r="AS136" s="17" t="b">
        <f t="shared" ca="1" si="447"/>
        <v>0</v>
      </c>
      <c r="AT136" s="17" t="b">
        <f t="shared" ca="1" si="448"/>
        <v>0</v>
      </c>
      <c r="AU136" s="17" t="b">
        <f t="shared" ca="1" si="449"/>
        <v>1</v>
      </c>
      <c r="AV136" s="17" t="b">
        <f t="shared" ca="1" si="450"/>
        <v>0</v>
      </c>
      <c r="AW136" s="17" t="b">
        <f t="shared" ca="1" si="451"/>
        <v>1</v>
      </c>
      <c r="AX136" s="14" t="b">
        <f t="array" aca="1" ref="AX136" ca="1">IF(H136,N136&gt;0,"")</f>
        <v>1</v>
      </c>
      <c r="AY136" s="17" t="str">
        <f t="shared" ca="1" si="452"/>
        <v>C3:C7</v>
      </c>
      <c r="AZ136" s="17" t="b">
        <f t="array" aca="1" ref="AZ136" ca="1">IF(AY136&lt;&gt;"",SUM(1*ISERROR(MATCH(INDIRECT(AY136),INDIRECT(K136),0)))=0,"")</f>
        <v>0</v>
      </c>
      <c r="BA136" s="17" t="b">
        <f t="shared" ca="1" si="453"/>
        <v>1</v>
      </c>
      <c r="BB136" s="17" t="b">
        <v>0</v>
      </c>
      <c r="BC136" s="17" t="b">
        <f t="shared" ca="1" si="454"/>
        <v>0</v>
      </c>
      <c r="BD136" s="17" t="b">
        <f t="shared" ca="1" si="455"/>
        <v>1</v>
      </c>
      <c r="BE136" s="17" t="b">
        <f t="shared" ca="1" si="456"/>
        <v>0</v>
      </c>
      <c r="BF136" s="17" t="b">
        <f t="shared" ca="1" si="457"/>
        <v>0</v>
      </c>
      <c r="BG136" s="17" t="b">
        <f t="shared" ca="1" si="458"/>
        <v>0</v>
      </c>
      <c r="BH136" s="17" t="b">
        <f t="shared" ca="1" si="459"/>
        <v>1</v>
      </c>
      <c r="BI136" s="17">
        <f t="shared" ca="1" si="460"/>
        <v>3</v>
      </c>
      <c r="BJ136" s="17" t="b">
        <f t="shared" ca="1" si="461"/>
        <v>0</v>
      </c>
      <c r="BK136" s="17" t="str">
        <f t="shared" ca="1" si="462"/>
        <v/>
      </c>
      <c r="BL136" s="17" t="str">
        <f t="shared" ca="1" si="463"/>
        <v/>
      </c>
      <c r="BM136" s="17" t="str">
        <f t="shared" ca="1" si="464"/>
        <v>L</v>
      </c>
      <c r="BN136" s="17" t="str">
        <f t="shared" ca="1" si="465"/>
        <v>L</v>
      </c>
      <c r="BO136" s="17" t="str">
        <f t="shared" ca="1" si="466"/>
        <v>N</v>
      </c>
      <c r="BP136" s="14" t="b">
        <f t="shared" ca="1" si="467"/>
        <v>1</v>
      </c>
      <c r="BQ136" s="35">
        <v>1</v>
      </c>
      <c r="BX136" s="16"/>
      <c r="BY136" s="16">
        <v>0</v>
      </c>
      <c r="BZ136" s="16">
        <v>4</v>
      </c>
      <c r="CA136" s="16"/>
      <c r="CB136" s="16"/>
      <c r="CC136" s="16"/>
      <c r="CD136" s="16"/>
      <c r="CE136" s="16"/>
      <c r="CF136" s="16"/>
      <c r="CN136" s="14">
        <f ca="1">IF(H136,IFERROR(IsVariableNameLegal(O136),0),0)</f>
        <v>0</v>
      </c>
      <c r="CO136" s="14" t="str">
        <f t="array" aca="1" ref="CO136" ca="1">IF(H136,IF(COUNTIF(INDIRECT(wew!$C$13),O136)&gt;1,TRIM(SUBSTITUTE(_xll.MCONCAT(IF((INDIRECT(wew!$C$13)=O136)*(COLUMN(INDIRECT(wew!$C$13))&lt;&gt;D136+1),-1+COLUMN(INDIRECT(wew!$C$13)),"")," "),"  "," ")),""),"")</f>
        <v/>
      </c>
      <c r="CP136" s="14" t="str">
        <f t="array" aca="1" ref="CP136" ca="1">IF(P136&lt;&gt;"",IF(LEN(P136)&gt;150,1,""),"")</f>
        <v/>
      </c>
      <c r="CQ136" s="14" t="str">
        <f t="array" aca="1" ref="CQ136" ca="1">IF(AND(H136,NOT(ster!$J$3)),IF(COUNTIF(INDIRECT(wew!$C$15),P136)&gt;1,TRIM(SUBSTITUTE(_xll.MCONCAT(IF((INDIRECT(wew!$C$15)=P136)*(COLUMN(INDIRECT(wew!$C$15))&lt;&gt;D136+1),-1+COLUMN(INDIRECT(wew!$C$15)),"")," "),"  "," ")),""),"")</f>
        <v/>
      </c>
      <c r="CR136" s="14" t="str">
        <f t="array" aca="1" ref="CR136" ca="1">IF(H136,IF(AND(W136&gt;0,AO136&lt;&gt;""),TRIM(SUBSTITUTE(_xll.MCONCAT(IFERROR(IF(ISNUMBER(INDIRECT(Q136)),IF((INDIRECT(ster!$D$14)&lt;&gt;"")*(INDIRECT(Q136)&lt;AO136),INDIRECT(ster!$D$14) &amp; ": " &amp;  SUBSTITUTE(IF( AV136,IFERROR(TEXT(INDIRECT(Q136),"rrrr-mm-dd") &amp;" (" &amp; INDIRECT(Q136) &amp;")",INDIRECT(Q136)),INDIRECT(Q136))," "," "),""),""),"")," "),"  "," ")),""),"")</f>
        <v/>
      </c>
      <c r="CS136" s="14" t="str">
        <f t="array" aca="1" ref="CS136" ca="1">IF(H136,IF(AND(W136&gt;0,AP136&lt;&gt;""),TRIM(SUBSTITUTE(_xll.MCONCAT(IFERROR(IF(ISNUMBER(INDIRECT(Q136)),IF((INDIRECT(ster!$D$14)&lt;&gt;"")*(INDIRECT(Q136)&gt;AP136),INDIRECT(ster!$D$14) &amp; ": " &amp;  SUBSTITUTE(IF( AV136,IFERROR(TEXT(INDIRECT(Q136),"rrrr-mm-dd")&amp;" (" &amp; INDIRECT(Q136) &amp;")",INDIRECT(Q136)),INDIRECT(Q136))," "," "),""),""),"")," "),"  "," ")),""),"")</f>
        <v/>
      </c>
      <c r="CT136" s="14" t="str">
        <f t="array" aca="1" ref="CT136" ca="1">IF(H136,IF(AND(N136&gt;0,AR136),TRIM(SUBSTITUTE(_xll.MCONCAT(IFERROR(IF(ISNUMBER(INDIRECT(Q136)),IF((INDIRECT(ster!$D$14)&lt;&gt;"")*(IFERROR(0*(MATCH(INDIRECT(Q136),INDIRECT(K136),0)&gt;0),1)),INDIRECT(ster!$D$14) &amp; ": " &amp;  SUBSTITUTE(IF( AV136,IFERROR(TEXT(INDIRECT(Q136),"rrrr-mm-dd")&amp;" (" &amp; INDIRECT(Q136) &amp;")",INDIRECT(Q136)),INDIRECT(Q136))," "," "),""),""),"")," "),"  "," ")),""),"")</f>
        <v/>
      </c>
      <c r="CU136" s="14" t="str">
        <f t="array" aca="1" ref="CU136" ca="1">IF(H136,IF(AND(V136&gt;0),TRIM(SUBSTITUTE(_xll.MCONCAT(IF((INDIRECT(ster!$D$14)&lt;&gt;"")*(IFERROR(0*(INDIRECT(Q136)&lt;&gt;""),1)),INDIRECT(ster!$D$14),"")," "),"  "," ")),""),"")</f>
        <v/>
      </c>
      <c r="CV136" s="14" t="str">
        <f t="array" aca="1" ref="CV136" ca="1">IF(H136,IF(AS136,
TRIM(SUBSTITUTE(_xll.MCONCAT(IF(
   (INDIRECT(ster!$D$14)&lt;&gt;"")*
   ((INDIRECT(Q136)="")+
      NOT(ISNUMBER(INDIRECT(Q136)))*
      NOT(ISERROR(MATCH(INDIRECT(Q136),INDIRECT(K136),0)))
    ),
      INDIRECT(ster!$D$14),
   "")," "),"  "," ")),
""),"")</f>
        <v/>
      </c>
      <c r="CW136" s="14" t="str">
        <f t="array" aca="1" ref="CW136" ca="1">IF(H136,IF(AND(AQ136),TRIM(SUBSTITUTE(_xll.MCONCAT(IFERROR(IF(ISNUMBER(INDIRECT(Q136)),IF((INDIRECT(ster!$D$14)&lt;&gt;"")*(INDIRECT(Q136)&lt;&gt;INT(INDIRECT(Q136))),INDIRECT(ster!$D$14) &amp; ": " &amp; INDIRECT(Q136),""),""),"")," "),"  "," ")),""),"")</f>
        <v/>
      </c>
      <c r="CX136" s="14" t="str">
        <f t="array" aca="1" ref="CX136" ca="1">IF(H136,IF(OR(AU136,AV136),TRIM(SUBSTITUTE(_xll.MCONCAT(IF((INDIRECT(ster!$D$14)&lt;&gt;"")*NOT(ISNUMBER(INDIRECT(Q136))),IF(ISERROR(MATCH(INDIRECT(Q136),INDIRECT(K136),0)),IFERROR(IF(INDIRECT(Q136)&lt;&gt;"",INDIRECT(ster!$D$14) &amp; ": " &amp; SUBSTITUTE(INDIRECT(Q136)," "," "),""),""),""),"")," "),"  "," ")),""),"")</f>
        <v/>
      </c>
      <c r="CY136" s="14" t="str">
        <f t="array" aca="1" ref="CY136" ca="1">IF(H136,IF(AE136,TRIM(SUBSTITUTE(_xll.MCONCAT(IF((INDIRECT(ster!$D$14)&lt;&gt;"")*IFERROR(NOT(INDIRECT(AF136)),FALSE),IF(ISERROR(MATCH(INDIRECT(Q136),INDIRECT(K136),0)),IFERROR(IF(INDIRECT(Q136)&lt;&gt;"",INDIRECT(ster!$D$14)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CZ136" s="14" t="str">
        <f t="array" aca="1" ref="CZ136" ca="1">IF(H136,IF(AH136,TRIM(SUBSTITUTE(_xll.MCONCAT(IF((INDIRECT(ster!$D$14)&lt;&gt;"")*IFERROR(NOT(INDIRECT(AI136)),FALSE),IF(ISERROR(MATCH(INDIRECT(Q136),INDIRECT(K136),0)),IFERROR(IF(INDIRECT(Q136)&lt;&gt;"",INDIRECT(ster!$D$14)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DC136" s="14" t="str">
        <f ca="1">SUBSTITUTE(SUBSTITUTE(SUBSTITUTE(SUBSTITUTE(_xll.MCONCAT(DG136:DS136,"■"),"■■","■"),"■■","■"),"■■","■"),"■■","■")</f>
        <v>■</v>
      </c>
      <c r="DD136" s="14" t="str">
        <f t="shared" ca="1" si="468"/>
        <v/>
      </c>
      <c r="DE136" s="14" t="str">
        <f t="shared" ca="1" si="469"/>
        <v/>
      </c>
      <c r="DF136" s="14" t="str">
        <f t="shared" ca="1" si="470"/>
        <v/>
      </c>
      <c r="DG136" s="14" t="str">
        <f t="shared" ca="1" si="471"/>
        <v/>
      </c>
      <c r="DH136" s="14" t="str">
        <f t="shared" ca="1" si="472"/>
        <v/>
      </c>
      <c r="DI136" s="14" t="str">
        <f t="shared" ca="1" si="473"/>
        <v/>
      </c>
      <c r="DJ136" s="14" t="str">
        <f t="shared" ca="1" si="474"/>
        <v/>
      </c>
      <c r="DK136" s="14" t="str">
        <f t="shared" ca="1" si="475"/>
        <v/>
      </c>
      <c r="DL136" s="14" t="str">
        <f t="shared" ca="1" si="420"/>
        <v/>
      </c>
      <c r="DM136" s="14" t="str">
        <f t="shared" ca="1" si="476"/>
        <v/>
      </c>
      <c r="DN136" s="14" t="str">
        <f t="array" aca="1" ref="DN136" ca="1">IF(CU136&lt;&gt;"","There are errors in the entered values in the following cases: " &amp;SUBSTITUTE(CU136," ",", "),"")</f>
        <v/>
      </c>
      <c r="DO136" s="14" t="str">
        <f t="shared" ca="1" si="477"/>
        <v/>
      </c>
      <c r="DP136" s="14" t="str">
        <f t="shared" ca="1" si="478"/>
        <v/>
      </c>
      <c r="DQ136" s="14" t="str">
        <f t="shared" ca="1" si="479"/>
        <v/>
      </c>
      <c r="DR136" s="14" t="str">
        <f t="shared" ca="1" si="480"/>
        <v/>
      </c>
      <c r="DS136" s="14" t="str">
        <f t="shared" ca="1" si="481"/>
        <v/>
      </c>
      <c r="DZ136" s="14" t="b">
        <f t="shared" ca="1" si="482"/>
        <v>1</v>
      </c>
      <c r="EA136" s="14" t="str">
        <f t="shared" ca="1" si="483"/>
        <v>ALSFRS(1) 2. Salivation (q_51_1.2)</v>
      </c>
      <c r="EB136" s="14" t="str">
        <f t="shared" ca="1" si="484"/>
        <v xml:space="preserve">Values must be limited to predefinied list and each value must be between 0 and 4. </v>
      </c>
      <c r="EC136" s="14" t="str">
        <f t="shared" ca="1" si="485"/>
        <v xml:space="preserve">ALSFRS(1) 2. Salivation (q_51_1.2): Values must be limited to predefinied list and each value must be between 0 and 4. </v>
      </c>
      <c r="ED136" s="14" t="str">
        <f t="shared" ca="1" si="486"/>
        <v>each value must be between 0 and 4</v>
      </c>
      <c r="EE136" s="14" t="str">
        <f t="shared" ca="1" si="487"/>
        <v>Values must be limited to predefinied list</v>
      </c>
      <c r="EF136" s="14" t="str">
        <f t="shared" ca="1" si="488"/>
        <v/>
      </c>
      <c r="EG136" s="14" t="str">
        <f t="shared" ca="1" si="489"/>
        <v/>
      </c>
      <c r="EM136" s="14" t="b">
        <f t="shared" ca="1" si="490"/>
        <v>1</v>
      </c>
      <c r="EN136" s="14">
        <f t="shared" ca="1" si="491"/>
        <v>123</v>
      </c>
      <c r="EO136" s="14" t="str">
        <f t="shared" ca="1" si="492"/>
        <v>q_51_1.2</v>
      </c>
      <c r="EP136" s="14" t="str">
        <f t="shared" ca="1" si="493"/>
        <v xml:space="preserve">ALSFRS(1) 2. Salivation (q_51_1.2): Values must be limited to predefinied list and each value must be between 0 and 4. </v>
      </c>
      <c r="EQ136" s="14" t="str">
        <f t="shared" ca="1" si="494"/>
        <v/>
      </c>
    </row>
    <row r="137" spans="2:147" s="14" customFormat="1">
      <c r="B137" s="14" t="str">
        <f t="shared" ca="1" si="421"/>
        <v/>
      </c>
      <c r="C137" s="14">
        <f t="shared" ca="1" si="422"/>
        <v>124</v>
      </c>
      <c r="D137" s="14">
        <f t="shared" si="423"/>
        <v>135</v>
      </c>
      <c r="E137" s="14" t="str">
        <f t="shared" ca="1" si="424"/>
        <v>N</v>
      </c>
      <c r="F137" s="14" t="str">
        <f t="shared" ca="1" si="425"/>
        <v>q_51_1.3</v>
      </c>
      <c r="G137" s="14" t="str">
        <f t="shared" ca="1" si="426"/>
        <v>ALSFRS(1) 3. Swallowing</v>
      </c>
      <c r="H137" s="14" t="b">
        <f t="shared" ca="1" si="427"/>
        <v>1</v>
      </c>
      <c r="I137" s="14" t="str">
        <f ca="1">IF($H137,ADDRESS(3,(D137+1)*2-1,4,,"["&amp;wew!$G$7&amp;"]"&amp;_sheetname_labels)&amp;":"&amp;ADDRESS(2+ster!$B$20,(D137+1)*2-1,4),"")</f>
        <v>[DBTemplate.xlsm]labels!JK3:JK61</v>
      </c>
      <c r="J137" s="14">
        <f t="array" aca="1" ref="J137" ca="1">IF(H137,MAX(0,MAX(IF(INDIRECT(I137)&lt;&gt;"",ROW(INDIRECT(I137)),""))-2),"")</f>
        <v>5</v>
      </c>
      <c r="K137" s="14" t="str">
        <f ca="1">IF($H137,IF($J137&gt;0,ADDRESS(3,(D137+1)*2-1,4,,"["&amp;wew!$G$7&amp;"]"&amp;_sheetname_labels)&amp;":"&amp;ADDRESS(2+J137,(D137+1)*2-1,4),""),"")</f>
        <v>[DBTemplate.xlsm]labels!JK3:JK7</v>
      </c>
      <c r="L137" s="14" t="str">
        <f ca="1">IF($H137,IF($J137&gt;0,ADDRESS(3,(D137+1)*2,4,,"["&amp;wew!$G$7&amp;"]"&amp;_sheetname_labels)&amp;":"&amp;ADDRESS(2+J137,(D137+1)*2,4),""),"")</f>
        <v>[DBTemplate.xlsm]labels!JL3:JL7</v>
      </c>
      <c r="M137" s="14">
        <f t="shared" ca="1" si="428"/>
        <v>0</v>
      </c>
      <c r="N137" s="14">
        <f t="shared" ca="1" si="429"/>
        <v>5</v>
      </c>
      <c r="O137" s="14" t="str">
        <f t="shared" ca="1" si="430"/>
        <v>q_51_1.3</v>
      </c>
      <c r="P137" s="14" t="str">
        <f t="shared" ca="1" si="431"/>
        <v>ALSFRS(1) 3. Swallowing</v>
      </c>
      <c r="Q137" s="14" t="str">
        <f ca="1">IF($BP137,ADDRESS(3,D137+1,4,,"["&amp;wew!$G$7&amp;"]"&amp;_sheetname_dataframe)&amp;":"&amp;ADDRESS(2+ster!$C$14,D137+1,4),"")</f>
        <v>[DBTemplate.xlsm]data_frame!EF3:EF3</v>
      </c>
      <c r="R137" s="14" t="str">
        <f>IF($BP137,IF(MID(_xll.FORMULATEXT(INDEX(INDIRECT(Q137),1)),1,1)="=", _xll.FORMULATEXT(INDEX(INDIRECT(Q137),1),2,TRUE),""),"")</f>
        <v/>
      </c>
      <c r="S137" s="14">
        <f t="array" aca="1" ref="S137" ca="1">IF(H137,SUM(IF((IFERROR(INDIRECT(Q137)&lt;&gt;"",FALSE))*(INDIRECT(ster!$D$14)&lt;&gt;""),1,0)),"")</f>
        <v>1</v>
      </c>
      <c r="T137" s="14">
        <f t="array" aca="1" ref="T137" ca="1">IF(H137,IF(M137&gt;0,SUM(IFERROR(1*(MATCH(INDIRECT(Q137),INDIRECT(K137),0)&gt;0),0)*(INDIRECT(ster!$D$14)&lt;&gt;"")*NOT(ISNUMBER(INDIRECT(Q137)))),0),"")</f>
        <v>0</v>
      </c>
      <c r="U137" s="14">
        <f t="array" aca="1" ref="U137" ca="1">IF(H137,SUM((IFERROR(INDIRECT(Q137)="",FALSE))*(INDIRECT(ster!$D$14)&lt;&gt;"")),"")</f>
        <v>0</v>
      </c>
      <c r="V137" s="14">
        <f t="array" aca="1" ref="V137" ca="1">IF(H137,SUM((IFERROR(INDIRECT(Q137)="#ąś",TRUE))*(INDIRECT(ster!$D$14)&lt;&gt;"")),"")</f>
        <v>0</v>
      </c>
      <c r="W137" s="14">
        <f t="array" aca="1" ref="W137" ca="1">IF(H137,SUM(ISNUMBER(INDIRECT(Q137))*(INDIRECT(ster!$D$14)&lt;&gt;"")),"")</f>
        <v>1</v>
      </c>
      <c r="X137" s="14">
        <f t="array" aca="1" ref="X137" ca="1">IF(AND(H137,W137&gt;0),IF(wew!$B$3,MIN(IF((INDIRECT(ster!$D$14)&lt;&gt;"")*IFERROR(INDIRECT($Q137)&lt;&gt;"",FALSE),IFERROR(INDIRECT($Q137),"X"),"X")),"&lt;włącz podświetlanie wartości&gt;"),"—")</f>
        <v>4</v>
      </c>
      <c r="Y137" s="14">
        <f t="array" aca="1" ref="Y137" ca="1">IF(AND(H137,W137&gt;0),IF(wew!$B$3,MAX(IF((INDIRECT(ster!$D$14)&lt;&gt;"")*IFERROR(INDIRECT($Q137)&lt;&gt;"",FALSE),IFERROR(INDIRECT($Q137),"X"),"X")),"&lt;włącz podświetlanie wartości&gt;"),"—")</f>
        <v>4</v>
      </c>
      <c r="Z137" s="14">
        <f t="shared" ca="1" si="432"/>
        <v>0</v>
      </c>
      <c r="AA137" s="12">
        <f t="shared" ca="1" si="433"/>
        <v>1</v>
      </c>
      <c r="AB137" s="17">
        <f t="array" aca="1" ref="AB137" ca="1">IF(H137,IF(W137&gt;0,SUM((INDIRECT(ster!$D$14)&lt;&gt;"")*IFERROR((INDIRECT(Q137)&lt;&gt;"")*(INDIRECT(Q137)=INT(INDIRECT(Q137))),0)),0),"")</f>
        <v>1</v>
      </c>
      <c r="AC137" s="17">
        <f t="array" aca="1" ref="AC137" ca="1">IF(H137,W137-AB137,"")</f>
        <v>0</v>
      </c>
      <c r="AD137" s="17">
        <f t="shared" ca="1" si="434"/>
        <v>1</v>
      </c>
      <c r="AE137" s="17" t="b">
        <f t="shared" ca="1" si="435"/>
        <v>0</v>
      </c>
      <c r="AF137" s="17" t="str">
        <f ca="1">IF(AE137,IF($H137,ADDRESS(3,D137+2,4,,"["&amp;wew!$G$7&amp;"]"&amp;_sheetname_dataframe)&amp;":"&amp;ADDRESS(2+ster!$C$14,D137+2,4),""),"")</f>
        <v/>
      </c>
      <c r="AG137" s="17" t="str">
        <f t="shared" ca="1" si="436"/>
        <v/>
      </c>
      <c r="AH137" s="17" t="b">
        <f t="shared" ca="1" si="437"/>
        <v>0</v>
      </c>
      <c r="AI137" s="17" t="str">
        <f ca="1">IF(AH137,IF($H137,ADDRESS(3,D137+3,4,,"["&amp;wew!$G$7&amp;"]"&amp;_sheetname_dataframe)&amp;":"&amp;ADDRESS(2+ster!$C$14,D137+3,4),""),"")</f>
        <v/>
      </c>
      <c r="AJ137" s="17" t="str">
        <f t="shared" ca="1" si="438"/>
        <v/>
      </c>
      <c r="AK137" s="17" t="b">
        <f t="shared" ca="1" si="439"/>
        <v>0</v>
      </c>
      <c r="AL137" s="17" t="b">
        <f t="shared" ca="1" si="440"/>
        <v>0</v>
      </c>
      <c r="AM137" s="17" t="b">
        <f t="shared" ca="1" si="441"/>
        <v>0</v>
      </c>
      <c r="AN137" s="17">
        <f t="shared" ca="1" si="442"/>
        <v>0</v>
      </c>
      <c r="AO137" s="24">
        <f t="shared" ca="1" si="443"/>
        <v>0</v>
      </c>
      <c r="AP137" s="24">
        <f t="shared" ca="1" si="444"/>
        <v>4</v>
      </c>
      <c r="AQ137" s="17" t="b">
        <f t="shared" ca="1" si="445"/>
        <v>0</v>
      </c>
      <c r="AR137" s="17" t="b">
        <f t="shared" ca="1" si="446"/>
        <v>1</v>
      </c>
      <c r="AS137" s="17" t="b">
        <f t="shared" ca="1" si="447"/>
        <v>0</v>
      </c>
      <c r="AT137" s="17" t="b">
        <f t="shared" ca="1" si="448"/>
        <v>0</v>
      </c>
      <c r="AU137" s="17" t="b">
        <f t="shared" ca="1" si="449"/>
        <v>1</v>
      </c>
      <c r="AV137" s="17" t="b">
        <f t="shared" ca="1" si="450"/>
        <v>0</v>
      </c>
      <c r="AW137" s="17" t="b">
        <f t="shared" ca="1" si="451"/>
        <v>1</v>
      </c>
      <c r="AX137" s="14" t="b">
        <f t="array" aca="1" ref="AX137" ca="1">IF(H137,N137&gt;0,"")</f>
        <v>1</v>
      </c>
      <c r="AY137" s="17" t="str">
        <f t="shared" ca="1" si="452"/>
        <v>C3:C7</v>
      </c>
      <c r="AZ137" s="17" t="b">
        <f t="array" aca="1" ref="AZ137" ca="1">IF(AY137&lt;&gt;"",SUM(1*ISERROR(MATCH(INDIRECT(AY137),INDIRECT(K137),0)))=0,"")</f>
        <v>0</v>
      </c>
      <c r="BA137" s="17" t="b">
        <f t="shared" ca="1" si="453"/>
        <v>1</v>
      </c>
      <c r="BB137" s="17" t="b">
        <v>0</v>
      </c>
      <c r="BC137" s="17" t="b">
        <f t="shared" ca="1" si="454"/>
        <v>0</v>
      </c>
      <c r="BD137" s="17" t="b">
        <f t="shared" ca="1" si="455"/>
        <v>1</v>
      </c>
      <c r="BE137" s="17" t="b">
        <f t="shared" ca="1" si="456"/>
        <v>0</v>
      </c>
      <c r="BF137" s="17" t="b">
        <f t="shared" ca="1" si="457"/>
        <v>0</v>
      </c>
      <c r="BG137" s="17" t="b">
        <f t="shared" ca="1" si="458"/>
        <v>0</v>
      </c>
      <c r="BH137" s="17" t="b">
        <f t="shared" ca="1" si="459"/>
        <v>1</v>
      </c>
      <c r="BI137" s="17">
        <f t="shared" ca="1" si="460"/>
        <v>3</v>
      </c>
      <c r="BJ137" s="17" t="b">
        <f t="shared" ca="1" si="461"/>
        <v>0</v>
      </c>
      <c r="BK137" s="17" t="str">
        <f t="shared" ca="1" si="462"/>
        <v/>
      </c>
      <c r="BL137" s="17" t="str">
        <f t="shared" ca="1" si="463"/>
        <v/>
      </c>
      <c r="BM137" s="17" t="str">
        <f t="shared" ca="1" si="464"/>
        <v>L</v>
      </c>
      <c r="BN137" s="17" t="str">
        <f t="shared" ca="1" si="465"/>
        <v>L</v>
      </c>
      <c r="BO137" s="17" t="str">
        <f t="shared" ca="1" si="466"/>
        <v>N</v>
      </c>
      <c r="BP137" s="14" t="b">
        <f t="shared" ca="1" si="467"/>
        <v>1</v>
      </c>
      <c r="BQ137" s="35">
        <v>1</v>
      </c>
      <c r="BX137" s="16"/>
      <c r="BY137" s="16">
        <v>0</v>
      </c>
      <c r="BZ137" s="16">
        <v>4</v>
      </c>
      <c r="CA137" s="16"/>
      <c r="CB137" s="16"/>
      <c r="CC137" s="16"/>
      <c r="CD137" s="16"/>
      <c r="CE137" s="16"/>
      <c r="CF137" s="16"/>
      <c r="CN137" s="14">
        <f ca="1">IF(H137,IFERROR(IsVariableNameLegal(O137),0),0)</f>
        <v>0</v>
      </c>
      <c r="CO137" s="14" t="str">
        <f t="array" aca="1" ref="CO137" ca="1">IF(H137,IF(COUNTIF(INDIRECT(wew!$C$13),O137)&gt;1,TRIM(SUBSTITUTE(_xll.MCONCAT(IF((INDIRECT(wew!$C$13)=O137)*(COLUMN(INDIRECT(wew!$C$13))&lt;&gt;D137+1),-1+COLUMN(INDIRECT(wew!$C$13)),"")," "),"  "," ")),""),"")</f>
        <v/>
      </c>
      <c r="CP137" s="14" t="str">
        <f t="array" aca="1" ref="CP137" ca="1">IF(P137&lt;&gt;"",IF(LEN(P137)&gt;150,1,""),"")</f>
        <v/>
      </c>
      <c r="CQ137" s="14" t="str">
        <f t="array" aca="1" ref="CQ137" ca="1">IF(AND(H137,NOT(ster!$J$3)),IF(COUNTIF(INDIRECT(wew!$C$15),P137)&gt;1,TRIM(SUBSTITUTE(_xll.MCONCAT(IF((INDIRECT(wew!$C$15)=P137)*(COLUMN(INDIRECT(wew!$C$15))&lt;&gt;D137+1),-1+COLUMN(INDIRECT(wew!$C$15)),"")," "),"  "," ")),""),"")</f>
        <v/>
      </c>
      <c r="CR137" s="14" t="str">
        <f t="array" aca="1" ref="CR137" ca="1">IF(H137,IF(AND(W137&gt;0,AO137&lt;&gt;""),TRIM(SUBSTITUTE(_xll.MCONCAT(IFERROR(IF(ISNUMBER(INDIRECT(Q137)),IF((INDIRECT(ster!$D$14)&lt;&gt;"")*(INDIRECT(Q137)&lt;AO137),INDIRECT(ster!$D$14) &amp; ": " &amp;  SUBSTITUTE(IF( AV137,IFERROR(TEXT(INDIRECT(Q137),"rrrr-mm-dd") &amp;" (" &amp; INDIRECT(Q137) &amp;")",INDIRECT(Q137)),INDIRECT(Q137))," "," "),""),""),"")," "),"  "," ")),""),"")</f>
        <v/>
      </c>
      <c r="CS137" s="14" t="str">
        <f t="array" aca="1" ref="CS137" ca="1">IF(H137,IF(AND(W137&gt;0,AP137&lt;&gt;""),TRIM(SUBSTITUTE(_xll.MCONCAT(IFERROR(IF(ISNUMBER(INDIRECT(Q137)),IF((INDIRECT(ster!$D$14)&lt;&gt;"")*(INDIRECT(Q137)&gt;AP137),INDIRECT(ster!$D$14) &amp; ": " &amp;  SUBSTITUTE(IF( AV137,IFERROR(TEXT(INDIRECT(Q137),"rrrr-mm-dd")&amp;" (" &amp; INDIRECT(Q137) &amp;")",INDIRECT(Q137)),INDIRECT(Q137))," "," "),""),""),"")," "),"  "," ")),""),"")</f>
        <v/>
      </c>
      <c r="CT137" s="14" t="str">
        <f t="array" aca="1" ref="CT137" ca="1">IF(H137,IF(AND(N137&gt;0,AR137),TRIM(SUBSTITUTE(_xll.MCONCAT(IFERROR(IF(ISNUMBER(INDIRECT(Q137)),IF((INDIRECT(ster!$D$14)&lt;&gt;"")*(IFERROR(0*(MATCH(INDIRECT(Q137),INDIRECT(K137),0)&gt;0),1)),INDIRECT(ster!$D$14) &amp; ": " &amp;  SUBSTITUTE(IF( AV137,IFERROR(TEXT(INDIRECT(Q137),"rrrr-mm-dd")&amp;" (" &amp; INDIRECT(Q137) &amp;")",INDIRECT(Q137)),INDIRECT(Q137))," "," "),""),""),"")," "),"  "," ")),""),"")</f>
        <v/>
      </c>
      <c r="CU137" s="14" t="str">
        <f t="array" aca="1" ref="CU137" ca="1">IF(H137,IF(AND(V137&gt;0),TRIM(SUBSTITUTE(_xll.MCONCAT(IF((INDIRECT(ster!$D$14)&lt;&gt;"")*(IFERROR(0*(INDIRECT(Q137)&lt;&gt;""),1)),INDIRECT(ster!$D$14),"")," "),"  "," ")),""),"")</f>
        <v/>
      </c>
      <c r="CV137" s="14" t="str">
        <f t="array" aca="1" ref="CV137" ca="1">IF(H137,IF(AS137,
TRIM(SUBSTITUTE(_xll.MCONCAT(IF(
   (INDIRECT(ster!$D$14)&lt;&gt;"")*
   ((INDIRECT(Q137)="")+
      NOT(ISNUMBER(INDIRECT(Q137)))*
      NOT(ISERROR(MATCH(INDIRECT(Q137),INDIRECT(K137),0)))
    ),
      INDIRECT(ster!$D$14),
   "")," "),"  "," ")),
""),"")</f>
        <v/>
      </c>
      <c r="CW137" s="14" t="str">
        <f t="array" aca="1" ref="CW137" ca="1">IF(H137,IF(AND(AQ137),TRIM(SUBSTITUTE(_xll.MCONCAT(IFERROR(IF(ISNUMBER(INDIRECT(Q137)),IF((INDIRECT(ster!$D$14)&lt;&gt;"")*(INDIRECT(Q137)&lt;&gt;INT(INDIRECT(Q137))),INDIRECT(ster!$D$14) &amp; ": " &amp; INDIRECT(Q137),""),""),"")," "),"  "," ")),""),"")</f>
        <v/>
      </c>
      <c r="CX137" s="14" t="str">
        <f t="array" aca="1" ref="CX137" ca="1">IF(H137,IF(OR(AU137,AV137),TRIM(SUBSTITUTE(_xll.MCONCAT(IF((INDIRECT(ster!$D$14)&lt;&gt;"")*NOT(ISNUMBER(INDIRECT(Q137))),IF(ISERROR(MATCH(INDIRECT(Q137),INDIRECT(K137),0)),IFERROR(IF(INDIRECT(Q137)&lt;&gt;"",INDIRECT(ster!$D$14) &amp; ": " &amp; SUBSTITUTE(INDIRECT(Q137)," "," "),""),""),""),"")," "),"  "," ")),""),"")</f>
        <v/>
      </c>
      <c r="CY137" s="14" t="str">
        <f t="array" aca="1" ref="CY137" ca="1">IF(H137,IF(AE137,TRIM(SUBSTITUTE(_xll.MCONCAT(IF((INDIRECT(ster!$D$14)&lt;&gt;"")*IFERROR(NOT(INDIRECT(AF137)),FALSE),IF(ISERROR(MATCH(INDIRECT(Q137),INDIRECT(K137),0)),IFERROR(IF(INDIRECT(Q137)&lt;&gt;"",INDIRECT(ster!$D$14)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CZ137" s="14" t="str">
        <f t="array" aca="1" ref="CZ137" ca="1">IF(H137,IF(AH137,TRIM(SUBSTITUTE(_xll.MCONCAT(IF((INDIRECT(ster!$D$14)&lt;&gt;"")*IFERROR(NOT(INDIRECT(AI137)),FALSE),IF(ISERROR(MATCH(INDIRECT(Q137),INDIRECT(K137),0)),IFERROR(IF(INDIRECT(Q137)&lt;&gt;"",INDIRECT(ster!$D$14)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DC137" s="14" t="str">
        <f ca="1">SUBSTITUTE(SUBSTITUTE(SUBSTITUTE(SUBSTITUTE(_xll.MCONCAT(DG137:DS137,"■"),"■■","■"),"■■","■"),"■■","■"),"■■","■")</f>
        <v>■</v>
      </c>
      <c r="DD137" s="14" t="str">
        <f t="shared" ca="1" si="468"/>
        <v/>
      </c>
      <c r="DE137" s="14" t="str">
        <f t="shared" ca="1" si="469"/>
        <v/>
      </c>
      <c r="DF137" s="14" t="str">
        <f t="shared" ca="1" si="470"/>
        <v/>
      </c>
      <c r="DG137" s="14" t="str">
        <f t="shared" ca="1" si="471"/>
        <v/>
      </c>
      <c r="DH137" s="14" t="str">
        <f t="shared" ca="1" si="472"/>
        <v/>
      </c>
      <c r="DI137" s="14" t="str">
        <f t="shared" ca="1" si="473"/>
        <v/>
      </c>
      <c r="DJ137" s="14" t="str">
        <f t="shared" ca="1" si="474"/>
        <v/>
      </c>
      <c r="DK137" s="14" t="str">
        <f t="shared" ca="1" si="475"/>
        <v/>
      </c>
      <c r="DL137" s="14" t="str">
        <f t="shared" ca="1" si="420"/>
        <v/>
      </c>
      <c r="DM137" s="14" t="str">
        <f t="shared" ca="1" si="476"/>
        <v/>
      </c>
      <c r="DN137" s="14" t="str">
        <f t="array" aca="1" ref="DN137" ca="1">IF(CU137&lt;&gt;"","There are errors in the entered values in the following cases: " &amp;SUBSTITUTE(CU137," ",", "),"")</f>
        <v/>
      </c>
      <c r="DO137" s="14" t="str">
        <f t="shared" ca="1" si="477"/>
        <v/>
      </c>
      <c r="DP137" s="14" t="str">
        <f t="shared" ca="1" si="478"/>
        <v/>
      </c>
      <c r="DQ137" s="14" t="str">
        <f t="shared" ca="1" si="479"/>
        <v/>
      </c>
      <c r="DR137" s="14" t="str">
        <f t="shared" ca="1" si="480"/>
        <v/>
      </c>
      <c r="DS137" s="14" t="str">
        <f t="shared" ca="1" si="481"/>
        <v/>
      </c>
      <c r="DZ137" s="14" t="b">
        <f t="shared" ca="1" si="482"/>
        <v>1</v>
      </c>
      <c r="EA137" s="14" t="str">
        <f t="shared" ca="1" si="483"/>
        <v>ALSFRS(1) 3. Swallowing (q_51_1.3)</v>
      </c>
      <c r="EB137" s="14" t="str">
        <f t="shared" ca="1" si="484"/>
        <v xml:space="preserve">Values must be limited to predefinied list and each value must be between 0 and 4. </v>
      </c>
      <c r="EC137" s="14" t="str">
        <f t="shared" ca="1" si="485"/>
        <v xml:space="preserve">ALSFRS(1) 3. Swallowing (q_51_1.3): Values must be limited to predefinied list and each value must be between 0 and 4. </v>
      </c>
      <c r="ED137" s="14" t="str">
        <f t="shared" ca="1" si="486"/>
        <v>each value must be between 0 and 4</v>
      </c>
      <c r="EE137" s="14" t="str">
        <f t="shared" ca="1" si="487"/>
        <v>Values must be limited to predefinied list</v>
      </c>
      <c r="EF137" s="14" t="str">
        <f t="shared" ca="1" si="488"/>
        <v/>
      </c>
      <c r="EG137" s="14" t="str">
        <f t="shared" ca="1" si="489"/>
        <v/>
      </c>
      <c r="EM137" s="14" t="b">
        <f t="shared" ca="1" si="490"/>
        <v>1</v>
      </c>
      <c r="EN137" s="14">
        <f t="shared" ca="1" si="491"/>
        <v>124</v>
      </c>
      <c r="EO137" s="14" t="str">
        <f t="shared" ca="1" si="492"/>
        <v>q_51_1.3</v>
      </c>
      <c r="EP137" s="14" t="str">
        <f t="shared" ca="1" si="493"/>
        <v xml:space="preserve">ALSFRS(1) 3. Swallowing (q_51_1.3): Values must be limited to predefinied list and each value must be between 0 and 4. </v>
      </c>
      <c r="EQ137" s="14" t="str">
        <f t="shared" ca="1" si="494"/>
        <v/>
      </c>
    </row>
    <row r="138" spans="2:147" s="14" customFormat="1">
      <c r="B138" s="14" t="str">
        <f t="shared" ca="1" si="421"/>
        <v/>
      </c>
      <c r="C138" s="14">
        <f t="shared" ca="1" si="422"/>
        <v>125</v>
      </c>
      <c r="D138" s="14">
        <f t="shared" si="423"/>
        <v>136</v>
      </c>
      <c r="E138" s="14" t="str">
        <f t="shared" ca="1" si="424"/>
        <v>N</v>
      </c>
      <c r="F138" s="14" t="str">
        <f t="shared" ca="1" si="425"/>
        <v>q_51_1.4</v>
      </c>
      <c r="G138" s="14" t="str">
        <f t="shared" ca="1" si="426"/>
        <v>ALSFRS(1) 4. Handwriting</v>
      </c>
      <c r="H138" s="14" t="b">
        <f t="shared" ca="1" si="427"/>
        <v>1</v>
      </c>
      <c r="I138" s="14" t="str">
        <f ca="1">IF($H138,ADDRESS(3,(D138+1)*2-1,4,,"["&amp;wew!$G$7&amp;"]"&amp;_sheetname_labels)&amp;":"&amp;ADDRESS(2+ster!$B$20,(D138+1)*2-1,4),"")</f>
        <v>[DBTemplate.xlsm]labels!JM3:JM61</v>
      </c>
      <c r="J138" s="14">
        <f t="array" aca="1" ref="J138" ca="1">IF(H138,MAX(0,MAX(IF(INDIRECT(I138)&lt;&gt;"",ROW(INDIRECT(I138)),""))-2),"")</f>
        <v>5</v>
      </c>
      <c r="K138" s="14" t="str">
        <f ca="1">IF($H138,IF($J138&gt;0,ADDRESS(3,(D138+1)*2-1,4,,"["&amp;wew!$G$7&amp;"]"&amp;_sheetname_labels)&amp;":"&amp;ADDRESS(2+J138,(D138+1)*2-1,4),""),"")</f>
        <v>[DBTemplate.xlsm]labels!JM3:JM7</v>
      </c>
      <c r="L138" s="14" t="str">
        <f ca="1">IF($H138,IF($J138&gt;0,ADDRESS(3,(D138+1)*2,4,,"["&amp;wew!$G$7&amp;"]"&amp;_sheetname_labels)&amp;":"&amp;ADDRESS(2+J138,(D138+1)*2,4),""),"")</f>
        <v>[DBTemplate.xlsm]labels!JN3:JN7</v>
      </c>
      <c r="M138" s="14">
        <f t="shared" ca="1" si="428"/>
        <v>0</v>
      </c>
      <c r="N138" s="14">
        <f t="shared" ca="1" si="429"/>
        <v>5</v>
      </c>
      <c r="O138" s="14" t="str">
        <f t="shared" ca="1" si="430"/>
        <v>q_51_1.4</v>
      </c>
      <c r="P138" s="14" t="str">
        <f t="shared" ca="1" si="431"/>
        <v>ALSFRS(1) 4. Handwriting</v>
      </c>
      <c r="Q138" s="14" t="str">
        <f ca="1">IF($BP138,ADDRESS(3,D138+1,4,,"["&amp;wew!$G$7&amp;"]"&amp;_sheetname_dataframe)&amp;":"&amp;ADDRESS(2+ster!$C$14,D138+1,4),"")</f>
        <v>[DBTemplate.xlsm]data_frame!EG3:EG3</v>
      </c>
      <c r="R138" s="14" t="str">
        <f>IF($BP138,IF(MID(_xll.FORMULATEXT(INDEX(INDIRECT(Q138),1)),1,1)="=", _xll.FORMULATEXT(INDEX(INDIRECT(Q138),1),2,TRUE),""),"")</f>
        <v/>
      </c>
      <c r="S138" s="14">
        <f t="array" aca="1" ref="S138" ca="1">IF(H138,SUM(IF((IFERROR(INDIRECT(Q138)&lt;&gt;"",FALSE))*(INDIRECT(ster!$D$14)&lt;&gt;""),1,0)),"")</f>
        <v>1</v>
      </c>
      <c r="T138" s="14">
        <f t="array" aca="1" ref="T138" ca="1">IF(H138,IF(M138&gt;0,SUM(IFERROR(1*(MATCH(INDIRECT(Q138),INDIRECT(K138),0)&gt;0),0)*(INDIRECT(ster!$D$14)&lt;&gt;"")*NOT(ISNUMBER(INDIRECT(Q138)))),0),"")</f>
        <v>0</v>
      </c>
      <c r="U138" s="14">
        <f t="array" aca="1" ref="U138" ca="1">IF(H138,SUM((IFERROR(INDIRECT(Q138)="",FALSE))*(INDIRECT(ster!$D$14)&lt;&gt;"")),"")</f>
        <v>0</v>
      </c>
      <c r="V138" s="14">
        <f t="array" aca="1" ref="V138" ca="1">IF(H138,SUM((IFERROR(INDIRECT(Q138)="#ąś",TRUE))*(INDIRECT(ster!$D$14)&lt;&gt;"")),"")</f>
        <v>0</v>
      </c>
      <c r="W138" s="14">
        <f t="array" aca="1" ref="W138" ca="1">IF(H138,SUM(ISNUMBER(INDIRECT(Q138))*(INDIRECT(ster!$D$14)&lt;&gt;"")),"")</f>
        <v>1</v>
      </c>
      <c r="X138" s="14">
        <f t="array" aca="1" ref="X138" ca="1">IF(AND(H138,W138&gt;0),IF(wew!$B$3,MIN(IF((INDIRECT(ster!$D$14)&lt;&gt;"")*IFERROR(INDIRECT($Q138)&lt;&gt;"",FALSE),IFERROR(INDIRECT($Q138),"X"),"X")),"&lt;włącz podświetlanie wartości&gt;"),"—")</f>
        <v>4</v>
      </c>
      <c r="Y138" s="14">
        <f t="array" aca="1" ref="Y138" ca="1">IF(AND(H138,W138&gt;0),IF(wew!$B$3,MAX(IF((INDIRECT(ster!$D$14)&lt;&gt;"")*IFERROR(INDIRECT($Q138)&lt;&gt;"",FALSE),IFERROR(INDIRECT($Q138),"X"),"X")),"&lt;włącz podświetlanie wartości&gt;"),"—")</f>
        <v>4</v>
      </c>
      <c r="Z138" s="14">
        <f t="shared" ca="1" si="432"/>
        <v>0</v>
      </c>
      <c r="AA138" s="12">
        <f t="shared" ca="1" si="433"/>
        <v>1</v>
      </c>
      <c r="AB138" s="17">
        <f t="array" aca="1" ref="AB138" ca="1">IF(H138,IF(W138&gt;0,SUM((INDIRECT(ster!$D$14)&lt;&gt;"")*IFERROR((INDIRECT(Q138)&lt;&gt;"")*(INDIRECT(Q138)=INT(INDIRECT(Q138))),0)),0),"")</f>
        <v>1</v>
      </c>
      <c r="AC138" s="17">
        <f t="array" aca="1" ref="AC138" ca="1">IF(H138,W138-AB138,"")</f>
        <v>0</v>
      </c>
      <c r="AD138" s="17">
        <f t="shared" ca="1" si="434"/>
        <v>1</v>
      </c>
      <c r="AE138" s="17" t="b">
        <f t="shared" ca="1" si="435"/>
        <v>0</v>
      </c>
      <c r="AF138" s="17" t="str">
        <f ca="1">IF(AE138,IF($H138,ADDRESS(3,D138+2,4,,"["&amp;wew!$G$7&amp;"]"&amp;_sheetname_dataframe)&amp;":"&amp;ADDRESS(2+ster!$C$14,D138+2,4),""),"")</f>
        <v/>
      </c>
      <c r="AG138" s="17" t="str">
        <f t="shared" ca="1" si="436"/>
        <v/>
      </c>
      <c r="AH138" s="17" t="b">
        <f t="shared" ca="1" si="437"/>
        <v>0</v>
      </c>
      <c r="AI138" s="17" t="str">
        <f ca="1">IF(AH138,IF($H138,ADDRESS(3,D138+3,4,,"["&amp;wew!$G$7&amp;"]"&amp;_sheetname_dataframe)&amp;":"&amp;ADDRESS(2+ster!$C$14,D138+3,4),""),"")</f>
        <v/>
      </c>
      <c r="AJ138" s="17" t="str">
        <f t="shared" ca="1" si="438"/>
        <v/>
      </c>
      <c r="AK138" s="17" t="b">
        <f t="shared" ca="1" si="439"/>
        <v>0</v>
      </c>
      <c r="AL138" s="17" t="b">
        <f t="shared" ca="1" si="440"/>
        <v>0</v>
      </c>
      <c r="AM138" s="17" t="b">
        <f t="shared" ca="1" si="441"/>
        <v>0</v>
      </c>
      <c r="AN138" s="17">
        <f t="shared" ca="1" si="442"/>
        <v>0</v>
      </c>
      <c r="AO138" s="24">
        <f t="shared" ca="1" si="443"/>
        <v>0</v>
      </c>
      <c r="AP138" s="24">
        <f t="shared" ca="1" si="444"/>
        <v>4</v>
      </c>
      <c r="AQ138" s="17" t="b">
        <f t="shared" ca="1" si="445"/>
        <v>0</v>
      </c>
      <c r="AR138" s="17" t="b">
        <f t="shared" ca="1" si="446"/>
        <v>1</v>
      </c>
      <c r="AS138" s="17" t="b">
        <f t="shared" ca="1" si="447"/>
        <v>0</v>
      </c>
      <c r="AT138" s="17" t="b">
        <f t="shared" ca="1" si="448"/>
        <v>0</v>
      </c>
      <c r="AU138" s="17" t="b">
        <f t="shared" ca="1" si="449"/>
        <v>1</v>
      </c>
      <c r="AV138" s="17" t="b">
        <f t="shared" ca="1" si="450"/>
        <v>0</v>
      </c>
      <c r="AW138" s="17" t="b">
        <f t="shared" ca="1" si="451"/>
        <v>1</v>
      </c>
      <c r="AX138" s="14" t="b">
        <f t="array" aca="1" ref="AX138" ca="1">IF(H138,N138&gt;0,"")</f>
        <v>1</v>
      </c>
      <c r="AY138" s="17" t="str">
        <f t="shared" ca="1" si="452"/>
        <v>C3:C7</v>
      </c>
      <c r="AZ138" s="17" t="b">
        <f t="array" aca="1" ref="AZ138" ca="1">IF(AY138&lt;&gt;"",SUM(1*ISERROR(MATCH(INDIRECT(AY138),INDIRECT(K138),0)))=0,"")</f>
        <v>0</v>
      </c>
      <c r="BA138" s="17" t="b">
        <f t="shared" ca="1" si="453"/>
        <v>1</v>
      </c>
      <c r="BB138" s="17" t="b">
        <v>0</v>
      </c>
      <c r="BC138" s="17" t="b">
        <f t="shared" ca="1" si="454"/>
        <v>0</v>
      </c>
      <c r="BD138" s="17" t="b">
        <f t="shared" ca="1" si="455"/>
        <v>1</v>
      </c>
      <c r="BE138" s="17" t="b">
        <f t="shared" ca="1" si="456"/>
        <v>0</v>
      </c>
      <c r="BF138" s="17" t="b">
        <f t="shared" ca="1" si="457"/>
        <v>0</v>
      </c>
      <c r="BG138" s="17" t="b">
        <f t="shared" ca="1" si="458"/>
        <v>0</v>
      </c>
      <c r="BH138" s="17" t="b">
        <f t="shared" ca="1" si="459"/>
        <v>1</v>
      </c>
      <c r="BI138" s="17">
        <f t="shared" ca="1" si="460"/>
        <v>3</v>
      </c>
      <c r="BJ138" s="17" t="b">
        <f t="shared" ca="1" si="461"/>
        <v>0</v>
      </c>
      <c r="BK138" s="17" t="str">
        <f t="shared" ca="1" si="462"/>
        <v/>
      </c>
      <c r="BL138" s="17" t="str">
        <f t="shared" ca="1" si="463"/>
        <v/>
      </c>
      <c r="BM138" s="17" t="str">
        <f t="shared" ca="1" si="464"/>
        <v>L</v>
      </c>
      <c r="BN138" s="17" t="str">
        <f t="shared" ca="1" si="465"/>
        <v>L</v>
      </c>
      <c r="BO138" s="17" t="str">
        <f t="shared" ca="1" si="466"/>
        <v>N</v>
      </c>
      <c r="BP138" s="14" t="b">
        <f t="shared" ca="1" si="467"/>
        <v>1</v>
      </c>
      <c r="BQ138" s="35">
        <v>1</v>
      </c>
      <c r="BX138" s="16"/>
      <c r="BY138" s="16">
        <v>0</v>
      </c>
      <c r="BZ138" s="16">
        <v>4</v>
      </c>
      <c r="CA138" s="16"/>
      <c r="CB138" s="16"/>
      <c r="CC138" s="16"/>
      <c r="CD138" s="16"/>
      <c r="CE138" s="16"/>
      <c r="CF138" s="16"/>
      <c r="CN138" s="14">
        <f ca="1">IF(H138,IFERROR(IsVariableNameLegal(O138),0),0)</f>
        <v>0</v>
      </c>
      <c r="CO138" s="14" t="str">
        <f t="array" aca="1" ref="CO138" ca="1">IF(H138,IF(COUNTIF(INDIRECT(wew!$C$13),O138)&gt;1,TRIM(SUBSTITUTE(_xll.MCONCAT(IF((INDIRECT(wew!$C$13)=O138)*(COLUMN(INDIRECT(wew!$C$13))&lt;&gt;D138+1),-1+COLUMN(INDIRECT(wew!$C$13)),"")," "),"  "," ")),""),"")</f>
        <v/>
      </c>
      <c r="CP138" s="14" t="str">
        <f t="array" aca="1" ref="CP138" ca="1">IF(P138&lt;&gt;"",IF(LEN(P138)&gt;150,1,""),"")</f>
        <v/>
      </c>
      <c r="CQ138" s="14" t="str">
        <f t="array" aca="1" ref="CQ138" ca="1">IF(AND(H138,NOT(ster!$J$3)),IF(COUNTIF(INDIRECT(wew!$C$15),P138)&gt;1,TRIM(SUBSTITUTE(_xll.MCONCAT(IF((INDIRECT(wew!$C$15)=P138)*(COLUMN(INDIRECT(wew!$C$15))&lt;&gt;D138+1),-1+COLUMN(INDIRECT(wew!$C$15)),"")," "),"  "," ")),""),"")</f>
        <v/>
      </c>
      <c r="CR138" s="14" t="str">
        <f t="array" aca="1" ref="CR138" ca="1">IF(H138,IF(AND(W138&gt;0,AO138&lt;&gt;""),TRIM(SUBSTITUTE(_xll.MCONCAT(IFERROR(IF(ISNUMBER(INDIRECT(Q138)),IF((INDIRECT(ster!$D$14)&lt;&gt;"")*(INDIRECT(Q138)&lt;AO138),INDIRECT(ster!$D$14) &amp; ": " &amp;  SUBSTITUTE(IF( AV138,IFERROR(TEXT(INDIRECT(Q138),"rrrr-mm-dd") &amp;" (" &amp; INDIRECT(Q138) &amp;")",INDIRECT(Q138)),INDIRECT(Q138))," "," "),""),""),"")," "),"  "," ")),""),"")</f>
        <v/>
      </c>
      <c r="CS138" s="14" t="str">
        <f t="array" aca="1" ref="CS138" ca="1">IF(H138,IF(AND(W138&gt;0,AP138&lt;&gt;""),TRIM(SUBSTITUTE(_xll.MCONCAT(IFERROR(IF(ISNUMBER(INDIRECT(Q138)),IF((INDIRECT(ster!$D$14)&lt;&gt;"")*(INDIRECT(Q138)&gt;AP138),INDIRECT(ster!$D$14) &amp; ": " &amp;  SUBSTITUTE(IF( AV138,IFERROR(TEXT(INDIRECT(Q138),"rrrr-mm-dd")&amp;" (" &amp; INDIRECT(Q138) &amp;")",INDIRECT(Q138)),INDIRECT(Q138))," "," "),""),""),"")," "),"  "," ")),""),"")</f>
        <v/>
      </c>
      <c r="CT138" s="14" t="str">
        <f t="array" aca="1" ref="CT138" ca="1">IF(H138,IF(AND(N138&gt;0,AR138),TRIM(SUBSTITUTE(_xll.MCONCAT(IFERROR(IF(ISNUMBER(INDIRECT(Q138)),IF((INDIRECT(ster!$D$14)&lt;&gt;"")*(IFERROR(0*(MATCH(INDIRECT(Q138),INDIRECT(K138),0)&gt;0),1)),INDIRECT(ster!$D$14) &amp; ": " &amp;  SUBSTITUTE(IF( AV138,IFERROR(TEXT(INDIRECT(Q138),"rrrr-mm-dd")&amp;" (" &amp; INDIRECT(Q138) &amp;")",INDIRECT(Q138)),INDIRECT(Q138))," "," "),""),""),"")," "),"  "," ")),""),"")</f>
        <v/>
      </c>
      <c r="CU138" s="14" t="str">
        <f t="array" aca="1" ref="CU138" ca="1">IF(H138,IF(AND(V138&gt;0),TRIM(SUBSTITUTE(_xll.MCONCAT(IF((INDIRECT(ster!$D$14)&lt;&gt;"")*(IFERROR(0*(INDIRECT(Q138)&lt;&gt;""),1)),INDIRECT(ster!$D$14),"")," "),"  "," ")),""),"")</f>
        <v/>
      </c>
      <c r="CV138" s="14" t="str">
        <f t="array" aca="1" ref="CV138" ca="1">IF(H138,IF(AS138,
TRIM(SUBSTITUTE(_xll.MCONCAT(IF(
   (INDIRECT(ster!$D$14)&lt;&gt;"")*
   ((INDIRECT(Q138)="")+
      NOT(ISNUMBER(INDIRECT(Q138)))*
      NOT(ISERROR(MATCH(INDIRECT(Q138),INDIRECT(K138),0)))
    ),
      INDIRECT(ster!$D$14),
   "")," "),"  "," ")),
""),"")</f>
        <v/>
      </c>
      <c r="CW138" s="14" t="str">
        <f t="array" aca="1" ref="CW138" ca="1">IF(H138,IF(AND(AQ138),TRIM(SUBSTITUTE(_xll.MCONCAT(IFERROR(IF(ISNUMBER(INDIRECT(Q138)),IF((INDIRECT(ster!$D$14)&lt;&gt;"")*(INDIRECT(Q138)&lt;&gt;INT(INDIRECT(Q138))),INDIRECT(ster!$D$14) &amp; ": " &amp; INDIRECT(Q138),""),""),"")," "),"  "," ")),""),"")</f>
        <v/>
      </c>
      <c r="CX138" s="14" t="str">
        <f t="array" aca="1" ref="CX138" ca="1">IF(H138,IF(OR(AU138,AV138),TRIM(SUBSTITUTE(_xll.MCONCAT(IF((INDIRECT(ster!$D$14)&lt;&gt;"")*NOT(ISNUMBER(INDIRECT(Q138))),IF(ISERROR(MATCH(INDIRECT(Q138),INDIRECT(K138),0)),IFERROR(IF(INDIRECT(Q138)&lt;&gt;"",INDIRECT(ster!$D$14) &amp; ": " &amp; SUBSTITUTE(INDIRECT(Q138)," "," "),""),""),""),"")," "),"  "," ")),""),"")</f>
        <v/>
      </c>
      <c r="CY138" s="14" t="str">
        <f t="array" aca="1" ref="CY138" ca="1">IF(H138,IF(AE138,TRIM(SUBSTITUTE(_xll.MCONCAT(IF((INDIRECT(ster!$D$14)&lt;&gt;"")*IFERROR(NOT(INDIRECT(AF138)),FALSE),IF(ISERROR(MATCH(INDIRECT(Q138),INDIRECT(K138),0)),IFERROR(IF(INDIRECT(Q138)&lt;&gt;"",INDIRECT(ster!$D$14)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CZ138" s="14" t="str">
        <f t="array" aca="1" ref="CZ138" ca="1">IF(H138,IF(AH138,TRIM(SUBSTITUTE(_xll.MCONCAT(IF((INDIRECT(ster!$D$14)&lt;&gt;"")*IFERROR(NOT(INDIRECT(AI138)),FALSE),IF(ISERROR(MATCH(INDIRECT(Q138),INDIRECT(K138),0)),IFERROR(IF(INDIRECT(Q138)&lt;&gt;"",INDIRECT(ster!$D$14)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DC138" s="14" t="str">
        <f ca="1">SUBSTITUTE(SUBSTITUTE(SUBSTITUTE(SUBSTITUTE(_xll.MCONCAT(DG138:DS138,"■"),"■■","■"),"■■","■"),"■■","■"),"■■","■")</f>
        <v>■</v>
      </c>
      <c r="DD138" s="14" t="str">
        <f t="shared" ca="1" si="468"/>
        <v/>
      </c>
      <c r="DE138" s="14" t="str">
        <f t="shared" ca="1" si="469"/>
        <v/>
      </c>
      <c r="DF138" s="14" t="str">
        <f t="shared" ca="1" si="470"/>
        <v/>
      </c>
      <c r="DG138" s="14" t="str">
        <f t="shared" ca="1" si="471"/>
        <v/>
      </c>
      <c r="DH138" s="14" t="str">
        <f t="shared" ca="1" si="472"/>
        <v/>
      </c>
      <c r="DI138" s="14" t="str">
        <f t="shared" ca="1" si="473"/>
        <v/>
      </c>
      <c r="DJ138" s="14" t="str">
        <f t="shared" ca="1" si="474"/>
        <v/>
      </c>
      <c r="DK138" s="14" t="str">
        <f t="shared" ca="1" si="475"/>
        <v/>
      </c>
      <c r="DL138" s="14" t="str">
        <f t="shared" ca="1" si="420"/>
        <v/>
      </c>
      <c r="DM138" s="14" t="str">
        <f t="shared" ca="1" si="476"/>
        <v/>
      </c>
      <c r="DN138" s="14" t="str">
        <f t="array" aca="1" ref="DN138" ca="1">IF(CU138&lt;&gt;"","There are errors in the entered values in the following cases: " &amp;SUBSTITUTE(CU138," ",", "),"")</f>
        <v/>
      </c>
      <c r="DO138" s="14" t="str">
        <f t="shared" ca="1" si="477"/>
        <v/>
      </c>
      <c r="DP138" s="14" t="str">
        <f t="shared" ca="1" si="478"/>
        <v/>
      </c>
      <c r="DQ138" s="14" t="str">
        <f t="shared" ca="1" si="479"/>
        <v/>
      </c>
      <c r="DR138" s="14" t="str">
        <f t="shared" ca="1" si="480"/>
        <v/>
      </c>
      <c r="DS138" s="14" t="str">
        <f t="shared" ca="1" si="481"/>
        <v/>
      </c>
      <c r="DZ138" s="14" t="b">
        <f t="shared" ca="1" si="482"/>
        <v>1</v>
      </c>
      <c r="EA138" s="14" t="str">
        <f t="shared" ca="1" si="483"/>
        <v>ALSFRS(1) 4. Handwriting (q_51_1.4)</v>
      </c>
      <c r="EB138" s="14" t="str">
        <f t="shared" ca="1" si="484"/>
        <v xml:space="preserve">Values must be limited to predefinied list and each value must be between 0 and 4. </v>
      </c>
      <c r="EC138" s="14" t="str">
        <f t="shared" ca="1" si="485"/>
        <v xml:space="preserve">ALSFRS(1) 4. Handwriting (q_51_1.4): Values must be limited to predefinied list and each value must be between 0 and 4. </v>
      </c>
      <c r="ED138" s="14" t="str">
        <f t="shared" ca="1" si="486"/>
        <v>each value must be between 0 and 4</v>
      </c>
      <c r="EE138" s="14" t="str">
        <f t="shared" ca="1" si="487"/>
        <v>Values must be limited to predefinied list</v>
      </c>
      <c r="EF138" s="14" t="str">
        <f t="shared" ca="1" si="488"/>
        <v/>
      </c>
      <c r="EG138" s="14" t="str">
        <f t="shared" ca="1" si="489"/>
        <v/>
      </c>
      <c r="EM138" s="14" t="b">
        <f t="shared" ca="1" si="490"/>
        <v>1</v>
      </c>
      <c r="EN138" s="14">
        <f t="shared" ca="1" si="491"/>
        <v>125</v>
      </c>
      <c r="EO138" s="14" t="str">
        <f t="shared" ca="1" si="492"/>
        <v>q_51_1.4</v>
      </c>
      <c r="EP138" s="14" t="str">
        <f t="shared" ca="1" si="493"/>
        <v xml:space="preserve">ALSFRS(1) 4. Handwriting (q_51_1.4): Values must be limited to predefinied list and each value must be between 0 and 4. </v>
      </c>
      <c r="EQ138" s="14" t="str">
        <f t="shared" ca="1" si="494"/>
        <v/>
      </c>
    </row>
    <row r="139" spans="2:147" s="14" customFormat="1">
      <c r="B139" s="14" t="str">
        <f t="shared" ca="1" si="421"/>
        <v/>
      </c>
      <c r="C139" s="14">
        <f t="shared" ca="1" si="422"/>
        <v>126</v>
      </c>
      <c r="D139" s="14">
        <f t="shared" si="423"/>
        <v>137</v>
      </c>
      <c r="E139" s="14" t="str">
        <f t="shared" ca="1" si="424"/>
        <v>N</v>
      </c>
      <c r="F139" s="14" t="str">
        <f t="shared" ca="1" si="425"/>
        <v>q_51_1.5</v>
      </c>
      <c r="G139" s="14" t="str">
        <f t="shared" ca="1" si="426"/>
        <v>ALSFRS(1) 5. Cutting Food and Handling Utensils</v>
      </c>
      <c r="H139" s="14" t="b">
        <f t="shared" ca="1" si="427"/>
        <v>1</v>
      </c>
      <c r="I139" s="14" t="str">
        <f ca="1">IF($H139,ADDRESS(3,(D139+1)*2-1,4,,"["&amp;wew!$G$7&amp;"]"&amp;_sheetname_labels)&amp;":"&amp;ADDRESS(2+ster!$B$20,(D139+1)*2-1,4),"")</f>
        <v>[DBTemplate.xlsm]labels!JO3:JO61</v>
      </c>
      <c r="J139" s="14">
        <f t="array" aca="1" ref="J139" ca="1">IF(H139,MAX(0,MAX(IF(INDIRECT(I139)&lt;&gt;"",ROW(INDIRECT(I139)),""))-2),"")</f>
        <v>5</v>
      </c>
      <c r="K139" s="14" t="str">
        <f ca="1">IF($H139,IF($J139&gt;0,ADDRESS(3,(D139+1)*2-1,4,,"["&amp;wew!$G$7&amp;"]"&amp;_sheetname_labels)&amp;":"&amp;ADDRESS(2+J139,(D139+1)*2-1,4),""),"")</f>
        <v>[DBTemplate.xlsm]labels!JO3:JO7</v>
      </c>
      <c r="L139" s="14" t="str">
        <f ca="1">IF($H139,IF($J139&gt;0,ADDRESS(3,(D139+1)*2,4,,"["&amp;wew!$G$7&amp;"]"&amp;_sheetname_labels)&amp;":"&amp;ADDRESS(2+J139,(D139+1)*2,4),""),"")</f>
        <v>[DBTemplate.xlsm]labels!JP3:JP7</v>
      </c>
      <c r="M139" s="14">
        <f t="shared" ca="1" si="428"/>
        <v>0</v>
      </c>
      <c r="N139" s="14">
        <f t="shared" ca="1" si="429"/>
        <v>5</v>
      </c>
      <c r="O139" s="14" t="str">
        <f t="shared" ca="1" si="430"/>
        <v>q_51_1.5</v>
      </c>
      <c r="P139" s="14" t="str">
        <f t="shared" ca="1" si="431"/>
        <v>ALSFRS(1) 5. Cutting Food and Handling Utensils</v>
      </c>
      <c r="Q139" s="14" t="str">
        <f ca="1">IF($BP139,ADDRESS(3,D139+1,4,,"["&amp;wew!$G$7&amp;"]"&amp;_sheetname_dataframe)&amp;":"&amp;ADDRESS(2+ster!$C$14,D139+1,4),"")</f>
        <v>[DBTemplate.xlsm]data_frame!EH3:EH3</v>
      </c>
      <c r="R139" s="14" t="str">
        <f>IF($BP139,IF(MID(_xll.FORMULATEXT(INDEX(INDIRECT(Q139),1)),1,1)="=", _xll.FORMULATEXT(INDEX(INDIRECT(Q139),1),2,TRUE),""),"")</f>
        <v/>
      </c>
      <c r="S139" s="14">
        <f t="array" aca="1" ref="S139" ca="1">IF(H139,SUM(IF((IFERROR(INDIRECT(Q139)&lt;&gt;"",FALSE))*(INDIRECT(ster!$D$14)&lt;&gt;""),1,0)),"")</f>
        <v>1</v>
      </c>
      <c r="T139" s="14">
        <f t="array" aca="1" ref="T139" ca="1">IF(H139,IF(M139&gt;0,SUM(IFERROR(1*(MATCH(INDIRECT(Q139),INDIRECT(K139),0)&gt;0),0)*(INDIRECT(ster!$D$14)&lt;&gt;"")*NOT(ISNUMBER(INDIRECT(Q139)))),0),"")</f>
        <v>0</v>
      </c>
      <c r="U139" s="14">
        <f t="array" aca="1" ref="U139" ca="1">IF(H139,SUM((IFERROR(INDIRECT(Q139)="",FALSE))*(INDIRECT(ster!$D$14)&lt;&gt;"")),"")</f>
        <v>0</v>
      </c>
      <c r="V139" s="14">
        <f t="array" aca="1" ref="V139" ca="1">IF(H139,SUM((IFERROR(INDIRECT(Q139)="#ąś",TRUE))*(INDIRECT(ster!$D$14)&lt;&gt;"")),"")</f>
        <v>0</v>
      </c>
      <c r="W139" s="14">
        <f t="array" aca="1" ref="W139" ca="1">IF(H139,SUM(ISNUMBER(INDIRECT(Q139))*(INDIRECT(ster!$D$14)&lt;&gt;"")),"")</f>
        <v>1</v>
      </c>
      <c r="X139" s="14">
        <f t="array" aca="1" ref="X139" ca="1">IF(AND(H139,W139&gt;0),IF(wew!$B$3,MIN(IF((INDIRECT(ster!$D$14)&lt;&gt;"")*IFERROR(INDIRECT($Q139)&lt;&gt;"",FALSE),IFERROR(INDIRECT($Q139),"X"),"X")),"&lt;włącz podświetlanie wartości&gt;"),"—")</f>
        <v>2</v>
      </c>
      <c r="Y139" s="14">
        <f t="array" aca="1" ref="Y139" ca="1">IF(AND(H139,W139&gt;0),IF(wew!$B$3,MAX(IF((INDIRECT(ster!$D$14)&lt;&gt;"")*IFERROR(INDIRECT($Q139)&lt;&gt;"",FALSE),IFERROR(INDIRECT($Q139),"X"),"X")),"&lt;włącz podświetlanie wartości&gt;"),"—")</f>
        <v>2</v>
      </c>
      <c r="Z139" s="14">
        <f t="shared" ca="1" si="432"/>
        <v>0</v>
      </c>
      <c r="AA139" s="12">
        <f t="shared" ca="1" si="433"/>
        <v>1</v>
      </c>
      <c r="AB139" s="17">
        <f t="array" aca="1" ref="AB139" ca="1">IF(H139,IF(W139&gt;0,SUM((INDIRECT(ster!$D$14)&lt;&gt;"")*IFERROR((INDIRECT(Q139)&lt;&gt;"")*(INDIRECT(Q139)=INT(INDIRECT(Q139))),0)),0),"")</f>
        <v>1</v>
      </c>
      <c r="AC139" s="17">
        <f t="array" aca="1" ref="AC139" ca="1">IF(H139,W139-AB139,"")</f>
        <v>0</v>
      </c>
      <c r="AD139" s="17">
        <f t="shared" ca="1" si="434"/>
        <v>1</v>
      </c>
      <c r="AE139" s="17" t="b">
        <f t="shared" ca="1" si="435"/>
        <v>0</v>
      </c>
      <c r="AF139" s="17" t="str">
        <f ca="1">IF(AE139,IF($H139,ADDRESS(3,D139+2,4,,"["&amp;wew!$G$7&amp;"]"&amp;_sheetname_dataframe)&amp;":"&amp;ADDRESS(2+ster!$C$14,D139+2,4),""),"")</f>
        <v/>
      </c>
      <c r="AG139" s="17" t="str">
        <f t="shared" ca="1" si="436"/>
        <v/>
      </c>
      <c r="AH139" s="17" t="b">
        <f t="shared" ca="1" si="437"/>
        <v>0</v>
      </c>
      <c r="AI139" s="17" t="str">
        <f ca="1">IF(AH139,IF($H139,ADDRESS(3,D139+3,4,,"["&amp;wew!$G$7&amp;"]"&amp;_sheetname_dataframe)&amp;":"&amp;ADDRESS(2+ster!$C$14,D139+3,4),""),"")</f>
        <v/>
      </c>
      <c r="AJ139" s="17" t="str">
        <f t="shared" ca="1" si="438"/>
        <v/>
      </c>
      <c r="AK139" s="17" t="b">
        <f t="shared" ca="1" si="439"/>
        <v>0</v>
      </c>
      <c r="AL139" s="17" t="b">
        <f t="shared" ca="1" si="440"/>
        <v>0</v>
      </c>
      <c r="AM139" s="17" t="b">
        <f t="shared" ca="1" si="441"/>
        <v>0</v>
      </c>
      <c r="AN139" s="17">
        <f t="shared" ca="1" si="442"/>
        <v>0</v>
      </c>
      <c r="AO139" s="24">
        <f t="shared" ca="1" si="443"/>
        <v>0</v>
      </c>
      <c r="AP139" s="24">
        <f t="shared" ca="1" si="444"/>
        <v>4</v>
      </c>
      <c r="AQ139" s="17" t="b">
        <f t="shared" ca="1" si="445"/>
        <v>0</v>
      </c>
      <c r="AR139" s="17" t="b">
        <f t="shared" ca="1" si="446"/>
        <v>1</v>
      </c>
      <c r="AS139" s="17" t="b">
        <f t="shared" ca="1" si="447"/>
        <v>0</v>
      </c>
      <c r="AT139" s="17" t="b">
        <f t="shared" ca="1" si="448"/>
        <v>0</v>
      </c>
      <c r="AU139" s="17" t="b">
        <f t="shared" ca="1" si="449"/>
        <v>1</v>
      </c>
      <c r="AV139" s="17" t="b">
        <f t="shared" ca="1" si="450"/>
        <v>0</v>
      </c>
      <c r="AW139" s="17" t="b">
        <f t="shared" ca="1" si="451"/>
        <v>1</v>
      </c>
      <c r="AX139" s="14" t="b">
        <f t="array" aca="1" ref="AX139" ca="1">IF(H139,N139&gt;0,"")</f>
        <v>1</v>
      </c>
      <c r="AY139" s="17" t="str">
        <f t="shared" ca="1" si="452"/>
        <v>C3:C7</v>
      </c>
      <c r="AZ139" s="17" t="b">
        <f t="array" aca="1" ref="AZ139" ca="1">IF(AY139&lt;&gt;"",SUM(1*ISERROR(MATCH(INDIRECT(AY139),INDIRECT(K139),0)))=0,"")</f>
        <v>0</v>
      </c>
      <c r="BA139" s="17" t="b">
        <f t="shared" ca="1" si="453"/>
        <v>1</v>
      </c>
      <c r="BB139" s="17" t="b">
        <v>0</v>
      </c>
      <c r="BC139" s="17" t="b">
        <f t="shared" ca="1" si="454"/>
        <v>0</v>
      </c>
      <c r="BD139" s="17" t="b">
        <f t="shared" ca="1" si="455"/>
        <v>1</v>
      </c>
      <c r="BE139" s="17" t="b">
        <f t="shared" ca="1" si="456"/>
        <v>0</v>
      </c>
      <c r="BF139" s="17" t="b">
        <f t="shared" ca="1" si="457"/>
        <v>0</v>
      </c>
      <c r="BG139" s="17" t="b">
        <f t="shared" ca="1" si="458"/>
        <v>0</v>
      </c>
      <c r="BH139" s="17" t="b">
        <f t="shared" ca="1" si="459"/>
        <v>1</v>
      </c>
      <c r="BI139" s="17">
        <f t="shared" ca="1" si="460"/>
        <v>3</v>
      </c>
      <c r="BJ139" s="17" t="b">
        <f t="shared" ca="1" si="461"/>
        <v>0</v>
      </c>
      <c r="BK139" s="17" t="str">
        <f t="shared" ca="1" si="462"/>
        <v/>
      </c>
      <c r="BL139" s="17" t="str">
        <f t="shared" ca="1" si="463"/>
        <v/>
      </c>
      <c r="BM139" s="17" t="str">
        <f t="shared" ca="1" si="464"/>
        <v>L</v>
      </c>
      <c r="BN139" s="17" t="str">
        <f t="shared" ca="1" si="465"/>
        <v>L</v>
      </c>
      <c r="BO139" s="17" t="str">
        <f t="shared" ca="1" si="466"/>
        <v>N</v>
      </c>
      <c r="BP139" s="14" t="b">
        <f t="shared" ca="1" si="467"/>
        <v>1</v>
      </c>
      <c r="BQ139" s="35">
        <v>1</v>
      </c>
      <c r="BX139" s="16"/>
      <c r="BY139" s="16">
        <v>0</v>
      </c>
      <c r="BZ139" s="16">
        <v>4</v>
      </c>
      <c r="CA139" s="16"/>
      <c r="CB139" s="16"/>
      <c r="CC139" s="16"/>
      <c r="CD139" s="16"/>
      <c r="CE139" s="16"/>
      <c r="CF139" s="16"/>
      <c r="CN139" s="14">
        <f ca="1">IF(H139,IFERROR(IsVariableNameLegal(O139),0),0)</f>
        <v>0</v>
      </c>
      <c r="CO139" s="14" t="str">
        <f t="array" aca="1" ref="CO139" ca="1">IF(H139,IF(COUNTIF(INDIRECT(wew!$C$13),O139)&gt;1,TRIM(SUBSTITUTE(_xll.MCONCAT(IF((INDIRECT(wew!$C$13)=O139)*(COLUMN(INDIRECT(wew!$C$13))&lt;&gt;D139+1),-1+COLUMN(INDIRECT(wew!$C$13)),"")," "),"  "," ")),""),"")</f>
        <v/>
      </c>
      <c r="CP139" s="14" t="str">
        <f t="array" aca="1" ref="CP139" ca="1">IF(P139&lt;&gt;"",IF(LEN(P139)&gt;150,1,""),"")</f>
        <v/>
      </c>
      <c r="CQ139" s="14" t="str">
        <f t="array" aca="1" ref="CQ139" ca="1">IF(AND(H139,NOT(ster!$J$3)),IF(COUNTIF(INDIRECT(wew!$C$15),P139)&gt;1,TRIM(SUBSTITUTE(_xll.MCONCAT(IF((INDIRECT(wew!$C$15)=P139)*(COLUMN(INDIRECT(wew!$C$15))&lt;&gt;D139+1),-1+COLUMN(INDIRECT(wew!$C$15)),"")," "),"  "," ")),""),"")</f>
        <v/>
      </c>
      <c r="CR139" s="14" t="str">
        <f t="array" aca="1" ref="CR139" ca="1">IF(H139,IF(AND(W139&gt;0,AO139&lt;&gt;""),TRIM(SUBSTITUTE(_xll.MCONCAT(IFERROR(IF(ISNUMBER(INDIRECT(Q139)),IF((INDIRECT(ster!$D$14)&lt;&gt;"")*(INDIRECT(Q139)&lt;AO139),INDIRECT(ster!$D$14) &amp; ": " &amp;  SUBSTITUTE(IF( AV139,IFERROR(TEXT(INDIRECT(Q139),"rrrr-mm-dd") &amp;" (" &amp; INDIRECT(Q139) &amp;")",INDIRECT(Q139)),INDIRECT(Q139))," "," "),""),""),"")," "),"  "," ")),""),"")</f>
        <v/>
      </c>
      <c r="CS139" s="14" t="str">
        <f t="array" aca="1" ref="CS139" ca="1">IF(H139,IF(AND(W139&gt;0,AP139&lt;&gt;""),TRIM(SUBSTITUTE(_xll.MCONCAT(IFERROR(IF(ISNUMBER(INDIRECT(Q139)),IF((INDIRECT(ster!$D$14)&lt;&gt;"")*(INDIRECT(Q139)&gt;AP139),INDIRECT(ster!$D$14) &amp; ": " &amp;  SUBSTITUTE(IF( AV139,IFERROR(TEXT(INDIRECT(Q139),"rrrr-mm-dd")&amp;" (" &amp; INDIRECT(Q139) &amp;")",INDIRECT(Q139)),INDIRECT(Q139))," "," "),""),""),"")," "),"  "," ")),""),"")</f>
        <v/>
      </c>
      <c r="CT139" s="14" t="str">
        <f t="array" aca="1" ref="CT139" ca="1">IF(H139,IF(AND(N139&gt;0,AR139),TRIM(SUBSTITUTE(_xll.MCONCAT(IFERROR(IF(ISNUMBER(INDIRECT(Q139)),IF((INDIRECT(ster!$D$14)&lt;&gt;"")*(IFERROR(0*(MATCH(INDIRECT(Q139),INDIRECT(K139),0)&gt;0),1)),INDIRECT(ster!$D$14) &amp; ": " &amp;  SUBSTITUTE(IF( AV139,IFERROR(TEXT(INDIRECT(Q139),"rrrr-mm-dd")&amp;" (" &amp; INDIRECT(Q139) &amp;")",INDIRECT(Q139)),INDIRECT(Q139))," "," "),""),""),"")," "),"  "," ")),""),"")</f>
        <v/>
      </c>
      <c r="CU139" s="14" t="str">
        <f t="array" aca="1" ref="CU139" ca="1">IF(H139,IF(AND(V139&gt;0),TRIM(SUBSTITUTE(_xll.MCONCAT(IF((INDIRECT(ster!$D$14)&lt;&gt;"")*(IFERROR(0*(INDIRECT(Q139)&lt;&gt;""),1)),INDIRECT(ster!$D$14),"")," "),"  "," ")),""),"")</f>
        <v/>
      </c>
      <c r="CV139" s="14" t="str">
        <f t="array" aca="1" ref="CV139" ca="1">IF(H139,IF(AS139,
TRIM(SUBSTITUTE(_xll.MCONCAT(IF(
   (INDIRECT(ster!$D$14)&lt;&gt;"")*
   ((INDIRECT(Q139)="")+
      NOT(ISNUMBER(INDIRECT(Q139)))*
      NOT(ISERROR(MATCH(INDIRECT(Q139),INDIRECT(K139),0)))
    ),
      INDIRECT(ster!$D$14),
   "")," "),"  "," ")),
""),"")</f>
        <v/>
      </c>
      <c r="CW139" s="14" t="str">
        <f t="array" aca="1" ref="CW139" ca="1">IF(H139,IF(AND(AQ139),TRIM(SUBSTITUTE(_xll.MCONCAT(IFERROR(IF(ISNUMBER(INDIRECT(Q139)),IF((INDIRECT(ster!$D$14)&lt;&gt;"")*(INDIRECT(Q139)&lt;&gt;INT(INDIRECT(Q139))),INDIRECT(ster!$D$14) &amp; ": " &amp; INDIRECT(Q139),""),""),"")," "),"  "," ")),""),"")</f>
        <v/>
      </c>
      <c r="CX139" s="14" t="str">
        <f t="array" aca="1" ref="CX139" ca="1">IF(H139,IF(OR(AU139,AV139),TRIM(SUBSTITUTE(_xll.MCONCAT(IF((INDIRECT(ster!$D$14)&lt;&gt;"")*NOT(ISNUMBER(INDIRECT(Q139))),IF(ISERROR(MATCH(INDIRECT(Q139),INDIRECT(K139),0)),IFERROR(IF(INDIRECT(Q139)&lt;&gt;"",INDIRECT(ster!$D$14) &amp; ": " &amp; SUBSTITUTE(INDIRECT(Q139)," "," "),""),""),""),"")," "),"  "," ")),""),"")</f>
        <v/>
      </c>
      <c r="CY139" s="14" t="str">
        <f t="array" aca="1" ref="CY139" ca="1">IF(H139,IF(AE139,TRIM(SUBSTITUTE(_xll.MCONCAT(IF((INDIRECT(ster!$D$14)&lt;&gt;"")*IFERROR(NOT(INDIRECT(AF139)),FALSE),IF(ISERROR(MATCH(INDIRECT(Q139),INDIRECT(K139),0)),IFERROR(IF(INDIRECT(Q139)&lt;&gt;"",INDIRECT(ster!$D$14)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CZ139" s="14" t="str">
        <f t="array" aca="1" ref="CZ139" ca="1">IF(H139,IF(AH139,TRIM(SUBSTITUTE(_xll.MCONCAT(IF((INDIRECT(ster!$D$14)&lt;&gt;"")*IFERROR(NOT(INDIRECT(AI139)),FALSE),IF(ISERROR(MATCH(INDIRECT(Q139),INDIRECT(K139),0)),IFERROR(IF(INDIRECT(Q139)&lt;&gt;"",INDIRECT(ster!$D$14)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DC139" s="14" t="str">
        <f ca="1">SUBSTITUTE(SUBSTITUTE(SUBSTITUTE(SUBSTITUTE(_xll.MCONCAT(DG139:DS139,"■"),"■■","■"),"■■","■"),"■■","■"),"■■","■")</f>
        <v>■</v>
      </c>
      <c r="DD139" s="14" t="str">
        <f t="shared" ca="1" si="468"/>
        <v/>
      </c>
      <c r="DE139" s="14" t="str">
        <f t="shared" ca="1" si="469"/>
        <v/>
      </c>
      <c r="DF139" s="14" t="str">
        <f t="shared" ca="1" si="470"/>
        <v/>
      </c>
      <c r="DG139" s="14" t="str">
        <f t="shared" ca="1" si="471"/>
        <v/>
      </c>
      <c r="DH139" s="14" t="str">
        <f t="shared" ca="1" si="472"/>
        <v/>
      </c>
      <c r="DI139" s="14" t="str">
        <f t="shared" ca="1" si="473"/>
        <v/>
      </c>
      <c r="DJ139" s="14" t="str">
        <f t="shared" ca="1" si="474"/>
        <v/>
      </c>
      <c r="DK139" s="14" t="str">
        <f t="shared" ca="1" si="475"/>
        <v/>
      </c>
      <c r="DL139" s="14" t="str">
        <f t="shared" ca="1" si="420"/>
        <v/>
      </c>
      <c r="DM139" s="14" t="str">
        <f t="shared" ca="1" si="476"/>
        <v/>
      </c>
      <c r="DN139" s="14" t="str">
        <f t="array" aca="1" ref="DN139" ca="1">IF(CU139&lt;&gt;"","There are errors in the entered values in the following cases: " &amp;SUBSTITUTE(CU139," ",", "),"")</f>
        <v/>
      </c>
      <c r="DO139" s="14" t="str">
        <f t="shared" ca="1" si="477"/>
        <v/>
      </c>
      <c r="DP139" s="14" t="str">
        <f t="shared" ca="1" si="478"/>
        <v/>
      </c>
      <c r="DQ139" s="14" t="str">
        <f t="shared" ca="1" si="479"/>
        <v/>
      </c>
      <c r="DR139" s="14" t="str">
        <f t="shared" ca="1" si="480"/>
        <v/>
      </c>
      <c r="DS139" s="14" t="str">
        <f t="shared" ca="1" si="481"/>
        <v/>
      </c>
      <c r="DZ139" s="14" t="b">
        <f t="shared" ca="1" si="482"/>
        <v>1</v>
      </c>
      <c r="EA139" s="14" t="str">
        <f t="shared" ca="1" si="483"/>
        <v>ALSFRS(1) 5. Cutting Food and Handling Utensils (q_51_1.5)</v>
      </c>
      <c r="EB139" s="14" t="str">
        <f t="shared" ca="1" si="484"/>
        <v xml:space="preserve">Values must be limited to predefinied list and each value must be between 0 and 4. </v>
      </c>
      <c r="EC139" s="14" t="str">
        <f t="shared" ca="1" si="485"/>
        <v xml:space="preserve">ALSFRS(1) 5. Cutting Food and Handling Utensils (q_51_1.5): Values must be limited to predefinied list and each value must be between 0 and 4. </v>
      </c>
      <c r="ED139" s="14" t="str">
        <f t="shared" ca="1" si="486"/>
        <v>each value must be between 0 and 4</v>
      </c>
      <c r="EE139" s="14" t="str">
        <f t="shared" ca="1" si="487"/>
        <v>Values must be limited to predefinied list</v>
      </c>
      <c r="EF139" s="14" t="str">
        <f t="shared" ca="1" si="488"/>
        <v/>
      </c>
      <c r="EG139" s="14" t="str">
        <f t="shared" ca="1" si="489"/>
        <v/>
      </c>
      <c r="EM139" s="14" t="b">
        <f t="shared" ca="1" si="490"/>
        <v>1</v>
      </c>
      <c r="EN139" s="14">
        <f t="shared" ca="1" si="491"/>
        <v>126</v>
      </c>
      <c r="EO139" s="14" t="str">
        <f t="shared" ca="1" si="492"/>
        <v>q_51_1.5</v>
      </c>
      <c r="EP139" s="14" t="str">
        <f t="shared" ca="1" si="493"/>
        <v xml:space="preserve">ALSFRS(1) 5. Cutting Food and Handling Utensils (q_51_1.5): Values must be limited to predefinied list and each value must be between 0 and 4. </v>
      </c>
      <c r="EQ139" s="14" t="str">
        <f t="shared" ca="1" si="494"/>
        <v/>
      </c>
    </row>
    <row r="140" spans="2:147" s="14" customFormat="1">
      <c r="B140" s="14" t="str">
        <f t="shared" ca="1" si="421"/>
        <v/>
      </c>
      <c r="C140" s="14">
        <f t="shared" ca="1" si="422"/>
        <v>127</v>
      </c>
      <c r="D140" s="14">
        <f t="shared" si="423"/>
        <v>138</v>
      </c>
      <c r="E140" s="14" t="str">
        <f t="shared" ca="1" si="424"/>
        <v>N</v>
      </c>
      <c r="F140" s="14" t="str">
        <f t="shared" ca="1" si="425"/>
        <v>q_51_1.6</v>
      </c>
      <c r="G140" s="14" t="str">
        <f t="shared" ca="1" si="426"/>
        <v>ALSFRS(1) 6. Dressing and Hygiene</v>
      </c>
      <c r="H140" s="14" t="b">
        <f t="shared" ca="1" si="427"/>
        <v>1</v>
      </c>
      <c r="I140" s="14" t="str">
        <f ca="1">IF($H140,ADDRESS(3,(D140+1)*2-1,4,,"["&amp;wew!$G$7&amp;"]"&amp;_sheetname_labels)&amp;":"&amp;ADDRESS(2+ster!$B$20,(D140+1)*2-1,4),"")</f>
        <v>[DBTemplate.xlsm]labels!JQ3:JQ61</v>
      </c>
      <c r="J140" s="14">
        <f t="array" aca="1" ref="J140" ca="1">IF(H140,MAX(0,MAX(IF(INDIRECT(I140)&lt;&gt;"",ROW(INDIRECT(I140)),""))-2),"")</f>
        <v>5</v>
      </c>
      <c r="K140" s="14" t="str">
        <f ca="1">IF($H140,IF($J140&gt;0,ADDRESS(3,(D140+1)*2-1,4,,"["&amp;wew!$G$7&amp;"]"&amp;_sheetname_labels)&amp;":"&amp;ADDRESS(2+J140,(D140+1)*2-1,4),""),"")</f>
        <v>[DBTemplate.xlsm]labels!JQ3:JQ7</v>
      </c>
      <c r="L140" s="14" t="str">
        <f ca="1">IF($H140,IF($J140&gt;0,ADDRESS(3,(D140+1)*2,4,,"["&amp;wew!$G$7&amp;"]"&amp;_sheetname_labels)&amp;":"&amp;ADDRESS(2+J140,(D140+1)*2,4),""),"")</f>
        <v>[DBTemplate.xlsm]labels!JR3:JR7</v>
      </c>
      <c r="M140" s="14">
        <f t="shared" ca="1" si="428"/>
        <v>0</v>
      </c>
      <c r="N140" s="14">
        <f t="shared" ca="1" si="429"/>
        <v>5</v>
      </c>
      <c r="O140" s="14" t="str">
        <f t="shared" ca="1" si="430"/>
        <v>q_51_1.6</v>
      </c>
      <c r="P140" s="14" t="str">
        <f t="shared" ca="1" si="431"/>
        <v>ALSFRS(1) 6. Dressing and Hygiene</v>
      </c>
      <c r="Q140" s="14" t="str">
        <f ca="1">IF($BP140,ADDRESS(3,D140+1,4,,"["&amp;wew!$G$7&amp;"]"&amp;_sheetname_dataframe)&amp;":"&amp;ADDRESS(2+ster!$C$14,D140+1,4),"")</f>
        <v>[DBTemplate.xlsm]data_frame!EI3:EI3</v>
      </c>
      <c r="R140" s="14" t="str">
        <f>IF($BP140,IF(MID(_xll.FORMULATEXT(INDEX(INDIRECT(Q140),1)),1,1)="=", _xll.FORMULATEXT(INDEX(INDIRECT(Q140),1),2,TRUE),""),"")</f>
        <v/>
      </c>
      <c r="S140" s="14">
        <f t="array" aca="1" ref="S140" ca="1">IF(H140,SUM(IF((IFERROR(INDIRECT(Q140)&lt;&gt;"",FALSE))*(INDIRECT(ster!$D$14)&lt;&gt;""),1,0)),"")</f>
        <v>1</v>
      </c>
      <c r="T140" s="14">
        <f t="array" aca="1" ref="T140" ca="1">IF(H140,IF(M140&gt;0,SUM(IFERROR(1*(MATCH(INDIRECT(Q140),INDIRECT(K140),0)&gt;0),0)*(INDIRECT(ster!$D$14)&lt;&gt;"")*NOT(ISNUMBER(INDIRECT(Q140)))),0),"")</f>
        <v>0</v>
      </c>
      <c r="U140" s="14">
        <f t="array" aca="1" ref="U140" ca="1">IF(H140,SUM((IFERROR(INDIRECT(Q140)="",FALSE))*(INDIRECT(ster!$D$14)&lt;&gt;"")),"")</f>
        <v>0</v>
      </c>
      <c r="V140" s="14">
        <f t="array" aca="1" ref="V140" ca="1">IF(H140,SUM((IFERROR(INDIRECT(Q140)="#ąś",TRUE))*(INDIRECT(ster!$D$14)&lt;&gt;"")),"")</f>
        <v>0</v>
      </c>
      <c r="W140" s="14">
        <f t="array" aca="1" ref="W140" ca="1">IF(H140,SUM(ISNUMBER(INDIRECT(Q140))*(INDIRECT(ster!$D$14)&lt;&gt;"")),"")</f>
        <v>1</v>
      </c>
      <c r="X140" s="14">
        <f t="array" aca="1" ref="X140" ca="1">IF(AND(H140,W140&gt;0),IF(wew!$B$3,MIN(IF((INDIRECT(ster!$D$14)&lt;&gt;"")*IFERROR(INDIRECT($Q140)&lt;&gt;"",FALSE),IFERROR(INDIRECT($Q140),"X"),"X")),"&lt;włącz podświetlanie wartości&gt;"),"—")</f>
        <v>3</v>
      </c>
      <c r="Y140" s="14">
        <f t="array" aca="1" ref="Y140" ca="1">IF(AND(H140,W140&gt;0),IF(wew!$B$3,MAX(IF((INDIRECT(ster!$D$14)&lt;&gt;"")*IFERROR(INDIRECT($Q140)&lt;&gt;"",FALSE),IFERROR(INDIRECT($Q140),"X"),"X")),"&lt;włącz podświetlanie wartości&gt;"),"—")</f>
        <v>3</v>
      </c>
      <c r="Z140" s="14">
        <f t="shared" ca="1" si="432"/>
        <v>0</v>
      </c>
      <c r="AA140" s="12">
        <f t="shared" ca="1" si="433"/>
        <v>1</v>
      </c>
      <c r="AB140" s="17">
        <f t="array" aca="1" ref="AB140" ca="1">IF(H140,IF(W140&gt;0,SUM((INDIRECT(ster!$D$14)&lt;&gt;"")*IFERROR((INDIRECT(Q140)&lt;&gt;"")*(INDIRECT(Q140)=INT(INDIRECT(Q140))),0)),0),"")</f>
        <v>1</v>
      </c>
      <c r="AC140" s="17">
        <f t="array" aca="1" ref="AC140" ca="1">IF(H140,W140-AB140,"")</f>
        <v>0</v>
      </c>
      <c r="AD140" s="17">
        <f t="shared" ca="1" si="434"/>
        <v>1</v>
      </c>
      <c r="AE140" s="17" t="b">
        <f t="shared" ca="1" si="435"/>
        <v>0</v>
      </c>
      <c r="AF140" s="17" t="str">
        <f ca="1">IF(AE140,IF($H140,ADDRESS(3,D140+2,4,,"["&amp;wew!$G$7&amp;"]"&amp;_sheetname_dataframe)&amp;":"&amp;ADDRESS(2+ster!$C$14,D140+2,4),""),"")</f>
        <v/>
      </c>
      <c r="AG140" s="17" t="str">
        <f t="shared" ca="1" si="436"/>
        <v/>
      </c>
      <c r="AH140" s="17" t="b">
        <f t="shared" ca="1" si="437"/>
        <v>0</v>
      </c>
      <c r="AI140" s="17" t="str">
        <f ca="1">IF(AH140,IF($H140,ADDRESS(3,D140+3,4,,"["&amp;wew!$G$7&amp;"]"&amp;_sheetname_dataframe)&amp;":"&amp;ADDRESS(2+ster!$C$14,D140+3,4),""),"")</f>
        <v/>
      </c>
      <c r="AJ140" s="17" t="str">
        <f t="shared" ca="1" si="438"/>
        <v/>
      </c>
      <c r="AK140" s="17" t="b">
        <f t="shared" ca="1" si="439"/>
        <v>0</v>
      </c>
      <c r="AL140" s="17" t="b">
        <f t="shared" ca="1" si="440"/>
        <v>0</v>
      </c>
      <c r="AM140" s="17" t="b">
        <f t="shared" ca="1" si="441"/>
        <v>0</v>
      </c>
      <c r="AN140" s="17">
        <f t="shared" ca="1" si="442"/>
        <v>0</v>
      </c>
      <c r="AO140" s="24">
        <f t="shared" ca="1" si="443"/>
        <v>0</v>
      </c>
      <c r="AP140" s="24">
        <f t="shared" ca="1" si="444"/>
        <v>4</v>
      </c>
      <c r="AQ140" s="17" t="b">
        <f t="shared" ca="1" si="445"/>
        <v>0</v>
      </c>
      <c r="AR140" s="17" t="b">
        <f t="shared" ca="1" si="446"/>
        <v>1</v>
      </c>
      <c r="AS140" s="17" t="b">
        <f t="shared" ca="1" si="447"/>
        <v>0</v>
      </c>
      <c r="AT140" s="17" t="b">
        <f t="shared" ca="1" si="448"/>
        <v>0</v>
      </c>
      <c r="AU140" s="17" t="b">
        <f t="shared" ca="1" si="449"/>
        <v>1</v>
      </c>
      <c r="AV140" s="17" t="b">
        <f t="shared" ca="1" si="450"/>
        <v>0</v>
      </c>
      <c r="AW140" s="17" t="b">
        <f t="shared" ca="1" si="451"/>
        <v>1</v>
      </c>
      <c r="AX140" s="14" t="b">
        <f t="array" aca="1" ref="AX140" ca="1">IF(H140,N140&gt;0,"")</f>
        <v>1</v>
      </c>
      <c r="AY140" s="17" t="str">
        <f t="shared" ca="1" si="452"/>
        <v>C3:C7</v>
      </c>
      <c r="AZ140" s="17" t="b">
        <f t="array" aca="1" ref="AZ140" ca="1">IF(AY140&lt;&gt;"",SUM(1*ISERROR(MATCH(INDIRECT(AY140),INDIRECT(K140),0)))=0,"")</f>
        <v>0</v>
      </c>
      <c r="BA140" s="17" t="b">
        <f t="shared" ca="1" si="453"/>
        <v>1</v>
      </c>
      <c r="BB140" s="17" t="b">
        <v>0</v>
      </c>
      <c r="BC140" s="17" t="b">
        <f t="shared" ca="1" si="454"/>
        <v>0</v>
      </c>
      <c r="BD140" s="17" t="b">
        <f t="shared" ca="1" si="455"/>
        <v>1</v>
      </c>
      <c r="BE140" s="17" t="b">
        <f t="shared" ca="1" si="456"/>
        <v>0</v>
      </c>
      <c r="BF140" s="17" t="b">
        <f t="shared" ca="1" si="457"/>
        <v>0</v>
      </c>
      <c r="BG140" s="17" t="b">
        <f t="shared" ca="1" si="458"/>
        <v>0</v>
      </c>
      <c r="BH140" s="17" t="b">
        <f t="shared" ca="1" si="459"/>
        <v>1</v>
      </c>
      <c r="BI140" s="17">
        <f t="shared" ca="1" si="460"/>
        <v>3</v>
      </c>
      <c r="BJ140" s="17" t="b">
        <f t="shared" ca="1" si="461"/>
        <v>0</v>
      </c>
      <c r="BK140" s="17" t="str">
        <f t="shared" ca="1" si="462"/>
        <v/>
      </c>
      <c r="BL140" s="17" t="str">
        <f t="shared" ca="1" si="463"/>
        <v/>
      </c>
      <c r="BM140" s="17" t="str">
        <f t="shared" ca="1" si="464"/>
        <v>L</v>
      </c>
      <c r="BN140" s="17" t="str">
        <f t="shared" ca="1" si="465"/>
        <v>L</v>
      </c>
      <c r="BO140" s="17" t="str">
        <f t="shared" ca="1" si="466"/>
        <v>N</v>
      </c>
      <c r="BP140" s="14" t="b">
        <f t="shared" ca="1" si="467"/>
        <v>1</v>
      </c>
      <c r="BQ140" s="35">
        <v>1</v>
      </c>
      <c r="BX140" s="16"/>
      <c r="BY140" s="16">
        <v>0</v>
      </c>
      <c r="BZ140" s="16">
        <v>4</v>
      </c>
      <c r="CA140" s="16"/>
      <c r="CB140" s="16"/>
      <c r="CC140" s="16"/>
      <c r="CD140" s="16"/>
      <c r="CE140" s="16"/>
      <c r="CF140" s="16"/>
      <c r="CN140" s="14">
        <f ca="1">IF(H140,IFERROR(IsVariableNameLegal(O140),0),0)</f>
        <v>0</v>
      </c>
      <c r="CO140" s="14" t="str">
        <f t="array" aca="1" ref="CO140" ca="1">IF(H140,IF(COUNTIF(INDIRECT(wew!$C$13),O140)&gt;1,TRIM(SUBSTITUTE(_xll.MCONCAT(IF((INDIRECT(wew!$C$13)=O140)*(COLUMN(INDIRECT(wew!$C$13))&lt;&gt;D140+1),-1+COLUMN(INDIRECT(wew!$C$13)),"")," "),"  "," ")),""),"")</f>
        <v/>
      </c>
      <c r="CP140" s="14" t="str">
        <f t="array" aca="1" ref="CP140" ca="1">IF(P140&lt;&gt;"",IF(LEN(P140)&gt;150,1,""),"")</f>
        <v/>
      </c>
      <c r="CQ140" s="14" t="str">
        <f t="array" aca="1" ref="CQ140" ca="1">IF(AND(H140,NOT(ster!$J$3)),IF(COUNTIF(INDIRECT(wew!$C$15),P140)&gt;1,TRIM(SUBSTITUTE(_xll.MCONCAT(IF((INDIRECT(wew!$C$15)=P140)*(COLUMN(INDIRECT(wew!$C$15))&lt;&gt;D140+1),-1+COLUMN(INDIRECT(wew!$C$15)),"")," "),"  "," ")),""),"")</f>
        <v/>
      </c>
      <c r="CR140" s="14" t="str">
        <f t="array" aca="1" ref="CR140" ca="1">IF(H140,IF(AND(W140&gt;0,AO140&lt;&gt;""),TRIM(SUBSTITUTE(_xll.MCONCAT(IFERROR(IF(ISNUMBER(INDIRECT(Q140)),IF((INDIRECT(ster!$D$14)&lt;&gt;"")*(INDIRECT(Q140)&lt;AO140),INDIRECT(ster!$D$14) &amp; ": " &amp;  SUBSTITUTE(IF( AV140,IFERROR(TEXT(INDIRECT(Q140),"rrrr-mm-dd") &amp;" (" &amp; INDIRECT(Q140) &amp;")",INDIRECT(Q140)),INDIRECT(Q140))," "," "),""),""),"")," "),"  "," ")),""),"")</f>
        <v/>
      </c>
      <c r="CS140" s="14" t="str">
        <f t="array" aca="1" ref="CS140" ca="1">IF(H140,IF(AND(W140&gt;0,AP140&lt;&gt;""),TRIM(SUBSTITUTE(_xll.MCONCAT(IFERROR(IF(ISNUMBER(INDIRECT(Q140)),IF((INDIRECT(ster!$D$14)&lt;&gt;"")*(INDIRECT(Q140)&gt;AP140),INDIRECT(ster!$D$14) &amp; ": " &amp;  SUBSTITUTE(IF( AV140,IFERROR(TEXT(INDIRECT(Q140),"rrrr-mm-dd")&amp;" (" &amp; INDIRECT(Q140) &amp;")",INDIRECT(Q140)),INDIRECT(Q140))," "," "),""),""),"")," "),"  "," ")),""),"")</f>
        <v/>
      </c>
      <c r="CT140" s="14" t="str">
        <f t="array" aca="1" ref="CT140" ca="1">IF(H140,IF(AND(N140&gt;0,AR140),TRIM(SUBSTITUTE(_xll.MCONCAT(IFERROR(IF(ISNUMBER(INDIRECT(Q140)),IF((INDIRECT(ster!$D$14)&lt;&gt;"")*(IFERROR(0*(MATCH(INDIRECT(Q140),INDIRECT(K140),0)&gt;0),1)),INDIRECT(ster!$D$14) &amp; ": " &amp;  SUBSTITUTE(IF( AV140,IFERROR(TEXT(INDIRECT(Q140),"rrrr-mm-dd")&amp;" (" &amp; INDIRECT(Q140) &amp;")",INDIRECT(Q140)),INDIRECT(Q140))," "," "),""),""),"")," "),"  "," ")),""),"")</f>
        <v/>
      </c>
      <c r="CU140" s="14" t="str">
        <f t="array" aca="1" ref="CU140" ca="1">IF(H140,IF(AND(V140&gt;0),TRIM(SUBSTITUTE(_xll.MCONCAT(IF((INDIRECT(ster!$D$14)&lt;&gt;"")*(IFERROR(0*(INDIRECT(Q140)&lt;&gt;""),1)),INDIRECT(ster!$D$14),"")," "),"  "," ")),""),"")</f>
        <v/>
      </c>
      <c r="CV140" s="14" t="str">
        <f t="array" aca="1" ref="CV140" ca="1">IF(H140,IF(AS140,
TRIM(SUBSTITUTE(_xll.MCONCAT(IF(
   (INDIRECT(ster!$D$14)&lt;&gt;"")*
   ((INDIRECT(Q140)="")+
      NOT(ISNUMBER(INDIRECT(Q140)))*
      NOT(ISERROR(MATCH(INDIRECT(Q140),INDIRECT(K140),0)))
    ),
      INDIRECT(ster!$D$14),
   "")," "),"  "," ")),
""),"")</f>
        <v/>
      </c>
      <c r="CW140" s="14" t="str">
        <f t="array" aca="1" ref="CW140" ca="1">IF(H140,IF(AND(AQ140),TRIM(SUBSTITUTE(_xll.MCONCAT(IFERROR(IF(ISNUMBER(INDIRECT(Q140)),IF((INDIRECT(ster!$D$14)&lt;&gt;"")*(INDIRECT(Q140)&lt;&gt;INT(INDIRECT(Q140))),INDIRECT(ster!$D$14) &amp; ": " &amp; INDIRECT(Q140),""),""),"")," "),"  "," ")),""),"")</f>
        <v/>
      </c>
      <c r="CX140" s="14" t="str">
        <f t="array" aca="1" ref="CX140" ca="1">IF(H140,IF(OR(AU140,AV140),TRIM(SUBSTITUTE(_xll.MCONCAT(IF((INDIRECT(ster!$D$14)&lt;&gt;"")*NOT(ISNUMBER(INDIRECT(Q140))),IF(ISERROR(MATCH(INDIRECT(Q140),INDIRECT(K140),0)),IFERROR(IF(INDIRECT(Q140)&lt;&gt;"",INDIRECT(ster!$D$14) &amp; ": " &amp; SUBSTITUTE(INDIRECT(Q140)," "," "),""),""),""),"")," "),"  "," ")),""),"")</f>
        <v/>
      </c>
      <c r="CY140" s="14" t="str">
        <f t="array" aca="1" ref="CY140" ca="1">IF(H140,IF(AE140,TRIM(SUBSTITUTE(_xll.MCONCAT(IF((INDIRECT(ster!$D$14)&lt;&gt;"")*IFERROR(NOT(INDIRECT(AF140)),FALSE),IF(ISERROR(MATCH(INDIRECT(Q140),INDIRECT(K140),0)),IFERROR(IF(INDIRECT(Q140)&lt;&gt;"",INDIRECT(ster!$D$14)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CZ140" s="14" t="str">
        <f t="array" aca="1" ref="CZ140" ca="1">IF(H140,IF(AH140,TRIM(SUBSTITUTE(_xll.MCONCAT(IF((INDIRECT(ster!$D$14)&lt;&gt;"")*IFERROR(NOT(INDIRECT(AI140)),FALSE),IF(ISERROR(MATCH(INDIRECT(Q140),INDIRECT(K140),0)),IFERROR(IF(INDIRECT(Q140)&lt;&gt;"",INDIRECT(ster!$D$14)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DC140" s="14" t="str">
        <f ca="1">SUBSTITUTE(SUBSTITUTE(SUBSTITUTE(SUBSTITUTE(_xll.MCONCAT(DG140:DS140,"■"),"■■","■"),"■■","■"),"■■","■"),"■■","■")</f>
        <v>■</v>
      </c>
      <c r="DD140" s="14" t="str">
        <f t="shared" ca="1" si="468"/>
        <v/>
      </c>
      <c r="DE140" s="14" t="str">
        <f t="shared" ca="1" si="469"/>
        <v/>
      </c>
      <c r="DF140" s="14" t="str">
        <f t="shared" ca="1" si="470"/>
        <v/>
      </c>
      <c r="DG140" s="14" t="str">
        <f t="shared" ca="1" si="471"/>
        <v/>
      </c>
      <c r="DH140" s="14" t="str">
        <f t="shared" ca="1" si="472"/>
        <v/>
      </c>
      <c r="DI140" s="14" t="str">
        <f t="shared" ca="1" si="473"/>
        <v/>
      </c>
      <c r="DJ140" s="14" t="str">
        <f t="shared" ca="1" si="474"/>
        <v/>
      </c>
      <c r="DK140" s="14" t="str">
        <f t="shared" ca="1" si="475"/>
        <v/>
      </c>
      <c r="DL140" s="14" t="str">
        <f t="shared" ca="1" si="420"/>
        <v/>
      </c>
      <c r="DM140" s="14" t="str">
        <f t="shared" ca="1" si="476"/>
        <v/>
      </c>
      <c r="DN140" s="14" t="str">
        <f t="array" aca="1" ref="DN140" ca="1">IF(CU140&lt;&gt;"","There are errors in the entered values in the following cases: " &amp;SUBSTITUTE(CU140," ",", "),"")</f>
        <v/>
      </c>
      <c r="DO140" s="14" t="str">
        <f t="shared" ca="1" si="477"/>
        <v/>
      </c>
      <c r="DP140" s="14" t="str">
        <f t="shared" ca="1" si="478"/>
        <v/>
      </c>
      <c r="DQ140" s="14" t="str">
        <f t="shared" ca="1" si="479"/>
        <v/>
      </c>
      <c r="DR140" s="14" t="str">
        <f t="shared" ca="1" si="480"/>
        <v/>
      </c>
      <c r="DS140" s="14" t="str">
        <f t="shared" ca="1" si="481"/>
        <v/>
      </c>
      <c r="DZ140" s="14" t="b">
        <f t="shared" ca="1" si="482"/>
        <v>1</v>
      </c>
      <c r="EA140" s="14" t="str">
        <f t="shared" ca="1" si="483"/>
        <v>ALSFRS(1) 6. Dressing and Hygiene (q_51_1.6)</v>
      </c>
      <c r="EB140" s="14" t="str">
        <f t="shared" ca="1" si="484"/>
        <v xml:space="preserve">Values must be limited to predefinied list and each value must be between 0 and 4. </v>
      </c>
      <c r="EC140" s="14" t="str">
        <f t="shared" ca="1" si="485"/>
        <v xml:space="preserve">ALSFRS(1) 6. Dressing and Hygiene (q_51_1.6): Values must be limited to predefinied list and each value must be between 0 and 4. </v>
      </c>
      <c r="ED140" s="14" t="str">
        <f t="shared" ca="1" si="486"/>
        <v>each value must be between 0 and 4</v>
      </c>
      <c r="EE140" s="14" t="str">
        <f t="shared" ca="1" si="487"/>
        <v>Values must be limited to predefinied list</v>
      </c>
      <c r="EF140" s="14" t="str">
        <f t="shared" ca="1" si="488"/>
        <v/>
      </c>
      <c r="EG140" s="14" t="str">
        <f t="shared" ca="1" si="489"/>
        <v/>
      </c>
      <c r="EM140" s="14" t="b">
        <f t="shared" ca="1" si="490"/>
        <v>1</v>
      </c>
      <c r="EN140" s="14">
        <f t="shared" ca="1" si="491"/>
        <v>127</v>
      </c>
      <c r="EO140" s="14" t="str">
        <f t="shared" ca="1" si="492"/>
        <v>q_51_1.6</v>
      </c>
      <c r="EP140" s="14" t="str">
        <f t="shared" ca="1" si="493"/>
        <v xml:space="preserve">ALSFRS(1) 6. Dressing and Hygiene (q_51_1.6): Values must be limited to predefinied list and each value must be between 0 and 4. </v>
      </c>
      <c r="EQ140" s="14" t="str">
        <f t="shared" ca="1" si="494"/>
        <v/>
      </c>
    </row>
    <row r="141" spans="2:147" s="14" customFormat="1">
      <c r="B141" s="14" t="str">
        <f t="shared" ca="1" si="421"/>
        <v/>
      </c>
      <c r="C141" s="14">
        <f t="shared" ca="1" si="422"/>
        <v>128</v>
      </c>
      <c r="D141" s="14">
        <f t="shared" si="423"/>
        <v>139</v>
      </c>
      <c r="E141" s="14" t="str">
        <f t="shared" ca="1" si="424"/>
        <v>N</v>
      </c>
      <c r="F141" s="14" t="str">
        <f t="shared" ca="1" si="425"/>
        <v>q_51_1.7</v>
      </c>
      <c r="G141" s="14" t="str">
        <f t="shared" ca="1" si="426"/>
        <v>ALSFRS(1) 7. Turning in Bed and Adjusting Bed Clothes</v>
      </c>
      <c r="H141" s="14" t="b">
        <f t="shared" ca="1" si="427"/>
        <v>1</v>
      </c>
      <c r="I141" s="14" t="str">
        <f ca="1">IF($H141,ADDRESS(3,(D141+1)*2-1,4,,"["&amp;wew!$G$7&amp;"]"&amp;_sheetname_labels)&amp;":"&amp;ADDRESS(2+ster!$B$20,(D141+1)*2-1,4),"")</f>
        <v>[DBTemplate.xlsm]labels!JS3:JS61</v>
      </c>
      <c r="J141" s="14">
        <f t="array" aca="1" ref="J141" ca="1">IF(H141,MAX(0,MAX(IF(INDIRECT(I141)&lt;&gt;"",ROW(INDIRECT(I141)),""))-2),"")</f>
        <v>5</v>
      </c>
      <c r="K141" s="14" t="str">
        <f ca="1">IF($H141,IF($J141&gt;0,ADDRESS(3,(D141+1)*2-1,4,,"["&amp;wew!$G$7&amp;"]"&amp;_sheetname_labels)&amp;":"&amp;ADDRESS(2+J141,(D141+1)*2-1,4),""),"")</f>
        <v>[DBTemplate.xlsm]labels!JS3:JS7</v>
      </c>
      <c r="L141" s="14" t="str">
        <f ca="1">IF($H141,IF($J141&gt;0,ADDRESS(3,(D141+1)*2,4,,"["&amp;wew!$G$7&amp;"]"&amp;_sheetname_labels)&amp;":"&amp;ADDRESS(2+J141,(D141+1)*2,4),""),"")</f>
        <v>[DBTemplate.xlsm]labels!JT3:JT7</v>
      </c>
      <c r="M141" s="14">
        <f t="shared" ca="1" si="428"/>
        <v>0</v>
      </c>
      <c r="N141" s="14">
        <f t="shared" ca="1" si="429"/>
        <v>5</v>
      </c>
      <c r="O141" s="14" t="str">
        <f t="shared" ca="1" si="430"/>
        <v>q_51_1.7</v>
      </c>
      <c r="P141" s="14" t="str">
        <f t="shared" ca="1" si="431"/>
        <v>ALSFRS(1) 7. Turning in Bed and Adjusting Bed Clothes</v>
      </c>
      <c r="Q141" s="14" t="str">
        <f ca="1">IF($BP141,ADDRESS(3,D141+1,4,,"["&amp;wew!$G$7&amp;"]"&amp;_sheetname_dataframe)&amp;":"&amp;ADDRESS(2+ster!$C$14,D141+1,4),"")</f>
        <v>[DBTemplate.xlsm]data_frame!EJ3:EJ3</v>
      </c>
      <c r="R141" s="14" t="str">
        <f>IF($BP141,IF(MID(_xll.FORMULATEXT(INDEX(INDIRECT(Q141),1)),1,1)="=", _xll.FORMULATEXT(INDEX(INDIRECT(Q141),1),2,TRUE),""),"")</f>
        <v/>
      </c>
      <c r="S141" s="14">
        <f t="array" aca="1" ref="S141" ca="1">IF(H141,SUM(IF((IFERROR(INDIRECT(Q141)&lt;&gt;"",FALSE))*(INDIRECT(ster!$D$14)&lt;&gt;""),1,0)),"")</f>
        <v>1</v>
      </c>
      <c r="T141" s="14">
        <f t="array" aca="1" ref="T141" ca="1">IF(H141,IF(M141&gt;0,SUM(IFERROR(1*(MATCH(INDIRECT(Q141),INDIRECT(K141),0)&gt;0),0)*(INDIRECT(ster!$D$14)&lt;&gt;"")*NOT(ISNUMBER(INDIRECT(Q141)))),0),"")</f>
        <v>0</v>
      </c>
      <c r="U141" s="14">
        <f t="array" aca="1" ref="U141" ca="1">IF(H141,SUM((IFERROR(INDIRECT(Q141)="",FALSE))*(INDIRECT(ster!$D$14)&lt;&gt;"")),"")</f>
        <v>0</v>
      </c>
      <c r="V141" s="14">
        <f t="array" aca="1" ref="V141" ca="1">IF(H141,SUM((IFERROR(INDIRECT(Q141)="#ąś",TRUE))*(INDIRECT(ster!$D$14)&lt;&gt;"")),"")</f>
        <v>0</v>
      </c>
      <c r="W141" s="14">
        <f t="array" aca="1" ref="W141" ca="1">IF(H141,SUM(ISNUMBER(INDIRECT(Q141))*(INDIRECT(ster!$D$14)&lt;&gt;"")),"")</f>
        <v>1</v>
      </c>
      <c r="X141" s="14">
        <f t="array" aca="1" ref="X141" ca="1">IF(AND(H141,W141&gt;0),IF(wew!$B$3,MIN(IF((INDIRECT(ster!$D$14)&lt;&gt;"")*IFERROR(INDIRECT($Q141)&lt;&gt;"",FALSE),IFERROR(INDIRECT($Q141),"X"),"X")),"&lt;włącz podświetlanie wartości&gt;"),"—")</f>
        <v>3</v>
      </c>
      <c r="Y141" s="14">
        <f t="array" aca="1" ref="Y141" ca="1">IF(AND(H141,W141&gt;0),IF(wew!$B$3,MAX(IF((INDIRECT(ster!$D$14)&lt;&gt;"")*IFERROR(INDIRECT($Q141)&lt;&gt;"",FALSE),IFERROR(INDIRECT($Q141),"X"),"X")),"&lt;włącz podświetlanie wartości&gt;"),"—")</f>
        <v>3</v>
      </c>
      <c r="Z141" s="14">
        <f t="shared" ca="1" si="432"/>
        <v>0</v>
      </c>
      <c r="AA141" s="12">
        <f t="shared" ca="1" si="433"/>
        <v>1</v>
      </c>
      <c r="AB141" s="17">
        <f t="array" aca="1" ref="AB141" ca="1">IF(H141,IF(W141&gt;0,SUM((INDIRECT(ster!$D$14)&lt;&gt;"")*IFERROR((INDIRECT(Q141)&lt;&gt;"")*(INDIRECT(Q141)=INT(INDIRECT(Q141))),0)),0),"")</f>
        <v>1</v>
      </c>
      <c r="AC141" s="17">
        <f t="array" aca="1" ref="AC141" ca="1">IF(H141,W141-AB141,"")</f>
        <v>0</v>
      </c>
      <c r="AD141" s="17">
        <f t="shared" ca="1" si="434"/>
        <v>1</v>
      </c>
      <c r="AE141" s="17" t="b">
        <f t="shared" ca="1" si="435"/>
        <v>0</v>
      </c>
      <c r="AF141" s="17" t="str">
        <f ca="1">IF(AE141,IF($H141,ADDRESS(3,D141+2,4,,"["&amp;wew!$G$7&amp;"]"&amp;_sheetname_dataframe)&amp;":"&amp;ADDRESS(2+ster!$C$14,D141+2,4),""),"")</f>
        <v/>
      </c>
      <c r="AG141" s="17" t="str">
        <f t="shared" ca="1" si="436"/>
        <v/>
      </c>
      <c r="AH141" s="17" t="b">
        <f t="shared" ca="1" si="437"/>
        <v>0</v>
      </c>
      <c r="AI141" s="17" t="str">
        <f ca="1">IF(AH141,IF($H141,ADDRESS(3,D141+3,4,,"["&amp;wew!$G$7&amp;"]"&amp;_sheetname_dataframe)&amp;":"&amp;ADDRESS(2+ster!$C$14,D141+3,4),""),"")</f>
        <v/>
      </c>
      <c r="AJ141" s="17" t="str">
        <f t="shared" ca="1" si="438"/>
        <v/>
      </c>
      <c r="AK141" s="17" t="b">
        <f t="shared" ca="1" si="439"/>
        <v>0</v>
      </c>
      <c r="AL141" s="17" t="b">
        <f t="shared" ca="1" si="440"/>
        <v>0</v>
      </c>
      <c r="AM141" s="17" t="b">
        <f t="shared" ca="1" si="441"/>
        <v>0</v>
      </c>
      <c r="AN141" s="17">
        <f t="shared" ca="1" si="442"/>
        <v>0</v>
      </c>
      <c r="AO141" s="24">
        <f t="shared" ca="1" si="443"/>
        <v>0</v>
      </c>
      <c r="AP141" s="24">
        <f t="shared" ca="1" si="444"/>
        <v>4</v>
      </c>
      <c r="AQ141" s="17" t="b">
        <f t="shared" ca="1" si="445"/>
        <v>0</v>
      </c>
      <c r="AR141" s="17" t="b">
        <f t="shared" ca="1" si="446"/>
        <v>1</v>
      </c>
      <c r="AS141" s="17" t="b">
        <f t="shared" ca="1" si="447"/>
        <v>0</v>
      </c>
      <c r="AT141" s="17" t="b">
        <f t="shared" ca="1" si="448"/>
        <v>0</v>
      </c>
      <c r="AU141" s="17" t="b">
        <f t="shared" ca="1" si="449"/>
        <v>1</v>
      </c>
      <c r="AV141" s="17" t="b">
        <f t="shared" ca="1" si="450"/>
        <v>0</v>
      </c>
      <c r="AW141" s="17" t="b">
        <f t="shared" ca="1" si="451"/>
        <v>1</v>
      </c>
      <c r="AX141" s="14" t="b">
        <f t="array" aca="1" ref="AX141" ca="1">IF(H141,N141&gt;0,"")</f>
        <v>1</v>
      </c>
      <c r="AY141" s="17" t="str">
        <f t="shared" ca="1" si="452"/>
        <v>C3:C7</v>
      </c>
      <c r="AZ141" s="17" t="b">
        <f t="array" aca="1" ref="AZ141" ca="1">IF(AY141&lt;&gt;"",SUM(1*ISERROR(MATCH(INDIRECT(AY141),INDIRECT(K141),0)))=0,"")</f>
        <v>0</v>
      </c>
      <c r="BA141" s="17" t="b">
        <f t="shared" ca="1" si="453"/>
        <v>1</v>
      </c>
      <c r="BB141" s="17" t="b">
        <v>0</v>
      </c>
      <c r="BC141" s="17" t="b">
        <f t="shared" ca="1" si="454"/>
        <v>0</v>
      </c>
      <c r="BD141" s="17" t="b">
        <f t="shared" ca="1" si="455"/>
        <v>1</v>
      </c>
      <c r="BE141" s="17" t="b">
        <f t="shared" ca="1" si="456"/>
        <v>0</v>
      </c>
      <c r="BF141" s="17" t="b">
        <f t="shared" ca="1" si="457"/>
        <v>0</v>
      </c>
      <c r="BG141" s="17" t="b">
        <f t="shared" ca="1" si="458"/>
        <v>0</v>
      </c>
      <c r="BH141" s="17" t="b">
        <f t="shared" ca="1" si="459"/>
        <v>1</v>
      </c>
      <c r="BI141" s="17">
        <f t="shared" ca="1" si="460"/>
        <v>3</v>
      </c>
      <c r="BJ141" s="17" t="b">
        <f t="shared" ca="1" si="461"/>
        <v>0</v>
      </c>
      <c r="BK141" s="17" t="str">
        <f t="shared" ca="1" si="462"/>
        <v/>
      </c>
      <c r="BL141" s="17" t="str">
        <f t="shared" ca="1" si="463"/>
        <v/>
      </c>
      <c r="BM141" s="17" t="str">
        <f t="shared" ca="1" si="464"/>
        <v>L</v>
      </c>
      <c r="BN141" s="17" t="str">
        <f t="shared" ca="1" si="465"/>
        <v>L</v>
      </c>
      <c r="BO141" s="17" t="str">
        <f t="shared" ca="1" si="466"/>
        <v>N</v>
      </c>
      <c r="BP141" s="14" t="b">
        <f t="shared" ca="1" si="467"/>
        <v>1</v>
      </c>
      <c r="BQ141" s="35">
        <v>1</v>
      </c>
      <c r="BX141" s="16"/>
      <c r="BY141" s="16">
        <v>0</v>
      </c>
      <c r="BZ141" s="16">
        <v>4</v>
      </c>
      <c r="CA141" s="16"/>
      <c r="CB141" s="16"/>
      <c r="CC141" s="16"/>
      <c r="CD141" s="16"/>
      <c r="CE141" s="16"/>
      <c r="CF141" s="16"/>
      <c r="CN141" s="14">
        <f ca="1">IF(H141,IFERROR(IsVariableNameLegal(O141),0),0)</f>
        <v>0</v>
      </c>
      <c r="CO141" s="14" t="str">
        <f t="array" aca="1" ref="CO141" ca="1">IF(H141,IF(COUNTIF(INDIRECT(wew!$C$13),O141)&gt;1,TRIM(SUBSTITUTE(_xll.MCONCAT(IF((INDIRECT(wew!$C$13)=O141)*(COLUMN(INDIRECT(wew!$C$13))&lt;&gt;D141+1),-1+COLUMN(INDIRECT(wew!$C$13)),"")," "),"  "," ")),""),"")</f>
        <v/>
      </c>
      <c r="CP141" s="14" t="str">
        <f t="array" aca="1" ref="CP141" ca="1">IF(P141&lt;&gt;"",IF(LEN(P141)&gt;150,1,""),"")</f>
        <v/>
      </c>
      <c r="CQ141" s="14" t="str">
        <f t="array" aca="1" ref="CQ141" ca="1">IF(AND(H141,NOT(ster!$J$3)),IF(COUNTIF(INDIRECT(wew!$C$15),P141)&gt;1,TRIM(SUBSTITUTE(_xll.MCONCAT(IF((INDIRECT(wew!$C$15)=P141)*(COLUMN(INDIRECT(wew!$C$15))&lt;&gt;D141+1),-1+COLUMN(INDIRECT(wew!$C$15)),"")," "),"  "," ")),""),"")</f>
        <v/>
      </c>
      <c r="CR141" s="14" t="str">
        <f t="array" aca="1" ref="CR141" ca="1">IF(H141,IF(AND(W141&gt;0,AO141&lt;&gt;""),TRIM(SUBSTITUTE(_xll.MCONCAT(IFERROR(IF(ISNUMBER(INDIRECT(Q141)),IF((INDIRECT(ster!$D$14)&lt;&gt;"")*(INDIRECT(Q141)&lt;AO141),INDIRECT(ster!$D$14) &amp; ": " &amp;  SUBSTITUTE(IF( AV141,IFERROR(TEXT(INDIRECT(Q141),"rrrr-mm-dd") &amp;" (" &amp; INDIRECT(Q141) &amp;")",INDIRECT(Q141)),INDIRECT(Q141))," "," "),""),""),"")," "),"  "," ")),""),"")</f>
        <v/>
      </c>
      <c r="CS141" s="14" t="str">
        <f t="array" aca="1" ref="CS141" ca="1">IF(H141,IF(AND(W141&gt;0,AP141&lt;&gt;""),TRIM(SUBSTITUTE(_xll.MCONCAT(IFERROR(IF(ISNUMBER(INDIRECT(Q141)),IF((INDIRECT(ster!$D$14)&lt;&gt;"")*(INDIRECT(Q141)&gt;AP141),INDIRECT(ster!$D$14) &amp; ": " &amp;  SUBSTITUTE(IF( AV141,IFERROR(TEXT(INDIRECT(Q141),"rrrr-mm-dd")&amp;" (" &amp; INDIRECT(Q141) &amp;")",INDIRECT(Q141)),INDIRECT(Q141))," "," "),""),""),"")," "),"  "," ")),""),"")</f>
        <v/>
      </c>
      <c r="CT141" s="14" t="str">
        <f t="array" aca="1" ref="CT141" ca="1">IF(H141,IF(AND(N141&gt;0,AR141),TRIM(SUBSTITUTE(_xll.MCONCAT(IFERROR(IF(ISNUMBER(INDIRECT(Q141)),IF((INDIRECT(ster!$D$14)&lt;&gt;"")*(IFERROR(0*(MATCH(INDIRECT(Q141),INDIRECT(K141),0)&gt;0),1)),INDIRECT(ster!$D$14) &amp; ": " &amp;  SUBSTITUTE(IF( AV141,IFERROR(TEXT(INDIRECT(Q141),"rrrr-mm-dd")&amp;" (" &amp; INDIRECT(Q141) &amp;")",INDIRECT(Q141)),INDIRECT(Q141))," "," "),""),""),"")," "),"  "," ")),""),"")</f>
        <v/>
      </c>
      <c r="CU141" s="14" t="str">
        <f t="array" aca="1" ref="CU141" ca="1">IF(H141,IF(AND(V141&gt;0),TRIM(SUBSTITUTE(_xll.MCONCAT(IF((INDIRECT(ster!$D$14)&lt;&gt;"")*(IFERROR(0*(INDIRECT(Q141)&lt;&gt;""),1)),INDIRECT(ster!$D$14),"")," "),"  "," ")),""),"")</f>
        <v/>
      </c>
      <c r="CV141" s="14" t="str">
        <f t="array" aca="1" ref="CV141" ca="1">IF(H141,IF(AS141,
TRIM(SUBSTITUTE(_xll.MCONCAT(IF(
   (INDIRECT(ster!$D$14)&lt;&gt;"")*
   ((INDIRECT(Q141)="")+
      NOT(ISNUMBER(INDIRECT(Q141)))*
      NOT(ISERROR(MATCH(INDIRECT(Q141),INDIRECT(K141),0)))
    ),
      INDIRECT(ster!$D$14),
   "")," "),"  "," ")),
""),"")</f>
        <v/>
      </c>
      <c r="CW141" s="14" t="str">
        <f t="array" aca="1" ref="CW141" ca="1">IF(H141,IF(AND(AQ141),TRIM(SUBSTITUTE(_xll.MCONCAT(IFERROR(IF(ISNUMBER(INDIRECT(Q141)),IF((INDIRECT(ster!$D$14)&lt;&gt;"")*(INDIRECT(Q141)&lt;&gt;INT(INDIRECT(Q141))),INDIRECT(ster!$D$14) &amp; ": " &amp; INDIRECT(Q141),""),""),"")," "),"  "," ")),""),"")</f>
        <v/>
      </c>
      <c r="CX141" s="14" t="str">
        <f t="array" aca="1" ref="CX141" ca="1">IF(H141,IF(OR(AU141,AV141),TRIM(SUBSTITUTE(_xll.MCONCAT(IF((INDIRECT(ster!$D$14)&lt;&gt;"")*NOT(ISNUMBER(INDIRECT(Q141))),IF(ISERROR(MATCH(INDIRECT(Q141),INDIRECT(K141),0)),IFERROR(IF(INDIRECT(Q141)&lt;&gt;"",INDIRECT(ster!$D$14) &amp; ": " &amp; SUBSTITUTE(INDIRECT(Q141)," "," "),""),""),""),"")," "),"  "," ")),""),"")</f>
        <v/>
      </c>
      <c r="CY141" s="14" t="str">
        <f t="array" aca="1" ref="CY141" ca="1">IF(H141,IF(AE141,TRIM(SUBSTITUTE(_xll.MCONCAT(IF((INDIRECT(ster!$D$14)&lt;&gt;"")*IFERROR(NOT(INDIRECT(AF141)),FALSE),IF(ISERROR(MATCH(INDIRECT(Q141),INDIRECT(K141),0)),IFERROR(IF(INDIRECT(Q141)&lt;&gt;"",INDIRECT(ster!$D$14)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CZ141" s="14" t="str">
        <f t="array" aca="1" ref="CZ141" ca="1">IF(H141,IF(AH141,TRIM(SUBSTITUTE(_xll.MCONCAT(IF((INDIRECT(ster!$D$14)&lt;&gt;"")*IFERROR(NOT(INDIRECT(AI141)),FALSE),IF(ISERROR(MATCH(INDIRECT(Q141),INDIRECT(K141),0)),IFERROR(IF(INDIRECT(Q141)&lt;&gt;"",INDIRECT(ster!$D$14)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DC141" s="14" t="str">
        <f ca="1">SUBSTITUTE(SUBSTITUTE(SUBSTITUTE(SUBSTITUTE(_xll.MCONCAT(DG141:DS141,"■"),"■■","■"),"■■","■"),"■■","■"),"■■","■")</f>
        <v>■</v>
      </c>
      <c r="DD141" s="14" t="str">
        <f t="shared" ca="1" si="468"/>
        <v/>
      </c>
      <c r="DE141" s="14" t="str">
        <f t="shared" ca="1" si="469"/>
        <v/>
      </c>
      <c r="DF141" s="14" t="str">
        <f t="shared" ca="1" si="470"/>
        <v/>
      </c>
      <c r="DG141" s="14" t="str">
        <f t="shared" ca="1" si="471"/>
        <v/>
      </c>
      <c r="DH141" s="14" t="str">
        <f t="shared" ca="1" si="472"/>
        <v/>
      </c>
      <c r="DI141" s="14" t="str">
        <f t="shared" ca="1" si="473"/>
        <v/>
      </c>
      <c r="DJ141" s="14" t="str">
        <f t="shared" ca="1" si="474"/>
        <v/>
      </c>
      <c r="DK141" s="14" t="str">
        <f t="shared" ca="1" si="475"/>
        <v/>
      </c>
      <c r="DL141" s="14" t="str">
        <f t="shared" ca="1" si="420"/>
        <v/>
      </c>
      <c r="DM141" s="14" t="str">
        <f t="shared" ca="1" si="476"/>
        <v/>
      </c>
      <c r="DN141" s="14" t="str">
        <f t="array" aca="1" ref="DN141" ca="1">IF(CU141&lt;&gt;"","There are errors in the entered values in the following cases: " &amp;SUBSTITUTE(CU141," ",", "),"")</f>
        <v/>
      </c>
      <c r="DO141" s="14" t="str">
        <f t="shared" ca="1" si="477"/>
        <v/>
      </c>
      <c r="DP141" s="14" t="str">
        <f t="shared" ca="1" si="478"/>
        <v/>
      </c>
      <c r="DQ141" s="14" t="str">
        <f t="shared" ca="1" si="479"/>
        <v/>
      </c>
      <c r="DR141" s="14" t="str">
        <f t="shared" ca="1" si="480"/>
        <v/>
      </c>
      <c r="DS141" s="14" t="str">
        <f t="shared" ca="1" si="481"/>
        <v/>
      </c>
      <c r="DZ141" s="14" t="b">
        <f t="shared" ca="1" si="482"/>
        <v>1</v>
      </c>
      <c r="EA141" s="14" t="str">
        <f t="shared" ca="1" si="483"/>
        <v>ALSFRS(1) 7. Turning in Bed and Adjusting Bed Clothes (q_51_1.7)</v>
      </c>
      <c r="EB141" s="14" t="str">
        <f t="shared" ca="1" si="484"/>
        <v xml:space="preserve">Values must be limited to predefinied list and each value must be between 0 and 4. </v>
      </c>
      <c r="EC141" s="14" t="str">
        <f t="shared" ca="1" si="485"/>
        <v xml:space="preserve">ALSFRS(1) 7. Turning in Bed and Adjusting Bed Clothes (q_51_1.7): Values must be limited to predefinied list and each value must be between 0 and 4. </v>
      </c>
      <c r="ED141" s="14" t="str">
        <f t="shared" ca="1" si="486"/>
        <v>each value must be between 0 and 4</v>
      </c>
      <c r="EE141" s="14" t="str">
        <f t="shared" ca="1" si="487"/>
        <v>Values must be limited to predefinied list</v>
      </c>
      <c r="EF141" s="14" t="str">
        <f t="shared" ca="1" si="488"/>
        <v/>
      </c>
      <c r="EG141" s="14" t="str">
        <f t="shared" ca="1" si="489"/>
        <v/>
      </c>
      <c r="EM141" s="14" t="b">
        <f t="shared" ca="1" si="490"/>
        <v>1</v>
      </c>
      <c r="EN141" s="14">
        <f t="shared" ca="1" si="491"/>
        <v>128</v>
      </c>
      <c r="EO141" s="14" t="str">
        <f t="shared" ca="1" si="492"/>
        <v>q_51_1.7</v>
      </c>
      <c r="EP141" s="14" t="str">
        <f t="shared" ca="1" si="493"/>
        <v xml:space="preserve">ALSFRS(1) 7. Turning in Bed and Adjusting Bed Clothes (q_51_1.7): Values must be limited to predefinied list and each value must be between 0 and 4. </v>
      </c>
      <c r="EQ141" s="14" t="str">
        <f t="shared" ca="1" si="494"/>
        <v/>
      </c>
    </row>
    <row r="142" spans="2:147" s="14" customFormat="1">
      <c r="B142" s="14" t="str">
        <f t="shared" ca="1" si="421"/>
        <v/>
      </c>
      <c r="C142" s="14">
        <f t="shared" ca="1" si="422"/>
        <v>129</v>
      </c>
      <c r="D142" s="14">
        <f t="shared" si="423"/>
        <v>140</v>
      </c>
      <c r="E142" s="14" t="str">
        <f t="shared" ca="1" si="424"/>
        <v>N</v>
      </c>
      <c r="F142" s="14" t="str">
        <f t="shared" ca="1" si="425"/>
        <v>q_51_1.8</v>
      </c>
      <c r="G142" s="14" t="str">
        <f t="shared" ca="1" si="426"/>
        <v>ALSFRS(1) 8. Walking</v>
      </c>
      <c r="H142" s="14" t="b">
        <f t="shared" ca="1" si="427"/>
        <v>1</v>
      </c>
      <c r="I142" s="14" t="str">
        <f ca="1">IF($H142,ADDRESS(3,(D142+1)*2-1,4,,"["&amp;wew!$G$7&amp;"]"&amp;_sheetname_labels)&amp;":"&amp;ADDRESS(2+ster!$B$20,(D142+1)*2-1,4),"")</f>
        <v>[DBTemplate.xlsm]labels!JU3:JU61</v>
      </c>
      <c r="J142" s="14">
        <f t="array" aca="1" ref="J142" ca="1">IF(H142,MAX(0,MAX(IF(INDIRECT(I142)&lt;&gt;"",ROW(INDIRECT(I142)),""))-2),"")</f>
        <v>5</v>
      </c>
      <c r="K142" s="14" t="str">
        <f ca="1">IF($H142,IF($J142&gt;0,ADDRESS(3,(D142+1)*2-1,4,,"["&amp;wew!$G$7&amp;"]"&amp;_sheetname_labels)&amp;":"&amp;ADDRESS(2+J142,(D142+1)*2-1,4),""),"")</f>
        <v>[DBTemplate.xlsm]labels!JU3:JU7</v>
      </c>
      <c r="L142" s="14" t="str">
        <f ca="1">IF($H142,IF($J142&gt;0,ADDRESS(3,(D142+1)*2,4,,"["&amp;wew!$G$7&amp;"]"&amp;_sheetname_labels)&amp;":"&amp;ADDRESS(2+J142,(D142+1)*2,4),""),"")</f>
        <v>[DBTemplate.xlsm]labels!JV3:JV7</v>
      </c>
      <c r="M142" s="14">
        <f t="shared" ca="1" si="428"/>
        <v>0</v>
      </c>
      <c r="N142" s="14">
        <f t="shared" ca="1" si="429"/>
        <v>5</v>
      </c>
      <c r="O142" s="14" t="str">
        <f t="shared" ca="1" si="430"/>
        <v>q_51_1.8</v>
      </c>
      <c r="P142" s="14" t="str">
        <f t="shared" ca="1" si="431"/>
        <v>ALSFRS(1) 8. Walking</v>
      </c>
      <c r="Q142" s="14" t="str">
        <f ca="1">IF($BP142,ADDRESS(3,D142+1,4,,"["&amp;wew!$G$7&amp;"]"&amp;_sheetname_dataframe)&amp;":"&amp;ADDRESS(2+ster!$C$14,D142+1,4),"")</f>
        <v>[DBTemplate.xlsm]data_frame!EK3:EK3</v>
      </c>
      <c r="R142" s="14" t="str">
        <f>IF($BP142,IF(MID(_xll.FORMULATEXT(INDEX(INDIRECT(Q142),1)),1,1)="=", _xll.FORMULATEXT(INDEX(INDIRECT(Q142),1),2,TRUE),""),"")</f>
        <v/>
      </c>
      <c r="S142" s="14">
        <f t="array" aca="1" ref="S142" ca="1">IF(H142,SUM(IF((IFERROR(INDIRECT(Q142)&lt;&gt;"",FALSE))*(INDIRECT(ster!$D$14)&lt;&gt;""),1,0)),"")</f>
        <v>1</v>
      </c>
      <c r="T142" s="14">
        <f t="array" aca="1" ref="T142" ca="1">IF(H142,IF(M142&gt;0,SUM(IFERROR(1*(MATCH(INDIRECT(Q142),INDIRECT(K142),0)&gt;0),0)*(INDIRECT(ster!$D$14)&lt;&gt;"")*NOT(ISNUMBER(INDIRECT(Q142)))),0),"")</f>
        <v>0</v>
      </c>
      <c r="U142" s="14">
        <f t="array" aca="1" ref="U142" ca="1">IF(H142,SUM((IFERROR(INDIRECT(Q142)="",FALSE))*(INDIRECT(ster!$D$14)&lt;&gt;"")),"")</f>
        <v>0</v>
      </c>
      <c r="V142" s="14">
        <f t="array" aca="1" ref="V142" ca="1">IF(H142,SUM((IFERROR(INDIRECT(Q142)="#ąś",TRUE))*(INDIRECT(ster!$D$14)&lt;&gt;"")),"")</f>
        <v>0</v>
      </c>
      <c r="W142" s="14">
        <f t="array" aca="1" ref="W142" ca="1">IF(H142,SUM(ISNUMBER(INDIRECT(Q142))*(INDIRECT(ster!$D$14)&lt;&gt;"")),"")</f>
        <v>1</v>
      </c>
      <c r="X142" s="14">
        <f t="array" aca="1" ref="X142" ca="1">IF(AND(H142,W142&gt;0),IF(wew!$B$3,MIN(IF((INDIRECT(ster!$D$14)&lt;&gt;"")*IFERROR(INDIRECT($Q142)&lt;&gt;"",FALSE),IFERROR(INDIRECT($Q142),"X"),"X")),"&lt;włącz podświetlanie wartości&gt;"),"—")</f>
        <v>2</v>
      </c>
      <c r="Y142" s="14">
        <f t="array" aca="1" ref="Y142" ca="1">IF(AND(H142,W142&gt;0),IF(wew!$B$3,MAX(IF((INDIRECT(ster!$D$14)&lt;&gt;"")*IFERROR(INDIRECT($Q142)&lt;&gt;"",FALSE),IFERROR(INDIRECT($Q142),"X"),"X")),"&lt;włącz podświetlanie wartości&gt;"),"—")</f>
        <v>2</v>
      </c>
      <c r="Z142" s="14">
        <f t="shared" ca="1" si="432"/>
        <v>0</v>
      </c>
      <c r="AA142" s="12">
        <f t="shared" ca="1" si="433"/>
        <v>1</v>
      </c>
      <c r="AB142" s="17">
        <f t="array" aca="1" ref="AB142" ca="1">IF(H142,IF(W142&gt;0,SUM((INDIRECT(ster!$D$14)&lt;&gt;"")*IFERROR((INDIRECT(Q142)&lt;&gt;"")*(INDIRECT(Q142)=INT(INDIRECT(Q142))),0)),0),"")</f>
        <v>1</v>
      </c>
      <c r="AC142" s="17">
        <f t="array" aca="1" ref="AC142" ca="1">IF(H142,W142-AB142,"")</f>
        <v>0</v>
      </c>
      <c r="AD142" s="17">
        <f t="shared" ca="1" si="434"/>
        <v>1</v>
      </c>
      <c r="AE142" s="17" t="b">
        <f t="shared" ca="1" si="435"/>
        <v>0</v>
      </c>
      <c r="AF142" s="17" t="str">
        <f ca="1">IF(AE142,IF($H142,ADDRESS(3,D142+2,4,,"["&amp;wew!$G$7&amp;"]"&amp;_sheetname_dataframe)&amp;":"&amp;ADDRESS(2+ster!$C$14,D142+2,4),""),"")</f>
        <v/>
      </c>
      <c r="AG142" s="17" t="str">
        <f t="shared" ca="1" si="436"/>
        <v/>
      </c>
      <c r="AH142" s="17" t="b">
        <f t="shared" ca="1" si="437"/>
        <v>0</v>
      </c>
      <c r="AI142" s="17" t="str">
        <f ca="1">IF(AH142,IF($H142,ADDRESS(3,D142+3,4,,"["&amp;wew!$G$7&amp;"]"&amp;_sheetname_dataframe)&amp;":"&amp;ADDRESS(2+ster!$C$14,D142+3,4),""),"")</f>
        <v/>
      </c>
      <c r="AJ142" s="17" t="str">
        <f t="shared" ca="1" si="438"/>
        <v/>
      </c>
      <c r="AK142" s="17" t="b">
        <f t="shared" ca="1" si="439"/>
        <v>0</v>
      </c>
      <c r="AL142" s="17" t="b">
        <f t="shared" ca="1" si="440"/>
        <v>0</v>
      </c>
      <c r="AM142" s="17" t="b">
        <f t="shared" ca="1" si="441"/>
        <v>0</v>
      </c>
      <c r="AN142" s="17">
        <f t="shared" ca="1" si="442"/>
        <v>0</v>
      </c>
      <c r="AO142" s="24">
        <f t="shared" ca="1" si="443"/>
        <v>0</v>
      </c>
      <c r="AP142" s="24">
        <f t="shared" ca="1" si="444"/>
        <v>4</v>
      </c>
      <c r="AQ142" s="17" t="b">
        <f t="shared" ca="1" si="445"/>
        <v>0</v>
      </c>
      <c r="AR142" s="17" t="b">
        <f t="shared" ca="1" si="446"/>
        <v>1</v>
      </c>
      <c r="AS142" s="17" t="b">
        <f t="shared" ca="1" si="447"/>
        <v>0</v>
      </c>
      <c r="AT142" s="17" t="b">
        <f t="shared" ca="1" si="448"/>
        <v>0</v>
      </c>
      <c r="AU142" s="17" t="b">
        <f t="shared" ca="1" si="449"/>
        <v>1</v>
      </c>
      <c r="AV142" s="17" t="b">
        <f t="shared" ca="1" si="450"/>
        <v>0</v>
      </c>
      <c r="AW142" s="17" t="b">
        <f t="shared" ca="1" si="451"/>
        <v>1</v>
      </c>
      <c r="AX142" s="14" t="b">
        <f t="array" aca="1" ref="AX142" ca="1">IF(H142,N142&gt;0,"")</f>
        <v>1</v>
      </c>
      <c r="AY142" s="17" t="str">
        <f t="shared" ca="1" si="452"/>
        <v>C3:C7</v>
      </c>
      <c r="AZ142" s="17" t="b">
        <f t="array" aca="1" ref="AZ142" ca="1">IF(AY142&lt;&gt;"",SUM(1*ISERROR(MATCH(INDIRECT(AY142),INDIRECT(K142),0)))=0,"")</f>
        <v>0</v>
      </c>
      <c r="BA142" s="17" t="b">
        <f t="shared" ca="1" si="453"/>
        <v>1</v>
      </c>
      <c r="BB142" s="17" t="b">
        <v>0</v>
      </c>
      <c r="BC142" s="17" t="b">
        <f t="shared" ca="1" si="454"/>
        <v>0</v>
      </c>
      <c r="BD142" s="17" t="b">
        <f t="shared" ca="1" si="455"/>
        <v>1</v>
      </c>
      <c r="BE142" s="17" t="b">
        <f t="shared" ca="1" si="456"/>
        <v>0</v>
      </c>
      <c r="BF142" s="17" t="b">
        <f t="shared" ca="1" si="457"/>
        <v>0</v>
      </c>
      <c r="BG142" s="17" t="b">
        <f t="shared" ca="1" si="458"/>
        <v>0</v>
      </c>
      <c r="BH142" s="17" t="b">
        <f t="shared" ca="1" si="459"/>
        <v>1</v>
      </c>
      <c r="BI142" s="17">
        <f t="shared" ca="1" si="460"/>
        <v>3</v>
      </c>
      <c r="BJ142" s="17" t="b">
        <f t="shared" ca="1" si="461"/>
        <v>0</v>
      </c>
      <c r="BK142" s="17" t="str">
        <f t="shared" ca="1" si="462"/>
        <v/>
      </c>
      <c r="BL142" s="17" t="str">
        <f t="shared" ca="1" si="463"/>
        <v/>
      </c>
      <c r="BM142" s="17" t="str">
        <f t="shared" ca="1" si="464"/>
        <v>L</v>
      </c>
      <c r="BN142" s="17" t="str">
        <f t="shared" ca="1" si="465"/>
        <v>L</v>
      </c>
      <c r="BO142" s="17" t="str">
        <f t="shared" ca="1" si="466"/>
        <v>N</v>
      </c>
      <c r="BP142" s="14" t="b">
        <f t="shared" ca="1" si="467"/>
        <v>1</v>
      </c>
      <c r="BQ142" s="35">
        <v>1</v>
      </c>
      <c r="BX142" s="16"/>
      <c r="BY142" s="16">
        <v>0</v>
      </c>
      <c r="BZ142" s="16">
        <v>4</v>
      </c>
      <c r="CA142" s="16"/>
      <c r="CB142" s="16"/>
      <c r="CC142" s="16"/>
      <c r="CD142" s="16"/>
      <c r="CE142" s="16"/>
      <c r="CF142" s="16"/>
      <c r="CN142" s="14">
        <f ca="1">IF(H142,IFERROR(IsVariableNameLegal(O142),0),0)</f>
        <v>0</v>
      </c>
      <c r="CO142" s="14" t="str">
        <f t="array" aca="1" ref="CO142" ca="1">IF(H142,IF(COUNTIF(INDIRECT(wew!$C$13),O142)&gt;1,TRIM(SUBSTITUTE(_xll.MCONCAT(IF((INDIRECT(wew!$C$13)=O142)*(COLUMN(INDIRECT(wew!$C$13))&lt;&gt;D142+1),-1+COLUMN(INDIRECT(wew!$C$13)),"")," "),"  "," ")),""),"")</f>
        <v/>
      </c>
      <c r="CP142" s="14" t="str">
        <f t="array" aca="1" ref="CP142" ca="1">IF(P142&lt;&gt;"",IF(LEN(P142)&gt;150,1,""),"")</f>
        <v/>
      </c>
      <c r="CQ142" s="14" t="str">
        <f t="array" aca="1" ref="CQ142" ca="1">IF(AND(H142,NOT(ster!$J$3)),IF(COUNTIF(INDIRECT(wew!$C$15),P142)&gt;1,TRIM(SUBSTITUTE(_xll.MCONCAT(IF((INDIRECT(wew!$C$15)=P142)*(COLUMN(INDIRECT(wew!$C$15))&lt;&gt;D142+1),-1+COLUMN(INDIRECT(wew!$C$15)),"")," "),"  "," ")),""),"")</f>
        <v/>
      </c>
      <c r="CR142" s="14" t="str">
        <f t="array" aca="1" ref="CR142" ca="1">IF(H142,IF(AND(W142&gt;0,AO142&lt;&gt;""),TRIM(SUBSTITUTE(_xll.MCONCAT(IFERROR(IF(ISNUMBER(INDIRECT(Q142)),IF((INDIRECT(ster!$D$14)&lt;&gt;"")*(INDIRECT(Q142)&lt;AO142),INDIRECT(ster!$D$14) &amp; ": " &amp;  SUBSTITUTE(IF( AV142,IFERROR(TEXT(INDIRECT(Q142),"rrrr-mm-dd") &amp;" (" &amp; INDIRECT(Q142) &amp;")",INDIRECT(Q142)),INDIRECT(Q142))," "," "),""),""),"")," "),"  "," ")),""),"")</f>
        <v/>
      </c>
      <c r="CS142" s="14" t="str">
        <f t="array" aca="1" ref="CS142" ca="1">IF(H142,IF(AND(W142&gt;0,AP142&lt;&gt;""),TRIM(SUBSTITUTE(_xll.MCONCAT(IFERROR(IF(ISNUMBER(INDIRECT(Q142)),IF((INDIRECT(ster!$D$14)&lt;&gt;"")*(INDIRECT(Q142)&gt;AP142),INDIRECT(ster!$D$14) &amp; ": " &amp;  SUBSTITUTE(IF( AV142,IFERROR(TEXT(INDIRECT(Q142),"rrrr-mm-dd")&amp;" (" &amp; INDIRECT(Q142) &amp;")",INDIRECT(Q142)),INDIRECT(Q142))," "," "),""),""),"")," "),"  "," ")),""),"")</f>
        <v/>
      </c>
      <c r="CT142" s="14" t="str">
        <f t="array" aca="1" ref="CT142" ca="1">IF(H142,IF(AND(N142&gt;0,AR142),TRIM(SUBSTITUTE(_xll.MCONCAT(IFERROR(IF(ISNUMBER(INDIRECT(Q142)),IF((INDIRECT(ster!$D$14)&lt;&gt;"")*(IFERROR(0*(MATCH(INDIRECT(Q142),INDIRECT(K142),0)&gt;0),1)),INDIRECT(ster!$D$14) &amp; ": " &amp;  SUBSTITUTE(IF( AV142,IFERROR(TEXT(INDIRECT(Q142),"rrrr-mm-dd")&amp;" (" &amp; INDIRECT(Q142) &amp;")",INDIRECT(Q142)),INDIRECT(Q142))," "," "),""),""),"")," "),"  "," ")),""),"")</f>
        <v/>
      </c>
      <c r="CU142" s="14" t="str">
        <f t="array" aca="1" ref="CU142" ca="1">IF(H142,IF(AND(V142&gt;0),TRIM(SUBSTITUTE(_xll.MCONCAT(IF((INDIRECT(ster!$D$14)&lt;&gt;"")*(IFERROR(0*(INDIRECT(Q142)&lt;&gt;""),1)),INDIRECT(ster!$D$14),"")," "),"  "," ")),""),"")</f>
        <v/>
      </c>
      <c r="CV142" s="14" t="str">
        <f t="array" aca="1" ref="CV142" ca="1">IF(H142,IF(AS142,
TRIM(SUBSTITUTE(_xll.MCONCAT(IF(
   (INDIRECT(ster!$D$14)&lt;&gt;"")*
   ((INDIRECT(Q142)="")+
      NOT(ISNUMBER(INDIRECT(Q142)))*
      NOT(ISERROR(MATCH(INDIRECT(Q142),INDIRECT(K142),0)))
    ),
      INDIRECT(ster!$D$14),
   "")," "),"  "," ")),
""),"")</f>
        <v/>
      </c>
      <c r="CW142" s="14" t="str">
        <f t="array" aca="1" ref="CW142" ca="1">IF(H142,IF(AND(AQ142),TRIM(SUBSTITUTE(_xll.MCONCAT(IFERROR(IF(ISNUMBER(INDIRECT(Q142)),IF((INDIRECT(ster!$D$14)&lt;&gt;"")*(INDIRECT(Q142)&lt;&gt;INT(INDIRECT(Q142))),INDIRECT(ster!$D$14) &amp; ": " &amp; INDIRECT(Q142),""),""),"")," "),"  "," ")),""),"")</f>
        <v/>
      </c>
      <c r="CX142" s="14" t="str">
        <f t="array" aca="1" ref="CX142" ca="1">IF(H142,IF(OR(AU142,AV142),TRIM(SUBSTITUTE(_xll.MCONCAT(IF((INDIRECT(ster!$D$14)&lt;&gt;"")*NOT(ISNUMBER(INDIRECT(Q142))),IF(ISERROR(MATCH(INDIRECT(Q142),INDIRECT(K142),0)),IFERROR(IF(INDIRECT(Q142)&lt;&gt;"",INDIRECT(ster!$D$14) &amp; ": " &amp; SUBSTITUTE(INDIRECT(Q142)," "," "),""),""),""),"")," "),"  "," ")),""),"")</f>
        <v/>
      </c>
      <c r="CY142" s="14" t="str">
        <f t="array" aca="1" ref="CY142" ca="1">IF(H142,IF(AE142,TRIM(SUBSTITUTE(_xll.MCONCAT(IF((INDIRECT(ster!$D$14)&lt;&gt;"")*IFERROR(NOT(INDIRECT(AF142)),FALSE),IF(ISERROR(MATCH(INDIRECT(Q142),INDIRECT(K142),0)),IFERROR(IF(INDIRECT(Q142)&lt;&gt;"",INDIRECT(ster!$D$14)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CZ142" s="14" t="str">
        <f t="array" aca="1" ref="CZ142" ca="1">IF(H142,IF(AH142,TRIM(SUBSTITUTE(_xll.MCONCAT(IF((INDIRECT(ster!$D$14)&lt;&gt;"")*IFERROR(NOT(INDIRECT(AI142)),FALSE),IF(ISERROR(MATCH(INDIRECT(Q142),INDIRECT(K142),0)),IFERROR(IF(INDIRECT(Q142)&lt;&gt;"",INDIRECT(ster!$D$14)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DC142" s="14" t="str">
        <f ca="1">SUBSTITUTE(SUBSTITUTE(SUBSTITUTE(SUBSTITUTE(_xll.MCONCAT(DG142:DS142,"■"),"■■","■"),"■■","■"),"■■","■"),"■■","■")</f>
        <v>■</v>
      </c>
      <c r="DD142" s="14" t="str">
        <f t="shared" ca="1" si="468"/>
        <v/>
      </c>
      <c r="DE142" s="14" t="str">
        <f t="shared" ca="1" si="469"/>
        <v/>
      </c>
      <c r="DF142" s="14" t="str">
        <f t="shared" ca="1" si="470"/>
        <v/>
      </c>
      <c r="DG142" s="14" t="str">
        <f t="shared" ca="1" si="471"/>
        <v/>
      </c>
      <c r="DH142" s="14" t="str">
        <f t="shared" ca="1" si="472"/>
        <v/>
      </c>
      <c r="DI142" s="14" t="str">
        <f t="shared" ca="1" si="473"/>
        <v/>
      </c>
      <c r="DJ142" s="14" t="str">
        <f t="shared" ca="1" si="474"/>
        <v/>
      </c>
      <c r="DK142" s="14" t="str">
        <f t="shared" ca="1" si="475"/>
        <v/>
      </c>
      <c r="DL142" s="14" t="str">
        <f t="shared" ca="1" si="420"/>
        <v/>
      </c>
      <c r="DM142" s="14" t="str">
        <f t="shared" ca="1" si="476"/>
        <v/>
      </c>
      <c r="DN142" s="14" t="str">
        <f t="array" aca="1" ref="DN142" ca="1">IF(CU142&lt;&gt;"","There are errors in the entered values in the following cases: " &amp;SUBSTITUTE(CU142," ",", "),"")</f>
        <v/>
      </c>
      <c r="DO142" s="14" t="str">
        <f t="shared" ca="1" si="477"/>
        <v/>
      </c>
      <c r="DP142" s="14" t="str">
        <f t="shared" ca="1" si="478"/>
        <v/>
      </c>
      <c r="DQ142" s="14" t="str">
        <f t="shared" ca="1" si="479"/>
        <v/>
      </c>
      <c r="DR142" s="14" t="str">
        <f t="shared" ca="1" si="480"/>
        <v/>
      </c>
      <c r="DS142" s="14" t="str">
        <f t="shared" ca="1" si="481"/>
        <v/>
      </c>
      <c r="DZ142" s="14" t="b">
        <f t="shared" ca="1" si="482"/>
        <v>1</v>
      </c>
      <c r="EA142" s="14" t="str">
        <f t="shared" ca="1" si="483"/>
        <v>ALSFRS(1) 8. Walking (q_51_1.8)</v>
      </c>
      <c r="EB142" s="14" t="str">
        <f t="shared" ca="1" si="484"/>
        <v xml:space="preserve">Values must be limited to predefinied list and each value must be between 0 and 4. </v>
      </c>
      <c r="EC142" s="14" t="str">
        <f t="shared" ca="1" si="485"/>
        <v xml:space="preserve">ALSFRS(1) 8. Walking (q_51_1.8): Values must be limited to predefinied list and each value must be between 0 and 4. </v>
      </c>
      <c r="ED142" s="14" t="str">
        <f t="shared" ca="1" si="486"/>
        <v>each value must be between 0 and 4</v>
      </c>
      <c r="EE142" s="14" t="str">
        <f t="shared" ca="1" si="487"/>
        <v>Values must be limited to predefinied list</v>
      </c>
      <c r="EF142" s="14" t="str">
        <f t="shared" ca="1" si="488"/>
        <v/>
      </c>
      <c r="EG142" s="14" t="str">
        <f t="shared" ca="1" si="489"/>
        <v/>
      </c>
      <c r="EM142" s="14" t="b">
        <f t="shared" ca="1" si="490"/>
        <v>1</v>
      </c>
      <c r="EN142" s="14">
        <f t="shared" ca="1" si="491"/>
        <v>129</v>
      </c>
      <c r="EO142" s="14" t="str">
        <f t="shared" ca="1" si="492"/>
        <v>q_51_1.8</v>
      </c>
      <c r="EP142" s="14" t="str">
        <f t="shared" ca="1" si="493"/>
        <v xml:space="preserve">ALSFRS(1) 8. Walking (q_51_1.8): Values must be limited to predefinied list and each value must be between 0 and 4. </v>
      </c>
      <c r="EQ142" s="14" t="str">
        <f t="shared" ca="1" si="494"/>
        <v/>
      </c>
    </row>
    <row r="143" spans="2:147" s="14" customFormat="1">
      <c r="B143" s="14" t="str">
        <f t="shared" ca="1" si="421"/>
        <v/>
      </c>
      <c r="C143" s="14">
        <f t="shared" ca="1" si="422"/>
        <v>130</v>
      </c>
      <c r="D143" s="14">
        <f t="shared" si="423"/>
        <v>141</v>
      </c>
      <c r="E143" s="14" t="str">
        <f t="shared" ca="1" si="424"/>
        <v>N</v>
      </c>
      <c r="F143" s="14" t="str">
        <f t="shared" ca="1" si="425"/>
        <v>q_51_1.9</v>
      </c>
      <c r="G143" s="14" t="str">
        <f t="shared" ca="1" si="426"/>
        <v>ALSFRS(1) 9. Climbing Stairs</v>
      </c>
      <c r="H143" s="14" t="b">
        <f t="shared" ca="1" si="427"/>
        <v>1</v>
      </c>
      <c r="I143" s="14" t="str">
        <f ca="1">IF($H143,ADDRESS(3,(D143+1)*2-1,4,,"["&amp;wew!$G$7&amp;"]"&amp;_sheetname_labels)&amp;":"&amp;ADDRESS(2+ster!$B$20,(D143+1)*2-1,4),"")</f>
        <v>[DBTemplate.xlsm]labels!JW3:JW61</v>
      </c>
      <c r="J143" s="14">
        <f t="array" aca="1" ref="J143" ca="1">IF(H143,MAX(0,MAX(IF(INDIRECT(I143)&lt;&gt;"",ROW(INDIRECT(I143)),""))-2),"")</f>
        <v>5</v>
      </c>
      <c r="K143" s="14" t="str">
        <f ca="1">IF($H143,IF($J143&gt;0,ADDRESS(3,(D143+1)*2-1,4,,"["&amp;wew!$G$7&amp;"]"&amp;_sheetname_labels)&amp;":"&amp;ADDRESS(2+J143,(D143+1)*2-1,4),""),"")</f>
        <v>[DBTemplate.xlsm]labels!JW3:JW7</v>
      </c>
      <c r="L143" s="14" t="str">
        <f ca="1">IF($H143,IF($J143&gt;0,ADDRESS(3,(D143+1)*2,4,,"["&amp;wew!$G$7&amp;"]"&amp;_sheetname_labels)&amp;":"&amp;ADDRESS(2+J143,(D143+1)*2,4),""),"")</f>
        <v>[DBTemplate.xlsm]labels!JX3:JX7</v>
      </c>
      <c r="M143" s="14">
        <f t="shared" ca="1" si="428"/>
        <v>0</v>
      </c>
      <c r="N143" s="14">
        <f t="shared" ca="1" si="429"/>
        <v>5</v>
      </c>
      <c r="O143" s="14" t="str">
        <f t="shared" ca="1" si="430"/>
        <v>q_51_1.9</v>
      </c>
      <c r="P143" s="14" t="str">
        <f t="shared" ca="1" si="431"/>
        <v>ALSFRS(1) 9. Climbing Stairs</v>
      </c>
      <c r="Q143" s="14" t="str">
        <f ca="1">IF($BP143,ADDRESS(3,D143+1,4,,"["&amp;wew!$G$7&amp;"]"&amp;_sheetname_dataframe)&amp;":"&amp;ADDRESS(2+ster!$C$14,D143+1,4),"")</f>
        <v>[DBTemplate.xlsm]data_frame!EL3:EL3</v>
      </c>
      <c r="R143" s="14" t="str">
        <f>IF($BP143,IF(MID(_xll.FORMULATEXT(INDEX(INDIRECT(Q143),1)),1,1)="=", _xll.FORMULATEXT(INDEX(INDIRECT(Q143),1),2,TRUE),""),"")</f>
        <v/>
      </c>
      <c r="S143" s="14">
        <f t="array" aca="1" ref="S143" ca="1">IF(H143,SUM(IF((IFERROR(INDIRECT(Q143)&lt;&gt;"",FALSE))*(INDIRECT(ster!$D$14)&lt;&gt;""),1,0)),"")</f>
        <v>1</v>
      </c>
      <c r="T143" s="14">
        <f t="array" aca="1" ref="T143" ca="1">IF(H143,IF(M143&gt;0,SUM(IFERROR(1*(MATCH(INDIRECT(Q143),INDIRECT(K143),0)&gt;0),0)*(INDIRECT(ster!$D$14)&lt;&gt;"")*NOT(ISNUMBER(INDIRECT(Q143)))),0),"")</f>
        <v>0</v>
      </c>
      <c r="U143" s="14">
        <f t="array" aca="1" ref="U143" ca="1">IF(H143,SUM((IFERROR(INDIRECT(Q143)="",FALSE))*(INDIRECT(ster!$D$14)&lt;&gt;"")),"")</f>
        <v>0</v>
      </c>
      <c r="V143" s="14">
        <f t="array" aca="1" ref="V143" ca="1">IF(H143,SUM((IFERROR(INDIRECT(Q143)="#ąś",TRUE))*(INDIRECT(ster!$D$14)&lt;&gt;"")),"")</f>
        <v>0</v>
      </c>
      <c r="W143" s="14">
        <f t="array" aca="1" ref="W143" ca="1">IF(H143,SUM(ISNUMBER(INDIRECT(Q143))*(INDIRECT(ster!$D$14)&lt;&gt;"")),"")</f>
        <v>1</v>
      </c>
      <c r="X143" s="14">
        <f t="array" aca="1" ref="X143" ca="1">IF(AND(H143,W143&gt;0),IF(wew!$B$3,MIN(IF((INDIRECT(ster!$D$14)&lt;&gt;"")*IFERROR(INDIRECT($Q143)&lt;&gt;"",FALSE),IFERROR(INDIRECT($Q143),"X"),"X")),"&lt;włącz podświetlanie wartości&gt;"),"—")</f>
        <v>0</v>
      </c>
      <c r="Y143" s="14">
        <f t="array" aca="1" ref="Y143" ca="1">IF(AND(H143,W143&gt;0),IF(wew!$B$3,MAX(IF((INDIRECT(ster!$D$14)&lt;&gt;"")*IFERROR(INDIRECT($Q143)&lt;&gt;"",FALSE),IFERROR(INDIRECT($Q143),"X"),"X")),"&lt;włącz podświetlanie wartości&gt;"),"—")</f>
        <v>0</v>
      </c>
      <c r="Z143" s="14">
        <f t="shared" ca="1" si="432"/>
        <v>0</v>
      </c>
      <c r="AA143" s="12">
        <f t="shared" ca="1" si="433"/>
        <v>1</v>
      </c>
      <c r="AB143" s="17">
        <f t="array" aca="1" ref="AB143" ca="1">IF(H143,IF(W143&gt;0,SUM((INDIRECT(ster!$D$14)&lt;&gt;"")*IFERROR((INDIRECT(Q143)&lt;&gt;"")*(INDIRECT(Q143)=INT(INDIRECT(Q143))),0)),0),"")</f>
        <v>1</v>
      </c>
      <c r="AC143" s="17">
        <f t="array" aca="1" ref="AC143" ca="1">IF(H143,W143-AB143,"")</f>
        <v>0</v>
      </c>
      <c r="AD143" s="17">
        <f t="shared" ca="1" si="434"/>
        <v>1</v>
      </c>
      <c r="AE143" s="17" t="b">
        <f t="shared" ca="1" si="435"/>
        <v>0</v>
      </c>
      <c r="AF143" s="17" t="str">
        <f ca="1">IF(AE143,IF($H143,ADDRESS(3,D143+2,4,,"["&amp;wew!$G$7&amp;"]"&amp;_sheetname_dataframe)&amp;":"&amp;ADDRESS(2+ster!$C$14,D143+2,4),""),"")</f>
        <v/>
      </c>
      <c r="AG143" s="17" t="str">
        <f t="shared" ca="1" si="436"/>
        <v/>
      </c>
      <c r="AH143" s="17" t="b">
        <f t="shared" ca="1" si="437"/>
        <v>0</v>
      </c>
      <c r="AI143" s="17" t="str">
        <f ca="1">IF(AH143,IF($H143,ADDRESS(3,D143+3,4,,"["&amp;wew!$G$7&amp;"]"&amp;_sheetname_dataframe)&amp;":"&amp;ADDRESS(2+ster!$C$14,D143+3,4),""),"")</f>
        <v/>
      </c>
      <c r="AJ143" s="17" t="str">
        <f t="shared" ca="1" si="438"/>
        <v/>
      </c>
      <c r="AK143" s="17" t="b">
        <f t="shared" ca="1" si="439"/>
        <v>0</v>
      </c>
      <c r="AL143" s="17" t="b">
        <f t="shared" ca="1" si="440"/>
        <v>0</v>
      </c>
      <c r="AM143" s="17" t="b">
        <f t="shared" ca="1" si="441"/>
        <v>0</v>
      </c>
      <c r="AN143" s="17">
        <f t="shared" ca="1" si="442"/>
        <v>0</v>
      </c>
      <c r="AO143" s="24">
        <f t="shared" ca="1" si="443"/>
        <v>0</v>
      </c>
      <c r="AP143" s="24">
        <f t="shared" ca="1" si="444"/>
        <v>4</v>
      </c>
      <c r="AQ143" s="17" t="b">
        <f t="shared" ca="1" si="445"/>
        <v>0</v>
      </c>
      <c r="AR143" s="17" t="b">
        <f t="shared" ca="1" si="446"/>
        <v>1</v>
      </c>
      <c r="AS143" s="17" t="b">
        <f t="shared" ca="1" si="447"/>
        <v>0</v>
      </c>
      <c r="AT143" s="17" t="b">
        <f t="shared" ca="1" si="448"/>
        <v>0</v>
      </c>
      <c r="AU143" s="17" t="b">
        <f t="shared" ca="1" si="449"/>
        <v>1</v>
      </c>
      <c r="AV143" s="17" t="b">
        <f t="shared" ca="1" si="450"/>
        <v>0</v>
      </c>
      <c r="AW143" s="17" t="b">
        <f t="shared" ca="1" si="451"/>
        <v>1</v>
      </c>
      <c r="AX143" s="14" t="b">
        <f t="array" aca="1" ref="AX143" ca="1">IF(H143,N143&gt;0,"")</f>
        <v>1</v>
      </c>
      <c r="AY143" s="17" t="str">
        <f t="shared" ca="1" si="452"/>
        <v>C3:C7</v>
      </c>
      <c r="AZ143" s="17" t="b">
        <f t="array" aca="1" ref="AZ143" ca="1">IF(AY143&lt;&gt;"",SUM(1*ISERROR(MATCH(INDIRECT(AY143),INDIRECT(K143),0)))=0,"")</f>
        <v>0</v>
      </c>
      <c r="BA143" s="17" t="b">
        <f t="shared" ca="1" si="453"/>
        <v>1</v>
      </c>
      <c r="BB143" s="17" t="b">
        <v>0</v>
      </c>
      <c r="BC143" s="17" t="b">
        <f t="shared" ca="1" si="454"/>
        <v>0</v>
      </c>
      <c r="BD143" s="17" t="b">
        <f t="shared" ca="1" si="455"/>
        <v>1</v>
      </c>
      <c r="BE143" s="17" t="b">
        <f t="shared" ca="1" si="456"/>
        <v>0</v>
      </c>
      <c r="BF143" s="17" t="b">
        <f t="shared" ca="1" si="457"/>
        <v>0</v>
      </c>
      <c r="BG143" s="17" t="b">
        <f t="shared" ca="1" si="458"/>
        <v>0</v>
      </c>
      <c r="BH143" s="17" t="b">
        <f t="shared" ca="1" si="459"/>
        <v>1</v>
      </c>
      <c r="BI143" s="17">
        <f t="shared" ca="1" si="460"/>
        <v>3</v>
      </c>
      <c r="BJ143" s="17" t="b">
        <f t="shared" ca="1" si="461"/>
        <v>0</v>
      </c>
      <c r="BK143" s="17" t="str">
        <f t="shared" ca="1" si="462"/>
        <v/>
      </c>
      <c r="BL143" s="17" t="str">
        <f t="shared" ca="1" si="463"/>
        <v/>
      </c>
      <c r="BM143" s="17" t="str">
        <f t="shared" ca="1" si="464"/>
        <v>L</v>
      </c>
      <c r="BN143" s="17" t="str">
        <f t="shared" ca="1" si="465"/>
        <v>L</v>
      </c>
      <c r="BO143" s="17" t="str">
        <f t="shared" ca="1" si="466"/>
        <v>N</v>
      </c>
      <c r="BP143" s="14" t="b">
        <f t="shared" ca="1" si="467"/>
        <v>1</v>
      </c>
      <c r="BQ143" s="35">
        <v>1</v>
      </c>
      <c r="BX143" s="16"/>
      <c r="BY143" s="16">
        <v>0</v>
      </c>
      <c r="BZ143" s="16">
        <v>4</v>
      </c>
      <c r="CA143" s="16"/>
      <c r="CB143" s="16"/>
      <c r="CC143" s="16"/>
      <c r="CD143" s="16"/>
      <c r="CE143" s="16"/>
      <c r="CF143" s="16"/>
      <c r="CN143" s="14">
        <f ca="1">IF(H143,IFERROR(IsVariableNameLegal(O143),0),0)</f>
        <v>0</v>
      </c>
      <c r="CO143" s="14" t="str">
        <f t="array" aca="1" ref="CO143" ca="1">IF(H143,IF(COUNTIF(INDIRECT(wew!$C$13),O143)&gt;1,TRIM(SUBSTITUTE(_xll.MCONCAT(IF((INDIRECT(wew!$C$13)=O143)*(COLUMN(INDIRECT(wew!$C$13))&lt;&gt;D143+1),-1+COLUMN(INDIRECT(wew!$C$13)),"")," "),"  "," ")),""),"")</f>
        <v/>
      </c>
      <c r="CP143" s="14" t="str">
        <f t="array" aca="1" ref="CP143" ca="1">IF(P143&lt;&gt;"",IF(LEN(P143)&gt;150,1,""),"")</f>
        <v/>
      </c>
      <c r="CQ143" s="14" t="str">
        <f t="array" aca="1" ref="CQ143" ca="1">IF(AND(H143,NOT(ster!$J$3)),IF(COUNTIF(INDIRECT(wew!$C$15),P143)&gt;1,TRIM(SUBSTITUTE(_xll.MCONCAT(IF((INDIRECT(wew!$C$15)=P143)*(COLUMN(INDIRECT(wew!$C$15))&lt;&gt;D143+1),-1+COLUMN(INDIRECT(wew!$C$15)),"")," "),"  "," ")),""),"")</f>
        <v/>
      </c>
      <c r="CR143" s="14" t="str">
        <f t="array" aca="1" ref="CR143" ca="1">IF(H143,IF(AND(W143&gt;0,AO143&lt;&gt;""),TRIM(SUBSTITUTE(_xll.MCONCAT(IFERROR(IF(ISNUMBER(INDIRECT(Q143)),IF((INDIRECT(ster!$D$14)&lt;&gt;"")*(INDIRECT(Q143)&lt;AO143),INDIRECT(ster!$D$14) &amp; ": " &amp;  SUBSTITUTE(IF( AV143,IFERROR(TEXT(INDIRECT(Q143),"rrrr-mm-dd") &amp;" (" &amp; INDIRECT(Q143) &amp;")",INDIRECT(Q143)),INDIRECT(Q143))," "," "),""),""),"")," "),"  "," ")),""),"")</f>
        <v/>
      </c>
      <c r="CS143" s="14" t="str">
        <f t="array" aca="1" ref="CS143" ca="1">IF(H143,IF(AND(W143&gt;0,AP143&lt;&gt;""),TRIM(SUBSTITUTE(_xll.MCONCAT(IFERROR(IF(ISNUMBER(INDIRECT(Q143)),IF((INDIRECT(ster!$D$14)&lt;&gt;"")*(INDIRECT(Q143)&gt;AP143),INDIRECT(ster!$D$14) &amp; ": " &amp;  SUBSTITUTE(IF( AV143,IFERROR(TEXT(INDIRECT(Q143),"rrrr-mm-dd")&amp;" (" &amp; INDIRECT(Q143) &amp;")",INDIRECT(Q143)),INDIRECT(Q143))," "," "),""),""),"")," "),"  "," ")),""),"")</f>
        <v/>
      </c>
      <c r="CT143" s="14" t="str">
        <f t="array" aca="1" ref="CT143" ca="1">IF(H143,IF(AND(N143&gt;0,AR143),TRIM(SUBSTITUTE(_xll.MCONCAT(IFERROR(IF(ISNUMBER(INDIRECT(Q143)),IF((INDIRECT(ster!$D$14)&lt;&gt;"")*(IFERROR(0*(MATCH(INDIRECT(Q143),INDIRECT(K143),0)&gt;0),1)),INDIRECT(ster!$D$14) &amp; ": " &amp;  SUBSTITUTE(IF( AV143,IFERROR(TEXT(INDIRECT(Q143),"rrrr-mm-dd")&amp;" (" &amp; INDIRECT(Q143) &amp;")",INDIRECT(Q143)),INDIRECT(Q143))," "," "),""),""),"")," "),"  "," ")),""),"")</f>
        <v/>
      </c>
      <c r="CU143" s="14" t="str">
        <f t="array" aca="1" ref="CU143" ca="1">IF(H143,IF(AND(V143&gt;0),TRIM(SUBSTITUTE(_xll.MCONCAT(IF((INDIRECT(ster!$D$14)&lt;&gt;"")*(IFERROR(0*(INDIRECT(Q143)&lt;&gt;""),1)),INDIRECT(ster!$D$14),"")," "),"  "," ")),""),"")</f>
        <v/>
      </c>
      <c r="CV143" s="14" t="str">
        <f t="array" aca="1" ref="CV143" ca="1">IF(H143,IF(AS143,
TRIM(SUBSTITUTE(_xll.MCONCAT(IF(
   (INDIRECT(ster!$D$14)&lt;&gt;"")*
   ((INDIRECT(Q143)="")+
      NOT(ISNUMBER(INDIRECT(Q143)))*
      NOT(ISERROR(MATCH(INDIRECT(Q143),INDIRECT(K143),0)))
    ),
      INDIRECT(ster!$D$14),
   "")," "),"  "," ")),
""),"")</f>
        <v/>
      </c>
      <c r="CW143" s="14" t="str">
        <f t="array" aca="1" ref="CW143" ca="1">IF(H143,IF(AND(AQ143),TRIM(SUBSTITUTE(_xll.MCONCAT(IFERROR(IF(ISNUMBER(INDIRECT(Q143)),IF((INDIRECT(ster!$D$14)&lt;&gt;"")*(INDIRECT(Q143)&lt;&gt;INT(INDIRECT(Q143))),INDIRECT(ster!$D$14) &amp; ": " &amp; INDIRECT(Q143),""),""),"")," "),"  "," ")),""),"")</f>
        <v/>
      </c>
      <c r="CX143" s="14" t="str">
        <f t="array" aca="1" ref="CX143" ca="1">IF(H143,IF(OR(AU143,AV143),TRIM(SUBSTITUTE(_xll.MCONCAT(IF((INDIRECT(ster!$D$14)&lt;&gt;"")*NOT(ISNUMBER(INDIRECT(Q143))),IF(ISERROR(MATCH(INDIRECT(Q143),INDIRECT(K143),0)),IFERROR(IF(INDIRECT(Q143)&lt;&gt;"",INDIRECT(ster!$D$14) &amp; ": " &amp; SUBSTITUTE(INDIRECT(Q143)," "," "),""),""),""),"")," "),"  "," ")),""),"")</f>
        <v/>
      </c>
      <c r="CY143" s="14" t="str">
        <f t="array" aca="1" ref="CY143" ca="1">IF(H143,IF(AE143,TRIM(SUBSTITUTE(_xll.MCONCAT(IF((INDIRECT(ster!$D$14)&lt;&gt;"")*IFERROR(NOT(INDIRECT(AF143)),FALSE),IF(ISERROR(MATCH(INDIRECT(Q143),INDIRECT(K143),0)),IFERROR(IF(INDIRECT(Q143)&lt;&gt;"",INDIRECT(ster!$D$14)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CZ143" s="14" t="str">
        <f t="array" aca="1" ref="CZ143" ca="1">IF(H143,IF(AH143,TRIM(SUBSTITUTE(_xll.MCONCAT(IF((INDIRECT(ster!$D$14)&lt;&gt;"")*IFERROR(NOT(INDIRECT(AI143)),FALSE),IF(ISERROR(MATCH(INDIRECT(Q143),INDIRECT(K143),0)),IFERROR(IF(INDIRECT(Q143)&lt;&gt;"",INDIRECT(ster!$D$14)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DC143" s="14" t="str">
        <f ca="1">SUBSTITUTE(SUBSTITUTE(SUBSTITUTE(SUBSTITUTE(_xll.MCONCAT(DG143:DS143,"■"),"■■","■"),"■■","■"),"■■","■"),"■■","■")</f>
        <v>■</v>
      </c>
      <c r="DD143" s="14" t="str">
        <f t="shared" ca="1" si="468"/>
        <v/>
      </c>
      <c r="DE143" s="14" t="str">
        <f t="shared" ca="1" si="469"/>
        <v/>
      </c>
      <c r="DF143" s="14" t="str">
        <f t="shared" ca="1" si="470"/>
        <v/>
      </c>
      <c r="DG143" s="14" t="str">
        <f t="shared" ca="1" si="471"/>
        <v/>
      </c>
      <c r="DH143" s="14" t="str">
        <f t="shared" ca="1" si="472"/>
        <v/>
      </c>
      <c r="DI143" s="14" t="str">
        <f t="shared" ca="1" si="473"/>
        <v/>
      </c>
      <c r="DJ143" s="14" t="str">
        <f t="shared" ca="1" si="474"/>
        <v/>
      </c>
      <c r="DK143" s="14" t="str">
        <f t="shared" ca="1" si="475"/>
        <v/>
      </c>
      <c r="DL143" s="14" t="str">
        <f t="shared" ca="1" si="420"/>
        <v/>
      </c>
      <c r="DM143" s="14" t="str">
        <f t="shared" ca="1" si="476"/>
        <v/>
      </c>
      <c r="DN143" s="14" t="str">
        <f t="array" aca="1" ref="DN143" ca="1">IF(CU143&lt;&gt;"","There are errors in the entered values in the following cases: " &amp;SUBSTITUTE(CU143," ",", "),"")</f>
        <v/>
      </c>
      <c r="DO143" s="14" t="str">
        <f t="shared" ca="1" si="477"/>
        <v/>
      </c>
      <c r="DP143" s="14" t="str">
        <f t="shared" ca="1" si="478"/>
        <v/>
      </c>
      <c r="DQ143" s="14" t="str">
        <f t="shared" ca="1" si="479"/>
        <v/>
      </c>
      <c r="DR143" s="14" t="str">
        <f t="shared" ca="1" si="480"/>
        <v/>
      </c>
      <c r="DS143" s="14" t="str">
        <f t="shared" ca="1" si="481"/>
        <v/>
      </c>
      <c r="DZ143" s="14" t="b">
        <f t="shared" ca="1" si="482"/>
        <v>1</v>
      </c>
      <c r="EA143" s="14" t="str">
        <f t="shared" ca="1" si="483"/>
        <v>ALSFRS(1) 9. Climbing Stairs (q_51_1.9)</v>
      </c>
      <c r="EB143" s="14" t="str">
        <f t="shared" ca="1" si="484"/>
        <v xml:space="preserve">Values must be limited to predefinied list and each value must be between 0 and 4. </v>
      </c>
      <c r="EC143" s="14" t="str">
        <f t="shared" ca="1" si="485"/>
        <v xml:space="preserve">ALSFRS(1) 9. Climbing Stairs (q_51_1.9): Values must be limited to predefinied list and each value must be between 0 and 4. </v>
      </c>
      <c r="ED143" s="14" t="str">
        <f t="shared" ca="1" si="486"/>
        <v>each value must be between 0 and 4</v>
      </c>
      <c r="EE143" s="14" t="str">
        <f t="shared" ca="1" si="487"/>
        <v>Values must be limited to predefinied list</v>
      </c>
      <c r="EF143" s="14" t="str">
        <f t="shared" ca="1" si="488"/>
        <v/>
      </c>
      <c r="EG143" s="14" t="str">
        <f t="shared" ca="1" si="489"/>
        <v/>
      </c>
      <c r="EM143" s="14" t="b">
        <f t="shared" ca="1" si="490"/>
        <v>1</v>
      </c>
      <c r="EN143" s="14">
        <f t="shared" ca="1" si="491"/>
        <v>130</v>
      </c>
      <c r="EO143" s="14" t="str">
        <f t="shared" ca="1" si="492"/>
        <v>q_51_1.9</v>
      </c>
      <c r="EP143" s="14" t="str">
        <f t="shared" ca="1" si="493"/>
        <v xml:space="preserve">ALSFRS(1) 9. Climbing Stairs (q_51_1.9): Values must be limited to predefinied list and each value must be between 0 and 4. </v>
      </c>
      <c r="EQ143" s="14" t="str">
        <f t="shared" ca="1" si="494"/>
        <v/>
      </c>
    </row>
    <row r="144" spans="2:147" s="14" customFormat="1">
      <c r="B144" s="14" t="str">
        <f t="shared" ca="1" si="421"/>
        <v/>
      </c>
      <c r="C144" s="14">
        <f t="shared" ca="1" si="422"/>
        <v>131</v>
      </c>
      <c r="D144" s="14">
        <f t="shared" si="423"/>
        <v>142</v>
      </c>
      <c r="E144" s="14" t="str">
        <f t="shared" ca="1" si="424"/>
        <v>N</v>
      </c>
      <c r="F144" s="14" t="str">
        <f t="shared" ca="1" si="425"/>
        <v>q_51_1.10</v>
      </c>
      <c r="G144" s="14" t="str">
        <f t="shared" ca="1" si="426"/>
        <v>ALSFRS(1) 10. Dyspnea</v>
      </c>
      <c r="H144" s="14" t="b">
        <f t="shared" ca="1" si="427"/>
        <v>1</v>
      </c>
      <c r="I144" s="14" t="str">
        <f ca="1">IF($H144,ADDRESS(3,(D144+1)*2-1,4,,"["&amp;wew!$G$7&amp;"]"&amp;_sheetname_labels)&amp;":"&amp;ADDRESS(2+ster!$B$20,(D144+1)*2-1,4),"")</f>
        <v>[DBTemplate.xlsm]labels!JY3:JY61</v>
      </c>
      <c r="J144" s="14">
        <f t="array" aca="1" ref="J144" ca="1">IF(H144,MAX(0,MAX(IF(INDIRECT(I144)&lt;&gt;"",ROW(INDIRECT(I144)),""))-2),"")</f>
        <v>5</v>
      </c>
      <c r="K144" s="14" t="str">
        <f ca="1">IF($H144,IF($J144&gt;0,ADDRESS(3,(D144+1)*2-1,4,,"["&amp;wew!$G$7&amp;"]"&amp;_sheetname_labels)&amp;":"&amp;ADDRESS(2+J144,(D144+1)*2-1,4),""),"")</f>
        <v>[DBTemplate.xlsm]labels!JY3:JY7</v>
      </c>
      <c r="L144" s="14" t="str">
        <f ca="1">IF($H144,IF($J144&gt;0,ADDRESS(3,(D144+1)*2,4,,"["&amp;wew!$G$7&amp;"]"&amp;_sheetname_labels)&amp;":"&amp;ADDRESS(2+J144,(D144+1)*2,4),""),"")</f>
        <v>[DBTemplate.xlsm]labels!JZ3:JZ7</v>
      </c>
      <c r="M144" s="14">
        <f t="shared" ca="1" si="428"/>
        <v>0</v>
      </c>
      <c r="N144" s="14">
        <f t="shared" ca="1" si="429"/>
        <v>5</v>
      </c>
      <c r="O144" s="14" t="str">
        <f t="shared" ca="1" si="430"/>
        <v>q_51_1.10</v>
      </c>
      <c r="P144" s="14" t="str">
        <f t="shared" ca="1" si="431"/>
        <v>ALSFRS(1) 10. Dyspnea</v>
      </c>
      <c r="Q144" s="14" t="str">
        <f ca="1">IF($BP144,ADDRESS(3,D144+1,4,,"["&amp;wew!$G$7&amp;"]"&amp;_sheetname_dataframe)&amp;":"&amp;ADDRESS(2+ster!$C$14,D144+1,4),"")</f>
        <v>[DBTemplate.xlsm]data_frame!EM3:EM3</v>
      </c>
      <c r="R144" s="14" t="str">
        <f>IF($BP144,IF(MID(_xll.FORMULATEXT(INDEX(INDIRECT(Q144),1)),1,1)="=", _xll.FORMULATEXT(INDEX(INDIRECT(Q144),1),2,TRUE),""),"")</f>
        <v/>
      </c>
      <c r="S144" s="14">
        <f t="array" aca="1" ref="S144" ca="1">IF(H144,SUM(IF((IFERROR(INDIRECT(Q144)&lt;&gt;"",FALSE))*(INDIRECT(ster!$D$14)&lt;&gt;""),1,0)),"")</f>
        <v>1</v>
      </c>
      <c r="T144" s="14">
        <f t="array" aca="1" ref="T144" ca="1">IF(H144,IF(M144&gt;0,SUM(IFERROR(1*(MATCH(INDIRECT(Q144),INDIRECT(K144),0)&gt;0),0)*(INDIRECT(ster!$D$14)&lt;&gt;"")*NOT(ISNUMBER(INDIRECT(Q144)))),0),"")</f>
        <v>0</v>
      </c>
      <c r="U144" s="14">
        <f t="array" aca="1" ref="U144" ca="1">IF(H144,SUM((IFERROR(INDIRECT(Q144)="",FALSE))*(INDIRECT(ster!$D$14)&lt;&gt;"")),"")</f>
        <v>0</v>
      </c>
      <c r="V144" s="14">
        <f t="array" aca="1" ref="V144" ca="1">IF(H144,SUM((IFERROR(INDIRECT(Q144)="#ąś",TRUE))*(INDIRECT(ster!$D$14)&lt;&gt;"")),"")</f>
        <v>0</v>
      </c>
      <c r="W144" s="14">
        <f t="array" aca="1" ref="W144" ca="1">IF(H144,SUM(ISNUMBER(INDIRECT(Q144))*(INDIRECT(ster!$D$14)&lt;&gt;"")),"")</f>
        <v>1</v>
      </c>
      <c r="X144" s="14">
        <f t="array" aca="1" ref="X144" ca="1">IF(AND(H144,W144&gt;0),IF(wew!$B$3,MIN(IF((INDIRECT(ster!$D$14)&lt;&gt;"")*IFERROR(INDIRECT($Q144)&lt;&gt;"",FALSE),IFERROR(INDIRECT($Q144),"X"),"X")),"&lt;włącz podświetlanie wartości&gt;"),"—")</f>
        <v>4</v>
      </c>
      <c r="Y144" s="14">
        <f t="array" aca="1" ref="Y144" ca="1">IF(AND(H144,W144&gt;0),IF(wew!$B$3,MAX(IF((INDIRECT(ster!$D$14)&lt;&gt;"")*IFERROR(INDIRECT($Q144)&lt;&gt;"",FALSE),IFERROR(INDIRECT($Q144),"X"),"X")),"&lt;włącz podświetlanie wartości&gt;"),"—")</f>
        <v>4</v>
      </c>
      <c r="Z144" s="14">
        <f t="shared" ca="1" si="432"/>
        <v>0</v>
      </c>
      <c r="AA144" s="12">
        <f t="shared" ca="1" si="433"/>
        <v>1</v>
      </c>
      <c r="AB144" s="17">
        <f t="array" aca="1" ref="AB144" ca="1">IF(H144,IF(W144&gt;0,SUM((INDIRECT(ster!$D$14)&lt;&gt;"")*IFERROR((INDIRECT(Q144)&lt;&gt;"")*(INDIRECT(Q144)=INT(INDIRECT(Q144))),0)),0),"")</f>
        <v>1</v>
      </c>
      <c r="AC144" s="17">
        <f t="array" aca="1" ref="AC144" ca="1">IF(H144,W144-AB144,"")</f>
        <v>0</v>
      </c>
      <c r="AD144" s="17">
        <f t="shared" ca="1" si="434"/>
        <v>1</v>
      </c>
      <c r="AE144" s="17" t="b">
        <f t="shared" ca="1" si="435"/>
        <v>0</v>
      </c>
      <c r="AF144" s="17" t="str">
        <f ca="1">IF(AE144,IF($H144,ADDRESS(3,D144+2,4,,"["&amp;wew!$G$7&amp;"]"&amp;_sheetname_dataframe)&amp;":"&amp;ADDRESS(2+ster!$C$14,D144+2,4),""),"")</f>
        <v/>
      </c>
      <c r="AG144" s="17" t="str">
        <f t="shared" ca="1" si="436"/>
        <v/>
      </c>
      <c r="AH144" s="17" t="b">
        <f t="shared" ca="1" si="437"/>
        <v>0</v>
      </c>
      <c r="AI144" s="17" t="str">
        <f ca="1">IF(AH144,IF($H144,ADDRESS(3,D144+3,4,,"["&amp;wew!$G$7&amp;"]"&amp;_sheetname_dataframe)&amp;":"&amp;ADDRESS(2+ster!$C$14,D144+3,4),""),"")</f>
        <v/>
      </c>
      <c r="AJ144" s="17" t="str">
        <f t="shared" ca="1" si="438"/>
        <v/>
      </c>
      <c r="AK144" s="17" t="b">
        <f t="shared" ca="1" si="439"/>
        <v>0</v>
      </c>
      <c r="AL144" s="17" t="b">
        <f t="shared" ca="1" si="440"/>
        <v>0</v>
      </c>
      <c r="AM144" s="17" t="b">
        <f t="shared" ca="1" si="441"/>
        <v>0</v>
      </c>
      <c r="AN144" s="17">
        <f t="shared" ca="1" si="442"/>
        <v>0</v>
      </c>
      <c r="AO144" s="24">
        <f t="shared" ca="1" si="443"/>
        <v>0</v>
      </c>
      <c r="AP144" s="24">
        <f t="shared" ca="1" si="444"/>
        <v>4</v>
      </c>
      <c r="AQ144" s="17" t="b">
        <f t="shared" ca="1" si="445"/>
        <v>0</v>
      </c>
      <c r="AR144" s="17" t="b">
        <f t="shared" ca="1" si="446"/>
        <v>1</v>
      </c>
      <c r="AS144" s="17" t="b">
        <f t="shared" ca="1" si="447"/>
        <v>0</v>
      </c>
      <c r="AT144" s="17" t="b">
        <f t="shared" ca="1" si="448"/>
        <v>0</v>
      </c>
      <c r="AU144" s="17" t="b">
        <f t="shared" ca="1" si="449"/>
        <v>1</v>
      </c>
      <c r="AV144" s="17" t="b">
        <f t="shared" ca="1" si="450"/>
        <v>0</v>
      </c>
      <c r="AW144" s="17" t="b">
        <f t="shared" ca="1" si="451"/>
        <v>1</v>
      </c>
      <c r="AX144" s="14" t="b">
        <f t="array" aca="1" ref="AX144" ca="1">IF(H144,N144&gt;0,"")</f>
        <v>1</v>
      </c>
      <c r="AY144" s="17" t="str">
        <f t="shared" ca="1" si="452"/>
        <v>C3:C7</v>
      </c>
      <c r="AZ144" s="17" t="b">
        <f t="array" aca="1" ref="AZ144" ca="1">IF(AY144&lt;&gt;"",SUM(1*ISERROR(MATCH(INDIRECT(AY144),INDIRECT(K144),0)))=0,"")</f>
        <v>0</v>
      </c>
      <c r="BA144" s="17" t="b">
        <f t="shared" ca="1" si="453"/>
        <v>1</v>
      </c>
      <c r="BB144" s="17" t="b">
        <v>0</v>
      </c>
      <c r="BC144" s="17" t="b">
        <f t="shared" ca="1" si="454"/>
        <v>0</v>
      </c>
      <c r="BD144" s="17" t="b">
        <f t="shared" ca="1" si="455"/>
        <v>1</v>
      </c>
      <c r="BE144" s="17" t="b">
        <f t="shared" ca="1" si="456"/>
        <v>0</v>
      </c>
      <c r="BF144" s="17" t="b">
        <f t="shared" ca="1" si="457"/>
        <v>0</v>
      </c>
      <c r="BG144" s="17" t="b">
        <f t="shared" ca="1" si="458"/>
        <v>0</v>
      </c>
      <c r="BH144" s="17" t="b">
        <f t="shared" ca="1" si="459"/>
        <v>1</v>
      </c>
      <c r="BI144" s="17">
        <f t="shared" ca="1" si="460"/>
        <v>3</v>
      </c>
      <c r="BJ144" s="17" t="b">
        <f t="shared" ca="1" si="461"/>
        <v>0</v>
      </c>
      <c r="BK144" s="17" t="str">
        <f t="shared" ca="1" si="462"/>
        <v/>
      </c>
      <c r="BL144" s="17" t="str">
        <f t="shared" ca="1" si="463"/>
        <v/>
      </c>
      <c r="BM144" s="17" t="str">
        <f t="shared" ca="1" si="464"/>
        <v>L</v>
      </c>
      <c r="BN144" s="17" t="str">
        <f t="shared" ca="1" si="465"/>
        <v>L</v>
      </c>
      <c r="BO144" s="17" t="str">
        <f t="shared" ca="1" si="466"/>
        <v>N</v>
      </c>
      <c r="BP144" s="14" t="b">
        <f t="shared" ca="1" si="467"/>
        <v>1</v>
      </c>
      <c r="BQ144" s="35">
        <v>1</v>
      </c>
      <c r="BX144" s="16"/>
      <c r="BY144" s="16">
        <v>0</v>
      </c>
      <c r="BZ144" s="16">
        <v>4</v>
      </c>
      <c r="CA144" s="16"/>
      <c r="CB144" s="16"/>
      <c r="CC144" s="16"/>
      <c r="CD144" s="16"/>
      <c r="CE144" s="16"/>
      <c r="CF144" s="16"/>
      <c r="CN144" s="14">
        <f ca="1">IF(H144,IFERROR(IsVariableNameLegal(O144),0),0)</f>
        <v>0</v>
      </c>
      <c r="CO144" s="14" t="str">
        <f t="array" aca="1" ref="CO144" ca="1">IF(H144,IF(COUNTIF(INDIRECT(wew!$C$13),O144)&gt;1,TRIM(SUBSTITUTE(_xll.MCONCAT(IF((INDIRECT(wew!$C$13)=O144)*(COLUMN(INDIRECT(wew!$C$13))&lt;&gt;D144+1),-1+COLUMN(INDIRECT(wew!$C$13)),"")," "),"  "," ")),""),"")</f>
        <v/>
      </c>
      <c r="CP144" s="14" t="str">
        <f t="array" aca="1" ref="CP144" ca="1">IF(P144&lt;&gt;"",IF(LEN(P144)&gt;150,1,""),"")</f>
        <v/>
      </c>
      <c r="CQ144" s="14" t="str">
        <f t="array" aca="1" ref="CQ144" ca="1">IF(AND(H144,NOT(ster!$J$3)),IF(COUNTIF(INDIRECT(wew!$C$15),P144)&gt;1,TRIM(SUBSTITUTE(_xll.MCONCAT(IF((INDIRECT(wew!$C$15)=P144)*(COLUMN(INDIRECT(wew!$C$15))&lt;&gt;D144+1),-1+COLUMN(INDIRECT(wew!$C$15)),"")," "),"  "," ")),""),"")</f>
        <v/>
      </c>
      <c r="CR144" s="14" t="str">
        <f t="array" aca="1" ref="CR144" ca="1">IF(H144,IF(AND(W144&gt;0,AO144&lt;&gt;""),TRIM(SUBSTITUTE(_xll.MCONCAT(IFERROR(IF(ISNUMBER(INDIRECT(Q144)),IF((INDIRECT(ster!$D$14)&lt;&gt;"")*(INDIRECT(Q144)&lt;AO144),INDIRECT(ster!$D$14) &amp; ": " &amp;  SUBSTITUTE(IF( AV144,IFERROR(TEXT(INDIRECT(Q144),"rrrr-mm-dd") &amp;" (" &amp; INDIRECT(Q144) &amp;")",INDIRECT(Q144)),INDIRECT(Q144))," "," "),""),""),"")," "),"  "," ")),""),"")</f>
        <v/>
      </c>
      <c r="CS144" s="14" t="str">
        <f t="array" aca="1" ref="CS144" ca="1">IF(H144,IF(AND(W144&gt;0,AP144&lt;&gt;""),TRIM(SUBSTITUTE(_xll.MCONCAT(IFERROR(IF(ISNUMBER(INDIRECT(Q144)),IF((INDIRECT(ster!$D$14)&lt;&gt;"")*(INDIRECT(Q144)&gt;AP144),INDIRECT(ster!$D$14) &amp; ": " &amp;  SUBSTITUTE(IF( AV144,IFERROR(TEXT(INDIRECT(Q144),"rrrr-mm-dd")&amp;" (" &amp; INDIRECT(Q144) &amp;")",INDIRECT(Q144)),INDIRECT(Q144))," "," "),""),""),"")," "),"  "," ")),""),"")</f>
        <v/>
      </c>
      <c r="CT144" s="14" t="str">
        <f t="array" aca="1" ref="CT144" ca="1">IF(H144,IF(AND(N144&gt;0,AR144),TRIM(SUBSTITUTE(_xll.MCONCAT(IFERROR(IF(ISNUMBER(INDIRECT(Q144)),IF((INDIRECT(ster!$D$14)&lt;&gt;"")*(IFERROR(0*(MATCH(INDIRECT(Q144),INDIRECT(K144),0)&gt;0),1)),INDIRECT(ster!$D$14) &amp; ": " &amp;  SUBSTITUTE(IF( AV144,IFERROR(TEXT(INDIRECT(Q144),"rrrr-mm-dd")&amp;" (" &amp; INDIRECT(Q144) &amp;")",INDIRECT(Q144)),INDIRECT(Q144))," "," "),""),""),"")," "),"  "," ")),""),"")</f>
        <v/>
      </c>
      <c r="CU144" s="14" t="str">
        <f t="array" aca="1" ref="CU144" ca="1">IF(H144,IF(AND(V144&gt;0),TRIM(SUBSTITUTE(_xll.MCONCAT(IF((INDIRECT(ster!$D$14)&lt;&gt;"")*(IFERROR(0*(INDIRECT(Q144)&lt;&gt;""),1)),INDIRECT(ster!$D$14),"")," "),"  "," ")),""),"")</f>
        <v/>
      </c>
      <c r="CV144" s="14" t="str">
        <f t="array" aca="1" ref="CV144" ca="1">IF(H144,IF(AS144,
TRIM(SUBSTITUTE(_xll.MCONCAT(IF(
   (INDIRECT(ster!$D$14)&lt;&gt;"")*
   ((INDIRECT(Q144)="")+
      NOT(ISNUMBER(INDIRECT(Q144)))*
      NOT(ISERROR(MATCH(INDIRECT(Q144),INDIRECT(K144),0)))
    ),
      INDIRECT(ster!$D$14),
   "")," "),"  "," ")),
""),"")</f>
        <v/>
      </c>
      <c r="CW144" s="14" t="str">
        <f t="array" aca="1" ref="CW144" ca="1">IF(H144,IF(AND(AQ144),TRIM(SUBSTITUTE(_xll.MCONCAT(IFERROR(IF(ISNUMBER(INDIRECT(Q144)),IF((INDIRECT(ster!$D$14)&lt;&gt;"")*(INDIRECT(Q144)&lt;&gt;INT(INDIRECT(Q144))),INDIRECT(ster!$D$14) &amp; ": " &amp; INDIRECT(Q144),""),""),"")," "),"  "," ")),""),"")</f>
        <v/>
      </c>
      <c r="CX144" s="14" t="str">
        <f t="array" aca="1" ref="CX144" ca="1">IF(H144,IF(OR(AU144,AV144),TRIM(SUBSTITUTE(_xll.MCONCAT(IF((INDIRECT(ster!$D$14)&lt;&gt;"")*NOT(ISNUMBER(INDIRECT(Q144))),IF(ISERROR(MATCH(INDIRECT(Q144),INDIRECT(K144),0)),IFERROR(IF(INDIRECT(Q144)&lt;&gt;"",INDIRECT(ster!$D$14) &amp; ": " &amp; SUBSTITUTE(INDIRECT(Q144)," "," "),""),""),""),"")," "),"  "," ")),""),"")</f>
        <v/>
      </c>
      <c r="CY144" s="14" t="str">
        <f t="array" aca="1" ref="CY144" ca="1">IF(H144,IF(AE144,TRIM(SUBSTITUTE(_xll.MCONCAT(IF((INDIRECT(ster!$D$14)&lt;&gt;"")*IFERROR(NOT(INDIRECT(AF144)),FALSE),IF(ISERROR(MATCH(INDIRECT(Q144),INDIRECT(K144),0)),IFERROR(IF(INDIRECT(Q144)&lt;&gt;"",INDIRECT(ster!$D$14)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CZ144" s="14" t="str">
        <f t="array" aca="1" ref="CZ144" ca="1">IF(H144,IF(AH144,TRIM(SUBSTITUTE(_xll.MCONCAT(IF((INDIRECT(ster!$D$14)&lt;&gt;"")*IFERROR(NOT(INDIRECT(AI144)),FALSE),IF(ISERROR(MATCH(INDIRECT(Q144),INDIRECT(K144),0)),IFERROR(IF(INDIRECT(Q144)&lt;&gt;"",INDIRECT(ster!$D$14)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DC144" s="14" t="str">
        <f ca="1">SUBSTITUTE(SUBSTITUTE(SUBSTITUTE(SUBSTITUTE(_xll.MCONCAT(DG144:DS144,"■"),"■■","■"),"■■","■"),"■■","■"),"■■","■")</f>
        <v>■</v>
      </c>
      <c r="DD144" s="14" t="str">
        <f t="shared" ca="1" si="468"/>
        <v/>
      </c>
      <c r="DE144" s="14" t="str">
        <f t="shared" ca="1" si="469"/>
        <v/>
      </c>
      <c r="DF144" s="14" t="str">
        <f t="shared" ca="1" si="470"/>
        <v/>
      </c>
      <c r="DG144" s="14" t="str">
        <f t="shared" ca="1" si="471"/>
        <v/>
      </c>
      <c r="DH144" s="14" t="str">
        <f t="shared" ca="1" si="472"/>
        <v/>
      </c>
      <c r="DI144" s="14" t="str">
        <f t="shared" ca="1" si="473"/>
        <v/>
      </c>
      <c r="DJ144" s="14" t="str">
        <f t="shared" ca="1" si="474"/>
        <v/>
      </c>
      <c r="DK144" s="14" t="str">
        <f t="shared" ca="1" si="475"/>
        <v/>
      </c>
      <c r="DL144" s="14" t="str">
        <f t="shared" ca="1" si="420"/>
        <v/>
      </c>
      <c r="DM144" s="14" t="str">
        <f t="shared" ca="1" si="476"/>
        <v/>
      </c>
      <c r="DN144" s="14" t="str">
        <f t="array" aca="1" ref="DN144" ca="1">IF(CU144&lt;&gt;"","There are errors in the entered values in the following cases: " &amp;SUBSTITUTE(CU144," ",", "),"")</f>
        <v/>
      </c>
      <c r="DO144" s="14" t="str">
        <f t="shared" ca="1" si="477"/>
        <v/>
      </c>
      <c r="DP144" s="14" t="str">
        <f t="shared" ca="1" si="478"/>
        <v/>
      </c>
      <c r="DQ144" s="14" t="str">
        <f t="shared" ca="1" si="479"/>
        <v/>
      </c>
      <c r="DR144" s="14" t="str">
        <f t="shared" ca="1" si="480"/>
        <v/>
      </c>
      <c r="DS144" s="14" t="str">
        <f t="shared" ca="1" si="481"/>
        <v/>
      </c>
      <c r="DZ144" s="14" t="b">
        <f t="shared" ca="1" si="482"/>
        <v>1</v>
      </c>
      <c r="EA144" s="14" t="str">
        <f t="shared" ca="1" si="483"/>
        <v>ALSFRS(1) 10. Dyspnea (q_51_1.10)</v>
      </c>
      <c r="EB144" s="14" t="str">
        <f t="shared" ca="1" si="484"/>
        <v xml:space="preserve">Values must be limited to predefinied list and each value must be between 0 and 4. </v>
      </c>
      <c r="EC144" s="14" t="str">
        <f t="shared" ca="1" si="485"/>
        <v xml:space="preserve">ALSFRS(1) 10. Dyspnea (q_51_1.10): Values must be limited to predefinied list and each value must be between 0 and 4. </v>
      </c>
      <c r="ED144" s="14" t="str">
        <f t="shared" ca="1" si="486"/>
        <v>each value must be between 0 and 4</v>
      </c>
      <c r="EE144" s="14" t="str">
        <f t="shared" ca="1" si="487"/>
        <v>Values must be limited to predefinied list</v>
      </c>
      <c r="EF144" s="14" t="str">
        <f t="shared" ca="1" si="488"/>
        <v/>
      </c>
      <c r="EG144" s="14" t="str">
        <f t="shared" ca="1" si="489"/>
        <v/>
      </c>
      <c r="EM144" s="14" t="b">
        <f t="shared" ca="1" si="490"/>
        <v>1</v>
      </c>
      <c r="EN144" s="14">
        <f t="shared" ca="1" si="491"/>
        <v>131</v>
      </c>
      <c r="EO144" s="14" t="str">
        <f t="shared" ca="1" si="492"/>
        <v>q_51_1.10</v>
      </c>
      <c r="EP144" s="14" t="str">
        <f t="shared" ca="1" si="493"/>
        <v xml:space="preserve">ALSFRS(1) 10. Dyspnea (q_51_1.10): Values must be limited to predefinied list and each value must be between 0 and 4. </v>
      </c>
      <c r="EQ144" s="14" t="str">
        <f t="shared" ca="1" si="494"/>
        <v/>
      </c>
    </row>
    <row r="145" spans="2:147" s="14" customFormat="1">
      <c r="B145" s="14" t="str">
        <f t="shared" ca="1" si="421"/>
        <v/>
      </c>
      <c r="C145" s="14">
        <f t="shared" ca="1" si="422"/>
        <v>132</v>
      </c>
      <c r="D145" s="14">
        <f t="shared" si="423"/>
        <v>143</v>
      </c>
      <c r="E145" s="14" t="str">
        <f t="shared" ca="1" si="424"/>
        <v>N</v>
      </c>
      <c r="F145" s="14" t="str">
        <f t="shared" ca="1" si="425"/>
        <v>q_51_1.11</v>
      </c>
      <c r="G145" s="14" t="str">
        <f t="shared" ca="1" si="426"/>
        <v>ALSFRS(1) 11. Orthopnea</v>
      </c>
      <c r="H145" s="14" t="b">
        <f t="shared" ca="1" si="427"/>
        <v>1</v>
      </c>
      <c r="I145" s="14" t="str">
        <f ca="1">IF($H145,ADDRESS(3,(D145+1)*2-1,4,,"["&amp;wew!$G$7&amp;"]"&amp;_sheetname_labels)&amp;":"&amp;ADDRESS(2+ster!$B$20,(D145+1)*2-1,4),"")</f>
        <v>[DBTemplate.xlsm]labels!KA3:KA61</v>
      </c>
      <c r="J145" s="14">
        <f t="array" aca="1" ref="J145" ca="1">IF(H145,MAX(0,MAX(IF(INDIRECT(I145)&lt;&gt;"",ROW(INDIRECT(I145)),""))-2),"")</f>
        <v>5</v>
      </c>
      <c r="K145" s="14" t="str">
        <f ca="1">IF($H145,IF($J145&gt;0,ADDRESS(3,(D145+1)*2-1,4,,"["&amp;wew!$G$7&amp;"]"&amp;_sheetname_labels)&amp;":"&amp;ADDRESS(2+J145,(D145+1)*2-1,4),""),"")</f>
        <v>[DBTemplate.xlsm]labels!KA3:KA7</v>
      </c>
      <c r="L145" s="14" t="str">
        <f ca="1">IF($H145,IF($J145&gt;0,ADDRESS(3,(D145+1)*2,4,,"["&amp;wew!$G$7&amp;"]"&amp;_sheetname_labels)&amp;":"&amp;ADDRESS(2+J145,(D145+1)*2,4),""),"")</f>
        <v>[DBTemplate.xlsm]labels!KB3:KB7</v>
      </c>
      <c r="M145" s="14">
        <f t="shared" ca="1" si="428"/>
        <v>0</v>
      </c>
      <c r="N145" s="14">
        <f t="shared" ca="1" si="429"/>
        <v>5</v>
      </c>
      <c r="O145" s="14" t="str">
        <f t="shared" ca="1" si="430"/>
        <v>q_51_1.11</v>
      </c>
      <c r="P145" s="14" t="str">
        <f t="shared" ca="1" si="431"/>
        <v>ALSFRS(1) 11. Orthopnea</v>
      </c>
      <c r="Q145" s="14" t="str">
        <f ca="1">IF($BP145,ADDRESS(3,D145+1,4,,"["&amp;wew!$G$7&amp;"]"&amp;_sheetname_dataframe)&amp;":"&amp;ADDRESS(2+ster!$C$14,D145+1,4),"")</f>
        <v>[DBTemplate.xlsm]data_frame!EN3:EN3</v>
      </c>
      <c r="R145" s="14" t="str">
        <f>IF($BP145,IF(MID(_xll.FORMULATEXT(INDEX(INDIRECT(Q145),1)),1,1)="=", _xll.FORMULATEXT(INDEX(INDIRECT(Q145),1),2,TRUE),""),"")</f>
        <v/>
      </c>
      <c r="S145" s="14">
        <f t="array" aca="1" ref="S145" ca="1">IF(H145,SUM(IF((IFERROR(INDIRECT(Q145)&lt;&gt;"",FALSE))*(INDIRECT(ster!$D$14)&lt;&gt;""),1,0)),"")</f>
        <v>1</v>
      </c>
      <c r="T145" s="14">
        <f t="array" aca="1" ref="T145" ca="1">IF(H145,IF(M145&gt;0,SUM(IFERROR(1*(MATCH(INDIRECT(Q145),INDIRECT(K145),0)&gt;0),0)*(INDIRECT(ster!$D$14)&lt;&gt;"")*NOT(ISNUMBER(INDIRECT(Q145)))),0),"")</f>
        <v>0</v>
      </c>
      <c r="U145" s="14">
        <f t="array" aca="1" ref="U145" ca="1">IF(H145,SUM((IFERROR(INDIRECT(Q145)="",FALSE))*(INDIRECT(ster!$D$14)&lt;&gt;"")),"")</f>
        <v>0</v>
      </c>
      <c r="V145" s="14">
        <f t="array" aca="1" ref="V145" ca="1">IF(H145,SUM((IFERROR(INDIRECT(Q145)="#ąś",TRUE))*(INDIRECT(ster!$D$14)&lt;&gt;"")),"")</f>
        <v>0</v>
      </c>
      <c r="W145" s="14">
        <f t="array" aca="1" ref="W145" ca="1">IF(H145,SUM(ISNUMBER(INDIRECT(Q145))*(INDIRECT(ster!$D$14)&lt;&gt;"")),"")</f>
        <v>1</v>
      </c>
      <c r="X145" s="14">
        <f t="array" aca="1" ref="X145" ca="1">IF(AND(H145,W145&gt;0),IF(wew!$B$3,MIN(IF((INDIRECT(ster!$D$14)&lt;&gt;"")*IFERROR(INDIRECT($Q145)&lt;&gt;"",FALSE),IFERROR(INDIRECT($Q145),"X"),"X")),"&lt;włącz podświetlanie wartości&gt;"),"—")</f>
        <v>4</v>
      </c>
      <c r="Y145" s="14">
        <f t="array" aca="1" ref="Y145" ca="1">IF(AND(H145,W145&gt;0),IF(wew!$B$3,MAX(IF((INDIRECT(ster!$D$14)&lt;&gt;"")*IFERROR(INDIRECT($Q145)&lt;&gt;"",FALSE),IFERROR(INDIRECT($Q145),"X"),"X")),"&lt;włącz podświetlanie wartości&gt;"),"—")</f>
        <v>4</v>
      </c>
      <c r="Z145" s="14">
        <f t="shared" ca="1" si="432"/>
        <v>0</v>
      </c>
      <c r="AA145" s="12">
        <f t="shared" ca="1" si="433"/>
        <v>1</v>
      </c>
      <c r="AB145" s="17">
        <f t="array" aca="1" ref="AB145" ca="1">IF(H145,IF(W145&gt;0,SUM((INDIRECT(ster!$D$14)&lt;&gt;"")*IFERROR((INDIRECT(Q145)&lt;&gt;"")*(INDIRECT(Q145)=INT(INDIRECT(Q145))),0)),0),"")</f>
        <v>1</v>
      </c>
      <c r="AC145" s="17">
        <f t="array" aca="1" ref="AC145" ca="1">IF(H145,W145-AB145,"")</f>
        <v>0</v>
      </c>
      <c r="AD145" s="17">
        <f t="shared" ca="1" si="434"/>
        <v>1</v>
      </c>
      <c r="AE145" s="17" t="b">
        <f t="shared" ca="1" si="435"/>
        <v>0</v>
      </c>
      <c r="AF145" s="17" t="str">
        <f ca="1">IF(AE145,IF($H145,ADDRESS(3,D145+2,4,,"["&amp;wew!$G$7&amp;"]"&amp;_sheetname_dataframe)&amp;":"&amp;ADDRESS(2+ster!$C$14,D145+2,4),""),"")</f>
        <v/>
      </c>
      <c r="AG145" s="17" t="str">
        <f t="shared" ca="1" si="436"/>
        <v/>
      </c>
      <c r="AH145" s="17" t="b">
        <f t="shared" ca="1" si="437"/>
        <v>0</v>
      </c>
      <c r="AI145" s="17" t="str">
        <f ca="1">IF(AH145,IF($H145,ADDRESS(3,D145+3,4,,"["&amp;wew!$G$7&amp;"]"&amp;_sheetname_dataframe)&amp;":"&amp;ADDRESS(2+ster!$C$14,D145+3,4),""),"")</f>
        <v/>
      </c>
      <c r="AJ145" s="17" t="str">
        <f t="shared" ca="1" si="438"/>
        <v/>
      </c>
      <c r="AK145" s="17" t="b">
        <f t="shared" ca="1" si="439"/>
        <v>0</v>
      </c>
      <c r="AL145" s="17" t="b">
        <f t="shared" ca="1" si="440"/>
        <v>0</v>
      </c>
      <c r="AM145" s="17" t="b">
        <f t="shared" ca="1" si="441"/>
        <v>0</v>
      </c>
      <c r="AN145" s="17">
        <f t="shared" ca="1" si="442"/>
        <v>0</v>
      </c>
      <c r="AO145" s="24">
        <f t="shared" ca="1" si="443"/>
        <v>0</v>
      </c>
      <c r="AP145" s="24">
        <f t="shared" ca="1" si="444"/>
        <v>4</v>
      </c>
      <c r="AQ145" s="17" t="b">
        <f t="shared" ca="1" si="445"/>
        <v>0</v>
      </c>
      <c r="AR145" s="17" t="b">
        <f t="shared" ca="1" si="446"/>
        <v>1</v>
      </c>
      <c r="AS145" s="17" t="b">
        <f t="shared" ca="1" si="447"/>
        <v>0</v>
      </c>
      <c r="AT145" s="17" t="b">
        <f t="shared" ca="1" si="448"/>
        <v>0</v>
      </c>
      <c r="AU145" s="17" t="b">
        <f t="shared" ca="1" si="449"/>
        <v>1</v>
      </c>
      <c r="AV145" s="17" t="b">
        <f t="shared" ca="1" si="450"/>
        <v>0</v>
      </c>
      <c r="AW145" s="17" t="b">
        <f t="shared" ca="1" si="451"/>
        <v>1</v>
      </c>
      <c r="AX145" s="14" t="b">
        <f t="array" aca="1" ref="AX145" ca="1">IF(H145,N145&gt;0,"")</f>
        <v>1</v>
      </c>
      <c r="AY145" s="17" t="str">
        <f t="shared" ca="1" si="452"/>
        <v>C3:C7</v>
      </c>
      <c r="AZ145" s="17" t="b">
        <f t="array" aca="1" ref="AZ145" ca="1">IF(AY145&lt;&gt;"",SUM(1*ISERROR(MATCH(INDIRECT(AY145),INDIRECT(K145),0)))=0,"")</f>
        <v>0</v>
      </c>
      <c r="BA145" s="17" t="b">
        <f t="shared" ca="1" si="453"/>
        <v>1</v>
      </c>
      <c r="BB145" s="17" t="b">
        <v>0</v>
      </c>
      <c r="BC145" s="17" t="b">
        <f t="shared" ca="1" si="454"/>
        <v>0</v>
      </c>
      <c r="BD145" s="17" t="b">
        <f t="shared" ca="1" si="455"/>
        <v>1</v>
      </c>
      <c r="BE145" s="17" t="b">
        <f t="shared" ca="1" si="456"/>
        <v>0</v>
      </c>
      <c r="BF145" s="17" t="b">
        <f t="shared" ca="1" si="457"/>
        <v>0</v>
      </c>
      <c r="BG145" s="17" t="b">
        <f t="shared" ca="1" si="458"/>
        <v>0</v>
      </c>
      <c r="BH145" s="17" t="b">
        <f t="shared" ca="1" si="459"/>
        <v>1</v>
      </c>
      <c r="BI145" s="17">
        <f t="shared" ca="1" si="460"/>
        <v>3</v>
      </c>
      <c r="BJ145" s="17" t="b">
        <f t="shared" ca="1" si="461"/>
        <v>0</v>
      </c>
      <c r="BK145" s="17" t="str">
        <f t="shared" ca="1" si="462"/>
        <v/>
      </c>
      <c r="BL145" s="17" t="str">
        <f t="shared" ca="1" si="463"/>
        <v/>
      </c>
      <c r="BM145" s="17" t="str">
        <f t="shared" ca="1" si="464"/>
        <v>L</v>
      </c>
      <c r="BN145" s="17" t="str">
        <f t="shared" ca="1" si="465"/>
        <v>L</v>
      </c>
      <c r="BO145" s="17" t="str">
        <f t="shared" ca="1" si="466"/>
        <v>N</v>
      </c>
      <c r="BP145" s="14" t="b">
        <f t="shared" ca="1" si="467"/>
        <v>1</v>
      </c>
      <c r="BQ145" s="35">
        <v>1</v>
      </c>
      <c r="BX145" s="16"/>
      <c r="BY145" s="16">
        <v>0</v>
      </c>
      <c r="BZ145" s="16">
        <v>4</v>
      </c>
      <c r="CA145" s="16"/>
      <c r="CB145" s="16"/>
      <c r="CC145" s="16"/>
      <c r="CD145" s="16"/>
      <c r="CE145" s="16"/>
      <c r="CF145" s="16"/>
      <c r="CN145" s="14">
        <f ca="1">IF(H145,IFERROR(IsVariableNameLegal(O145),0),0)</f>
        <v>0</v>
      </c>
      <c r="CO145" s="14" t="str">
        <f t="array" aca="1" ref="CO145" ca="1">IF(H145,IF(COUNTIF(INDIRECT(wew!$C$13),O145)&gt;1,TRIM(SUBSTITUTE(_xll.MCONCAT(IF((INDIRECT(wew!$C$13)=O145)*(COLUMN(INDIRECT(wew!$C$13))&lt;&gt;D145+1),-1+COLUMN(INDIRECT(wew!$C$13)),"")," "),"  "," ")),""),"")</f>
        <v/>
      </c>
      <c r="CP145" s="14" t="str">
        <f t="array" aca="1" ref="CP145" ca="1">IF(P145&lt;&gt;"",IF(LEN(P145)&gt;150,1,""),"")</f>
        <v/>
      </c>
      <c r="CQ145" s="14" t="str">
        <f t="array" aca="1" ref="CQ145" ca="1">IF(AND(H145,NOT(ster!$J$3)),IF(COUNTIF(INDIRECT(wew!$C$15),P145)&gt;1,TRIM(SUBSTITUTE(_xll.MCONCAT(IF((INDIRECT(wew!$C$15)=P145)*(COLUMN(INDIRECT(wew!$C$15))&lt;&gt;D145+1),-1+COLUMN(INDIRECT(wew!$C$15)),"")," "),"  "," ")),""),"")</f>
        <v/>
      </c>
      <c r="CR145" s="14" t="str">
        <f t="array" aca="1" ref="CR145" ca="1">IF(H145,IF(AND(W145&gt;0,AO145&lt;&gt;""),TRIM(SUBSTITUTE(_xll.MCONCAT(IFERROR(IF(ISNUMBER(INDIRECT(Q145)),IF((INDIRECT(ster!$D$14)&lt;&gt;"")*(INDIRECT(Q145)&lt;AO145),INDIRECT(ster!$D$14) &amp; ": " &amp;  SUBSTITUTE(IF( AV145,IFERROR(TEXT(INDIRECT(Q145),"rrrr-mm-dd") &amp;" (" &amp; INDIRECT(Q145) &amp;")",INDIRECT(Q145)),INDIRECT(Q145))," "," "),""),""),"")," "),"  "," ")),""),"")</f>
        <v/>
      </c>
      <c r="CS145" s="14" t="str">
        <f t="array" aca="1" ref="CS145" ca="1">IF(H145,IF(AND(W145&gt;0,AP145&lt;&gt;""),TRIM(SUBSTITUTE(_xll.MCONCAT(IFERROR(IF(ISNUMBER(INDIRECT(Q145)),IF((INDIRECT(ster!$D$14)&lt;&gt;"")*(INDIRECT(Q145)&gt;AP145),INDIRECT(ster!$D$14) &amp; ": " &amp;  SUBSTITUTE(IF( AV145,IFERROR(TEXT(INDIRECT(Q145),"rrrr-mm-dd")&amp;" (" &amp; INDIRECT(Q145) &amp;")",INDIRECT(Q145)),INDIRECT(Q145))," "," "),""),""),"")," "),"  "," ")),""),"")</f>
        <v/>
      </c>
      <c r="CT145" s="14" t="str">
        <f t="array" aca="1" ref="CT145" ca="1">IF(H145,IF(AND(N145&gt;0,AR145),TRIM(SUBSTITUTE(_xll.MCONCAT(IFERROR(IF(ISNUMBER(INDIRECT(Q145)),IF((INDIRECT(ster!$D$14)&lt;&gt;"")*(IFERROR(0*(MATCH(INDIRECT(Q145),INDIRECT(K145),0)&gt;0),1)),INDIRECT(ster!$D$14) &amp; ": " &amp;  SUBSTITUTE(IF( AV145,IFERROR(TEXT(INDIRECT(Q145),"rrrr-mm-dd")&amp;" (" &amp; INDIRECT(Q145) &amp;")",INDIRECT(Q145)),INDIRECT(Q145))," "," "),""),""),"")," "),"  "," ")),""),"")</f>
        <v/>
      </c>
      <c r="CU145" s="14" t="str">
        <f t="array" aca="1" ref="CU145" ca="1">IF(H145,IF(AND(V145&gt;0),TRIM(SUBSTITUTE(_xll.MCONCAT(IF((INDIRECT(ster!$D$14)&lt;&gt;"")*(IFERROR(0*(INDIRECT(Q145)&lt;&gt;""),1)),INDIRECT(ster!$D$14),"")," "),"  "," ")),""),"")</f>
        <v/>
      </c>
      <c r="CV145" s="14" t="str">
        <f t="array" aca="1" ref="CV145" ca="1">IF(H145,IF(AS145,
TRIM(SUBSTITUTE(_xll.MCONCAT(IF(
   (INDIRECT(ster!$D$14)&lt;&gt;"")*
   ((INDIRECT(Q145)="")+
      NOT(ISNUMBER(INDIRECT(Q145)))*
      NOT(ISERROR(MATCH(INDIRECT(Q145),INDIRECT(K145),0)))
    ),
      INDIRECT(ster!$D$14),
   "")," "),"  "," ")),
""),"")</f>
        <v/>
      </c>
      <c r="CW145" s="14" t="str">
        <f t="array" aca="1" ref="CW145" ca="1">IF(H145,IF(AND(AQ145),TRIM(SUBSTITUTE(_xll.MCONCAT(IFERROR(IF(ISNUMBER(INDIRECT(Q145)),IF((INDIRECT(ster!$D$14)&lt;&gt;"")*(INDIRECT(Q145)&lt;&gt;INT(INDIRECT(Q145))),INDIRECT(ster!$D$14) &amp; ": " &amp; INDIRECT(Q145),""),""),"")," "),"  "," ")),""),"")</f>
        <v/>
      </c>
      <c r="CX145" s="14" t="str">
        <f t="array" aca="1" ref="CX145" ca="1">IF(H145,IF(OR(AU145,AV145),TRIM(SUBSTITUTE(_xll.MCONCAT(IF((INDIRECT(ster!$D$14)&lt;&gt;"")*NOT(ISNUMBER(INDIRECT(Q145))),IF(ISERROR(MATCH(INDIRECT(Q145),INDIRECT(K145),0)),IFERROR(IF(INDIRECT(Q145)&lt;&gt;"",INDIRECT(ster!$D$14) &amp; ": " &amp; SUBSTITUTE(INDIRECT(Q145)," "," "),""),""),""),"")," "),"  "," ")),""),"")</f>
        <v/>
      </c>
      <c r="CY145" s="14" t="str">
        <f t="array" aca="1" ref="CY145" ca="1">IF(H145,IF(AE145,TRIM(SUBSTITUTE(_xll.MCONCAT(IF((INDIRECT(ster!$D$14)&lt;&gt;"")*IFERROR(NOT(INDIRECT(AF145)),FALSE),IF(ISERROR(MATCH(INDIRECT(Q145),INDIRECT(K145),0)),IFERROR(IF(INDIRECT(Q145)&lt;&gt;"",INDIRECT(ster!$D$14)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CZ145" s="14" t="str">
        <f t="array" aca="1" ref="CZ145" ca="1">IF(H145,IF(AH145,TRIM(SUBSTITUTE(_xll.MCONCAT(IF((INDIRECT(ster!$D$14)&lt;&gt;"")*IFERROR(NOT(INDIRECT(AI145)),FALSE),IF(ISERROR(MATCH(INDIRECT(Q145),INDIRECT(K145),0)),IFERROR(IF(INDIRECT(Q145)&lt;&gt;"",INDIRECT(ster!$D$14)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DC145" s="14" t="str">
        <f ca="1">SUBSTITUTE(SUBSTITUTE(SUBSTITUTE(SUBSTITUTE(_xll.MCONCAT(DG145:DS145,"■"),"■■","■"),"■■","■"),"■■","■"),"■■","■")</f>
        <v>■</v>
      </c>
      <c r="DD145" s="14" t="str">
        <f t="shared" ca="1" si="468"/>
        <v/>
      </c>
      <c r="DE145" s="14" t="str">
        <f t="shared" ca="1" si="469"/>
        <v/>
      </c>
      <c r="DF145" s="14" t="str">
        <f t="shared" ca="1" si="470"/>
        <v/>
      </c>
      <c r="DG145" s="14" t="str">
        <f t="shared" ca="1" si="471"/>
        <v/>
      </c>
      <c r="DH145" s="14" t="str">
        <f t="shared" ca="1" si="472"/>
        <v/>
      </c>
      <c r="DI145" s="14" t="str">
        <f t="shared" ca="1" si="473"/>
        <v/>
      </c>
      <c r="DJ145" s="14" t="str">
        <f t="shared" ca="1" si="474"/>
        <v/>
      </c>
      <c r="DK145" s="14" t="str">
        <f t="shared" ca="1" si="475"/>
        <v/>
      </c>
      <c r="DL145" s="14" t="str">
        <f t="shared" ref="DL145:DL267" ca="1" si="1470">IF(CS145&lt;&gt;"","The following cases have values above declared theorethical max: " &amp;SUBSTITUTE(CS145," ",", "),"")</f>
        <v/>
      </c>
      <c r="DM145" s="14" t="str">
        <f t="shared" ca="1" si="476"/>
        <v/>
      </c>
      <c r="DN145" s="14" t="str">
        <f t="array" aca="1" ref="DN145" ca="1">IF(CU145&lt;&gt;"","There are errors in the entered values in the following cases: " &amp;SUBSTITUTE(CU145," ",", "),"")</f>
        <v/>
      </c>
      <c r="DO145" s="14" t="str">
        <f t="shared" ca="1" si="477"/>
        <v/>
      </c>
      <c r="DP145" s="14" t="str">
        <f t="shared" ca="1" si="478"/>
        <v/>
      </c>
      <c r="DQ145" s="14" t="str">
        <f t="shared" ca="1" si="479"/>
        <v/>
      </c>
      <c r="DR145" s="14" t="str">
        <f t="shared" ca="1" si="480"/>
        <v/>
      </c>
      <c r="DS145" s="14" t="str">
        <f t="shared" ca="1" si="481"/>
        <v/>
      </c>
      <c r="DZ145" s="14" t="b">
        <f t="shared" ca="1" si="482"/>
        <v>1</v>
      </c>
      <c r="EA145" s="14" t="str">
        <f t="shared" ca="1" si="483"/>
        <v>ALSFRS(1) 11. Orthopnea (q_51_1.11)</v>
      </c>
      <c r="EB145" s="14" t="str">
        <f t="shared" ca="1" si="484"/>
        <v xml:space="preserve">Values must be limited to predefinied list and each value must be between 0 and 4. </v>
      </c>
      <c r="EC145" s="14" t="str">
        <f t="shared" ca="1" si="485"/>
        <v xml:space="preserve">ALSFRS(1) 11. Orthopnea (q_51_1.11): Values must be limited to predefinied list and each value must be between 0 and 4. </v>
      </c>
      <c r="ED145" s="14" t="str">
        <f t="shared" ca="1" si="486"/>
        <v>each value must be between 0 and 4</v>
      </c>
      <c r="EE145" s="14" t="str">
        <f t="shared" ca="1" si="487"/>
        <v>Values must be limited to predefinied list</v>
      </c>
      <c r="EF145" s="14" t="str">
        <f t="shared" ca="1" si="488"/>
        <v/>
      </c>
      <c r="EG145" s="14" t="str">
        <f t="shared" ca="1" si="489"/>
        <v/>
      </c>
      <c r="EM145" s="14" t="b">
        <f t="shared" ca="1" si="490"/>
        <v>1</v>
      </c>
      <c r="EN145" s="14">
        <f t="shared" ca="1" si="491"/>
        <v>132</v>
      </c>
      <c r="EO145" s="14" t="str">
        <f t="shared" ca="1" si="492"/>
        <v>q_51_1.11</v>
      </c>
      <c r="EP145" s="14" t="str">
        <f t="shared" ca="1" si="493"/>
        <v xml:space="preserve">ALSFRS(1) 11. Orthopnea (q_51_1.11): Values must be limited to predefinied list and each value must be between 0 and 4. </v>
      </c>
      <c r="EQ145" s="14" t="str">
        <f t="shared" ca="1" si="494"/>
        <v/>
      </c>
    </row>
    <row r="146" spans="2:147" s="14" customFormat="1">
      <c r="B146" s="14" t="str">
        <f t="shared" ca="1" si="421"/>
        <v/>
      </c>
      <c r="C146" s="14">
        <f t="shared" ca="1" si="422"/>
        <v>133</v>
      </c>
      <c r="D146" s="14">
        <f t="shared" si="423"/>
        <v>144</v>
      </c>
      <c r="E146" s="14" t="str">
        <f t="shared" ca="1" si="424"/>
        <v>N</v>
      </c>
      <c r="F146" s="14" t="str">
        <f t="shared" ca="1" si="425"/>
        <v>q_51_1.12</v>
      </c>
      <c r="G146" s="14" t="str">
        <f t="shared" ca="1" si="426"/>
        <v>ALSFRS(1) 12. Respiratory insufficiency</v>
      </c>
      <c r="H146" s="14" t="b">
        <f t="shared" ca="1" si="427"/>
        <v>1</v>
      </c>
      <c r="I146" s="14" t="str">
        <f ca="1">IF($H146,ADDRESS(3,(D146+1)*2-1,4,,"["&amp;wew!$G$7&amp;"]"&amp;_sheetname_labels)&amp;":"&amp;ADDRESS(2+ster!$B$20,(D146+1)*2-1,4),"")</f>
        <v>[DBTemplate.xlsm]labels!KC3:KC61</v>
      </c>
      <c r="J146" s="14">
        <f t="array" aca="1" ref="J146" ca="1">IF(H146,MAX(0,MAX(IF(INDIRECT(I146)&lt;&gt;"",ROW(INDIRECT(I146)),""))-2),"")</f>
        <v>5</v>
      </c>
      <c r="K146" s="14" t="str">
        <f ca="1">IF($H146,IF($J146&gt;0,ADDRESS(3,(D146+1)*2-1,4,,"["&amp;wew!$G$7&amp;"]"&amp;_sheetname_labels)&amp;":"&amp;ADDRESS(2+J146,(D146+1)*2-1,4),""),"")</f>
        <v>[DBTemplate.xlsm]labels!KC3:KC7</v>
      </c>
      <c r="L146" s="14" t="str">
        <f ca="1">IF($H146,IF($J146&gt;0,ADDRESS(3,(D146+1)*2,4,,"["&amp;wew!$G$7&amp;"]"&amp;_sheetname_labels)&amp;":"&amp;ADDRESS(2+J146,(D146+1)*2,4),""),"")</f>
        <v>[DBTemplate.xlsm]labels!KD3:KD7</v>
      </c>
      <c r="M146" s="14">
        <f t="shared" ca="1" si="428"/>
        <v>0</v>
      </c>
      <c r="N146" s="14">
        <f t="shared" ca="1" si="429"/>
        <v>5</v>
      </c>
      <c r="O146" s="14" t="str">
        <f t="shared" ca="1" si="430"/>
        <v>q_51_1.12</v>
      </c>
      <c r="P146" s="14" t="str">
        <f t="shared" ca="1" si="431"/>
        <v>ALSFRS(1) 12. Respiratory insufficiency</v>
      </c>
      <c r="Q146" s="14" t="str">
        <f ca="1">IF($BP146,ADDRESS(3,D146+1,4,,"["&amp;wew!$G$7&amp;"]"&amp;_sheetname_dataframe)&amp;":"&amp;ADDRESS(2+ster!$C$14,D146+1,4),"")</f>
        <v>[DBTemplate.xlsm]data_frame!EO3:EO3</v>
      </c>
      <c r="R146" s="14" t="str">
        <f>IF($BP146,IF(MID(_xll.FORMULATEXT(INDEX(INDIRECT(Q146),1)),1,1)="=", _xll.FORMULATEXT(INDEX(INDIRECT(Q146),1),2,TRUE),""),"")</f>
        <v/>
      </c>
      <c r="S146" s="14">
        <f t="array" aca="1" ref="S146" ca="1">IF(H146,SUM(IF((IFERROR(INDIRECT(Q146)&lt;&gt;"",FALSE))*(INDIRECT(ster!$D$14)&lt;&gt;""),1,0)),"")</f>
        <v>1</v>
      </c>
      <c r="T146" s="14">
        <f t="array" aca="1" ref="T146" ca="1">IF(H146,IF(M146&gt;0,SUM(IFERROR(1*(MATCH(INDIRECT(Q146),INDIRECT(K146),0)&gt;0),0)*(INDIRECT(ster!$D$14)&lt;&gt;"")*NOT(ISNUMBER(INDIRECT(Q146)))),0),"")</f>
        <v>0</v>
      </c>
      <c r="U146" s="14">
        <f t="array" aca="1" ref="U146" ca="1">IF(H146,SUM((IFERROR(INDIRECT(Q146)="",FALSE))*(INDIRECT(ster!$D$14)&lt;&gt;"")),"")</f>
        <v>0</v>
      </c>
      <c r="V146" s="14">
        <f t="array" aca="1" ref="V146" ca="1">IF(H146,SUM((IFERROR(INDIRECT(Q146)="#ąś",TRUE))*(INDIRECT(ster!$D$14)&lt;&gt;"")),"")</f>
        <v>0</v>
      </c>
      <c r="W146" s="14">
        <f t="array" aca="1" ref="W146" ca="1">IF(H146,SUM(ISNUMBER(INDIRECT(Q146))*(INDIRECT(ster!$D$14)&lt;&gt;"")),"")</f>
        <v>1</v>
      </c>
      <c r="X146" s="14">
        <f t="array" aca="1" ref="X146" ca="1">IF(AND(H146,W146&gt;0),IF(wew!$B$3,MIN(IF((INDIRECT(ster!$D$14)&lt;&gt;"")*IFERROR(INDIRECT($Q146)&lt;&gt;"",FALSE),IFERROR(INDIRECT($Q146),"X"),"X")),"&lt;włącz podświetlanie wartości&gt;"),"—")</f>
        <v>4</v>
      </c>
      <c r="Y146" s="14">
        <f t="array" aca="1" ref="Y146" ca="1">IF(AND(H146,W146&gt;0),IF(wew!$B$3,MAX(IF((INDIRECT(ster!$D$14)&lt;&gt;"")*IFERROR(INDIRECT($Q146)&lt;&gt;"",FALSE),IFERROR(INDIRECT($Q146),"X"),"X")),"&lt;włącz podświetlanie wartości&gt;"),"—")</f>
        <v>4</v>
      </c>
      <c r="Z146" s="14">
        <f t="shared" ca="1" si="432"/>
        <v>0</v>
      </c>
      <c r="AA146" s="12">
        <f t="shared" ca="1" si="433"/>
        <v>1</v>
      </c>
      <c r="AB146" s="17">
        <f t="array" aca="1" ref="AB146" ca="1">IF(H146,IF(W146&gt;0,SUM((INDIRECT(ster!$D$14)&lt;&gt;"")*IFERROR((INDIRECT(Q146)&lt;&gt;"")*(INDIRECT(Q146)=INT(INDIRECT(Q146))),0)),0),"")</f>
        <v>1</v>
      </c>
      <c r="AC146" s="17">
        <f t="array" aca="1" ref="AC146" ca="1">IF(H146,W146-AB146,"")</f>
        <v>0</v>
      </c>
      <c r="AD146" s="17">
        <f t="shared" ca="1" si="434"/>
        <v>1</v>
      </c>
      <c r="AE146" s="17" t="b">
        <f t="shared" ca="1" si="435"/>
        <v>0</v>
      </c>
      <c r="AF146" s="17" t="str">
        <f ca="1">IF(AE146,IF($H146,ADDRESS(3,D146+2,4,,"["&amp;wew!$G$7&amp;"]"&amp;_sheetname_dataframe)&amp;":"&amp;ADDRESS(2+ster!$C$14,D146+2,4),""),"")</f>
        <v/>
      </c>
      <c r="AG146" s="17" t="str">
        <f t="shared" ca="1" si="436"/>
        <v/>
      </c>
      <c r="AH146" s="17" t="b">
        <f t="shared" ca="1" si="437"/>
        <v>0</v>
      </c>
      <c r="AI146" s="17" t="str">
        <f ca="1">IF(AH146,IF($H146,ADDRESS(3,D146+3,4,,"["&amp;wew!$G$7&amp;"]"&amp;_sheetname_dataframe)&amp;":"&amp;ADDRESS(2+ster!$C$14,D146+3,4),""),"")</f>
        <v/>
      </c>
      <c r="AJ146" s="17" t="str">
        <f t="shared" ca="1" si="438"/>
        <v/>
      </c>
      <c r="AK146" s="17" t="b">
        <f t="shared" ca="1" si="439"/>
        <v>0</v>
      </c>
      <c r="AL146" s="17" t="b">
        <f t="shared" ca="1" si="440"/>
        <v>0</v>
      </c>
      <c r="AM146" s="17" t="b">
        <f t="shared" ca="1" si="441"/>
        <v>0</v>
      </c>
      <c r="AN146" s="17">
        <f t="shared" ca="1" si="442"/>
        <v>0</v>
      </c>
      <c r="AO146" s="24">
        <f t="shared" ca="1" si="443"/>
        <v>0</v>
      </c>
      <c r="AP146" s="24">
        <f t="shared" ca="1" si="444"/>
        <v>4</v>
      </c>
      <c r="AQ146" s="17" t="b">
        <f t="shared" ca="1" si="445"/>
        <v>0</v>
      </c>
      <c r="AR146" s="17" t="b">
        <f t="shared" ca="1" si="446"/>
        <v>1</v>
      </c>
      <c r="AS146" s="17" t="b">
        <f t="shared" ca="1" si="447"/>
        <v>0</v>
      </c>
      <c r="AT146" s="17" t="b">
        <f t="shared" ca="1" si="448"/>
        <v>0</v>
      </c>
      <c r="AU146" s="17" t="b">
        <f t="shared" ca="1" si="449"/>
        <v>1</v>
      </c>
      <c r="AV146" s="17" t="b">
        <f t="shared" ca="1" si="450"/>
        <v>0</v>
      </c>
      <c r="AW146" s="17" t="b">
        <f t="shared" ca="1" si="451"/>
        <v>1</v>
      </c>
      <c r="AX146" s="14" t="b">
        <f t="array" aca="1" ref="AX146" ca="1">IF(H146,N146&gt;0,"")</f>
        <v>1</v>
      </c>
      <c r="AY146" s="17" t="str">
        <f t="shared" ca="1" si="452"/>
        <v>C3:C7</v>
      </c>
      <c r="AZ146" s="17" t="b">
        <f t="array" aca="1" ref="AZ146" ca="1">IF(AY146&lt;&gt;"",SUM(1*ISERROR(MATCH(INDIRECT(AY146),INDIRECT(K146),0)))=0,"")</f>
        <v>0</v>
      </c>
      <c r="BA146" s="17" t="b">
        <f t="shared" ca="1" si="453"/>
        <v>1</v>
      </c>
      <c r="BB146" s="17" t="b">
        <v>0</v>
      </c>
      <c r="BC146" s="17" t="b">
        <f t="shared" ca="1" si="454"/>
        <v>0</v>
      </c>
      <c r="BD146" s="17" t="b">
        <f t="shared" ca="1" si="455"/>
        <v>1</v>
      </c>
      <c r="BE146" s="17" t="b">
        <f t="shared" ca="1" si="456"/>
        <v>0</v>
      </c>
      <c r="BF146" s="17" t="b">
        <f t="shared" ca="1" si="457"/>
        <v>0</v>
      </c>
      <c r="BG146" s="17" t="b">
        <f t="shared" ca="1" si="458"/>
        <v>0</v>
      </c>
      <c r="BH146" s="17" t="b">
        <f t="shared" ca="1" si="459"/>
        <v>1</v>
      </c>
      <c r="BI146" s="17">
        <f t="shared" ca="1" si="460"/>
        <v>3</v>
      </c>
      <c r="BJ146" s="17" t="b">
        <f t="shared" ca="1" si="461"/>
        <v>0</v>
      </c>
      <c r="BK146" s="17" t="str">
        <f t="shared" ca="1" si="462"/>
        <v/>
      </c>
      <c r="BL146" s="17" t="str">
        <f t="shared" ca="1" si="463"/>
        <v/>
      </c>
      <c r="BM146" s="17" t="str">
        <f t="shared" ca="1" si="464"/>
        <v>L</v>
      </c>
      <c r="BN146" s="17" t="str">
        <f t="shared" ca="1" si="465"/>
        <v>L</v>
      </c>
      <c r="BO146" s="17" t="str">
        <f t="shared" ca="1" si="466"/>
        <v>N</v>
      </c>
      <c r="BP146" s="14" t="b">
        <f t="shared" ca="1" si="467"/>
        <v>1</v>
      </c>
      <c r="BQ146" s="35">
        <v>1</v>
      </c>
      <c r="BX146" s="16"/>
      <c r="BY146" s="16">
        <v>0</v>
      </c>
      <c r="BZ146" s="16">
        <v>4</v>
      </c>
      <c r="CA146" s="16"/>
      <c r="CB146" s="16"/>
      <c r="CC146" s="16"/>
      <c r="CD146" s="16"/>
      <c r="CE146" s="16"/>
      <c r="CF146" s="16"/>
      <c r="CN146" s="14">
        <f ca="1">IF(H146,IFERROR(IsVariableNameLegal(O146),0),0)</f>
        <v>0</v>
      </c>
      <c r="CO146" s="14" t="str">
        <f t="array" aca="1" ref="CO146" ca="1">IF(H146,IF(COUNTIF(INDIRECT(wew!$C$13),O146)&gt;1,TRIM(SUBSTITUTE(_xll.MCONCAT(IF((INDIRECT(wew!$C$13)=O146)*(COLUMN(INDIRECT(wew!$C$13))&lt;&gt;D146+1),-1+COLUMN(INDIRECT(wew!$C$13)),"")," "),"  "," ")),""),"")</f>
        <v/>
      </c>
      <c r="CP146" s="14" t="str">
        <f t="array" aca="1" ref="CP146" ca="1">IF(P146&lt;&gt;"",IF(LEN(P146)&gt;150,1,""),"")</f>
        <v/>
      </c>
      <c r="CQ146" s="14" t="str">
        <f t="array" aca="1" ref="CQ146" ca="1">IF(AND(H146,NOT(ster!$J$3)),IF(COUNTIF(INDIRECT(wew!$C$15),P146)&gt;1,TRIM(SUBSTITUTE(_xll.MCONCAT(IF((INDIRECT(wew!$C$15)=P146)*(COLUMN(INDIRECT(wew!$C$15))&lt;&gt;D146+1),-1+COLUMN(INDIRECT(wew!$C$15)),"")," "),"  "," ")),""),"")</f>
        <v/>
      </c>
      <c r="CR146" s="14" t="str">
        <f t="array" aca="1" ref="CR146" ca="1">IF(H146,IF(AND(W146&gt;0,AO146&lt;&gt;""),TRIM(SUBSTITUTE(_xll.MCONCAT(IFERROR(IF(ISNUMBER(INDIRECT(Q146)),IF((INDIRECT(ster!$D$14)&lt;&gt;"")*(INDIRECT(Q146)&lt;AO146),INDIRECT(ster!$D$14) &amp; ": " &amp;  SUBSTITUTE(IF( AV146,IFERROR(TEXT(INDIRECT(Q146),"rrrr-mm-dd") &amp;" (" &amp; INDIRECT(Q146) &amp;")",INDIRECT(Q146)),INDIRECT(Q146))," "," "),""),""),"")," "),"  "," ")),""),"")</f>
        <v/>
      </c>
      <c r="CS146" s="14" t="str">
        <f t="array" aca="1" ref="CS146" ca="1">IF(H146,IF(AND(W146&gt;0,AP146&lt;&gt;""),TRIM(SUBSTITUTE(_xll.MCONCAT(IFERROR(IF(ISNUMBER(INDIRECT(Q146)),IF((INDIRECT(ster!$D$14)&lt;&gt;"")*(INDIRECT(Q146)&gt;AP146),INDIRECT(ster!$D$14) &amp; ": " &amp;  SUBSTITUTE(IF( AV146,IFERROR(TEXT(INDIRECT(Q146),"rrrr-mm-dd")&amp;" (" &amp; INDIRECT(Q146) &amp;")",INDIRECT(Q146)),INDIRECT(Q146))," "," "),""),""),"")," "),"  "," ")),""),"")</f>
        <v/>
      </c>
      <c r="CT146" s="14" t="str">
        <f t="array" aca="1" ref="CT146" ca="1">IF(H146,IF(AND(N146&gt;0,AR146),TRIM(SUBSTITUTE(_xll.MCONCAT(IFERROR(IF(ISNUMBER(INDIRECT(Q146)),IF((INDIRECT(ster!$D$14)&lt;&gt;"")*(IFERROR(0*(MATCH(INDIRECT(Q146),INDIRECT(K146),0)&gt;0),1)),INDIRECT(ster!$D$14) &amp; ": " &amp;  SUBSTITUTE(IF( AV146,IFERROR(TEXT(INDIRECT(Q146),"rrrr-mm-dd")&amp;" (" &amp; INDIRECT(Q146) &amp;")",INDIRECT(Q146)),INDIRECT(Q146))," "," "),""),""),"")," "),"  "," ")),""),"")</f>
        <v/>
      </c>
      <c r="CU146" s="14" t="str">
        <f t="array" aca="1" ref="CU146" ca="1">IF(H146,IF(AND(V146&gt;0),TRIM(SUBSTITUTE(_xll.MCONCAT(IF((INDIRECT(ster!$D$14)&lt;&gt;"")*(IFERROR(0*(INDIRECT(Q146)&lt;&gt;""),1)),INDIRECT(ster!$D$14),"")," "),"  "," ")),""),"")</f>
        <v/>
      </c>
      <c r="CV146" s="14" t="str">
        <f t="array" aca="1" ref="CV146" ca="1">IF(H146,IF(AS146,
TRIM(SUBSTITUTE(_xll.MCONCAT(IF(
   (INDIRECT(ster!$D$14)&lt;&gt;"")*
   ((INDIRECT(Q146)="")+
      NOT(ISNUMBER(INDIRECT(Q146)))*
      NOT(ISERROR(MATCH(INDIRECT(Q146),INDIRECT(K146),0)))
    ),
      INDIRECT(ster!$D$14),
   "")," "),"  "," ")),
""),"")</f>
        <v/>
      </c>
      <c r="CW146" s="14" t="str">
        <f t="array" aca="1" ref="CW146" ca="1">IF(H146,IF(AND(AQ146),TRIM(SUBSTITUTE(_xll.MCONCAT(IFERROR(IF(ISNUMBER(INDIRECT(Q146)),IF((INDIRECT(ster!$D$14)&lt;&gt;"")*(INDIRECT(Q146)&lt;&gt;INT(INDIRECT(Q146))),INDIRECT(ster!$D$14) &amp; ": " &amp; INDIRECT(Q146),""),""),"")," "),"  "," ")),""),"")</f>
        <v/>
      </c>
      <c r="CX146" s="14" t="str">
        <f t="array" aca="1" ref="CX146" ca="1">IF(H146,IF(OR(AU146,AV146),TRIM(SUBSTITUTE(_xll.MCONCAT(IF((INDIRECT(ster!$D$14)&lt;&gt;"")*NOT(ISNUMBER(INDIRECT(Q146))),IF(ISERROR(MATCH(INDIRECT(Q146),INDIRECT(K146),0)),IFERROR(IF(INDIRECT(Q146)&lt;&gt;"",INDIRECT(ster!$D$14) &amp; ": " &amp; SUBSTITUTE(INDIRECT(Q146)," "," "),""),""),""),"")," "),"  "," ")),""),"")</f>
        <v/>
      </c>
      <c r="CY146" s="14" t="str">
        <f t="array" aca="1" ref="CY146" ca="1">IF(H146,IF(AE146,TRIM(SUBSTITUTE(_xll.MCONCAT(IF((INDIRECT(ster!$D$14)&lt;&gt;"")*IFERROR(NOT(INDIRECT(AF146)),FALSE),IF(ISERROR(MATCH(INDIRECT(Q146),INDIRECT(K146),0)),IFERROR(IF(INDIRECT(Q146)&lt;&gt;"",INDIRECT(ster!$D$14)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CZ146" s="14" t="str">
        <f t="array" aca="1" ref="CZ146" ca="1">IF(H146,IF(AH146,TRIM(SUBSTITUTE(_xll.MCONCAT(IF((INDIRECT(ster!$D$14)&lt;&gt;"")*IFERROR(NOT(INDIRECT(AI146)),FALSE),IF(ISERROR(MATCH(INDIRECT(Q146),INDIRECT(K146),0)),IFERROR(IF(INDIRECT(Q146)&lt;&gt;"",INDIRECT(ster!$D$14)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DC146" s="14" t="str">
        <f ca="1">SUBSTITUTE(SUBSTITUTE(SUBSTITUTE(SUBSTITUTE(_xll.MCONCAT(DG146:DS146,"■"),"■■","■"),"■■","■"),"■■","■"),"■■","■")</f>
        <v>■</v>
      </c>
      <c r="DD146" s="14" t="str">
        <f t="shared" ca="1" si="468"/>
        <v/>
      </c>
      <c r="DE146" s="14" t="str">
        <f t="shared" ca="1" si="469"/>
        <v/>
      </c>
      <c r="DF146" s="14" t="str">
        <f t="shared" ca="1" si="470"/>
        <v/>
      </c>
      <c r="DG146" s="14" t="str">
        <f t="shared" ca="1" si="471"/>
        <v/>
      </c>
      <c r="DH146" s="14" t="str">
        <f t="shared" ca="1" si="472"/>
        <v/>
      </c>
      <c r="DI146" s="14" t="str">
        <f t="shared" ca="1" si="473"/>
        <v/>
      </c>
      <c r="DJ146" s="14" t="str">
        <f t="shared" ca="1" si="474"/>
        <v/>
      </c>
      <c r="DK146" s="14" t="str">
        <f t="shared" ca="1" si="475"/>
        <v/>
      </c>
      <c r="DL146" s="14" t="str">
        <f t="shared" ca="1" si="1470"/>
        <v/>
      </c>
      <c r="DM146" s="14" t="str">
        <f t="shared" ca="1" si="476"/>
        <v/>
      </c>
      <c r="DN146" s="14" t="str">
        <f t="array" aca="1" ref="DN146" ca="1">IF(CU146&lt;&gt;"","There are errors in the entered values in the following cases: " &amp;SUBSTITUTE(CU146," ",", "),"")</f>
        <v/>
      </c>
      <c r="DO146" s="14" t="str">
        <f t="shared" ca="1" si="477"/>
        <v/>
      </c>
      <c r="DP146" s="14" t="str">
        <f t="shared" ca="1" si="478"/>
        <v/>
      </c>
      <c r="DQ146" s="14" t="str">
        <f t="shared" ca="1" si="479"/>
        <v/>
      </c>
      <c r="DR146" s="14" t="str">
        <f t="shared" ca="1" si="480"/>
        <v/>
      </c>
      <c r="DS146" s="14" t="str">
        <f t="shared" ca="1" si="481"/>
        <v/>
      </c>
      <c r="DZ146" s="14" t="b">
        <f t="shared" ca="1" si="482"/>
        <v>1</v>
      </c>
      <c r="EA146" s="14" t="str">
        <f t="shared" ca="1" si="483"/>
        <v>ALSFRS(1) 12. Respiratory insufficiency (q_51_1.12)</v>
      </c>
      <c r="EB146" s="14" t="str">
        <f t="shared" ca="1" si="484"/>
        <v xml:space="preserve">Values must be limited to predefinied list and each value must be between 0 and 4. </v>
      </c>
      <c r="EC146" s="14" t="str">
        <f t="shared" ca="1" si="485"/>
        <v xml:space="preserve">ALSFRS(1) 12. Respiratory insufficiency (q_51_1.12): Values must be limited to predefinied list and each value must be between 0 and 4. </v>
      </c>
      <c r="ED146" s="14" t="str">
        <f t="shared" ca="1" si="486"/>
        <v>each value must be between 0 and 4</v>
      </c>
      <c r="EE146" s="14" t="str">
        <f t="shared" ca="1" si="487"/>
        <v>Values must be limited to predefinied list</v>
      </c>
      <c r="EF146" s="14" t="str">
        <f t="shared" ca="1" si="488"/>
        <v/>
      </c>
      <c r="EG146" s="14" t="str">
        <f t="shared" ca="1" si="489"/>
        <v/>
      </c>
      <c r="EM146" s="14" t="b">
        <f t="shared" ca="1" si="490"/>
        <v>1</v>
      </c>
      <c r="EN146" s="14">
        <f t="shared" ca="1" si="491"/>
        <v>133</v>
      </c>
      <c r="EO146" s="14" t="str">
        <f t="shared" ca="1" si="492"/>
        <v>q_51_1.12</v>
      </c>
      <c r="EP146" s="14" t="str">
        <f t="shared" ca="1" si="493"/>
        <v xml:space="preserve">ALSFRS(1) 12. Respiratory insufficiency (q_51_1.12): Values must be limited to predefinied list and each value must be between 0 and 4. </v>
      </c>
      <c r="EQ146" s="14" t="str">
        <f t="shared" ca="1" si="494"/>
        <v/>
      </c>
    </row>
    <row r="147" spans="2:147" s="14" customFormat="1">
      <c r="B147" s="14" t="str">
        <f t="shared" ca="1" si="421"/>
        <v/>
      </c>
      <c r="C147" s="14">
        <f t="shared" ca="1" si="422"/>
        <v>134</v>
      </c>
      <c r="D147" s="14">
        <f t="shared" si="423"/>
        <v>145</v>
      </c>
      <c r="E147" s="14" t="str">
        <f t="shared" ca="1" si="424"/>
        <v>I</v>
      </c>
      <c r="F147" s="14" t="str">
        <f t="shared" ca="1" si="425"/>
        <v>q_51_1.score</v>
      </c>
      <c r="G147" s="14" t="str">
        <f t="shared" ca="1" si="426"/>
        <v>ALSFRS(1) Score</v>
      </c>
      <c r="H147" s="14" t="b">
        <f t="shared" ca="1" si="427"/>
        <v>1</v>
      </c>
      <c r="I147" s="14" t="str">
        <f ca="1">IF($H147,ADDRESS(3,(D147+1)*2-1,4,,"["&amp;wew!$G$7&amp;"]"&amp;_sheetname_labels)&amp;":"&amp;ADDRESS(2+ster!$B$20,(D147+1)*2-1,4),"")</f>
        <v>[DBTemplate.xlsm]labels!KE3:KE61</v>
      </c>
      <c r="J147" s="14">
        <f t="array" aca="1" ref="J147" ca="1">IF(H147,MAX(0,MAX(IF(INDIRECT(I147)&lt;&gt;"",ROW(INDIRECT(I147)),""))-2),"")</f>
        <v>0</v>
      </c>
      <c r="K147" s="14" t="str">
        <f ca="1">IF($H147,IF($J147&gt;0,ADDRESS(3,(D147+1)*2-1,4,,"["&amp;wew!$G$7&amp;"]"&amp;_sheetname_labels)&amp;":"&amp;ADDRESS(2+J147,(D147+1)*2-1,4),""),"")</f>
        <v/>
      </c>
      <c r="L147" s="14" t="str">
        <f ca="1">IF($H147,IF($J147&gt;0,ADDRESS(3,(D147+1)*2,4,,"["&amp;wew!$G$7&amp;"]"&amp;_sheetname_labels)&amp;":"&amp;ADDRESS(2+J147,(D147+1)*2,4),""),"")</f>
        <v/>
      </c>
      <c r="M147" s="14">
        <f t="shared" ca="1" si="428"/>
        <v>0</v>
      </c>
      <c r="N147" s="14">
        <f t="shared" ca="1" si="429"/>
        <v>0</v>
      </c>
      <c r="O147" s="14" t="str">
        <f t="shared" ca="1" si="430"/>
        <v>q_51_1.score</v>
      </c>
      <c r="P147" s="14" t="str">
        <f t="shared" ca="1" si="431"/>
        <v>ALSFRS(1) Score</v>
      </c>
      <c r="Q147" s="14" t="str">
        <f ca="1">IF($BP147,ADDRESS(3,D147+1,4,,"["&amp;wew!$G$7&amp;"]"&amp;_sheetname_dataframe)&amp;":"&amp;ADDRESS(2+ster!$C$14,D147+1,4),"")</f>
        <v>[DBTemplate.xlsm]data_frame!EP3:EP3</v>
      </c>
      <c r="R147" s="14" t="str">
        <f>IF($BP147,IF(MID(_xll.FORMULATEXT(INDEX(INDIRECT(Q147),1)),1,1)="=", _xll.FORMULATEXT(INDEX(INDIRECT(Q147),1),2,TRUE),""),"")</f>
        <v>=IFERROR(IF(SUM(RC[-12]:RC[-1])&gt;0,SUM(RC[-12]:RC[-1]),""),"")</v>
      </c>
      <c r="S147" s="14">
        <f t="array" aca="1" ref="S147" ca="1">IF(H147,SUM(IF((IFERROR(INDIRECT(Q147)&lt;&gt;"",FALSE))*(INDIRECT(ster!$D$14)&lt;&gt;""),1,0)),"")</f>
        <v>1</v>
      </c>
      <c r="T147" s="14">
        <f t="array" aca="1" ref="T147" ca="1">IF(H147,IF(M147&gt;0,SUM(IFERROR(1*(MATCH(INDIRECT(Q147),INDIRECT(K147),0)&gt;0),0)*(INDIRECT(ster!$D$14)&lt;&gt;"")*NOT(ISNUMBER(INDIRECT(Q147)))),0),"")</f>
        <v>0</v>
      </c>
      <c r="U147" s="14">
        <f t="array" aca="1" ref="U147" ca="1">IF(H147,SUM((IFERROR(INDIRECT(Q147)="",FALSE))*(INDIRECT(ster!$D$14)&lt;&gt;"")),"")</f>
        <v>0</v>
      </c>
      <c r="V147" s="14">
        <f t="array" aca="1" ref="V147" ca="1">IF(H147,SUM((IFERROR(INDIRECT(Q147)="#ąś",TRUE))*(INDIRECT(ster!$D$14)&lt;&gt;"")),"")</f>
        <v>0</v>
      </c>
      <c r="W147" s="14">
        <f t="array" aca="1" ref="W147" ca="1">IF(H147,SUM(ISNUMBER(INDIRECT(Q147))*(INDIRECT(ster!$D$14)&lt;&gt;"")),"")</f>
        <v>1</v>
      </c>
      <c r="X147" s="14">
        <f t="array" aca="1" ref="X147" ca="1">IF(AND(H147,W147&gt;0),IF(wew!$B$3,MIN(IF((INDIRECT(ster!$D$14)&lt;&gt;"")*IFERROR(INDIRECT($Q147)&lt;&gt;"",FALSE),IFERROR(INDIRECT($Q147),"X"),"X")),"&lt;włącz podświetlanie wartości&gt;"),"—")</f>
        <v>38</v>
      </c>
      <c r="Y147" s="14">
        <f t="array" aca="1" ref="Y147" ca="1">IF(AND(H147,W147&gt;0),IF(wew!$B$3,MAX(IF((INDIRECT(ster!$D$14)&lt;&gt;"")*IFERROR(INDIRECT($Q147)&lt;&gt;"",FALSE),IFERROR(INDIRECT($Q147),"X"),"X")),"&lt;włącz podświetlanie wartości&gt;"),"—")</f>
        <v>38</v>
      </c>
      <c r="Z147" s="14">
        <f t="shared" ca="1" si="432"/>
        <v>0</v>
      </c>
      <c r="AA147" s="12">
        <f t="shared" ca="1" si="433"/>
        <v>1</v>
      </c>
      <c r="AB147" s="17">
        <f t="array" aca="1" ref="AB147" ca="1">IF(H147,IF(W147&gt;0,SUM((INDIRECT(ster!$D$14)&lt;&gt;"")*IFERROR((INDIRECT(Q147)&lt;&gt;"")*(INDIRECT(Q147)=INT(INDIRECT(Q147))),0)),0),"")</f>
        <v>1</v>
      </c>
      <c r="AC147" s="17">
        <f t="array" aca="1" ref="AC147" ca="1">IF(H147,W147-AB147,"")</f>
        <v>0</v>
      </c>
      <c r="AD147" s="17">
        <f t="shared" ca="1" si="434"/>
        <v>1</v>
      </c>
      <c r="AE147" s="17" t="b">
        <f t="shared" ca="1" si="435"/>
        <v>0</v>
      </c>
      <c r="AF147" s="17" t="str">
        <f ca="1">IF(AE147,IF($H147,ADDRESS(3,D147+2,4,,"["&amp;wew!$G$7&amp;"]"&amp;_sheetname_dataframe)&amp;":"&amp;ADDRESS(2+ster!$C$14,D147+2,4),""),"")</f>
        <v/>
      </c>
      <c r="AG147" s="17" t="str">
        <f t="shared" ca="1" si="436"/>
        <v/>
      </c>
      <c r="AH147" s="17" t="b">
        <f t="shared" ca="1" si="437"/>
        <v>0</v>
      </c>
      <c r="AI147" s="17" t="str">
        <f ca="1">IF(AH147,IF($H147,ADDRESS(3,D147+3,4,,"["&amp;wew!$G$7&amp;"]"&amp;_sheetname_dataframe)&amp;":"&amp;ADDRESS(2+ster!$C$14,D147+3,4),""),"")</f>
        <v/>
      </c>
      <c r="AJ147" s="17" t="str">
        <f t="shared" ca="1" si="438"/>
        <v/>
      </c>
      <c r="AK147" s="17" t="b">
        <f t="shared" ca="1" si="439"/>
        <v>0</v>
      </c>
      <c r="AL147" s="17" t="b">
        <f t="shared" ca="1" si="440"/>
        <v>0</v>
      </c>
      <c r="AM147" s="17" t="b">
        <f t="shared" ca="1" si="441"/>
        <v>1</v>
      </c>
      <c r="AN147" s="17">
        <f t="shared" ca="1" si="442"/>
        <v>0</v>
      </c>
      <c r="AO147" s="24">
        <f t="shared" ca="1" si="443"/>
        <v>0</v>
      </c>
      <c r="AP147" s="24" t="str">
        <f t="shared" ca="1" si="444"/>
        <v/>
      </c>
      <c r="AQ147" s="17" t="b">
        <f t="shared" ca="1" si="445"/>
        <v>0</v>
      </c>
      <c r="AR147" s="17" t="b">
        <f t="shared" ca="1" si="446"/>
        <v>0</v>
      </c>
      <c r="AS147" s="17" t="b">
        <f t="shared" ca="1" si="447"/>
        <v>0</v>
      </c>
      <c r="AT147" s="17" t="b">
        <f t="shared" ca="1" si="448"/>
        <v>0</v>
      </c>
      <c r="AU147" s="17" t="b">
        <f t="shared" ca="1" si="449"/>
        <v>1</v>
      </c>
      <c r="AV147" s="17" t="b">
        <f t="shared" ca="1" si="450"/>
        <v>0</v>
      </c>
      <c r="AW147" s="17" t="b">
        <f t="shared" ca="1" si="451"/>
        <v>1</v>
      </c>
      <c r="AX147" s="14" t="b">
        <f t="array" aca="1" ref="AX147" ca="1">IF(H147,N147&gt;0,"")</f>
        <v>0</v>
      </c>
      <c r="AY147" s="17" t="str">
        <f t="shared" ca="1" si="452"/>
        <v/>
      </c>
      <c r="AZ147" s="17" t="str">
        <f t="array" aca="1" ref="AZ147" ca="1">IF(AY147&lt;&gt;"",SUM(1*ISERROR(MATCH(INDIRECT(AY147),INDIRECT(K147),0)))=0,"")</f>
        <v/>
      </c>
      <c r="BA147" s="17" t="b">
        <f t="shared" ca="1" si="453"/>
        <v>0</v>
      </c>
      <c r="BB147" s="17" t="b">
        <v>0</v>
      </c>
      <c r="BC147" s="17" t="str">
        <f t="shared" ca="1" si="454"/>
        <v/>
      </c>
      <c r="BD147" s="17" t="str">
        <f t="shared" ca="1" si="455"/>
        <v/>
      </c>
      <c r="BE147" s="17" t="str">
        <f t="shared" ca="1" si="456"/>
        <v/>
      </c>
      <c r="BF147" s="17" t="str">
        <f t="shared" ca="1" si="457"/>
        <v/>
      </c>
      <c r="BG147" s="17" t="str">
        <f t="shared" ca="1" si="458"/>
        <v/>
      </c>
      <c r="BH147" s="17" t="str">
        <f t="shared" ca="1" si="459"/>
        <v/>
      </c>
      <c r="BI147" s="17" t="str">
        <f t="shared" ca="1" si="460"/>
        <v/>
      </c>
      <c r="BJ147" s="17" t="b">
        <f t="shared" ca="1" si="461"/>
        <v>0</v>
      </c>
      <c r="BK147" s="17" t="b">
        <f t="shared" ca="1" si="462"/>
        <v>1</v>
      </c>
      <c r="BL147" s="17" t="b">
        <f t="shared" ca="1" si="463"/>
        <v>0</v>
      </c>
      <c r="BM147" s="17" t="str">
        <f t="shared" ca="1" si="464"/>
        <v>I</v>
      </c>
      <c r="BN147" s="17" t="str">
        <f t="shared" ca="1" si="465"/>
        <v>I</v>
      </c>
      <c r="BO147" s="17" t="str">
        <f t="shared" ca="1" si="466"/>
        <v>I</v>
      </c>
      <c r="BP147" s="14" t="b">
        <f t="shared" ca="1" si="467"/>
        <v>1</v>
      </c>
      <c r="BQ147" s="35">
        <v>1</v>
      </c>
      <c r="BU147" s="14" t="s">
        <v>387</v>
      </c>
      <c r="BX147" s="16"/>
      <c r="BY147" s="16">
        <v>0</v>
      </c>
      <c r="BZ147" s="16"/>
      <c r="CA147" s="16"/>
      <c r="CB147" s="16"/>
      <c r="CC147" s="16"/>
      <c r="CD147" s="16"/>
      <c r="CE147" s="16"/>
      <c r="CF147" s="16"/>
      <c r="CN147" s="14">
        <f ca="1">IF(H147,IFERROR(IsVariableNameLegal(O147),0),0)</f>
        <v>0</v>
      </c>
      <c r="CO147" s="14" t="str">
        <f t="array" aca="1" ref="CO147" ca="1">IF(H147,IF(COUNTIF(INDIRECT(wew!$C$13),O147)&gt;1,TRIM(SUBSTITUTE(_xll.MCONCAT(IF((INDIRECT(wew!$C$13)=O147)*(COLUMN(INDIRECT(wew!$C$13))&lt;&gt;D147+1),-1+COLUMN(INDIRECT(wew!$C$13)),"")," "),"  "," ")),""),"")</f>
        <v/>
      </c>
      <c r="CP147" s="14" t="str">
        <f t="array" aca="1" ref="CP147" ca="1">IF(P147&lt;&gt;"",IF(LEN(P147)&gt;150,1,""),"")</f>
        <v/>
      </c>
      <c r="CQ147" s="14" t="str">
        <f t="array" aca="1" ref="CQ147" ca="1">IF(AND(H147,NOT(ster!$J$3)),IF(COUNTIF(INDIRECT(wew!$C$15),P147)&gt;1,TRIM(SUBSTITUTE(_xll.MCONCAT(IF((INDIRECT(wew!$C$15)=P147)*(COLUMN(INDIRECT(wew!$C$15))&lt;&gt;D147+1),-1+COLUMN(INDIRECT(wew!$C$15)),"")," "),"  "," ")),""),"")</f>
        <v/>
      </c>
      <c r="CR147" s="14" t="str">
        <f t="array" aca="1" ref="CR147" ca="1">IF(H147,IF(AND(W147&gt;0,AO147&lt;&gt;""),TRIM(SUBSTITUTE(_xll.MCONCAT(IFERROR(IF(ISNUMBER(INDIRECT(Q147)),IF((INDIRECT(ster!$D$14)&lt;&gt;"")*(INDIRECT(Q147)&lt;AO147),INDIRECT(ster!$D$14) &amp; ": " &amp;  SUBSTITUTE(IF( AV147,IFERROR(TEXT(INDIRECT(Q147),"rrrr-mm-dd") &amp;" (" &amp; INDIRECT(Q147) &amp;")",INDIRECT(Q147)),INDIRECT(Q147))," "," "),""),""),"")," "),"  "," ")),""),"")</f>
        <v/>
      </c>
      <c r="CS147" s="14" t="str">
        <f t="array" aca="1" ref="CS147" ca="1">IF(H147,IF(AND(W147&gt;0,AP147&lt;&gt;""),TRIM(SUBSTITUTE(_xll.MCONCAT(IFERROR(IF(ISNUMBER(INDIRECT(Q147)),IF((INDIRECT(ster!$D$14)&lt;&gt;"")*(INDIRECT(Q147)&gt;AP147),INDIRECT(ster!$D$14) &amp; ": " &amp;  SUBSTITUTE(IF( AV147,IFERROR(TEXT(INDIRECT(Q147),"rrrr-mm-dd")&amp;" (" &amp; INDIRECT(Q147) &amp;")",INDIRECT(Q147)),INDIRECT(Q147))," "," "),""),""),"")," "),"  "," ")),""),"")</f>
        <v/>
      </c>
      <c r="CT147" s="14" t="str">
        <f t="array" aca="1" ref="CT147" ca="1">IF(H147,IF(AND(N147&gt;0,AR147),TRIM(SUBSTITUTE(_xll.MCONCAT(IFERROR(IF(ISNUMBER(INDIRECT(Q147)),IF((INDIRECT(ster!$D$14)&lt;&gt;"")*(IFERROR(0*(MATCH(INDIRECT(Q147),INDIRECT(K147),0)&gt;0),1)),INDIRECT(ster!$D$14) &amp; ": " &amp;  SUBSTITUTE(IF( AV147,IFERROR(TEXT(INDIRECT(Q147),"rrrr-mm-dd")&amp;" (" &amp; INDIRECT(Q147) &amp;")",INDIRECT(Q147)),INDIRECT(Q147))," "," "),""),""),"")," "),"  "," ")),""),"")</f>
        <v/>
      </c>
      <c r="CU147" s="14" t="str">
        <f t="array" aca="1" ref="CU147" ca="1">IF(H147,IF(AND(V147&gt;0),TRIM(SUBSTITUTE(_xll.MCONCAT(IF((INDIRECT(ster!$D$14)&lt;&gt;"")*(IFERROR(0*(INDIRECT(Q147)&lt;&gt;""),1)),INDIRECT(ster!$D$14),"")," "),"  "," ")),""),"")</f>
        <v/>
      </c>
      <c r="CV147" s="14" t="str">
        <f t="array" aca="1" ref="CV147" ca="1">IF(H147,IF(AS147,
TRIM(SUBSTITUTE(_xll.MCONCAT(IF(
   (INDIRECT(ster!$D$14)&lt;&gt;"")*
   ((INDIRECT(Q147)="")+
      NOT(ISNUMBER(INDIRECT(Q147)))*
      NOT(ISERROR(MATCH(INDIRECT(Q147),INDIRECT(K147),0)))
    ),
      INDIRECT(ster!$D$14),
   "")," "),"  "," ")),
""),"")</f>
        <v/>
      </c>
      <c r="CW147" s="14" t="str">
        <f t="array" aca="1" ref="CW147" ca="1">IF(H147,IF(AND(AQ147),TRIM(SUBSTITUTE(_xll.MCONCAT(IFERROR(IF(ISNUMBER(INDIRECT(Q147)),IF((INDIRECT(ster!$D$14)&lt;&gt;"")*(INDIRECT(Q147)&lt;&gt;INT(INDIRECT(Q147))),INDIRECT(ster!$D$14) &amp; ": " &amp; INDIRECT(Q147),""),""),"")," "),"  "," ")),""),"")</f>
        <v/>
      </c>
      <c r="CX147" s="14" t="str">
        <f t="array" aca="1" ref="CX147" ca="1">IF(H147,IF(OR(AU147,AV147),TRIM(SUBSTITUTE(_xll.MCONCAT(IF((INDIRECT(ster!$D$14)&lt;&gt;"")*NOT(ISNUMBER(INDIRECT(Q147))),IF(ISERROR(MATCH(INDIRECT(Q147),INDIRECT(K147),0)),IFERROR(IF(INDIRECT(Q147)&lt;&gt;"",INDIRECT(ster!$D$14) &amp; ": " &amp; SUBSTITUTE(INDIRECT(Q147)," "," "),""),""),""),"")," "),"  "," ")),""),"")</f>
        <v/>
      </c>
      <c r="CY147" s="14" t="str">
        <f t="array" aca="1" ref="CY147" ca="1">IF(H147,IF(AE147,TRIM(SUBSTITUTE(_xll.MCONCAT(IF((INDIRECT(ster!$D$14)&lt;&gt;"")*IFERROR(NOT(INDIRECT(AF147)),FALSE),IF(ISERROR(MATCH(INDIRECT(Q147),INDIRECT(K147),0)),IFERROR(IF(INDIRECT(Q147)&lt;&gt;"",INDIRECT(ster!$D$14)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CZ147" s="14" t="str">
        <f t="array" aca="1" ref="CZ147" ca="1">IF(H147,IF(AH147,TRIM(SUBSTITUTE(_xll.MCONCAT(IF((INDIRECT(ster!$D$14)&lt;&gt;"")*IFERROR(NOT(INDIRECT(AI147)),FALSE),IF(ISERROR(MATCH(INDIRECT(Q147),INDIRECT(K147),0)),IFERROR(IF(INDIRECT(Q147)&lt;&gt;"",INDIRECT(ster!$D$14)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DC147" s="14" t="str">
        <f ca="1">SUBSTITUTE(SUBSTITUTE(SUBSTITUTE(SUBSTITUTE(_xll.MCONCAT(DG147:DS147,"■"),"■■","■"),"■■","■"),"■■","■"),"■■","■")</f>
        <v>■</v>
      </c>
      <c r="DD147" s="14" t="str">
        <f t="shared" ca="1" si="468"/>
        <v/>
      </c>
      <c r="DE147" s="14" t="str">
        <f t="shared" ca="1" si="469"/>
        <v/>
      </c>
      <c r="DF147" s="14" t="str">
        <f t="shared" ca="1" si="470"/>
        <v/>
      </c>
      <c r="DG147" s="14" t="str">
        <f t="shared" ca="1" si="471"/>
        <v/>
      </c>
      <c r="DH147" s="14" t="str">
        <f t="shared" ca="1" si="472"/>
        <v/>
      </c>
      <c r="DI147" s="14" t="str">
        <f t="shared" ca="1" si="473"/>
        <v/>
      </c>
      <c r="DJ147" s="14" t="str">
        <f t="shared" ca="1" si="474"/>
        <v/>
      </c>
      <c r="DK147" s="14" t="str">
        <f t="shared" ca="1" si="475"/>
        <v/>
      </c>
      <c r="DL147" s="14" t="str">
        <f t="shared" ca="1" si="1470"/>
        <v/>
      </c>
      <c r="DM147" s="14" t="str">
        <f t="shared" ca="1" si="476"/>
        <v/>
      </c>
      <c r="DN147" s="14" t="str">
        <f t="array" aca="1" ref="DN147" ca="1">IF(CU147&lt;&gt;"","There are errors in the entered values in the following cases: " &amp;SUBSTITUTE(CU147," ",", "),"")</f>
        <v/>
      </c>
      <c r="DO147" s="14" t="str">
        <f t="shared" ca="1" si="477"/>
        <v/>
      </c>
      <c r="DP147" s="14" t="str">
        <f t="shared" ca="1" si="478"/>
        <v/>
      </c>
      <c r="DQ147" s="14" t="str">
        <f t="shared" ca="1" si="479"/>
        <v/>
      </c>
      <c r="DR147" s="14" t="str">
        <f t="shared" ca="1" si="480"/>
        <v/>
      </c>
      <c r="DS147" s="14" t="str">
        <f t="shared" ca="1" si="481"/>
        <v/>
      </c>
      <c r="DZ147" s="14" t="b">
        <f t="shared" ca="1" si="482"/>
        <v>1</v>
      </c>
      <c r="EA147" s="14" t="str">
        <f t="shared" ca="1" si="483"/>
        <v>ALSFRS(1) Score (q_51_1.score)</v>
      </c>
      <c r="EB147" s="14" t="str">
        <f t="shared" ca="1" si="484"/>
        <v xml:space="preserve">Values must be numeric and each value must be above 0. </v>
      </c>
      <c r="EC147" s="14" t="str">
        <f t="shared" ca="1" si="485"/>
        <v xml:space="preserve">ALSFRS(1) Score (q_51_1.score): Values must be numeric and each value must be above 0. </v>
      </c>
      <c r="ED147" s="14" t="str">
        <f t="shared" ca="1" si="486"/>
        <v>each value must be above 0</v>
      </c>
      <c r="EE147" s="14" t="str">
        <f t="shared" ca="1" si="487"/>
        <v>Values must be numeric</v>
      </c>
      <c r="EF147" s="14" t="str">
        <f t="shared" ca="1" si="488"/>
        <v/>
      </c>
      <c r="EG147" s="14" t="str">
        <f t="shared" ca="1" si="489"/>
        <v/>
      </c>
      <c r="EM147" s="14" t="b">
        <f t="shared" ca="1" si="490"/>
        <v>1</v>
      </c>
      <c r="EN147" s="14">
        <f t="shared" ca="1" si="491"/>
        <v>134</v>
      </c>
      <c r="EO147" s="14" t="str">
        <f t="shared" ca="1" si="492"/>
        <v>q_51_1.score</v>
      </c>
      <c r="EP147" s="14" t="str">
        <f t="shared" ca="1" si="493"/>
        <v xml:space="preserve">ALSFRS(1) Score (q_51_1.score): Values must be numeric and each value must be above 0. </v>
      </c>
      <c r="EQ147" s="14" t="str">
        <f t="shared" ca="1" si="494"/>
        <v/>
      </c>
    </row>
    <row r="148" spans="2:147" s="14" customFormat="1">
      <c r="B148" s="14" t="str">
        <f t="shared" ca="1" si="421"/>
        <v>The following cases have values below declared theorethical min: ANTA-0042: -0.131520061728395. The following cases have values above declared theorethical max: ANTA-0035: 42</v>
      </c>
      <c r="C148" s="14">
        <f t="shared" ca="1" si="422"/>
        <v>135</v>
      </c>
      <c r="D148" s="14">
        <f t="shared" si="423"/>
        <v>146</v>
      </c>
      <c r="E148" s="14" t="str">
        <f t="shared" ca="1" si="424"/>
        <v>I</v>
      </c>
      <c r="F148" s="14" t="str">
        <f t="shared" ca="1" si="425"/>
        <v>q_51_1.rate</v>
      </c>
      <c r="G148" s="14" t="str">
        <f t="shared" ca="1" si="426"/>
        <v>ALSFRS(1) Rate of decay</v>
      </c>
      <c r="H148" s="14" t="b">
        <f t="shared" ca="1" si="427"/>
        <v>1</v>
      </c>
      <c r="I148" s="14" t="str">
        <f ca="1">IF($H148,ADDRESS(3,(D148+1)*2-1,4,,"["&amp;wew!$G$7&amp;"]"&amp;_sheetname_labels)&amp;":"&amp;ADDRESS(2+ster!$B$20,(D148+1)*2-1,4),"")</f>
        <v>[DBTemplate.xlsm]labels!KG3:KG61</v>
      </c>
      <c r="J148" s="14">
        <f t="array" aca="1" ref="J148" ca="1">IF(H148,MAX(0,MAX(IF(INDIRECT(I148)&lt;&gt;"",ROW(INDIRECT(I148)),""))-2),"")</f>
        <v>0</v>
      </c>
      <c r="K148" s="14" t="str">
        <f ca="1">IF($H148,IF($J148&gt;0,ADDRESS(3,(D148+1)*2-1,4,,"["&amp;wew!$G$7&amp;"]"&amp;_sheetname_labels)&amp;":"&amp;ADDRESS(2+J148,(D148+1)*2-1,4),""),"")</f>
        <v/>
      </c>
      <c r="L148" s="14" t="str">
        <f ca="1">IF($H148,IF($J148&gt;0,ADDRESS(3,(D148+1)*2,4,,"["&amp;wew!$G$7&amp;"]"&amp;_sheetname_labels)&amp;":"&amp;ADDRESS(2+J148,(D148+1)*2,4),""),"")</f>
        <v/>
      </c>
      <c r="M148" s="14">
        <f t="shared" ca="1" si="428"/>
        <v>0</v>
      </c>
      <c r="N148" s="14">
        <f t="shared" ca="1" si="429"/>
        <v>0</v>
      </c>
      <c r="O148" s="14" t="str">
        <f t="shared" ca="1" si="430"/>
        <v>q_51_1.rate</v>
      </c>
      <c r="P148" s="14" t="str">
        <f t="shared" ca="1" si="431"/>
        <v>ALSFRS(1) Rate of decay</v>
      </c>
      <c r="Q148" s="14" t="str">
        <f ca="1">IF($BP148,ADDRESS(3,D148+1,4,,"["&amp;wew!$G$7&amp;"]"&amp;_sheetname_dataframe)&amp;":"&amp;ADDRESS(2+ster!$C$14,D148+1,4),"")</f>
        <v>[DBTemplate.xlsm]data_frame!EQ3:EQ3</v>
      </c>
      <c r="R148" s="14" t="str">
        <f>IF($BP148,IF(MID(_xll.FORMULATEXT(INDEX(INDIRECT(Q148),1)),1,1)="=", _xll.FORMULATEXT(INDEX(INDIRECT(Q148),1),2,TRUE),""),"")</f>
        <v>=IFERROR(IF(AND(RC[-1]&lt;&gt;"",RC21&lt;&gt;"",RC9&lt;&gt;""),(48-RC[-1])/((RC9-RC21)/365.25*12),""),"")</v>
      </c>
      <c r="S148" s="14">
        <f t="array" aca="1" ref="S148" ca="1">IF(H148,SUM(IF((IFERROR(INDIRECT(Q148)&lt;&gt;"",FALSE))*(INDIRECT(ster!$D$14)&lt;&gt;""),1,0)),"")</f>
        <v>1</v>
      </c>
      <c r="T148" s="14">
        <f t="array" aca="1" ref="T148" ca="1">IF(H148,IF(M148&gt;0,SUM(IFERROR(1*(MATCH(INDIRECT(Q148),INDIRECT(K148),0)&gt;0),0)*(INDIRECT(ster!$D$14)&lt;&gt;"")*NOT(ISNUMBER(INDIRECT(Q148)))),0),"")</f>
        <v>0</v>
      </c>
      <c r="U148" s="14">
        <f t="array" aca="1" ref="U148" ca="1">IF(H148,SUM((IFERROR(INDIRECT(Q148)="",FALSE))*(INDIRECT(ster!$D$14)&lt;&gt;"")),"")</f>
        <v>0</v>
      </c>
      <c r="V148" s="14">
        <f t="array" aca="1" ref="V148" ca="1">IF(H148,SUM((IFERROR(INDIRECT(Q148)="#ąś",TRUE))*(INDIRECT(ster!$D$14)&lt;&gt;"")),"")</f>
        <v>0</v>
      </c>
      <c r="W148" s="14">
        <f t="array" aca="1" ref="W148" ca="1">IF(H148,SUM(ISNUMBER(INDIRECT(Q148))*(INDIRECT(ster!$D$14)&lt;&gt;"")),"")</f>
        <v>1</v>
      </c>
      <c r="X148" s="14">
        <f t="array" aca="1" ref="X148" ca="1">IF(AND(H148,W148&gt;0),IF(wew!$B$3,MIN(IF((INDIRECT(ster!$D$14)&lt;&gt;"")*IFERROR(INDIRECT($Q148)&lt;&gt;"",FALSE),IFERROR(INDIRECT($Q148),"X"),"X")),"&lt;włącz podświetlanie wartości&gt;"),"—")</f>
        <v>0.30136138613861385</v>
      </c>
      <c r="Y148" s="14">
        <f t="array" aca="1" ref="Y148" ca="1">IF(AND(H148,W148&gt;0),IF(wew!$B$3,MAX(IF((INDIRECT(ster!$D$14)&lt;&gt;"")*IFERROR(INDIRECT($Q148)&lt;&gt;"",FALSE),IFERROR(INDIRECT($Q148),"X"),"X")),"&lt;włącz podświetlanie wartości&gt;"),"—")</f>
        <v>0.30136138613861385</v>
      </c>
      <c r="Z148" s="14">
        <f t="shared" ca="1" si="432"/>
        <v>0</v>
      </c>
      <c r="AA148" s="12">
        <f t="shared" ca="1" si="433"/>
        <v>1</v>
      </c>
      <c r="AB148" s="17">
        <f t="array" aca="1" ref="AB148" ca="1">IF(H148,IF(W148&gt;0,SUM((INDIRECT(ster!$D$14)&lt;&gt;"")*IFERROR((INDIRECT(Q148)&lt;&gt;"")*(INDIRECT(Q148)=INT(INDIRECT(Q148))),0)),0),"")</f>
        <v>0</v>
      </c>
      <c r="AC148" s="17">
        <f t="array" aca="1" ref="AC148" ca="1">IF(H148,W148-AB148,"")</f>
        <v>1</v>
      </c>
      <c r="AD148" s="17">
        <f t="shared" ca="1" si="434"/>
        <v>3</v>
      </c>
      <c r="AE148" s="17" t="b">
        <f t="shared" ca="1" si="435"/>
        <v>0</v>
      </c>
      <c r="AF148" s="17" t="str">
        <f ca="1">IF(AE148,IF($H148,ADDRESS(3,D148+2,4,,"["&amp;wew!$G$7&amp;"]"&amp;_sheetname_dataframe)&amp;":"&amp;ADDRESS(2+ster!$C$14,D148+2,4),""),"")</f>
        <v/>
      </c>
      <c r="AG148" s="17" t="str">
        <f t="shared" ca="1" si="436"/>
        <v/>
      </c>
      <c r="AH148" s="17" t="b">
        <f t="shared" ca="1" si="437"/>
        <v>0</v>
      </c>
      <c r="AI148" s="17" t="str">
        <f ca="1">IF(AH148,IF($H148,ADDRESS(3,D148+3,4,,"["&amp;wew!$G$7&amp;"]"&amp;_sheetname_dataframe)&amp;":"&amp;ADDRESS(2+ster!$C$14,D148+3,4),""),"")</f>
        <v/>
      </c>
      <c r="AJ148" s="17" t="str">
        <f t="shared" ca="1" si="438"/>
        <v/>
      </c>
      <c r="AK148" s="17" t="b">
        <f t="shared" ca="1" si="439"/>
        <v>0</v>
      </c>
      <c r="AL148" s="17" t="b">
        <f t="shared" ca="1" si="440"/>
        <v>0</v>
      </c>
      <c r="AM148" s="17" t="b">
        <f t="shared" ca="1" si="441"/>
        <v>1</v>
      </c>
      <c r="AN148" s="17">
        <f t="shared" ca="1" si="442"/>
        <v>0</v>
      </c>
      <c r="AO148" s="24">
        <f t="shared" ca="1" si="443"/>
        <v>0</v>
      </c>
      <c r="AP148" s="24">
        <f t="shared" ca="1" si="444"/>
        <v>10</v>
      </c>
      <c r="AQ148" s="17" t="b">
        <f t="shared" ca="1" si="445"/>
        <v>0</v>
      </c>
      <c r="AR148" s="17" t="b">
        <f t="shared" ca="1" si="446"/>
        <v>0</v>
      </c>
      <c r="AS148" s="17" t="b">
        <f t="shared" ca="1" si="447"/>
        <v>0</v>
      </c>
      <c r="AT148" s="17" t="b">
        <f t="shared" ca="1" si="448"/>
        <v>0</v>
      </c>
      <c r="AU148" s="17" t="b">
        <f t="shared" ca="1" si="449"/>
        <v>1</v>
      </c>
      <c r="AV148" s="17" t="b">
        <f t="shared" ca="1" si="450"/>
        <v>0</v>
      </c>
      <c r="AW148" s="17" t="b">
        <f t="shared" ca="1" si="451"/>
        <v>1</v>
      </c>
      <c r="AX148" s="14" t="b">
        <f t="array" aca="1" ref="AX148" ca="1">IF(H148,N148&gt;0,"")</f>
        <v>0</v>
      </c>
      <c r="AY148" s="17" t="str">
        <f t="shared" ca="1" si="452"/>
        <v/>
      </c>
      <c r="AZ148" s="17" t="str">
        <f t="array" aca="1" ref="AZ148" ca="1">IF(AY148&lt;&gt;"",SUM(1*ISERROR(MATCH(INDIRECT(AY148),INDIRECT(K148),0)))=0,"")</f>
        <v/>
      </c>
      <c r="BA148" s="17" t="b">
        <f t="shared" ca="1" si="453"/>
        <v>0</v>
      </c>
      <c r="BB148" s="17" t="b">
        <v>0</v>
      </c>
      <c r="BC148" s="17" t="str">
        <f t="shared" ca="1" si="454"/>
        <v/>
      </c>
      <c r="BD148" s="17" t="str">
        <f t="shared" ca="1" si="455"/>
        <v/>
      </c>
      <c r="BE148" s="17" t="str">
        <f t="shared" ca="1" si="456"/>
        <v/>
      </c>
      <c r="BF148" s="17" t="str">
        <f t="shared" ca="1" si="457"/>
        <v/>
      </c>
      <c r="BG148" s="17" t="str">
        <f t="shared" ca="1" si="458"/>
        <v/>
      </c>
      <c r="BH148" s="17" t="str">
        <f t="shared" ca="1" si="459"/>
        <v/>
      </c>
      <c r="BI148" s="17" t="str">
        <f t="shared" ca="1" si="460"/>
        <v/>
      </c>
      <c r="BJ148" s="17" t="b">
        <f t="shared" ca="1" si="461"/>
        <v>1</v>
      </c>
      <c r="BK148" s="17" t="b">
        <f t="shared" ca="1" si="462"/>
        <v>0</v>
      </c>
      <c r="BL148" s="17" t="b">
        <f t="shared" ca="1" si="463"/>
        <v>1</v>
      </c>
      <c r="BM148" s="17" t="str">
        <f t="shared" ca="1" si="464"/>
        <v>N</v>
      </c>
      <c r="BN148" s="17" t="str">
        <f t="shared" ca="1" si="465"/>
        <v>E</v>
      </c>
      <c r="BO148" s="17" t="str">
        <f t="shared" ca="1" si="466"/>
        <v>I</v>
      </c>
      <c r="BP148" s="14" t="b">
        <f t="shared" ca="1" si="467"/>
        <v>1</v>
      </c>
      <c r="BQ148" s="35">
        <v>1</v>
      </c>
      <c r="BU148" s="14" t="s">
        <v>387</v>
      </c>
      <c r="BX148" s="16"/>
      <c r="BY148" s="16">
        <v>0</v>
      </c>
      <c r="BZ148" s="16">
        <v>10</v>
      </c>
      <c r="CA148" s="16"/>
      <c r="CB148" s="16"/>
      <c r="CC148" s="16"/>
      <c r="CD148" s="16"/>
      <c r="CE148" s="16"/>
      <c r="CF148" s="16"/>
      <c r="CN148" s="14">
        <f ca="1">IF(H148,IFERROR(IsVariableNameLegal(O148),0),0)</f>
        <v>0</v>
      </c>
      <c r="CO148" s="14" t="str">
        <f t="array" aca="1" ref="CO148" ca="1">IF(H148,IF(COUNTIF(INDIRECT(wew!$C$13),O148)&gt;1,TRIM(SUBSTITUTE(_xll.MCONCAT(IF((INDIRECT(wew!$C$13)=O148)*(COLUMN(INDIRECT(wew!$C$13))&lt;&gt;D148+1),-1+COLUMN(INDIRECT(wew!$C$13)),"")," "),"  "," ")),""),"")</f>
        <v/>
      </c>
      <c r="CP148" s="14" t="str">
        <f t="array" aca="1" ref="CP148" ca="1">IF(P148&lt;&gt;"",IF(LEN(P148)&gt;150,1,""),"")</f>
        <v/>
      </c>
      <c r="CQ148" s="14" t="str">
        <f t="array" aca="1" ref="CQ148" ca="1">IF(AND(H148,NOT(ster!$J$3)),IF(COUNTIF(INDIRECT(wew!$C$15),P148)&gt;1,TRIM(SUBSTITUTE(_xll.MCONCAT(IF((INDIRECT(wew!$C$15)=P148)*(COLUMN(INDIRECT(wew!$C$15))&lt;&gt;D148+1),-1+COLUMN(INDIRECT(wew!$C$15)),"")," "),"  "," ")),""),"")</f>
        <v/>
      </c>
      <c r="CR148" s="14" t="str">
        <f t="array" aca="1" ref="CR148" ca="1">IF(H148,IF(AND(W148&gt;0,AO148&lt;&gt;""),TRIM(SUBSTITUTE(_xll.MCONCAT(IFERROR(IF(ISNUMBER(INDIRECT(Q148)),IF((INDIRECT(ster!$D$14)&lt;&gt;"")*(INDIRECT(Q148)&lt;AO148),INDIRECT(ster!$D$14) &amp; ": " &amp;  SUBSTITUTE(IF( AV148,IFERROR(TEXT(INDIRECT(Q148),"rrrr-mm-dd") &amp;" (" &amp; INDIRECT(Q148) &amp;")",INDIRECT(Q148)),INDIRECT(Q148))," "," "),""),""),"")," "),"  "," ")),""),"")</f>
        <v/>
      </c>
      <c r="CS148" s="14" t="str">
        <f t="array" aca="1" ref="CS148" ca="1">IF(H148,IF(AND(W148&gt;0,AP148&lt;&gt;""),TRIM(SUBSTITUTE(_xll.MCONCAT(IFERROR(IF(ISNUMBER(INDIRECT(Q148)),IF((INDIRECT(ster!$D$14)&lt;&gt;"")*(INDIRECT(Q148)&gt;AP148),INDIRECT(ster!$D$14) &amp; ": " &amp;  SUBSTITUTE(IF( AV148,IFERROR(TEXT(INDIRECT(Q148),"rrrr-mm-dd")&amp;" (" &amp; INDIRECT(Q148) &amp;")",INDIRECT(Q148)),INDIRECT(Q148))," "," "),""),""),"")," "),"  "," ")),""),"")</f>
        <v/>
      </c>
      <c r="CT148" s="14" t="str">
        <f t="array" aca="1" ref="CT148" ca="1">IF(H148,IF(AND(N148&gt;0,AR148),TRIM(SUBSTITUTE(_xll.MCONCAT(IFERROR(IF(ISNUMBER(INDIRECT(Q148)),IF((INDIRECT(ster!$D$14)&lt;&gt;"")*(IFERROR(0*(MATCH(INDIRECT(Q148),INDIRECT(K148),0)&gt;0),1)),INDIRECT(ster!$D$14) &amp; ": " &amp;  SUBSTITUTE(IF( AV148,IFERROR(TEXT(INDIRECT(Q148),"rrrr-mm-dd")&amp;" (" &amp; INDIRECT(Q148) &amp;")",INDIRECT(Q148)),INDIRECT(Q148))," "," "),""),""),"")," "),"  "," ")),""),"")</f>
        <v/>
      </c>
      <c r="CU148" s="14" t="str">
        <f t="array" aca="1" ref="CU148" ca="1">IF(H148,IF(AND(V148&gt;0),TRIM(SUBSTITUTE(_xll.MCONCAT(IF((INDIRECT(ster!$D$14)&lt;&gt;"")*(IFERROR(0*(INDIRECT(Q148)&lt;&gt;""),1)),INDIRECT(ster!$D$14),"")," "),"  "," ")),""),"")</f>
        <v/>
      </c>
      <c r="CV148" s="14" t="str">
        <f t="array" aca="1" ref="CV148" ca="1">IF(H148,IF(AS148,
TRIM(SUBSTITUTE(_xll.MCONCAT(IF(
   (INDIRECT(ster!$D$14)&lt;&gt;"")*
   ((INDIRECT(Q148)="")+
      NOT(ISNUMBER(INDIRECT(Q148)))*
      NOT(ISERROR(MATCH(INDIRECT(Q148),INDIRECT(K148),0)))
    ),
      INDIRECT(ster!$D$14),
   "")," "),"  "," ")),
""),"")</f>
        <v/>
      </c>
      <c r="CW148" s="14" t="str">
        <f t="array" aca="1" ref="CW148" ca="1">IF(H148,IF(AND(AQ148),TRIM(SUBSTITUTE(_xll.MCONCAT(IFERROR(IF(ISNUMBER(INDIRECT(Q148)),IF((INDIRECT(ster!$D$14)&lt;&gt;"")*(INDIRECT(Q148)&lt;&gt;INT(INDIRECT(Q148))),INDIRECT(ster!$D$14) &amp; ": " &amp; INDIRECT(Q148),""),""),"")," "),"  "," ")),""),"")</f>
        <v/>
      </c>
      <c r="CX148" s="14" t="str">
        <f t="array" aca="1" ref="CX148" ca="1">IF(H148,IF(OR(AU148,AV148),TRIM(SUBSTITUTE(_xll.MCONCAT(IF((INDIRECT(ster!$D$14)&lt;&gt;"")*NOT(ISNUMBER(INDIRECT(Q148))),IF(ISERROR(MATCH(INDIRECT(Q148),INDIRECT(K148),0)),IFERROR(IF(INDIRECT(Q148)&lt;&gt;"",INDIRECT(ster!$D$14) &amp; ": " &amp; SUBSTITUTE(INDIRECT(Q148)," "," "),""),""),""),"")," "),"  "," ")),""),"")</f>
        <v/>
      </c>
      <c r="CY148" s="14" t="str">
        <f t="array" aca="1" ref="CY148" ca="1">IF(H148,IF(AE148,TRIM(SUBSTITUTE(_xll.MCONCAT(IF((INDIRECT(ster!$D$14)&lt;&gt;"")*IFERROR(NOT(INDIRECT(AF148)),FALSE),IF(ISERROR(MATCH(INDIRECT(Q148),INDIRECT(K148),0)),IFERROR(IF(INDIRECT(Q148)&lt;&gt;"",INDIRECT(ster!$D$14)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CZ148" s="14" t="str">
        <f t="array" aca="1" ref="CZ148" ca="1">IF(H148,IF(AH148,TRIM(SUBSTITUTE(_xll.MCONCAT(IF((INDIRECT(ster!$D$14)&lt;&gt;"")*IFERROR(NOT(INDIRECT(AI148)),FALSE),IF(ISERROR(MATCH(INDIRECT(Q148),INDIRECT(K148),0)),IFERROR(IF(INDIRECT(Q148)&lt;&gt;"",INDIRECT(ster!$D$14)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DC148" s="14" t="str">
        <f ca="1">SUBSTITUTE(SUBSTITUTE(SUBSTITUTE(SUBSTITUTE(_xll.MCONCAT(DG148:DS148,"■"),"■■","■"),"■■","■"),"■■","■"),"■■","■")</f>
        <v>■The following cases have values below declared theorethical min: ANTA-0042: -0.131520061728395■The following cases have values above declared theorethical max: ANTA-0035: 42■</v>
      </c>
      <c r="DD148" s="14" t="str">
        <f t="shared" ca="1" si="468"/>
        <v>The following cases have values below declared theorethical min: ANTA-0042: -0.131520061728395■The following cases have values above declared theorethical max: ANTA-0035: 42■</v>
      </c>
      <c r="DE148" s="14" t="str">
        <f t="shared" ca="1" si="469"/>
        <v>The following cases have values below declared theorethical min: ANTA-0042: -0.131520061728395■The following cases have values above declared theorethical max: ANTA-0035: 42</v>
      </c>
      <c r="DF148" s="14" t="str">
        <f t="shared" ca="1" si="470"/>
        <v>The following cases have values below declared theorethical min: ANTA-0042: -0.131520061728395. The following cases have values above declared theorethical max: ANTA-0035: 42</v>
      </c>
      <c r="DG148" s="14" t="str">
        <f t="shared" ca="1" si="471"/>
        <v/>
      </c>
      <c r="DH148" s="14" t="str">
        <f t="shared" ca="1" si="472"/>
        <v/>
      </c>
      <c r="DI148" s="14" t="str">
        <f t="shared" ca="1" si="473"/>
        <v/>
      </c>
      <c r="DJ148" s="14" t="str">
        <f t="shared" ca="1" si="474"/>
        <v/>
      </c>
      <c r="DK148" s="14" t="str">
        <f t="shared" ca="1" si="475"/>
        <v/>
      </c>
      <c r="DL148" s="14" t="str">
        <f t="shared" ca="1" si="1470"/>
        <v/>
      </c>
      <c r="DM148" s="14" t="str">
        <f t="shared" ca="1" si="476"/>
        <v/>
      </c>
      <c r="DN148" s="14" t="str">
        <f t="array" aca="1" ref="DN148" ca="1">IF(CU148&lt;&gt;"","There are errors in the entered values in the following cases: " &amp;SUBSTITUTE(CU148," ",", "),"")</f>
        <v/>
      </c>
      <c r="DO148" s="14" t="str">
        <f t="shared" ca="1" si="477"/>
        <v/>
      </c>
      <c r="DP148" s="14" t="str">
        <f t="shared" ca="1" si="478"/>
        <v/>
      </c>
      <c r="DQ148" s="14" t="str">
        <f t="shared" ca="1" si="479"/>
        <v/>
      </c>
      <c r="DR148" s="14" t="str">
        <f t="shared" ca="1" si="480"/>
        <v/>
      </c>
      <c r="DS148" s="14" t="str">
        <f t="shared" ca="1" si="481"/>
        <v/>
      </c>
      <c r="DZ148" s="14" t="b">
        <f t="shared" ca="1" si="482"/>
        <v>1</v>
      </c>
      <c r="EA148" s="14" t="str">
        <f t="shared" ca="1" si="483"/>
        <v>ALSFRS(1) Rate of decay (q_51_1.rate)</v>
      </c>
      <c r="EB148" s="14" t="str">
        <f t="shared" ca="1" si="484"/>
        <v xml:space="preserve">Values must be numeric and each value must be between 0 and 10. </v>
      </c>
      <c r="EC148" s="14" t="str">
        <f t="shared" ca="1" si="485"/>
        <v xml:space="preserve">ALSFRS(1) Rate of decay (q_51_1.rate): Values must be numeric and each value must be between 0 and 10. </v>
      </c>
      <c r="ED148" s="14" t="str">
        <f t="shared" ca="1" si="486"/>
        <v>each value must be between 0 and 10</v>
      </c>
      <c r="EE148" s="14" t="str">
        <f t="shared" ca="1" si="487"/>
        <v>Values must be numeric</v>
      </c>
      <c r="EF148" s="14" t="str">
        <f t="shared" ca="1" si="488"/>
        <v/>
      </c>
      <c r="EG148" s="14" t="str">
        <f t="shared" ca="1" si="489"/>
        <v/>
      </c>
      <c r="EM148" s="14" t="b">
        <f t="shared" ca="1" si="490"/>
        <v>1</v>
      </c>
      <c r="EN148" s="14">
        <f t="shared" ca="1" si="491"/>
        <v>135</v>
      </c>
      <c r="EO148" s="14" t="str">
        <f t="shared" ca="1" si="492"/>
        <v>q_51_1.rate</v>
      </c>
      <c r="EP148" s="14" t="str">
        <f t="shared" ca="1" si="493"/>
        <v xml:space="preserve">ALSFRS(1) Rate of decay (q_51_1.rate): Values must be numeric and each value must be between 0 and 10. </v>
      </c>
      <c r="EQ148" s="14" t="str">
        <f t="shared" ca="1" si="494"/>
        <v>The following cases have values below declared theorethical min: ANTA-0042: -0.131520061728395. The following cases have values above declared theorethical max: ANTA-0035: 42</v>
      </c>
    </row>
    <row r="149" spans="2:147" s="14" customFormat="1">
      <c r="B149" s="14" t="str">
        <f t="shared" ref="B149" ca="1" si="1471">DF149</f>
        <v/>
      </c>
      <c r="C149" s="14">
        <f t="shared" ref="C149" ca="1" si="1472">IF(OFFSET(B149,-1,COLUMN(VariableExists)-2),OFFSET(B149,-1,1)+1,OFFSET(B149,-1,1))</f>
        <v>136</v>
      </c>
      <c r="D149" s="14">
        <f t="shared" ref="D149" si="1473">ROW(A149)-2</f>
        <v>147</v>
      </c>
      <c r="E149" s="14" t="str">
        <f t="shared" ref="E149" ca="1" si="1474">IF(OR(G149="",ROW(G149)=2),"",IF(Z149&gt;0,"S",IF(AX149,IF(J149=2,"D","N"),"I")))</f>
        <v>I</v>
      </c>
      <c r="F149" s="14" t="str">
        <f t="shared" ref="F149" ca="1" si="1475">IF(H149,O149,"")</f>
        <v>q_51_2.date</v>
      </c>
      <c r="G149" s="14" t="str">
        <f t="shared" ref="G149" ca="1" si="1476">IF(H149,P149,"")</f>
        <v>ALSFRS(2) Acquisition date</v>
      </c>
      <c r="H149" s="14" t="b">
        <f t="shared" ref="H149" ca="1" si="1477">IF(INDIRECT(ADDRESS(2,D149+1,,,_sheetname_dataframe))="",FALSE,MID(INDIRECT(ADDRESS(2,D149+1,,,_sheetname_dataframe)),1,1)&lt;&gt;".")</f>
        <v>1</v>
      </c>
      <c r="I149" s="14" t="str">
        <f ca="1">IF($H149,ADDRESS(3,(D149+1)*2-1,4,,"["&amp;wew!$G$7&amp;"]"&amp;_sheetname_labels)&amp;":"&amp;ADDRESS(2+ster!$B$20,(D149+1)*2-1,4),"")</f>
        <v>[DBTemplate.xlsm]labels!KI3:KI61</v>
      </c>
      <c r="J149" s="14">
        <f t="array" aca="1" ref="J149" ca="1">IF(H149,MAX(0,MAX(IF(INDIRECT(I149)&lt;&gt;"",ROW(INDIRECT(I149)),""))-2),"")</f>
        <v>0</v>
      </c>
      <c r="K149" s="14" t="str">
        <f ca="1">IF($H149,IF($J149&gt;0,ADDRESS(3,(D149+1)*2-1,4,,"["&amp;wew!$G$7&amp;"]"&amp;_sheetname_labels)&amp;":"&amp;ADDRESS(2+J149,(D149+1)*2-1,4),""),"")</f>
        <v/>
      </c>
      <c r="L149" s="14" t="str">
        <f ca="1">IF($H149,IF($J149&gt;0,ADDRESS(3,(D149+1)*2,4,,"["&amp;wew!$G$7&amp;"]"&amp;_sheetname_labels)&amp;":"&amp;ADDRESS(2+J149,(D149+1)*2,4),""),"")</f>
        <v/>
      </c>
      <c r="M149" s="14">
        <f t="shared" ref="M149" ca="1" si="1478">IF($H149,IF(J149&gt;0,COUNTA(INDIRECT(K149))-COUNT(INDIRECT(K149)),0),"")</f>
        <v>0</v>
      </c>
      <c r="N149" s="14">
        <f t="shared" ref="N149" ca="1" si="1479">IF(H149,J149-M149,"")</f>
        <v>0</v>
      </c>
      <c r="O149" s="14" t="str">
        <f t="shared" ref="O149" ca="1" si="1480">IF(INDIRECT(ADDRESS(2,D149+1,,,_sheetname_dataframe))="","",INDIRECT(ADDRESS(2,D149+1,,,_sheetname_dataframe)))</f>
        <v>q_51_2.date</v>
      </c>
      <c r="P149" s="14" t="str">
        <f t="shared" ref="P149" ca="1" si="1481">IF(H149,IF(INDIRECT(ADDRESS(1,D149+1,,,_sheetname_dataframe))="","",INDIRECT(ADDRESS(1,D149+1,,,_sheetname_dataframe))),"")</f>
        <v>ALSFRS(2) Acquisition date</v>
      </c>
      <c r="Q149" s="14" t="str">
        <f ca="1">IF($BP149,ADDRESS(3,D149+1,4,,"["&amp;wew!$G$7&amp;"]"&amp;_sheetname_dataframe)&amp;":"&amp;ADDRESS(2+ster!$C$14,D149+1,4),"")</f>
        <v>[DBTemplate.xlsm]data_frame!ER3:ER3</v>
      </c>
      <c r="R149" s="14" t="str">
        <f>IF($BP149,IF(MID(_xll.FORMULATEXT(INDEX(INDIRECT(Q149),1)),1,1)="=", _xll.FORMULATEXT(INDEX(INDIRECT(Q149),1),2,TRUE),""),"")</f>
        <v/>
      </c>
      <c r="S149" s="14">
        <f t="array" aca="1" ref="S149" ca="1">IF(H149,SUM(IF((IFERROR(INDIRECT(Q149)&lt;&gt;"",FALSE))*(INDIRECT(ster!$D$14)&lt;&gt;""),1,0)),"")</f>
        <v>0</v>
      </c>
      <c r="T149" s="14">
        <f t="array" aca="1" ref="T149" ca="1">IF(H149,IF(M149&gt;0,SUM(IFERROR(1*(MATCH(INDIRECT(Q149),INDIRECT(K149),0)&gt;0),0)*(INDIRECT(ster!$D$14)&lt;&gt;"")*NOT(ISNUMBER(INDIRECT(Q149)))),0),"")</f>
        <v>0</v>
      </c>
      <c r="U149" s="14">
        <f t="array" aca="1" ref="U149" ca="1">IF(H149,SUM((IFERROR(INDIRECT(Q149)="",FALSE))*(INDIRECT(ster!$D$14)&lt;&gt;"")),"")</f>
        <v>1</v>
      </c>
      <c r="V149" s="14">
        <f t="array" aca="1" ref="V149" ca="1">IF(H149,SUM((IFERROR(INDIRECT(Q149)="#ąś",TRUE))*(INDIRECT(ster!$D$14)&lt;&gt;"")),"")</f>
        <v>0</v>
      </c>
      <c r="W149" s="14">
        <f t="array" aca="1" ref="W149" ca="1">IF(H149,SUM(ISNUMBER(INDIRECT(Q149))*(INDIRECT(ster!$D$14)&lt;&gt;"")),"")</f>
        <v>0</v>
      </c>
      <c r="X149" s="14" t="str">
        <f t="array" aca="1" ref="X149" ca="1">IF(AND(H149,W149&gt;0),IF(wew!$B$3,MIN(IF((INDIRECT(ster!$D$14)&lt;&gt;"")*IFERROR(INDIRECT($Q149)&lt;&gt;"",FALSE),IFERROR(INDIRECT($Q149),"X"),"X")),"&lt;włącz podświetlanie wartości&gt;"),"—")</f>
        <v>—</v>
      </c>
      <c r="Y149" s="14" t="str">
        <f t="array" aca="1" ref="Y149" ca="1">IF(AND(H149,W149&gt;0),IF(wew!$B$3,MAX(IF((INDIRECT(ster!$D$14)&lt;&gt;"")*IFERROR(INDIRECT($Q149)&lt;&gt;"",FALSE),IFERROR(INDIRECT($Q149),"X"),"X")),"&lt;włącz podświetlanie wartości&gt;"),"—")</f>
        <v>—</v>
      </c>
      <c r="Z149" s="14">
        <f t="shared" ref="Z149" ca="1" si="1482">IF(H149,S149-T149-W149,"")</f>
        <v>0</v>
      </c>
      <c r="AA149" s="12" t="str">
        <f t="shared" ref="AA149" ca="1" si="1483">IF(H149,IF(S149&gt;0,W149/(S149),"—"),"")</f>
        <v>—</v>
      </c>
      <c r="AB149" s="17">
        <f t="array" aca="1" ref="AB149" ca="1">IF(H149,IF(W149&gt;0,SUM((INDIRECT(ster!$D$14)&lt;&gt;"")*IFERROR((INDIRECT(Q149)&lt;&gt;"")*(INDIRECT(Q149)=INT(INDIRECT(Q149))),0)),0),"")</f>
        <v>0</v>
      </c>
      <c r="AC149" s="17">
        <f t="array" aca="1" ref="AC149" ca="1">IF(H149,W149-AB149,"")</f>
        <v>0</v>
      </c>
      <c r="AD149" s="17">
        <f t="shared" ref="AD149" ca="1" si="1484">IF($H149,IF(AC149&lt;&gt;"",IF(AC149=0,1,IF(AC149/W149&lt;0.15,2,3)),0),"")</f>
        <v>1</v>
      </c>
      <c r="AE149" s="17" t="b">
        <f t="shared" ref="AE149" ca="1" si="1485">IF(H149,OFFSET(O149,1,0)=".validation",FALSE)</f>
        <v>0</v>
      </c>
      <c r="AF149" s="17" t="str">
        <f ca="1">IF(AE149,IF($H149,ADDRESS(3,D149+2,4,,"["&amp;wew!$G$7&amp;"]"&amp;_sheetname_dataframe)&amp;":"&amp;ADDRESS(2+ster!$C$14,D149+2,4),""),"")</f>
        <v/>
      </c>
      <c r="AG149" s="17" t="str">
        <f t="shared" ref="AG149" ca="1" si="1486">IF(AE149,IF($H149,IF(INDIRECT(ADDRESS(1,D149+2,,,_sheetname_dataframe))="","",INDIRECT(ADDRESS(1,D149+2,,,_sheetname_dataframe))),""),"")</f>
        <v/>
      </c>
      <c r="AH149" s="17" t="b">
        <f t="shared" ref="AH149" ca="1" si="1487">IF(H149,AND(AE149,OFFSET(O149,2,0)=".validation"),FALSE)</f>
        <v>0</v>
      </c>
      <c r="AI149" s="17" t="str">
        <f ca="1">IF(AH149,IF($H149,ADDRESS(3,D149+3,4,,"["&amp;wew!$G$7&amp;"]"&amp;_sheetname_dataframe)&amp;":"&amp;ADDRESS(2+ster!$C$14,D149+3,4),""),"")</f>
        <v/>
      </c>
      <c r="AJ149" s="17" t="str">
        <f t="shared" ref="AJ149" ca="1" si="1488">IF(AH149,IF($H149,IF(INDIRECT(ADDRESS(1,D149+3,,,_sheetname_dataframe))="","",INDIRECT(ADDRESS(1,D149+3,,,_sheetname_dataframe))),""),"")</f>
        <v/>
      </c>
      <c r="AK149" s="17" t="b">
        <f t="shared" ref="AK149" ca="1" si="1489">IF(H149,OR(AQ149,AD149=2),"")</f>
        <v>0</v>
      </c>
      <c r="AL149" s="17" t="b">
        <f t="shared" ref="AL149" ca="1" si="1490">IF($H149,IF(BV149&lt;&gt;"",IF(OR(BM149="F",BM149="L",BM149="I",BM149="D"),BV149&lt;&gt;0)),"")</f>
        <v>0</v>
      </c>
      <c r="AM149" s="17" t="b">
        <f t="shared" ref="AM149" ca="1" si="1491">IF($H149,AND(NOT(AL149),OR(IF(BW149&lt;&gt;"",IF(OR(BM149="F",BM149="L"),BW149&lt;&gt;0)),BM149="I",BM149="N",BM149="D")),"")</f>
        <v>1</v>
      </c>
      <c r="AN149" s="17">
        <f t="shared" ref="AN149" ca="1" si="1492">IF(COUNTA(INDIRECT(Q149))=0,0, IF(AND(AO149&lt;&gt;"",X149&lt;AO149),1,IF(AND(AP149&lt;&gt;"",Y149&gt;AP149),1,IF(AND(AQ149,AC149&gt;0),2,0))))</f>
        <v>0</v>
      </c>
      <c r="AO149" s="24" t="str">
        <f t="shared" ref="AO149" ca="1" si="1493">IF($H149,IF(BY149&lt;&gt;"",IF(ISNUMBER(BY149),BY149,""),""),"")</f>
        <v/>
      </c>
      <c r="AP149" s="24" t="str">
        <f t="shared" ref="AP149" ca="1" si="1494">IF($H149,IF(BZ149&lt;&gt;"",IF(ISNUMBER(BZ149),BZ149,""),""),"")</f>
        <v/>
      </c>
      <c r="AQ149" s="17" t="b">
        <f t="shared" ref="AQ149" ca="1" si="1495">IF(H149,IF(CA149&lt;&gt;"",CA149&lt;&gt;0,FALSE),"")</f>
        <v>0</v>
      </c>
      <c r="AR149" s="17" t="b">
        <f t="shared" ref="AR149" ca="1" si="1496">IF(H149,IF(N149&gt;0,IF(BQ149&lt;&gt;"",BQ149&lt;&gt;0,FALSE),FALSE),"")</f>
        <v>0</v>
      </c>
      <c r="AS149" s="17" t="b">
        <f t="shared" ref="AS149" ca="1" si="1497">IF(H149,IF(BR149&lt;&gt;"",BR149&lt;&gt;0,FALSE),"")</f>
        <v>0</v>
      </c>
      <c r="AT149" s="17" t="b">
        <f t="shared" ref="AT149" ca="1" si="1498">IF(H149,IF(N149&gt;0,FALSE,IF(BU149&lt;&gt;"",MATCH(BU149,DataType,0)=1,FALSE)),"")</f>
        <v>0</v>
      </c>
      <c r="AU149" s="17" t="b">
        <f t="shared" ref="AU149" ca="1" si="1499">IF(H149,IF(N149&gt;0,TRUE,IF(BU149&lt;&gt;"",MATCH(BU149,DataType,0)=2,FALSE)),"")</f>
        <v>0</v>
      </c>
      <c r="AV149" s="17" t="b">
        <f t="shared" ref="AV149" ca="1" si="1500">IF(H149,IF(N149&gt;0,FALSE,IF(BU149&lt;&gt;"",MATCH(BU149,DataType,0)=3,FALSE)),"")</f>
        <v>1</v>
      </c>
      <c r="AW149" s="17" t="b">
        <f t="shared" ref="AW149" ca="1" si="1501">IF(H149,IF(W149&gt;0,Z149=0,FALSE),"")</f>
        <v>0</v>
      </c>
      <c r="AX149" s="14" t="b">
        <f t="array" aca="1" ref="AX149" ca="1">IF(H149,N149&gt;0,"")</f>
        <v>0</v>
      </c>
      <c r="AY149" s="17" t="str">
        <f t="shared" ref="AY149" ca="1" si="1502">IF(H149,IF(N149&gt;0,ADDRESS(ROW(VariablesOrigin)+1,COLUMN(VariablesOrigin)+1,4) &amp; ":" &amp; ADDRESS(ROW(VariablesOrigin)+N149,COLUMN(VariablesOrigin)+1,4),""),"")</f>
        <v/>
      </c>
      <c r="AZ149" s="17" t="str">
        <f t="array" aca="1" ref="AZ149" ca="1">IF(AY149&lt;&gt;"",SUM(1*ISERROR(MATCH(INDIRECT(AY149),INDIRECT(K149),0)))=0,"")</f>
        <v/>
      </c>
      <c r="BA149" s="17" t="b">
        <f t="shared" ref="BA149" ca="1" si="1503">IF(H149,BU149="",FALSE)</f>
        <v>0</v>
      </c>
      <c r="BB149" s="17" t="b">
        <v>0</v>
      </c>
      <c r="BC149" s="17" t="str">
        <f t="shared" ref="BC149" ca="1" si="1504">IF(BA149,IF(N149&gt;0,AND(AZ149,Z149=0),FALSE),"")</f>
        <v/>
      </c>
      <c r="BD149" s="17" t="str">
        <f t="shared" ref="BD149" ca="1" si="1505">IF(BA149,IF(N149&gt;0,AND(NOT(AZ149),Z149=0),FALSE),"")</f>
        <v/>
      </c>
      <c r="BE149" s="17" t="str">
        <f t="shared" ref="BE149" ca="1" si="1506">IF(BA149,IF(AND(AW149,NOT(BB149),NOT(BC149),NOT(BD149)),AND(Z149=0,AC149=0),FALSE),"")</f>
        <v/>
      </c>
      <c r="BF149" s="17" t="str">
        <f t="shared" ref="BF149" ca="1" si="1507">IF(BA149,IF(AND(AW149,NOT(BB149),NOT(BC149),NOT(BD149)),AND(Z149=0,OR(AC149&gt;0)),FALSE),"")</f>
        <v/>
      </c>
      <c r="BG149" s="17" t="str">
        <f t="shared" ref="BG149" ca="1" si="1508">IF(BA149,IF(OR(BB149:BF149),FALSE,IF(Z149=0,FALSE,Z149&gt;0)),"")</f>
        <v/>
      </c>
      <c r="BH149" s="17" t="str">
        <f t="shared" ref="BH149" ca="1" si="1509">IF(BA149,COUNTIF(BB149:BG149,TRUE)=1,"")</f>
        <v/>
      </c>
      <c r="BI149" s="17" t="str">
        <f t="shared" ref="BI149" ca="1" si="1510">IF(BA149,IFERROR(MATCH(TRUE,BB149:BG149,0),7),"")</f>
        <v/>
      </c>
      <c r="BJ149" s="17" t="b">
        <f t="shared" ref="BJ149" ca="1" si="1511">DF149&lt;&gt;""</f>
        <v>0</v>
      </c>
      <c r="BK149" s="17" t="str">
        <f t="shared" ref="BK149" ca="1" si="1512">IF(H149,IF(AND(NOT(BA149),AU149),AC149=0,""),"")</f>
        <v/>
      </c>
      <c r="BL149" s="17" t="str">
        <f t="shared" ref="BL149" ca="1" si="1513">IF(H149,IF(AND(NOT(BA149),AU149),AC149&gt;0,""),"")</f>
        <v/>
      </c>
      <c r="BM149" s="17" t="str">
        <f t="shared" ref="BM149" ca="1" si="1514">IF(H149,IF(BA149,CHOOSE(BI149,"0","F","L","I","N",IF(AA149&gt;0.5,"N","S"),"0"),CHOOSE(MATCH(BU149,DataType,0),"S",IF(BK149,"I","N"),"D"  )),"")</f>
        <v>D</v>
      </c>
      <c r="BN149" s="17" t="str">
        <f t="shared" ref="BN149" ca="1" si="1515">IF(H149,IF(BJ149,"E",IF(BA149,CHOOSE(BI149,"0","F","L","I","N","S","0"),CHOOSE(MATCH(BU149,DataType,0),"S",IF(BK149,"I","N"),"D"  ))),"")</f>
        <v>D</v>
      </c>
      <c r="BO149" s="17" t="str">
        <f t="shared" ref="BO149" ca="1" si="1516">IF($H149,IF(BM149="0","",IF(AND(AR149,N149=2),"D",IF(BM149="S","N",IF(AL149,"O",IF(AM149,"I","N"))))),"")</f>
        <v>I</v>
      </c>
      <c r="BP149" s="14" t="b">
        <f t="shared" ref="BP149" ca="1" si="1517">INDIRECT(ADDRESS(2,ROW(A149)-1,,,_sheetname_dataframe))&lt;&gt;""</f>
        <v>1</v>
      </c>
      <c r="BQ149" s="35">
        <v>1</v>
      </c>
      <c r="BU149" s="14" t="s">
        <v>388</v>
      </c>
      <c r="BX149" s="16"/>
      <c r="BY149" s="16"/>
      <c r="BZ149" s="16"/>
      <c r="CA149" s="16"/>
      <c r="CB149" s="16"/>
      <c r="CC149" s="16"/>
      <c r="CD149" s="16"/>
      <c r="CE149" s="16"/>
      <c r="CF149" s="16"/>
      <c r="CN149" s="14">
        <f ca="1">IF(H149,IFERROR(IsVariableNameLegal(O149),0),0)</f>
        <v>0</v>
      </c>
      <c r="CO149" s="14" t="str">
        <f t="array" aca="1" ref="CO149" ca="1">IF(H149,IF(COUNTIF(INDIRECT(wew!$C$13),O149)&gt;1,TRIM(SUBSTITUTE(_xll.MCONCAT(IF((INDIRECT(wew!$C$13)=O149)*(COLUMN(INDIRECT(wew!$C$13))&lt;&gt;D149+1),-1+COLUMN(INDIRECT(wew!$C$13)),"")," "),"  "," ")),""),"")</f>
        <v/>
      </c>
      <c r="CP149" s="14" t="str">
        <f t="array" aca="1" ref="CP149" ca="1">IF(P149&lt;&gt;"",IF(LEN(P149)&gt;150,1,""),"")</f>
        <v/>
      </c>
      <c r="CQ149" s="14" t="str">
        <f t="array" aca="1" ref="CQ149" ca="1">IF(AND(H149,NOT(ster!$J$3)),IF(COUNTIF(INDIRECT(wew!$C$15),P149)&gt;1,TRIM(SUBSTITUTE(_xll.MCONCAT(IF((INDIRECT(wew!$C$15)=P149)*(COLUMN(INDIRECT(wew!$C$15))&lt;&gt;D149+1),-1+COLUMN(INDIRECT(wew!$C$15)),"")," "),"  "," ")),""),"")</f>
        <v/>
      </c>
      <c r="CR149" s="14" t="str">
        <f t="array" aca="1" ref="CR149" ca="1">IF(H149,IF(AND(W149&gt;0,AO149&lt;&gt;""),TRIM(SUBSTITUTE(_xll.MCONCAT(IFERROR(IF(ISNUMBER(INDIRECT(Q149)),IF((INDIRECT(ster!$D$14)&lt;&gt;"")*(INDIRECT(Q149)&lt;AO149),INDIRECT(ster!$D$14) &amp; ": " &amp;  SUBSTITUTE(IF( AV149,IFERROR(TEXT(INDIRECT(Q149),"rrrr-mm-dd") &amp;" (" &amp; INDIRECT(Q149) &amp;")",INDIRECT(Q149)),INDIRECT(Q149))," "," "),""),""),"")," "),"  "," ")),""),"")</f>
        <v/>
      </c>
      <c r="CS149" s="14" t="str">
        <f t="array" aca="1" ref="CS149" ca="1">IF(H149,IF(AND(W149&gt;0,AP149&lt;&gt;""),TRIM(SUBSTITUTE(_xll.MCONCAT(IFERROR(IF(ISNUMBER(INDIRECT(Q149)),IF((INDIRECT(ster!$D$14)&lt;&gt;"")*(INDIRECT(Q149)&gt;AP149),INDIRECT(ster!$D$14) &amp; ": " &amp;  SUBSTITUTE(IF( AV149,IFERROR(TEXT(INDIRECT(Q149),"rrrr-mm-dd")&amp;" (" &amp; INDIRECT(Q149) &amp;")",INDIRECT(Q149)),INDIRECT(Q149))," "," "),""),""),"")," "),"  "," ")),""),"")</f>
        <v/>
      </c>
      <c r="CT149" s="14" t="str">
        <f t="array" aca="1" ref="CT149" ca="1">IF(H149,IF(AND(N149&gt;0,AR149),TRIM(SUBSTITUTE(_xll.MCONCAT(IFERROR(IF(ISNUMBER(INDIRECT(Q149)),IF((INDIRECT(ster!$D$14)&lt;&gt;"")*(IFERROR(0*(MATCH(INDIRECT(Q149),INDIRECT(K149),0)&gt;0),1)),INDIRECT(ster!$D$14) &amp; ": " &amp;  SUBSTITUTE(IF( AV149,IFERROR(TEXT(INDIRECT(Q149),"rrrr-mm-dd")&amp;" (" &amp; INDIRECT(Q149) &amp;")",INDIRECT(Q149)),INDIRECT(Q149))," "," "),""),""),"")," "),"  "," ")),""),"")</f>
        <v/>
      </c>
      <c r="CU149" s="14" t="str">
        <f t="array" aca="1" ref="CU149" ca="1">IF(H149,IF(AND(V149&gt;0),TRIM(SUBSTITUTE(_xll.MCONCAT(IF((INDIRECT(ster!$D$14)&lt;&gt;"")*(IFERROR(0*(INDIRECT(Q149)&lt;&gt;""),1)),INDIRECT(ster!$D$14),"")," "),"  "," ")),""),"")</f>
        <v/>
      </c>
      <c r="CV149" s="14" t="str">
        <f t="array" aca="1" ref="CV149" ca="1">IF(H149,IF(AS149,
TRIM(SUBSTITUTE(_xll.MCONCAT(IF(
   (INDIRECT(ster!$D$14)&lt;&gt;"")*
   ((INDIRECT(Q149)="")+
      NOT(ISNUMBER(INDIRECT(Q149)))*
      NOT(ISERROR(MATCH(INDIRECT(Q149),INDIRECT(K149),0)))
    ),
      INDIRECT(ster!$D$14),
   "")," "),"  "," ")),
""),"")</f>
        <v/>
      </c>
      <c r="CW149" s="14" t="str">
        <f t="array" aca="1" ref="CW149" ca="1">IF(H149,IF(AND(AQ149),TRIM(SUBSTITUTE(_xll.MCONCAT(IFERROR(IF(ISNUMBER(INDIRECT(Q149)),IF((INDIRECT(ster!$D$14)&lt;&gt;"")*(INDIRECT(Q149)&lt;&gt;INT(INDIRECT(Q149))),INDIRECT(ster!$D$14) &amp; ": " &amp; INDIRECT(Q149),""),""),"")," "),"  "," ")),""),"")</f>
        <v/>
      </c>
      <c r="CX149" s="14" t="str">
        <f t="array" aca="1" ref="CX149" ca="1">IF(H149,IF(OR(AU149,AV149),TRIM(SUBSTITUTE(_xll.MCONCAT(IF((INDIRECT(ster!$D$14)&lt;&gt;"")*NOT(ISNUMBER(INDIRECT(Q149))),IF(ISERROR(MATCH(INDIRECT(Q149),INDIRECT(K149),0)),IFERROR(IF(INDIRECT(Q149)&lt;&gt;"",INDIRECT(ster!$D$14) &amp; ": " &amp; SUBSTITUTE(INDIRECT(Q149)," "," "),""),""),""),"")," "),"  "," ")),""),"")</f>
        <v/>
      </c>
      <c r="CY149" s="14" t="str">
        <f t="array" aca="1" ref="CY149" ca="1">IF(H149,IF(AE149,TRIM(SUBSTITUTE(_xll.MCONCAT(IF((INDIRECT(ster!$D$14)&lt;&gt;"")*IFERROR(NOT(INDIRECT(AF149)),FALSE),IF(ISERROR(MATCH(INDIRECT(Q149),INDIRECT(K149),0)),IFERROR(IF(INDIRECT(Q149)&lt;&gt;"",INDIRECT(ster!$D$14)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CZ149" s="14" t="str">
        <f t="array" aca="1" ref="CZ149" ca="1">IF(H149,IF(AH149,TRIM(SUBSTITUTE(_xll.MCONCAT(IF((INDIRECT(ster!$D$14)&lt;&gt;"")*IFERROR(NOT(INDIRECT(AI149)),FALSE),IF(ISERROR(MATCH(INDIRECT(Q149),INDIRECT(K149),0)),IFERROR(IF(INDIRECT(Q149)&lt;&gt;"",INDIRECT(ster!$D$14)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DC149" s="14" t="str">
        <f ca="1">SUBSTITUTE(SUBSTITUTE(SUBSTITUTE(SUBSTITUTE(_xll.MCONCAT(DG149:DS149,"■"),"■■","■"),"■■","■"),"■■","■"),"■■","■")</f>
        <v>■</v>
      </c>
      <c r="DD149" s="14" t="str">
        <f t="shared" ref="DD149" ca="1" si="1518">IF(MID(DC149,1,1)="■",MID(DC149,2,LEN(DC149)),DC149)</f>
        <v/>
      </c>
      <c r="DE149" s="14" t="str">
        <f t="shared" ref="DE149" ca="1" si="1519">IF(DD149&lt;&gt;"",IF(MID(DD149,LEN(DD149),1)="■",MID(DD149,1,LEN(DD149)-1),DD149),"")</f>
        <v/>
      </c>
      <c r="DF149" s="14" t="str">
        <f t="shared" ref="DF149" ca="1" si="1520">IFERROR(IF(DE149&lt;&gt;"",SUBSTITUTE(DE149,"■",". "),""),"##INTERNAL_ERROR")</f>
        <v/>
      </c>
      <c r="DG149" s="14" t="str">
        <f t="shared" ref="DG149" ca="1" si="1521">IF(CN149&lt;&gt;0,"Variable name don't comply with the naming convention","")</f>
        <v/>
      </c>
      <c r="DH149" s="14" t="str">
        <f t="shared" ref="DH149" ca="1" si="1522">IF(CO149&lt;&gt;"","Duplicated name. " &amp; IF(ISERROR(FIND(" ",CO149)),"Duplicate have index " &amp; CO149, "Duplicates have indices: "&amp;SUBSTITUTE(CO149," ",", ")),"")</f>
        <v/>
      </c>
      <c r="DI149" s="14" t="str">
        <f t="shared" ref="DI149" ca="1" si="1523">IF(CP149&lt;&gt;"","Variable label exceed length 150","")</f>
        <v/>
      </c>
      <c r="DJ149" s="14" t="str">
        <f t="shared" ref="DJ149" ca="1" si="1524">IF(CQ149&lt;&gt;"","Duplicated variable label. " &amp; IF(ISERROR(FIND(" ",CQ149)),"Duplicate have index " &amp; CQ149, "Duplicates have indices: "&amp;SUBSTITUTE(CQ149," ",", ")),"")</f>
        <v/>
      </c>
      <c r="DK149" s="14" t="str">
        <f t="shared" ref="DK149" ca="1" si="1525">IF(CR149&lt;&gt;"","The following cases have values below declared theorethical min: " &amp;SUBSTITUTE(CR149," ",", "),"")</f>
        <v/>
      </c>
      <c r="DL149" s="14" t="str">
        <f t="shared" ref="DL149" ca="1" si="1526">IF(CS149&lt;&gt;"","The following cases have values above declared theorethical max: " &amp;SUBSTITUTE(CS149," ",", "),"")</f>
        <v/>
      </c>
      <c r="DM149" s="14" t="str">
        <f t="shared" ref="DM149" ca="1" si="1527">IF(CT149&lt;&gt;"","There are some cases with values not explicitly declared in the labels dictionary: " &amp;SUBSTITUTE(CT149," ",", "),"")</f>
        <v/>
      </c>
      <c r="DN149" s="14" t="str">
        <f t="array" aca="1" ref="DN149" ca="1">IF(CU149&lt;&gt;"","There are errors in the entered values in the following cases: " &amp;SUBSTITUTE(CU149," ",", "),"")</f>
        <v/>
      </c>
      <c r="DO149" s="14" t="str">
        <f t="shared" ref="DO149" ca="1" si="1528">IF(CV149&lt;&gt;"","The following records are missing in this required field: " &amp;SUBSTITUTE(CV149," ",", "),"")</f>
        <v/>
      </c>
      <c r="DP149" s="14" t="str">
        <f t="shared" ref="DP149" ca="1" si="1529">IF(CW149&lt;&gt;"","The following cases have non-integer values: " &amp;SUBSTITUTE(CW149," ",", "),"")</f>
        <v/>
      </c>
      <c r="DQ149" s="14" t="str">
        <f t="shared" ref="DQ149" ca="1" si="1530">IF(CX149&lt;&gt;"","The following cases are non-numeric: " &amp;SUBSTITUTE(CX149," ",", "),"")</f>
        <v/>
      </c>
      <c r="DR149" s="14" t="str">
        <f t="shared" ref="DR149" ca="1" si="1531">IF(CY149&lt;&gt;"","In the following cases " &amp; P149 &amp; " " &amp; LOWER(MID(AG149,1,1)) &amp; MID(AG149,2,LEN(AG149)) &amp; ": " &amp;SUBSTITUTE(CY149," ",", "),"")</f>
        <v/>
      </c>
      <c r="DS149" s="14" t="str">
        <f t="shared" ref="DS149" ca="1" si="1532">IF(CZ149&lt;&gt;"","In the following cases " &amp; P149 &amp; " " &amp; LOWER(MID(AJ149,1,1)) &amp; MID(AJ149,2,LEN(AJ149)) &amp; ": " &amp;SUBSTITUTE(CZ149," ",", "),"")</f>
        <v/>
      </c>
      <c r="DZ149" s="14" t="b">
        <f t="shared" ref="DZ149" ca="1" si="1533">OR(ED149&lt;&gt;"",EF149&lt;&gt;"",EG149&lt;&gt;"")</f>
        <v>0</v>
      </c>
      <c r="EA149" s="14" t="str">
        <f t="shared" ref="EA149" ca="1" si="1534">IF(EB149&lt;&gt;"",G149 &amp; " (" &amp; F149 &amp; ")","")</f>
        <v>ALSFRS(2) Acquisition date (q_51_2.date)</v>
      </c>
      <c r="EB149" s="14" t="str">
        <f t="shared" ref="EB149" ca="1" si="1535">IF(EE149&lt;&gt;"",EE149&amp;IF(ED149&lt;&gt;""," and "&amp;ED149,""),UPPER(MID(ED149,1,1)&amp;MID(ED149,2,LEN(ED149))))&amp; IF(OR(EF149&lt;&gt;"",EG149&lt;&gt;"")," and "&amp;IF(EF149&lt;&gt;"",LOWER(MID(EF149,1,1) &amp; MID(EF149,2,LEN(EF149))),"")&amp; IF(AND(EF149 &lt;&gt;"",EG149&lt;&gt;"")," and ","") &amp; IF(EG149&lt;&gt;"",LOWER(MID(EG149,1,1) &amp; MID(EG149,2,LEN(EG149))),""),"") &amp; IF(OR(EE149&lt;&gt;"",ED149&lt;&gt;"",EF149&lt;&gt;"",EG149&lt;&gt;""), ". ","")</f>
        <v xml:space="preserve">Values must be numeric. </v>
      </c>
      <c r="EC149" s="14" t="str">
        <f t="shared" ref="EC149" ca="1" si="1536">IF(EB149&lt;&gt;"",G149 &amp; " (" &amp; F149 &amp; "): " &amp; EB149,"")</f>
        <v xml:space="preserve">ALSFRS(2) Acquisition date (q_51_2.date): Values must be numeric. </v>
      </c>
      <c r="ED149" s="14" t="str">
        <f t="shared" ref="ED149" ca="1" si="1537">IF(H149,IF(W149&gt;0,IF(AND(AO149&lt;&gt;"",AP149&lt;&gt;""),"each value must be between " &amp; IF( AV149,IFERROR(TEXT(AO149,"rrrr-mm-dd") &amp;" (" &amp; AO149 &amp;")",AO149),AO149) &amp; " and " &amp; IF( AV149,IFERROR(TEXT(AP149,"rrrr-mm-dd") &amp;" (" &amp; AP149 &amp;")",AP149),AP149),IF(AO149&lt;&gt;"","each value must be above " &amp; IF( AV149,IFERROR(TEXT(AO149,"rrrr-mm-dd") &amp;" (" &amp; AO149 &amp;")",AO149),AO149), IF(AP149&lt;&gt;"","each value must be below " &amp; IF( AV149,IFERROR(TEXT(AP149,"rrrr-mm-dd") &amp;" (" &amp; AP149 &amp;")",AP149),AP149),""))),""),"")</f>
        <v/>
      </c>
      <c r="EE149" s="14" t="str">
        <f t="shared" ref="EE149" ca="1" si="1538">IF(H149,IF(OR(AQ149,AU149,AV149,AS149,AR149),
   "Values must be" &amp;
   IF(AR149," limited to predefinied list", IF(AQ149, " integers",IF(OR(AU149,AV149)," numeric",""))) &amp;
   IF(AS149,IF(OR(AR149,AQ149,AU149,AV149), " and ","") &amp; "non-missing",""),
""),"")</f>
        <v>Values must be numeric</v>
      </c>
      <c r="EF149" s="14" t="str">
        <f t="shared" ref="EF149" ca="1" si="1539">IF($H149,AG149,"")</f>
        <v/>
      </c>
      <c r="EG149" s="14" t="str">
        <f t="shared" ref="EG149" ca="1" si="1540">IF($H149,AJ149,"")</f>
        <v/>
      </c>
      <c r="EM149" s="14" t="b">
        <f t="shared" ref="EM149" ca="1" si="1541">OR(EC149&lt;&gt;"",DF149&lt;&gt;"")</f>
        <v>1</v>
      </c>
      <c r="EN149" s="14">
        <f t="shared" ref="EN149" ca="1" si="1542">IF(EM149,C149,"")</f>
        <v>136</v>
      </c>
      <c r="EO149" s="14" t="str">
        <f t="shared" ref="EO149" ca="1" si="1543">IF(EM149,F149,"")</f>
        <v>q_51_2.date</v>
      </c>
      <c r="EP149" s="14" t="str">
        <f t="shared" ref="EP149" ca="1" si="1544">EC149</f>
        <v xml:space="preserve">ALSFRS(2) Acquisition date (q_51_2.date): Values must be numeric. </v>
      </c>
      <c r="EQ149" s="14" t="str">
        <f t="shared" ref="EQ149" ca="1" si="1545">DF149</f>
        <v/>
      </c>
    </row>
    <row r="150" spans="2:147" s="14" customFormat="1">
      <c r="B150" s="14" t="str">
        <f t="shared" ref="B150" ca="1" si="1546">DF150</f>
        <v/>
      </c>
      <c r="C150" s="14">
        <f t="shared" ref="C150" ca="1" si="1547">IF(OFFSET(B150,-1,COLUMN(VariableExists)-2),OFFSET(B150,-1,1)+1,OFFSET(B150,-1,1))</f>
        <v>137</v>
      </c>
      <c r="D150" s="14">
        <f t="shared" ref="D150" si="1548">ROW(A150)-2</f>
        <v>148</v>
      </c>
      <c r="E150" s="14" t="str">
        <f t="shared" ref="E150" ca="1" si="1549">IF(OR(G150="",ROW(G150)=2),"",IF(Z150&gt;0,"S",IF(AX150,IF(J150=2,"D","N"),"I")))</f>
        <v>N</v>
      </c>
      <c r="F150" s="14" t="str">
        <f t="shared" ref="F150" ca="1" si="1550">IF(H150,O150,"")</f>
        <v>q_51_2.1</v>
      </c>
      <c r="G150" s="14" t="str">
        <f t="shared" ref="G150" ca="1" si="1551">IF(H150,P150,"")</f>
        <v>ALSFRS(2) 1. Speech</v>
      </c>
      <c r="H150" s="14" t="b">
        <f t="shared" ref="H150" ca="1" si="1552">IF(INDIRECT(ADDRESS(2,D150+1,,,_sheetname_dataframe))="",FALSE,MID(INDIRECT(ADDRESS(2,D150+1,,,_sheetname_dataframe)),1,1)&lt;&gt;".")</f>
        <v>1</v>
      </c>
      <c r="I150" s="14" t="str">
        <f ca="1">IF($H150,ADDRESS(3,(D150+1)*2-1,4,,"["&amp;wew!$G$7&amp;"]"&amp;_sheetname_labels)&amp;":"&amp;ADDRESS(2+ster!$B$20,(D150+1)*2-1,4),"")</f>
        <v>[DBTemplate.xlsm]labels!KK3:KK61</v>
      </c>
      <c r="J150" s="14">
        <f t="array" aca="1" ref="J150" ca="1">IF(H150,MAX(0,MAX(IF(INDIRECT(I150)&lt;&gt;"",ROW(INDIRECT(I150)),""))-2),"")</f>
        <v>5</v>
      </c>
      <c r="K150" s="14" t="str">
        <f ca="1">IF($H150,IF($J150&gt;0,ADDRESS(3,(D150+1)*2-1,4,,"["&amp;wew!$G$7&amp;"]"&amp;_sheetname_labels)&amp;":"&amp;ADDRESS(2+J150,(D150+1)*2-1,4),""),"")</f>
        <v>[DBTemplate.xlsm]labels!KK3:KK7</v>
      </c>
      <c r="L150" s="14" t="str">
        <f ca="1">IF($H150,IF($J150&gt;0,ADDRESS(3,(D150+1)*2,4,,"["&amp;wew!$G$7&amp;"]"&amp;_sheetname_labels)&amp;":"&amp;ADDRESS(2+J150,(D150+1)*2,4),""),"")</f>
        <v>[DBTemplate.xlsm]labels!KL3:KL7</v>
      </c>
      <c r="M150" s="14">
        <f t="shared" ref="M150" ca="1" si="1553">IF($H150,IF(J150&gt;0,COUNTA(INDIRECT(K150))-COUNT(INDIRECT(K150)),0),"")</f>
        <v>0</v>
      </c>
      <c r="N150" s="14">
        <f t="shared" ref="N150" ca="1" si="1554">IF(H150,J150-M150,"")</f>
        <v>5</v>
      </c>
      <c r="O150" s="14" t="str">
        <f t="shared" ref="O150" ca="1" si="1555">IF(INDIRECT(ADDRESS(2,D150+1,,,_sheetname_dataframe))="","",INDIRECT(ADDRESS(2,D150+1,,,_sheetname_dataframe)))</f>
        <v>q_51_2.1</v>
      </c>
      <c r="P150" s="14" t="str">
        <f t="shared" ref="P150" ca="1" si="1556">IF(H150,IF(INDIRECT(ADDRESS(1,D150+1,,,_sheetname_dataframe))="","",INDIRECT(ADDRESS(1,D150+1,,,_sheetname_dataframe))),"")</f>
        <v>ALSFRS(2) 1. Speech</v>
      </c>
      <c r="Q150" s="14" t="str">
        <f ca="1">IF($BP150,ADDRESS(3,D150+1,4,,"["&amp;wew!$G$7&amp;"]"&amp;_sheetname_dataframe)&amp;":"&amp;ADDRESS(2+ster!$C$14,D150+1,4),"")</f>
        <v>[DBTemplate.xlsm]data_frame!ES3:ES3</v>
      </c>
      <c r="R150" s="14" t="str">
        <f>IF($BP150,IF(MID(_xll.FORMULATEXT(INDEX(INDIRECT(Q150),1)),1,1)="=", _xll.FORMULATEXT(INDEX(INDIRECT(Q150),1),2,TRUE),""),"")</f>
        <v/>
      </c>
      <c r="S150" s="14">
        <f t="array" aca="1" ref="S150" ca="1">IF(H150,SUM(IF((IFERROR(INDIRECT(Q150)&lt;&gt;"",FALSE))*(INDIRECT(ster!$D$14)&lt;&gt;""),1,0)),"")</f>
        <v>0</v>
      </c>
      <c r="T150" s="14">
        <f t="array" aca="1" ref="T150" ca="1">IF(H150,IF(M150&gt;0,SUM(IFERROR(1*(MATCH(INDIRECT(Q150),INDIRECT(K150),0)&gt;0),0)*(INDIRECT(ster!$D$14)&lt;&gt;"")*NOT(ISNUMBER(INDIRECT(Q150)))),0),"")</f>
        <v>0</v>
      </c>
      <c r="U150" s="14">
        <f t="array" aca="1" ref="U150" ca="1">IF(H150,SUM((IFERROR(INDIRECT(Q150)="",FALSE))*(INDIRECT(ster!$D$14)&lt;&gt;"")),"")</f>
        <v>1</v>
      </c>
      <c r="V150" s="14">
        <f t="array" aca="1" ref="V150" ca="1">IF(H150,SUM((IFERROR(INDIRECT(Q150)="#ąś",TRUE))*(INDIRECT(ster!$D$14)&lt;&gt;"")),"")</f>
        <v>0</v>
      </c>
      <c r="W150" s="14">
        <f t="array" aca="1" ref="W150" ca="1">IF(H150,SUM(ISNUMBER(INDIRECT(Q150))*(INDIRECT(ster!$D$14)&lt;&gt;"")),"")</f>
        <v>0</v>
      </c>
      <c r="X150" s="14" t="str">
        <f t="array" aca="1" ref="X150" ca="1">IF(AND(H150,W150&gt;0),IF(wew!$B$3,MIN(IF((INDIRECT(ster!$D$14)&lt;&gt;"")*IFERROR(INDIRECT($Q150)&lt;&gt;"",FALSE),IFERROR(INDIRECT($Q150),"X"),"X")),"&lt;włącz podświetlanie wartości&gt;"),"—")</f>
        <v>—</v>
      </c>
      <c r="Y150" s="14" t="str">
        <f t="array" aca="1" ref="Y150" ca="1">IF(AND(H150,W150&gt;0),IF(wew!$B$3,MAX(IF((INDIRECT(ster!$D$14)&lt;&gt;"")*IFERROR(INDIRECT($Q150)&lt;&gt;"",FALSE),IFERROR(INDIRECT($Q150),"X"),"X")),"&lt;włącz podświetlanie wartości&gt;"),"—")</f>
        <v>—</v>
      </c>
      <c r="Z150" s="14">
        <f t="shared" ref="Z150" ca="1" si="1557">IF(H150,S150-T150-W150,"")</f>
        <v>0</v>
      </c>
      <c r="AA150" s="12" t="str">
        <f t="shared" ref="AA150" ca="1" si="1558">IF(H150,IF(S150&gt;0,W150/(S150),"—"),"")</f>
        <v>—</v>
      </c>
      <c r="AB150" s="17">
        <f t="array" aca="1" ref="AB150" ca="1">IF(H150,IF(W150&gt;0,SUM((INDIRECT(ster!$D$14)&lt;&gt;"")*IFERROR((INDIRECT(Q150)&lt;&gt;"")*(INDIRECT(Q150)=INT(INDIRECT(Q150))),0)),0),"")</f>
        <v>0</v>
      </c>
      <c r="AC150" s="17">
        <f t="array" aca="1" ref="AC150" ca="1">IF(H150,W150-AB150,"")</f>
        <v>0</v>
      </c>
      <c r="AD150" s="17">
        <f t="shared" ref="AD150" ca="1" si="1559">IF($H150,IF(AC150&lt;&gt;"",IF(AC150=0,1,IF(AC150/W150&lt;0.15,2,3)),0),"")</f>
        <v>1</v>
      </c>
      <c r="AE150" s="17" t="b">
        <f t="shared" ref="AE150" ca="1" si="1560">IF(H150,OFFSET(O150,1,0)=".validation",FALSE)</f>
        <v>0</v>
      </c>
      <c r="AF150" s="17" t="str">
        <f ca="1">IF(AE150,IF($H150,ADDRESS(3,D150+2,4,,"["&amp;wew!$G$7&amp;"]"&amp;_sheetname_dataframe)&amp;":"&amp;ADDRESS(2+ster!$C$14,D150+2,4),""),"")</f>
        <v/>
      </c>
      <c r="AG150" s="17" t="str">
        <f t="shared" ref="AG150" ca="1" si="1561">IF(AE150,IF($H150,IF(INDIRECT(ADDRESS(1,D150+2,,,_sheetname_dataframe))="","",INDIRECT(ADDRESS(1,D150+2,,,_sheetname_dataframe))),""),"")</f>
        <v/>
      </c>
      <c r="AH150" s="17" t="b">
        <f t="shared" ref="AH150" ca="1" si="1562">IF(H150,AND(AE150,OFFSET(O150,2,0)=".validation"),FALSE)</f>
        <v>0</v>
      </c>
      <c r="AI150" s="17" t="str">
        <f ca="1">IF(AH150,IF($H150,ADDRESS(3,D150+3,4,,"["&amp;wew!$G$7&amp;"]"&amp;_sheetname_dataframe)&amp;":"&amp;ADDRESS(2+ster!$C$14,D150+3,4),""),"")</f>
        <v/>
      </c>
      <c r="AJ150" s="17" t="str">
        <f t="shared" ref="AJ150" ca="1" si="1563">IF(AH150,IF($H150,IF(INDIRECT(ADDRESS(1,D150+3,,,_sheetname_dataframe))="","",INDIRECT(ADDRESS(1,D150+3,,,_sheetname_dataframe))),""),"")</f>
        <v/>
      </c>
      <c r="AK150" s="17" t="b">
        <f t="shared" ref="AK150" ca="1" si="1564">IF(H150,OR(AQ150,AD150=2),"")</f>
        <v>0</v>
      </c>
      <c r="AL150" s="17" t="b">
        <f t="shared" ref="AL150" ca="1" si="1565">IF($H150,IF(BV150&lt;&gt;"",IF(OR(BM150="F",BM150="L",BM150="I",BM150="D"),BV150&lt;&gt;0)),"")</f>
        <v>0</v>
      </c>
      <c r="AM150" s="17" t="b">
        <f t="shared" ref="AM150" ca="1" si="1566">IF($H150,AND(NOT(AL150),OR(IF(BW150&lt;&gt;"",IF(OR(BM150="F",BM150="L"),BW150&lt;&gt;0)),BM150="I",BM150="N",BM150="D")),"")</f>
        <v>0</v>
      </c>
      <c r="AN150" s="17">
        <f t="shared" ref="AN150" ca="1" si="1567">IF(COUNTA(INDIRECT(Q150))=0,0, IF(AND(AO150&lt;&gt;"",X150&lt;AO150),1,IF(AND(AP150&lt;&gt;"",Y150&gt;AP150),1,IF(AND(AQ150,AC150&gt;0),2,0))))</f>
        <v>0</v>
      </c>
      <c r="AO150" s="24" t="str">
        <f t="shared" ref="AO150" ca="1" si="1568">IF($H150,IF(BY150&lt;&gt;"",IF(ISNUMBER(BY150),BY150,""),""),"")</f>
        <v/>
      </c>
      <c r="AP150" s="24" t="str">
        <f t="shared" ref="AP150" ca="1" si="1569">IF($H150,IF(BZ150&lt;&gt;"",IF(ISNUMBER(BZ150),BZ150,""),""),"")</f>
        <v/>
      </c>
      <c r="AQ150" s="17" t="b">
        <f t="shared" ref="AQ150" ca="1" si="1570">IF(H150,IF(CA150&lt;&gt;"",CA150&lt;&gt;0,FALSE),"")</f>
        <v>0</v>
      </c>
      <c r="AR150" s="17" t="b">
        <f t="shared" ref="AR150" ca="1" si="1571">IF(H150,IF(N150&gt;0,IF(BQ150&lt;&gt;"",BQ150&lt;&gt;0,FALSE),FALSE),"")</f>
        <v>1</v>
      </c>
      <c r="AS150" s="17" t="b">
        <f t="shared" ref="AS150" ca="1" si="1572">IF(H150,IF(BR150&lt;&gt;"",BR150&lt;&gt;0,FALSE),"")</f>
        <v>0</v>
      </c>
      <c r="AT150" s="17" t="b">
        <f t="shared" ref="AT150" ca="1" si="1573">IF(H150,IF(N150&gt;0,FALSE,IF(BU150&lt;&gt;"",MATCH(BU150,DataType,0)=1,FALSE)),"")</f>
        <v>0</v>
      </c>
      <c r="AU150" s="17" t="b">
        <f t="shared" ref="AU150" ca="1" si="1574">IF(H150,IF(N150&gt;0,TRUE,IF(BU150&lt;&gt;"",MATCH(BU150,DataType,0)=2,FALSE)),"")</f>
        <v>1</v>
      </c>
      <c r="AV150" s="17" t="b">
        <f t="shared" ref="AV150" ca="1" si="1575">IF(H150,IF(N150&gt;0,FALSE,IF(BU150&lt;&gt;"",MATCH(BU150,DataType,0)=3,FALSE)),"")</f>
        <v>0</v>
      </c>
      <c r="AW150" s="17" t="b">
        <f t="shared" ref="AW150" ca="1" si="1576">IF(H150,IF(W150&gt;0,Z150=0,FALSE),"")</f>
        <v>0</v>
      </c>
      <c r="AX150" s="14" t="b">
        <f t="array" aca="1" ref="AX150" ca="1">IF(H150,N150&gt;0,"")</f>
        <v>1</v>
      </c>
      <c r="AY150" s="17" t="str">
        <f t="shared" ref="AY150" ca="1" si="1577">IF(H150,IF(N150&gt;0,ADDRESS(ROW(VariablesOrigin)+1,COLUMN(VariablesOrigin)+1,4) &amp; ":" &amp; ADDRESS(ROW(VariablesOrigin)+N150,COLUMN(VariablesOrigin)+1,4),""),"")</f>
        <v>C3:C7</v>
      </c>
      <c r="AZ150" s="17" t="b">
        <f t="array" aca="1" ref="AZ150" ca="1">IF(AY150&lt;&gt;"",SUM(1*ISERROR(MATCH(INDIRECT(AY150),INDIRECT(K150),0)))=0,"")</f>
        <v>0</v>
      </c>
      <c r="BA150" s="17" t="b">
        <f t="shared" ref="BA150" ca="1" si="1578">IF(H150,BU150="",FALSE)</f>
        <v>1</v>
      </c>
      <c r="BB150" s="17" t="b">
        <v>0</v>
      </c>
      <c r="BC150" s="17" t="b">
        <f t="shared" ref="BC150" ca="1" si="1579">IF(BA150,IF(N150&gt;0,AND(AZ150,Z150=0),FALSE),"")</f>
        <v>0</v>
      </c>
      <c r="BD150" s="17" t="b">
        <f t="shared" ref="BD150" ca="1" si="1580">IF(BA150,IF(N150&gt;0,AND(NOT(AZ150),Z150=0),FALSE),"")</f>
        <v>1</v>
      </c>
      <c r="BE150" s="17" t="b">
        <f t="shared" ref="BE150" ca="1" si="1581">IF(BA150,IF(AND(AW150,NOT(BB150),NOT(BC150),NOT(BD150)),AND(Z150=0,AC150=0),FALSE),"")</f>
        <v>0</v>
      </c>
      <c r="BF150" s="17" t="b">
        <f t="shared" ref="BF150" ca="1" si="1582">IF(BA150,IF(AND(AW150,NOT(BB150),NOT(BC150),NOT(BD150)),AND(Z150=0,OR(AC150&gt;0)),FALSE),"")</f>
        <v>0</v>
      </c>
      <c r="BG150" s="17" t="b">
        <f t="shared" ref="BG150" ca="1" si="1583">IF(BA150,IF(OR(BB150:BF150),FALSE,IF(Z150=0,FALSE,Z150&gt;0)),"")</f>
        <v>0</v>
      </c>
      <c r="BH150" s="17" t="b">
        <f t="shared" ref="BH150" ca="1" si="1584">IF(BA150,COUNTIF(BB150:BG150,TRUE)=1,"")</f>
        <v>1</v>
      </c>
      <c r="BI150" s="17">
        <f t="shared" ref="BI150" ca="1" si="1585">IF(BA150,IFERROR(MATCH(TRUE,BB150:BG150,0),7),"")</f>
        <v>3</v>
      </c>
      <c r="BJ150" s="17" t="b">
        <f t="shared" ref="BJ150" ca="1" si="1586">DF150&lt;&gt;""</f>
        <v>0</v>
      </c>
      <c r="BK150" s="17" t="str">
        <f t="shared" ref="BK150" ca="1" si="1587">IF(H150,IF(AND(NOT(BA150),AU150),AC150=0,""),"")</f>
        <v/>
      </c>
      <c r="BL150" s="17" t="str">
        <f t="shared" ref="BL150" ca="1" si="1588">IF(H150,IF(AND(NOT(BA150),AU150),AC150&gt;0,""),"")</f>
        <v/>
      </c>
      <c r="BM150" s="17" t="str">
        <f t="shared" ref="BM150" ca="1" si="1589">IF(H150,IF(BA150,CHOOSE(BI150,"0","F","L","I","N",IF(AA150&gt;0.5,"N","S"),"0"),CHOOSE(MATCH(BU150,DataType,0),"S",IF(BK150,"I","N"),"D"  )),"")</f>
        <v>L</v>
      </c>
      <c r="BN150" s="17" t="str">
        <f t="shared" ref="BN150" ca="1" si="1590">IF(H150,IF(BJ150,"E",IF(BA150,CHOOSE(BI150,"0","F","L","I","N","S","0"),CHOOSE(MATCH(BU150,DataType,0),"S",IF(BK150,"I","N"),"D"  ))),"")</f>
        <v>L</v>
      </c>
      <c r="BO150" s="17" t="str">
        <f t="shared" ref="BO150" ca="1" si="1591">IF($H150,IF(BM150="0","",IF(AND(AR150,N150=2),"D",IF(BM150="S","N",IF(AL150,"O",IF(AM150,"I","N"))))),"")</f>
        <v>N</v>
      </c>
      <c r="BP150" s="14" t="b">
        <f t="shared" ref="BP150" ca="1" si="1592">INDIRECT(ADDRESS(2,ROW(A150)-1,,,_sheetname_dataframe))&lt;&gt;""</f>
        <v>1</v>
      </c>
      <c r="BQ150" s="35">
        <v>1</v>
      </c>
      <c r="BX150" s="16"/>
      <c r="BY150" s="16"/>
      <c r="BZ150" s="16"/>
      <c r="CA150" s="16"/>
      <c r="CB150" s="16"/>
      <c r="CC150" s="16"/>
      <c r="CD150" s="16"/>
      <c r="CE150" s="16"/>
      <c r="CF150" s="16"/>
      <c r="CN150" s="14">
        <f ca="1">IF(H150,IFERROR(IsVariableNameLegal(O150),0),0)</f>
        <v>0</v>
      </c>
      <c r="CO150" s="14" t="str">
        <f t="array" aca="1" ref="CO150" ca="1">IF(H150,IF(COUNTIF(INDIRECT(wew!$C$13),O150)&gt;1,TRIM(SUBSTITUTE(_xll.MCONCAT(IF((INDIRECT(wew!$C$13)=O150)*(COLUMN(INDIRECT(wew!$C$13))&lt;&gt;D150+1),-1+COLUMN(INDIRECT(wew!$C$13)),"")," "),"  "," ")),""),"")</f>
        <v/>
      </c>
      <c r="CP150" s="14" t="str">
        <f t="array" aca="1" ref="CP150" ca="1">IF(P150&lt;&gt;"",IF(LEN(P150)&gt;150,1,""),"")</f>
        <v/>
      </c>
      <c r="CQ150" s="14" t="str">
        <f t="array" aca="1" ref="CQ150" ca="1">IF(AND(H150,NOT(ster!$J$3)),IF(COUNTIF(INDIRECT(wew!$C$15),P150)&gt;1,TRIM(SUBSTITUTE(_xll.MCONCAT(IF((INDIRECT(wew!$C$15)=P150)*(COLUMN(INDIRECT(wew!$C$15))&lt;&gt;D150+1),-1+COLUMN(INDIRECT(wew!$C$15)),"")," "),"  "," ")),""),"")</f>
        <v/>
      </c>
      <c r="CR150" s="14" t="str">
        <f t="array" aca="1" ref="CR150" ca="1">IF(H150,IF(AND(W150&gt;0,AO150&lt;&gt;""),TRIM(SUBSTITUTE(_xll.MCONCAT(IFERROR(IF(ISNUMBER(INDIRECT(Q150)),IF((INDIRECT(ster!$D$14)&lt;&gt;"")*(INDIRECT(Q150)&lt;AO150),INDIRECT(ster!$D$14) &amp; ": " &amp;  SUBSTITUTE(IF( AV150,IFERROR(TEXT(INDIRECT(Q150),"rrrr-mm-dd") &amp;" (" &amp; INDIRECT(Q150) &amp;")",INDIRECT(Q150)),INDIRECT(Q150))," "," "),""),""),"")," "),"  "," ")),""),"")</f>
        <v/>
      </c>
      <c r="CS150" s="14" t="str">
        <f t="array" aca="1" ref="CS150" ca="1">IF(H150,IF(AND(W150&gt;0,AP150&lt;&gt;""),TRIM(SUBSTITUTE(_xll.MCONCAT(IFERROR(IF(ISNUMBER(INDIRECT(Q150)),IF((INDIRECT(ster!$D$14)&lt;&gt;"")*(INDIRECT(Q150)&gt;AP150),INDIRECT(ster!$D$14) &amp; ": " &amp;  SUBSTITUTE(IF( AV150,IFERROR(TEXT(INDIRECT(Q150),"rrrr-mm-dd")&amp;" (" &amp; INDIRECT(Q150) &amp;")",INDIRECT(Q150)),INDIRECT(Q150))," "," "),""),""),"")," "),"  "," ")),""),"")</f>
        <v/>
      </c>
      <c r="CT150" s="14" t="str">
        <f t="array" aca="1" ref="CT150" ca="1">IF(H150,IF(AND(N150&gt;0,AR150),TRIM(SUBSTITUTE(_xll.MCONCAT(IFERROR(IF(ISNUMBER(INDIRECT(Q150)),IF((INDIRECT(ster!$D$14)&lt;&gt;"")*(IFERROR(0*(MATCH(INDIRECT(Q150),INDIRECT(K150),0)&gt;0),1)),INDIRECT(ster!$D$14) &amp; ": " &amp;  SUBSTITUTE(IF( AV150,IFERROR(TEXT(INDIRECT(Q150),"rrrr-mm-dd")&amp;" (" &amp; INDIRECT(Q150) &amp;")",INDIRECT(Q150)),INDIRECT(Q150))," "," "),""),""),"")," "),"  "," ")),""),"")</f>
        <v/>
      </c>
      <c r="CU150" s="14" t="str">
        <f t="array" aca="1" ref="CU150" ca="1">IF(H150,IF(AND(V150&gt;0),TRIM(SUBSTITUTE(_xll.MCONCAT(IF((INDIRECT(ster!$D$14)&lt;&gt;"")*(IFERROR(0*(INDIRECT(Q150)&lt;&gt;""),1)),INDIRECT(ster!$D$14),"")," "),"  "," ")),""),"")</f>
        <v/>
      </c>
      <c r="CV150" s="14" t="str">
        <f t="array" aca="1" ref="CV150" ca="1">IF(H150,IF(AS150,
TRIM(SUBSTITUTE(_xll.MCONCAT(IF(
   (INDIRECT(ster!$D$14)&lt;&gt;"")*
   ((INDIRECT(Q150)="")+
      NOT(ISNUMBER(INDIRECT(Q150)))*
      NOT(ISERROR(MATCH(INDIRECT(Q150),INDIRECT(K150),0)))
    ),
      INDIRECT(ster!$D$14),
   "")," "),"  "," ")),
""),"")</f>
        <v/>
      </c>
      <c r="CW150" s="14" t="str">
        <f t="array" aca="1" ref="CW150" ca="1">IF(H150,IF(AND(AQ150),TRIM(SUBSTITUTE(_xll.MCONCAT(IFERROR(IF(ISNUMBER(INDIRECT(Q150)),IF((INDIRECT(ster!$D$14)&lt;&gt;"")*(INDIRECT(Q150)&lt;&gt;INT(INDIRECT(Q150))),INDIRECT(ster!$D$14) &amp; ": " &amp; INDIRECT(Q150),""),""),"")," "),"  "," ")),""),"")</f>
        <v/>
      </c>
      <c r="CX150" s="14" t="str">
        <f t="array" aca="1" ref="CX150" ca="1">IF(H150,IF(OR(AU150,AV150),TRIM(SUBSTITUTE(_xll.MCONCAT(IF((INDIRECT(ster!$D$14)&lt;&gt;"")*NOT(ISNUMBER(INDIRECT(Q150))),IF(ISERROR(MATCH(INDIRECT(Q150),INDIRECT(K150),0)),IFERROR(IF(INDIRECT(Q150)&lt;&gt;"",INDIRECT(ster!$D$14) &amp; ": " &amp; SUBSTITUTE(INDIRECT(Q150)," "," "),""),""),""),"")," "),"  "," ")),""),"")</f>
        <v/>
      </c>
      <c r="CY150" s="14" t="str">
        <f t="array" aca="1" ref="CY150" ca="1">IF(H150,IF(AE150,TRIM(SUBSTITUTE(_xll.MCONCAT(IF((INDIRECT(ster!$D$14)&lt;&gt;"")*IFERROR(NOT(INDIRECT(AF150)),FALSE),IF(ISERROR(MATCH(INDIRECT(Q150),INDIRECT(K150),0)),IFERROR(IF(INDIRECT(Q150)&lt;&gt;"",INDIRECT(ster!$D$14)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CZ150" s="14" t="str">
        <f t="array" aca="1" ref="CZ150" ca="1">IF(H150,IF(AH150,TRIM(SUBSTITUTE(_xll.MCONCAT(IF((INDIRECT(ster!$D$14)&lt;&gt;"")*IFERROR(NOT(INDIRECT(AI150)),FALSE),IF(ISERROR(MATCH(INDIRECT(Q150),INDIRECT(K150),0)),IFERROR(IF(INDIRECT(Q150)&lt;&gt;"",INDIRECT(ster!$D$14)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DC150" s="14" t="str">
        <f ca="1">SUBSTITUTE(SUBSTITUTE(SUBSTITUTE(SUBSTITUTE(_xll.MCONCAT(DG150:DS150,"■"),"■■","■"),"■■","■"),"■■","■"),"■■","■")</f>
        <v>■</v>
      </c>
      <c r="DD150" s="14" t="str">
        <f t="shared" ref="DD150" ca="1" si="1593">IF(MID(DC150,1,1)="■",MID(DC150,2,LEN(DC150)),DC150)</f>
        <v/>
      </c>
      <c r="DE150" s="14" t="str">
        <f t="shared" ref="DE150" ca="1" si="1594">IF(DD150&lt;&gt;"",IF(MID(DD150,LEN(DD150),1)="■",MID(DD150,1,LEN(DD150)-1),DD150),"")</f>
        <v/>
      </c>
      <c r="DF150" s="14" t="str">
        <f t="shared" ref="DF150" ca="1" si="1595">IFERROR(IF(DE150&lt;&gt;"",SUBSTITUTE(DE150,"■",". "),""),"##INTERNAL_ERROR")</f>
        <v/>
      </c>
      <c r="DG150" s="14" t="str">
        <f t="shared" ref="DG150" ca="1" si="1596">IF(CN150&lt;&gt;0,"Variable name don't comply with the naming convention","")</f>
        <v/>
      </c>
      <c r="DH150" s="14" t="str">
        <f t="shared" ref="DH150" ca="1" si="1597">IF(CO150&lt;&gt;"","Duplicated name. " &amp; IF(ISERROR(FIND(" ",CO150)),"Duplicate have index " &amp; CO150, "Duplicates have indices: "&amp;SUBSTITUTE(CO150," ",", ")),"")</f>
        <v/>
      </c>
      <c r="DI150" s="14" t="str">
        <f t="shared" ref="DI150" ca="1" si="1598">IF(CP150&lt;&gt;"","Variable label exceed length 150","")</f>
        <v/>
      </c>
      <c r="DJ150" s="14" t="str">
        <f t="shared" ref="DJ150" ca="1" si="1599">IF(CQ150&lt;&gt;"","Duplicated variable label. " &amp; IF(ISERROR(FIND(" ",CQ150)),"Duplicate have index " &amp; CQ150, "Duplicates have indices: "&amp;SUBSTITUTE(CQ150," ",", ")),"")</f>
        <v/>
      </c>
      <c r="DK150" s="14" t="str">
        <f t="shared" ref="DK150" ca="1" si="1600">IF(CR150&lt;&gt;"","The following cases have values below declared theorethical min: " &amp;SUBSTITUTE(CR150," ",", "),"")</f>
        <v/>
      </c>
      <c r="DL150" s="14" t="str">
        <f t="shared" ref="DL150" ca="1" si="1601">IF(CS150&lt;&gt;"","The following cases have values above declared theorethical max: " &amp;SUBSTITUTE(CS150," ",", "),"")</f>
        <v/>
      </c>
      <c r="DM150" s="14" t="str">
        <f t="shared" ref="DM150" ca="1" si="1602">IF(CT150&lt;&gt;"","There are some cases with values not explicitly declared in the labels dictionary: " &amp;SUBSTITUTE(CT150," ",", "),"")</f>
        <v/>
      </c>
      <c r="DN150" s="14" t="str">
        <f t="array" aca="1" ref="DN150" ca="1">IF(CU150&lt;&gt;"","There are errors in the entered values in the following cases: " &amp;SUBSTITUTE(CU150," ",", "),"")</f>
        <v/>
      </c>
      <c r="DO150" s="14" t="str">
        <f t="shared" ref="DO150" ca="1" si="1603">IF(CV150&lt;&gt;"","The following records are missing in this required field: " &amp;SUBSTITUTE(CV150," ",", "),"")</f>
        <v/>
      </c>
      <c r="DP150" s="14" t="str">
        <f t="shared" ref="DP150" ca="1" si="1604">IF(CW150&lt;&gt;"","The following cases have non-integer values: " &amp;SUBSTITUTE(CW150," ",", "),"")</f>
        <v/>
      </c>
      <c r="DQ150" s="14" t="str">
        <f t="shared" ref="DQ150" ca="1" si="1605">IF(CX150&lt;&gt;"","The following cases are non-numeric: " &amp;SUBSTITUTE(CX150," ",", "),"")</f>
        <v/>
      </c>
      <c r="DR150" s="14" t="str">
        <f t="shared" ref="DR150" ca="1" si="1606">IF(CY150&lt;&gt;"","In the following cases " &amp; P150 &amp; " " &amp; LOWER(MID(AG150,1,1)) &amp; MID(AG150,2,LEN(AG150)) &amp; ": " &amp;SUBSTITUTE(CY150," ",", "),"")</f>
        <v/>
      </c>
      <c r="DS150" s="14" t="str">
        <f t="shared" ref="DS150" ca="1" si="1607">IF(CZ150&lt;&gt;"","In the following cases " &amp; P150 &amp; " " &amp; LOWER(MID(AJ150,1,1)) &amp; MID(AJ150,2,LEN(AJ150)) &amp; ": " &amp;SUBSTITUTE(CZ150," ",", "),"")</f>
        <v/>
      </c>
      <c r="DZ150" s="14" t="b">
        <f t="shared" ref="DZ150" ca="1" si="1608">OR(ED150&lt;&gt;"",EF150&lt;&gt;"",EG150&lt;&gt;"")</f>
        <v>0</v>
      </c>
      <c r="EA150" s="14" t="str">
        <f t="shared" ref="EA150" ca="1" si="1609">IF(EB150&lt;&gt;"",G150 &amp; " (" &amp; F150 &amp; ")","")</f>
        <v>ALSFRS(2) 1. Speech (q_51_2.1)</v>
      </c>
      <c r="EB150" s="14" t="str">
        <f t="shared" ref="EB150" ca="1" si="1610">IF(EE150&lt;&gt;"",EE150&amp;IF(ED150&lt;&gt;""," and "&amp;ED150,""),UPPER(MID(ED150,1,1)&amp;MID(ED150,2,LEN(ED150))))&amp; IF(OR(EF150&lt;&gt;"",EG150&lt;&gt;"")," and "&amp;IF(EF150&lt;&gt;"",LOWER(MID(EF150,1,1) &amp; MID(EF150,2,LEN(EF150))),"")&amp; IF(AND(EF150 &lt;&gt;"",EG150&lt;&gt;"")," and ","") &amp; IF(EG150&lt;&gt;"",LOWER(MID(EG150,1,1) &amp; MID(EG150,2,LEN(EG150))),""),"") &amp; IF(OR(EE150&lt;&gt;"",ED150&lt;&gt;"",EF150&lt;&gt;"",EG150&lt;&gt;""), ". ","")</f>
        <v xml:space="preserve">Values must be limited to predefinied list. </v>
      </c>
      <c r="EC150" s="14" t="str">
        <f t="shared" ref="EC150" ca="1" si="1611">IF(EB150&lt;&gt;"",G150 &amp; " (" &amp; F150 &amp; "): " &amp; EB150,"")</f>
        <v xml:space="preserve">ALSFRS(2) 1. Speech (q_51_2.1): Values must be limited to predefinied list. </v>
      </c>
      <c r="ED150" s="14" t="str">
        <f t="shared" ref="ED150" ca="1" si="1612">IF(H150,IF(W150&gt;0,IF(AND(AO150&lt;&gt;"",AP150&lt;&gt;""),"each value must be between " &amp; IF( AV150,IFERROR(TEXT(AO150,"rrrr-mm-dd") &amp;" (" &amp; AO150 &amp;")",AO150),AO150) &amp; " and " &amp; IF( AV150,IFERROR(TEXT(AP150,"rrrr-mm-dd") &amp;" (" &amp; AP150 &amp;")",AP150),AP150),IF(AO150&lt;&gt;"","each value must be above " &amp; IF( AV150,IFERROR(TEXT(AO150,"rrrr-mm-dd") &amp;" (" &amp; AO150 &amp;")",AO150),AO150), IF(AP150&lt;&gt;"","each value must be below " &amp; IF( AV150,IFERROR(TEXT(AP150,"rrrr-mm-dd") &amp;" (" &amp; AP150 &amp;")",AP150),AP150),""))),""),"")</f>
        <v/>
      </c>
      <c r="EE150" s="14" t="str">
        <f t="shared" ref="EE150" ca="1" si="1613">IF(H150,IF(OR(AQ150,AU150,AV150,AS150,AR150),
   "Values must be" &amp;
   IF(AR150," limited to predefinied list", IF(AQ150, " integers",IF(OR(AU150,AV150)," numeric",""))) &amp;
   IF(AS150,IF(OR(AR150,AQ150,AU150,AV150), " and ","") &amp; "non-missing",""),
""),"")</f>
        <v>Values must be limited to predefinied list</v>
      </c>
      <c r="EF150" s="14" t="str">
        <f t="shared" ref="EF150" ca="1" si="1614">IF($H150,AG150,"")</f>
        <v/>
      </c>
      <c r="EG150" s="14" t="str">
        <f t="shared" ref="EG150" ca="1" si="1615">IF($H150,AJ150,"")</f>
        <v/>
      </c>
      <c r="EM150" s="14" t="b">
        <f t="shared" ref="EM150" ca="1" si="1616">OR(EC150&lt;&gt;"",DF150&lt;&gt;"")</f>
        <v>1</v>
      </c>
      <c r="EN150" s="14">
        <f t="shared" ref="EN150" ca="1" si="1617">IF(EM150,C150,"")</f>
        <v>137</v>
      </c>
      <c r="EO150" s="14" t="str">
        <f t="shared" ref="EO150" ca="1" si="1618">IF(EM150,F150,"")</f>
        <v>q_51_2.1</v>
      </c>
      <c r="EP150" s="14" t="str">
        <f t="shared" ref="EP150" ca="1" si="1619">EC150</f>
        <v xml:space="preserve">ALSFRS(2) 1. Speech (q_51_2.1): Values must be limited to predefinied list. </v>
      </c>
      <c r="EQ150" s="14" t="str">
        <f t="shared" ref="EQ150" ca="1" si="1620">DF150</f>
        <v/>
      </c>
    </row>
    <row r="151" spans="2:147" s="14" customFormat="1">
      <c r="B151" s="14" t="str">
        <f t="shared" ref="B151" ca="1" si="1621">DF151</f>
        <v/>
      </c>
      <c r="C151" s="14">
        <f t="shared" ref="C151" ca="1" si="1622">IF(OFFSET(B151,-1,COLUMN(VariableExists)-2),OFFSET(B151,-1,1)+1,OFFSET(B151,-1,1))</f>
        <v>138</v>
      </c>
      <c r="D151" s="14">
        <f t="shared" ref="D151" si="1623">ROW(A151)-2</f>
        <v>149</v>
      </c>
      <c r="E151" s="14" t="str">
        <f t="shared" ref="E151" ca="1" si="1624">IF(OR(G151="",ROW(G151)=2),"",IF(Z151&gt;0,"S",IF(AX151,IF(J151=2,"D","N"),"I")))</f>
        <v>N</v>
      </c>
      <c r="F151" s="14" t="str">
        <f t="shared" ref="F151" ca="1" si="1625">IF(H151,O151,"")</f>
        <v>q_51_2.2</v>
      </c>
      <c r="G151" s="14" t="str">
        <f t="shared" ref="G151" ca="1" si="1626">IF(H151,P151,"")</f>
        <v>ALSFRS(2) 2. Salivation</v>
      </c>
      <c r="H151" s="14" t="b">
        <f t="shared" ref="H151" ca="1" si="1627">IF(INDIRECT(ADDRESS(2,D151+1,,,_sheetname_dataframe))="",FALSE,MID(INDIRECT(ADDRESS(2,D151+1,,,_sheetname_dataframe)),1,1)&lt;&gt;".")</f>
        <v>1</v>
      </c>
      <c r="I151" s="14" t="str">
        <f ca="1">IF($H151,ADDRESS(3,(D151+1)*2-1,4,,"["&amp;wew!$G$7&amp;"]"&amp;_sheetname_labels)&amp;":"&amp;ADDRESS(2+ster!$B$20,(D151+1)*2-1,4),"")</f>
        <v>[DBTemplate.xlsm]labels!KM3:KM61</v>
      </c>
      <c r="J151" s="14">
        <f t="array" aca="1" ref="J151" ca="1">IF(H151,MAX(0,MAX(IF(INDIRECT(I151)&lt;&gt;"",ROW(INDIRECT(I151)),""))-2),"")</f>
        <v>5</v>
      </c>
      <c r="K151" s="14" t="str">
        <f ca="1">IF($H151,IF($J151&gt;0,ADDRESS(3,(D151+1)*2-1,4,,"["&amp;wew!$G$7&amp;"]"&amp;_sheetname_labels)&amp;":"&amp;ADDRESS(2+J151,(D151+1)*2-1,4),""),"")</f>
        <v>[DBTemplate.xlsm]labels!KM3:KM7</v>
      </c>
      <c r="L151" s="14" t="str">
        <f ca="1">IF($H151,IF($J151&gt;0,ADDRESS(3,(D151+1)*2,4,,"["&amp;wew!$G$7&amp;"]"&amp;_sheetname_labels)&amp;":"&amp;ADDRESS(2+J151,(D151+1)*2,4),""),"")</f>
        <v>[DBTemplate.xlsm]labels!KN3:KN7</v>
      </c>
      <c r="M151" s="14">
        <f t="shared" ref="M151" ca="1" si="1628">IF($H151,IF(J151&gt;0,COUNTA(INDIRECT(K151))-COUNT(INDIRECT(K151)),0),"")</f>
        <v>0</v>
      </c>
      <c r="N151" s="14">
        <f t="shared" ref="N151" ca="1" si="1629">IF(H151,J151-M151,"")</f>
        <v>5</v>
      </c>
      <c r="O151" s="14" t="str">
        <f t="shared" ref="O151" ca="1" si="1630">IF(INDIRECT(ADDRESS(2,D151+1,,,_sheetname_dataframe))="","",INDIRECT(ADDRESS(2,D151+1,,,_sheetname_dataframe)))</f>
        <v>q_51_2.2</v>
      </c>
      <c r="P151" s="14" t="str">
        <f t="shared" ref="P151" ca="1" si="1631">IF(H151,IF(INDIRECT(ADDRESS(1,D151+1,,,_sheetname_dataframe))="","",INDIRECT(ADDRESS(1,D151+1,,,_sheetname_dataframe))),"")</f>
        <v>ALSFRS(2) 2. Salivation</v>
      </c>
      <c r="Q151" s="14" t="str">
        <f ca="1">IF($BP151,ADDRESS(3,D151+1,4,,"["&amp;wew!$G$7&amp;"]"&amp;_sheetname_dataframe)&amp;":"&amp;ADDRESS(2+ster!$C$14,D151+1,4),"")</f>
        <v>[DBTemplate.xlsm]data_frame!ET3:ET3</v>
      </c>
      <c r="R151" s="14" t="str">
        <f>IF($BP151,IF(MID(_xll.FORMULATEXT(INDEX(INDIRECT(Q151),1)),1,1)="=", _xll.FORMULATEXT(INDEX(INDIRECT(Q151),1),2,TRUE),""),"")</f>
        <v/>
      </c>
      <c r="S151" s="14">
        <f t="array" aca="1" ref="S151" ca="1">IF(H151,SUM(IF((IFERROR(INDIRECT(Q151)&lt;&gt;"",FALSE))*(INDIRECT(ster!$D$14)&lt;&gt;""),1,0)),"")</f>
        <v>0</v>
      </c>
      <c r="T151" s="14">
        <f t="array" aca="1" ref="T151" ca="1">IF(H151,IF(M151&gt;0,SUM(IFERROR(1*(MATCH(INDIRECT(Q151),INDIRECT(K151),0)&gt;0),0)*(INDIRECT(ster!$D$14)&lt;&gt;"")*NOT(ISNUMBER(INDIRECT(Q151)))),0),"")</f>
        <v>0</v>
      </c>
      <c r="U151" s="14">
        <f t="array" aca="1" ref="U151" ca="1">IF(H151,SUM((IFERROR(INDIRECT(Q151)="",FALSE))*(INDIRECT(ster!$D$14)&lt;&gt;"")),"")</f>
        <v>1</v>
      </c>
      <c r="V151" s="14">
        <f t="array" aca="1" ref="V151" ca="1">IF(H151,SUM((IFERROR(INDIRECT(Q151)="#ąś",TRUE))*(INDIRECT(ster!$D$14)&lt;&gt;"")),"")</f>
        <v>0</v>
      </c>
      <c r="W151" s="14">
        <f t="array" aca="1" ref="W151" ca="1">IF(H151,SUM(ISNUMBER(INDIRECT(Q151))*(INDIRECT(ster!$D$14)&lt;&gt;"")),"")</f>
        <v>0</v>
      </c>
      <c r="X151" s="14" t="str">
        <f t="array" aca="1" ref="X151" ca="1">IF(AND(H151,W151&gt;0),IF(wew!$B$3,MIN(IF((INDIRECT(ster!$D$14)&lt;&gt;"")*IFERROR(INDIRECT($Q151)&lt;&gt;"",FALSE),IFERROR(INDIRECT($Q151),"X"),"X")),"&lt;włącz podświetlanie wartości&gt;"),"—")</f>
        <v>—</v>
      </c>
      <c r="Y151" s="14" t="str">
        <f t="array" aca="1" ref="Y151" ca="1">IF(AND(H151,W151&gt;0),IF(wew!$B$3,MAX(IF((INDIRECT(ster!$D$14)&lt;&gt;"")*IFERROR(INDIRECT($Q151)&lt;&gt;"",FALSE),IFERROR(INDIRECT($Q151),"X"),"X")),"&lt;włącz podświetlanie wartości&gt;"),"—")</f>
        <v>—</v>
      </c>
      <c r="Z151" s="14">
        <f t="shared" ref="Z151" ca="1" si="1632">IF(H151,S151-T151-W151,"")</f>
        <v>0</v>
      </c>
      <c r="AA151" s="12" t="str">
        <f t="shared" ref="AA151" ca="1" si="1633">IF(H151,IF(S151&gt;0,W151/(S151),"—"),"")</f>
        <v>—</v>
      </c>
      <c r="AB151" s="17">
        <f t="array" aca="1" ref="AB151" ca="1">IF(H151,IF(W151&gt;0,SUM((INDIRECT(ster!$D$14)&lt;&gt;"")*IFERROR((INDIRECT(Q151)&lt;&gt;"")*(INDIRECT(Q151)=INT(INDIRECT(Q151))),0)),0),"")</f>
        <v>0</v>
      </c>
      <c r="AC151" s="17">
        <f t="array" aca="1" ref="AC151" ca="1">IF(H151,W151-AB151,"")</f>
        <v>0</v>
      </c>
      <c r="AD151" s="17">
        <f t="shared" ref="AD151" ca="1" si="1634">IF($H151,IF(AC151&lt;&gt;"",IF(AC151=0,1,IF(AC151/W151&lt;0.15,2,3)),0),"")</f>
        <v>1</v>
      </c>
      <c r="AE151" s="17" t="b">
        <f t="shared" ref="AE151" ca="1" si="1635">IF(H151,OFFSET(O151,1,0)=".validation",FALSE)</f>
        <v>0</v>
      </c>
      <c r="AF151" s="17" t="str">
        <f ca="1">IF(AE151,IF($H151,ADDRESS(3,D151+2,4,,"["&amp;wew!$G$7&amp;"]"&amp;_sheetname_dataframe)&amp;":"&amp;ADDRESS(2+ster!$C$14,D151+2,4),""),"")</f>
        <v/>
      </c>
      <c r="AG151" s="17" t="str">
        <f t="shared" ref="AG151" ca="1" si="1636">IF(AE151,IF($H151,IF(INDIRECT(ADDRESS(1,D151+2,,,_sheetname_dataframe))="","",INDIRECT(ADDRESS(1,D151+2,,,_sheetname_dataframe))),""),"")</f>
        <v/>
      </c>
      <c r="AH151" s="17" t="b">
        <f t="shared" ref="AH151" ca="1" si="1637">IF(H151,AND(AE151,OFFSET(O151,2,0)=".validation"),FALSE)</f>
        <v>0</v>
      </c>
      <c r="AI151" s="17" t="str">
        <f ca="1">IF(AH151,IF($H151,ADDRESS(3,D151+3,4,,"["&amp;wew!$G$7&amp;"]"&amp;_sheetname_dataframe)&amp;":"&amp;ADDRESS(2+ster!$C$14,D151+3,4),""),"")</f>
        <v/>
      </c>
      <c r="AJ151" s="17" t="str">
        <f t="shared" ref="AJ151" ca="1" si="1638">IF(AH151,IF($H151,IF(INDIRECT(ADDRESS(1,D151+3,,,_sheetname_dataframe))="","",INDIRECT(ADDRESS(1,D151+3,,,_sheetname_dataframe))),""),"")</f>
        <v/>
      </c>
      <c r="AK151" s="17" t="b">
        <f t="shared" ref="AK151" ca="1" si="1639">IF(H151,OR(AQ151,AD151=2),"")</f>
        <v>0</v>
      </c>
      <c r="AL151" s="17" t="b">
        <f t="shared" ref="AL151" ca="1" si="1640">IF($H151,IF(BV151&lt;&gt;"",IF(OR(BM151="F",BM151="L",BM151="I",BM151="D"),BV151&lt;&gt;0)),"")</f>
        <v>0</v>
      </c>
      <c r="AM151" s="17" t="b">
        <f t="shared" ref="AM151" ca="1" si="1641">IF($H151,AND(NOT(AL151),OR(IF(BW151&lt;&gt;"",IF(OR(BM151="F",BM151="L"),BW151&lt;&gt;0)),BM151="I",BM151="N",BM151="D")),"")</f>
        <v>0</v>
      </c>
      <c r="AN151" s="17">
        <f t="shared" ref="AN151" ca="1" si="1642">IF(COUNTA(INDIRECT(Q151))=0,0, IF(AND(AO151&lt;&gt;"",X151&lt;AO151),1,IF(AND(AP151&lt;&gt;"",Y151&gt;AP151),1,IF(AND(AQ151,AC151&gt;0),2,0))))</f>
        <v>0</v>
      </c>
      <c r="AO151" s="24" t="str">
        <f t="shared" ref="AO151" ca="1" si="1643">IF($H151,IF(BY151&lt;&gt;"",IF(ISNUMBER(BY151),BY151,""),""),"")</f>
        <v/>
      </c>
      <c r="AP151" s="24" t="str">
        <f t="shared" ref="AP151" ca="1" si="1644">IF($H151,IF(BZ151&lt;&gt;"",IF(ISNUMBER(BZ151),BZ151,""),""),"")</f>
        <v/>
      </c>
      <c r="AQ151" s="17" t="b">
        <f t="shared" ref="AQ151" ca="1" si="1645">IF(H151,IF(CA151&lt;&gt;"",CA151&lt;&gt;0,FALSE),"")</f>
        <v>0</v>
      </c>
      <c r="AR151" s="17" t="b">
        <f t="shared" ref="AR151" ca="1" si="1646">IF(H151,IF(N151&gt;0,IF(BQ151&lt;&gt;"",BQ151&lt;&gt;0,FALSE),FALSE),"")</f>
        <v>1</v>
      </c>
      <c r="AS151" s="17" t="b">
        <f t="shared" ref="AS151" ca="1" si="1647">IF(H151,IF(BR151&lt;&gt;"",BR151&lt;&gt;0,FALSE),"")</f>
        <v>0</v>
      </c>
      <c r="AT151" s="17" t="b">
        <f t="shared" ref="AT151" ca="1" si="1648">IF(H151,IF(N151&gt;0,FALSE,IF(BU151&lt;&gt;"",MATCH(BU151,DataType,0)=1,FALSE)),"")</f>
        <v>0</v>
      </c>
      <c r="AU151" s="17" t="b">
        <f t="shared" ref="AU151" ca="1" si="1649">IF(H151,IF(N151&gt;0,TRUE,IF(BU151&lt;&gt;"",MATCH(BU151,DataType,0)=2,FALSE)),"")</f>
        <v>1</v>
      </c>
      <c r="AV151" s="17" t="b">
        <f t="shared" ref="AV151" ca="1" si="1650">IF(H151,IF(N151&gt;0,FALSE,IF(BU151&lt;&gt;"",MATCH(BU151,DataType,0)=3,FALSE)),"")</f>
        <v>0</v>
      </c>
      <c r="AW151" s="17" t="b">
        <f t="shared" ref="AW151" ca="1" si="1651">IF(H151,IF(W151&gt;0,Z151=0,FALSE),"")</f>
        <v>0</v>
      </c>
      <c r="AX151" s="14" t="b">
        <f t="array" aca="1" ref="AX151" ca="1">IF(H151,N151&gt;0,"")</f>
        <v>1</v>
      </c>
      <c r="AY151" s="17" t="str">
        <f t="shared" ref="AY151" ca="1" si="1652">IF(H151,IF(N151&gt;0,ADDRESS(ROW(VariablesOrigin)+1,COLUMN(VariablesOrigin)+1,4) &amp; ":" &amp; ADDRESS(ROW(VariablesOrigin)+N151,COLUMN(VariablesOrigin)+1,4),""),"")</f>
        <v>C3:C7</v>
      </c>
      <c r="AZ151" s="17" t="b">
        <f t="array" aca="1" ref="AZ151" ca="1">IF(AY151&lt;&gt;"",SUM(1*ISERROR(MATCH(INDIRECT(AY151),INDIRECT(K151),0)))=0,"")</f>
        <v>0</v>
      </c>
      <c r="BA151" s="17" t="b">
        <f t="shared" ref="BA151" ca="1" si="1653">IF(H151,BU151="",FALSE)</f>
        <v>1</v>
      </c>
      <c r="BB151" s="17" t="b">
        <v>0</v>
      </c>
      <c r="BC151" s="17" t="b">
        <f t="shared" ref="BC151" ca="1" si="1654">IF(BA151,IF(N151&gt;0,AND(AZ151,Z151=0),FALSE),"")</f>
        <v>0</v>
      </c>
      <c r="BD151" s="17" t="b">
        <f t="shared" ref="BD151" ca="1" si="1655">IF(BA151,IF(N151&gt;0,AND(NOT(AZ151),Z151=0),FALSE),"")</f>
        <v>1</v>
      </c>
      <c r="BE151" s="17" t="b">
        <f t="shared" ref="BE151" ca="1" si="1656">IF(BA151,IF(AND(AW151,NOT(BB151),NOT(BC151),NOT(BD151)),AND(Z151=0,AC151=0),FALSE),"")</f>
        <v>0</v>
      </c>
      <c r="BF151" s="17" t="b">
        <f t="shared" ref="BF151" ca="1" si="1657">IF(BA151,IF(AND(AW151,NOT(BB151),NOT(BC151),NOT(BD151)),AND(Z151=0,OR(AC151&gt;0)),FALSE),"")</f>
        <v>0</v>
      </c>
      <c r="BG151" s="17" t="b">
        <f t="shared" ref="BG151" ca="1" si="1658">IF(BA151,IF(OR(BB151:BF151),FALSE,IF(Z151=0,FALSE,Z151&gt;0)),"")</f>
        <v>0</v>
      </c>
      <c r="BH151" s="17" t="b">
        <f t="shared" ref="BH151" ca="1" si="1659">IF(BA151,COUNTIF(BB151:BG151,TRUE)=1,"")</f>
        <v>1</v>
      </c>
      <c r="BI151" s="17">
        <f t="shared" ref="BI151" ca="1" si="1660">IF(BA151,IFERROR(MATCH(TRUE,BB151:BG151,0),7),"")</f>
        <v>3</v>
      </c>
      <c r="BJ151" s="17" t="b">
        <f t="shared" ref="BJ151" ca="1" si="1661">DF151&lt;&gt;""</f>
        <v>0</v>
      </c>
      <c r="BK151" s="17" t="str">
        <f t="shared" ref="BK151" ca="1" si="1662">IF(H151,IF(AND(NOT(BA151),AU151),AC151=0,""),"")</f>
        <v/>
      </c>
      <c r="BL151" s="17" t="str">
        <f t="shared" ref="BL151" ca="1" si="1663">IF(H151,IF(AND(NOT(BA151),AU151),AC151&gt;0,""),"")</f>
        <v/>
      </c>
      <c r="BM151" s="17" t="str">
        <f t="shared" ref="BM151" ca="1" si="1664">IF(H151,IF(BA151,CHOOSE(BI151,"0","F","L","I","N",IF(AA151&gt;0.5,"N","S"),"0"),CHOOSE(MATCH(BU151,DataType,0),"S",IF(BK151,"I","N"),"D"  )),"")</f>
        <v>L</v>
      </c>
      <c r="BN151" s="17" t="str">
        <f t="shared" ref="BN151" ca="1" si="1665">IF(H151,IF(BJ151,"E",IF(BA151,CHOOSE(BI151,"0","F","L","I","N","S","0"),CHOOSE(MATCH(BU151,DataType,0),"S",IF(BK151,"I","N"),"D"  ))),"")</f>
        <v>L</v>
      </c>
      <c r="BO151" s="17" t="str">
        <f t="shared" ref="BO151" ca="1" si="1666">IF($H151,IF(BM151="0","",IF(AND(AR151,N151=2),"D",IF(BM151="S","N",IF(AL151,"O",IF(AM151,"I","N"))))),"")</f>
        <v>N</v>
      </c>
      <c r="BP151" s="14" t="b">
        <f t="shared" ref="BP151" ca="1" si="1667">INDIRECT(ADDRESS(2,ROW(A151)-1,,,_sheetname_dataframe))&lt;&gt;""</f>
        <v>1</v>
      </c>
      <c r="BQ151" s="35">
        <v>1</v>
      </c>
      <c r="BX151" s="16"/>
      <c r="BY151" s="16"/>
      <c r="BZ151" s="16"/>
      <c r="CA151" s="16"/>
      <c r="CB151" s="16"/>
      <c r="CC151" s="16"/>
      <c r="CD151" s="16"/>
      <c r="CE151" s="16"/>
      <c r="CF151" s="16"/>
      <c r="CN151" s="14">
        <f ca="1">IF(H151,IFERROR(IsVariableNameLegal(O151),0),0)</f>
        <v>0</v>
      </c>
      <c r="CO151" s="14" t="str">
        <f t="array" aca="1" ref="CO151" ca="1">IF(H151,IF(COUNTIF(INDIRECT(wew!$C$13),O151)&gt;1,TRIM(SUBSTITUTE(_xll.MCONCAT(IF((INDIRECT(wew!$C$13)=O151)*(COLUMN(INDIRECT(wew!$C$13))&lt;&gt;D151+1),-1+COLUMN(INDIRECT(wew!$C$13)),"")," "),"  "," ")),""),"")</f>
        <v/>
      </c>
      <c r="CP151" s="14" t="str">
        <f t="array" aca="1" ref="CP151" ca="1">IF(P151&lt;&gt;"",IF(LEN(P151)&gt;150,1,""),"")</f>
        <v/>
      </c>
      <c r="CQ151" s="14" t="str">
        <f t="array" aca="1" ref="CQ151" ca="1">IF(AND(H151,NOT(ster!$J$3)),IF(COUNTIF(INDIRECT(wew!$C$15),P151)&gt;1,TRIM(SUBSTITUTE(_xll.MCONCAT(IF((INDIRECT(wew!$C$15)=P151)*(COLUMN(INDIRECT(wew!$C$15))&lt;&gt;D151+1),-1+COLUMN(INDIRECT(wew!$C$15)),"")," "),"  "," ")),""),"")</f>
        <v/>
      </c>
      <c r="CR151" s="14" t="str">
        <f t="array" aca="1" ref="CR151" ca="1">IF(H151,IF(AND(W151&gt;0,AO151&lt;&gt;""),TRIM(SUBSTITUTE(_xll.MCONCAT(IFERROR(IF(ISNUMBER(INDIRECT(Q151)),IF((INDIRECT(ster!$D$14)&lt;&gt;"")*(INDIRECT(Q151)&lt;AO151),INDIRECT(ster!$D$14) &amp; ": " &amp;  SUBSTITUTE(IF( AV151,IFERROR(TEXT(INDIRECT(Q151),"rrrr-mm-dd") &amp;" (" &amp; INDIRECT(Q151) &amp;")",INDIRECT(Q151)),INDIRECT(Q151))," "," "),""),""),"")," "),"  "," ")),""),"")</f>
        <v/>
      </c>
      <c r="CS151" s="14" t="str">
        <f t="array" aca="1" ref="CS151" ca="1">IF(H151,IF(AND(W151&gt;0,AP151&lt;&gt;""),TRIM(SUBSTITUTE(_xll.MCONCAT(IFERROR(IF(ISNUMBER(INDIRECT(Q151)),IF((INDIRECT(ster!$D$14)&lt;&gt;"")*(INDIRECT(Q151)&gt;AP151),INDIRECT(ster!$D$14) &amp; ": " &amp;  SUBSTITUTE(IF( AV151,IFERROR(TEXT(INDIRECT(Q151),"rrrr-mm-dd")&amp;" (" &amp; INDIRECT(Q151) &amp;")",INDIRECT(Q151)),INDIRECT(Q151))," "," "),""),""),"")," "),"  "," ")),""),"")</f>
        <v/>
      </c>
      <c r="CT151" s="14" t="str">
        <f t="array" aca="1" ref="CT151" ca="1">IF(H151,IF(AND(N151&gt;0,AR151),TRIM(SUBSTITUTE(_xll.MCONCAT(IFERROR(IF(ISNUMBER(INDIRECT(Q151)),IF((INDIRECT(ster!$D$14)&lt;&gt;"")*(IFERROR(0*(MATCH(INDIRECT(Q151),INDIRECT(K151),0)&gt;0),1)),INDIRECT(ster!$D$14) &amp; ": " &amp;  SUBSTITUTE(IF( AV151,IFERROR(TEXT(INDIRECT(Q151),"rrrr-mm-dd")&amp;" (" &amp; INDIRECT(Q151) &amp;")",INDIRECT(Q151)),INDIRECT(Q151))," "," "),""),""),"")," "),"  "," ")),""),"")</f>
        <v/>
      </c>
      <c r="CU151" s="14" t="str">
        <f t="array" aca="1" ref="CU151" ca="1">IF(H151,IF(AND(V151&gt;0),TRIM(SUBSTITUTE(_xll.MCONCAT(IF((INDIRECT(ster!$D$14)&lt;&gt;"")*(IFERROR(0*(INDIRECT(Q151)&lt;&gt;""),1)),INDIRECT(ster!$D$14),"")," "),"  "," ")),""),"")</f>
        <v/>
      </c>
      <c r="CV151" s="14" t="str">
        <f t="array" aca="1" ref="CV151" ca="1">IF(H151,IF(AS151,
TRIM(SUBSTITUTE(_xll.MCONCAT(IF(
   (INDIRECT(ster!$D$14)&lt;&gt;"")*
   ((INDIRECT(Q151)="")+
      NOT(ISNUMBER(INDIRECT(Q151)))*
      NOT(ISERROR(MATCH(INDIRECT(Q151),INDIRECT(K151),0)))
    ),
      INDIRECT(ster!$D$14),
   "")," "),"  "," ")),
""),"")</f>
        <v/>
      </c>
      <c r="CW151" s="14" t="str">
        <f t="array" aca="1" ref="CW151" ca="1">IF(H151,IF(AND(AQ151),TRIM(SUBSTITUTE(_xll.MCONCAT(IFERROR(IF(ISNUMBER(INDIRECT(Q151)),IF((INDIRECT(ster!$D$14)&lt;&gt;"")*(INDIRECT(Q151)&lt;&gt;INT(INDIRECT(Q151))),INDIRECT(ster!$D$14) &amp; ": " &amp; INDIRECT(Q151),""),""),"")," "),"  "," ")),""),"")</f>
        <v/>
      </c>
      <c r="CX151" s="14" t="str">
        <f t="array" aca="1" ref="CX151" ca="1">IF(H151,IF(OR(AU151,AV151),TRIM(SUBSTITUTE(_xll.MCONCAT(IF((INDIRECT(ster!$D$14)&lt;&gt;"")*NOT(ISNUMBER(INDIRECT(Q151))),IF(ISERROR(MATCH(INDIRECT(Q151),INDIRECT(K151),0)),IFERROR(IF(INDIRECT(Q151)&lt;&gt;"",INDIRECT(ster!$D$14) &amp; ": " &amp; SUBSTITUTE(INDIRECT(Q151)," "," "),""),""),""),"")," "),"  "," ")),""),"")</f>
        <v/>
      </c>
      <c r="CY151" s="14" t="str">
        <f t="array" aca="1" ref="CY151" ca="1">IF(H151,IF(AE151,TRIM(SUBSTITUTE(_xll.MCONCAT(IF((INDIRECT(ster!$D$14)&lt;&gt;"")*IFERROR(NOT(INDIRECT(AF151)),FALSE),IF(ISERROR(MATCH(INDIRECT(Q151),INDIRECT(K151),0)),IFERROR(IF(INDIRECT(Q151)&lt;&gt;"",INDIRECT(ster!$D$14)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CZ151" s="14" t="str">
        <f t="array" aca="1" ref="CZ151" ca="1">IF(H151,IF(AH151,TRIM(SUBSTITUTE(_xll.MCONCAT(IF((INDIRECT(ster!$D$14)&lt;&gt;"")*IFERROR(NOT(INDIRECT(AI151)),FALSE),IF(ISERROR(MATCH(INDIRECT(Q151),INDIRECT(K151),0)),IFERROR(IF(INDIRECT(Q151)&lt;&gt;"",INDIRECT(ster!$D$14)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DC151" s="14" t="str">
        <f ca="1">SUBSTITUTE(SUBSTITUTE(SUBSTITUTE(SUBSTITUTE(_xll.MCONCAT(DG151:DS151,"■"),"■■","■"),"■■","■"),"■■","■"),"■■","■")</f>
        <v>■</v>
      </c>
      <c r="DD151" s="14" t="str">
        <f t="shared" ref="DD151" ca="1" si="1668">IF(MID(DC151,1,1)="■",MID(DC151,2,LEN(DC151)),DC151)</f>
        <v/>
      </c>
      <c r="DE151" s="14" t="str">
        <f t="shared" ref="DE151" ca="1" si="1669">IF(DD151&lt;&gt;"",IF(MID(DD151,LEN(DD151),1)="■",MID(DD151,1,LEN(DD151)-1),DD151),"")</f>
        <v/>
      </c>
      <c r="DF151" s="14" t="str">
        <f t="shared" ref="DF151" ca="1" si="1670">IFERROR(IF(DE151&lt;&gt;"",SUBSTITUTE(DE151,"■",". "),""),"##INTERNAL_ERROR")</f>
        <v/>
      </c>
      <c r="DG151" s="14" t="str">
        <f t="shared" ref="DG151" ca="1" si="1671">IF(CN151&lt;&gt;0,"Variable name don't comply with the naming convention","")</f>
        <v/>
      </c>
      <c r="DH151" s="14" t="str">
        <f t="shared" ref="DH151" ca="1" si="1672">IF(CO151&lt;&gt;"","Duplicated name. " &amp; IF(ISERROR(FIND(" ",CO151)),"Duplicate have index " &amp; CO151, "Duplicates have indices: "&amp;SUBSTITUTE(CO151," ",", ")),"")</f>
        <v/>
      </c>
      <c r="DI151" s="14" t="str">
        <f t="shared" ref="DI151" ca="1" si="1673">IF(CP151&lt;&gt;"","Variable label exceed length 150","")</f>
        <v/>
      </c>
      <c r="DJ151" s="14" t="str">
        <f t="shared" ref="DJ151" ca="1" si="1674">IF(CQ151&lt;&gt;"","Duplicated variable label. " &amp; IF(ISERROR(FIND(" ",CQ151)),"Duplicate have index " &amp; CQ151, "Duplicates have indices: "&amp;SUBSTITUTE(CQ151," ",", ")),"")</f>
        <v/>
      </c>
      <c r="DK151" s="14" t="str">
        <f t="shared" ref="DK151" ca="1" si="1675">IF(CR151&lt;&gt;"","The following cases have values below declared theorethical min: " &amp;SUBSTITUTE(CR151," ",", "),"")</f>
        <v/>
      </c>
      <c r="DL151" s="14" t="str">
        <f t="shared" ref="DL151" ca="1" si="1676">IF(CS151&lt;&gt;"","The following cases have values above declared theorethical max: " &amp;SUBSTITUTE(CS151," ",", "),"")</f>
        <v/>
      </c>
      <c r="DM151" s="14" t="str">
        <f t="shared" ref="DM151" ca="1" si="1677">IF(CT151&lt;&gt;"","There are some cases with values not explicitly declared in the labels dictionary: " &amp;SUBSTITUTE(CT151," ",", "),"")</f>
        <v/>
      </c>
      <c r="DN151" s="14" t="str">
        <f t="array" aca="1" ref="DN151" ca="1">IF(CU151&lt;&gt;"","There are errors in the entered values in the following cases: " &amp;SUBSTITUTE(CU151," ",", "),"")</f>
        <v/>
      </c>
      <c r="DO151" s="14" t="str">
        <f t="shared" ref="DO151" ca="1" si="1678">IF(CV151&lt;&gt;"","The following records are missing in this required field: " &amp;SUBSTITUTE(CV151," ",", "),"")</f>
        <v/>
      </c>
      <c r="DP151" s="14" t="str">
        <f t="shared" ref="DP151" ca="1" si="1679">IF(CW151&lt;&gt;"","The following cases have non-integer values: " &amp;SUBSTITUTE(CW151," ",", "),"")</f>
        <v/>
      </c>
      <c r="DQ151" s="14" t="str">
        <f t="shared" ref="DQ151" ca="1" si="1680">IF(CX151&lt;&gt;"","The following cases are non-numeric: " &amp;SUBSTITUTE(CX151," ",", "),"")</f>
        <v/>
      </c>
      <c r="DR151" s="14" t="str">
        <f t="shared" ref="DR151" ca="1" si="1681">IF(CY151&lt;&gt;"","In the following cases " &amp; P151 &amp; " " &amp; LOWER(MID(AG151,1,1)) &amp; MID(AG151,2,LEN(AG151)) &amp; ": " &amp;SUBSTITUTE(CY151," ",", "),"")</f>
        <v/>
      </c>
      <c r="DS151" s="14" t="str">
        <f t="shared" ref="DS151" ca="1" si="1682">IF(CZ151&lt;&gt;"","In the following cases " &amp; P151 &amp; " " &amp; LOWER(MID(AJ151,1,1)) &amp; MID(AJ151,2,LEN(AJ151)) &amp; ": " &amp;SUBSTITUTE(CZ151," ",", "),"")</f>
        <v/>
      </c>
      <c r="DZ151" s="14" t="b">
        <f t="shared" ref="DZ151" ca="1" si="1683">OR(ED151&lt;&gt;"",EF151&lt;&gt;"",EG151&lt;&gt;"")</f>
        <v>0</v>
      </c>
      <c r="EA151" s="14" t="str">
        <f t="shared" ref="EA151" ca="1" si="1684">IF(EB151&lt;&gt;"",G151 &amp; " (" &amp; F151 &amp; ")","")</f>
        <v>ALSFRS(2) 2. Salivation (q_51_2.2)</v>
      </c>
      <c r="EB151" s="14" t="str">
        <f t="shared" ref="EB151" ca="1" si="1685">IF(EE151&lt;&gt;"",EE151&amp;IF(ED151&lt;&gt;""," and "&amp;ED151,""),UPPER(MID(ED151,1,1)&amp;MID(ED151,2,LEN(ED151))))&amp; IF(OR(EF151&lt;&gt;"",EG151&lt;&gt;"")," and "&amp;IF(EF151&lt;&gt;"",LOWER(MID(EF151,1,1) &amp; MID(EF151,2,LEN(EF151))),"")&amp; IF(AND(EF151 &lt;&gt;"",EG151&lt;&gt;"")," and ","") &amp; IF(EG151&lt;&gt;"",LOWER(MID(EG151,1,1) &amp; MID(EG151,2,LEN(EG151))),""),"") &amp; IF(OR(EE151&lt;&gt;"",ED151&lt;&gt;"",EF151&lt;&gt;"",EG151&lt;&gt;""), ". ","")</f>
        <v xml:space="preserve">Values must be limited to predefinied list. </v>
      </c>
      <c r="EC151" s="14" t="str">
        <f t="shared" ref="EC151" ca="1" si="1686">IF(EB151&lt;&gt;"",G151 &amp; " (" &amp; F151 &amp; "): " &amp; EB151,"")</f>
        <v xml:space="preserve">ALSFRS(2) 2. Salivation (q_51_2.2): Values must be limited to predefinied list. </v>
      </c>
      <c r="ED151" s="14" t="str">
        <f t="shared" ref="ED151" ca="1" si="1687">IF(H151,IF(W151&gt;0,IF(AND(AO151&lt;&gt;"",AP151&lt;&gt;""),"each value must be between " &amp; IF( AV151,IFERROR(TEXT(AO151,"rrrr-mm-dd") &amp;" (" &amp; AO151 &amp;")",AO151),AO151) &amp; " and " &amp; IF( AV151,IFERROR(TEXT(AP151,"rrrr-mm-dd") &amp;" (" &amp; AP151 &amp;")",AP151),AP151),IF(AO151&lt;&gt;"","each value must be above " &amp; IF( AV151,IFERROR(TEXT(AO151,"rrrr-mm-dd") &amp;" (" &amp; AO151 &amp;")",AO151),AO151), IF(AP151&lt;&gt;"","each value must be below " &amp; IF( AV151,IFERROR(TEXT(AP151,"rrrr-mm-dd") &amp;" (" &amp; AP151 &amp;")",AP151),AP151),""))),""),"")</f>
        <v/>
      </c>
      <c r="EE151" s="14" t="str">
        <f t="shared" ref="EE151" ca="1" si="1688">IF(H151,IF(OR(AQ151,AU151,AV151,AS151,AR151),
   "Values must be" &amp;
   IF(AR151," limited to predefinied list", IF(AQ151, " integers",IF(OR(AU151,AV151)," numeric",""))) &amp;
   IF(AS151,IF(OR(AR151,AQ151,AU151,AV151), " and ","") &amp; "non-missing",""),
""),"")</f>
        <v>Values must be limited to predefinied list</v>
      </c>
      <c r="EF151" s="14" t="str">
        <f t="shared" ref="EF151" ca="1" si="1689">IF($H151,AG151,"")</f>
        <v/>
      </c>
      <c r="EG151" s="14" t="str">
        <f t="shared" ref="EG151" ca="1" si="1690">IF($H151,AJ151,"")</f>
        <v/>
      </c>
      <c r="EM151" s="14" t="b">
        <f t="shared" ref="EM151" ca="1" si="1691">OR(EC151&lt;&gt;"",DF151&lt;&gt;"")</f>
        <v>1</v>
      </c>
      <c r="EN151" s="14">
        <f t="shared" ref="EN151" ca="1" si="1692">IF(EM151,C151,"")</f>
        <v>138</v>
      </c>
      <c r="EO151" s="14" t="str">
        <f t="shared" ref="EO151" ca="1" si="1693">IF(EM151,F151,"")</f>
        <v>q_51_2.2</v>
      </c>
      <c r="EP151" s="14" t="str">
        <f t="shared" ref="EP151" ca="1" si="1694">EC151</f>
        <v xml:space="preserve">ALSFRS(2) 2. Salivation (q_51_2.2): Values must be limited to predefinied list. </v>
      </c>
      <c r="EQ151" s="14" t="str">
        <f t="shared" ref="EQ151" ca="1" si="1695">DF151</f>
        <v/>
      </c>
    </row>
    <row r="152" spans="2:147" s="14" customFormat="1">
      <c r="B152" s="14" t="str">
        <f t="shared" ref="B152" ca="1" si="1696">DF152</f>
        <v/>
      </c>
      <c r="C152" s="14">
        <f t="shared" ref="C152" ca="1" si="1697">IF(OFFSET(B152,-1,COLUMN(VariableExists)-2),OFFSET(B152,-1,1)+1,OFFSET(B152,-1,1))</f>
        <v>139</v>
      </c>
      <c r="D152" s="14">
        <f t="shared" ref="D152" si="1698">ROW(A152)-2</f>
        <v>150</v>
      </c>
      <c r="E152" s="14" t="str">
        <f t="shared" ref="E152" ca="1" si="1699">IF(OR(G152="",ROW(G152)=2),"",IF(Z152&gt;0,"S",IF(AX152,IF(J152=2,"D","N"),"I")))</f>
        <v>N</v>
      </c>
      <c r="F152" s="14" t="str">
        <f t="shared" ref="F152" ca="1" si="1700">IF(H152,O152,"")</f>
        <v>q_51_2.3</v>
      </c>
      <c r="G152" s="14" t="str">
        <f t="shared" ref="G152" ca="1" si="1701">IF(H152,P152,"")</f>
        <v>ALSFRS(2) 3. Swallowing</v>
      </c>
      <c r="H152" s="14" t="b">
        <f t="shared" ref="H152" ca="1" si="1702">IF(INDIRECT(ADDRESS(2,D152+1,,,_sheetname_dataframe))="",FALSE,MID(INDIRECT(ADDRESS(2,D152+1,,,_sheetname_dataframe)),1,1)&lt;&gt;".")</f>
        <v>1</v>
      </c>
      <c r="I152" s="14" t="str">
        <f ca="1">IF($H152,ADDRESS(3,(D152+1)*2-1,4,,"["&amp;wew!$G$7&amp;"]"&amp;_sheetname_labels)&amp;":"&amp;ADDRESS(2+ster!$B$20,(D152+1)*2-1,4),"")</f>
        <v>[DBTemplate.xlsm]labels!KO3:KO61</v>
      </c>
      <c r="J152" s="14">
        <f t="array" aca="1" ref="J152" ca="1">IF(H152,MAX(0,MAX(IF(INDIRECT(I152)&lt;&gt;"",ROW(INDIRECT(I152)),""))-2),"")</f>
        <v>5</v>
      </c>
      <c r="K152" s="14" t="str">
        <f ca="1">IF($H152,IF($J152&gt;0,ADDRESS(3,(D152+1)*2-1,4,,"["&amp;wew!$G$7&amp;"]"&amp;_sheetname_labels)&amp;":"&amp;ADDRESS(2+J152,(D152+1)*2-1,4),""),"")</f>
        <v>[DBTemplate.xlsm]labels!KO3:KO7</v>
      </c>
      <c r="L152" s="14" t="str">
        <f ca="1">IF($H152,IF($J152&gt;0,ADDRESS(3,(D152+1)*2,4,,"["&amp;wew!$G$7&amp;"]"&amp;_sheetname_labels)&amp;":"&amp;ADDRESS(2+J152,(D152+1)*2,4),""),"")</f>
        <v>[DBTemplate.xlsm]labels!KP3:KP7</v>
      </c>
      <c r="M152" s="14">
        <f t="shared" ref="M152" ca="1" si="1703">IF($H152,IF(J152&gt;0,COUNTA(INDIRECT(K152))-COUNT(INDIRECT(K152)),0),"")</f>
        <v>0</v>
      </c>
      <c r="N152" s="14">
        <f t="shared" ref="N152" ca="1" si="1704">IF(H152,J152-M152,"")</f>
        <v>5</v>
      </c>
      <c r="O152" s="14" t="str">
        <f t="shared" ref="O152" ca="1" si="1705">IF(INDIRECT(ADDRESS(2,D152+1,,,_sheetname_dataframe))="","",INDIRECT(ADDRESS(2,D152+1,,,_sheetname_dataframe)))</f>
        <v>q_51_2.3</v>
      </c>
      <c r="P152" s="14" t="str">
        <f t="shared" ref="P152" ca="1" si="1706">IF(H152,IF(INDIRECT(ADDRESS(1,D152+1,,,_sheetname_dataframe))="","",INDIRECT(ADDRESS(1,D152+1,,,_sheetname_dataframe))),"")</f>
        <v>ALSFRS(2) 3. Swallowing</v>
      </c>
      <c r="Q152" s="14" t="str">
        <f ca="1">IF($BP152,ADDRESS(3,D152+1,4,,"["&amp;wew!$G$7&amp;"]"&amp;_sheetname_dataframe)&amp;":"&amp;ADDRESS(2+ster!$C$14,D152+1,4),"")</f>
        <v>[DBTemplate.xlsm]data_frame!EU3:EU3</v>
      </c>
      <c r="R152" s="14" t="str">
        <f>IF($BP152,IF(MID(_xll.FORMULATEXT(INDEX(INDIRECT(Q152),1)),1,1)="=", _xll.FORMULATEXT(INDEX(INDIRECT(Q152),1),2,TRUE),""),"")</f>
        <v/>
      </c>
      <c r="S152" s="14">
        <f t="array" aca="1" ref="S152" ca="1">IF(H152,SUM(IF((IFERROR(INDIRECT(Q152)&lt;&gt;"",FALSE))*(INDIRECT(ster!$D$14)&lt;&gt;""),1,0)),"")</f>
        <v>0</v>
      </c>
      <c r="T152" s="14">
        <f t="array" aca="1" ref="T152" ca="1">IF(H152,IF(M152&gt;0,SUM(IFERROR(1*(MATCH(INDIRECT(Q152),INDIRECT(K152),0)&gt;0),0)*(INDIRECT(ster!$D$14)&lt;&gt;"")*NOT(ISNUMBER(INDIRECT(Q152)))),0),"")</f>
        <v>0</v>
      </c>
      <c r="U152" s="14">
        <f t="array" aca="1" ref="U152" ca="1">IF(H152,SUM((IFERROR(INDIRECT(Q152)="",FALSE))*(INDIRECT(ster!$D$14)&lt;&gt;"")),"")</f>
        <v>1</v>
      </c>
      <c r="V152" s="14">
        <f t="array" aca="1" ref="V152" ca="1">IF(H152,SUM((IFERROR(INDIRECT(Q152)="#ąś",TRUE))*(INDIRECT(ster!$D$14)&lt;&gt;"")),"")</f>
        <v>0</v>
      </c>
      <c r="W152" s="14">
        <f t="array" aca="1" ref="W152" ca="1">IF(H152,SUM(ISNUMBER(INDIRECT(Q152))*(INDIRECT(ster!$D$14)&lt;&gt;"")),"")</f>
        <v>0</v>
      </c>
      <c r="X152" s="14" t="str">
        <f t="array" aca="1" ref="X152" ca="1">IF(AND(H152,W152&gt;0),IF(wew!$B$3,MIN(IF((INDIRECT(ster!$D$14)&lt;&gt;"")*IFERROR(INDIRECT($Q152)&lt;&gt;"",FALSE),IFERROR(INDIRECT($Q152),"X"),"X")),"&lt;włącz podświetlanie wartości&gt;"),"—")</f>
        <v>—</v>
      </c>
      <c r="Y152" s="14" t="str">
        <f t="array" aca="1" ref="Y152" ca="1">IF(AND(H152,W152&gt;0),IF(wew!$B$3,MAX(IF((INDIRECT(ster!$D$14)&lt;&gt;"")*IFERROR(INDIRECT($Q152)&lt;&gt;"",FALSE),IFERROR(INDIRECT($Q152),"X"),"X")),"&lt;włącz podświetlanie wartości&gt;"),"—")</f>
        <v>—</v>
      </c>
      <c r="Z152" s="14">
        <f t="shared" ref="Z152" ca="1" si="1707">IF(H152,S152-T152-W152,"")</f>
        <v>0</v>
      </c>
      <c r="AA152" s="12" t="str">
        <f t="shared" ref="AA152" ca="1" si="1708">IF(H152,IF(S152&gt;0,W152/(S152),"—"),"")</f>
        <v>—</v>
      </c>
      <c r="AB152" s="17">
        <f t="array" aca="1" ref="AB152" ca="1">IF(H152,IF(W152&gt;0,SUM((INDIRECT(ster!$D$14)&lt;&gt;"")*IFERROR((INDIRECT(Q152)&lt;&gt;"")*(INDIRECT(Q152)=INT(INDIRECT(Q152))),0)),0),"")</f>
        <v>0</v>
      </c>
      <c r="AC152" s="17">
        <f t="array" aca="1" ref="AC152" ca="1">IF(H152,W152-AB152,"")</f>
        <v>0</v>
      </c>
      <c r="AD152" s="17">
        <f t="shared" ref="AD152" ca="1" si="1709">IF($H152,IF(AC152&lt;&gt;"",IF(AC152=0,1,IF(AC152/W152&lt;0.15,2,3)),0),"")</f>
        <v>1</v>
      </c>
      <c r="AE152" s="17" t="b">
        <f t="shared" ref="AE152" ca="1" si="1710">IF(H152,OFFSET(O152,1,0)=".validation",FALSE)</f>
        <v>0</v>
      </c>
      <c r="AF152" s="17" t="str">
        <f ca="1">IF(AE152,IF($H152,ADDRESS(3,D152+2,4,,"["&amp;wew!$G$7&amp;"]"&amp;_sheetname_dataframe)&amp;":"&amp;ADDRESS(2+ster!$C$14,D152+2,4),""),"")</f>
        <v/>
      </c>
      <c r="AG152" s="17" t="str">
        <f t="shared" ref="AG152" ca="1" si="1711">IF(AE152,IF($H152,IF(INDIRECT(ADDRESS(1,D152+2,,,_sheetname_dataframe))="","",INDIRECT(ADDRESS(1,D152+2,,,_sheetname_dataframe))),""),"")</f>
        <v/>
      </c>
      <c r="AH152" s="17" t="b">
        <f t="shared" ref="AH152" ca="1" si="1712">IF(H152,AND(AE152,OFFSET(O152,2,0)=".validation"),FALSE)</f>
        <v>0</v>
      </c>
      <c r="AI152" s="17" t="str">
        <f ca="1">IF(AH152,IF($H152,ADDRESS(3,D152+3,4,,"["&amp;wew!$G$7&amp;"]"&amp;_sheetname_dataframe)&amp;":"&amp;ADDRESS(2+ster!$C$14,D152+3,4),""),"")</f>
        <v/>
      </c>
      <c r="AJ152" s="17" t="str">
        <f t="shared" ref="AJ152" ca="1" si="1713">IF(AH152,IF($H152,IF(INDIRECT(ADDRESS(1,D152+3,,,_sheetname_dataframe))="","",INDIRECT(ADDRESS(1,D152+3,,,_sheetname_dataframe))),""),"")</f>
        <v/>
      </c>
      <c r="AK152" s="17" t="b">
        <f t="shared" ref="AK152" ca="1" si="1714">IF(H152,OR(AQ152,AD152=2),"")</f>
        <v>0</v>
      </c>
      <c r="AL152" s="17" t="b">
        <f t="shared" ref="AL152" ca="1" si="1715">IF($H152,IF(BV152&lt;&gt;"",IF(OR(BM152="F",BM152="L",BM152="I",BM152="D"),BV152&lt;&gt;0)),"")</f>
        <v>0</v>
      </c>
      <c r="AM152" s="17" t="b">
        <f t="shared" ref="AM152" ca="1" si="1716">IF($H152,AND(NOT(AL152),OR(IF(BW152&lt;&gt;"",IF(OR(BM152="F",BM152="L"),BW152&lt;&gt;0)),BM152="I",BM152="N",BM152="D")),"")</f>
        <v>0</v>
      </c>
      <c r="AN152" s="17">
        <f t="shared" ref="AN152" ca="1" si="1717">IF(COUNTA(INDIRECT(Q152))=0,0, IF(AND(AO152&lt;&gt;"",X152&lt;AO152),1,IF(AND(AP152&lt;&gt;"",Y152&gt;AP152),1,IF(AND(AQ152,AC152&gt;0),2,0))))</f>
        <v>0</v>
      </c>
      <c r="AO152" s="24" t="str">
        <f t="shared" ref="AO152" ca="1" si="1718">IF($H152,IF(BY152&lt;&gt;"",IF(ISNUMBER(BY152),BY152,""),""),"")</f>
        <v/>
      </c>
      <c r="AP152" s="24" t="str">
        <f t="shared" ref="AP152" ca="1" si="1719">IF($H152,IF(BZ152&lt;&gt;"",IF(ISNUMBER(BZ152),BZ152,""),""),"")</f>
        <v/>
      </c>
      <c r="AQ152" s="17" t="b">
        <f t="shared" ref="AQ152" ca="1" si="1720">IF(H152,IF(CA152&lt;&gt;"",CA152&lt;&gt;0,FALSE),"")</f>
        <v>0</v>
      </c>
      <c r="AR152" s="17" t="b">
        <f t="shared" ref="AR152" ca="1" si="1721">IF(H152,IF(N152&gt;0,IF(BQ152&lt;&gt;"",BQ152&lt;&gt;0,FALSE),FALSE),"")</f>
        <v>1</v>
      </c>
      <c r="AS152" s="17" t="b">
        <f t="shared" ref="AS152" ca="1" si="1722">IF(H152,IF(BR152&lt;&gt;"",BR152&lt;&gt;0,FALSE),"")</f>
        <v>0</v>
      </c>
      <c r="AT152" s="17" t="b">
        <f t="shared" ref="AT152" ca="1" si="1723">IF(H152,IF(N152&gt;0,FALSE,IF(BU152&lt;&gt;"",MATCH(BU152,DataType,0)=1,FALSE)),"")</f>
        <v>0</v>
      </c>
      <c r="AU152" s="17" t="b">
        <f t="shared" ref="AU152" ca="1" si="1724">IF(H152,IF(N152&gt;0,TRUE,IF(BU152&lt;&gt;"",MATCH(BU152,DataType,0)=2,FALSE)),"")</f>
        <v>1</v>
      </c>
      <c r="AV152" s="17" t="b">
        <f t="shared" ref="AV152" ca="1" si="1725">IF(H152,IF(N152&gt;0,FALSE,IF(BU152&lt;&gt;"",MATCH(BU152,DataType,0)=3,FALSE)),"")</f>
        <v>0</v>
      </c>
      <c r="AW152" s="17" t="b">
        <f t="shared" ref="AW152" ca="1" si="1726">IF(H152,IF(W152&gt;0,Z152=0,FALSE),"")</f>
        <v>0</v>
      </c>
      <c r="AX152" s="14" t="b">
        <f t="array" aca="1" ref="AX152" ca="1">IF(H152,N152&gt;0,"")</f>
        <v>1</v>
      </c>
      <c r="AY152" s="17" t="str">
        <f t="shared" ref="AY152" ca="1" si="1727">IF(H152,IF(N152&gt;0,ADDRESS(ROW(VariablesOrigin)+1,COLUMN(VariablesOrigin)+1,4) &amp; ":" &amp; ADDRESS(ROW(VariablesOrigin)+N152,COLUMN(VariablesOrigin)+1,4),""),"")</f>
        <v>C3:C7</v>
      </c>
      <c r="AZ152" s="17" t="b">
        <f t="array" aca="1" ref="AZ152" ca="1">IF(AY152&lt;&gt;"",SUM(1*ISERROR(MATCH(INDIRECT(AY152),INDIRECT(K152),0)))=0,"")</f>
        <v>0</v>
      </c>
      <c r="BA152" s="17" t="b">
        <f t="shared" ref="BA152" ca="1" si="1728">IF(H152,BU152="",FALSE)</f>
        <v>1</v>
      </c>
      <c r="BB152" s="17" t="b">
        <v>0</v>
      </c>
      <c r="BC152" s="17" t="b">
        <f t="shared" ref="BC152" ca="1" si="1729">IF(BA152,IF(N152&gt;0,AND(AZ152,Z152=0),FALSE),"")</f>
        <v>0</v>
      </c>
      <c r="BD152" s="17" t="b">
        <f t="shared" ref="BD152" ca="1" si="1730">IF(BA152,IF(N152&gt;0,AND(NOT(AZ152),Z152=0),FALSE),"")</f>
        <v>1</v>
      </c>
      <c r="BE152" s="17" t="b">
        <f t="shared" ref="BE152" ca="1" si="1731">IF(BA152,IF(AND(AW152,NOT(BB152),NOT(BC152),NOT(BD152)),AND(Z152=0,AC152=0),FALSE),"")</f>
        <v>0</v>
      </c>
      <c r="BF152" s="17" t="b">
        <f t="shared" ref="BF152" ca="1" si="1732">IF(BA152,IF(AND(AW152,NOT(BB152),NOT(BC152),NOT(BD152)),AND(Z152=0,OR(AC152&gt;0)),FALSE),"")</f>
        <v>0</v>
      </c>
      <c r="BG152" s="17" t="b">
        <f t="shared" ref="BG152" ca="1" si="1733">IF(BA152,IF(OR(BB152:BF152),FALSE,IF(Z152=0,FALSE,Z152&gt;0)),"")</f>
        <v>0</v>
      </c>
      <c r="BH152" s="17" t="b">
        <f t="shared" ref="BH152" ca="1" si="1734">IF(BA152,COUNTIF(BB152:BG152,TRUE)=1,"")</f>
        <v>1</v>
      </c>
      <c r="BI152" s="17">
        <f t="shared" ref="BI152" ca="1" si="1735">IF(BA152,IFERROR(MATCH(TRUE,BB152:BG152,0),7),"")</f>
        <v>3</v>
      </c>
      <c r="BJ152" s="17" t="b">
        <f t="shared" ref="BJ152" ca="1" si="1736">DF152&lt;&gt;""</f>
        <v>0</v>
      </c>
      <c r="BK152" s="17" t="str">
        <f t="shared" ref="BK152" ca="1" si="1737">IF(H152,IF(AND(NOT(BA152),AU152),AC152=0,""),"")</f>
        <v/>
      </c>
      <c r="BL152" s="17" t="str">
        <f t="shared" ref="BL152" ca="1" si="1738">IF(H152,IF(AND(NOT(BA152),AU152),AC152&gt;0,""),"")</f>
        <v/>
      </c>
      <c r="BM152" s="17" t="str">
        <f t="shared" ref="BM152" ca="1" si="1739">IF(H152,IF(BA152,CHOOSE(BI152,"0","F","L","I","N",IF(AA152&gt;0.5,"N","S"),"0"),CHOOSE(MATCH(BU152,DataType,0),"S",IF(BK152,"I","N"),"D"  )),"")</f>
        <v>L</v>
      </c>
      <c r="BN152" s="17" t="str">
        <f t="shared" ref="BN152" ca="1" si="1740">IF(H152,IF(BJ152,"E",IF(BA152,CHOOSE(BI152,"0","F","L","I","N","S","0"),CHOOSE(MATCH(BU152,DataType,0),"S",IF(BK152,"I","N"),"D"  ))),"")</f>
        <v>L</v>
      </c>
      <c r="BO152" s="17" t="str">
        <f t="shared" ref="BO152" ca="1" si="1741">IF($H152,IF(BM152="0","",IF(AND(AR152,N152=2),"D",IF(BM152="S","N",IF(AL152,"O",IF(AM152,"I","N"))))),"")</f>
        <v>N</v>
      </c>
      <c r="BP152" s="14" t="b">
        <f t="shared" ref="BP152" ca="1" si="1742">INDIRECT(ADDRESS(2,ROW(A152)-1,,,_sheetname_dataframe))&lt;&gt;""</f>
        <v>1</v>
      </c>
      <c r="BQ152" s="35">
        <v>1</v>
      </c>
      <c r="BX152" s="16"/>
      <c r="BY152" s="16"/>
      <c r="BZ152" s="16"/>
      <c r="CA152" s="16"/>
      <c r="CB152" s="16"/>
      <c r="CC152" s="16"/>
      <c r="CD152" s="16"/>
      <c r="CE152" s="16"/>
      <c r="CF152" s="16"/>
      <c r="CN152" s="14">
        <f ca="1">IF(H152,IFERROR(IsVariableNameLegal(O152),0),0)</f>
        <v>0</v>
      </c>
      <c r="CO152" s="14" t="str">
        <f t="array" aca="1" ref="CO152" ca="1">IF(H152,IF(COUNTIF(INDIRECT(wew!$C$13),O152)&gt;1,TRIM(SUBSTITUTE(_xll.MCONCAT(IF((INDIRECT(wew!$C$13)=O152)*(COLUMN(INDIRECT(wew!$C$13))&lt;&gt;D152+1),-1+COLUMN(INDIRECT(wew!$C$13)),"")," "),"  "," ")),""),"")</f>
        <v/>
      </c>
      <c r="CP152" s="14" t="str">
        <f t="array" aca="1" ref="CP152" ca="1">IF(P152&lt;&gt;"",IF(LEN(P152)&gt;150,1,""),"")</f>
        <v/>
      </c>
      <c r="CQ152" s="14" t="str">
        <f t="array" aca="1" ref="CQ152" ca="1">IF(AND(H152,NOT(ster!$J$3)),IF(COUNTIF(INDIRECT(wew!$C$15),P152)&gt;1,TRIM(SUBSTITUTE(_xll.MCONCAT(IF((INDIRECT(wew!$C$15)=P152)*(COLUMN(INDIRECT(wew!$C$15))&lt;&gt;D152+1),-1+COLUMN(INDIRECT(wew!$C$15)),"")," "),"  "," ")),""),"")</f>
        <v/>
      </c>
      <c r="CR152" s="14" t="str">
        <f t="array" aca="1" ref="CR152" ca="1">IF(H152,IF(AND(W152&gt;0,AO152&lt;&gt;""),TRIM(SUBSTITUTE(_xll.MCONCAT(IFERROR(IF(ISNUMBER(INDIRECT(Q152)),IF((INDIRECT(ster!$D$14)&lt;&gt;"")*(INDIRECT(Q152)&lt;AO152),INDIRECT(ster!$D$14) &amp; ": " &amp;  SUBSTITUTE(IF( AV152,IFERROR(TEXT(INDIRECT(Q152),"rrrr-mm-dd") &amp;" (" &amp; INDIRECT(Q152) &amp;")",INDIRECT(Q152)),INDIRECT(Q152))," "," "),""),""),"")," "),"  "," ")),""),"")</f>
        <v/>
      </c>
      <c r="CS152" s="14" t="str">
        <f t="array" aca="1" ref="CS152" ca="1">IF(H152,IF(AND(W152&gt;0,AP152&lt;&gt;""),TRIM(SUBSTITUTE(_xll.MCONCAT(IFERROR(IF(ISNUMBER(INDIRECT(Q152)),IF((INDIRECT(ster!$D$14)&lt;&gt;"")*(INDIRECT(Q152)&gt;AP152),INDIRECT(ster!$D$14) &amp; ": " &amp;  SUBSTITUTE(IF( AV152,IFERROR(TEXT(INDIRECT(Q152),"rrrr-mm-dd")&amp;" (" &amp; INDIRECT(Q152) &amp;")",INDIRECT(Q152)),INDIRECT(Q152))," "," "),""),""),"")," "),"  "," ")),""),"")</f>
        <v/>
      </c>
      <c r="CT152" s="14" t="str">
        <f t="array" aca="1" ref="CT152" ca="1">IF(H152,IF(AND(N152&gt;0,AR152),TRIM(SUBSTITUTE(_xll.MCONCAT(IFERROR(IF(ISNUMBER(INDIRECT(Q152)),IF((INDIRECT(ster!$D$14)&lt;&gt;"")*(IFERROR(0*(MATCH(INDIRECT(Q152),INDIRECT(K152),0)&gt;0),1)),INDIRECT(ster!$D$14) &amp; ": " &amp;  SUBSTITUTE(IF( AV152,IFERROR(TEXT(INDIRECT(Q152),"rrrr-mm-dd")&amp;" (" &amp; INDIRECT(Q152) &amp;")",INDIRECT(Q152)),INDIRECT(Q152))," "," "),""),""),"")," "),"  "," ")),""),"")</f>
        <v/>
      </c>
      <c r="CU152" s="14" t="str">
        <f t="array" aca="1" ref="CU152" ca="1">IF(H152,IF(AND(V152&gt;0),TRIM(SUBSTITUTE(_xll.MCONCAT(IF((INDIRECT(ster!$D$14)&lt;&gt;"")*(IFERROR(0*(INDIRECT(Q152)&lt;&gt;""),1)),INDIRECT(ster!$D$14),"")," "),"  "," ")),""),"")</f>
        <v/>
      </c>
      <c r="CV152" s="14" t="str">
        <f t="array" aca="1" ref="CV152" ca="1">IF(H152,IF(AS152,
TRIM(SUBSTITUTE(_xll.MCONCAT(IF(
   (INDIRECT(ster!$D$14)&lt;&gt;"")*
   ((INDIRECT(Q152)="")+
      NOT(ISNUMBER(INDIRECT(Q152)))*
      NOT(ISERROR(MATCH(INDIRECT(Q152),INDIRECT(K152),0)))
    ),
      INDIRECT(ster!$D$14),
   "")," "),"  "," ")),
""),"")</f>
        <v/>
      </c>
      <c r="CW152" s="14" t="str">
        <f t="array" aca="1" ref="CW152" ca="1">IF(H152,IF(AND(AQ152),TRIM(SUBSTITUTE(_xll.MCONCAT(IFERROR(IF(ISNUMBER(INDIRECT(Q152)),IF((INDIRECT(ster!$D$14)&lt;&gt;"")*(INDIRECT(Q152)&lt;&gt;INT(INDIRECT(Q152))),INDIRECT(ster!$D$14) &amp; ": " &amp; INDIRECT(Q152),""),""),"")," "),"  "," ")),""),"")</f>
        <v/>
      </c>
      <c r="CX152" s="14" t="str">
        <f t="array" aca="1" ref="CX152" ca="1">IF(H152,IF(OR(AU152,AV152),TRIM(SUBSTITUTE(_xll.MCONCAT(IF((INDIRECT(ster!$D$14)&lt;&gt;"")*NOT(ISNUMBER(INDIRECT(Q152))),IF(ISERROR(MATCH(INDIRECT(Q152),INDIRECT(K152),0)),IFERROR(IF(INDIRECT(Q152)&lt;&gt;"",INDIRECT(ster!$D$14) &amp; ": " &amp; SUBSTITUTE(INDIRECT(Q152)," "," "),""),""),""),"")," "),"  "," ")),""),"")</f>
        <v/>
      </c>
      <c r="CY152" s="14" t="str">
        <f t="array" aca="1" ref="CY152" ca="1">IF(H152,IF(AE152,TRIM(SUBSTITUTE(_xll.MCONCAT(IF((INDIRECT(ster!$D$14)&lt;&gt;"")*IFERROR(NOT(INDIRECT(AF152)),FALSE),IF(ISERROR(MATCH(INDIRECT(Q152),INDIRECT(K152),0)),IFERROR(IF(INDIRECT(Q152)&lt;&gt;"",INDIRECT(ster!$D$14)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CZ152" s="14" t="str">
        <f t="array" aca="1" ref="CZ152" ca="1">IF(H152,IF(AH152,TRIM(SUBSTITUTE(_xll.MCONCAT(IF((INDIRECT(ster!$D$14)&lt;&gt;"")*IFERROR(NOT(INDIRECT(AI152)),FALSE),IF(ISERROR(MATCH(INDIRECT(Q152),INDIRECT(K152),0)),IFERROR(IF(INDIRECT(Q152)&lt;&gt;"",INDIRECT(ster!$D$14)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DC152" s="14" t="str">
        <f ca="1">SUBSTITUTE(SUBSTITUTE(SUBSTITUTE(SUBSTITUTE(_xll.MCONCAT(DG152:DS152,"■"),"■■","■"),"■■","■"),"■■","■"),"■■","■")</f>
        <v>■</v>
      </c>
      <c r="DD152" s="14" t="str">
        <f t="shared" ref="DD152" ca="1" si="1743">IF(MID(DC152,1,1)="■",MID(DC152,2,LEN(DC152)),DC152)</f>
        <v/>
      </c>
      <c r="DE152" s="14" t="str">
        <f t="shared" ref="DE152" ca="1" si="1744">IF(DD152&lt;&gt;"",IF(MID(DD152,LEN(DD152),1)="■",MID(DD152,1,LEN(DD152)-1),DD152),"")</f>
        <v/>
      </c>
      <c r="DF152" s="14" t="str">
        <f t="shared" ref="DF152" ca="1" si="1745">IFERROR(IF(DE152&lt;&gt;"",SUBSTITUTE(DE152,"■",". "),""),"##INTERNAL_ERROR")</f>
        <v/>
      </c>
      <c r="DG152" s="14" t="str">
        <f t="shared" ref="DG152" ca="1" si="1746">IF(CN152&lt;&gt;0,"Variable name don't comply with the naming convention","")</f>
        <v/>
      </c>
      <c r="DH152" s="14" t="str">
        <f t="shared" ref="DH152" ca="1" si="1747">IF(CO152&lt;&gt;"","Duplicated name. " &amp; IF(ISERROR(FIND(" ",CO152)),"Duplicate have index " &amp; CO152, "Duplicates have indices: "&amp;SUBSTITUTE(CO152," ",", ")),"")</f>
        <v/>
      </c>
      <c r="DI152" s="14" t="str">
        <f t="shared" ref="DI152" ca="1" si="1748">IF(CP152&lt;&gt;"","Variable label exceed length 150","")</f>
        <v/>
      </c>
      <c r="DJ152" s="14" t="str">
        <f t="shared" ref="DJ152" ca="1" si="1749">IF(CQ152&lt;&gt;"","Duplicated variable label. " &amp; IF(ISERROR(FIND(" ",CQ152)),"Duplicate have index " &amp; CQ152, "Duplicates have indices: "&amp;SUBSTITUTE(CQ152," ",", ")),"")</f>
        <v/>
      </c>
      <c r="DK152" s="14" t="str">
        <f t="shared" ref="DK152" ca="1" si="1750">IF(CR152&lt;&gt;"","The following cases have values below declared theorethical min: " &amp;SUBSTITUTE(CR152," ",", "),"")</f>
        <v/>
      </c>
      <c r="DL152" s="14" t="str">
        <f t="shared" ref="DL152" ca="1" si="1751">IF(CS152&lt;&gt;"","The following cases have values above declared theorethical max: " &amp;SUBSTITUTE(CS152," ",", "),"")</f>
        <v/>
      </c>
      <c r="DM152" s="14" t="str">
        <f t="shared" ref="DM152" ca="1" si="1752">IF(CT152&lt;&gt;"","There are some cases with values not explicitly declared in the labels dictionary: " &amp;SUBSTITUTE(CT152," ",", "),"")</f>
        <v/>
      </c>
      <c r="DN152" s="14" t="str">
        <f t="array" aca="1" ref="DN152" ca="1">IF(CU152&lt;&gt;"","There are errors in the entered values in the following cases: " &amp;SUBSTITUTE(CU152," ",", "),"")</f>
        <v/>
      </c>
      <c r="DO152" s="14" t="str">
        <f t="shared" ref="DO152" ca="1" si="1753">IF(CV152&lt;&gt;"","The following records are missing in this required field: " &amp;SUBSTITUTE(CV152," ",", "),"")</f>
        <v/>
      </c>
      <c r="DP152" s="14" t="str">
        <f t="shared" ref="DP152" ca="1" si="1754">IF(CW152&lt;&gt;"","The following cases have non-integer values: " &amp;SUBSTITUTE(CW152," ",", "),"")</f>
        <v/>
      </c>
      <c r="DQ152" s="14" t="str">
        <f t="shared" ref="DQ152" ca="1" si="1755">IF(CX152&lt;&gt;"","The following cases are non-numeric: " &amp;SUBSTITUTE(CX152," ",", "),"")</f>
        <v/>
      </c>
      <c r="DR152" s="14" t="str">
        <f t="shared" ref="DR152" ca="1" si="1756">IF(CY152&lt;&gt;"","In the following cases " &amp; P152 &amp; " " &amp; LOWER(MID(AG152,1,1)) &amp; MID(AG152,2,LEN(AG152)) &amp; ": " &amp;SUBSTITUTE(CY152," ",", "),"")</f>
        <v/>
      </c>
      <c r="DS152" s="14" t="str">
        <f t="shared" ref="DS152" ca="1" si="1757">IF(CZ152&lt;&gt;"","In the following cases " &amp; P152 &amp; " " &amp; LOWER(MID(AJ152,1,1)) &amp; MID(AJ152,2,LEN(AJ152)) &amp; ": " &amp;SUBSTITUTE(CZ152," ",", "),"")</f>
        <v/>
      </c>
      <c r="DZ152" s="14" t="b">
        <f t="shared" ref="DZ152" ca="1" si="1758">OR(ED152&lt;&gt;"",EF152&lt;&gt;"",EG152&lt;&gt;"")</f>
        <v>0</v>
      </c>
      <c r="EA152" s="14" t="str">
        <f t="shared" ref="EA152" ca="1" si="1759">IF(EB152&lt;&gt;"",G152 &amp; " (" &amp; F152 &amp; ")","")</f>
        <v>ALSFRS(2) 3. Swallowing (q_51_2.3)</v>
      </c>
      <c r="EB152" s="14" t="str">
        <f t="shared" ref="EB152" ca="1" si="1760">IF(EE152&lt;&gt;"",EE152&amp;IF(ED152&lt;&gt;""," and "&amp;ED152,""),UPPER(MID(ED152,1,1)&amp;MID(ED152,2,LEN(ED152))))&amp; IF(OR(EF152&lt;&gt;"",EG152&lt;&gt;"")," and "&amp;IF(EF152&lt;&gt;"",LOWER(MID(EF152,1,1) &amp; MID(EF152,2,LEN(EF152))),"")&amp; IF(AND(EF152 &lt;&gt;"",EG152&lt;&gt;"")," and ","") &amp; IF(EG152&lt;&gt;"",LOWER(MID(EG152,1,1) &amp; MID(EG152,2,LEN(EG152))),""),"") &amp; IF(OR(EE152&lt;&gt;"",ED152&lt;&gt;"",EF152&lt;&gt;"",EG152&lt;&gt;""), ". ","")</f>
        <v xml:space="preserve">Values must be limited to predefinied list. </v>
      </c>
      <c r="EC152" s="14" t="str">
        <f t="shared" ref="EC152" ca="1" si="1761">IF(EB152&lt;&gt;"",G152 &amp; " (" &amp; F152 &amp; "): " &amp; EB152,"")</f>
        <v xml:space="preserve">ALSFRS(2) 3. Swallowing (q_51_2.3): Values must be limited to predefinied list. </v>
      </c>
      <c r="ED152" s="14" t="str">
        <f t="shared" ref="ED152" ca="1" si="1762">IF(H152,IF(W152&gt;0,IF(AND(AO152&lt;&gt;"",AP152&lt;&gt;""),"each value must be between " &amp; IF( AV152,IFERROR(TEXT(AO152,"rrrr-mm-dd") &amp;" (" &amp; AO152 &amp;")",AO152),AO152) &amp; " and " &amp; IF( AV152,IFERROR(TEXT(AP152,"rrrr-mm-dd") &amp;" (" &amp; AP152 &amp;")",AP152),AP152),IF(AO152&lt;&gt;"","each value must be above " &amp; IF( AV152,IFERROR(TEXT(AO152,"rrrr-mm-dd") &amp;" (" &amp; AO152 &amp;")",AO152),AO152), IF(AP152&lt;&gt;"","each value must be below " &amp; IF( AV152,IFERROR(TEXT(AP152,"rrrr-mm-dd") &amp;" (" &amp; AP152 &amp;")",AP152),AP152),""))),""),"")</f>
        <v/>
      </c>
      <c r="EE152" s="14" t="str">
        <f t="shared" ref="EE152" ca="1" si="1763">IF(H152,IF(OR(AQ152,AU152,AV152,AS152,AR152),
   "Values must be" &amp;
   IF(AR152," limited to predefinied list", IF(AQ152, " integers",IF(OR(AU152,AV152)," numeric",""))) &amp;
   IF(AS152,IF(OR(AR152,AQ152,AU152,AV152), " and ","") &amp; "non-missing",""),
""),"")</f>
        <v>Values must be limited to predefinied list</v>
      </c>
      <c r="EF152" s="14" t="str">
        <f t="shared" ref="EF152" ca="1" si="1764">IF($H152,AG152,"")</f>
        <v/>
      </c>
      <c r="EG152" s="14" t="str">
        <f t="shared" ref="EG152" ca="1" si="1765">IF($H152,AJ152,"")</f>
        <v/>
      </c>
      <c r="EM152" s="14" t="b">
        <f t="shared" ref="EM152" ca="1" si="1766">OR(EC152&lt;&gt;"",DF152&lt;&gt;"")</f>
        <v>1</v>
      </c>
      <c r="EN152" s="14">
        <f t="shared" ref="EN152" ca="1" si="1767">IF(EM152,C152,"")</f>
        <v>139</v>
      </c>
      <c r="EO152" s="14" t="str">
        <f t="shared" ref="EO152" ca="1" si="1768">IF(EM152,F152,"")</f>
        <v>q_51_2.3</v>
      </c>
      <c r="EP152" s="14" t="str">
        <f t="shared" ref="EP152" ca="1" si="1769">EC152</f>
        <v xml:space="preserve">ALSFRS(2) 3. Swallowing (q_51_2.3): Values must be limited to predefinied list. </v>
      </c>
      <c r="EQ152" s="14" t="str">
        <f t="shared" ref="EQ152" ca="1" si="1770">DF152</f>
        <v/>
      </c>
    </row>
    <row r="153" spans="2:147" s="14" customFormat="1">
      <c r="B153" s="14" t="str">
        <f t="shared" ref="B153" ca="1" si="1771">DF153</f>
        <v/>
      </c>
      <c r="C153" s="14">
        <f t="shared" ref="C153" ca="1" si="1772">IF(OFFSET(B153,-1,COLUMN(VariableExists)-2),OFFSET(B153,-1,1)+1,OFFSET(B153,-1,1))</f>
        <v>140</v>
      </c>
      <c r="D153" s="14">
        <f t="shared" ref="D153" si="1773">ROW(A153)-2</f>
        <v>151</v>
      </c>
      <c r="E153" s="14" t="str">
        <f t="shared" ref="E153" ca="1" si="1774">IF(OR(G153="",ROW(G153)=2),"",IF(Z153&gt;0,"S",IF(AX153,IF(J153=2,"D","N"),"I")))</f>
        <v>N</v>
      </c>
      <c r="F153" s="14" t="str">
        <f t="shared" ref="F153" ca="1" si="1775">IF(H153,O153,"")</f>
        <v>q_51_2.4</v>
      </c>
      <c r="G153" s="14" t="str">
        <f t="shared" ref="G153" ca="1" si="1776">IF(H153,P153,"")</f>
        <v>ALSFRS(2) 4. Handwriting</v>
      </c>
      <c r="H153" s="14" t="b">
        <f t="shared" ref="H153" ca="1" si="1777">IF(INDIRECT(ADDRESS(2,D153+1,,,_sheetname_dataframe))="",FALSE,MID(INDIRECT(ADDRESS(2,D153+1,,,_sheetname_dataframe)),1,1)&lt;&gt;".")</f>
        <v>1</v>
      </c>
      <c r="I153" s="14" t="str">
        <f ca="1">IF($H153,ADDRESS(3,(D153+1)*2-1,4,,"["&amp;wew!$G$7&amp;"]"&amp;_sheetname_labels)&amp;":"&amp;ADDRESS(2+ster!$B$20,(D153+1)*2-1,4),"")</f>
        <v>[DBTemplate.xlsm]labels!KQ3:KQ61</v>
      </c>
      <c r="J153" s="14">
        <f t="array" aca="1" ref="J153" ca="1">IF(H153,MAX(0,MAX(IF(INDIRECT(I153)&lt;&gt;"",ROW(INDIRECT(I153)),""))-2),"")</f>
        <v>5</v>
      </c>
      <c r="K153" s="14" t="str">
        <f ca="1">IF($H153,IF($J153&gt;0,ADDRESS(3,(D153+1)*2-1,4,,"["&amp;wew!$G$7&amp;"]"&amp;_sheetname_labels)&amp;":"&amp;ADDRESS(2+J153,(D153+1)*2-1,4),""),"")</f>
        <v>[DBTemplate.xlsm]labels!KQ3:KQ7</v>
      </c>
      <c r="L153" s="14" t="str">
        <f ca="1">IF($H153,IF($J153&gt;0,ADDRESS(3,(D153+1)*2,4,,"["&amp;wew!$G$7&amp;"]"&amp;_sheetname_labels)&amp;":"&amp;ADDRESS(2+J153,(D153+1)*2,4),""),"")</f>
        <v>[DBTemplate.xlsm]labels!KR3:KR7</v>
      </c>
      <c r="M153" s="14">
        <f t="shared" ref="M153" ca="1" si="1778">IF($H153,IF(J153&gt;0,COUNTA(INDIRECT(K153))-COUNT(INDIRECT(K153)),0),"")</f>
        <v>0</v>
      </c>
      <c r="N153" s="14">
        <f t="shared" ref="N153" ca="1" si="1779">IF(H153,J153-M153,"")</f>
        <v>5</v>
      </c>
      <c r="O153" s="14" t="str">
        <f t="shared" ref="O153" ca="1" si="1780">IF(INDIRECT(ADDRESS(2,D153+1,,,_sheetname_dataframe))="","",INDIRECT(ADDRESS(2,D153+1,,,_sheetname_dataframe)))</f>
        <v>q_51_2.4</v>
      </c>
      <c r="P153" s="14" t="str">
        <f t="shared" ref="P153" ca="1" si="1781">IF(H153,IF(INDIRECT(ADDRESS(1,D153+1,,,_sheetname_dataframe))="","",INDIRECT(ADDRESS(1,D153+1,,,_sheetname_dataframe))),"")</f>
        <v>ALSFRS(2) 4. Handwriting</v>
      </c>
      <c r="Q153" s="14" t="str">
        <f ca="1">IF($BP153,ADDRESS(3,D153+1,4,,"["&amp;wew!$G$7&amp;"]"&amp;_sheetname_dataframe)&amp;":"&amp;ADDRESS(2+ster!$C$14,D153+1,4),"")</f>
        <v>[DBTemplate.xlsm]data_frame!EV3:EV3</v>
      </c>
      <c r="R153" s="14" t="str">
        <f>IF($BP153,IF(MID(_xll.FORMULATEXT(INDEX(INDIRECT(Q153),1)),1,1)="=", _xll.FORMULATEXT(INDEX(INDIRECT(Q153),1),2,TRUE),""),"")</f>
        <v/>
      </c>
      <c r="S153" s="14">
        <f t="array" aca="1" ref="S153" ca="1">IF(H153,SUM(IF((IFERROR(INDIRECT(Q153)&lt;&gt;"",FALSE))*(INDIRECT(ster!$D$14)&lt;&gt;""),1,0)),"")</f>
        <v>0</v>
      </c>
      <c r="T153" s="14">
        <f t="array" aca="1" ref="T153" ca="1">IF(H153,IF(M153&gt;0,SUM(IFERROR(1*(MATCH(INDIRECT(Q153),INDIRECT(K153),0)&gt;0),0)*(INDIRECT(ster!$D$14)&lt;&gt;"")*NOT(ISNUMBER(INDIRECT(Q153)))),0),"")</f>
        <v>0</v>
      </c>
      <c r="U153" s="14">
        <f t="array" aca="1" ref="U153" ca="1">IF(H153,SUM((IFERROR(INDIRECT(Q153)="",FALSE))*(INDIRECT(ster!$D$14)&lt;&gt;"")),"")</f>
        <v>1</v>
      </c>
      <c r="V153" s="14">
        <f t="array" aca="1" ref="V153" ca="1">IF(H153,SUM((IFERROR(INDIRECT(Q153)="#ąś",TRUE))*(INDIRECT(ster!$D$14)&lt;&gt;"")),"")</f>
        <v>0</v>
      </c>
      <c r="W153" s="14">
        <f t="array" aca="1" ref="W153" ca="1">IF(H153,SUM(ISNUMBER(INDIRECT(Q153))*(INDIRECT(ster!$D$14)&lt;&gt;"")),"")</f>
        <v>0</v>
      </c>
      <c r="X153" s="14" t="str">
        <f t="array" aca="1" ref="X153" ca="1">IF(AND(H153,W153&gt;0),IF(wew!$B$3,MIN(IF((INDIRECT(ster!$D$14)&lt;&gt;"")*IFERROR(INDIRECT($Q153)&lt;&gt;"",FALSE),IFERROR(INDIRECT($Q153),"X"),"X")),"&lt;włącz podświetlanie wartości&gt;"),"—")</f>
        <v>—</v>
      </c>
      <c r="Y153" s="14" t="str">
        <f t="array" aca="1" ref="Y153" ca="1">IF(AND(H153,W153&gt;0),IF(wew!$B$3,MAX(IF((INDIRECT(ster!$D$14)&lt;&gt;"")*IFERROR(INDIRECT($Q153)&lt;&gt;"",FALSE),IFERROR(INDIRECT($Q153),"X"),"X")),"&lt;włącz podświetlanie wartości&gt;"),"—")</f>
        <v>—</v>
      </c>
      <c r="Z153" s="14">
        <f t="shared" ref="Z153" ca="1" si="1782">IF(H153,S153-T153-W153,"")</f>
        <v>0</v>
      </c>
      <c r="AA153" s="12" t="str">
        <f t="shared" ref="AA153" ca="1" si="1783">IF(H153,IF(S153&gt;0,W153/(S153),"—"),"")</f>
        <v>—</v>
      </c>
      <c r="AB153" s="17">
        <f t="array" aca="1" ref="AB153" ca="1">IF(H153,IF(W153&gt;0,SUM((INDIRECT(ster!$D$14)&lt;&gt;"")*IFERROR((INDIRECT(Q153)&lt;&gt;"")*(INDIRECT(Q153)=INT(INDIRECT(Q153))),0)),0),"")</f>
        <v>0</v>
      </c>
      <c r="AC153" s="17">
        <f t="array" aca="1" ref="AC153" ca="1">IF(H153,W153-AB153,"")</f>
        <v>0</v>
      </c>
      <c r="AD153" s="17">
        <f t="shared" ref="AD153" ca="1" si="1784">IF($H153,IF(AC153&lt;&gt;"",IF(AC153=0,1,IF(AC153/W153&lt;0.15,2,3)),0),"")</f>
        <v>1</v>
      </c>
      <c r="AE153" s="17" t="b">
        <f t="shared" ref="AE153" ca="1" si="1785">IF(H153,OFFSET(O153,1,0)=".validation",FALSE)</f>
        <v>0</v>
      </c>
      <c r="AF153" s="17" t="str">
        <f ca="1">IF(AE153,IF($H153,ADDRESS(3,D153+2,4,,"["&amp;wew!$G$7&amp;"]"&amp;_sheetname_dataframe)&amp;":"&amp;ADDRESS(2+ster!$C$14,D153+2,4),""),"")</f>
        <v/>
      </c>
      <c r="AG153" s="17" t="str">
        <f t="shared" ref="AG153" ca="1" si="1786">IF(AE153,IF($H153,IF(INDIRECT(ADDRESS(1,D153+2,,,_sheetname_dataframe))="","",INDIRECT(ADDRESS(1,D153+2,,,_sheetname_dataframe))),""),"")</f>
        <v/>
      </c>
      <c r="AH153" s="17" t="b">
        <f t="shared" ref="AH153" ca="1" si="1787">IF(H153,AND(AE153,OFFSET(O153,2,0)=".validation"),FALSE)</f>
        <v>0</v>
      </c>
      <c r="AI153" s="17" t="str">
        <f ca="1">IF(AH153,IF($H153,ADDRESS(3,D153+3,4,,"["&amp;wew!$G$7&amp;"]"&amp;_sheetname_dataframe)&amp;":"&amp;ADDRESS(2+ster!$C$14,D153+3,4),""),"")</f>
        <v/>
      </c>
      <c r="AJ153" s="17" t="str">
        <f t="shared" ref="AJ153" ca="1" si="1788">IF(AH153,IF($H153,IF(INDIRECT(ADDRESS(1,D153+3,,,_sheetname_dataframe))="","",INDIRECT(ADDRESS(1,D153+3,,,_sheetname_dataframe))),""),"")</f>
        <v/>
      </c>
      <c r="AK153" s="17" t="b">
        <f t="shared" ref="AK153" ca="1" si="1789">IF(H153,OR(AQ153,AD153=2),"")</f>
        <v>0</v>
      </c>
      <c r="AL153" s="17" t="b">
        <f t="shared" ref="AL153" ca="1" si="1790">IF($H153,IF(BV153&lt;&gt;"",IF(OR(BM153="F",BM153="L",BM153="I",BM153="D"),BV153&lt;&gt;0)),"")</f>
        <v>0</v>
      </c>
      <c r="AM153" s="17" t="b">
        <f t="shared" ref="AM153" ca="1" si="1791">IF($H153,AND(NOT(AL153),OR(IF(BW153&lt;&gt;"",IF(OR(BM153="F",BM153="L"),BW153&lt;&gt;0)),BM153="I",BM153="N",BM153="D")),"")</f>
        <v>0</v>
      </c>
      <c r="AN153" s="17">
        <f t="shared" ref="AN153" ca="1" si="1792">IF(COUNTA(INDIRECT(Q153))=0,0, IF(AND(AO153&lt;&gt;"",X153&lt;AO153),1,IF(AND(AP153&lt;&gt;"",Y153&gt;AP153),1,IF(AND(AQ153,AC153&gt;0),2,0))))</f>
        <v>0</v>
      </c>
      <c r="AO153" s="24" t="str">
        <f t="shared" ref="AO153" ca="1" si="1793">IF($H153,IF(BY153&lt;&gt;"",IF(ISNUMBER(BY153),BY153,""),""),"")</f>
        <v/>
      </c>
      <c r="AP153" s="24" t="str">
        <f t="shared" ref="AP153" ca="1" si="1794">IF($H153,IF(BZ153&lt;&gt;"",IF(ISNUMBER(BZ153),BZ153,""),""),"")</f>
        <v/>
      </c>
      <c r="AQ153" s="17" t="b">
        <f t="shared" ref="AQ153" ca="1" si="1795">IF(H153,IF(CA153&lt;&gt;"",CA153&lt;&gt;0,FALSE),"")</f>
        <v>0</v>
      </c>
      <c r="AR153" s="17" t="b">
        <f t="shared" ref="AR153" ca="1" si="1796">IF(H153,IF(N153&gt;0,IF(BQ153&lt;&gt;"",BQ153&lt;&gt;0,FALSE),FALSE),"")</f>
        <v>1</v>
      </c>
      <c r="AS153" s="17" t="b">
        <f t="shared" ref="AS153" ca="1" si="1797">IF(H153,IF(BR153&lt;&gt;"",BR153&lt;&gt;0,FALSE),"")</f>
        <v>0</v>
      </c>
      <c r="AT153" s="17" t="b">
        <f t="shared" ref="AT153" ca="1" si="1798">IF(H153,IF(N153&gt;0,FALSE,IF(BU153&lt;&gt;"",MATCH(BU153,DataType,0)=1,FALSE)),"")</f>
        <v>0</v>
      </c>
      <c r="AU153" s="17" t="b">
        <f t="shared" ref="AU153" ca="1" si="1799">IF(H153,IF(N153&gt;0,TRUE,IF(BU153&lt;&gt;"",MATCH(BU153,DataType,0)=2,FALSE)),"")</f>
        <v>1</v>
      </c>
      <c r="AV153" s="17" t="b">
        <f t="shared" ref="AV153" ca="1" si="1800">IF(H153,IF(N153&gt;0,FALSE,IF(BU153&lt;&gt;"",MATCH(BU153,DataType,0)=3,FALSE)),"")</f>
        <v>0</v>
      </c>
      <c r="AW153" s="17" t="b">
        <f t="shared" ref="AW153" ca="1" si="1801">IF(H153,IF(W153&gt;0,Z153=0,FALSE),"")</f>
        <v>0</v>
      </c>
      <c r="AX153" s="14" t="b">
        <f t="array" aca="1" ref="AX153" ca="1">IF(H153,N153&gt;0,"")</f>
        <v>1</v>
      </c>
      <c r="AY153" s="17" t="str">
        <f t="shared" ref="AY153" ca="1" si="1802">IF(H153,IF(N153&gt;0,ADDRESS(ROW(VariablesOrigin)+1,COLUMN(VariablesOrigin)+1,4) &amp; ":" &amp; ADDRESS(ROW(VariablesOrigin)+N153,COLUMN(VariablesOrigin)+1,4),""),"")</f>
        <v>C3:C7</v>
      </c>
      <c r="AZ153" s="17" t="b">
        <f t="array" aca="1" ref="AZ153" ca="1">IF(AY153&lt;&gt;"",SUM(1*ISERROR(MATCH(INDIRECT(AY153),INDIRECT(K153),0)))=0,"")</f>
        <v>0</v>
      </c>
      <c r="BA153" s="17" t="b">
        <f t="shared" ref="BA153" ca="1" si="1803">IF(H153,BU153="",FALSE)</f>
        <v>1</v>
      </c>
      <c r="BB153" s="17" t="b">
        <v>0</v>
      </c>
      <c r="BC153" s="17" t="b">
        <f t="shared" ref="BC153" ca="1" si="1804">IF(BA153,IF(N153&gt;0,AND(AZ153,Z153=0),FALSE),"")</f>
        <v>0</v>
      </c>
      <c r="BD153" s="17" t="b">
        <f t="shared" ref="BD153" ca="1" si="1805">IF(BA153,IF(N153&gt;0,AND(NOT(AZ153),Z153=0),FALSE),"")</f>
        <v>1</v>
      </c>
      <c r="BE153" s="17" t="b">
        <f t="shared" ref="BE153" ca="1" si="1806">IF(BA153,IF(AND(AW153,NOT(BB153),NOT(BC153),NOT(BD153)),AND(Z153=0,AC153=0),FALSE),"")</f>
        <v>0</v>
      </c>
      <c r="BF153" s="17" t="b">
        <f t="shared" ref="BF153" ca="1" si="1807">IF(BA153,IF(AND(AW153,NOT(BB153),NOT(BC153),NOT(BD153)),AND(Z153=0,OR(AC153&gt;0)),FALSE),"")</f>
        <v>0</v>
      </c>
      <c r="BG153" s="17" t="b">
        <f t="shared" ref="BG153" ca="1" si="1808">IF(BA153,IF(OR(BB153:BF153),FALSE,IF(Z153=0,FALSE,Z153&gt;0)),"")</f>
        <v>0</v>
      </c>
      <c r="BH153" s="17" t="b">
        <f t="shared" ref="BH153" ca="1" si="1809">IF(BA153,COUNTIF(BB153:BG153,TRUE)=1,"")</f>
        <v>1</v>
      </c>
      <c r="BI153" s="17">
        <f t="shared" ref="BI153" ca="1" si="1810">IF(BA153,IFERROR(MATCH(TRUE,BB153:BG153,0),7),"")</f>
        <v>3</v>
      </c>
      <c r="BJ153" s="17" t="b">
        <f t="shared" ref="BJ153" ca="1" si="1811">DF153&lt;&gt;""</f>
        <v>0</v>
      </c>
      <c r="BK153" s="17" t="str">
        <f t="shared" ref="BK153" ca="1" si="1812">IF(H153,IF(AND(NOT(BA153),AU153),AC153=0,""),"")</f>
        <v/>
      </c>
      <c r="BL153" s="17" t="str">
        <f t="shared" ref="BL153" ca="1" si="1813">IF(H153,IF(AND(NOT(BA153),AU153),AC153&gt;0,""),"")</f>
        <v/>
      </c>
      <c r="BM153" s="17" t="str">
        <f t="shared" ref="BM153" ca="1" si="1814">IF(H153,IF(BA153,CHOOSE(BI153,"0","F","L","I","N",IF(AA153&gt;0.5,"N","S"),"0"),CHOOSE(MATCH(BU153,DataType,0),"S",IF(BK153,"I","N"),"D"  )),"")</f>
        <v>L</v>
      </c>
      <c r="BN153" s="17" t="str">
        <f t="shared" ref="BN153" ca="1" si="1815">IF(H153,IF(BJ153,"E",IF(BA153,CHOOSE(BI153,"0","F","L","I","N","S","0"),CHOOSE(MATCH(BU153,DataType,0),"S",IF(BK153,"I","N"),"D"  ))),"")</f>
        <v>L</v>
      </c>
      <c r="BO153" s="17" t="str">
        <f t="shared" ref="BO153" ca="1" si="1816">IF($H153,IF(BM153="0","",IF(AND(AR153,N153=2),"D",IF(BM153="S","N",IF(AL153,"O",IF(AM153,"I","N"))))),"")</f>
        <v>N</v>
      </c>
      <c r="BP153" s="14" t="b">
        <f t="shared" ref="BP153" ca="1" si="1817">INDIRECT(ADDRESS(2,ROW(A153)-1,,,_sheetname_dataframe))&lt;&gt;""</f>
        <v>1</v>
      </c>
      <c r="BQ153" s="35">
        <v>1</v>
      </c>
      <c r="BX153" s="16"/>
      <c r="BY153" s="16"/>
      <c r="BZ153" s="16"/>
      <c r="CA153" s="16"/>
      <c r="CB153" s="16"/>
      <c r="CC153" s="16"/>
      <c r="CD153" s="16"/>
      <c r="CE153" s="16"/>
      <c r="CF153" s="16"/>
      <c r="CN153" s="14">
        <f ca="1">IF(H153,IFERROR(IsVariableNameLegal(O153),0),0)</f>
        <v>0</v>
      </c>
      <c r="CO153" s="14" t="str">
        <f t="array" aca="1" ref="CO153" ca="1">IF(H153,IF(COUNTIF(INDIRECT(wew!$C$13),O153)&gt;1,TRIM(SUBSTITUTE(_xll.MCONCAT(IF((INDIRECT(wew!$C$13)=O153)*(COLUMN(INDIRECT(wew!$C$13))&lt;&gt;D153+1),-1+COLUMN(INDIRECT(wew!$C$13)),"")," "),"  "," ")),""),"")</f>
        <v/>
      </c>
      <c r="CP153" s="14" t="str">
        <f t="array" aca="1" ref="CP153" ca="1">IF(P153&lt;&gt;"",IF(LEN(P153)&gt;150,1,""),"")</f>
        <v/>
      </c>
      <c r="CQ153" s="14" t="str">
        <f t="array" aca="1" ref="CQ153" ca="1">IF(AND(H153,NOT(ster!$J$3)),IF(COUNTIF(INDIRECT(wew!$C$15),P153)&gt;1,TRIM(SUBSTITUTE(_xll.MCONCAT(IF((INDIRECT(wew!$C$15)=P153)*(COLUMN(INDIRECT(wew!$C$15))&lt;&gt;D153+1),-1+COLUMN(INDIRECT(wew!$C$15)),"")," "),"  "," ")),""),"")</f>
        <v/>
      </c>
      <c r="CR153" s="14" t="str">
        <f t="array" aca="1" ref="CR153" ca="1">IF(H153,IF(AND(W153&gt;0,AO153&lt;&gt;""),TRIM(SUBSTITUTE(_xll.MCONCAT(IFERROR(IF(ISNUMBER(INDIRECT(Q153)),IF((INDIRECT(ster!$D$14)&lt;&gt;"")*(INDIRECT(Q153)&lt;AO153),INDIRECT(ster!$D$14) &amp; ": " &amp;  SUBSTITUTE(IF( AV153,IFERROR(TEXT(INDIRECT(Q153),"rrrr-mm-dd") &amp;" (" &amp; INDIRECT(Q153) &amp;")",INDIRECT(Q153)),INDIRECT(Q153))," "," "),""),""),"")," "),"  "," ")),""),"")</f>
        <v/>
      </c>
      <c r="CS153" s="14" t="str">
        <f t="array" aca="1" ref="CS153" ca="1">IF(H153,IF(AND(W153&gt;0,AP153&lt;&gt;""),TRIM(SUBSTITUTE(_xll.MCONCAT(IFERROR(IF(ISNUMBER(INDIRECT(Q153)),IF((INDIRECT(ster!$D$14)&lt;&gt;"")*(INDIRECT(Q153)&gt;AP153),INDIRECT(ster!$D$14) &amp; ": " &amp;  SUBSTITUTE(IF( AV153,IFERROR(TEXT(INDIRECT(Q153),"rrrr-mm-dd")&amp;" (" &amp; INDIRECT(Q153) &amp;")",INDIRECT(Q153)),INDIRECT(Q153))," "," "),""),""),"")," "),"  "," ")),""),"")</f>
        <v/>
      </c>
      <c r="CT153" s="14" t="str">
        <f t="array" aca="1" ref="CT153" ca="1">IF(H153,IF(AND(N153&gt;0,AR153),TRIM(SUBSTITUTE(_xll.MCONCAT(IFERROR(IF(ISNUMBER(INDIRECT(Q153)),IF((INDIRECT(ster!$D$14)&lt;&gt;"")*(IFERROR(0*(MATCH(INDIRECT(Q153),INDIRECT(K153),0)&gt;0),1)),INDIRECT(ster!$D$14) &amp; ": " &amp;  SUBSTITUTE(IF( AV153,IFERROR(TEXT(INDIRECT(Q153),"rrrr-mm-dd")&amp;" (" &amp; INDIRECT(Q153) &amp;")",INDIRECT(Q153)),INDIRECT(Q153))," "," "),""),""),"")," "),"  "," ")),""),"")</f>
        <v/>
      </c>
      <c r="CU153" s="14" t="str">
        <f t="array" aca="1" ref="CU153" ca="1">IF(H153,IF(AND(V153&gt;0),TRIM(SUBSTITUTE(_xll.MCONCAT(IF((INDIRECT(ster!$D$14)&lt;&gt;"")*(IFERROR(0*(INDIRECT(Q153)&lt;&gt;""),1)),INDIRECT(ster!$D$14),"")," "),"  "," ")),""),"")</f>
        <v/>
      </c>
      <c r="CV153" s="14" t="str">
        <f t="array" aca="1" ref="CV153" ca="1">IF(H153,IF(AS153,
TRIM(SUBSTITUTE(_xll.MCONCAT(IF(
   (INDIRECT(ster!$D$14)&lt;&gt;"")*
   ((INDIRECT(Q153)="")+
      NOT(ISNUMBER(INDIRECT(Q153)))*
      NOT(ISERROR(MATCH(INDIRECT(Q153),INDIRECT(K153),0)))
    ),
      INDIRECT(ster!$D$14),
   "")," "),"  "," ")),
""),"")</f>
        <v/>
      </c>
      <c r="CW153" s="14" t="str">
        <f t="array" aca="1" ref="CW153" ca="1">IF(H153,IF(AND(AQ153),TRIM(SUBSTITUTE(_xll.MCONCAT(IFERROR(IF(ISNUMBER(INDIRECT(Q153)),IF((INDIRECT(ster!$D$14)&lt;&gt;"")*(INDIRECT(Q153)&lt;&gt;INT(INDIRECT(Q153))),INDIRECT(ster!$D$14) &amp; ": " &amp; INDIRECT(Q153),""),""),"")," "),"  "," ")),""),"")</f>
        <v/>
      </c>
      <c r="CX153" s="14" t="str">
        <f t="array" aca="1" ref="CX153" ca="1">IF(H153,IF(OR(AU153,AV153),TRIM(SUBSTITUTE(_xll.MCONCAT(IF((INDIRECT(ster!$D$14)&lt;&gt;"")*NOT(ISNUMBER(INDIRECT(Q153))),IF(ISERROR(MATCH(INDIRECT(Q153),INDIRECT(K153),0)),IFERROR(IF(INDIRECT(Q153)&lt;&gt;"",INDIRECT(ster!$D$14) &amp; ": " &amp; SUBSTITUTE(INDIRECT(Q153)," "," "),""),""),""),"")," "),"  "," ")),""),"")</f>
        <v/>
      </c>
      <c r="CY153" s="14" t="str">
        <f t="array" aca="1" ref="CY153" ca="1">IF(H153,IF(AE153,TRIM(SUBSTITUTE(_xll.MCONCAT(IF((INDIRECT(ster!$D$14)&lt;&gt;"")*IFERROR(NOT(INDIRECT(AF153)),FALSE),IF(ISERROR(MATCH(INDIRECT(Q153),INDIRECT(K153),0)),IFERROR(IF(INDIRECT(Q153)&lt;&gt;"",INDIRECT(ster!$D$14)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CZ153" s="14" t="str">
        <f t="array" aca="1" ref="CZ153" ca="1">IF(H153,IF(AH153,TRIM(SUBSTITUTE(_xll.MCONCAT(IF((INDIRECT(ster!$D$14)&lt;&gt;"")*IFERROR(NOT(INDIRECT(AI153)),FALSE),IF(ISERROR(MATCH(INDIRECT(Q153),INDIRECT(K153),0)),IFERROR(IF(INDIRECT(Q153)&lt;&gt;"",INDIRECT(ster!$D$14)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DC153" s="14" t="str">
        <f ca="1">SUBSTITUTE(SUBSTITUTE(SUBSTITUTE(SUBSTITUTE(_xll.MCONCAT(DG153:DS153,"■"),"■■","■"),"■■","■"),"■■","■"),"■■","■")</f>
        <v>■</v>
      </c>
      <c r="DD153" s="14" t="str">
        <f t="shared" ref="DD153" ca="1" si="1818">IF(MID(DC153,1,1)="■",MID(DC153,2,LEN(DC153)),DC153)</f>
        <v/>
      </c>
      <c r="DE153" s="14" t="str">
        <f t="shared" ref="DE153" ca="1" si="1819">IF(DD153&lt;&gt;"",IF(MID(DD153,LEN(DD153),1)="■",MID(DD153,1,LEN(DD153)-1),DD153),"")</f>
        <v/>
      </c>
      <c r="DF153" s="14" t="str">
        <f t="shared" ref="DF153" ca="1" si="1820">IFERROR(IF(DE153&lt;&gt;"",SUBSTITUTE(DE153,"■",". "),""),"##INTERNAL_ERROR")</f>
        <v/>
      </c>
      <c r="DG153" s="14" t="str">
        <f t="shared" ref="DG153" ca="1" si="1821">IF(CN153&lt;&gt;0,"Variable name don't comply with the naming convention","")</f>
        <v/>
      </c>
      <c r="DH153" s="14" t="str">
        <f t="shared" ref="DH153" ca="1" si="1822">IF(CO153&lt;&gt;"","Duplicated name. " &amp; IF(ISERROR(FIND(" ",CO153)),"Duplicate have index " &amp; CO153, "Duplicates have indices: "&amp;SUBSTITUTE(CO153," ",", ")),"")</f>
        <v/>
      </c>
      <c r="DI153" s="14" t="str">
        <f t="shared" ref="DI153" ca="1" si="1823">IF(CP153&lt;&gt;"","Variable label exceed length 150","")</f>
        <v/>
      </c>
      <c r="DJ153" s="14" t="str">
        <f t="shared" ref="DJ153" ca="1" si="1824">IF(CQ153&lt;&gt;"","Duplicated variable label. " &amp; IF(ISERROR(FIND(" ",CQ153)),"Duplicate have index " &amp; CQ153, "Duplicates have indices: "&amp;SUBSTITUTE(CQ153," ",", ")),"")</f>
        <v/>
      </c>
      <c r="DK153" s="14" t="str">
        <f t="shared" ref="DK153" ca="1" si="1825">IF(CR153&lt;&gt;"","The following cases have values below declared theorethical min: " &amp;SUBSTITUTE(CR153," ",", "),"")</f>
        <v/>
      </c>
      <c r="DL153" s="14" t="str">
        <f t="shared" ref="DL153" ca="1" si="1826">IF(CS153&lt;&gt;"","The following cases have values above declared theorethical max: " &amp;SUBSTITUTE(CS153," ",", "),"")</f>
        <v/>
      </c>
      <c r="DM153" s="14" t="str">
        <f t="shared" ref="DM153" ca="1" si="1827">IF(CT153&lt;&gt;"","There are some cases with values not explicitly declared in the labels dictionary: " &amp;SUBSTITUTE(CT153," ",", "),"")</f>
        <v/>
      </c>
      <c r="DN153" s="14" t="str">
        <f t="array" aca="1" ref="DN153" ca="1">IF(CU153&lt;&gt;"","There are errors in the entered values in the following cases: " &amp;SUBSTITUTE(CU153," ",", "),"")</f>
        <v/>
      </c>
      <c r="DO153" s="14" t="str">
        <f t="shared" ref="DO153" ca="1" si="1828">IF(CV153&lt;&gt;"","The following records are missing in this required field: " &amp;SUBSTITUTE(CV153," ",", "),"")</f>
        <v/>
      </c>
      <c r="DP153" s="14" t="str">
        <f t="shared" ref="DP153" ca="1" si="1829">IF(CW153&lt;&gt;"","The following cases have non-integer values: " &amp;SUBSTITUTE(CW153," ",", "),"")</f>
        <v/>
      </c>
      <c r="DQ153" s="14" t="str">
        <f t="shared" ref="DQ153" ca="1" si="1830">IF(CX153&lt;&gt;"","The following cases are non-numeric: " &amp;SUBSTITUTE(CX153," ",", "),"")</f>
        <v/>
      </c>
      <c r="DR153" s="14" t="str">
        <f t="shared" ref="DR153" ca="1" si="1831">IF(CY153&lt;&gt;"","In the following cases " &amp; P153 &amp; " " &amp; LOWER(MID(AG153,1,1)) &amp; MID(AG153,2,LEN(AG153)) &amp; ": " &amp;SUBSTITUTE(CY153," ",", "),"")</f>
        <v/>
      </c>
      <c r="DS153" s="14" t="str">
        <f t="shared" ref="DS153" ca="1" si="1832">IF(CZ153&lt;&gt;"","In the following cases " &amp; P153 &amp; " " &amp; LOWER(MID(AJ153,1,1)) &amp; MID(AJ153,2,LEN(AJ153)) &amp; ": " &amp;SUBSTITUTE(CZ153," ",", "),"")</f>
        <v/>
      </c>
      <c r="DZ153" s="14" t="b">
        <f t="shared" ref="DZ153" ca="1" si="1833">OR(ED153&lt;&gt;"",EF153&lt;&gt;"",EG153&lt;&gt;"")</f>
        <v>0</v>
      </c>
      <c r="EA153" s="14" t="str">
        <f t="shared" ref="EA153" ca="1" si="1834">IF(EB153&lt;&gt;"",G153 &amp; " (" &amp; F153 &amp; ")","")</f>
        <v>ALSFRS(2) 4. Handwriting (q_51_2.4)</v>
      </c>
      <c r="EB153" s="14" t="str">
        <f t="shared" ref="EB153" ca="1" si="1835">IF(EE153&lt;&gt;"",EE153&amp;IF(ED153&lt;&gt;""," and "&amp;ED153,""),UPPER(MID(ED153,1,1)&amp;MID(ED153,2,LEN(ED153))))&amp; IF(OR(EF153&lt;&gt;"",EG153&lt;&gt;"")," and "&amp;IF(EF153&lt;&gt;"",LOWER(MID(EF153,1,1) &amp; MID(EF153,2,LEN(EF153))),"")&amp; IF(AND(EF153 &lt;&gt;"",EG153&lt;&gt;"")," and ","") &amp; IF(EG153&lt;&gt;"",LOWER(MID(EG153,1,1) &amp; MID(EG153,2,LEN(EG153))),""),"") &amp; IF(OR(EE153&lt;&gt;"",ED153&lt;&gt;"",EF153&lt;&gt;"",EG153&lt;&gt;""), ". ","")</f>
        <v xml:space="preserve">Values must be limited to predefinied list. </v>
      </c>
      <c r="EC153" s="14" t="str">
        <f t="shared" ref="EC153" ca="1" si="1836">IF(EB153&lt;&gt;"",G153 &amp; " (" &amp; F153 &amp; "): " &amp; EB153,"")</f>
        <v xml:space="preserve">ALSFRS(2) 4. Handwriting (q_51_2.4): Values must be limited to predefinied list. </v>
      </c>
      <c r="ED153" s="14" t="str">
        <f t="shared" ref="ED153" ca="1" si="1837">IF(H153,IF(W153&gt;0,IF(AND(AO153&lt;&gt;"",AP153&lt;&gt;""),"each value must be between " &amp; IF( AV153,IFERROR(TEXT(AO153,"rrrr-mm-dd") &amp;" (" &amp; AO153 &amp;")",AO153),AO153) &amp; " and " &amp; IF( AV153,IFERROR(TEXT(AP153,"rrrr-mm-dd") &amp;" (" &amp; AP153 &amp;")",AP153),AP153),IF(AO153&lt;&gt;"","each value must be above " &amp; IF( AV153,IFERROR(TEXT(AO153,"rrrr-mm-dd") &amp;" (" &amp; AO153 &amp;")",AO153),AO153), IF(AP153&lt;&gt;"","each value must be below " &amp; IF( AV153,IFERROR(TEXT(AP153,"rrrr-mm-dd") &amp;" (" &amp; AP153 &amp;")",AP153),AP153),""))),""),"")</f>
        <v/>
      </c>
      <c r="EE153" s="14" t="str">
        <f t="shared" ref="EE153" ca="1" si="1838">IF(H153,IF(OR(AQ153,AU153,AV153,AS153,AR153),
   "Values must be" &amp;
   IF(AR153," limited to predefinied list", IF(AQ153, " integers",IF(OR(AU153,AV153)," numeric",""))) &amp;
   IF(AS153,IF(OR(AR153,AQ153,AU153,AV153), " and ","") &amp; "non-missing",""),
""),"")</f>
        <v>Values must be limited to predefinied list</v>
      </c>
      <c r="EF153" s="14" t="str">
        <f t="shared" ref="EF153" ca="1" si="1839">IF($H153,AG153,"")</f>
        <v/>
      </c>
      <c r="EG153" s="14" t="str">
        <f t="shared" ref="EG153" ca="1" si="1840">IF($H153,AJ153,"")</f>
        <v/>
      </c>
      <c r="EM153" s="14" t="b">
        <f t="shared" ref="EM153" ca="1" si="1841">OR(EC153&lt;&gt;"",DF153&lt;&gt;"")</f>
        <v>1</v>
      </c>
      <c r="EN153" s="14">
        <f t="shared" ref="EN153" ca="1" si="1842">IF(EM153,C153,"")</f>
        <v>140</v>
      </c>
      <c r="EO153" s="14" t="str">
        <f t="shared" ref="EO153" ca="1" si="1843">IF(EM153,F153,"")</f>
        <v>q_51_2.4</v>
      </c>
      <c r="EP153" s="14" t="str">
        <f t="shared" ref="EP153" ca="1" si="1844">EC153</f>
        <v xml:space="preserve">ALSFRS(2) 4. Handwriting (q_51_2.4): Values must be limited to predefinied list. </v>
      </c>
      <c r="EQ153" s="14" t="str">
        <f t="shared" ref="EQ153" ca="1" si="1845">DF153</f>
        <v/>
      </c>
    </row>
    <row r="154" spans="2:147" s="14" customFormat="1">
      <c r="B154" s="14" t="str">
        <f t="shared" ref="B154" ca="1" si="1846">DF154</f>
        <v/>
      </c>
      <c r="C154" s="14">
        <f t="shared" ref="C154" ca="1" si="1847">IF(OFFSET(B154,-1,COLUMN(VariableExists)-2),OFFSET(B154,-1,1)+1,OFFSET(B154,-1,1))</f>
        <v>141</v>
      </c>
      <c r="D154" s="14">
        <f t="shared" ref="D154" si="1848">ROW(A154)-2</f>
        <v>152</v>
      </c>
      <c r="E154" s="14" t="str">
        <f t="shared" ref="E154" ca="1" si="1849">IF(OR(G154="",ROW(G154)=2),"",IF(Z154&gt;0,"S",IF(AX154,IF(J154=2,"D","N"),"I")))</f>
        <v>N</v>
      </c>
      <c r="F154" s="14" t="str">
        <f t="shared" ref="F154" ca="1" si="1850">IF(H154,O154,"")</f>
        <v>q_51_2.5</v>
      </c>
      <c r="G154" s="14" t="str">
        <f t="shared" ref="G154" ca="1" si="1851">IF(H154,P154,"")</f>
        <v>ALSFRS(2) 5. Cutting Food and Handling Utensils</v>
      </c>
      <c r="H154" s="14" t="b">
        <f t="shared" ref="H154" ca="1" si="1852">IF(INDIRECT(ADDRESS(2,D154+1,,,_sheetname_dataframe))="",FALSE,MID(INDIRECT(ADDRESS(2,D154+1,,,_sheetname_dataframe)),1,1)&lt;&gt;".")</f>
        <v>1</v>
      </c>
      <c r="I154" s="14" t="str">
        <f ca="1">IF($H154,ADDRESS(3,(D154+1)*2-1,4,,"["&amp;wew!$G$7&amp;"]"&amp;_sheetname_labels)&amp;":"&amp;ADDRESS(2+ster!$B$20,(D154+1)*2-1,4),"")</f>
        <v>[DBTemplate.xlsm]labels!KS3:KS61</v>
      </c>
      <c r="J154" s="14">
        <f t="array" aca="1" ref="J154" ca="1">IF(H154,MAX(0,MAX(IF(INDIRECT(I154)&lt;&gt;"",ROW(INDIRECT(I154)),""))-2),"")</f>
        <v>5</v>
      </c>
      <c r="K154" s="14" t="str">
        <f ca="1">IF($H154,IF($J154&gt;0,ADDRESS(3,(D154+1)*2-1,4,,"["&amp;wew!$G$7&amp;"]"&amp;_sheetname_labels)&amp;":"&amp;ADDRESS(2+J154,(D154+1)*2-1,4),""),"")</f>
        <v>[DBTemplate.xlsm]labels!KS3:KS7</v>
      </c>
      <c r="L154" s="14" t="str">
        <f ca="1">IF($H154,IF($J154&gt;0,ADDRESS(3,(D154+1)*2,4,,"["&amp;wew!$G$7&amp;"]"&amp;_sheetname_labels)&amp;":"&amp;ADDRESS(2+J154,(D154+1)*2,4),""),"")</f>
        <v>[DBTemplate.xlsm]labels!KT3:KT7</v>
      </c>
      <c r="M154" s="14">
        <f t="shared" ref="M154" ca="1" si="1853">IF($H154,IF(J154&gt;0,COUNTA(INDIRECT(K154))-COUNT(INDIRECT(K154)),0),"")</f>
        <v>0</v>
      </c>
      <c r="N154" s="14">
        <f t="shared" ref="N154" ca="1" si="1854">IF(H154,J154-M154,"")</f>
        <v>5</v>
      </c>
      <c r="O154" s="14" t="str">
        <f t="shared" ref="O154" ca="1" si="1855">IF(INDIRECT(ADDRESS(2,D154+1,,,_sheetname_dataframe))="","",INDIRECT(ADDRESS(2,D154+1,,,_sheetname_dataframe)))</f>
        <v>q_51_2.5</v>
      </c>
      <c r="P154" s="14" t="str">
        <f t="shared" ref="P154" ca="1" si="1856">IF(H154,IF(INDIRECT(ADDRESS(1,D154+1,,,_sheetname_dataframe))="","",INDIRECT(ADDRESS(1,D154+1,,,_sheetname_dataframe))),"")</f>
        <v>ALSFRS(2) 5. Cutting Food and Handling Utensils</v>
      </c>
      <c r="Q154" s="14" t="str">
        <f ca="1">IF($BP154,ADDRESS(3,D154+1,4,,"["&amp;wew!$G$7&amp;"]"&amp;_sheetname_dataframe)&amp;":"&amp;ADDRESS(2+ster!$C$14,D154+1,4),"")</f>
        <v>[DBTemplate.xlsm]data_frame!EW3:EW3</v>
      </c>
      <c r="R154" s="14" t="str">
        <f>IF($BP154,IF(MID(_xll.FORMULATEXT(INDEX(INDIRECT(Q154),1)),1,1)="=", _xll.FORMULATEXT(INDEX(INDIRECT(Q154),1),2,TRUE),""),"")</f>
        <v/>
      </c>
      <c r="S154" s="14">
        <f t="array" aca="1" ref="S154" ca="1">IF(H154,SUM(IF((IFERROR(INDIRECT(Q154)&lt;&gt;"",FALSE))*(INDIRECT(ster!$D$14)&lt;&gt;""),1,0)),"")</f>
        <v>0</v>
      </c>
      <c r="T154" s="14">
        <f t="array" aca="1" ref="T154" ca="1">IF(H154,IF(M154&gt;0,SUM(IFERROR(1*(MATCH(INDIRECT(Q154),INDIRECT(K154),0)&gt;0),0)*(INDIRECT(ster!$D$14)&lt;&gt;"")*NOT(ISNUMBER(INDIRECT(Q154)))),0),"")</f>
        <v>0</v>
      </c>
      <c r="U154" s="14">
        <f t="array" aca="1" ref="U154" ca="1">IF(H154,SUM((IFERROR(INDIRECT(Q154)="",FALSE))*(INDIRECT(ster!$D$14)&lt;&gt;"")),"")</f>
        <v>1</v>
      </c>
      <c r="V154" s="14">
        <f t="array" aca="1" ref="V154" ca="1">IF(H154,SUM((IFERROR(INDIRECT(Q154)="#ąś",TRUE))*(INDIRECT(ster!$D$14)&lt;&gt;"")),"")</f>
        <v>0</v>
      </c>
      <c r="W154" s="14">
        <f t="array" aca="1" ref="W154" ca="1">IF(H154,SUM(ISNUMBER(INDIRECT(Q154))*(INDIRECT(ster!$D$14)&lt;&gt;"")),"")</f>
        <v>0</v>
      </c>
      <c r="X154" s="14" t="str">
        <f t="array" aca="1" ref="X154" ca="1">IF(AND(H154,W154&gt;0),IF(wew!$B$3,MIN(IF((INDIRECT(ster!$D$14)&lt;&gt;"")*IFERROR(INDIRECT($Q154)&lt;&gt;"",FALSE),IFERROR(INDIRECT($Q154),"X"),"X")),"&lt;włącz podświetlanie wartości&gt;"),"—")</f>
        <v>—</v>
      </c>
      <c r="Y154" s="14" t="str">
        <f t="array" aca="1" ref="Y154" ca="1">IF(AND(H154,W154&gt;0),IF(wew!$B$3,MAX(IF((INDIRECT(ster!$D$14)&lt;&gt;"")*IFERROR(INDIRECT($Q154)&lt;&gt;"",FALSE),IFERROR(INDIRECT($Q154),"X"),"X")),"&lt;włącz podświetlanie wartości&gt;"),"—")</f>
        <v>—</v>
      </c>
      <c r="Z154" s="14">
        <f t="shared" ref="Z154" ca="1" si="1857">IF(H154,S154-T154-W154,"")</f>
        <v>0</v>
      </c>
      <c r="AA154" s="12" t="str">
        <f t="shared" ref="AA154" ca="1" si="1858">IF(H154,IF(S154&gt;0,W154/(S154),"—"),"")</f>
        <v>—</v>
      </c>
      <c r="AB154" s="17">
        <f t="array" aca="1" ref="AB154" ca="1">IF(H154,IF(W154&gt;0,SUM((INDIRECT(ster!$D$14)&lt;&gt;"")*IFERROR((INDIRECT(Q154)&lt;&gt;"")*(INDIRECT(Q154)=INT(INDIRECT(Q154))),0)),0),"")</f>
        <v>0</v>
      </c>
      <c r="AC154" s="17">
        <f t="array" aca="1" ref="AC154" ca="1">IF(H154,W154-AB154,"")</f>
        <v>0</v>
      </c>
      <c r="AD154" s="17">
        <f t="shared" ref="AD154" ca="1" si="1859">IF($H154,IF(AC154&lt;&gt;"",IF(AC154=0,1,IF(AC154/W154&lt;0.15,2,3)),0),"")</f>
        <v>1</v>
      </c>
      <c r="AE154" s="17" t="b">
        <f t="shared" ref="AE154" ca="1" si="1860">IF(H154,OFFSET(O154,1,0)=".validation",FALSE)</f>
        <v>0</v>
      </c>
      <c r="AF154" s="17" t="str">
        <f ca="1">IF(AE154,IF($H154,ADDRESS(3,D154+2,4,,"["&amp;wew!$G$7&amp;"]"&amp;_sheetname_dataframe)&amp;":"&amp;ADDRESS(2+ster!$C$14,D154+2,4),""),"")</f>
        <v/>
      </c>
      <c r="AG154" s="17" t="str">
        <f t="shared" ref="AG154" ca="1" si="1861">IF(AE154,IF($H154,IF(INDIRECT(ADDRESS(1,D154+2,,,_sheetname_dataframe))="","",INDIRECT(ADDRESS(1,D154+2,,,_sheetname_dataframe))),""),"")</f>
        <v/>
      </c>
      <c r="AH154" s="17" t="b">
        <f t="shared" ref="AH154" ca="1" si="1862">IF(H154,AND(AE154,OFFSET(O154,2,0)=".validation"),FALSE)</f>
        <v>0</v>
      </c>
      <c r="AI154" s="17" t="str">
        <f ca="1">IF(AH154,IF($H154,ADDRESS(3,D154+3,4,,"["&amp;wew!$G$7&amp;"]"&amp;_sheetname_dataframe)&amp;":"&amp;ADDRESS(2+ster!$C$14,D154+3,4),""),"")</f>
        <v/>
      </c>
      <c r="AJ154" s="17" t="str">
        <f t="shared" ref="AJ154" ca="1" si="1863">IF(AH154,IF($H154,IF(INDIRECT(ADDRESS(1,D154+3,,,_sheetname_dataframe))="","",INDIRECT(ADDRESS(1,D154+3,,,_sheetname_dataframe))),""),"")</f>
        <v/>
      </c>
      <c r="AK154" s="17" t="b">
        <f t="shared" ref="AK154" ca="1" si="1864">IF(H154,OR(AQ154,AD154=2),"")</f>
        <v>0</v>
      </c>
      <c r="AL154" s="17" t="b">
        <f t="shared" ref="AL154" ca="1" si="1865">IF($H154,IF(BV154&lt;&gt;"",IF(OR(BM154="F",BM154="L",BM154="I",BM154="D"),BV154&lt;&gt;0)),"")</f>
        <v>0</v>
      </c>
      <c r="AM154" s="17" t="b">
        <f t="shared" ref="AM154" ca="1" si="1866">IF($H154,AND(NOT(AL154),OR(IF(BW154&lt;&gt;"",IF(OR(BM154="F",BM154="L"),BW154&lt;&gt;0)),BM154="I",BM154="N",BM154="D")),"")</f>
        <v>0</v>
      </c>
      <c r="AN154" s="17">
        <f t="shared" ref="AN154" ca="1" si="1867">IF(COUNTA(INDIRECT(Q154))=0,0, IF(AND(AO154&lt;&gt;"",X154&lt;AO154),1,IF(AND(AP154&lt;&gt;"",Y154&gt;AP154),1,IF(AND(AQ154,AC154&gt;0),2,0))))</f>
        <v>0</v>
      </c>
      <c r="AO154" s="24" t="str">
        <f t="shared" ref="AO154" ca="1" si="1868">IF($H154,IF(BY154&lt;&gt;"",IF(ISNUMBER(BY154),BY154,""),""),"")</f>
        <v/>
      </c>
      <c r="AP154" s="24" t="str">
        <f t="shared" ref="AP154" ca="1" si="1869">IF($H154,IF(BZ154&lt;&gt;"",IF(ISNUMBER(BZ154),BZ154,""),""),"")</f>
        <v/>
      </c>
      <c r="AQ154" s="17" t="b">
        <f t="shared" ref="AQ154" ca="1" si="1870">IF(H154,IF(CA154&lt;&gt;"",CA154&lt;&gt;0,FALSE),"")</f>
        <v>0</v>
      </c>
      <c r="AR154" s="17" t="b">
        <f t="shared" ref="AR154" ca="1" si="1871">IF(H154,IF(N154&gt;0,IF(BQ154&lt;&gt;"",BQ154&lt;&gt;0,FALSE),FALSE),"")</f>
        <v>1</v>
      </c>
      <c r="AS154" s="17" t="b">
        <f t="shared" ref="AS154" ca="1" si="1872">IF(H154,IF(BR154&lt;&gt;"",BR154&lt;&gt;0,FALSE),"")</f>
        <v>0</v>
      </c>
      <c r="AT154" s="17" t="b">
        <f t="shared" ref="AT154" ca="1" si="1873">IF(H154,IF(N154&gt;0,FALSE,IF(BU154&lt;&gt;"",MATCH(BU154,DataType,0)=1,FALSE)),"")</f>
        <v>0</v>
      </c>
      <c r="AU154" s="17" t="b">
        <f t="shared" ref="AU154" ca="1" si="1874">IF(H154,IF(N154&gt;0,TRUE,IF(BU154&lt;&gt;"",MATCH(BU154,DataType,0)=2,FALSE)),"")</f>
        <v>1</v>
      </c>
      <c r="AV154" s="17" t="b">
        <f t="shared" ref="AV154" ca="1" si="1875">IF(H154,IF(N154&gt;0,FALSE,IF(BU154&lt;&gt;"",MATCH(BU154,DataType,0)=3,FALSE)),"")</f>
        <v>0</v>
      </c>
      <c r="AW154" s="17" t="b">
        <f t="shared" ref="AW154" ca="1" si="1876">IF(H154,IF(W154&gt;0,Z154=0,FALSE),"")</f>
        <v>0</v>
      </c>
      <c r="AX154" s="14" t="b">
        <f t="array" aca="1" ref="AX154" ca="1">IF(H154,N154&gt;0,"")</f>
        <v>1</v>
      </c>
      <c r="AY154" s="17" t="str">
        <f t="shared" ref="AY154" ca="1" si="1877">IF(H154,IF(N154&gt;0,ADDRESS(ROW(VariablesOrigin)+1,COLUMN(VariablesOrigin)+1,4) &amp; ":" &amp; ADDRESS(ROW(VariablesOrigin)+N154,COLUMN(VariablesOrigin)+1,4),""),"")</f>
        <v>C3:C7</v>
      </c>
      <c r="AZ154" s="17" t="b">
        <f t="array" aca="1" ref="AZ154" ca="1">IF(AY154&lt;&gt;"",SUM(1*ISERROR(MATCH(INDIRECT(AY154),INDIRECT(K154),0)))=0,"")</f>
        <v>0</v>
      </c>
      <c r="BA154" s="17" t="b">
        <f t="shared" ref="BA154" ca="1" si="1878">IF(H154,BU154="",FALSE)</f>
        <v>1</v>
      </c>
      <c r="BB154" s="17" t="b">
        <v>0</v>
      </c>
      <c r="BC154" s="17" t="b">
        <f t="shared" ref="BC154" ca="1" si="1879">IF(BA154,IF(N154&gt;0,AND(AZ154,Z154=0),FALSE),"")</f>
        <v>0</v>
      </c>
      <c r="BD154" s="17" t="b">
        <f t="shared" ref="BD154" ca="1" si="1880">IF(BA154,IF(N154&gt;0,AND(NOT(AZ154),Z154=0),FALSE),"")</f>
        <v>1</v>
      </c>
      <c r="BE154" s="17" t="b">
        <f t="shared" ref="BE154" ca="1" si="1881">IF(BA154,IF(AND(AW154,NOT(BB154),NOT(BC154),NOT(BD154)),AND(Z154=0,AC154=0),FALSE),"")</f>
        <v>0</v>
      </c>
      <c r="BF154" s="17" t="b">
        <f t="shared" ref="BF154" ca="1" si="1882">IF(BA154,IF(AND(AW154,NOT(BB154),NOT(BC154),NOT(BD154)),AND(Z154=0,OR(AC154&gt;0)),FALSE),"")</f>
        <v>0</v>
      </c>
      <c r="BG154" s="17" t="b">
        <f t="shared" ref="BG154" ca="1" si="1883">IF(BA154,IF(OR(BB154:BF154),FALSE,IF(Z154=0,FALSE,Z154&gt;0)),"")</f>
        <v>0</v>
      </c>
      <c r="BH154" s="17" t="b">
        <f t="shared" ref="BH154" ca="1" si="1884">IF(BA154,COUNTIF(BB154:BG154,TRUE)=1,"")</f>
        <v>1</v>
      </c>
      <c r="BI154" s="17">
        <f t="shared" ref="BI154" ca="1" si="1885">IF(BA154,IFERROR(MATCH(TRUE,BB154:BG154,0),7),"")</f>
        <v>3</v>
      </c>
      <c r="BJ154" s="17" t="b">
        <f t="shared" ref="BJ154" ca="1" si="1886">DF154&lt;&gt;""</f>
        <v>0</v>
      </c>
      <c r="BK154" s="17" t="str">
        <f t="shared" ref="BK154" ca="1" si="1887">IF(H154,IF(AND(NOT(BA154),AU154),AC154=0,""),"")</f>
        <v/>
      </c>
      <c r="BL154" s="17" t="str">
        <f t="shared" ref="BL154" ca="1" si="1888">IF(H154,IF(AND(NOT(BA154),AU154),AC154&gt;0,""),"")</f>
        <v/>
      </c>
      <c r="BM154" s="17" t="str">
        <f t="shared" ref="BM154" ca="1" si="1889">IF(H154,IF(BA154,CHOOSE(BI154,"0","F","L","I","N",IF(AA154&gt;0.5,"N","S"),"0"),CHOOSE(MATCH(BU154,DataType,0),"S",IF(BK154,"I","N"),"D"  )),"")</f>
        <v>L</v>
      </c>
      <c r="BN154" s="17" t="str">
        <f t="shared" ref="BN154" ca="1" si="1890">IF(H154,IF(BJ154,"E",IF(BA154,CHOOSE(BI154,"0","F","L","I","N","S","0"),CHOOSE(MATCH(BU154,DataType,0),"S",IF(BK154,"I","N"),"D"  ))),"")</f>
        <v>L</v>
      </c>
      <c r="BO154" s="17" t="str">
        <f t="shared" ref="BO154" ca="1" si="1891">IF($H154,IF(BM154="0","",IF(AND(AR154,N154=2),"D",IF(BM154="S","N",IF(AL154,"O",IF(AM154,"I","N"))))),"")</f>
        <v>N</v>
      </c>
      <c r="BP154" s="14" t="b">
        <f t="shared" ref="BP154" ca="1" si="1892">INDIRECT(ADDRESS(2,ROW(A154)-1,,,_sheetname_dataframe))&lt;&gt;""</f>
        <v>1</v>
      </c>
      <c r="BQ154" s="35">
        <v>1</v>
      </c>
      <c r="BX154" s="16"/>
      <c r="BY154" s="16"/>
      <c r="BZ154" s="16"/>
      <c r="CA154" s="16"/>
      <c r="CB154" s="16"/>
      <c r="CC154" s="16"/>
      <c r="CD154" s="16"/>
      <c r="CE154" s="16"/>
      <c r="CF154" s="16"/>
      <c r="CN154" s="14">
        <f ca="1">IF(H154,IFERROR(IsVariableNameLegal(O154),0),0)</f>
        <v>0</v>
      </c>
      <c r="CO154" s="14" t="str">
        <f t="array" aca="1" ref="CO154" ca="1">IF(H154,IF(COUNTIF(INDIRECT(wew!$C$13),O154)&gt;1,TRIM(SUBSTITUTE(_xll.MCONCAT(IF((INDIRECT(wew!$C$13)=O154)*(COLUMN(INDIRECT(wew!$C$13))&lt;&gt;D154+1),-1+COLUMN(INDIRECT(wew!$C$13)),"")," "),"  "," ")),""),"")</f>
        <v/>
      </c>
      <c r="CP154" s="14" t="str">
        <f t="array" aca="1" ref="CP154" ca="1">IF(P154&lt;&gt;"",IF(LEN(P154)&gt;150,1,""),"")</f>
        <v/>
      </c>
      <c r="CQ154" s="14" t="str">
        <f t="array" aca="1" ref="CQ154" ca="1">IF(AND(H154,NOT(ster!$J$3)),IF(COUNTIF(INDIRECT(wew!$C$15),P154)&gt;1,TRIM(SUBSTITUTE(_xll.MCONCAT(IF((INDIRECT(wew!$C$15)=P154)*(COLUMN(INDIRECT(wew!$C$15))&lt;&gt;D154+1),-1+COLUMN(INDIRECT(wew!$C$15)),"")," "),"  "," ")),""),"")</f>
        <v/>
      </c>
      <c r="CR154" s="14" t="str">
        <f t="array" aca="1" ref="CR154" ca="1">IF(H154,IF(AND(W154&gt;0,AO154&lt;&gt;""),TRIM(SUBSTITUTE(_xll.MCONCAT(IFERROR(IF(ISNUMBER(INDIRECT(Q154)),IF((INDIRECT(ster!$D$14)&lt;&gt;"")*(INDIRECT(Q154)&lt;AO154),INDIRECT(ster!$D$14) &amp; ": " &amp;  SUBSTITUTE(IF( AV154,IFERROR(TEXT(INDIRECT(Q154),"rrrr-mm-dd") &amp;" (" &amp; INDIRECT(Q154) &amp;")",INDIRECT(Q154)),INDIRECT(Q154))," "," "),""),""),"")," "),"  "," ")),""),"")</f>
        <v/>
      </c>
      <c r="CS154" s="14" t="str">
        <f t="array" aca="1" ref="CS154" ca="1">IF(H154,IF(AND(W154&gt;0,AP154&lt;&gt;""),TRIM(SUBSTITUTE(_xll.MCONCAT(IFERROR(IF(ISNUMBER(INDIRECT(Q154)),IF((INDIRECT(ster!$D$14)&lt;&gt;"")*(INDIRECT(Q154)&gt;AP154),INDIRECT(ster!$D$14) &amp; ": " &amp;  SUBSTITUTE(IF( AV154,IFERROR(TEXT(INDIRECT(Q154),"rrrr-mm-dd")&amp;" (" &amp; INDIRECT(Q154) &amp;")",INDIRECT(Q154)),INDIRECT(Q154))," "," "),""),""),"")," "),"  "," ")),""),"")</f>
        <v/>
      </c>
      <c r="CT154" s="14" t="str">
        <f t="array" aca="1" ref="CT154" ca="1">IF(H154,IF(AND(N154&gt;0,AR154),TRIM(SUBSTITUTE(_xll.MCONCAT(IFERROR(IF(ISNUMBER(INDIRECT(Q154)),IF((INDIRECT(ster!$D$14)&lt;&gt;"")*(IFERROR(0*(MATCH(INDIRECT(Q154),INDIRECT(K154),0)&gt;0),1)),INDIRECT(ster!$D$14) &amp; ": " &amp;  SUBSTITUTE(IF( AV154,IFERROR(TEXT(INDIRECT(Q154),"rrrr-mm-dd")&amp;" (" &amp; INDIRECT(Q154) &amp;")",INDIRECT(Q154)),INDIRECT(Q154))," "," "),""),""),"")," "),"  "," ")),""),"")</f>
        <v/>
      </c>
      <c r="CU154" s="14" t="str">
        <f t="array" aca="1" ref="CU154" ca="1">IF(H154,IF(AND(V154&gt;0),TRIM(SUBSTITUTE(_xll.MCONCAT(IF((INDIRECT(ster!$D$14)&lt;&gt;"")*(IFERROR(0*(INDIRECT(Q154)&lt;&gt;""),1)),INDIRECT(ster!$D$14),"")," "),"  "," ")),""),"")</f>
        <v/>
      </c>
      <c r="CV154" s="14" t="str">
        <f t="array" aca="1" ref="CV154" ca="1">IF(H154,IF(AS154,
TRIM(SUBSTITUTE(_xll.MCONCAT(IF(
   (INDIRECT(ster!$D$14)&lt;&gt;"")*
   ((INDIRECT(Q154)="")+
      NOT(ISNUMBER(INDIRECT(Q154)))*
      NOT(ISERROR(MATCH(INDIRECT(Q154),INDIRECT(K154),0)))
    ),
      INDIRECT(ster!$D$14),
   "")," "),"  "," ")),
""),"")</f>
        <v/>
      </c>
      <c r="CW154" s="14" t="str">
        <f t="array" aca="1" ref="CW154" ca="1">IF(H154,IF(AND(AQ154),TRIM(SUBSTITUTE(_xll.MCONCAT(IFERROR(IF(ISNUMBER(INDIRECT(Q154)),IF((INDIRECT(ster!$D$14)&lt;&gt;"")*(INDIRECT(Q154)&lt;&gt;INT(INDIRECT(Q154))),INDIRECT(ster!$D$14) &amp; ": " &amp; INDIRECT(Q154),""),""),"")," "),"  "," ")),""),"")</f>
        <v/>
      </c>
      <c r="CX154" s="14" t="str">
        <f t="array" aca="1" ref="CX154" ca="1">IF(H154,IF(OR(AU154,AV154),TRIM(SUBSTITUTE(_xll.MCONCAT(IF((INDIRECT(ster!$D$14)&lt;&gt;"")*NOT(ISNUMBER(INDIRECT(Q154))),IF(ISERROR(MATCH(INDIRECT(Q154),INDIRECT(K154),0)),IFERROR(IF(INDIRECT(Q154)&lt;&gt;"",INDIRECT(ster!$D$14) &amp; ": " &amp; SUBSTITUTE(INDIRECT(Q154)," "," "),""),""),""),"")," "),"  "," ")),""),"")</f>
        <v/>
      </c>
      <c r="CY154" s="14" t="str">
        <f t="array" aca="1" ref="CY154" ca="1">IF(H154,IF(AE154,TRIM(SUBSTITUTE(_xll.MCONCAT(IF((INDIRECT(ster!$D$14)&lt;&gt;"")*IFERROR(NOT(INDIRECT(AF154)),FALSE),IF(ISERROR(MATCH(INDIRECT(Q154),INDIRECT(K154),0)),IFERROR(IF(INDIRECT(Q154)&lt;&gt;"",INDIRECT(ster!$D$14)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CZ154" s="14" t="str">
        <f t="array" aca="1" ref="CZ154" ca="1">IF(H154,IF(AH154,TRIM(SUBSTITUTE(_xll.MCONCAT(IF((INDIRECT(ster!$D$14)&lt;&gt;"")*IFERROR(NOT(INDIRECT(AI154)),FALSE),IF(ISERROR(MATCH(INDIRECT(Q154),INDIRECT(K154),0)),IFERROR(IF(INDIRECT(Q154)&lt;&gt;"",INDIRECT(ster!$D$14)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DC154" s="14" t="str">
        <f ca="1">SUBSTITUTE(SUBSTITUTE(SUBSTITUTE(SUBSTITUTE(_xll.MCONCAT(DG154:DS154,"■"),"■■","■"),"■■","■"),"■■","■"),"■■","■")</f>
        <v>■</v>
      </c>
      <c r="DD154" s="14" t="str">
        <f t="shared" ref="DD154" ca="1" si="1893">IF(MID(DC154,1,1)="■",MID(DC154,2,LEN(DC154)),DC154)</f>
        <v/>
      </c>
      <c r="DE154" s="14" t="str">
        <f t="shared" ref="DE154" ca="1" si="1894">IF(DD154&lt;&gt;"",IF(MID(DD154,LEN(DD154),1)="■",MID(DD154,1,LEN(DD154)-1),DD154),"")</f>
        <v/>
      </c>
      <c r="DF154" s="14" t="str">
        <f t="shared" ref="DF154" ca="1" si="1895">IFERROR(IF(DE154&lt;&gt;"",SUBSTITUTE(DE154,"■",". "),""),"##INTERNAL_ERROR")</f>
        <v/>
      </c>
      <c r="DG154" s="14" t="str">
        <f t="shared" ref="DG154" ca="1" si="1896">IF(CN154&lt;&gt;0,"Variable name don't comply with the naming convention","")</f>
        <v/>
      </c>
      <c r="DH154" s="14" t="str">
        <f t="shared" ref="DH154" ca="1" si="1897">IF(CO154&lt;&gt;"","Duplicated name. " &amp; IF(ISERROR(FIND(" ",CO154)),"Duplicate have index " &amp; CO154, "Duplicates have indices: "&amp;SUBSTITUTE(CO154," ",", ")),"")</f>
        <v/>
      </c>
      <c r="DI154" s="14" t="str">
        <f t="shared" ref="DI154" ca="1" si="1898">IF(CP154&lt;&gt;"","Variable label exceed length 150","")</f>
        <v/>
      </c>
      <c r="DJ154" s="14" t="str">
        <f t="shared" ref="DJ154" ca="1" si="1899">IF(CQ154&lt;&gt;"","Duplicated variable label. " &amp; IF(ISERROR(FIND(" ",CQ154)),"Duplicate have index " &amp; CQ154, "Duplicates have indices: "&amp;SUBSTITUTE(CQ154," ",", ")),"")</f>
        <v/>
      </c>
      <c r="DK154" s="14" t="str">
        <f t="shared" ref="DK154" ca="1" si="1900">IF(CR154&lt;&gt;"","The following cases have values below declared theorethical min: " &amp;SUBSTITUTE(CR154," ",", "),"")</f>
        <v/>
      </c>
      <c r="DL154" s="14" t="str">
        <f t="shared" ref="DL154" ca="1" si="1901">IF(CS154&lt;&gt;"","The following cases have values above declared theorethical max: " &amp;SUBSTITUTE(CS154," ",", "),"")</f>
        <v/>
      </c>
      <c r="DM154" s="14" t="str">
        <f t="shared" ref="DM154" ca="1" si="1902">IF(CT154&lt;&gt;"","There are some cases with values not explicitly declared in the labels dictionary: " &amp;SUBSTITUTE(CT154," ",", "),"")</f>
        <v/>
      </c>
      <c r="DN154" s="14" t="str">
        <f t="array" aca="1" ref="DN154" ca="1">IF(CU154&lt;&gt;"","There are errors in the entered values in the following cases: " &amp;SUBSTITUTE(CU154," ",", "),"")</f>
        <v/>
      </c>
      <c r="DO154" s="14" t="str">
        <f t="shared" ref="DO154" ca="1" si="1903">IF(CV154&lt;&gt;"","The following records are missing in this required field: " &amp;SUBSTITUTE(CV154," ",", "),"")</f>
        <v/>
      </c>
      <c r="DP154" s="14" t="str">
        <f t="shared" ref="DP154" ca="1" si="1904">IF(CW154&lt;&gt;"","The following cases have non-integer values: " &amp;SUBSTITUTE(CW154," ",", "),"")</f>
        <v/>
      </c>
      <c r="DQ154" s="14" t="str">
        <f t="shared" ref="DQ154" ca="1" si="1905">IF(CX154&lt;&gt;"","The following cases are non-numeric: " &amp;SUBSTITUTE(CX154," ",", "),"")</f>
        <v/>
      </c>
      <c r="DR154" s="14" t="str">
        <f t="shared" ref="DR154" ca="1" si="1906">IF(CY154&lt;&gt;"","In the following cases " &amp; P154 &amp; " " &amp; LOWER(MID(AG154,1,1)) &amp; MID(AG154,2,LEN(AG154)) &amp; ": " &amp;SUBSTITUTE(CY154," ",", "),"")</f>
        <v/>
      </c>
      <c r="DS154" s="14" t="str">
        <f t="shared" ref="DS154" ca="1" si="1907">IF(CZ154&lt;&gt;"","In the following cases " &amp; P154 &amp; " " &amp; LOWER(MID(AJ154,1,1)) &amp; MID(AJ154,2,LEN(AJ154)) &amp; ": " &amp;SUBSTITUTE(CZ154," ",", "),"")</f>
        <v/>
      </c>
      <c r="DZ154" s="14" t="b">
        <f t="shared" ref="DZ154" ca="1" si="1908">OR(ED154&lt;&gt;"",EF154&lt;&gt;"",EG154&lt;&gt;"")</f>
        <v>0</v>
      </c>
      <c r="EA154" s="14" t="str">
        <f t="shared" ref="EA154" ca="1" si="1909">IF(EB154&lt;&gt;"",G154 &amp; " (" &amp; F154 &amp; ")","")</f>
        <v>ALSFRS(2) 5. Cutting Food and Handling Utensils (q_51_2.5)</v>
      </c>
      <c r="EB154" s="14" t="str">
        <f t="shared" ref="EB154" ca="1" si="1910">IF(EE154&lt;&gt;"",EE154&amp;IF(ED154&lt;&gt;""," and "&amp;ED154,""),UPPER(MID(ED154,1,1)&amp;MID(ED154,2,LEN(ED154))))&amp; IF(OR(EF154&lt;&gt;"",EG154&lt;&gt;"")," and "&amp;IF(EF154&lt;&gt;"",LOWER(MID(EF154,1,1) &amp; MID(EF154,2,LEN(EF154))),"")&amp; IF(AND(EF154 &lt;&gt;"",EG154&lt;&gt;"")," and ","") &amp; IF(EG154&lt;&gt;"",LOWER(MID(EG154,1,1) &amp; MID(EG154,2,LEN(EG154))),""),"") &amp; IF(OR(EE154&lt;&gt;"",ED154&lt;&gt;"",EF154&lt;&gt;"",EG154&lt;&gt;""), ". ","")</f>
        <v xml:space="preserve">Values must be limited to predefinied list. </v>
      </c>
      <c r="EC154" s="14" t="str">
        <f t="shared" ref="EC154" ca="1" si="1911">IF(EB154&lt;&gt;"",G154 &amp; " (" &amp; F154 &amp; "): " &amp; EB154,"")</f>
        <v xml:space="preserve">ALSFRS(2) 5. Cutting Food and Handling Utensils (q_51_2.5): Values must be limited to predefinied list. </v>
      </c>
      <c r="ED154" s="14" t="str">
        <f t="shared" ref="ED154" ca="1" si="1912">IF(H154,IF(W154&gt;0,IF(AND(AO154&lt;&gt;"",AP154&lt;&gt;""),"each value must be between " &amp; IF( AV154,IFERROR(TEXT(AO154,"rrrr-mm-dd") &amp;" (" &amp; AO154 &amp;")",AO154),AO154) &amp; " and " &amp; IF( AV154,IFERROR(TEXT(AP154,"rrrr-mm-dd") &amp;" (" &amp; AP154 &amp;")",AP154),AP154),IF(AO154&lt;&gt;"","each value must be above " &amp; IF( AV154,IFERROR(TEXT(AO154,"rrrr-mm-dd") &amp;" (" &amp; AO154 &amp;")",AO154),AO154), IF(AP154&lt;&gt;"","each value must be below " &amp; IF( AV154,IFERROR(TEXT(AP154,"rrrr-mm-dd") &amp;" (" &amp; AP154 &amp;")",AP154),AP154),""))),""),"")</f>
        <v/>
      </c>
      <c r="EE154" s="14" t="str">
        <f t="shared" ref="EE154" ca="1" si="1913">IF(H154,IF(OR(AQ154,AU154,AV154,AS154,AR154),
   "Values must be" &amp;
   IF(AR154," limited to predefinied list", IF(AQ154, " integers",IF(OR(AU154,AV154)," numeric",""))) &amp;
   IF(AS154,IF(OR(AR154,AQ154,AU154,AV154), " and ","") &amp; "non-missing",""),
""),"")</f>
        <v>Values must be limited to predefinied list</v>
      </c>
      <c r="EF154" s="14" t="str">
        <f t="shared" ref="EF154" ca="1" si="1914">IF($H154,AG154,"")</f>
        <v/>
      </c>
      <c r="EG154" s="14" t="str">
        <f t="shared" ref="EG154" ca="1" si="1915">IF($H154,AJ154,"")</f>
        <v/>
      </c>
      <c r="EM154" s="14" t="b">
        <f t="shared" ref="EM154" ca="1" si="1916">OR(EC154&lt;&gt;"",DF154&lt;&gt;"")</f>
        <v>1</v>
      </c>
      <c r="EN154" s="14">
        <f t="shared" ref="EN154" ca="1" si="1917">IF(EM154,C154,"")</f>
        <v>141</v>
      </c>
      <c r="EO154" s="14" t="str">
        <f t="shared" ref="EO154" ca="1" si="1918">IF(EM154,F154,"")</f>
        <v>q_51_2.5</v>
      </c>
      <c r="EP154" s="14" t="str">
        <f t="shared" ref="EP154" ca="1" si="1919">EC154</f>
        <v xml:space="preserve">ALSFRS(2) 5. Cutting Food and Handling Utensils (q_51_2.5): Values must be limited to predefinied list. </v>
      </c>
      <c r="EQ154" s="14" t="str">
        <f t="shared" ref="EQ154" ca="1" si="1920">DF154</f>
        <v/>
      </c>
    </row>
    <row r="155" spans="2:147" s="14" customFormat="1">
      <c r="B155" s="14" t="str">
        <f t="shared" ref="B155" ca="1" si="1921">DF155</f>
        <v/>
      </c>
      <c r="C155" s="14">
        <f t="shared" ref="C155" ca="1" si="1922">IF(OFFSET(B155,-1,COLUMN(VariableExists)-2),OFFSET(B155,-1,1)+1,OFFSET(B155,-1,1))</f>
        <v>142</v>
      </c>
      <c r="D155" s="14">
        <f t="shared" ref="D155" si="1923">ROW(A155)-2</f>
        <v>153</v>
      </c>
      <c r="E155" s="14" t="str">
        <f t="shared" ref="E155" ca="1" si="1924">IF(OR(G155="",ROW(G155)=2),"",IF(Z155&gt;0,"S",IF(AX155,IF(J155=2,"D","N"),"I")))</f>
        <v>N</v>
      </c>
      <c r="F155" s="14" t="str">
        <f t="shared" ref="F155" ca="1" si="1925">IF(H155,O155,"")</f>
        <v>q_51_2.6</v>
      </c>
      <c r="G155" s="14" t="str">
        <f t="shared" ref="G155" ca="1" si="1926">IF(H155,P155,"")</f>
        <v>ALSFRS(2) 6. Dressing and Hygiene</v>
      </c>
      <c r="H155" s="14" t="b">
        <f t="shared" ref="H155" ca="1" si="1927">IF(INDIRECT(ADDRESS(2,D155+1,,,_sheetname_dataframe))="",FALSE,MID(INDIRECT(ADDRESS(2,D155+1,,,_sheetname_dataframe)),1,1)&lt;&gt;".")</f>
        <v>1</v>
      </c>
      <c r="I155" s="14" t="str">
        <f ca="1">IF($H155,ADDRESS(3,(D155+1)*2-1,4,,"["&amp;wew!$G$7&amp;"]"&amp;_sheetname_labels)&amp;":"&amp;ADDRESS(2+ster!$B$20,(D155+1)*2-1,4),"")</f>
        <v>[DBTemplate.xlsm]labels!KU3:KU61</v>
      </c>
      <c r="J155" s="14">
        <f t="array" aca="1" ref="J155" ca="1">IF(H155,MAX(0,MAX(IF(INDIRECT(I155)&lt;&gt;"",ROW(INDIRECT(I155)),""))-2),"")</f>
        <v>5</v>
      </c>
      <c r="K155" s="14" t="str">
        <f ca="1">IF($H155,IF($J155&gt;0,ADDRESS(3,(D155+1)*2-1,4,,"["&amp;wew!$G$7&amp;"]"&amp;_sheetname_labels)&amp;":"&amp;ADDRESS(2+J155,(D155+1)*2-1,4),""),"")</f>
        <v>[DBTemplate.xlsm]labels!KU3:KU7</v>
      </c>
      <c r="L155" s="14" t="str">
        <f ca="1">IF($H155,IF($J155&gt;0,ADDRESS(3,(D155+1)*2,4,,"["&amp;wew!$G$7&amp;"]"&amp;_sheetname_labels)&amp;":"&amp;ADDRESS(2+J155,(D155+1)*2,4),""),"")</f>
        <v>[DBTemplate.xlsm]labels!KV3:KV7</v>
      </c>
      <c r="M155" s="14">
        <f t="shared" ref="M155" ca="1" si="1928">IF($H155,IF(J155&gt;0,COUNTA(INDIRECT(K155))-COUNT(INDIRECT(K155)),0),"")</f>
        <v>0</v>
      </c>
      <c r="N155" s="14">
        <f t="shared" ref="N155" ca="1" si="1929">IF(H155,J155-M155,"")</f>
        <v>5</v>
      </c>
      <c r="O155" s="14" t="str">
        <f t="shared" ref="O155" ca="1" si="1930">IF(INDIRECT(ADDRESS(2,D155+1,,,_sheetname_dataframe))="","",INDIRECT(ADDRESS(2,D155+1,,,_sheetname_dataframe)))</f>
        <v>q_51_2.6</v>
      </c>
      <c r="P155" s="14" t="str">
        <f t="shared" ref="P155" ca="1" si="1931">IF(H155,IF(INDIRECT(ADDRESS(1,D155+1,,,_sheetname_dataframe))="","",INDIRECT(ADDRESS(1,D155+1,,,_sheetname_dataframe))),"")</f>
        <v>ALSFRS(2) 6. Dressing and Hygiene</v>
      </c>
      <c r="Q155" s="14" t="str">
        <f ca="1">IF($BP155,ADDRESS(3,D155+1,4,,"["&amp;wew!$G$7&amp;"]"&amp;_sheetname_dataframe)&amp;":"&amp;ADDRESS(2+ster!$C$14,D155+1,4),"")</f>
        <v>[DBTemplate.xlsm]data_frame!EX3:EX3</v>
      </c>
      <c r="R155" s="14" t="str">
        <f>IF($BP155,IF(MID(_xll.FORMULATEXT(INDEX(INDIRECT(Q155),1)),1,1)="=", _xll.FORMULATEXT(INDEX(INDIRECT(Q155),1),2,TRUE),""),"")</f>
        <v/>
      </c>
      <c r="S155" s="14">
        <f t="array" aca="1" ref="S155" ca="1">IF(H155,SUM(IF((IFERROR(INDIRECT(Q155)&lt;&gt;"",FALSE))*(INDIRECT(ster!$D$14)&lt;&gt;""),1,0)),"")</f>
        <v>0</v>
      </c>
      <c r="T155" s="14">
        <f t="array" aca="1" ref="T155" ca="1">IF(H155,IF(M155&gt;0,SUM(IFERROR(1*(MATCH(INDIRECT(Q155),INDIRECT(K155),0)&gt;0),0)*(INDIRECT(ster!$D$14)&lt;&gt;"")*NOT(ISNUMBER(INDIRECT(Q155)))),0),"")</f>
        <v>0</v>
      </c>
      <c r="U155" s="14">
        <f t="array" aca="1" ref="U155" ca="1">IF(H155,SUM((IFERROR(INDIRECT(Q155)="",FALSE))*(INDIRECT(ster!$D$14)&lt;&gt;"")),"")</f>
        <v>1</v>
      </c>
      <c r="V155" s="14">
        <f t="array" aca="1" ref="V155" ca="1">IF(H155,SUM((IFERROR(INDIRECT(Q155)="#ąś",TRUE))*(INDIRECT(ster!$D$14)&lt;&gt;"")),"")</f>
        <v>0</v>
      </c>
      <c r="W155" s="14">
        <f t="array" aca="1" ref="W155" ca="1">IF(H155,SUM(ISNUMBER(INDIRECT(Q155))*(INDIRECT(ster!$D$14)&lt;&gt;"")),"")</f>
        <v>0</v>
      </c>
      <c r="X155" s="14" t="str">
        <f t="array" aca="1" ref="X155" ca="1">IF(AND(H155,W155&gt;0),IF(wew!$B$3,MIN(IF((INDIRECT(ster!$D$14)&lt;&gt;"")*IFERROR(INDIRECT($Q155)&lt;&gt;"",FALSE),IFERROR(INDIRECT($Q155),"X"),"X")),"&lt;włącz podświetlanie wartości&gt;"),"—")</f>
        <v>—</v>
      </c>
      <c r="Y155" s="14" t="str">
        <f t="array" aca="1" ref="Y155" ca="1">IF(AND(H155,W155&gt;0),IF(wew!$B$3,MAX(IF((INDIRECT(ster!$D$14)&lt;&gt;"")*IFERROR(INDIRECT($Q155)&lt;&gt;"",FALSE),IFERROR(INDIRECT($Q155),"X"),"X")),"&lt;włącz podświetlanie wartości&gt;"),"—")</f>
        <v>—</v>
      </c>
      <c r="Z155" s="14">
        <f t="shared" ref="Z155" ca="1" si="1932">IF(H155,S155-T155-W155,"")</f>
        <v>0</v>
      </c>
      <c r="AA155" s="12" t="str">
        <f t="shared" ref="AA155" ca="1" si="1933">IF(H155,IF(S155&gt;0,W155/(S155),"—"),"")</f>
        <v>—</v>
      </c>
      <c r="AB155" s="17">
        <f t="array" aca="1" ref="AB155" ca="1">IF(H155,IF(W155&gt;0,SUM((INDIRECT(ster!$D$14)&lt;&gt;"")*IFERROR((INDIRECT(Q155)&lt;&gt;"")*(INDIRECT(Q155)=INT(INDIRECT(Q155))),0)),0),"")</f>
        <v>0</v>
      </c>
      <c r="AC155" s="17">
        <f t="array" aca="1" ref="AC155" ca="1">IF(H155,W155-AB155,"")</f>
        <v>0</v>
      </c>
      <c r="AD155" s="17">
        <f t="shared" ref="AD155" ca="1" si="1934">IF($H155,IF(AC155&lt;&gt;"",IF(AC155=0,1,IF(AC155/W155&lt;0.15,2,3)),0),"")</f>
        <v>1</v>
      </c>
      <c r="AE155" s="17" t="b">
        <f t="shared" ref="AE155" ca="1" si="1935">IF(H155,OFFSET(O155,1,0)=".validation",FALSE)</f>
        <v>0</v>
      </c>
      <c r="AF155" s="17" t="str">
        <f ca="1">IF(AE155,IF($H155,ADDRESS(3,D155+2,4,,"["&amp;wew!$G$7&amp;"]"&amp;_sheetname_dataframe)&amp;":"&amp;ADDRESS(2+ster!$C$14,D155+2,4),""),"")</f>
        <v/>
      </c>
      <c r="AG155" s="17" t="str">
        <f t="shared" ref="AG155" ca="1" si="1936">IF(AE155,IF($H155,IF(INDIRECT(ADDRESS(1,D155+2,,,_sheetname_dataframe))="","",INDIRECT(ADDRESS(1,D155+2,,,_sheetname_dataframe))),""),"")</f>
        <v/>
      </c>
      <c r="AH155" s="17" t="b">
        <f t="shared" ref="AH155" ca="1" si="1937">IF(H155,AND(AE155,OFFSET(O155,2,0)=".validation"),FALSE)</f>
        <v>0</v>
      </c>
      <c r="AI155" s="17" t="str">
        <f ca="1">IF(AH155,IF($H155,ADDRESS(3,D155+3,4,,"["&amp;wew!$G$7&amp;"]"&amp;_sheetname_dataframe)&amp;":"&amp;ADDRESS(2+ster!$C$14,D155+3,4),""),"")</f>
        <v/>
      </c>
      <c r="AJ155" s="17" t="str">
        <f t="shared" ref="AJ155" ca="1" si="1938">IF(AH155,IF($H155,IF(INDIRECT(ADDRESS(1,D155+3,,,_sheetname_dataframe))="","",INDIRECT(ADDRESS(1,D155+3,,,_sheetname_dataframe))),""),"")</f>
        <v/>
      </c>
      <c r="AK155" s="17" t="b">
        <f t="shared" ref="AK155" ca="1" si="1939">IF(H155,OR(AQ155,AD155=2),"")</f>
        <v>0</v>
      </c>
      <c r="AL155" s="17" t="b">
        <f t="shared" ref="AL155" ca="1" si="1940">IF($H155,IF(BV155&lt;&gt;"",IF(OR(BM155="F",BM155="L",BM155="I",BM155="D"),BV155&lt;&gt;0)),"")</f>
        <v>0</v>
      </c>
      <c r="AM155" s="17" t="b">
        <f t="shared" ref="AM155" ca="1" si="1941">IF($H155,AND(NOT(AL155),OR(IF(BW155&lt;&gt;"",IF(OR(BM155="F",BM155="L"),BW155&lt;&gt;0)),BM155="I",BM155="N",BM155="D")),"")</f>
        <v>0</v>
      </c>
      <c r="AN155" s="17">
        <f t="shared" ref="AN155" ca="1" si="1942">IF(COUNTA(INDIRECT(Q155))=0,0, IF(AND(AO155&lt;&gt;"",X155&lt;AO155),1,IF(AND(AP155&lt;&gt;"",Y155&gt;AP155),1,IF(AND(AQ155,AC155&gt;0),2,0))))</f>
        <v>0</v>
      </c>
      <c r="AO155" s="24" t="str">
        <f t="shared" ref="AO155" ca="1" si="1943">IF($H155,IF(BY155&lt;&gt;"",IF(ISNUMBER(BY155),BY155,""),""),"")</f>
        <v/>
      </c>
      <c r="AP155" s="24" t="str">
        <f t="shared" ref="AP155" ca="1" si="1944">IF($H155,IF(BZ155&lt;&gt;"",IF(ISNUMBER(BZ155),BZ155,""),""),"")</f>
        <v/>
      </c>
      <c r="AQ155" s="17" t="b">
        <f t="shared" ref="AQ155" ca="1" si="1945">IF(H155,IF(CA155&lt;&gt;"",CA155&lt;&gt;0,FALSE),"")</f>
        <v>0</v>
      </c>
      <c r="AR155" s="17" t="b">
        <f t="shared" ref="AR155" ca="1" si="1946">IF(H155,IF(N155&gt;0,IF(BQ155&lt;&gt;"",BQ155&lt;&gt;0,FALSE),FALSE),"")</f>
        <v>1</v>
      </c>
      <c r="AS155" s="17" t="b">
        <f t="shared" ref="AS155" ca="1" si="1947">IF(H155,IF(BR155&lt;&gt;"",BR155&lt;&gt;0,FALSE),"")</f>
        <v>0</v>
      </c>
      <c r="AT155" s="17" t="b">
        <f t="shared" ref="AT155" ca="1" si="1948">IF(H155,IF(N155&gt;0,FALSE,IF(BU155&lt;&gt;"",MATCH(BU155,DataType,0)=1,FALSE)),"")</f>
        <v>0</v>
      </c>
      <c r="AU155" s="17" t="b">
        <f t="shared" ref="AU155" ca="1" si="1949">IF(H155,IF(N155&gt;0,TRUE,IF(BU155&lt;&gt;"",MATCH(BU155,DataType,0)=2,FALSE)),"")</f>
        <v>1</v>
      </c>
      <c r="AV155" s="17" t="b">
        <f t="shared" ref="AV155" ca="1" si="1950">IF(H155,IF(N155&gt;0,FALSE,IF(BU155&lt;&gt;"",MATCH(BU155,DataType,0)=3,FALSE)),"")</f>
        <v>0</v>
      </c>
      <c r="AW155" s="17" t="b">
        <f t="shared" ref="AW155" ca="1" si="1951">IF(H155,IF(W155&gt;0,Z155=0,FALSE),"")</f>
        <v>0</v>
      </c>
      <c r="AX155" s="14" t="b">
        <f t="array" aca="1" ref="AX155" ca="1">IF(H155,N155&gt;0,"")</f>
        <v>1</v>
      </c>
      <c r="AY155" s="17" t="str">
        <f t="shared" ref="AY155" ca="1" si="1952">IF(H155,IF(N155&gt;0,ADDRESS(ROW(VariablesOrigin)+1,COLUMN(VariablesOrigin)+1,4) &amp; ":" &amp; ADDRESS(ROW(VariablesOrigin)+N155,COLUMN(VariablesOrigin)+1,4),""),"")</f>
        <v>C3:C7</v>
      </c>
      <c r="AZ155" s="17" t="b">
        <f t="array" aca="1" ref="AZ155" ca="1">IF(AY155&lt;&gt;"",SUM(1*ISERROR(MATCH(INDIRECT(AY155),INDIRECT(K155),0)))=0,"")</f>
        <v>0</v>
      </c>
      <c r="BA155" s="17" t="b">
        <f t="shared" ref="BA155" ca="1" si="1953">IF(H155,BU155="",FALSE)</f>
        <v>1</v>
      </c>
      <c r="BB155" s="17" t="b">
        <v>0</v>
      </c>
      <c r="BC155" s="17" t="b">
        <f t="shared" ref="BC155" ca="1" si="1954">IF(BA155,IF(N155&gt;0,AND(AZ155,Z155=0),FALSE),"")</f>
        <v>0</v>
      </c>
      <c r="BD155" s="17" t="b">
        <f t="shared" ref="BD155" ca="1" si="1955">IF(BA155,IF(N155&gt;0,AND(NOT(AZ155),Z155=0),FALSE),"")</f>
        <v>1</v>
      </c>
      <c r="BE155" s="17" t="b">
        <f t="shared" ref="BE155" ca="1" si="1956">IF(BA155,IF(AND(AW155,NOT(BB155),NOT(BC155),NOT(BD155)),AND(Z155=0,AC155=0),FALSE),"")</f>
        <v>0</v>
      </c>
      <c r="BF155" s="17" t="b">
        <f t="shared" ref="BF155" ca="1" si="1957">IF(BA155,IF(AND(AW155,NOT(BB155),NOT(BC155),NOT(BD155)),AND(Z155=0,OR(AC155&gt;0)),FALSE),"")</f>
        <v>0</v>
      </c>
      <c r="BG155" s="17" t="b">
        <f t="shared" ref="BG155" ca="1" si="1958">IF(BA155,IF(OR(BB155:BF155),FALSE,IF(Z155=0,FALSE,Z155&gt;0)),"")</f>
        <v>0</v>
      </c>
      <c r="BH155" s="17" t="b">
        <f t="shared" ref="BH155" ca="1" si="1959">IF(BA155,COUNTIF(BB155:BG155,TRUE)=1,"")</f>
        <v>1</v>
      </c>
      <c r="BI155" s="17">
        <f t="shared" ref="BI155" ca="1" si="1960">IF(BA155,IFERROR(MATCH(TRUE,BB155:BG155,0),7),"")</f>
        <v>3</v>
      </c>
      <c r="BJ155" s="17" t="b">
        <f t="shared" ref="BJ155" ca="1" si="1961">DF155&lt;&gt;""</f>
        <v>0</v>
      </c>
      <c r="BK155" s="17" t="str">
        <f t="shared" ref="BK155" ca="1" si="1962">IF(H155,IF(AND(NOT(BA155),AU155),AC155=0,""),"")</f>
        <v/>
      </c>
      <c r="BL155" s="17" t="str">
        <f t="shared" ref="BL155" ca="1" si="1963">IF(H155,IF(AND(NOT(BA155),AU155),AC155&gt;0,""),"")</f>
        <v/>
      </c>
      <c r="BM155" s="17" t="str">
        <f t="shared" ref="BM155" ca="1" si="1964">IF(H155,IF(BA155,CHOOSE(BI155,"0","F","L","I","N",IF(AA155&gt;0.5,"N","S"),"0"),CHOOSE(MATCH(BU155,DataType,0),"S",IF(BK155,"I","N"),"D"  )),"")</f>
        <v>L</v>
      </c>
      <c r="BN155" s="17" t="str">
        <f t="shared" ref="BN155" ca="1" si="1965">IF(H155,IF(BJ155,"E",IF(BA155,CHOOSE(BI155,"0","F","L","I","N","S","0"),CHOOSE(MATCH(BU155,DataType,0),"S",IF(BK155,"I","N"),"D"  ))),"")</f>
        <v>L</v>
      </c>
      <c r="BO155" s="17" t="str">
        <f t="shared" ref="BO155" ca="1" si="1966">IF($H155,IF(BM155="0","",IF(AND(AR155,N155=2),"D",IF(BM155="S","N",IF(AL155,"O",IF(AM155,"I","N"))))),"")</f>
        <v>N</v>
      </c>
      <c r="BP155" s="14" t="b">
        <f t="shared" ref="BP155" ca="1" si="1967">INDIRECT(ADDRESS(2,ROW(A155)-1,,,_sheetname_dataframe))&lt;&gt;""</f>
        <v>1</v>
      </c>
      <c r="BQ155" s="35">
        <v>1</v>
      </c>
      <c r="BX155" s="16"/>
      <c r="BY155" s="16"/>
      <c r="BZ155" s="16"/>
      <c r="CA155" s="16"/>
      <c r="CB155" s="16"/>
      <c r="CC155" s="16"/>
      <c r="CD155" s="16"/>
      <c r="CE155" s="16"/>
      <c r="CF155" s="16"/>
      <c r="CN155" s="14">
        <f ca="1">IF(H155,IFERROR(IsVariableNameLegal(O155),0),0)</f>
        <v>0</v>
      </c>
      <c r="CO155" s="14" t="str">
        <f t="array" aca="1" ref="CO155" ca="1">IF(H155,IF(COUNTIF(INDIRECT(wew!$C$13),O155)&gt;1,TRIM(SUBSTITUTE(_xll.MCONCAT(IF((INDIRECT(wew!$C$13)=O155)*(COLUMN(INDIRECT(wew!$C$13))&lt;&gt;D155+1),-1+COLUMN(INDIRECT(wew!$C$13)),"")," "),"  "," ")),""),"")</f>
        <v/>
      </c>
      <c r="CP155" s="14" t="str">
        <f t="array" aca="1" ref="CP155" ca="1">IF(P155&lt;&gt;"",IF(LEN(P155)&gt;150,1,""),"")</f>
        <v/>
      </c>
      <c r="CQ155" s="14" t="str">
        <f t="array" aca="1" ref="CQ155" ca="1">IF(AND(H155,NOT(ster!$J$3)),IF(COUNTIF(INDIRECT(wew!$C$15),P155)&gt;1,TRIM(SUBSTITUTE(_xll.MCONCAT(IF((INDIRECT(wew!$C$15)=P155)*(COLUMN(INDIRECT(wew!$C$15))&lt;&gt;D155+1),-1+COLUMN(INDIRECT(wew!$C$15)),"")," "),"  "," ")),""),"")</f>
        <v/>
      </c>
      <c r="CR155" s="14" t="str">
        <f t="array" aca="1" ref="CR155" ca="1">IF(H155,IF(AND(W155&gt;0,AO155&lt;&gt;""),TRIM(SUBSTITUTE(_xll.MCONCAT(IFERROR(IF(ISNUMBER(INDIRECT(Q155)),IF((INDIRECT(ster!$D$14)&lt;&gt;"")*(INDIRECT(Q155)&lt;AO155),INDIRECT(ster!$D$14) &amp; ": " &amp;  SUBSTITUTE(IF( AV155,IFERROR(TEXT(INDIRECT(Q155),"rrrr-mm-dd") &amp;" (" &amp; INDIRECT(Q155) &amp;")",INDIRECT(Q155)),INDIRECT(Q155))," "," "),""),""),"")," "),"  "," ")),""),"")</f>
        <v/>
      </c>
      <c r="CS155" s="14" t="str">
        <f t="array" aca="1" ref="CS155" ca="1">IF(H155,IF(AND(W155&gt;0,AP155&lt;&gt;""),TRIM(SUBSTITUTE(_xll.MCONCAT(IFERROR(IF(ISNUMBER(INDIRECT(Q155)),IF((INDIRECT(ster!$D$14)&lt;&gt;"")*(INDIRECT(Q155)&gt;AP155),INDIRECT(ster!$D$14) &amp; ": " &amp;  SUBSTITUTE(IF( AV155,IFERROR(TEXT(INDIRECT(Q155),"rrrr-mm-dd")&amp;" (" &amp; INDIRECT(Q155) &amp;")",INDIRECT(Q155)),INDIRECT(Q155))," "," "),""),""),"")," "),"  "," ")),""),"")</f>
        <v/>
      </c>
      <c r="CT155" s="14" t="str">
        <f t="array" aca="1" ref="CT155" ca="1">IF(H155,IF(AND(N155&gt;0,AR155),TRIM(SUBSTITUTE(_xll.MCONCAT(IFERROR(IF(ISNUMBER(INDIRECT(Q155)),IF((INDIRECT(ster!$D$14)&lt;&gt;"")*(IFERROR(0*(MATCH(INDIRECT(Q155),INDIRECT(K155),0)&gt;0),1)),INDIRECT(ster!$D$14) &amp; ": " &amp;  SUBSTITUTE(IF( AV155,IFERROR(TEXT(INDIRECT(Q155),"rrrr-mm-dd")&amp;" (" &amp; INDIRECT(Q155) &amp;")",INDIRECT(Q155)),INDIRECT(Q155))," "," "),""),""),"")," "),"  "," ")),""),"")</f>
        <v/>
      </c>
      <c r="CU155" s="14" t="str">
        <f t="array" aca="1" ref="CU155" ca="1">IF(H155,IF(AND(V155&gt;0),TRIM(SUBSTITUTE(_xll.MCONCAT(IF((INDIRECT(ster!$D$14)&lt;&gt;"")*(IFERROR(0*(INDIRECT(Q155)&lt;&gt;""),1)),INDIRECT(ster!$D$14),"")," "),"  "," ")),""),"")</f>
        <v/>
      </c>
      <c r="CV155" s="14" t="str">
        <f t="array" aca="1" ref="CV155" ca="1">IF(H155,IF(AS155,
TRIM(SUBSTITUTE(_xll.MCONCAT(IF(
   (INDIRECT(ster!$D$14)&lt;&gt;"")*
   ((INDIRECT(Q155)="")+
      NOT(ISNUMBER(INDIRECT(Q155)))*
      NOT(ISERROR(MATCH(INDIRECT(Q155),INDIRECT(K155),0)))
    ),
      INDIRECT(ster!$D$14),
   "")," "),"  "," ")),
""),"")</f>
        <v/>
      </c>
      <c r="CW155" s="14" t="str">
        <f t="array" aca="1" ref="CW155" ca="1">IF(H155,IF(AND(AQ155),TRIM(SUBSTITUTE(_xll.MCONCAT(IFERROR(IF(ISNUMBER(INDIRECT(Q155)),IF((INDIRECT(ster!$D$14)&lt;&gt;"")*(INDIRECT(Q155)&lt;&gt;INT(INDIRECT(Q155))),INDIRECT(ster!$D$14) &amp; ": " &amp; INDIRECT(Q155),""),""),"")," "),"  "," ")),""),"")</f>
        <v/>
      </c>
      <c r="CX155" s="14" t="str">
        <f t="array" aca="1" ref="CX155" ca="1">IF(H155,IF(OR(AU155,AV155),TRIM(SUBSTITUTE(_xll.MCONCAT(IF((INDIRECT(ster!$D$14)&lt;&gt;"")*NOT(ISNUMBER(INDIRECT(Q155))),IF(ISERROR(MATCH(INDIRECT(Q155),INDIRECT(K155),0)),IFERROR(IF(INDIRECT(Q155)&lt;&gt;"",INDIRECT(ster!$D$14) &amp; ": " &amp; SUBSTITUTE(INDIRECT(Q155)," "," "),""),""),""),"")," "),"  "," ")),""),"")</f>
        <v/>
      </c>
      <c r="CY155" s="14" t="str">
        <f t="array" aca="1" ref="CY155" ca="1">IF(H155,IF(AE155,TRIM(SUBSTITUTE(_xll.MCONCAT(IF((INDIRECT(ster!$D$14)&lt;&gt;"")*IFERROR(NOT(INDIRECT(AF155)),FALSE),IF(ISERROR(MATCH(INDIRECT(Q155),INDIRECT(K155),0)),IFERROR(IF(INDIRECT(Q155)&lt;&gt;"",INDIRECT(ster!$D$14)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CZ155" s="14" t="str">
        <f t="array" aca="1" ref="CZ155" ca="1">IF(H155,IF(AH155,TRIM(SUBSTITUTE(_xll.MCONCAT(IF((INDIRECT(ster!$D$14)&lt;&gt;"")*IFERROR(NOT(INDIRECT(AI155)),FALSE),IF(ISERROR(MATCH(INDIRECT(Q155),INDIRECT(K155),0)),IFERROR(IF(INDIRECT(Q155)&lt;&gt;"",INDIRECT(ster!$D$14)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DC155" s="14" t="str">
        <f ca="1">SUBSTITUTE(SUBSTITUTE(SUBSTITUTE(SUBSTITUTE(_xll.MCONCAT(DG155:DS155,"■"),"■■","■"),"■■","■"),"■■","■"),"■■","■")</f>
        <v>■</v>
      </c>
      <c r="DD155" s="14" t="str">
        <f t="shared" ref="DD155" ca="1" si="1968">IF(MID(DC155,1,1)="■",MID(DC155,2,LEN(DC155)),DC155)</f>
        <v/>
      </c>
      <c r="DE155" s="14" t="str">
        <f t="shared" ref="DE155" ca="1" si="1969">IF(DD155&lt;&gt;"",IF(MID(DD155,LEN(DD155),1)="■",MID(DD155,1,LEN(DD155)-1),DD155),"")</f>
        <v/>
      </c>
      <c r="DF155" s="14" t="str">
        <f t="shared" ref="DF155" ca="1" si="1970">IFERROR(IF(DE155&lt;&gt;"",SUBSTITUTE(DE155,"■",". "),""),"##INTERNAL_ERROR")</f>
        <v/>
      </c>
      <c r="DG155" s="14" t="str">
        <f t="shared" ref="DG155" ca="1" si="1971">IF(CN155&lt;&gt;0,"Variable name don't comply with the naming convention","")</f>
        <v/>
      </c>
      <c r="DH155" s="14" t="str">
        <f t="shared" ref="DH155" ca="1" si="1972">IF(CO155&lt;&gt;"","Duplicated name. " &amp; IF(ISERROR(FIND(" ",CO155)),"Duplicate have index " &amp; CO155, "Duplicates have indices: "&amp;SUBSTITUTE(CO155," ",", ")),"")</f>
        <v/>
      </c>
      <c r="DI155" s="14" t="str">
        <f t="shared" ref="DI155" ca="1" si="1973">IF(CP155&lt;&gt;"","Variable label exceed length 150","")</f>
        <v/>
      </c>
      <c r="DJ155" s="14" t="str">
        <f t="shared" ref="DJ155" ca="1" si="1974">IF(CQ155&lt;&gt;"","Duplicated variable label. " &amp; IF(ISERROR(FIND(" ",CQ155)),"Duplicate have index " &amp; CQ155, "Duplicates have indices: "&amp;SUBSTITUTE(CQ155," ",", ")),"")</f>
        <v/>
      </c>
      <c r="DK155" s="14" t="str">
        <f t="shared" ref="DK155" ca="1" si="1975">IF(CR155&lt;&gt;"","The following cases have values below declared theorethical min: " &amp;SUBSTITUTE(CR155," ",", "),"")</f>
        <v/>
      </c>
      <c r="DL155" s="14" t="str">
        <f t="shared" ref="DL155" ca="1" si="1976">IF(CS155&lt;&gt;"","The following cases have values above declared theorethical max: " &amp;SUBSTITUTE(CS155," ",", "),"")</f>
        <v/>
      </c>
      <c r="DM155" s="14" t="str">
        <f t="shared" ref="DM155" ca="1" si="1977">IF(CT155&lt;&gt;"","There are some cases with values not explicitly declared in the labels dictionary: " &amp;SUBSTITUTE(CT155," ",", "),"")</f>
        <v/>
      </c>
      <c r="DN155" s="14" t="str">
        <f t="array" aca="1" ref="DN155" ca="1">IF(CU155&lt;&gt;"","There are errors in the entered values in the following cases: " &amp;SUBSTITUTE(CU155," ",", "),"")</f>
        <v/>
      </c>
      <c r="DO155" s="14" t="str">
        <f t="shared" ref="DO155" ca="1" si="1978">IF(CV155&lt;&gt;"","The following records are missing in this required field: " &amp;SUBSTITUTE(CV155," ",", "),"")</f>
        <v/>
      </c>
      <c r="DP155" s="14" t="str">
        <f t="shared" ref="DP155" ca="1" si="1979">IF(CW155&lt;&gt;"","The following cases have non-integer values: " &amp;SUBSTITUTE(CW155," ",", "),"")</f>
        <v/>
      </c>
      <c r="DQ155" s="14" t="str">
        <f t="shared" ref="DQ155" ca="1" si="1980">IF(CX155&lt;&gt;"","The following cases are non-numeric: " &amp;SUBSTITUTE(CX155," ",", "),"")</f>
        <v/>
      </c>
      <c r="DR155" s="14" t="str">
        <f t="shared" ref="DR155" ca="1" si="1981">IF(CY155&lt;&gt;"","In the following cases " &amp; P155 &amp; " " &amp; LOWER(MID(AG155,1,1)) &amp; MID(AG155,2,LEN(AG155)) &amp; ": " &amp;SUBSTITUTE(CY155," ",", "),"")</f>
        <v/>
      </c>
      <c r="DS155" s="14" t="str">
        <f t="shared" ref="DS155" ca="1" si="1982">IF(CZ155&lt;&gt;"","In the following cases " &amp; P155 &amp; " " &amp; LOWER(MID(AJ155,1,1)) &amp; MID(AJ155,2,LEN(AJ155)) &amp; ": " &amp;SUBSTITUTE(CZ155," ",", "),"")</f>
        <v/>
      </c>
      <c r="DZ155" s="14" t="b">
        <f t="shared" ref="DZ155" ca="1" si="1983">OR(ED155&lt;&gt;"",EF155&lt;&gt;"",EG155&lt;&gt;"")</f>
        <v>0</v>
      </c>
      <c r="EA155" s="14" t="str">
        <f t="shared" ref="EA155" ca="1" si="1984">IF(EB155&lt;&gt;"",G155 &amp; " (" &amp; F155 &amp; ")","")</f>
        <v>ALSFRS(2) 6. Dressing and Hygiene (q_51_2.6)</v>
      </c>
      <c r="EB155" s="14" t="str">
        <f t="shared" ref="EB155" ca="1" si="1985">IF(EE155&lt;&gt;"",EE155&amp;IF(ED155&lt;&gt;""," and "&amp;ED155,""),UPPER(MID(ED155,1,1)&amp;MID(ED155,2,LEN(ED155))))&amp; IF(OR(EF155&lt;&gt;"",EG155&lt;&gt;"")," and "&amp;IF(EF155&lt;&gt;"",LOWER(MID(EF155,1,1) &amp; MID(EF155,2,LEN(EF155))),"")&amp; IF(AND(EF155 &lt;&gt;"",EG155&lt;&gt;"")," and ","") &amp; IF(EG155&lt;&gt;"",LOWER(MID(EG155,1,1) &amp; MID(EG155,2,LEN(EG155))),""),"") &amp; IF(OR(EE155&lt;&gt;"",ED155&lt;&gt;"",EF155&lt;&gt;"",EG155&lt;&gt;""), ". ","")</f>
        <v xml:space="preserve">Values must be limited to predefinied list. </v>
      </c>
      <c r="EC155" s="14" t="str">
        <f t="shared" ref="EC155" ca="1" si="1986">IF(EB155&lt;&gt;"",G155 &amp; " (" &amp; F155 &amp; "): " &amp; EB155,"")</f>
        <v xml:space="preserve">ALSFRS(2) 6. Dressing and Hygiene (q_51_2.6): Values must be limited to predefinied list. </v>
      </c>
      <c r="ED155" s="14" t="str">
        <f t="shared" ref="ED155" ca="1" si="1987">IF(H155,IF(W155&gt;0,IF(AND(AO155&lt;&gt;"",AP155&lt;&gt;""),"each value must be between " &amp; IF( AV155,IFERROR(TEXT(AO155,"rrrr-mm-dd") &amp;" (" &amp; AO155 &amp;")",AO155),AO155) &amp; " and " &amp; IF( AV155,IFERROR(TEXT(AP155,"rrrr-mm-dd") &amp;" (" &amp; AP155 &amp;")",AP155),AP155),IF(AO155&lt;&gt;"","each value must be above " &amp; IF( AV155,IFERROR(TEXT(AO155,"rrrr-mm-dd") &amp;" (" &amp; AO155 &amp;")",AO155),AO155), IF(AP155&lt;&gt;"","each value must be below " &amp; IF( AV155,IFERROR(TEXT(AP155,"rrrr-mm-dd") &amp;" (" &amp; AP155 &amp;")",AP155),AP155),""))),""),"")</f>
        <v/>
      </c>
      <c r="EE155" s="14" t="str">
        <f t="shared" ref="EE155" ca="1" si="1988">IF(H155,IF(OR(AQ155,AU155,AV155,AS155,AR155),
   "Values must be" &amp;
   IF(AR155," limited to predefinied list", IF(AQ155, " integers",IF(OR(AU155,AV155)," numeric",""))) &amp;
   IF(AS155,IF(OR(AR155,AQ155,AU155,AV155), " and ","") &amp; "non-missing",""),
""),"")</f>
        <v>Values must be limited to predefinied list</v>
      </c>
      <c r="EF155" s="14" t="str">
        <f t="shared" ref="EF155" ca="1" si="1989">IF($H155,AG155,"")</f>
        <v/>
      </c>
      <c r="EG155" s="14" t="str">
        <f t="shared" ref="EG155" ca="1" si="1990">IF($H155,AJ155,"")</f>
        <v/>
      </c>
      <c r="EM155" s="14" t="b">
        <f t="shared" ref="EM155" ca="1" si="1991">OR(EC155&lt;&gt;"",DF155&lt;&gt;"")</f>
        <v>1</v>
      </c>
      <c r="EN155" s="14">
        <f t="shared" ref="EN155" ca="1" si="1992">IF(EM155,C155,"")</f>
        <v>142</v>
      </c>
      <c r="EO155" s="14" t="str">
        <f t="shared" ref="EO155" ca="1" si="1993">IF(EM155,F155,"")</f>
        <v>q_51_2.6</v>
      </c>
      <c r="EP155" s="14" t="str">
        <f t="shared" ref="EP155" ca="1" si="1994">EC155</f>
        <v xml:space="preserve">ALSFRS(2) 6. Dressing and Hygiene (q_51_2.6): Values must be limited to predefinied list. </v>
      </c>
      <c r="EQ155" s="14" t="str">
        <f t="shared" ref="EQ155" ca="1" si="1995">DF155</f>
        <v/>
      </c>
    </row>
    <row r="156" spans="2:147" s="14" customFormat="1">
      <c r="B156" s="14" t="str">
        <f t="shared" ref="B156" ca="1" si="1996">DF156</f>
        <v/>
      </c>
      <c r="C156" s="14">
        <f t="shared" ref="C156" ca="1" si="1997">IF(OFFSET(B156,-1,COLUMN(VariableExists)-2),OFFSET(B156,-1,1)+1,OFFSET(B156,-1,1))</f>
        <v>143</v>
      </c>
      <c r="D156" s="14">
        <f t="shared" ref="D156" si="1998">ROW(A156)-2</f>
        <v>154</v>
      </c>
      <c r="E156" s="14" t="str">
        <f t="shared" ref="E156" ca="1" si="1999">IF(OR(G156="",ROW(G156)=2),"",IF(Z156&gt;0,"S",IF(AX156,IF(J156=2,"D","N"),"I")))</f>
        <v>N</v>
      </c>
      <c r="F156" s="14" t="str">
        <f t="shared" ref="F156" ca="1" si="2000">IF(H156,O156,"")</f>
        <v>q_51_2.7</v>
      </c>
      <c r="G156" s="14" t="str">
        <f t="shared" ref="G156" ca="1" si="2001">IF(H156,P156,"")</f>
        <v>ALSFRS(2) 7. Turning in Bed and Adjusting Bed Clothes</v>
      </c>
      <c r="H156" s="14" t="b">
        <f t="shared" ref="H156" ca="1" si="2002">IF(INDIRECT(ADDRESS(2,D156+1,,,_sheetname_dataframe))="",FALSE,MID(INDIRECT(ADDRESS(2,D156+1,,,_sheetname_dataframe)),1,1)&lt;&gt;".")</f>
        <v>1</v>
      </c>
      <c r="I156" s="14" t="str">
        <f ca="1">IF($H156,ADDRESS(3,(D156+1)*2-1,4,,"["&amp;wew!$G$7&amp;"]"&amp;_sheetname_labels)&amp;":"&amp;ADDRESS(2+ster!$B$20,(D156+1)*2-1,4),"")</f>
        <v>[DBTemplate.xlsm]labels!KW3:KW61</v>
      </c>
      <c r="J156" s="14">
        <f t="array" aca="1" ref="J156" ca="1">IF(H156,MAX(0,MAX(IF(INDIRECT(I156)&lt;&gt;"",ROW(INDIRECT(I156)),""))-2),"")</f>
        <v>5</v>
      </c>
      <c r="K156" s="14" t="str">
        <f ca="1">IF($H156,IF($J156&gt;0,ADDRESS(3,(D156+1)*2-1,4,,"["&amp;wew!$G$7&amp;"]"&amp;_sheetname_labels)&amp;":"&amp;ADDRESS(2+J156,(D156+1)*2-1,4),""),"")</f>
        <v>[DBTemplate.xlsm]labels!KW3:KW7</v>
      </c>
      <c r="L156" s="14" t="str">
        <f ca="1">IF($H156,IF($J156&gt;0,ADDRESS(3,(D156+1)*2,4,,"["&amp;wew!$G$7&amp;"]"&amp;_sheetname_labels)&amp;":"&amp;ADDRESS(2+J156,(D156+1)*2,4),""),"")</f>
        <v>[DBTemplate.xlsm]labels!KX3:KX7</v>
      </c>
      <c r="M156" s="14">
        <f t="shared" ref="M156" ca="1" si="2003">IF($H156,IF(J156&gt;0,COUNTA(INDIRECT(K156))-COUNT(INDIRECT(K156)),0),"")</f>
        <v>0</v>
      </c>
      <c r="N156" s="14">
        <f t="shared" ref="N156" ca="1" si="2004">IF(H156,J156-M156,"")</f>
        <v>5</v>
      </c>
      <c r="O156" s="14" t="str">
        <f t="shared" ref="O156" ca="1" si="2005">IF(INDIRECT(ADDRESS(2,D156+1,,,_sheetname_dataframe))="","",INDIRECT(ADDRESS(2,D156+1,,,_sheetname_dataframe)))</f>
        <v>q_51_2.7</v>
      </c>
      <c r="P156" s="14" t="str">
        <f t="shared" ref="P156" ca="1" si="2006">IF(H156,IF(INDIRECT(ADDRESS(1,D156+1,,,_sheetname_dataframe))="","",INDIRECT(ADDRESS(1,D156+1,,,_sheetname_dataframe))),"")</f>
        <v>ALSFRS(2) 7. Turning in Bed and Adjusting Bed Clothes</v>
      </c>
      <c r="Q156" s="14" t="str">
        <f ca="1">IF($BP156,ADDRESS(3,D156+1,4,,"["&amp;wew!$G$7&amp;"]"&amp;_sheetname_dataframe)&amp;":"&amp;ADDRESS(2+ster!$C$14,D156+1,4),"")</f>
        <v>[DBTemplate.xlsm]data_frame!EY3:EY3</v>
      </c>
      <c r="R156" s="14" t="str">
        <f>IF($BP156,IF(MID(_xll.FORMULATEXT(INDEX(INDIRECT(Q156),1)),1,1)="=", _xll.FORMULATEXT(INDEX(INDIRECT(Q156),1),2,TRUE),""),"")</f>
        <v/>
      </c>
      <c r="S156" s="14">
        <f t="array" aca="1" ref="S156" ca="1">IF(H156,SUM(IF((IFERROR(INDIRECT(Q156)&lt;&gt;"",FALSE))*(INDIRECT(ster!$D$14)&lt;&gt;""),1,0)),"")</f>
        <v>0</v>
      </c>
      <c r="T156" s="14">
        <f t="array" aca="1" ref="T156" ca="1">IF(H156,IF(M156&gt;0,SUM(IFERROR(1*(MATCH(INDIRECT(Q156),INDIRECT(K156),0)&gt;0),0)*(INDIRECT(ster!$D$14)&lt;&gt;"")*NOT(ISNUMBER(INDIRECT(Q156)))),0),"")</f>
        <v>0</v>
      </c>
      <c r="U156" s="14">
        <f t="array" aca="1" ref="U156" ca="1">IF(H156,SUM((IFERROR(INDIRECT(Q156)="",FALSE))*(INDIRECT(ster!$D$14)&lt;&gt;"")),"")</f>
        <v>1</v>
      </c>
      <c r="V156" s="14">
        <f t="array" aca="1" ref="V156" ca="1">IF(H156,SUM((IFERROR(INDIRECT(Q156)="#ąś",TRUE))*(INDIRECT(ster!$D$14)&lt;&gt;"")),"")</f>
        <v>0</v>
      </c>
      <c r="W156" s="14">
        <f t="array" aca="1" ref="W156" ca="1">IF(H156,SUM(ISNUMBER(INDIRECT(Q156))*(INDIRECT(ster!$D$14)&lt;&gt;"")),"")</f>
        <v>0</v>
      </c>
      <c r="X156" s="14" t="str">
        <f t="array" aca="1" ref="X156" ca="1">IF(AND(H156,W156&gt;0),IF(wew!$B$3,MIN(IF((INDIRECT(ster!$D$14)&lt;&gt;"")*IFERROR(INDIRECT($Q156)&lt;&gt;"",FALSE),IFERROR(INDIRECT($Q156),"X"),"X")),"&lt;włącz podświetlanie wartości&gt;"),"—")</f>
        <v>—</v>
      </c>
      <c r="Y156" s="14" t="str">
        <f t="array" aca="1" ref="Y156" ca="1">IF(AND(H156,W156&gt;0),IF(wew!$B$3,MAX(IF((INDIRECT(ster!$D$14)&lt;&gt;"")*IFERROR(INDIRECT($Q156)&lt;&gt;"",FALSE),IFERROR(INDIRECT($Q156),"X"),"X")),"&lt;włącz podświetlanie wartości&gt;"),"—")</f>
        <v>—</v>
      </c>
      <c r="Z156" s="14">
        <f t="shared" ref="Z156" ca="1" si="2007">IF(H156,S156-T156-W156,"")</f>
        <v>0</v>
      </c>
      <c r="AA156" s="12" t="str">
        <f t="shared" ref="AA156" ca="1" si="2008">IF(H156,IF(S156&gt;0,W156/(S156),"—"),"")</f>
        <v>—</v>
      </c>
      <c r="AB156" s="17">
        <f t="array" aca="1" ref="AB156" ca="1">IF(H156,IF(W156&gt;0,SUM((INDIRECT(ster!$D$14)&lt;&gt;"")*IFERROR((INDIRECT(Q156)&lt;&gt;"")*(INDIRECT(Q156)=INT(INDIRECT(Q156))),0)),0),"")</f>
        <v>0</v>
      </c>
      <c r="AC156" s="17">
        <f t="array" aca="1" ref="AC156" ca="1">IF(H156,W156-AB156,"")</f>
        <v>0</v>
      </c>
      <c r="AD156" s="17">
        <f t="shared" ref="AD156" ca="1" si="2009">IF($H156,IF(AC156&lt;&gt;"",IF(AC156=0,1,IF(AC156/W156&lt;0.15,2,3)),0),"")</f>
        <v>1</v>
      </c>
      <c r="AE156" s="17" t="b">
        <f t="shared" ref="AE156" ca="1" si="2010">IF(H156,OFFSET(O156,1,0)=".validation",FALSE)</f>
        <v>0</v>
      </c>
      <c r="AF156" s="17" t="str">
        <f ca="1">IF(AE156,IF($H156,ADDRESS(3,D156+2,4,,"["&amp;wew!$G$7&amp;"]"&amp;_sheetname_dataframe)&amp;":"&amp;ADDRESS(2+ster!$C$14,D156+2,4),""),"")</f>
        <v/>
      </c>
      <c r="AG156" s="17" t="str">
        <f t="shared" ref="AG156" ca="1" si="2011">IF(AE156,IF($H156,IF(INDIRECT(ADDRESS(1,D156+2,,,_sheetname_dataframe))="","",INDIRECT(ADDRESS(1,D156+2,,,_sheetname_dataframe))),""),"")</f>
        <v/>
      </c>
      <c r="AH156" s="17" t="b">
        <f t="shared" ref="AH156" ca="1" si="2012">IF(H156,AND(AE156,OFFSET(O156,2,0)=".validation"),FALSE)</f>
        <v>0</v>
      </c>
      <c r="AI156" s="17" t="str">
        <f ca="1">IF(AH156,IF($H156,ADDRESS(3,D156+3,4,,"["&amp;wew!$G$7&amp;"]"&amp;_sheetname_dataframe)&amp;":"&amp;ADDRESS(2+ster!$C$14,D156+3,4),""),"")</f>
        <v/>
      </c>
      <c r="AJ156" s="17" t="str">
        <f t="shared" ref="AJ156" ca="1" si="2013">IF(AH156,IF($H156,IF(INDIRECT(ADDRESS(1,D156+3,,,_sheetname_dataframe))="","",INDIRECT(ADDRESS(1,D156+3,,,_sheetname_dataframe))),""),"")</f>
        <v/>
      </c>
      <c r="AK156" s="17" t="b">
        <f t="shared" ref="AK156" ca="1" si="2014">IF(H156,OR(AQ156,AD156=2),"")</f>
        <v>0</v>
      </c>
      <c r="AL156" s="17" t="b">
        <f t="shared" ref="AL156" ca="1" si="2015">IF($H156,IF(BV156&lt;&gt;"",IF(OR(BM156="F",BM156="L",BM156="I",BM156="D"),BV156&lt;&gt;0)),"")</f>
        <v>0</v>
      </c>
      <c r="AM156" s="17" t="b">
        <f t="shared" ref="AM156" ca="1" si="2016">IF($H156,AND(NOT(AL156),OR(IF(BW156&lt;&gt;"",IF(OR(BM156="F",BM156="L"),BW156&lt;&gt;0)),BM156="I",BM156="N",BM156="D")),"")</f>
        <v>0</v>
      </c>
      <c r="AN156" s="17">
        <f t="shared" ref="AN156" ca="1" si="2017">IF(COUNTA(INDIRECT(Q156))=0,0, IF(AND(AO156&lt;&gt;"",X156&lt;AO156),1,IF(AND(AP156&lt;&gt;"",Y156&gt;AP156),1,IF(AND(AQ156,AC156&gt;0),2,0))))</f>
        <v>0</v>
      </c>
      <c r="AO156" s="24" t="str">
        <f t="shared" ref="AO156" ca="1" si="2018">IF($H156,IF(BY156&lt;&gt;"",IF(ISNUMBER(BY156),BY156,""),""),"")</f>
        <v/>
      </c>
      <c r="AP156" s="24" t="str">
        <f t="shared" ref="AP156" ca="1" si="2019">IF($H156,IF(BZ156&lt;&gt;"",IF(ISNUMBER(BZ156),BZ156,""),""),"")</f>
        <v/>
      </c>
      <c r="AQ156" s="17" t="b">
        <f t="shared" ref="AQ156" ca="1" si="2020">IF(H156,IF(CA156&lt;&gt;"",CA156&lt;&gt;0,FALSE),"")</f>
        <v>0</v>
      </c>
      <c r="AR156" s="17" t="b">
        <f t="shared" ref="AR156" ca="1" si="2021">IF(H156,IF(N156&gt;0,IF(BQ156&lt;&gt;"",BQ156&lt;&gt;0,FALSE),FALSE),"")</f>
        <v>1</v>
      </c>
      <c r="AS156" s="17" t="b">
        <f t="shared" ref="AS156" ca="1" si="2022">IF(H156,IF(BR156&lt;&gt;"",BR156&lt;&gt;0,FALSE),"")</f>
        <v>0</v>
      </c>
      <c r="AT156" s="17" t="b">
        <f t="shared" ref="AT156" ca="1" si="2023">IF(H156,IF(N156&gt;0,FALSE,IF(BU156&lt;&gt;"",MATCH(BU156,DataType,0)=1,FALSE)),"")</f>
        <v>0</v>
      </c>
      <c r="AU156" s="17" t="b">
        <f t="shared" ref="AU156" ca="1" si="2024">IF(H156,IF(N156&gt;0,TRUE,IF(BU156&lt;&gt;"",MATCH(BU156,DataType,0)=2,FALSE)),"")</f>
        <v>1</v>
      </c>
      <c r="AV156" s="17" t="b">
        <f t="shared" ref="AV156" ca="1" si="2025">IF(H156,IF(N156&gt;0,FALSE,IF(BU156&lt;&gt;"",MATCH(BU156,DataType,0)=3,FALSE)),"")</f>
        <v>0</v>
      </c>
      <c r="AW156" s="17" t="b">
        <f t="shared" ref="AW156" ca="1" si="2026">IF(H156,IF(W156&gt;0,Z156=0,FALSE),"")</f>
        <v>0</v>
      </c>
      <c r="AX156" s="14" t="b">
        <f t="array" aca="1" ref="AX156" ca="1">IF(H156,N156&gt;0,"")</f>
        <v>1</v>
      </c>
      <c r="AY156" s="17" t="str">
        <f t="shared" ref="AY156" ca="1" si="2027">IF(H156,IF(N156&gt;0,ADDRESS(ROW(VariablesOrigin)+1,COLUMN(VariablesOrigin)+1,4) &amp; ":" &amp; ADDRESS(ROW(VariablesOrigin)+N156,COLUMN(VariablesOrigin)+1,4),""),"")</f>
        <v>C3:C7</v>
      </c>
      <c r="AZ156" s="17" t="b">
        <f t="array" aca="1" ref="AZ156" ca="1">IF(AY156&lt;&gt;"",SUM(1*ISERROR(MATCH(INDIRECT(AY156),INDIRECT(K156),0)))=0,"")</f>
        <v>0</v>
      </c>
      <c r="BA156" s="17" t="b">
        <f t="shared" ref="BA156" ca="1" si="2028">IF(H156,BU156="",FALSE)</f>
        <v>1</v>
      </c>
      <c r="BB156" s="17" t="b">
        <v>0</v>
      </c>
      <c r="BC156" s="17" t="b">
        <f t="shared" ref="BC156" ca="1" si="2029">IF(BA156,IF(N156&gt;0,AND(AZ156,Z156=0),FALSE),"")</f>
        <v>0</v>
      </c>
      <c r="BD156" s="17" t="b">
        <f t="shared" ref="BD156" ca="1" si="2030">IF(BA156,IF(N156&gt;0,AND(NOT(AZ156),Z156=0),FALSE),"")</f>
        <v>1</v>
      </c>
      <c r="BE156" s="17" t="b">
        <f t="shared" ref="BE156" ca="1" si="2031">IF(BA156,IF(AND(AW156,NOT(BB156),NOT(BC156),NOT(BD156)),AND(Z156=0,AC156=0),FALSE),"")</f>
        <v>0</v>
      </c>
      <c r="BF156" s="17" t="b">
        <f t="shared" ref="BF156" ca="1" si="2032">IF(BA156,IF(AND(AW156,NOT(BB156),NOT(BC156),NOT(BD156)),AND(Z156=0,OR(AC156&gt;0)),FALSE),"")</f>
        <v>0</v>
      </c>
      <c r="BG156" s="17" t="b">
        <f t="shared" ref="BG156" ca="1" si="2033">IF(BA156,IF(OR(BB156:BF156),FALSE,IF(Z156=0,FALSE,Z156&gt;0)),"")</f>
        <v>0</v>
      </c>
      <c r="BH156" s="17" t="b">
        <f t="shared" ref="BH156" ca="1" si="2034">IF(BA156,COUNTIF(BB156:BG156,TRUE)=1,"")</f>
        <v>1</v>
      </c>
      <c r="BI156" s="17">
        <f t="shared" ref="BI156" ca="1" si="2035">IF(BA156,IFERROR(MATCH(TRUE,BB156:BG156,0),7),"")</f>
        <v>3</v>
      </c>
      <c r="BJ156" s="17" t="b">
        <f t="shared" ref="BJ156" ca="1" si="2036">DF156&lt;&gt;""</f>
        <v>0</v>
      </c>
      <c r="BK156" s="17" t="str">
        <f t="shared" ref="BK156" ca="1" si="2037">IF(H156,IF(AND(NOT(BA156),AU156),AC156=0,""),"")</f>
        <v/>
      </c>
      <c r="BL156" s="17" t="str">
        <f t="shared" ref="BL156" ca="1" si="2038">IF(H156,IF(AND(NOT(BA156),AU156),AC156&gt;0,""),"")</f>
        <v/>
      </c>
      <c r="BM156" s="17" t="str">
        <f t="shared" ref="BM156" ca="1" si="2039">IF(H156,IF(BA156,CHOOSE(BI156,"0","F","L","I","N",IF(AA156&gt;0.5,"N","S"),"0"),CHOOSE(MATCH(BU156,DataType,0),"S",IF(BK156,"I","N"),"D"  )),"")</f>
        <v>L</v>
      </c>
      <c r="BN156" s="17" t="str">
        <f t="shared" ref="BN156" ca="1" si="2040">IF(H156,IF(BJ156,"E",IF(BA156,CHOOSE(BI156,"0","F","L","I","N","S","0"),CHOOSE(MATCH(BU156,DataType,0),"S",IF(BK156,"I","N"),"D"  ))),"")</f>
        <v>L</v>
      </c>
      <c r="BO156" s="17" t="str">
        <f t="shared" ref="BO156" ca="1" si="2041">IF($H156,IF(BM156="0","",IF(AND(AR156,N156=2),"D",IF(BM156="S","N",IF(AL156,"O",IF(AM156,"I","N"))))),"")</f>
        <v>N</v>
      </c>
      <c r="BP156" s="14" t="b">
        <f t="shared" ref="BP156" ca="1" si="2042">INDIRECT(ADDRESS(2,ROW(A156)-1,,,_sheetname_dataframe))&lt;&gt;""</f>
        <v>1</v>
      </c>
      <c r="BQ156" s="35">
        <v>1</v>
      </c>
      <c r="BX156" s="16"/>
      <c r="BY156" s="16"/>
      <c r="BZ156" s="16"/>
      <c r="CA156" s="16"/>
      <c r="CB156" s="16"/>
      <c r="CC156" s="16"/>
      <c r="CD156" s="16"/>
      <c r="CE156" s="16"/>
      <c r="CF156" s="16"/>
      <c r="CN156" s="14">
        <f ca="1">IF(H156,IFERROR(IsVariableNameLegal(O156),0),0)</f>
        <v>0</v>
      </c>
      <c r="CO156" s="14" t="str">
        <f t="array" aca="1" ref="CO156" ca="1">IF(H156,IF(COUNTIF(INDIRECT(wew!$C$13),O156)&gt;1,TRIM(SUBSTITUTE(_xll.MCONCAT(IF((INDIRECT(wew!$C$13)=O156)*(COLUMN(INDIRECT(wew!$C$13))&lt;&gt;D156+1),-1+COLUMN(INDIRECT(wew!$C$13)),"")," "),"  "," ")),""),"")</f>
        <v/>
      </c>
      <c r="CP156" s="14" t="str">
        <f t="array" aca="1" ref="CP156" ca="1">IF(P156&lt;&gt;"",IF(LEN(P156)&gt;150,1,""),"")</f>
        <v/>
      </c>
      <c r="CQ156" s="14" t="str">
        <f t="array" aca="1" ref="CQ156" ca="1">IF(AND(H156,NOT(ster!$J$3)),IF(COUNTIF(INDIRECT(wew!$C$15),P156)&gt;1,TRIM(SUBSTITUTE(_xll.MCONCAT(IF((INDIRECT(wew!$C$15)=P156)*(COLUMN(INDIRECT(wew!$C$15))&lt;&gt;D156+1),-1+COLUMN(INDIRECT(wew!$C$15)),"")," "),"  "," ")),""),"")</f>
        <v/>
      </c>
      <c r="CR156" s="14" t="str">
        <f t="array" aca="1" ref="CR156" ca="1">IF(H156,IF(AND(W156&gt;0,AO156&lt;&gt;""),TRIM(SUBSTITUTE(_xll.MCONCAT(IFERROR(IF(ISNUMBER(INDIRECT(Q156)),IF((INDIRECT(ster!$D$14)&lt;&gt;"")*(INDIRECT(Q156)&lt;AO156),INDIRECT(ster!$D$14) &amp; ": " &amp;  SUBSTITUTE(IF( AV156,IFERROR(TEXT(INDIRECT(Q156),"rrrr-mm-dd") &amp;" (" &amp; INDIRECT(Q156) &amp;")",INDIRECT(Q156)),INDIRECT(Q156))," "," "),""),""),"")," "),"  "," ")),""),"")</f>
        <v/>
      </c>
      <c r="CS156" s="14" t="str">
        <f t="array" aca="1" ref="CS156" ca="1">IF(H156,IF(AND(W156&gt;0,AP156&lt;&gt;""),TRIM(SUBSTITUTE(_xll.MCONCAT(IFERROR(IF(ISNUMBER(INDIRECT(Q156)),IF((INDIRECT(ster!$D$14)&lt;&gt;"")*(INDIRECT(Q156)&gt;AP156),INDIRECT(ster!$D$14) &amp; ": " &amp;  SUBSTITUTE(IF( AV156,IFERROR(TEXT(INDIRECT(Q156),"rrrr-mm-dd")&amp;" (" &amp; INDIRECT(Q156) &amp;")",INDIRECT(Q156)),INDIRECT(Q156))," "," "),""),""),"")," "),"  "," ")),""),"")</f>
        <v/>
      </c>
      <c r="CT156" s="14" t="str">
        <f t="array" aca="1" ref="CT156" ca="1">IF(H156,IF(AND(N156&gt;0,AR156),TRIM(SUBSTITUTE(_xll.MCONCAT(IFERROR(IF(ISNUMBER(INDIRECT(Q156)),IF((INDIRECT(ster!$D$14)&lt;&gt;"")*(IFERROR(0*(MATCH(INDIRECT(Q156),INDIRECT(K156),0)&gt;0),1)),INDIRECT(ster!$D$14) &amp; ": " &amp;  SUBSTITUTE(IF( AV156,IFERROR(TEXT(INDIRECT(Q156),"rrrr-mm-dd")&amp;" (" &amp; INDIRECT(Q156) &amp;")",INDIRECT(Q156)),INDIRECT(Q156))," "," "),""),""),"")," "),"  "," ")),""),"")</f>
        <v/>
      </c>
      <c r="CU156" s="14" t="str">
        <f t="array" aca="1" ref="CU156" ca="1">IF(H156,IF(AND(V156&gt;0),TRIM(SUBSTITUTE(_xll.MCONCAT(IF((INDIRECT(ster!$D$14)&lt;&gt;"")*(IFERROR(0*(INDIRECT(Q156)&lt;&gt;""),1)),INDIRECT(ster!$D$14),"")," "),"  "," ")),""),"")</f>
        <v/>
      </c>
      <c r="CV156" s="14" t="str">
        <f t="array" aca="1" ref="CV156" ca="1">IF(H156,IF(AS156,
TRIM(SUBSTITUTE(_xll.MCONCAT(IF(
   (INDIRECT(ster!$D$14)&lt;&gt;"")*
   ((INDIRECT(Q156)="")+
      NOT(ISNUMBER(INDIRECT(Q156)))*
      NOT(ISERROR(MATCH(INDIRECT(Q156),INDIRECT(K156),0)))
    ),
      INDIRECT(ster!$D$14),
   "")," "),"  "," ")),
""),"")</f>
        <v/>
      </c>
      <c r="CW156" s="14" t="str">
        <f t="array" aca="1" ref="CW156" ca="1">IF(H156,IF(AND(AQ156),TRIM(SUBSTITUTE(_xll.MCONCAT(IFERROR(IF(ISNUMBER(INDIRECT(Q156)),IF((INDIRECT(ster!$D$14)&lt;&gt;"")*(INDIRECT(Q156)&lt;&gt;INT(INDIRECT(Q156))),INDIRECT(ster!$D$14) &amp; ": " &amp; INDIRECT(Q156),""),""),"")," "),"  "," ")),""),"")</f>
        <v/>
      </c>
      <c r="CX156" s="14" t="str">
        <f t="array" aca="1" ref="CX156" ca="1">IF(H156,IF(OR(AU156,AV156),TRIM(SUBSTITUTE(_xll.MCONCAT(IF((INDIRECT(ster!$D$14)&lt;&gt;"")*NOT(ISNUMBER(INDIRECT(Q156))),IF(ISERROR(MATCH(INDIRECT(Q156),INDIRECT(K156),0)),IFERROR(IF(INDIRECT(Q156)&lt;&gt;"",INDIRECT(ster!$D$14) &amp; ": " &amp; SUBSTITUTE(INDIRECT(Q156)," "," "),""),""),""),"")," "),"  "," ")),""),"")</f>
        <v/>
      </c>
      <c r="CY156" s="14" t="str">
        <f t="array" aca="1" ref="CY156" ca="1">IF(H156,IF(AE156,TRIM(SUBSTITUTE(_xll.MCONCAT(IF((INDIRECT(ster!$D$14)&lt;&gt;"")*IFERROR(NOT(INDIRECT(AF156)),FALSE),IF(ISERROR(MATCH(INDIRECT(Q156),INDIRECT(K156),0)),IFERROR(IF(INDIRECT(Q156)&lt;&gt;"",INDIRECT(ster!$D$14)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CZ156" s="14" t="str">
        <f t="array" aca="1" ref="CZ156" ca="1">IF(H156,IF(AH156,TRIM(SUBSTITUTE(_xll.MCONCAT(IF((INDIRECT(ster!$D$14)&lt;&gt;"")*IFERROR(NOT(INDIRECT(AI156)),FALSE),IF(ISERROR(MATCH(INDIRECT(Q156),INDIRECT(K156),0)),IFERROR(IF(INDIRECT(Q156)&lt;&gt;"",INDIRECT(ster!$D$14)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DC156" s="14" t="str">
        <f ca="1">SUBSTITUTE(SUBSTITUTE(SUBSTITUTE(SUBSTITUTE(_xll.MCONCAT(DG156:DS156,"■"),"■■","■"),"■■","■"),"■■","■"),"■■","■")</f>
        <v>■</v>
      </c>
      <c r="DD156" s="14" t="str">
        <f t="shared" ref="DD156" ca="1" si="2043">IF(MID(DC156,1,1)="■",MID(DC156,2,LEN(DC156)),DC156)</f>
        <v/>
      </c>
      <c r="DE156" s="14" t="str">
        <f t="shared" ref="DE156" ca="1" si="2044">IF(DD156&lt;&gt;"",IF(MID(DD156,LEN(DD156),1)="■",MID(DD156,1,LEN(DD156)-1),DD156),"")</f>
        <v/>
      </c>
      <c r="DF156" s="14" t="str">
        <f t="shared" ref="DF156" ca="1" si="2045">IFERROR(IF(DE156&lt;&gt;"",SUBSTITUTE(DE156,"■",". "),""),"##INTERNAL_ERROR")</f>
        <v/>
      </c>
      <c r="DG156" s="14" t="str">
        <f t="shared" ref="DG156" ca="1" si="2046">IF(CN156&lt;&gt;0,"Variable name don't comply with the naming convention","")</f>
        <v/>
      </c>
      <c r="DH156" s="14" t="str">
        <f t="shared" ref="DH156" ca="1" si="2047">IF(CO156&lt;&gt;"","Duplicated name. " &amp; IF(ISERROR(FIND(" ",CO156)),"Duplicate have index " &amp; CO156, "Duplicates have indices: "&amp;SUBSTITUTE(CO156," ",", ")),"")</f>
        <v/>
      </c>
      <c r="DI156" s="14" t="str">
        <f t="shared" ref="DI156" ca="1" si="2048">IF(CP156&lt;&gt;"","Variable label exceed length 150","")</f>
        <v/>
      </c>
      <c r="DJ156" s="14" t="str">
        <f t="shared" ref="DJ156" ca="1" si="2049">IF(CQ156&lt;&gt;"","Duplicated variable label. " &amp; IF(ISERROR(FIND(" ",CQ156)),"Duplicate have index " &amp; CQ156, "Duplicates have indices: "&amp;SUBSTITUTE(CQ156," ",", ")),"")</f>
        <v/>
      </c>
      <c r="DK156" s="14" t="str">
        <f t="shared" ref="DK156" ca="1" si="2050">IF(CR156&lt;&gt;"","The following cases have values below declared theorethical min: " &amp;SUBSTITUTE(CR156," ",", "),"")</f>
        <v/>
      </c>
      <c r="DL156" s="14" t="str">
        <f t="shared" ref="DL156" ca="1" si="2051">IF(CS156&lt;&gt;"","The following cases have values above declared theorethical max: " &amp;SUBSTITUTE(CS156," ",", "),"")</f>
        <v/>
      </c>
      <c r="DM156" s="14" t="str">
        <f t="shared" ref="DM156" ca="1" si="2052">IF(CT156&lt;&gt;"","There are some cases with values not explicitly declared in the labels dictionary: " &amp;SUBSTITUTE(CT156," ",", "),"")</f>
        <v/>
      </c>
      <c r="DN156" s="14" t="str">
        <f t="array" aca="1" ref="DN156" ca="1">IF(CU156&lt;&gt;"","There are errors in the entered values in the following cases: " &amp;SUBSTITUTE(CU156," ",", "),"")</f>
        <v/>
      </c>
      <c r="DO156" s="14" t="str">
        <f t="shared" ref="DO156" ca="1" si="2053">IF(CV156&lt;&gt;"","The following records are missing in this required field: " &amp;SUBSTITUTE(CV156," ",", "),"")</f>
        <v/>
      </c>
      <c r="DP156" s="14" t="str">
        <f t="shared" ref="DP156" ca="1" si="2054">IF(CW156&lt;&gt;"","The following cases have non-integer values: " &amp;SUBSTITUTE(CW156," ",", "),"")</f>
        <v/>
      </c>
      <c r="DQ156" s="14" t="str">
        <f t="shared" ref="DQ156" ca="1" si="2055">IF(CX156&lt;&gt;"","The following cases are non-numeric: " &amp;SUBSTITUTE(CX156," ",", "),"")</f>
        <v/>
      </c>
      <c r="DR156" s="14" t="str">
        <f t="shared" ref="DR156" ca="1" si="2056">IF(CY156&lt;&gt;"","In the following cases " &amp; P156 &amp; " " &amp; LOWER(MID(AG156,1,1)) &amp; MID(AG156,2,LEN(AG156)) &amp; ": " &amp;SUBSTITUTE(CY156," ",", "),"")</f>
        <v/>
      </c>
      <c r="DS156" s="14" t="str">
        <f t="shared" ref="DS156" ca="1" si="2057">IF(CZ156&lt;&gt;"","In the following cases " &amp; P156 &amp; " " &amp; LOWER(MID(AJ156,1,1)) &amp; MID(AJ156,2,LEN(AJ156)) &amp; ": " &amp;SUBSTITUTE(CZ156," ",", "),"")</f>
        <v/>
      </c>
      <c r="DZ156" s="14" t="b">
        <f t="shared" ref="DZ156" ca="1" si="2058">OR(ED156&lt;&gt;"",EF156&lt;&gt;"",EG156&lt;&gt;"")</f>
        <v>0</v>
      </c>
      <c r="EA156" s="14" t="str">
        <f t="shared" ref="EA156" ca="1" si="2059">IF(EB156&lt;&gt;"",G156 &amp; " (" &amp; F156 &amp; ")","")</f>
        <v>ALSFRS(2) 7. Turning in Bed and Adjusting Bed Clothes (q_51_2.7)</v>
      </c>
      <c r="EB156" s="14" t="str">
        <f t="shared" ref="EB156" ca="1" si="2060">IF(EE156&lt;&gt;"",EE156&amp;IF(ED156&lt;&gt;""," and "&amp;ED156,""),UPPER(MID(ED156,1,1)&amp;MID(ED156,2,LEN(ED156))))&amp; IF(OR(EF156&lt;&gt;"",EG156&lt;&gt;"")," and "&amp;IF(EF156&lt;&gt;"",LOWER(MID(EF156,1,1) &amp; MID(EF156,2,LEN(EF156))),"")&amp; IF(AND(EF156 &lt;&gt;"",EG156&lt;&gt;"")," and ","") &amp; IF(EG156&lt;&gt;"",LOWER(MID(EG156,1,1) &amp; MID(EG156,2,LEN(EG156))),""),"") &amp; IF(OR(EE156&lt;&gt;"",ED156&lt;&gt;"",EF156&lt;&gt;"",EG156&lt;&gt;""), ". ","")</f>
        <v xml:space="preserve">Values must be limited to predefinied list. </v>
      </c>
      <c r="EC156" s="14" t="str">
        <f t="shared" ref="EC156" ca="1" si="2061">IF(EB156&lt;&gt;"",G156 &amp; " (" &amp; F156 &amp; "): " &amp; EB156,"")</f>
        <v xml:space="preserve">ALSFRS(2) 7. Turning in Bed and Adjusting Bed Clothes (q_51_2.7): Values must be limited to predefinied list. </v>
      </c>
      <c r="ED156" s="14" t="str">
        <f t="shared" ref="ED156" ca="1" si="2062">IF(H156,IF(W156&gt;0,IF(AND(AO156&lt;&gt;"",AP156&lt;&gt;""),"each value must be between " &amp; IF( AV156,IFERROR(TEXT(AO156,"rrrr-mm-dd") &amp;" (" &amp; AO156 &amp;")",AO156),AO156) &amp; " and " &amp; IF( AV156,IFERROR(TEXT(AP156,"rrrr-mm-dd") &amp;" (" &amp; AP156 &amp;")",AP156),AP156),IF(AO156&lt;&gt;"","each value must be above " &amp; IF( AV156,IFERROR(TEXT(AO156,"rrrr-mm-dd") &amp;" (" &amp; AO156 &amp;")",AO156),AO156), IF(AP156&lt;&gt;"","each value must be below " &amp; IF( AV156,IFERROR(TEXT(AP156,"rrrr-mm-dd") &amp;" (" &amp; AP156 &amp;")",AP156),AP156),""))),""),"")</f>
        <v/>
      </c>
      <c r="EE156" s="14" t="str">
        <f t="shared" ref="EE156" ca="1" si="2063">IF(H156,IF(OR(AQ156,AU156,AV156,AS156,AR156),
   "Values must be" &amp;
   IF(AR156," limited to predefinied list", IF(AQ156, " integers",IF(OR(AU156,AV156)," numeric",""))) &amp;
   IF(AS156,IF(OR(AR156,AQ156,AU156,AV156), " and ","") &amp; "non-missing",""),
""),"")</f>
        <v>Values must be limited to predefinied list</v>
      </c>
      <c r="EF156" s="14" t="str">
        <f t="shared" ref="EF156" ca="1" si="2064">IF($H156,AG156,"")</f>
        <v/>
      </c>
      <c r="EG156" s="14" t="str">
        <f t="shared" ref="EG156" ca="1" si="2065">IF($H156,AJ156,"")</f>
        <v/>
      </c>
      <c r="EM156" s="14" t="b">
        <f t="shared" ref="EM156" ca="1" si="2066">OR(EC156&lt;&gt;"",DF156&lt;&gt;"")</f>
        <v>1</v>
      </c>
      <c r="EN156" s="14">
        <f t="shared" ref="EN156" ca="1" si="2067">IF(EM156,C156,"")</f>
        <v>143</v>
      </c>
      <c r="EO156" s="14" t="str">
        <f t="shared" ref="EO156" ca="1" si="2068">IF(EM156,F156,"")</f>
        <v>q_51_2.7</v>
      </c>
      <c r="EP156" s="14" t="str">
        <f t="shared" ref="EP156" ca="1" si="2069">EC156</f>
        <v xml:space="preserve">ALSFRS(2) 7. Turning in Bed and Adjusting Bed Clothes (q_51_2.7): Values must be limited to predefinied list. </v>
      </c>
      <c r="EQ156" s="14" t="str">
        <f t="shared" ref="EQ156" ca="1" si="2070">DF156</f>
        <v/>
      </c>
    </row>
    <row r="157" spans="2:147" s="14" customFormat="1">
      <c r="B157" s="14" t="str">
        <f t="shared" ref="B157" ca="1" si="2071">DF157</f>
        <v/>
      </c>
      <c r="C157" s="14">
        <f t="shared" ref="C157" ca="1" si="2072">IF(OFFSET(B157,-1,COLUMN(VariableExists)-2),OFFSET(B157,-1,1)+1,OFFSET(B157,-1,1))</f>
        <v>144</v>
      </c>
      <c r="D157" s="14">
        <f t="shared" ref="D157" si="2073">ROW(A157)-2</f>
        <v>155</v>
      </c>
      <c r="E157" s="14" t="str">
        <f t="shared" ref="E157" ca="1" si="2074">IF(OR(G157="",ROW(G157)=2),"",IF(Z157&gt;0,"S",IF(AX157,IF(J157=2,"D","N"),"I")))</f>
        <v>N</v>
      </c>
      <c r="F157" s="14" t="str">
        <f t="shared" ref="F157" ca="1" si="2075">IF(H157,O157,"")</f>
        <v>q_51_2.8</v>
      </c>
      <c r="G157" s="14" t="str">
        <f t="shared" ref="G157" ca="1" si="2076">IF(H157,P157,"")</f>
        <v>ALSFRS(2) 8. Walking</v>
      </c>
      <c r="H157" s="14" t="b">
        <f t="shared" ref="H157" ca="1" si="2077">IF(INDIRECT(ADDRESS(2,D157+1,,,_sheetname_dataframe))="",FALSE,MID(INDIRECT(ADDRESS(2,D157+1,,,_sheetname_dataframe)),1,1)&lt;&gt;".")</f>
        <v>1</v>
      </c>
      <c r="I157" s="14" t="str">
        <f ca="1">IF($H157,ADDRESS(3,(D157+1)*2-1,4,,"["&amp;wew!$G$7&amp;"]"&amp;_sheetname_labels)&amp;":"&amp;ADDRESS(2+ster!$B$20,(D157+1)*2-1,4),"")</f>
        <v>[DBTemplate.xlsm]labels!KY3:KY61</v>
      </c>
      <c r="J157" s="14">
        <f t="array" aca="1" ref="J157" ca="1">IF(H157,MAX(0,MAX(IF(INDIRECT(I157)&lt;&gt;"",ROW(INDIRECT(I157)),""))-2),"")</f>
        <v>5</v>
      </c>
      <c r="K157" s="14" t="str">
        <f ca="1">IF($H157,IF($J157&gt;0,ADDRESS(3,(D157+1)*2-1,4,,"["&amp;wew!$G$7&amp;"]"&amp;_sheetname_labels)&amp;":"&amp;ADDRESS(2+J157,(D157+1)*2-1,4),""),"")</f>
        <v>[DBTemplate.xlsm]labels!KY3:KY7</v>
      </c>
      <c r="L157" s="14" t="str">
        <f ca="1">IF($H157,IF($J157&gt;0,ADDRESS(3,(D157+1)*2,4,,"["&amp;wew!$G$7&amp;"]"&amp;_sheetname_labels)&amp;":"&amp;ADDRESS(2+J157,(D157+1)*2,4),""),"")</f>
        <v>[DBTemplate.xlsm]labels!KZ3:KZ7</v>
      </c>
      <c r="M157" s="14">
        <f t="shared" ref="M157" ca="1" si="2078">IF($H157,IF(J157&gt;0,COUNTA(INDIRECT(K157))-COUNT(INDIRECT(K157)),0),"")</f>
        <v>0</v>
      </c>
      <c r="N157" s="14">
        <f t="shared" ref="N157" ca="1" si="2079">IF(H157,J157-M157,"")</f>
        <v>5</v>
      </c>
      <c r="O157" s="14" t="str">
        <f t="shared" ref="O157" ca="1" si="2080">IF(INDIRECT(ADDRESS(2,D157+1,,,_sheetname_dataframe))="","",INDIRECT(ADDRESS(2,D157+1,,,_sheetname_dataframe)))</f>
        <v>q_51_2.8</v>
      </c>
      <c r="P157" s="14" t="str">
        <f t="shared" ref="P157" ca="1" si="2081">IF(H157,IF(INDIRECT(ADDRESS(1,D157+1,,,_sheetname_dataframe))="","",INDIRECT(ADDRESS(1,D157+1,,,_sheetname_dataframe))),"")</f>
        <v>ALSFRS(2) 8. Walking</v>
      </c>
      <c r="Q157" s="14" t="str">
        <f ca="1">IF($BP157,ADDRESS(3,D157+1,4,,"["&amp;wew!$G$7&amp;"]"&amp;_sheetname_dataframe)&amp;":"&amp;ADDRESS(2+ster!$C$14,D157+1,4),"")</f>
        <v>[DBTemplate.xlsm]data_frame!EZ3:EZ3</v>
      </c>
      <c r="R157" s="14" t="str">
        <f>IF($BP157,IF(MID(_xll.FORMULATEXT(INDEX(INDIRECT(Q157),1)),1,1)="=", _xll.FORMULATEXT(INDEX(INDIRECT(Q157),1),2,TRUE),""),"")</f>
        <v/>
      </c>
      <c r="S157" s="14">
        <f t="array" aca="1" ref="S157" ca="1">IF(H157,SUM(IF((IFERROR(INDIRECT(Q157)&lt;&gt;"",FALSE))*(INDIRECT(ster!$D$14)&lt;&gt;""),1,0)),"")</f>
        <v>0</v>
      </c>
      <c r="T157" s="14">
        <f t="array" aca="1" ref="T157" ca="1">IF(H157,IF(M157&gt;0,SUM(IFERROR(1*(MATCH(INDIRECT(Q157),INDIRECT(K157),0)&gt;0),0)*(INDIRECT(ster!$D$14)&lt;&gt;"")*NOT(ISNUMBER(INDIRECT(Q157)))),0),"")</f>
        <v>0</v>
      </c>
      <c r="U157" s="14">
        <f t="array" aca="1" ref="U157" ca="1">IF(H157,SUM((IFERROR(INDIRECT(Q157)="",FALSE))*(INDIRECT(ster!$D$14)&lt;&gt;"")),"")</f>
        <v>1</v>
      </c>
      <c r="V157" s="14">
        <f t="array" aca="1" ref="V157" ca="1">IF(H157,SUM((IFERROR(INDIRECT(Q157)="#ąś",TRUE))*(INDIRECT(ster!$D$14)&lt;&gt;"")),"")</f>
        <v>0</v>
      </c>
      <c r="W157" s="14">
        <f t="array" aca="1" ref="W157" ca="1">IF(H157,SUM(ISNUMBER(INDIRECT(Q157))*(INDIRECT(ster!$D$14)&lt;&gt;"")),"")</f>
        <v>0</v>
      </c>
      <c r="X157" s="14" t="str">
        <f t="array" aca="1" ref="X157" ca="1">IF(AND(H157,W157&gt;0),IF(wew!$B$3,MIN(IF((INDIRECT(ster!$D$14)&lt;&gt;"")*IFERROR(INDIRECT($Q157)&lt;&gt;"",FALSE),IFERROR(INDIRECT($Q157),"X"),"X")),"&lt;włącz podświetlanie wartości&gt;"),"—")</f>
        <v>—</v>
      </c>
      <c r="Y157" s="14" t="str">
        <f t="array" aca="1" ref="Y157" ca="1">IF(AND(H157,W157&gt;0),IF(wew!$B$3,MAX(IF((INDIRECT(ster!$D$14)&lt;&gt;"")*IFERROR(INDIRECT($Q157)&lt;&gt;"",FALSE),IFERROR(INDIRECT($Q157),"X"),"X")),"&lt;włącz podświetlanie wartości&gt;"),"—")</f>
        <v>—</v>
      </c>
      <c r="Z157" s="14">
        <f t="shared" ref="Z157" ca="1" si="2082">IF(H157,S157-T157-W157,"")</f>
        <v>0</v>
      </c>
      <c r="AA157" s="12" t="str">
        <f t="shared" ref="AA157" ca="1" si="2083">IF(H157,IF(S157&gt;0,W157/(S157),"—"),"")</f>
        <v>—</v>
      </c>
      <c r="AB157" s="17">
        <f t="array" aca="1" ref="AB157" ca="1">IF(H157,IF(W157&gt;0,SUM((INDIRECT(ster!$D$14)&lt;&gt;"")*IFERROR((INDIRECT(Q157)&lt;&gt;"")*(INDIRECT(Q157)=INT(INDIRECT(Q157))),0)),0),"")</f>
        <v>0</v>
      </c>
      <c r="AC157" s="17">
        <f t="array" aca="1" ref="AC157" ca="1">IF(H157,W157-AB157,"")</f>
        <v>0</v>
      </c>
      <c r="AD157" s="17">
        <f t="shared" ref="AD157" ca="1" si="2084">IF($H157,IF(AC157&lt;&gt;"",IF(AC157=0,1,IF(AC157/W157&lt;0.15,2,3)),0),"")</f>
        <v>1</v>
      </c>
      <c r="AE157" s="17" t="b">
        <f t="shared" ref="AE157" ca="1" si="2085">IF(H157,OFFSET(O157,1,0)=".validation",FALSE)</f>
        <v>0</v>
      </c>
      <c r="AF157" s="17" t="str">
        <f ca="1">IF(AE157,IF($H157,ADDRESS(3,D157+2,4,,"["&amp;wew!$G$7&amp;"]"&amp;_sheetname_dataframe)&amp;":"&amp;ADDRESS(2+ster!$C$14,D157+2,4),""),"")</f>
        <v/>
      </c>
      <c r="AG157" s="17" t="str">
        <f t="shared" ref="AG157" ca="1" si="2086">IF(AE157,IF($H157,IF(INDIRECT(ADDRESS(1,D157+2,,,_sheetname_dataframe))="","",INDIRECT(ADDRESS(1,D157+2,,,_sheetname_dataframe))),""),"")</f>
        <v/>
      </c>
      <c r="AH157" s="17" t="b">
        <f t="shared" ref="AH157" ca="1" si="2087">IF(H157,AND(AE157,OFFSET(O157,2,0)=".validation"),FALSE)</f>
        <v>0</v>
      </c>
      <c r="AI157" s="17" t="str">
        <f ca="1">IF(AH157,IF($H157,ADDRESS(3,D157+3,4,,"["&amp;wew!$G$7&amp;"]"&amp;_sheetname_dataframe)&amp;":"&amp;ADDRESS(2+ster!$C$14,D157+3,4),""),"")</f>
        <v/>
      </c>
      <c r="AJ157" s="17" t="str">
        <f t="shared" ref="AJ157" ca="1" si="2088">IF(AH157,IF($H157,IF(INDIRECT(ADDRESS(1,D157+3,,,_sheetname_dataframe))="","",INDIRECT(ADDRESS(1,D157+3,,,_sheetname_dataframe))),""),"")</f>
        <v/>
      </c>
      <c r="AK157" s="17" t="b">
        <f t="shared" ref="AK157" ca="1" si="2089">IF(H157,OR(AQ157,AD157=2),"")</f>
        <v>0</v>
      </c>
      <c r="AL157" s="17" t="b">
        <f t="shared" ref="AL157" ca="1" si="2090">IF($H157,IF(BV157&lt;&gt;"",IF(OR(BM157="F",BM157="L",BM157="I",BM157="D"),BV157&lt;&gt;0)),"")</f>
        <v>0</v>
      </c>
      <c r="AM157" s="17" t="b">
        <f t="shared" ref="AM157" ca="1" si="2091">IF($H157,AND(NOT(AL157),OR(IF(BW157&lt;&gt;"",IF(OR(BM157="F",BM157="L"),BW157&lt;&gt;0)),BM157="I",BM157="N",BM157="D")),"")</f>
        <v>0</v>
      </c>
      <c r="AN157" s="17">
        <f t="shared" ref="AN157" ca="1" si="2092">IF(COUNTA(INDIRECT(Q157))=0,0, IF(AND(AO157&lt;&gt;"",X157&lt;AO157),1,IF(AND(AP157&lt;&gt;"",Y157&gt;AP157),1,IF(AND(AQ157,AC157&gt;0),2,0))))</f>
        <v>0</v>
      </c>
      <c r="AO157" s="24" t="str">
        <f t="shared" ref="AO157" ca="1" si="2093">IF($H157,IF(BY157&lt;&gt;"",IF(ISNUMBER(BY157),BY157,""),""),"")</f>
        <v/>
      </c>
      <c r="AP157" s="24" t="str">
        <f t="shared" ref="AP157" ca="1" si="2094">IF($H157,IF(BZ157&lt;&gt;"",IF(ISNUMBER(BZ157),BZ157,""),""),"")</f>
        <v/>
      </c>
      <c r="AQ157" s="17" t="b">
        <f t="shared" ref="AQ157" ca="1" si="2095">IF(H157,IF(CA157&lt;&gt;"",CA157&lt;&gt;0,FALSE),"")</f>
        <v>0</v>
      </c>
      <c r="AR157" s="17" t="b">
        <f t="shared" ref="AR157" ca="1" si="2096">IF(H157,IF(N157&gt;0,IF(BQ157&lt;&gt;"",BQ157&lt;&gt;0,FALSE),FALSE),"")</f>
        <v>1</v>
      </c>
      <c r="AS157" s="17" t="b">
        <f t="shared" ref="AS157" ca="1" si="2097">IF(H157,IF(BR157&lt;&gt;"",BR157&lt;&gt;0,FALSE),"")</f>
        <v>0</v>
      </c>
      <c r="AT157" s="17" t="b">
        <f t="shared" ref="AT157" ca="1" si="2098">IF(H157,IF(N157&gt;0,FALSE,IF(BU157&lt;&gt;"",MATCH(BU157,DataType,0)=1,FALSE)),"")</f>
        <v>0</v>
      </c>
      <c r="AU157" s="17" t="b">
        <f t="shared" ref="AU157" ca="1" si="2099">IF(H157,IF(N157&gt;0,TRUE,IF(BU157&lt;&gt;"",MATCH(BU157,DataType,0)=2,FALSE)),"")</f>
        <v>1</v>
      </c>
      <c r="AV157" s="17" t="b">
        <f t="shared" ref="AV157" ca="1" si="2100">IF(H157,IF(N157&gt;0,FALSE,IF(BU157&lt;&gt;"",MATCH(BU157,DataType,0)=3,FALSE)),"")</f>
        <v>0</v>
      </c>
      <c r="AW157" s="17" t="b">
        <f t="shared" ref="AW157" ca="1" si="2101">IF(H157,IF(W157&gt;0,Z157=0,FALSE),"")</f>
        <v>0</v>
      </c>
      <c r="AX157" s="14" t="b">
        <f t="array" aca="1" ref="AX157" ca="1">IF(H157,N157&gt;0,"")</f>
        <v>1</v>
      </c>
      <c r="AY157" s="17" t="str">
        <f t="shared" ref="AY157" ca="1" si="2102">IF(H157,IF(N157&gt;0,ADDRESS(ROW(VariablesOrigin)+1,COLUMN(VariablesOrigin)+1,4) &amp; ":" &amp; ADDRESS(ROW(VariablesOrigin)+N157,COLUMN(VariablesOrigin)+1,4),""),"")</f>
        <v>C3:C7</v>
      </c>
      <c r="AZ157" s="17" t="b">
        <f t="array" aca="1" ref="AZ157" ca="1">IF(AY157&lt;&gt;"",SUM(1*ISERROR(MATCH(INDIRECT(AY157),INDIRECT(K157),0)))=0,"")</f>
        <v>0</v>
      </c>
      <c r="BA157" s="17" t="b">
        <f t="shared" ref="BA157" ca="1" si="2103">IF(H157,BU157="",FALSE)</f>
        <v>1</v>
      </c>
      <c r="BB157" s="17" t="b">
        <v>0</v>
      </c>
      <c r="BC157" s="17" t="b">
        <f t="shared" ref="BC157" ca="1" si="2104">IF(BA157,IF(N157&gt;0,AND(AZ157,Z157=0),FALSE),"")</f>
        <v>0</v>
      </c>
      <c r="BD157" s="17" t="b">
        <f t="shared" ref="BD157" ca="1" si="2105">IF(BA157,IF(N157&gt;0,AND(NOT(AZ157),Z157=0),FALSE),"")</f>
        <v>1</v>
      </c>
      <c r="BE157" s="17" t="b">
        <f t="shared" ref="BE157" ca="1" si="2106">IF(BA157,IF(AND(AW157,NOT(BB157),NOT(BC157),NOT(BD157)),AND(Z157=0,AC157=0),FALSE),"")</f>
        <v>0</v>
      </c>
      <c r="BF157" s="17" t="b">
        <f t="shared" ref="BF157" ca="1" si="2107">IF(BA157,IF(AND(AW157,NOT(BB157),NOT(BC157),NOT(BD157)),AND(Z157=0,OR(AC157&gt;0)),FALSE),"")</f>
        <v>0</v>
      </c>
      <c r="BG157" s="17" t="b">
        <f t="shared" ref="BG157" ca="1" si="2108">IF(BA157,IF(OR(BB157:BF157),FALSE,IF(Z157=0,FALSE,Z157&gt;0)),"")</f>
        <v>0</v>
      </c>
      <c r="BH157" s="17" t="b">
        <f t="shared" ref="BH157" ca="1" si="2109">IF(BA157,COUNTIF(BB157:BG157,TRUE)=1,"")</f>
        <v>1</v>
      </c>
      <c r="BI157" s="17">
        <f t="shared" ref="BI157" ca="1" si="2110">IF(BA157,IFERROR(MATCH(TRUE,BB157:BG157,0),7),"")</f>
        <v>3</v>
      </c>
      <c r="BJ157" s="17" t="b">
        <f t="shared" ref="BJ157" ca="1" si="2111">DF157&lt;&gt;""</f>
        <v>0</v>
      </c>
      <c r="BK157" s="17" t="str">
        <f t="shared" ref="BK157" ca="1" si="2112">IF(H157,IF(AND(NOT(BA157),AU157),AC157=0,""),"")</f>
        <v/>
      </c>
      <c r="BL157" s="17" t="str">
        <f t="shared" ref="BL157" ca="1" si="2113">IF(H157,IF(AND(NOT(BA157),AU157),AC157&gt;0,""),"")</f>
        <v/>
      </c>
      <c r="BM157" s="17" t="str">
        <f t="shared" ref="BM157" ca="1" si="2114">IF(H157,IF(BA157,CHOOSE(BI157,"0","F","L","I","N",IF(AA157&gt;0.5,"N","S"),"0"),CHOOSE(MATCH(BU157,DataType,0),"S",IF(BK157,"I","N"),"D"  )),"")</f>
        <v>L</v>
      </c>
      <c r="BN157" s="17" t="str">
        <f t="shared" ref="BN157" ca="1" si="2115">IF(H157,IF(BJ157,"E",IF(BA157,CHOOSE(BI157,"0","F","L","I","N","S","0"),CHOOSE(MATCH(BU157,DataType,0),"S",IF(BK157,"I","N"),"D"  ))),"")</f>
        <v>L</v>
      </c>
      <c r="BO157" s="17" t="str">
        <f t="shared" ref="BO157" ca="1" si="2116">IF($H157,IF(BM157="0","",IF(AND(AR157,N157=2),"D",IF(BM157="S","N",IF(AL157,"O",IF(AM157,"I","N"))))),"")</f>
        <v>N</v>
      </c>
      <c r="BP157" s="14" t="b">
        <f t="shared" ref="BP157" ca="1" si="2117">INDIRECT(ADDRESS(2,ROW(A157)-1,,,_sheetname_dataframe))&lt;&gt;""</f>
        <v>1</v>
      </c>
      <c r="BQ157" s="35">
        <v>1</v>
      </c>
      <c r="BX157" s="16"/>
      <c r="BY157" s="16"/>
      <c r="BZ157" s="16"/>
      <c r="CA157" s="16"/>
      <c r="CB157" s="16"/>
      <c r="CC157" s="16"/>
      <c r="CD157" s="16"/>
      <c r="CE157" s="16"/>
      <c r="CF157" s="16"/>
      <c r="CN157" s="14">
        <f ca="1">IF(H157,IFERROR(IsVariableNameLegal(O157),0),0)</f>
        <v>0</v>
      </c>
      <c r="CO157" s="14" t="str">
        <f t="array" aca="1" ref="CO157" ca="1">IF(H157,IF(COUNTIF(INDIRECT(wew!$C$13),O157)&gt;1,TRIM(SUBSTITUTE(_xll.MCONCAT(IF((INDIRECT(wew!$C$13)=O157)*(COLUMN(INDIRECT(wew!$C$13))&lt;&gt;D157+1),-1+COLUMN(INDIRECT(wew!$C$13)),"")," "),"  "," ")),""),"")</f>
        <v/>
      </c>
      <c r="CP157" s="14" t="str">
        <f t="array" aca="1" ref="CP157" ca="1">IF(P157&lt;&gt;"",IF(LEN(P157)&gt;150,1,""),"")</f>
        <v/>
      </c>
      <c r="CQ157" s="14" t="str">
        <f t="array" aca="1" ref="CQ157" ca="1">IF(AND(H157,NOT(ster!$J$3)),IF(COUNTIF(INDIRECT(wew!$C$15),P157)&gt;1,TRIM(SUBSTITUTE(_xll.MCONCAT(IF((INDIRECT(wew!$C$15)=P157)*(COLUMN(INDIRECT(wew!$C$15))&lt;&gt;D157+1),-1+COLUMN(INDIRECT(wew!$C$15)),"")," "),"  "," ")),""),"")</f>
        <v/>
      </c>
      <c r="CR157" s="14" t="str">
        <f t="array" aca="1" ref="CR157" ca="1">IF(H157,IF(AND(W157&gt;0,AO157&lt;&gt;""),TRIM(SUBSTITUTE(_xll.MCONCAT(IFERROR(IF(ISNUMBER(INDIRECT(Q157)),IF((INDIRECT(ster!$D$14)&lt;&gt;"")*(INDIRECT(Q157)&lt;AO157),INDIRECT(ster!$D$14) &amp; ": " &amp;  SUBSTITUTE(IF( AV157,IFERROR(TEXT(INDIRECT(Q157),"rrrr-mm-dd") &amp;" (" &amp; INDIRECT(Q157) &amp;")",INDIRECT(Q157)),INDIRECT(Q157))," "," "),""),""),"")," "),"  "," ")),""),"")</f>
        <v/>
      </c>
      <c r="CS157" s="14" t="str">
        <f t="array" aca="1" ref="CS157" ca="1">IF(H157,IF(AND(W157&gt;0,AP157&lt;&gt;""),TRIM(SUBSTITUTE(_xll.MCONCAT(IFERROR(IF(ISNUMBER(INDIRECT(Q157)),IF((INDIRECT(ster!$D$14)&lt;&gt;"")*(INDIRECT(Q157)&gt;AP157),INDIRECT(ster!$D$14) &amp; ": " &amp;  SUBSTITUTE(IF( AV157,IFERROR(TEXT(INDIRECT(Q157),"rrrr-mm-dd")&amp;" (" &amp; INDIRECT(Q157) &amp;")",INDIRECT(Q157)),INDIRECT(Q157))," "," "),""),""),"")," "),"  "," ")),""),"")</f>
        <v/>
      </c>
      <c r="CT157" s="14" t="str">
        <f t="array" aca="1" ref="CT157" ca="1">IF(H157,IF(AND(N157&gt;0,AR157),TRIM(SUBSTITUTE(_xll.MCONCAT(IFERROR(IF(ISNUMBER(INDIRECT(Q157)),IF((INDIRECT(ster!$D$14)&lt;&gt;"")*(IFERROR(0*(MATCH(INDIRECT(Q157),INDIRECT(K157),0)&gt;0),1)),INDIRECT(ster!$D$14) &amp; ": " &amp;  SUBSTITUTE(IF( AV157,IFERROR(TEXT(INDIRECT(Q157),"rrrr-mm-dd")&amp;" (" &amp; INDIRECT(Q157) &amp;")",INDIRECT(Q157)),INDIRECT(Q157))," "," "),""),""),"")," "),"  "," ")),""),"")</f>
        <v/>
      </c>
      <c r="CU157" s="14" t="str">
        <f t="array" aca="1" ref="CU157" ca="1">IF(H157,IF(AND(V157&gt;0),TRIM(SUBSTITUTE(_xll.MCONCAT(IF((INDIRECT(ster!$D$14)&lt;&gt;"")*(IFERROR(0*(INDIRECT(Q157)&lt;&gt;""),1)),INDIRECT(ster!$D$14),"")," "),"  "," ")),""),"")</f>
        <v/>
      </c>
      <c r="CV157" s="14" t="str">
        <f t="array" aca="1" ref="CV157" ca="1">IF(H157,IF(AS157,
TRIM(SUBSTITUTE(_xll.MCONCAT(IF(
   (INDIRECT(ster!$D$14)&lt;&gt;"")*
   ((INDIRECT(Q157)="")+
      NOT(ISNUMBER(INDIRECT(Q157)))*
      NOT(ISERROR(MATCH(INDIRECT(Q157),INDIRECT(K157),0)))
    ),
      INDIRECT(ster!$D$14),
   "")," "),"  "," ")),
""),"")</f>
        <v/>
      </c>
      <c r="CW157" s="14" t="str">
        <f t="array" aca="1" ref="CW157" ca="1">IF(H157,IF(AND(AQ157),TRIM(SUBSTITUTE(_xll.MCONCAT(IFERROR(IF(ISNUMBER(INDIRECT(Q157)),IF((INDIRECT(ster!$D$14)&lt;&gt;"")*(INDIRECT(Q157)&lt;&gt;INT(INDIRECT(Q157))),INDIRECT(ster!$D$14) &amp; ": " &amp; INDIRECT(Q157),""),""),"")," "),"  "," ")),""),"")</f>
        <v/>
      </c>
      <c r="CX157" s="14" t="str">
        <f t="array" aca="1" ref="CX157" ca="1">IF(H157,IF(OR(AU157,AV157),TRIM(SUBSTITUTE(_xll.MCONCAT(IF((INDIRECT(ster!$D$14)&lt;&gt;"")*NOT(ISNUMBER(INDIRECT(Q157))),IF(ISERROR(MATCH(INDIRECT(Q157),INDIRECT(K157),0)),IFERROR(IF(INDIRECT(Q157)&lt;&gt;"",INDIRECT(ster!$D$14) &amp; ": " &amp; SUBSTITUTE(INDIRECT(Q157)," "," "),""),""),""),"")," "),"  "," ")),""),"")</f>
        <v/>
      </c>
      <c r="CY157" s="14" t="str">
        <f t="array" aca="1" ref="CY157" ca="1">IF(H157,IF(AE157,TRIM(SUBSTITUTE(_xll.MCONCAT(IF((INDIRECT(ster!$D$14)&lt;&gt;"")*IFERROR(NOT(INDIRECT(AF157)),FALSE),IF(ISERROR(MATCH(INDIRECT(Q157),INDIRECT(K157),0)),IFERROR(IF(INDIRECT(Q157)&lt;&gt;"",INDIRECT(ster!$D$14)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CZ157" s="14" t="str">
        <f t="array" aca="1" ref="CZ157" ca="1">IF(H157,IF(AH157,TRIM(SUBSTITUTE(_xll.MCONCAT(IF((INDIRECT(ster!$D$14)&lt;&gt;"")*IFERROR(NOT(INDIRECT(AI157)),FALSE),IF(ISERROR(MATCH(INDIRECT(Q157),INDIRECT(K157),0)),IFERROR(IF(INDIRECT(Q157)&lt;&gt;"",INDIRECT(ster!$D$14)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DC157" s="14" t="str">
        <f ca="1">SUBSTITUTE(SUBSTITUTE(SUBSTITUTE(SUBSTITUTE(_xll.MCONCAT(DG157:DS157,"■"),"■■","■"),"■■","■"),"■■","■"),"■■","■")</f>
        <v>■</v>
      </c>
      <c r="DD157" s="14" t="str">
        <f t="shared" ref="DD157" ca="1" si="2118">IF(MID(DC157,1,1)="■",MID(DC157,2,LEN(DC157)),DC157)</f>
        <v/>
      </c>
      <c r="DE157" s="14" t="str">
        <f t="shared" ref="DE157" ca="1" si="2119">IF(DD157&lt;&gt;"",IF(MID(DD157,LEN(DD157),1)="■",MID(DD157,1,LEN(DD157)-1),DD157),"")</f>
        <v/>
      </c>
      <c r="DF157" s="14" t="str">
        <f t="shared" ref="DF157" ca="1" si="2120">IFERROR(IF(DE157&lt;&gt;"",SUBSTITUTE(DE157,"■",". "),""),"##INTERNAL_ERROR")</f>
        <v/>
      </c>
      <c r="DG157" s="14" t="str">
        <f t="shared" ref="DG157" ca="1" si="2121">IF(CN157&lt;&gt;0,"Variable name don't comply with the naming convention","")</f>
        <v/>
      </c>
      <c r="DH157" s="14" t="str">
        <f t="shared" ref="DH157" ca="1" si="2122">IF(CO157&lt;&gt;"","Duplicated name. " &amp; IF(ISERROR(FIND(" ",CO157)),"Duplicate have index " &amp; CO157, "Duplicates have indices: "&amp;SUBSTITUTE(CO157," ",", ")),"")</f>
        <v/>
      </c>
      <c r="DI157" s="14" t="str">
        <f t="shared" ref="DI157" ca="1" si="2123">IF(CP157&lt;&gt;"","Variable label exceed length 150","")</f>
        <v/>
      </c>
      <c r="DJ157" s="14" t="str">
        <f t="shared" ref="DJ157" ca="1" si="2124">IF(CQ157&lt;&gt;"","Duplicated variable label. " &amp; IF(ISERROR(FIND(" ",CQ157)),"Duplicate have index " &amp; CQ157, "Duplicates have indices: "&amp;SUBSTITUTE(CQ157," ",", ")),"")</f>
        <v/>
      </c>
      <c r="DK157" s="14" t="str">
        <f t="shared" ref="DK157" ca="1" si="2125">IF(CR157&lt;&gt;"","The following cases have values below declared theorethical min: " &amp;SUBSTITUTE(CR157," ",", "),"")</f>
        <v/>
      </c>
      <c r="DL157" s="14" t="str">
        <f t="shared" ref="DL157" ca="1" si="2126">IF(CS157&lt;&gt;"","The following cases have values above declared theorethical max: " &amp;SUBSTITUTE(CS157," ",", "),"")</f>
        <v/>
      </c>
      <c r="DM157" s="14" t="str">
        <f t="shared" ref="DM157" ca="1" si="2127">IF(CT157&lt;&gt;"","There are some cases with values not explicitly declared in the labels dictionary: " &amp;SUBSTITUTE(CT157," ",", "),"")</f>
        <v/>
      </c>
      <c r="DN157" s="14" t="str">
        <f t="array" aca="1" ref="DN157" ca="1">IF(CU157&lt;&gt;"","There are errors in the entered values in the following cases: " &amp;SUBSTITUTE(CU157," ",", "),"")</f>
        <v/>
      </c>
      <c r="DO157" s="14" t="str">
        <f t="shared" ref="DO157" ca="1" si="2128">IF(CV157&lt;&gt;"","The following records are missing in this required field: " &amp;SUBSTITUTE(CV157," ",", "),"")</f>
        <v/>
      </c>
      <c r="DP157" s="14" t="str">
        <f t="shared" ref="DP157" ca="1" si="2129">IF(CW157&lt;&gt;"","The following cases have non-integer values: " &amp;SUBSTITUTE(CW157," ",", "),"")</f>
        <v/>
      </c>
      <c r="DQ157" s="14" t="str">
        <f t="shared" ref="DQ157" ca="1" si="2130">IF(CX157&lt;&gt;"","The following cases are non-numeric: " &amp;SUBSTITUTE(CX157," ",", "),"")</f>
        <v/>
      </c>
      <c r="DR157" s="14" t="str">
        <f t="shared" ref="DR157" ca="1" si="2131">IF(CY157&lt;&gt;"","In the following cases " &amp; P157 &amp; " " &amp; LOWER(MID(AG157,1,1)) &amp; MID(AG157,2,LEN(AG157)) &amp; ": " &amp;SUBSTITUTE(CY157," ",", "),"")</f>
        <v/>
      </c>
      <c r="DS157" s="14" t="str">
        <f t="shared" ref="DS157" ca="1" si="2132">IF(CZ157&lt;&gt;"","In the following cases " &amp; P157 &amp; " " &amp; LOWER(MID(AJ157,1,1)) &amp; MID(AJ157,2,LEN(AJ157)) &amp; ": " &amp;SUBSTITUTE(CZ157," ",", "),"")</f>
        <v/>
      </c>
      <c r="DZ157" s="14" t="b">
        <f t="shared" ref="DZ157" ca="1" si="2133">OR(ED157&lt;&gt;"",EF157&lt;&gt;"",EG157&lt;&gt;"")</f>
        <v>0</v>
      </c>
      <c r="EA157" s="14" t="str">
        <f t="shared" ref="EA157" ca="1" si="2134">IF(EB157&lt;&gt;"",G157 &amp; " (" &amp; F157 &amp; ")","")</f>
        <v>ALSFRS(2) 8. Walking (q_51_2.8)</v>
      </c>
      <c r="EB157" s="14" t="str">
        <f t="shared" ref="EB157" ca="1" si="2135">IF(EE157&lt;&gt;"",EE157&amp;IF(ED157&lt;&gt;""," and "&amp;ED157,""),UPPER(MID(ED157,1,1)&amp;MID(ED157,2,LEN(ED157))))&amp; IF(OR(EF157&lt;&gt;"",EG157&lt;&gt;"")," and "&amp;IF(EF157&lt;&gt;"",LOWER(MID(EF157,1,1) &amp; MID(EF157,2,LEN(EF157))),"")&amp; IF(AND(EF157 &lt;&gt;"",EG157&lt;&gt;"")," and ","") &amp; IF(EG157&lt;&gt;"",LOWER(MID(EG157,1,1) &amp; MID(EG157,2,LEN(EG157))),""),"") &amp; IF(OR(EE157&lt;&gt;"",ED157&lt;&gt;"",EF157&lt;&gt;"",EG157&lt;&gt;""), ". ","")</f>
        <v xml:space="preserve">Values must be limited to predefinied list. </v>
      </c>
      <c r="EC157" s="14" t="str">
        <f t="shared" ref="EC157" ca="1" si="2136">IF(EB157&lt;&gt;"",G157 &amp; " (" &amp; F157 &amp; "): " &amp; EB157,"")</f>
        <v xml:space="preserve">ALSFRS(2) 8. Walking (q_51_2.8): Values must be limited to predefinied list. </v>
      </c>
      <c r="ED157" s="14" t="str">
        <f t="shared" ref="ED157" ca="1" si="2137">IF(H157,IF(W157&gt;0,IF(AND(AO157&lt;&gt;"",AP157&lt;&gt;""),"each value must be between " &amp; IF( AV157,IFERROR(TEXT(AO157,"rrrr-mm-dd") &amp;" (" &amp; AO157 &amp;")",AO157),AO157) &amp; " and " &amp; IF( AV157,IFERROR(TEXT(AP157,"rrrr-mm-dd") &amp;" (" &amp; AP157 &amp;")",AP157),AP157),IF(AO157&lt;&gt;"","each value must be above " &amp; IF( AV157,IFERROR(TEXT(AO157,"rrrr-mm-dd") &amp;" (" &amp; AO157 &amp;")",AO157),AO157), IF(AP157&lt;&gt;"","each value must be below " &amp; IF( AV157,IFERROR(TEXT(AP157,"rrrr-mm-dd") &amp;" (" &amp; AP157 &amp;")",AP157),AP157),""))),""),"")</f>
        <v/>
      </c>
      <c r="EE157" s="14" t="str">
        <f t="shared" ref="EE157" ca="1" si="2138">IF(H157,IF(OR(AQ157,AU157,AV157,AS157,AR157),
   "Values must be" &amp;
   IF(AR157," limited to predefinied list", IF(AQ157, " integers",IF(OR(AU157,AV157)," numeric",""))) &amp;
   IF(AS157,IF(OR(AR157,AQ157,AU157,AV157), " and ","") &amp; "non-missing",""),
""),"")</f>
        <v>Values must be limited to predefinied list</v>
      </c>
      <c r="EF157" s="14" t="str">
        <f t="shared" ref="EF157" ca="1" si="2139">IF($H157,AG157,"")</f>
        <v/>
      </c>
      <c r="EG157" s="14" t="str">
        <f t="shared" ref="EG157" ca="1" si="2140">IF($H157,AJ157,"")</f>
        <v/>
      </c>
      <c r="EM157" s="14" t="b">
        <f t="shared" ref="EM157" ca="1" si="2141">OR(EC157&lt;&gt;"",DF157&lt;&gt;"")</f>
        <v>1</v>
      </c>
      <c r="EN157" s="14">
        <f t="shared" ref="EN157" ca="1" si="2142">IF(EM157,C157,"")</f>
        <v>144</v>
      </c>
      <c r="EO157" s="14" t="str">
        <f t="shared" ref="EO157" ca="1" si="2143">IF(EM157,F157,"")</f>
        <v>q_51_2.8</v>
      </c>
      <c r="EP157" s="14" t="str">
        <f t="shared" ref="EP157" ca="1" si="2144">EC157</f>
        <v xml:space="preserve">ALSFRS(2) 8. Walking (q_51_2.8): Values must be limited to predefinied list. </v>
      </c>
      <c r="EQ157" s="14" t="str">
        <f t="shared" ref="EQ157" ca="1" si="2145">DF157</f>
        <v/>
      </c>
    </row>
    <row r="158" spans="2:147" s="14" customFormat="1">
      <c r="B158" s="14" t="str">
        <f t="shared" ref="B158" ca="1" si="2146">DF158</f>
        <v/>
      </c>
      <c r="C158" s="14">
        <f t="shared" ref="C158" ca="1" si="2147">IF(OFFSET(B158,-1,COLUMN(VariableExists)-2),OFFSET(B158,-1,1)+1,OFFSET(B158,-1,1))</f>
        <v>145</v>
      </c>
      <c r="D158" s="14">
        <f t="shared" ref="D158" si="2148">ROW(A158)-2</f>
        <v>156</v>
      </c>
      <c r="E158" s="14" t="str">
        <f t="shared" ref="E158" ca="1" si="2149">IF(OR(G158="",ROW(G158)=2),"",IF(Z158&gt;0,"S",IF(AX158,IF(J158=2,"D","N"),"I")))</f>
        <v>N</v>
      </c>
      <c r="F158" s="14" t="str">
        <f t="shared" ref="F158" ca="1" si="2150">IF(H158,O158,"")</f>
        <v>q_51_2.9</v>
      </c>
      <c r="G158" s="14" t="str">
        <f t="shared" ref="G158" ca="1" si="2151">IF(H158,P158,"")</f>
        <v>ALSFRS(2) 9. Climbing Stairs</v>
      </c>
      <c r="H158" s="14" t="b">
        <f t="shared" ref="H158" ca="1" si="2152">IF(INDIRECT(ADDRESS(2,D158+1,,,_sheetname_dataframe))="",FALSE,MID(INDIRECT(ADDRESS(2,D158+1,,,_sheetname_dataframe)),1,1)&lt;&gt;".")</f>
        <v>1</v>
      </c>
      <c r="I158" s="14" t="str">
        <f ca="1">IF($H158,ADDRESS(3,(D158+1)*2-1,4,,"["&amp;wew!$G$7&amp;"]"&amp;_sheetname_labels)&amp;":"&amp;ADDRESS(2+ster!$B$20,(D158+1)*2-1,4),"")</f>
        <v>[DBTemplate.xlsm]labels!LA3:LA61</v>
      </c>
      <c r="J158" s="14">
        <f t="array" aca="1" ref="J158" ca="1">IF(H158,MAX(0,MAX(IF(INDIRECT(I158)&lt;&gt;"",ROW(INDIRECT(I158)),""))-2),"")</f>
        <v>5</v>
      </c>
      <c r="K158" s="14" t="str">
        <f ca="1">IF($H158,IF($J158&gt;0,ADDRESS(3,(D158+1)*2-1,4,,"["&amp;wew!$G$7&amp;"]"&amp;_sheetname_labels)&amp;":"&amp;ADDRESS(2+J158,(D158+1)*2-1,4),""),"")</f>
        <v>[DBTemplate.xlsm]labels!LA3:LA7</v>
      </c>
      <c r="L158" s="14" t="str">
        <f ca="1">IF($H158,IF($J158&gt;0,ADDRESS(3,(D158+1)*2,4,,"["&amp;wew!$G$7&amp;"]"&amp;_sheetname_labels)&amp;":"&amp;ADDRESS(2+J158,(D158+1)*2,4),""),"")</f>
        <v>[DBTemplate.xlsm]labels!LB3:LB7</v>
      </c>
      <c r="M158" s="14">
        <f t="shared" ref="M158" ca="1" si="2153">IF($H158,IF(J158&gt;0,COUNTA(INDIRECT(K158))-COUNT(INDIRECT(K158)),0),"")</f>
        <v>0</v>
      </c>
      <c r="N158" s="14">
        <f t="shared" ref="N158" ca="1" si="2154">IF(H158,J158-M158,"")</f>
        <v>5</v>
      </c>
      <c r="O158" s="14" t="str">
        <f t="shared" ref="O158" ca="1" si="2155">IF(INDIRECT(ADDRESS(2,D158+1,,,_sheetname_dataframe))="","",INDIRECT(ADDRESS(2,D158+1,,,_sheetname_dataframe)))</f>
        <v>q_51_2.9</v>
      </c>
      <c r="P158" s="14" t="str">
        <f t="shared" ref="P158" ca="1" si="2156">IF(H158,IF(INDIRECT(ADDRESS(1,D158+1,,,_sheetname_dataframe))="","",INDIRECT(ADDRESS(1,D158+1,,,_sheetname_dataframe))),"")</f>
        <v>ALSFRS(2) 9. Climbing Stairs</v>
      </c>
      <c r="Q158" s="14" t="str">
        <f ca="1">IF($BP158,ADDRESS(3,D158+1,4,,"["&amp;wew!$G$7&amp;"]"&amp;_sheetname_dataframe)&amp;":"&amp;ADDRESS(2+ster!$C$14,D158+1,4),"")</f>
        <v>[DBTemplate.xlsm]data_frame!FA3:FA3</v>
      </c>
      <c r="R158" s="14" t="str">
        <f>IF($BP158,IF(MID(_xll.FORMULATEXT(INDEX(INDIRECT(Q158),1)),1,1)="=", _xll.FORMULATEXT(INDEX(INDIRECT(Q158),1),2,TRUE),""),"")</f>
        <v/>
      </c>
      <c r="S158" s="14">
        <f t="array" aca="1" ref="S158" ca="1">IF(H158,SUM(IF((IFERROR(INDIRECT(Q158)&lt;&gt;"",FALSE))*(INDIRECT(ster!$D$14)&lt;&gt;""),1,0)),"")</f>
        <v>0</v>
      </c>
      <c r="T158" s="14">
        <f t="array" aca="1" ref="T158" ca="1">IF(H158,IF(M158&gt;0,SUM(IFERROR(1*(MATCH(INDIRECT(Q158),INDIRECT(K158),0)&gt;0),0)*(INDIRECT(ster!$D$14)&lt;&gt;"")*NOT(ISNUMBER(INDIRECT(Q158)))),0),"")</f>
        <v>0</v>
      </c>
      <c r="U158" s="14">
        <f t="array" aca="1" ref="U158" ca="1">IF(H158,SUM((IFERROR(INDIRECT(Q158)="",FALSE))*(INDIRECT(ster!$D$14)&lt;&gt;"")),"")</f>
        <v>1</v>
      </c>
      <c r="V158" s="14">
        <f t="array" aca="1" ref="V158" ca="1">IF(H158,SUM((IFERROR(INDIRECT(Q158)="#ąś",TRUE))*(INDIRECT(ster!$D$14)&lt;&gt;"")),"")</f>
        <v>0</v>
      </c>
      <c r="W158" s="14">
        <f t="array" aca="1" ref="W158" ca="1">IF(H158,SUM(ISNUMBER(INDIRECT(Q158))*(INDIRECT(ster!$D$14)&lt;&gt;"")),"")</f>
        <v>0</v>
      </c>
      <c r="X158" s="14" t="str">
        <f t="array" aca="1" ref="X158" ca="1">IF(AND(H158,W158&gt;0),IF(wew!$B$3,MIN(IF((INDIRECT(ster!$D$14)&lt;&gt;"")*IFERROR(INDIRECT($Q158)&lt;&gt;"",FALSE),IFERROR(INDIRECT($Q158),"X"),"X")),"&lt;włącz podświetlanie wartości&gt;"),"—")</f>
        <v>—</v>
      </c>
      <c r="Y158" s="14" t="str">
        <f t="array" aca="1" ref="Y158" ca="1">IF(AND(H158,W158&gt;0),IF(wew!$B$3,MAX(IF((INDIRECT(ster!$D$14)&lt;&gt;"")*IFERROR(INDIRECT($Q158)&lt;&gt;"",FALSE),IFERROR(INDIRECT($Q158),"X"),"X")),"&lt;włącz podświetlanie wartości&gt;"),"—")</f>
        <v>—</v>
      </c>
      <c r="Z158" s="14">
        <f t="shared" ref="Z158" ca="1" si="2157">IF(H158,S158-T158-W158,"")</f>
        <v>0</v>
      </c>
      <c r="AA158" s="12" t="str">
        <f t="shared" ref="AA158" ca="1" si="2158">IF(H158,IF(S158&gt;0,W158/(S158),"—"),"")</f>
        <v>—</v>
      </c>
      <c r="AB158" s="17">
        <f t="array" aca="1" ref="AB158" ca="1">IF(H158,IF(W158&gt;0,SUM((INDIRECT(ster!$D$14)&lt;&gt;"")*IFERROR((INDIRECT(Q158)&lt;&gt;"")*(INDIRECT(Q158)=INT(INDIRECT(Q158))),0)),0),"")</f>
        <v>0</v>
      </c>
      <c r="AC158" s="17">
        <f t="array" aca="1" ref="AC158" ca="1">IF(H158,W158-AB158,"")</f>
        <v>0</v>
      </c>
      <c r="AD158" s="17">
        <f t="shared" ref="AD158" ca="1" si="2159">IF($H158,IF(AC158&lt;&gt;"",IF(AC158=0,1,IF(AC158/W158&lt;0.15,2,3)),0),"")</f>
        <v>1</v>
      </c>
      <c r="AE158" s="17" t="b">
        <f t="shared" ref="AE158" ca="1" si="2160">IF(H158,OFFSET(O158,1,0)=".validation",FALSE)</f>
        <v>0</v>
      </c>
      <c r="AF158" s="17" t="str">
        <f ca="1">IF(AE158,IF($H158,ADDRESS(3,D158+2,4,,"["&amp;wew!$G$7&amp;"]"&amp;_sheetname_dataframe)&amp;":"&amp;ADDRESS(2+ster!$C$14,D158+2,4),""),"")</f>
        <v/>
      </c>
      <c r="AG158" s="17" t="str">
        <f t="shared" ref="AG158" ca="1" si="2161">IF(AE158,IF($H158,IF(INDIRECT(ADDRESS(1,D158+2,,,_sheetname_dataframe))="","",INDIRECT(ADDRESS(1,D158+2,,,_sheetname_dataframe))),""),"")</f>
        <v/>
      </c>
      <c r="AH158" s="17" t="b">
        <f t="shared" ref="AH158" ca="1" si="2162">IF(H158,AND(AE158,OFFSET(O158,2,0)=".validation"),FALSE)</f>
        <v>0</v>
      </c>
      <c r="AI158" s="17" t="str">
        <f ca="1">IF(AH158,IF($H158,ADDRESS(3,D158+3,4,,"["&amp;wew!$G$7&amp;"]"&amp;_sheetname_dataframe)&amp;":"&amp;ADDRESS(2+ster!$C$14,D158+3,4),""),"")</f>
        <v/>
      </c>
      <c r="AJ158" s="17" t="str">
        <f t="shared" ref="AJ158" ca="1" si="2163">IF(AH158,IF($H158,IF(INDIRECT(ADDRESS(1,D158+3,,,_sheetname_dataframe))="","",INDIRECT(ADDRESS(1,D158+3,,,_sheetname_dataframe))),""),"")</f>
        <v/>
      </c>
      <c r="AK158" s="17" t="b">
        <f t="shared" ref="AK158" ca="1" si="2164">IF(H158,OR(AQ158,AD158=2),"")</f>
        <v>0</v>
      </c>
      <c r="AL158" s="17" t="b">
        <f t="shared" ref="AL158" ca="1" si="2165">IF($H158,IF(BV158&lt;&gt;"",IF(OR(BM158="F",BM158="L",BM158="I",BM158="D"),BV158&lt;&gt;0)),"")</f>
        <v>0</v>
      </c>
      <c r="AM158" s="17" t="b">
        <f t="shared" ref="AM158" ca="1" si="2166">IF($H158,AND(NOT(AL158),OR(IF(BW158&lt;&gt;"",IF(OR(BM158="F",BM158="L"),BW158&lt;&gt;0)),BM158="I",BM158="N",BM158="D")),"")</f>
        <v>0</v>
      </c>
      <c r="AN158" s="17">
        <f t="shared" ref="AN158" ca="1" si="2167">IF(COUNTA(INDIRECT(Q158))=0,0, IF(AND(AO158&lt;&gt;"",X158&lt;AO158),1,IF(AND(AP158&lt;&gt;"",Y158&gt;AP158),1,IF(AND(AQ158,AC158&gt;0),2,0))))</f>
        <v>0</v>
      </c>
      <c r="AO158" s="24" t="str">
        <f t="shared" ref="AO158" ca="1" si="2168">IF($H158,IF(BY158&lt;&gt;"",IF(ISNUMBER(BY158),BY158,""),""),"")</f>
        <v/>
      </c>
      <c r="AP158" s="24" t="str">
        <f t="shared" ref="AP158" ca="1" si="2169">IF($H158,IF(BZ158&lt;&gt;"",IF(ISNUMBER(BZ158),BZ158,""),""),"")</f>
        <v/>
      </c>
      <c r="AQ158" s="17" t="b">
        <f t="shared" ref="AQ158" ca="1" si="2170">IF(H158,IF(CA158&lt;&gt;"",CA158&lt;&gt;0,FALSE),"")</f>
        <v>0</v>
      </c>
      <c r="AR158" s="17" t="b">
        <f t="shared" ref="AR158" ca="1" si="2171">IF(H158,IF(N158&gt;0,IF(BQ158&lt;&gt;"",BQ158&lt;&gt;0,FALSE),FALSE),"")</f>
        <v>1</v>
      </c>
      <c r="AS158" s="17" t="b">
        <f t="shared" ref="AS158" ca="1" si="2172">IF(H158,IF(BR158&lt;&gt;"",BR158&lt;&gt;0,FALSE),"")</f>
        <v>0</v>
      </c>
      <c r="AT158" s="17" t="b">
        <f t="shared" ref="AT158" ca="1" si="2173">IF(H158,IF(N158&gt;0,FALSE,IF(BU158&lt;&gt;"",MATCH(BU158,DataType,0)=1,FALSE)),"")</f>
        <v>0</v>
      </c>
      <c r="AU158" s="17" t="b">
        <f t="shared" ref="AU158" ca="1" si="2174">IF(H158,IF(N158&gt;0,TRUE,IF(BU158&lt;&gt;"",MATCH(BU158,DataType,0)=2,FALSE)),"")</f>
        <v>1</v>
      </c>
      <c r="AV158" s="17" t="b">
        <f t="shared" ref="AV158" ca="1" si="2175">IF(H158,IF(N158&gt;0,FALSE,IF(BU158&lt;&gt;"",MATCH(BU158,DataType,0)=3,FALSE)),"")</f>
        <v>0</v>
      </c>
      <c r="AW158" s="17" t="b">
        <f t="shared" ref="AW158" ca="1" si="2176">IF(H158,IF(W158&gt;0,Z158=0,FALSE),"")</f>
        <v>0</v>
      </c>
      <c r="AX158" s="14" t="b">
        <f t="array" aca="1" ref="AX158" ca="1">IF(H158,N158&gt;0,"")</f>
        <v>1</v>
      </c>
      <c r="AY158" s="17" t="str">
        <f t="shared" ref="AY158" ca="1" si="2177">IF(H158,IF(N158&gt;0,ADDRESS(ROW(VariablesOrigin)+1,COLUMN(VariablesOrigin)+1,4) &amp; ":" &amp; ADDRESS(ROW(VariablesOrigin)+N158,COLUMN(VariablesOrigin)+1,4),""),"")</f>
        <v>C3:C7</v>
      </c>
      <c r="AZ158" s="17" t="b">
        <f t="array" aca="1" ref="AZ158" ca="1">IF(AY158&lt;&gt;"",SUM(1*ISERROR(MATCH(INDIRECT(AY158),INDIRECT(K158),0)))=0,"")</f>
        <v>0</v>
      </c>
      <c r="BA158" s="17" t="b">
        <f t="shared" ref="BA158" ca="1" si="2178">IF(H158,BU158="",FALSE)</f>
        <v>1</v>
      </c>
      <c r="BB158" s="17" t="b">
        <v>0</v>
      </c>
      <c r="BC158" s="17" t="b">
        <f t="shared" ref="BC158" ca="1" si="2179">IF(BA158,IF(N158&gt;0,AND(AZ158,Z158=0),FALSE),"")</f>
        <v>0</v>
      </c>
      <c r="BD158" s="17" t="b">
        <f t="shared" ref="BD158" ca="1" si="2180">IF(BA158,IF(N158&gt;0,AND(NOT(AZ158),Z158=0),FALSE),"")</f>
        <v>1</v>
      </c>
      <c r="BE158" s="17" t="b">
        <f t="shared" ref="BE158" ca="1" si="2181">IF(BA158,IF(AND(AW158,NOT(BB158),NOT(BC158),NOT(BD158)),AND(Z158=0,AC158=0),FALSE),"")</f>
        <v>0</v>
      </c>
      <c r="BF158" s="17" t="b">
        <f t="shared" ref="BF158" ca="1" si="2182">IF(BA158,IF(AND(AW158,NOT(BB158),NOT(BC158),NOT(BD158)),AND(Z158=0,OR(AC158&gt;0)),FALSE),"")</f>
        <v>0</v>
      </c>
      <c r="BG158" s="17" t="b">
        <f t="shared" ref="BG158" ca="1" si="2183">IF(BA158,IF(OR(BB158:BF158),FALSE,IF(Z158=0,FALSE,Z158&gt;0)),"")</f>
        <v>0</v>
      </c>
      <c r="BH158" s="17" t="b">
        <f t="shared" ref="BH158" ca="1" si="2184">IF(BA158,COUNTIF(BB158:BG158,TRUE)=1,"")</f>
        <v>1</v>
      </c>
      <c r="BI158" s="17">
        <f t="shared" ref="BI158" ca="1" si="2185">IF(BA158,IFERROR(MATCH(TRUE,BB158:BG158,0),7),"")</f>
        <v>3</v>
      </c>
      <c r="BJ158" s="17" t="b">
        <f t="shared" ref="BJ158" ca="1" si="2186">DF158&lt;&gt;""</f>
        <v>0</v>
      </c>
      <c r="BK158" s="17" t="str">
        <f t="shared" ref="BK158" ca="1" si="2187">IF(H158,IF(AND(NOT(BA158),AU158),AC158=0,""),"")</f>
        <v/>
      </c>
      <c r="BL158" s="17" t="str">
        <f t="shared" ref="BL158" ca="1" si="2188">IF(H158,IF(AND(NOT(BA158),AU158),AC158&gt;0,""),"")</f>
        <v/>
      </c>
      <c r="BM158" s="17" t="str">
        <f t="shared" ref="BM158" ca="1" si="2189">IF(H158,IF(BA158,CHOOSE(BI158,"0","F","L","I","N",IF(AA158&gt;0.5,"N","S"),"0"),CHOOSE(MATCH(BU158,DataType,0),"S",IF(BK158,"I","N"),"D"  )),"")</f>
        <v>L</v>
      </c>
      <c r="BN158" s="17" t="str">
        <f t="shared" ref="BN158" ca="1" si="2190">IF(H158,IF(BJ158,"E",IF(BA158,CHOOSE(BI158,"0","F","L","I","N","S","0"),CHOOSE(MATCH(BU158,DataType,0),"S",IF(BK158,"I","N"),"D"  ))),"")</f>
        <v>L</v>
      </c>
      <c r="BO158" s="17" t="str">
        <f t="shared" ref="BO158" ca="1" si="2191">IF($H158,IF(BM158="0","",IF(AND(AR158,N158=2),"D",IF(BM158="S","N",IF(AL158,"O",IF(AM158,"I","N"))))),"")</f>
        <v>N</v>
      </c>
      <c r="BP158" s="14" t="b">
        <f t="shared" ref="BP158" ca="1" si="2192">INDIRECT(ADDRESS(2,ROW(A158)-1,,,_sheetname_dataframe))&lt;&gt;""</f>
        <v>1</v>
      </c>
      <c r="BQ158" s="35">
        <v>1</v>
      </c>
      <c r="BX158" s="16"/>
      <c r="BY158" s="16"/>
      <c r="BZ158" s="16"/>
      <c r="CA158" s="16"/>
      <c r="CB158" s="16"/>
      <c r="CC158" s="16"/>
      <c r="CD158" s="16"/>
      <c r="CE158" s="16"/>
      <c r="CF158" s="16"/>
      <c r="CN158" s="14">
        <f ca="1">IF(H158,IFERROR(IsVariableNameLegal(O158),0),0)</f>
        <v>0</v>
      </c>
      <c r="CO158" s="14" t="str">
        <f t="array" aca="1" ref="CO158" ca="1">IF(H158,IF(COUNTIF(INDIRECT(wew!$C$13),O158)&gt;1,TRIM(SUBSTITUTE(_xll.MCONCAT(IF((INDIRECT(wew!$C$13)=O158)*(COLUMN(INDIRECT(wew!$C$13))&lt;&gt;D158+1),-1+COLUMN(INDIRECT(wew!$C$13)),"")," "),"  "," ")),""),"")</f>
        <v/>
      </c>
      <c r="CP158" s="14" t="str">
        <f t="array" aca="1" ref="CP158" ca="1">IF(P158&lt;&gt;"",IF(LEN(P158)&gt;150,1,""),"")</f>
        <v/>
      </c>
      <c r="CQ158" s="14" t="str">
        <f t="array" aca="1" ref="CQ158" ca="1">IF(AND(H158,NOT(ster!$J$3)),IF(COUNTIF(INDIRECT(wew!$C$15),P158)&gt;1,TRIM(SUBSTITUTE(_xll.MCONCAT(IF((INDIRECT(wew!$C$15)=P158)*(COLUMN(INDIRECT(wew!$C$15))&lt;&gt;D158+1),-1+COLUMN(INDIRECT(wew!$C$15)),"")," "),"  "," ")),""),"")</f>
        <v/>
      </c>
      <c r="CR158" s="14" t="str">
        <f t="array" aca="1" ref="CR158" ca="1">IF(H158,IF(AND(W158&gt;0,AO158&lt;&gt;""),TRIM(SUBSTITUTE(_xll.MCONCAT(IFERROR(IF(ISNUMBER(INDIRECT(Q158)),IF((INDIRECT(ster!$D$14)&lt;&gt;"")*(INDIRECT(Q158)&lt;AO158),INDIRECT(ster!$D$14) &amp; ": " &amp;  SUBSTITUTE(IF( AV158,IFERROR(TEXT(INDIRECT(Q158),"rrrr-mm-dd") &amp;" (" &amp; INDIRECT(Q158) &amp;")",INDIRECT(Q158)),INDIRECT(Q158))," "," "),""),""),"")," "),"  "," ")),""),"")</f>
        <v/>
      </c>
      <c r="CS158" s="14" t="str">
        <f t="array" aca="1" ref="CS158" ca="1">IF(H158,IF(AND(W158&gt;0,AP158&lt;&gt;""),TRIM(SUBSTITUTE(_xll.MCONCAT(IFERROR(IF(ISNUMBER(INDIRECT(Q158)),IF((INDIRECT(ster!$D$14)&lt;&gt;"")*(INDIRECT(Q158)&gt;AP158),INDIRECT(ster!$D$14) &amp; ": " &amp;  SUBSTITUTE(IF( AV158,IFERROR(TEXT(INDIRECT(Q158),"rrrr-mm-dd")&amp;" (" &amp; INDIRECT(Q158) &amp;")",INDIRECT(Q158)),INDIRECT(Q158))," "," "),""),""),"")," "),"  "," ")),""),"")</f>
        <v/>
      </c>
      <c r="CT158" s="14" t="str">
        <f t="array" aca="1" ref="CT158" ca="1">IF(H158,IF(AND(N158&gt;0,AR158),TRIM(SUBSTITUTE(_xll.MCONCAT(IFERROR(IF(ISNUMBER(INDIRECT(Q158)),IF((INDIRECT(ster!$D$14)&lt;&gt;"")*(IFERROR(0*(MATCH(INDIRECT(Q158),INDIRECT(K158),0)&gt;0),1)),INDIRECT(ster!$D$14) &amp; ": " &amp;  SUBSTITUTE(IF( AV158,IFERROR(TEXT(INDIRECT(Q158),"rrrr-mm-dd")&amp;" (" &amp; INDIRECT(Q158) &amp;")",INDIRECT(Q158)),INDIRECT(Q158))," "," "),""),""),"")," "),"  "," ")),""),"")</f>
        <v/>
      </c>
      <c r="CU158" s="14" t="str">
        <f t="array" aca="1" ref="CU158" ca="1">IF(H158,IF(AND(V158&gt;0),TRIM(SUBSTITUTE(_xll.MCONCAT(IF((INDIRECT(ster!$D$14)&lt;&gt;"")*(IFERROR(0*(INDIRECT(Q158)&lt;&gt;""),1)),INDIRECT(ster!$D$14),"")," "),"  "," ")),""),"")</f>
        <v/>
      </c>
      <c r="CV158" s="14" t="str">
        <f t="array" aca="1" ref="CV158" ca="1">IF(H158,IF(AS158,
TRIM(SUBSTITUTE(_xll.MCONCAT(IF(
   (INDIRECT(ster!$D$14)&lt;&gt;"")*
   ((INDIRECT(Q158)="")+
      NOT(ISNUMBER(INDIRECT(Q158)))*
      NOT(ISERROR(MATCH(INDIRECT(Q158),INDIRECT(K158),0)))
    ),
      INDIRECT(ster!$D$14),
   "")," "),"  "," ")),
""),"")</f>
        <v/>
      </c>
      <c r="CW158" s="14" t="str">
        <f t="array" aca="1" ref="CW158" ca="1">IF(H158,IF(AND(AQ158),TRIM(SUBSTITUTE(_xll.MCONCAT(IFERROR(IF(ISNUMBER(INDIRECT(Q158)),IF((INDIRECT(ster!$D$14)&lt;&gt;"")*(INDIRECT(Q158)&lt;&gt;INT(INDIRECT(Q158))),INDIRECT(ster!$D$14) &amp; ": " &amp; INDIRECT(Q158),""),""),"")," "),"  "," ")),""),"")</f>
        <v/>
      </c>
      <c r="CX158" s="14" t="str">
        <f t="array" aca="1" ref="CX158" ca="1">IF(H158,IF(OR(AU158,AV158),TRIM(SUBSTITUTE(_xll.MCONCAT(IF((INDIRECT(ster!$D$14)&lt;&gt;"")*NOT(ISNUMBER(INDIRECT(Q158))),IF(ISERROR(MATCH(INDIRECT(Q158),INDIRECT(K158),0)),IFERROR(IF(INDIRECT(Q158)&lt;&gt;"",INDIRECT(ster!$D$14) &amp; ": " &amp; SUBSTITUTE(INDIRECT(Q158)," "," "),""),""),""),"")," "),"  "," ")),""),"")</f>
        <v/>
      </c>
      <c r="CY158" s="14" t="str">
        <f t="array" aca="1" ref="CY158" ca="1">IF(H158,IF(AE158,TRIM(SUBSTITUTE(_xll.MCONCAT(IF((INDIRECT(ster!$D$14)&lt;&gt;"")*IFERROR(NOT(INDIRECT(AF158)),FALSE),IF(ISERROR(MATCH(INDIRECT(Q158),INDIRECT(K158),0)),IFERROR(IF(INDIRECT(Q158)&lt;&gt;"",INDIRECT(ster!$D$14)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CZ158" s="14" t="str">
        <f t="array" aca="1" ref="CZ158" ca="1">IF(H158,IF(AH158,TRIM(SUBSTITUTE(_xll.MCONCAT(IF((INDIRECT(ster!$D$14)&lt;&gt;"")*IFERROR(NOT(INDIRECT(AI158)),FALSE),IF(ISERROR(MATCH(INDIRECT(Q158),INDIRECT(K158),0)),IFERROR(IF(INDIRECT(Q158)&lt;&gt;"",INDIRECT(ster!$D$14)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DC158" s="14" t="str">
        <f ca="1">SUBSTITUTE(SUBSTITUTE(SUBSTITUTE(SUBSTITUTE(_xll.MCONCAT(DG158:DS158,"■"),"■■","■"),"■■","■"),"■■","■"),"■■","■")</f>
        <v>■</v>
      </c>
      <c r="DD158" s="14" t="str">
        <f t="shared" ref="DD158" ca="1" si="2193">IF(MID(DC158,1,1)="■",MID(DC158,2,LEN(DC158)),DC158)</f>
        <v/>
      </c>
      <c r="DE158" s="14" t="str">
        <f t="shared" ref="DE158" ca="1" si="2194">IF(DD158&lt;&gt;"",IF(MID(DD158,LEN(DD158),1)="■",MID(DD158,1,LEN(DD158)-1),DD158),"")</f>
        <v/>
      </c>
      <c r="DF158" s="14" t="str">
        <f t="shared" ref="DF158" ca="1" si="2195">IFERROR(IF(DE158&lt;&gt;"",SUBSTITUTE(DE158,"■",". "),""),"##INTERNAL_ERROR")</f>
        <v/>
      </c>
      <c r="DG158" s="14" t="str">
        <f t="shared" ref="DG158" ca="1" si="2196">IF(CN158&lt;&gt;0,"Variable name don't comply with the naming convention","")</f>
        <v/>
      </c>
      <c r="DH158" s="14" t="str">
        <f t="shared" ref="DH158" ca="1" si="2197">IF(CO158&lt;&gt;"","Duplicated name. " &amp; IF(ISERROR(FIND(" ",CO158)),"Duplicate have index " &amp; CO158, "Duplicates have indices: "&amp;SUBSTITUTE(CO158," ",", ")),"")</f>
        <v/>
      </c>
      <c r="DI158" s="14" t="str">
        <f t="shared" ref="DI158" ca="1" si="2198">IF(CP158&lt;&gt;"","Variable label exceed length 150","")</f>
        <v/>
      </c>
      <c r="DJ158" s="14" t="str">
        <f t="shared" ref="DJ158" ca="1" si="2199">IF(CQ158&lt;&gt;"","Duplicated variable label. " &amp; IF(ISERROR(FIND(" ",CQ158)),"Duplicate have index " &amp; CQ158, "Duplicates have indices: "&amp;SUBSTITUTE(CQ158," ",", ")),"")</f>
        <v/>
      </c>
      <c r="DK158" s="14" t="str">
        <f t="shared" ref="DK158" ca="1" si="2200">IF(CR158&lt;&gt;"","The following cases have values below declared theorethical min: " &amp;SUBSTITUTE(CR158," ",", "),"")</f>
        <v/>
      </c>
      <c r="DL158" s="14" t="str">
        <f t="shared" ref="DL158" ca="1" si="2201">IF(CS158&lt;&gt;"","The following cases have values above declared theorethical max: " &amp;SUBSTITUTE(CS158," ",", "),"")</f>
        <v/>
      </c>
      <c r="DM158" s="14" t="str">
        <f t="shared" ref="DM158" ca="1" si="2202">IF(CT158&lt;&gt;"","There are some cases with values not explicitly declared in the labels dictionary: " &amp;SUBSTITUTE(CT158," ",", "),"")</f>
        <v/>
      </c>
      <c r="DN158" s="14" t="str">
        <f t="array" aca="1" ref="DN158" ca="1">IF(CU158&lt;&gt;"","There are errors in the entered values in the following cases: " &amp;SUBSTITUTE(CU158," ",", "),"")</f>
        <v/>
      </c>
      <c r="DO158" s="14" t="str">
        <f t="shared" ref="DO158" ca="1" si="2203">IF(CV158&lt;&gt;"","The following records are missing in this required field: " &amp;SUBSTITUTE(CV158," ",", "),"")</f>
        <v/>
      </c>
      <c r="DP158" s="14" t="str">
        <f t="shared" ref="DP158" ca="1" si="2204">IF(CW158&lt;&gt;"","The following cases have non-integer values: " &amp;SUBSTITUTE(CW158," ",", "),"")</f>
        <v/>
      </c>
      <c r="DQ158" s="14" t="str">
        <f t="shared" ref="DQ158" ca="1" si="2205">IF(CX158&lt;&gt;"","The following cases are non-numeric: " &amp;SUBSTITUTE(CX158," ",", "),"")</f>
        <v/>
      </c>
      <c r="DR158" s="14" t="str">
        <f t="shared" ref="DR158" ca="1" si="2206">IF(CY158&lt;&gt;"","In the following cases " &amp; P158 &amp; " " &amp; LOWER(MID(AG158,1,1)) &amp; MID(AG158,2,LEN(AG158)) &amp; ": " &amp;SUBSTITUTE(CY158," ",", "),"")</f>
        <v/>
      </c>
      <c r="DS158" s="14" t="str">
        <f t="shared" ref="DS158" ca="1" si="2207">IF(CZ158&lt;&gt;"","In the following cases " &amp; P158 &amp; " " &amp; LOWER(MID(AJ158,1,1)) &amp; MID(AJ158,2,LEN(AJ158)) &amp; ": " &amp;SUBSTITUTE(CZ158," ",", "),"")</f>
        <v/>
      </c>
      <c r="DZ158" s="14" t="b">
        <f t="shared" ref="DZ158" ca="1" si="2208">OR(ED158&lt;&gt;"",EF158&lt;&gt;"",EG158&lt;&gt;"")</f>
        <v>0</v>
      </c>
      <c r="EA158" s="14" t="str">
        <f t="shared" ref="EA158" ca="1" si="2209">IF(EB158&lt;&gt;"",G158 &amp; " (" &amp; F158 &amp; ")","")</f>
        <v>ALSFRS(2) 9. Climbing Stairs (q_51_2.9)</v>
      </c>
      <c r="EB158" s="14" t="str">
        <f t="shared" ref="EB158" ca="1" si="2210">IF(EE158&lt;&gt;"",EE158&amp;IF(ED158&lt;&gt;""," and "&amp;ED158,""),UPPER(MID(ED158,1,1)&amp;MID(ED158,2,LEN(ED158))))&amp; IF(OR(EF158&lt;&gt;"",EG158&lt;&gt;"")," and "&amp;IF(EF158&lt;&gt;"",LOWER(MID(EF158,1,1) &amp; MID(EF158,2,LEN(EF158))),"")&amp; IF(AND(EF158 &lt;&gt;"",EG158&lt;&gt;"")," and ","") &amp; IF(EG158&lt;&gt;"",LOWER(MID(EG158,1,1) &amp; MID(EG158,2,LEN(EG158))),""),"") &amp; IF(OR(EE158&lt;&gt;"",ED158&lt;&gt;"",EF158&lt;&gt;"",EG158&lt;&gt;""), ". ","")</f>
        <v xml:space="preserve">Values must be limited to predefinied list. </v>
      </c>
      <c r="EC158" s="14" t="str">
        <f t="shared" ref="EC158" ca="1" si="2211">IF(EB158&lt;&gt;"",G158 &amp; " (" &amp; F158 &amp; "): " &amp; EB158,"")</f>
        <v xml:space="preserve">ALSFRS(2) 9. Climbing Stairs (q_51_2.9): Values must be limited to predefinied list. </v>
      </c>
      <c r="ED158" s="14" t="str">
        <f t="shared" ref="ED158" ca="1" si="2212">IF(H158,IF(W158&gt;0,IF(AND(AO158&lt;&gt;"",AP158&lt;&gt;""),"each value must be between " &amp; IF( AV158,IFERROR(TEXT(AO158,"rrrr-mm-dd") &amp;" (" &amp; AO158 &amp;")",AO158),AO158) &amp; " and " &amp; IF( AV158,IFERROR(TEXT(AP158,"rrrr-mm-dd") &amp;" (" &amp; AP158 &amp;")",AP158),AP158),IF(AO158&lt;&gt;"","each value must be above " &amp; IF( AV158,IFERROR(TEXT(AO158,"rrrr-mm-dd") &amp;" (" &amp; AO158 &amp;")",AO158),AO158), IF(AP158&lt;&gt;"","each value must be below " &amp; IF( AV158,IFERROR(TEXT(AP158,"rrrr-mm-dd") &amp;" (" &amp; AP158 &amp;")",AP158),AP158),""))),""),"")</f>
        <v/>
      </c>
      <c r="EE158" s="14" t="str">
        <f t="shared" ref="EE158" ca="1" si="2213">IF(H158,IF(OR(AQ158,AU158,AV158,AS158,AR158),
   "Values must be" &amp;
   IF(AR158," limited to predefinied list", IF(AQ158, " integers",IF(OR(AU158,AV158)," numeric",""))) &amp;
   IF(AS158,IF(OR(AR158,AQ158,AU158,AV158), " and ","") &amp; "non-missing",""),
""),"")</f>
        <v>Values must be limited to predefinied list</v>
      </c>
      <c r="EF158" s="14" t="str">
        <f t="shared" ref="EF158" ca="1" si="2214">IF($H158,AG158,"")</f>
        <v/>
      </c>
      <c r="EG158" s="14" t="str">
        <f t="shared" ref="EG158" ca="1" si="2215">IF($H158,AJ158,"")</f>
        <v/>
      </c>
      <c r="EM158" s="14" t="b">
        <f t="shared" ref="EM158" ca="1" si="2216">OR(EC158&lt;&gt;"",DF158&lt;&gt;"")</f>
        <v>1</v>
      </c>
      <c r="EN158" s="14">
        <f t="shared" ref="EN158" ca="1" si="2217">IF(EM158,C158,"")</f>
        <v>145</v>
      </c>
      <c r="EO158" s="14" t="str">
        <f t="shared" ref="EO158" ca="1" si="2218">IF(EM158,F158,"")</f>
        <v>q_51_2.9</v>
      </c>
      <c r="EP158" s="14" t="str">
        <f t="shared" ref="EP158" ca="1" si="2219">EC158</f>
        <v xml:space="preserve">ALSFRS(2) 9. Climbing Stairs (q_51_2.9): Values must be limited to predefinied list. </v>
      </c>
      <c r="EQ158" s="14" t="str">
        <f t="shared" ref="EQ158" ca="1" si="2220">DF158</f>
        <v/>
      </c>
    </row>
    <row r="159" spans="2:147" s="14" customFormat="1">
      <c r="B159" s="14" t="str">
        <f t="shared" ref="B159" ca="1" si="2221">DF159</f>
        <v/>
      </c>
      <c r="C159" s="14">
        <f t="shared" ref="C159" ca="1" si="2222">IF(OFFSET(B159,-1,COLUMN(VariableExists)-2),OFFSET(B159,-1,1)+1,OFFSET(B159,-1,1))</f>
        <v>146</v>
      </c>
      <c r="D159" s="14">
        <f t="shared" ref="D159" si="2223">ROW(A159)-2</f>
        <v>157</v>
      </c>
      <c r="E159" s="14" t="str">
        <f t="shared" ref="E159" ca="1" si="2224">IF(OR(G159="",ROW(G159)=2),"",IF(Z159&gt;0,"S",IF(AX159,IF(J159=2,"D","N"),"I")))</f>
        <v>N</v>
      </c>
      <c r="F159" s="14" t="str">
        <f t="shared" ref="F159" ca="1" si="2225">IF(H159,O159,"")</f>
        <v>q_51_2.10</v>
      </c>
      <c r="G159" s="14" t="str">
        <f t="shared" ref="G159" ca="1" si="2226">IF(H159,P159,"")</f>
        <v>ALSFRS(2) 10. Dyspnea</v>
      </c>
      <c r="H159" s="14" t="b">
        <f t="shared" ref="H159" ca="1" si="2227">IF(INDIRECT(ADDRESS(2,D159+1,,,_sheetname_dataframe))="",FALSE,MID(INDIRECT(ADDRESS(2,D159+1,,,_sheetname_dataframe)),1,1)&lt;&gt;".")</f>
        <v>1</v>
      </c>
      <c r="I159" s="14" t="str">
        <f ca="1">IF($H159,ADDRESS(3,(D159+1)*2-1,4,,"["&amp;wew!$G$7&amp;"]"&amp;_sheetname_labels)&amp;":"&amp;ADDRESS(2+ster!$B$20,(D159+1)*2-1,4),"")</f>
        <v>[DBTemplate.xlsm]labels!LC3:LC61</v>
      </c>
      <c r="J159" s="14">
        <f t="array" aca="1" ref="J159" ca="1">IF(H159,MAX(0,MAX(IF(INDIRECT(I159)&lt;&gt;"",ROW(INDIRECT(I159)),""))-2),"")</f>
        <v>5</v>
      </c>
      <c r="K159" s="14" t="str">
        <f ca="1">IF($H159,IF($J159&gt;0,ADDRESS(3,(D159+1)*2-1,4,,"["&amp;wew!$G$7&amp;"]"&amp;_sheetname_labels)&amp;":"&amp;ADDRESS(2+J159,(D159+1)*2-1,4),""),"")</f>
        <v>[DBTemplate.xlsm]labels!LC3:LC7</v>
      </c>
      <c r="L159" s="14" t="str">
        <f ca="1">IF($H159,IF($J159&gt;0,ADDRESS(3,(D159+1)*2,4,,"["&amp;wew!$G$7&amp;"]"&amp;_sheetname_labels)&amp;":"&amp;ADDRESS(2+J159,(D159+1)*2,4),""),"")</f>
        <v>[DBTemplate.xlsm]labels!LD3:LD7</v>
      </c>
      <c r="M159" s="14">
        <f t="shared" ref="M159" ca="1" si="2228">IF($H159,IF(J159&gt;0,COUNTA(INDIRECT(K159))-COUNT(INDIRECT(K159)),0),"")</f>
        <v>0</v>
      </c>
      <c r="N159" s="14">
        <f t="shared" ref="N159" ca="1" si="2229">IF(H159,J159-M159,"")</f>
        <v>5</v>
      </c>
      <c r="O159" s="14" t="str">
        <f t="shared" ref="O159" ca="1" si="2230">IF(INDIRECT(ADDRESS(2,D159+1,,,_sheetname_dataframe))="","",INDIRECT(ADDRESS(2,D159+1,,,_sheetname_dataframe)))</f>
        <v>q_51_2.10</v>
      </c>
      <c r="P159" s="14" t="str">
        <f t="shared" ref="P159" ca="1" si="2231">IF(H159,IF(INDIRECT(ADDRESS(1,D159+1,,,_sheetname_dataframe))="","",INDIRECT(ADDRESS(1,D159+1,,,_sheetname_dataframe))),"")</f>
        <v>ALSFRS(2) 10. Dyspnea</v>
      </c>
      <c r="Q159" s="14" t="str">
        <f ca="1">IF($BP159,ADDRESS(3,D159+1,4,,"["&amp;wew!$G$7&amp;"]"&amp;_sheetname_dataframe)&amp;":"&amp;ADDRESS(2+ster!$C$14,D159+1,4),"")</f>
        <v>[DBTemplate.xlsm]data_frame!FB3:FB3</v>
      </c>
      <c r="R159" s="14" t="str">
        <f>IF($BP159,IF(MID(_xll.FORMULATEXT(INDEX(INDIRECT(Q159),1)),1,1)="=", _xll.FORMULATEXT(INDEX(INDIRECT(Q159),1),2,TRUE),""),"")</f>
        <v/>
      </c>
      <c r="S159" s="14">
        <f t="array" aca="1" ref="S159" ca="1">IF(H159,SUM(IF((IFERROR(INDIRECT(Q159)&lt;&gt;"",FALSE))*(INDIRECT(ster!$D$14)&lt;&gt;""),1,0)),"")</f>
        <v>0</v>
      </c>
      <c r="T159" s="14">
        <f t="array" aca="1" ref="T159" ca="1">IF(H159,IF(M159&gt;0,SUM(IFERROR(1*(MATCH(INDIRECT(Q159),INDIRECT(K159),0)&gt;0),0)*(INDIRECT(ster!$D$14)&lt;&gt;"")*NOT(ISNUMBER(INDIRECT(Q159)))),0),"")</f>
        <v>0</v>
      </c>
      <c r="U159" s="14">
        <f t="array" aca="1" ref="U159" ca="1">IF(H159,SUM((IFERROR(INDIRECT(Q159)="",FALSE))*(INDIRECT(ster!$D$14)&lt;&gt;"")),"")</f>
        <v>1</v>
      </c>
      <c r="V159" s="14">
        <f t="array" aca="1" ref="V159" ca="1">IF(H159,SUM((IFERROR(INDIRECT(Q159)="#ąś",TRUE))*(INDIRECT(ster!$D$14)&lt;&gt;"")),"")</f>
        <v>0</v>
      </c>
      <c r="W159" s="14">
        <f t="array" aca="1" ref="W159" ca="1">IF(H159,SUM(ISNUMBER(INDIRECT(Q159))*(INDIRECT(ster!$D$14)&lt;&gt;"")),"")</f>
        <v>0</v>
      </c>
      <c r="X159" s="14" t="str">
        <f t="array" aca="1" ref="X159" ca="1">IF(AND(H159,W159&gt;0),IF(wew!$B$3,MIN(IF((INDIRECT(ster!$D$14)&lt;&gt;"")*IFERROR(INDIRECT($Q159)&lt;&gt;"",FALSE),IFERROR(INDIRECT($Q159),"X"),"X")),"&lt;włącz podświetlanie wartości&gt;"),"—")</f>
        <v>—</v>
      </c>
      <c r="Y159" s="14" t="str">
        <f t="array" aca="1" ref="Y159" ca="1">IF(AND(H159,W159&gt;0),IF(wew!$B$3,MAX(IF((INDIRECT(ster!$D$14)&lt;&gt;"")*IFERROR(INDIRECT($Q159)&lt;&gt;"",FALSE),IFERROR(INDIRECT($Q159),"X"),"X")),"&lt;włącz podświetlanie wartości&gt;"),"—")</f>
        <v>—</v>
      </c>
      <c r="Z159" s="14">
        <f t="shared" ref="Z159" ca="1" si="2232">IF(H159,S159-T159-W159,"")</f>
        <v>0</v>
      </c>
      <c r="AA159" s="12" t="str">
        <f t="shared" ref="AA159" ca="1" si="2233">IF(H159,IF(S159&gt;0,W159/(S159),"—"),"")</f>
        <v>—</v>
      </c>
      <c r="AB159" s="17">
        <f t="array" aca="1" ref="AB159" ca="1">IF(H159,IF(W159&gt;0,SUM((INDIRECT(ster!$D$14)&lt;&gt;"")*IFERROR((INDIRECT(Q159)&lt;&gt;"")*(INDIRECT(Q159)=INT(INDIRECT(Q159))),0)),0),"")</f>
        <v>0</v>
      </c>
      <c r="AC159" s="17">
        <f t="array" aca="1" ref="AC159" ca="1">IF(H159,W159-AB159,"")</f>
        <v>0</v>
      </c>
      <c r="AD159" s="17">
        <f t="shared" ref="AD159" ca="1" si="2234">IF($H159,IF(AC159&lt;&gt;"",IF(AC159=0,1,IF(AC159/W159&lt;0.15,2,3)),0),"")</f>
        <v>1</v>
      </c>
      <c r="AE159" s="17" t="b">
        <f t="shared" ref="AE159" ca="1" si="2235">IF(H159,OFFSET(O159,1,0)=".validation",FALSE)</f>
        <v>0</v>
      </c>
      <c r="AF159" s="17" t="str">
        <f ca="1">IF(AE159,IF($H159,ADDRESS(3,D159+2,4,,"["&amp;wew!$G$7&amp;"]"&amp;_sheetname_dataframe)&amp;":"&amp;ADDRESS(2+ster!$C$14,D159+2,4),""),"")</f>
        <v/>
      </c>
      <c r="AG159" s="17" t="str">
        <f t="shared" ref="AG159" ca="1" si="2236">IF(AE159,IF($H159,IF(INDIRECT(ADDRESS(1,D159+2,,,_sheetname_dataframe))="","",INDIRECT(ADDRESS(1,D159+2,,,_sheetname_dataframe))),""),"")</f>
        <v/>
      </c>
      <c r="AH159" s="17" t="b">
        <f t="shared" ref="AH159" ca="1" si="2237">IF(H159,AND(AE159,OFFSET(O159,2,0)=".validation"),FALSE)</f>
        <v>0</v>
      </c>
      <c r="AI159" s="17" t="str">
        <f ca="1">IF(AH159,IF($H159,ADDRESS(3,D159+3,4,,"["&amp;wew!$G$7&amp;"]"&amp;_sheetname_dataframe)&amp;":"&amp;ADDRESS(2+ster!$C$14,D159+3,4),""),"")</f>
        <v/>
      </c>
      <c r="AJ159" s="17" t="str">
        <f t="shared" ref="AJ159" ca="1" si="2238">IF(AH159,IF($H159,IF(INDIRECT(ADDRESS(1,D159+3,,,_sheetname_dataframe))="","",INDIRECT(ADDRESS(1,D159+3,,,_sheetname_dataframe))),""),"")</f>
        <v/>
      </c>
      <c r="AK159" s="17" t="b">
        <f t="shared" ref="AK159" ca="1" si="2239">IF(H159,OR(AQ159,AD159=2),"")</f>
        <v>0</v>
      </c>
      <c r="AL159" s="17" t="b">
        <f t="shared" ref="AL159" ca="1" si="2240">IF($H159,IF(BV159&lt;&gt;"",IF(OR(BM159="F",BM159="L",BM159="I",BM159="D"),BV159&lt;&gt;0)),"")</f>
        <v>0</v>
      </c>
      <c r="AM159" s="17" t="b">
        <f t="shared" ref="AM159" ca="1" si="2241">IF($H159,AND(NOT(AL159),OR(IF(BW159&lt;&gt;"",IF(OR(BM159="F",BM159="L"),BW159&lt;&gt;0)),BM159="I",BM159="N",BM159="D")),"")</f>
        <v>0</v>
      </c>
      <c r="AN159" s="17">
        <f t="shared" ref="AN159" ca="1" si="2242">IF(COUNTA(INDIRECT(Q159))=0,0, IF(AND(AO159&lt;&gt;"",X159&lt;AO159),1,IF(AND(AP159&lt;&gt;"",Y159&gt;AP159),1,IF(AND(AQ159,AC159&gt;0),2,0))))</f>
        <v>0</v>
      </c>
      <c r="AO159" s="24" t="str">
        <f t="shared" ref="AO159" ca="1" si="2243">IF($H159,IF(BY159&lt;&gt;"",IF(ISNUMBER(BY159),BY159,""),""),"")</f>
        <v/>
      </c>
      <c r="AP159" s="24" t="str">
        <f t="shared" ref="AP159" ca="1" si="2244">IF($H159,IF(BZ159&lt;&gt;"",IF(ISNUMBER(BZ159),BZ159,""),""),"")</f>
        <v/>
      </c>
      <c r="AQ159" s="17" t="b">
        <f t="shared" ref="AQ159" ca="1" si="2245">IF(H159,IF(CA159&lt;&gt;"",CA159&lt;&gt;0,FALSE),"")</f>
        <v>0</v>
      </c>
      <c r="AR159" s="17" t="b">
        <f t="shared" ref="AR159" ca="1" si="2246">IF(H159,IF(N159&gt;0,IF(BQ159&lt;&gt;"",BQ159&lt;&gt;0,FALSE),FALSE),"")</f>
        <v>1</v>
      </c>
      <c r="AS159" s="17" t="b">
        <f t="shared" ref="AS159" ca="1" si="2247">IF(H159,IF(BR159&lt;&gt;"",BR159&lt;&gt;0,FALSE),"")</f>
        <v>0</v>
      </c>
      <c r="AT159" s="17" t="b">
        <f t="shared" ref="AT159" ca="1" si="2248">IF(H159,IF(N159&gt;0,FALSE,IF(BU159&lt;&gt;"",MATCH(BU159,DataType,0)=1,FALSE)),"")</f>
        <v>0</v>
      </c>
      <c r="AU159" s="17" t="b">
        <f t="shared" ref="AU159" ca="1" si="2249">IF(H159,IF(N159&gt;0,TRUE,IF(BU159&lt;&gt;"",MATCH(BU159,DataType,0)=2,FALSE)),"")</f>
        <v>1</v>
      </c>
      <c r="AV159" s="17" t="b">
        <f t="shared" ref="AV159" ca="1" si="2250">IF(H159,IF(N159&gt;0,FALSE,IF(BU159&lt;&gt;"",MATCH(BU159,DataType,0)=3,FALSE)),"")</f>
        <v>0</v>
      </c>
      <c r="AW159" s="17" t="b">
        <f t="shared" ref="AW159" ca="1" si="2251">IF(H159,IF(W159&gt;0,Z159=0,FALSE),"")</f>
        <v>0</v>
      </c>
      <c r="AX159" s="14" t="b">
        <f t="array" aca="1" ref="AX159" ca="1">IF(H159,N159&gt;0,"")</f>
        <v>1</v>
      </c>
      <c r="AY159" s="17" t="str">
        <f t="shared" ref="AY159" ca="1" si="2252">IF(H159,IF(N159&gt;0,ADDRESS(ROW(VariablesOrigin)+1,COLUMN(VariablesOrigin)+1,4) &amp; ":" &amp; ADDRESS(ROW(VariablesOrigin)+N159,COLUMN(VariablesOrigin)+1,4),""),"")</f>
        <v>C3:C7</v>
      </c>
      <c r="AZ159" s="17" t="b">
        <f t="array" aca="1" ref="AZ159" ca="1">IF(AY159&lt;&gt;"",SUM(1*ISERROR(MATCH(INDIRECT(AY159),INDIRECT(K159),0)))=0,"")</f>
        <v>0</v>
      </c>
      <c r="BA159" s="17" t="b">
        <f t="shared" ref="BA159" ca="1" si="2253">IF(H159,BU159="",FALSE)</f>
        <v>1</v>
      </c>
      <c r="BB159" s="17" t="b">
        <v>0</v>
      </c>
      <c r="BC159" s="17" t="b">
        <f t="shared" ref="BC159" ca="1" si="2254">IF(BA159,IF(N159&gt;0,AND(AZ159,Z159=0),FALSE),"")</f>
        <v>0</v>
      </c>
      <c r="BD159" s="17" t="b">
        <f t="shared" ref="BD159" ca="1" si="2255">IF(BA159,IF(N159&gt;0,AND(NOT(AZ159),Z159=0),FALSE),"")</f>
        <v>1</v>
      </c>
      <c r="BE159" s="17" t="b">
        <f t="shared" ref="BE159" ca="1" si="2256">IF(BA159,IF(AND(AW159,NOT(BB159),NOT(BC159),NOT(BD159)),AND(Z159=0,AC159=0),FALSE),"")</f>
        <v>0</v>
      </c>
      <c r="BF159" s="17" t="b">
        <f t="shared" ref="BF159" ca="1" si="2257">IF(BA159,IF(AND(AW159,NOT(BB159),NOT(BC159),NOT(BD159)),AND(Z159=0,OR(AC159&gt;0)),FALSE),"")</f>
        <v>0</v>
      </c>
      <c r="BG159" s="17" t="b">
        <f t="shared" ref="BG159" ca="1" si="2258">IF(BA159,IF(OR(BB159:BF159),FALSE,IF(Z159=0,FALSE,Z159&gt;0)),"")</f>
        <v>0</v>
      </c>
      <c r="BH159" s="17" t="b">
        <f t="shared" ref="BH159" ca="1" si="2259">IF(BA159,COUNTIF(BB159:BG159,TRUE)=1,"")</f>
        <v>1</v>
      </c>
      <c r="BI159" s="17">
        <f t="shared" ref="BI159" ca="1" si="2260">IF(BA159,IFERROR(MATCH(TRUE,BB159:BG159,0),7),"")</f>
        <v>3</v>
      </c>
      <c r="BJ159" s="17" t="b">
        <f t="shared" ref="BJ159" ca="1" si="2261">DF159&lt;&gt;""</f>
        <v>0</v>
      </c>
      <c r="BK159" s="17" t="str">
        <f t="shared" ref="BK159" ca="1" si="2262">IF(H159,IF(AND(NOT(BA159),AU159),AC159=0,""),"")</f>
        <v/>
      </c>
      <c r="BL159" s="17" t="str">
        <f t="shared" ref="BL159" ca="1" si="2263">IF(H159,IF(AND(NOT(BA159),AU159),AC159&gt;0,""),"")</f>
        <v/>
      </c>
      <c r="BM159" s="17" t="str">
        <f t="shared" ref="BM159" ca="1" si="2264">IF(H159,IF(BA159,CHOOSE(BI159,"0","F","L","I","N",IF(AA159&gt;0.5,"N","S"),"0"),CHOOSE(MATCH(BU159,DataType,0),"S",IF(BK159,"I","N"),"D"  )),"")</f>
        <v>L</v>
      </c>
      <c r="BN159" s="17" t="str">
        <f t="shared" ref="BN159" ca="1" si="2265">IF(H159,IF(BJ159,"E",IF(BA159,CHOOSE(BI159,"0","F","L","I","N","S","0"),CHOOSE(MATCH(BU159,DataType,0),"S",IF(BK159,"I","N"),"D"  ))),"")</f>
        <v>L</v>
      </c>
      <c r="BO159" s="17" t="str">
        <f t="shared" ref="BO159" ca="1" si="2266">IF($H159,IF(BM159="0","",IF(AND(AR159,N159=2),"D",IF(BM159="S","N",IF(AL159,"O",IF(AM159,"I","N"))))),"")</f>
        <v>N</v>
      </c>
      <c r="BP159" s="14" t="b">
        <f t="shared" ref="BP159" ca="1" si="2267">INDIRECT(ADDRESS(2,ROW(A159)-1,,,_sheetname_dataframe))&lt;&gt;""</f>
        <v>1</v>
      </c>
      <c r="BQ159" s="35">
        <v>1</v>
      </c>
      <c r="BX159" s="16"/>
      <c r="BY159" s="16"/>
      <c r="BZ159" s="16"/>
      <c r="CA159" s="16"/>
      <c r="CB159" s="16"/>
      <c r="CC159" s="16"/>
      <c r="CD159" s="16"/>
      <c r="CE159" s="16"/>
      <c r="CF159" s="16"/>
      <c r="CN159" s="14">
        <f ca="1">IF(H159,IFERROR(IsVariableNameLegal(O159),0),0)</f>
        <v>0</v>
      </c>
      <c r="CO159" s="14" t="str">
        <f t="array" aca="1" ref="CO159" ca="1">IF(H159,IF(COUNTIF(INDIRECT(wew!$C$13),O159)&gt;1,TRIM(SUBSTITUTE(_xll.MCONCAT(IF((INDIRECT(wew!$C$13)=O159)*(COLUMN(INDIRECT(wew!$C$13))&lt;&gt;D159+1),-1+COLUMN(INDIRECT(wew!$C$13)),"")," "),"  "," ")),""),"")</f>
        <v/>
      </c>
      <c r="CP159" s="14" t="str">
        <f t="array" aca="1" ref="CP159" ca="1">IF(P159&lt;&gt;"",IF(LEN(P159)&gt;150,1,""),"")</f>
        <v/>
      </c>
      <c r="CQ159" s="14" t="str">
        <f t="array" aca="1" ref="CQ159" ca="1">IF(AND(H159,NOT(ster!$J$3)),IF(COUNTIF(INDIRECT(wew!$C$15),P159)&gt;1,TRIM(SUBSTITUTE(_xll.MCONCAT(IF((INDIRECT(wew!$C$15)=P159)*(COLUMN(INDIRECT(wew!$C$15))&lt;&gt;D159+1),-1+COLUMN(INDIRECT(wew!$C$15)),"")," "),"  "," ")),""),"")</f>
        <v/>
      </c>
      <c r="CR159" s="14" t="str">
        <f t="array" aca="1" ref="CR159" ca="1">IF(H159,IF(AND(W159&gt;0,AO159&lt;&gt;""),TRIM(SUBSTITUTE(_xll.MCONCAT(IFERROR(IF(ISNUMBER(INDIRECT(Q159)),IF((INDIRECT(ster!$D$14)&lt;&gt;"")*(INDIRECT(Q159)&lt;AO159),INDIRECT(ster!$D$14) &amp; ": " &amp;  SUBSTITUTE(IF( AV159,IFERROR(TEXT(INDIRECT(Q159),"rrrr-mm-dd") &amp;" (" &amp; INDIRECT(Q159) &amp;")",INDIRECT(Q159)),INDIRECT(Q159))," "," "),""),""),"")," "),"  "," ")),""),"")</f>
        <v/>
      </c>
      <c r="CS159" s="14" t="str">
        <f t="array" aca="1" ref="CS159" ca="1">IF(H159,IF(AND(W159&gt;0,AP159&lt;&gt;""),TRIM(SUBSTITUTE(_xll.MCONCAT(IFERROR(IF(ISNUMBER(INDIRECT(Q159)),IF((INDIRECT(ster!$D$14)&lt;&gt;"")*(INDIRECT(Q159)&gt;AP159),INDIRECT(ster!$D$14) &amp; ": " &amp;  SUBSTITUTE(IF( AV159,IFERROR(TEXT(INDIRECT(Q159),"rrrr-mm-dd")&amp;" (" &amp; INDIRECT(Q159) &amp;")",INDIRECT(Q159)),INDIRECT(Q159))," "," "),""),""),"")," "),"  "," ")),""),"")</f>
        <v/>
      </c>
      <c r="CT159" s="14" t="str">
        <f t="array" aca="1" ref="CT159" ca="1">IF(H159,IF(AND(N159&gt;0,AR159),TRIM(SUBSTITUTE(_xll.MCONCAT(IFERROR(IF(ISNUMBER(INDIRECT(Q159)),IF((INDIRECT(ster!$D$14)&lt;&gt;"")*(IFERROR(0*(MATCH(INDIRECT(Q159),INDIRECT(K159),0)&gt;0),1)),INDIRECT(ster!$D$14) &amp; ": " &amp;  SUBSTITUTE(IF( AV159,IFERROR(TEXT(INDIRECT(Q159),"rrrr-mm-dd")&amp;" (" &amp; INDIRECT(Q159) &amp;")",INDIRECT(Q159)),INDIRECT(Q159))," "," "),""),""),"")," "),"  "," ")),""),"")</f>
        <v/>
      </c>
      <c r="CU159" s="14" t="str">
        <f t="array" aca="1" ref="CU159" ca="1">IF(H159,IF(AND(V159&gt;0),TRIM(SUBSTITUTE(_xll.MCONCAT(IF((INDIRECT(ster!$D$14)&lt;&gt;"")*(IFERROR(0*(INDIRECT(Q159)&lt;&gt;""),1)),INDIRECT(ster!$D$14),"")," "),"  "," ")),""),"")</f>
        <v/>
      </c>
      <c r="CV159" s="14" t="str">
        <f t="array" aca="1" ref="CV159" ca="1">IF(H159,IF(AS159,
TRIM(SUBSTITUTE(_xll.MCONCAT(IF(
   (INDIRECT(ster!$D$14)&lt;&gt;"")*
   ((INDIRECT(Q159)="")+
      NOT(ISNUMBER(INDIRECT(Q159)))*
      NOT(ISERROR(MATCH(INDIRECT(Q159),INDIRECT(K159),0)))
    ),
      INDIRECT(ster!$D$14),
   "")," "),"  "," ")),
""),"")</f>
        <v/>
      </c>
      <c r="CW159" s="14" t="str">
        <f t="array" aca="1" ref="CW159" ca="1">IF(H159,IF(AND(AQ159),TRIM(SUBSTITUTE(_xll.MCONCAT(IFERROR(IF(ISNUMBER(INDIRECT(Q159)),IF((INDIRECT(ster!$D$14)&lt;&gt;"")*(INDIRECT(Q159)&lt;&gt;INT(INDIRECT(Q159))),INDIRECT(ster!$D$14) &amp; ": " &amp; INDIRECT(Q159),""),""),"")," "),"  "," ")),""),"")</f>
        <v/>
      </c>
      <c r="CX159" s="14" t="str">
        <f t="array" aca="1" ref="CX159" ca="1">IF(H159,IF(OR(AU159,AV159),TRIM(SUBSTITUTE(_xll.MCONCAT(IF((INDIRECT(ster!$D$14)&lt;&gt;"")*NOT(ISNUMBER(INDIRECT(Q159))),IF(ISERROR(MATCH(INDIRECT(Q159),INDIRECT(K159),0)),IFERROR(IF(INDIRECT(Q159)&lt;&gt;"",INDIRECT(ster!$D$14) &amp; ": " &amp; SUBSTITUTE(INDIRECT(Q159)," "," "),""),""),""),"")," "),"  "," ")),""),"")</f>
        <v/>
      </c>
      <c r="CY159" s="14" t="str">
        <f t="array" aca="1" ref="CY159" ca="1">IF(H159,IF(AE159,TRIM(SUBSTITUTE(_xll.MCONCAT(IF((INDIRECT(ster!$D$14)&lt;&gt;"")*IFERROR(NOT(INDIRECT(AF159)),FALSE),IF(ISERROR(MATCH(INDIRECT(Q159),INDIRECT(K159),0)),IFERROR(IF(INDIRECT(Q159)&lt;&gt;"",INDIRECT(ster!$D$14)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CZ159" s="14" t="str">
        <f t="array" aca="1" ref="CZ159" ca="1">IF(H159,IF(AH159,TRIM(SUBSTITUTE(_xll.MCONCAT(IF((INDIRECT(ster!$D$14)&lt;&gt;"")*IFERROR(NOT(INDIRECT(AI159)),FALSE),IF(ISERROR(MATCH(INDIRECT(Q159),INDIRECT(K159),0)),IFERROR(IF(INDIRECT(Q159)&lt;&gt;"",INDIRECT(ster!$D$14)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DC159" s="14" t="str">
        <f ca="1">SUBSTITUTE(SUBSTITUTE(SUBSTITUTE(SUBSTITUTE(_xll.MCONCAT(DG159:DS159,"■"),"■■","■"),"■■","■"),"■■","■"),"■■","■")</f>
        <v>■</v>
      </c>
      <c r="DD159" s="14" t="str">
        <f t="shared" ref="DD159" ca="1" si="2268">IF(MID(DC159,1,1)="■",MID(DC159,2,LEN(DC159)),DC159)</f>
        <v/>
      </c>
      <c r="DE159" s="14" t="str">
        <f t="shared" ref="DE159" ca="1" si="2269">IF(DD159&lt;&gt;"",IF(MID(DD159,LEN(DD159),1)="■",MID(DD159,1,LEN(DD159)-1),DD159),"")</f>
        <v/>
      </c>
      <c r="DF159" s="14" t="str">
        <f t="shared" ref="DF159" ca="1" si="2270">IFERROR(IF(DE159&lt;&gt;"",SUBSTITUTE(DE159,"■",". "),""),"##INTERNAL_ERROR")</f>
        <v/>
      </c>
      <c r="DG159" s="14" t="str">
        <f t="shared" ref="DG159" ca="1" si="2271">IF(CN159&lt;&gt;0,"Variable name don't comply with the naming convention","")</f>
        <v/>
      </c>
      <c r="DH159" s="14" t="str">
        <f t="shared" ref="DH159" ca="1" si="2272">IF(CO159&lt;&gt;"","Duplicated name. " &amp; IF(ISERROR(FIND(" ",CO159)),"Duplicate have index " &amp; CO159, "Duplicates have indices: "&amp;SUBSTITUTE(CO159," ",", ")),"")</f>
        <v/>
      </c>
      <c r="DI159" s="14" t="str">
        <f t="shared" ref="DI159" ca="1" si="2273">IF(CP159&lt;&gt;"","Variable label exceed length 150","")</f>
        <v/>
      </c>
      <c r="DJ159" s="14" t="str">
        <f t="shared" ref="DJ159" ca="1" si="2274">IF(CQ159&lt;&gt;"","Duplicated variable label. " &amp; IF(ISERROR(FIND(" ",CQ159)),"Duplicate have index " &amp; CQ159, "Duplicates have indices: "&amp;SUBSTITUTE(CQ159," ",", ")),"")</f>
        <v/>
      </c>
      <c r="DK159" s="14" t="str">
        <f t="shared" ref="DK159" ca="1" si="2275">IF(CR159&lt;&gt;"","The following cases have values below declared theorethical min: " &amp;SUBSTITUTE(CR159," ",", "),"")</f>
        <v/>
      </c>
      <c r="DL159" s="14" t="str">
        <f t="shared" ref="DL159" ca="1" si="2276">IF(CS159&lt;&gt;"","The following cases have values above declared theorethical max: " &amp;SUBSTITUTE(CS159," ",", "),"")</f>
        <v/>
      </c>
      <c r="DM159" s="14" t="str">
        <f t="shared" ref="DM159" ca="1" si="2277">IF(CT159&lt;&gt;"","There are some cases with values not explicitly declared in the labels dictionary: " &amp;SUBSTITUTE(CT159," ",", "),"")</f>
        <v/>
      </c>
      <c r="DN159" s="14" t="str">
        <f t="array" aca="1" ref="DN159" ca="1">IF(CU159&lt;&gt;"","There are errors in the entered values in the following cases: " &amp;SUBSTITUTE(CU159," ",", "),"")</f>
        <v/>
      </c>
      <c r="DO159" s="14" t="str">
        <f t="shared" ref="DO159" ca="1" si="2278">IF(CV159&lt;&gt;"","The following records are missing in this required field: " &amp;SUBSTITUTE(CV159," ",", "),"")</f>
        <v/>
      </c>
      <c r="DP159" s="14" t="str">
        <f t="shared" ref="DP159" ca="1" si="2279">IF(CW159&lt;&gt;"","The following cases have non-integer values: " &amp;SUBSTITUTE(CW159," ",", "),"")</f>
        <v/>
      </c>
      <c r="DQ159" s="14" t="str">
        <f t="shared" ref="DQ159" ca="1" si="2280">IF(CX159&lt;&gt;"","The following cases are non-numeric: " &amp;SUBSTITUTE(CX159," ",", "),"")</f>
        <v/>
      </c>
      <c r="DR159" s="14" t="str">
        <f t="shared" ref="DR159" ca="1" si="2281">IF(CY159&lt;&gt;"","In the following cases " &amp; P159 &amp; " " &amp; LOWER(MID(AG159,1,1)) &amp; MID(AG159,2,LEN(AG159)) &amp; ": " &amp;SUBSTITUTE(CY159," ",", "),"")</f>
        <v/>
      </c>
      <c r="DS159" s="14" t="str">
        <f t="shared" ref="DS159" ca="1" si="2282">IF(CZ159&lt;&gt;"","In the following cases " &amp; P159 &amp; " " &amp; LOWER(MID(AJ159,1,1)) &amp; MID(AJ159,2,LEN(AJ159)) &amp; ": " &amp;SUBSTITUTE(CZ159," ",", "),"")</f>
        <v/>
      </c>
      <c r="DZ159" s="14" t="b">
        <f t="shared" ref="DZ159" ca="1" si="2283">OR(ED159&lt;&gt;"",EF159&lt;&gt;"",EG159&lt;&gt;"")</f>
        <v>0</v>
      </c>
      <c r="EA159" s="14" t="str">
        <f t="shared" ref="EA159" ca="1" si="2284">IF(EB159&lt;&gt;"",G159 &amp; " (" &amp; F159 &amp; ")","")</f>
        <v>ALSFRS(2) 10. Dyspnea (q_51_2.10)</v>
      </c>
      <c r="EB159" s="14" t="str">
        <f t="shared" ref="EB159" ca="1" si="2285">IF(EE159&lt;&gt;"",EE159&amp;IF(ED159&lt;&gt;""," and "&amp;ED159,""),UPPER(MID(ED159,1,1)&amp;MID(ED159,2,LEN(ED159))))&amp; IF(OR(EF159&lt;&gt;"",EG159&lt;&gt;"")," and "&amp;IF(EF159&lt;&gt;"",LOWER(MID(EF159,1,1) &amp; MID(EF159,2,LEN(EF159))),"")&amp; IF(AND(EF159 &lt;&gt;"",EG159&lt;&gt;"")," and ","") &amp; IF(EG159&lt;&gt;"",LOWER(MID(EG159,1,1) &amp; MID(EG159,2,LEN(EG159))),""),"") &amp; IF(OR(EE159&lt;&gt;"",ED159&lt;&gt;"",EF159&lt;&gt;"",EG159&lt;&gt;""), ". ","")</f>
        <v xml:space="preserve">Values must be limited to predefinied list. </v>
      </c>
      <c r="EC159" s="14" t="str">
        <f t="shared" ref="EC159" ca="1" si="2286">IF(EB159&lt;&gt;"",G159 &amp; " (" &amp; F159 &amp; "): " &amp; EB159,"")</f>
        <v xml:space="preserve">ALSFRS(2) 10. Dyspnea (q_51_2.10): Values must be limited to predefinied list. </v>
      </c>
      <c r="ED159" s="14" t="str">
        <f t="shared" ref="ED159" ca="1" si="2287">IF(H159,IF(W159&gt;0,IF(AND(AO159&lt;&gt;"",AP159&lt;&gt;""),"each value must be between " &amp; IF( AV159,IFERROR(TEXT(AO159,"rrrr-mm-dd") &amp;" (" &amp; AO159 &amp;")",AO159),AO159) &amp; " and " &amp; IF( AV159,IFERROR(TEXT(AP159,"rrrr-mm-dd") &amp;" (" &amp; AP159 &amp;")",AP159),AP159),IF(AO159&lt;&gt;"","each value must be above " &amp; IF( AV159,IFERROR(TEXT(AO159,"rrrr-mm-dd") &amp;" (" &amp; AO159 &amp;")",AO159),AO159), IF(AP159&lt;&gt;"","each value must be below " &amp; IF( AV159,IFERROR(TEXT(AP159,"rrrr-mm-dd") &amp;" (" &amp; AP159 &amp;")",AP159),AP159),""))),""),"")</f>
        <v/>
      </c>
      <c r="EE159" s="14" t="str">
        <f t="shared" ref="EE159" ca="1" si="2288">IF(H159,IF(OR(AQ159,AU159,AV159,AS159,AR159),
   "Values must be" &amp;
   IF(AR159," limited to predefinied list", IF(AQ159, " integers",IF(OR(AU159,AV159)," numeric",""))) &amp;
   IF(AS159,IF(OR(AR159,AQ159,AU159,AV159), " and ","") &amp; "non-missing",""),
""),"")</f>
        <v>Values must be limited to predefinied list</v>
      </c>
      <c r="EF159" s="14" t="str">
        <f t="shared" ref="EF159" ca="1" si="2289">IF($H159,AG159,"")</f>
        <v/>
      </c>
      <c r="EG159" s="14" t="str">
        <f t="shared" ref="EG159" ca="1" si="2290">IF($H159,AJ159,"")</f>
        <v/>
      </c>
      <c r="EM159" s="14" t="b">
        <f t="shared" ref="EM159" ca="1" si="2291">OR(EC159&lt;&gt;"",DF159&lt;&gt;"")</f>
        <v>1</v>
      </c>
      <c r="EN159" s="14">
        <f t="shared" ref="EN159" ca="1" si="2292">IF(EM159,C159,"")</f>
        <v>146</v>
      </c>
      <c r="EO159" s="14" t="str">
        <f t="shared" ref="EO159" ca="1" si="2293">IF(EM159,F159,"")</f>
        <v>q_51_2.10</v>
      </c>
      <c r="EP159" s="14" t="str">
        <f t="shared" ref="EP159" ca="1" si="2294">EC159</f>
        <v xml:space="preserve">ALSFRS(2) 10. Dyspnea (q_51_2.10): Values must be limited to predefinied list. </v>
      </c>
      <c r="EQ159" s="14" t="str">
        <f t="shared" ref="EQ159" ca="1" si="2295">DF159</f>
        <v/>
      </c>
    </row>
    <row r="160" spans="2:147" s="14" customFormat="1">
      <c r="B160" s="14" t="str">
        <f t="shared" ref="B160" ca="1" si="2296">DF160</f>
        <v/>
      </c>
      <c r="C160" s="14">
        <f t="shared" ref="C160" ca="1" si="2297">IF(OFFSET(B160,-1,COLUMN(VariableExists)-2),OFFSET(B160,-1,1)+1,OFFSET(B160,-1,1))</f>
        <v>147</v>
      </c>
      <c r="D160" s="14">
        <f t="shared" ref="D160" si="2298">ROW(A160)-2</f>
        <v>158</v>
      </c>
      <c r="E160" s="14" t="str">
        <f t="shared" ref="E160" ca="1" si="2299">IF(OR(G160="",ROW(G160)=2),"",IF(Z160&gt;0,"S",IF(AX160,IF(J160=2,"D","N"),"I")))</f>
        <v>N</v>
      </c>
      <c r="F160" s="14" t="str">
        <f t="shared" ref="F160" ca="1" si="2300">IF(H160,O160,"")</f>
        <v>q_51_2.11</v>
      </c>
      <c r="G160" s="14" t="str">
        <f t="shared" ref="G160" ca="1" si="2301">IF(H160,P160,"")</f>
        <v>ALSFRS(2) 11. Orthopnea</v>
      </c>
      <c r="H160" s="14" t="b">
        <f t="shared" ref="H160" ca="1" si="2302">IF(INDIRECT(ADDRESS(2,D160+1,,,_sheetname_dataframe))="",FALSE,MID(INDIRECT(ADDRESS(2,D160+1,,,_sheetname_dataframe)),1,1)&lt;&gt;".")</f>
        <v>1</v>
      </c>
      <c r="I160" s="14" t="str">
        <f ca="1">IF($H160,ADDRESS(3,(D160+1)*2-1,4,,"["&amp;wew!$G$7&amp;"]"&amp;_sheetname_labels)&amp;":"&amp;ADDRESS(2+ster!$B$20,(D160+1)*2-1,4),"")</f>
        <v>[DBTemplate.xlsm]labels!LE3:LE61</v>
      </c>
      <c r="J160" s="14">
        <f t="array" aca="1" ref="J160" ca="1">IF(H160,MAX(0,MAX(IF(INDIRECT(I160)&lt;&gt;"",ROW(INDIRECT(I160)),""))-2),"")</f>
        <v>5</v>
      </c>
      <c r="K160" s="14" t="str">
        <f ca="1">IF($H160,IF($J160&gt;0,ADDRESS(3,(D160+1)*2-1,4,,"["&amp;wew!$G$7&amp;"]"&amp;_sheetname_labels)&amp;":"&amp;ADDRESS(2+J160,(D160+1)*2-1,4),""),"")</f>
        <v>[DBTemplate.xlsm]labels!LE3:LE7</v>
      </c>
      <c r="L160" s="14" t="str">
        <f ca="1">IF($H160,IF($J160&gt;0,ADDRESS(3,(D160+1)*2,4,,"["&amp;wew!$G$7&amp;"]"&amp;_sheetname_labels)&amp;":"&amp;ADDRESS(2+J160,(D160+1)*2,4),""),"")</f>
        <v>[DBTemplate.xlsm]labels!LF3:LF7</v>
      </c>
      <c r="M160" s="14">
        <f t="shared" ref="M160" ca="1" si="2303">IF($H160,IF(J160&gt;0,COUNTA(INDIRECT(K160))-COUNT(INDIRECT(K160)),0),"")</f>
        <v>0</v>
      </c>
      <c r="N160" s="14">
        <f t="shared" ref="N160" ca="1" si="2304">IF(H160,J160-M160,"")</f>
        <v>5</v>
      </c>
      <c r="O160" s="14" t="str">
        <f t="shared" ref="O160" ca="1" si="2305">IF(INDIRECT(ADDRESS(2,D160+1,,,_sheetname_dataframe))="","",INDIRECT(ADDRESS(2,D160+1,,,_sheetname_dataframe)))</f>
        <v>q_51_2.11</v>
      </c>
      <c r="P160" s="14" t="str">
        <f t="shared" ref="P160" ca="1" si="2306">IF(H160,IF(INDIRECT(ADDRESS(1,D160+1,,,_sheetname_dataframe))="","",INDIRECT(ADDRESS(1,D160+1,,,_sheetname_dataframe))),"")</f>
        <v>ALSFRS(2) 11. Orthopnea</v>
      </c>
      <c r="Q160" s="14" t="str">
        <f ca="1">IF($BP160,ADDRESS(3,D160+1,4,,"["&amp;wew!$G$7&amp;"]"&amp;_sheetname_dataframe)&amp;":"&amp;ADDRESS(2+ster!$C$14,D160+1,4),"")</f>
        <v>[DBTemplate.xlsm]data_frame!FC3:FC3</v>
      </c>
      <c r="R160" s="14" t="str">
        <f>IF($BP160,IF(MID(_xll.FORMULATEXT(INDEX(INDIRECT(Q160),1)),1,1)="=", _xll.FORMULATEXT(INDEX(INDIRECT(Q160),1),2,TRUE),""),"")</f>
        <v/>
      </c>
      <c r="S160" s="14">
        <f t="array" aca="1" ref="S160" ca="1">IF(H160,SUM(IF((IFERROR(INDIRECT(Q160)&lt;&gt;"",FALSE))*(INDIRECT(ster!$D$14)&lt;&gt;""),1,0)),"")</f>
        <v>0</v>
      </c>
      <c r="T160" s="14">
        <f t="array" aca="1" ref="T160" ca="1">IF(H160,IF(M160&gt;0,SUM(IFERROR(1*(MATCH(INDIRECT(Q160),INDIRECT(K160),0)&gt;0),0)*(INDIRECT(ster!$D$14)&lt;&gt;"")*NOT(ISNUMBER(INDIRECT(Q160)))),0),"")</f>
        <v>0</v>
      </c>
      <c r="U160" s="14">
        <f t="array" aca="1" ref="U160" ca="1">IF(H160,SUM((IFERROR(INDIRECT(Q160)="",FALSE))*(INDIRECT(ster!$D$14)&lt;&gt;"")),"")</f>
        <v>1</v>
      </c>
      <c r="V160" s="14">
        <f t="array" aca="1" ref="V160" ca="1">IF(H160,SUM((IFERROR(INDIRECT(Q160)="#ąś",TRUE))*(INDIRECT(ster!$D$14)&lt;&gt;"")),"")</f>
        <v>0</v>
      </c>
      <c r="W160" s="14">
        <f t="array" aca="1" ref="W160" ca="1">IF(H160,SUM(ISNUMBER(INDIRECT(Q160))*(INDIRECT(ster!$D$14)&lt;&gt;"")),"")</f>
        <v>0</v>
      </c>
      <c r="X160" s="14" t="str">
        <f t="array" aca="1" ref="X160" ca="1">IF(AND(H160,W160&gt;0),IF(wew!$B$3,MIN(IF((INDIRECT(ster!$D$14)&lt;&gt;"")*IFERROR(INDIRECT($Q160)&lt;&gt;"",FALSE),IFERROR(INDIRECT($Q160),"X"),"X")),"&lt;włącz podświetlanie wartości&gt;"),"—")</f>
        <v>—</v>
      </c>
      <c r="Y160" s="14" t="str">
        <f t="array" aca="1" ref="Y160" ca="1">IF(AND(H160,W160&gt;0),IF(wew!$B$3,MAX(IF((INDIRECT(ster!$D$14)&lt;&gt;"")*IFERROR(INDIRECT($Q160)&lt;&gt;"",FALSE),IFERROR(INDIRECT($Q160),"X"),"X")),"&lt;włącz podświetlanie wartości&gt;"),"—")</f>
        <v>—</v>
      </c>
      <c r="Z160" s="14">
        <f t="shared" ref="Z160" ca="1" si="2307">IF(H160,S160-T160-W160,"")</f>
        <v>0</v>
      </c>
      <c r="AA160" s="12" t="str">
        <f t="shared" ref="AA160" ca="1" si="2308">IF(H160,IF(S160&gt;0,W160/(S160),"—"),"")</f>
        <v>—</v>
      </c>
      <c r="AB160" s="17">
        <f t="array" aca="1" ref="AB160" ca="1">IF(H160,IF(W160&gt;0,SUM((INDIRECT(ster!$D$14)&lt;&gt;"")*IFERROR((INDIRECT(Q160)&lt;&gt;"")*(INDIRECT(Q160)=INT(INDIRECT(Q160))),0)),0),"")</f>
        <v>0</v>
      </c>
      <c r="AC160" s="17">
        <f t="array" aca="1" ref="AC160" ca="1">IF(H160,W160-AB160,"")</f>
        <v>0</v>
      </c>
      <c r="AD160" s="17">
        <f t="shared" ref="AD160" ca="1" si="2309">IF($H160,IF(AC160&lt;&gt;"",IF(AC160=0,1,IF(AC160/W160&lt;0.15,2,3)),0),"")</f>
        <v>1</v>
      </c>
      <c r="AE160" s="17" t="b">
        <f t="shared" ref="AE160" ca="1" si="2310">IF(H160,OFFSET(O160,1,0)=".validation",FALSE)</f>
        <v>0</v>
      </c>
      <c r="AF160" s="17" t="str">
        <f ca="1">IF(AE160,IF($H160,ADDRESS(3,D160+2,4,,"["&amp;wew!$G$7&amp;"]"&amp;_sheetname_dataframe)&amp;":"&amp;ADDRESS(2+ster!$C$14,D160+2,4),""),"")</f>
        <v/>
      </c>
      <c r="AG160" s="17" t="str">
        <f t="shared" ref="AG160" ca="1" si="2311">IF(AE160,IF($H160,IF(INDIRECT(ADDRESS(1,D160+2,,,_sheetname_dataframe))="","",INDIRECT(ADDRESS(1,D160+2,,,_sheetname_dataframe))),""),"")</f>
        <v/>
      </c>
      <c r="AH160" s="17" t="b">
        <f t="shared" ref="AH160" ca="1" si="2312">IF(H160,AND(AE160,OFFSET(O160,2,0)=".validation"),FALSE)</f>
        <v>0</v>
      </c>
      <c r="AI160" s="17" t="str">
        <f ca="1">IF(AH160,IF($H160,ADDRESS(3,D160+3,4,,"["&amp;wew!$G$7&amp;"]"&amp;_sheetname_dataframe)&amp;":"&amp;ADDRESS(2+ster!$C$14,D160+3,4),""),"")</f>
        <v/>
      </c>
      <c r="AJ160" s="17" t="str">
        <f t="shared" ref="AJ160" ca="1" si="2313">IF(AH160,IF($H160,IF(INDIRECT(ADDRESS(1,D160+3,,,_sheetname_dataframe))="","",INDIRECT(ADDRESS(1,D160+3,,,_sheetname_dataframe))),""),"")</f>
        <v/>
      </c>
      <c r="AK160" s="17" t="b">
        <f t="shared" ref="AK160" ca="1" si="2314">IF(H160,OR(AQ160,AD160=2),"")</f>
        <v>0</v>
      </c>
      <c r="AL160" s="17" t="b">
        <f t="shared" ref="AL160" ca="1" si="2315">IF($H160,IF(BV160&lt;&gt;"",IF(OR(BM160="F",BM160="L",BM160="I",BM160="D"),BV160&lt;&gt;0)),"")</f>
        <v>0</v>
      </c>
      <c r="AM160" s="17" t="b">
        <f t="shared" ref="AM160" ca="1" si="2316">IF($H160,AND(NOT(AL160),OR(IF(BW160&lt;&gt;"",IF(OR(BM160="F",BM160="L"),BW160&lt;&gt;0)),BM160="I",BM160="N",BM160="D")),"")</f>
        <v>0</v>
      </c>
      <c r="AN160" s="17">
        <f t="shared" ref="AN160" ca="1" si="2317">IF(COUNTA(INDIRECT(Q160))=0,0, IF(AND(AO160&lt;&gt;"",X160&lt;AO160),1,IF(AND(AP160&lt;&gt;"",Y160&gt;AP160),1,IF(AND(AQ160,AC160&gt;0),2,0))))</f>
        <v>0</v>
      </c>
      <c r="AO160" s="24" t="str">
        <f t="shared" ref="AO160" ca="1" si="2318">IF($H160,IF(BY160&lt;&gt;"",IF(ISNUMBER(BY160),BY160,""),""),"")</f>
        <v/>
      </c>
      <c r="AP160" s="24" t="str">
        <f t="shared" ref="AP160" ca="1" si="2319">IF($H160,IF(BZ160&lt;&gt;"",IF(ISNUMBER(BZ160),BZ160,""),""),"")</f>
        <v/>
      </c>
      <c r="AQ160" s="17" t="b">
        <f t="shared" ref="AQ160" ca="1" si="2320">IF(H160,IF(CA160&lt;&gt;"",CA160&lt;&gt;0,FALSE),"")</f>
        <v>0</v>
      </c>
      <c r="AR160" s="17" t="b">
        <f t="shared" ref="AR160" ca="1" si="2321">IF(H160,IF(N160&gt;0,IF(BQ160&lt;&gt;"",BQ160&lt;&gt;0,FALSE),FALSE),"")</f>
        <v>1</v>
      </c>
      <c r="AS160" s="17" t="b">
        <f t="shared" ref="AS160" ca="1" si="2322">IF(H160,IF(BR160&lt;&gt;"",BR160&lt;&gt;0,FALSE),"")</f>
        <v>0</v>
      </c>
      <c r="AT160" s="17" t="b">
        <f t="shared" ref="AT160" ca="1" si="2323">IF(H160,IF(N160&gt;0,FALSE,IF(BU160&lt;&gt;"",MATCH(BU160,DataType,0)=1,FALSE)),"")</f>
        <v>0</v>
      </c>
      <c r="AU160" s="17" t="b">
        <f t="shared" ref="AU160" ca="1" si="2324">IF(H160,IF(N160&gt;0,TRUE,IF(BU160&lt;&gt;"",MATCH(BU160,DataType,0)=2,FALSE)),"")</f>
        <v>1</v>
      </c>
      <c r="AV160" s="17" t="b">
        <f t="shared" ref="AV160" ca="1" si="2325">IF(H160,IF(N160&gt;0,FALSE,IF(BU160&lt;&gt;"",MATCH(BU160,DataType,0)=3,FALSE)),"")</f>
        <v>0</v>
      </c>
      <c r="AW160" s="17" t="b">
        <f t="shared" ref="AW160" ca="1" si="2326">IF(H160,IF(W160&gt;0,Z160=0,FALSE),"")</f>
        <v>0</v>
      </c>
      <c r="AX160" s="14" t="b">
        <f t="array" aca="1" ref="AX160" ca="1">IF(H160,N160&gt;0,"")</f>
        <v>1</v>
      </c>
      <c r="AY160" s="17" t="str">
        <f t="shared" ref="AY160" ca="1" si="2327">IF(H160,IF(N160&gt;0,ADDRESS(ROW(VariablesOrigin)+1,COLUMN(VariablesOrigin)+1,4) &amp; ":" &amp; ADDRESS(ROW(VariablesOrigin)+N160,COLUMN(VariablesOrigin)+1,4),""),"")</f>
        <v>C3:C7</v>
      </c>
      <c r="AZ160" s="17" t="b">
        <f t="array" aca="1" ref="AZ160" ca="1">IF(AY160&lt;&gt;"",SUM(1*ISERROR(MATCH(INDIRECT(AY160),INDIRECT(K160),0)))=0,"")</f>
        <v>0</v>
      </c>
      <c r="BA160" s="17" t="b">
        <f t="shared" ref="BA160" ca="1" si="2328">IF(H160,BU160="",FALSE)</f>
        <v>1</v>
      </c>
      <c r="BB160" s="17" t="b">
        <v>0</v>
      </c>
      <c r="BC160" s="17" t="b">
        <f t="shared" ref="BC160" ca="1" si="2329">IF(BA160,IF(N160&gt;0,AND(AZ160,Z160=0),FALSE),"")</f>
        <v>0</v>
      </c>
      <c r="BD160" s="17" t="b">
        <f t="shared" ref="BD160" ca="1" si="2330">IF(BA160,IF(N160&gt;0,AND(NOT(AZ160),Z160=0),FALSE),"")</f>
        <v>1</v>
      </c>
      <c r="BE160" s="17" t="b">
        <f t="shared" ref="BE160" ca="1" si="2331">IF(BA160,IF(AND(AW160,NOT(BB160),NOT(BC160),NOT(BD160)),AND(Z160=0,AC160=0),FALSE),"")</f>
        <v>0</v>
      </c>
      <c r="BF160" s="17" t="b">
        <f t="shared" ref="BF160" ca="1" si="2332">IF(BA160,IF(AND(AW160,NOT(BB160),NOT(BC160),NOT(BD160)),AND(Z160=0,OR(AC160&gt;0)),FALSE),"")</f>
        <v>0</v>
      </c>
      <c r="BG160" s="17" t="b">
        <f t="shared" ref="BG160" ca="1" si="2333">IF(BA160,IF(OR(BB160:BF160),FALSE,IF(Z160=0,FALSE,Z160&gt;0)),"")</f>
        <v>0</v>
      </c>
      <c r="BH160" s="17" t="b">
        <f t="shared" ref="BH160" ca="1" si="2334">IF(BA160,COUNTIF(BB160:BG160,TRUE)=1,"")</f>
        <v>1</v>
      </c>
      <c r="BI160" s="17">
        <f t="shared" ref="BI160" ca="1" si="2335">IF(BA160,IFERROR(MATCH(TRUE,BB160:BG160,0),7),"")</f>
        <v>3</v>
      </c>
      <c r="BJ160" s="17" t="b">
        <f t="shared" ref="BJ160" ca="1" si="2336">DF160&lt;&gt;""</f>
        <v>0</v>
      </c>
      <c r="BK160" s="17" t="str">
        <f t="shared" ref="BK160" ca="1" si="2337">IF(H160,IF(AND(NOT(BA160),AU160),AC160=0,""),"")</f>
        <v/>
      </c>
      <c r="BL160" s="17" t="str">
        <f t="shared" ref="BL160" ca="1" si="2338">IF(H160,IF(AND(NOT(BA160),AU160),AC160&gt;0,""),"")</f>
        <v/>
      </c>
      <c r="BM160" s="17" t="str">
        <f t="shared" ref="BM160" ca="1" si="2339">IF(H160,IF(BA160,CHOOSE(BI160,"0","F","L","I","N",IF(AA160&gt;0.5,"N","S"),"0"),CHOOSE(MATCH(BU160,DataType,0),"S",IF(BK160,"I","N"),"D"  )),"")</f>
        <v>L</v>
      </c>
      <c r="BN160" s="17" t="str">
        <f t="shared" ref="BN160" ca="1" si="2340">IF(H160,IF(BJ160,"E",IF(BA160,CHOOSE(BI160,"0","F","L","I","N","S","0"),CHOOSE(MATCH(BU160,DataType,0),"S",IF(BK160,"I","N"),"D"  ))),"")</f>
        <v>L</v>
      </c>
      <c r="BO160" s="17" t="str">
        <f t="shared" ref="BO160" ca="1" si="2341">IF($H160,IF(BM160="0","",IF(AND(AR160,N160=2),"D",IF(BM160="S","N",IF(AL160,"O",IF(AM160,"I","N"))))),"")</f>
        <v>N</v>
      </c>
      <c r="BP160" s="14" t="b">
        <f t="shared" ref="BP160" ca="1" si="2342">INDIRECT(ADDRESS(2,ROW(A160)-1,,,_sheetname_dataframe))&lt;&gt;""</f>
        <v>1</v>
      </c>
      <c r="BQ160" s="35">
        <v>1</v>
      </c>
      <c r="BX160" s="16"/>
      <c r="BY160" s="16"/>
      <c r="BZ160" s="16"/>
      <c r="CA160" s="16"/>
      <c r="CB160" s="16"/>
      <c r="CC160" s="16"/>
      <c r="CD160" s="16"/>
      <c r="CE160" s="16"/>
      <c r="CF160" s="16"/>
      <c r="CN160" s="14">
        <f ca="1">IF(H160,IFERROR(IsVariableNameLegal(O160),0),0)</f>
        <v>0</v>
      </c>
      <c r="CO160" s="14" t="str">
        <f t="array" aca="1" ref="CO160" ca="1">IF(H160,IF(COUNTIF(INDIRECT(wew!$C$13),O160)&gt;1,TRIM(SUBSTITUTE(_xll.MCONCAT(IF((INDIRECT(wew!$C$13)=O160)*(COLUMN(INDIRECT(wew!$C$13))&lt;&gt;D160+1),-1+COLUMN(INDIRECT(wew!$C$13)),"")," "),"  "," ")),""),"")</f>
        <v/>
      </c>
      <c r="CP160" s="14" t="str">
        <f t="array" aca="1" ref="CP160" ca="1">IF(P160&lt;&gt;"",IF(LEN(P160)&gt;150,1,""),"")</f>
        <v/>
      </c>
      <c r="CQ160" s="14" t="str">
        <f t="array" aca="1" ref="CQ160" ca="1">IF(AND(H160,NOT(ster!$J$3)),IF(COUNTIF(INDIRECT(wew!$C$15),P160)&gt;1,TRIM(SUBSTITUTE(_xll.MCONCAT(IF((INDIRECT(wew!$C$15)=P160)*(COLUMN(INDIRECT(wew!$C$15))&lt;&gt;D160+1),-1+COLUMN(INDIRECT(wew!$C$15)),"")," "),"  "," ")),""),"")</f>
        <v/>
      </c>
      <c r="CR160" s="14" t="str">
        <f t="array" aca="1" ref="CR160" ca="1">IF(H160,IF(AND(W160&gt;0,AO160&lt;&gt;""),TRIM(SUBSTITUTE(_xll.MCONCAT(IFERROR(IF(ISNUMBER(INDIRECT(Q160)),IF((INDIRECT(ster!$D$14)&lt;&gt;"")*(INDIRECT(Q160)&lt;AO160),INDIRECT(ster!$D$14) &amp; ": " &amp;  SUBSTITUTE(IF( AV160,IFERROR(TEXT(INDIRECT(Q160),"rrrr-mm-dd") &amp;" (" &amp; INDIRECT(Q160) &amp;")",INDIRECT(Q160)),INDIRECT(Q160))," "," "),""),""),"")," "),"  "," ")),""),"")</f>
        <v/>
      </c>
      <c r="CS160" s="14" t="str">
        <f t="array" aca="1" ref="CS160" ca="1">IF(H160,IF(AND(W160&gt;0,AP160&lt;&gt;""),TRIM(SUBSTITUTE(_xll.MCONCAT(IFERROR(IF(ISNUMBER(INDIRECT(Q160)),IF((INDIRECT(ster!$D$14)&lt;&gt;"")*(INDIRECT(Q160)&gt;AP160),INDIRECT(ster!$D$14) &amp; ": " &amp;  SUBSTITUTE(IF( AV160,IFERROR(TEXT(INDIRECT(Q160),"rrrr-mm-dd")&amp;" (" &amp; INDIRECT(Q160) &amp;")",INDIRECT(Q160)),INDIRECT(Q160))," "," "),""),""),"")," "),"  "," ")),""),"")</f>
        <v/>
      </c>
      <c r="CT160" s="14" t="str">
        <f t="array" aca="1" ref="CT160" ca="1">IF(H160,IF(AND(N160&gt;0,AR160),TRIM(SUBSTITUTE(_xll.MCONCAT(IFERROR(IF(ISNUMBER(INDIRECT(Q160)),IF((INDIRECT(ster!$D$14)&lt;&gt;"")*(IFERROR(0*(MATCH(INDIRECT(Q160),INDIRECT(K160),0)&gt;0),1)),INDIRECT(ster!$D$14) &amp; ": " &amp;  SUBSTITUTE(IF( AV160,IFERROR(TEXT(INDIRECT(Q160),"rrrr-mm-dd")&amp;" (" &amp; INDIRECT(Q160) &amp;")",INDIRECT(Q160)),INDIRECT(Q160))," "," "),""),""),"")," "),"  "," ")),""),"")</f>
        <v/>
      </c>
      <c r="CU160" s="14" t="str">
        <f t="array" aca="1" ref="CU160" ca="1">IF(H160,IF(AND(V160&gt;0),TRIM(SUBSTITUTE(_xll.MCONCAT(IF((INDIRECT(ster!$D$14)&lt;&gt;"")*(IFERROR(0*(INDIRECT(Q160)&lt;&gt;""),1)),INDIRECT(ster!$D$14),"")," "),"  "," ")),""),"")</f>
        <v/>
      </c>
      <c r="CV160" s="14" t="str">
        <f t="array" aca="1" ref="CV160" ca="1">IF(H160,IF(AS160,
TRIM(SUBSTITUTE(_xll.MCONCAT(IF(
   (INDIRECT(ster!$D$14)&lt;&gt;"")*
   ((INDIRECT(Q160)="")+
      NOT(ISNUMBER(INDIRECT(Q160)))*
      NOT(ISERROR(MATCH(INDIRECT(Q160),INDIRECT(K160),0)))
    ),
      INDIRECT(ster!$D$14),
   "")," "),"  "," ")),
""),"")</f>
        <v/>
      </c>
      <c r="CW160" s="14" t="str">
        <f t="array" aca="1" ref="CW160" ca="1">IF(H160,IF(AND(AQ160),TRIM(SUBSTITUTE(_xll.MCONCAT(IFERROR(IF(ISNUMBER(INDIRECT(Q160)),IF((INDIRECT(ster!$D$14)&lt;&gt;"")*(INDIRECT(Q160)&lt;&gt;INT(INDIRECT(Q160))),INDIRECT(ster!$D$14) &amp; ": " &amp; INDIRECT(Q160),""),""),"")," "),"  "," ")),""),"")</f>
        <v/>
      </c>
      <c r="CX160" s="14" t="str">
        <f t="array" aca="1" ref="CX160" ca="1">IF(H160,IF(OR(AU160,AV160),TRIM(SUBSTITUTE(_xll.MCONCAT(IF((INDIRECT(ster!$D$14)&lt;&gt;"")*NOT(ISNUMBER(INDIRECT(Q160))),IF(ISERROR(MATCH(INDIRECT(Q160),INDIRECT(K160),0)),IFERROR(IF(INDIRECT(Q160)&lt;&gt;"",INDIRECT(ster!$D$14) &amp; ": " &amp; SUBSTITUTE(INDIRECT(Q160)," "," "),""),""),""),"")," "),"  "," ")),""),"")</f>
        <v/>
      </c>
      <c r="CY160" s="14" t="str">
        <f t="array" aca="1" ref="CY160" ca="1">IF(H160,IF(AE160,TRIM(SUBSTITUTE(_xll.MCONCAT(IF((INDIRECT(ster!$D$14)&lt;&gt;"")*IFERROR(NOT(INDIRECT(AF160)),FALSE),IF(ISERROR(MATCH(INDIRECT(Q160),INDIRECT(K160),0)),IFERROR(IF(INDIRECT(Q160)&lt;&gt;"",INDIRECT(ster!$D$14)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CZ160" s="14" t="str">
        <f t="array" aca="1" ref="CZ160" ca="1">IF(H160,IF(AH160,TRIM(SUBSTITUTE(_xll.MCONCAT(IF((INDIRECT(ster!$D$14)&lt;&gt;"")*IFERROR(NOT(INDIRECT(AI160)),FALSE),IF(ISERROR(MATCH(INDIRECT(Q160),INDIRECT(K160),0)),IFERROR(IF(INDIRECT(Q160)&lt;&gt;"",INDIRECT(ster!$D$14)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DC160" s="14" t="str">
        <f ca="1">SUBSTITUTE(SUBSTITUTE(SUBSTITUTE(SUBSTITUTE(_xll.MCONCAT(DG160:DS160,"■"),"■■","■"),"■■","■"),"■■","■"),"■■","■")</f>
        <v>■</v>
      </c>
      <c r="DD160" s="14" t="str">
        <f t="shared" ref="DD160" ca="1" si="2343">IF(MID(DC160,1,1)="■",MID(DC160,2,LEN(DC160)),DC160)</f>
        <v/>
      </c>
      <c r="DE160" s="14" t="str">
        <f t="shared" ref="DE160" ca="1" si="2344">IF(DD160&lt;&gt;"",IF(MID(DD160,LEN(DD160),1)="■",MID(DD160,1,LEN(DD160)-1),DD160),"")</f>
        <v/>
      </c>
      <c r="DF160" s="14" t="str">
        <f t="shared" ref="DF160" ca="1" si="2345">IFERROR(IF(DE160&lt;&gt;"",SUBSTITUTE(DE160,"■",". "),""),"##INTERNAL_ERROR")</f>
        <v/>
      </c>
      <c r="DG160" s="14" t="str">
        <f t="shared" ref="DG160" ca="1" si="2346">IF(CN160&lt;&gt;0,"Variable name don't comply with the naming convention","")</f>
        <v/>
      </c>
      <c r="DH160" s="14" t="str">
        <f t="shared" ref="DH160" ca="1" si="2347">IF(CO160&lt;&gt;"","Duplicated name. " &amp; IF(ISERROR(FIND(" ",CO160)),"Duplicate have index " &amp; CO160, "Duplicates have indices: "&amp;SUBSTITUTE(CO160," ",", ")),"")</f>
        <v/>
      </c>
      <c r="DI160" s="14" t="str">
        <f t="shared" ref="DI160" ca="1" si="2348">IF(CP160&lt;&gt;"","Variable label exceed length 150","")</f>
        <v/>
      </c>
      <c r="DJ160" s="14" t="str">
        <f t="shared" ref="DJ160" ca="1" si="2349">IF(CQ160&lt;&gt;"","Duplicated variable label. " &amp; IF(ISERROR(FIND(" ",CQ160)),"Duplicate have index " &amp; CQ160, "Duplicates have indices: "&amp;SUBSTITUTE(CQ160," ",", ")),"")</f>
        <v/>
      </c>
      <c r="DK160" s="14" t="str">
        <f t="shared" ref="DK160" ca="1" si="2350">IF(CR160&lt;&gt;"","The following cases have values below declared theorethical min: " &amp;SUBSTITUTE(CR160," ",", "),"")</f>
        <v/>
      </c>
      <c r="DL160" s="14" t="str">
        <f t="shared" ref="DL160" ca="1" si="2351">IF(CS160&lt;&gt;"","The following cases have values above declared theorethical max: " &amp;SUBSTITUTE(CS160," ",", "),"")</f>
        <v/>
      </c>
      <c r="DM160" s="14" t="str">
        <f t="shared" ref="DM160" ca="1" si="2352">IF(CT160&lt;&gt;"","There are some cases with values not explicitly declared in the labels dictionary: " &amp;SUBSTITUTE(CT160," ",", "),"")</f>
        <v/>
      </c>
      <c r="DN160" s="14" t="str">
        <f t="array" aca="1" ref="DN160" ca="1">IF(CU160&lt;&gt;"","There are errors in the entered values in the following cases: " &amp;SUBSTITUTE(CU160," ",", "),"")</f>
        <v/>
      </c>
      <c r="DO160" s="14" t="str">
        <f t="shared" ref="DO160" ca="1" si="2353">IF(CV160&lt;&gt;"","The following records are missing in this required field: " &amp;SUBSTITUTE(CV160," ",", "),"")</f>
        <v/>
      </c>
      <c r="DP160" s="14" t="str">
        <f t="shared" ref="DP160" ca="1" si="2354">IF(CW160&lt;&gt;"","The following cases have non-integer values: " &amp;SUBSTITUTE(CW160," ",", "),"")</f>
        <v/>
      </c>
      <c r="DQ160" s="14" t="str">
        <f t="shared" ref="DQ160" ca="1" si="2355">IF(CX160&lt;&gt;"","The following cases are non-numeric: " &amp;SUBSTITUTE(CX160," ",", "),"")</f>
        <v/>
      </c>
      <c r="DR160" s="14" t="str">
        <f t="shared" ref="DR160" ca="1" si="2356">IF(CY160&lt;&gt;"","In the following cases " &amp; P160 &amp; " " &amp; LOWER(MID(AG160,1,1)) &amp; MID(AG160,2,LEN(AG160)) &amp; ": " &amp;SUBSTITUTE(CY160," ",", "),"")</f>
        <v/>
      </c>
      <c r="DS160" s="14" t="str">
        <f t="shared" ref="DS160" ca="1" si="2357">IF(CZ160&lt;&gt;"","In the following cases " &amp; P160 &amp; " " &amp; LOWER(MID(AJ160,1,1)) &amp; MID(AJ160,2,LEN(AJ160)) &amp; ": " &amp;SUBSTITUTE(CZ160," ",", "),"")</f>
        <v/>
      </c>
      <c r="DZ160" s="14" t="b">
        <f t="shared" ref="DZ160" ca="1" si="2358">OR(ED160&lt;&gt;"",EF160&lt;&gt;"",EG160&lt;&gt;"")</f>
        <v>0</v>
      </c>
      <c r="EA160" s="14" t="str">
        <f t="shared" ref="EA160" ca="1" si="2359">IF(EB160&lt;&gt;"",G160 &amp; " (" &amp; F160 &amp; ")","")</f>
        <v>ALSFRS(2) 11. Orthopnea (q_51_2.11)</v>
      </c>
      <c r="EB160" s="14" t="str">
        <f t="shared" ref="EB160" ca="1" si="2360">IF(EE160&lt;&gt;"",EE160&amp;IF(ED160&lt;&gt;""," and "&amp;ED160,""),UPPER(MID(ED160,1,1)&amp;MID(ED160,2,LEN(ED160))))&amp; IF(OR(EF160&lt;&gt;"",EG160&lt;&gt;"")," and "&amp;IF(EF160&lt;&gt;"",LOWER(MID(EF160,1,1) &amp; MID(EF160,2,LEN(EF160))),"")&amp; IF(AND(EF160 &lt;&gt;"",EG160&lt;&gt;"")," and ","") &amp; IF(EG160&lt;&gt;"",LOWER(MID(EG160,1,1) &amp; MID(EG160,2,LEN(EG160))),""),"") &amp; IF(OR(EE160&lt;&gt;"",ED160&lt;&gt;"",EF160&lt;&gt;"",EG160&lt;&gt;""), ". ","")</f>
        <v xml:space="preserve">Values must be limited to predefinied list. </v>
      </c>
      <c r="EC160" s="14" t="str">
        <f t="shared" ref="EC160" ca="1" si="2361">IF(EB160&lt;&gt;"",G160 &amp; " (" &amp; F160 &amp; "): " &amp; EB160,"")</f>
        <v xml:space="preserve">ALSFRS(2) 11. Orthopnea (q_51_2.11): Values must be limited to predefinied list. </v>
      </c>
      <c r="ED160" s="14" t="str">
        <f t="shared" ref="ED160" ca="1" si="2362">IF(H160,IF(W160&gt;0,IF(AND(AO160&lt;&gt;"",AP160&lt;&gt;""),"each value must be between " &amp; IF( AV160,IFERROR(TEXT(AO160,"rrrr-mm-dd") &amp;" (" &amp; AO160 &amp;")",AO160),AO160) &amp; " and " &amp; IF( AV160,IFERROR(TEXT(AP160,"rrrr-mm-dd") &amp;" (" &amp; AP160 &amp;")",AP160),AP160),IF(AO160&lt;&gt;"","each value must be above " &amp; IF( AV160,IFERROR(TEXT(AO160,"rrrr-mm-dd") &amp;" (" &amp; AO160 &amp;")",AO160),AO160), IF(AP160&lt;&gt;"","each value must be below " &amp; IF( AV160,IFERROR(TEXT(AP160,"rrrr-mm-dd") &amp;" (" &amp; AP160 &amp;")",AP160),AP160),""))),""),"")</f>
        <v/>
      </c>
      <c r="EE160" s="14" t="str">
        <f t="shared" ref="EE160" ca="1" si="2363">IF(H160,IF(OR(AQ160,AU160,AV160,AS160,AR160),
   "Values must be" &amp;
   IF(AR160," limited to predefinied list", IF(AQ160, " integers",IF(OR(AU160,AV160)," numeric",""))) &amp;
   IF(AS160,IF(OR(AR160,AQ160,AU160,AV160), " and ","") &amp; "non-missing",""),
""),"")</f>
        <v>Values must be limited to predefinied list</v>
      </c>
      <c r="EF160" s="14" t="str">
        <f t="shared" ref="EF160" ca="1" si="2364">IF($H160,AG160,"")</f>
        <v/>
      </c>
      <c r="EG160" s="14" t="str">
        <f t="shared" ref="EG160" ca="1" si="2365">IF($H160,AJ160,"")</f>
        <v/>
      </c>
      <c r="EM160" s="14" t="b">
        <f t="shared" ref="EM160" ca="1" si="2366">OR(EC160&lt;&gt;"",DF160&lt;&gt;"")</f>
        <v>1</v>
      </c>
      <c r="EN160" s="14">
        <f t="shared" ref="EN160" ca="1" si="2367">IF(EM160,C160,"")</f>
        <v>147</v>
      </c>
      <c r="EO160" s="14" t="str">
        <f t="shared" ref="EO160" ca="1" si="2368">IF(EM160,F160,"")</f>
        <v>q_51_2.11</v>
      </c>
      <c r="EP160" s="14" t="str">
        <f t="shared" ref="EP160" ca="1" si="2369">EC160</f>
        <v xml:space="preserve">ALSFRS(2) 11. Orthopnea (q_51_2.11): Values must be limited to predefinied list. </v>
      </c>
      <c r="EQ160" s="14" t="str">
        <f t="shared" ref="EQ160" ca="1" si="2370">DF160</f>
        <v/>
      </c>
    </row>
    <row r="161" spans="2:147" s="14" customFormat="1">
      <c r="B161" s="14" t="str">
        <f t="shared" ref="B161" ca="1" si="2371">DF161</f>
        <v/>
      </c>
      <c r="C161" s="14">
        <f t="shared" ref="C161" ca="1" si="2372">IF(OFFSET(B161,-1,COLUMN(VariableExists)-2),OFFSET(B161,-1,1)+1,OFFSET(B161,-1,1))</f>
        <v>148</v>
      </c>
      <c r="D161" s="14">
        <f t="shared" ref="D161" si="2373">ROW(A161)-2</f>
        <v>159</v>
      </c>
      <c r="E161" s="14" t="str">
        <f t="shared" ref="E161" ca="1" si="2374">IF(OR(G161="",ROW(G161)=2),"",IF(Z161&gt;0,"S",IF(AX161,IF(J161=2,"D","N"),"I")))</f>
        <v>N</v>
      </c>
      <c r="F161" s="14" t="str">
        <f t="shared" ref="F161" ca="1" si="2375">IF(H161,O161,"")</f>
        <v>q_51_2.12</v>
      </c>
      <c r="G161" s="14" t="str">
        <f t="shared" ref="G161" ca="1" si="2376">IF(H161,P161,"")</f>
        <v>ALSFRS(2) 12. Respiratory insufficiency</v>
      </c>
      <c r="H161" s="14" t="b">
        <f t="shared" ref="H161" ca="1" si="2377">IF(INDIRECT(ADDRESS(2,D161+1,,,_sheetname_dataframe))="",FALSE,MID(INDIRECT(ADDRESS(2,D161+1,,,_sheetname_dataframe)),1,1)&lt;&gt;".")</f>
        <v>1</v>
      </c>
      <c r="I161" s="14" t="str">
        <f ca="1">IF($H161,ADDRESS(3,(D161+1)*2-1,4,,"["&amp;wew!$G$7&amp;"]"&amp;_sheetname_labels)&amp;":"&amp;ADDRESS(2+ster!$B$20,(D161+1)*2-1,4),"")</f>
        <v>[DBTemplate.xlsm]labels!LG3:LG61</v>
      </c>
      <c r="J161" s="14">
        <f t="array" aca="1" ref="J161" ca="1">IF(H161,MAX(0,MAX(IF(INDIRECT(I161)&lt;&gt;"",ROW(INDIRECT(I161)),""))-2),"")</f>
        <v>5</v>
      </c>
      <c r="K161" s="14" t="str">
        <f ca="1">IF($H161,IF($J161&gt;0,ADDRESS(3,(D161+1)*2-1,4,,"["&amp;wew!$G$7&amp;"]"&amp;_sheetname_labels)&amp;":"&amp;ADDRESS(2+J161,(D161+1)*2-1,4),""),"")</f>
        <v>[DBTemplate.xlsm]labels!LG3:LG7</v>
      </c>
      <c r="L161" s="14" t="str">
        <f ca="1">IF($H161,IF($J161&gt;0,ADDRESS(3,(D161+1)*2,4,,"["&amp;wew!$G$7&amp;"]"&amp;_sheetname_labels)&amp;":"&amp;ADDRESS(2+J161,(D161+1)*2,4),""),"")</f>
        <v>[DBTemplate.xlsm]labels!LH3:LH7</v>
      </c>
      <c r="M161" s="14">
        <f t="shared" ref="M161" ca="1" si="2378">IF($H161,IF(J161&gt;0,COUNTA(INDIRECT(K161))-COUNT(INDIRECT(K161)),0),"")</f>
        <v>0</v>
      </c>
      <c r="N161" s="14">
        <f t="shared" ref="N161" ca="1" si="2379">IF(H161,J161-M161,"")</f>
        <v>5</v>
      </c>
      <c r="O161" s="14" t="str">
        <f t="shared" ref="O161" ca="1" si="2380">IF(INDIRECT(ADDRESS(2,D161+1,,,_sheetname_dataframe))="","",INDIRECT(ADDRESS(2,D161+1,,,_sheetname_dataframe)))</f>
        <v>q_51_2.12</v>
      </c>
      <c r="P161" s="14" t="str">
        <f t="shared" ref="P161" ca="1" si="2381">IF(H161,IF(INDIRECT(ADDRESS(1,D161+1,,,_sheetname_dataframe))="","",INDIRECT(ADDRESS(1,D161+1,,,_sheetname_dataframe))),"")</f>
        <v>ALSFRS(2) 12. Respiratory insufficiency</v>
      </c>
      <c r="Q161" s="14" t="str">
        <f ca="1">IF($BP161,ADDRESS(3,D161+1,4,,"["&amp;wew!$G$7&amp;"]"&amp;_sheetname_dataframe)&amp;":"&amp;ADDRESS(2+ster!$C$14,D161+1,4),"")</f>
        <v>[DBTemplate.xlsm]data_frame!FD3:FD3</v>
      </c>
      <c r="R161" s="14" t="str">
        <f>IF($BP161,IF(MID(_xll.FORMULATEXT(INDEX(INDIRECT(Q161),1)),1,1)="=", _xll.FORMULATEXT(INDEX(INDIRECT(Q161),1),2,TRUE),""),"")</f>
        <v/>
      </c>
      <c r="S161" s="14">
        <f t="array" aca="1" ref="S161" ca="1">IF(H161,SUM(IF((IFERROR(INDIRECT(Q161)&lt;&gt;"",FALSE))*(INDIRECT(ster!$D$14)&lt;&gt;""),1,0)),"")</f>
        <v>0</v>
      </c>
      <c r="T161" s="14">
        <f t="array" aca="1" ref="T161" ca="1">IF(H161,IF(M161&gt;0,SUM(IFERROR(1*(MATCH(INDIRECT(Q161),INDIRECT(K161),0)&gt;0),0)*(INDIRECT(ster!$D$14)&lt;&gt;"")*NOT(ISNUMBER(INDIRECT(Q161)))),0),"")</f>
        <v>0</v>
      </c>
      <c r="U161" s="14">
        <f t="array" aca="1" ref="U161" ca="1">IF(H161,SUM((IFERROR(INDIRECT(Q161)="",FALSE))*(INDIRECT(ster!$D$14)&lt;&gt;"")),"")</f>
        <v>1</v>
      </c>
      <c r="V161" s="14">
        <f t="array" aca="1" ref="V161" ca="1">IF(H161,SUM((IFERROR(INDIRECT(Q161)="#ąś",TRUE))*(INDIRECT(ster!$D$14)&lt;&gt;"")),"")</f>
        <v>0</v>
      </c>
      <c r="W161" s="14">
        <f t="array" aca="1" ref="W161" ca="1">IF(H161,SUM(ISNUMBER(INDIRECT(Q161))*(INDIRECT(ster!$D$14)&lt;&gt;"")),"")</f>
        <v>0</v>
      </c>
      <c r="X161" s="14" t="str">
        <f t="array" aca="1" ref="X161" ca="1">IF(AND(H161,W161&gt;0),IF(wew!$B$3,MIN(IF((INDIRECT(ster!$D$14)&lt;&gt;"")*IFERROR(INDIRECT($Q161)&lt;&gt;"",FALSE),IFERROR(INDIRECT($Q161),"X"),"X")),"&lt;włącz podświetlanie wartości&gt;"),"—")</f>
        <v>—</v>
      </c>
      <c r="Y161" s="14" t="str">
        <f t="array" aca="1" ref="Y161" ca="1">IF(AND(H161,W161&gt;0),IF(wew!$B$3,MAX(IF((INDIRECT(ster!$D$14)&lt;&gt;"")*IFERROR(INDIRECT($Q161)&lt;&gt;"",FALSE),IFERROR(INDIRECT($Q161),"X"),"X")),"&lt;włącz podświetlanie wartości&gt;"),"—")</f>
        <v>—</v>
      </c>
      <c r="Z161" s="14">
        <f t="shared" ref="Z161" ca="1" si="2382">IF(H161,S161-T161-W161,"")</f>
        <v>0</v>
      </c>
      <c r="AA161" s="12" t="str">
        <f t="shared" ref="AA161" ca="1" si="2383">IF(H161,IF(S161&gt;0,W161/(S161),"—"),"")</f>
        <v>—</v>
      </c>
      <c r="AB161" s="17">
        <f t="array" aca="1" ref="AB161" ca="1">IF(H161,IF(W161&gt;0,SUM((INDIRECT(ster!$D$14)&lt;&gt;"")*IFERROR((INDIRECT(Q161)&lt;&gt;"")*(INDIRECT(Q161)=INT(INDIRECT(Q161))),0)),0),"")</f>
        <v>0</v>
      </c>
      <c r="AC161" s="17">
        <f t="array" aca="1" ref="AC161" ca="1">IF(H161,W161-AB161,"")</f>
        <v>0</v>
      </c>
      <c r="AD161" s="17">
        <f t="shared" ref="AD161" ca="1" si="2384">IF($H161,IF(AC161&lt;&gt;"",IF(AC161=0,1,IF(AC161/W161&lt;0.15,2,3)),0),"")</f>
        <v>1</v>
      </c>
      <c r="AE161" s="17" t="b">
        <f t="shared" ref="AE161" ca="1" si="2385">IF(H161,OFFSET(O161,1,0)=".validation",FALSE)</f>
        <v>0</v>
      </c>
      <c r="AF161" s="17" t="str">
        <f ca="1">IF(AE161,IF($H161,ADDRESS(3,D161+2,4,,"["&amp;wew!$G$7&amp;"]"&amp;_sheetname_dataframe)&amp;":"&amp;ADDRESS(2+ster!$C$14,D161+2,4),""),"")</f>
        <v/>
      </c>
      <c r="AG161" s="17" t="str">
        <f t="shared" ref="AG161" ca="1" si="2386">IF(AE161,IF($H161,IF(INDIRECT(ADDRESS(1,D161+2,,,_sheetname_dataframe))="","",INDIRECT(ADDRESS(1,D161+2,,,_sheetname_dataframe))),""),"")</f>
        <v/>
      </c>
      <c r="AH161" s="17" t="b">
        <f t="shared" ref="AH161" ca="1" si="2387">IF(H161,AND(AE161,OFFSET(O161,2,0)=".validation"),FALSE)</f>
        <v>0</v>
      </c>
      <c r="AI161" s="17" t="str">
        <f ca="1">IF(AH161,IF($H161,ADDRESS(3,D161+3,4,,"["&amp;wew!$G$7&amp;"]"&amp;_sheetname_dataframe)&amp;":"&amp;ADDRESS(2+ster!$C$14,D161+3,4),""),"")</f>
        <v/>
      </c>
      <c r="AJ161" s="17" t="str">
        <f t="shared" ref="AJ161" ca="1" si="2388">IF(AH161,IF($H161,IF(INDIRECT(ADDRESS(1,D161+3,,,_sheetname_dataframe))="","",INDIRECT(ADDRESS(1,D161+3,,,_sheetname_dataframe))),""),"")</f>
        <v/>
      </c>
      <c r="AK161" s="17" t="b">
        <f t="shared" ref="AK161" ca="1" si="2389">IF(H161,OR(AQ161,AD161=2),"")</f>
        <v>0</v>
      </c>
      <c r="AL161" s="17" t="b">
        <f t="shared" ref="AL161" ca="1" si="2390">IF($H161,IF(BV161&lt;&gt;"",IF(OR(BM161="F",BM161="L",BM161="I",BM161="D"),BV161&lt;&gt;0)),"")</f>
        <v>0</v>
      </c>
      <c r="AM161" s="17" t="b">
        <f t="shared" ref="AM161" ca="1" si="2391">IF($H161,AND(NOT(AL161),OR(IF(BW161&lt;&gt;"",IF(OR(BM161="F",BM161="L"),BW161&lt;&gt;0)),BM161="I",BM161="N",BM161="D")),"")</f>
        <v>0</v>
      </c>
      <c r="AN161" s="17">
        <f t="shared" ref="AN161" ca="1" si="2392">IF(COUNTA(INDIRECT(Q161))=0,0, IF(AND(AO161&lt;&gt;"",X161&lt;AO161),1,IF(AND(AP161&lt;&gt;"",Y161&gt;AP161),1,IF(AND(AQ161,AC161&gt;0),2,0))))</f>
        <v>0</v>
      </c>
      <c r="AO161" s="24" t="str">
        <f t="shared" ref="AO161" ca="1" si="2393">IF($H161,IF(BY161&lt;&gt;"",IF(ISNUMBER(BY161),BY161,""),""),"")</f>
        <v/>
      </c>
      <c r="AP161" s="24" t="str">
        <f t="shared" ref="AP161" ca="1" si="2394">IF($H161,IF(BZ161&lt;&gt;"",IF(ISNUMBER(BZ161),BZ161,""),""),"")</f>
        <v/>
      </c>
      <c r="AQ161" s="17" t="b">
        <f t="shared" ref="AQ161" ca="1" si="2395">IF(H161,IF(CA161&lt;&gt;"",CA161&lt;&gt;0,FALSE),"")</f>
        <v>0</v>
      </c>
      <c r="AR161" s="17" t="b">
        <f t="shared" ref="AR161" ca="1" si="2396">IF(H161,IF(N161&gt;0,IF(BQ161&lt;&gt;"",BQ161&lt;&gt;0,FALSE),FALSE),"")</f>
        <v>1</v>
      </c>
      <c r="AS161" s="17" t="b">
        <f t="shared" ref="AS161" ca="1" si="2397">IF(H161,IF(BR161&lt;&gt;"",BR161&lt;&gt;0,FALSE),"")</f>
        <v>0</v>
      </c>
      <c r="AT161" s="17" t="b">
        <f t="shared" ref="AT161" ca="1" si="2398">IF(H161,IF(N161&gt;0,FALSE,IF(BU161&lt;&gt;"",MATCH(BU161,DataType,0)=1,FALSE)),"")</f>
        <v>0</v>
      </c>
      <c r="AU161" s="17" t="b">
        <f t="shared" ref="AU161" ca="1" si="2399">IF(H161,IF(N161&gt;0,TRUE,IF(BU161&lt;&gt;"",MATCH(BU161,DataType,0)=2,FALSE)),"")</f>
        <v>1</v>
      </c>
      <c r="AV161" s="17" t="b">
        <f t="shared" ref="AV161" ca="1" si="2400">IF(H161,IF(N161&gt;0,FALSE,IF(BU161&lt;&gt;"",MATCH(BU161,DataType,0)=3,FALSE)),"")</f>
        <v>0</v>
      </c>
      <c r="AW161" s="17" t="b">
        <f t="shared" ref="AW161" ca="1" si="2401">IF(H161,IF(W161&gt;0,Z161=0,FALSE),"")</f>
        <v>0</v>
      </c>
      <c r="AX161" s="14" t="b">
        <f t="array" aca="1" ref="AX161" ca="1">IF(H161,N161&gt;0,"")</f>
        <v>1</v>
      </c>
      <c r="AY161" s="17" t="str">
        <f t="shared" ref="AY161" ca="1" si="2402">IF(H161,IF(N161&gt;0,ADDRESS(ROW(VariablesOrigin)+1,COLUMN(VariablesOrigin)+1,4) &amp; ":" &amp; ADDRESS(ROW(VariablesOrigin)+N161,COLUMN(VariablesOrigin)+1,4),""),"")</f>
        <v>C3:C7</v>
      </c>
      <c r="AZ161" s="17" t="b">
        <f t="array" aca="1" ref="AZ161" ca="1">IF(AY161&lt;&gt;"",SUM(1*ISERROR(MATCH(INDIRECT(AY161),INDIRECT(K161),0)))=0,"")</f>
        <v>0</v>
      </c>
      <c r="BA161" s="17" t="b">
        <f t="shared" ref="BA161" ca="1" si="2403">IF(H161,BU161="",FALSE)</f>
        <v>1</v>
      </c>
      <c r="BB161" s="17" t="b">
        <v>0</v>
      </c>
      <c r="BC161" s="17" t="b">
        <f t="shared" ref="BC161" ca="1" si="2404">IF(BA161,IF(N161&gt;0,AND(AZ161,Z161=0),FALSE),"")</f>
        <v>0</v>
      </c>
      <c r="BD161" s="17" t="b">
        <f t="shared" ref="BD161" ca="1" si="2405">IF(BA161,IF(N161&gt;0,AND(NOT(AZ161),Z161=0),FALSE),"")</f>
        <v>1</v>
      </c>
      <c r="BE161" s="17" t="b">
        <f t="shared" ref="BE161" ca="1" si="2406">IF(BA161,IF(AND(AW161,NOT(BB161),NOT(BC161),NOT(BD161)),AND(Z161=0,AC161=0),FALSE),"")</f>
        <v>0</v>
      </c>
      <c r="BF161" s="17" t="b">
        <f t="shared" ref="BF161" ca="1" si="2407">IF(BA161,IF(AND(AW161,NOT(BB161),NOT(BC161),NOT(BD161)),AND(Z161=0,OR(AC161&gt;0)),FALSE),"")</f>
        <v>0</v>
      </c>
      <c r="BG161" s="17" t="b">
        <f t="shared" ref="BG161" ca="1" si="2408">IF(BA161,IF(OR(BB161:BF161),FALSE,IF(Z161=0,FALSE,Z161&gt;0)),"")</f>
        <v>0</v>
      </c>
      <c r="BH161" s="17" t="b">
        <f t="shared" ref="BH161" ca="1" si="2409">IF(BA161,COUNTIF(BB161:BG161,TRUE)=1,"")</f>
        <v>1</v>
      </c>
      <c r="BI161" s="17">
        <f t="shared" ref="BI161" ca="1" si="2410">IF(BA161,IFERROR(MATCH(TRUE,BB161:BG161,0),7),"")</f>
        <v>3</v>
      </c>
      <c r="BJ161" s="17" t="b">
        <f t="shared" ref="BJ161" ca="1" si="2411">DF161&lt;&gt;""</f>
        <v>0</v>
      </c>
      <c r="BK161" s="17" t="str">
        <f t="shared" ref="BK161" ca="1" si="2412">IF(H161,IF(AND(NOT(BA161),AU161),AC161=0,""),"")</f>
        <v/>
      </c>
      <c r="BL161" s="17" t="str">
        <f t="shared" ref="BL161" ca="1" si="2413">IF(H161,IF(AND(NOT(BA161),AU161),AC161&gt;0,""),"")</f>
        <v/>
      </c>
      <c r="BM161" s="17" t="str">
        <f t="shared" ref="BM161" ca="1" si="2414">IF(H161,IF(BA161,CHOOSE(BI161,"0","F","L","I","N",IF(AA161&gt;0.5,"N","S"),"0"),CHOOSE(MATCH(BU161,DataType,0),"S",IF(BK161,"I","N"),"D"  )),"")</f>
        <v>L</v>
      </c>
      <c r="BN161" s="17" t="str">
        <f t="shared" ref="BN161" ca="1" si="2415">IF(H161,IF(BJ161,"E",IF(BA161,CHOOSE(BI161,"0","F","L","I","N","S","0"),CHOOSE(MATCH(BU161,DataType,0),"S",IF(BK161,"I","N"),"D"  ))),"")</f>
        <v>L</v>
      </c>
      <c r="BO161" s="17" t="str">
        <f t="shared" ref="BO161" ca="1" si="2416">IF($H161,IF(BM161="0","",IF(AND(AR161,N161=2),"D",IF(BM161="S","N",IF(AL161,"O",IF(AM161,"I","N"))))),"")</f>
        <v>N</v>
      </c>
      <c r="BP161" s="14" t="b">
        <f t="shared" ref="BP161" ca="1" si="2417">INDIRECT(ADDRESS(2,ROW(A161)-1,,,_sheetname_dataframe))&lt;&gt;""</f>
        <v>1</v>
      </c>
      <c r="BQ161" s="35">
        <v>1</v>
      </c>
      <c r="BX161" s="16"/>
      <c r="BY161" s="16"/>
      <c r="BZ161" s="16"/>
      <c r="CA161" s="16"/>
      <c r="CB161" s="16"/>
      <c r="CC161" s="16"/>
      <c r="CD161" s="16"/>
      <c r="CE161" s="16"/>
      <c r="CF161" s="16"/>
      <c r="CN161" s="14">
        <f ca="1">IF(H161,IFERROR(IsVariableNameLegal(O161),0),0)</f>
        <v>0</v>
      </c>
      <c r="CO161" s="14" t="str">
        <f t="array" aca="1" ref="CO161" ca="1">IF(H161,IF(COUNTIF(INDIRECT(wew!$C$13),O161)&gt;1,TRIM(SUBSTITUTE(_xll.MCONCAT(IF((INDIRECT(wew!$C$13)=O161)*(COLUMN(INDIRECT(wew!$C$13))&lt;&gt;D161+1),-1+COLUMN(INDIRECT(wew!$C$13)),"")," "),"  "," ")),""),"")</f>
        <v/>
      </c>
      <c r="CP161" s="14" t="str">
        <f t="array" aca="1" ref="CP161" ca="1">IF(P161&lt;&gt;"",IF(LEN(P161)&gt;150,1,""),"")</f>
        <v/>
      </c>
      <c r="CQ161" s="14" t="str">
        <f t="array" aca="1" ref="CQ161" ca="1">IF(AND(H161,NOT(ster!$J$3)),IF(COUNTIF(INDIRECT(wew!$C$15),P161)&gt;1,TRIM(SUBSTITUTE(_xll.MCONCAT(IF((INDIRECT(wew!$C$15)=P161)*(COLUMN(INDIRECT(wew!$C$15))&lt;&gt;D161+1),-1+COLUMN(INDIRECT(wew!$C$15)),"")," "),"  "," ")),""),"")</f>
        <v/>
      </c>
      <c r="CR161" s="14" t="str">
        <f t="array" aca="1" ref="CR161" ca="1">IF(H161,IF(AND(W161&gt;0,AO161&lt;&gt;""),TRIM(SUBSTITUTE(_xll.MCONCAT(IFERROR(IF(ISNUMBER(INDIRECT(Q161)),IF((INDIRECT(ster!$D$14)&lt;&gt;"")*(INDIRECT(Q161)&lt;AO161),INDIRECT(ster!$D$14) &amp; ": " &amp;  SUBSTITUTE(IF( AV161,IFERROR(TEXT(INDIRECT(Q161),"rrrr-mm-dd") &amp;" (" &amp; INDIRECT(Q161) &amp;")",INDIRECT(Q161)),INDIRECT(Q161))," "," "),""),""),"")," "),"  "," ")),""),"")</f>
        <v/>
      </c>
      <c r="CS161" s="14" t="str">
        <f t="array" aca="1" ref="CS161" ca="1">IF(H161,IF(AND(W161&gt;0,AP161&lt;&gt;""),TRIM(SUBSTITUTE(_xll.MCONCAT(IFERROR(IF(ISNUMBER(INDIRECT(Q161)),IF((INDIRECT(ster!$D$14)&lt;&gt;"")*(INDIRECT(Q161)&gt;AP161),INDIRECT(ster!$D$14) &amp; ": " &amp;  SUBSTITUTE(IF( AV161,IFERROR(TEXT(INDIRECT(Q161),"rrrr-mm-dd")&amp;" (" &amp; INDIRECT(Q161) &amp;")",INDIRECT(Q161)),INDIRECT(Q161))," "," "),""),""),"")," "),"  "," ")),""),"")</f>
        <v/>
      </c>
      <c r="CT161" s="14" t="str">
        <f t="array" aca="1" ref="CT161" ca="1">IF(H161,IF(AND(N161&gt;0,AR161),TRIM(SUBSTITUTE(_xll.MCONCAT(IFERROR(IF(ISNUMBER(INDIRECT(Q161)),IF((INDIRECT(ster!$D$14)&lt;&gt;"")*(IFERROR(0*(MATCH(INDIRECT(Q161),INDIRECT(K161),0)&gt;0),1)),INDIRECT(ster!$D$14) &amp; ": " &amp;  SUBSTITUTE(IF( AV161,IFERROR(TEXT(INDIRECT(Q161),"rrrr-mm-dd")&amp;" (" &amp; INDIRECT(Q161) &amp;")",INDIRECT(Q161)),INDIRECT(Q161))," "," "),""),""),"")," "),"  "," ")),""),"")</f>
        <v/>
      </c>
      <c r="CU161" s="14" t="str">
        <f t="array" aca="1" ref="CU161" ca="1">IF(H161,IF(AND(V161&gt;0),TRIM(SUBSTITUTE(_xll.MCONCAT(IF((INDIRECT(ster!$D$14)&lt;&gt;"")*(IFERROR(0*(INDIRECT(Q161)&lt;&gt;""),1)),INDIRECT(ster!$D$14),"")," "),"  "," ")),""),"")</f>
        <v/>
      </c>
      <c r="CV161" s="14" t="str">
        <f t="array" aca="1" ref="CV161" ca="1">IF(H161,IF(AS161,
TRIM(SUBSTITUTE(_xll.MCONCAT(IF(
   (INDIRECT(ster!$D$14)&lt;&gt;"")*
   ((INDIRECT(Q161)="")+
      NOT(ISNUMBER(INDIRECT(Q161)))*
      NOT(ISERROR(MATCH(INDIRECT(Q161),INDIRECT(K161),0)))
    ),
      INDIRECT(ster!$D$14),
   "")," "),"  "," ")),
""),"")</f>
        <v/>
      </c>
      <c r="CW161" s="14" t="str">
        <f t="array" aca="1" ref="CW161" ca="1">IF(H161,IF(AND(AQ161),TRIM(SUBSTITUTE(_xll.MCONCAT(IFERROR(IF(ISNUMBER(INDIRECT(Q161)),IF((INDIRECT(ster!$D$14)&lt;&gt;"")*(INDIRECT(Q161)&lt;&gt;INT(INDIRECT(Q161))),INDIRECT(ster!$D$14) &amp; ": " &amp; INDIRECT(Q161),""),""),"")," "),"  "," ")),""),"")</f>
        <v/>
      </c>
      <c r="CX161" s="14" t="str">
        <f t="array" aca="1" ref="CX161" ca="1">IF(H161,IF(OR(AU161,AV161),TRIM(SUBSTITUTE(_xll.MCONCAT(IF((INDIRECT(ster!$D$14)&lt;&gt;"")*NOT(ISNUMBER(INDIRECT(Q161))),IF(ISERROR(MATCH(INDIRECT(Q161),INDIRECT(K161),0)),IFERROR(IF(INDIRECT(Q161)&lt;&gt;"",INDIRECT(ster!$D$14) &amp; ": " &amp; SUBSTITUTE(INDIRECT(Q161)," "," "),""),""),""),"")," "),"  "," ")),""),"")</f>
        <v/>
      </c>
      <c r="CY161" s="14" t="str">
        <f t="array" aca="1" ref="CY161" ca="1">IF(H161,IF(AE161,TRIM(SUBSTITUTE(_xll.MCONCAT(IF((INDIRECT(ster!$D$14)&lt;&gt;"")*IFERROR(NOT(INDIRECT(AF161)),FALSE),IF(ISERROR(MATCH(INDIRECT(Q161),INDIRECT(K161),0)),IFERROR(IF(INDIRECT(Q161)&lt;&gt;"",INDIRECT(ster!$D$14)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CZ161" s="14" t="str">
        <f t="array" aca="1" ref="CZ161" ca="1">IF(H161,IF(AH161,TRIM(SUBSTITUTE(_xll.MCONCAT(IF((INDIRECT(ster!$D$14)&lt;&gt;"")*IFERROR(NOT(INDIRECT(AI161)),FALSE),IF(ISERROR(MATCH(INDIRECT(Q161),INDIRECT(K161),0)),IFERROR(IF(INDIRECT(Q161)&lt;&gt;"",INDIRECT(ster!$D$14)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DC161" s="14" t="str">
        <f ca="1">SUBSTITUTE(SUBSTITUTE(SUBSTITUTE(SUBSTITUTE(_xll.MCONCAT(DG161:DS161,"■"),"■■","■"),"■■","■"),"■■","■"),"■■","■")</f>
        <v>■</v>
      </c>
      <c r="DD161" s="14" t="str">
        <f t="shared" ref="DD161" ca="1" si="2418">IF(MID(DC161,1,1)="■",MID(DC161,2,LEN(DC161)),DC161)</f>
        <v/>
      </c>
      <c r="DE161" s="14" t="str">
        <f t="shared" ref="DE161" ca="1" si="2419">IF(DD161&lt;&gt;"",IF(MID(DD161,LEN(DD161),1)="■",MID(DD161,1,LEN(DD161)-1),DD161),"")</f>
        <v/>
      </c>
      <c r="DF161" s="14" t="str">
        <f t="shared" ref="DF161" ca="1" si="2420">IFERROR(IF(DE161&lt;&gt;"",SUBSTITUTE(DE161,"■",". "),""),"##INTERNAL_ERROR")</f>
        <v/>
      </c>
      <c r="DG161" s="14" t="str">
        <f t="shared" ref="DG161" ca="1" si="2421">IF(CN161&lt;&gt;0,"Variable name don't comply with the naming convention","")</f>
        <v/>
      </c>
      <c r="DH161" s="14" t="str">
        <f t="shared" ref="DH161" ca="1" si="2422">IF(CO161&lt;&gt;"","Duplicated name. " &amp; IF(ISERROR(FIND(" ",CO161)),"Duplicate have index " &amp; CO161, "Duplicates have indices: "&amp;SUBSTITUTE(CO161," ",", ")),"")</f>
        <v/>
      </c>
      <c r="DI161" s="14" t="str">
        <f t="shared" ref="DI161" ca="1" si="2423">IF(CP161&lt;&gt;"","Variable label exceed length 150","")</f>
        <v/>
      </c>
      <c r="DJ161" s="14" t="str">
        <f t="shared" ref="DJ161" ca="1" si="2424">IF(CQ161&lt;&gt;"","Duplicated variable label. " &amp; IF(ISERROR(FIND(" ",CQ161)),"Duplicate have index " &amp; CQ161, "Duplicates have indices: "&amp;SUBSTITUTE(CQ161," ",", ")),"")</f>
        <v/>
      </c>
      <c r="DK161" s="14" t="str">
        <f t="shared" ref="DK161" ca="1" si="2425">IF(CR161&lt;&gt;"","The following cases have values below declared theorethical min: " &amp;SUBSTITUTE(CR161," ",", "),"")</f>
        <v/>
      </c>
      <c r="DL161" s="14" t="str">
        <f t="shared" ref="DL161" ca="1" si="2426">IF(CS161&lt;&gt;"","The following cases have values above declared theorethical max: " &amp;SUBSTITUTE(CS161," ",", "),"")</f>
        <v/>
      </c>
      <c r="DM161" s="14" t="str">
        <f t="shared" ref="DM161" ca="1" si="2427">IF(CT161&lt;&gt;"","There are some cases with values not explicitly declared in the labels dictionary: " &amp;SUBSTITUTE(CT161," ",", "),"")</f>
        <v/>
      </c>
      <c r="DN161" s="14" t="str">
        <f t="array" aca="1" ref="DN161" ca="1">IF(CU161&lt;&gt;"","There are errors in the entered values in the following cases: " &amp;SUBSTITUTE(CU161," ",", "),"")</f>
        <v/>
      </c>
      <c r="DO161" s="14" t="str">
        <f t="shared" ref="DO161" ca="1" si="2428">IF(CV161&lt;&gt;"","The following records are missing in this required field: " &amp;SUBSTITUTE(CV161," ",", "),"")</f>
        <v/>
      </c>
      <c r="DP161" s="14" t="str">
        <f t="shared" ref="DP161" ca="1" si="2429">IF(CW161&lt;&gt;"","The following cases have non-integer values: " &amp;SUBSTITUTE(CW161," ",", "),"")</f>
        <v/>
      </c>
      <c r="DQ161" s="14" t="str">
        <f t="shared" ref="DQ161" ca="1" si="2430">IF(CX161&lt;&gt;"","The following cases are non-numeric: " &amp;SUBSTITUTE(CX161," ",", "),"")</f>
        <v/>
      </c>
      <c r="DR161" s="14" t="str">
        <f t="shared" ref="DR161" ca="1" si="2431">IF(CY161&lt;&gt;"","In the following cases " &amp; P161 &amp; " " &amp; LOWER(MID(AG161,1,1)) &amp; MID(AG161,2,LEN(AG161)) &amp; ": " &amp;SUBSTITUTE(CY161," ",", "),"")</f>
        <v/>
      </c>
      <c r="DS161" s="14" t="str">
        <f t="shared" ref="DS161" ca="1" si="2432">IF(CZ161&lt;&gt;"","In the following cases " &amp; P161 &amp; " " &amp; LOWER(MID(AJ161,1,1)) &amp; MID(AJ161,2,LEN(AJ161)) &amp; ": " &amp;SUBSTITUTE(CZ161," ",", "),"")</f>
        <v/>
      </c>
      <c r="DZ161" s="14" t="b">
        <f t="shared" ref="DZ161" ca="1" si="2433">OR(ED161&lt;&gt;"",EF161&lt;&gt;"",EG161&lt;&gt;"")</f>
        <v>0</v>
      </c>
      <c r="EA161" s="14" t="str">
        <f t="shared" ref="EA161" ca="1" si="2434">IF(EB161&lt;&gt;"",G161 &amp; " (" &amp; F161 &amp; ")","")</f>
        <v>ALSFRS(2) 12. Respiratory insufficiency (q_51_2.12)</v>
      </c>
      <c r="EB161" s="14" t="str">
        <f t="shared" ref="EB161" ca="1" si="2435">IF(EE161&lt;&gt;"",EE161&amp;IF(ED161&lt;&gt;""," and "&amp;ED161,""),UPPER(MID(ED161,1,1)&amp;MID(ED161,2,LEN(ED161))))&amp; IF(OR(EF161&lt;&gt;"",EG161&lt;&gt;"")," and "&amp;IF(EF161&lt;&gt;"",LOWER(MID(EF161,1,1) &amp; MID(EF161,2,LEN(EF161))),"")&amp; IF(AND(EF161 &lt;&gt;"",EG161&lt;&gt;"")," and ","") &amp; IF(EG161&lt;&gt;"",LOWER(MID(EG161,1,1) &amp; MID(EG161,2,LEN(EG161))),""),"") &amp; IF(OR(EE161&lt;&gt;"",ED161&lt;&gt;"",EF161&lt;&gt;"",EG161&lt;&gt;""), ". ","")</f>
        <v xml:space="preserve">Values must be limited to predefinied list. </v>
      </c>
      <c r="EC161" s="14" t="str">
        <f t="shared" ref="EC161" ca="1" si="2436">IF(EB161&lt;&gt;"",G161 &amp; " (" &amp; F161 &amp; "): " &amp; EB161,"")</f>
        <v xml:space="preserve">ALSFRS(2) 12. Respiratory insufficiency (q_51_2.12): Values must be limited to predefinied list. </v>
      </c>
      <c r="ED161" s="14" t="str">
        <f t="shared" ref="ED161" ca="1" si="2437">IF(H161,IF(W161&gt;0,IF(AND(AO161&lt;&gt;"",AP161&lt;&gt;""),"each value must be between " &amp; IF( AV161,IFERROR(TEXT(AO161,"rrrr-mm-dd") &amp;" (" &amp; AO161 &amp;")",AO161),AO161) &amp; " and " &amp; IF( AV161,IFERROR(TEXT(AP161,"rrrr-mm-dd") &amp;" (" &amp; AP161 &amp;")",AP161),AP161),IF(AO161&lt;&gt;"","each value must be above " &amp; IF( AV161,IFERROR(TEXT(AO161,"rrrr-mm-dd") &amp;" (" &amp; AO161 &amp;")",AO161),AO161), IF(AP161&lt;&gt;"","each value must be below " &amp; IF( AV161,IFERROR(TEXT(AP161,"rrrr-mm-dd") &amp;" (" &amp; AP161 &amp;")",AP161),AP161),""))),""),"")</f>
        <v/>
      </c>
      <c r="EE161" s="14" t="str">
        <f t="shared" ref="EE161" ca="1" si="2438">IF(H161,IF(OR(AQ161,AU161,AV161,AS161,AR161),
   "Values must be" &amp;
   IF(AR161," limited to predefinied list", IF(AQ161, " integers",IF(OR(AU161,AV161)," numeric",""))) &amp;
   IF(AS161,IF(OR(AR161,AQ161,AU161,AV161), " and ","") &amp; "non-missing",""),
""),"")</f>
        <v>Values must be limited to predefinied list</v>
      </c>
      <c r="EF161" s="14" t="str">
        <f t="shared" ref="EF161" ca="1" si="2439">IF($H161,AG161,"")</f>
        <v/>
      </c>
      <c r="EG161" s="14" t="str">
        <f t="shared" ref="EG161" ca="1" si="2440">IF($H161,AJ161,"")</f>
        <v/>
      </c>
      <c r="EM161" s="14" t="b">
        <f t="shared" ref="EM161" ca="1" si="2441">OR(EC161&lt;&gt;"",DF161&lt;&gt;"")</f>
        <v>1</v>
      </c>
      <c r="EN161" s="14">
        <f t="shared" ref="EN161" ca="1" si="2442">IF(EM161,C161,"")</f>
        <v>148</v>
      </c>
      <c r="EO161" s="14" t="str">
        <f t="shared" ref="EO161" ca="1" si="2443">IF(EM161,F161,"")</f>
        <v>q_51_2.12</v>
      </c>
      <c r="EP161" s="14" t="str">
        <f t="shared" ref="EP161" ca="1" si="2444">EC161</f>
        <v xml:space="preserve">ALSFRS(2) 12. Respiratory insufficiency (q_51_2.12): Values must be limited to predefinied list. </v>
      </c>
      <c r="EQ161" s="14" t="str">
        <f t="shared" ref="EQ161" ca="1" si="2445">DF161</f>
        <v/>
      </c>
    </row>
    <row r="162" spans="2:147" s="14" customFormat="1">
      <c r="B162" s="14" t="str">
        <f t="shared" ref="B162" ca="1" si="2446">DF162</f>
        <v/>
      </c>
      <c r="C162" s="14">
        <f t="shared" ref="C162" ca="1" si="2447">IF(OFFSET(B162,-1,COLUMN(VariableExists)-2),OFFSET(B162,-1,1)+1,OFFSET(B162,-1,1))</f>
        <v>149</v>
      </c>
      <c r="D162" s="14">
        <f t="shared" ref="D162" si="2448">ROW(A162)-2</f>
        <v>160</v>
      </c>
      <c r="E162" s="14" t="str">
        <f t="shared" ref="E162" ca="1" si="2449">IF(OR(G162="",ROW(G162)=2),"",IF(Z162&gt;0,"S",IF(AX162,IF(J162=2,"D","N"),"I")))</f>
        <v>I</v>
      </c>
      <c r="F162" s="14" t="str">
        <f t="shared" ref="F162" ca="1" si="2450">IF(H162,O162,"")</f>
        <v>q_51_2.score</v>
      </c>
      <c r="G162" s="14" t="str">
        <f t="shared" ref="G162" ca="1" si="2451">IF(H162,P162,"")</f>
        <v>ALSFRS(2) Score</v>
      </c>
      <c r="H162" s="14" t="b">
        <f t="shared" ref="H162" ca="1" si="2452">IF(INDIRECT(ADDRESS(2,D162+1,,,_sheetname_dataframe))="",FALSE,MID(INDIRECT(ADDRESS(2,D162+1,,,_sheetname_dataframe)),1,1)&lt;&gt;".")</f>
        <v>1</v>
      </c>
      <c r="I162" s="14" t="str">
        <f ca="1">IF($H162,ADDRESS(3,(D162+1)*2-1,4,,"["&amp;wew!$G$7&amp;"]"&amp;_sheetname_labels)&amp;":"&amp;ADDRESS(2+ster!$B$20,(D162+1)*2-1,4),"")</f>
        <v>[DBTemplate.xlsm]labels!LI3:LI61</v>
      </c>
      <c r="J162" s="14">
        <f t="array" aca="1" ref="J162" ca="1">IF(H162,MAX(0,MAX(IF(INDIRECT(I162)&lt;&gt;"",ROW(INDIRECT(I162)),""))-2),"")</f>
        <v>0</v>
      </c>
      <c r="K162" s="14" t="str">
        <f ca="1">IF($H162,IF($J162&gt;0,ADDRESS(3,(D162+1)*2-1,4,,"["&amp;wew!$G$7&amp;"]"&amp;_sheetname_labels)&amp;":"&amp;ADDRESS(2+J162,(D162+1)*2-1,4),""),"")</f>
        <v/>
      </c>
      <c r="L162" s="14" t="str">
        <f ca="1">IF($H162,IF($J162&gt;0,ADDRESS(3,(D162+1)*2,4,,"["&amp;wew!$G$7&amp;"]"&amp;_sheetname_labels)&amp;":"&amp;ADDRESS(2+J162,(D162+1)*2,4),""),"")</f>
        <v/>
      </c>
      <c r="M162" s="14">
        <f t="shared" ref="M162" ca="1" si="2453">IF($H162,IF(J162&gt;0,COUNTA(INDIRECT(K162))-COUNT(INDIRECT(K162)),0),"")</f>
        <v>0</v>
      </c>
      <c r="N162" s="14">
        <f t="shared" ref="N162" ca="1" si="2454">IF(H162,J162-M162,"")</f>
        <v>0</v>
      </c>
      <c r="O162" s="14" t="str">
        <f t="shared" ref="O162" ca="1" si="2455">IF(INDIRECT(ADDRESS(2,D162+1,,,_sheetname_dataframe))="","",INDIRECT(ADDRESS(2,D162+1,,,_sheetname_dataframe)))</f>
        <v>q_51_2.score</v>
      </c>
      <c r="P162" s="14" t="str">
        <f t="shared" ref="P162" ca="1" si="2456">IF(H162,IF(INDIRECT(ADDRESS(1,D162+1,,,_sheetname_dataframe))="","",INDIRECT(ADDRESS(1,D162+1,,,_sheetname_dataframe))),"")</f>
        <v>ALSFRS(2) Score</v>
      </c>
      <c r="Q162" s="14" t="str">
        <f ca="1">IF($BP162,ADDRESS(3,D162+1,4,,"["&amp;wew!$G$7&amp;"]"&amp;_sheetname_dataframe)&amp;":"&amp;ADDRESS(2+ster!$C$14,D162+1,4),"")</f>
        <v>[DBTemplate.xlsm]data_frame!FE3:FE3</v>
      </c>
      <c r="R162" s="14" t="str">
        <f>IF($BP162,IF(MID(_xll.FORMULATEXT(INDEX(INDIRECT(Q162),1)),1,1)="=", _xll.FORMULATEXT(INDEX(INDIRECT(Q162),1),2,TRUE),""),"")</f>
        <v/>
      </c>
      <c r="S162" s="14">
        <f t="array" aca="1" ref="S162" ca="1">IF(H162,SUM(IF((IFERROR(INDIRECT(Q162)&lt;&gt;"",FALSE))*(INDIRECT(ster!$D$14)&lt;&gt;""),1,0)),"")</f>
        <v>0</v>
      </c>
      <c r="T162" s="14">
        <f t="array" aca="1" ref="T162" ca="1">IF(H162,IF(M162&gt;0,SUM(IFERROR(1*(MATCH(INDIRECT(Q162),INDIRECT(K162),0)&gt;0),0)*(INDIRECT(ster!$D$14)&lt;&gt;"")*NOT(ISNUMBER(INDIRECT(Q162)))),0),"")</f>
        <v>0</v>
      </c>
      <c r="U162" s="14">
        <f t="array" aca="1" ref="U162" ca="1">IF(H162,SUM((IFERROR(INDIRECT(Q162)="",FALSE))*(INDIRECT(ster!$D$14)&lt;&gt;"")),"")</f>
        <v>1</v>
      </c>
      <c r="V162" s="14">
        <f t="array" aca="1" ref="V162" ca="1">IF(H162,SUM((IFERROR(INDIRECT(Q162)="#ąś",TRUE))*(INDIRECT(ster!$D$14)&lt;&gt;"")),"")</f>
        <v>0</v>
      </c>
      <c r="W162" s="14">
        <f t="array" aca="1" ref="W162" ca="1">IF(H162,SUM(ISNUMBER(INDIRECT(Q162))*(INDIRECT(ster!$D$14)&lt;&gt;"")),"")</f>
        <v>0</v>
      </c>
      <c r="X162" s="14" t="str">
        <f t="array" aca="1" ref="X162" ca="1">IF(AND(H162,W162&gt;0),IF(wew!$B$3,MIN(IF((INDIRECT(ster!$D$14)&lt;&gt;"")*IFERROR(INDIRECT($Q162)&lt;&gt;"",FALSE),IFERROR(INDIRECT($Q162),"X"),"X")),"&lt;włącz podświetlanie wartości&gt;"),"—")</f>
        <v>—</v>
      </c>
      <c r="Y162" s="14" t="str">
        <f t="array" aca="1" ref="Y162" ca="1">IF(AND(H162,W162&gt;0),IF(wew!$B$3,MAX(IF((INDIRECT(ster!$D$14)&lt;&gt;"")*IFERROR(INDIRECT($Q162)&lt;&gt;"",FALSE),IFERROR(INDIRECT($Q162),"X"),"X")),"&lt;włącz podświetlanie wartości&gt;"),"—")</f>
        <v>—</v>
      </c>
      <c r="Z162" s="14">
        <f t="shared" ref="Z162" ca="1" si="2457">IF(H162,S162-T162-W162,"")</f>
        <v>0</v>
      </c>
      <c r="AA162" s="12" t="str">
        <f t="shared" ref="AA162" ca="1" si="2458">IF(H162,IF(S162&gt;0,W162/(S162),"—"),"")</f>
        <v>—</v>
      </c>
      <c r="AB162" s="17">
        <f t="array" aca="1" ref="AB162" ca="1">IF(H162,IF(W162&gt;0,SUM((INDIRECT(ster!$D$14)&lt;&gt;"")*IFERROR((INDIRECT(Q162)&lt;&gt;"")*(INDIRECT(Q162)=INT(INDIRECT(Q162))),0)),0),"")</f>
        <v>0</v>
      </c>
      <c r="AC162" s="17">
        <f t="array" aca="1" ref="AC162" ca="1">IF(H162,W162-AB162,"")</f>
        <v>0</v>
      </c>
      <c r="AD162" s="17">
        <f t="shared" ref="AD162" ca="1" si="2459">IF($H162,IF(AC162&lt;&gt;"",IF(AC162=0,1,IF(AC162/W162&lt;0.15,2,3)),0),"")</f>
        <v>1</v>
      </c>
      <c r="AE162" s="17" t="b">
        <f t="shared" ref="AE162" ca="1" si="2460">IF(H162,OFFSET(O162,1,0)=".validation",FALSE)</f>
        <v>0</v>
      </c>
      <c r="AF162" s="17" t="str">
        <f ca="1">IF(AE162,IF($H162,ADDRESS(3,D162+2,4,,"["&amp;wew!$G$7&amp;"]"&amp;_sheetname_dataframe)&amp;":"&amp;ADDRESS(2+ster!$C$14,D162+2,4),""),"")</f>
        <v/>
      </c>
      <c r="AG162" s="17" t="str">
        <f t="shared" ref="AG162" ca="1" si="2461">IF(AE162,IF($H162,IF(INDIRECT(ADDRESS(1,D162+2,,,_sheetname_dataframe))="","",INDIRECT(ADDRESS(1,D162+2,,,_sheetname_dataframe))),""),"")</f>
        <v/>
      </c>
      <c r="AH162" s="17" t="b">
        <f t="shared" ref="AH162" ca="1" si="2462">IF(H162,AND(AE162,OFFSET(O162,2,0)=".validation"),FALSE)</f>
        <v>0</v>
      </c>
      <c r="AI162" s="17" t="str">
        <f ca="1">IF(AH162,IF($H162,ADDRESS(3,D162+3,4,,"["&amp;wew!$G$7&amp;"]"&amp;_sheetname_dataframe)&amp;":"&amp;ADDRESS(2+ster!$C$14,D162+3,4),""),"")</f>
        <v/>
      </c>
      <c r="AJ162" s="17" t="str">
        <f t="shared" ref="AJ162" ca="1" si="2463">IF(AH162,IF($H162,IF(INDIRECT(ADDRESS(1,D162+3,,,_sheetname_dataframe))="","",INDIRECT(ADDRESS(1,D162+3,,,_sheetname_dataframe))),""),"")</f>
        <v/>
      </c>
      <c r="AK162" s="17" t="b">
        <f t="shared" ref="AK162" ca="1" si="2464">IF(H162,OR(AQ162,AD162=2),"")</f>
        <v>0</v>
      </c>
      <c r="AL162" s="17" t="b">
        <f t="shared" ref="AL162" ca="1" si="2465">IF($H162,IF(BV162&lt;&gt;"",IF(OR(BM162="F",BM162="L",BM162="I",BM162="D"),BV162&lt;&gt;0)),"")</f>
        <v>0</v>
      </c>
      <c r="AM162" s="17" t="b">
        <f t="shared" ref="AM162" ca="1" si="2466">IF($H162,AND(NOT(AL162),OR(IF(BW162&lt;&gt;"",IF(OR(BM162="F",BM162="L"),BW162&lt;&gt;0)),BM162="I",BM162="N",BM162="D")),"")</f>
        <v>1</v>
      </c>
      <c r="AN162" s="17">
        <f t="shared" ref="AN162" ca="1" si="2467">IF(COUNTA(INDIRECT(Q162))=0,0, IF(AND(AO162&lt;&gt;"",X162&lt;AO162),1,IF(AND(AP162&lt;&gt;"",Y162&gt;AP162),1,IF(AND(AQ162,AC162&gt;0),2,0))))</f>
        <v>0</v>
      </c>
      <c r="AO162" s="24" t="str">
        <f t="shared" ref="AO162" ca="1" si="2468">IF($H162,IF(BY162&lt;&gt;"",IF(ISNUMBER(BY162),BY162,""),""),"")</f>
        <v/>
      </c>
      <c r="AP162" s="24" t="str">
        <f t="shared" ref="AP162" ca="1" si="2469">IF($H162,IF(BZ162&lt;&gt;"",IF(ISNUMBER(BZ162),BZ162,""),""),"")</f>
        <v/>
      </c>
      <c r="AQ162" s="17" t="b">
        <f t="shared" ref="AQ162" ca="1" si="2470">IF(H162,IF(CA162&lt;&gt;"",CA162&lt;&gt;0,FALSE),"")</f>
        <v>0</v>
      </c>
      <c r="AR162" s="17" t="b">
        <f t="shared" ref="AR162" ca="1" si="2471">IF(H162,IF(N162&gt;0,IF(BQ162&lt;&gt;"",BQ162&lt;&gt;0,FALSE),FALSE),"")</f>
        <v>0</v>
      </c>
      <c r="AS162" s="17" t="b">
        <f t="shared" ref="AS162" ca="1" si="2472">IF(H162,IF(BR162&lt;&gt;"",BR162&lt;&gt;0,FALSE),"")</f>
        <v>0</v>
      </c>
      <c r="AT162" s="17" t="b">
        <f t="shared" ref="AT162" ca="1" si="2473">IF(H162,IF(N162&gt;0,FALSE,IF(BU162&lt;&gt;"",MATCH(BU162,DataType,0)=1,FALSE)),"")</f>
        <v>0</v>
      </c>
      <c r="AU162" s="17" t="b">
        <f t="shared" ref="AU162" ca="1" si="2474">IF(H162,IF(N162&gt;0,TRUE,IF(BU162&lt;&gt;"",MATCH(BU162,DataType,0)=2,FALSE)),"")</f>
        <v>1</v>
      </c>
      <c r="AV162" s="17" t="b">
        <f t="shared" ref="AV162" ca="1" si="2475">IF(H162,IF(N162&gt;0,FALSE,IF(BU162&lt;&gt;"",MATCH(BU162,DataType,0)=3,FALSE)),"")</f>
        <v>0</v>
      </c>
      <c r="AW162" s="17" t="b">
        <f t="shared" ref="AW162" ca="1" si="2476">IF(H162,IF(W162&gt;0,Z162=0,FALSE),"")</f>
        <v>0</v>
      </c>
      <c r="AX162" s="14" t="b">
        <f t="array" aca="1" ref="AX162" ca="1">IF(H162,N162&gt;0,"")</f>
        <v>0</v>
      </c>
      <c r="AY162" s="17" t="str">
        <f t="shared" ref="AY162" ca="1" si="2477">IF(H162,IF(N162&gt;0,ADDRESS(ROW(VariablesOrigin)+1,COLUMN(VariablesOrigin)+1,4) &amp; ":" &amp; ADDRESS(ROW(VariablesOrigin)+N162,COLUMN(VariablesOrigin)+1,4),""),"")</f>
        <v/>
      </c>
      <c r="AZ162" s="17" t="str">
        <f t="array" aca="1" ref="AZ162" ca="1">IF(AY162&lt;&gt;"",SUM(1*ISERROR(MATCH(INDIRECT(AY162),INDIRECT(K162),0)))=0,"")</f>
        <v/>
      </c>
      <c r="BA162" s="17" t="b">
        <f t="shared" ref="BA162" ca="1" si="2478">IF(H162,BU162="",FALSE)</f>
        <v>0</v>
      </c>
      <c r="BB162" s="17" t="b">
        <v>0</v>
      </c>
      <c r="BC162" s="17" t="str">
        <f t="shared" ref="BC162" ca="1" si="2479">IF(BA162,IF(N162&gt;0,AND(AZ162,Z162=0),FALSE),"")</f>
        <v/>
      </c>
      <c r="BD162" s="17" t="str">
        <f t="shared" ref="BD162" ca="1" si="2480">IF(BA162,IF(N162&gt;0,AND(NOT(AZ162),Z162=0),FALSE),"")</f>
        <v/>
      </c>
      <c r="BE162" s="17" t="str">
        <f t="shared" ref="BE162" ca="1" si="2481">IF(BA162,IF(AND(AW162,NOT(BB162),NOT(BC162),NOT(BD162)),AND(Z162=0,AC162=0),FALSE),"")</f>
        <v/>
      </c>
      <c r="BF162" s="17" t="str">
        <f t="shared" ref="BF162" ca="1" si="2482">IF(BA162,IF(AND(AW162,NOT(BB162),NOT(BC162),NOT(BD162)),AND(Z162=0,OR(AC162&gt;0)),FALSE),"")</f>
        <v/>
      </c>
      <c r="BG162" s="17" t="str">
        <f t="shared" ref="BG162" ca="1" si="2483">IF(BA162,IF(OR(BB162:BF162),FALSE,IF(Z162=0,FALSE,Z162&gt;0)),"")</f>
        <v/>
      </c>
      <c r="BH162" s="17" t="str">
        <f t="shared" ref="BH162" ca="1" si="2484">IF(BA162,COUNTIF(BB162:BG162,TRUE)=1,"")</f>
        <v/>
      </c>
      <c r="BI162" s="17" t="str">
        <f t="shared" ref="BI162" ca="1" si="2485">IF(BA162,IFERROR(MATCH(TRUE,BB162:BG162,0),7),"")</f>
        <v/>
      </c>
      <c r="BJ162" s="17" t="b">
        <f t="shared" ref="BJ162" ca="1" si="2486">DF162&lt;&gt;""</f>
        <v>0</v>
      </c>
      <c r="BK162" s="17" t="b">
        <f t="shared" ref="BK162" ca="1" si="2487">IF(H162,IF(AND(NOT(BA162),AU162),AC162=0,""),"")</f>
        <v>1</v>
      </c>
      <c r="BL162" s="17" t="b">
        <f t="shared" ref="BL162" ca="1" si="2488">IF(H162,IF(AND(NOT(BA162),AU162),AC162&gt;0,""),"")</f>
        <v>0</v>
      </c>
      <c r="BM162" s="17" t="str">
        <f t="shared" ref="BM162" ca="1" si="2489">IF(H162,IF(BA162,CHOOSE(BI162,"0","F","L","I","N",IF(AA162&gt;0.5,"N","S"),"0"),CHOOSE(MATCH(BU162,DataType,0),"S",IF(BK162,"I","N"),"D"  )),"")</f>
        <v>I</v>
      </c>
      <c r="BN162" s="17" t="str">
        <f t="shared" ref="BN162" ca="1" si="2490">IF(H162,IF(BJ162,"E",IF(BA162,CHOOSE(BI162,"0","F","L","I","N","S","0"),CHOOSE(MATCH(BU162,DataType,0),"S",IF(BK162,"I","N"),"D"  ))),"")</f>
        <v>I</v>
      </c>
      <c r="BO162" s="17" t="str">
        <f t="shared" ref="BO162" ca="1" si="2491">IF($H162,IF(BM162="0","",IF(AND(AR162,N162=2),"D",IF(BM162="S","N",IF(AL162,"O",IF(AM162,"I","N"))))),"")</f>
        <v>I</v>
      </c>
      <c r="BP162" s="14" t="b">
        <f t="shared" ref="BP162" ca="1" si="2492">INDIRECT(ADDRESS(2,ROW(A162)-1,,,_sheetname_dataframe))&lt;&gt;""</f>
        <v>1</v>
      </c>
      <c r="BQ162" s="35">
        <v>1</v>
      </c>
      <c r="BU162" s="14" t="s">
        <v>387</v>
      </c>
      <c r="BX162" s="16"/>
      <c r="BY162" s="16"/>
      <c r="BZ162" s="16"/>
      <c r="CA162" s="16"/>
      <c r="CB162" s="16"/>
      <c r="CC162" s="16"/>
      <c r="CD162" s="16"/>
      <c r="CE162" s="16"/>
      <c r="CF162" s="16"/>
      <c r="CN162" s="14">
        <f ca="1">IF(H162,IFERROR(IsVariableNameLegal(O162),0),0)</f>
        <v>0</v>
      </c>
      <c r="CO162" s="14" t="str">
        <f t="array" aca="1" ref="CO162" ca="1">IF(H162,IF(COUNTIF(INDIRECT(wew!$C$13),O162)&gt;1,TRIM(SUBSTITUTE(_xll.MCONCAT(IF((INDIRECT(wew!$C$13)=O162)*(COLUMN(INDIRECT(wew!$C$13))&lt;&gt;D162+1),-1+COLUMN(INDIRECT(wew!$C$13)),"")," "),"  "," ")),""),"")</f>
        <v/>
      </c>
      <c r="CP162" s="14" t="str">
        <f t="array" aca="1" ref="CP162" ca="1">IF(P162&lt;&gt;"",IF(LEN(P162)&gt;150,1,""),"")</f>
        <v/>
      </c>
      <c r="CQ162" s="14" t="str">
        <f t="array" aca="1" ref="CQ162" ca="1">IF(AND(H162,NOT(ster!$J$3)),IF(COUNTIF(INDIRECT(wew!$C$15),P162)&gt;1,TRIM(SUBSTITUTE(_xll.MCONCAT(IF((INDIRECT(wew!$C$15)=P162)*(COLUMN(INDIRECT(wew!$C$15))&lt;&gt;D162+1),-1+COLUMN(INDIRECT(wew!$C$15)),"")," "),"  "," ")),""),"")</f>
        <v/>
      </c>
      <c r="CR162" s="14" t="str">
        <f t="array" aca="1" ref="CR162" ca="1">IF(H162,IF(AND(W162&gt;0,AO162&lt;&gt;""),TRIM(SUBSTITUTE(_xll.MCONCAT(IFERROR(IF(ISNUMBER(INDIRECT(Q162)),IF((INDIRECT(ster!$D$14)&lt;&gt;"")*(INDIRECT(Q162)&lt;AO162),INDIRECT(ster!$D$14) &amp; ": " &amp;  SUBSTITUTE(IF( AV162,IFERROR(TEXT(INDIRECT(Q162),"rrrr-mm-dd") &amp;" (" &amp; INDIRECT(Q162) &amp;")",INDIRECT(Q162)),INDIRECT(Q162))," "," "),""),""),"")," "),"  "," ")),""),"")</f>
        <v/>
      </c>
      <c r="CS162" s="14" t="str">
        <f t="array" aca="1" ref="CS162" ca="1">IF(H162,IF(AND(W162&gt;0,AP162&lt;&gt;""),TRIM(SUBSTITUTE(_xll.MCONCAT(IFERROR(IF(ISNUMBER(INDIRECT(Q162)),IF((INDIRECT(ster!$D$14)&lt;&gt;"")*(INDIRECT(Q162)&gt;AP162),INDIRECT(ster!$D$14) &amp; ": " &amp;  SUBSTITUTE(IF( AV162,IFERROR(TEXT(INDIRECT(Q162),"rrrr-mm-dd")&amp;" (" &amp; INDIRECT(Q162) &amp;")",INDIRECT(Q162)),INDIRECT(Q162))," "," "),""),""),"")," "),"  "," ")),""),"")</f>
        <v/>
      </c>
      <c r="CT162" s="14" t="str">
        <f t="array" aca="1" ref="CT162" ca="1">IF(H162,IF(AND(N162&gt;0,AR162),TRIM(SUBSTITUTE(_xll.MCONCAT(IFERROR(IF(ISNUMBER(INDIRECT(Q162)),IF((INDIRECT(ster!$D$14)&lt;&gt;"")*(IFERROR(0*(MATCH(INDIRECT(Q162),INDIRECT(K162),0)&gt;0),1)),INDIRECT(ster!$D$14) &amp; ": " &amp;  SUBSTITUTE(IF( AV162,IFERROR(TEXT(INDIRECT(Q162),"rrrr-mm-dd")&amp;" (" &amp; INDIRECT(Q162) &amp;")",INDIRECT(Q162)),INDIRECT(Q162))," "," "),""),""),"")," "),"  "," ")),""),"")</f>
        <v/>
      </c>
      <c r="CU162" s="14" t="str">
        <f t="array" aca="1" ref="CU162" ca="1">IF(H162,IF(AND(V162&gt;0),TRIM(SUBSTITUTE(_xll.MCONCAT(IF((INDIRECT(ster!$D$14)&lt;&gt;"")*(IFERROR(0*(INDIRECT(Q162)&lt;&gt;""),1)),INDIRECT(ster!$D$14),"")," "),"  "," ")),""),"")</f>
        <v/>
      </c>
      <c r="CV162" s="14" t="str">
        <f t="array" aca="1" ref="CV162" ca="1">IF(H162,IF(AS162,
TRIM(SUBSTITUTE(_xll.MCONCAT(IF(
   (INDIRECT(ster!$D$14)&lt;&gt;"")*
   ((INDIRECT(Q162)="")+
      NOT(ISNUMBER(INDIRECT(Q162)))*
      NOT(ISERROR(MATCH(INDIRECT(Q162),INDIRECT(K162),0)))
    ),
      INDIRECT(ster!$D$14),
   "")," "),"  "," ")),
""),"")</f>
        <v/>
      </c>
      <c r="CW162" s="14" t="str">
        <f t="array" aca="1" ref="CW162" ca="1">IF(H162,IF(AND(AQ162),TRIM(SUBSTITUTE(_xll.MCONCAT(IFERROR(IF(ISNUMBER(INDIRECT(Q162)),IF((INDIRECT(ster!$D$14)&lt;&gt;"")*(INDIRECT(Q162)&lt;&gt;INT(INDIRECT(Q162))),INDIRECT(ster!$D$14) &amp; ": " &amp; INDIRECT(Q162),""),""),"")," "),"  "," ")),""),"")</f>
        <v/>
      </c>
      <c r="CX162" s="14" t="str">
        <f t="array" aca="1" ref="CX162" ca="1">IF(H162,IF(OR(AU162,AV162),TRIM(SUBSTITUTE(_xll.MCONCAT(IF((INDIRECT(ster!$D$14)&lt;&gt;"")*NOT(ISNUMBER(INDIRECT(Q162))),IF(ISERROR(MATCH(INDIRECT(Q162),INDIRECT(K162),0)),IFERROR(IF(INDIRECT(Q162)&lt;&gt;"",INDIRECT(ster!$D$14) &amp; ": " &amp; SUBSTITUTE(INDIRECT(Q162)," "," "),""),""),""),"")," "),"  "," ")),""),"")</f>
        <v/>
      </c>
      <c r="CY162" s="14" t="str">
        <f t="array" aca="1" ref="CY162" ca="1">IF(H162,IF(AE162,TRIM(SUBSTITUTE(_xll.MCONCAT(IF((INDIRECT(ster!$D$14)&lt;&gt;"")*IFERROR(NOT(INDIRECT(AF162)),FALSE),IF(ISERROR(MATCH(INDIRECT(Q162),INDIRECT(K162),0)),IFERROR(IF(INDIRECT(Q162)&lt;&gt;"",INDIRECT(ster!$D$14)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CZ162" s="14" t="str">
        <f t="array" aca="1" ref="CZ162" ca="1">IF(H162,IF(AH162,TRIM(SUBSTITUTE(_xll.MCONCAT(IF((INDIRECT(ster!$D$14)&lt;&gt;"")*IFERROR(NOT(INDIRECT(AI162)),FALSE),IF(ISERROR(MATCH(INDIRECT(Q162),INDIRECT(K162),0)),IFERROR(IF(INDIRECT(Q162)&lt;&gt;"",INDIRECT(ster!$D$14)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DC162" s="14" t="str">
        <f ca="1">SUBSTITUTE(SUBSTITUTE(SUBSTITUTE(SUBSTITUTE(_xll.MCONCAT(DG162:DS162,"■"),"■■","■"),"■■","■"),"■■","■"),"■■","■")</f>
        <v>■</v>
      </c>
      <c r="DD162" s="14" t="str">
        <f t="shared" ref="DD162" ca="1" si="2493">IF(MID(DC162,1,1)="■",MID(DC162,2,LEN(DC162)),DC162)</f>
        <v/>
      </c>
      <c r="DE162" s="14" t="str">
        <f t="shared" ref="DE162" ca="1" si="2494">IF(DD162&lt;&gt;"",IF(MID(DD162,LEN(DD162),1)="■",MID(DD162,1,LEN(DD162)-1),DD162),"")</f>
        <v/>
      </c>
      <c r="DF162" s="14" t="str">
        <f t="shared" ref="DF162" ca="1" si="2495">IFERROR(IF(DE162&lt;&gt;"",SUBSTITUTE(DE162,"■",". "),""),"##INTERNAL_ERROR")</f>
        <v/>
      </c>
      <c r="DG162" s="14" t="str">
        <f t="shared" ref="DG162" ca="1" si="2496">IF(CN162&lt;&gt;0,"Variable name don't comply with the naming convention","")</f>
        <v/>
      </c>
      <c r="DH162" s="14" t="str">
        <f t="shared" ref="DH162" ca="1" si="2497">IF(CO162&lt;&gt;"","Duplicated name. " &amp; IF(ISERROR(FIND(" ",CO162)),"Duplicate have index " &amp; CO162, "Duplicates have indices: "&amp;SUBSTITUTE(CO162," ",", ")),"")</f>
        <v/>
      </c>
      <c r="DI162" s="14" t="str">
        <f t="shared" ref="DI162" ca="1" si="2498">IF(CP162&lt;&gt;"","Variable label exceed length 150","")</f>
        <v/>
      </c>
      <c r="DJ162" s="14" t="str">
        <f t="shared" ref="DJ162" ca="1" si="2499">IF(CQ162&lt;&gt;"","Duplicated variable label. " &amp; IF(ISERROR(FIND(" ",CQ162)),"Duplicate have index " &amp; CQ162, "Duplicates have indices: "&amp;SUBSTITUTE(CQ162," ",", ")),"")</f>
        <v/>
      </c>
      <c r="DK162" s="14" t="str">
        <f t="shared" ref="DK162" ca="1" si="2500">IF(CR162&lt;&gt;"","The following cases have values below declared theorethical min: " &amp;SUBSTITUTE(CR162," ",", "),"")</f>
        <v/>
      </c>
      <c r="DL162" s="14" t="str">
        <f t="shared" ref="DL162" ca="1" si="2501">IF(CS162&lt;&gt;"","The following cases have values above declared theorethical max: " &amp;SUBSTITUTE(CS162," ",", "),"")</f>
        <v/>
      </c>
      <c r="DM162" s="14" t="str">
        <f t="shared" ref="DM162" ca="1" si="2502">IF(CT162&lt;&gt;"","There are some cases with values not explicitly declared in the labels dictionary: " &amp;SUBSTITUTE(CT162," ",", "),"")</f>
        <v/>
      </c>
      <c r="DN162" s="14" t="str">
        <f t="array" aca="1" ref="DN162" ca="1">IF(CU162&lt;&gt;"","There are errors in the entered values in the following cases: " &amp;SUBSTITUTE(CU162," ",", "),"")</f>
        <v/>
      </c>
      <c r="DO162" s="14" t="str">
        <f t="shared" ref="DO162" ca="1" si="2503">IF(CV162&lt;&gt;"","The following records are missing in this required field: " &amp;SUBSTITUTE(CV162," ",", "),"")</f>
        <v/>
      </c>
      <c r="DP162" s="14" t="str">
        <f t="shared" ref="DP162" ca="1" si="2504">IF(CW162&lt;&gt;"","The following cases have non-integer values: " &amp;SUBSTITUTE(CW162," ",", "),"")</f>
        <v/>
      </c>
      <c r="DQ162" s="14" t="str">
        <f t="shared" ref="DQ162" ca="1" si="2505">IF(CX162&lt;&gt;"","The following cases are non-numeric: " &amp;SUBSTITUTE(CX162," ",", "),"")</f>
        <v/>
      </c>
      <c r="DR162" s="14" t="str">
        <f t="shared" ref="DR162" ca="1" si="2506">IF(CY162&lt;&gt;"","In the following cases " &amp; P162 &amp; " " &amp; LOWER(MID(AG162,1,1)) &amp; MID(AG162,2,LEN(AG162)) &amp; ": " &amp;SUBSTITUTE(CY162," ",", "),"")</f>
        <v/>
      </c>
      <c r="DS162" s="14" t="str">
        <f t="shared" ref="DS162" ca="1" si="2507">IF(CZ162&lt;&gt;"","In the following cases " &amp; P162 &amp; " " &amp; LOWER(MID(AJ162,1,1)) &amp; MID(AJ162,2,LEN(AJ162)) &amp; ": " &amp;SUBSTITUTE(CZ162," ",", "),"")</f>
        <v/>
      </c>
      <c r="DZ162" s="14" t="b">
        <f t="shared" ref="DZ162" ca="1" si="2508">OR(ED162&lt;&gt;"",EF162&lt;&gt;"",EG162&lt;&gt;"")</f>
        <v>0</v>
      </c>
      <c r="EA162" s="14" t="str">
        <f t="shared" ref="EA162" ca="1" si="2509">IF(EB162&lt;&gt;"",G162 &amp; " (" &amp; F162 &amp; ")","")</f>
        <v>ALSFRS(2) Score (q_51_2.score)</v>
      </c>
      <c r="EB162" s="14" t="str">
        <f t="shared" ref="EB162" ca="1" si="2510">IF(EE162&lt;&gt;"",EE162&amp;IF(ED162&lt;&gt;""," and "&amp;ED162,""),UPPER(MID(ED162,1,1)&amp;MID(ED162,2,LEN(ED162))))&amp; IF(OR(EF162&lt;&gt;"",EG162&lt;&gt;"")," and "&amp;IF(EF162&lt;&gt;"",LOWER(MID(EF162,1,1) &amp; MID(EF162,2,LEN(EF162))),"")&amp; IF(AND(EF162 &lt;&gt;"",EG162&lt;&gt;"")," and ","") &amp; IF(EG162&lt;&gt;"",LOWER(MID(EG162,1,1) &amp; MID(EG162,2,LEN(EG162))),""),"") &amp; IF(OR(EE162&lt;&gt;"",ED162&lt;&gt;"",EF162&lt;&gt;"",EG162&lt;&gt;""), ". ","")</f>
        <v xml:space="preserve">Values must be numeric. </v>
      </c>
      <c r="EC162" s="14" t="str">
        <f t="shared" ref="EC162" ca="1" si="2511">IF(EB162&lt;&gt;"",G162 &amp; " (" &amp; F162 &amp; "): " &amp; EB162,"")</f>
        <v xml:space="preserve">ALSFRS(2) Score (q_51_2.score): Values must be numeric. </v>
      </c>
      <c r="ED162" s="14" t="str">
        <f t="shared" ref="ED162" ca="1" si="2512">IF(H162,IF(W162&gt;0,IF(AND(AO162&lt;&gt;"",AP162&lt;&gt;""),"each value must be between " &amp; IF( AV162,IFERROR(TEXT(AO162,"rrrr-mm-dd") &amp;" (" &amp; AO162 &amp;")",AO162),AO162) &amp; " and " &amp; IF( AV162,IFERROR(TEXT(AP162,"rrrr-mm-dd") &amp;" (" &amp; AP162 &amp;")",AP162),AP162),IF(AO162&lt;&gt;"","each value must be above " &amp; IF( AV162,IFERROR(TEXT(AO162,"rrrr-mm-dd") &amp;" (" &amp; AO162 &amp;")",AO162),AO162), IF(AP162&lt;&gt;"","each value must be below " &amp; IF( AV162,IFERROR(TEXT(AP162,"rrrr-mm-dd") &amp;" (" &amp; AP162 &amp;")",AP162),AP162),""))),""),"")</f>
        <v/>
      </c>
      <c r="EE162" s="14" t="str">
        <f t="shared" ref="EE162" ca="1" si="2513">IF(H162,IF(OR(AQ162,AU162,AV162,AS162,AR162),
   "Values must be" &amp;
   IF(AR162," limited to predefinied list", IF(AQ162, " integers",IF(OR(AU162,AV162)," numeric",""))) &amp;
   IF(AS162,IF(OR(AR162,AQ162,AU162,AV162), " and ","") &amp; "non-missing",""),
""),"")</f>
        <v>Values must be numeric</v>
      </c>
      <c r="EF162" s="14" t="str">
        <f t="shared" ref="EF162" ca="1" si="2514">IF($H162,AG162,"")</f>
        <v/>
      </c>
      <c r="EG162" s="14" t="str">
        <f t="shared" ref="EG162" ca="1" si="2515">IF($H162,AJ162,"")</f>
        <v/>
      </c>
      <c r="EM162" s="14" t="b">
        <f t="shared" ref="EM162" ca="1" si="2516">OR(EC162&lt;&gt;"",DF162&lt;&gt;"")</f>
        <v>1</v>
      </c>
      <c r="EN162" s="14">
        <f t="shared" ref="EN162" ca="1" si="2517">IF(EM162,C162,"")</f>
        <v>149</v>
      </c>
      <c r="EO162" s="14" t="str">
        <f t="shared" ref="EO162" ca="1" si="2518">IF(EM162,F162,"")</f>
        <v>q_51_2.score</v>
      </c>
      <c r="EP162" s="14" t="str">
        <f t="shared" ref="EP162" ca="1" si="2519">EC162</f>
        <v xml:space="preserve">ALSFRS(2) Score (q_51_2.score): Values must be numeric. </v>
      </c>
      <c r="EQ162" s="14" t="str">
        <f t="shared" ref="EQ162" ca="1" si="2520">DF162</f>
        <v/>
      </c>
    </row>
    <row r="163" spans="2:147" s="14" customFormat="1">
      <c r="B163" s="14" t="str">
        <f t="shared" ref="B163" ca="1" si="2521">DF163</f>
        <v/>
      </c>
      <c r="C163" s="14">
        <f t="shared" ref="C163" ca="1" si="2522">IF(OFFSET(B163,-1,COLUMN(VariableExists)-2),OFFSET(B163,-1,1)+1,OFFSET(B163,-1,1))</f>
        <v>150</v>
      </c>
      <c r="D163" s="14">
        <f t="shared" ref="D163" si="2523">ROW(A163)-2</f>
        <v>161</v>
      </c>
      <c r="E163" s="14" t="str">
        <f t="shared" ref="E163" ca="1" si="2524">IF(OR(G163="",ROW(G163)=2),"",IF(Z163&gt;0,"S",IF(AX163,IF(J163=2,"D","N"),"I")))</f>
        <v>I</v>
      </c>
      <c r="F163" s="14" t="str">
        <f t="shared" ref="F163" ca="1" si="2525">IF(H163,O163,"")</f>
        <v>q_51_2.rate</v>
      </c>
      <c r="G163" s="14" t="str">
        <f t="shared" ref="G163" ca="1" si="2526">IF(H163,P163,"")</f>
        <v>ALSFRS(2) Rate of decay</v>
      </c>
      <c r="H163" s="14" t="b">
        <f t="shared" ref="H163" ca="1" si="2527">IF(INDIRECT(ADDRESS(2,D163+1,,,_sheetname_dataframe))="",FALSE,MID(INDIRECT(ADDRESS(2,D163+1,,,_sheetname_dataframe)),1,1)&lt;&gt;".")</f>
        <v>1</v>
      </c>
      <c r="I163" s="14" t="str">
        <f ca="1">IF($H163,ADDRESS(3,(D163+1)*2-1,4,,"["&amp;wew!$G$7&amp;"]"&amp;_sheetname_labels)&amp;":"&amp;ADDRESS(2+ster!$B$20,(D163+1)*2-1,4),"")</f>
        <v>[DBTemplate.xlsm]labels!LK3:LK61</v>
      </c>
      <c r="J163" s="14">
        <f t="array" aca="1" ref="J163" ca="1">IF(H163,MAX(0,MAX(IF(INDIRECT(I163)&lt;&gt;"",ROW(INDIRECT(I163)),""))-2),"")</f>
        <v>0</v>
      </c>
      <c r="K163" s="14" t="str">
        <f ca="1">IF($H163,IF($J163&gt;0,ADDRESS(3,(D163+1)*2-1,4,,"["&amp;wew!$G$7&amp;"]"&amp;_sheetname_labels)&amp;":"&amp;ADDRESS(2+J163,(D163+1)*2-1,4),""),"")</f>
        <v/>
      </c>
      <c r="L163" s="14" t="str">
        <f ca="1">IF($H163,IF($J163&gt;0,ADDRESS(3,(D163+1)*2,4,,"["&amp;wew!$G$7&amp;"]"&amp;_sheetname_labels)&amp;":"&amp;ADDRESS(2+J163,(D163+1)*2,4),""),"")</f>
        <v/>
      </c>
      <c r="M163" s="14">
        <f t="shared" ref="M163" ca="1" si="2528">IF($H163,IF(J163&gt;0,COUNTA(INDIRECT(K163))-COUNT(INDIRECT(K163)),0),"")</f>
        <v>0</v>
      </c>
      <c r="N163" s="14">
        <f t="shared" ref="N163" ca="1" si="2529">IF(H163,J163-M163,"")</f>
        <v>0</v>
      </c>
      <c r="O163" s="14" t="str">
        <f t="shared" ref="O163" ca="1" si="2530">IF(INDIRECT(ADDRESS(2,D163+1,,,_sheetname_dataframe))="","",INDIRECT(ADDRESS(2,D163+1,,,_sheetname_dataframe)))</f>
        <v>q_51_2.rate</v>
      </c>
      <c r="P163" s="14" t="str">
        <f t="shared" ref="P163" ca="1" si="2531">IF(H163,IF(INDIRECT(ADDRESS(1,D163+1,,,_sheetname_dataframe))="","",INDIRECT(ADDRESS(1,D163+1,,,_sheetname_dataframe))),"")</f>
        <v>ALSFRS(2) Rate of decay</v>
      </c>
      <c r="Q163" s="14" t="str">
        <f ca="1">IF($BP163,ADDRESS(3,D163+1,4,,"["&amp;wew!$G$7&amp;"]"&amp;_sheetname_dataframe)&amp;":"&amp;ADDRESS(2+ster!$C$14,D163+1,4),"")</f>
        <v>[DBTemplate.xlsm]data_frame!FF3:FF3</v>
      </c>
      <c r="R163" s="14" t="str">
        <f>IF($BP163,IF(MID(_xll.FORMULATEXT(INDEX(INDIRECT(Q163),1)),1,1)="=", _xll.FORMULATEXT(INDEX(INDIRECT(Q163),1),2,TRUE),""),"")</f>
        <v/>
      </c>
      <c r="S163" s="14">
        <f t="array" aca="1" ref="S163" ca="1">IF(H163,SUM(IF((IFERROR(INDIRECT(Q163)&lt;&gt;"",FALSE))*(INDIRECT(ster!$D$14)&lt;&gt;""),1,0)),"")</f>
        <v>0</v>
      </c>
      <c r="T163" s="14">
        <f t="array" aca="1" ref="T163" ca="1">IF(H163,IF(M163&gt;0,SUM(IFERROR(1*(MATCH(INDIRECT(Q163),INDIRECT(K163),0)&gt;0),0)*(INDIRECT(ster!$D$14)&lt;&gt;"")*NOT(ISNUMBER(INDIRECT(Q163)))),0),"")</f>
        <v>0</v>
      </c>
      <c r="U163" s="14">
        <f t="array" aca="1" ref="U163" ca="1">IF(H163,SUM((IFERROR(INDIRECT(Q163)="",FALSE))*(INDIRECT(ster!$D$14)&lt;&gt;"")),"")</f>
        <v>1</v>
      </c>
      <c r="V163" s="14">
        <f t="array" aca="1" ref="V163" ca="1">IF(H163,SUM((IFERROR(INDIRECT(Q163)="#ąś",TRUE))*(INDIRECT(ster!$D$14)&lt;&gt;"")),"")</f>
        <v>0</v>
      </c>
      <c r="W163" s="14">
        <f t="array" aca="1" ref="W163" ca="1">IF(H163,SUM(ISNUMBER(INDIRECT(Q163))*(INDIRECT(ster!$D$14)&lt;&gt;"")),"")</f>
        <v>0</v>
      </c>
      <c r="X163" s="14" t="str">
        <f t="array" aca="1" ref="X163" ca="1">IF(AND(H163,W163&gt;0),IF(wew!$B$3,MIN(IF((INDIRECT(ster!$D$14)&lt;&gt;"")*IFERROR(INDIRECT($Q163)&lt;&gt;"",FALSE),IFERROR(INDIRECT($Q163),"X"),"X")),"&lt;włącz podświetlanie wartości&gt;"),"—")</f>
        <v>—</v>
      </c>
      <c r="Y163" s="14" t="str">
        <f t="array" aca="1" ref="Y163" ca="1">IF(AND(H163,W163&gt;0),IF(wew!$B$3,MAX(IF((INDIRECT(ster!$D$14)&lt;&gt;"")*IFERROR(INDIRECT($Q163)&lt;&gt;"",FALSE),IFERROR(INDIRECT($Q163),"X"),"X")),"&lt;włącz podświetlanie wartości&gt;"),"—")</f>
        <v>—</v>
      </c>
      <c r="Z163" s="14">
        <f t="shared" ref="Z163" ca="1" si="2532">IF(H163,S163-T163-W163,"")</f>
        <v>0</v>
      </c>
      <c r="AA163" s="12" t="str">
        <f t="shared" ref="AA163" ca="1" si="2533">IF(H163,IF(S163&gt;0,W163/(S163),"—"),"")</f>
        <v>—</v>
      </c>
      <c r="AB163" s="17">
        <f t="array" aca="1" ref="AB163" ca="1">IF(H163,IF(W163&gt;0,SUM((INDIRECT(ster!$D$14)&lt;&gt;"")*IFERROR((INDIRECT(Q163)&lt;&gt;"")*(INDIRECT(Q163)=INT(INDIRECT(Q163))),0)),0),"")</f>
        <v>0</v>
      </c>
      <c r="AC163" s="17">
        <f t="array" aca="1" ref="AC163" ca="1">IF(H163,W163-AB163,"")</f>
        <v>0</v>
      </c>
      <c r="AD163" s="17">
        <f t="shared" ref="AD163" ca="1" si="2534">IF($H163,IF(AC163&lt;&gt;"",IF(AC163=0,1,IF(AC163/W163&lt;0.15,2,3)),0),"")</f>
        <v>1</v>
      </c>
      <c r="AE163" s="17" t="b">
        <f t="shared" ref="AE163" ca="1" si="2535">IF(H163,OFFSET(O163,1,0)=".validation",FALSE)</f>
        <v>0</v>
      </c>
      <c r="AF163" s="17" t="str">
        <f ca="1">IF(AE163,IF($H163,ADDRESS(3,D163+2,4,,"["&amp;wew!$G$7&amp;"]"&amp;_sheetname_dataframe)&amp;":"&amp;ADDRESS(2+ster!$C$14,D163+2,4),""),"")</f>
        <v/>
      </c>
      <c r="AG163" s="17" t="str">
        <f t="shared" ref="AG163" ca="1" si="2536">IF(AE163,IF($H163,IF(INDIRECT(ADDRESS(1,D163+2,,,_sheetname_dataframe))="","",INDIRECT(ADDRESS(1,D163+2,,,_sheetname_dataframe))),""),"")</f>
        <v/>
      </c>
      <c r="AH163" s="17" t="b">
        <f t="shared" ref="AH163" ca="1" si="2537">IF(H163,AND(AE163,OFFSET(O163,2,0)=".validation"),FALSE)</f>
        <v>0</v>
      </c>
      <c r="AI163" s="17" t="str">
        <f ca="1">IF(AH163,IF($H163,ADDRESS(3,D163+3,4,,"["&amp;wew!$G$7&amp;"]"&amp;_sheetname_dataframe)&amp;":"&amp;ADDRESS(2+ster!$C$14,D163+3,4),""),"")</f>
        <v/>
      </c>
      <c r="AJ163" s="17" t="str">
        <f t="shared" ref="AJ163" ca="1" si="2538">IF(AH163,IF($H163,IF(INDIRECT(ADDRESS(1,D163+3,,,_sheetname_dataframe))="","",INDIRECT(ADDRESS(1,D163+3,,,_sheetname_dataframe))),""),"")</f>
        <v/>
      </c>
      <c r="AK163" s="17" t="b">
        <f t="shared" ref="AK163" ca="1" si="2539">IF(H163,OR(AQ163,AD163=2),"")</f>
        <v>0</v>
      </c>
      <c r="AL163" s="17" t="b">
        <f t="shared" ref="AL163" ca="1" si="2540">IF($H163,IF(BV163&lt;&gt;"",IF(OR(BM163="F",BM163="L",BM163="I",BM163="D"),BV163&lt;&gt;0)),"")</f>
        <v>0</v>
      </c>
      <c r="AM163" s="17" t="b">
        <f t="shared" ref="AM163" ca="1" si="2541">IF($H163,AND(NOT(AL163),OR(IF(BW163&lt;&gt;"",IF(OR(BM163="F",BM163="L"),BW163&lt;&gt;0)),BM163="I",BM163="N",BM163="D")),"")</f>
        <v>1</v>
      </c>
      <c r="AN163" s="17">
        <f t="shared" ref="AN163" ca="1" si="2542">IF(COUNTA(INDIRECT(Q163))=0,0, IF(AND(AO163&lt;&gt;"",X163&lt;AO163),1,IF(AND(AP163&lt;&gt;"",Y163&gt;AP163),1,IF(AND(AQ163,AC163&gt;0),2,0))))</f>
        <v>0</v>
      </c>
      <c r="AO163" s="24" t="str">
        <f t="shared" ref="AO163" ca="1" si="2543">IF($H163,IF(BY163&lt;&gt;"",IF(ISNUMBER(BY163),BY163,""),""),"")</f>
        <v/>
      </c>
      <c r="AP163" s="24" t="str">
        <f t="shared" ref="AP163" ca="1" si="2544">IF($H163,IF(BZ163&lt;&gt;"",IF(ISNUMBER(BZ163),BZ163,""),""),"")</f>
        <v/>
      </c>
      <c r="AQ163" s="17" t="b">
        <f t="shared" ref="AQ163" ca="1" si="2545">IF(H163,IF(CA163&lt;&gt;"",CA163&lt;&gt;0,FALSE),"")</f>
        <v>0</v>
      </c>
      <c r="AR163" s="17" t="b">
        <f t="shared" ref="AR163" ca="1" si="2546">IF(H163,IF(N163&gt;0,IF(BQ163&lt;&gt;"",BQ163&lt;&gt;0,FALSE),FALSE),"")</f>
        <v>0</v>
      </c>
      <c r="AS163" s="17" t="b">
        <f t="shared" ref="AS163" ca="1" si="2547">IF(H163,IF(BR163&lt;&gt;"",BR163&lt;&gt;0,FALSE),"")</f>
        <v>0</v>
      </c>
      <c r="AT163" s="17" t="b">
        <f t="shared" ref="AT163" ca="1" si="2548">IF(H163,IF(N163&gt;0,FALSE,IF(BU163&lt;&gt;"",MATCH(BU163,DataType,0)=1,FALSE)),"")</f>
        <v>0</v>
      </c>
      <c r="AU163" s="17" t="b">
        <f t="shared" ref="AU163" ca="1" si="2549">IF(H163,IF(N163&gt;0,TRUE,IF(BU163&lt;&gt;"",MATCH(BU163,DataType,0)=2,FALSE)),"")</f>
        <v>1</v>
      </c>
      <c r="AV163" s="17" t="b">
        <f t="shared" ref="AV163" ca="1" si="2550">IF(H163,IF(N163&gt;0,FALSE,IF(BU163&lt;&gt;"",MATCH(BU163,DataType,0)=3,FALSE)),"")</f>
        <v>0</v>
      </c>
      <c r="AW163" s="17" t="b">
        <f t="shared" ref="AW163" ca="1" si="2551">IF(H163,IF(W163&gt;0,Z163=0,FALSE),"")</f>
        <v>0</v>
      </c>
      <c r="AX163" s="14" t="b">
        <f t="array" aca="1" ref="AX163" ca="1">IF(H163,N163&gt;0,"")</f>
        <v>0</v>
      </c>
      <c r="AY163" s="17" t="str">
        <f t="shared" ref="AY163" ca="1" si="2552">IF(H163,IF(N163&gt;0,ADDRESS(ROW(VariablesOrigin)+1,COLUMN(VariablesOrigin)+1,4) &amp; ":" &amp; ADDRESS(ROW(VariablesOrigin)+N163,COLUMN(VariablesOrigin)+1,4),""),"")</f>
        <v/>
      </c>
      <c r="AZ163" s="17" t="str">
        <f t="array" aca="1" ref="AZ163" ca="1">IF(AY163&lt;&gt;"",SUM(1*ISERROR(MATCH(INDIRECT(AY163),INDIRECT(K163),0)))=0,"")</f>
        <v/>
      </c>
      <c r="BA163" s="17" t="b">
        <f t="shared" ref="BA163" ca="1" si="2553">IF(H163,BU163="",FALSE)</f>
        <v>0</v>
      </c>
      <c r="BB163" s="17" t="b">
        <v>0</v>
      </c>
      <c r="BC163" s="17" t="str">
        <f t="shared" ref="BC163" ca="1" si="2554">IF(BA163,IF(N163&gt;0,AND(AZ163,Z163=0),FALSE),"")</f>
        <v/>
      </c>
      <c r="BD163" s="17" t="str">
        <f t="shared" ref="BD163" ca="1" si="2555">IF(BA163,IF(N163&gt;0,AND(NOT(AZ163),Z163=0),FALSE),"")</f>
        <v/>
      </c>
      <c r="BE163" s="17" t="str">
        <f t="shared" ref="BE163" ca="1" si="2556">IF(BA163,IF(AND(AW163,NOT(BB163),NOT(BC163),NOT(BD163)),AND(Z163=0,AC163=0),FALSE),"")</f>
        <v/>
      </c>
      <c r="BF163" s="17" t="str">
        <f t="shared" ref="BF163" ca="1" si="2557">IF(BA163,IF(AND(AW163,NOT(BB163),NOT(BC163),NOT(BD163)),AND(Z163=0,OR(AC163&gt;0)),FALSE),"")</f>
        <v/>
      </c>
      <c r="BG163" s="17" t="str">
        <f t="shared" ref="BG163" ca="1" si="2558">IF(BA163,IF(OR(BB163:BF163),FALSE,IF(Z163=0,FALSE,Z163&gt;0)),"")</f>
        <v/>
      </c>
      <c r="BH163" s="17" t="str">
        <f t="shared" ref="BH163" ca="1" si="2559">IF(BA163,COUNTIF(BB163:BG163,TRUE)=1,"")</f>
        <v/>
      </c>
      <c r="BI163" s="17" t="str">
        <f t="shared" ref="BI163" ca="1" si="2560">IF(BA163,IFERROR(MATCH(TRUE,BB163:BG163,0),7),"")</f>
        <v/>
      </c>
      <c r="BJ163" s="17" t="b">
        <f t="shared" ref="BJ163" ca="1" si="2561">DF163&lt;&gt;""</f>
        <v>0</v>
      </c>
      <c r="BK163" s="17" t="b">
        <f t="shared" ref="BK163" ca="1" si="2562">IF(H163,IF(AND(NOT(BA163),AU163),AC163=0,""),"")</f>
        <v>1</v>
      </c>
      <c r="BL163" s="17" t="b">
        <f t="shared" ref="BL163" ca="1" si="2563">IF(H163,IF(AND(NOT(BA163),AU163),AC163&gt;0,""),"")</f>
        <v>0</v>
      </c>
      <c r="BM163" s="17" t="str">
        <f t="shared" ref="BM163" ca="1" si="2564">IF(H163,IF(BA163,CHOOSE(BI163,"0","F","L","I","N",IF(AA163&gt;0.5,"N","S"),"0"),CHOOSE(MATCH(BU163,DataType,0),"S",IF(BK163,"I","N"),"D"  )),"")</f>
        <v>I</v>
      </c>
      <c r="BN163" s="17" t="str">
        <f t="shared" ref="BN163" ca="1" si="2565">IF(H163,IF(BJ163,"E",IF(BA163,CHOOSE(BI163,"0","F","L","I","N","S","0"),CHOOSE(MATCH(BU163,DataType,0),"S",IF(BK163,"I","N"),"D"  ))),"")</f>
        <v>I</v>
      </c>
      <c r="BO163" s="17" t="str">
        <f t="shared" ref="BO163" ca="1" si="2566">IF($H163,IF(BM163="0","",IF(AND(AR163,N163=2),"D",IF(BM163="S","N",IF(AL163,"O",IF(AM163,"I","N"))))),"")</f>
        <v>I</v>
      </c>
      <c r="BP163" s="14" t="b">
        <f t="shared" ref="BP163" ca="1" si="2567">INDIRECT(ADDRESS(2,ROW(A163)-1,,,_sheetname_dataframe))&lt;&gt;""</f>
        <v>1</v>
      </c>
      <c r="BQ163" s="35">
        <v>1</v>
      </c>
      <c r="BU163" s="14" t="s">
        <v>387</v>
      </c>
      <c r="BX163" s="16"/>
      <c r="BY163" s="16"/>
      <c r="BZ163" s="16"/>
      <c r="CA163" s="16"/>
      <c r="CB163" s="16"/>
      <c r="CC163" s="16"/>
      <c r="CD163" s="16"/>
      <c r="CE163" s="16"/>
      <c r="CF163" s="16"/>
      <c r="CN163" s="14">
        <f ca="1">IF(H163,IFERROR(IsVariableNameLegal(O163),0),0)</f>
        <v>0</v>
      </c>
      <c r="CO163" s="14" t="str">
        <f t="array" aca="1" ref="CO163" ca="1">IF(H163,IF(COUNTIF(INDIRECT(wew!$C$13),O163)&gt;1,TRIM(SUBSTITUTE(_xll.MCONCAT(IF((INDIRECT(wew!$C$13)=O163)*(COLUMN(INDIRECT(wew!$C$13))&lt;&gt;D163+1),-1+COLUMN(INDIRECT(wew!$C$13)),"")," "),"  "," ")),""),"")</f>
        <v/>
      </c>
      <c r="CP163" s="14" t="str">
        <f t="array" aca="1" ref="CP163" ca="1">IF(P163&lt;&gt;"",IF(LEN(P163)&gt;150,1,""),"")</f>
        <v/>
      </c>
      <c r="CQ163" s="14" t="str">
        <f t="array" aca="1" ref="CQ163" ca="1">IF(AND(H163,NOT(ster!$J$3)),IF(COUNTIF(INDIRECT(wew!$C$15),P163)&gt;1,TRIM(SUBSTITUTE(_xll.MCONCAT(IF((INDIRECT(wew!$C$15)=P163)*(COLUMN(INDIRECT(wew!$C$15))&lt;&gt;D163+1),-1+COLUMN(INDIRECT(wew!$C$15)),"")," "),"  "," ")),""),"")</f>
        <v/>
      </c>
      <c r="CR163" s="14" t="str">
        <f t="array" aca="1" ref="CR163" ca="1">IF(H163,IF(AND(W163&gt;0,AO163&lt;&gt;""),TRIM(SUBSTITUTE(_xll.MCONCAT(IFERROR(IF(ISNUMBER(INDIRECT(Q163)),IF((INDIRECT(ster!$D$14)&lt;&gt;"")*(INDIRECT(Q163)&lt;AO163),INDIRECT(ster!$D$14) &amp; ": " &amp;  SUBSTITUTE(IF( AV163,IFERROR(TEXT(INDIRECT(Q163),"rrrr-mm-dd") &amp;" (" &amp; INDIRECT(Q163) &amp;")",INDIRECT(Q163)),INDIRECT(Q163))," "," "),""),""),"")," "),"  "," ")),""),"")</f>
        <v/>
      </c>
      <c r="CS163" s="14" t="str">
        <f t="array" aca="1" ref="CS163" ca="1">IF(H163,IF(AND(W163&gt;0,AP163&lt;&gt;""),TRIM(SUBSTITUTE(_xll.MCONCAT(IFERROR(IF(ISNUMBER(INDIRECT(Q163)),IF((INDIRECT(ster!$D$14)&lt;&gt;"")*(INDIRECT(Q163)&gt;AP163),INDIRECT(ster!$D$14) &amp; ": " &amp;  SUBSTITUTE(IF( AV163,IFERROR(TEXT(INDIRECT(Q163),"rrrr-mm-dd")&amp;" (" &amp; INDIRECT(Q163) &amp;")",INDIRECT(Q163)),INDIRECT(Q163))," "," "),""),""),"")," "),"  "," ")),""),"")</f>
        <v/>
      </c>
      <c r="CT163" s="14" t="str">
        <f t="array" aca="1" ref="CT163" ca="1">IF(H163,IF(AND(N163&gt;0,AR163),TRIM(SUBSTITUTE(_xll.MCONCAT(IFERROR(IF(ISNUMBER(INDIRECT(Q163)),IF((INDIRECT(ster!$D$14)&lt;&gt;"")*(IFERROR(0*(MATCH(INDIRECT(Q163),INDIRECT(K163),0)&gt;0),1)),INDIRECT(ster!$D$14) &amp; ": " &amp;  SUBSTITUTE(IF( AV163,IFERROR(TEXT(INDIRECT(Q163),"rrrr-mm-dd")&amp;" (" &amp; INDIRECT(Q163) &amp;")",INDIRECT(Q163)),INDIRECT(Q163))," "," "),""),""),"")," "),"  "," ")),""),"")</f>
        <v/>
      </c>
      <c r="CU163" s="14" t="str">
        <f t="array" aca="1" ref="CU163" ca="1">IF(H163,IF(AND(V163&gt;0),TRIM(SUBSTITUTE(_xll.MCONCAT(IF((INDIRECT(ster!$D$14)&lt;&gt;"")*(IFERROR(0*(INDIRECT(Q163)&lt;&gt;""),1)),INDIRECT(ster!$D$14),"")," "),"  "," ")),""),"")</f>
        <v/>
      </c>
      <c r="CV163" s="14" t="str">
        <f t="array" aca="1" ref="CV163" ca="1">IF(H163,IF(AS163,
TRIM(SUBSTITUTE(_xll.MCONCAT(IF(
   (INDIRECT(ster!$D$14)&lt;&gt;"")*
   ((INDIRECT(Q163)="")+
      NOT(ISNUMBER(INDIRECT(Q163)))*
      NOT(ISERROR(MATCH(INDIRECT(Q163),INDIRECT(K163),0)))
    ),
      INDIRECT(ster!$D$14),
   "")," "),"  "," ")),
""),"")</f>
        <v/>
      </c>
      <c r="CW163" s="14" t="str">
        <f t="array" aca="1" ref="CW163" ca="1">IF(H163,IF(AND(AQ163),TRIM(SUBSTITUTE(_xll.MCONCAT(IFERROR(IF(ISNUMBER(INDIRECT(Q163)),IF((INDIRECT(ster!$D$14)&lt;&gt;"")*(INDIRECT(Q163)&lt;&gt;INT(INDIRECT(Q163))),INDIRECT(ster!$D$14) &amp; ": " &amp; INDIRECT(Q163),""),""),"")," "),"  "," ")),""),"")</f>
        <v/>
      </c>
      <c r="CX163" s="14" t="str">
        <f t="array" aca="1" ref="CX163" ca="1">IF(H163,IF(OR(AU163,AV163),TRIM(SUBSTITUTE(_xll.MCONCAT(IF((INDIRECT(ster!$D$14)&lt;&gt;"")*NOT(ISNUMBER(INDIRECT(Q163))),IF(ISERROR(MATCH(INDIRECT(Q163),INDIRECT(K163),0)),IFERROR(IF(INDIRECT(Q163)&lt;&gt;"",INDIRECT(ster!$D$14) &amp; ": " &amp; SUBSTITUTE(INDIRECT(Q163)," "," "),""),""),""),"")," "),"  "," ")),""),"")</f>
        <v/>
      </c>
      <c r="CY163" s="14" t="str">
        <f t="array" aca="1" ref="CY163" ca="1">IF(H163,IF(AE163,TRIM(SUBSTITUTE(_xll.MCONCAT(IF((INDIRECT(ster!$D$14)&lt;&gt;"")*IFERROR(NOT(INDIRECT(AF163)),FALSE),IF(ISERROR(MATCH(INDIRECT(Q163),INDIRECT(K163),0)),IFERROR(IF(INDIRECT(Q163)&lt;&gt;"",INDIRECT(ster!$D$14)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CZ163" s="14" t="str">
        <f t="array" aca="1" ref="CZ163" ca="1">IF(H163,IF(AH163,TRIM(SUBSTITUTE(_xll.MCONCAT(IF((INDIRECT(ster!$D$14)&lt;&gt;"")*IFERROR(NOT(INDIRECT(AI163)),FALSE),IF(ISERROR(MATCH(INDIRECT(Q163),INDIRECT(K163),0)),IFERROR(IF(INDIRECT(Q163)&lt;&gt;"",INDIRECT(ster!$D$14)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DC163" s="14" t="str">
        <f ca="1">SUBSTITUTE(SUBSTITUTE(SUBSTITUTE(SUBSTITUTE(_xll.MCONCAT(DG163:DS163,"■"),"■■","■"),"■■","■"),"■■","■"),"■■","■")</f>
        <v>■</v>
      </c>
      <c r="DD163" s="14" t="str">
        <f t="shared" ref="DD163" ca="1" si="2568">IF(MID(DC163,1,1)="■",MID(DC163,2,LEN(DC163)),DC163)</f>
        <v/>
      </c>
      <c r="DE163" s="14" t="str">
        <f t="shared" ref="DE163" ca="1" si="2569">IF(DD163&lt;&gt;"",IF(MID(DD163,LEN(DD163),1)="■",MID(DD163,1,LEN(DD163)-1),DD163),"")</f>
        <v/>
      </c>
      <c r="DF163" s="14" t="str">
        <f t="shared" ref="DF163" ca="1" si="2570">IFERROR(IF(DE163&lt;&gt;"",SUBSTITUTE(DE163,"■",". "),""),"##INTERNAL_ERROR")</f>
        <v/>
      </c>
      <c r="DG163" s="14" t="str">
        <f t="shared" ref="DG163" ca="1" si="2571">IF(CN163&lt;&gt;0,"Variable name don't comply with the naming convention","")</f>
        <v/>
      </c>
      <c r="DH163" s="14" t="str">
        <f t="shared" ref="DH163" ca="1" si="2572">IF(CO163&lt;&gt;"","Duplicated name. " &amp; IF(ISERROR(FIND(" ",CO163)),"Duplicate have index " &amp; CO163, "Duplicates have indices: "&amp;SUBSTITUTE(CO163," ",", ")),"")</f>
        <v/>
      </c>
      <c r="DI163" s="14" t="str">
        <f t="shared" ref="DI163" ca="1" si="2573">IF(CP163&lt;&gt;"","Variable label exceed length 150","")</f>
        <v/>
      </c>
      <c r="DJ163" s="14" t="str">
        <f t="shared" ref="DJ163" ca="1" si="2574">IF(CQ163&lt;&gt;"","Duplicated variable label. " &amp; IF(ISERROR(FIND(" ",CQ163)),"Duplicate have index " &amp; CQ163, "Duplicates have indices: "&amp;SUBSTITUTE(CQ163," ",", ")),"")</f>
        <v/>
      </c>
      <c r="DK163" s="14" t="str">
        <f t="shared" ref="DK163" ca="1" si="2575">IF(CR163&lt;&gt;"","The following cases have values below declared theorethical min: " &amp;SUBSTITUTE(CR163," ",", "),"")</f>
        <v/>
      </c>
      <c r="DL163" s="14" t="str">
        <f t="shared" ref="DL163" ca="1" si="2576">IF(CS163&lt;&gt;"","The following cases have values above declared theorethical max: " &amp;SUBSTITUTE(CS163," ",", "),"")</f>
        <v/>
      </c>
      <c r="DM163" s="14" t="str">
        <f t="shared" ref="DM163" ca="1" si="2577">IF(CT163&lt;&gt;"","There are some cases with values not explicitly declared in the labels dictionary: " &amp;SUBSTITUTE(CT163," ",", "),"")</f>
        <v/>
      </c>
      <c r="DN163" s="14" t="str">
        <f t="array" aca="1" ref="DN163" ca="1">IF(CU163&lt;&gt;"","There are errors in the entered values in the following cases: " &amp;SUBSTITUTE(CU163," ",", "),"")</f>
        <v/>
      </c>
      <c r="DO163" s="14" t="str">
        <f t="shared" ref="DO163" ca="1" si="2578">IF(CV163&lt;&gt;"","The following records are missing in this required field: " &amp;SUBSTITUTE(CV163," ",", "),"")</f>
        <v/>
      </c>
      <c r="DP163" s="14" t="str">
        <f t="shared" ref="DP163" ca="1" si="2579">IF(CW163&lt;&gt;"","The following cases have non-integer values: " &amp;SUBSTITUTE(CW163," ",", "),"")</f>
        <v/>
      </c>
      <c r="DQ163" s="14" t="str">
        <f t="shared" ref="DQ163" ca="1" si="2580">IF(CX163&lt;&gt;"","The following cases are non-numeric: " &amp;SUBSTITUTE(CX163," ",", "),"")</f>
        <v/>
      </c>
      <c r="DR163" s="14" t="str">
        <f t="shared" ref="DR163" ca="1" si="2581">IF(CY163&lt;&gt;"","In the following cases " &amp; P163 &amp; " " &amp; LOWER(MID(AG163,1,1)) &amp; MID(AG163,2,LEN(AG163)) &amp; ": " &amp;SUBSTITUTE(CY163," ",", "),"")</f>
        <v/>
      </c>
      <c r="DS163" s="14" t="str">
        <f t="shared" ref="DS163" ca="1" si="2582">IF(CZ163&lt;&gt;"","In the following cases " &amp; P163 &amp; " " &amp; LOWER(MID(AJ163,1,1)) &amp; MID(AJ163,2,LEN(AJ163)) &amp; ": " &amp;SUBSTITUTE(CZ163," ",", "),"")</f>
        <v/>
      </c>
      <c r="DZ163" s="14" t="b">
        <f t="shared" ref="DZ163" ca="1" si="2583">OR(ED163&lt;&gt;"",EF163&lt;&gt;"",EG163&lt;&gt;"")</f>
        <v>0</v>
      </c>
      <c r="EA163" s="14" t="str">
        <f t="shared" ref="EA163" ca="1" si="2584">IF(EB163&lt;&gt;"",G163 &amp; " (" &amp; F163 &amp; ")","")</f>
        <v>ALSFRS(2) Rate of decay (q_51_2.rate)</v>
      </c>
      <c r="EB163" s="14" t="str">
        <f t="shared" ref="EB163" ca="1" si="2585">IF(EE163&lt;&gt;"",EE163&amp;IF(ED163&lt;&gt;""," and "&amp;ED163,""),UPPER(MID(ED163,1,1)&amp;MID(ED163,2,LEN(ED163))))&amp; IF(OR(EF163&lt;&gt;"",EG163&lt;&gt;"")," and "&amp;IF(EF163&lt;&gt;"",LOWER(MID(EF163,1,1) &amp; MID(EF163,2,LEN(EF163))),"")&amp; IF(AND(EF163 &lt;&gt;"",EG163&lt;&gt;"")," and ","") &amp; IF(EG163&lt;&gt;"",LOWER(MID(EG163,1,1) &amp; MID(EG163,2,LEN(EG163))),""),"") &amp; IF(OR(EE163&lt;&gt;"",ED163&lt;&gt;"",EF163&lt;&gt;"",EG163&lt;&gt;""), ". ","")</f>
        <v xml:space="preserve">Values must be numeric. </v>
      </c>
      <c r="EC163" s="14" t="str">
        <f t="shared" ref="EC163" ca="1" si="2586">IF(EB163&lt;&gt;"",G163 &amp; " (" &amp; F163 &amp; "): " &amp; EB163,"")</f>
        <v xml:space="preserve">ALSFRS(2) Rate of decay (q_51_2.rate): Values must be numeric. </v>
      </c>
      <c r="ED163" s="14" t="str">
        <f t="shared" ref="ED163" ca="1" si="2587">IF(H163,IF(W163&gt;0,IF(AND(AO163&lt;&gt;"",AP163&lt;&gt;""),"each value must be between " &amp; IF( AV163,IFERROR(TEXT(AO163,"rrrr-mm-dd") &amp;" (" &amp; AO163 &amp;")",AO163),AO163) &amp; " and " &amp; IF( AV163,IFERROR(TEXT(AP163,"rrrr-mm-dd") &amp;" (" &amp; AP163 &amp;")",AP163),AP163),IF(AO163&lt;&gt;"","each value must be above " &amp; IF( AV163,IFERROR(TEXT(AO163,"rrrr-mm-dd") &amp;" (" &amp; AO163 &amp;")",AO163),AO163), IF(AP163&lt;&gt;"","each value must be below " &amp; IF( AV163,IFERROR(TEXT(AP163,"rrrr-mm-dd") &amp;" (" &amp; AP163 &amp;")",AP163),AP163),""))),""),"")</f>
        <v/>
      </c>
      <c r="EE163" s="14" t="str">
        <f t="shared" ref="EE163" ca="1" si="2588">IF(H163,IF(OR(AQ163,AU163,AV163,AS163,AR163),
   "Values must be" &amp;
   IF(AR163," limited to predefinied list", IF(AQ163, " integers",IF(OR(AU163,AV163)," numeric",""))) &amp;
   IF(AS163,IF(OR(AR163,AQ163,AU163,AV163), " and ","") &amp; "non-missing",""),
""),"")</f>
        <v>Values must be numeric</v>
      </c>
      <c r="EF163" s="14" t="str">
        <f t="shared" ref="EF163" ca="1" si="2589">IF($H163,AG163,"")</f>
        <v/>
      </c>
      <c r="EG163" s="14" t="str">
        <f t="shared" ref="EG163" ca="1" si="2590">IF($H163,AJ163,"")</f>
        <v/>
      </c>
      <c r="EM163" s="14" t="b">
        <f t="shared" ref="EM163" ca="1" si="2591">OR(EC163&lt;&gt;"",DF163&lt;&gt;"")</f>
        <v>1</v>
      </c>
      <c r="EN163" s="14">
        <f t="shared" ref="EN163" ca="1" si="2592">IF(EM163,C163,"")</f>
        <v>150</v>
      </c>
      <c r="EO163" s="14" t="str">
        <f t="shared" ref="EO163" ca="1" si="2593">IF(EM163,F163,"")</f>
        <v>q_51_2.rate</v>
      </c>
      <c r="EP163" s="14" t="str">
        <f t="shared" ref="EP163" ca="1" si="2594">EC163</f>
        <v xml:space="preserve">ALSFRS(2) Rate of decay (q_51_2.rate): Values must be numeric. </v>
      </c>
      <c r="EQ163" s="14" t="str">
        <f t="shared" ref="EQ163" ca="1" si="2595">DF163</f>
        <v/>
      </c>
    </row>
    <row r="164" spans="2:147" s="14" customFormat="1">
      <c r="B164" s="14" t="str">
        <f t="shared" ca="1" si="421"/>
        <v/>
      </c>
      <c r="C164" s="14">
        <f t="shared" ca="1" si="422"/>
        <v>151</v>
      </c>
      <c r="D164" s="14">
        <f t="shared" si="423"/>
        <v>162</v>
      </c>
      <c r="E164" s="14" t="str">
        <f t="shared" ca="1" si="424"/>
        <v>I</v>
      </c>
      <c r="F164" s="14" t="str">
        <f t="shared" ca="1" si="425"/>
        <v>q_53a</v>
      </c>
      <c r="G164" s="14" t="str">
        <f t="shared" ca="1" si="426"/>
        <v>CK level  (or NF, NA, NR)</v>
      </c>
      <c r="H164" s="14" t="b">
        <f t="shared" ca="1" si="427"/>
        <v>1</v>
      </c>
      <c r="I164" s="14" t="str">
        <f ca="1">IF($H164,ADDRESS(3,(D164+1)*2-1,4,,"["&amp;wew!$G$7&amp;"]"&amp;_sheetname_labels)&amp;":"&amp;ADDRESS(2+ster!$B$20,(D164+1)*2-1,4),"")</f>
        <v>[DBTemplate.xlsm]labels!LM3:LM61</v>
      </c>
      <c r="J164" s="14">
        <f t="array" aca="1" ref="J164" ca="1">IF(H164,MAX(0,MAX(IF(INDIRECT(I164)&lt;&gt;"",ROW(INDIRECT(I164)),""))-2),"")</f>
        <v>1</v>
      </c>
      <c r="K164" s="14" t="str">
        <f ca="1">IF($H164,IF($J164&gt;0,ADDRESS(3,(D164+1)*2-1,4,,"["&amp;wew!$G$7&amp;"]"&amp;_sheetname_labels)&amp;":"&amp;ADDRESS(2+J164,(D164+1)*2-1,4),""),"")</f>
        <v>[DBTemplate.xlsm]labels!LM3:LM3</v>
      </c>
      <c r="L164" s="14" t="str">
        <f ca="1">IF($H164,IF($J164&gt;0,ADDRESS(3,(D164+1)*2,4,,"["&amp;wew!$G$7&amp;"]"&amp;_sheetname_labels)&amp;":"&amp;ADDRESS(2+J164,(D164+1)*2,4),""),"")</f>
        <v>[DBTemplate.xlsm]labels!LN3:LN3</v>
      </c>
      <c r="M164" s="14">
        <f t="shared" ca="1" si="428"/>
        <v>1</v>
      </c>
      <c r="N164" s="14">
        <f t="shared" ca="1" si="429"/>
        <v>0</v>
      </c>
      <c r="O164" s="14" t="str">
        <f t="shared" ca="1" si="430"/>
        <v>q_53a</v>
      </c>
      <c r="P164" s="14" t="str">
        <f t="shared" ca="1" si="431"/>
        <v>CK level  (or NF, NA, NR)</v>
      </c>
      <c r="Q164" s="14" t="str">
        <f ca="1">IF($BP164,ADDRESS(3,D164+1,4,,"["&amp;wew!$G$7&amp;"]"&amp;_sheetname_dataframe)&amp;":"&amp;ADDRESS(2+ster!$C$14,D164+1,4),"")</f>
        <v>[DBTemplate.xlsm]data_frame!FG3:FG3</v>
      </c>
      <c r="R164" s="14" t="str">
        <f>IF($BP164,IF(MID(_xll.FORMULATEXT(INDEX(INDIRECT(Q164),1)),1,1)="=", _xll.FORMULATEXT(INDEX(INDIRECT(Q164),1),2,TRUE),""),"")</f>
        <v/>
      </c>
      <c r="S164" s="14">
        <f t="array" aca="1" ref="S164" ca="1">IF(H164,SUM(IF((IFERROR(INDIRECT(Q164)&lt;&gt;"",FALSE))*(INDIRECT(ster!$D$14)&lt;&gt;""),1,0)),"")</f>
        <v>1</v>
      </c>
      <c r="T164" s="14">
        <f t="array" aca="1" ref="T164" ca="1">IF(H164,IF(M164&gt;0,SUM(IFERROR(1*(MATCH(INDIRECT(Q164),INDIRECT(K164),0)&gt;0),0)*(INDIRECT(ster!$D$14)&lt;&gt;"")*NOT(ISNUMBER(INDIRECT(Q164)))),0),"")</f>
        <v>1</v>
      </c>
      <c r="U164" s="14">
        <f t="array" aca="1" ref="U164" ca="1">IF(H164,SUM((IFERROR(INDIRECT(Q164)="",FALSE))*(INDIRECT(ster!$D$14)&lt;&gt;"")),"")</f>
        <v>0</v>
      </c>
      <c r="V164" s="14">
        <f t="array" aca="1" ref="V164" ca="1">IF(H164,SUM((IFERROR(INDIRECT(Q164)="#ąś",TRUE))*(INDIRECT(ster!$D$14)&lt;&gt;"")),"")</f>
        <v>0</v>
      </c>
      <c r="W164" s="14">
        <f t="array" aca="1" ref="W164" ca="1">IF(H164,SUM(ISNUMBER(INDIRECT(Q164))*(INDIRECT(ster!$D$14)&lt;&gt;"")),"")</f>
        <v>0</v>
      </c>
      <c r="X164" s="14" t="str">
        <f t="array" aca="1" ref="X164" ca="1">IF(AND(H164,W164&gt;0),IF(wew!$B$3,MIN(IF((INDIRECT(ster!$D$14)&lt;&gt;"")*IFERROR(INDIRECT($Q164)&lt;&gt;"",FALSE),IFERROR(INDIRECT($Q164),"X"),"X")),"&lt;włącz podświetlanie wartości&gt;"),"—")</f>
        <v>—</v>
      </c>
      <c r="Y164" s="14" t="str">
        <f t="array" aca="1" ref="Y164" ca="1">IF(AND(H164,W164&gt;0),IF(wew!$B$3,MAX(IF((INDIRECT(ster!$D$14)&lt;&gt;"")*IFERROR(INDIRECT($Q164)&lt;&gt;"",FALSE),IFERROR(INDIRECT($Q164),"X"),"X")),"&lt;włącz podświetlanie wartości&gt;"),"—")</f>
        <v>—</v>
      </c>
      <c r="Z164" s="14">
        <f t="shared" ca="1" si="432"/>
        <v>0</v>
      </c>
      <c r="AA164" s="12">
        <f t="shared" ca="1" si="433"/>
        <v>0</v>
      </c>
      <c r="AB164" s="17">
        <f t="array" aca="1" ref="AB164" ca="1">IF(H164,IF(W164&gt;0,SUM((INDIRECT(ster!$D$14)&lt;&gt;"")*IFERROR((INDIRECT(Q164)&lt;&gt;"")*(INDIRECT(Q164)=INT(INDIRECT(Q164))),0)),0),"")</f>
        <v>0</v>
      </c>
      <c r="AC164" s="17">
        <f t="array" aca="1" ref="AC164" ca="1">IF(H164,W164-AB164,"")</f>
        <v>0</v>
      </c>
      <c r="AD164" s="17">
        <f t="shared" ca="1" si="434"/>
        <v>1</v>
      </c>
      <c r="AE164" s="17" t="b">
        <f t="shared" ca="1" si="435"/>
        <v>0</v>
      </c>
      <c r="AF164" s="17" t="str">
        <f ca="1">IF(AE164,IF($H164,ADDRESS(3,D164+2,4,,"["&amp;wew!$G$7&amp;"]"&amp;_sheetname_dataframe)&amp;":"&amp;ADDRESS(2+ster!$C$14,D164+2,4),""),"")</f>
        <v/>
      </c>
      <c r="AG164" s="17" t="str">
        <f t="shared" ca="1" si="436"/>
        <v/>
      </c>
      <c r="AH164" s="17" t="b">
        <f t="shared" ca="1" si="437"/>
        <v>0</v>
      </c>
      <c r="AI164" s="17" t="str">
        <f ca="1">IF(AH164,IF($H164,ADDRESS(3,D164+3,4,,"["&amp;wew!$G$7&amp;"]"&amp;_sheetname_dataframe)&amp;":"&amp;ADDRESS(2+ster!$C$14,D164+3,4),""),"")</f>
        <v/>
      </c>
      <c r="AJ164" s="17" t="str">
        <f t="shared" ca="1" si="438"/>
        <v/>
      </c>
      <c r="AK164" s="17" t="b">
        <f t="shared" ca="1" si="439"/>
        <v>0</v>
      </c>
      <c r="AL164" s="17" t="b">
        <f t="shared" ca="1" si="440"/>
        <v>0</v>
      </c>
      <c r="AM164" s="17" t="b">
        <f t="shared" ca="1" si="441"/>
        <v>0</v>
      </c>
      <c r="AN164" s="17">
        <f t="shared" ca="1" si="442"/>
        <v>0</v>
      </c>
      <c r="AO164" s="24" t="str">
        <f t="shared" ca="1" si="443"/>
        <v/>
      </c>
      <c r="AP164" s="24" t="str">
        <f t="shared" ca="1" si="444"/>
        <v/>
      </c>
      <c r="AQ164" s="17" t="b">
        <f t="shared" ca="1" si="445"/>
        <v>0</v>
      </c>
      <c r="AR164" s="17" t="b">
        <f t="shared" ca="1" si="446"/>
        <v>0</v>
      </c>
      <c r="AS164" s="17" t="b">
        <f t="shared" ca="1" si="447"/>
        <v>0</v>
      </c>
      <c r="AT164" s="17" t="b">
        <f t="shared" ca="1" si="448"/>
        <v>0</v>
      </c>
      <c r="AU164" s="17" t="b">
        <f t="shared" ca="1" si="449"/>
        <v>0</v>
      </c>
      <c r="AV164" s="17" t="b">
        <f t="shared" ca="1" si="450"/>
        <v>0</v>
      </c>
      <c r="AW164" s="17" t="b">
        <f t="shared" ca="1" si="451"/>
        <v>0</v>
      </c>
      <c r="AX164" s="14" t="b">
        <f t="array" aca="1" ref="AX164" ca="1">IF(H164,N164&gt;0,"")</f>
        <v>0</v>
      </c>
      <c r="AY164" s="17" t="str">
        <f t="shared" ca="1" si="452"/>
        <v/>
      </c>
      <c r="AZ164" s="17" t="str">
        <f t="array" aca="1" ref="AZ164" ca="1">IF(AY164&lt;&gt;"",SUM(1*ISERROR(MATCH(INDIRECT(AY164),INDIRECT(K164),0)))=0,"")</f>
        <v/>
      </c>
      <c r="BA164" s="17" t="b">
        <f t="shared" ca="1" si="453"/>
        <v>1</v>
      </c>
      <c r="BB164" s="17" t="b">
        <v>0</v>
      </c>
      <c r="BC164" s="17" t="b">
        <f t="shared" ca="1" si="454"/>
        <v>0</v>
      </c>
      <c r="BD164" s="17" t="b">
        <f t="shared" ca="1" si="455"/>
        <v>0</v>
      </c>
      <c r="BE164" s="17" t="b">
        <f t="shared" ca="1" si="456"/>
        <v>0</v>
      </c>
      <c r="BF164" s="17" t="b">
        <f t="shared" ca="1" si="457"/>
        <v>0</v>
      </c>
      <c r="BG164" s="17" t="b">
        <f t="shared" ca="1" si="458"/>
        <v>0</v>
      </c>
      <c r="BH164" s="17" t="b">
        <f t="shared" ca="1" si="459"/>
        <v>0</v>
      </c>
      <c r="BI164" s="17">
        <f t="shared" ca="1" si="460"/>
        <v>7</v>
      </c>
      <c r="BJ164" s="17" t="b">
        <f t="shared" ca="1" si="461"/>
        <v>0</v>
      </c>
      <c r="BK164" s="17" t="str">
        <f t="shared" ca="1" si="462"/>
        <v/>
      </c>
      <c r="BL164" s="17" t="str">
        <f t="shared" ca="1" si="463"/>
        <v/>
      </c>
      <c r="BM164" s="17" t="str">
        <f t="shared" ca="1" si="464"/>
        <v>0</v>
      </c>
      <c r="BN164" s="17" t="str">
        <f t="shared" ca="1" si="465"/>
        <v>N</v>
      </c>
      <c r="BO164" s="17" t="str">
        <f t="shared" ca="1" si="466"/>
        <v/>
      </c>
      <c r="BP164" s="14" t="b">
        <f t="shared" ca="1" si="467"/>
        <v>1</v>
      </c>
      <c r="BQ164" s="35">
        <v>1</v>
      </c>
      <c r="BX164" s="16"/>
      <c r="BY164" s="16"/>
      <c r="BZ164" s="16"/>
      <c r="CA164" s="16"/>
      <c r="CB164" s="16"/>
      <c r="CC164" s="16"/>
      <c r="CD164" s="16"/>
      <c r="CE164" s="16"/>
      <c r="CF164" s="16"/>
      <c r="CN164" s="14">
        <f ca="1">IF(H164,IFERROR(IsVariableNameLegal(O164),0),0)</f>
        <v>0</v>
      </c>
      <c r="CO164" s="14" t="str">
        <f t="array" aca="1" ref="CO164" ca="1">IF(H164,IF(COUNTIF(INDIRECT(wew!$C$13),O164)&gt;1,TRIM(SUBSTITUTE(_xll.MCONCAT(IF((INDIRECT(wew!$C$13)=O164)*(COLUMN(INDIRECT(wew!$C$13))&lt;&gt;D164+1),-1+COLUMN(INDIRECT(wew!$C$13)),"")," "),"  "," ")),""),"")</f>
        <v/>
      </c>
      <c r="CP164" s="14" t="str">
        <f t="array" aca="1" ref="CP164" ca="1">IF(P164&lt;&gt;"",IF(LEN(P164)&gt;150,1,""),"")</f>
        <v/>
      </c>
      <c r="CQ164" s="14" t="str">
        <f t="array" aca="1" ref="CQ164" ca="1">IF(AND(H164,NOT(ster!$J$3)),IF(COUNTIF(INDIRECT(wew!$C$15),P164)&gt;1,TRIM(SUBSTITUTE(_xll.MCONCAT(IF((INDIRECT(wew!$C$15)=P164)*(COLUMN(INDIRECT(wew!$C$15))&lt;&gt;D164+1),-1+COLUMN(INDIRECT(wew!$C$15)),"")," "),"  "," ")),""),"")</f>
        <v/>
      </c>
      <c r="CR164" s="14" t="str">
        <f t="array" aca="1" ref="CR164" ca="1">IF(H164,IF(AND(W164&gt;0,AO164&lt;&gt;""),TRIM(SUBSTITUTE(_xll.MCONCAT(IFERROR(IF(ISNUMBER(INDIRECT(Q164)),IF((INDIRECT(ster!$D$14)&lt;&gt;"")*(INDIRECT(Q164)&lt;AO164),INDIRECT(ster!$D$14) &amp; ": " &amp;  SUBSTITUTE(IF( AV164,IFERROR(TEXT(INDIRECT(Q164),"rrrr-mm-dd") &amp;" (" &amp; INDIRECT(Q164) &amp;")",INDIRECT(Q164)),INDIRECT(Q164))," "," "),""),""),"")," "),"  "," ")),""),"")</f>
        <v/>
      </c>
      <c r="CS164" s="14" t="str">
        <f t="array" aca="1" ref="CS164" ca="1">IF(H164,IF(AND(W164&gt;0,AP164&lt;&gt;""),TRIM(SUBSTITUTE(_xll.MCONCAT(IFERROR(IF(ISNUMBER(INDIRECT(Q164)),IF((INDIRECT(ster!$D$14)&lt;&gt;"")*(INDIRECT(Q164)&gt;AP164),INDIRECT(ster!$D$14) &amp; ": " &amp;  SUBSTITUTE(IF( AV164,IFERROR(TEXT(INDIRECT(Q164),"rrrr-mm-dd")&amp;" (" &amp; INDIRECT(Q164) &amp;")",INDIRECT(Q164)),INDIRECT(Q164))," "," "),""),""),"")," "),"  "," ")),""),"")</f>
        <v/>
      </c>
      <c r="CT164" s="14" t="str">
        <f t="array" aca="1" ref="CT164" ca="1">IF(H164,IF(AND(N164&gt;0,AR164),TRIM(SUBSTITUTE(_xll.MCONCAT(IFERROR(IF(ISNUMBER(INDIRECT(Q164)),IF((INDIRECT(ster!$D$14)&lt;&gt;"")*(IFERROR(0*(MATCH(INDIRECT(Q164),INDIRECT(K164),0)&gt;0),1)),INDIRECT(ster!$D$14) &amp; ": " &amp;  SUBSTITUTE(IF( AV164,IFERROR(TEXT(INDIRECT(Q164),"rrrr-mm-dd")&amp;" (" &amp; INDIRECT(Q164) &amp;")",INDIRECT(Q164)),INDIRECT(Q164))," "," "),""),""),"")," "),"  "," ")),""),"")</f>
        <v/>
      </c>
      <c r="CU164" s="14" t="str">
        <f t="array" aca="1" ref="CU164" ca="1">IF(H164,IF(AND(V164&gt;0),TRIM(SUBSTITUTE(_xll.MCONCAT(IF((INDIRECT(ster!$D$14)&lt;&gt;"")*(IFERROR(0*(INDIRECT(Q164)&lt;&gt;""),1)),INDIRECT(ster!$D$14),"")," "),"  "," ")),""),"")</f>
        <v/>
      </c>
      <c r="CV164" s="14" t="str">
        <f t="array" aca="1" ref="CV164" ca="1">IF(H164,IF(AS164,
TRIM(SUBSTITUTE(_xll.MCONCAT(IF(
   (INDIRECT(ster!$D$14)&lt;&gt;"")*
   ((INDIRECT(Q164)="")+
      NOT(ISNUMBER(INDIRECT(Q164)))*
      NOT(ISERROR(MATCH(INDIRECT(Q164),INDIRECT(K164),0)))
    ),
      INDIRECT(ster!$D$14),
   "")," "),"  "," ")),
""),"")</f>
        <v/>
      </c>
      <c r="CW164" s="14" t="str">
        <f t="array" aca="1" ref="CW164" ca="1">IF(H164,IF(AND(AQ164),TRIM(SUBSTITUTE(_xll.MCONCAT(IFERROR(IF(ISNUMBER(INDIRECT(Q164)),IF((INDIRECT(ster!$D$14)&lt;&gt;"")*(INDIRECT(Q164)&lt;&gt;INT(INDIRECT(Q164))),INDIRECT(ster!$D$14) &amp; ": " &amp; INDIRECT(Q164),""),""),"")," "),"  "," ")),""),"")</f>
        <v/>
      </c>
      <c r="CX164" s="14" t="str">
        <f t="array" aca="1" ref="CX164" ca="1">IF(H164,IF(OR(AU164,AV164),TRIM(SUBSTITUTE(_xll.MCONCAT(IF((INDIRECT(ster!$D$14)&lt;&gt;"")*NOT(ISNUMBER(INDIRECT(Q164))),IF(ISERROR(MATCH(INDIRECT(Q164),INDIRECT(K164),0)),IFERROR(IF(INDIRECT(Q164)&lt;&gt;"",INDIRECT(ster!$D$14) &amp; ": " &amp; SUBSTITUTE(INDIRECT(Q164)," "," "),""),""),""),"")," "),"  "," ")),""),"")</f>
        <v/>
      </c>
      <c r="CY164" s="14" t="str">
        <f t="array" aca="1" ref="CY164" ca="1">IF(H164,IF(AE164,TRIM(SUBSTITUTE(_xll.MCONCAT(IF((INDIRECT(ster!$D$14)&lt;&gt;"")*IFERROR(NOT(INDIRECT(AF164)),FALSE),IF(ISERROR(MATCH(INDIRECT(Q164),INDIRECT(K164),0)),IFERROR(IF(INDIRECT(Q164)&lt;&gt;"",INDIRECT(ster!$D$14)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CZ164" s="14" t="str">
        <f t="array" aca="1" ref="CZ164" ca="1">IF(H164,IF(AH164,TRIM(SUBSTITUTE(_xll.MCONCAT(IF((INDIRECT(ster!$D$14)&lt;&gt;"")*IFERROR(NOT(INDIRECT(AI164)),FALSE),IF(ISERROR(MATCH(INDIRECT(Q164),INDIRECT(K164),0)),IFERROR(IF(INDIRECT(Q164)&lt;&gt;"",INDIRECT(ster!$D$14)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DC164" s="14" t="str">
        <f ca="1">SUBSTITUTE(SUBSTITUTE(SUBSTITUTE(SUBSTITUTE(_xll.MCONCAT(DG164:DS164,"■"),"■■","■"),"■■","■"),"■■","■"),"■■","■")</f>
        <v>■</v>
      </c>
      <c r="DD164" s="14" t="str">
        <f t="shared" ca="1" si="468"/>
        <v/>
      </c>
      <c r="DE164" s="14" t="str">
        <f t="shared" ca="1" si="469"/>
        <v/>
      </c>
      <c r="DF164" s="14" t="str">
        <f t="shared" ca="1" si="470"/>
        <v/>
      </c>
      <c r="DG164" s="14" t="str">
        <f t="shared" ca="1" si="471"/>
        <v/>
      </c>
      <c r="DH164" s="14" t="str">
        <f t="shared" ca="1" si="472"/>
        <v/>
      </c>
      <c r="DI164" s="14" t="str">
        <f t="shared" ca="1" si="473"/>
        <v/>
      </c>
      <c r="DJ164" s="14" t="str">
        <f t="shared" ca="1" si="474"/>
        <v/>
      </c>
      <c r="DK164" s="14" t="str">
        <f t="shared" ca="1" si="475"/>
        <v/>
      </c>
      <c r="DL164" s="14" t="str">
        <f t="shared" ca="1" si="1470"/>
        <v/>
      </c>
      <c r="DM164" s="14" t="str">
        <f t="shared" ca="1" si="476"/>
        <v/>
      </c>
      <c r="DN164" s="14" t="str">
        <f t="array" aca="1" ref="DN164" ca="1">IF(CU164&lt;&gt;"","There are errors in the entered values in the following cases: " &amp;SUBSTITUTE(CU164," ",", "),"")</f>
        <v/>
      </c>
      <c r="DO164" s="14" t="str">
        <f t="shared" ca="1" si="477"/>
        <v/>
      </c>
      <c r="DP164" s="14" t="str">
        <f t="shared" ca="1" si="478"/>
        <v/>
      </c>
      <c r="DQ164" s="14" t="str">
        <f t="shared" ca="1" si="479"/>
        <v/>
      </c>
      <c r="DR164" s="14" t="str">
        <f t="shared" ca="1" si="480"/>
        <v/>
      </c>
      <c r="DS164" s="14" t="str">
        <f t="shared" ca="1" si="481"/>
        <v/>
      </c>
      <c r="DZ164" s="14" t="b">
        <f t="shared" ca="1" si="482"/>
        <v>0</v>
      </c>
      <c r="EA164" s="14" t="str">
        <f t="shared" ca="1" si="483"/>
        <v/>
      </c>
      <c r="EB164" s="14" t="str">
        <f t="shared" ca="1" si="484"/>
        <v/>
      </c>
      <c r="EC164" s="14" t="str">
        <f t="shared" ca="1" si="485"/>
        <v/>
      </c>
      <c r="ED164" s="14" t="str">
        <f t="shared" ca="1" si="486"/>
        <v/>
      </c>
      <c r="EE164" s="14" t="str">
        <f t="shared" ca="1" si="487"/>
        <v/>
      </c>
      <c r="EF164" s="14" t="str">
        <f t="shared" ca="1" si="488"/>
        <v/>
      </c>
      <c r="EG164" s="14" t="str">
        <f t="shared" ca="1" si="489"/>
        <v/>
      </c>
      <c r="EM164" s="14" t="b">
        <f t="shared" ca="1" si="490"/>
        <v>0</v>
      </c>
      <c r="EN164" s="14" t="str">
        <f t="shared" ca="1" si="491"/>
        <v/>
      </c>
      <c r="EO164" s="14" t="str">
        <f t="shared" ca="1" si="492"/>
        <v/>
      </c>
      <c r="EP164" s="14" t="str">
        <f t="shared" ca="1" si="493"/>
        <v/>
      </c>
      <c r="EQ164" s="14" t="str">
        <f t="shared" ca="1" si="494"/>
        <v/>
      </c>
    </row>
    <row r="165" spans="2:147" s="14" customFormat="1">
      <c r="B165" s="14" t="str">
        <f t="shared" ca="1" si="421"/>
        <v/>
      </c>
      <c r="C165" s="14">
        <f t="shared" ca="1" si="422"/>
        <v>152</v>
      </c>
      <c r="D165" s="14">
        <f t="shared" si="423"/>
        <v>163</v>
      </c>
      <c r="E165" s="14" t="str">
        <f t="shared" ca="1" si="424"/>
        <v>I</v>
      </c>
      <c r="F165" s="14" t="str">
        <f t="shared" ca="1" si="425"/>
        <v>q_53b</v>
      </c>
      <c r="G165" s="14" t="str">
        <f t="shared" ca="1" si="426"/>
        <v>CK lower range</v>
      </c>
      <c r="H165" s="14" t="b">
        <f t="shared" ca="1" si="427"/>
        <v>1</v>
      </c>
      <c r="I165" s="14" t="str">
        <f ca="1">IF($H165,ADDRESS(3,(D165+1)*2-1,4,,"["&amp;wew!$G$7&amp;"]"&amp;_sheetname_labels)&amp;":"&amp;ADDRESS(2+ster!$B$20,(D165+1)*2-1,4),"")</f>
        <v>[DBTemplate.xlsm]labels!LO3:LO61</v>
      </c>
      <c r="J165" s="14">
        <f t="array" aca="1" ref="J165" ca="1">IF(H165,MAX(0,MAX(IF(INDIRECT(I165)&lt;&gt;"",ROW(INDIRECT(I165)),""))-2),"")</f>
        <v>1</v>
      </c>
      <c r="K165" s="14" t="str">
        <f ca="1">IF($H165,IF($J165&gt;0,ADDRESS(3,(D165+1)*2-1,4,,"["&amp;wew!$G$7&amp;"]"&amp;_sheetname_labels)&amp;":"&amp;ADDRESS(2+J165,(D165+1)*2-1,4),""),"")</f>
        <v>[DBTemplate.xlsm]labels!LO3:LO3</v>
      </c>
      <c r="L165" s="14" t="str">
        <f ca="1">IF($H165,IF($J165&gt;0,ADDRESS(3,(D165+1)*2,4,,"["&amp;wew!$G$7&amp;"]"&amp;_sheetname_labels)&amp;":"&amp;ADDRESS(2+J165,(D165+1)*2,4),""),"")</f>
        <v>[DBTemplate.xlsm]labels!LP3:LP3</v>
      </c>
      <c r="M165" s="14">
        <f t="shared" ca="1" si="428"/>
        <v>1</v>
      </c>
      <c r="N165" s="14">
        <f t="shared" ca="1" si="429"/>
        <v>0</v>
      </c>
      <c r="O165" s="14" t="str">
        <f t="shared" ca="1" si="430"/>
        <v>q_53b</v>
      </c>
      <c r="P165" s="14" t="str">
        <f t="shared" ca="1" si="431"/>
        <v>CK lower range</v>
      </c>
      <c r="Q165" s="14" t="str">
        <f ca="1">IF($BP165,ADDRESS(3,D165+1,4,,"["&amp;wew!$G$7&amp;"]"&amp;_sheetname_dataframe)&amp;":"&amp;ADDRESS(2+ster!$C$14,D165+1,4),"")</f>
        <v>[DBTemplate.xlsm]data_frame!FH3:FH3</v>
      </c>
      <c r="R165" s="14" t="str">
        <f>IF($BP165,IF(MID(_xll.FORMULATEXT(INDEX(INDIRECT(Q165),1)),1,1)="=", _xll.FORMULATEXT(INDEX(INDIRECT(Q165),1),2,TRUE),""),"")</f>
        <v/>
      </c>
      <c r="S165" s="14">
        <f t="array" aca="1" ref="S165" ca="1">IF(H165,SUM(IF((IFERROR(INDIRECT(Q165)&lt;&gt;"",FALSE))*(INDIRECT(ster!$D$14)&lt;&gt;""),1,0)),"")</f>
        <v>1</v>
      </c>
      <c r="T165" s="14">
        <f t="array" aca="1" ref="T165" ca="1">IF(H165,IF(M165&gt;0,SUM(IFERROR(1*(MATCH(INDIRECT(Q165),INDIRECT(K165),0)&gt;0),0)*(INDIRECT(ster!$D$14)&lt;&gt;"")*NOT(ISNUMBER(INDIRECT(Q165)))),0),"")</f>
        <v>1</v>
      </c>
      <c r="U165" s="14">
        <f t="array" aca="1" ref="U165" ca="1">IF(H165,SUM((IFERROR(INDIRECT(Q165)="",FALSE))*(INDIRECT(ster!$D$14)&lt;&gt;"")),"")</f>
        <v>0</v>
      </c>
      <c r="V165" s="14">
        <f t="array" aca="1" ref="V165" ca="1">IF(H165,SUM((IFERROR(INDIRECT(Q165)="#ąś",TRUE))*(INDIRECT(ster!$D$14)&lt;&gt;"")),"")</f>
        <v>0</v>
      </c>
      <c r="W165" s="14">
        <f t="array" aca="1" ref="W165" ca="1">IF(H165,SUM(ISNUMBER(INDIRECT(Q165))*(INDIRECT(ster!$D$14)&lt;&gt;"")),"")</f>
        <v>0</v>
      </c>
      <c r="X165" s="14" t="str">
        <f t="array" aca="1" ref="X165" ca="1">IF(AND(H165,W165&gt;0),IF(wew!$B$3,MIN(IF((INDIRECT(ster!$D$14)&lt;&gt;"")*IFERROR(INDIRECT($Q165)&lt;&gt;"",FALSE),IFERROR(INDIRECT($Q165),"X"),"X")),"&lt;włącz podświetlanie wartości&gt;"),"—")</f>
        <v>—</v>
      </c>
      <c r="Y165" s="14" t="str">
        <f t="array" aca="1" ref="Y165" ca="1">IF(AND(H165,W165&gt;0),IF(wew!$B$3,MAX(IF((INDIRECT(ster!$D$14)&lt;&gt;"")*IFERROR(INDIRECT($Q165)&lt;&gt;"",FALSE),IFERROR(INDIRECT($Q165),"X"),"X")),"&lt;włącz podświetlanie wartości&gt;"),"—")</f>
        <v>—</v>
      </c>
      <c r="Z165" s="14">
        <f t="shared" ca="1" si="432"/>
        <v>0</v>
      </c>
      <c r="AA165" s="12">
        <f t="shared" ca="1" si="433"/>
        <v>0</v>
      </c>
      <c r="AB165" s="17">
        <f t="array" aca="1" ref="AB165" ca="1">IF(H165,IF(W165&gt;0,SUM((INDIRECT(ster!$D$14)&lt;&gt;"")*IFERROR((INDIRECT(Q165)&lt;&gt;"")*(INDIRECT(Q165)=INT(INDIRECT(Q165))),0)),0),"")</f>
        <v>0</v>
      </c>
      <c r="AC165" s="17">
        <f t="array" aca="1" ref="AC165" ca="1">IF(H165,W165-AB165,"")</f>
        <v>0</v>
      </c>
      <c r="AD165" s="17">
        <f t="shared" ca="1" si="434"/>
        <v>1</v>
      </c>
      <c r="AE165" s="17" t="b">
        <f t="shared" ca="1" si="435"/>
        <v>0</v>
      </c>
      <c r="AF165" s="17" t="str">
        <f ca="1">IF(AE165,IF($H165,ADDRESS(3,D165+2,4,,"["&amp;wew!$G$7&amp;"]"&amp;_sheetname_dataframe)&amp;":"&amp;ADDRESS(2+ster!$C$14,D165+2,4),""),"")</f>
        <v/>
      </c>
      <c r="AG165" s="17" t="str">
        <f t="shared" ca="1" si="436"/>
        <v/>
      </c>
      <c r="AH165" s="17" t="b">
        <f t="shared" ca="1" si="437"/>
        <v>0</v>
      </c>
      <c r="AI165" s="17" t="str">
        <f ca="1">IF(AH165,IF($H165,ADDRESS(3,D165+3,4,,"["&amp;wew!$G$7&amp;"]"&amp;_sheetname_dataframe)&amp;":"&amp;ADDRESS(2+ster!$C$14,D165+3,4),""),"")</f>
        <v/>
      </c>
      <c r="AJ165" s="17" t="str">
        <f t="shared" ca="1" si="438"/>
        <v/>
      </c>
      <c r="AK165" s="17" t="b">
        <f t="shared" ca="1" si="439"/>
        <v>0</v>
      </c>
      <c r="AL165" s="17" t="b">
        <f t="shared" ca="1" si="440"/>
        <v>0</v>
      </c>
      <c r="AM165" s="17" t="b">
        <f t="shared" ca="1" si="441"/>
        <v>1</v>
      </c>
      <c r="AN165" s="17">
        <f t="shared" ca="1" si="442"/>
        <v>0</v>
      </c>
      <c r="AO165" s="24" t="str">
        <f t="shared" ca="1" si="443"/>
        <v/>
      </c>
      <c r="AP165" s="24" t="str">
        <f t="shared" ca="1" si="444"/>
        <v/>
      </c>
      <c r="AQ165" s="17" t="b">
        <f t="shared" ca="1" si="445"/>
        <v>0</v>
      </c>
      <c r="AR165" s="17" t="b">
        <f t="shared" ca="1" si="446"/>
        <v>0</v>
      </c>
      <c r="AS165" s="17" t="b">
        <f t="shared" ca="1" si="447"/>
        <v>0</v>
      </c>
      <c r="AT165" s="17" t="b">
        <f t="shared" ca="1" si="448"/>
        <v>0</v>
      </c>
      <c r="AU165" s="17" t="b">
        <f t="shared" ca="1" si="449"/>
        <v>1</v>
      </c>
      <c r="AV165" s="17" t="b">
        <f t="shared" ca="1" si="450"/>
        <v>0</v>
      </c>
      <c r="AW165" s="17" t="b">
        <f t="shared" ca="1" si="451"/>
        <v>0</v>
      </c>
      <c r="AX165" s="14" t="b">
        <f t="array" aca="1" ref="AX165" ca="1">IF(H165,N165&gt;0,"")</f>
        <v>0</v>
      </c>
      <c r="AY165" s="17" t="str">
        <f t="shared" ca="1" si="452"/>
        <v/>
      </c>
      <c r="AZ165" s="17" t="str">
        <f t="array" aca="1" ref="AZ165" ca="1">IF(AY165&lt;&gt;"",SUM(1*ISERROR(MATCH(INDIRECT(AY165),INDIRECT(K165),0)))=0,"")</f>
        <v/>
      </c>
      <c r="BA165" s="17" t="b">
        <f t="shared" ca="1" si="453"/>
        <v>0</v>
      </c>
      <c r="BB165" s="17" t="b">
        <v>0</v>
      </c>
      <c r="BC165" s="17" t="str">
        <f t="shared" ca="1" si="454"/>
        <v/>
      </c>
      <c r="BD165" s="17" t="str">
        <f t="shared" ca="1" si="455"/>
        <v/>
      </c>
      <c r="BE165" s="17" t="str">
        <f t="shared" ca="1" si="456"/>
        <v/>
      </c>
      <c r="BF165" s="17" t="str">
        <f t="shared" ca="1" si="457"/>
        <v/>
      </c>
      <c r="BG165" s="17" t="str">
        <f t="shared" ca="1" si="458"/>
        <v/>
      </c>
      <c r="BH165" s="17" t="str">
        <f t="shared" ca="1" si="459"/>
        <v/>
      </c>
      <c r="BI165" s="17" t="str">
        <f t="shared" ca="1" si="460"/>
        <v/>
      </c>
      <c r="BJ165" s="17" t="b">
        <f t="shared" ca="1" si="461"/>
        <v>0</v>
      </c>
      <c r="BK165" s="17" t="b">
        <f t="shared" ca="1" si="462"/>
        <v>1</v>
      </c>
      <c r="BL165" s="17" t="b">
        <f t="shared" ca="1" si="463"/>
        <v>0</v>
      </c>
      <c r="BM165" s="17" t="str">
        <f t="shared" ca="1" si="464"/>
        <v>I</v>
      </c>
      <c r="BN165" s="17" t="str">
        <f t="shared" ca="1" si="465"/>
        <v>N</v>
      </c>
      <c r="BO165" s="17" t="str">
        <f t="shared" ca="1" si="466"/>
        <v>I</v>
      </c>
      <c r="BP165" s="14" t="b">
        <f t="shared" ca="1" si="467"/>
        <v>1</v>
      </c>
      <c r="BQ165" s="35">
        <v>1</v>
      </c>
      <c r="BU165" s="14" t="s">
        <v>387</v>
      </c>
      <c r="BX165" s="16"/>
      <c r="BY165" s="16"/>
      <c r="BZ165" s="16"/>
      <c r="CA165" s="16"/>
      <c r="CB165" s="16"/>
      <c r="CC165" s="16"/>
      <c r="CD165" s="16"/>
      <c r="CE165" s="16"/>
      <c r="CF165" s="16"/>
      <c r="CN165" s="14">
        <f ca="1">IF(H165,IFERROR(IsVariableNameLegal(O165),0),0)</f>
        <v>0</v>
      </c>
      <c r="CO165" s="14" t="str">
        <f t="array" aca="1" ref="CO165" ca="1">IF(H165,IF(COUNTIF(INDIRECT(wew!$C$13),O165)&gt;1,TRIM(SUBSTITUTE(_xll.MCONCAT(IF((INDIRECT(wew!$C$13)=O165)*(COLUMN(INDIRECT(wew!$C$13))&lt;&gt;D165+1),-1+COLUMN(INDIRECT(wew!$C$13)),"")," "),"  "," ")),""),"")</f>
        <v/>
      </c>
      <c r="CP165" s="14" t="str">
        <f t="array" aca="1" ref="CP165" ca="1">IF(P165&lt;&gt;"",IF(LEN(P165)&gt;150,1,""),"")</f>
        <v/>
      </c>
      <c r="CQ165" s="14" t="str">
        <f t="array" aca="1" ref="CQ165" ca="1">IF(AND(H165,NOT(ster!$J$3)),IF(COUNTIF(INDIRECT(wew!$C$15),P165)&gt;1,TRIM(SUBSTITUTE(_xll.MCONCAT(IF((INDIRECT(wew!$C$15)=P165)*(COLUMN(INDIRECT(wew!$C$15))&lt;&gt;D165+1),-1+COLUMN(INDIRECT(wew!$C$15)),"")," "),"  "," ")),""),"")</f>
        <v/>
      </c>
      <c r="CR165" s="14" t="str">
        <f t="array" aca="1" ref="CR165" ca="1">IF(H165,IF(AND(W165&gt;0,AO165&lt;&gt;""),TRIM(SUBSTITUTE(_xll.MCONCAT(IFERROR(IF(ISNUMBER(INDIRECT(Q165)),IF((INDIRECT(ster!$D$14)&lt;&gt;"")*(INDIRECT(Q165)&lt;AO165),INDIRECT(ster!$D$14) &amp; ": " &amp;  SUBSTITUTE(IF( AV165,IFERROR(TEXT(INDIRECT(Q165),"rrrr-mm-dd") &amp;" (" &amp; INDIRECT(Q165) &amp;")",INDIRECT(Q165)),INDIRECT(Q165))," "," "),""),""),"")," "),"  "," ")),""),"")</f>
        <v/>
      </c>
      <c r="CS165" s="14" t="str">
        <f t="array" aca="1" ref="CS165" ca="1">IF(H165,IF(AND(W165&gt;0,AP165&lt;&gt;""),TRIM(SUBSTITUTE(_xll.MCONCAT(IFERROR(IF(ISNUMBER(INDIRECT(Q165)),IF((INDIRECT(ster!$D$14)&lt;&gt;"")*(INDIRECT(Q165)&gt;AP165),INDIRECT(ster!$D$14) &amp; ": " &amp;  SUBSTITUTE(IF( AV165,IFERROR(TEXT(INDIRECT(Q165),"rrrr-mm-dd")&amp;" (" &amp; INDIRECT(Q165) &amp;")",INDIRECT(Q165)),INDIRECT(Q165))," "," "),""),""),"")," "),"  "," ")),""),"")</f>
        <v/>
      </c>
      <c r="CT165" s="14" t="str">
        <f t="array" aca="1" ref="CT165" ca="1">IF(H165,IF(AND(N165&gt;0,AR165),TRIM(SUBSTITUTE(_xll.MCONCAT(IFERROR(IF(ISNUMBER(INDIRECT(Q165)),IF((INDIRECT(ster!$D$14)&lt;&gt;"")*(IFERROR(0*(MATCH(INDIRECT(Q165),INDIRECT(K165),0)&gt;0),1)),INDIRECT(ster!$D$14) &amp; ": " &amp;  SUBSTITUTE(IF( AV165,IFERROR(TEXT(INDIRECT(Q165),"rrrr-mm-dd")&amp;" (" &amp; INDIRECT(Q165) &amp;")",INDIRECT(Q165)),INDIRECT(Q165))," "," "),""),""),"")," "),"  "," ")),""),"")</f>
        <v/>
      </c>
      <c r="CU165" s="14" t="str">
        <f t="array" aca="1" ref="CU165" ca="1">IF(H165,IF(AND(V165&gt;0),TRIM(SUBSTITUTE(_xll.MCONCAT(IF((INDIRECT(ster!$D$14)&lt;&gt;"")*(IFERROR(0*(INDIRECT(Q165)&lt;&gt;""),1)),INDIRECT(ster!$D$14),"")," "),"  "," ")),""),"")</f>
        <v/>
      </c>
      <c r="CV165" s="14" t="str">
        <f t="array" aca="1" ref="CV165" ca="1">IF(H165,IF(AS165,
TRIM(SUBSTITUTE(_xll.MCONCAT(IF(
   (INDIRECT(ster!$D$14)&lt;&gt;"")*
   ((INDIRECT(Q165)="")+
      NOT(ISNUMBER(INDIRECT(Q165)))*
      NOT(ISERROR(MATCH(INDIRECT(Q165),INDIRECT(K165),0)))
    ),
      INDIRECT(ster!$D$14),
   "")," "),"  "," ")),
""),"")</f>
        <v/>
      </c>
      <c r="CW165" s="14" t="str">
        <f t="array" aca="1" ref="CW165" ca="1">IF(H165,IF(AND(AQ165),TRIM(SUBSTITUTE(_xll.MCONCAT(IFERROR(IF(ISNUMBER(INDIRECT(Q165)),IF((INDIRECT(ster!$D$14)&lt;&gt;"")*(INDIRECT(Q165)&lt;&gt;INT(INDIRECT(Q165))),INDIRECT(ster!$D$14) &amp; ": " &amp; INDIRECT(Q165),""),""),"")," "),"  "," ")),""),"")</f>
        <v/>
      </c>
      <c r="CX165" s="14" t="str">
        <f t="array" aca="1" ref="CX165" ca="1">IF(H165,IF(OR(AU165,AV165),TRIM(SUBSTITUTE(_xll.MCONCAT(IF((INDIRECT(ster!$D$14)&lt;&gt;"")*NOT(ISNUMBER(INDIRECT(Q165))),IF(ISERROR(MATCH(INDIRECT(Q165),INDIRECT(K165),0)),IFERROR(IF(INDIRECT(Q165)&lt;&gt;"",INDIRECT(ster!$D$14) &amp; ": " &amp; SUBSTITUTE(INDIRECT(Q165)," "," "),""),""),""),"")," "),"  "," ")),""),"")</f>
        <v/>
      </c>
      <c r="CY165" s="14" t="str">
        <f t="array" aca="1" ref="CY165" ca="1">IF(H165,IF(AE165,TRIM(SUBSTITUTE(_xll.MCONCAT(IF((INDIRECT(ster!$D$14)&lt;&gt;"")*IFERROR(NOT(INDIRECT(AF165)),FALSE),IF(ISERROR(MATCH(INDIRECT(Q165),INDIRECT(K165),0)),IFERROR(IF(INDIRECT(Q165)&lt;&gt;"",INDIRECT(ster!$D$14)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CZ165" s="14" t="str">
        <f t="array" aca="1" ref="CZ165" ca="1">IF(H165,IF(AH165,TRIM(SUBSTITUTE(_xll.MCONCAT(IF((INDIRECT(ster!$D$14)&lt;&gt;"")*IFERROR(NOT(INDIRECT(AI165)),FALSE),IF(ISERROR(MATCH(INDIRECT(Q165),INDIRECT(K165),0)),IFERROR(IF(INDIRECT(Q165)&lt;&gt;"",INDIRECT(ster!$D$14)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DC165" s="14" t="str">
        <f ca="1">SUBSTITUTE(SUBSTITUTE(SUBSTITUTE(SUBSTITUTE(_xll.MCONCAT(DG165:DS165,"■"),"■■","■"),"■■","■"),"■■","■"),"■■","■")</f>
        <v>■</v>
      </c>
      <c r="DD165" s="14" t="str">
        <f t="shared" ca="1" si="468"/>
        <v/>
      </c>
      <c r="DE165" s="14" t="str">
        <f t="shared" ca="1" si="469"/>
        <v/>
      </c>
      <c r="DF165" s="14" t="str">
        <f t="shared" ca="1" si="470"/>
        <v/>
      </c>
      <c r="DG165" s="14" t="str">
        <f t="shared" ca="1" si="471"/>
        <v/>
      </c>
      <c r="DH165" s="14" t="str">
        <f t="shared" ca="1" si="472"/>
        <v/>
      </c>
      <c r="DI165" s="14" t="str">
        <f t="shared" ca="1" si="473"/>
        <v/>
      </c>
      <c r="DJ165" s="14" t="str">
        <f t="shared" ca="1" si="474"/>
        <v/>
      </c>
      <c r="DK165" s="14" t="str">
        <f t="shared" ca="1" si="475"/>
        <v/>
      </c>
      <c r="DL165" s="14" t="str">
        <f t="shared" ca="1" si="1470"/>
        <v/>
      </c>
      <c r="DM165" s="14" t="str">
        <f t="shared" ca="1" si="476"/>
        <v/>
      </c>
      <c r="DN165" s="14" t="str">
        <f t="array" aca="1" ref="DN165" ca="1">IF(CU165&lt;&gt;"","There are errors in the entered values in the following cases: " &amp;SUBSTITUTE(CU165," ",", "),"")</f>
        <v/>
      </c>
      <c r="DO165" s="14" t="str">
        <f t="shared" ca="1" si="477"/>
        <v/>
      </c>
      <c r="DP165" s="14" t="str">
        <f t="shared" ca="1" si="478"/>
        <v/>
      </c>
      <c r="DQ165" s="14" t="str">
        <f t="shared" ca="1" si="479"/>
        <v/>
      </c>
      <c r="DR165" s="14" t="str">
        <f t="shared" ca="1" si="480"/>
        <v/>
      </c>
      <c r="DS165" s="14" t="str">
        <f t="shared" ca="1" si="481"/>
        <v/>
      </c>
      <c r="DZ165" s="14" t="b">
        <f t="shared" ca="1" si="482"/>
        <v>0</v>
      </c>
      <c r="EA165" s="14" t="str">
        <f t="shared" ca="1" si="483"/>
        <v>CK lower range (q_53b)</v>
      </c>
      <c r="EB165" s="14" t="str">
        <f t="shared" ca="1" si="484"/>
        <v xml:space="preserve">Values must be numeric. </v>
      </c>
      <c r="EC165" s="14" t="str">
        <f t="shared" ca="1" si="485"/>
        <v xml:space="preserve">CK lower range (q_53b): Values must be numeric. </v>
      </c>
      <c r="ED165" s="14" t="str">
        <f t="shared" ca="1" si="486"/>
        <v/>
      </c>
      <c r="EE165" s="14" t="str">
        <f t="shared" ca="1" si="487"/>
        <v>Values must be numeric</v>
      </c>
      <c r="EF165" s="14" t="str">
        <f t="shared" ca="1" si="488"/>
        <v/>
      </c>
      <c r="EG165" s="14" t="str">
        <f t="shared" ca="1" si="489"/>
        <v/>
      </c>
      <c r="EM165" s="14" t="b">
        <f t="shared" ca="1" si="490"/>
        <v>1</v>
      </c>
      <c r="EN165" s="14">
        <f t="shared" ca="1" si="491"/>
        <v>152</v>
      </c>
      <c r="EO165" s="14" t="str">
        <f t="shared" ca="1" si="492"/>
        <v>q_53b</v>
      </c>
      <c r="EP165" s="14" t="str">
        <f t="shared" ca="1" si="493"/>
        <v xml:space="preserve">CK lower range (q_53b): Values must be numeric. </v>
      </c>
      <c r="EQ165" s="14" t="str">
        <f t="shared" ca="1" si="494"/>
        <v/>
      </c>
    </row>
    <row r="166" spans="2:147" s="14" customFormat="1">
      <c r="B166" s="14" t="str">
        <f t="shared" ca="1" si="421"/>
        <v/>
      </c>
      <c r="C166" s="14">
        <f t="shared" ca="1" si="422"/>
        <v>153</v>
      </c>
      <c r="D166" s="14">
        <f t="shared" si="423"/>
        <v>164</v>
      </c>
      <c r="E166" s="14" t="str">
        <f t="shared" ca="1" si="424"/>
        <v>I</v>
      </c>
      <c r="F166" s="14" t="str">
        <f t="shared" ca="1" si="425"/>
        <v>q_53c</v>
      </c>
      <c r="G166" s="14" t="str">
        <f t="shared" ca="1" si="426"/>
        <v>CK upper range</v>
      </c>
      <c r="H166" s="14" t="b">
        <f t="shared" ca="1" si="427"/>
        <v>1</v>
      </c>
      <c r="I166" s="14" t="str">
        <f ca="1">IF($H166,ADDRESS(3,(D166+1)*2-1,4,,"["&amp;wew!$G$7&amp;"]"&amp;_sheetname_labels)&amp;":"&amp;ADDRESS(2+ster!$B$20,(D166+1)*2-1,4),"")</f>
        <v>[DBTemplate.xlsm]labels!LQ3:LQ61</v>
      </c>
      <c r="J166" s="14">
        <f t="array" aca="1" ref="J166" ca="1">IF(H166,MAX(0,MAX(IF(INDIRECT(I166)&lt;&gt;"",ROW(INDIRECT(I166)),""))-2),"")</f>
        <v>1</v>
      </c>
      <c r="K166" s="14" t="str">
        <f ca="1">IF($H166,IF($J166&gt;0,ADDRESS(3,(D166+1)*2-1,4,,"["&amp;wew!$G$7&amp;"]"&amp;_sheetname_labels)&amp;":"&amp;ADDRESS(2+J166,(D166+1)*2-1,4),""),"")</f>
        <v>[DBTemplate.xlsm]labels!LQ3:LQ3</v>
      </c>
      <c r="L166" s="14" t="str">
        <f ca="1">IF($H166,IF($J166&gt;0,ADDRESS(3,(D166+1)*2,4,,"["&amp;wew!$G$7&amp;"]"&amp;_sheetname_labels)&amp;":"&amp;ADDRESS(2+J166,(D166+1)*2,4),""),"")</f>
        <v>[DBTemplate.xlsm]labels!LR3:LR3</v>
      </c>
      <c r="M166" s="14">
        <f t="shared" ca="1" si="428"/>
        <v>1</v>
      </c>
      <c r="N166" s="14">
        <f t="shared" ca="1" si="429"/>
        <v>0</v>
      </c>
      <c r="O166" s="14" t="str">
        <f t="shared" ca="1" si="430"/>
        <v>q_53c</v>
      </c>
      <c r="P166" s="14" t="str">
        <f t="shared" ca="1" si="431"/>
        <v>CK upper range</v>
      </c>
      <c r="Q166" s="14" t="str">
        <f ca="1">IF($BP166,ADDRESS(3,D166+1,4,,"["&amp;wew!$G$7&amp;"]"&amp;_sheetname_dataframe)&amp;":"&amp;ADDRESS(2+ster!$C$14,D166+1,4),"")</f>
        <v>[DBTemplate.xlsm]data_frame!FI3:FI3</v>
      </c>
      <c r="R166" s="14" t="str">
        <f>IF($BP166,IF(MID(_xll.FORMULATEXT(INDEX(INDIRECT(Q166),1)),1,1)="=", _xll.FORMULATEXT(INDEX(INDIRECT(Q166),1),2,TRUE),""),"")</f>
        <v/>
      </c>
      <c r="S166" s="14">
        <f t="array" aca="1" ref="S166" ca="1">IF(H166,SUM(IF((IFERROR(INDIRECT(Q166)&lt;&gt;"",FALSE))*(INDIRECT(ster!$D$14)&lt;&gt;""),1,0)),"")</f>
        <v>1</v>
      </c>
      <c r="T166" s="14">
        <f t="array" aca="1" ref="T166" ca="1">IF(H166,IF(M166&gt;0,SUM(IFERROR(1*(MATCH(INDIRECT(Q166),INDIRECT(K166),0)&gt;0),0)*(INDIRECT(ster!$D$14)&lt;&gt;"")*NOT(ISNUMBER(INDIRECT(Q166)))),0),"")</f>
        <v>1</v>
      </c>
      <c r="U166" s="14">
        <f t="array" aca="1" ref="U166" ca="1">IF(H166,SUM((IFERROR(INDIRECT(Q166)="",FALSE))*(INDIRECT(ster!$D$14)&lt;&gt;"")),"")</f>
        <v>0</v>
      </c>
      <c r="V166" s="14">
        <f t="array" aca="1" ref="V166" ca="1">IF(H166,SUM((IFERROR(INDIRECT(Q166)="#ąś",TRUE))*(INDIRECT(ster!$D$14)&lt;&gt;"")),"")</f>
        <v>0</v>
      </c>
      <c r="W166" s="14">
        <f t="array" aca="1" ref="W166" ca="1">IF(H166,SUM(ISNUMBER(INDIRECT(Q166))*(INDIRECT(ster!$D$14)&lt;&gt;"")),"")</f>
        <v>0</v>
      </c>
      <c r="X166" s="14" t="str">
        <f t="array" aca="1" ref="X166" ca="1">IF(AND(H166,W166&gt;0),IF(wew!$B$3,MIN(IF((INDIRECT(ster!$D$14)&lt;&gt;"")*IFERROR(INDIRECT($Q166)&lt;&gt;"",FALSE),IFERROR(INDIRECT($Q166),"X"),"X")),"&lt;włącz podświetlanie wartości&gt;"),"—")</f>
        <v>—</v>
      </c>
      <c r="Y166" s="14" t="str">
        <f t="array" aca="1" ref="Y166" ca="1">IF(AND(H166,W166&gt;0),IF(wew!$B$3,MAX(IF((INDIRECT(ster!$D$14)&lt;&gt;"")*IFERROR(INDIRECT($Q166)&lt;&gt;"",FALSE),IFERROR(INDIRECT($Q166),"X"),"X")),"&lt;włącz podświetlanie wartości&gt;"),"—")</f>
        <v>—</v>
      </c>
      <c r="Z166" s="14">
        <f t="shared" ca="1" si="432"/>
        <v>0</v>
      </c>
      <c r="AA166" s="12">
        <f t="shared" ca="1" si="433"/>
        <v>0</v>
      </c>
      <c r="AB166" s="17">
        <f t="array" aca="1" ref="AB166" ca="1">IF(H166,IF(W166&gt;0,SUM((INDIRECT(ster!$D$14)&lt;&gt;"")*IFERROR((INDIRECT(Q166)&lt;&gt;"")*(INDIRECT(Q166)=INT(INDIRECT(Q166))),0)),0),"")</f>
        <v>0</v>
      </c>
      <c r="AC166" s="17">
        <f t="array" aca="1" ref="AC166" ca="1">IF(H166,W166-AB166,"")</f>
        <v>0</v>
      </c>
      <c r="AD166" s="17">
        <f t="shared" ca="1" si="434"/>
        <v>1</v>
      </c>
      <c r="AE166" s="17" t="b">
        <f t="shared" ca="1" si="435"/>
        <v>0</v>
      </c>
      <c r="AF166" s="17" t="str">
        <f ca="1">IF(AE166,IF($H166,ADDRESS(3,D166+2,4,,"["&amp;wew!$G$7&amp;"]"&amp;_sheetname_dataframe)&amp;":"&amp;ADDRESS(2+ster!$C$14,D166+2,4),""),"")</f>
        <v/>
      </c>
      <c r="AG166" s="17" t="str">
        <f t="shared" ca="1" si="436"/>
        <v/>
      </c>
      <c r="AH166" s="17" t="b">
        <f t="shared" ca="1" si="437"/>
        <v>0</v>
      </c>
      <c r="AI166" s="17" t="str">
        <f ca="1">IF(AH166,IF($H166,ADDRESS(3,D166+3,4,,"["&amp;wew!$G$7&amp;"]"&amp;_sheetname_dataframe)&amp;":"&amp;ADDRESS(2+ster!$C$14,D166+3,4),""),"")</f>
        <v/>
      </c>
      <c r="AJ166" s="17" t="str">
        <f t="shared" ca="1" si="438"/>
        <v/>
      </c>
      <c r="AK166" s="17" t="b">
        <f t="shared" ca="1" si="439"/>
        <v>0</v>
      </c>
      <c r="AL166" s="17" t="b">
        <f t="shared" ca="1" si="440"/>
        <v>0</v>
      </c>
      <c r="AM166" s="17" t="b">
        <f t="shared" ca="1" si="441"/>
        <v>1</v>
      </c>
      <c r="AN166" s="17">
        <f t="shared" ca="1" si="442"/>
        <v>0</v>
      </c>
      <c r="AO166" s="24" t="str">
        <f t="shared" ca="1" si="443"/>
        <v/>
      </c>
      <c r="AP166" s="24" t="str">
        <f t="shared" ca="1" si="444"/>
        <v/>
      </c>
      <c r="AQ166" s="17" t="b">
        <f t="shared" ca="1" si="445"/>
        <v>0</v>
      </c>
      <c r="AR166" s="17" t="b">
        <f t="shared" ca="1" si="446"/>
        <v>0</v>
      </c>
      <c r="AS166" s="17" t="b">
        <f t="shared" ca="1" si="447"/>
        <v>0</v>
      </c>
      <c r="AT166" s="17" t="b">
        <f t="shared" ca="1" si="448"/>
        <v>0</v>
      </c>
      <c r="AU166" s="17" t="b">
        <f t="shared" ca="1" si="449"/>
        <v>1</v>
      </c>
      <c r="AV166" s="17" t="b">
        <f t="shared" ca="1" si="450"/>
        <v>0</v>
      </c>
      <c r="AW166" s="17" t="b">
        <f t="shared" ca="1" si="451"/>
        <v>0</v>
      </c>
      <c r="AX166" s="14" t="b">
        <f t="array" aca="1" ref="AX166" ca="1">IF(H166,N166&gt;0,"")</f>
        <v>0</v>
      </c>
      <c r="AY166" s="17" t="str">
        <f t="shared" ca="1" si="452"/>
        <v/>
      </c>
      <c r="AZ166" s="17" t="str">
        <f t="array" aca="1" ref="AZ166" ca="1">IF(AY166&lt;&gt;"",SUM(1*ISERROR(MATCH(INDIRECT(AY166),INDIRECT(K166),0)))=0,"")</f>
        <v/>
      </c>
      <c r="BA166" s="17" t="b">
        <f t="shared" ca="1" si="453"/>
        <v>0</v>
      </c>
      <c r="BB166" s="17" t="b">
        <v>0</v>
      </c>
      <c r="BC166" s="17" t="str">
        <f t="shared" ca="1" si="454"/>
        <v/>
      </c>
      <c r="BD166" s="17" t="str">
        <f t="shared" ca="1" si="455"/>
        <v/>
      </c>
      <c r="BE166" s="17" t="str">
        <f t="shared" ca="1" si="456"/>
        <v/>
      </c>
      <c r="BF166" s="17" t="str">
        <f t="shared" ca="1" si="457"/>
        <v/>
      </c>
      <c r="BG166" s="17" t="str">
        <f t="shared" ca="1" si="458"/>
        <v/>
      </c>
      <c r="BH166" s="17" t="str">
        <f t="shared" ca="1" si="459"/>
        <v/>
      </c>
      <c r="BI166" s="17" t="str">
        <f t="shared" ca="1" si="460"/>
        <v/>
      </c>
      <c r="BJ166" s="17" t="b">
        <f t="shared" ca="1" si="461"/>
        <v>0</v>
      </c>
      <c r="BK166" s="17" t="b">
        <f t="shared" ca="1" si="462"/>
        <v>1</v>
      </c>
      <c r="BL166" s="17" t="b">
        <f t="shared" ca="1" si="463"/>
        <v>0</v>
      </c>
      <c r="BM166" s="17" t="str">
        <f t="shared" ca="1" si="464"/>
        <v>I</v>
      </c>
      <c r="BN166" s="17" t="str">
        <f t="shared" ca="1" si="465"/>
        <v>N</v>
      </c>
      <c r="BO166" s="17" t="str">
        <f t="shared" ca="1" si="466"/>
        <v>I</v>
      </c>
      <c r="BP166" s="14" t="b">
        <f t="shared" ca="1" si="467"/>
        <v>1</v>
      </c>
      <c r="BQ166" s="35">
        <v>1</v>
      </c>
      <c r="BU166" s="14" t="s">
        <v>387</v>
      </c>
      <c r="BX166" s="16"/>
      <c r="BY166" s="16"/>
      <c r="BZ166" s="16"/>
      <c r="CA166" s="16"/>
      <c r="CB166" s="16"/>
      <c r="CC166" s="16"/>
      <c r="CD166" s="16"/>
      <c r="CE166" s="16"/>
      <c r="CF166" s="16"/>
      <c r="CN166" s="14">
        <f ca="1">IF(H166,IFERROR(IsVariableNameLegal(O166),0),0)</f>
        <v>0</v>
      </c>
      <c r="CO166" s="14" t="str">
        <f t="array" aca="1" ref="CO166" ca="1">IF(H166,IF(COUNTIF(INDIRECT(wew!$C$13),O166)&gt;1,TRIM(SUBSTITUTE(_xll.MCONCAT(IF((INDIRECT(wew!$C$13)=O166)*(COLUMN(INDIRECT(wew!$C$13))&lt;&gt;D166+1),-1+COLUMN(INDIRECT(wew!$C$13)),"")," "),"  "," ")),""),"")</f>
        <v/>
      </c>
      <c r="CP166" s="14" t="str">
        <f t="array" aca="1" ref="CP166" ca="1">IF(P166&lt;&gt;"",IF(LEN(P166)&gt;150,1,""),"")</f>
        <v/>
      </c>
      <c r="CQ166" s="14" t="str">
        <f t="array" aca="1" ref="CQ166" ca="1">IF(AND(H166,NOT(ster!$J$3)),IF(COUNTIF(INDIRECT(wew!$C$15),P166)&gt;1,TRIM(SUBSTITUTE(_xll.MCONCAT(IF((INDIRECT(wew!$C$15)=P166)*(COLUMN(INDIRECT(wew!$C$15))&lt;&gt;D166+1),-1+COLUMN(INDIRECT(wew!$C$15)),"")," "),"  "," ")),""),"")</f>
        <v/>
      </c>
      <c r="CR166" s="14" t="str">
        <f t="array" aca="1" ref="CR166" ca="1">IF(H166,IF(AND(W166&gt;0,AO166&lt;&gt;""),TRIM(SUBSTITUTE(_xll.MCONCAT(IFERROR(IF(ISNUMBER(INDIRECT(Q166)),IF((INDIRECT(ster!$D$14)&lt;&gt;"")*(INDIRECT(Q166)&lt;AO166),INDIRECT(ster!$D$14) &amp; ": " &amp;  SUBSTITUTE(IF( AV166,IFERROR(TEXT(INDIRECT(Q166),"rrrr-mm-dd") &amp;" (" &amp; INDIRECT(Q166) &amp;")",INDIRECT(Q166)),INDIRECT(Q166))," "," "),""),""),"")," "),"  "," ")),""),"")</f>
        <v/>
      </c>
      <c r="CS166" s="14" t="str">
        <f t="array" aca="1" ref="CS166" ca="1">IF(H166,IF(AND(W166&gt;0,AP166&lt;&gt;""),TRIM(SUBSTITUTE(_xll.MCONCAT(IFERROR(IF(ISNUMBER(INDIRECT(Q166)),IF((INDIRECT(ster!$D$14)&lt;&gt;"")*(INDIRECT(Q166)&gt;AP166),INDIRECT(ster!$D$14) &amp; ": " &amp;  SUBSTITUTE(IF( AV166,IFERROR(TEXT(INDIRECT(Q166),"rrrr-mm-dd")&amp;" (" &amp; INDIRECT(Q166) &amp;")",INDIRECT(Q166)),INDIRECT(Q166))," "," "),""),""),"")," "),"  "," ")),""),"")</f>
        <v/>
      </c>
      <c r="CT166" s="14" t="str">
        <f t="array" aca="1" ref="CT166" ca="1">IF(H166,IF(AND(N166&gt;0,AR166),TRIM(SUBSTITUTE(_xll.MCONCAT(IFERROR(IF(ISNUMBER(INDIRECT(Q166)),IF((INDIRECT(ster!$D$14)&lt;&gt;"")*(IFERROR(0*(MATCH(INDIRECT(Q166),INDIRECT(K166),0)&gt;0),1)),INDIRECT(ster!$D$14) &amp; ": " &amp;  SUBSTITUTE(IF( AV166,IFERROR(TEXT(INDIRECT(Q166),"rrrr-mm-dd")&amp;" (" &amp; INDIRECT(Q166) &amp;")",INDIRECT(Q166)),INDIRECT(Q166))," "," "),""),""),"")," "),"  "," ")),""),"")</f>
        <v/>
      </c>
      <c r="CU166" s="14" t="str">
        <f t="array" aca="1" ref="CU166" ca="1">IF(H166,IF(AND(V166&gt;0),TRIM(SUBSTITUTE(_xll.MCONCAT(IF((INDIRECT(ster!$D$14)&lt;&gt;"")*(IFERROR(0*(INDIRECT(Q166)&lt;&gt;""),1)),INDIRECT(ster!$D$14),"")," "),"  "," ")),""),"")</f>
        <v/>
      </c>
      <c r="CV166" s="14" t="str">
        <f t="array" aca="1" ref="CV166" ca="1">IF(H166,IF(AS166,
TRIM(SUBSTITUTE(_xll.MCONCAT(IF(
   (INDIRECT(ster!$D$14)&lt;&gt;"")*
   ((INDIRECT(Q166)="")+
      NOT(ISNUMBER(INDIRECT(Q166)))*
      NOT(ISERROR(MATCH(INDIRECT(Q166),INDIRECT(K166),0)))
    ),
      INDIRECT(ster!$D$14),
   "")," "),"  "," ")),
""),"")</f>
        <v/>
      </c>
      <c r="CW166" s="14" t="str">
        <f t="array" aca="1" ref="CW166" ca="1">IF(H166,IF(AND(AQ166),TRIM(SUBSTITUTE(_xll.MCONCAT(IFERROR(IF(ISNUMBER(INDIRECT(Q166)),IF((INDIRECT(ster!$D$14)&lt;&gt;"")*(INDIRECT(Q166)&lt;&gt;INT(INDIRECT(Q166))),INDIRECT(ster!$D$14) &amp; ": " &amp; INDIRECT(Q166),""),""),"")," "),"  "," ")),""),"")</f>
        <v/>
      </c>
      <c r="CX166" s="14" t="str">
        <f t="array" aca="1" ref="CX166" ca="1">IF(H166,IF(OR(AU166,AV166),TRIM(SUBSTITUTE(_xll.MCONCAT(IF((INDIRECT(ster!$D$14)&lt;&gt;"")*NOT(ISNUMBER(INDIRECT(Q166))),IF(ISERROR(MATCH(INDIRECT(Q166),INDIRECT(K166),0)),IFERROR(IF(INDIRECT(Q166)&lt;&gt;"",INDIRECT(ster!$D$14) &amp; ": " &amp; SUBSTITUTE(INDIRECT(Q166)," "," "),""),""),""),"")," "),"  "," ")),""),"")</f>
        <v/>
      </c>
      <c r="CY166" s="14" t="str">
        <f t="array" aca="1" ref="CY166" ca="1">IF(H166,IF(AE166,TRIM(SUBSTITUTE(_xll.MCONCAT(IF((INDIRECT(ster!$D$14)&lt;&gt;"")*IFERROR(NOT(INDIRECT(AF166)),FALSE),IF(ISERROR(MATCH(INDIRECT(Q166),INDIRECT(K166),0)),IFERROR(IF(INDIRECT(Q166)&lt;&gt;"",INDIRECT(ster!$D$14)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CZ166" s="14" t="str">
        <f t="array" aca="1" ref="CZ166" ca="1">IF(H166,IF(AH166,TRIM(SUBSTITUTE(_xll.MCONCAT(IF((INDIRECT(ster!$D$14)&lt;&gt;"")*IFERROR(NOT(INDIRECT(AI166)),FALSE),IF(ISERROR(MATCH(INDIRECT(Q166),INDIRECT(K166),0)),IFERROR(IF(INDIRECT(Q166)&lt;&gt;"",INDIRECT(ster!$D$14)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DC166" s="14" t="str">
        <f ca="1">SUBSTITUTE(SUBSTITUTE(SUBSTITUTE(SUBSTITUTE(_xll.MCONCAT(DG166:DS166,"■"),"■■","■"),"■■","■"),"■■","■"),"■■","■")</f>
        <v>■</v>
      </c>
      <c r="DD166" s="14" t="str">
        <f t="shared" ca="1" si="468"/>
        <v/>
      </c>
      <c r="DE166" s="14" t="str">
        <f t="shared" ca="1" si="469"/>
        <v/>
      </c>
      <c r="DF166" s="14" t="str">
        <f t="shared" ca="1" si="470"/>
        <v/>
      </c>
      <c r="DG166" s="14" t="str">
        <f t="shared" ca="1" si="471"/>
        <v/>
      </c>
      <c r="DH166" s="14" t="str">
        <f t="shared" ca="1" si="472"/>
        <v/>
      </c>
      <c r="DI166" s="14" t="str">
        <f t="shared" ca="1" si="473"/>
        <v/>
      </c>
      <c r="DJ166" s="14" t="str">
        <f t="shared" ca="1" si="474"/>
        <v/>
      </c>
      <c r="DK166" s="14" t="str">
        <f t="shared" ca="1" si="475"/>
        <v/>
      </c>
      <c r="DL166" s="14" t="str">
        <f t="shared" ca="1" si="1470"/>
        <v/>
      </c>
      <c r="DM166" s="14" t="str">
        <f t="shared" ca="1" si="476"/>
        <v/>
      </c>
      <c r="DN166" s="14" t="str">
        <f t="array" aca="1" ref="DN166" ca="1">IF(CU166&lt;&gt;"","There are errors in the entered values in the following cases: " &amp;SUBSTITUTE(CU166," ",", "),"")</f>
        <v/>
      </c>
      <c r="DO166" s="14" t="str">
        <f t="shared" ca="1" si="477"/>
        <v/>
      </c>
      <c r="DP166" s="14" t="str">
        <f t="shared" ca="1" si="478"/>
        <v/>
      </c>
      <c r="DQ166" s="14" t="str">
        <f t="shared" ca="1" si="479"/>
        <v/>
      </c>
      <c r="DR166" s="14" t="str">
        <f t="shared" ca="1" si="480"/>
        <v/>
      </c>
      <c r="DS166" s="14" t="str">
        <f t="shared" ca="1" si="481"/>
        <v/>
      </c>
      <c r="DZ166" s="14" t="b">
        <f t="shared" ca="1" si="482"/>
        <v>0</v>
      </c>
      <c r="EA166" s="14" t="str">
        <f t="shared" ca="1" si="483"/>
        <v>CK upper range (q_53c)</v>
      </c>
      <c r="EB166" s="14" t="str">
        <f t="shared" ca="1" si="484"/>
        <v xml:space="preserve">Values must be numeric. </v>
      </c>
      <c r="EC166" s="14" t="str">
        <f t="shared" ca="1" si="485"/>
        <v xml:space="preserve">CK upper range (q_53c): Values must be numeric. </v>
      </c>
      <c r="ED166" s="14" t="str">
        <f t="shared" ca="1" si="486"/>
        <v/>
      </c>
      <c r="EE166" s="14" t="str">
        <f t="shared" ca="1" si="487"/>
        <v>Values must be numeric</v>
      </c>
      <c r="EF166" s="14" t="str">
        <f t="shared" ca="1" si="488"/>
        <v/>
      </c>
      <c r="EG166" s="14" t="str">
        <f t="shared" ca="1" si="489"/>
        <v/>
      </c>
      <c r="EM166" s="14" t="b">
        <f t="shared" ca="1" si="490"/>
        <v>1</v>
      </c>
      <c r="EN166" s="14">
        <f t="shared" ca="1" si="491"/>
        <v>153</v>
      </c>
      <c r="EO166" s="14" t="str">
        <f t="shared" ca="1" si="492"/>
        <v>q_53c</v>
      </c>
      <c r="EP166" s="14" t="str">
        <f t="shared" ca="1" si="493"/>
        <v xml:space="preserve">CK upper range (q_53c): Values must be numeric. </v>
      </c>
      <c r="EQ166" s="14" t="str">
        <f t="shared" ca="1" si="494"/>
        <v/>
      </c>
    </row>
    <row r="167" spans="2:147" s="14" customFormat="1">
      <c r="B167" s="14" t="str">
        <f t="shared" ca="1" si="421"/>
        <v/>
      </c>
      <c r="C167" s="14">
        <f t="shared" ca="1" si="422"/>
        <v>154</v>
      </c>
      <c r="D167" s="14">
        <f t="shared" si="423"/>
        <v>165</v>
      </c>
      <c r="E167" s="14" t="str">
        <f t="shared" ca="1" si="424"/>
        <v>N</v>
      </c>
      <c r="F167" s="14" t="str">
        <f t="shared" ca="1" si="425"/>
        <v>q_53d</v>
      </c>
      <c r="G167" s="14" t="str">
        <f t="shared" ca="1" si="426"/>
        <v>CK unit</v>
      </c>
      <c r="H167" s="14" t="b">
        <f t="shared" ca="1" si="427"/>
        <v>1</v>
      </c>
      <c r="I167" s="14" t="str">
        <f ca="1">IF($H167,ADDRESS(3,(D167+1)*2-1,4,,"["&amp;wew!$G$7&amp;"]"&amp;_sheetname_labels)&amp;":"&amp;ADDRESS(2+ster!$B$20,(D167+1)*2-1,4),"")</f>
        <v>[DBTemplate.xlsm]labels!LS3:LS61</v>
      </c>
      <c r="J167" s="14">
        <f t="array" aca="1" ref="J167" ca="1">IF(H167,MAX(0,MAX(IF(INDIRECT(I167)&lt;&gt;"",ROW(INDIRECT(I167)),""))-2),"")</f>
        <v>3</v>
      </c>
      <c r="K167" s="14" t="str">
        <f ca="1">IF($H167,IF($J167&gt;0,ADDRESS(3,(D167+1)*2-1,4,,"["&amp;wew!$G$7&amp;"]"&amp;_sheetname_labels)&amp;":"&amp;ADDRESS(2+J167,(D167+1)*2-1,4),""),"")</f>
        <v>[DBTemplate.xlsm]labels!LS3:LS5</v>
      </c>
      <c r="L167" s="14" t="str">
        <f ca="1">IF($H167,IF($J167&gt;0,ADDRESS(3,(D167+1)*2,4,,"["&amp;wew!$G$7&amp;"]"&amp;_sheetname_labels)&amp;":"&amp;ADDRESS(2+J167,(D167+1)*2,4),""),"")</f>
        <v>[DBTemplate.xlsm]labels!LT3:LT5</v>
      </c>
      <c r="M167" s="14">
        <f t="shared" ca="1" si="428"/>
        <v>0</v>
      </c>
      <c r="N167" s="14">
        <f t="shared" ca="1" si="429"/>
        <v>3</v>
      </c>
      <c r="O167" s="14" t="str">
        <f t="shared" ca="1" si="430"/>
        <v>q_53d</v>
      </c>
      <c r="P167" s="14" t="str">
        <f t="shared" ca="1" si="431"/>
        <v>CK unit</v>
      </c>
      <c r="Q167" s="14" t="str">
        <f ca="1">IF($BP167,ADDRESS(3,D167+1,4,,"["&amp;wew!$G$7&amp;"]"&amp;_sheetname_dataframe)&amp;":"&amp;ADDRESS(2+ster!$C$14,D167+1,4),"")</f>
        <v>[DBTemplate.xlsm]data_frame!FJ3:FJ3</v>
      </c>
      <c r="R167" s="14" t="str">
        <f>IF($BP167,IF(MID(_xll.FORMULATEXT(INDEX(INDIRECT(Q167),1)),1,1)="=", _xll.FORMULATEXT(INDEX(INDIRECT(Q167),1),2,TRUE),""),"")</f>
        <v/>
      </c>
      <c r="S167" s="14">
        <f t="array" aca="1" ref="S167" ca="1">IF(H167,SUM(IF((IFERROR(INDIRECT(Q167)&lt;&gt;"",FALSE))*(INDIRECT(ster!$D$14)&lt;&gt;""),1,0)),"")</f>
        <v>0</v>
      </c>
      <c r="T167" s="14">
        <f t="array" aca="1" ref="T167" ca="1">IF(H167,IF(M167&gt;0,SUM(IFERROR(1*(MATCH(INDIRECT(Q167),INDIRECT(K167),0)&gt;0),0)*(INDIRECT(ster!$D$14)&lt;&gt;"")*NOT(ISNUMBER(INDIRECT(Q167)))),0),"")</f>
        <v>0</v>
      </c>
      <c r="U167" s="14">
        <f t="array" aca="1" ref="U167" ca="1">IF(H167,SUM((IFERROR(INDIRECT(Q167)="",FALSE))*(INDIRECT(ster!$D$14)&lt;&gt;"")),"")</f>
        <v>1</v>
      </c>
      <c r="V167" s="14">
        <f t="array" aca="1" ref="V167" ca="1">IF(H167,SUM((IFERROR(INDIRECT(Q167)="#ąś",TRUE))*(INDIRECT(ster!$D$14)&lt;&gt;"")),"")</f>
        <v>0</v>
      </c>
      <c r="W167" s="14">
        <f t="array" aca="1" ref="W167" ca="1">IF(H167,SUM(ISNUMBER(INDIRECT(Q167))*(INDIRECT(ster!$D$14)&lt;&gt;"")),"")</f>
        <v>0</v>
      </c>
      <c r="X167" s="14" t="str">
        <f t="array" aca="1" ref="X167" ca="1">IF(AND(H167,W167&gt;0),IF(wew!$B$3,MIN(IF((INDIRECT(ster!$D$14)&lt;&gt;"")*IFERROR(INDIRECT($Q167)&lt;&gt;"",FALSE),IFERROR(INDIRECT($Q167),"X"),"X")),"&lt;włącz podświetlanie wartości&gt;"),"—")</f>
        <v>—</v>
      </c>
      <c r="Y167" s="14" t="str">
        <f t="array" aca="1" ref="Y167" ca="1">IF(AND(H167,W167&gt;0),IF(wew!$B$3,MAX(IF((INDIRECT(ster!$D$14)&lt;&gt;"")*IFERROR(INDIRECT($Q167)&lt;&gt;"",FALSE),IFERROR(INDIRECT($Q167),"X"),"X")),"&lt;włącz podświetlanie wartości&gt;"),"—")</f>
        <v>—</v>
      </c>
      <c r="Z167" s="14">
        <f t="shared" ca="1" si="432"/>
        <v>0</v>
      </c>
      <c r="AA167" s="12" t="str">
        <f t="shared" ca="1" si="433"/>
        <v>—</v>
      </c>
      <c r="AB167" s="17">
        <f t="array" aca="1" ref="AB167" ca="1">IF(H167,IF(W167&gt;0,SUM((INDIRECT(ster!$D$14)&lt;&gt;"")*IFERROR((INDIRECT(Q167)&lt;&gt;"")*(INDIRECT(Q167)=INT(INDIRECT(Q167))),0)),0),"")</f>
        <v>0</v>
      </c>
      <c r="AC167" s="17">
        <f t="array" aca="1" ref="AC167" ca="1">IF(H167,W167-AB167,"")</f>
        <v>0</v>
      </c>
      <c r="AD167" s="17">
        <f t="shared" ca="1" si="434"/>
        <v>1</v>
      </c>
      <c r="AE167" s="17" t="b">
        <f t="shared" ca="1" si="435"/>
        <v>0</v>
      </c>
      <c r="AF167" s="17" t="str">
        <f ca="1">IF(AE167,IF($H167,ADDRESS(3,D167+2,4,,"["&amp;wew!$G$7&amp;"]"&amp;_sheetname_dataframe)&amp;":"&amp;ADDRESS(2+ster!$C$14,D167+2,4),""),"")</f>
        <v/>
      </c>
      <c r="AG167" s="17" t="str">
        <f t="shared" ca="1" si="436"/>
        <v/>
      </c>
      <c r="AH167" s="17" t="b">
        <f t="shared" ca="1" si="437"/>
        <v>0</v>
      </c>
      <c r="AI167" s="17" t="str">
        <f ca="1">IF(AH167,IF($H167,ADDRESS(3,D167+3,4,,"["&amp;wew!$G$7&amp;"]"&amp;_sheetname_dataframe)&amp;":"&amp;ADDRESS(2+ster!$C$14,D167+3,4),""),"")</f>
        <v/>
      </c>
      <c r="AJ167" s="17" t="str">
        <f t="shared" ca="1" si="438"/>
        <v/>
      </c>
      <c r="AK167" s="17" t="b">
        <f t="shared" ca="1" si="439"/>
        <v>0</v>
      </c>
      <c r="AL167" s="17" t="b">
        <f t="shared" ca="1" si="440"/>
        <v>0</v>
      </c>
      <c r="AM167" s="17" t="b">
        <f t="shared" ca="1" si="441"/>
        <v>0</v>
      </c>
      <c r="AN167" s="17">
        <f t="shared" ca="1" si="442"/>
        <v>0</v>
      </c>
      <c r="AO167" s="24" t="str">
        <f t="shared" ca="1" si="443"/>
        <v/>
      </c>
      <c r="AP167" s="24" t="str">
        <f t="shared" ca="1" si="444"/>
        <v/>
      </c>
      <c r="AQ167" s="17" t="b">
        <f t="shared" ca="1" si="445"/>
        <v>0</v>
      </c>
      <c r="AR167" s="17" t="b">
        <f t="shared" ca="1" si="446"/>
        <v>1</v>
      </c>
      <c r="AS167" s="17" t="b">
        <f t="shared" ca="1" si="447"/>
        <v>0</v>
      </c>
      <c r="AT167" s="17" t="b">
        <f t="shared" ca="1" si="448"/>
        <v>0</v>
      </c>
      <c r="AU167" s="17" t="b">
        <f t="shared" ca="1" si="449"/>
        <v>1</v>
      </c>
      <c r="AV167" s="17" t="b">
        <f t="shared" ca="1" si="450"/>
        <v>0</v>
      </c>
      <c r="AW167" s="17" t="b">
        <f t="shared" ca="1" si="451"/>
        <v>0</v>
      </c>
      <c r="AX167" s="14" t="b">
        <f t="array" aca="1" ref="AX167" ca="1">IF(H167,N167&gt;0,"")</f>
        <v>1</v>
      </c>
      <c r="AY167" s="17" t="str">
        <f t="shared" ca="1" si="452"/>
        <v>C3:C5</v>
      </c>
      <c r="AZ167" s="17" t="b">
        <f t="array" aca="1" ref="AZ167" ca="1">IF(AY167&lt;&gt;"",SUM(1*ISERROR(MATCH(INDIRECT(AY167),INDIRECT(K167),0)))=0,"")</f>
        <v>1</v>
      </c>
      <c r="BA167" s="17" t="b">
        <f t="shared" ca="1" si="453"/>
        <v>1</v>
      </c>
      <c r="BB167" s="17" t="b">
        <v>0</v>
      </c>
      <c r="BC167" s="17" t="b">
        <f t="shared" ca="1" si="454"/>
        <v>1</v>
      </c>
      <c r="BD167" s="17" t="b">
        <f t="shared" ca="1" si="455"/>
        <v>0</v>
      </c>
      <c r="BE167" s="17" t="b">
        <f t="shared" ca="1" si="456"/>
        <v>0</v>
      </c>
      <c r="BF167" s="17" t="b">
        <f t="shared" ca="1" si="457"/>
        <v>0</v>
      </c>
      <c r="BG167" s="17" t="b">
        <f t="shared" ca="1" si="458"/>
        <v>0</v>
      </c>
      <c r="BH167" s="17" t="b">
        <f t="shared" ca="1" si="459"/>
        <v>1</v>
      </c>
      <c r="BI167" s="17">
        <f t="shared" ca="1" si="460"/>
        <v>2</v>
      </c>
      <c r="BJ167" s="17" t="b">
        <f t="shared" ca="1" si="461"/>
        <v>0</v>
      </c>
      <c r="BK167" s="17" t="str">
        <f t="shared" ca="1" si="462"/>
        <v/>
      </c>
      <c r="BL167" s="17" t="str">
        <f t="shared" ca="1" si="463"/>
        <v/>
      </c>
      <c r="BM167" s="17" t="str">
        <f t="shared" ca="1" si="464"/>
        <v>F</v>
      </c>
      <c r="BN167" s="17" t="str">
        <f t="shared" ca="1" si="465"/>
        <v>F</v>
      </c>
      <c r="BO167" s="17" t="str">
        <f t="shared" ca="1" si="466"/>
        <v>N</v>
      </c>
      <c r="BP167" s="14" t="b">
        <f t="shared" ca="1" si="467"/>
        <v>1</v>
      </c>
      <c r="BQ167" s="35">
        <v>1</v>
      </c>
      <c r="BX167" s="16"/>
      <c r="BY167" s="16"/>
      <c r="BZ167" s="16"/>
      <c r="CA167" s="16"/>
      <c r="CB167" s="16"/>
      <c r="CC167" s="16"/>
      <c r="CD167" s="16"/>
      <c r="CE167" s="16"/>
      <c r="CF167" s="16"/>
      <c r="CN167" s="14">
        <f ca="1">IF(H167,IFERROR(IsVariableNameLegal(O167),0),0)</f>
        <v>0</v>
      </c>
      <c r="CO167" s="14" t="str">
        <f t="array" aca="1" ref="CO167" ca="1">IF(H167,IF(COUNTIF(INDIRECT(wew!$C$13),O167)&gt;1,TRIM(SUBSTITUTE(_xll.MCONCAT(IF((INDIRECT(wew!$C$13)=O167)*(COLUMN(INDIRECT(wew!$C$13))&lt;&gt;D167+1),-1+COLUMN(INDIRECT(wew!$C$13)),"")," "),"  "," ")),""),"")</f>
        <v/>
      </c>
      <c r="CP167" s="14" t="str">
        <f t="array" aca="1" ref="CP167" ca="1">IF(P167&lt;&gt;"",IF(LEN(P167)&gt;150,1,""),"")</f>
        <v/>
      </c>
      <c r="CQ167" s="14" t="str">
        <f t="array" aca="1" ref="CQ167" ca="1">IF(AND(H167,NOT(ster!$J$3)),IF(COUNTIF(INDIRECT(wew!$C$15),P167)&gt;1,TRIM(SUBSTITUTE(_xll.MCONCAT(IF((INDIRECT(wew!$C$15)=P167)*(COLUMN(INDIRECT(wew!$C$15))&lt;&gt;D167+1),-1+COLUMN(INDIRECT(wew!$C$15)),"")," "),"  "," ")),""),"")</f>
        <v/>
      </c>
      <c r="CR167" s="14" t="str">
        <f t="array" aca="1" ref="CR167" ca="1">IF(H167,IF(AND(W167&gt;0,AO167&lt;&gt;""),TRIM(SUBSTITUTE(_xll.MCONCAT(IFERROR(IF(ISNUMBER(INDIRECT(Q167)),IF((INDIRECT(ster!$D$14)&lt;&gt;"")*(INDIRECT(Q167)&lt;AO167),INDIRECT(ster!$D$14) &amp; ": " &amp;  SUBSTITUTE(IF( AV167,IFERROR(TEXT(INDIRECT(Q167),"rrrr-mm-dd") &amp;" (" &amp; INDIRECT(Q167) &amp;")",INDIRECT(Q167)),INDIRECT(Q167))," "," "),""),""),"")," "),"  "," ")),""),"")</f>
        <v/>
      </c>
      <c r="CS167" s="14" t="str">
        <f t="array" aca="1" ref="CS167" ca="1">IF(H167,IF(AND(W167&gt;0,AP167&lt;&gt;""),TRIM(SUBSTITUTE(_xll.MCONCAT(IFERROR(IF(ISNUMBER(INDIRECT(Q167)),IF((INDIRECT(ster!$D$14)&lt;&gt;"")*(INDIRECT(Q167)&gt;AP167),INDIRECT(ster!$D$14) &amp; ": " &amp;  SUBSTITUTE(IF( AV167,IFERROR(TEXT(INDIRECT(Q167),"rrrr-mm-dd")&amp;" (" &amp; INDIRECT(Q167) &amp;")",INDIRECT(Q167)),INDIRECT(Q167))," "," "),""),""),"")," "),"  "," ")),""),"")</f>
        <v/>
      </c>
      <c r="CT167" s="14" t="str">
        <f t="array" aca="1" ref="CT167" ca="1">IF(H167,IF(AND(N167&gt;0,AR167),TRIM(SUBSTITUTE(_xll.MCONCAT(IFERROR(IF(ISNUMBER(INDIRECT(Q167)),IF((INDIRECT(ster!$D$14)&lt;&gt;"")*(IFERROR(0*(MATCH(INDIRECT(Q167),INDIRECT(K167),0)&gt;0),1)),INDIRECT(ster!$D$14) &amp; ": " &amp;  SUBSTITUTE(IF( AV167,IFERROR(TEXT(INDIRECT(Q167),"rrrr-mm-dd")&amp;" (" &amp; INDIRECT(Q167) &amp;")",INDIRECT(Q167)),INDIRECT(Q167))," "," "),""),""),"")," "),"  "," ")),""),"")</f>
        <v/>
      </c>
      <c r="CU167" s="14" t="str">
        <f t="array" aca="1" ref="CU167" ca="1">IF(H167,IF(AND(V167&gt;0),TRIM(SUBSTITUTE(_xll.MCONCAT(IF((INDIRECT(ster!$D$14)&lt;&gt;"")*(IFERROR(0*(INDIRECT(Q167)&lt;&gt;""),1)),INDIRECT(ster!$D$14),"")," "),"  "," ")),""),"")</f>
        <v/>
      </c>
      <c r="CV167" s="14" t="str">
        <f t="array" aca="1" ref="CV167" ca="1">IF(H167,IF(AS167,
TRIM(SUBSTITUTE(_xll.MCONCAT(IF(
   (INDIRECT(ster!$D$14)&lt;&gt;"")*
   ((INDIRECT(Q167)="")+
      NOT(ISNUMBER(INDIRECT(Q167)))*
      NOT(ISERROR(MATCH(INDIRECT(Q167),INDIRECT(K167),0)))
    ),
      INDIRECT(ster!$D$14),
   "")," "),"  "," ")),
""),"")</f>
        <v/>
      </c>
      <c r="CW167" s="14" t="str">
        <f t="array" aca="1" ref="CW167" ca="1">IF(H167,IF(AND(AQ167),TRIM(SUBSTITUTE(_xll.MCONCAT(IFERROR(IF(ISNUMBER(INDIRECT(Q167)),IF((INDIRECT(ster!$D$14)&lt;&gt;"")*(INDIRECT(Q167)&lt;&gt;INT(INDIRECT(Q167))),INDIRECT(ster!$D$14) &amp; ": " &amp; INDIRECT(Q167),""),""),"")," "),"  "," ")),""),"")</f>
        <v/>
      </c>
      <c r="CX167" s="14" t="str">
        <f t="array" aca="1" ref="CX167" ca="1">IF(H167,IF(OR(AU167,AV167),TRIM(SUBSTITUTE(_xll.MCONCAT(IF((INDIRECT(ster!$D$14)&lt;&gt;"")*NOT(ISNUMBER(INDIRECT(Q167))),IF(ISERROR(MATCH(INDIRECT(Q167),INDIRECT(K167),0)),IFERROR(IF(INDIRECT(Q167)&lt;&gt;"",INDIRECT(ster!$D$14) &amp; ": " &amp; SUBSTITUTE(INDIRECT(Q167)," "," "),""),""),""),"")," "),"  "," ")),""),"")</f>
        <v/>
      </c>
      <c r="CY167" s="14" t="str">
        <f t="array" aca="1" ref="CY167" ca="1">IF(H167,IF(AE167,TRIM(SUBSTITUTE(_xll.MCONCAT(IF((INDIRECT(ster!$D$14)&lt;&gt;"")*IFERROR(NOT(INDIRECT(AF167)),FALSE),IF(ISERROR(MATCH(INDIRECT(Q167),INDIRECT(K167),0)),IFERROR(IF(INDIRECT(Q167)&lt;&gt;"",INDIRECT(ster!$D$14)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CZ167" s="14" t="str">
        <f t="array" aca="1" ref="CZ167" ca="1">IF(H167,IF(AH167,TRIM(SUBSTITUTE(_xll.MCONCAT(IF((INDIRECT(ster!$D$14)&lt;&gt;"")*IFERROR(NOT(INDIRECT(AI167)),FALSE),IF(ISERROR(MATCH(INDIRECT(Q167),INDIRECT(K167),0)),IFERROR(IF(INDIRECT(Q167)&lt;&gt;"",INDIRECT(ster!$D$14)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DC167" s="14" t="str">
        <f ca="1">SUBSTITUTE(SUBSTITUTE(SUBSTITUTE(SUBSTITUTE(_xll.MCONCAT(DG167:DS167,"■"),"■■","■"),"■■","■"),"■■","■"),"■■","■")</f>
        <v>■</v>
      </c>
      <c r="DD167" s="14" t="str">
        <f t="shared" ca="1" si="468"/>
        <v/>
      </c>
      <c r="DE167" s="14" t="str">
        <f t="shared" ca="1" si="469"/>
        <v/>
      </c>
      <c r="DF167" s="14" t="str">
        <f t="shared" ca="1" si="470"/>
        <v/>
      </c>
      <c r="DG167" s="14" t="str">
        <f t="shared" ca="1" si="471"/>
        <v/>
      </c>
      <c r="DH167" s="14" t="str">
        <f t="shared" ca="1" si="472"/>
        <v/>
      </c>
      <c r="DI167" s="14" t="str">
        <f t="shared" ca="1" si="473"/>
        <v/>
      </c>
      <c r="DJ167" s="14" t="str">
        <f t="shared" ca="1" si="474"/>
        <v/>
      </c>
      <c r="DK167" s="14" t="str">
        <f t="shared" ca="1" si="475"/>
        <v/>
      </c>
      <c r="DL167" s="14" t="str">
        <f t="shared" ca="1" si="1470"/>
        <v/>
      </c>
      <c r="DM167" s="14" t="str">
        <f t="shared" ca="1" si="476"/>
        <v/>
      </c>
      <c r="DN167" s="14" t="str">
        <f t="array" aca="1" ref="DN167" ca="1">IF(CU167&lt;&gt;"","There are errors in the entered values in the following cases: " &amp;SUBSTITUTE(CU167," ",", "),"")</f>
        <v/>
      </c>
      <c r="DO167" s="14" t="str">
        <f t="shared" ca="1" si="477"/>
        <v/>
      </c>
      <c r="DP167" s="14" t="str">
        <f t="shared" ca="1" si="478"/>
        <v/>
      </c>
      <c r="DQ167" s="14" t="str">
        <f t="shared" ca="1" si="479"/>
        <v/>
      </c>
      <c r="DR167" s="14" t="str">
        <f t="shared" ca="1" si="480"/>
        <v/>
      </c>
      <c r="DS167" s="14" t="str">
        <f t="shared" ca="1" si="481"/>
        <v/>
      </c>
      <c r="DZ167" s="14" t="b">
        <f t="shared" ca="1" si="482"/>
        <v>0</v>
      </c>
      <c r="EA167" s="14" t="str">
        <f t="shared" ca="1" si="483"/>
        <v>CK unit (q_53d)</v>
      </c>
      <c r="EB167" s="14" t="str">
        <f t="shared" ca="1" si="484"/>
        <v xml:space="preserve">Values must be limited to predefinied list. </v>
      </c>
      <c r="EC167" s="14" t="str">
        <f t="shared" ca="1" si="485"/>
        <v xml:space="preserve">CK unit (q_53d): Values must be limited to predefinied list. </v>
      </c>
      <c r="ED167" s="14" t="str">
        <f t="shared" ca="1" si="486"/>
        <v/>
      </c>
      <c r="EE167" s="14" t="str">
        <f t="shared" ca="1" si="487"/>
        <v>Values must be limited to predefinied list</v>
      </c>
      <c r="EF167" s="14" t="str">
        <f t="shared" ca="1" si="488"/>
        <v/>
      </c>
      <c r="EG167" s="14" t="str">
        <f t="shared" ca="1" si="489"/>
        <v/>
      </c>
      <c r="EM167" s="14" t="b">
        <f t="shared" ca="1" si="490"/>
        <v>1</v>
      </c>
      <c r="EN167" s="14">
        <f t="shared" ca="1" si="491"/>
        <v>154</v>
      </c>
      <c r="EO167" s="14" t="str">
        <f t="shared" ca="1" si="492"/>
        <v>q_53d</v>
      </c>
      <c r="EP167" s="14" t="str">
        <f t="shared" ca="1" si="493"/>
        <v xml:space="preserve">CK unit (q_53d): Values must be limited to predefinied list. </v>
      </c>
      <c r="EQ167" s="14" t="str">
        <f t="shared" ca="1" si="494"/>
        <v/>
      </c>
    </row>
    <row r="168" spans="2:147" s="14" customFormat="1">
      <c r="B168" s="14" t="str">
        <f t="shared" ca="1" si="421"/>
        <v/>
      </c>
      <c r="C168" s="14">
        <f t="shared" ca="1" si="422"/>
        <v>155</v>
      </c>
      <c r="D168" s="14">
        <f t="shared" si="423"/>
        <v>166</v>
      </c>
      <c r="E168" s="14" t="str">
        <f t="shared" ca="1" si="424"/>
        <v>I</v>
      </c>
      <c r="F168" s="14" t="str">
        <f t="shared" ca="1" si="425"/>
        <v>q_54a</v>
      </c>
      <c r="G168" s="14" t="str">
        <f t="shared" ca="1" si="426"/>
        <v>Albumin level  (or NF, NA, NR)</v>
      </c>
      <c r="H168" s="14" t="b">
        <f t="shared" ca="1" si="427"/>
        <v>1</v>
      </c>
      <c r="I168" s="14" t="str">
        <f ca="1">IF($H168,ADDRESS(3,(D168+1)*2-1,4,,"["&amp;wew!$G$7&amp;"]"&amp;_sheetname_labels)&amp;":"&amp;ADDRESS(2+ster!$B$20,(D168+1)*2-1,4),"")</f>
        <v>[DBTemplate.xlsm]labels!LU3:LU61</v>
      </c>
      <c r="J168" s="14">
        <f t="array" aca="1" ref="J168" ca="1">IF(H168,MAX(0,MAX(IF(INDIRECT(I168)&lt;&gt;"",ROW(INDIRECT(I168)),""))-2),"")</f>
        <v>1</v>
      </c>
      <c r="K168" s="14" t="str">
        <f ca="1">IF($H168,IF($J168&gt;0,ADDRESS(3,(D168+1)*2-1,4,,"["&amp;wew!$G$7&amp;"]"&amp;_sheetname_labels)&amp;":"&amp;ADDRESS(2+J168,(D168+1)*2-1,4),""),"")</f>
        <v>[DBTemplate.xlsm]labels!LU3:LU3</v>
      </c>
      <c r="L168" s="14" t="str">
        <f ca="1">IF($H168,IF($J168&gt;0,ADDRESS(3,(D168+1)*2,4,,"["&amp;wew!$G$7&amp;"]"&amp;_sheetname_labels)&amp;":"&amp;ADDRESS(2+J168,(D168+1)*2,4),""),"")</f>
        <v>[DBTemplate.xlsm]labels!LV3:LV3</v>
      </c>
      <c r="M168" s="14">
        <f t="shared" ca="1" si="428"/>
        <v>1</v>
      </c>
      <c r="N168" s="14">
        <f t="shared" ca="1" si="429"/>
        <v>0</v>
      </c>
      <c r="O168" s="14" t="str">
        <f t="shared" ca="1" si="430"/>
        <v>q_54a</v>
      </c>
      <c r="P168" s="14" t="str">
        <f t="shared" ca="1" si="431"/>
        <v>Albumin level  (or NF, NA, NR)</v>
      </c>
      <c r="Q168" s="14" t="str">
        <f ca="1">IF($BP168,ADDRESS(3,D168+1,4,,"["&amp;wew!$G$7&amp;"]"&amp;_sheetname_dataframe)&amp;":"&amp;ADDRESS(2+ster!$C$14,D168+1,4),"")</f>
        <v>[DBTemplate.xlsm]data_frame!FK3:FK3</v>
      </c>
      <c r="R168" s="14" t="str">
        <f>IF($BP168,IF(MID(_xll.FORMULATEXT(INDEX(INDIRECT(Q168),1)),1,1)="=", _xll.FORMULATEXT(INDEX(INDIRECT(Q168),1),2,TRUE),""),"")</f>
        <v/>
      </c>
      <c r="S168" s="14">
        <f t="array" aca="1" ref="S168" ca="1">IF(H168,SUM(IF((IFERROR(INDIRECT(Q168)&lt;&gt;"",FALSE))*(INDIRECT(ster!$D$14)&lt;&gt;""),1,0)),"")</f>
        <v>1</v>
      </c>
      <c r="T168" s="14">
        <f t="array" aca="1" ref="T168" ca="1">IF(H168,IF(M168&gt;0,SUM(IFERROR(1*(MATCH(INDIRECT(Q168),INDIRECT(K168),0)&gt;0),0)*(INDIRECT(ster!$D$14)&lt;&gt;"")*NOT(ISNUMBER(INDIRECT(Q168)))),0),"")</f>
        <v>1</v>
      </c>
      <c r="U168" s="14">
        <f t="array" aca="1" ref="U168" ca="1">IF(H168,SUM((IFERROR(INDIRECT(Q168)="",FALSE))*(INDIRECT(ster!$D$14)&lt;&gt;"")),"")</f>
        <v>0</v>
      </c>
      <c r="V168" s="14">
        <f t="array" aca="1" ref="V168" ca="1">IF(H168,SUM((IFERROR(INDIRECT(Q168)="#ąś",TRUE))*(INDIRECT(ster!$D$14)&lt;&gt;"")),"")</f>
        <v>0</v>
      </c>
      <c r="W168" s="14">
        <f t="array" aca="1" ref="W168" ca="1">IF(H168,SUM(ISNUMBER(INDIRECT(Q168))*(INDIRECT(ster!$D$14)&lt;&gt;"")),"")</f>
        <v>0</v>
      </c>
      <c r="X168" s="14" t="str">
        <f t="array" aca="1" ref="X168" ca="1">IF(AND(H168,W168&gt;0),IF(wew!$B$3,MIN(IF((INDIRECT(ster!$D$14)&lt;&gt;"")*IFERROR(INDIRECT($Q168)&lt;&gt;"",FALSE),IFERROR(INDIRECT($Q168),"X"),"X")),"&lt;włącz podświetlanie wartości&gt;"),"—")</f>
        <v>—</v>
      </c>
      <c r="Y168" s="14" t="str">
        <f t="array" aca="1" ref="Y168" ca="1">IF(AND(H168,W168&gt;0),IF(wew!$B$3,MAX(IF((INDIRECT(ster!$D$14)&lt;&gt;"")*IFERROR(INDIRECT($Q168)&lt;&gt;"",FALSE),IFERROR(INDIRECT($Q168),"X"),"X")),"&lt;włącz podświetlanie wartości&gt;"),"—")</f>
        <v>—</v>
      </c>
      <c r="Z168" s="14">
        <f t="shared" ca="1" si="432"/>
        <v>0</v>
      </c>
      <c r="AA168" s="12">
        <f t="shared" ca="1" si="433"/>
        <v>0</v>
      </c>
      <c r="AB168" s="17">
        <f t="array" aca="1" ref="AB168" ca="1">IF(H168,IF(W168&gt;0,SUM((INDIRECT(ster!$D$14)&lt;&gt;"")*IFERROR((INDIRECT(Q168)&lt;&gt;"")*(INDIRECT(Q168)=INT(INDIRECT(Q168))),0)),0),"")</f>
        <v>0</v>
      </c>
      <c r="AC168" s="17">
        <f t="array" aca="1" ref="AC168" ca="1">IF(H168,W168-AB168,"")</f>
        <v>0</v>
      </c>
      <c r="AD168" s="17">
        <f t="shared" ca="1" si="434"/>
        <v>1</v>
      </c>
      <c r="AE168" s="17" t="b">
        <f t="shared" ca="1" si="435"/>
        <v>0</v>
      </c>
      <c r="AF168" s="17" t="str">
        <f ca="1">IF(AE168,IF($H168,ADDRESS(3,D168+2,4,,"["&amp;wew!$G$7&amp;"]"&amp;_sheetname_dataframe)&amp;":"&amp;ADDRESS(2+ster!$C$14,D168+2,4),""),"")</f>
        <v/>
      </c>
      <c r="AG168" s="17" t="str">
        <f t="shared" ca="1" si="436"/>
        <v/>
      </c>
      <c r="AH168" s="17" t="b">
        <f t="shared" ca="1" si="437"/>
        <v>0</v>
      </c>
      <c r="AI168" s="17" t="str">
        <f ca="1">IF(AH168,IF($H168,ADDRESS(3,D168+3,4,,"["&amp;wew!$G$7&amp;"]"&amp;_sheetname_dataframe)&amp;":"&amp;ADDRESS(2+ster!$C$14,D168+3,4),""),"")</f>
        <v/>
      </c>
      <c r="AJ168" s="17" t="str">
        <f t="shared" ca="1" si="438"/>
        <v/>
      </c>
      <c r="AK168" s="17" t="b">
        <f t="shared" ca="1" si="439"/>
        <v>0</v>
      </c>
      <c r="AL168" s="17" t="b">
        <f t="shared" ca="1" si="440"/>
        <v>0</v>
      </c>
      <c r="AM168" s="17" t="b">
        <f t="shared" ca="1" si="441"/>
        <v>1</v>
      </c>
      <c r="AN168" s="17">
        <f t="shared" ca="1" si="442"/>
        <v>0</v>
      </c>
      <c r="AO168" s="24" t="str">
        <f t="shared" ca="1" si="443"/>
        <v/>
      </c>
      <c r="AP168" s="24" t="str">
        <f t="shared" ca="1" si="444"/>
        <v/>
      </c>
      <c r="AQ168" s="17" t="b">
        <f t="shared" ca="1" si="445"/>
        <v>0</v>
      </c>
      <c r="AR168" s="17" t="b">
        <f t="shared" ca="1" si="446"/>
        <v>0</v>
      </c>
      <c r="AS168" s="17" t="b">
        <f t="shared" ca="1" si="447"/>
        <v>0</v>
      </c>
      <c r="AT168" s="17" t="b">
        <f t="shared" ca="1" si="448"/>
        <v>0</v>
      </c>
      <c r="AU168" s="17" t="b">
        <f t="shared" ca="1" si="449"/>
        <v>1</v>
      </c>
      <c r="AV168" s="17" t="b">
        <f t="shared" ca="1" si="450"/>
        <v>0</v>
      </c>
      <c r="AW168" s="17" t="b">
        <f t="shared" ca="1" si="451"/>
        <v>0</v>
      </c>
      <c r="AX168" s="14" t="b">
        <f t="array" aca="1" ref="AX168" ca="1">IF(H168,N168&gt;0,"")</f>
        <v>0</v>
      </c>
      <c r="AY168" s="17" t="str">
        <f t="shared" ca="1" si="452"/>
        <v/>
      </c>
      <c r="AZ168" s="17" t="str">
        <f t="array" aca="1" ref="AZ168" ca="1">IF(AY168&lt;&gt;"",SUM(1*ISERROR(MATCH(INDIRECT(AY168),INDIRECT(K168),0)))=0,"")</f>
        <v/>
      </c>
      <c r="BA168" s="17" t="b">
        <f t="shared" ca="1" si="453"/>
        <v>0</v>
      </c>
      <c r="BB168" s="17" t="b">
        <v>0</v>
      </c>
      <c r="BC168" s="17" t="str">
        <f t="shared" ca="1" si="454"/>
        <v/>
      </c>
      <c r="BD168" s="17" t="str">
        <f t="shared" ca="1" si="455"/>
        <v/>
      </c>
      <c r="BE168" s="17" t="str">
        <f t="shared" ca="1" si="456"/>
        <v/>
      </c>
      <c r="BF168" s="17" t="str">
        <f t="shared" ca="1" si="457"/>
        <v/>
      </c>
      <c r="BG168" s="17" t="str">
        <f t="shared" ca="1" si="458"/>
        <v/>
      </c>
      <c r="BH168" s="17" t="str">
        <f t="shared" ca="1" si="459"/>
        <v/>
      </c>
      <c r="BI168" s="17" t="str">
        <f t="shared" ca="1" si="460"/>
        <v/>
      </c>
      <c r="BJ168" s="17" t="b">
        <f t="shared" ca="1" si="461"/>
        <v>0</v>
      </c>
      <c r="BK168" s="17" t="b">
        <f t="shared" ca="1" si="462"/>
        <v>1</v>
      </c>
      <c r="BL168" s="17" t="b">
        <f t="shared" ca="1" si="463"/>
        <v>0</v>
      </c>
      <c r="BM168" s="17" t="str">
        <f t="shared" ca="1" si="464"/>
        <v>I</v>
      </c>
      <c r="BN168" s="17" t="str">
        <f t="shared" ca="1" si="465"/>
        <v>N</v>
      </c>
      <c r="BO168" s="17" t="str">
        <f t="shared" ca="1" si="466"/>
        <v>I</v>
      </c>
      <c r="BP168" s="14" t="b">
        <f t="shared" ca="1" si="467"/>
        <v>1</v>
      </c>
      <c r="BQ168" s="35">
        <v>1</v>
      </c>
      <c r="BU168" s="14" t="s">
        <v>387</v>
      </c>
      <c r="BX168" s="16"/>
      <c r="BY168" s="16"/>
      <c r="BZ168" s="16"/>
      <c r="CA168" s="16"/>
      <c r="CB168" s="16"/>
      <c r="CC168" s="16"/>
      <c r="CD168" s="16"/>
      <c r="CE168" s="16"/>
      <c r="CF168" s="16"/>
      <c r="CN168" s="14">
        <f ca="1">IF(H168,IFERROR(IsVariableNameLegal(O168),0),0)</f>
        <v>0</v>
      </c>
      <c r="CO168" s="14" t="str">
        <f t="array" aca="1" ref="CO168" ca="1">IF(H168,IF(COUNTIF(INDIRECT(wew!$C$13),O168)&gt;1,TRIM(SUBSTITUTE(_xll.MCONCAT(IF((INDIRECT(wew!$C$13)=O168)*(COLUMN(INDIRECT(wew!$C$13))&lt;&gt;D168+1),-1+COLUMN(INDIRECT(wew!$C$13)),"")," "),"  "," ")),""),"")</f>
        <v/>
      </c>
      <c r="CP168" s="14" t="str">
        <f t="array" aca="1" ref="CP168" ca="1">IF(P168&lt;&gt;"",IF(LEN(P168)&gt;150,1,""),"")</f>
        <v/>
      </c>
      <c r="CQ168" s="14" t="str">
        <f t="array" aca="1" ref="CQ168" ca="1">IF(AND(H168,NOT(ster!$J$3)),IF(COUNTIF(INDIRECT(wew!$C$15),P168)&gt;1,TRIM(SUBSTITUTE(_xll.MCONCAT(IF((INDIRECT(wew!$C$15)=P168)*(COLUMN(INDIRECT(wew!$C$15))&lt;&gt;D168+1),-1+COLUMN(INDIRECT(wew!$C$15)),"")," "),"  "," ")),""),"")</f>
        <v/>
      </c>
      <c r="CR168" s="14" t="str">
        <f t="array" aca="1" ref="CR168" ca="1">IF(H168,IF(AND(W168&gt;0,AO168&lt;&gt;""),TRIM(SUBSTITUTE(_xll.MCONCAT(IFERROR(IF(ISNUMBER(INDIRECT(Q168)),IF((INDIRECT(ster!$D$14)&lt;&gt;"")*(INDIRECT(Q168)&lt;AO168),INDIRECT(ster!$D$14) &amp; ": " &amp;  SUBSTITUTE(IF( AV168,IFERROR(TEXT(INDIRECT(Q168),"rrrr-mm-dd") &amp;" (" &amp; INDIRECT(Q168) &amp;")",INDIRECT(Q168)),INDIRECT(Q168))," "," "),""),""),"")," "),"  "," ")),""),"")</f>
        <v/>
      </c>
      <c r="CS168" s="14" t="str">
        <f t="array" aca="1" ref="CS168" ca="1">IF(H168,IF(AND(W168&gt;0,AP168&lt;&gt;""),TRIM(SUBSTITUTE(_xll.MCONCAT(IFERROR(IF(ISNUMBER(INDIRECT(Q168)),IF((INDIRECT(ster!$D$14)&lt;&gt;"")*(INDIRECT(Q168)&gt;AP168),INDIRECT(ster!$D$14) &amp; ": " &amp;  SUBSTITUTE(IF( AV168,IFERROR(TEXT(INDIRECT(Q168),"rrrr-mm-dd")&amp;" (" &amp; INDIRECT(Q168) &amp;")",INDIRECT(Q168)),INDIRECT(Q168))," "," "),""),""),"")," "),"  "," ")),""),"")</f>
        <v/>
      </c>
      <c r="CT168" s="14" t="str">
        <f t="array" aca="1" ref="CT168" ca="1">IF(H168,IF(AND(N168&gt;0,AR168),TRIM(SUBSTITUTE(_xll.MCONCAT(IFERROR(IF(ISNUMBER(INDIRECT(Q168)),IF((INDIRECT(ster!$D$14)&lt;&gt;"")*(IFERROR(0*(MATCH(INDIRECT(Q168),INDIRECT(K168),0)&gt;0),1)),INDIRECT(ster!$D$14) &amp; ": " &amp;  SUBSTITUTE(IF( AV168,IFERROR(TEXT(INDIRECT(Q168),"rrrr-mm-dd")&amp;" (" &amp; INDIRECT(Q168) &amp;")",INDIRECT(Q168)),INDIRECT(Q168))," "," "),""),""),"")," "),"  "," ")),""),"")</f>
        <v/>
      </c>
      <c r="CU168" s="14" t="str">
        <f t="array" aca="1" ref="CU168" ca="1">IF(H168,IF(AND(V168&gt;0),TRIM(SUBSTITUTE(_xll.MCONCAT(IF((INDIRECT(ster!$D$14)&lt;&gt;"")*(IFERROR(0*(INDIRECT(Q168)&lt;&gt;""),1)),INDIRECT(ster!$D$14),"")," "),"  "," ")),""),"")</f>
        <v/>
      </c>
      <c r="CV168" s="14" t="str">
        <f t="array" aca="1" ref="CV168" ca="1">IF(H168,IF(AS168,
TRIM(SUBSTITUTE(_xll.MCONCAT(IF(
   (INDIRECT(ster!$D$14)&lt;&gt;"")*
   ((INDIRECT(Q168)="")+
      NOT(ISNUMBER(INDIRECT(Q168)))*
      NOT(ISERROR(MATCH(INDIRECT(Q168),INDIRECT(K168),0)))
    ),
      INDIRECT(ster!$D$14),
   "")," "),"  "," ")),
""),"")</f>
        <v/>
      </c>
      <c r="CW168" s="14" t="str">
        <f t="array" aca="1" ref="CW168" ca="1">IF(H168,IF(AND(AQ168),TRIM(SUBSTITUTE(_xll.MCONCAT(IFERROR(IF(ISNUMBER(INDIRECT(Q168)),IF((INDIRECT(ster!$D$14)&lt;&gt;"")*(INDIRECT(Q168)&lt;&gt;INT(INDIRECT(Q168))),INDIRECT(ster!$D$14) &amp; ": " &amp; INDIRECT(Q168),""),""),"")," "),"  "," ")),""),"")</f>
        <v/>
      </c>
      <c r="CX168" s="14" t="str">
        <f t="array" aca="1" ref="CX168" ca="1">IF(H168,IF(OR(AU168,AV168),TRIM(SUBSTITUTE(_xll.MCONCAT(IF((INDIRECT(ster!$D$14)&lt;&gt;"")*NOT(ISNUMBER(INDIRECT(Q168))),IF(ISERROR(MATCH(INDIRECT(Q168),INDIRECT(K168),0)),IFERROR(IF(INDIRECT(Q168)&lt;&gt;"",INDIRECT(ster!$D$14) &amp; ": " &amp; SUBSTITUTE(INDIRECT(Q168)," "," "),""),""),""),"")," "),"  "," ")),""),"")</f>
        <v/>
      </c>
      <c r="CY168" s="14" t="str">
        <f t="array" aca="1" ref="CY168" ca="1">IF(H168,IF(AE168,TRIM(SUBSTITUTE(_xll.MCONCAT(IF((INDIRECT(ster!$D$14)&lt;&gt;"")*IFERROR(NOT(INDIRECT(AF168)),FALSE),IF(ISERROR(MATCH(INDIRECT(Q168),INDIRECT(K168),0)),IFERROR(IF(INDIRECT(Q168)&lt;&gt;"",INDIRECT(ster!$D$14)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CZ168" s="14" t="str">
        <f t="array" aca="1" ref="CZ168" ca="1">IF(H168,IF(AH168,TRIM(SUBSTITUTE(_xll.MCONCAT(IF((INDIRECT(ster!$D$14)&lt;&gt;"")*IFERROR(NOT(INDIRECT(AI168)),FALSE),IF(ISERROR(MATCH(INDIRECT(Q168),INDIRECT(K168),0)),IFERROR(IF(INDIRECT(Q168)&lt;&gt;"",INDIRECT(ster!$D$14)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DC168" s="14" t="str">
        <f ca="1">SUBSTITUTE(SUBSTITUTE(SUBSTITUTE(SUBSTITUTE(_xll.MCONCAT(DG168:DS168,"■"),"■■","■"),"■■","■"),"■■","■"),"■■","■")</f>
        <v>■</v>
      </c>
      <c r="DD168" s="14" t="str">
        <f t="shared" ca="1" si="468"/>
        <v/>
      </c>
      <c r="DE168" s="14" t="str">
        <f t="shared" ca="1" si="469"/>
        <v/>
      </c>
      <c r="DF168" s="14" t="str">
        <f t="shared" ca="1" si="470"/>
        <v/>
      </c>
      <c r="DG168" s="14" t="str">
        <f t="shared" ca="1" si="471"/>
        <v/>
      </c>
      <c r="DH168" s="14" t="str">
        <f t="shared" ca="1" si="472"/>
        <v/>
      </c>
      <c r="DI168" s="14" t="str">
        <f t="shared" ca="1" si="473"/>
        <v/>
      </c>
      <c r="DJ168" s="14" t="str">
        <f t="shared" ca="1" si="474"/>
        <v/>
      </c>
      <c r="DK168" s="14" t="str">
        <f t="shared" ca="1" si="475"/>
        <v/>
      </c>
      <c r="DL168" s="14" t="str">
        <f t="shared" ca="1" si="1470"/>
        <v/>
      </c>
      <c r="DM168" s="14" t="str">
        <f t="shared" ca="1" si="476"/>
        <v/>
      </c>
      <c r="DN168" s="14" t="str">
        <f t="array" aca="1" ref="DN168" ca="1">IF(CU168&lt;&gt;"","There are errors in the entered values in the following cases: " &amp;SUBSTITUTE(CU168," ",", "),"")</f>
        <v/>
      </c>
      <c r="DO168" s="14" t="str">
        <f t="shared" ca="1" si="477"/>
        <v/>
      </c>
      <c r="DP168" s="14" t="str">
        <f t="shared" ca="1" si="478"/>
        <v/>
      </c>
      <c r="DQ168" s="14" t="str">
        <f t="shared" ca="1" si="479"/>
        <v/>
      </c>
      <c r="DR168" s="14" t="str">
        <f t="shared" ca="1" si="480"/>
        <v/>
      </c>
      <c r="DS168" s="14" t="str">
        <f t="shared" ca="1" si="481"/>
        <v/>
      </c>
      <c r="DZ168" s="14" t="b">
        <f t="shared" ca="1" si="482"/>
        <v>0</v>
      </c>
      <c r="EA168" s="14" t="str">
        <f t="shared" ca="1" si="483"/>
        <v>Albumin level  (or NF, NA, NR) (q_54a)</v>
      </c>
      <c r="EB168" s="14" t="str">
        <f t="shared" ca="1" si="484"/>
        <v xml:space="preserve">Values must be numeric. </v>
      </c>
      <c r="EC168" s="14" t="str">
        <f t="shared" ca="1" si="485"/>
        <v xml:space="preserve">Albumin level  (or NF, NA, NR) (q_54a): Values must be numeric. </v>
      </c>
      <c r="ED168" s="14" t="str">
        <f t="shared" ca="1" si="486"/>
        <v/>
      </c>
      <c r="EE168" s="14" t="str">
        <f t="shared" ca="1" si="487"/>
        <v>Values must be numeric</v>
      </c>
      <c r="EF168" s="14" t="str">
        <f t="shared" ca="1" si="488"/>
        <v/>
      </c>
      <c r="EG168" s="14" t="str">
        <f t="shared" ca="1" si="489"/>
        <v/>
      </c>
      <c r="EM168" s="14" t="b">
        <f t="shared" ca="1" si="490"/>
        <v>1</v>
      </c>
      <c r="EN168" s="14">
        <f t="shared" ca="1" si="491"/>
        <v>155</v>
      </c>
      <c r="EO168" s="14" t="str">
        <f t="shared" ca="1" si="492"/>
        <v>q_54a</v>
      </c>
      <c r="EP168" s="14" t="str">
        <f t="shared" ca="1" si="493"/>
        <v xml:space="preserve">Albumin level  (or NF, NA, NR) (q_54a): Values must be numeric. </v>
      </c>
      <c r="EQ168" s="14" t="str">
        <f t="shared" ca="1" si="494"/>
        <v/>
      </c>
    </row>
    <row r="169" spans="2:147" s="14" customFormat="1">
      <c r="B169" s="14" t="str">
        <f t="shared" ca="1" si="421"/>
        <v/>
      </c>
      <c r="C169" s="14">
        <f t="shared" ca="1" si="422"/>
        <v>156</v>
      </c>
      <c r="D169" s="14">
        <f t="shared" si="423"/>
        <v>167</v>
      </c>
      <c r="E169" s="14" t="str">
        <f t="shared" ca="1" si="424"/>
        <v>I</v>
      </c>
      <c r="F169" s="14" t="str">
        <f t="shared" ca="1" si="425"/>
        <v>q_54b</v>
      </c>
      <c r="G169" s="14" t="str">
        <f t="shared" ca="1" si="426"/>
        <v>Albumin lower range</v>
      </c>
      <c r="H169" s="14" t="b">
        <f t="shared" ca="1" si="427"/>
        <v>1</v>
      </c>
      <c r="I169" s="14" t="str">
        <f ca="1">IF($H169,ADDRESS(3,(D169+1)*2-1,4,,"["&amp;wew!$G$7&amp;"]"&amp;_sheetname_labels)&amp;":"&amp;ADDRESS(2+ster!$B$20,(D169+1)*2-1,4),"")</f>
        <v>[DBTemplate.xlsm]labels!LW3:LW61</v>
      </c>
      <c r="J169" s="14">
        <f t="array" aca="1" ref="J169" ca="1">IF(H169,MAX(0,MAX(IF(INDIRECT(I169)&lt;&gt;"",ROW(INDIRECT(I169)),""))-2),"")</f>
        <v>1</v>
      </c>
      <c r="K169" s="14" t="str">
        <f ca="1">IF($H169,IF($J169&gt;0,ADDRESS(3,(D169+1)*2-1,4,,"["&amp;wew!$G$7&amp;"]"&amp;_sheetname_labels)&amp;":"&amp;ADDRESS(2+J169,(D169+1)*2-1,4),""),"")</f>
        <v>[DBTemplate.xlsm]labels!LW3:LW3</v>
      </c>
      <c r="L169" s="14" t="str">
        <f ca="1">IF($H169,IF($J169&gt;0,ADDRESS(3,(D169+1)*2,4,,"["&amp;wew!$G$7&amp;"]"&amp;_sheetname_labels)&amp;":"&amp;ADDRESS(2+J169,(D169+1)*2,4),""),"")</f>
        <v>[DBTemplate.xlsm]labels!LX3:LX3</v>
      </c>
      <c r="M169" s="14">
        <f t="shared" ca="1" si="428"/>
        <v>1</v>
      </c>
      <c r="N169" s="14">
        <f t="shared" ca="1" si="429"/>
        <v>0</v>
      </c>
      <c r="O169" s="14" t="str">
        <f t="shared" ca="1" si="430"/>
        <v>q_54b</v>
      </c>
      <c r="P169" s="14" t="str">
        <f t="shared" ca="1" si="431"/>
        <v>Albumin lower range</v>
      </c>
      <c r="Q169" s="14" t="str">
        <f ca="1">IF($BP169,ADDRESS(3,D169+1,4,,"["&amp;wew!$G$7&amp;"]"&amp;_sheetname_dataframe)&amp;":"&amp;ADDRESS(2+ster!$C$14,D169+1,4),"")</f>
        <v>[DBTemplate.xlsm]data_frame!FL3:FL3</v>
      </c>
      <c r="R169" s="14" t="str">
        <f>IF($BP169,IF(MID(_xll.FORMULATEXT(INDEX(INDIRECT(Q169),1)),1,1)="=", _xll.FORMULATEXT(INDEX(INDIRECT(Q169),1),2,TRUE),""),"")</f>
        <v/>
      </c>
      <c r="S169" s="14">
        <f t="array" aca="1" ref="S169" ca="1">IF(H169,SUM(IF((IFERROR(INDIRECT(Q169)&lt;&gt;"",FALSE))*(INDIRECT(ster!$D$14)&lt;&gt;""),1,0)),"")</f>
        <v>1</v>
      </c>
      <c r="T169" s="14">
        <f t="array" aca="1" ref="T169" ca="1">IF(H169,IF(M169&gt;0,SUM(IFERROR(1*(MATCH(INDIRECT(Q169),INDIRECT(K169),0)&gt;0),0)*(INDIRECT(ster!$D$14)&lt;&gt;"")*NOT(ISNUMBER(INDIRECT(Q169)))),0),"")</f>
        <v>1</v>
      </c>
      <c r="U169" s="14">
        <f t="array" aca="1" ref="U169" ca="1">IF(H169,SUM((IFERROR(INDIRECT(Q169)="",FALSE))*(INDIRECT(ster!$D$14)&lt;&gt;"")),"")</f>
        <v>0</v>
      </c>
      <c r="V169" s="14">
        <f t="array" aca="1" ref="V169" ca="1">IF(H169,SUM((IFERROR(INDIRECT(Q169)="#ąś",TRUE))*(INDIRECT(ster!$D$14)&lt;&gt;"")),"")</f>
        <v>0</v>
      </c>
      <c r="W169" s="14">
        <f t="array" aca="1" ref="W169" ca="1">IF(H169,SUM(ISNUMBER(INDIRECT(Q169))*(INDIRECT(ster!$D$14)&lt;&gt;"")),"")</f>
        <v>0</v>
      </c>
      <c r="X169" s="14" t="str">
        <f t="array" aca="1" ref="X169" ca="1">IF(AND(H169,W169&gt;0),IF(wew!$B$3,MIN(IF((INDIRECT(ster!$D$14)&lt;&gt;"")*IFERROR(INDIRECT($Q169)&lt;&gt;"",FALSE),IFERROR(INDIRECT($Q169),"X"),"X")),"&lt;włącz podświetlanie wartości&gt;"),"—")</f>
        <v>—</v>
      </c>
      <c r="Y169" s="14" t="str">
        <f t="array" aca="1" ref="Y169" ca="1">IF(AND(H169,W169&gt;0),IF(wew!$B$3,MAX(IF((INDIRECT(ster!$D$14)&lt;&gt;"")*IFERROR(INDIRECT($Q169)&lt;&gt;"",FALSE),IFERROR(INDIRECT($Q169),"X"),"X")),"&lt;włącz podświetlanie wartości&gt;"),"—")</f>
        <v>—</v>
      </c>
      <c r="Z169" s="14">
        <f t="shared" ca="1" si="432"/>
        <v>0</v>
      </c>
      <c r="AA169" s="12">
        <f t="shared" ca="1" si="433"/>
        <v>0</v>
      </c>
      <c r="AB169" s="17">
        <f t="array" aca="1" ref="AB169" ca="1">IF(H169,IF(W169&gt;0,SUM((INDIRECT(ster!$D$14)&lt;&gt;"")*IFERROR((INDIRECT(Q169)&lt;&gt;"")*(INDIRECT(Q169)=INT(INDIRECT(Q169))),0)),0),"")</f>
        <v>0</v>
      </c>
      <c r="AC169" s="17">
        <f t="array" aca="1" ref="AC169" ca="1">IF(H169,W169-AB169,"")</f>
        <v>0</v>
      </c>
      <c r="AD169" s="17">
        <f t="shared" ca="1" si="434"/>
        <v>1</v>
      </c>
      <c r="AE169" s="17" t="b">
        <f t="shared" ca="1" si="435"/>
        <v>0</v>
      </c>
      <c r="AF169" s="17" t="str">
        <f ca="1">IF(AE169,IF($H169,ADDRESS(3,D169+2,4,,"["&amp;wew!$G$7&amp;"]"&amp;_sheetname_dataframe)&amp;":"&amp;ADDRESS(2+ster!$C$14,D169+2,4),""),"")</f>
        <v/>
      </c>
      <c r="AG169" s="17" t="str">
        <f t="shared" ca="1" si="436"/>
        <v/>
      </c>
      <c r="AH169" s="17" t="b">
        <f t="shared" ca="1" si="437"/>
        <v>0</v>
      </c>
      <c r="AI169" s="17" t="str">
        <f ca="1">IF(AH169,IF($H169,ADDRESS(3,D169+3,4,,"["&amp;wew!$G$7&amp;"]"&amp;_sheetname_dataframe)&amp;":"&amp;ADDRESS(2+ster!$C$14,D169+3,4),""),"")</f>
        <v/>
      </c>
      <c r="AJ169" s="17" t="str">
        <f t="shared" ca="1" si="438"/>
        <v/>
      </c>
      <c r="AK169" s="17" t="b">
        <f t="shared" ca="1" si="439"/>
        <v>0</v>
      </c>
      <c r="AL169" s="17" t="b">
        <f t="shared" ca="1" si="440"/>
        <v>0</v>
      </c>
      <c r="AM169" s="17" t="b">
        <f t="shared" ca="1" si="441"/>
        <v>1</v>
      </c>
      <c r="AN169" s="17">
        <f t="shared" ca="1" si="442"/>
        <v>0</v>
      </c>
      <c r="AO169" s="24" t="str">
        <f t="shared" ca="1" si="443"/>
        <v/>
      </c>
      <c r="AP169" s="24" t="str">
        <f t="shared" ca="1" si="444"/>
        <v/>
      </c>
      <c r="AQ169" s="17" t="b">
        <f t="shared" ca="1" si="445"/>
        <v>0</v>
      </c>
      <c r="AR169" s="17" t="b">
        <f t="shared" ca="1" si="446"/>
        <v>0</v>
      </c>
      <c r="AS169" s="17" t="b">
        <f t="shared" ca="1" si="447"/>
        <v>0</v>
      </c>
      <c r="AT169" s="17" t="b">
        <f t="shared" ca="1" si="448"/>
        <v>0</v>
      </c>
      <c r="AU169" s="17" t="b">
        <f t="shared" ca="1" si="449"/>
        <v>1</v>
      </c>
      <c r="AV169" s="17" t="b">
        <f t="shared" ca="1" si="450"/>
        <v>0</v>
      </c>
      <c r="AW169" s="17" t="b">
        <f t="shared" ca="1" si="451"/>
        <v>0</v>
      </c>
      <c r="AX169" s="14" t="b">
        <f t="array" aca="1" ref="AX169" ca="1">IF(H169,N169&gt;0,"")</f>
        <v>0</v>
      </c>
      <c r="AY169" s="17" t="str">
        <f t="shared" ca="1" si="452"/>
        <v/>
      </c>
      <c r="AZ169" s="17" t="str">
        <f t="array" aca="1" ref="AZ169" ca="1">IF(AY169&lt;&gt;"",SUM(1*ISERROR(MATCH(INDIRECT(AY169),INDIRECT(K169),0)))=0,"")</f>
        <v/>
      </c>
      <c r="BA169" s="17" t="b">
        <f t="shared" ca="1" si="453"/>
        <v>0</v>
      </c>
      <c r="BB169" s="17" t="b">
        <v>0</v>
      </c>
      <c r="BC169" s="17" t="str">
        <f t="shared" ca="1" si="454"/>
        <v/>
      </c>
      <c r="BD169" s="17" t="str">
        <f t="shared" ca="1" si="455"/>
        <v/>
      </c>
      <c r="BE169" s="17" t="str">
        <f t="shared" ca="1" si="456"/>
        <v/>
      </c>
      <c r="BF169" s="17" t="str">
        <f t="shared" ca="1" si="457"/>
        <v/>
      </c>
      <c r="BG169" s="17" t="str">
        <f t="shared" ca="1" si="458"/>
        <v/>
      </c>
      <c r="BH169" s="17" t="str">
        <f t="shared" ca="1" si="459"/>
        <v/>
      </c>
      <c r="BI169" s="17" t="str">
        <f t="shared" ca="1" si="460"/>
        <v/>
      </c>
      <c r="BJ169" s="17" t="b">
        <f t="shared" ca="1" si="461"/>
        <v>0</v>
      </c>
      <c r="BK169" s="17" t="b">
        <f t="shared" ca="1" si="462"/>
        <v>1</v>
      </c>
      <c r="BL169" s="17" t="b">
        <f t="shared" ca="1" si="463"/>
        <v>0</v>
      </c>
      <c r="BM169" s="17" t="str">
        <f t="shared" ca="1" si="464"/>
        <v>I</v>
      </c>
      <c r="BN169" s="17" t="str">
        <f t="shared" ca="1" si="465"/>
        <v>N</v>
      </c>
      <c r="BO169" s="17" t="str">
        <f t="shared" ca="1" si="466"/>
        <v>I</v>
      </c>
      <c r="BP169" s="14" t="b">
        <f t="shared" ca="1" si="467"/>
        <v>1</v>
      </c>
      <c r="BQ169" s="35">
        <v>1</v>
      </c>
      <c r="BU169" s="14" t="s">
        <v>387</v>
      </c>
      <c r="BX169" s="16"/>
      <c r="BY169" s="16"/>
      <c r="BZ169" s="16"/>
      <c r="CA169" s="16"/>
      <c r="CB169" s="16"/>
      <c r="CC169" s="16"/>
      <c r="CD169" s="16"/>
      <c r="CE169" s="16"/>
      <c r="CF169" s="16"/>
      <c r="CN169" s="14">
        <f ca="1">IF(H169,IFERROR(IsVariableNameLegal(O169),0),0)</f>
        <v>0</v>
      </c>
      <c r="CO169" s="14" t="str">
        <f t="array" aca="1" ref="CO169" ca="1">IF(H169,IF(COUNTIF(INDIRECT(wew!$C$13),O169)&gt;1,TRIM(SUBSTITUTE(_xll.MCONCAT(IF((INDIRECT(wew!$C$13)=O169)*(COLUMN(INDIRECT(wew!$C$13))&lt;&gt;D169+1),-1+COLUMN(INDIRECT(wew!$C$13)),"")," "),"  "," ")),""),"")</f>
        <v/>
      </c>
      <c r="CP169" s="14" t="str">
        <f t="array" aca="1" ref="CP169" ca="1">IF(P169&lt;&gt;"",IF(LEN(P169)&gt;150,1,""),"")</f>
        <v/>
      </c>
      <c r="CQ169" s="14" t="str">
        <f t="array" aca="1" ref="CQ169" ca="1">IF(AND(H169,NOT(ster!$J$3)),IF(COUNTIF(INDIRECT(wew!$C$15),P169)&gt;1,TRIM(SUBSTITUTE(_xll.MCONCAT(IF((INDIRECT(wew!$C$15)=P169)*(COLUMN(INDIRECT(wew!$C$15))&lt;&gt;D169+1),-1+COLUMN(INDIRECT(wew!$C$15)),"")," "),"  "," ")),""),"")</f>
        <v/>
      </c>
      <c r="CR169" s="14" t="str">
        <f t="array" aca="1" ref="CR169" ca="1">IF(H169,IF(AND(W169&gt;0,AO169&lt;&gt;""),TRIM(SUBSTITUTE(_xll.MCONCAT(IFERROR(IF(ISNUMBER(INDIRECT(Q169)),IF((INDIRECT(ster!$D$14)&lt;&gt;"")*(INDIRECT(Q169)&lt;AO169),INDIRECT(ster!$D$14) &amp; ": " &amp;  SUBSTITUTE(IF( AV169,IFERROR(TEXT(INDIRECT(Q169),"rrrr-mm-dd") &amp;" (" &amp; INDIRECT(Q169) &amp;")",INDIRECT(Q169)),INDIRECT(Q169))," "," "),""),""),"")," "),"  "," ")),""),"")</f>
        <v/>
      </c>
      <c r="CS169" s="14" t="str">
        <f t="array" aca="1" ref="CS169" ca="1">IF(H169,IF(AND(W169&gt;0,AP169&lt;&gt;""),TRIM(SUBSTITUTE(_xll.MCONCAT(IFERROR(IF(ISNUMBER(INDIRECT(Q169)),IF((INDIRECT(ster!$D$14)&lt;&gt;"")*(INDIRECT(Q169)&gt;AP169),INDIRECT(ster!$D$14) &amp; ": " &amp;  SUBSTITUTE(IF( AV169,IFERROR(TEXT(INDIRECT(Q169),"rrrr-mm-dd")&amp;" (" &amp; INDIRECT(Q169) &amp;")",INDIRECT(Q169)),INDIRECT(Q169))," "," "),""),""),"")," "),"  "," ")),""),"")</f>
        <v/>
      </c>
      <c r="CT169" s="14" t="str">
        <f t="array" aca="1" ref="CT169" ca="1">IF(H169,IF(AND(N169&gt;0,AR169),TRIM(SUBSTITUTE(_xll.MCONCAT(IFERROR(IF(ISNUMBER(INDIRECT(Q169)),IF((INDIRECT(ster!$D$14)&lt;&gt;"")*(IFERROR(0*(MATCH(INDIRECT(Q169),INDIRECT(K169),0)&gt;0),1)),INDIRECT(ster!$D$14) &amp; ": " &amp;  SUBSTITUTE(IF( AV169,IFERROR(TEXT(INDIRECT(Q169),"rrrr-mm-dd")&amp;" (" &amp; INDIRECT(Q169) &amp;")",INDIRECT(Q169)),INDIRECT(Q169))," "," "),""),""),"")," "),"  "," ")),""),"")</f>
        <v/>
      </c>
      <c r="CU169" s="14" t="str">
        <f t="array" aca="1" ref="CU169" ca="1">IF(H169,IF(AND(V169&gt;0),TRIM(SUBSTITUTE(_xll.MCONCAT(IF((INDIRECT(ster!$D$14)&lt;&gt;"")*(IFERROR(0*(INDIRECT(Q169)&lt;&gt;""),1)),INDIRECT(ster!$D$14),"")," "),"  "," ")),""),"")</f>
        <v/>
      </c>
      <c r="CV169" s="14" t="str">
        <f t="array" aca="1" ref="CV169" ca="1">IF(H169,IF(AS169,
TRIM(SUBSTITUTE(_xll.MCONCAT(IF(
   (INDIRECT(ster!$D$14)&lt;&gt;"")*
   ((INDIRECT(Q169)="")+
      NOT(ISNUMBER(INDIRECT(Q169)))*
      NOT(ISERROR(MATCH(INDIRECT(Q169),INDIRECT(K169),0)))
    ),
      INDIRECT(ster!$D$14),
   "")," "),"  "," ")),
""),"")</f>
        <v/>
      </c>
      <c r="CW169" s="14" t="str">
        <f t="array" aca="1" ref="CW169" ca="1">IF(H169,IF(AND(AQ169),TRIM(SUBSTITUTE(_xll.MCONCAT(IFERROR(IF(ISNUMBER(INDIRECT(Q169)),IF((INDIRECT(ster!$D$14)&lt;&gt;"")*(INDIRECT(Q169)&lt;&gt;INT(INDIRECT(Q169))),INDIRECT(ster!$D$14) &amp; ": " &amp; INDIRECT(Q169),""),""),"")," "),"  "," ")),""),"")</f>
        <v/>
      </c>
      <c r="CX169" s="14" t="str">
        <f t="array" aca="1" ref="CX169" ca="1">IF(H169,IF(OR(AU169,AV169),TRIM(SUBSTITUTE(_xll.MCONCAT(IF((INDIRECT(ster!$D$14)&lt;&gt;"")*NOT(ISNUMBER(INDIRECT(Q169))),IF(ISERROR(MATCH(INDIRECT(Q169),INDIRECT(K169),0)),IFERROR(IF(INDIRECT(Q169)&lt;&gt;"",INDIRECT(ster!$D$14) &amp; ": " &amp; SUBSTITUTE(INDIRECT(Q169)," "," "),""),""),""),"")," "),"  "," ")),""),"")</f>
        <v/>
      </c>
      <c r="CY169" s="14" t="str">
        <f t="array" aca="1" ref="CY169" ca="1">IF(H169,IF(AE169,TRIM(SUBSTITUTE(_xll.MCONCAT(IF((INDIRECT(ster!$D$14)&lt;&gt;"")*IFERROR(NOT(INDIRECT(AF169)),FALSE),IF(ISERROR(MATCH(INDIRECT(Q169),INDIRECT(K169),0)),IFERROR(IF(INDIRECT(Q169)&lt;&gt;"",INDIRECT(ster!$D$14)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CZ169" s="14" t="str">
        <f t="array" aca="1" ref="CZ169" ca="1">IF(H169,IF(AH169,TRIM(SUBSTITUTE(_xll.MCONCAT(IF((INDIRECT(ster!$D$14)&lt;&gt;"")*IFERROR(NOT(INDIRECT(AI169)),FALSE),IF(ISERROR(MATCH(INDIRECT(Q169),INDIRECT(K169),0)),IFERROR(IF(INDIRECT(Q169)&lt;&gt;"",INDIRECT(ster!$D$14)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DC169" s="14" t="str">
        <f ca="1">SUBSTITUTE(SUBSTITUTE(SUBSTITUTE(SUBSTITUTE(_xll.MCONCAT(DG169:DS169,"■"),"■■","■"),"■■","■"),"■■","■"),"■■","■")</f>
        <v>■</v>
      </c>
      <c r="DD169" s="14" t="str">
        <f t="shared" ca="1" si="468"/>
        <v/>
      </c>
      <c r="DE169" s="14" t="str">
        <f t="shared" ca="1" si="469"/>
        <v/>
      </c>
      <c r="DF169" s="14" t="str">
        <f t="shared" ca="1" si="470"/>
        <v/>
      </c>
      <c r="DG169" s="14" t="str">
        <f t="shared" ca="1" si="471"/>
        <v/>
      </c>
      <c r="DH169" s="14" t="str">
        <f t="shared" ca="1" si="472"/>
        <v/>
      </c>
      <c r="DI169" s="14" t="str">
        <f t="shared" ca="1" si="473"/>
        <v/>
      </c>
      <c r="DJ169" s="14" t="str">
        <f t="shared" ca="1" si="474"/>
        <v/>
      </c>
      <c r="DK169" s="14" t="str">
        <f t="shared" ca="1" si="475"/>
        <v/>
      </c>
      <c r="DL169" s="14" t="str">
        <f t="shared" ca="1" si="1470"/>
        <v/>
      </c>
      <c r="DM169" s="14" t="str">
        <f t="shared" ca="1" si="476"/>
        <v/>
      </c>
      <c r="DN169" s="14" t="str">
        <f t="array" aca="1" ref="DN169" ca="1">IF(CU169&lt;&gt;"","There are errors in the entered values in the following cases: " &amp;SUBSTITUTE(CU169," ",", "),"")</f>
        <v/>
      </c>
      <c r="DO169" s="14" t="str">
        <f t="shared" ca="1" si="477"/>
        <v/>
      </c>
      <c r="DP169" s="14" t="str">
        <f t="shared" ca="1" si="478"/>
        <v/>
      </c>
      <c r="DQ169" s="14" t="str">
        <f t="shared" ca="1" si="479"/>
        <v/>
      </c>
      <c r="DR169" s="14" t="str">
        <f t="shared" ca="1" si="480"/>
        <v/>
      </c>
      <c r="DS169" s="14" t="str">
        <f t="shared" ca="1" si="481"/>
        <v/>
      </c>
      <c r="DZ169" s="14" t="b">
        <f t="shared" ca="1" si="482"/>
        <v>0</v>
      </c>
      <c r="EA169" s="14" t="str">
        <f t="shared" ca="1" si="483"/>
        <v>Albumin lower range (q_54b)</v>
      </c>
      <c r="EB169" s="14" t="str">
        <f t="shared" ca="1" si="484"/>
        <v xml:space="preserve">Values must be numeric. </v>
      </c>
      <c r="EC169" s="14" t="str">
        <f t="shared" ca="1" si="485"/>
        <v xml:space="preserve">Albumin lower range (q_54b): Values must be numeric. </v>
      </c>
      <c r="ED169" s="14" t="str">
        <f t="shared" ca="1" si="486"/>
        <v/>
      </c>
      <c r="EE169" s="14" t="str">
        <f t="shared" ca="1" si="487"/>
        <v>Values must be numeric</v>
      </c>
      <c r="EF169" s="14" t="str">
        <f t="shared" ca="1" si="488"/>
        <v/>
      </c>
      <c r="EG169" s="14" t="str">
        <f t="shared" ca="1" si="489"/>
        <v/>
      </c>
      <c r="EM169" s="14" t="b">
        <f t="shared" ca="1" si="490"/>
        <v>1</v>
      </c>
      <c r="EN169" s="14">
        <f t="shared" ca="1" si="491"/>
        <v>156</v>
      </c>
      <c r="EO169" s="14" t="str">
        <f t="shared" ca="1" si="492"/>
        <v>q_54b</v>
      </c>
      <c r="EP169" s="14" t="str">
        <f t="shared" ca="1" si="493"/>
        <v xml:space="preserve">Albumin lower range (q_54b): Values must be numeric. </v>
      </c>
      <c r="EQ169" s="14" t="str">
        <f t="shared" ca="1" si="494"/>
        <v/>
      </c>
    </row>
    <row r="170" spans="2:147" s="14" customFormat="1">
      <c r="B170" s="14" t="str">
        <f t="shared" ca="1" si="421"/>
        <v/>
      </c>
      <c r="C170" s="14">
        <f t="shared" ca="1" si="422"/>
        <v>157</v>
      </c>
      <c r="D170" s="14">
        <f t="shared" si="423"/>
        <v>168</v>
      </c>
      <c r="E170" s="14" t="str">
        <f t="shared" ca="1" si="424"/>
        <v>I</v>
      </c>
      <c r="F170" s="14" t="str">
        <f t="shared" ca="1" si="425"/>
        <v>q_54c</v>
      </c>
      <c r="G170" s="14" t="str">
        <f t="shared" ca="1" si="426"/>
        <v>Albumin upper range</v>
      </c>
      <c r="H170" s="14" t="b">
        <f t="shared" ca="1" si="427"/>
        <v>1</v>
      </c>
      <c r="I170" s="14" t="str">
        <f ca="1">IF($H170,ADDRESS(3,(D170+1)*2-1,4,,"["&amp;wew!$G$7&amp;"]"&amp;_sheetname_labels)&amp;":"&amp;ADDRESS(2+ster!$B$20,(D170+1)*2-1,4),"")</f>
        <v>[DBTemplate.xlsm]labels!LY3:LY61</v>
      </c>
      <c r="J170" s="14">
        <f t="array" aca="1" ref="J170" ca="1">IF(H170,MAX(0,MAX(IF(INDIRECT(I170)&lt;&gt;"",ROW(INDIRECT(I170)),""))-2),"")</f>
        <v>1</v>
      </c>
      <c r="K170" s="14" t="str">
        <f ca="1">IF($H170,IF($J170&gt;0,ADDRESS(3,(D170+1)*2-1,4,,"["&amp;wew!$G$7&amp;"]"&amp;_sheetname_labels)&amp;":"&amp;ADDRESS(2+J170,(D170+1)*2-1,4),""),"")</f>
        <v>[DBTemplate.xlsm]labels!LY3:LY3</v>
      </c>
      <c r="L170" s="14" t="str">
        <f ca="1">IF($H170,IF($J170&gt;0,ADDRESS(3,(D170+1)*2,4,,"["&amp;wew!$G$7&amp;"]"&amp;_sheetname_labels)&amp;":"&amp;ADDRESS(2+J170,(D170+1)*2,4),""),"")</f>
        <v>[DBTemplate.xlsm]labels!LZ3:LZ3</v>
      </c>
      <c r="M170" s="14">
        <f t="shared" ca="1" si="428"/>
        <v>1</v>
      </c>
      <c r="N170" s="14">
        <f t="shared" ca="1" si="429"/>
        <v>0</v>
      </c>
      <c r="O170" s="14" t="str">
        <f t="shared" ca="1" si="430"/>
        <v>q_54c</v>
      </c>
      <c r="P170" s="14" t="str">
        <f t="shared" ca="1" si="431"/>
        <v>Albumin upper range</v>
      </c>
      <c r="Q170" s="14" t="str">
        <f ca="1">IF($BP170,ADDRESS(3,D170+1,4,,"["&amp;wew!$G$7&amp;"]"&amp;_sheetname_dataframe)&amp;":"&amp;ADDRESS(2+ster!$C$14,D170+1,4),"")</f>
        <v>[DBTemplate.xlsm]data_frame!FM3:FM3</v>
      </c>
      <c r="R170" s="14" t="str">
        <f>IF($BP170,IF(MID(_xll.FORMULATEXT(INDEX(INDIRECT(Q170),1)),1,1)="=", _xll.FORMULATEXT(INDEX(INDIRECT(Q170),1),2,TRUE),""),"")</f>
        <v/>
      </c>
      <c r="S170" s="14">
        <f t="array" aca="1" ref="S170" ca="1">IF(H170,SUM(IF((IFERROR(INDIRECT(Q170)&lt;&gt;"",FALSE))*(INDIRECT(ster!$D$14)&lt;&gt;""),1,0)),"")</f>
        <v>1</v>
      </c>
      <c r="T170" s="14">
        <f t="array" aca="1" ref="T170" ca="1">IF(H170,IF(M170&gt;0,SUM(IFERROR(1*(MATCH(INDIRECT(Q170),INDIRECT(K170),0)&gt;0),0)*(INDIRECT(ster!$D$14)&lt;&gt;"")*NOT(ISNUMBER(INDIRECT(Q170)))),0),"")</f>
        <v>1</v>
      </c>
      <c r="U170" s="14">
        <f t="array" aca="1" ref="U170" ca="1">IF(H170,SUM((IFERROR(INDIRECT(Q170)="",FALSE))*(INDIRECT(ster!$D$14)&lt;&gt;"")),"")</f>
        <v>0</v>
      </c>
      <c r="V170" s="14">
        <f t="array" aca="1" ref="V170" ca="1">IF(H170,SUM((IFERROR(INDIRECT(Q170)="#ąś",TRUE))*(INDIRECT(ster!$D$14)&lt;&gt;"")),"")</f>
        <v>0</v>
      </c>
      <c r="W170" s="14">
        <f t="array" aca="1" ref="W170" ca="1">IF(H170,SUM(ISNUMBER(INDIRECT(Q170))*(INDIRECT(ster!$D$14)&lt;&gt;"")),"")</f>
        <v>0</v>
      </c>
      <c r="X170" s="14" t="str">
        <f t="array" aca="1" ref="X170" ca="1">IF(AND(H170,W170&gt;0),IF(wew!$B$3,MIN(IF((INDIRECT(ster!$D$14)&lt;&gt;"")*IFERROR(INDIRECT($Q170)&lt;&gt;"",FALSE),IFERROR(INDIRECT($Q170),"X"),"X")),"&lt;włącz podświetlanie wartości&gt;"),"—")</f>
        <v>—</v>
      </c>
      <c r="Y170" s="14" t="str">
        <f t="array" aca="1" ref="Y170" ca="1">IF(AND(H170,W170&gt;0),IF(wew!$B$3,MAX(IF((INDIRECT(ster!$D$14)&lt;&gt;"")*IFERROR(INDIRECT($Q170)&lt;&gt;"",FALSE),IFERROR(INDIRECT($Q170),"X"),"X")),"&lt;włącz podświetlanie wartości&gt;"),"—")</f>
        <v>—</v>
      </c>
      <c r="Z170" s="14">
        <f t="shared" ca="1" si="432"/>
        <v>0</v>
      </c>
      <c r="AA170" s="12">
        <f t="shared" ca="1" si="433"/>
        <v>0</v>
      </c>
      <c r="AB170" s="17">
        <f t="array" aca="1" ref="AB170" ca="1">IF(H170,IF(W170&gt;0,SUM((INDIRECT(ster!$D$14)&lt;&gt;"")*IFERROR((INDIRECT(Q170)&lt;&gt;"")*(INDIRECT(Q170)=INT(INDIRECT(Q170))),0)),0),"")</f>
        <v>0</v>
      </c>
      <c r="AC170" s="17">
        <f t="array" aca="1" ref="AC170" ca="1">IF(H170,W170-AB170,"")</f>
        <v>0</v>
      </c>
      <c r="AD170" s="17">
        <f t="shared" ca="1" si="434"/>
        <v>1</v>
      </c>
      <c r="AE170" s="17" t="b">
        <f t="shared" ca="1" si="435"/>
        <v>0</v>
      </c>
      <c r="AF170" s="17" t="str">
        <f ca="1">IF(AE170,IF($H170,ADDRESS(3,D170+2,4,,"["&amp;wew!$G$7&amp;"]"&amp;_sheetname_dataframe)&amp;":"&amp;ADDRESS(2+ster!$C$14,D170+2,4),""),"")</f>
        <v/>
      </c>
      <c r="AG170" s="17" t="str">
        <f t="shared" ca="1" si="436"/>
        <v/>
      </c>
      <c r="AH170" s="17" t="b">
        <f t="shared" ca="1" si="437"/>
        <v>0</v>
      </c>
      <c r="AI170" s="17" t="str">
        <f ca="1">IF(AH170,IF($H170,ADDRESS(3,D170+3,4,,"["&amp;wew!$G$7&amp;"]"&amp;_sheetname_dataframe)&amp;":"&amp;ADDRESS(2+ster!$C$14,D170+3,4),""),"")</f>
        <v/>
      </c>
      <c r="AJ170" s="17" t="str">
        <f t="shared" ca="1" si="438"/>
        <v/>
      </c>
      <c r="AK170" s="17" t="b">
        <f t="shared" ca="1" si="439"/>
        <v>0</v>
      </c>
      <c r="AL170" s="17" t="b">
        <f t="shared" ca="1" si="440"/>
        <v>0</v>
      </c>
      <c r="AM170" s="17" t="b">
        <f t="shared" ca="1" si="441"/>
        <v>1</v>
      </c>
      <c r="AN170" s="17">
        <f t="shared" ca="1" si="442"/>
        <v>0</v>
      </c>
      <c r="AO170" s="24" t="str">
        <f t="shared" ca="1" si="443"/>
        <v/>
      </c>
      <c r="AP170" s="24" t="str">
        <f t="shared" ca="1" si="444"/>
        <v/>
      </c>
      <c r="AQ170" s="17" t="b">
        <f t="shared" ca="1" si="445"/>
        <v>0</v>
      </c>
      <c r="AR170" s="17" t="b">
        <f t="shared" ca="1" si="446"/>
        <v>0</v>
      </c>
      <c r="AS170" s="17" t="b">
        <f t="shared" ca="1" si="447"/>
        <v>0</v>
      </c>
      <c r="AT170" s="17" t="b">
        <f t="shared" ca="1" si="448"/>
        <v>0</v>
      </c>
      <c r="AU170" s="17" t="b">
        <f t="shared" ca="1" si="449"/>
        <v>1</v>
      </c>
      <c r="AV170" s="17" t="b">
        <f t="shared" ca="1" si="450"/>
        <v>0</v>
      </c>
      <c r="AW170" s="17" t="b">
        <f t="shared" ca="1" si="451"/>
        <v>0</v>
      </c>
      <c r="AX170" s="14" t="b">
        <f t="array" aca="1" ref="AX170" ca="1">IF(H170,N170&gt;0,"")</f>
        <v>0</v>
      </c>
      <c r="AY170" s="17" t="str">
        <f t="shared" ca="1" si="452"/>
        <v/>
      </c>
      <c r="AZ170" s="17" t="str">
        <f t="array" aca="1" ref="AZ170" ca="1">IF(AY170&lt;&gt;"",SUM(1*ISERROR(MATCH(INDIRECT(AY170),INDIRECT(K170),0)))=0,"")</f>
        <v/>
      </c>
      <c r="BA170" s="17" t="b">
        <f t="shared" ca="1" si="453"/>
        <v>0</v>
      </c>
      <c r="BB170" s="17" t="b">
        <v>0</v>
      </c>
      <c r="BC170" s="17" t="str">
        <f t="shared" ca="1" si="454"/>
        <v/>
      </c>
      <c r="BD170" s="17" t="str">
        <f t="shared" ca="1" si="455"/>
        <v/>
      </c>
      <c r="BE170" s="17" t="str">
        <f t="shared" ca="1" si="456"/>
        <v/>
      </c>
      <c r="BF170" s="17" t="str">
        <f t="shared" ca="1" si="457"/>
        <v/>
      </c>
      <c r="BG170" s="17" t="str">
        <f t="shared" ca="1" si="458"/>
        <v/>
      </c>
      <c r="BH170" s="17" t="str">
        <f t="shared" ca="1" si="459"/>
        <v/>
      </c>
      <c r="BI170" s="17" t="str">
        <f t="shared" ca="1" si="460"/>
        <v/>
      </c>
      <c r="BJ170" s="17" t="b">
        <f t="shared" ca="1" si="461"/>
        <v>0</v>
      </c>
      <c r="BK170" s="17" t="b">
        <f t="shared" ca="1" si="462"/>
        <v>1</v>
      </c>
      <c r="BL170" s="17" t="b">
        <f t="shared" ca="1" si="463"/>
        <v>0</v>
      </c>
      <c r="BM170" s="17" t="str">
        <f t="shared" ca="1" si="464"/>
        <v>I</v>
      </c>
      <c r="BN170" s="17" t="str">
        <f t="shared" ca="1" si="465"/>
        <v>N</v>
      </c>
      <c r="BO170" s="17" t="str">
        <f t="shared" ca="1" si="466"/>
        <v>I</v>
      </c>
      <c r="BP170" s="14" t="b">
        <f t="shared" ca="1" si="467"/>
        <v>1</v>
      </c>
      <c r="BQ170" s="35">
        <v>1</v>
      </c>
      <c r="BU170" s="14" t="s">
        <v>387</v>
      </c>
      <c r="BX170" s="16"/>
      <c r="BY170" s="16"/>
      <c r="BZ170" s="16"/>
      <c r="CA170" s="16"/>
      <c r="CB170" s="16"/>
      <c r="CC170" s="16"/>
      <c r="CD170" s="16"/>
      <c r="CE170" s="16"/>
      <c r="CF170" s="16"/>
      <c r="CN170" s="14">
        <f ca="1">IF(H170,IFERROR(IsVariableNameLegal(O170),0),0)</f>
        <v>0</v>
      </c>
      <c r="CO170" s="14" t="str">
        <f t="array" aca="1" ref="CO170" ca="1">IF(H170,IF(COUNTIF(INDIRECT(wew!$C$13),O170)&gt;1,TRIM(SUBSTITUTE(_xll.MCONCAT(IF((INDIRECT(wew!$C$13)=O170)*(COLUMN(INDIRECT(wew!$C$13))&lt;&gt;D170+1),-1+COLUMN(INDIRECT(wew!$C$13)),"")," "),"  "," ")),""),"")</f>
        <v/>
      </c>
      <c r="CP170" s="14" t="str">
        <f t="array" aca="1" ref="CP170" ca="1">IF(P170&lt;&gt;"",IF(LEN(P170)&gt;150,1,""),"")</f>
        <v/>
      </c>
      <c r="CQ170" s="14" t="str">
        <f t="array" aca="1" ref="CQ170" ca="1">IF(AND(H170,NOT(ster!$J$3)),IF(COUNTIF(INDIRECT(wew!$C$15),P170)&gt;1,TRIM(SUBSTITUTE(_xll.MCONCAT(IF((INDIRECT(wew!$C$15)=P170)*(COLUMN(INDIRECT(wew!$C$15))&lt;&gt;D170+1),-1+COLUMN(INDIRECT(wew!$C$15)),"")," "),"  "," ")),""),"")</f>
        <v/>
      </c>
      <c r="CR170" s="14" t="str">
        <f t="array" aca="1" ref="CR170" ca="1">IF(H170,IF(AND(W170&gt;0,AO170&lt;&gt;""),TRIM(SUBSTITUTE(_xll.MCONCAT(IFERROR(IF(ISNUMBER(INDIRECT(Q170)),IF((INDIRECT(ster!$D$14)&lt;&gt;"")*(INDIRECT(Q170)&lt;AO170),INDIRECT(ster!$D$14) &amp; ": " &amp;  SUBSTITUTE(IF( AV170,IFERROR(TEXT(INDIRECT(Q170),"rrrr-mm-dd") &amp;" (" &amp; INDIRECT(Q170) &amp;")",INDIRECT(Q170)),INDIRECT(Q170))," "," "),""),""),"")," "),"  "," ")),""),"")</f>
        <v/>
      </c>
      <c r="CS170" s="14" t="str">
        <f t="array" aca="1" ref="CS170" ca="1">IF(H170,IF(AND(W170&gt;0,AP170&lt;&gt;""),TRIM(SUBSTITUTE(_xll.MCONCAT(IFERROR(IF(ISNUMBER(INDIRECT(Q170)),IF((INDIRECT(ster!$D$14)&lt;&gt;"")*(INDIRECT(Q170)&gt;AP170),INDIRECT(ster!$D$14) &amp; ": " &amp;  SUBSTITUTE(IF( AV170,IFERROR(TEXT(INDIRECT(Q170),"rrrr-mm-dd")&amp;" (" &amp; INDIRECT(Q170) &amp;")",INDIRECT(Q170)),INDIRECT(Q170))," "," "),""),""),"")," "),"  "," ")),""),"")</f>
        <v/>
      </c>
      <c r="CT170" s="14" t="str">
        <f t="array" aca="1" ref="CT170" ca="1">IF(H170,IF(AND(N170&gt;0,AR170),TRIM(SUBSTITUTE(_xll.MCONCAT(IFERROR(IF(ISNUMBER(INDIRECT(Q170)),IF((INDIRECT(ster!$D$14)&lt;&gt;"")*(IFERROR(0*(MATCH(INDIRECT(Q170),INDIRECT(K170),0)&gt;0),1)),INDIRECT(ster!$D$14) &amp; ": " &amp;  SUBSTITUTE(IF( AV170,IFERROR(TEXT(INDIRECT(Q170),"rrrr-mm-dd")&amp;" (" &amp; INDIRECT(Q170) &amp;")",INDIRECT(Q170)),INDIRECT(Q170))," "," "),""),""),"")," "),"  "," ")),""),"")</f>
        <v/>
      </c>
      <c r="CU170" s="14" t="str">
        <f t="array" aca="1" ref="CU170" ca="1">IF(H170,IF(AND(V170&gt;0),TRIM(SUBSTITUTE(_xll.MCONCAT(IF((INDIRECT(ster!$D$14)&lt;&gt;"")*(IFERROR(0*(INDIRECT(Q170)&lt;&gt;""),1)),INDIRECT(ster!$D$14),"")," "),"  "," ")),""),"")</f>
        <v/>
      </c>
      <c r="CV170" s="14" t="str">
        <f t="array" aca="1" ref="CV170" ca="1">IF(H170,IF(AS170,
TRIM(SUBSTITUTE(_xll.MCONCAT(IF(
   (INDIRECT(ster!$D$14)&lt;&gt;"")*
   ((INDIRECT(Q170)="")+
      NOT(ISNUMBER(INDIRECT(Q170)))*
      NOT(ISERROR(MATCH(INDIRECT(Q170),INDIRECT(K170),0)))
    ),
      INDIRECT(ster!$D$14),
   "")," "),"  "," ")),
""),"")</f>
        <v/>
      </c>
      <c r="CW170" s="14" t="str">
        <f t="array" aca="1" ref="CW170" ca="1">IF(H170,IF(AND(AQ170),TRIM(SUBSTITUTE(_xll.MCONCAT(IFERROR(IF(ISNUMBER(INDIRECT(Q170)),IF((INDIRECT(ster!$D$14)&lt;&gt;"")*(INDIRECT(Q170)&lt;&gt;INT(INDIRECT(Q170))),INDIRECT(ster!$D$14) &amp; ": " &amp; INDIRECT(Q170),""),""),"")," "),"  "," ")),""),"")</f>
        <v/>
      </c>
      <c r="CX170" s="14" t="str">
        <f t="array" aca="1" ref="CX170" ca="1">IF(H170,IF(OR(AU170,AV170),TRIM(SUBSTITUTE(_xll.MCONCAT(IF((INDIRECT(ster!$D$14)&lt;&gt;"")*NOT(ISNUMBER(INDIRECT(Q170))),IF(ISERROR(MATCH(INDIRECT(Q170),INDIRECT(K170),0)),IFERROR(IF(INDIRECT(Q170)&lt;&gt;"",INDIRECT(ster!$D$14) &amp; ": " &amp; SUBSTITUTE(INDIRECT(Q170)," "," "),""),""),""),"")," "),"  "," ")),""),"")</f>
        <v/>
      </c>
      <c r="CY170" s="14" t="str">
        <f t="array" aca="1" ref="CY170" ca="1">IF(H170,IF(AE170,TRIM(SUBSTITUTE(_xll.MCONCAT(IF((INDIRECT(ster!$D$14)&lt;&gt;"")*IFERROR(NOT(INDIRECT(AF170)),FALSE),IF(ISERROR(MATCH(INDIRECT(Q170),INDIRECT(K170),0)),IFERROR(IF(INDIRECT(Q170)&lt;&gt;"",INDIRECT(ster!$D$14)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CZ170" s="14" t="str">
        <f t="array" aca="1" ref="CZ170" ca="1">IF(H170,IF(AH170,TRIM(SUBSTITUTE(_xll.MCONCAT(IF((INDIRECT(ster!$D$14)&lt;&gt;"")*IFERROR(NOT(INDIRECT(AI170)),FALSE),IF(ISERROR(MATCH(INDIRECT(Q170),INDIRECT(K170),0)),IFERROR(IF(INDIRECT(Q170)&lt;&gt;"",INDIRECT(ster!$D$14)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DC170" s="14" t="str">
        <f ca="1">SUBSTITUTE(SUBSTITUTE(SUBSTITUTE(SUBSTITUTE(_xll.MCONCAT(DG170:DS170,"■"),"■■","■"),"■■","■"),"■■","■"),"■■","■")</f>
        <v>■</v>
      </c>
      <c r="DD170" s="14" t="str">
        <f t="shared" ca="1" si="468"/>
        <v/>
      </c>
      <c r="DE170" s="14" t="str">
        <f t="shared" ca="1" si="469"/>
        <v/>
      </c>
      <c r="DF170" s="14" t="str">
        <f t="shared" ca="1" si="470"/>
        <v/>
      </c>
      <c r="DG170" s="14" t="str">
        <f t="shared" ca="1" si="471"/>
        <v/>
      </c>
      <c r="DH170" s="14" t="str">
        <f t="shared" ca="1" si="472"/>
        <v/>
      </c>
      <c r="DI170" s="14" t="str">
        <f t="shared" ca="1" si="473"/>
        <v/>
      </c>
      <c r="DJ170" s="14" t="str">
        <f t="shared" ca="1" si="474"/>
        <v/>
      </c>
      <c r="DK170" s="14" t="str">
        <f t="shared" ca="1" si="475"/>
        <v/>
      </c>
      <c r="DL170" s="14" t="str">
        <f t="shared" ca="1" si="1470"/>
        <v/>
      </c>
      <c r="DM170" s="14" t="str">
        <f t="shared" ca="1" si="476"/>
        <v/>
      </c>
      <c r="DN170" s="14" t="str">
        <f t="array" aca="1" ref="DN170" ca="1">IF(CU170&lt;&gt;"","There are errors in the entered values in the following cases: " &amp;SUBSTITUTE(CU170," ",", "),"")</f>
        <v/>
      </c>
      <c r="DO170" s="14" t="str">
        <f t="shared" ca="1" si="477"/>
        <v/>
      </c>
      <c r="DP170" s="14" t="str">
        <f t="shared" ca="1" si="478"/>
        <v/>
      </c>
      <c r="DQ170" s="14" t="str">
        <f t="shared" ca="1" si="479"/>
        <v/>
      </c>
      <c r="DR170" s="14" t="str">
        <f t="shared" ca="1" si="480"/>
        <v/>
      </c>
      <c r="DS170" s="14" t="str">
        <f t="shared" ca="1" si="481"/>
        <v/>
      </c>
      <c r="DZ170" s="14" t="b">
        <f t="shared" ca="1" si="482"/>
        <v>0</v>
      </c>
      <c r="EA170" s="14" t="str">
        <f t="shared" ca="1" si="483"/>
        <v>Albumin upper range (q_54c)</v>
      </c>
      <c r="EB170" s="14" t="str">
        <f t="shared" ca="1" si="484"/>
        <v xml:space="preserve">Values must be numeric. </v>
      </c>
      <c r="EC170" s="14" t="str">
        <f t="shared" ca="1" si="485"/>
        <v xml:space="preserve">Albumin upper range (q_54c): Values must be numeric. </v>
      </c>
      <c r="ED170" s="14" t="str">
        <f t="shared" ca="1" si="486"/>
        <v/>
      </c>
      <c r="EE170" s="14" t="str">
        <f t="shared" ca="1" si="487"/>
        <v>Values must be numeric</v>
      </c>
      <c r="EF170" s="14" t="str">
        <f t="shared" ca="1" si="488"/>
        <v/>
      </c>
      <c r="EG170" s="14" t="str">
        <f t="shared" ca="1" si="489"/>
        <v/>
      </c>
      <c r="EM170" s="14" t="b">
        <f t="shared" ca="1" si="490"/>
        <v>1</v>
      </c>
      <c r="EN170" s="14">
        <f t="shared" ca="1" si="491"/>
        <v>157</v>
      </c>
      <c r="EO170" s="14" t="str">
        <f t="shared" ca="1" si="492"/>
        <v>q_54c</v>
      </c>
      <c r="EP170" s="14" t="str">
        <f t="shared" ca="1" si="493"/>
        <v xml:space="preserve">Albumin upper range (q_54c): Values must be numeric. </v>
      </c>
      <c r="EQ170" s="14" t="str">
        <f t="shared" ca="1" si="494"/>
        <v/>
      </c>
    </row>
    <row r="171" spans="2:147" s="14" customFormat="1">
      <c r="B171" s="14" t="str">
        <f t="shared" ca="1" si="421"/>
        <v/>
      </c>
      <c r="C171" s="14">
        <f t="shared" ca="1" si="422"/>
        <v>158</v>
      </c>
      <c r="D171" s="14">
        <f t="shared" si="423"/>
        <v>169</v>
      </c>
      <c r="E171" s="14" t="str">
        <f t="shared" ca="1" si="424"/>
        <v>N</v>
      </c>
      <c r="F171" s="14" t="str">
        <f t="shared" ca="1" si="425"/>
        <v>q_54d</v>
      </c>
      <c r="G171" s="14" t="str">
        <f t="shared" ca="1" si="426"/>
        <v>Albumin unit</v>
      </c>
      <c r="H171" s="14" t="b">
        <f t="shared" ca="1" si="427"/>
        <v>1</v>
      </c>
      <c r="I171" s="14" t="str">
        <f ca="1">IF($H171,ADDRESS(3,(D171+1)*2-1,4,,"["&amp;wew!$G$7&amp;"]"&amp;_sheetname_labels)&amp;":"&amp;ADDRESS(2+ster!$B$20,(D171+1)*2-1,4),"")</f>
        <v>[DBTemplate.xlsm]labels!MA3:MA61</v>
      </c>
      <c r="J171" s="14">
        <f t="array" aca="1" ref="J171" ca="1">IF(H171,MAX(0,MAX(IF(INDIRECT(I171)&lt;&gt;"",ROW(INDIRECT(I171)),""))-2),"")</f>
        <v>4</v>
      </c>
      <c r="K171" s="14" t="str">
        <f ca="1">IF($H171,IF($J171&gt;0,ADDRESS(3,(D171+1)*2-1,4,,"["&amp;wew!$G$7&amp;"]"&amp;_sheetname_labels)&amp;":"&amp;ADDRESS(2+J171,(D171+1)*2-1,4),""),"")</f>
        <v>[DBTemplate.xlsm]labels!MA3:MA6</v>
      </c>
      <c r="L171" s="14" t="str">
        <f ca="1">IF($H171,IF($J171&gt;0,ADDRESS(3,(D171+1)*2,4,,"["&amp;wew!$G$7&amp;"]"&amp;_sheetname_labels)&amp;":"&amp;ADDRESS(2+J171,(D171+1)*2,4),""),"")</f>
        <v>[DBTemplate.xlsm]labels!MB3:MB6</v>
      </c>
      <c r="M171" s="14">
        <f t="shared" ca="1" si="428"/>
        <v>0</v>
      </c>
      <c r="N171" s="14">
        <f t="shared" ca="1" si="429"/>
        <v>4</v>
      </c>
      <c r="O171" s="14" t="str">
        <f t="shared" ca="1" si="430"/>
        <v>q_54d</v>
      </c>
      <c r="P171" s="14" t="str">
        <f t="shared" ca="1" si="431"/>
        <v>Albumin unit</v>
      </c>
      <c r="Q171" s="14" t="str">
        <f ca="1">IF($BP171,ADDRESS(3,D171+1,4,,"["&amp;wew!$G$7&amp;"]"&amp;_sheetname_dataframe)&amp;":"&amp;ADDRESS(2+ster!$C$14,D171+1,4),"")</f>
        <v>[DBTemplate.xlsm]data_frame!FN3:FN3</v>
      </c>
      <c r="R171" s="14" t="str">
        <f>IF($BP171,IF(MID(_xll.FORMULATEXT(INDEX(INDIRECT(Q171),1)),1,1)="=", _xll.FORMULATEXT(INDEX(INDIRECT(Q171),1),2,TRUE),""),"")</f>
        <v/>
      </c>
      <c r="S171" s="14">
        <f t="array" aca="1" ref="S171" ca="1">IF(H171,SUM(IF((IFERROR(INDIRECT(Q171)&lt;&gt;"",FALSE))*(INDIRECT(ster!$D$14)&lt;&gt;""),1,0)),"")</f>
        <v>0</v>
      </c>
      <c r="T171" s="14">
        <f t="array" aca="1" ref="T171" ca="1">IF(H171,IF(M171&gt;0,SUM(IFERROR(1*(MATCH(INDIRECT(Q171),INDIRECT(K171),0)&gt;0),0)*(INDIRECT(ster!$D$14)&lt;&gt;"")*NOT(ISNUMBER(INDIRECT(Q171)))),0),"")</f>
        <v>0</v>
      </c>
      <c r="U171" s="14">
        <f t="array" aca="1" ref="U171" ca="1">IF(H171,SUM((IFERROR(INDIRECT(Q171)="",FALSE))*(INDIRECT(ster!$D$14)&lt;&gt;"")),"")</f>
        <v>1</v>
      </c>
      <c r="V171" s="14">
        <f t="array" aca="1" ref="V171" ca="1">IF(H171,SUM((IFERROR(INDIRECT(Q171)="#ąś",TRUE))*(INDIRECT(ster!$D$14)&lt;&gt;"")),"")</f>
        <v>0</v>
      </c>
      <c r="W171" s="14">
        <f t="array" aca="1" ref="W171" ca="1">IF(H171,SUM(ISNUMBER(INDIRECT(Q171))*(INDIRECT(ster!$D$14)&lt;&gt;"")),"")</f>
        <v>0</v>
      </c>
      <c r="X171" s="14" t="str">
        <f t="array" aca="1" ref="X171" ca="1">IF(AND(H171,W171&gt;0),IF(wew!$B$3,MIN(IF((INDIRECT(ster!$D$14)&lt;&gt;"")*IFERROR(INDIRECT($Q171)&lt;&gt;"",FALSE),IFERROR(INDIRECT($Q171),"X"),"X")),"&lt;włącz podświetlanie wartości&gt;"),"—")</f>
        <v>—</v>
      </c>
      <c r="Y171" s="14" t="str">
        <f t="array" aca="1" ref="Y171" ca="1">IF(AND(H171,W171&gt;0),IF(wew!$B$3,MAX(IF((INDIRECT(ster!$D$14)&lt;&gt;"")*IFERROR(INDIRECT($Q171)&lt;&gt;"",FALSE),IFERROR(INDIRECT($Q171),"X"),"X")),"&lt;włącz podświetlanie wartości&gt;"),"—")</f>
        <v>—</v>
      </c>
      <c r="Z171" s="14">
        <f t="shared" ca="1" si="432"/>
        <v>0</v>
      </c>
      <c r="AA171" s="12" t="str">
        <f t="shared" ca="1" si="433"/>
        <v>—</v>
      </c>
      <c r="AB171" s="17">
        <f t="array" aca="1" ref="AB171" ca="1">IF(H171,IF(W171&gt;0,SUM((INDIRECT(ster!$D$14)&lt;&gt;"")*IFERROR((INDIRECT(Q171)&lt;&gt;"")*(INDIRECT(Q171)=INT(INDIRECT(Q171))),0)),0),"")</f>
        <v>0</v>
      </c>
      <c r="AC171" s="17">
        <f t="array" aca="1" ref="AC171" ca="1">IF(H171,W171-AB171,"")</f>
        <v>0</v>
      </c>
      <c r="AD171" s="17">
        <f t="shared" ca="1" si="434"/>
        <v>1</v>
      </c>
      <c r="AE171" s="17" t="b">
        <f t="shared" ca="1" si="435"/>
        <v>0</v>
      </c>
      <c r="AF171" s="17" t="str">
        <f ca="1">IF(AE171,IF($H171,ADDRESS(3,D171+2,4,,"["&amp;wew!$G$7&amp;"]"&amp;_sheetname_dataframe)&amp;":"&amp;ADDRESS(2+ster!$C$14,D171+2,4),""),"")</f>
        <v/>
      </c>
      <c r="AG171" s="17" t="str">
        <f t="shared" ca="1" si="436"/>
        <v/>
      </c>
      <c r="AH171" s="17" t="b">
        <f t="shared" ca="1" si="437"/>
        <v>0</v>
      </c>
      <c r="AI171" s="17" t="str">
        <f ca="1">IF(AH171,IF($H171,ADDRESS(3,D171+3,4,,"["&amp;wew!$G$7&amp;"]"&amp;_sheetname_dataframe)&amp;":"&amp;ADDRESS(2+ster!$C$14,D171+3,4),""),"")</f>
        <v/>
      </c>
      <c r="AJ171" s="17" t="str">
        <f t="shared" ca="1" si="438"/>
        <v/>
      </c>
      <c r="AK171" s="17" t="b">
        <f t="shared" ca="1" si="439"/>
        <v>0</v>
      </c>
      <c r="AL171" s="17" t="b">
        <f t="shared" ca="1" si="440"/>
        <v>0</v>
      </c>
      <c r="AM171" s="17" t="b">
        <f t="shared" ca="1" si="441"/>
        <v>0</v>
      </c>
      <c r="AN171" s="17">
        <f t="shared" ca="1" si="442"/>
        <v>0</v>
      </c>
      <c r="AO171" s="24" t="str">
        <f t="shared" ca="1" si="443"/>
        <v/>
      </c>
      <c r="AP171" s="24" t="str">
        <f t="shared" ca="1" si="444"/>
        <v/>
      </c>
      <c r="AQ171" s="17" t="b">
        <f t="shared" ca="1" si="445"/>
        <v>0</v>
      </c>
      <c r="AR171" s="17" t="b">
        <f t="shared" ca="1" si="446"/>
        <v>1</v>
      </c>
      <c r="AS171" s="17" t="b">
        <f t="shared" ca="1" si="447"/>
        <v>0</v>
      </c>
      <c r="AT171" s="17" t="b">
        <f t="shared" ca="1" si="448"/>
        <v>0</v>
      </c>
      <c r="AU171" s="17" t="b">
        <f t="shared" ca="1" si="449"/>
        <v>1</v>
      </c>
      <c r="AV171" s="17" t="b">
        <f t="shared" ca="1" si="450"/>
        <v>0</v>
      </c>
      <c r="AW171" s="17" t="b">
        <f t="shared" ca="1" si="451"/>
        <v>0</v>
      </c>
      <c r="AX171" s="14" t="b">
        <f t="array" aca="1" ref="AX171" ca="1">IF(H171,N171&gt;0,"")</f>
        <v>1</v>
      </c>
      <c r="AY171" s="17" t="str">
        <f t="shared" ca="1" si="452"/>
        <v>C3:C6</v>
      </c>
      <c r="AZ171" s="17" t="b">
        <f t="array" aca="1" ref="AZ171" ca="1">IF(AY171&lt;&gt;"",SUM(1*ISERROR(MATCH(INDIRECT(AY171),INDIRECT(K171),0)))=0,"")</f>
        <v>1</v>
      </c>
      <c r="BA171" s="17" t="b">
        <f t="shared" ca="1" si="453"/>
        <v>1</v>
      </c>
      <c r="BB171" s="17" t="b">
        <v>0</v>
      </c>
      <c r="BC171" s="17" t="b">
        <f t="shared" ca="1" si="454"/>
        <v>1</v>
      </c>
      <c r="BD171" s="17" t="b">
        <f t="shared" ca="1" si="455"/>
        <v>0</v>
      </c>
      <c r="BE171" s="17" t="b">
        <f t="shared" ca="1" si="456"/>
        <v>0</v>
      </c>
      <c r="BF171" s="17" t="b">
        <f t="shared" ca="1" si="457"/>
        <v>0</v>
      </c>
      <c r="BG171" s="17" t="b">
        <f t="shared" ca="1" si="458"/>
        <v>0</v>
      </c>
      <c r="BH171" s="17" t="b">
        <f t="shared" ca="1" si="459"/>
        <v>1</v>
      </c>
      <c r="BI171" s="17">
        <f t="shared" ca="1" si="460"/>
        <v>2</v>
      </c>
      <c r="BJ171" s="17" t="b">
        <f t="shared" ca="1" si="461"/>
        <v>0</v>
      </c>
      <c r="BK171" s="17" t="str">
        <f t="shared" ca="1" si="462"/>
        <v/>
      </c>
      <c r="BL171" s="17" t="str">
        <f t="shared" ca="1" si="463"/>
        <v/>
      </c>
      <c r="BM171" s="17" t="str">
        <f t="shared" ca="1" si="464"/>
        <v>F</v>
      </c>
      <c r="BN171" s="17" t="str">
        <f t="shared" ca="1" si="465"/>
        <v>F</v>
      </c>
      <c r="BO171" s="17" t="str">
        <f t="shared" ca="1" si="466"/>
        <v>N</v>
      </c>
      <c r="BP171" s="14" t="b">
        <f t="shared" ca="1" si="467"/>
        <v>1</v>
      </c>
      <c r="BQ171" s="35">
        <v>1</v>
      </c>
      <c r="BX171" s="16"/>
      <c r="BY171" s="16"/>
      <c r="BZ171" s="16"/>
      <c r="CA171" s="16"/>
      <c r="CB171" s="16"/>
      <c r="CC171" s="16"/>
      <c r="CD171" s="16"/>
      <c r="CE171" s="16"/>
      <c r="CF171" s="16"/>
      <c r="CN171" s="14">
        <f ca="1">IF(H171,IFERROR(IsVariableNameLegal(O171),0),0)</f>
        <v>0</v>
      </c>
      <c r="CO171" s="14" t="str">
        <f t="array" aca="1" ref="CO171" ca="1">IF(H171,IF(COUNTIF(INDIRECT(wew!$C$13),O171)&gt;1,TRIM(SUBSTITUTE(_xll.MCONCAT(IF((INDIRECT(wew!$C$13)=O171)*(COLUMN(INDIRECT(wew!$C$13))&lt;&gt;D171+1),-1+COLUMN(INDIRECT(wew!$C$13)),"")," "),"  "," ")),""),"")</f>
        <v/>
      </c>
      <c r="CP171" s="14" t="str">
        <f t="array" aca="1" ref="CP171" ca="1">IF(P171&lt;&gt;"",IF(LEN(P171)&gt;150,1,""),"")</f>
        <v/>
      </c>
      <c r="CQ171" s="14" t="str">
        <f t="array" aca="1" ref="CQ171" ca="1">IF(AND(H171,NOT(ster!$J$3)),IF(COUNTIF(INDIRECT(wew!$C$15),P171)&gt;1,TRIM(SUBSTITUTE(_xll.MCONCAT(IF((INDIRECT(wew!$C$15)=P171)*(COLUMN(INDIRECT(wew!$C$15))&lt;&gt;D171+1),-1+COLUMN(INDIRECT(wew!$C$15)),"")," "),"  "," ")),""),"")</f>
        <v/>
      </c>
      <c r="CR171" s="14" t="str">
        <f t="array" aca="1" ref="CR171" ca="1">IF(H171,IF(AND(W171&gt;0,AO171&lt;&gt;""),TRIM(SUBSTITUTE(_xll.MCONCAT(IFERROR(IF(ISNUMBER(INDIRECT(Q171)),IF((INDIRECT(ster!$D$14)&lt;&gt;"")*(INDIRECT(Q171)&lt;AO171),INDIRECT(ster!$D$14) &amp; ": " &amp;  SUBSTITUTE(IF( AV171,IFERROR(TEXT(INDIRECT(Q171),"rrrr-mm-dd") &amp;" (" &amp; INDIRECT(Q171) &amp;")",INDIRECT(Q171)),INDIRECT(Q171))," "," "),""),""),"")," "),"  "," ")),""),"")</f>
        <v/>
      </c>
      <c r="CS171" s="14" t="str">
        <f t="array" aca="1" ref="CS171" ca="1">IF(H171,IF(AND(W171&gt;0,AP171&lt;&gt;""),TRIM(SUBSTITUTE(_xll.MCONCAT(IFERROR(IF(ISNUMBER(INDIRECT(Q171)),IF((INDIRECT(ster!$D$14)&lt;&gt;"")*(INDIRECT(Q171)&gt;AP171),INDIRECT(ster!$D$14) &amp; ": " &amp;  SUBSTITUTE(IF( AV171,IFERROR(TEXT(INDIRECT(Q171),"rrrr-mm-dd")&amp;" (" &amp; INDIRECT(Q171) &amp;")",INDIRECT(Q171)),INDIRECT(Q171))," "," "),""),""),"")," "),"  "," ")),""),"")</f>
        <v/>
      </c>
      <c r="CT171" s="14" t="str">
        <f t="array" aca="1" ref="CT171" ca="1">IF(H171,IF(AND(N171&gt;0,AR171),TRIM(SUBSTITUTE(_xll.MCONCAT(IFERROR(IF(ISNUMBER(INDIRECT(Q171)),IF((INDIRECT(ster!$D$14)&lt;&gt;"")*(IFERROR(0*(MATCH(INDIRECT(Q171),INDIRECT(K171),0)&gt;0),1)),INDIRECT(ster!$D$14) &amp; ": " &amp;  SUBSTITUTE(IF( AV171,IFERROR(TEXT(INDIRECT(Q171),"rrrr-mm-dd")&amp;" (" &amp; INDIRECT(Q171) &amp;")",INDIRECT(Q171)),INDIRECT(Q171))," "," "),""),""),"")," "),"  "," ")),""),"")</f>
        <v/>
      </c>
      <c r="CU171" s="14" t="str">
        <f t="array" aca="1" ref="CU171" ca="1">IF(H171,IF(AND(V171&gt;0),TRIM(SUBSTITUTE(_xll.MCONCAT(IF((INDIRECT(ster!$D$14)&lt;&gt;"")*(IFERROR(0*(INDIRECT(Q171)&lt;&gt;""),1)),INDIRECT(ster!$D$14),"")," "),"  "," ")),""),"")</f>
        <v/>
      </c>
      <c r="CV171" s="14" t="str">
        <f t="array" aca="1" ref="CV171" ca="1">IF(H171,IF(AS171,
TRIM(SUBSTITUTE(_xll.MCONCAT(IF(
   (INDIRECT(ster!$D$14)&lt;&gt;"")*
   ((INDIRECT(Q171)="")+
      NOT(ISNUMBER(INDIRECT(Q171)))*
      NOT(ISERROR(MATCH(INDIRECT(Q171),INDIRECT(K171),0)))
    ),
      INDIRECT(ster!$D$14),
   "")," "),"  "," ")),
""),"")</f>
        <v/>
      </c>
      <c r="CW171" s="14" t="str">
        <f t="array" aca="1" ref="CW171" ca="1">IF(H171,IF(AND(AQ171),TRIM(SUBSTITUTE(_xll.MCONCAT(IFERROR(IF(ISNUMBER(INDIRECT(Q171)),IF((INDIRECT(ster!$D$14)&lt;&gt;"")*(INDIRECT(Q171)&lt;&gt;INT(INDIRECT(Q171))),INDIRECT(ster!$D$14) &amp; ": " &amp; INDIRECT(Q171),""),""),"")," "),"  "," ")),""),"")</f>
        <v/>
      </c>
      <c r="CX171" s="14" t="str">
        <f t="array" aca="1" ref="CX171" ca="1">IF(H171,IF(OR(AU171,AV171),TRIM(SUBSTITUTE(_xll.MCONCAT(IF((INDIRECT(ster!$D$14)&lt;&gt;"")*NOT(ISNUMBER(INDIRECT(Q171))),IF(ISERROR(MATCH(INDIRECT(Q171),INDIRECT(K171),0)),IFERROR(IF(INDIRECT(Q171)&lt;&gt;"",INDIRECT(ster!$D$14) &amp; ": " &amp; SUBSTITUTE(INDIRECT(Q171)," "," "),""),""),""),"")," "),"  "," ")),""),"")</f>
        <v/>
      </c>
      <c r="CY171" s="14" t="str">
        <f t="array" aca="1" ref="CY171" ca="1">IF(H171,IF(AE171,TRIM(SUBSTITUTE(_xll.MCONCAT(IF((INDIRECT(ster!$D$14)&lt;&gt;"")*IFERROR(NOT(INDIRECT(AF171)),FALSE),IF(ISERROR(MATCH(INDIRECT(Q171),INDIRECT(K171),0)),IFERROR(IF(INDIRECT(Q171)&lt;&gt;"",INDIRECT(ster!$D$14)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CZ171" s="14" t="str">
        <f t="array" aca="1" ref="CZ171" ca="1">IF(H171,IF(AH171,TRIM(SUBSTITUTE(_xll.MCONCAT(IF((INDIRECT(ster!$D$14)&lt;&gt;"")*IFERROR(NOT(INDIRECT(AI171)),FALSE),IF(ISERROR(MATCH(INDIRECT(Q171),INDIRECT(K171),0)),IFERROR(IF(INDIRECT(Q171)&lt;&gt;"",INDIRECT(ster!$D$14)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DC171" s="14" t="str">
        <f ca="1">SUBSTITUTE(SUBSTITUTE(SUBSTITUTE(SUBSTITUTE(_xll.MCONCAT(DG171:DS171,"■"),"■■","■"),"■■","■"),"■■","■"),"■■","■")</f>
        <v>■</v>
      </c>
      <c r="DD171" s="14" t="str">
        <f t="shared" ca="1" si="468"/>
        <v/>
      </c>
      <c r="DE171" s="14" t="str">
        <f t="shared" ca="1" si="469"/>
        <v/>
      </c>
      <c r="DF171" s="14" t="str">
        <f t="shared" ca="1" si="470"/>
        <v/>
      </c>
      <c r="DG171" s="14" t="str">
        <f t="shared" ca="1" si="471"/>
        <v/>
      </c>
      <c r="DH171" s="14" t="str">
        <f t="shared" ca="1" si="472"/>
        <v/>
      </c>
      <c r="DI171" s="14" t="str">
        <f t="shared" ca="1" si="473"/>
        <v/>
      </c>
      <c r="DJ171" s="14" t="str">
        <f t="shared" ca="1" si="474"/>
        <v/>
      </c>
      <c r="DK171" s="14" t="str">
        <f t="shared" ca="1" si="475"/>
        <v/>
      </c>
      <c r="DL171" s="14" t="str">
        <f t="shared" ca="1" si="1470"/>
        <v/>
      </c>
      <c r="DM171" s="14" t="str">
        <f t="shared" ca="1" si="476"/>
        <v/>
      </c>
      <c r="DN171" s="14" t="str">
        <f t="array" aca="1" ref="DN171" ca="1">IF(CU171&lt;&gt;"","There are errors in the entered values in the following cases: " &amp;SUBSTITUTE(CU171," ",", "),"")</f>
        <v/>
      </c>
      <c r="DO171" s="14" t="str">
        <f t="shared" ca="1" si="477"/>
        <v/>
      </c>
      <c r="DP171" s="14" t="str">
        <f t="shared" ca="1" si="478"/>
        <v/>
      </c>
      <c r="DQ171" s="14" t="str">
        <f t="shared" ca="1" si="479"/>
        <v/>
      </c>
      <c r="DR171" s="14" t="str">
        <f t="shared" ca="1" si="480"/>
        <v/>
      </c>
      <c r="DS171" s="14" t="str">
        <f t="shared" ca="1" si="481"/>
        <v/>
      </c>
      <c r="DZ171" s="14" t="b">
        <f t="shared" ca="1" si="482"/>
        <v>0</v>
      </c>
      <c r="EA171" s="14" t="str">
        <f t="shared" ca="1" si="483"/>
        <v>Albumin unit (q_54d)</v>
      </c>
      <c r="EB171" s="14" t="str">
        <f t="shared" ca="1" si="484"/>
        <v xml:space="preserve">Values must be limited to predefinied list. </v>
      </c>
      <c r="EC171" s="14" t="str">
        <f t="shared" ca="1" si="485"/>
        <v xml:space="preserve">Albumin unit (q_54d): Values must be limited to predefinied list. </v>
      </c>
      <c r="ED171" s="14" t="str">
        <f t="shared" ca="1" si="486"/>
        <v/>
      </c>
      <c r="EE171" s="14" t="str">
        <f t="shared" ca="1" si="487"/>
        <v>Values must be limited to predefinied list</v>
      </c>
      <c r="EF171" s="14" t="str">
        <f t="shared" ca="1" si="488"/>
        <v/>
      </c>
      <c r="EG171" s="14" t="str">
        <f t="shared" ca="1" si="489"/>
        <v/>
      </c>
      <c r="EM171" s="14" t="b">
        <f t="shared" ca="1" si="490"/>
        <v>1</v>
      </c>
      <c r="EN171" s="14">
        <f t="shared" ca="1" si="491"/>
        <v>158</v>
      </c>
      <c r="EO171" s="14" t="str">
        <f t="shared" ca="1" si="492"/>
        <v>q_54d</v>
      </c>
      <c r="EP171" s="14" t="str">
        <f t="shared" ca="1" si="493"/>
        <v xml:space="preserve">Albumin unit (q_54d): Values must be limited to predefinied list. </v>
      </c>
      <c r="EQ171" s="14" t="str">
        <f t="shared" ca="1" si="494"/>
        <v/>
      </c>
    </row>
    <row r="172" spans="2:147" s="14" customFormat="1">
      <c r="B172" s="14" t="str">
        <f t="shared" ca="1" si="421"/>
        <v/>
      </c>
      <c r="C172" s="14">
        <f t="shared" ca="1" si="422"/>
        <v>159</v>
      </c>
      <c r="D172" s="14">
        <f t="shared" si="423"/>
        <v>170</v>
      </c>
      <c r="E172" s="14" t="str">
        <f t="shared" ca="1" si="424"/>
        <v>I</v>
      </c>
      <c r="F172" s="14" t="str">
        <f t="shared" ca="1" si="425"/>
        <v>q_55a</v>
      </c>
      <c r="G172" s="14" t="str">
        <f t="shared" ca="1" si="426"/>
        <v>Creatinine level  (or NF, NA, NR)</v>
      </c>
      <c r="H172" s="14" t="b">
        <f t="shared" ca="1" si="427"/>
        <v>1</v>
      </c>
      <c r="I172" s="14" t="str">
        <f ca="1">IF($H172,ADDRESS(3,(D172+1)*2-1,4,,"["&amp;wew!$G$7&amp;"]"&amp;_sheetname_labels)&amp;":"&amp;ADDRESS(2+ster!$B$20,(D172+1)*2-1,4),"")</f>
        <v>[DBTemplate.xlsm]labels!MC3:MC61</v>
      </c>
      <c r="J172" s="14">
        <f t="array" aca="1" ref="J172" ca="1">IF(H172,MAX(0,MAX(IF(INDIRECT(I172)&lt;&gt;"",ROW(INDIRECT(I172)),""))-2),"")</f>
        <v>1</v>
      </c>
      <c r="K172" s="14" t="str">
        <f ca="1">IF($H172,IF($J172&gt;0,ADDRESS(3,(D172+1)*2-1,4,,"["&amp;wew!$G$7&amp;"]"&amp;_sheetname_labels)&amp;":"&amp;ADDRESS(2+J172,(D172+1)*2-1,4),""),"")</f>
        <v>[DBTemplate.xlsm]labels!MC3:MC3</v>
      </c>
      <c r="L172" s="14" t="str">
        <f ca="1">IF($H172,IF($J172&gt;0,ADDRESS(3,(D172+1)*2,4,,"["&amp;wew!$G$7&amp;"]"&amp;_sheetname_labels)&amp;":"&amp;ADDRESS(2+J172,(D172+1)*2,4),""),"")</f>
        <v>[DBTemplate.xlsm]labels!MD3:MD3</v>
      </c>
      <c r="M172" s="14">
        <f t="shared" ca="1" si="428"/>
        <v>1</v>
      </c>
      <c r="N172" s="14">
        <f t="shared" ca="1" si="429"/>
        <v>0</v>
      </c>
      <c r="O172" s="14" t="str">
        <f t="shared" ca="1" si="430"/>
        <v>q_55a</v>
      </c>
      <c r="P172" s="14" t="str">
        <f t="shared" ca="1" si="431"/>
        <v>Creatinine level  (or NF, NA, NR)</v>
      </c>
      <c r="Q172" s="14" t="str">
        <f ca="1">IF($BP172,ADDRESS(3,D172+1,4,,"["&amp;wew!$G$7&amp;"]"&amp;_sheetname_dataframe)&amp;":"&amp;ADDRESS(2+ster!$C$14,D172+1,4),"")</f>
        <v>[DBTemplate.xlsm]data_frame!FO3:FO3</v>
      </c>
      <c r="R172" s="14" t="str">
        <f>IF($BP172,IF(MID(_xll.FORMULATEXT(INDEX(INDIRECT(Q172),1)),1,1)="=", _xll.FORMULATEXT(INDEX(INDIRECT(Q172),1),2,TRUE),""),"")</f>
        <v/>
      </c>
      <c r="S172" s="14">
        <f t="array" aca="1" ref="S172" ca="1">IF(H172,SUM(IF((IFERROR(INDIRECT(Q172)&lt;&gt;"",FALSE))*(INDIRECT(ster!$D$14)&lt;&gt;""),1,0)),"")</f>
        <v>1</v>
      </c>
      <c r="T172" s="14">
        <f t="array" aca="1" ref="T172" ca="1">IF(H172,IF(M172&gt;0,SUM(IFERROR(1*(MATCH(INDIRECT(Q172),INDIRECT(K172),0)&gt;0),0)*(INDIRECT(ster!$D$14)&lt;&gt;"")*NOT(ISNUMBER(INDIRECT(Q172)))),0),"")</f>
        <v>1</v>
      </c>
      <c r="U172" s="14">
        <f t="array" aca="1" ref="U172" ca="1">IF(H172,SUM((IFERROR(INDIRECT(Q172)="",FALSE))*(INDIRECT(ster!$D$14)&lt;&gt;"")),"")</f>
        <v>0</v>
      </c>
      <c r="V172" s="14">
        <f t="array" aca="1" ref="V172" ca="1">IF(H172,SUM((IFERROR(INDIRECT(Q172)="#ąś",TRUE))*(INDIRECT(ster!$D$14)&lt;&gt;"")),"")</f>
        <v>0</v>
      </c>
      <c r="W172" s="14">
        <f t="array" aca="1" ref="W172" ca="1">IF(H172,SUM(ISNUMBER(INDIRECT(Q172))*(INDIRECT(ster!$D$14)&lt;&gt;"")),"")</f>
        <v>0</v>
      </c>
      <c r="X172" s="14" t="str">
        <f t="array" aca="1" ref="X172" ca="1">IF(AND(H172,W172&gt;0),IF(wew!$B$3,MIN(IF((INDIRECT(ster!$D$14)&lt;&gt;"")*IFERROR(INDIRECT($Q172)&lt;&gt;"",FALSE),IFERROR(INDIRECT($Q172),"X"),"X")),"&lt;włącz podświetlanie wartości&gt;"),"—")</f>
        <v>—</v>
      </c>
      <c r="Y172" s="14" t="str">
        <f t="array" aca="1" ref="Y172" ca="1">IF(AND(H172,W172&gt;0),IF(wew!$B$3,MAX(IF((INDIRECT(ster!$D$14)&lt;&gt;"")*IFERROR(INDIRECT($Q172)&lt;&gt;"",FALSE),IFERROR(INDIRECT($Q172),"X"),"X")),"&lt;włącz podświetlanie wartości&gt;"),"—")</f>
        <v>—</v>
      </c>
      <c r="Z172" s="14">
        <f t="shared" ca="1" si="432"/>
        <v>0</v>
      </c>
      <c r="AA172" s="12">
        <f t="shared" ca="1" si="433"/>
        <v>0</v>
      </c>
      <c r="AB172" s="17">
        <f t="array" aca="1" ref="AB172" ca="1">IF(H172,IF(W172&gt;0,SUM((INDIRECT(ster!$D$14)&lt;&gt;"")*IFERROR((INDIRECT(Q172)&lt;&gt;"")*(INDIRECT(Q172)=INT(INDIRECT(Q172))),0)),0),"")</f>
        <v>0</v>
      </c>
      <c r="AC172" s="17">
        <f t="array" aca="1" ref="AC172" ca="1">IF(H172,W172-AB172,"")</f>
        <v>0</v>
      </c>
      <c r="AD172" s="17">
        <f t="shared" ca="1" si="434"/>
        <v>1</v>
      </c>
      <c r="AE172" s="17" t="b">
        <f t="shared" ca="1" si="435"/>
        <v>0</v>
      </c>
      <c r="AF172" s="17" t="str">
        <f ca="1">IF(AE172,IF($H172,ADDRESS(3,D172+2,4,,"["&amp;wew!$G$7&amp;"]"&amp;_sheetname_dataframe)&amp;":"&amp;ADDRESS(2+ster!$C$14,D172+2,4),""),"")</f>
        <v/>
      </c>
      <c r="AG172" s="17" t="str">
        <f t="shared" ca="1" si="436"/>
        <v/>
      </c>
      <c r="AH172" s="17" t="b">
        <f t="shared" ca="1" si="437"/>
        <v>0</v>
      </c>
      <c r="AI172" s="17" t="str">
        <f ca="1">IF(AH172,IF($H172,ADDRESS(3,D172+3,4,,"["&amp;wew!$G$7&amp;"]"&amp;_sheetname_dataframe)&amp;":"&amp;ADDRESS(2+ster!$C$14,D172+3,4),""),"")</f>
        <v/>
      </c>
      <c r="AJ172" s="17" t="str">
        <f t="shared" ca="1" si="438"/>
        <v/>
      </c>
      <c r="AK172" s="17" t="b">
        <f t="shared" ca="1" si="439"/>
        <v>0</v>
      </c>
      <c r="AL172" s="17" t="b">
        <f t="shared" ca="1" si="440"/>
        <v>0</v>
      </c>
      <c r="AM172" s="17" t="b">
        <f t="shared" ca="1" si="441"/>
        <v>1</v>
      </c>
      <c r="AN172" s="17">
        <f t="shared" ca="1" si="442"/>
        <v>0</v>
      </c>
      <c r="AO172" s="24" t="str">
        <f t="shared" ca="1" si="443"/>
        <v/>
      </c>
      <c r="AP172" s="24" t="str">
        <f t="shared" ca="1" si="444"/>
        <v/>
      </c>
      <c r="AQ172" s="17" t="b">
        <f t="shared" ca="1" si="445"/>
        <v>0</v>
      </c>
      <c r="AR172" s="17" t="b">
        <f t="shared" ca="1" si="446"/>
        <v>0</v>
      </c>
      <c r="AS172" s="17" t="b">
        <f t="shared" ca="1" si="447"/>
        <v>0</v>
      </c>
      <c r="AT172" s="17" t="b">
        <f t="shared" ca="1" si="448"/>
        <v>0</v>
      </c>
      <c r="AU172" s="17" t="b">
        <f t="shared" ca="1" si="449"/>
        <v>1</v>
      </c>
      <c r="AV172" s="17" t="b">
        <f t="shared" ca="1" si="450"/>
        <v>0</v>
      </c>
      <c r="AW172" s="17" t="b">
        <f t="shared" ca="1" si="451"/>
        <v>0</v>
      </c>
      <c r="AX172" s="14" t="b">
        <f t="array" aca="1" ref="AX172" ca="1">IF(H172,N172&gt;0,"")</f>
        <v>0</v>
      </c>
      <c r="AY172" s="17" t="str">
        <f t="shared" ca="1" si="452"/>
        <v/>
      </c>
      <c r="AZ172" s="17" t="str">
        <f t="array" aca="1" ref="AZ172" ca="1">IF(AY172&lt;&gt;"",SUM(1*ISERROR(MATCH(INDIRECT(AY172),INDIRECT(K172),0)))=0,"")</f>
        <v/>
      </c>
      <c r="BA172" s="17" t="b">
        <f t="shared" ca="1" si="453"/>
        <v>0</v>
      </c>
      <c r="BB172" s="17" t="b">
        <v>0</v>
      </c>
      <c r="BC172" s="17" t="str">
        <f t="shared" ca="1" si="454"/>
        <v/>
      </c>
      <c r="BD172" s="17" t="str">
        <f t="shared" ca="1" si="455"/>
        <v/>
      </c>
      <c r="BE172" s="17" t="str">
        <f t="shared" ca="1" si="456"/>
        <v/>
      </c>
      <c r="BF172" s="17" t="str">
        <f t="shared" ca="1" si="457"/>
        <v/>
      </c>
      <c r="BG172" s="17" t="str">
        <f t="shared" ca="1" si="458"/>
        <v/>
      </c>
      <c r="BH172" s="17" t="str">
        <f t="shared" ca="1" si="459"/>
        <v/>
      </c>
      <c r="BI172" s="17" t="str">
        <f t="shared" ca="1" si="460"/>
        <v/>
      </c>
      <c r="BJ172" s="17" t="b">
        <f t="shared" ca="1" si="461"/>
        <v>0</v>
      </c>
      <c r="BK172" s="17" t="b">
        <f t="shared" ca="1" si="462"/>
        <v>1</v>
      </c>
      <c r="BL172" s="17" t="b">
        <f t="shared" ca="1" si="463"/>
        <v>0</v>
      </c>
      <c r="BM172" s="17" t="str">
        <f t="shared" ca="1" si="464"/>
        <v>I</v>
      </c>
      <c r="BN172" s="17" t="str">
        <f t="shared" ca="1" si="465"/>
        <v>N</v>
      </c>
      <c r="BO172" s="17" t="str">
        <f t="shared" ca="1" si="466"/>
        <v>I</v>
      </c>
      <c r="BP172" s="14" t="b">
        <f t="shared" ca="1" si="467"/>
        <v>1</v>
      </c>
      <c r="BQ172" s="35">
        <v>1</v>
      </c>
      <c r="BU172" s="14" t="s">
        <v>387</v>
      </c>
      <c r="BX172" s="16"/>
      <c r="BY172" s="16"/>
      <c r="BZ172" s="16"/>
      <c r="CA172" s="16"/>
      <c r="CB172" s="16"/>
      <c r="CC172" s="16"/>
      <c r="CD172" s="16"/>
      <c r="CE172" s="16"/>
      <c r="CF172" s="16"/>
      <c r="CN172" s="14">
        <f ca="1">IF(H172,IFERROR(IsVariableNameLegal(O172),0),0)</f>
        <v>0</v>
      </c>
      <c r="CO172" s="14" t="str">
        <f t="array" aca="1" ref="CO172" ca="1">IF(H172,IF(COUNTIF(INDIRECT(wew!$C$13),O172)&gt;1,TRIM(SUBSTITUTE(_xll.MCONCAT(IF((INDIRECT(wew!$C$13)=O172)*(COLUMN(INDIRECT(wew!$C$13))&lt;&gt;D172+1),-1+COLUMN(INDIRECT(wew!$C$13)),"")," "),"  "," ")),""),"")</f>
        <v/>
      </c>
      <c r="CP172" s="14" t="str">
        <f t="array" aca="1" ref="CP172" ca="1">IF(P172&lt;&gt;"",IF(LEN(P172)&gt;150,1,""),"")</f>
        <v/>
      </c>
      <c r="CQ172" s="14" t="str">
        <f t="array" aca="1" ref="CQ172" ca="1">IF(AND(H172,NOT(ster!$J$3)),IF(COUNTIF(INDIRECT(wew!$C$15),P172)&gt;1,TRIM(SUBSTITUTE(_xll.MCONCAT(IF((INDIRECT(wew!$C$15)=P172)*(COLUMN(INDIRECT(wew!$C$15))&lt;&gt;D172+1),-1+COLUMN(INDIRECT(wew!$C$15)),"")," "),"  "," ")),""),"")</f>
        <v/>
      </c>
      <c r="CR172" s="14" t="str">
        <f t="array" aca="1" ref="CR172" ca="1">IF(H172,IF(AND(W172&gt;0,AO172&lt;&gt;""),TRIM(SUBSTITUTE(_xll.MCONCAT(IFERROR(IF(ISNUMBER(INDIRECT(Q172)),IF((INDIRECT(ster!$D$14)&lt;&gt;"")*(INDIRECT(Q172)&lt;AO172),INDIRECT(ster!$D$14) &amp; ": " &amp;  SUBSTITUTE(IF( AV172,IFERROR(TEXT(INDIRECT(Q172),"rrrr-mm-dd") &amp;" (" &amp; INDIRECT(Q172) &amp;")",INDIRECT(Q172)),INDIRECT(Q172))," "," "),""),""),"")," "),"  "," ")),""),"")</f>
        <v/>
      </c>
      <c r="CS172" s="14" t="str">
        <f t="array" aca="1" ref="CS172" ca="1">IF(H172,IF(AND(W172&gt;0,AP172&lt;&gt;""),TRIM(SUBSTITUTE(_xll.MCONCAT(IFERROR(IF(ISNUMBER(INDIRECT(Q172)),IF((INDIRECT(ster!$D$14)&lt;&gt;"")*(INDIRECT(Q172)&gt;AP172),INDIRECT(ster!$D$14) &amp; ": " &amp;  SUBSTITUTE(IF( AV172,IFERROR(TEXT(INDIRECT(Q172),"rrrr-mm-dd")&amp;" (" &amp; INDIRECT(Q172) &amp;")",INDIRECT(Q172)),INDIRECT(Q172))," "," "),""),""),"")," "),"  "," ")),""),"")</f>
        <v/>
      </c>
      <c r="CT172" s="14" t="str">
        <f t="array" aca="1" ref="CT172" ca="1">IF(H172,IF(AND(N172&gt;0,AR172),TRIM(SUBSTITUTE(_xll.MCONCAT(IFERROR(IF(ISNUMBER(INDIRECT(Q172)),IF((INDIRECT(ster!$D$14)&lt;&gt;"")*(IFERROR(0*(MATCH(INDIRECT(Q172),INDIRECT(K172),0)&gt;0),1)),INDIRECT(ster!$D$14) &amp; ": " &amp;  SUBSTITUTE(IF( AV172,IFERROR(TEXT(INDIRECT(Q172),"rrrr-mm-dd")&amp;" (" &amp; INDIRECT(Q172) &amp;")",INDIRECT(Q172)),INDIRECT(Q172))," "," "),""),""),"")," "),"  "," ")),""),"")</f>
        <v/>
      </c>
      <c r="CU172" s="14" t="str">
        <f t="array" aca="1" ref="CU172" ca="1">IF(H172,IF(AND(V172&gt;0),TRIM(SUBSTITUTE(_xll.MCONCAT(IF((INDIRECT(ster!$D$14)&lt;&gt;"")*(IFERROR(0*(INDIRECT(Q172)&lt;&gt;""),1)),INDIRECT(ster!$D$14),"")," "),"  "," ")),""),"")</f>
        <v/>
      </c>
      <c r="CV172" s="14" t="str">
        <f t="array" aca="1" ref="CV172" ca="1">IF(H172,IF(AS172,
TRIM(SUBSTITUTE(_xll.MCONCAT(IF(
   (INDIRECT(ster!$D$14)&lt;&gt;"")*
   ((INDIRECT(Q172)="")+
      NOT(ISNUMBER(INDIRECT(Q172)))*
      NOT(ISERROR(MATCH(INDIRECT(Q172),INDIRECT(K172),0)))
    ),
      INDIRECT(ster!$D$14),
   "")," "),"  "," ")),
""),"")</f>
        <v/>
      </c>
      <c r="CW172" s="14" t="str">
        <f t="array" aca="1" ref="CW172" ca="1">IF(H172,IF(AND(AQ172),TRIM(SUBSTITUTE(_xll.MCONCAT(IFERROR(IF(ISNUMBER(INDIRECT(Q172)),IF((INDIRECT(ster!$D$14)&lt;&gt;"")*(INDIRECT(Q172)&lt;&gt;INT(INDIRECT(Q172))),INDIRECT(ster!$D$14) &amp; ": " &amp; INDIRECT(Q172),""),""),"")," "),"  "," ")),""),"")</f>
        <v/>
      </c>
      <c r="CX172" s="14" t="str">
        <f t="array" aca="1" ref="CX172" ca="1">IF(H172,IF(OR(AU172,AV172),TRIM(SUBSTITUTE(_xll.MCONCAT(IF((INDIRECT(ster!$D$14)&lt;&gt;"")*NOT(ISNUMBER(INDIRECT(Q172))),IF(ISERROR(MATCH(INDIRECT(Q172),INDIRECT(K172),0)),IFERROR(IF(INDIRECT(Q172)&lt;&gt;"",INDIRECT(ster!$D$14) &amp; ": " &amp; SUBSTITUTE(INDIRECT(Q172)," "," "),""),""),""),"")," "),"  "," ")),""),"")</f>
        <v/>
      </c>
      <c r="CY172" s="14" t="str">
        <f t="array" aca="1" ref="CY172" ca="1">IF(H172,IF(AE172,TRIM(SUBSTITUTE(_xll.MCONCAT(IF((INDIRECT(ster!$D$14)&lt;&gt;"")*IFERROR(NOT(INDIRECT(AF172)),FALSE),IF(ISERROR(MATCH(INDIRECT(Q172),INDIRECT(K172),0)),IFERROR(IF(INDIRECT(Q172)&lt;&gt;"",INDIRECT(ster!$D$14)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CZ172" s="14" t="str">
        <f t="array" aca="1" ref="CZ172" ca="1">IF(H172,IF(AH172,TRIM(SUBSTITUTE(_xll.MCONCAT(IF((INDIRECT(ster!$D$14)&lt;&gt;"")*IFERROR(NOT(INDIRECT(AI172)),FALSE),IF(ISERROR(MATCH(INDIRECT(Q172),INDIRECT(K172),0)),IFERROR(IF(INDIRECT(Q172)&lt;&gt;"",INDIRECT(ster!$D$14)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DC172" s="14" t="str">
        <f ca="1">SUBSTITUTE(SUBSTITUTE(SUBSTITUTE(SUBSTITUTE(_xll.MCONCAT(DG172:DS172,"■"),"■■","■"),"■■","■"),"■■","■"),"■■","■")</f>
        <v>■</v>
      </c>
      <c r="DD172" s="14" t="str">
        <f t="shared" ca="1" si="468"/>
        <v/>
      </c>
      <c r="DE172" s="14" t="str">
        <f t="shared" ca="1" si="469"/>
        <v/>
      </c>
      <c r="DF172" s="14" t="str">
        <f t="shared" ca="1" si="470"/>
        <v/>
      </c>
      <c r="DG172" s="14" t="str">
        <f t="shared" ca="1" si="471"/>
        <v/>
      </c>
      <c r="DH172" s="14" t="str">
        <f t="shared" ca="1" si="472"/>
        <v/>
      </c>
      <c r="DI172" s="14" t="str">
        <f t="shared" ca="1" si="473"/>
        <v/>
      </c>
      <c r="DJ172" s="14" t="str">
        <f t="shared" ca="1" si="474"/>
        <v/>
      </c>
      <c r="DK172" s="14" t="str">
        <f t="shared" ca="1" si="475"/>
        <v/>
      </c>
      <c r="DL172" s="14" t="str">
        <f t="shared" ca="1" si="1470"/>
        <v/>
      </c>
      <c r="DM172" s="14" t="str">
        <f t="shared" ca="1" si="476"/>
        <v/>
      </c>
      <c r="DN172" s="14" t="str">
        <f t="array" aca="1" ref="DN172" ca="1">IF(CU172&lt;&gt;"","There are errors in the entered values in the following cases: " &amp;SUBSTITUTE(CU172," ",", "),"")</f>
        <v/>
      </c>
      <c r="DO172" s="14" t="str">
        <f t="shared" ca="1" si="477"/>
        <v/>
      </c>
      <c r="DP172" s="14" t="str">
        <f t="shared" ca="1" si="478"/>
        <v/>
      </c>
      <c r="DQ172" s="14" t="str">
        <f t="shared" ca="1" si="479"/>
        <v/>
      </c>
      <c r="DR172" s="14" t="str">
        <f t="shared" ca="1" si="480"/>
        <v/>
      </c>
      <c r="DS172" s="14" t="str">
        <f t="shared" ca="1" si="481"/>
        <v/>
      </c>
      <c r="DZ172" s="14" t="b">
        <f t="shared" ca="1" si="482"/>
        <v>0</v>
      </c>
      <c r="EA172" s="14" t="str">
        <f t="shared" ca="1" si="483"/>
        <v>Creatinine level  (or NF, NA, NR) (q_55a)</v>
      </c>
      <c r="EB172" s="14" t="str">
        <f t="shared" ca="1" si="484"/>
        <v xml:space="preserve">Values must be numeric. </v>
      </c>
      <c r="EC172" s="14" t="str">
        <f t="shared" ca="1" si="485"/>
        <v xml:space="preserve">Creatinine level  (or NF, NA, NR) (q_55a): Values must be numeric. </v>
      </c>
      <c r="ED172" s="14" t="str">
        <f t="shared" ca="1" si="486"/>
        <v/>
      </c>
      <c r="EE172" s="14" t="str">
        <f t="shared" ca="1" si="487"/>
        <v>Values must be numeric</v>
      </c>
      <c r="EF172" s="14" t="str">
        <f t="shared" ca="1" si="488"/>
        <v/>
      </c>
      <c r="EG172" s="14" t="str">
        <f t="shared" ca="1" si="489"/>
        <v/>
      </c>
      <c r="EM172" s="14" t="b">
        <f t="shared" ca="1" si="490"/>
        <v>1</v>
      </c>
      <c r="EN172" s="14">
        <f t="shared" ca="1" si="491"/>
        <v>159</v>
      </c>
      <c r="EO172" s="14" t="str">
        <f t="shared" ca="1" si="492"/>
        <v>q_55a</v>
      </c>
      <c r="EP172" s="14" t="str">
        <f t="shared" ca="1" si="493"/>
        <v xml:space="preserve">Creatinine level  (or NF, NA, NR) (q_55a): Values must be numeric. </v>
      </c>
      <c r="EQ172" s="14" t="str">
        <f t="shared" ca="1" si="494"/>
        <v/>
      </c>
    </row>
    <row r="173" spans="2:147" s="14" customFormat="1">
      <c r="B173" s="14" t="str">
        <f t="shared" ca="1" si="421"/>
        <v/>
      </c>
      <c r="C173" s="14">
        <f t="shared" ca="1" si="422"/>
        <v>160</v>
      </c>
      <c r="D173" s="14">
        <f t="shared" si="423"/>
        <v>171</v>
      </c>
      <c r="E173" s="14" t="str">
        <f t="shared" ca="1" si="424"/>
        <v>I</v>
      </c>
      <c r="F173" s="14" t="str">
        <f t="shared" ca="1" si="425"/>
        <v>q_55b</v>
      </c>
      <c r="G173" s="14" t="str">
        <f t="shared" ca="1" si="426"/>
        <v>Creatinine lower range</v>
      </c>
      <c r="H173" s="14" t="b">
        <f t="shared" ca="1" si="427"/>
        <v>1</v>
      </c>
      <c r="I173" s="14" t="str">
        <f ca="1">IF($H173,ADDRESS(3,(D173+1)*2-1,4,,"["&amp;wew!$G$7&amp;"]"&amp;_sheetname_labels)&amp;":"&amp;ADDRESS(2+ster!$B$20,(D173+1)*2-1,4),"")</f>
        <v>[DBTemplate.xlsm]labels!ME3:ME61</v>
      </c>
      <c r="J173" s="14">
        <f t="array" aca="1" ref="J173" ca="1">IF(H173,MAX(0,MAX(IF(INDIRECT(I173)&lt;&gt;"",ROW(INDIRECT(I173)),""))-2),"")</f>
        <v>1</v>
      </c>
      <c r="K173" s="14" t="str">
        <f ca="1">IF($H173,IF($J173&gt;0,ADDRESS(3,(D173+1)*2-1,4,,"["&amp;wew!$G$7&amp;"]"&amp;_sheetname_labels)&amp;":"&amp;ADDRESS(2+J173,(D173+1)*2-1,4),""),"")</f>
        <v>[DBTemplate.xlsm]labels!ME3:ME3</v>
      </c>
      <c r="L173" s="14" t="str">
        <f ca="1">IF($H173,IF($J173&gt;0,ADDRESS(3,(D173+1)*2,4,,"["&amp;wew!$G$7&amp;"]"&amp;_sheetname_labels)&amp;":"&amp;ADDRESS(2+J173,(D173+1)*2,4),""),"")</f>
        <v>[DBTemplate.xlsm]labels!MF3:MF3</v>
      </c>
      <c r="M173" s="14">
        <f t="shared" ca="1" si="428"/>
        <v>1</v>
      </c>
      <c r="N173" s="14">
        <f t="shared" ca="1" si="429"/>
        <v>0</v>
      </c>
      <c r="O173" s="14" t="str">
        <f t="shared" ca="1" si="430"/>
        <v>q_55b</v>
      </c>
      <c r="P173" s="14" t="str">
        <f t="shared" ca="1" si="431"/>
        <v>Creatinine lower range</v>
      </c>
      <c r="Q173" s="14" t="str">
        <f ca="1">IF($BP173,ADDRESS(3,D173+1,4,,"["&amp;wew!$G$7&amp;"]"&amp;_sheetname_dataframe)&amp;":"&amp;ADDRESS(2+ster!$C$14,D173+1,4),"")</f>
        <v>[DBTemplate.xlsm]data_frame!FP3:FP3</v>
      </c>
      <c r="R173" s="14" t="str">
        <f>IF($BP173,IF(MID(_xll.FORMULATEXT(INDEX(INDIRECT(Q173),1)),1,1)="=", _xll.FORMULATEXT(INDEX(INDIRECT(Q173),1),2,TRUE),""),"")</f>
        <v/>
      </c>
      <c r="S173" s="14">
        <f t="array" aca="1" ref="S173" ca="1">IF(H173,SUM(IF((IFERROR(INDIRECT(Q173)&lt;&gt;"",FALSE))*(INDIRECT(ster!$D$14)&lt;&gt;""),1,0)),"")</f>
        <v>1</v>
      </c>
      <c r="T173" s="14">
        <f t="array" aca="1" ref="T173" ca="1">IF(H173,IF(M173&gt;0,SUM(IFERROR(1*(MATCH(INDIRECT(Q173),INDIRECT(K173),0)&gt;0),0)*(INDIRECT(ster!$D$14)&lt;&gt;"")*NOT(ISNUMBER(INDIRECT(Q173)))),0),"")</f>
        <v>1</v>
      </c>
      <c r="U173" s="14">
        <f t="array" aca="1" ref="U173" ca="1">IF(H173,SUM((IFERROR(INDIRECT(Q173)="",FALSE))*(INDIRECT(ster!$D$14)&lt;&gt;"")),"")</f>
        <v>0</v>
      </c>
      <c r="V173" s="14">
        <f t="array" aca="1" ref="V173" ca="1">IF(H173,SUM((IFERROR(INDIRECT(Q173)="#ąś",TRUE))*(INDIRECT(ster!$D$14)&lt;&gt;"")),"")</f>
        <v>0</v>
      </c>
      <c r="W173" s="14">
        <f t="array" aca="1" ref="W173" ca="1">IF(H173,SUM(ISNUMBER(INDIRECT(Q173))*(INDIRECT(ster!$D$14)&lt;&gt;"")),"")</f>
        <v>0</v>
      </c>
      <c r="X173" s="14" t="str">
        <f t="array" aca="1" ref="X173" ca="1">IF(AND(H173,W173&gt;0),IF(wew!$B$3,MIN(IF((INDIRECT(ster!$D$14)&lt;&gt;"")*IFERROR(INDIRECT($Q173)&lt;&gt;"",FALSE),IFERROR(INDIRECT($Q173),"X"),"X")),"&lt;włącz podświetlanie wartości&gt;"),"—")</f>
        <v>—</v>
      </c>
      <c r="Y173" s="14" t="str">
        <f t="array" aca="1" ref="Y173" ca="1">IF(AND(H173,W173&gt;0),IF(wew!$B$3,MAX(IF((INDIRECT(ster!$D$14)&lt;&gt;"")*IFERROR(INDIRECT($Q173)&lt;&gt;"",FALSE),IFERROR(INDIRECT($Q173),"X"),"X")),"&lt;włącz podświetlanie wartości&gt;"),"—")</f>
        <v>—</v>
      </c>
      <c r="Z173" s="14">
        <f t="shared" ca="1" si="432"/>
        <v>0</v>
      </c>
      <c r="AA173" s="12">
        <f t="shared" ca="1" si="433"/>
        <v>0</v>
      </c>
      <c r="AB173" s="17">
        <f t="array" aca="1" ref="AB173" ca="1">IF(H173,IF(W173&gt;0,SUM((INDIRECT(ster!$D$14)&lt;&gt;"")*IFERROR((INDIRECT(Q173)&lt;&gt;"")*(INDIRECT(Q173)=INT(INDIRECT(Q173))),0)),0),"")</f>
        <v>0</v>
      </c>
      <c r="AC173" s="17">
        <f t="array" aca="1" ref="AC173" ca="1">IF(H173,W173-AB173,"")</f>
        <v>0</v>
      </c>
      <c r="AD173" s="17">
        <f t="shared" ca="1" si="434"/>
        <v>1</v>
      </c>
      <c r="AE173" s="17" t="b">
        <f t="shared" ca="1" si="435"/>
        <v>0</v>
      </c>
      <c r="AF173" s="17" t="str">
        <f ca="1">IF(AE173,IF($H173,ADDRESS(3,D173+2,4,,"["&amp;wew!$G$7&amp;"]"&amp;_sheetname_dataframe)&amp;":"&amp;ADDRESS(2+ster!$C$14,D173+2,4),""),"")</f>
        <v/>
      </c>
      <c r="AG173" s="17" t="str">
        <f t="shared" ca="1" si="436"/>
        <v/>
      </c>
      <c r="AH173" s="17" t="b">
        <f t="shared" ca="1" si="437"/>
        <v>0</v>
      </c>
      <c r="AI173" s="17" t="str">
        <f ca="1">IF(AH173,IF($H173,ADDRESS(3,D173+3,4,,"["&amp;wew!$G$7&amp;"]"&amp;_sheetname_dataframe)&amp;":"&amp;ADDRESS(2+ster!$C$14,D173+3,4),""),"")</f>
        <v/>
      </c>
      <c r="AJ173" s="17" t="str">
        <f t="shared" ca="1" si="438"/>
        <v/>
      </c>
      <c r="AK173" s="17" t="b">
        <f t="shared" ca="1" si="439"/>
        <v>0</v>
      </c>
      <c r="AL173" s="17" t="b">
        <f t="shared" ca="1" si="440"/>
        <v>0</v>
      </c>
      <c r="AM173" s="17" t="b">
        <f t="shared" ca="1" si="441"/>
        <v>1</v>
      </c>
      <c r="AN173" s="17">
        <f t="shared" ca="1" si="442"/>
        <v>0</v>
      </c>
      <c r="AO173" s="24" t="str">
        <f t="shared" ca="1" si="443"/>
        <v/>
      </c>
      <c r="AP173" s="24" t="str">
        <f t="shared" ca="1" si="444"/>
        <v/>
      </c>
      <c r="AQ173" s="17" t="b">
        <f t="shared" ca="1" si="445"/>
        <v>0</v>
      </c>
      <c r="AR173" s="17" t="b">
        <f t="shared" ca="1" si="446"/>
        <v>0</v>
      </c>
      <c r="AS173" s="17" t="b">
        <f t="shared" ca="1" si="447"/>
        <v>0</v>
      </c>
      <c r="AT173" s="17" t="b">
        <f t="shared" ca="1" si="448"/>
        <v>0</v>
      </c>
      <c r="AU173" s="17" t="b">
        <f t="shared" ca="1" si="449"/>
        <v>1</v>
      </c>
      <c r="AV173" s="17" t="b">
        <f t="shared" ca="1" si="450"/>
        <v>0</v>
      </c>
      <c r="AW173" s="17" t="b">
        <f t="shared" ca="1" si="451"/>
        <v>0</v>
      </c>
      <c r="AX173" s="14" t="b">
        <f t="array" aca="1" ref="AX173" ca="1">IF(H173,N173&gt;0,"")</f>
        <v>0</v>
      </c>
      <c r="AY173" s="17" t="str">
        <f t="shared" ca="1" si="452"/>
        <v/>
      </c>
      <c r="AZ173" s="17" t="str">
        <f t="array" aca="1" ref="AZ173" ca="1">IF(AY173&lt;&gt;"",SUM(1*ISERROR(MATCH(INDIRECT(AY173),INDIRECT(K173),0)))=0,"")</f>
        <v/>
      </c>
      <c r="BA173" s="17" t="b">
        <f t="shared" ca="1" si="453"/>
        <v>0</v>
      </c>
      <c r="BB173" s="17" t="b">
        <v>0</v>
      </c>
      <c r="BC173" s="17" t="str">
        <f t="shared" ca="1" si="454"/>
        <v/>
      </c>
      <c r="BD173" s="17" t="str">
        <f t="shared" ca="1" si="455"/>
        <v/>
      </c>
      <c r="BE173" s="17" t="str">
        <f t="shared" ca="1" si="456"/>
        <v/>
      </c>
      <c r="BF173" s="17" t="str">
        <f t="shared" ca="1" si="457"/>
        <v/>
      </c>
      <c r="BG173" s="17" t="str">
        <f t="shared" ca="1" si="458"/>
        <v/>
      </c>
      <c r="BH173" s="17" t="str">
        <f t="shared" ca="1" si="459"/>
        <v/>
      </c>
      <c r="BI173" s="17" t="str">
        <f t="shared" ca="1" si="460"/>
        <v/>
      </c>
      <c r="BJ173" s="17" t="b">
        <f t="shared" ca="1" si="461"/>
        <v>0</v>
      </c>
      <c r="BK173" s="17" t="b">
        <f t="shared" ca="1" si="462"/>
        <v>1</v>
      </c>
      <c r="BL173" s="17" t="b">
        <f t="shared" ca="1" si="463"/>
        <v>0</v>
      </c>
      <c r="BM173" s="17" t="str">
        <f t="shared" ca="1" si="464"/>
        <v>I</v>
      </c>
      <c r="BN173" s="17" t="str">
        <f t="shared" ca="1" si="465"/>
        <v>N</v>
      </c>
      <c r="BO173" s="17" t="str">
        <f t="shared" ca="1" si="466"/>
        <v>I</v>
      </c>
      <c r="BP173" s="14" t="b">
        <f t="shared" ca="1" si="467"/>
        <v>1</v>
      </c>
      <c r="BQ173" s="35">
        <v>1</v>
      </c>
      <c r="BU173" s="14" t="s">
        <v>387</v>
      </c>
      <c r="BX173" s="16"/>
      <c r="BY173" s="16"/>
      <c r="BZ173" s="16"/>
      <c r="CA173" s="16"/>
      <c r="CB173" s="16"/>
      <c r="CC173" s="16"/>
      <c r="CD173" s="16"/>
      <c r="CE173" s="16"/>
      <c r="CF173" s="16"/>
      <c r="CN173" s="14">
        <f ca="1">IF(H173,IFERROR(IsVariableNameLegal(O173),0),0)</f>
        <v>0</v>
      </c>
      <c r="CO173" s="14" t="str">
        <f t="array" aca="1" ref="CO173" ca="1">IF(H173,IF(COUNTIF(INDIRECT(wew!$C$13),O173)&gt;1,TRIM(SUBSTITUTE(_xll.MCONCAT(IF((INDIRECT(wew!$C$13)=O173)*(COLUMN(INDIRECT(wew!$C$13))&lt;&gt;D173+1),-1+COLUMN(INDIRECT(wew!$C$13)),"")," "),"  "," ")),""),"")</f>
        <v/>
      </c>
      <c r="CP173" s="14" t="str">
        <f t="array" aca="1" ref="CP173" ca="1">IF(P173&lt;&gt;"",IF(LEN(P173)&gt;150,1,""),"")</f>
        <v/>
      </c>
      <c r="CQ173" s="14" t="str">
        <f t="array" aca="1" ref="CQ173" ca="1">IF(AND(H173,NOT(ster!$J$3)),IF(COUNTIF(INDIRECT(wew!$C$15),P173)&gt;1,TRIM(SUBSTITUTE(_xll.MCONCAT(IF((INDIRECT(wew!$C$15)=P173)*(COLUMN(INDIRECT(wew!$C$15))&lt;&gt;D173+1),-1+COLUMN(INDIRECT(wew!$C$15)),"")," "),"  "," ")),""),"")</f>
        <v/>
      </c>
      <c r="CR173" s="14" t="str">
        <f t="array" aca="1" ref="CR173" ca="1">IF(H173,IF(AND(W173&gt;0,AO173&lt;&gt;""),TRIM(SUBSTITUTE(_xll.MCONCAT(IFERROR(IF(ISNUMBER(INDIRECT(Q173)),IF((INDIRECT(ster!$D$14)&lt;&gt;"")*(INDIRECT(Q173)&lt;AO173),INDIRECT(ster!$D$14) &amp; ": " &amp;  SUBSTITUTE(IF( AV173,IFERROR(TEXT(INDIRECT(Q173),"rrrr-mm-dd") &amp;" (" &amp; INDIRECT(Q173) &amp;")",INDIRECT(Q173)),INDIRECT(Q173))," "," "),""),""),"")," "),"  "," ")),""),"")</f>
        <v/>
      </c>
      <c r="CS173" s="14" t="str">
        <f t="array" aca="1" ref="CS173" ca="1">IF(H173,IF(AND(W173&gt;0,AP173&lt;&gt;""),TRIM(SUBSTITUTE(_xll.MCONCAT(IFERROR(IF(ISNUMBER(INDIRECT(Q173)),IF((INDIRECT(ster!$D$14)&lt;&gt;"")*(INDIRECT(Q173)&gt;AP173),INDIRECT(ster!$D$14) &amp; ": " &amp;  SUBSTITUTE(IF( AV173,IFERROR(TEXT(INDIRECT(Q173),"rrrr-mm-dd")&amp;" (" &amp; INDIRECT(Q173) &amp;")",INDIRECT(Q173)),INDIRECT(Q173))," "," "),""),""),"")," "),"  "," ")),""),"")</f>
        <v/>
      </c>
      <c r="CT173" s="14" t="str">
        <f t="array" aca="1" ref="CT173" ca="1">IF(H173,IF(AND(N173&gt;0,AR173),TRIM(SUBSTITUTE(_xll.MCONCAT(IFERROR(IF(ISNUMBER(INDIRECT(Q173)),IF((INDIRECT(ster!$D$14)&lt;&gt;"")*(IFERROR(0*(MATCH(INDIRECT(Q173),INDIRECT(K173),0)&gt;0),1)),INDIRECT(ster!$D$14) &amp; ": " &amp;  SUBSTITUTE(IF( AV173,IFERROR(TEXT(INDIRECT(Q173),"rrrr-mm-dd")&amp;" (" &amp; INDIRECT(Q173) &amp;")",INDIRECT(Q173)),INDIRECT(Q173))," "," "),""),""),"")," "),"  "," ")),""),"")</f>
        <v/>
      </c>
      <c r="CU173" s="14" t="str">
        <f t="array" aca="1" ref="CU173" ca="1">IF(H173,IF(AND(V173&gt;0),TRIM(SUBSTITUTE(_xll.MCONCAT(IF((INDIRECT(ster!$D$14)&lt;&gt;"")*(IFERROR(0*(INDIRECT(Q173)&lt;&gt;""),1)),INDIRECT(ster!$D$14),"")," "),"  "," ")),""),"")</f>
        <v/>
      </c>
      <c r="CV173" s="14" t="str">
        <f t="array" aca="1" ref="CV173" ca="1">IF(H173,IF(AS173,
TRIM(SUBSTITUTE(_xll.MCONCAT(IF(
   (INDIRECT(ster!$D$14)&lt;&gt;"")*
   ((INDIRECT(Q173)="")+
      NOT(ISNUMBER(INDIRECT(Q173)))*
      NOT(ISERROR(MATCH(INDIRECT(Q173),INDIRECT(K173),0)))
    ),
      INDIRECT(ster!$D$14),
   "")," "),"  "," ")),
""),"")</f>
        <v/>
      </c>
      <c r="CW173" s="14" t="str">
        <f t="array" aca="1" ref="CW173" ca="1">IF(H173,IF(AND(AQ173),TRIM(SUBSTITUTE(_xll.MCONCAT(IFERROR(IF(ISNUMBER(INDIRECT(Q173)),IF((INDIRECT(ster!$D$14)&lt;&gt;"")*(INDIRECT(Q173)&lt;&gt;INT(INDIRECT(Q173))),INDIRECT(ster!$D$14) &amp; ": " &amp; INDIRECT(Q173),""),""),"")," "),"  "," ")),""),"")</f>
        <v/>
      </c>
      <c r="CX173" s="14" t="str">
        <f t="array" aca="1" ref="CX173" ca="1">IF(H173,IF(OR(AU173,AV173),TRIM(SUBSTITUTE(_xll.MCONCAT(IF((INDIRECT(ster!$D$14)&lt;&gt;"")*NOT(ISNUMBER(INDIRECT(Q173))),IF(ISERROR(MATCH(INDIRECT(Q173),INDIRECT(K173),0)),IFERROR(IF(INDIRECT(Q173)&lt;&gt;"",INDIRECT(ster!$D$14) &amp; ": " &amp; SUBSTITUTE(INDIRECT(Q173)," "," "),""),""),""),"")," "),"  "," ")),""),"")</f>
        <v/>
      </c>
      <c r="CY173" s="14" t="str">
        <f t="array" aca="1" ref="CY173" ca="1">IF(H173,IF(AE173,TRIM(SUBSTITUTE(_xll.MCONCAT(IF((INDIRECT(ster!$D$14)&lt;&gt;"")*IFERROR(NOT(INDIRECT(AF173)),FALSE),IF(ISERROR(MATCH(INDIRECT(Q173),INDIRECT(K173),0)),IFERROR(IF(INDIRECT(Q173)&lt;&gt;"",INDIRECT(ster!$D$14)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CZ173" s="14" t="str">
        <f t="array" aca="1" ref="CZ173" ca="1">IF(H173,IF(AH173,TRIM(SUBSTITUTE(_xll.MCONCAT(IF((INDIRECT(ster!$D$14)&lt;&gt;"")*IFERROR(NOT(INDIRECT(AI173)),FALSE),IF(ISERROR(MATCH(INDIRECT(Q173),INDIRECT(K173),0)),IFERROR(IF(INDIRECT(Q173)&lt;&gt;"",INDIRECT(ster!$D$14)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DC173" s="14" t="str">
        <f ca="1">SUBSTITUTE(SUBSTITUTE(SUBSTITUTE(SUBSTITUTE(_xll.MCONCAT(DG173:DS173,"■"),"■■","■"),"■■","■"),"■■","■"),"■■","■")</f>
        <v>■</v>
      </c>
      <c r="DD173" s="14" t="str">
        <f t="shared" ca="1" si="468"/>
        <v/>
      </c>
      <c r="DE173" s="14" t="str">
        <f t="shared" ca="1" si="469"/>
        <v/>
      </c>
      <c r="DF173" s="14" t="str">
        <f t="shared" ca="1" si="470"/>
        <v/>
      </c>
      <c r="DG173" s="14" t="str">
        <f t="shared" ca="1" si="471"/>
        <v/>
      </c>
      <c r="DH173" s="14" t="str">
        <f t="shared" ca="1" si="472"/>
        <v/>
      </c>
      <c r="DI173" s="14" t="str">
        <f t="shared" ca="1" si="473"/>
        <v/>
      </c>
      <c r="DJ173" s="14" t="str">
        <f t="shared" ca="1" si="474"/>
        <v/>
      </c>
      <c r="DK173" s="14" t="str">
        <f t="shared" ca="1" si="475"/>
        <v/>
      </c>
      <c r="DL173" s="14" t="str">
        <f t="shared" ca="1" si="1470"/>
        <v/>
      </c>
      <c r="DM173" s="14" t="str">
        <f t="shared" ca="1" si="476"/>
        <v/>
      </c>
      <c r="DN173" s="14" t="str">
        <f t="array" aca="1" ref="DN173" ca="1">IF(CU173&lt;&gt;"","There are errors in the entered values in the following cases: " &amp;SUBSTITUTE(CU173," ",", "),"")</f>
        <v/>
      </c>
      <c r="DO173" s="14" t="str">
        <f t="shared" ca="1" si="477"/>
        <v/>
      </c>
      <c r="DP173" s="14" t="str">
        <f t="shared" ca="1" si="478"/>
        <v/>
      </c>
      <c r="DQ173" s="14" t="str">
        <f t="shared" ca="1" si="479"/>
        <v/>
      </c>
      <c r="DR173" s="14" t="str">
        <f t="shared" ca="1" si="480"/>
        <v/>
      </c>
      <c r="DS173" s="14" t="str">
        <f t="shared" ca="1" si="481"/>
        <v/>
      </c>
      <c r="DZ173" s="14" t="b">
        <f t="shared" ca="1" si="482"/>
        <v>0</v>
      </c>
      <c r="EA173" s="14" t="str">
        <f t="shared" ca="1" si="483"/>
        <v>Creatinine lower range (q_55b)</v>
      </c>
      <c r="EB173" s="14" t="str">
        <f t="shared" ca="1" si="484"/>
        <v xml:space="preserve">Values must be numeric. </v>
      </c>
      <c r="EC173" s="14" t="str">
        <f t="shared" ca="1" si="485"/>
        <v xml:space="preserve">Creatinine lower range (q_55b): Values must be numeric. </v>
      </c>
      <c r="ED173" s="14" t="str">
        <f t="shared" ca="1" si="486"/>
        <v/>
      </c>
      <c r="EE173" s="14" t="str">
        <f t="shared" ca="1" si="487"/>
        <v>Values must be numeric</v>
      </c>
      <c r="EF173" s="14" t="str">
        <f t="shared" ca="1" si="488"/>
        <v/>
      </c>
      <c r="EG173" s="14" t="str">
        <f t="shared" ca="1" si="489"/>
        <v/>
      </c>
      <c r="EM173" s="14" t="b">
        <f t="shared" ca="1" si="490"/>
        <v>1</v>
      </c>
      <c r="EN173" s="14">
        <f t="shared" ca="1" si="491"/>
        <v>160</v>
      </c>
      <c r="EO173" s="14" t="str">
        <f t="shared" ca="1" si="492"/>
        <v>q_55b</v>
      </c>
      <c r="EP173" s="14" t="str">
        <f t="shared" ca="1" si="493"/>
        <v xml:space="preserve">Creatinine lower range (q_55b): Values must be numeric. </v>
      </c>
      <c r="EQ173" s="14" t="str">
        <f t="shared" ca="1" si="494"/>
        <v/>
      </c>
    </row>
    <row r="174" spans="2:147" s="14" customFormat="1">
      <c r="B174" s="14" t="str">
        <f t="shared" ca="1" si="421"/>
        <v/>
      </c>
      <c r="C174" s="14">
        <f t="shared" ca="1" si="422"/>
        <v>161</v>
      </c>
      <c r="D174" s="14">
        <f t="shared" si="423"/>
        <v>172</v>
      </c>
      <c r="E174" s="14" t="str">
        <f t="shared" ca="1" si="424"/>
        <v>I</v>
      </c>
      <c r="F174" s="14" t="str">
        <f t="shared" ca="1" si="425"/>
        <v>q_55c</v>
      </c>
      <c r="G174" s="14" t="str">
        <f t="shared" ca="1" si="426"/>
        <v>Creatinine upper range</v>
      </c>
      <c r="H174" s="14" t="b">
        <f t="shared" ca="1" si="427"/>
        <v>1</v>
      </c>
      <c r="I174" s="14" t="str">
        <f ca="1">IF($H174,ADDRESS(3,(D174+1)*2-1,4,,"["&amp;wew!$G$7&amp;"]"&amp;_sheetname_labels)&amp;":"&amp;ADDRESS(2+ster!$B$20,(D174+1)*2-1,4),"")</f>
        <v>[DBTemplate.xlsm]labels!MG3:MG61</v>
      </c>
      <c r="J174" s="14">
        <f t="array" aca="1" ref="J174" ca="1">IF(H174,MAX(0,MAX(IF(INDIRECT(I174)&lt;&gt;"",ROW(INDIRECT(I174)),""))-2),"")</f>
        <v>1</v>
      </c>
      <c r="K174" s="14" t="str">
        <f ca="1">IF($H174,IF($J174&gt;0,ADDRESS(3,(D174+1)*2-1,4,,"["&amp;wew!$G$7&amp;"]"&amp;_sheetname_labels)&amp;":"&amp;ADDRESS(2+J174,(D174+1)*2-1,4),""),"")</f>
        <v>[DBTemplate.xlsm]labels!MG3:MG3</v>
      </c>
      <c r="L174" s="14" t="str">
        <f ca="1">IF($H174,IF($J174&gt;0,ADDRESS(3,(D174+1)*2,4,,"["&amp;wew!$G$7&amp;"]"&amp;_sheetname_labels)&amp;":"&amp;ADDRESS(2+J174,(D174+1)*2,4),""),"")</f>
        <v>[DBTemplate.xlsm]labels!MH3:MH3</v>
      </c>
      <c r="M174" s="14">
        <f t="shared" ca="1" si="428"/>
        <v>1</v>
      </c>
      <c r="N174" s="14">
        <f t="shared" ca="1" si="429"/>
        <v>0</v>
      </c>
      <c r="O174" s="14" t="str">
        <f t="shared" ca="1" si="430"/>
        <v>q_55c</v>
      </c>
      <c r="P174" s="14" t="str">
        <f t="shared" ca="1" si="431"/>
        <v>Creatinine upper range</v>
      </c>
      <c r="Q174" s="14" t="str">
        <f ca="1">IF($BP174,ADDRESS(3,D174+1,4,,"["&amp;wew!$G$7&amp;"]"&amp;_sheetname_dataframe)&amp;":"&amp;ADDRESS(2+ster!$C$14,D174+1,4),"")</f>
        <v>[DBTemplate.xlsm]data_frame!FQ3:FQ3</v>
      </c>
      <c r="R174" s="14" t="str">
        <f>IF($BP174,IF(MID(_xll.FORMULATEXT(INDEX(INDIRECT(Q174),1)),1,1)="=", _xll.FORMULATEXT(INDEX(INDIRECT(Q174),1),2,TRUE),""),"")</f>
        <v/>
      </c>
      <c r="S174" s="14">
        <f t="array" aca="1" ref="S174" ca="1">IF(H174,SUM(IF((IFERROR(INDIRECT(Q174)&lt;&gt;"",FALSE))*(INDIRECT(ster!$D$14)&lt;&gt;""),1,0)),"")</f>
        <v>1</v>
      </c>
      <c r="T174" s="14">
        <f t="array" aca="1" ref="T174" ca="1">IF(H174,IF(M174&gt;0,SUM(IFERROR(1*(MATCH(INDIRECT(Q174),INDIRECT(K174),0)&gt;0),0)*(INDIRECT(ster!$D$14)&lt;&gt;"")*NOT(ISNUMBER(INDIRECT(Q174)))),0),"")</f>
        <v>1</v>
      </c>
      <c r="U174" s="14">
        <f t="array" aca="1" ref="U174" ca="1">IF(H174,SUM((IFERROR(INDIRECT(Q174)="",FALSE))*(INDIRECT(ster!$D$14)&lt;&gt;"")),"")</f>
        <v>0</v>
      </c>
      <c r="V174" s="14">
        <f t="array" aca="1" ref="V174" ca="1">IF(H174,SUM((IFERROR(INDIRECT(Q174)="#ąś",TRUE))*(INDIRECT(ster!$D$14)&lt;&gt;"")),"")</f>
        <v>0</v>
      </c>
      <c r="W174" s="14">
        <f t="array" aca="1" ref="W174" ca="1">IF(H174,SUM(ISNUMBER(INDIRECT(Q174))*(INDIRECT(ster!$D$14)&lt;&gt;"")),"")</f>
        <v>0</v>
      </c>
      <c r="X174" s="14" t="str">
        <f t="array" aca="1" ref="X174" ca="1">IF(AND(H174,W174&gt;0),IF(wew!$B$3,MIN(IF((INDIRECT(ster!$D$14)&lt;&gt;"")*IFERROR(INDIRECT($Q174)&lt;&gt;"",FALSE),IFERROR(INDIRECT($Q174),"X"),"X")),"&lt;włącz podświetlanie wartości&gt;"),"—")</f>
        <v>—</v>
      </c>
      <c r="Y174" s="14" t="str">
        <f t="array" aca="1" ref="Y174" ca="1">IF(AND(H174,W174&gt;0),IF(wew!$B$3,MAX(IF((INDIRECT(ster!$D$14)&lt;&gt;"")*IFERROR(INDIRECT($Q174)&lt;&gt;"",FALSE),IFERROR(INDIRECT($Q174),"X"),"X")),"&lt;włącz podświetlanie wartości&gt;"),"—")</f>
        <v>—</v>
      </c>
      <c r="Z174" s="14">
        <f t="shared" ca="1" si="432"/>
        <v>0</v>
      </c>
      <c r="AA174" s="12">
        <f t="shared" ca="1" si="433"/>
        <v>0</v>
      </c>
      <c r="AB174" s="17">
        <f t="array" aca="1" ref="AB174" ca="1">IF(H174,IF(W174&gt;0,SUM((INDIRECT(ster!$D$14)&lt;&gt;"")*IFERROR((INDIRECT(Q174)&lt;&gt;"")*(INDIRECT(Q174)=INT(INDIRECT(Q174))),0)),0),"")</f>
        <v>0</v>
      </c>
      <c r="AC174" s="17">
        <f t="array" aca="1" ref="AC174" ca="1">IF(H174,W174-AB174,"")</f>
        <v>0</v>
      </c>
      <c r="AD174" s="17">
        <f t="shared" ca="1" si="434"/>
        <v>1</v>
      </c>
      <c r="AE174" s="17" t="b">
        <f t="shared" ca="1" si="435"/>
        <v>0</v>
      </c>
      <c r="AF174" s="17" t="str">
        <f ca="1">IF(AE174,IF($H174,ADDRESS(3,D174+2,4,,"["&amp;wew!$G$7&amp;"]"&amp;_sheetname_dataframe)&amp;":"&amp;ADDRESS(2+ster!$C$14,D174+2,4),""),"")</f>
        <v/>
      </c>
      <c r="AG174" s="17" t="str">
        <f t="shared" ca="1" si="436"/>
        <v/>
      </c>
      <c r="AH174" s="17" t="b">
        <f t="shared" ca="1" si="437"/>
        <v>0</v>
      </c>
      <c r="AI174" s="17" t="str">
        <f ca="1">IF(AH174,IF($H174,ADDRESS(3,D174+3,4,,"["&amp;wew!$G$7&amp;"]"&amp;_sheetname_dataframe)&amp;":"&amp;ADDRESS(2+ster!$C$14,D174+3,4),""),"")</f>
        <v/>
      </c>
      <c r="AJ174" s="17" t="str">
        <f t="shared" ca="1" si="438"/>
        <v/>
      </c>
      <c r="AK174" s="17" t="b">
        <f t="shared" ca="1" si="439"/>
        <v>0</v>
      </c>
      <c r="AL174" s="17" t="b">
        <f t="shared" ca="1" si="440"/>
        <v>0</v>
      </c>
      <c r="AM174" s="17" t="b">
        <f t="shared" ca="1" si="441"/>
        <v>1</v>
      </c>
      <c r="AN174" s="17">
        <f t="shared" ca="1" si="442"/>
        <v>0</v>
      </c>
      <c r="AO174" s="24" t="str">
        <f t="shared" ca="1" si="443"/>
        <v/>
      </c>
      <c r="AP174" s="24" t="str">
        <f t="shared" ca="1" si="444"/>
        <v/>
      </c>
      <c r="AQ174" s="17" t="b">
        <f t="shared" ca="1" si="445"/>
        <v>0</v>
      </c>
      <c r="AR174" s="17" t="b">
        <f t="shared" ca="1" si="446"/>
        <v>0</v>
      </c>
      <c r="AS174" s="17" t="b">
        <f t="shared" ca="1" si="447"/>
        <v>0</v>
      </c>
      <c r="AT174" s="17" t="b">
        <f t="shared" ca="1" si="448"/>
        <v>0</v>
      </c>
      <c r="AU174" s="17" t="b">
        <f t="shared" ca="1" si="449"/>
        <v>1</v>
      </c>
      <c r="AV174" s="17" t="b">
        <f t="shared" ca="1" si="450"/>
        <v>0</v>
      </c>
      <c r="AW174" s="17" t="b">
        <f t="shared" ca="1" si="451"/>
        <v>0</v>
      </c>
      <c r="AX174" s="14" t="b">
        <f t="array" aca="1" ref="AX174" ca="1">IF(H174,N174&gt;0,"")</f>
        <v>0</v>
      </c>
      <c r="AY174" s="17" t="str">
        <f t="shared" ca="1" si="452"/>
        <v/>
      </c>
      <c r="AZ174" s="17" t="str">
        <f t="array" aca="1" ref="AZ174" ca="1">IF(AY174&lt;&gt;"",SUM(1*ISERROR(MATCH(INDIRECT(AY174),INDIRECT(K174),0)))=0,"")</f>
        <v/>
      </c>
      <c r="BA174" s="17" t="b">
        <f t="shared" ca="1" si="453"/>
        <v>0</v>
      </c>
      <c r="BB174" s="17" t="b">
        <v>0</v>
      </c>
      <c r="BC174" s="17" t="str">
        <f t="shared" ca="1" si="454"/>
        <v/>
      </c>
      <c r="BD174" s="17" t="str">
        <f t="shared" ca="1" si="455"/>
        <v/>
      </c>
      <c r="BE174" s="17" t="str">
        <f t="shared" ca="1" si="456"/>
        <v/>
      </c>
      <c r="BF174" s="17" t="str">
        <f t="shared" ca="1" si="457"/>
        <v/>
      </c>
      <c r="BG174" s="17" t="str">
        <f t="shared" ca="1" si="458"/>
        <v/>
      </c>
      <c r="BH174" s="17" t="str">
        <f t="shared" ca="1" si="459"/>
        <v/>
      </c>
      <c r="BI174" s="17" t="str">
        <f t="shared" ca="1" si="460"/>
        <v/>
      </c>
      <c r="BJ174" s="17" t="b">
        <f t="shared" ca="1" si="461"/>
        <v>0</v>
      </c>
      <c r="BK174" s="17" t="b">
        <f t="shared" ca="1" si="462"/>
        <v>1</v>
      </c>
      <c r="BL174" s="17" t="b">
        <f t="shared" ca="1" si="463"/>
        <v>0</v>
      </c>
      <c r="BM174" s="17" t="str">
        <f t="shared" ca="1" si="464"/>
        <v>I</v>
      </c>
      <c r="BN174" s="17" t="str">
        <f t="shared" ca="1" si="465"/>
        <v>N</v>
      </c>
      <c r="BO174" s="17" t="str">
        <f t="shared" ca="1" si="466"/>
        <v>I</v>
      </c>
      <c r="BP174" s="14" t="b">
        <f t="shared" ca="1" si="467"/>
        <v>1</v>
      </c>
      <c r="BQ174" s="35">
        <v>1</v>
      </c>
      <c r="BU174" s="14" t="s">
        <v>387</v>
      </c>
      <c r="BX174" s="16"/>
      <c r="BY174" s="16"/>
      <c r="BZ174" s="16"/>
      <c r="CA174" s="16"/>
      <c r="CB174" s="16"/>
      <c r="CC174" s="16"/>
      <c r="CD174" s="16"/>
      <c r="CE174" s="16"/>
      <c r="CF174" s="16"/>
      <c r="CN174" s="14">
        <f ca="1">IF(H174,IFERROR(IsVariableNameLegal(O174),0),0)</f>
        <v>0</v>
      </c>
      <c r="CO174" s="14" t="str">
        <f t="array" aca="1" ref="CO174" ca="1">IF(H174,IF(COUNTIF(INDIRECT(wew!$C$13),O174)&gt;1,TRIM(SUBSTITUTE(_xll.MCONCAT(IF((INDIRECT(wew!$C$13)=O174)*(COLUMN(INDIRECT(wew!$C$13))&lt;&gt;D174+1),-1+COLUMN(INDIRECT(wew!$C$13)),"")," "),"  "," ")),""),"")</f>
        <v/>
      </c>
      <c r="CP174" s="14" t="str">
        <f t="array" aca="1" ref="CP174" ca="1">IF(P174&lt;&gt;"",IF(LEN(P174)&gt;150,1,""),"")</f>
        <v/>
      </c>
      <c r="CQ174" s="14" t="str">
        <f t="array" aca="1" ref="CQ174" ca="1">IF(AND(H174,NOT(ster!$J$3)),IF(COUNTIF(INDIRECT(wew!$C$15),P174)&gt;1,TRIM(SUBSTITUTE(_xll.MCONCAT(IF((INDIRECT(wew!$C$15)=P174)*(COLUMN(INDIRECT(wew!$C$15))&lt;&gt;D174+1),-1+COLUMN(INDIRECT(wew!$C$15)),"")," "),"  "," ")),""),"")</f>
        <v/>
      </c>
      <c r="CR174" s="14" t="str">
        <f t="array" aca="1" ref="CR174" ca="1">IF(H174,IF(AND(W174&gt;0,AO174&lt;&gt;""),TRIM(SUBSTITUTE(_xll.MCONCAT(IFERROR(IF(ISNUMBER(INDIRECT(Q174)),IF((INDIRECT(ster!$D$14)&lt;&gt;"")*(INDIRECT(Q174)&lt;AO174),INDIRECT(ster!$D$14) &amp; ": " &amp;  SUBSTITUTE(IF( AV174,IFERROR(TEXT(INDIRECT(Q174),"rrrr-mm-dd") &amp;" (" &amp; INDIRECT(Q174) &amp;")",INDIRECT(Q174)),INDIRECT(Q174))," "," "),""),""),"")," "),"  "," ")),""),"")</f>
        <v/>
      </c>
      <c r="CS174" s="14" t="str">
        <f t="array" aca="1" ref="CS174" ca="1">IF(H174,IF(AND(W174&gt;0,AP174&lt;&gt;""),TRIM(SUBSTITUTE(_xll.MCONCAT(IFERROR(IF(ISNUMBER(INDIRECT(Q174)),IF((INDIRECT(ster!$D$14)&lt;&gt;"")*(INDIRECT(Q174)&gt;AP174),INDIRECT(ster!$D$14) &amp; ": " &amp;  SUBSTITUTE(IF( AV174,IFERROR(TEXT(INDIRECT(Q174),"rrrr-mm-dd")&amp;" (" &amp; INDIRECT(Q174) &amp;")",INDIRECT(Q174)),INDIRECT(Q174))," "," "),""),""),"")," "),"  "," ")),""),"")</f>
        <v/>
      </c>
      <c r="CT174" s="14" t="str">
        <f t="array" aca="1" ref="CT174" ca="1">IF(H174,IF(AND(N174&gt;0,AR174),TRIM(SUBSTITUTE(_xll.MCONCAT(IFERROR(IF(ISNUMBER(INDIRECT(Q174)),IF((INDIRECT(ster!$D$14)&lt;&gt;"")*(IFERROR(0*(MATCH(INDIRECT(Q174),INDIRECT(K174),0)&gt;0),1)),INDIRECT(ster!$D$14) &amp; ": " &amp;  SUBSTITUTE(IF( AV174,IFERROR(TEXT(INDIRECT(Q174),"rrrr-mm-dd")&amp;" (" &amp; INDIRECT(Q174) &amp;")",INDIRECT(Q174)),INDIRECT(Q174))," "," "),""),""),"")," "),"  "," ")),""),"")</f>
        <v/>
      </c>
      <c r="CU174" s="14" t="str">
        <f t="array" aca="1" ref="CU174" ca="1">IF(H174,IF(AND(V174&gt;0),TRIM(SUBSTITUTE(_xll.MCONCAT(IF((INDIRECT(ster!$D$14)&lt;&gt;"")*(IFERROR(0*(INDIRECT(Q174)&lt;&gt;""),1)),INDIRECT(ster!$D$14),"")," "),"  "," ")),""),"")</f>
        <v/>
      </c>
      <c r="CV174" s="14" t="str">
        <f t="array" aca="1" ref="CV174" ca="1">IF(H174,IF(AS174,
TRIM(SUBSTITUTE(_xll.MCONCAT(IF(
   (INDIRECT(ster!$D$14)&lt;&gt;"")*
   ((INDIRECT(Q174)="")+
      NOT(ISNUMBER(INDIRECT(Q174)))*
      NOT(ISERROR(MATCH(INDIRECT(Q174),INDIRECT(K174),0)))
    ),
      INDIRECT(ster!$D$14),
   "")," "),"  "," ")),
""),"")</f>
        <v/>
      </c>
      <c r="CW174" s="14" t="str">
        <f t="array" aca="1" ref="CW174" ca="1">IF(H174,IF(AND(AQ174),TRIM(SUBSTITUTE(_xll.MCONCAT(IFERROR(IF(ISNUMBER(INDIRECT(Q174)),IF((INDIRECT(ster!$D$14)&lt;&gt;"")*(INDIRECT(Q174)&lt;&gt;INT(INDIRECT(Q174))),INDIRECT(ster!$D$14) &amp; ": " &amp; INDIRECT(Q174),""),""),"")," "),"  "," ")),""),"")</f>
        <v/>
      </c>
      <c r="CX174" s="14" t="str">
        <f t="array" aca="1" ref="CX174" ca="1">IF(H174,IF(OR(AU174,AV174),TRIM(SUBSTITUTE(_xll.MCONCAT(IF((INDIRECT(ster!$D$14)&lt;&gt;"")*NOT(ISNUMBER(INDIRECT(Q174))),IF(ISERROR(MATCH(INDIRECT(Q174),INDIRECT(K174),0)),IFERROR(IF(INDIRECT(Q174)&lt;&gt;"",INDIRECT(ster!$D$14) &amp; ": " &amp; SUBSTITUTE(INDIRECT(Q174)," "," "),""),""),""),"")," "),"  "," ")),""),"")</f>
        <v/>
      </c>
      <c r="CY174" s="14" t="str">
        <f t="array" aca="1" ref="CY174" ca="1">IF(H174,IF(AE174,TRIM(SUBSTITUTE(_xll.MCONCAT(IF((INDIRECT(ster!$D$14)&lt;&gt;"")*IFERROR(NOT(INDIRECT(AF174)),FALSE),IF(ISERROR(MATCH(INDIRECT(Q174),INDIRECT(K174),0)),IFERROR(IF(INDIRECT(Q174)&lt;&gt;"",INDIRECT(ster!$D$14)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CZ174" s="14" t="str">
        <f t="array" aca="1" ref="CZ174" ca="1">IF(H174,IF(AH174,TRIM(SUBSTITUTE(_xll.MCONCAT(IF((INDIRECT(ster!$D$14)&lt;&gt;"")*IFERROR(NOT(INDIRECT(AI174)),FALSE),IF(ISERROR(MATCH(INDIRECT(Q174),INDIRECT(K174),0)),IFERROR(IF(INDIRECT(Q174)&lt;&gt;"",INDIRECT(ster!$D$14)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DC174" s="14" t="str">
        <f ca="1">SUBSTITUTE(SUBSTITUTE(SUBSTITUTE(SUBSTITUTE(_xll.MCONCAT(DG174:DS174,"■"),"■■","■"),"■■","■"),"■■","■"),"■■","■")</f>
        <v>■</v>
      </c>
      <c r="DD174" s="14" t="str">
        <f t="shared" ca="1" si="468"/>
        <v/>
      </c>
      <c r="DE174" s="14" t="str">
        <f t="shared" ca="1" si="469"/>
        <v/>
      </c>
      <c r="DF174" s="14" t="str">
        <f t="shared" ca="1" si="470"/>
        <v/>
      </c>
      <c r="DG174" s="14" t="str">
        <f t="shared" ca="1" si="471"/>
        <v/>
      </c>
      <c r="DH174" s="14" t="str">
        <f t="shared" ca="1" si="472"/>
        <v/>
      </c>
      <c r="DI174" s="14" t="str">
        <f t="shared" ca="1" si="473"/>
        <v/>
      </c>
      <c r="DJ174" s="14" t="str">
        <f t="shared" ca="1" si="474"/>
        <v/>
      </c>
      <c r="DK174" s="14" t="str">
        <f t="shared" ca="1" si="475"/>
        <v/>
      </c>
      <c r="DL174" s="14" t="str">
        <f t="shared" ca="1" si="1470"/>
        <v/>
      </c>
      <c r="DM174" s="14" t="str">
        <f t="shared" ca="1" si="476"/>
        <v/>
      </c>
      <c r="DN174" s="14" t="str">
        <f t="array" aca="1" ref="DN174" ca="1">IF(CU174&lt;&gt;"","There are errors in the entered values in the following cases: " &amp;SUBSTITUTE(CU174," ",", "),"")</f>
        <v/>
      </c>
      <c r="DO174" s="14" t="str">
        <f t="shared" ca="1" si="477"/>
        <v/>
      </c>
      <c r="DP174" s="14" t="str">
        <f t="shared" ca="1" si="478"/>
        <v/>
      </c>
      <c r="DQ174" s="14" t="str">
        <f t="shared" ca="1" si="479"/>
        <v/>
      </c>
      <c r="DR174" s="14" t="str">
        <f t="shared" ca="1" si="480"/>
        <v/>
      </c>
      <c r="DS174" s="14" t="str">
        <f t="shared" ca="1" si="481"/>
        <v/>
      </c>
      <c r="DZ174" s="14" t="b">
        <f t="shared" ca="1" si="482"/>
        <v>0</v>
      </c>
      <c r="EA174" s="14" t="str">
        <f t="shared" ca="1" si="483"/>
        <v>Creatinine upper range (q_55c)</v>
      </c>
      <c r="EB174" s="14" t="str">
        <f t="shared" ca="1" si="484"/>
        <v xml:space="preserve">Values must be numeric. </v>
      </c>
      <c r="EC174" s="14" t="str">
        <f t="shared" ca="1" si="485"/>
        <v xml:space="preserve">Creatinine upper range (q_55c): Values must be numeric. </v>
      </c>
      <c r="ED174" s="14" t="str">
        <f t="shared" ca="1" si="486"/>
        <v/>
      </c>
      <c r="EE174" s="14" t="str">
        <f t="shared" ca="1" si="487"/>
        <v>Values must be numeric</v>
      </c>
      <c r="EF174" s="14" t="str">
        <f t="shared" ca="1" si="488"/>
        <v/>
      </c>
      <c r="EG174" s="14" t="str">
        <f t="shared" ca="1" si="489"/>
        <v/>
      </c>
      <c r="EM174" s="14" t="b">
        <f t="shared" ca="1" si="490"/>
        <v>1</v>
      </c>
      <c r="EN174" s="14">
        <f t="shared" ca="1" si="491"/>
        <v>161</v>
      </c>
      <c r="EO174" s="14" t="str">
        <f t="shared" ca="1" si="492"/>
        <v>q_55c</v>
      </c>
      <c r="EP174" s="14" t="str">
        <f t="shared" ca="1" si="493"/>
        <v xml:space="preserve">Creatinine upper range (q_55c): Values must be numeric. </v>
      </c>
      <c r="EQ174" s="14" t="str">
        <f t="shared" ca="1" si="494"/>
        <v/>
      </c>
    </row>
    <row r="175" spans="2:147" s="14" customFormat="1">
      <c r="B175" s="14" t="str">
        <f t="shared" ca="1" si="421"/>
        <v/>
      </c>
      <c r="C175" s="14">
        <f t="shared" ca="1" si="422"/>
        <v>162</v>
      </c>
      <c r="D175" s="14">
        <f t="shared" si="423"/>
        <v>173</v>
      </c>
      <c r="E175" s="14" t="str">
        <f t="shared" ca="1" si="424"/>
        <v>N</v>
      </c>
      <c r="F175" s="14" t="str">
        <f t="shared" ca="1" si="425"/>
        <v>q_55d</v>
      </c>
      <c r="G175" s="14" t="str">
        <f t="shared" ca="1" si="426"/>
        <v>Creatinine unit</v>
      </c>
      <c r="H175" s="14" t="b">
        <f t="shared" ca="1" si="427"/>
        <v>1</v>
      </c>
      <c r="I175" s="14" t="str">
        <f ca="1">IF($H175,ADDRESS(3,(D175+1)*2-1,4,,"["&amp;wew!$G$7&amp;"]"&amp;_sheetname_labels)&amp;":"&amp;ADDRESS(2+ster!$B$20,(D175+1)*2-1,4),"")</f>
        <v>[DBTemplate.xlsm]labels!MI3:MI61</v>
      </c>
      <c r="J175" s="14">
        <f t="array" aca="1" ref="J175" ca="1">IF(H175,MAX(0,MAX(IF(INDIRECT(I175)&lt;&gt;"",ROW(INDIRECT(I175)),""))-2),"")</f>
        <v>3</v>
      </c>
      <c r="K175" s="14" t="str">
        <f ca="1">IF($H175,IF($J175&gt;0,ADDRESS(3,(D175+1)*2-1,4,,"["&amp;wew!$G$7&amp;"]"&amp;_sheetname_labels)&amp;":"&amp;ADDRESS(2+J175,(D175+1)*2-1,4),""),"")</f>
        <v>[DBTemplate.xlsm]labels!MI3:MI5</v>
      </c>
      <c r="L175" s="14" t="str">
        <f ca="1">IF($H175,IF($J175&gt;0,ADDRESS(3,(D175+1)*2,4,,"["&amp;wew!$G$7&amp;"]"&amp;_sheetname_labels)&amp;":"&amp;ADDRESS(2+J175,(D175+1)*2,4),""),"")</f>
        <v>[DBTemplate.xlsm]labels!MJ3:MJ5</v>
      </c>
      <c r="M175" s="14">
        <f t="shared" ca="1" si="428"/>
        <v>0</v>
      </c>
      <c r="N175" s="14">
        <f t="shared" ca="1" si="429"/>
        <v>3</v>
      </c>
      <c r="O175" s="14" t="str">
        <f t="shared" ca="1" si="430"/>
        <v>q_55d</v>
      </c>
      <c r="P175" s="14" t="str">
        <f t="shared" ca="1" si="431"/>
        <v>Creatinine unit</v>
      </c>
      <c r="Q175" s="14" t="str">
        <f ca="1">IF($BP175,ADDRESS(3,D175+1,4,,"["&amp;wew!$G$7&amp;"]"&amp;_sheetname_dataframe)&amp;":"&amp;ADDRESS(2+ster!$C$14,D175+1,4),"")</f>
        <v>[DBTemplate.xlsm]data_frame!FR3:FR3</v>
      </c>
      <c r="R175" s="14" t="str">
        <f>IF($BP175,IF(MID(_xll.FORMULATEXT(INDEX(INDIRECT(Q175),1)),1,1)="=", _xll.FORMULATEXT(INDEX(INDIRECT(Q175),1),2,TRUE),""),"")</f>
        <v/>
      </c>
      <c r="S175" s="14">
        <f t="array" aca="1" ref="S175" ca="1">IF(H175,SUM(IF((IFERROR(INDIRECT(Q175)&lt;&gt;"",FALSE))*(INDIRECT(ster!$D$14)&lt;&gt;""),1,0)),"")</f>
        <v>0</v>
      </c>
      <c r="T175" s="14">
        <f t="array" aca="1" ref="T175" ca="1">IF(H175,IF(M175&gt;0,SUM(IFERROR(1*(MATCH(INDIRECT(Q175),INDIRECT(K175),0)&gt;0),0)*(INDIRECT(ster!$D$14)&lt;&gt;"")*NOT(ISNUMBER(INDIRECT(Q175)))),0),"")</f>
        <v>0</v>
      </c>
      <c r="U175" s="14">
        <f t="array" aca="1" ref="U175" ca="1">IF(H175,SUM((IFERROR(INDIRECT(Q175)="",FALSE))*(INDIRECT(ster!$D$14)&lt;&gt;"")),"")</f>
        <v>1</v>
      </c>
      <c r="V175" s="14">
        <f t="array" aca="1" ref="V175" ca="1">IF(H175,SUM((IFERROR(INDIRECT(Q175)="#ąś",TRUE))*(INDIRECT(ster!$D$14)&lt;&gt;"")),"")</f>
        <v>0</v>
      </c>
      <c r="W175" s="14">
        <f t="array" aca="1" ref="W175" ca="1">IF(H175,SUM(ISNUMBER(INDIRECT(Q175))*(INDIRECT(ster!$D$14)&lt;&gt;"")),"")</f>
        <v>0</v>
      </c>
      <c r="X175" s="14" t="str">
        <f t="array" aca="1" ref="X175" ca="1">IF(AND(H175,W175&gt;0),IF(wew!$B$3,MIN(IF((INDIRECT(ster!$D$14)&lt;&gt;"")*IFERROR(INDIRECT($Q175)&lt;&gt;"",FALSE),IFERROR(INDIRECT($Q175),"X"),"X")),"&lt;włącz podświetlanie wartości&gt;"),"—")</f>
        <v>—</v>
      </c>
      <c r="Y175" s="14" t="str">
        <f t="array" aca="1" ref="Y175" ca="1">IF(AND(H175,W175&gt;0),IF(wew!$B$3,MAX(IF((INDIRECT(ster!$D$14)&lt;&gt;"")*IFERROR(INDIRECT($Q175)&lt;&gt;"",FALSE),IFERROR(INDIRECT($Q175),"X"),"X")),"&lt;włącz podświetlanie wartości&gt;"),"—")</f>
        <v>—</v>
      </c>
      <c r="Z175" s="14">
        <f t="shared" ca="1" si="432"/>
        <v>0</v>
      </c>
      <c r="AA175" s="12" t="str">
        <f t="shared" ca="1" si="433"/>
        <v>—</v>
      </c>
      <c r="AB175" s="17">
        <f t="array" aca="1" ref="AB175" ca="1">IF(H175,IF(W175&gt;0,SUM((INDIRECT(ster!$D$14)&lt;&gt;"")*IFERROR((INDIRECT(Q175)&lt;&gt;"")*(INDIRECT(Q175)=INT(INDIRECT(Q175))),0)),0),"")</f>
        <v>0</v>
      </c>
      <c r="AC175" s="17">
        <f t="array" aca="1" ref="AC175" ca="1">IF(H175,W175-AB175,"")</f>
        <v>0</v>
      </c>
      <c r="AD175" s="17">
        <f t="shared" ca="1" si="434"/>
        <v>1</v>
      </c>
      <c r="AE175" s="17" t="b">
        <f t="shared" ca="1" si="435"/>
        <v>0</v>
      </c>
      <c r="AF175" s="17" t="str">
        <f ca="1">IF(AE175,IF($H175,ADDRESS(3,D175+2,4,,"["&amp;wew!$G$7&amp;"]"&amp;_sheetname_dataframe)&amp;":"&amp;ADDRESS(2+ster!$C$14,D175+2,4),""),"")</f>
        <v/>
      </c>
      <c r="AG175" s="17" t="str">
        <f t="shared" ca="1" si="436"/>
        <v/>
      </c>
      <c r="AH175" s="17" t="b">
        <f t="shared" ca="1" si="437"/>
        <v>0</v>
      </c>
      <c r="AI175" s="17" t="str">
        <f ca="1">IF(AH175,IF($H175,ADDRESS(3,D175+3,4,,"["&amp;wew!$G$7&amp;"]"&amp;_sheetname_dataframe)&amp;":"&amp;ADDRESS(2+ster!$C$14,D175+3,4),""),"")</f>
        <v/>
      </c>
      <c r="AJ175" s="17" t="str">
        <f t="shared" ca="1" si="438"/>
        <v/>
      </c>
      <c r="AK175" s="17" t="b">
        <f t="shared" ca="1" si="439"/>
        <v>0</v>
      </c>
      <c r="AL175" s="17" t="b">
        <f t="shared" ca="1" si="440"/>
        <v>0</v>
      </c>
      <c r="AM175" s="17" t="b">
        <f t="shared" ca="1" si="441"/>
        <v>0</v>
      </c>
      <c r="AN175" s="17">
        <f t="shared" ca="1" si="442"/>
        <v>0</v>
      </c>
      <c r="AO175" s="24" t="str">
        <f t="shared" ca="1" si="443"/>
        <v/>
      </c>
      <c r="AP175" s="24" t="str">
        <f t="shared" ca="1" si="444"/>
        <v/>
      </c>
      <c r="AQ175" s="17" t="b">
        <f t="shared" ca="1" si="445"/>
        <v>0</v>
      </c>
      <c r="AR175" s="17" t="b">
        <f t="shared" ca="1" si="446"/>
        <v>1</v>
      </c>
      <c r="AS175" s="17" t="b">
        <f t="shared" ca="1" si="447"/>
        <v>0</v>
      </c>
      <c r="AT175" s="17" t="b">
        <f t="shared" ca="1" si="448"/>
        <v>0</v>
      </c>
      <c r="AU175" s="17" t="b">
        <f t="shared" ca="1" si="449"/>
        <v>1</v>
      </c>
      <c r="AV175" s="17" t="b">
        <f t="shared" ca="1" si="450"/>
        <v>0</v>
      </c>
      <c r="AW175" s="17" t="b">
        <f t="shared" ca="1" si="451"/>
        <v>0</v>
      </c>
      <c r="AX175" s="14" t="b">
        <f t="array" aca="1" ref="AX175" ca="1">IF(H175,N175&gt;0,"")</f>
        <v>1</v>
      </c>
      <c r="AY175" s="17" t="str">
        <f t="shared" ca="1" si="452"/>
        <v>C3:C5</v>
      </c>
      <c r="AZ175" s="17" t="b">
        <f t="array" aca="1" ref="AZ175" ca="1">IF(AY175&lt;&gt;"",SUM(1*ISERROR(MATCH(INDIRECT(AY175),INDIRECT(K175),0)))=0,"")</f>
        <v>1</v>
      </c>
      <c r="BA175" s="17" t="b">
        <f t="shared" ca="1" si="453"/>
        <v>1</v>
      </c>
      <c r="BB175" s="17" t="b">
        <v>0</v>
      </c>
      <c r="BC175" s="17" t="b">
        <f t="shared" ca="1" si="454"/>
        <v>1</v>
      </c>
      <c r="BD175" s="17" t="b">
        <f t="shared" ca="1" si="455"/>
        <v>0</v>
      </c>
      <c r="BE175" s="17" t="b">
        <f t="shared" ca="1" si="456"/>
        <v>0</v>
      </c>
      <c r="BF175" s="17" t="b">
        <f t="shared" ca="1" si="457"/>
        <v>0</v>
      </c>
      <c r="BG175" s="17" t="b">
        <f t="shared" ca="1" si="458"/>
        <v>0</v>
      </c>
      <c r="BH175" s="17" t="b">
        <f t="shared" ca="1" si="459"/>
        <v>1</v>
      </c>
      <c r="BI175" s="17">
        <f t="shared" ca="1" si="460"/>
        <v>2</v>
      </c>
      <c r="BJ175" s="17" t="b">
        <f t="shared" ca="1" si="461"/>
        <v>0</v>
      </c>
      <c r="BK175" s="17" t="str">
        <f t="shared" ca="1" si="462"/>
        <v/>
      </c>
      <c r="BL175" s="17" t="str">
        <f t="shared" ca="1" si="463"/>
        <v/>
      </c>
      <c r="BM175" s="17" t="str">
        <f t="shared" ca="1" si="464"/>
        <v>F</v>
      </c>
      <c r="BN175" s="17" t="str">
        <f t="shared" ca="1" si="465"/>
        <v>F</v>
      </c>
      <c r="BO175" s="17" t="str">
        <f t="shared" ca="1" si="466"/>
        <v>N</v>
      </c>
      <c r="BP175" s="14" t="b">
        <f t="shared" ca="1" si="467"/>
        <v>1</v>
      </c>
      <c r="BQ175" s="35">
        <v>1</v>
      </c>
      <c r="BX175" s="16"/>
      <c r="BY175" s="16"/>
      <c r="BZ175" s="16"/>
      <c r="CA175" s="16"/>
      <c r="CB175" s="16"/>
      <c r="CC175" s="16"/>
      <c r="CD175" s="16"/>
      <c r="CE175" s="16"/>
      <c r="CF175" s="16"/>
      <c r="CN175" s="14">
        <f ca="1">IF(H175,IFERROR(IsVariableNameLegal(O175),0),0)</f>
        <v>0</v>
      </c>
      <c r="CO175" s="14" t="str">
        <f t="array" aca="1" ref="CO175" ca="1">IF(H175,IF(COUNTIF(INDIRECT(wew!$C$13),O175)&gt;1,TRIM(SUBSTITUTE(_xll.MCONCAT(IF((INDIRECT(wew!$C$13)=O175)*(COLUMN(INDIRECT(wew!$C$13))&lt;&gt;D175+1),-1+COLUMN(INDIRECT(wew!$C$13)),"")," "),"  "," ")),""),"")</f>
        <v/>
      </c>
      <c r="CP175" s="14" t="str">
        <f t="array" aca="1" ref="CP175" ca="1">IF(P175&lt;&gt;"",IF(LEN(P175)&gt;150,1,""),"")</f>
        <v/>
      </c>
      <c r="CQ175" s="14" t="str">
        <f t="array" aca="1" ref="CQ175" ca="1">IF(AND(H175,NOT(ster!$J$3)),IF(COUNTIF(INDIRECT(wew!$C$15),P175)&gt;1,TRIM(SUBSTITUTE(_xll.MCONCAT(IF((INDIRECT(wew!$C$15)=P175)*(COLUMN(INDIRECT(wew!$C$15))&lt;&gt;D175+1),-1+COLUMN(INDIRECT(wew!$C$15)),"")," "),"  "," ")),""),"")</f>
        <v/>
      </c>
      <c r="CR175" s="14" t="str">
        <f t="array" aca="1" ref="CR175" ca="1">IF(H175,IF(AND(W175&gt;0,AO175&lt;&gt;""),TRIM(SUBSTITUTE(_xll.MCONCAT(IFERROR(IF(ISNUMBER(INDIRECT(Q175)),IF((INDIRECT(ster!$D$14)&lt;&gt;"")*(INDIRECT(Q175)&lt;AO175),INDIRECT(ster!$D$14) &amp; ": " &amp;  SUBSTITUTE(IF( AV175,IFERROR(TEXT(INDIRECT(Q175),"rrrr-mm-dd") &amp;" (" &amp; INDIRECT(Q175) &amp;")",INDIRECT(Q175)),INDIRECT(Q175))," "," "),""),""),"")," "),"  "," ")),""),"")</f>
        <v/>
      </c>
      <c r="CS175" s="14" t="str">
        <f t="array" aca="1" ref="CS175" ca="1">IF(H175,IF(AND(W175&gt;0,AP175&lt;&gt;""),TRIM(SUBSTITUTE(_xll.MCONCAT(IFERROR(IF(ISNUMBER(INDIRECT(Q175)),IF((INDIRECT(ster!$D$14)&lt;&gt;"")*(INDIRECT(Q175)&gt;AP175),INDIRECT(ster!$D$14) &amp; ": " &amp;  SUBSTITUTE(IF( AV175,IFERROR(TEXT(INDIRECT(Q175),"rrrr-mm-dd")&amp;" (" &amp; INDIRECT(Q175) &amp;")",INDIRECT(Q175)),INDIRECT(Q175))," "," "),""),""),"")," "),"  "," ")),""),"")</f>
        <v/>
      </c>
      <c r="CT175" s="14" t="str">
        <f t="array" aca="1" ref="CT175" ca="1">IF(H175,IF(AND(N175&gt;0,AR175),TRIM(SUBSTITUTE(_xll.MCONCAT(IFERROR(IF(ISNUMBER(INDIRECT(Q175)),IF((INDIRECT(ster!$D$14)&lt;&gt;"")*(IFERROR(0*(MATCH(INDIRECT(Q175),INDIRECT(K175),0)&gt;0),1)),INDIRECT(ster!$D$14) &amp; ": " &amp;  SUBSTITUTE(IF( AV175,IFERROR(TEXT(INDIRECT(Q175),"rrrr-mm-dd")&amp;" (" &amp; INDIRECT(Q175) &amp;")",INDIRECT(Q175)),INDIRECT(Q175))," "," "),""),""),"")," "),"  "," ")),""),"")</f>
        <v/>
      </c>
      <c r="CU175" s="14" t="str">
        <f t="array" aca="1" ref="CU175" ca="1">IF(H175,IF(AND(V175&gt;0),TRIM(SUBSTITUTE(_xll.MCONCAT(IF((INDIRECT(ster!$D$14)&lt;&gt;"")*(IFERROR(0*(INDIRECT(Q175)&lt;&gt;""),1)),INDIRECT(ster!$D$14),"")," "),"  "," ")),""),"")</f>
        <v/>
      </c>
      <c r="CV175" s="14" t="str">
        <f t="array" aca="1" ref="CV175" ca="1">IF(H175,IF(AS175,
TRIM(SUBSTITUTE(_xll.MCONCAT(IF(
   (INDIRECT(ster!$D$14)&lt;&gt;"")*
   ((INDIRECT(Q175)="")+
      NOT(ISNUMBER(INDIRECT(Q175)))*
      NOT(ISERROR(MATCH(INDIRECT(Q175),INDIRECT(K175),0)))
    ),
      INDIRECT(ster!$D$14),
   "")," "),"  "," ")),
""),"")</f>
        <v/>
      </c>
      <c r="CW175" s="14" t="str">
        <f t="array" aca="1" ref="CW175" ca="1">IF(H175,IF(AND(AQ175),TRIM(SUBSTITUTE(_xll.MCONCAT(IFERROR(IF(ISNUMBER(INDIRECT(Q175)),IF((INDIRECT(ster!$D$14)&lt;&gt;"")*(INDIRECT(Q175)&lt;&gt;INT(INDIRECT(Q175))),INDIRECT(ster!$D$14) &amp; ": " &amp; INDIRECT(Q175),""),""),"")," "),"  "," ")),""),"")</f>
        <v/>
      </c>
      <c r="CX175" s="14" t="str">
        <f t="array" aca="1" ref="CX175" ca="1">IF(H175,IF(OR(AU175,AV175),TRIM(SUBSTITUTE(_xll.MCONCAT(IF((INDIRECT(ster!$D$14)&lt;&gt;"")*NOT(ISNUMBER(INDIRECT(Q175))),IF(ISERROR(MATCH(INDIRECT(Q175),INDIRECT(K175),0)),IFERROR(IF(INDIRECT(Q175)&lt;&gt;"",INDIRECT(ster!$D$14) &amp; ": " &amp; SUBSTITUTE(INDIRECT(Q175)," "," "),""),""),""),"")," "),"  "," ")),""),"")</f>
        <v/>
      </c>
      <c r="CY175" s="14" t="str">
        <f t="array" aca="1" ref="CY175" ca="1">IF(H175,IF(AE175,TRIM(SUBSTITUTE(_xll.MCONCAT(IF((INDIRECT(ster!$D$14)&lt;&gt;"")*IFERROR(NOT(INDIRECT(AF175)),FALSE),IF(ISERROR(MATCH(INDIRECT(Q175),INDIRECT(K175),0)),IFERROR(IF(INDIRECT(Q175)&lt;&gt;"",INDIRECT(ster!$D$14)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CZ175" s="14" t="str">
        <f t="array" aca="1" ref="CZ175" ca="1">IF(H175,IF(AH175,TRIM(SUBSTITUTE(_xll.MCONCAT(IF((INDIRECT(ster!$D$14)&lt;&gt;"")*IFERROR(NOT(INDIRECT(AI175)),FALSE),IF(ISERROR(MATCH(INDIRECT(Q175),INDIRECT(K175),0)),IFERROR(IF(INDIRECT(Q175)&lt;&gt;"",INDIRECT(ster!$D$14)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DC175" s="14" t="str">
        <f ca="1">SUBSTITUTE(SUBSTITUTE(SUBSTITUTE(SUBSTITUTE(_xll.MCONCAT(DG175:DS175,"■"),"■■","■"),"■■","■"),"■■","■"),"■■","■")</f>
        <v>■</v>
      </c>
      <c r="DD175" s="14" t="str">
        <f t="shared" ca="1" si="468"/>
        <v/>
      </c>
      <c r="DE175" s="14" t="str">
        <f t="shared" ca="1" si="469"/>
        <v/>
      </c>
      <c r="DF175" s="14" t="str">
        <f t="shared" ca="1" si="470"/>
        <v/>
      </c>
      <c r="DG175" s="14" t="str">
        <f t="shared" ca="1" si="471"/>
        <v/>
      </c>
      <c r="DH175" s="14" t="str">
        <f t="shared" ca="1" si="472"/>
        <v/>
      </c>
      <c r="DI175" s="14" t="str">
        <f t="shared" ca="1" si="473"/>
        <v/>
      </c>
      <c r="DJ175" s="14" t="str">
        <f t="shared" ca="1" si="474"/>
        <v/>
      </c>
      <c r="DK175" s="14" t="str">
        <f t="shared" ca="1" si="475"/>
        <v/>
      </c>
      <c r="DL175" s="14" t="str">
        <f t="shared" ca="1" si="1470"/>
        <v/>
      </c>
      <c r="DM175" s="14" t="str">
        <f t="shared" ca="1" si="476"/>
        <v/>
      </c>
      <c r="DN175" s="14" t="str">
        <f t="array" aca="1" ref="DN175" ca="1">IF(CU175&lt;&gt;"","There are errors in the entered values in the following cases: " &amp;SUBSTITUTE(CU175," ",", "),"")</f>
        <v/>
      </c>
      <c r="DO175" s="14" t="str">
        <f t="shared" ca="1" si="477"/>
        <v/>
      </c>
      <c r="DP175" s="14" t="str">
        <f t="shared" ca="1" si="478"/>
        <v/>
      </c>
      <c r="DQ175" s="14" t="str">
        <f t="shared" ca="1" si="479"/>
        <v/>
      </c>
      <c r="DR175" s="14" t="str">
        <f t="shared" ca="1" si="480"/>
        <v/>
      </c>
      <c r="DS175" s="14" t="str">
        <f t="shared" ca="1" si="481"/>
        <v/>
      </c>
      <c r="DZ175" s="14" t="b">
        <f t="shared" ca="1" si="482"/>
        <v>0</v>
      </c>
      <c r="EA175" s="14" t="str">
        <f t="shared" ca="1" si="483"/>
        <v>Creatinine unit (q_55d)</v>
      </c>
      <c r="EB175" s="14" t="str">
        <f t="shared" ca="1" si="484"/>
        <v xml:space="preserve">Values must be limited to predefinied list. </v>
      </c>
      <c r="EC175" s="14" t="str">
        <f t="shared" ca="1" si="485"/>
        <v xml:space="preserve">Creatinine unit (q_55d): Values must be limited to predefinied list. </v>
      </c>
      <c r="ED175" s="14" t="str">
        <f t="shared" ca="1" si="486"/>
        <v/>
      </c>
      <c r="EE175" s="14" t="str">
        <f t="shared" ca="1" si="487"/>
        <v>Values must be limited to predefinied list</v>
      </c>
      <c r="EF175" s="14" t="str">
        <f t="shared" ca="1" si="488"/>
        <v/>
      </c>
      <c r="EG175" s="14" t="str">
        <f t="shared" ca="1" si="489"/>
        <v/>
      </c>
      <c r="EM175" s="14" t="b">
        <f t="shared" ca="1" si="490"/>
        <v>1</v>
      </c>
      <c r="EN175" s="14">
        <f t="shared" ca="1" si="491"/>
        <v>162</v>
      </c>
      <c r="EO175" s="14" t="str">
        <f t="shared" ca="1" si="492"/>
        <v>q_55d</v>
      </c>
      <c r="EP175" s="14" t="str">
        <f t="shared" ca="1" si="493"/>
        <v xml:space="preserve">Creatinine unit (q_55d): Values must be limited to predefinied list. </v>
      </c>
      <c r="EQ175" s="14" t="str">
        <f t="shared" ca="1" si="494"/>
        <v/>
      </c>
    </row>
    <row r="176" spans="2:147" s="14" customFormat="1">
      <c r="B176" s="14" t="str">
        <f t="shared" ca="1" si="421"/>
        <v/>
      </c>
      <c r="C176" s="14">
        <f t="shared" ca="1" si="422"/>
        <v>163</v>
      </c>
      <c r="D176" s="14">
        <f t="shared" si="423"/>
        <v>174</v>
      </c>
      <c r="E176" s="14" t="str">
        <f t="shared" ca="1" si="424"/>
        <v>I</v>
      </c>
      <c r="F176" s="14" t="str">
        <f t="shared" ca="1" si="425"/>
        <v>q_56a</v>
      </c>
      <c r="G176" s="14" t="str">
        <f t="shared" ca="1" si="426"/>
        <v>Total Cholesterol level  (or NF, NA, NR)</v>
      </c>
      <c r="H176" s="14" t="b">
        <f t="shared" ca="1" si="427"/>
        <v>1</v>
      </c>
      <c r="I176" s="14" t="str">
        <f ca="1">IF($H176,ADDRESS(3,(D176+1)*2-1,4,,"["&amp;wew!$G$7&amp;"]"&amp;_sheetname_labels)&amp;":"&amp;ADDRESS(2+ster!$B$20,(D176+1)*2-1,4),"")</f>
        <v>[DBTemplate.xlsm]labels!MK3:MK61</v>
      </c>
      <c r="J176" s="14">
        <f t="array" aca="1" ref="J176" ca="1">IF(H176,MAX(0,MAX(IF(INDIRECT(I176)&lt;&gt;"",ROW(INDIRECT(I176)),""))-2),"")</f>
        <v>1</v>
      </c>
      <c r="K176" s="14" t="str">
        <f ca="1">IF($H176,IF($J176&gt;0,ADDRESS(3,(D176+1)*2-1,4,,"["&amp;wew!$G$7&amp;"]"&amp;_sheetname_labels)&amp;":"&amp;ADDRESS(2+J176,(D176+1)*2-1,4),""),"")</f>
        <v>[DBTemplate.xlsm]labels!MK3:MK3</v>
      </c>
      <c r="L176" s="14" t="str">
        <f ca="1">IF($H176,IF($J176&gt;0,ADDRESS(3,(D176+1)*2,4,,"["&amp;wew!$G$7&amp;"]"&amp;_sheetname_labels)&amp;":"&amp;ADDRESS(2+J176,(D176+1)*2,4),""),"")</f>
        <v>[DBTemplate.xlsm]labels!ML3:ML3</v>
      </c>
      <c r="M176" s="14">
        <f t="shared" ca="1" si="428"/>
        <v>1</v>
      </c>
      <c r="N176" s="14">
        <f t="shared" ca="1" si="429"/>
        <v>0</v>
      </c>
      <c r="O176" s="14" t="str">
        <f t="shared" ca="1" si="430"/>
        <v>q_56a</v>
      </c>
      <c r="P176" s="14" t="str">
        <f t="shared" ca="1" si="431"/>
        <v>Total Cholesterol level  (or NF, NA, NR)</v>
      </c>
      <c r="Q176" s="14" t="str">
        <f ca="1">IF($BP176,ADDRESS(3,D176+1,4,,"["&amp;wew!$G$7&amp;"]"&amp;_sheetname_dataframe)&amp;":"&amp;ADDRESS(2+ster!$C$14,D176+1,4),"")</f>
        <v>[DBTemplate.xlsm]data_frame!FS3:FS3</v>
      </c>
      <c r="R176" s="14" t="str">
        <f>IF($BP176,IF(MID(_xll.FORMULATEXT(INDEX(INDIRECT(Q176),1)),1,1)="=", _xll.FORMULATEXT(INDEX(INDIRECT(Q176),1),2,TRUE),""),"")</f>
        <v/>
      </c>
      <c r="S176" s="14">
        <f t="array" aca="1" ref="S176" ca="1">IF(H176,SUM(IF((IFERROR(INDIRECT(Q176)&lt;&gt;"",FALSE))*(INDIRECT(ster!$D$14)&lt;&gt;""),1,0)),"")</f>
        <v>1</v>
      </c>
      <c r="T176" s="14">
        <f t="array" aca="1" ref="T176" ca="1">IF(H176,IF(M176&gt;0,SUM(IFERROR(1*(MATCH(INDIRECT(Q176),INDIRECT(K176),0)&gt;0),0)*(INDIRECT(ster!$D$14)&lt;&gt;"")*NOT(ISNUMBER(INDIRECT(Q176)))),0),"")</f>
        <v>1</v>
      </c>
      <c r="U176" s="14">
        <f t="array" aca="1" ref="U176" ca="1">IF(H176,SUM((IFERROR(INDIRECT(Q176)="",FALSE))*(INDIRECT(ster!$D$14)&lt;&gt;"")),"")</f>
        <v>0</v>
      </c>
      <c r="V176" s="14">
        <f t="array" aca="1" ref="V176" ca="1">IF(H176,SUM((IFERROR(INDIRECT(Q176)="#ąś",TRUE))*(INDIRECT(ster!$D$14)&lt;&gt;"")),"")</f>
        <v>0</v>
      </c>
      <c r="W176" s="14">
        <f t="array" aca="1" ref="W176" ca="1">IF(H176,SUM(ISNUMBER(INDIRECT(Q176))*(INDIRECT(ster!$D$14)&lt;&gt;"")),"")</f>
        <v>0</v>
      </c>
      <c r="X176" s="14" t="str">
        <f t="array" aca="1" ref="X176" ca="1">IF(AND(H176,W176&gt;0),IF(wew!$B$3,MIN(IF((INDIRECT(ster!$D$14)&lt;&gt;"")*IFERROR(INDIRECT($Q176)&lt;&gt;"",FALSE),IFERROR(INDIRECT($Q176),"X"),"X")),"&lt;włącz podświetlanie wartości&gt;"),"—")</f>
        <v>—</v>
      </c>
      <c r="Y176" s="14" t="str">
        <f t="array" aca="1" ref="Y176" ca="1">IF(AND(H176,W176&gt;0),IF(wew!$B$3,MAX(IF((INDIRECT(ster!$D$14)&lt;&gt;"")*IFERROR(INDIRECT($Q176)&lt;&gt;"",FALSE),IFERROR(INDIRECT($Q176),"X"),"X")),"&lt;włącz podświetlanie wartości&gt;"),"—")</f>
        <v>—</v>
      </c>
      <c r="Z176" s="14">
        <f t="shared" ca="1" si="432"/>
        <v>0</v>
      </c>
      <c r="AA176" s="12">
        <f t="shared" ca="1" si="433"/>
        <v>0</v>
      </c>
      <c r="AB176" s="17">
        <f t="array" aca="1" ref="AB176" ca="1">IF(H176,IF(W176&gt;0,SUM((INDIRECT(ster!$D$14)&lt;&gt;"")*IFERROR((INDIRECT(Q176)&lt;&gt;"")*(INDIRECT(Q176)=INT(INDIRECT(Q176))),0)),0),"")</f>
        <v>0</v>
      </c>
      <c r="AC176" s="17">
        <f t="array" aca="1" ref="AC176" ca="1">IF(H176,W176-AB176,"")</f>
        <v>0</v>
      </c>
      <c r="AD176" s="17">
        <f t="shared" ca="1" si="434"/>
        <v>1</v>
      </c>
      <c r="AE176" s="17" t="b">
        <f t="shared" ca="1" si="435"/>
        <v>0</v>
      </c>
      <c r="AF176" s="17" t="str">
        <f ca="1">IF(AE176,IF($H176,ADDRESS(3,D176+2,4,,"["&amp;wew!$G$7&amp;"]"&amp;_sheetname_dataframe)&amp;":"&amp;ADDRESS(2+ster!$C$14,D176+2,4),""),"")</f>
        <v/>
      </c>
      <c r="AG176" s="17" t="str">
        <f t="shared" ca="1" si="436"/>
        <v/>
      </c>
      <c r="AH176" s="17" t="b">
        <f t="shared" ca="1" si="437"/>
        <v>0</v>
      </c>
      <c r="AI176" s="17" t="str">
        <f ca="1">IF(AH176,IF($H176,ADDRESS(3,D176+3,4,,"["&amp;wew!$G$7&amp;"]"&amp;_sheetname_dataframe)&amp;":"&amp;ADDRESS(2+ster!$C$14,D176+3,4),""),"")</f>
        <v/>
      </c>
      <c r="AJ176" s="17" t="str">
        <f t="shared" ca="1" si="438"/>
        <v/>
      </c>
      <c r="AK176" s="17" t="b">
        <f t="shared" ca="1" si="439"/>
        <v>0</v>
      </c>
      <c r="AL176" s="17" t="b">
        <f t="shared" ca="1" si="440"/>
        <v>0</v>
      </c>
      <c r="AM176" s="17" t="b">
        <f t="shared" ca="1" si="441"/>
        <v>1</v>
      </c>
      <c r="AN176" s="17">
        <f t="shared" ca="1" si="442"/>
        <v>0</v>
      </c>
      <c r="AO176" s="24" t="str">
        <f t="shared" ca="1" si="443"/>
        <v/>
      </c>
      <c r="AP176" s="24" t="str">
        <f t="shared" ca="1" si="444"/>
        <v/>
      </c>
      <c r="AQ176" s="17" t="b">
        <f t="shared" ca="1" si="445"/>
        <v>0</v>
      </c>
      <c r="AR176" s="17" t="b">
        <f t="shared" ca="1" si="446"/>
        <v>0</v>
      </c>
      <c r="AS176" s="17" t="b">
        <f t="shared" ca="1" si="447"/>
        <v>0</v>
      </c>
      <c r="AT176" s="17" t="b">
        <f t="shared" ca="1" si="448"/>
        <v>0</v>
      </c>
      <c r="AU176" s="17" t="b">
        <f t="shared" ca="1" si="449"/>
        <v>1</v>
      </c>
      <c r="AV176" s="17" t="b">
        <f t="shared" ca="1" si="450"/>
        <v>0</v>
      </c>
      <c r="AW176" s="17" t="b">
        <f t="shared" ca="1" si="451"/>
        <v>0</v>
      </c>
      <c r="AX176" s="14" t="b">
        <f t="array" aca="1" ref="AX176" ca="1">IF(H176,N176&gt;0,"")</f>
        <v>0</v>
      </c>
      <c r="AY176" s="17" t="str">
        <f t="shared" ca="1" si="452"/>
        <v/>
      </c>
      <c r="AZ176" s="17" t="str">
        <f t="array" aca="1" ref="AZ176" ca="1">IF(AY176&lt;&gt;"",SUM(1*ISERROR(MATCH(INDIRECT(AY176),INDIRECT(K176),0)))=0,"")</f>
        <v/>
      </c>
      <c r="BA176" s="17" t="b">
        <f t="shared" ca="1" si="453"/>
        <v>0</v>
      </c>
      <c r="BB176" s="17" t="b">
        <v>0</v>
      </c>
      <c r="BC176" s="17" t="str">
        <f t="shared" ca="1" si="454"/>
        <v/>
      </c>
      <c r="BD176" s="17" t="str">
        <f t="shared" ca="1" si="455"/>
        <v/>
      </c>
      <c r="BE176" s="17" t="str">
        <f t="shared" ca="1" si="456"/>
        <v/>
      </c>
      <c r="BF176" s="17" t="str">
        <f t="shared" ca="1" si="457"/>
        <v/>
      </c>
      <c r="BG176" s="17" t="str">
        <f t="shared" ca="1" si="458"/>
        <v/>
      </c>
      <c r="BH176" s="17" t="str">
        <f t="shared" ca="1" si="459"/>
        <v/>
      </c>
      <c r="BI176" s="17" t="str">
        <f t="shared" ca="1" si="460"/>
        <v/>
      </c>
      <c r="BJ176" s="17" t="b">
        <f t="shared" ca="1" si="461"/>
        <v>0</v>
      </c>
      <c r="BK176" s="17" t="b">
        <f t="shared" ca="1" si="462"/>
        <v>1</v>
      </c>
      <c r="BL176" s="17" t="b">
        <f t="shared" ca="1" si="463"/>
        <v>0</v>
      </c>
      <c r="BM176" s="17" t="str">
        <f t="shared" ca="1" si="464"/>
        <v>I</v>
      </c>
      <c r="BN176" s="17" t="str">
        <f t="shared" ca="1" si="465"/>
        <v>N</v>
      </c>
      <c r="BO176" s="17" t="str">
        <f t="shared" ca="1" si="466"/>
        <v>I</v>
      </c>
      <c r="BP176" s="14" t="b">
        <f t="shared" ca="1" si="467"/>
        <v>1</v>
      </c>
      <c r="BQ176" s="35">
        <v>1</v>
      </c>
      <c r="BU176" s="14" t="s">
        <v>387</v>
      </c>
      <c r="BX176" s="16"/>
      <c r="BY176" s="16"/>
      <c r="BZ176" s="16"/>
      <c r="CA176" s="16"/>
      <c r="CB176" s="16"/>
      <c r="CC176" s="16"/>
      <c r="CD176" s="16"/>
      <c r="CE176" s="16"/>
      <c r="CF176" s="16"/>
      <c r="CN176" s="14">
        <f ca="1">IF(H176,IFERROR(IsVariableNameLegal(O176),0),0)</f>
        <v>0</v>
      </c>
      <c r="CO176" s="14" t="str">
        <f t="array" aca="1" ref="CO176" ca="1">IF(H176,IF(COUNTIF(INDIRECT(wew!$C$13),O176)&gt;1,TRIM(SUBSTITUTE(_xll.MCONCAT(IF((INDIRECT(wew!$C$13)=O176)*(COLUMN(INDIRECT(wew!$C$13))&lt;&gt;D176+1),-1+COLUMN(INDIRECT(wew!$C$13)),"")," "),"  "," ")),""),"")</f>
        <v/>
      </c>
      <c r="CP176" s="14" t="str">
        <f t="array" aca="1" ref="CP176" ca="1">IF(P176&lt;&gt;"",IF(LEN(P176)&gt;150,1,""),"")</f>
        <v/>
      </c>
      <c r="CQ176" s="14" t="str">
        <f t="array" aca="1" ref="CQ176" ca="1">IF(AND(H176,NOT(ster!$J$3)),IF(COUNTIF(INDIRECT(wew!$C$15),P176)&gt;1,TRIM(SUBSTITUTE(_xll.MCONCAT(IF((INDIRECT(wew!$C$15)=P176)*(COLUMN(INDIRECT(wew!$C$15))&lt;&gt;D176+1),-1+COLUMN(INDIRECT(wew!$C$15)),"")," "),"  "," ")),""),"")</f>
        <v/>
      </c>
      <c r="CR176" s="14" t="str">
        <f t="array" aca="1" ref="CR176" ca="1">IF(H176,IF(AND(W176&gt;0,AO176&lt;&gt;""),TRIM(SUBSTITUTE(_xll.MCONCAT(IFERROR(IF(ISNUMBER(INDIRECT(Q176)),IF((INDIRECT(ster!$D$14)&lt;&gt;"")*(INDIRECT(Q176)&lt;AO176),INDIRECT(ster!$D$14) &amp; ": " &amp;  SUBSTITUTE(IF( AV176,IFERROR(TEXT(INDIRECT(Q176),"rrrr-mm-dd") &amp;" (" &amp; INDIRECT(Q176) &amp;")",INDIRECT(Q176)),INDIRECT(Q176))," "," "),""),""),"")," "),"  "," ")),""),"")</f>
        <v/>
      </c>
      <c r="CS176" s="14" t="str">
        <f t="array" aca="1" ref="CS176" ca="1">IF(H176,IF(AND(W176&gt;0,AP176&lt;&gt;""),TRIM(SUBSTITUTE(_xll.MCONCAT(IFERROR(IF(ISNUMBER(INDIRECT(Q176)),IF((INDIRECT(ster!$D$14)&lt;&gt;"")*(INDIRECT(Q176)&gt;AP176),INDIRECT(ster!$D$14) &amp; ": " &amp;  SUBSTITUTE(IF( AV176,IFERROR(TEXT(INDIRECT(Q176),"rrrr-mm-dd")&amp;" (" &amp; INDIRECT(Q176) &amp;")",INDIRECT(Q176)),INDIRECT(Q176))," "," "),""),""),"")," "),"  "," ")),""),"")</f>
        <v/>
      </c>
      <c r="CT176" s="14" t="str">
        <f t="array" aca="1" ref="CT176" ca="1">IF(H176,IF(AND(N176&gt;0,AR176),TRIM(SUBSTITUTE(_xll.MCONCAT(IFERROR(IF(ISNUMBER(INDIRECT(Q176)),IF((INDIRECT(ster!$D$14)&lt;&gt;"")*(IFERROR(0*(MATCH(INDIRECT(Q176),INDIRECT(K176),0)&gt;0),1)),INDIRECT(ster!$D$14) &amp; ": " &amp;  SUBSTITUTE(IF( AV176,IFERROR(TEXT(INDIRECT(Q176),"rrrr-mm-dd")&amp;" (" &amp; INDIRECT(Q176) &amp;")",INDIRECT(Q176)),INDIRECT(Q176))," "," "),""),""),"")," "),"  "," ")),""),"")</f>
        <v/>
      </c>
      <c r="CU176" s="14" t="str">
        <f t="array" aca="1" ref="CU176" ca="1">IF(H176,IF(AND(V176&gt;0),TRIM(SUBSTITUTE(_xll.MCONCAT(IF((INDIRECT(ster!$D$14)&lt;&gt;"")*(IFERROR(0*(INDIRECT(Q176)&lt;&gt;""),1)),INDIRECT(ster!$D$14),"")," "),"  "," ")),""),"")</f>
        <v/>
      </c>
      <c r="CV176" s="14" t="str">
        <f t="array" aca="1" ref="CV176" ca="1">IF(H176,IF(AS176,
TRIM(SUBSTITUTE(_xll.MCONCAT(IF(
   (INDIRECT(ster!$D$14)&lt;&gt;"")*
   ((INDIRECT(Q176)="")+
      NOT(ISNUMBER(INDIRECT(Q176)))*
      NOT(ISERROR(MATCH(INDIRECT(Q176),INDIRECT(K176),0)))
    ),
      INDIRECT(ster!$D$14),
   "")," "),"  "," ")),
""),"")</f>
        <v/>
      </c>
      <c r="CW176" s="14" t="str">
        <f t="array" aca="1" ref="CW176" ca="1">IF(H176,IF(AND(AQ176),TRIM(SUBSTITUTE(_xll.MCONCAT(IFERROR(IF(ISNUMBER(INDIRECT(Q176)),IF((INDIRECT(ster!$D$14)&lt;&gt;"")*(INDIRECT(Q176)&lt;&gt;INT(INDIRECT(Q176))),INDIRECT(ster!$D$14) &amp; ": " &amp; INDIRECT(Q176),""),""),"")," "),"  "," ")),""),"")</f>
        <v/>
      </c>
      <c r="CX176" s="14" t="str">
        <f t="array" aca="1" ref="CX176" ca="1">IF(H176,IF(OR(AU176,AV176),TRIM(SUBSTITUTE(_xll.MCONCAT(IF((INDIRECT(ster!$D$14)&lt;&gt;"")*NOT(ISNUMBER(INDIRECT(Q176))),IF(ISERROR(MATCH(INDIRECT(Q176),INDIRECT(K176),0)),IFERROR(IF(INDIRECT(Q176)&lt;&gt;"",INDIRECT(ster!$D$14) &amp; ": " &amp; SUBSTITUTE(INDIRECT(Q176)," "," "),""),""),""),"")," "),"  "," ")),""),"")</f>
        <v/>
      </c>
      <c r="CY176" s="14" t="str">
        <f t="array" aca="1" ref="CY176" ca="1">IF(H176,IF(AE176,TRIM(SUBSTITUTE(_xll.MCONCAT(IF((INDIRECT(ster!$D$14)&lt;&gt;"")*IFERROR(NOT(INDIRECT(AF176)),FALSE),IF(ISERROR(MATCH(INDIRECT(Q176),INDIRECT(K176),0)),IFERROR(IF(INDIRECT(Q176)&lt;&gt;"",INDIRECT(ster!$D$14)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CZ176" s="14" t="str">
        <f t="array" aca="1" ref="CZ176" ca="1">IF(H176,IF(AH176,TRIM(SUBSTITUTE(_xll.MCONCAT(IF((INDIRECT(ster!$D$14)&lt;&gt;"")*IFERROR(NOT(INDIRECT(AI176)),FALSE),IF(ISERROR(MATCH(INDIRECT(Q176),INDIRECT(K176),0)),IFERROR(IF(INDIRECT(Q176)&lt;&gt;"",INDIRECT(ster!$D$14)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DC176" s="14" t="str">
        <f ca="1">SUBSTITUTE(SUBSTITUTE(SUBSTITUTE(SUBSTITUTE(_xll.MCONCAT(DG176:DS176,"■"),"■■","■"),"■■","■"),"■■","■"),"■■","■")</f>
        <v>■</v>
      </c>
      <c r="DD176" s="14" t="str">
        <f t="shared" ca="1" si="468"/>
        <v/>
      </c>
      <c r="DE176" s="14" t="str">
        <f t="shared" ca="1" si="469"/>
        <v/>
      </c>
      <c r="DF176" s="14" t="str">
        <f t="shared" ca="1" si="470"/>
        <v/>
      </c>
      <c r="DG176" s="14" t="str">
        <f t="shared" ca="1" si="471"/>
        <v/>
      </c>
      <c r="DH176" s="14" t="str">
        <f t="shared" ca="1" si="472"/>
        <v/>
      </c>
      <c r="DI176" s="14" t="str">
        <f t="shared" ca="1" si="473"/>
        <v/>
      </c>
      <c r="DJ176" s="14" t="str">
        <f t="shared" ca="1" si="474"/>
        <v/>
      </c>
      <c r="DK176" s="14" t="str">
        <f t="shared" ca="1" si="475"/>
        <v/>
      </c>
      <c r="DL176" s="14" t="str">
        <f t="shared" ca="1" si="1470"/>
        <v/>
      </c>
      <c r="DM176" s="14" t="str">
        <f t="shared" ca="1" si="476"/>
        <v/>
      </c>
      <c r="DN176" s="14" t="str">
        <f t="array" aca="1" ref="DN176" ca="1">IF(CU176&lt;&gt;"","There are errors in the entered values in the following cases: " &amp;SUBSTITUTE(CU176," ",", "),"")</f>
        <v/>
      </c>
      <c r="DO176" s="14" t="str">
        <f t="shared" ca="1" si="477"/>
        <v/>
      </c>
      <c r="DP176" s="14" t="str">
        <f t="shared" ca="1" si="478"/>
        <v/>
      </c>
      <c r="DQ176" s="14" t="str">
        <f t="shared" ca="1" si="479"/>
        <v/>
      </c>
      <c r="DR176" s="14" t="str">
        <f t="shared" ca="1" si="480"/>
        <v/>
      </c>
      <c r="DS176" s="14" t="str">
        <f t="shared" ca="1" si="481"/>
        <v/>
      </c>
      <c r="DZ176" s="14" t="b">
        <f t="shared" ca="1" si="482"/>
        <v>0</v>
      </c>
      <c r="EA176" s="14" t="str">
        <f t="shared" ca="1" si="483"/>
        <v>Total Cholesterol level  (or NF, NA, NR) (q_56a)</v>
      </c>
      <c r="EB176" s="14" t="str">
        <f t="shared" ca="1" si="484"/>
        <v xml:space="preserve">Values must be numeric. </v>
      </c>
      <c r="EC176" s="14" t="str">
        <f t="shared" ca="1" si="485"/>
        <v xml:space="preserve">Total Cholesterol level  (or NF, NA, NR) (q_56a): Values must be numeric. </v>
      </c>
      <c r="ED176" s="14" t="str">
        <f t="shared" ca="1" si="486"/>
        <v/>
      </c>
      <c r="EE176" s="14" t="str">
        <f t="shared" ca="1" si="487"/>
        <v>Values must be numeric</v>
      </c>
      <c r="EF176" s="14" t="str">
        <f t="shared" ca="1" si="488"/>
        <v/>
      </c>
      <c r="EG176" s="14" t="str">
        <f t="shared" ca="1" si="489"/>
        <v/>
      </c>
      <c r="EM176" s="14" t="b">
        <f t="shared" ca="1" si="490"/>
        <v>1</v>
      </c>
      <c r="EN176" s="14">
        <f t="shared" ca="1" si="491"/>
        <v>163</v>
      </c>
      <c r="EO176" s="14" t="str">
        <f t="shared" ca="1" si="492"/>
        <v>q_56a</v>
      </c>
      <c r="EP176" s="14" t="str">
        <f t="shared" ca="1" si="493"/>
        <v xml:space="preserve">Total Cholesterol level  (or NF, NA, NR) (q_56a): Values must be numeric. </v>
      </c>
      <c r="EQ176" s="14" t="str">
        <f t="shared" ca="1" si="494"/>
        <v/>
      </c>
    </row>
    <row r="177" spans="2:147" s="14" customFormat="1">
      <c r="B177" s="14" t="str">
        <f t="shared" ca="1" si="421"/>
        <v/>
      </c>
      <c r="C177" s="14">
        <f t="shared" ca="1" si="422"/>
        <v>164</v>
      </c>
      <c r="D177" s="14">
        <f t="shared" si="423"/>
        <v>175</v>
      </c>
      <c r="E177" s="14" t="str">
        <f t="shared" ca="1" si="424"/>
        <v>I</v>
      </c>
      <c r="F177" s="14" t="str">
        <f t="shared" ca="1" si="425"/>
        <v>q_56b</v>
      </c>
      <c r="G177" s="14" t="str">
        <f t="shared" ca="1" si="426"/>
        <v>Total Cholesterol lower range</v>
      </c>
      <c r="H177" s="14" t="b">
        <f t="shared" ca="1" si="427"/>
        <v>1</v>
      </c>
      <c r="I177" s="14" t="str">
        <f ca="1">IF($H177,ADDRESS(3,(D177+1)*2-1,4,,"["&amp;wew!$G$7&amp;"]"&amp;_sheetname_labels)&amp;":"&amp;ADDRESS(2+ster!$B$20,(D177+1)*2-1,4),"")</f>
        <v>[DBTemplate.xlsm]labels!MM3:MM61</v>
      </c>
      <c r="J177" s="14">
        <f t="array" aca="1" ref="J177" ca="1">IF(H177,MAX(0,MAX(IF(INDIRECT(I177)&lt;&gt;"",ROW(INDIRECT(I177)),""))-2),"")</f>
        <v>1</v>
      </c>
      <c r="K177" s="14" t="str">
        <f ca="1">IF($H177,IF($J177&gt;0,ADDRESS(3,(D177+1)*2-1,4,,"["&amp;wew!$G$7&amp;"]"&amp;_sheetname_labels)&amp;":"&amp;ADDRESS(2+J177,(D177+1)*2-1,4),""),"")</f>
        <v>[DBTemplate.xlsm]labels!MM3:MM3</v>
      </c>
      <c r="L177" s="14" t="str">
        <f ca="1">IF($H177,IF($J177&gt;0,ADDRESS(3,(D177+1)*2,4,,"["&amp;wew!$G$7&amp;"]"&amp;_sheetname_labels)&amp;":"&amp;ADDRESS(2+J177,(D177+1)*2,4),""),"")</f>
        <v>[DBTemplate.xlsm]labels!MN3:MN3</v>
      </c>
      <c r="M177" s="14">
        <f t="shared" ca="1" si="428"/>
        <v>1</v>
      </c>
      <c r="N177" s="14">
        <f t="shared" ca="1" si="429"/>
        <v>0</v>
      </c>
      <c r="O177" s="14" t="str">
        <f t="shared" ca="1" si="430"/>
        <v>q_56b</v>
      </c>
      <c r="P177" s="14" t="str">
        <f t="shared" ca="1" si="431"/>
        <v>Total Cholesterol lower range</v>
      </c>
      <c r="Q177" s="14" t="str">
        <f ca="1">IF($BP177,ADDRESS(3,D177+1,4,,"["&amp;wew!$G$7&amp;"]"&amp;_sheetname_dataframe)&amp;":"&amp;ADDRESS(2+ster!$C$14,D177+1,4),"")</f>
        <v>[DBTemplate.xlsm]data_frame!FT3:FT3</v>
      </c>
      <c r="R177" s="14" t="str">
        <f>IF($BP177,IF(MID(_xll.FORMULATEXT(INDEX(INDIRECT(Q177),1)),1,1)="=", _xll.FORMULATEXT(INDEX(INDIRECT(Q177),1),2,TRUE),""),"")</f>
        <v/>
      </c>
      <c r="S177" s="14">
        <f t="array" aca="1" ref="S177" ca="1">IF(H177,SUM(IF((IFERROR(INDIRECT(Q177)&lt;&gt;"",FALSE))*(INDIRECT(ster!$D$14)&lt;&gt;""),1,0)),"")</f>
        <v>1</v>
      </c>
      <c r="T177" s="14">
        <f t="array" aca="1" ref="T177" ca="1">IF(H177,IF(M177&gt;0,SUM(IFERROR(1*(MATCH(INDIRECT(Q177),INDIRECT(K177),0)&gt;0),0)*(INDIRECT(ster!$D$14)&lt;&gt;"")*NOT(ISNUMBER(INDIRECT(Q177)))),0),"")</f>
        <v>1</v>
      </c>
      <c r="U177" s="14">
        <f t="array" aca="1" ref="U177" ca="1">IF(H177,SUM((IFERROR(INDIRECT(Q177)="",FALSE))*(INDIRECT(ster!$D$14)&lt;&gt;"")),"")</f>
        <v>0</v>
      </c>
      <c r="V177" s="14">
        <f t="array" aca="1" ref="V177" ca="1">IF(H177,SUM((IFERROR(INDIRECT(Q177)="#ąś",TRUE))*(INDIRECT(ster!$D$14)&lt;&gt;"")),"")</f>
        <v>0</v>
      </c>
      <c r="W177" s="14">
        <f t="array" aca="1" ref="W177" ca="1">IF(H177,SUM(ISNUMBER(INDIRECT(Q177))*(INDIRECT(ster!$D$14)&lt;&gt;"")),"")</f>
        <v>0</v>
      </c>
      <c r="X177" s="14" t="str">
        <f t="array" aca="1" ref="X177" ca="1">IF(AND(H177,W177&gt;0),IF(wew!$B$3,MIN(IF((INDIRECT(ster!$D$14)&lt;&gt;"")*IFERROR(INDIRECT($Q177)&lt;&gt;"",FALSE),IFERROR(INDIRECT($Q177),"X"),"X")),"&lt;włącz podświetlanie wartości&gt;"),"—")</f>
        <v>—</v>
      </c>
      <c r="Y177" s="14" t="str">
        <f t="array" aca="1" ref="Y177" ca="1">IF(AND(H177,W177&gt;0),IF(wew!$B$3,MAX(IF((INDIRECT(ster!$D$14)&lt;&gt;"")*IFERROR(INDIRECT($Q177)&lt;&gt;"",FALSE),IFERROR(INDIRECT($Q177),"X"),"X")),"&lt;włącz podświetlanie wartości&gt;"),"—")</f>
        <v>—</v>
      </c>
      <c r="Z177" s="14">
        <f t="shared" ca="1" si="432"/>
        <v>0</v>
      </c>
      <c r="AA177" s="12">
        <f t="shared" ca="1" si="433"/>
        <v>0</v>
      </c>
      <c r="AB177" s="17">
        <f t="array" aca="1" ref="AB177" ca="1">IF(H177,IF(W177&gt;0,SUM((INDIRECT(ster!$D$14)&lt;&gt;"")*IFERROR((INDIRECT(Q177)&lt;&gt;"")*(INDIRECT(Q177)=INT(INDIRECT(Q177))),0)),0),"")</f>
        <v>0</v>
      </c>
      <c r="AC177" s="17">
        <f t="array" aca="1" ref="AC177" ca="1">IF(H177,W177-AB177,"")</f>
        <v>0</v>
      </c>
      <c r="AD177" s="17">
        <f t="shared" ca="1" si="434"/>
        <v>1</v>
      </c>
      <c r="AE177" s="17" t="b">
        <f t="shared" ca="1" si="435"/>
        <v>0</v>
      </c>
      <c r="AF177" s="17" t="str">
        <f ca="1">IF(AE177,IF($H177,ADDRESS(3,D177+2,4,,"["&amp;wew!$G$7&amp;"]"&amp;_sheetname_dataframe)&amp;":"&amp;ADDRESS(2+ster!$C$14,D177+2,4),""),"")</f>
        <v/>
      </c>
      <c r="AG177" s="17" t="str">
        <f t="shared" ca="1" si="436"/>
        <v/>
      </c>
      <c r="AH177" s="17" t="b">
        <f t="shared" ca="1" si="437"/>
        <v>0</v>
      </c>
      <c r="AI177" s="17" t="str">
        <f ca="1">IF(AH177,IF($H177,ADDRESS(3,D177+3,4,,"["&amp;wew!$G$7&amp;"]"&amp;_sheetname_dataframe)&amp;":"&amp;ADDRESS(2+ster!$C$14,D177+3,4),""),"")</f>
        <v/>
      </c>
      <c r="AJ177" s="17" t="str">
        <f t="shared" ca="1" si="438"/>
        <v/>
      </c>
      <c r="AK177" s="17" t="b">
        <f t="shared" ca="1" si="439"/>
        <v>0</v>
      </c>
      <c r="AL177" s="17" t="b">
        <f t="shared" ca="1" si="440"/>
        <v>0</v>
      </c>
      <c r="AM177" s="17" t="b">
        <f t="shared" ca="1" si="441"/>
        <v>1</v>
      </c>
      <c r="AN177" s="17">
        <f t="shared" ca="1" si="442"/>
        <v>0</v>
      </c>
      <c r="AO177" s="24" t="str">
        <f t="shared" ca="1" si="443"/>
        <v/>
      </c>
      <c r="AP177" s="24" t="str">
        <f t="shared" ca="1" si="444"/>
        <v/>
      </c>
      <c r="AQ177" s="17" t="b">
        <f t="shared" ca="1" si="445"/>
        <v>0</v>
      </c>
      <c r="AR177" s="17" t="b">
        <f t="shared" ca="1" si="446"/>
        <v>0</v>
      </c>
      <c r="AS177" s="17" t="b">
        <f t="shared" ca="1" si="447"/>
        <v>0</v>
      </c>
      <c r="AT177" s="17" t="b">
        <f t="shared" ca="1" si="448"/>
        <v>0</v>
      </c>
      <c r="AU177" s="17" t="b">
        <f t="shared" ca="1" si="449"/>
        <v>1</v>
      </c>
      <c r="AV177" s="17" t="b">
        <f t="shared" ca="1" si="450"/>
        <v>0</v>
      </c>
      <c r="AW177" s="17" t="b">
        <f t="shared" ca="1" si="451"/>
        <v>0</v>
      </c>
      <c r="AX177" s="14" t="b">
        <f t="array" aca="1" ref="AX177" ca="1">IF(H177,N177&gt;0,"")</f>
        <v>0</v>
      </c>
      <c r="AY177" s="17" t="str">
        <f t="shared" ca="1" si="452"/>
        <v/>
      </c>
      <c r="AZ177" s="17" t="str">
        <f t="array" aca="1" ref="AZ177" ca="1">IF(AY177&lt;&gt;"",SUM(1*ISERROR(MATCH(INDIRECT(AY177),INDIRECT(K177),0)))=0,"")</f>
        <v/>
      </c>
      <c r="BA177" s="17" t="b">
        <f t="shared" ca="1" si="453"/>
        <v>0</v>
      </c>
      <c r="BB177" s="17" t="b">
        <v>0</v>
      </c>
      <c r="BC177" s="17" t="str">
        <f t="shared" ca="1" si="454"/>
        <v/>
      </c>
      <c r="BD177" s="17" t="str">
        <f t="shared" ca="1" si="455"/>
        <v/>
      </c>
      <c r="BE177" s="17" t="str">
        <f t="shared" ca="1" si="456"/>
        <v/>
      </c>
      <c r="BF177" s="17" t="str">
        <f t="shared" ca="1" si="457"/>
        <v/>
      </c>
      <c r="BG177" s="17" t="str">
        <f t="shared" ca="1" si="458"/>
        <v/>
      </c>
      <c r="BH177" s="17" t="str">
        <f t="shared" ca="1" si="459"/>
        <v/>
      </c>
      <c r="BI177" s="17" t="str">
        <f t="shared" ca="1" si="460"/>
        <v/>
      </c>
      <c r="BJ177" s="17" t="b">
        <f t="shared" ca="1" si="461"/>
        <v>0</v>
      </c>
      <c r="BK177" s="17" t="b">
        <f t="shared" ca="1" si="462"/>
        <v>1</v>
      </c>
      <c r="BL177" s="17" t="b">
        <f t="shared" ca="1" si="463"/>
        <v>0</v>
      </c>
      <c r="BM177" s="17" t="str">
        <f t="shared" ca="1" si="464"/>
        <v>I</v>
      </c>
      <c r="BN177" s="17" t="str">
        <f t="shared" ca="1" si="465"/>
        <v>N</v>
      </c>
      <c r="BO177" s="17" t="str">
        <f t="shared" ca="1" si="466"/>
        <v>I</v>
      </c>
      <c r="BP177" s="14" t="b">
        <f t="shared" ca="1" si="467"/>
        <v>1</v>
      </c>
      <c r="BQ177" s="35">
        <v>1</v>
      </c>
      <c r="BU177" s="14" t="s">
        <v>387</v>
      </c>
      <c r="BX177" s="16"/>
      <c r="BY177" s="16"/>
      <c r="BZ177" s="16"/>
      <c r="CA177" s="16"/>
      <c r="CB177" s="16"/>
      <c r="CC177" s="16"/>
      <c r="CD177" s="16"/>
      <c r="CE177" s="16"/>
      <c r="CF177" s="16"/>
      <c r="CN177" s="14">
        <f ca="1">IF(H177,IFERROR(IsVariableNameLegal(O177),0),0)</f>
        <v>0</v>
      </c>
      <c r="CO177" s="14" t="str">
        <f t="array" aca="1" ref="CO177" ca="1">IF(H177,IF(COUNTIF(INDIRECT(wew!$C$13),O177)&gt;1,TRIM(SUBSTITUTE(_xll.MCONCAT(IF((INDIRECT(wew!$C$13)=O177)*(COLUMN(INDIRECT(wew!$C$13))&lt;&gt;D177+1),-1+COLUMN(INDIRECT(wew!$C$13)),"")," "),"  "," ")),""),"")</f>
        <v/>
      </c>
      <c r="CP177" s="14" t="str">
        <f t="array" aca="1" ref="CP177" ca="1">IF(P177&lt;&gt;"",IF(LEN(P177)&gt;150,1,""),"")</f>
        <v/>
      </c>
      <c r="CQ177" s="14" t="str">
        <f t="array" aca="1" ref="CQ177" ca="1">IF(AND(H177,NOT(ster!$J$3)),IF(COUNTIF(INDIRECT(wew!$C$15),P177)&gt;1,TRIM(SUBSTITUTE(_xll.MCONCAT(IF((INDIRECT(wew!$C$15)=P177)*(COLUMN(INDIRECT(wew!$C$15))&lt;&gt;D177+1),-1+COLUMN(INDIRECT(wew!$C$15)),"")," "),"  "," ")),""),"")</f>
        <v/>
      </c>
      <c r="CR177" s="14" t="str">
        <f t="array" aca="1" ref="CR177" ca="1">IF(H177,IF(AND(W177&gt;0,AO177&lt;&gt;""),TRIM(SUBSTITUTE(_xll.MCONCAT(IFERROR(IF(ISNUMBER(INDIRECT(Q177)),IF((INDIRECT(ster!$D$14)&lt;&gt;"")*(INDIRECT(Q177)&lt;AO177),INDIRECT(ster!$D$14) &amp; ": " &amp;  SUBSTITUTE(IF( AV177,IFERROR(TEXT(INDIRECT(Q177),"rrrr-mm-dd") &amp;" (" &amp; INDIRECT(Q177) &amp;")",INDIRECT(Q177)),INDIRECT(Q177))," "," "),""),""),"")," "),"  "," ")),""),"")</f>
        <v/>
      </c>
      <c r="CS177" s="14" t="str">
        <f t="array" aca="1" ref="CS177" ca="1">IF(H177,IF(AND(W177&gt;0,AP177&lt;&gt;""),TRIM(SUBSTITUTE(_xll.MCONCAT(IFERROR(IF(ISNUMBER(INDIRECT(Q177)),IF((INDIRECT(ster!$D$14)&lt;&gt;"")*(INDIRECT(Q177)&gt;AP177),INDIRECT(ster!$D$14) &amp; ": " &amp;  SUBSTITUTE(IF( AV177,IFERROR(TEXT(INDIRECT(Q177),"rrrr-mm-dd")&amp;" (" &amp; INDIRECT(Q177) &amp;")",INDIRECT(Q177)),INDIRECT(Q177))," "," "),""),""),"")," "),"  "," ")),""),"")</f>
        <v/>
      </c>
      <c r="CT177" s="14" t="str">
        <f t="array" aca="1" ref="CT177" ca="1">IF(H177,IF(AND(N177&gt;0,AR177),TRIM(SUBSTITUTE(_xll.MCONCAT(IFERROR(IF(ISNUMBER(INDIRECT(Q177)),IF((INDIRECT(ster!$D$14)&lt;&gt;"")*(IFERROR(0*(MATCH(INDIRECT(Q177),INDIRECT(K177),0)&gt;0),1)),INDIRECT(ster!$D$14) &amp; ": " &amp;  SUBSTITUTE(IF( AV177,IFERROR(TEXT(INDIRECT(Q177),"rrrr-mm-dd")&amp;" (" &amp; INDIRECT(Q177) &amp;")",INDIRECT(Q177)),INDIRECT(Q177))," "," "),""),""),"")," "),"  "," ")),""),"")</f>
        <v/>
      </c>
      <c r="CU177" s="14" t="str">
        <f t="array" aca="1" ref="CU177" ca="1">IF(H177,IF(AND(V177&gt;0),TRIM(SUBSTITUTE(_xll.MCONCAT(IF((INDIRECT(ster!$D$14)&lt;&gt;"")*(IFERROR(0*(INDIRECT(Q177)&lt;&gt;""),1)),INDIRECT(ster!$D$14),"")," "),"  "," ")),""),"")</f>
        <v/>
      </c>
      <c r="CV177" s="14" t="str">
        <f t="array" aca="1" ref="CV177" ca="1">IF(H177,IF(AS177,
TRIM(SUBSTITUTE(_xll.MCONCAT(IF(
   (INDIRECT(ster!$D$14)&lt;&gt;"")*
   ((INDIRECT(Q177)="")+
      NOT(ISNUMBER(INDIRECT(Q177)))*
      NOT(ISERROR(MATCH(INDIRECT(Q177),INDIRECT(K177),0)))
    ),
      INDIRECT(ster!$D$14),
   "")," "),"  "," ")),
""),"")</f>
        <v/>
      </c>
      <c r="CW177" s="14" t="str">
        <f t="array" aca="1" ref="CW177" ca="1">IF(H177,IF(AND(AQ177),TRIM(SUBSTITUTE(_xll.MCONCAT(IFERROR(IF(ISNUMBER(INDIRECT(Q177)),IF((INDIRECT(ster!$D$14)&lt;&gt;"")*(INDIRECT(Q177)&lt;&gt;INT(INDIRECT(Q177))),INDIRECT(ster!$D$14) &amp; ": " &amp; INDIRECT(Q177),""),""),"")," "),"  "," ")),""),"")</f>
        <v/>
      </c>
      <c r="CX177" s="14" t="str">
        <f t="array" aca="1" ref="CX177" ca="1">IF(H177,IF(OR(AU177,AV177),TRIM(SUBSTITUTE(_xll.MCONCAT(IF((INDIRECT(ster!$D$14)&lt;&gt;"")*NOT(ISNUMBER(INDIRECT(Q177))),IF(ISERROR(MATCH(INDIRECT(Q177),INDIRECT(K177),0)),IFERROR(IF(INDIRECT(Q177)&lt;&gt;"",INDIRECT(ster!$D$14) &amp; ": " &amp; SUBSTITUTE(INDIRECT(Q177)," "," "),""),""),""),"")," "),"  "," ")),""),"")</f>
        <v/>
      </c>
      <c r="CY177" s="14" t="str">
        <f t="array" aca="1" ref="CY177" ca="1">IF(H177,IF(AE177,TRIM(SUBSTITUTE(_xll.MCONCAT(IF((INDIRECT(ster!$D$14)&lt;&gt;"")*IFERROR(NOT(INDIRECT(AF177)),FALSE),IF(ISERROR(MATCH(INDIRECT(Q177),INDIRECT(K177),0)),IFERROR(IF(INDIRECT(Q177)&lt;&gt;"",INDIRECT(ster!$D$14)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CZ177" s="14" t="str">
        <f t="array" aca="1" ref="CZ177" ca="1">IF(H177,IF(AH177,TRIM(SUBSTITUTE(_xll.MCONCAT(IF((INDIRECT(ster!$D$14)&lt;&gt;"")*IFERROR(NOT(INDIRECT(AI177)),FALSE),IF(ISERROR(MATCH(INDIRECT(Q177),INDIRECT(K177),0)),IFERROR(IF(INDIRECT(Q177)&lt;&gt;"",INDIRECT(ster!$D$14)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DC177" s="14" t="str">
        <f ca="1">SUBSTITUTE(SUBSTITUTE(SUBSTITUTE(SUBSTITUTE(_xll.MCONCAT(DG177:DS177,"■"),"■■","■"),"■■","■"),"■■","■"),"■■","■")</f>
        <v>■</v>
      </c>
      <c r="DD177" s="14" t="str">
        <f t="shared" ca="1" si="468"/>
        <v/>
      </c>
      <c r="DE177" s="14" t="str">
        <f t="shared" ca="1" si="469"/>
        <v/>
      </c>
      <c r="DF177" s="14" t="str">
        <f t="shared" ca="1" si="470"/>
        <v/>
      </c>
      <c r="DG177" s="14" t="str">
        <f t="shared" ca="1" si="471"/>
        <v/>
      </c>
      <c r="DH177" s="14" t="str">
        <f t="shared" ca="1" si="472"/>
        <v/>
      </c>
      <c r="DI177" s="14" t="str">
        <f t="shared" ca="1" si="473"/>
        <v/>
      </c>
      <c r="DJ177" s="14" t="str">
        <f t="shared" ca="1" si="474"/>
        <v/>
      </c>
      <c r="DK177" s="14" t="str">
        <f t="shared" ca="1" si="475"/>
        <v/>
      </c>
      <c r="DL177" s="14" t="str">
        <f t="shared" ca="1" si="1470"/>
        <v/>
      </c>
      <c r="DM177" s="14" t="str">
        <f t="shared" ca="1" si="476"/>
        <v/>
      </c>
      <c r="DN177" s="14" t="str">
        <f t="array" aca="1" ref="DN177" ca="1">IF(CU177&lt;&gt;"","There are errors in the entered values in the following cases: " &amp;SUBSTITUTE(CU177," ",", "),"")</f>
        <v/>
      </c>
      <c r="DO177" s="14" t="str">
        <f t="shared" ca="1" si="477"/>
        <v/>
      </c>
      <c r="DP177" s="14" t="str">
        <f t="shared" ca="1" si="478"/>
        <v/>
      </c>
      <c r="DQ177" s="14" t="str">
        <f t="shared" ca="1" si="479"/>
        <v/>
      </c>
      <c r="DR177" s="14" t="str">
        <f t="shared" ca="1" si="480"/>
        <v/>
      </c>
      <c r="DS177" s="14" t="str">
        <f t="shared" ca="1" si="481"/>
        <v/>
      </c>
      <c r="DZ177" s="14" t="b">
        <f t="shared" ca="1" si="482"/>
        <v>0</v>
      </c>
      <c r="EA177" s="14" t="str">
        <f t="shared" ca="1" si="483"/>
        <v>Total Cholesterol lower range (q_56b)</v>
      </c>
      <c r="EB177" s="14" t="str">
        <f t="shared" ca="1" si="484"/>
        <v xml:space="preserve">Values must be numeric. </v>
      </c>
      <c r="EC177" s="14" t="str">
        <f t="shared" ca="1" si="485"/>
        <v xml:space="preserve">Total Cholesterol lower range (q_56b): Values must be numeric. </v>
      </c>
      <c r="ED177" s="14" t="str">
        <f t="shared" ca="1" si="486"/>
        <v/>
      </c>
      <c r="EE177" s="14" t="str">
        <f t="shared" ca="1" si="487"/>
        <v>Values must be numeric</v>
      </c>
      <c r="EF177" s="14" t="str">
        <f t="shared" ca="1" si="488"/>
        <v/>
      </c>
      <c r="EG177" s="14" t="str">
        <f t="shared" ca="1" si="489"/>
        <v/>
      </c>
      <c r="EM177" s="14" t="b">
        <f t="shared" ca="1" si="490"/>
        <v>1</v>
      </c>
      <c r="EN177" s="14">
        <f t="shared" ca="1" si="491"/>
        <v>164</v>
      </c>
      <c r="EO177" s="14" t="str">
        <f t="shared" ca="1" si="492"/>
        <v>q_56b</v>
      </c>
      <c r="EP177" s="14" t="str">
        <f t="shared" ca="1" si="493"/>
        <v xml:space="preserve">Total Cholesterol lower range (q_56b): Values must be numeric. </v>
      </c>
      <c r="EQ177" s="14" t="str">
        <f t="shared" ca="1" si="494"/>
        <v/>
      </c>
    </row>
    <row r="178" spans="2:147" s="14" customFormat="1">
      <c r="B178" s="14" t="str">
        <f t="shared" ca="1" si="421"/>
        <v/>
      </c>
      <c r="C178" s="14">
        <f t="shared" ca="1" si="422"/>
        <v>165</v>
      </c>
      <c r="D178" s="14">
        <f t="shared" si="423"/>
        <v>176</v>
      </c>
      <c r="E178" s="14" t="str">
        <f t="shared" ca="1" si="424"/>
        <v>I</v>
      </c>
      <c r="F178" s="14" t="str">
        <f t="shared" ca="1" si="425"/>
        <v>q_56c</v>
      </c>
      <c r="G178" s="14" t="str">
        <f t="shared" ca="1" si="426"/>
        <v>Total Cholesterol upper range</v>
      </c>
      <c r="H178" s="14" t="b">
        <f t="shared" ca="1" si="427"/>
        <v>1</v>
      </c>
      <c r="I178" s="14" t="str">
        <f ca="1">IF($H178,ADDRESS(3,(D178+1)*2-1,4,,"["&amp;wew!$G$7&amp;"]"&amp;_sheetname_labels)&amp;":"&amp;ADDRESS(2+ster!$B$20,(D178+1)*2-1,4),"")</f>
        <v>[DBTemplate.xlsm]labels!MO3:MO61</v>
      </c>
      <c r="J178" s="14">
        <f t="array" aca="1" ref="J178" ca="1">IF(H178,MAX(0,MAX(IF(INDIRECT(I178)&lt;&gt;"",ROW(INDIRECT(I178)),""))-2),"")</f>
        <v>1</v>
      </c>
      <c r="K178" s="14" t="str">
        <f ca="1">IF($H178,IF($J178&gt;0,ADDRESS(3,(D178+1)*2-1,4,,"["&amp;wew!$G$7&amp;"]"&amp;_sheetname_labels)&amp;":"&amp;ADDRESS(2+J178,(D178+1)*2-1,4),""),"")</f>
        <v>[DBTemplate.xlsm]labels!MO3:MO3</v>
      </c>
      <c r="L178" s="14" t="str">
        <f ca="1">IF($H178,IF($J178&gt;0,ADDRESS(3,(D178+1)*2,4,,"["&amp;wew!$G$7&amp;"]"&amp;_sheetname_labels)&amp;":"&amp;ADDRESS(2+J178,(D178+1)*2,4),""),"")</f>
        <v>[DBTemplate.xlsm]labels!MP3:MP3</v>
      </c>
      <c r="M178" s="14">
        <f t="shared" ca="1" si="428"/>
        <v>1</v>
      </c>
      <c r="N178" s="14">
        <f t="shared" ca="1" si="429"/>
        <v>0</v>
      </c>
      <c r="O178" s="14" t="str">
        <f t="shared" ca="1" si="430"/>
        <v>q_56c</v>
      </c>
      <c r="P178" s="14" t="str">
        <f t="shared" ca="1" si="431"/>
        <v>Total Cholesterol upper range</v>
      </c>
      <c r="Q178" s="14" t="str">
        <f ca="1">IF($BP178,ADDRESS(3,D178+1,4,,"["&amp;wew!$G$7&amp;"]"&amp;_sheetname_dataframe)&amp;":"&amp;ADDRESS(2+ster!$C$14,D178+1,4),"")</f>
        <v>[DBTemplate.xlsm]data_frame!FU3:FU3</v>
      </c>
      <c r="R178" s="14" t="str">
        <f>IF($BP178,IF(MID(_xll.FORMULATEXT(INDEX(INDIRECT(Q178),1)),1,1)="=", _xll.FORMULATEXT(INDEX(INDIRECT(Q178),1),2,TRUE),""),"")</f>
        <v/>
      </c>
      <c r="S178" s="14">
        <f t="array" aca="1" ref="S178" ca="1">IF(H178,SUM(IF((IFERROR(INDIRECT(Q178)&lt;&gt;"",FALSE))*(INDIRECT(ster!$D$14)&lt;&gt;""),1,0)),"")</f>
        <v>1</v>
      </c>
      <c r="T178" s="14">
        <f t="array" aca="1" ref="T178" ca="1">IF(H178,IF(M178&gt;0,SUM(IFERROR(1*(MATCH(INDIRECT(Q178),INDIRECT(K178),0)&gt;0),0)*(INDIRECT(ster!$D$14)&lt;&gt;"")*NOT(ISNUMBER(INDIRECT(Q178)))),0),"")</f>
        <v>1</v>
      </c>
      <c r="U178" s="14">
        <f t="array" aca="1" ref="U178" ca="1">IF(H178,SUM((IFERROR(INDIRECT(Q178)="",FALSE))*(INDIRECT(ster!$D$14)&lt;&gt;"")),"")</f>
        <v>0</v>
      </c>
      <c r="V178" s="14">
        <f t="array" aca="1" ref="V178" ca="1">IF(H178,SUM((IFERROR(INDIRECT(Q178)="#ąś",TRUE))*(INDIRECT(ster!$D$14)&lt;&gt;"")),"")</f>
        <v>0</v>
      </c>
      <c r="W178" s="14">
        <f t="array" aca="1" ref="W178" ca="1">IF(H178,SUM(ISNUMBER(INDIRECT(Q178))*(INDIRECT(ster!$D$14)&lt;&gt;"")),"")</f>
        <v>0</v>
      </c>
      <c r="X178" s="14" t="str">
        <f t="array" aca="1" ref="X178" ca="1">IF(AND(H178,W178&gt;0),IF(wew!$B$3,MIN(IF((INDIRECT(ster!$D$14)&lt;&gt;"")*IFERROR(INDIRECT($Q178)&lt;&gt;"",FALSE),IFERROR(INDIRECT($Q178),"X"),"X")),"&lt;włącz podświetlanie wartości&gt;"),"—")</f>
        <v>—</v>
      </c>
      <c r="Y178" s="14" t="str">
        <f t="array" aca="1" ref="Y178" ca="1">IF(AND(H178,W178&gt;0),IF(wew!$B$3,MAX(IF((INDIRECT(ster!$D$14)&lt;&gt;"")*IFERROR(INDIRECT($Q178)&lt;&gt;"",FALSE),IFERROR(INDIRECT($Q178),"X"),"X")),"&lt;włącz podświetlanie wartości&gt;"),"—")</f>
        <v>—</v>
      </c>
      <c r="Z178" s="14">
        <f t="shared" ca="1" si="432"/>
        <v>0</v>
      </c>
      <c r="AA178" s="12">
        <f t="shared" ca="1" si="433"/>
        <v>0</v>
      </c>
      <c r="AB178" s="17">
        <f t="array" aca="1" ref="AB178" ca="1">IF(H178,IF(W178&gt;0,SUM((INDIRECT(ster!$D$14)&lt;&gt;"")*IFERROR((INDIRECT(Q178)&lt;&gt;"")*(INDIRECT(Q178)=INT(INDIRECT(Q178))),0)),0),"")</f>
        <v>0</v>
      </c>
      <c r="AC178" s="17">
        <f t="array" aca="1" ref="AC178" ca="1">IF(H178,W178-AB178,"")</f>
        <v>0</v>
      </c>
      <c r="AD178" s="17">
        <f t="shared" ca="1" si="434"/>
        <v>1</v>
      </c>
      <c r="AE178" s="17" t="b">
        <f t="shared" ca="1" si="435"/>
        <v>0</v>
      </c>
      <c r="AF178" s="17" t="str">
        <f ca="1">IF(AE178,IF($H178,ADDRESS(3,D178+2,4,,"["&amp;wew!$G$7&amp;"]"&amp;_sheetname_dataframe)&amp;":"&amp;ADDRESS(2+ster!$C$14,D178+2,4),""),"")</f>
        <v/>
      </c>
      <c r="AG178" s="17" t="str">
        <f t="shared" ca="1" si="436"/>
        <v/>
      </c>
      <c r="AH178" s="17" t="b">
        <f t="shared" ca="1" si="437"/>
        <v>0</v>
      </c>
      <c r="AI178" s="17" t="str">
        <f ca="1">IF(AH178,IF($H178,ADDRESS(3,D178+3,4,,"["&amp;wew!$G$7&amp;"]"&amp;_sheetname_dataframe)&amp;":"&amp;ADDRESS(2+ster!$C$14,D178+3,4),""),"")</f>
        <v/>
      </c>
      <c r="AJ178" s="17" t="str">
        <f t="shared" ca="1" si="438"/>
        <v/>
      </c>
      <c r="AK178" s="17" t="b">
        <f t="shared" ca="1" si="439"/>
        <v>0</v>
      </c>
      <c r="AL178" s="17" t="b">
        <f t="shared" ca="1" si="440"/>
        <v>0</v>
      </c>
      <c r="AM178" s="17" t="b">
        <f t="shared" ca="1" si="441"/>
        <v>1</v>
      </c>
      <c r="AN178" s="17">
        <f t="shared" ca="1" si="442"/>
        <v>0</v>
      </c>
      <c r="AO178" s="24" t="str">
        <f t="shared" ca="1" si="443"/>
        <v/>
      </c>
      <c r="AP178" s="24" t="str">
        <f t="shared" ca="1" si="444"/>
        <v/>
      </c>
      <c r="AQ178" s="17" t="b">
        <f t="shared" ca="1" si="445"/>
        <v>0</v>
      </c>
      <c r="AR178" s="17" t="b">
        <f t="shared" ca="1" si="446"/>
        <v>0</v>
      </c>
      <c r="AS178" s="17" t="b">
        <f t="shared" ca="1" si="447"/>
        <v>0</v>
      </c>
      <c r="AT178" s="17" t="b">
        <f t="shared" ca="1" si="448"/>
        <v>0</v>
      </c>
      <c r="AU178" s="17" t="b">
        <f t="shared" ca="1" si="449"/>
        <v>1</v>
      </c>
      <c r="AV178" s="17" t="b">
        <f t="shared" ca="1" si="450"/>
        <v>0</v>
      </c>
      <c r="AW178" s="17" t="b">
        <f t="shared" ca="1" si="451"/>
        <v>0</v>
      </c>
      <c r="AX178" s="14" t="b">
        <f t="array" aca="1" ref="AX178" ca="1">IF(H178,N178&gt;0,"")</f>
        <v>0</v>
      </c>
      <c r="AY178" s="17" t="str">
        <f t="shared" ca="1" si="452"/>
        <v/>
      </c>
      <c r="AZ178" s="17" t="str">
        <f t="array" aca="1" ref="AZ178" ca="1">IF(AY178&lt;&gt;"",SUM(1*ISERROR(MATCH(INDIRECT(AY178),INDIRECT(K178),0)))=0,"")</f>
        <v/>
      </c>
      <c r="BA178" s="17" t="b">
        <f t="shared" ca="1" si="453"/>
        <v>0</v>
      </c>
      <c r="BB178" s="17" t="b">
        <v>0</v>
      </c>
      <c r="BC178" s="17" t="str">
        <f t="shared" ca="1" si="454"/>
        <v/>
      </c>
      <c r="BD178" s="17" t="str">
        <f t="shared" ca="1" si="455"/>
        <v/>
      </c>
      <c r="BE178" s="17" t="str">
        <f t="shared" ca="1" si="456"/>
        <v/>
      </c>
      <c r="BF178" s="17" t="str">
        <f t="shared" ca="1" si="457"/>
        <v/>
      </c>
      <c r="BG178" s="17" t="str">
        <f t="shared" ca="1" si="458"/>
        <v/>
      </c>
      <c r="BH178" s="17" t="str">
        <f t="shared" ca="1" si="459"/>
        <v/>
      </c>
      <c r="BI178" s="17" t="str">
        <f t="shared" ca="1" si="460"/>
        <v/>
      </c>
      <c r="BJ178" s="17" t="b">
        <f t="shared" ca="1" si="461"/>
        <v>0</v>
      </c>
      <c r="BK178" s="17" t="b">
        <f t="shared" ca="1" si="462"/>
        <v>1</v>
      </c>
      <c r="BL178" s="17" t="b">
        <f t="shared" ca="1" si="463"/>
        <v>0</v>
      </c>
      <c r="BM178" s="17" t="str">
        <f t="shared" ca="1" si="464"/>
        <v>I</v>
      </c>
      <c r="BN178" s="17" t="str">
        <f t="shared" ca="1" si="465"/>
        <v>N</v>
      </c>
      <c r="BO178" s="17" t="str">
        <f t="shared" ca="1" si="466"/>
        <v>I</v>
      </c>
      <c r="BP178" s="14" t="b">
        <f t="shared" ca="1" si="467"/>
        <v>1</v>
      </c>
      <c r="BQ178" s="35">
        <v>1</v>
      </c>
      <c r="BU178" s="14" t="s">
        <v>387</v>
      </c>
      <c r="BX178" s="16"/>
      <c r="BY178" s="16"/>
      <c r="BZ178" s="16"/>
      <c r="CA178" s="16"/>
      <c r="CB178" s="16"/>
      <c r="CC178" s="16"/>
      <c r="CD178" s="16"/>
      <c r="CE178" s="16"/>
      <c r="CF178" s="16"/>
      <c r="CN178" s="14">
        <f ca="1">IF(H178,IFERROR(IsVariableNameLegal(O178),0),0)</f>
        <v>0</v>
      </c>
      <c r="CO178" s="14" t="str">
        <f t="array" aca="1" ref="CO178" ca="1">IF(H178,IF(COUNTIF(INDIRECT(wew!$C$13),O178)&gt;1,TRIM(SUBSTITUTE(_xll.MCONCAT(IF((INDIRECT(wew!$C$13)=O178)*(COLUMN(INDIRECT(wew!$C$13))&lt;&gt;D178+1),-1+COLUMN(INDIRECT(wew!$C$13)),"")," "),"  "," ")),""),"")</f>
        <v/>
      </c>
      <c r="CP178" s="14" t="str">
        <f t="array" aca="1" ref="CP178" ca="1">IF(P178&lt;&gt;"",IF(LEN(P178)&gt;150,1,""),"")</f>
        <v/>
      </c>
      <c r="CQ178" s="14" t="str">
        <f t="array" aca="1" ref="CQ178" ca="1">IF(AND(H178,NOT(ster!$J$3)),IF(COUNTIF(INDIRECT(wew!$C$15),P178)&gt;1,TRIM(SUBSTITUTE(_xll.MCONCAT(IF((INDIRECT(wew!$C$15)=P178)*(COLUMN(INDIRECT(wew!$C$15))&lt;&gt;D178+1),-1+COLUMN(INDIRECT(wew!$C$15)),"")," "),"  "," ")),""),"")</f>
        <v/>
      </c>
      <c r="CR178" s="14" t="str">
        <f t="array" aca="1" ref="CR178" ca="1">IF(H178,IF(AND(W178&gt;0,AO178&lt;&gt;""),TRIM(SUBSTITUTE(_xll.MCONCAT(IFERROR(IF(ISNUMBER(INDIRECT(Q178)),IF((INDIRECT(ster!$D$14)&lt;&gt;"")*(INDIRECT(Q178)&lt;AO178),INDIRECT(ster!$D$14) &amp; ": " &amp;  SUBSTITUTE(IF( AV178,IFERROR(TEXT(INDIRECT(Q178),"rrrr-mm-dd") &amp;" (" &amp; INDIRECT(Q178) &amp;")",INDIRECT(Q178)),INDIRECT(Q178))," "," "),""),""),"")," "),"  "," ")),""),"")</f>
        <v/>
      </c>
      <c r="CS178" s="14" t="str">
        <f t="array" aca="1" ref="CS178" ca="1">IF(H178,IF(AND(W178&gt;0,AP178&lt;&gt;""),TRIM(SUBSTITUTE(_xll.MCONCAT(IFERROR(IF(ISNUMBER(INDIRECT(Q178)),IF((INDIRECT(ster!$D$14)&lt;&gt;"")*(INDIRECT(Q178)&gt;AP178),INDIRECT(ster!$D$14) &amp; ": " &amp;  SUBSTITUTE(IF( AV178,IFERROR(TEXT(INDIRECT(Q178),"rrrr-mm-dd")&amp;" (" &amp; INDIRECT(Q178) &amp;")",INDIRECT(Q178)),INDIRECT(Q178))," "," "),""),""),"")," "),"  "," ")),""),"")</f>
        <v/>
      </c>
      <c r="CT178" s="14" t="str">
        <f t="array" aca="1" ref="CT178" ca="1">IF(H178,IF(AND(N178&gt;0,AR178),TRIM(SUBSTITUTE(_xll.MCONCAT(IFERROR(IF(ISNUMBER(INDIRECT(Q178)),IF((INDIRECT(ster!$D$14)&lt;&gt;"")*(IFERROR(0*(MATCH(INDIRECT(Q178),INDIRECT(K178),0)&gt;0),1)),INDIRECT(ster!$D$14) &amp; ": " &amp;  SUBSTITUTE(IF( AV178,IFERROR(TEXT(INDIRECT(Q178),"rrrr-mm-dd")&amp;" (" &amp; INDIRECT(Q178) &amp;")",INDIRECT(Q178)),INDIRECT(Q178))," "," "),""),""),"")," "),"  "," ")),""),"")</f>
        <v/>
      </c>
      <c r="CU178" s="14" t="str">
        <f t="array" aca="1" ref="CU178" ca="1">IF(H178,IF(AND(V178&gt;0),TRIM(SUBSTITUTE(_xll.MCONCAT(IF((INDIRECT(ster!$D$14)&lt;&gt;"")*(IFERROR(0*(INDIRECT(Q178)&lt;&gt;""),1)),INDIRECT(ster!$D$14),"")," "),"  "," ")),""),"")</f>
        <v/>
      </c>
      <c r="CV178" s="14" t="str">
        <f t="array" aca="1" ref="CV178" ca="1">IF(H178,IF(AS178,
TRIM(SUBSTITUTE(_xll.MCONCAT(IF(
   (INDIRECT(ster!$D$14)&lt;&gt;"")*
   ((INDIRECT(Q178)="")+
      NOT(ISNUMBER(INDIRECT(Q178)))*
      NOT(ISERROR(MATCH(INDIRECT(Q178),INDIRECT(K178),0)))
    ),
      INDIRECT(ster!$D$14),
   "")," "),"  "," ")),
""),"")</f>
        <v/>
      </c>
      <c r="CW178" s="14" t="str">
        <f t="array" aca="1" ref="CW178" ca="1">IF(H178,IF(AND(AQ178),TRIM(SUBSTITUTE(_xll.MCONCAT(IFERROR(IF(ISNUMBER(INDIRECT(Q178)),IF((INDIRECT(ster!$D$14)&lt;&gt;"")*(INDIRECT(Q178)&lt;&gt;INT(INDIRECT(Q178))),INDIRECT(ster!$D$14) &amp; ": " &amp; INDIRECT(Q178),""),""),"")," "),"  "," ")),""),"")</f>
        <v/>
      </c>
      <c r="CX178" s="14" t="str">
        <f t="array" aca="1" ref="CX178" ca="1">IF(H178,IF(OR(AU178,AV178),TRIM(SUBSTITUTE(_xll.MCONCAT(IF((INDIRECT(ster!$D$14)&lt;&gt;"")*NOT(ISNUMBER(INDIRECT(Q178))),IF(ISERROR(MATCH(INDIRECT(Q178),INDIRECT(K178),0)),IFERROR(IF(INDIRECT(Q178)&lt;&gt;"",INDIRECT(ster!$D$14) &amp; ": " &amp; SUBSTITUTE(INDIRECT(Q178)," "," "),""),""),""),"")," "),"  "," ")),""),"")</f>
        <v/>
      </c>
      <c r="CY178" s="14" t="str">
        <f t="array" aca="1" ref="CY178" ca="1">IF(H178,IF(AE178,TRIM(SUBSTITUTE(_xll.MCONCAT(IF((INDIRECT(ster!$D$14)&lt;&gt;"")*IFERROR(NOT(INDIRECT(AF178)),FALSE),IF(ISERROR(MATCH(INDIRECT(Q178),INDIRECT(K178),0)),IFERROR(IF(INDIRECT(Q178)&lt;&gt;"",INDIRECT(ster!$D$14)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CZ178" s="14" t="str">
        <f t="array" aca="1" ref="CZ178" ca="1">IF(H178,IF(AH178,TRIM(SUBSTITUTE(_xll.MCONCAT(IF((INDIRECT(ster!$D$14)&lt;&gt;"")*IFERROR(NOT(INDIRECT(AI178)),FALSE),IF(ISERROR(MATCH(INDIRECT(Q178),INDIRECT(K178),0)),IFERROR(IF(INDIRECT(Q178)&lt;&gt;"",INDIRECT(ster!$D$14)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DC178" s="14" t="str">
        <f ca="1">SUBSTITUTE(SUBSTITUTE(SUBSTITUTE(SUBSTITUTE(_xll.MCONCAT(DG178:DS178,"■"),"■■","■"),"■■","■"),"■■","■"),"■■","■")</f>
        <v>■</v>
      </c>
      <c r="DD178" s="14" t="str">
        <f t="shared" ca="1" si="468"/>
        <v/>
      </c>
      <c r="DE178" s="14" t="str">
        <f t="shared" ca="1" si="469"/>
        <v/>
      </c>
      <c r="DF178" s="14" t="str">
        <f t="shared" ca="1" si="470"/>
        <v/>
      </c>
      <c r="DG178" s="14" t="str">
        <f t="shared" ca="1" si="471"/>
        <v/>
      </c>
      <c r="DH178" s="14" t="str">
        <f t="shared" ca="1" si="472"/>
        <v/>
      </c>
      <c r="DI178" s="14" t="str">
        <f t="shared" ca="1" si="473"/>
        <v/>
      </c>
      <c r="DJ178" s="14" t="str">
        <f t="shared" ca="1" si="474"/>
        <v/>
      </c>
      <c r="DK178" s="14" t="str">
        <f t="shared" ca="1" si="475"/>
        <v/>
      </c>
      <c r="DL178" s="14" t="str">
        <f t="shared" ca="1" si="1470"/>
        <v/>
      </c>
      <c r="DM178" s="14" t="str">
        <f t="shared" ca="1" si="476"/>
        <v/>
      </c>
      <c r="DN178" s="14" t="str">
        <f t="array" aca="1" ref="DN178" ca="1">IF(CU178&lt;&gt;"","There are errors in the entered values in the following cases: " &amp;SUBSTITUTE(CU178," ",", "),"")</f>
        <v/>
      </c>
      <c r="DO178" s="14" t="str">
        <f t="shared" ca="1" si="477"/>
        <v/>
      </c>
      <c r="DP178" s="14" t="str">
        <f t="shared" ca="1" si="478"/>
        <v/>
      </c>
      <c r="DQ178" s="14" t="str">
        <f t="shared" ca="1" si="479"/>
        <v/>
      </c>
      <c r="DR178" s="14" t="str">
        <f t="shared" ca="1" si="480"/>
        <v/>
      </c>
      <c r="DS178" s="14" t="str">
        <f t="shared" ca="1" si="481"/>
        <v/>
      </c>
      <c r="DZ178" s="14" t="b">
        <f t="shared" ca="1" si="482"/>
        <v>0</v>
      </c>
      <c r="EA178" s="14" t="str">
        <f t="shared" ca="1" si="483"/>
        <v>Total Cholesterol upper range (q_56c)</v>
      </c>
      <c r="EB178" s="14" t="str">
        <f t="shared" ca="1" si="484"/>
        <v xml:space="preserve">Values must be numeric. </v>
      </c>
      <c r="EC178" s="14" t="str">
        <f t="shared" ca="1" si="485"/>
        <v xml:space="preserve">Total Cholesterol upper range (q_56c): Values must be numeric. </v>
      </c>
      <c r="ED178" s="14" t="str">
        <f t="shared" ca="1" si="486"/>
        <v/>
      </c>
      <c r="EE178" s="14" t="str">
        <f t="shared" ca="1" si="487"/>
        <v>Values must be numeric</v>
      </c>
      <c r="EF178" s="14" t="str">
        <f t="shared" ca="1" si="488"/>
        <v/>
      </c>
      <c r="EG178" s="14" t="str">
        <f t="shared" ca="1" si="489"/>
        <v/>
      </c>
      <c r="EM178" s="14" t="b">
        <f t="shared" ca="1" si="490"/>
        <v>1</v>
      </c>
      <c r="EN178" s="14">
        <f t="shared" ca="1" si="491"/>
        <v>165</v>
      </c>
      <c r="EO178" s="14" t="str">
        <f t="shared" ca="1" si="492"/>
        <v>q_56c</v>
      </c>
      <c r="EP178" s="14" t="str">
        <f t="shared" ca="1" si="493"/>
        <v xml:space="preserve">Total Cholesterol upper range (q_56c): Values must be numeric. </v>
      </c>
      <c r="EQ178" s="14" t="str">
        <f t="shared" ca="1" si="494"/>
        <v/>
      </c>
    </row>
    <row r="179" spans="2:147" s="14" customFormat="1">
      <c r="B179" s="14" t="str">
        <f t="shared" ca="1" si="421"/>
        <v/>
      </c>
      <c r="C179" s="14">
        <f t="shared" ca="1" si="422"/>
        <v>166</v>
      </c>
      <c r="D179" s="14">
        <f t="shared" si="423"/>
        <v>177</v>
      </c>
      <c r="E179" s="14" t="str">
        <f t="shared" ca="1" si="424"/>
        <v>N</v>
      </c>
      <c r="F179" s="14" t="str">
        <f t="shared" ca="1" si="425"/>
        <v>q_56d</v>
      </c>
      <c r="G179" s="14" t="str">
        <f t="shared" ca="1" si="426"/>
        <v>Total Cholesterol unit</v>
      </c>
      <c r="H179" s="14" t="b">
        <f t="shared" ca="1" si="427"/>
        <v>1</v>
      </c>
      <c r="I179" s="14" t="str">
        <f ca="1">IF($H179,ADDRESS(3,(D179+1)*2-1,4,,"["&amp;wew!$G$7&amp;"]"&amp;_sheetname_labels)&amp;":"&amp;ADDRESS(2+ster!$B$20,(D179+1)*2-1,4),"")</f>
        <v>[DBTemplate.xlsm]labels!MQ3:MQ61</v>
      </c>
      <c r="J179" s="14">
        <f t="array" aca="1" ref="J179" ca="1">IF(H179,MAX(0,MAX(IF(INDIRECT(I179)&lt;&gt;"",ROW(INDIRECT(I179)),""))-2),"")</f>
        <v>3</v>
      </c>
      <c r="K179" s="14" t="str">
        <f ca="1">IF($H179,IF($J179&gt;0,ADDRESS(3,(D179+1)*2-1,4,,"["&amp;wew!$G$7&amp;"]"&amp;_sheetname_labels)&amp;":"&amp;ADDRESS(2+J179,(D179+1)*2-1,4),""),"")</f>
        <v>[DBTemplate.xlsm]labels!MQ3:MQ5</v>
      </c>
      <c r="L179" s="14" t="str">
        <f ca="1">IF($H179,IF($J179&gt;0,ADDRESS(3,(D179+1)*2,4,,"["&amp;wew!$G$7&amp;"]"&amp;_sheetname_labels)&amp;":"&amp;ADDRESS(2+J179,(D179+1)*2,4),""),"")</f>
        <v>[DBTemplate.xlsm]labels!MR3:MR5</v>
      </c>
      <c r="M179" s="14">
        <f t="shared" ca="1" si="428"/>
        <v>0</v>
      </c>
      <c r="N179" s="14">
        <f t="shared" ca="1" si="429"/>
        <v>3</v>
      </c>
      <c r="O179" s="14" t="str">
        <f t="shared" ca="1" si="430"/>
        <v>q_56d</v>
      </c>
      <c r="P179" s="14" t="str">
        <f t="shared" ca="1" si="431"/>
        <v>Total Cholesterol unit</v>
      </c>
      <c r="Q179" s="14" t="str">
        <f ca="1">IF($BP179,ADDRESS(3,D179+1,4,,"["&amp;wew!$G$7&amp;"]"&amp;_sheetname_dataframe)&amp;":"&amp;ADDRESS(2+ster!$C$14,D179+1,4),"")</f>
        <v>[DBTemplate.xlsm]data_frame!FV3:FV3</v>
      </c>
      <c r="R179" s="14" t="str">
        <f>IF($BP179,IF(MID(_xll.FORMULATEXT(INDEX(INDIRECT(Q179),1)),1,1)="=", _xll.FORMULATEXT(INDEX(INDIRECT(Q179),1),2,TRUE),""),"")</f>
        <v/>
      </c>
      <c r="S179" s="14">
        <f t="array" aca="1" ref="S179" ca="1">IF(H179,SUM(IF((IFERROR(INDIRECT(Q179)&lt;&gt;"",FALSE))*(INDIRECT(ster!$D$14)&lt;&gt;""),1,0)),"")</f>
        <v>0</v>
      </c>
      <c r="T179" s="14">
        <f t="array" aca="1" ref="T179" ca="1">IF(H179,IF(M179&gt;0,SUM(IFERROR(1*(MATCH(INDIRECT(Q179),INDIRECT(K179),0)&gt;0),0)*(INDIRECT(ster!$D$14)&lt;&gt;"")*NOT(ISNUMBER(INDIRECT(Q179)))),0),"")</f>
        <v>0</v>
      </c>
      <c r="U179" s="14">
        <f t="array" aca="1" ref="U179" ca="1">IF(H179,SUM((IFERROR(INDIRECT(Q179)="",FALSE))*(INDIRECT(ster!$D$14)&lt;&gt;"")),"")</f>
        <v>1</v>
      </c>
      <c r="V179" s="14">
        <f t="array" aca="1" ref="V179" ca="1">IF(H179,SUM((IFERROR(INDIRECT(Q179)="#ąś",TRUE))*(INDIRECT(ster!$D$14)&lt;&gt;"")),"")</f>
        <v>0</v>
      </c>
      <c r="W179" s="14">
        <f t="array" aca="1" ref="W179" ca="1">IF(H179,SUM(ISNUMBER(INDIRECT(Q179))*(INDIRECT(ster!$D$14)&lt;&gt;"")),"")</f>
        <v>0</v>
      </c>
      <c r="X179" s="14" t="str">
        <f t="array" aca="1" ref="X179" ca="1">IF(AND(H179,W179&gt;0),IF(wew!$B$3,MIN(IF((INDIRECT(ster!$D$14)&lt;&gt;"")*IFERROR(INDIRECT($Q179)&lt;&gt;"",FALSE),IFERROR(INDIRECT($Q179),"X"),"X")),"&lt;włącz podświetlanie wartości&gt;"),"—")</f>
        <v>—</v>
      </c>
      <c r="Y179" s="14" t="str">
        <f t="array" aca="1" ref="Y179" ca="1">IF(AND(H179,W179&gt;0),IF(wew!$B$3,MAX(IF((INDIRECT(ster!$D$14)&lt;&gt;"")*IFERROR(INDIRECT($Q179)&lt;&gt;"",FALSE),IFERROR(INDIRECT($Q179),"X"),"X")),"&lt;włącz podświetlanie wartości&gt;"),"—")</f>
        <v>—</v>
      </c>
      <c r="Z179" s="14">
        <f t="shared" ca="1" si="432"/>
        <v>0</v>
      </c>
      <c r="AA179" s="12" t="str">
        <f t="shared" ca="1" si="433"/>
        <v>—</v>
      </c>
      <c r="AB179" s="17">
        <f t="array" aca="1" ref="AB179" ca="1">IF(H179,IF(W179&gt;0,SUM((INDIRECT(ster!$D$14)&lt;&gt;"")*IFERROR((INDIRECT(Q179)&lt;&gt;"")*(INDIRECT(Q179)=INT(INDIRECT(Q179))),0)),0),"")</f>
        <v>0</v>
      </c>
      <c r="AC179" s="17">
        <f t="array" aca="1" ref="AC179" ca="1">IF(H179,W179-AB179,"")</f>
        <v>0</v>
      </c>
      <c r="AD179" s="17">
        <f t="shared" ca="1" si="434"/>
        <v>1</v>
      </c>
      <c r="AE179" s="17" t="b">
        <f t="shared" ca="1" si="435"/>
        <v>0</v>
      </c>
      <c r="AF179" s="17" t="str">
        <f ca="1">IF(AE179,IF($H179,ADDRESS(3,D179+2,4,,"["&amp;wew!$G$7&amp;"]"&amp;_sheetname_dataframe)&amp;":"&amp;ADDRESS(2+ster!$C$14,D179+2,4),""),"")</f>
        <v/>
      </c>
      <c r="AG179" s="17" t="str">
        <f t="shared" ca="1" si="436"/>
        <v/>
      </c>
      <c r="AH179" s="17" t="b">
        <f t="shared" ca="1" si="437"/>
        <v>0</v>
      </c>
      <c r="AI179" s="17" t="str">
        <f ca="1">IF(AH179,IF($H179,ADDRESS(3,D179+3,4,,"["&amp;wew!$G$7&amp;"]"&amp;_sheetname_dataframe)&amp;":"&amp;ADDRESS(2+ster!$C$14,D179+3,4),""),"")</f>
        <v/>
      </c>
      <c r="AJ179" s="17" t="str">
        <f t="shared" ca="1" si="438"/>
        <v/>
      </c>
      <c r="AK179" s="17" t="b">
        <f t="shared" ca="1" si="439"/>
        <v>0</v>
      </c>
      <c r="AL179" s="17" t="b">
        <f t="shared" ca="1" si="440"/>
        <v>0</v>
      </c>
      <c r="AM179" s="17" t="b">
        <f t="shared" ca="1" si="441"/>
        <v>0</v>
      </c>
      <c r="AN179" s="17">
        <f t="shared" ca="1" si="442"/>
        <v>0</v>
      </c>
      <c r="AO179" s="24" t="str">
        <f t="shared" ca="1" si="443"/>
        <v/>
      </c>
      <c r="AP179" s="24" t="str">
        <f t="shared" ca="1" si="444"/>
        <v/>
      </c>
      <c r="AQ179" s="17" t="b">
        <f t="shared" ca="1" si="445"/>
        <v>0</v>
      </c>
      <c r="AR179" s="17" t="b">
        <f t="shared" ca="1" si="446"/>
        <v>1</v>
      </c>
      <c r="AS179" s="17" t="b">
        <f t="shared" ca="1" si="447"/>
        <v>0</v>
      </c>
      <c r="AT179" s="17" t="b">
        <f t="shared" ca="1" si="448"/>
        <v>0</v>
      </c>
      <c r="AU179" s="17" t="b">
        <f t="shared" ca="1" si="449"/>
        <v>1</v>
      </c>
      <c r="AV179" s="17" t="b">
        <f t="shared" ca="1" si="450"/>
        <v>0</v>
      </c>
      <c r="AW179" s="17" t="b">
        <f t="shared" ca="1" si="451"/>
        <v>0</v>
      </c>
      <c r="AX179" s="14" t="b">
        <f t="array" aca="1" ref="AX179" ca="1">IF(H179,N179&gt;0,"")</f>
        <v>1</v>
      </c>
      <c r="AY179" s="17" t="str">
        <f t="shared" ca="1" si="452"/>
        <v>C3:C5</v>
      </c>
      <c r="AZ179" s="17" t="b">
        <f t="array" aca="1" ref="AZ179" ca="1">IF(AY179&lt;&gt;"",SUM(1*ISERROR(MATCH(INDIRECT(AY179),INDIRECT(K179),0)))=0,"")</f>
        <v>1</v>
      </c>
      <c r="BA179" s="17" t="b">
        <f t="shared" ca="1" si="453"/>
        <v>1</v>
      </c>
      <c r="BB179" s="17" t="b">
        <v>0</v>
      </c>
      <c r="BC179" s="17" t="b">
        <f t="shared" ca="1" si="454"/>
        <v>1</v>
      </c>
      <c r="BD179" s="17" t="b">
        <f t="shared" ca="1" si="455"/>
        <v>0</v>
      </c>
      <c r="BE179" s="17" t="b">
        <f t="shared" ca="1" si="456"/>
        <v>0</v>
      </c>
      <c r="BF179" s="17" t="b">
        <f t="shared" ca="1" si="457"/>
        <v>0</v>
      </c>
      <c r="BG179" s="17" t="b">
        <f t="shared" ca="1" si="458"/>
        <v>0</v>
      </c>
      <c r="BH179" s="17" t="b">
        <f t="shared" ca="1" si="459"/>
        <v>1</v>
      </c>
      <c r="BI179" s="17">
        <f t="shared" ca="1" si="460"/>
        <v>2</v>
      </c>
      <c r="BJ179" s="17" t="b">
        <f t="shared" ca="1" si="461"/>
        <v>0</v>
      </c>
      <c r="BK179" s="17" t="str">
        <f t="shared" ca="1" si="462"/>
        <v/>
      </c>
      <c r="BL179" s="17" t="str">
        <f t="shared" ca="1" si="463"/>
        <v/>
      </c>
      <c r="BM179" s="17" t="str">
        <f t="shared" ca="1" si="464"/>
        <v>F</v>
      </c>
      <c r="BN179" s="17" t="str">
        <f t="shared" ca="1" si="465"/>
        <v>F</v>
      </c>
      <c r="BO179" s="17" t="str">
        <f t="shared" ca="1" si="466"/>
        <v>N</v>
      </c>
      <c r="BP179" s="14" t="b">
        <f t="shared" ca="1" si="467"/>
        <v>1</v>
      </c>
      <c r="BQ179" s="35">
        <v>1</v>
      </c>
      <c r="BX179" s="16"/>
      <c r="BY179" s="16"/>
      <c r="BZ179" s="16"/>
      <c r="CA179" s="16"/>
      <c r="CB179" s="16"/>
      <c r="CC179" s="16"/>
      <c r="CD179" s="16"/>
      <c r="CE179" s="16"/>
      <c r="CF179" s="16"/>
      <c r="CN179" s="14">
        <f ca="1">IF(H179,IFERROR(IsVariableNameLegal(O179),0),0)</f>
        <v>0</v>
      </c>
      <c r="CO179" s="14" t="str">
        <f t="array" aca="1" ref="CO179" ca="1">IF(H179,IF(COUNTIF(INDIRECT(wew!$C$13),O179)&gt;1,TRIM(SUBSTITUTE(_xll.MCONCAT(IF((INDIRECT(wew!$C$13)=O179)*(COLUMN(INDIRECT(wew!$C$13))&lt;&gt;D179+1),-1+COLUMN(INDIRECT(wew!$C$13)),"")," "),"  "," ")),""),"")</f>
        <v/>
      </c>
      <c r="CP179" s="14" t="str">
        <f t="array" aca="1" ref="CP179" ca="1">IF(P179&lt;&gt;"",IF(LEN(P179)&gt;150,1,""),"")</f>
        <v/>
      </c>
      <c r="CQ179" s="14" t="str">
        <f t="array" aca="1" ref="CQ179" ca="1">IF(AND(H179,NOT(ster!$J$3)),IF(COUNTIF(INDIRECT(wew!$C$15),P179)&gt;1,TRIM(SUBSTITUTE(_xll.MCONCAT(IF((INDIRECT(wew!$C$15)=P179)*(COLUMN(INDIRECT(wew!$C$15))&lt;&gt;D179+1),-1+COLUMN(INDIRECT(wew!$C$15)),"")," "),"  "," ")),""),"")</f>
        <v/>
      </c>
      <c r="CR179" s="14" t="str">
        <f t="array" aca="1" ref="CR179" ca="1">IF(H179,IF(AND(W179&gt;0,AO179&lt;&gt;""),TRIM(SUBSTITUTE(_xll.MCONCAT(IFERROR(IF(ISNUMBER(INDIRECT(Q179)),IF((INDIRECT(ster!$D$14)&lt;&gt;"")*(INDIRECT(Q179)&lt;AO179),INDIRECT(ster!$D$14) &amp; ": " &amp;  SUBSTITUTE(IF( AV179,IFERROR(TEXT(INDIRECT(Q179),"rrrr-mm-dd") &amp;" (" &amp; INDIRECT(Q179) &amp;")",INDIRECT(Q179)),INDIRECT(Q179))," "," "),""),""),"")," "),"  "," ")),""),"")</f>
        <v/>
      </c>
      <c r="CS179" s="14" t="str">
        <f t="array" aca="1" ref="CS179" ca="1">IF(H179,IF(AND(W179&gt;0,AP179&lt;&gt;""),TRIM(SUBSTITUTE(_xll.MCONCAT(IFERROR(IF(ISNUMBER(INDIRECT(Q179)),IF((INDIRECT(ster!$D$14)&lt;&gt;"")*(INDIRECT(Q179)&gt;AP179),INDIRECT(ster!$D$14) &amp; ": " &amp;  SUBSTITUTE(IF( AV179,IFERROR(TEXT(INDIRECT(Q179),"rrrr-mm-dd")&amp;" (" &amp; INDIRECT(Q179) &amp;")",INDIRECT(Q179)),INDIRECT(Q179))," "," "),""),""),"")," "),"  "," ")),""),"")</f>
        <v/>
      </c>
      <c r="CT179" s="14" t="str">
        <f t="array" aca="1" ref="CT179" ca="1">IF(H179,IF(AND(N179&gt;0,AR179),TRIM(SUBSTITUTE(_xll.MCONCAT(IFERROR(IF(ISNUMBER(INDIRECT(Q179)),IF((INDIRECT(ster!$D$14)&lt;&gt;"")*(IFERROR(0*(MATCH(INDIRECT(Q179),INDIRECT(K179),0)&gt;0),1)),INDIRECT(ster!$D$14) &amp; ": " &amp;  SUBSTITUTE(IF( AV179,IFERROR(TEXT(INDIRECT(Q179),"rrrr-mm-dd")&amp;" (" &amp; INDIRECT(Q179) &amp;")",INDIRECT(Q179)),INDIRECT(Q179))," "," "),""),""),"")," "),"  "," ")),""),"")</f>
        <v/>
      </c>
      <c r="CU179" s="14" t="str">
        <f t="array" aca="1" ref="CU179" ca="1">IF(H179,IF(AND(V179&gt;0),TRIM(SUBSTITUTE(_xll.MCONCAT(IF((INDIRECT(ster!$D$14)&lt;&gt;"")*(IFERROR(0*(INDIRECT(Q179)&lt;&gt;""),1)),INDIRECT(ster!$D$14),"")," "),"  "," ")),""),"")</f>
        <v/>
      </c>
      <c r="CV179" s="14" t="str">
        <f t="array" aca="1" ref="CV179" ca="1">IF(H179,IF(AS179,
TRIM(SUBSTITUTE(_xll.MCONCAT(IF(
   (INDIRECT(ster!$D$14)&lt;&gt;"")*
   ((INDIRECT(Q179)="")+
      NOT(ISNUMBER(INDIRECT(Q179)))*
      NOT(ISERROR(MATCH(INDIRECT(Q179),INDIRECT(K179),0)))
    ),
      INDIRECT(ster!$D$14),
   "")," "),"  "," ")),
""),"")</f>
        <v/>
      </c>
      <c r="CW179" s="14" t="str">
        <f t="array" aca="1" ref="CW179" ca="1">IF(H179,IF(AND(AQ179),TRIM(SUBSTITUTE(_xll.MCONCAT(IFERROR(IF(ISNUMBER(INDIRECT(Q179)),IF((INDIRECT(ster!$D$14)&lt;&gt;"")*(INDIRECT(Q179)&lt;&gt;INT(INDIRECT(Q179))),INDIRECT(ster!$D$14) &amp; ": " &amp; INDIRECT(Q179),""),""),"")," "),"  "," ")),""),"")</f>
        <v/>
      </c>
      <c r="CX179" s="14" t="str">
        <f t="array" aca="1" ref="CX179" ca="1">IF(H179,IF(OR(AU179,AV179),TRIM(SUBSTITUTE(_xll.MCONCAT(IF((INDIRECT(ster!$D$14)&lt;&gt;"")*NOT(ISNUMBER(INDIRECT(Q179))),IF(ISERROR(MATCH(INDIRECT(Q179),INDIRECT(K179),0)),IFERROR(IF(INDIRECT(Q179)&lt;&gt;"",INDIRECT(ster!$D$14) &amp; ": " &amp; SUBSTITUTE(INDIRECT(Q179)," "," "),""),""),""),"")," "),"  "," ")),""),"")</f>
        <v/>
      </c>
      <c r="CY179" s="14" t="str">
        <f t="array" aca="1" ref="CY179" ca="1">IF(H179,IF(AE179,TRIM(SUBSTITUTE(_xll.MCONCAT(IF((INDIRECT(ster!$D$14)&lt;&gt;"")*IFERROR(NOT(INDIRECT(AF179)),FALSE),IF(ISERROR(MATCH(INDIRECT(Q179),INDIRECT(K179),0)),IFERROR(IF(INDIRECT(Q179)&lt;&gt;"",INDIRECT(ster!$D$14)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CZ179" s="14" t="str">
        <f t="array" aca="1" ref="CZ179" ca="1">IF(H179,IF(AH179,TRIM(SUBSTITUTE(_xll.MCONCAT(IF((INDIRECT(ster!$D$14)&lt;&gt;"")*IFERROR(NOT(INDIRECT(AI179)),FALSE),IF(ISERROR(MATCH(INDIRECT(Q179),INDIRECT(K179),0)),IFERROR(IF(INDIRECT(Q179)&lt;&gt;"",INDIRECT(ster!$D$14)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DC179" s="14" t="str">
        <f ca="1">SUBSTITUTE(SUBSTITUTE(SUBSTITUTE(SUBSTITUTE(_xll.MCONCAT(DG179:DS179,"■"),"■■","■"),"■■","■"),"■■","■"),"■■","■")</f>
        <v>■</v>
      </c>
      <c r="DD179" s="14" t="str">
        <f t="shared" ca="1" si="468"/>
        <v/>
      </c>
      <c r="DE179" s="14" t="str">
        <f t="shared" ca="1" si="469"/>
        <v/>
      </c>
      <c r="DF179" s="14" t="str">
        <f t="shared" ca="1" si="470"/>
        <v/>
      </c>
      <c r="DG179" s="14" t="str">
        <f t="shared" ca="1" si="471"/>
        <v/>
      </c>
      <c r="DH179" s="14" t="str">
        <f t="shared" ca="1" si="472"/>
        <v/>
      </c>
      <c r="DI179" s="14" t="str">
        <f t="shared" ca="1" si="473"/>
        <v/>
      </c>
      <c r="DJ179" s="14" t="str">
        <f t="shared" ca="1" si="474"/>
        <v/>
      </c>
      <c r="DK179" s="14" t="str">
        <f t="shared" ca="1" si="475"/>
        <v/>
      </c>
      <c r="DL179" s="14" t="str">
        <f t="shared" ca="1" si="1470"/>
        <v/>
      </c>
      <c r="DM179" s="14" t="str">
        <f t="shared" ca="1" si="476"/>
        <v/>
      </c>
      <c r="DN179" s="14" t="str">
        <f t="array" aca="1" ref="DN179" ca="1">IF(CU179&lt;&gt;"","There are errors in the entered values in the following cases: " &amp;SUBSTITUTE(CU179," ",", "),"")</f>
        <v/>
      </c>
      <c r="DO179" s="14" t="str">
        <f t="shared" ca="1" si="477"/>
        <v/>
      </c>
      <c r="DP179" s="14" t="str">
        <f t="shared" ca="1" si="478"/>
        <v/>
      </c>
      <c r="DQ179" s="14" t="str">
        <f t="shared" ca="1" si="479"/>
        <v/>
      </c>
      <c r="DR179" s="14" t="str">
        <f t="shared" ca="1" si="480"/>
        <v/>
      </c>
      <c r="DS179" s="14" t="str">
        <f t="shared" ca="1" si="481"/>
        <v/>
      </c>
      <c r="DZ179" s="14" t="b">
        <f t="shared" ca="1" si="482"/>
        <v>0</v>
      </c>
      <c r="EA179" s="14" t="str">
        <f t="shared" ca="1" si="483"/>
        <v>Total Cholesterol unit (q_56d)</v>
      </c>
      <c r="EB179" s="14" t="str">
        <f t="shared" ca="1" si="484"/>
        <v xml:space="preserve">Values must be limited to predefinied list. </v>
      </c>
      <c r="EC179" s="14" t="str">
        <f t="shared" ca="1" si="485"/>
        <v xml:space="preserve">Total Cholesterol unit (q_56d): Values must be limited to predefinied list. </v>
      </c>
      <c r="ED179" s="14" t="str">
        <f t="shared" ca="1" si="486"/>
        <v/>
      </c>
      <c r="EE179" s="14" t="str">
        <f t="shared" ca="1" si="487"/>
        <v>Values must be limited to predefinied list</v>
      </c>
      <c r="EF179" s="14" t="str">
        <f t="shared" ca="1" si="488"/>
        <v/>
      </c>
      <c r="EG179" s="14" t="str">
        <f t="shared" ca="1" si="489"/>
        <v/>
      </c>
      <c r="EM179" s="14" t="b">
        <f t="shared" ca="1" si="490"/>
        <v>1</v>
      </c>
      <c r="EN179" s="14">
        <f t="shared" ca="1" si="491"/>
        <v>166</v>
      </c>
      <c r="EO179" s="14" t="str">
        <f t="shared" ca="1" si="492"/>
        <v>q_56d</v>
      </c>
      <c r="EP179" s="14" t="str">
        <f t="shared" ca="1" si="493"/>
        <v xml:space="preserve">Total Cholesterol unit (q_56d): Values must be limited to predefinied list. </v>
      </c>
      <c r="EQ179" s="14" t="str">
        <f t="shared" ca="1" si="494"/>
        <v/>
      </c>
    </row>
    <row r="180" spans="2:147" s="14" customFormat="1">
      <c r="B180" s="14" t="str">
        <f t="shared" ca="1" si="421"/>
        <v/>
      </c>
      <c r="C180" s="14">
        <f t="shared" ca="1" si="422"/>
        <v>167</v>
      </c>
      <c r="D180" s="14">
        <f t="shared" si="423"/>
        <v>178</v>
      </c>
      <c r="E180" s="14" t="str">
        <f t="shared" ca="1" si="424"/>
        <v>I</v>
      </c>
      <c r="F180" s="14" t="str">
        <f t="shared" ca="1" si="425"/>
        <v>q_57a</v>
      </c>
      <c r="G180" s="14" t="str">
        <f t="shared" ca="1" si="426"/>
        <v>HDL Cholesterol level  (or NF, NA, NR)</v>
      </c>
      <c r="H180" s="14" t="b">
        <f t="shared" ca="1" si="427"/>
        <v>1</v>
      </c>
      <c r="I180" s="14" t="str">
        <f ca="1">IF($H180,ADDRESS(3,(D180+1)*2-1,4,,"["&amp;wew!$G$7&amp;"]"&amp;_sheetname_labels)&amp;":"&amp;ADDRESS(2+ster!$B$20,(D180+1)*2-1,4),"")</f>
        <v>[DBTemplate.xlsm]labels!MS3:MS61</v>
      </c>
      <c r="J180" s="14">
        <f t="array" aca="1" ref="J180" ca="1">IF(H180,MAX(0,MAX(IF(INDIRECT(I180)&lt;&gt;"",ROW(INDIRECT(I180)),""))-2),"")</f>
        <v>1</v>
      </c>
      <c r="K180" s="14" t="str">
        <f ca="1">IF($H180,IF($J180&gt;0,ADDRESS(3,(D180+1)*2-1,4,,"["&amp;wew!$G$7&amp;"]"&amp;_sheetname_labels)&amp;":"&amp;ADDRESS(2+J180,(D180+1)*2-1,4),""),"")</f>
        <v>[DBTemplate.xlsm]labels!MS3:MS3</v>
      </c>
      <c r="L180" s="14" t="str">
        <f ca="1">IF($H180,IF($J180&gt;0,ADDRESS(3,(D180+1)*2,4,,"["&amp;wew!$G$7&amp;"]"&amp;_sheetname_labels)&amp;":"&amp;ADDRESS(2+J180,(D180+1)*2,4),""),"")</f>
        <v>[DBTemplate.xlsm]labels!MT3:MT3</v>
      </c>
      <c r="M180" s="14">
        <f t="shared" ca="1" si="428"/>
        <v>1</v>
      </c>
      <c r="N180" s="14">
        <f t="shared" ca="1" si="429"/>
        <v>0</v>
      </c>
      <c r="O180" s="14" t="str">
        <f t="shared" ca="1" si="430"/>
        <v>q_57a</v>
      </c>
      <c r="P180" s="14" t="str">
        <f t="shared" ca="1" si="431"/>
        <v>HDL Cholesterol level  (or NF, NA, NR)</v>
      </c>
      <c r="Q180" s="14" t="str">
        <f ca="1">IF($BP180,ADDRESS(3,D180+1,4,,"["&amp;wew!$G$7&amp;"]"&amp;_sheetname_dataframe)&amp;":"&amp;ADDRESS(2+ster!$C$14,D180+1,4),"")</f>
        <v>[DBTemplate.xlsm]data_frame!FW3:FW3</v>
      </c>
      <c r="R180" s="14" t="str">
        <f>IF($BP180,IF(MID(_xll.FORMULATEXT(INDEX(INDIRECT(Q180),1)),1,1)="=", _xll.FORMULATEXT(INDEX(INDIRECT(Q180),1),2,TRUE),""),"")</f>
        <v/>
      </c>
      <c r="S180" s="14">
        <f t="array" aca="1" ref="S180" ca="1">IF(H180,SUM(IF((IFERROR(INDIRECT(Q180)&lt;&gt;"",FALSE))*(INDIRECT(ster!$D$14)&lt;&gt;""),1,0)),"")</f>
        <v>1</v>
      </c>
      <c r="T180" s="14">
        <f t="array" aca="1" ref="T180" ca="1">IF(H180,IF(M180&gt;0,SUM(IFERROR(1*(MATCH(INDIRECT(Q180),INDIRECT(K180),0)&gt;0),0)*(INDIRECT(ster!$D$14)&lt;&gt;"")*NOT(ISNUMBER(INDIRECT(Q180)))),0),"")</f>
        <v>1</v>
      </c>
      <c r="U180" s="14">
        <f t="array" aca="1" ref="U180" ca="1">IF(H180,SUM((IFERROR(INDIRECT(Q180)="",FALSE))*(INDIRECT(ster!$D$14)&lt;&gt;"")),"")</f>
        <v>0</v>
      </c>
      <c r="V180" s="14">
        <f t="array" aca="1" ref="V180" ca="1">IF(H180,SUM((IFERROR(INDIRECT(Q180)="#ąś",TRUE))*(INDIRECT(ster!$D$14)&lt;&gt;"")),"")</f>
        <v>0</v>
      </c>
      <c r="W180" s="14">
        <f t="array" aca="1" ref="W180" ca="1">IF(H180,SUM(ISNUMBER(INDIRECT(Q180))*(INDIRECT(ster!$D$14)&lt;&gt;"")),"")</f>
        <v>0</v>
      </c>
      <c r="X180" s="14" t="str">
        <f t="array" aca="1" ref="X180" ca="1">IF(AND(H180,W180&gt;0),IF(wew!$B$3,MIN(IF((INDIRECT(ster!$D$14)&lt;&gt;"")*IFERROR(INDIRECT($Q180)&lt;&gt;"",FALSE),IFERROR(INDIRECT($Q180),"X"),"X")),"&lt;włącz podświetlanie wartości&gt;"),"—")</f>
        <v>—</v>
      </c>
      <c r="Y180" s="14" t="str">
        <f t="array" aca="1" ref="Y180" ca="1">IF(AND(H180,W180&gt;0),IF(wew!$B$3,MAX(IF((INDIRECT(ster!$D$14)&lt;&gt;"")*IFERROR(INDIRECT($Q180)&lt;&gt;"",FALSE),IFERROR(INDIRECT($Q180),"X"),"X")),"&lt;włącz podświetlanie wartości&gt;"),"—")</f>
        <v>—</v>
      </c>
      <c r="Z180" s="14">
        <f t="shared" ca="1" si="432"/>
        <v>0</v>
      </c>
      <c r="AA180" s="12">
        <f t="shared" ca="1" si="433"/>
        <v>0</v>
      </c>
      <c r="AB180" s="17">
        <f t="array" aca="1" ref="AB180" ca="1">IF(H180,IF(W180&gt;0,SUM((INDIRECT(ster!$D$14)&lt;&gt;"")*IFERROR((INDIRECT(Q180)&lt;&gt;"")*(INDIRECT(Q180)=INT(INDIRECT(Q180))),0)),0),"")</f>
        <v>0</v>
      </c>
      <c r="AC180" s="17">
        <f t="array" aca="1" ref="AC180" ca="1">IF(H180,W180-AB180,"")</f>
        <v>0</v>
      </c>
      <c r="AD180" s="17">
        <f t="shared" ca="1" si="434"/>
        <v>1</v>
      </c>
      <c r="AE180" s="17" t="b">
        <f t="shared" ca="1" si="435"/>
        <v>0</v>
      </c>
      <c r="AF180" s="17" t="str">
        <f ca="1">IF(AE180,IF($H180,ADDRESS(3,D180+2,4,,"["&amp;wew!$G$7&amp;"]"&amp;_sheetname_dataframe)&amp;":"&amp;ADDRESS(2+ster!$C$14,D180+2,4),""),"")</f>
        <v/>
      </c>
      <c r="AG180" s="17" t="str">
        <f t="shared" ca="1" si="436"/>
        <v/>
      </c>
      <c r="AH180" s="17" t="b">
        <f t="shared" ca="1" si="437"/>
        <v>0</v>
      </c>
      <c r="AI180" s="17" t="str">
        <f ca="1">IF(AH180,IF($H180,ADDRESS(3,D180+3,4,,"["&amp;wew!$G$7&amp;"]"&amp;_sheetname_dataframe)&amp;":"&amp;ADDRESS(2+ster!$C$14,D180+3,4),""),"")</f>
        <v/>
      </c>
      <c r="AJ180" s="17" t="str">
        <f t="shared" ca="1" si="438"/>
        <v/>
      </c>
      <c r="AK180" s="17" t="b">
        <f t="shared" ca="1" si="439"/>
        <v>0</v>
      </c>
      <c r="AL180" s="17" t="b">
        <f t="shared" ca="1" si="440"/>
        <v>0</v>
      </c>
      <c r="AM180" s="17" t="b">
        <f t="shared" ca="1" si="441"/>
        <v>1</v>
      </c>
      <c r="AN180" s="17">
        <f t="shared" ca="1" si="442"/>
        <v>0</v>
      </c>
      <c r="AO180" s="24" t="str">
        <f t="shared" ca="1" si="443"/>
        <v/>
      </c>
      <c r="AP180" s="24" t="str">
        <f t="shared" ca="1" si="444"/>
        <v/>
      </c>
      <c r="AQ180" s="17" t="b">
        <f t="shared" ca="1" si="445"/>
        <v>0</v>
      </c>
      <c r="AR180" s="17" t="b">
        <f t="shared" ca="1" si="446"/>
        <v>0</v>
      </c>
      <c r="AS180" s="17" t="b">
        <f t="shared" ca="1" si="447"/>
        <v>0</v>
      </c>
      <c r="AT180" s="17" t="b">
        <f t="shared" ca="1" si="448"/>
        <v>0</v>
      </c>
      <c r="AU180" s="17" t="b">
        <f t="shared" ca="1" si="449"/>
        <v>1</v>
      </c>
      <c r="AV180" s="17" t="b">
        <f t="shared" ca="1" si="450"/>
        <v>0</v>
      </c>
      <c r="AW180" s="17" t="b">
        <f t="shared" ca="1" si="451"/>
        <v>0</v>
      </c>
      <c r="AX180" s="14" t="b">
        <f t="array" aca="1" ref="AX180" ca="1">IF(H180,N180&gt;0,"")</f>
        <v>0</v>
      </c>
      <c r="AY180" s="17" t="str">
        <f t="shared" ca="1" si="452"/>
        <v/>
      </c>
      <c r="AZ180" s="17" t="str">
        <f t="array" aca="1" ref="AZ180" ca="1">IF(AY180&lt;&gt;"",SUM(1*ISERROR(MATCH(INDIRECT(AY180),INDIRECT(K180),0)))=0,"")</f>
        <v/>
      </c>
      <c r="BA180" s="17" t="b">
        <f t="shared" ca="1" si="453"/>
        <v>0</v>
      </c>
      <c r="BB180" s="17" t="b">
        <v>0</v>
      </c>
      <c r="BC180" s="17" t="str">
        <f t="shared" ca="1" si="454"/>
        <v/>
      </c>
      <c r="BD180" s="17" t="str">
        <f t="shared" ca="1" si="455"/>
        <v/>
      </c>
      <c r="BE180" s="17" t="str">
        <f t="shared" ca="1" si="456"/>
        <v/>
      </c>
      <c r="BF180" s="17" t="str">
        <f t="shared" ca="1" si="457"/>
        <v/>
      </c>
      <c r="BG180" s="17" t="str">
        <f t="shared" ca="1" si="458"/>
        <v/>
      </c>
      <c r="BH180" s="17" t="str">
        <f t="shared" ca="1" si="459"/>
        <v/>
      </c>
      <c r="BI180" s="17" t="str">
        <f t="shared" ca="1" si="460"/>
        <v/>
      </c>
      <c r="BJ180" s="17" t="b">
        <f t="shared" ca="1" si="461"/>
        <v>0</v>
      </c>
      <c r="BK180" s="17" t="b">
        <f t="shared" ca="1" si="462"/>
        <v>1</v>
      </c>
      <c r="BL180" s="17" t="b">
        <f t="shared" ca="1" si="463"/>
        <v>0</v>
      </c>
      <c r="BM180" s="17" t="str">
        <f t="shared" ca="1" si="464"/>
        <v>I</v>
      </c>
      <c r="BN180" s="17" t="str">
        <f t="shared" ca="1" si="465"/>
        <v>N</v>
      </c>
      <c r="BO180" s="17" t="str">
        <f t="shared" ca="1" si="466"/>
        <v>I</v>
      </c>
      <c r="BP180" s="14" t="b">
        <f t="shared" ca="1" si="467"/>
        <v>1</v>
      </c>
      <c r="BQ180" s="35">
        <v>1</v>
      </c>
      <c r="BU180" s="14" t="s">
        <v>387</v>
      </c>
      <c r="BX180" s="16"/>
      <c r="BY180" s="16"/>
      <c r="BZ180" s="16"/>
      <c r="CA180" s="16"/>
      <c r="CB180" s="16"/>
      <c r="CC180" s="16"/>
      <c r="CD180" s="16"/>
      <c r="CE180" s="16"/>
      <c r="CF180" s="16"/>
      <c r="CN180" s="14">
        <f ca="1">IF(H180,IFERROR(IsVariableNameLegal(O180),0),0)</f>
        <v>0</v>
      </c>
      <c r="CO180" s="14" t="str">
        <f t="array" aca="1" ref="CO180" ca="1">IF(H180,IF(COUNTIF(INDIRECT(wew!$C$13),O180)&gt;1,TRIM(SUBSTITUTE(_xll.MCONCAT(IF((INDIRECT(wew!$C$13)=O180)*(COLUMN(INDIRECT(wew!$C$13))&lt;&gt;D180+1),-1+COLUMN(INDIRECT(wew!$C$13)),"")," "),"  "," ")),""),"")</f>
        <v/>
      </c>
      <c r="CP180" s="14" t="str">
        <f t="array" aca="1" ref="CP180" ca="1">IF(P180&lt;&gt;"",IF(LEN(P180)&gt;150,1,""),"")</f>
        <v/>
      </c>
      <c r="CQ180" s="14" t="str">
        <f t="array" aca="1" ref="CQ180" ca="1">IF(AND(H180,NOT(ster!$J$3)),IF(COUNTIF(INDIRECT(wew!$C$15),P180)&gt;1,TRIM(SUBSTITUTE(_xll.MCONCAT(IF((INDIRECT(wew!$C$15)=P180)*(COLUMN(INDIRECT(wew!$C$15))&lt;&gt;D180+1),-1+COLUMN(INDIRECT(wew!$C$15)),"")," "),"  "," ")),""),"")</f>
        <v/>
      </c>
      <c r="CR180" s="14" t="str">
        <f t="array" aca="1" ref="CR180" ca="1">IF(H180,IF(AND(W180&gt;0,AO180&lt;&gt;""),TRIM(SUBSTITUTE(_xll.MCONCAT(IFERROR(IF(ISNUMBER(INDIRECT(Q180)),IF((INDIRECT(ster!$D$14)&lt;&gt;"")*(INDIRECT(Q180)&lt;AO180),INDIRECT(ster!$D$14) &amp; ": " &amp;  SUBSTITUTE(IF( AV180,IFERROR(TEXT(INDIRECT(Q180),"rrrr-mm-dd") &amp;" (" &amp; INDIRECT(Q180) &amp;")",INDIRECT(Q180)),INDIRECT(Q180))," "," "),""),""),"")," "),"  "," ")),""),"")</f>
        <v/>
      </c>
      <c r="CS180" s="14" t="str">
        <f t="array" aca="1" ref="CS180" ca="1">IF(H180,IF(AND(W180&gt;0,AP180&lt;&gt;""),TRIM(SUBSTITUTE(_xll.MCONCAT(IFERROR(IF(ISNUMBER(INDIRECT(Q180)),IF((INDIRECT(ster!$D$14)&lt;&gt;"")*(INDIRECT(Q180)&gt;AP180),INDIRECT(ster!$D$14) &amp; ": " &amp;  SUBSTITUTE(IF( AV180,IFERROR(TEXT(INDIRECT(Q180),"rrrr-mm-dd")&amp;" (" &amp; INDIRECT(Q180) &amp;")",INDIRECT(Q180)),INDIRECT(Q180))," "," "),""),""),"")," "),"  "," ")),""),"")</f>
        <v/>
      </c>
      <c r="CT180" s="14" t="str">
        <f t="array" aca="1" ref="CT180" ca="1">IF(H180,IF(AND(N180&gt;0,AR180),TRIM(SUBSTITUTE(_xll.MCONCAT(IFERROR(IF(ISNUMBER(INDIRECT(Q180)),IF((INDIRECT(ster!$D$14)&lt;&gt;"")*(IFERROR(0*(MATCH(INDIRECT(Q180),INDIRECT(K180),0)&gt;0),1)),INDIRECT(ster!$D$14) &amp; ": " &amp;  SUBSTITUTE(IF( AV180,IFERROR(TEXT(INDIRECT(Q180),"rrrr-mm-dd")&amp;" (" &amp; INDIRECT(Q180) &amp;")",INDIRECT(Q180)),INDIRECT(Q180))," "," "),""),""),"")," "),"  "," ")),""),"")</f>
        <v/>
      </c>
      <c r="CU180" s="14" t="str">
        <f t="array" aca="1" ref="CU180" ca="1">IF(H180,IF(AND(V180&gt;0),TRIM(SUBSTITUTE(_xll.MCONCAT(IF((INDIRECT(ster!$D$14)&lt;&gt;"")*(IFERROR(0*(INDIRECT(Q180)&lt;&gt;""),1)),INDIRECT(ster!$D$14),"")," "),"  "," ")),""),"")</f>
        <v/>
      </c>
      <c r="CV180" s="14" t="str">
        <f t="array" aca="1" ref="CV180" ca="1">IF(H180,IF(AS180,
TRIM(SUBSTITUTE(_xll.MCONCAT(IF(
   (INDIRECT(ster!$D$14)&lt;&gt;"")*
   ((INDIRECT(Q180)="")+
      NOT(ISNUMBER(INDIRECT(Q180)))*
      NOT(ISERROR(MATCH(INDIRECT(Q180),INDIRECT(K180),0)))
    ),
      INDIRECT(ster!$D$14),
   "")," "),"  "," ")),
""),"")</f>
        <v/>
      </c>
      <c r="CW180" s="14" t="str">
        <f t="array" aca="1" ref="CW180" ca="1">IF(H180,IF(AND(AQ180),TRIM(SUBSTITUTE(_xll.MCONCAT(IFERROR(IF(ISNUMBER(INDIRECT(Q180)),IF((INDIRECT(ster!$D$14)&lt;&gt;"")*(INDIRECT(Q180)&lt;&gt;INT(INDIRECT(Q180))),INDIRECT(ster!$D$14) &amp; ": " &amp; INDIRECT(Q180),""),""),"")," "),"  "," ")),""),"")</f>
        <v/>
      </c>
      <c r="CX180" s="14" t="str">
        <f t="array" aca="1" ref="CX180" ca="1">IF(H180,IF(OR(AU180,AV180),TRIM(SUBSTITUTE(_xll.MCONCAT(IF((INDIRECT(ster!$D$14)&lt;&gt;"")*NOT(ISNUMBER(INDIRECT(Q180))),IF(ISERROR(MATCH(INDIRECT(Q180),INDIRECT(K180),0)),IFERROR(IF(INDIRECT(Q180)&lt;&gt;"",INDIRECT(ster!$D$14) &amp; ": " &amp; SUBSTITUTE(INDIRECT(Q180)," "," "),""),""),""),"")," "),"  "," ")),""),"")</f>
        <v/>
      </c>
      <c r="CY180" s="14" t="str">
        <f t="array" aca="1" ref="CY180" ca="1">IF(H180,IF(AE180,TRIM(SUBSTITUTE(_xll.MCONCAT(IF((INDIRECT(ster!$D$14)&lt;&gt;"")*IFERROR(NOT(INDIRECT(AF180)),FALSE),IF(ISERROR(MATCH(INDIRECT(Q180),INDIRECT(K180),0)),IFERROR(IF(INDIRECT(Q180)&lt;&gt;"",INDIRECT(ster!$D$14)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CZ180" s="14" t="str">
        <f t="array" aca="1" ref="CZ180" ca="1">IF(H180,IF(AH180,TRIM(SUBSTITUTE(_xll.MCONCAT(IF((INDIRECT(ster!$D$14)&lt;&gt;"")*IFERROR(NOT(INDIRECT(AI180)),FALSE),IF(ISERROR(MATCH(INDIRECT(Q180),INDIRECT(K180),0)),IFERROR(IF(INDIRECT(Q180)&lt;&gt;"",INDIRECT(ster!$D$14)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DC180" s="14" t="str">
        <f ca="1">SUBSTITUTE(SUBSTITUTE(SUBSTITUTE(SUBSTITUTE(_xll.MCONCAT(DG180:DS180,"■"),"■■","■"),"■■","■"),"■■","■"),"■■","■")</f>
        <v>■</v>
      </c>
      <c r="DD180" s="14" t="str">
        <f t="shared" ca="1" si="468"/>
        <v/>
      </c>
      <c r="DE180" s="14" t="str">
        <f t="shared" ca="1" si="469"/>
        <v/>
      </c>
      <c r="DF180" s="14" t="str">
        <f t="shared" ca="1" si="470"/>
        <v/>
      </c>
      <c r="DG180" s="14" t="str">
        <f t="shared" ca="1" si="471"/>
        <v/>
      </c>
      <c r="DH180" s="14" t="str">
        <f t="shared" ca="1" si="472"/>
        <v/>
      </c>
      <c r="DI180" s="14" t="str">
        <f t="shared" ca="1" si="473"/>
        <v/>
      </c>
      <c r="DJ180" s="14" t="str">
        <f t="shared" ca="1" si="474"/>
        <v/>
      </c>
      <c r="DK180" s="14" t="str">
        <f t="shared" ca="1" si="475"/>
        <v/>
      </c>
      <c r="DL180" s="14" t="str">
        <f t="shared" ca="1" si="1470"/>
        <v/>
      </c>
      <c r="DM180" s="14" t="str">
        <f t="shared" ca="1" si="476"/>
        <v/>
      </c>
      <c r="DN180" s="14" t="str">
        <f t="array" aca="1" ref="DN180" ca="1">IF(CU180&lt;&gt;"","There are errors in the entered values in the following cases: " &amp;SUBSTITUTE(CU180," ",", "),"")</f>
        <v/>
      </c>
      <c r="DO180" s="14" t="str">
        <f t="shared" ca="1" si="477"/>
        <v/>
      </c>
      <c r="DP180" s="14" t="str">
        <f t="shared" ca="1" si="478"/>
        <v/>
      </c>
      <c r="DQ180" s="14" t="str">
        <f t="shared" ca="1" si="479"/>
        <v/>
      </c>
      <c r="DR180" s="14" t="str">
        <f t="shared" ca="1" si="480"/>
        <v/>
      </c>
      <c r="DS180" s="14" t="str">
        <f t="shared" ca="1" si="481"/>
        <v/>
      </c>
      <c r="DZ180" s="14" t="b">
        <f t="shared" ca="1" si="482"/>
        <v>0</v>
      </c>
      <c r="EA180" s="14" t="str">
        <f t="shared" ca="1" si="483"/>
        <v>HDL Cholesterol level  (or NF, NA, NR) (q_57a)</v>
      </c>
      <c r="EB180" s="14" t="str">
        <f t="shared" ca="1" si="484"/>
        <v xml:space="preserve">Values must be numeric. </v>
      </c>
      <c r="EC180" s="14" t="str">
        <f t="shared" ca="1" si="485"/>
        <v xml:space="preserve">HDL Cholesterol level  (or NF, NA, NR) (q_57a): Values must be numeric. </v>
      </c>
      <c r="ED180" s="14" t="str">
        <f t="shared" ca="1" si="486"/>
        <v/>
      </c>
      <c r="EE180" s="14" t="str">
        <f t="shared" ca="1" si="487"/>
        <v>Values must be numeric</v>
      </c>
      <c r="EF180" s="14" t="str">
        <f t="shared" ca="1" si="488"/>
        <v/>
      </c>
      <c r="EG180" s="14" t="str">
        <f t="shared" ca="1" si="489"/>
        <v/>
      </c>
      <c r="EM180" s="14" t="b">
        <f t="shared" ca="1" si="490"/>
        <v>1</v>
      </c>
      <c r="EN180" s="14">
        <f t="shared" ca="1" si="491"/>
        <v>167</v>
      </c>
      <c r="EO180" s="14" t="str">
        <f t="shared" ca="1" si="492"/>
        <v>q_57a</v>
      </c>
      <c r="EP180" s="14" t="str">
        <f t="shared" ca="1" si="493"/>
        <v xml:space="preserve">HDL Cholesterol level  (or NF, NA, NR) (q_57a): Values must be numeric. </v>
      </c>
      <c r="EQ180" s="14" t="str">
        <f t="shared" ca="1" si="494"/>
        <v/>
      </c>
    </row>
    <row r="181" spans="2:147" s="14" customFormat="1">
      <c r="B181" s="14" t="str">
        <f t="shared" ca="1" si="421"/>
        <v/>
      </c>
      <c r="C181" s="14">
        <f t="shared" ca="1" si="422"/>
        <v>168</v>
      </c>
      <c r="D181" s="14">
        <f t="shared" si="423"/>
        <v>179</v>
      </c>
      <c r="E181" s="14" t="str">
        <f t="shared" ca="1" si="424"/>
        <v>I</v>
      </c>
      <c r="F181" s="14" t="str">
        <f t="shared" ca="1" si="425"/>
        <v>q_57b</v>
      </c>
      <c r="G181" s="14" t="str">
        <f t="shared" ca="1" si="426"/>
        <v>HDL Cholesterol lower range</v>
      </c>
      <c r="H181" s="14" t="b">
        <f t="shared" ca="1" si="427"/>
        <v>1</v>
      </c>
      <c r="I181" s="14" t="str">
        <f ca="1">IF($H181,ADDRESS(3,(D181+1)*2-1,4,,"["&amp;wew!$G$7&amp;"]"&amp;_sheetname_labels)&amp;":"&amp;ADDRESS(2+ster!$B$20,(D181+1)*2-1,4),"")</f>
        <v>[DBTemplate.xlsm]labels!MU3:MU61</v>
      </c>
      <c r="J181" s="14">
        <f t="array" aca="1" ref="J181" ca="1">IF(H181,MAX(0,MAX(IF(INDIRECT(I181)&lt;&gt;"",ROW(INDIRECT(I181)),""))-2),"")</f>
        <v>1</v>
      </c>
      <c r="K181" s="14" t="str">
        <f ca="1">IF($H181,IF($J181&gt;0,ADDRESS(3,(D181+1)*2-1,4,,"["&amp;wew!$G$7&amp;"]"&amp;_sheetname_labels)&amp;":"&amp;ADDRESS(2+J181,(D181+1)*2-1,4),""),"")</f>
        <v>[DBTemplate.xlsm]labels!MU3:MU3</v>
      </c>
      <c r="L181" s="14" t="str">
        <f ca="1">IF($H181,IF($J181&gt;0,ADDRESS(3,(D181+1)*2,4,,"["&amp;wew!$G$7&amp;"]"&amp;_sheetname_labels)&amp;":"&amp;ADDRESS(2+J181,(D181+1)*2,4),""),"")</f>
        <v>[DBTemplate.xlsm]labels!MV3:MV3</v>
      </c>
      <c r="M181" s="14">
        <f t="shared" ca="1" si="428"/>
        <v>1</v>
      </c>
      <c r="N181" s="14">
        <f t="shared" ca="1" si="429"/>
        <v>0</v>
      </c>
      <c r="O181" s="14" t="str">
        <f t="shared" ca="1" si="430"/>
        <v>q_57b</v>
      </c>
      <c r="P181" s="14" t="str">
        <f t="shared" ca="1" si="431"/>
        <v>HDL Cholesterol lower range</v>
      </c>
      <c r="Q181" s="14" t="str">
        <f ca="1">IF($BP181,ADDRESS(3,D181+1,4,,"["&amp;wew!$G$7&amp;"]"&amp;_sheetname_dataframe)&amp;":"&amp;ADDRESS(2+ster!$C$14,D181+1,4),"")</f>
        <v>[DBTemplate.xlsm]data_frame!FX3:FX3</v>
      </c>
      <c r="R181" s="14" t="str">
        <f>IF($BP181,IF(MID(_xll.FORMULATEXT(INDEX(INDIRECT(Q181),1)),1,1)="=", _xll.FORMULATEXT(INDEX(INDIRECT(Q181),1),2,TRUE),""),"")</f>
        <v/>
      </c>
      <c r="S181" s="14">
        <f t="array" aca="1" ref="S181" ca="1">IF(H181,SUM(IF((IFERROR(INDIRECT(Q181)&lt;&gt;"",FALSE))*(INDIRECT(ster!$D$14)&lt;&gt;""),1,0)),"")</f>
        <v>1</v>
      </c>
      <c r="T181" s="14">
        <f t="array" aca="1" ref="T181" ca="1">IF(H181,IF(M181&gt;0,SUM(IFERROR(1*(MATCH(INDIRECT(Q181),INDIRECT(K181),0)&gt;0),0)*(INDIRECT(ster!$D$14)&lt;&gt;"")*NOT(ISNUMBER(INDIRECT(Q181)))),0),"")</f>
        <v>1</v>
      </c>
      <c r="U181" s="14">
        <f t="array" aca="1" ref="U181" ca="1">IF(H181,SUM((IFERROR(INDIRECT(Q181)="",FALSE))*(INDIRECT(ster!$D$14)&lt;&gt;"")),"")</f>
        <v>0</v>
      </c>
      <c r="V181" s="14">
        <f t="array" aca="1" ref="V181" ca="1">IF(H181,SUM((IFERROR(INDIRECT(Q181)="#ąś",TRUE))*(INDIRECT(ster!$D$14)&lt;&gt;"")),"")</f>
        <v>0</v>
      </c>
      <c r="W181" s="14">
        <f t="array" aca="1" ref="W181" ca="1">IF(H181,SUM(ISNUMBER(INDIRECT(Q181))*(INDIRECT(ster!$D$14)&lt;&gt;"")),"")</f>
        <v>0</v>
      </c>
      <c r="X181" s="14" t="str">
        <f t="array" aca="1" ref="X181" ca="1">IF(AND(H181,W181&gt;0),IF(wew!$B$3,MIN(IF((INDIRECT(ster!$D$14)&lt;&gt;"")*IFERROR(INDIRECT($Q181)&lt;&gt;"",FALSE),IFERROR(INDIRECT($Q181),"X"),"X")),"&lt;włącz podświetlanie wartości&gt;"),"—")</f>
        <v>—</v>
      </c>
      <c r="Y181" s="14" t="str">
        <f t="array" aca="1" ref="Y181" ca="1">IF(AND(H181,W181&gt;0),IF(wew!$B$3,MAX(IF((INDIRECT(ster!$D$14)&lt;&gt;"")*IFERROR(INDIRECT($Q181)&lt;&gt;"",FALSE),IFERROR(INDIRECT($Q181),"X"),"X")),"&lt;włącz podświetlanie wartości&gt;"),"—")</f>
        <v>—</v>
      </c>
      <c r="Z181" s="14">
        <f t="shared" ca="1" si="432"/>
        <v>0</v>
      </c>
      <c r="AA181" s="12">
        <f t="shared" ca="1" si="433"/>
        <v>0</v>
      </c>
      <c r="AB181" s="17">
        <f t="array" aca="1" ref="AB181" ca="1">IF(H181,IF(W181&gt;0,SUM((INDIRECT(ster!$D$14)&lt;&gt;"")*IFERROR((INDIRECT(Q181)&lt;&gt;"")*(INDIRECT(Q181)=INT(INDIRECT(Q181))),0)),0),"")</f>
        <v>0</v>
      </c>
      <c r="AC181" s="17">
        <f t="array" aca="1" ref="AC181" ca="1">IF(H181,W181-AB181,"")</f>
        <v>0</v>
      </c>
      <c r="AD181" s="17">
        <f t="shared" ca="1" si="434"/>
        <v>1</v>
      </c>
      <c r="AE181" s="17" t="b">
        <f t="shared" ca="1" si="435"/>
        <v>0</v>
      </c>
      <c r="AF181" s="17" t="str">
        <f ca="1">IF(AE181,IF($H181,ADDRESS(3,D181+2,4,,"["&amp;wew!$G$7&amp;"]"&amp;_sheetname_dataframe)&amp;":"&amp;ADDRESS(2+ster!$C$14,D181+2,4),""),"")</f>
        <v/>
      </c>
      <c r="AG181" s="17" t="str">
        <f t="shared" ca="1" si="436"/>
        <v/>
      </c>
      <c r="AH181" s="17" t="b">
        <f t="shared" ca="1" si="437"/>
        <v>0</v>
      </c>
      <c r="AI181" s="17" t="str">
        <f ca="1">IF(AH181,IF($H181,ADDRESS(3,D181+3,4,,"["&amp;wew!$G$7&amp;"]"&amp;_sheetname_dataframe)&amp;":"&amp;ADDRESS(2+ster!$C$14,D181+3,4),""),"")</f>
        <v/>
      </c>
      <c r="AJ181" s="17" t="str">
        <f t="shared" ca="1" si="438"/>
        <v/>
      </c>
      <c r="AK181" s="17" t="b">
        <f t="shared" ca="1" si="439"/>
        <v>0</v>
      </c>
      <c r="AL181" s="17" t="b">
        <f t="shared" ca="1" si="440"/>
        <v>0</v>
      </c>
      <c r="AM181" s="17" t="b">
        <f t="shared" ca="1" si="441"/>
        <v>1</v>
      </c>
      <c r="AN181" s="17">
        <f t="shared" ca="1" si="442"/>
        <v>0</v>
      </c>
      <c r="AO181" s="24" t="str">
        <f t="shared" ca="1" si="443"/>
        <v/>
      </c>
      <c r="AP181" s="24" t="str">
        <f t="shared" ca="1" si="444"/>
        <v/>
      </c>
      <c r="AQ181" s="17" t="b">
        <f t="shared" ca="1" si="445"/>
        <v>0</v>
      </c>
      <c r="AR181" s="17" t="b">
        <f t="shared" ca="1" si="446"/>
        <v>0</v>
      </c>
      <c r="AS181" s="17" t="b">
        <f t="shared" ca="1" si="447"/>
        <v>0</v>
      </c>
      <c r="AT181" s="17" t="b">
        <f t="shared" ca="1" si="448"/>
        <v>0</v>
      </c>
      <c r="AU181" s="17" t="b">
        <f t="shared" ca="1" si="449"/>
        <v>1</v>
      </c>
      <c r="AV181" s="17" t="b">
        <f t="shared" ca="1" si="450"/>
        <v>0</v>
      </c>
      <c r="AW181" s="17" t="b">
        <f t="shared" ca="1" si="451"/>
        <v>0</v>
      </c>
      <c r="AX181" s="14" t="b">
        <f t="array" aca="1" ref="AX181" ca="1">IF(H181,N181&gt;0,"")</f>
        <v>0</v>
      </c>
      <c r="AY181" s="17" t="str">
        <f t="shared" ca="1" si="452"/>
        <v/>
      </c>
      <c r="AZ181" s="17" t="str">
        <f t="array" aca="1" ref="AZ181" ca="1">IF(AY181&lt;&gt;"",SUM(1*ISERROR(MATCH(INDIRECT(AY181),INDIRECT(K181),0)))=0,"")</f>
        <v/>
      </c>
      <c r="BA181" s="17" t="b">
        <f t="shared" ca="1" si="453"/>
        <v>0</v>
      </c>
      <c r="BB181" s="17" t="b">
        <v>0</v>
      </c>
      <c r="BC181" s="17" t="str">
        <f t="shared" ca="1" si="454"/>
        <v/>
      </c>
      <c r="BD181" s="17" t="str">
        <f t="shared" ca="1" si="455"/>
        <v/>
      </c>
      <c r="BE181" s="17" t="str">
        <f t="shared" ca="1" si="456"/>
        <v/>
      </c>
      <c r="BF181" s="17" t="str">
        <f t="shared" ca="1" si="457"/>
        <v/>
      </c>
      <c r="BG181" s="17" t="str">
        <f t="shared" ca="1" si="458"/>
        <v/>
      </c>
      <c r="BH181" s="17" t="str">
        <f t="shared" ca="1" si="459"/>
        <v/>
      </c>
      <c r="BI181" s="17" t="str">
        <f t="shared" ca="1" si="460"/>
        <v/>
      </c>
      <c r="BJ181" s="17" t="b">
        <f t="shared" ca="1" si="461"/>
        <v>0</v>
      </c>
      <c r="BK181" s="17" t="b">
        <f t="shared" ca="1" si="462"/>
        <v>1</v>
      </c>
      <c r="BL181" s="17" t="b">
        <f t="shared" ca="1" si="463"/>
        <v>0</v>
      </c>
      <c r="BM181" s="17" t="str">
        <f t="shared" ca="1" si="464"/>
        <v>I</v>
      </c>
      <c r="BN181" s="17" t="str">
        <f t="shared" ca="1" si="465"/>
        <v>N</v>
      </c>
      <c r="BO181" s="17" t="str">
        <f t="shared" ca="1" si="466"/>
        <v>I</v>
      </c>
      <c r="BP181" s="14" t="b">
        <f t="shared" ca="1" si="467"/>
        <v>1</v>
      </c>
      <c r="BQ181" s="35">
        <v>1</v>
      </c>
      <c r="BU181" s="14" t="s">
        <v>387</v>
      </c>
      <c r="BX181" s="16"/>
      <c r="BY181" s="16"/>
      <c r="BZ181" s="16"/>
      <c r="CA181" s="16"/>
      <c r="CB181" s="16"/>
      <c r="CC181" s="16"/>
      <c r="CD181" s="16"/>
      <c r="CE181" s="16"/>
      <c r="CF181" s="16"/>
      <c r="CN181" s="14">
        <f ca="1">IF(H181,IFERROR(IsVariableNameLegal(O181),0),0)</f>
        <v>0</v>
      </c>
      <c r="CO181" s="14" t="str">
        <f t="array" aca="1" ref="CO181" ca="1">IF(H181,IF(COUNTIF(INDIRECT(wew!$C$13),O181)&gt;1,TRIM(SUBSTITUTE(_xll.MCONCAT(IF((INDIRECT(wew!$C$13)=O181)*(COLUMN(INDIRECT(wew!$C$13))&lt;&gt;D181+1),-1+COLUMN(INDIRECT(wew!$C$13)),"")," "),"  "," ")),""),"")</f>
        <v/>
      </c>
      <c r="CP181" s="14" t="str">
        <f t="array" aca="1" ref="CP181" ca="1">IF(P181&lt;&gt;"",IF(LEN(P181)&gt;150,1,""),"")</f>
        <v/>
      </c>
      <c r="CQ181" s="14" t="str">
        <f t="array" aca="1" ref="CQ181" ca="1">IF(AND(H181,NOT(ster!$J$3)),IF(COUNTIF(INDIRECT(wew!$C$15),P181)&gt;1,TRIM(SUBSTITUTE(_xll.MCONCAT(IF((INDIRECT(wew!$C$15)=P181)*(COLUMN(INDIRECT(wew!$C$15))&lt;&gt;D181+1),-1+COLUMN(INDIRECT(wew!$C$15)),"")," "),"  "," ")),""),"")</f>
        <v/>
      </c>
      <c r="CR181" s="14" t="str">
        <f t="array" aca="1" ref="CR181" ca="1">IF(H181,IF(AND(W181&gt;0,AO181&lt;&gt;""),TRIM(SUBSTITUTE(_xll.MCONCAT(IFERROR(IF(ISNUMBER(INDIRECT(Q181)),IF((INDIRECT(ster!$D$14)&lt;&gt;"")*(INDIRECT(Q181)&lt;AO181),INDIRECT(ster!$D$14) &amp; ": " &amp;  SUBSTITUTE(IF( AV181,IFERROR(TEXT(INDIRECT(Q181),"rrrr-mm-dd") &amp;" (" &amp; INDIRECT(Q181) &amp;")",INDIRECT(Q181)),INDIRECT(Q181))," "," "),""),""),"")," "),"  "," ")),""),"")</f>
        <v/>
      </c>
      <c r="CS181" s="14" t="str">
        <f t="array" aca="1" ref="CS181" ca="1">IF(H181,IF(AND(W181&gt;0,AP181&lt;&gt;""),TRIM(SUBSTITUTE(_xll.MCONCAT(IFERROR(IF(ISNUMBER(INDIRECT(Q181)),IF((INDIRECT(ster!$D$14)&lt;&gt;"")*(INDIRECT(Q181)&gt;AP181),INDIRECT(ster!$D$14) &amp; ": " &amp;  SUBSTITUTE(IF( AV181,IFERROR(TEXT(INDIRECT(Q181),"rrrr-mm-dd")&amp;" (" &amp; INDIRECT(Q181) &amp;")",INDIRECT(Q181)),INDIRECT(Q181))," "," "),""),""),"")," "),"  "," ")),""),"")</f>
        <v/>
      </c>
      <c r="CT181" s="14" t="str">
        <f t="array" aca="1" ref="CT181" ca="1">IF(H181,IF(AND(N181&gt;0,AR181),TRIM(SUBSTITUTE(_xll.MCONCAT(IFERROR(IF(ISNUMBER(INDIRECT(Q181)),IF((INDIRECT(ster!$D$14)&lt;&gt;"")*(IFERROR(0*(MATCH(INDIRECT(Q181),INDIRECT(K181),0)&gt;0),1)),INDIRECT(ster!$D$14) &amp; ": " &amp;  SUBSTITUTE(IF( AV181,IFERROR(TEXT(INDIRECT(Q181),"rrrr-mm-dd")&amp;" (" &amp; INDIRECT(Q181) &amp;")",INDIRECT(Q181)),INDIRECT(Q181))," "," "),""),""),"")," "),"  "," ")),""),"")</f>
        <v/>
      </c>
      <c r="CU181" s="14" t="str">
        <f t="array" aca="1" ref="CU181" ca="1">IF(H181,IF(AND(V181&gt;0),TRIM(SUBSTITUTE(_xll.MCONCAT(IF((INDIRECT(ster!$D$14)&lt;&gt;"")*(IFERROR(0*(INDIRECT(Q181)&lt;&gt;""),1)),INDIRECT(ster!$D$14),"")," "),"  "," ")),""),"")</f>
        <v/>
      </c>
      <c r="CV181" s="14" t="str">
        <f t="array" aca="1" ref="CV181" ca="1">IF(H181,IF(AS181,
TRIM(SUBSTITUTE(_xll.MCONCAT(IF(
   (INDIRECT(ster!$D$14)&lt;&gt;"")*
   ((INDIRECT(Q181)="")+
      NOT(ISNUMBER(INDIRECT(Q181)))*
      NOT(ISERROR(MATCH(INDIRECT(Q181),INDIRECT(K181),0)))
    ),
      INDIRECT(ster!$D$14),
   "")," "),"  "," ")),
""),"")</f>
        <v/>
      </c>
      <c r="CW181" s="14" t="str">
        <f t="array" aca="1" ref="CW181" ca="1">IF(H181,IF(AND(AQ181),TRIM(SUBSTITUTE(_xll.MCONCAT(IFERROR(IF(ISNUMBER(INDIRECT(Q181)),IF((INDIRECT(ster!$D$14)&lt;&gt;"")*(INDIRECT(Q181)&lt;&gt;INT(INDIRECT(Q181))),INDIRECT(ster!$D$14) &amp; ": " &amp; INDIRECT(Q181),""),""),"")," "),"  "," ")),""),"")</f>
        <v/>
      </c>
      <c r="CX181" s="14" t="str">
        <f t="array" aca="1" ref="CX181" ca="1">IF(H181,IF(OR(AU181,AV181),TRIM(SUBSTITUTE(_xll.MCONCAT(IF((INDIRECT(ster!$D$14)&lt;&gt;"")*NOT(ISNUMBER(INDIRECT(Q181))),IF(ISERROR(MATCH(INDIRECT(Q181),INDIRECT(K181),0)),IFERROR(IF(INDIRECT(Q181)&lt;&gt;"",INDIRECT(ster!$D$14) &amp; ": " &amp; SUBSTITUTE(INDIRECT(Q181)," "," "),""),""),""),"")," "),"  "," ")),""),"")</f>
        <v/>
      </c>
      <c r="CY181" s="14" t="str">
        <f t="array" aca="1" ref="CY181" ca="1">IF(H181,IF(AE181,TRIM(SUBSTITUTE(_xll.MCONCAT(IF((INDIRECT(ster!$D$14)&lt;&gt;"")*IFERROR(NOT(INDIRECT(AF181)),FALSE),IF(ISERROR(MATCH(INDIRECT(Q181),INDIRECT(K181),0)),IFERROR(IF(INDIRECT(Q181)&lt;&gt;"",INDIRECT(ster!$D$14)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CZ181" s="14" t="str">
        <f t="array" aca="1" ref="CZ181" ca="1">IF(H181,IF(AH181,TRIM(SUBSTITUTE(_xll.MCONCAT(IF((INDIRECT(ster!$D$14)&lt;&gt;"")*IFERROR(NOT(INDIRECT(AI181)),FALSE),IF(ISERROR(MATCH(INDIRECT(Q181),INDIRECT(K181),0)),IFERROR(IF(INDIRECT(Q181)&lt;&gt;"",INDIRECT(ster!$D$14)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DC181" s="14" t="str">
        <f ca="1">SUBSTITUTE(SUBSTITUTE(SUBSTITUTE(SUBSTITUTE(_xll.MCONCAT(DG181:DS181,"■"),"■■","■"),"■■","■"),"■■","■"),"■■","■")</f>
        <v>■</v>
      </c>
      <c r="DD181" s="14" t="str">
        <f t="shared" ca="1" si="468"/>
        <v/>
      </c>
      <c r="DE181" s="14" t="str">
        <f t="shared" ca="1" si="469"/>
        <v/>
      </c>
      <c r="DF181" s="14" t="str">
        <f t="shared" ca="1" si="470"/>
        <v/>
      </c>
      <c r="DG181" s="14" t="str">
        <f t="shared" ca="1" si="471"/>
        <v/>
      </c>
      <c r="DH181" s="14" t="str">
        <f t="shared" ca="1" si="472"/>
        <v/>
      </c>
      <c r="DI181" s="14" t="str">
        <f t="shared" ca="1" si="473"/>
        <v/>
      </c>
      <c r="DJ181" s="14" t="str">
        <f t="shared" ca="1" si="474"/>
        <v/>
      </c>
      <c r="DK181" s="14" t="str">
        <f t="shared" ca="1" si="475"/>
        <v/>
      </c>
      <c r="DL181" s="14" t="str">
        <f t="shared" ca="1" si="1470"/>
        <v/>
      </c>
      <c r="DM181" s="14" t="str">
        <f t="shared" ca="1" si="476"/>
        <v/>
      </c>
      <c r="DN181" s="14" t="str">
        <f t="array" aca="1" ref="DN181" ca="1">IF(CU181&lt;&gt;"","There are errors in the entered values in the following cases: " &amp;SUBSTITUTE(CU181," ",", "),"")</f>
        <v/>
      </c>
      <c r="DO181" s="14" t="str">
        <f t="shared" ca="1" si="477"/>
        <v/>
      </c>
      <c r="DP181" s="14" t="str">
        <f t="shared" ca="1" si="478"/>
        <v/>
      </c>
      <c r="DQ181" s="14" t="str">
        <f t="shared" ca="1" si="479"/>
        <v/>
      </c>
      <c r="DR181" s="14" t="str">
        <f t="shared" ca="1" si="480"/>
        <v/>
      </c>
      <c r="DS181" s="14" t="str">
        <f t="shared" ca="1" si="481"/>
        <v/>
      </c>
      <c r="DZ181" s="14" t="b">
        <f t="shared" ca="1" si="482"/>
        <v>0</v>
      </c>
      <c r="EA181" s="14" t="str">
        <f t="shared" ca="1" si="483"/>
        <v>HDL Cholesterol lower range (q_57b)</v>
      </c>
      <c r="EB181" s="14" t="str">
        <f t="shared" ca="1" si="484"/>
        <v xml:space="preserve">Values must be numeric. </v>
      </c>
      <c r="EC181" s="14" t="str">
        <f t="shared" ca="1" si="485"/>
        <v xml:space="preserve">HDL Cholesterol lower range (q_57b): Values must be numeric. </v>
      </c>
      <c r="ED181" s="14" t="str">
        <f t="shared" ca="1" si="486"/>
        <v/>
      </c>
      <c r="EE181" s="14" t="str">
        <f t="shared" ca="1" si="487"/>
        <v>Values must be numeric</v>
      </c>
      <c r="EF181" s="14" t="str">
        <f t="shared" ca="1" si="488"/>
        <v/>
      </c>
      <c r="EG181" s="14" t="str">
        <f t="shared" ca="1" si="489"/>
        <v/>
      </c>
      <c r="EM181" s="14" t="b">
        <f t="shared" ca="1" si="490"/>
        <v>1</v>
      </c>
      <c r="EN181" s="14">
        <f t="shared" ca="1" si="491"/>
        <v>168</v>
      </c>
      <c r="EO181" s="14" t="str">
        <f t="shared" ca="1" si="492"/>
        <v>q_57b</v>
      </c>
      <c r="EP181" s="14" t="str">
        <f t="shared" ca="1" si="493"/>
        <v xml:space="preserve">HDL Cholesterol lower range (q_57b): Values must be numeric. </v>
      </c>
      <c r="EQ181" s="14" t="str">
        <f t="shared" ca="1" si="494"/>
        <v/>
      </c>
    </row>
    <row r="182" spans="2:147" s="14" customFormat="1">
      <c r="B182" s="14" t="str">
        <f t="shared" ref="B182:B267" ca="1" si="2596">DF182</f>
        <v/>
      </c>
      <c r="C182" s="14">
        <f t="shared" ref="C182:C267" ca="1" si="2597">IF(OFFSET(B182,-1,COLUMN(VariableExists)-2),OFFSET(B182,-1,1)+1,OFFSET(B182,-1,1))</f>
        <v>169</v>
      </c>
      <c r="D182" s="14">
        <f t="shared" ref="D182:D267" si="2598">ROW(A182)-2</f>
        <v>180</v>
      </c>
      <c r="E182" s="14" t="str">
        <f t="shared" ref="E182:E267" ca="1" si="2599">IF(OR(G182="",ROW(G182)=2),"",IF(Z182&gt;0,"S",IF(AX182,IF(J182=2,"D","N"),"I")))</f>
        <v>I</v>
      </c>
      <c r="F182" s="14" t="str">
        <f t="shared" ref="F182:F267" ca="1" si="2600">IF(H182,O182,"")</f>
        <v>q_57c</v>
      </c>
      <c r="G182" s="14" t="str">
        <f t="shared" ref="G182:G267" ca="1" si="2601">IF(H182,P182,"")</f>
        <v>HDL Cholesterol upper range</v>
      </c>
      <c r="H182" s="14" t="b">
        <f t="shared" ref="H182:H267" ca="1" si="2602">IF(INDIRECT(ADDRESS(2,D182+1,,,_sheetname_dataframe))="",FALSE,MID(INDIRECT(ADDRESS(2,D182+1,,,_sheetname_dataframe)),1,1)&lt;&gt;".")</f>
        <v>1</v>
      </c>
      <c r="I182" s="14" t="str">
        <f ca="1">IF($H182,ADDRESS(3,(D182+1)*2-1,4,,"["&amp;wew!$G$7&amp;"]"&amp;_sheetname_labels)&amp;":"&amp;ADDRESS(2+ster!$B$20,(D182+1)*2-1,4),"")</f>
        <v>[DBTemplate.xlsm]labels!MW3:MW61</v>
      </c>
      <c r="J182" s="14">
        <f t="array" aca="1" ref="J182" ca="1">IF(H182,MAX(0,MAX(IF(INDIRECT(I182)&lt;&gt;"",ROW(INDIRECT(I182)),""))-2),"")</f>
        <v>1</v>
      </c>
      <c r="K182" s="14" t="str">
        <f ca="1">IF($H182,IF($J182&gt;0,ADDRESS(3,(D182+1)*2-1,4,,"["&amp;wew!$G$7&amp;"]"&amp;_sheetname_labels)&amp;":"&amp;ADDRESS(2+J182,(D182+1)*2-1,4),""),"")</f>
        <v>[DBTemplate.xlsm]labels!MW3:MW3</v>
      </c>
      <c r="L182" s="14" t="str">
        <f ca="1">IF($H182,IF($J182&gt;0,ADDRESS(3,(D182+1)*2,4,,"["&amp;wew!$G$7&amp;"]"&amp;_sheetname_labels)&amp;":"&amp;ADDRESS(2+J182,(D182+1)*2,4),""),"")</f>
        <v>[DBTemplate.xlsm]labels!MX3:MX3</v>
      </c>
      <c r="M182" s="14">
        <f t="shared" ref="M182:M267" ca="1" si="2603">IF($H182,IF(J182&gt;0,COUNTA(INDIRECT(K182))-COUNT(INDIRECT(K182)),0),"")</f>
        <v>1</v>
      </c>
      <c r="N182" s="14">
        <f t="shared" ref="N182:N267" ca="1" si="2604">IF(H182,J182-M182,"")</f>
        <v>0</v>
      </c>
      <c r="O182" s="14" t="str">
        <f t="shared" ref="O182:O267" ca="1" si="2605">IF(INDIRECT(ADDRESS(2,D182+1,,,_sheetname_dataframe))="","",INDIRECT(ADDRESS(2,D182+1,,,_sheetname_dataframe)))</f>
        <v>q_57c</v>
      </c>
      <c r="P182" s="14" t="str">
        <f t="shared" ref="P182:P267" ca="1" si="2606">IF(H182,IF(INDIRECT(ADDRESS(1,D182+1,,,_sheetname_dataframe))="","",INDIRECT(ADDRESS(1,D182+1,,,_sheetname_dataframe))),"")</f>
        <v>HDL Cholesterol upper range</v>
      </c>
      <c r="Q182" s="14" t="str">
        <f ca="1">IF($BP182,ADDRESS(3,D182+1,4,,"["&amp;wew!$G$7&amp;"]"&amp;_sheetname_dataframe)&amp;":"&amp;ADDRESS(2+ster!$C$14,D182+1,4),"")</f>
        <v>[DBTemplate.xlsm]data_frame!FY3:FY3</v>
      </c>
      <c r="R182" s="14" t="str">
        <f>IF($BP182,IF(MID(_xll.FORMULATEXT(INDEX(INDIRECT(Q182),1)),1,1)="=", _xll.FORMULATEXT(INDEX(INDIRECT(Q182),1),2,TRUE),""),"")</f>
        <v/>
      </c>
      <c r="S182" s="14">
        <f t="array" aca="1" ref="S182" ca="1">IF(H182,SUM(IF((IFERROR(INDIRECT(Q182)&lt;&gt;"",FALSE))*(INDIRECT(ster!$D$14)&lt;&gt;""),1,0)),"")</f>
        <v>1</v>
      </c>
      <c r="T182" s="14">
        <f t="array" aca="1" ref="T182" ca="1">IF(H182,IF(M182&gt;0,SUM(IFERROR(1*(MATCH(INDIRECT(Q182),INDIRECT(K182),0)&gt;0),0)*(INDIRECT(ster!$D$14)&lt;&gt;"")*NOT(ISNUMBER(INDIRECT(Q182)))),0),"")</f>
        <v>1</v>
      </c>
      <c r="U182" s="14">
        <f t="array" aca="1" ref="U182" ca="1">IF(H182,SUM((IFERROR(INDIRECT(Q182)="",FALSE))*(INDIRECT(ster!$D$14)&lt;&gt;"")),"")</f>
        <v>0</v>
      </c>
      <c r="V182" s="14">
        <f t="array" aca="1" ref="V182" ca="1">IF(H182,SUM((IFERROR(INDIRECT(Q182)="#ąś",TRUE))*(INDIRECT(ster!$D$14)&lt;&gt;"")),"")</f>
        <v>0</v>
      </c>
      <c r="W182" s="14">
        <f t="array" aca="1" ref="W182" ca="1">IF(H182,SUM(ISNUMBER(INDIRECT(Q182))*(INDIRECT(ster!$D$14)&lt;&gt;"")),"")</f>
        <v>0</v>
      </c>
      <c r="X182" s="14" t="str">
        <f t="array" aca="1" ref="X182" ca="1">IF(AND(H182,W182&gt;0),IF(wew!$B$3,MIN(IF((INDIRECT(ster!$D$14)&lt;&gt;"")*IFERROR(INDIRECT($Q182)&lt;&gt;"",FALSE),IFERROR(INDIRECT($Q182),"X"),"X")),"&lt;włącz podświetlanie wartości&gt;"),"—")</f>
        <v>—</v>
      </c>
      <c r="Y182" s="14" t="str">
        <f t="array" aca="1" ref="Y182" ca="1">IF(AND(H182,W182&gt;0),IF(wew!$B$3,MAX(IF((INDIRECT(ster!$D$14)&lt;&gt;"")*IFERROR(INDIRECT($Q182)&lt;&gt;"",FALSE),IFERROR(INDIRECT($Q182),"X"),"X")),"&lt;włącz podświetlanie wartości&gt;"),"—")</f>
        <v>—</v>
      </c>
      <c r="Z182" s="14">
        <f t="shared" ref="Z182:Z267" ca="1" si="2607">IF(H182,S182-T182-W182,"")</f>
        <v>0</v>
      </c>
      <c r="AA182" s="12">
        <f t="shared" ref="AA182:AA267" ca="1" si="2608">IF(H182,IF(S182&gt;0,W182/(S182),"—"),"")</f>
        <v>0</v>
      </c>
      <c r="AB182" s="17">
        <f t="array" aca="1" ref="AB182" ca="1">IF(H182,IF(W182&gt;0,SUM((INDIRECT(ster!$D$14)&lt;&gt;"")*IFERROR((INDIRECT(Q182)&lt;&gt;"")*(INDIRECT(Q182)=INT(INDIRECT(Q182))),0)),0),"")</f>
        <v>0</v>
      </c>
      <c r="AC182" s="17">
        <f t="array" aca="1" ref="AC182" ca="1">IF(H182,W182-AB182,"")</f>
        <v>0</v>
      </c>
      <c r="AD182" s="17">
        <f t="shared" ref="AD182:AD267" ca="1" si="2609">IF($H182,IF(AC182&lt;&gt;"",IF(AC182=0,1,IF(AC182/W182&lt;0.15,2,3)),0),"")</f>
        <v>1</v>
      </c>
      <c r="AE182" s="17" t="b">
        <f t="shared" ref="AE182:AE267" ca="1" si="2610">IF(H182,OFFSET(O182,1,0)=".validation",FALSE)</f>
        <v>0</v>
      </c>
      <c r="AF182" s="17" t="str">
        <f ca="1">IF(AE182,IF($H182,ADDRESS(3,D182+2,4,,"["&amp;wew!$G$7&amp;"]"&amp;_sheetname_dataframe)&amp;":"&amp;ADDRESS(2+ster!$C$14,D182+2,4),""),"")</f>
        <v/>
      </c>
      <c r="AG182" s="17" t="str">
        <f t="shared" ref="AG182:AG267" ca="1" si="2611">IF(AE182,IF($H182,IF(INDIRECT(ADDRESS(1,D182+2,,,_sheetname_dataframe))="","",INDIRECT(ADDRESS(1,D182+2,,,_sheetname_dataframe))),""),"")</f>
        <v/>
      </c>
      <c r="AH182" s="17" t="b">
        <f t="shared" ref="AH182:AH267" ca="1" si="2612">IF(H182,AND(AE182,OFFSET(O182,2,0)=".validation"),FALSE)</f>
        <v>0</v>
      </c>
      <c r="AI182" s="17" t="str">
        <f ca="1">IF(AH182,IF($H182,ADDRESS(3,D182+3,4,,"["&amp;wew!$G$7&amp;"]"&amp;_sheetname_dataframe)&amp;":"&amp;ADDRESS(2+ster!$C$14,D182+3,4),""),"")</f>
        <v/>
      </c>
      <c r="AJ182" s="17" t="str">
        <f t="shared" ref="AJ182:AJ267" ca="1" si="2613">IF(AH182,IF($H182,IF(INDIRECT(ADDRESS(1,D182+3,,,_sheetname_dataframe))="","",INDIRECT(ADDRESS(1,D182+3,,,_sheetname_dataframe))),""),"")</f>
        <v/>
      </c>
      <c r="AK182" s="17" t="b">
        <f t="shared" ref="AK182:AK267" ca="1" si="2614">IF(H182,OR(AQ182,AD182=2),"")</f>
        <v>0</v>
      </c>
      <c r="AL182" s="17" t="b">
        <f t="shared" ref="AL182:AL267" ca="1" si="2615">IF($H182,IF(BV182&lt;&gt;"",IF(OR(BM182="F",BM182="L",BM182="I",BM182="D"),BV182&lt;&gt;0)),"")</f>
        <v>0</v>
      </c>
      <c r="AM182" s="17" t="b">
        <f t="shared" ref="AM182:AM267" ca="1" si="2616">IF($H182,AND(NOT(AL182),OR(IF(BW182&lt;&gt;"",IF(OR(BM182="F",BM182="L"),BW182&lt;&gt;0)),BM182="I",BM182="N",BM182="D")),"")</f>
        <v>1</v>
      </c>
      <c r="AN182" s="17">
        <f t="shared" ref="AN182:AN267" ca="1" si="2617">IF(COUNTA(INDIRECT(Q182))=0,0, IF(AND(AO182&lt;&gt;"",X182&lt;AO182),1,IF(AND(AP182&lt;&gt;"",Y182&gt;AP182),1,IF(AND(AQ182,AC182&gt;0),2,0))))</f>
        <v>0</v>
      </c>
      <c r="AO182" s="24" t="str">
        <f t="shared" ref="AO182:AO267" ca="1" si="2618">IF($H182,IF(BY182&lt;&gt;"",IF(ISNUMBER(BY182),BY182,""),""),"")</f>
        <v/>
      </c>
      <c r="AP182" s="24" t="str">
        <f t="shared" ref="AP182:AP267" ca="1" si="2619">IF($H182,IF(BZ182&lt;&gt;"",IF(ISNUMBER(BZ182),BZ182,""),""),"")</f>
        <v/>
      </c>
      <c r="AQ182" s="17" t="b">
        <f t="shared" ref="AQ182:AQ267" ca="1" si="2620">IF(H182,IF(CA182&lt;&gt;"",CA182&lt;&gt;0,FALSE),"")</f>
        <v>0</v>
      </c>
      <c r="AR182" s="17" t="b">
        <f t="shared" ref="AR182:AR267" ca="1" si="2621">IF(H182,IF(N182&gt;0,IF(BQ182&lt;&gt;"",BQ182&lt;&gt;0,FALSE),FALSE),"")</f>
        <v>0</v>
      </c>
      <c r="AS182" s="17" t="b">
        <f t="shared" ref="AS182:AS267" ca="1" si="2622">IF(H182,IF(BR182&lt;&gt;"",BR182&lt;&gt;0,FALSE),"")</f>
        <v>0</v>
      </c>
      <c r="AT182" s="17" t="b">
        <f t="shared" ref="AT182:AT267" ca="1" si="2623">IF(H182,IF(N182&gt;0,FALSE,IF(BU182&lt;&gt;"",MATCH(BU182,DataType,0)=1,FALSE)),"")</f>
        <v>0</v>
      </c>
      <c r="AU182" s="17" t="b">
        <f t="shared" ref="AU182:AU267" ca="1" si="2624">IF(H182,IF(N182&gt;0,TRUE,IF(BU182&lt;&gt;"",MATCH(BU182,DataType,0)=2,FALSE)),"")</f>
        <v>1</v>
      </c>
      <c r="AV182" s="17" t="b">
        <f t="shared" ref="AV182:AV267" ca="1" si="2625">IF(H182,IF(N182&gt;0,FALSE,IF(BU182&lt;&gt;"",MATCH(BU182,DataType,0)=3,FALSE)),"")</f>
        <v>0</v>
      </c>
      <c r="AW182" s="17" t="b">
        <f t="shared" ref="AW182:AW267" ca="1" si="2626">IF(H182,IF(W182&gt;0,Z182=0,FALSE),"")</f>
        <v>0</v>
      </c>
      <c r="AX182" s="14" t="b">
        <f t="array" aca="1" ref="AX182" ca="1">IF(H182,N182&gt;0,"")</f>
        <v>0</v>
      </c>
      <c r="AY182" s="17" t="str">
        <f t="shared" ref="AY182:AY267" ca="1" si="2627">IF(H182,IF(N182&gt;0,ADDRESS(ROW(VariablesOrigin)+1,COLUMN(VariablesOrigin)+1,4) &amp; ":" &amp; ADDRESS(ROW(VariablesOrigin)+N182,COLUMN(VariablesOrigin)+1,4),""),"")</f>
        <v/>
      </c>
      <c r="AZ182" s="17" t="str">
        <f t="array" aca="1" ref="AZ182" ca="1">IF(AY182&lt;&gt;"",SUM(1*ISERROR(MATCH(INDIRECT(AY182),INDIRECT(K182),0)))=0,"")</f>
        <v/>
      </c>
      <c r="BA182" s="17" t="b">
        <f t="shared" ref="BA182:BA267" ca="1" si="2628">IF(H182,BU182="",FALSE)</f>
        <v>0</v>
      </c>
      <c r="BB182" s="17" t="b">
        <v>0</v>
      </c>
      <c r="BC182" s="17" t="str">
        <f t="shared" ref="BC182:BC267" ca="1" si="2629">IF(BA182,IF(N182&gt;0,AND(AZ182,Z182=0),FALSE),"")</f>
        <v/>
      </c>
      <c r="BD182" s="17" t="str">
        <f t="shared" ref="BD182:BD267" ca="1" si="2630">IF(BA182,IF(N182&gt;0,AND(NOT(AZ182),Z182=0),FALSE),"")</f>
        <v/>
      </c>
      <c r="BE182" s="17" t="str">
        <f t="shared" ref="BE182:BE267" ca="1" si="2631">IF(BA182,IF(AND(AW182,NOT(BB182),NOT(BC182),NOT(BD182)),AND(Z182=0,AC182=0),FALSE),"")</f>
        <v/>
      </c>
      <c r="BF182" s="17" t="str">
        <f t="shared" ref="BF182:BF267" ca="1" si="2632">IF(BA182,IF(AND(AW182,NOT(BB182),NOT(BC182),NOT(BD182)),AND(Z182=0,OR(AC182&gt;0)),FALSE),"")</f>
        <v/>
      </c>
      <c r="BG182" s="17" t="str">
        <f t="shared" ref="BG182:BG267" ca="1" si="2633">IF(BA182,IF(OR(BB182:BF182),FALSE,IF(Z182=0,FALSE,Z182&gt;0)),"")</f>
        <v/>
      </c>
      <c r="BH182" s="17" t="str">
        <f t="shared" ref="BH182:BH267" ca="1" si="2634">IF(BA182,COUNTIF(BB182:BG182,TRUE)=1,"")</f>
        <v/>
      </c>
      <c r="BI182" s="17" t="str">
        <f t="shared" ref="BI182:BI267" ca="1" si="2635">IF(BA182,IFERROR(MATCH(TRUE,BB182:BG182,0),7),"")</f>
        <v/>
      </c>
      <c r="BJ182" s="17" t="b">
        <f t="shared" ref="BJ182:BJ267" ca="1" si="2636">DF182&lt;&gt;""</f>
        <v>0</v>
      </c>
      <c r="BK182" s="17" t="b">
        <f t="shared" ref="BK182:BK267" ca="1" si="2637">IF(H182,IF(AND(NOT(BA182),AU182),AC182=0,""),"")</f>
        <v>1</v>
      </c>
      <c r="BL182" s="17" t="b">
        <f t="shared" ref="BL182:BL267" ca="1" si="2638">IF(H182,IF(AND(NOT(BA182),AU182),AC182&gt;0,""),"")</f>
        <v>0</v>
      </c>
      <c r="BM182" s="17" t="str">
        <f t="shared" ref="BM182:BM267" ca="1" si="2639">IF(H182,IF(BA182,CHOOSE(BI182,"0","F","L","I","N",IF(AA182&gt;0.5,"N","S"),"0"),CHOOSE(MATCH(BU182,DataType,0),"S",IF(BK182,"I","N"),"D"  )),"")</f>
        <v>I</v>
      </c>
      <c r="BN182" s="17" t="str">
        <f t="shared" ref="BN182:BN267" ca="1" si="2640">IF(H182,IF(BJ182,"E",IF(BA182,CHOOSE(BI182,"0","F","L","I","N","S","0"),CHOOSE(MATCH(BU182,DataType,0),"S",IF(BK182,"I","N"),"D"  ))),"")</f>
        <v>N</v>
      </c>
      <c r="BO182" s="17" t="str">
        <f t="shared" ref="BO182:BO267" ca="1" si="2641">IF($H182,IF(BM182="0","",IF(AND(AR182,N182=2),"D",IF(BM182="S","N",IF(AL182,"O",IF(AM182,"I","N"))))),"")</f>
        <v>I</v>
      </c>
      <c r="BP182" s="14" t="b">
        <f t="shared" ref="BP182:BP267" ca="1" si="2642">INDIRECT(ADDRESS(2,ROW(A182)-1,,,_sheetname_dataframe))&lt;&gt;""</f>
        <v>1</v>
      </c>
      <c r="BQ182" s="35">
        <v>1</v>
      </c>
      <c r="BU182" s="14" t="s">
        <v>387</v>
      </c>
      <c r="BX182" s="16"/>
      <c r="BY182" s="16"/>
      <c r="BZ182" s="16"/>
      <c r="CA182" s="16"/>
      <c r="CB182" s="16"/>
      <c r="CC182" s="16"/>
      <c r="CD182" s="16"/>
      <c r="CE182" s="16"/>
      <c r="CF182" s="16"/>
      <c r="CN182" s="14">
        <f ca="1">IF(H182,IFERROR(IsVariableNameLegal(O182),0),0)</f>
        <v>0</v>
      </c>
      <c r="CO182" s="14" t="str">
        <f t="array" aca="1" ref="CO182" ca="1">IF(H182,IF(COUNTIF(INDIRECT(wew!$C$13),O182)&gt;1,TRIM(SUBSTITUTE(_xll.MCONCAT(IF((INDIRECT(wew!$C$13)=O182)*(COLUMN(INDIRECT(wew!$C$13))&lt;&gt;D182+1),-1+COLUMN(INDIRECT(wew!$C$13)),"")," "),"  "," ")),""),"")</f>
        <v/>
      </c>
      <c r="CP182" s="14" t="str">
        <f t="array" aca="1" ref="CP182" ca="1">IF(P182&lt;&gt;"",IF(LEN(P182)&gt;150,1,""),"")</f>
        <v/>
      </c>
      <c r="CQ182" s="14" t="str">
        <f t="array" aca="1" ref="CQ182" ca="1">IF(AND(H182,NOT(ster!$J$3)),IF(COUNTIF(INDIRECT(wew!$C$15),P182)&gt;1,TRIM(SUBSTITUTE(_xll.MCONCAT(IF((INDIRECT(wew!$C$15)=P182)*(COLUMN(INDIRECT(wew!$C$15))&lt;&gt;D182+1),-1+COLUMN(INDIRECT(wew!$C$15)),"")," "),"  "," ")),""),"")</f>
        <v/>
      </c>
      <c r="CR182" s="14" t="str">
        <f t="array" aca="1" ref="CR182" ca="1">IF(H182,IF(AND(W182&gt;0,AO182&lt;&gt;""),TRIM(SUBSTITUTE(_xll.MCONCAT(IFERROR(IF(ISNUMBER(INDIRECT(Q182)),IF((INDIRECT(ster!$D$14)&lt;&gt;"")*(INDIRECT(Q182)&lt;AO182),INDIRECT(ster!$D$14) &amp; ": " &amp;  SUBSTITUTE(IF( AV182,IFERROR(TEXT(INDIRECT(Q182),"rrrr-mm-dd") &amp;" (" &amp; INDIRECT(Q182) &amp;")",INDIRECT(Q182)),INDIRECT(Q182))," "," "),""),""),"")," "),"  "," ")),""),"")</f>
        <v/>
      </c>
      <c r="CS182" s="14" t="str">
        <f t="array" aca="1" ref="CS182" ca="1">IF(H182,IF(AND(W182&gt;0,AP182&lt;&gt;""),TRIM(SUBSTITUTE(_xll.MCONCAT(IFERROR(IF(ISNUMBER(INDIRECT(Q182)),IF((INDIRECT(ster!$D$14)&lt;&gt;"")*(INDIRECT(Q182)&gt;AP182),INDIRECT(ster!$D$14) &amp; ": " &amp;  SUBSTITUTE(IF( AV182,IFERROR(TEXT(INDIRECT(Q182),"rrrr-mm-dd")&amp;" (" &amp; INDIRECT(Q182) &amp;")",INDIRECT(Q182)),INDIRECT(Q182))," "," "),""),""),"")," "),"  "," ")),""),"")</f>
        <v/>
      </c>
      <c r="CT182" s="14" t="str">
        <f t="array" aca="1" ref="CT182" ca="1">IF(H182,IF(AND(N182&gt;0,AR182),TRIM(SUBSTITUTE(_xll.MCONCAT(IFERROR(IF(ISNUMBER(INDIRECT(Q182)),IF((INDIRECT(ster!$D$14)&lt;&gt;"")*(IFERROR(0*(MATCH(INDIRECT(Q182),INDIRECT(K182),0)&gt;0),1)),INDIRECT(ster!$D$14) &amp; ": " &amp;  SUBSTITUTE(IF( AV182,IFERROR(TEXT(INDIRECT(Q182),"rrrr-mm-dd")&amp;" (" &amp; INDIRECT(Q182) &amp;")",INDIRECT(Q182)),INDIRECT(Q182))," "," "),""),""),"")," "),"  "," ")),""),"")</f>
        <v/>
      </c>
      <c r="CU182" s="14" t="str">
        <f t="array" aca="1" ref="CU182" ca="1">IF(H182,IF(AND(V182&gt;0),TRIM(SUBSTITUTE(_xll.MCONCAT(IF((INDIRECT(ster!$D$14)&lt;&gt;"")*(IFERROR(0*(INDIRECT(Q182)&lt;&gt;""),1)),INDIRECT(ster!$D$14),"")," "),"  "," ")),""),"")</f>
        <v/>
      </c>
      <c r="CV182" s="14" t="str">
        <f t="array" aca="1" ref="CV182" ca="1">IF(H182,IF(AS182,
TRIM(SUBSTITUTE(_xll.MCONCAT(IF(
   (INDIRECT(ster!$D$14)&lt;&gt;"")*
   ((INDIRECT(Q182)="")+
      NOT(ISNUMBER(INDIRECT(Q182)))*
      NOT(ISERROR(MATCH(INDIRECT(Q182),INDIRECT(K182),0)))
    ),
      INDIRECT(ster!$D$14),
   "")," "),"  "," ")),
""),"")</f>
        <v/>
      </c>
      <c r="CW182" s="14" t="str">
        <f t="array" aca="1" ref="CW182" ca="1">IF(H182,IF(AND(AQ182),TRIM(SUBSTITUTE(_xll.MCONCAT(IFERROR(IF(ISNUMBER(INDIRECT(Q182)),IF((INDIRECT(ster!$D$14)&lt;&gt;"")*(INDIRECT(Q182)&lt;&gt;INT(INDIRECT(Q182))),INDIRECT(ster!$D$14) &amp; ": " &amp; INDIRECT(Q182),""),""),"")," "),"  "," ")),""),"")</f>
        <v/>
      </c>
      <c r="CX182" s="14" t="str">
        <f t="array" aca="1" ref="CX182" ca="1">IF(H182,IF(OR(AU182,AV182),TRIM(SUBSTITUTE(_xll.MCONCAT(IF((INDIRECT(ster!$D$14)&lt;&gt;"")*NOT(ISNUMBER(INDIRECT(Q182))),IF(ISERROR(MATCH(INDIRECT(Q182),INDIRECT(K182),0)),IFERROR(IF(INDIRECT(Q182)&lt;&gt;"",INDIRECT(ster!$D$14) &amp; ": " &amp; SUBSTITUTE(INDIRECT(Q182)," "," "),""),""),""),"")," "),"  "," ")),""),"")</f>
        <v/>
      </c>
      <c r="CY182" s="14" t="str">
        <f t="array" aca="1" ref="CY182" ca="1">IF(H182,IF(AE182,TRIM(SUBSTITUTE(_xll.MCONCAT(IF((INDIRECT(ster!$D$14)&lt;&gt;"")*IFERROR(NOT(INDIRECT(AF182)),FALSE),IF(ISERROR(MATCH(INDIRECT(Q182),INDIRECT(K182),0)),IFERROR(IF(INDIRECT(Q182)&lt;&gt;"",INDIRECT(ster!$D$14)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CZ182" s="14" t="str">
        <f t="array" aca="1" ref="CZ182" ca="1">IF(H182,IF(AH182,TRIM(SUBSTITUTE(_xll.MCONCAT(IF((INDIRECT(ster!$D$14)&lt;&gt;"")*IFERROR(NOT(INDIRECT(AI182)),FALSE),IF(ISERROR(MATCH(INDIRECT(Q182),INDIRECT(K182),0)),IFERROR(IF(INDIRECT(Q182)&lt;&gt;"",INDIRECT(ster!$D$14)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DC182" s="14" t="str">
        <f ca="1">SUBSTITUTE(SUBSTITUTE(SUBSTITUTE(SUBSTITUTE(_xll.MCONCAT(DG182:DS182,"■"),"■■","■"),"■■","■"),"■■","■"),"■■","■")</f>
        <v>■</v>
      </c>
      <c r="DD182" s="14" t="str">
        <f t="shared" ref="DD182:DD267" ca="1" si="2643">IF(MID(DC182,1,1)="■",MID(DC182,2,LEN(DC182)),DC182)</f>
        <v/>
      </c>
      <c r="DE182" s="14" t="str">
        <f t="shared" ref="DE182:DE267" ca="1" si="2644">IF(DD182&lt;&gt;"",IF(MID(DD182,LEN(DD182),1)="■",MID(DD182,1,LEN(DD182)-1),DD182),"")</f>
        <v/>
      </c>
      <c r="DF182" s="14" t="str">
        <f t="shared" ref="DF182:DF267" ca="1" si="2645">IFERROR(IF(DE182&lt;&gt;"",SUBSTITUTE(DE182,"■",". "),""),"##INTERNAL_ERROR")</f>
        <v/>
      </c>
      <c r="DG182" s="14" t="str">
        <f t="shared" ref="DG182:DG267" ca="1" si="2646">IF(CN182&lt;&gt;0,"Variable name don't comply with the naming convention","")</f>
        <v/>
      </c>
      <c r="DH182" s="14" t="str">
        <f t="shared" ref="DH182:DH267" ca="1" si="2647">IF(CO182&lt;&gt;"","Duplicated name. " &amp; IF(ISERROR(FIND(" ",CO182)),"Duplicate have index " &amp; CO182, "Duplicates have indices: "&amp;SUBSTITUTE(CO182," ",", ")),"")</f>
        <v/>
      </c>
      <c r="DI182" s="14" t="str">
        <f t="shared" ref="DI182:DI267" ca="1" si="2648">IF(CP182&lt;&gt;"","Variable label exceed length 150","")</f>
        <v/>
      </c>
      <c r="DJ182" s="14" t="str">
        <f t="shared" ref="DJ182:DJ267" ca="1" si="2649">IF(CQ182&lt;&gt;"","Duplicated variable label. " &amp; IF(ISERROR(FIND(" ",CQ182)),"Duplicate have index " &amp; CQ182, "Duplicates have indices: "&amp;SUBSTITUTE(CQ182," ",", ")),"")</f>
        <v/>
      </c>
      <c r="DK182" s="14" t="str">
        <f t="shared" ref="DK182:DK267" ca="1" si="2650">IF(CR182&lt;&gt;"","The following cases have values below declared theorethical min: " &amp;SUBSTITUTE(CR182," ",", "),"")</f>
        <v/>
      </c>
      <c r="DL182" s="14" t="str">
        <f t="shared" ca="1" si="1470"/>
        <v/>
      </c>
      <c r="DM182" s="14" t="str">
        <f t="shared" ref="DM182:DM267" ca="1" si="2651">IF(CT182&lt;&gt;"","There are some cases with values not explicitly declared in the labels dictionary: " &amp;SUBSTITUTE(CT182," ",", "),"")</f>
        <v/>
      </c>
      <c r="DN182" s="14" t="str">
        <f t="array" aca="1" ref="DN182" ca="1">IF(CU182&lt;&gt;"","There are errors in the entered values in the following cases: " &amp;SUBSTITUTE(CU182," ",", "),"")</f>
        <v/>
      </c>
      <c r="DO182" s="14" t="str">
        <f t="shared" ref="DO182:DO267" ca="1" si="2652">IF(CV182&lt;&gt;"","The following records are missing in this required field: " &amp;SUBSTITUTE(CV182," ",", "),"")</f>
        <v/>
      </c>
      <c r="DP182" s="14" t="str">
        <f t="shared" ref="DP182:DP267" ca="1" si="2653">IF(CW182&lt;&gt;"","The following cases have non-integer values: " &amp;SUBSTITUTE(CW182," ",", "),"")</f>
        <v/>
      </c>
      <c r="DQ182" s="14" t="str">
        <f t="shared" ref="DQ182:DQ267" ca="1" si="2654">IF(CX182&lt;&gt;"","The following cases are non-numeric: " &amp;SUBSTITUTE(CX182," ",", "),"")</f>
        <v/>
      </c>
      <c r="DR182" s="14" t="str">
        <f t="shared" ref="DR182:DR267" ca="1" si="2655">IF(CY182&lt;&gt;"","In the following cases " &amp; P182 &amp; " " &amp; LOWER(MID(AG182,1,1)) &amp; MID(AG182,2,LEN(AG182)) &amp; ": " &amp;SUBSTITUTE(CY182," ",", "),"")</f>
        <v/>
      </c>
      <c r="DS182" s="14" t="str">
        <f t="shared" ref="DS182:DS267" ca="1" si="2656">IF(CZ182&lt;&gt;"","In the following cases " &amp; P182 &amp; " " &amp; LOWER(MID(AJ182,1,1)) &amp; MID(AJ182,2,LEN(AJ182)) &amp; ": " &amp;SUBSTITUTE(CZ182," ",", "),"")</f>
        <v/>
      </c>
      <c r="DZ182" s="14" t="b">
        <f t="shared" ref="DZ182:DZ267" ca="1" si="2657">OR(ED182&lt;&gt;"",EF182&lt;&gt;"",EG182&lt;&gt;"")</f>
        <v>0</v>
      </c>
      <c r="EA182" s="14" t="str">
        <f t="shared" ref="EA182:EA267" ca="1" si="2658">IF(EB182&lt;&gt;"",G182 &amp; " (" &amp; F182 &amp; ")","")</f>
        <v>HDL Cholesterol upper range (q_57c)</v>
      </c>
      <c r="EB182" s="14" t="str">
        <f t="shared" ref="EB182:EB267" ca="1" si="2659">IF(EE182&lt;&gt;"",EE182&amp;IF(ED182&lt;&gt;""," and "&amp;ED182,""),UPPER(MID(ED182,1,1)&amp;MID(ED182,2,LEN(ED182))))&amp; IF(OR(EF182&lt;&gt;"",EG182&lt;&gt;"")," and "&amp;IF(EF182&lt;&gt;"",LOWER(MID(EF182,1,1) &amp; MID(EF182,2,LEN(EF182))),"")&amp; IF(AND(EF182 &lt;&gt;"",EG182&lt;&gt;"")," and ","") &amp; IF(EG182&lt;&gt;"",LOWER(MID(EG182,1,1) &amp; MID(EG182,2,LEN(EG182))),""),"") &amp; IF(OR(EE182&lt;&gt;"",ED182&lt;&gt;"",EF182&lt;&gt;"",EG182&lt;&gt;""), ". ","")</f>
        <v xml:space="preserve">Values must be numeric. </v>
      </c>
      <c r="EC182" s="14" t="str">
        <f t="shared" ref="EC182:EC267" ca="1" si="2660">IF(EB182&lt;&gt;"",G182 &amp; " (" &amp; F182 &amp; "): " &amp; EB182,"")</f>
        <v xml:space="preserve">HDL Cholesterol upper range (q_57c): Values must be numeric. </v>
      </c>
      <c r="ED182" s="14" t="str">
        <f t="shared" ref="ED182:ED267" ca="1" si="2661">IF(H182,IF(W182&gt;0,IF(AND(AO182&lt;&gt;"",AP182&lt;&gt;""),"each value must be between " &amp; IF( AV182,IFERROR(TEXT(AO182,"rrrr-mm-dd") &amp;" (" &amp; AO182 &amp;")",AO182),AO182) &amp; " and " &amp; IF( AV182,IFERROR(TEXT(AP182,"rrrr-mm-dd") &amp;" (" &amp; AP182 &amp;")",AP182),AP182),IF(AO182&lt;&gt;"","each value must be above " &amp; IF( AV182,IFERROR(TEXT(AO182,"rrrr-mm-dd") &amp;" (" &amp; AO182 &amp;")",AO182),AO182), IF(AP182&lt;&gt;"","each value must be below " &amp; IF( AV182,IFERROR(TEXT(AP182,"rrrr-mm-dd") &amp;" (" &amp; AP182 &amp;")",AP182),AP182),""))),""),"")</f>
        <v/>
      </c>
      <c r="EE182" s="14" t="str">
        <f t="shared" ref="EE182:EE267" ca="1" si="2662">IF(H182,IF(OR(AQ182,AU182,AV182,AS182,AR182),
   "Values must be" &amp;
   IF(AR182," limited to predefinied list", IF(AQ182, " integers",IF(OR(AU182,AV182)," numeric",""))) &amp;
   IF(AS182,IF(OR(AR182,AQ182,AU182,AV182), " and ","") &amp; "non-missing",""),
""),"")</f>
        <v>Values must be numeric</v>
      </c>
      <c r="EF182" s="14" t="str">
        <f t="shared" ref="EF182:EF267" ca="1" si="2663">IF($H182,AG182,"")</f>
        <v/>
      </c>
      <c r="EG182" s="14" t="str">
        <f t="shared" ref="EG182:EG267" ca="1" si="2664">IF($H182,AJ182,"")</f>
        <v/>
      </c>
      <c r="EM182" s="14" t="b">
        <f t="shared" ref="EM182:EM267" ca="1" si="2665">OR(EC182&lt;&gt;"",DF182&lt;&gt;"")</f>
        <v>1</v>
      </c>
      <c r="EN182" s="14">
        <f t="shared" ref="EN182:EN267" ca="1" si="2666">IF(EM182,C182,"")</f>
        <v>169</v>
      </c>
      <c r="EO182" s="14" t="str">
        <f t="shared" ref="EO182:EO267" ca="1" si="2667">IF(EM182,F182,"")</f>
        <v>q_57c</v>
      </c>
      <c r="EP182" s="14" t="str">
        <f t="shared" ref="EP182:EP267" ca="1" si="2668">EC182</f>
        <v xml:space="preserve">HDL Cholesterol upper range (q_57c): Values must be numeric. </v>
      </c>
      <c r="EQ182" s="14" t="str">
        <f t="shared" ref="EQ182:EQ267" ca="1" si="2669">DF182</f>
        <v/>
      </c>
    </row>
    <row r="183" spans="2:147" s="14" customFormat="1">
      <c r="B183" s="14" t="str">
        <f t="shared" ca="1" si="2596"/>
        <v/>
      </c>
      <c r="C183" s="14">
        <f t="shared" ca="1" si="2597"/>
        <v>170</v>
      </c>
      <c r="D183" s="14">
        <f t="shared" si="2598"/>
        <v>181</v>
      </c>
      <c r="E183" s="14" t="str">
        <f t="shared" ca="1" si="2599"/>
        <v>N</v>
      </c>
      <c r="F183" s="14" t="str">
        <f t="shared" ca="1" si="2600"/>
        <v>q_57d</v>
      </c>
      <c r="G183" s="14" t="str">
        <f t="shared" ca="1" si="2601"/>
        <v>HDL Cholesterol unit</v>
      </c>
      <c r="H183" s="14" t="b">
        <f t="shared" ca="1" si="2602"/>
        <v>1</v>
      </c>
      <c r="I183" s="14" t="str">
        <f ca="1">IF($H183,ADDRESS(3,(D183+1)*2-1,4,,"["&amp;wew!$G$7&amp;"]"&amp;_sheetname_labels)&amp;":"&amp;ADDRESS(2+ster!$B$20,(D183+1)*2-1,4),"")</f>
        <v>[DBTemplate.xlsm]labels!MY3:MY61</v>
      </c>
      <c r="J183" s="14">
        <f t="array" aca="1" ref="J183" ca="1">IF(H183,MAX(0,MAX(IF(INDIRECT(I183)&lt;&gt;"",ROW(INDIRECT(I183)),""))-2),"")</f>
        <v>4</v>
      </c>
      <c r="K183" s="14" t="str">
        <f ca="1">IF($H183,IF($J183&gt;0,ADDRESS(3,(D183+1)*2-1,4,,"["&amp;wew!$G$7&amp;"]"&amp;_sheetname_labels)&amp;":"&amp;ADDRESS(2+J183,(D183+1)*2-1,4),""),"")</f>
        <v>[DBTemplate.xlsm]labels!MY3:MY6</v>
      </c>
      <c r="L183" s="14" t="str">
        <f ca="1">IF($H183,IF($J183&gt;0,ADDRESS(3,(D183+1)*2,4,,"["&amp;wew!$G$7&amp;"]"&amp;_sheetname_labels)&amp;":"&amp;ADDRESS(2+J183,(D183+1)*2,4),""),"")</f>
        <v>[DBTemplate.xlsm]labels!MZ3:MZ6</v>
      </c>
      <c r="M183" s="14">
        <f t="shared" ca="1" si="2603"/>
        <v>0</v>
      </c>
      <c r="N183" s="14">
        <f t="shared" ca="1" si="2604"/>
        <v>4</v>
      </c>
      <c r="O183" s="14" t="str">
        <f t="shared" ca="1" si="2605"/>
        <v>q_57d</v>
      </c>
      <c r="P183" s="14" t="str">
        <f t="shared" ca="1" si="2606"/>
        <v>HDL Cholesterol unit</v>
      </c>
      <c r="Q183" s="14" t="str">
        <f ca="1">IF($BP183,ADDRESS(3,D183+1,4,,"["&amp;wew!$G$7&amp;"]"&amp;_sheetname_dataframe)&amp;":"&amp;ADDRESS(2+ster!$C$14,D183+1,4),"")</f>
        <v>[DBTemplate.xlsm]data_frame!FZ3:FZ3</v>
      </c>
      <c r="R183" s="14" t="str">
        <f>IF($BP183,IF(MID(_xll.FORMULATEXT(INDEX(INDIRECT(Q183),1)),1,1)="=", _xll.FORMULATEXT(INDEX(INDIRECT(Q183),1),2,TRUE),""),"")</f>
        <v/>
      </c>
      <c r="S183" s="14">
        <f t="array" aca="1" ref="S183" ca="1">IF(H183,SUM(IF((IFERROR(INDIRECT(Q183)&lt;&gt;"",FALSE))*(INDIRECT(ster!$D$14)&lt;&gt;""),1,0)),"")</f>
        <v>0</v>
      </c>
      <c r="T183" s="14">
        <f t="array" aca="1" ref="T183" ca="1">IF(H183,IF(M183&gt;0,SUM(IFERROR(1*(MATCH(INDIRECT(Q183),INDIRECT(K183),0)&gt;0),0)*(INDIRECT(ster!$D$14)&lt;&gt;"")*NOT(ISNUMBER(INDIRECT(Q183)))),0),"")</f>
        <v>0</v>
      </c>
      <c r="U183" s="14">
        <f t="array" aca="1" ref="U183" ca="1">IF(H183,SUM((IFERROR(INDIRECT(Q183)="",FALSE))*(INDIRECT(ster!$D$14)&lt;&gt;"")),"")</f>
        <v>1</v>
      </c>
      <c r="V183" s="14">
        <f t="array" aca="1" ref="V183" ca="1">IF(H183,SUM((IFERROR(INDIRECT(Q183)="#ąś",TRUE))*(INDIRECT(ster!$D$14)&lt;&gt;"")),"")</f>
        <v>0</v>
      </c>
      <c r="W183" s="14">
        <f t="array" aca="1" ref="W183" ca="1">IF(H183,SUM(ISNUMBER(INDIRECT(Q183))*(INDIRECT(ster!$D$14)&lt;&gt;"")),"")</f>
        <v>0</v>
      </c>
      <c r="X183" s="14" t="str">
        <f t="array" aca="1" ref="X183" ca="1">IF(AND(H183,W183&gt;0),IF(wew!$B$3,MIN(IF((INDIRECT(ster!$D$14)&lt;&gt;"")*IFERROR(INDIRECT($Q183)&lt;&gt;"",FALSE),IFERROR(INDIRECT($Q183),"X"),"X")),"&lt;włącz podświetlanie wartości&gt;"),"—")</f>
        <v>—</v>
      </c>
      <c r="Y183" s="14" t="str">
        <f t="array" aca="1" ref="Y183" ca="1">IF(AND(H183,W183&gt;0),IF(wew!$B$3,MAX(IF((INDIRECT(ster!$D$14)&lt;&gt;"")*IFERROR(INDIRECT($Q183)&lt;&gt;"",FALSE),IFERROR(INDIRECT($Q183),"X"),"X")),"&lt;włącz podświetlanie wartości&gt;"),"—")</f>
        <v>—</v>
      </c>
      <c r="Z183" s="14">
        <f t="shared" ca="1" si="2607"/>
        <v>0</v>
      </c>
      <c r="AA183" s="12" t="str">
        <f t="shared" ca="1" si="2608"/>
        <v>—</v>
      </c>
      <c r="AB183" s="17">
        <f t="array" aca="1" ref="AB183" ca="1">IF(H183,IF(W183&gt;0,SUM((INDIRECT(ster!$D$14)&lt;&gt;"")*IFERROR((INDIRECT(Q183)&lt;&gt;"")*(INDIRECT(Q183)=INT(INDIRECT(Q183))),0)),0),"")</f>
        <v>0</v>
      </c>
      <c r="AC183" s="17">
        <f t="array" aca="1" ref="AC183" ca="1">IF(H183,W183-AB183,"")</f>
        <v>0</v>
      </c>
      <c r="AD183" s="17">
        <f t="shared" ca="1" si="2609"/>
        <v>1</v>
      </c>
      <c r="AE183" s="17" t="b">
        <f t="shared" ca="1" si="2610"/>
        <v>0</v>
      </c>
      <c r="AF183" s="17" t="str">
        <f ca="1">IF(AE183,IF($H183,ADDRESS(3,D183+2,4,,"["&amp;wew!$G$7&amp;"]"&amp;_sheetname_dataframe)&amp;":"&amp;ADDRESS(2+ster!$C$14,D183+2,4),""),"")</f>
        <v/>
      </c>
      <c r="AG183" s="17" t="str">
        <f t="shared" ca="1" si="2611"/>
        <v/>
      </c>
      <c r="AH183" s="17" t="b">
        <f t="shared" ca="1" si="2612"/>
        <v>0</v>
      </c>
      <c r="AI183" s="17" t="str">
        <f ca="1">IF(AH183,IF($H183,ADDRESS(3,D183+3,4,,"["&amp;wew!$G$7&amp;"]"&amp;_sheetname_dataframe)&amp;":"&amp;ADDRESS(2+ster!$C$14,D183+3,4),""),"")</f>
        <v/>
      </c>
      <c r="AJ183" s="17" t="str">
        <f t="shared" ca="1" si="2613"/>
        <v/>
      </c>
      <c r="AK183" s="17" t="b">
        <f t="shared" ca="1" si="2614"/>
        <v>0</v>
      </c>
      <c r="AL183" s="17" t="b">
        <f t="shared" ca="1" si="2615"/>
        <v>0</v>
      </c>
      <c r="AM183" s="17" t="b">
        <f t="shared" ca="1" si="2616"/>
        <v>0</v>
      </c>
      <c r="AN183" s="17">
        <f t="shared" ca="1" si="2617"/>
        <v>0</v>
      </c>
      <c r="AO183" s="24" t="str">
        <f t="shared" ca="1" si="2618"/>
        <v/>
      </c>
      <c r="AP183" s="24" t="str">
        <f t="shared" ca="1" si="2619"/>
        <v/>
      </c>
      <c r="AQ183" s="17" t="b">
        <f t="shared" ca="1" si="2620"/>
        <v>0</v>
      </c>
      <c r="AR183" s="17" t="b">
        <f t="shared" ca="1" si="2621"/>
        <v>1</v>
      </c>
      <c r="AS183" s="17" t="b">
        <f t="shared" ca="1" si="2622"/>
        <v>0</v>
      </c>
      <c r="AT183" s="17" t="b">
        <f t="shared" ca="1" si="2623"/>
        <v>0</v>
      </c>
      <c r="AU183" s="17" t="b">
        <f t="shared" ca="1" si="2624"/>
        <v>1</v>
      </c>
      <c r="AV183" s="17" t="b">
        <f t="shared" ca="1" si="2625"/>
        <v>0</v>
      </c>
      <c r="AW183" s="17" t="b">
        <f t="shared" ca="1" si="2626"/>
        <v>0</v>
      </c>
      <c r="AX183" s="14" t="b">
        <f t="array" aca="1" ref="AX183" ca="1">IF(H183,N183&gt;0,"")</f>
        <v>1</v>
      </c>
      <c r="AY183" s="17" t="str">
        <f t="shared" ca="1" si="2627"/>
        <v>C3:C6</v>
      </c>
      <c r="AZ183" s="17" t="b">
        <f t="array" aca="1" ref="AZ183" ca="1">IF(AY183&lt;&gt;"",SUM(1*ISERROR(MATCH(INDIRECT(AY183),INDIRECT(K183),0)))=0,"")</f>
        <v>1</v>
      </c>
      <c r="BA183" s="17" t="b">
        <f t="shared" ca="1" si="2628"/>
        <v>1</v>
      </c>
      <c r="BB183" s="17" t="b">
        <v>0</v>
      </c>
      <c r="BC183" s="17" t="b">
        <f t="shared" ca="1" si="2629"/>
        <v>1</v>
      </c>
      <c r="BD183" s="17" t="b">
        <f t="shared" ca="1" si="2630"/>
        <v>0</v>
      </c>
      <c r="BE183" s="17" t="b">
        <f t="shared" ca="1" si="2631"/>
        <v>0</v>
      </c>
      <c r="BF183" s="17" t="b">
        <f t="shared" ca="1" si="2632"/>
        <v>0</v>
      </c>
      <c r="BG183" s="17" t="b">
        <f t="shared" ca="1" si="2633"/>
        <v>0</v>
      </c>
      <c r="BH183" s="17" t="b">
        <f t="shared" ca="1" si="2634"/>
        <v>1</v>
      </c>
      <c r="BI183" s="17">
        <f t="shared" ca="1" si="2635"/>
        <v>2</v>
      </c>
      <c r="BJ183" s="17" t="b">
        <f t="shared" ca="1" si="2636"/>
        <v>0</v>
      </c>
      <c r="BK183" s="17" t="str">
        <f t="shared" ca="1" si="2637"/>
        <v/>
      </c>
      <c r="BL183" s="17" t="str">
        <f t="shared" ca="1" si="2638"/>
        <v/>
      </c>
      <c r="BM183" s="17" t="str">
        <f t="shared" ca="1" si="2639"/>
        <v>F</v>
      </c>
      <c r="BN183" s="17" t="str">
        <f t="shared" ca="1" si="2640"/>
        <v>F</v>
      </c>
      <c r="BO183" s="17" t="str">
        <f t="shared" ca="1" si="2641"/>
        <v>N</v>
      </c>
      <c r="BP183" s="14" t="b">
        <f t="shared" ca="1" si="2642"/>
        <v>1</v>
      </c>
      <c r="BQ183" s="35">
        <v>1</v>
      </c>
      <c r="BX183" s="16"/>
      <c r="BY183" s="16"/>
      <c r="BZ183" s="16"/>
      <c r="CA183" s="16"/>
      <c r="CB183" s="16"/>
      <c r="CC183" s="16"/>
      <c r="CD183" s="16"/>
      <c r="CE183" s="16"/>
      <c r="CF183" s="16"/>
      <c r="CN183" s="14">
        <f ca="1">IF(H183,IFERROR(IsVariableNameLegal(O183),0),0)</f>
        <v>0</v>
      </c>
      <c r="CO183" s="14" t="str">
        <f t="array" aca="1" ref="CO183" ca="1">IF(H183,IF(COUNTIF(INDIRECT(wew!$C$13),O183)&gt;1,TRIM(SUBSTITUTE(_xll.MCONCAT(IF((INDIRECT(wew!$C$13)=O183)*(COLUMN(INDIRECT(wew!$C$13))&lt;&gt;D183+1),-1+COLUMN(INDIRECT(wew!$C$13)),"")," "),"  "," ")),""),"")</f>
        <v/>
      </c>
      <c r="CP183" s="14" t="str">
        <f t="array" aca="1" ref="CP183" ca="1">IF(P183&lt;&gt;"",IF(LEN(P183)&gt;150,1,""),"")</f>
        <v/>
      </c>
      <c r="CQ183" s="14" t="str">
        <f t="array" aca="1" ref="CQ183" ca="1">IF(AND(H183,NOT(ster!$J$3)),IF(COUNTIF(INDIRECT(wew!$C$15),P183)&gt;1,TRIM(SUBSTITUTE(_xll.MCONCAT(IF((INDIRECT(wew!$C$15)=P183)*(COLUMN(INDIRECT(wew!$C$15))&lt;&gt;D183+1),-1+COLUMN(INDIRECT(wew!$C$15)),"")," "),"  "," ")),""),"")</f>
        <v/>
      </c>
      <c r="CR183" s="14" t="str">
        <f t="array" aca="1" ref="CR183" ca="1">IF(H183,IF(AND(W183&gt;0,AO183&lt;&gt;""),TRIM(SUBSTITUTE(_xll.MCONCAT(IFERROR(IF(ISNUMBER(INDIRECT(Q183)),IF((INDIRECT(ster!$D$14)&lt;&gt;"")*(INDIRECT(Q183)&lt;AO183),INDIRECT(ster!$D$14) &amp; ": " &amp;  SUBSTITUTE(IF( AV183,IFERROR(TEXT(INDIRECT(Q183),"rrrr-mm-dd") &amp;" (" &amp; INDIRECT(Q183) &amp;")",INDIRECT(Q183)),INDIRECT(Q183))," "," "),""),""),"")," "),"  "," ")),""),"")</f>
        <v/>
      </c>
      <c r="CS183" s="14" t="str">
        <f t="array" aca="1" ref="CS183" ca="1">IF(H183,IF(AND(W183&gt;0,AP183&lt;&gt;""),TRIM(SUBSTITUTE(_xll.MCONCAT(IFERROR(IF(ISNUMBER(INDIRECT(Q183)),IF((INDIRECT(ster!$D$14)&lt;&gt;"")*(INDIRECT(Q183)&gt;AP183),INDIRECT(ster!$D$14) &amp; ": " &amp;  SUBSTITUTE(IF( AV183,IFERROR(TEXT(INDIRECT(Q183),"rrrr-mm-dd")&amp;" (" &amp; INDIRECT(Q183) &amp;")",INDIRECT(Q183)),INDIRECT(Q183))," "," "),""),""),"")," "),"  "," ")),""),"")</f>
        <v/>
      </c>
      <c r="CT183" s="14" t="str">
        <f t="array" aca="1" ref="CT183" ca="1">IF(H183,IF(AND(N183&gt;0,AR183),TRIM(SUBSTITUTE(_xll.MCONCAT(IFERROR(IF(ISNUMBER(INDIRECT(Q183)),IF((INDIRECT(ster!$D$14)&lt;&gt;"")*(IFERROR(0*(MATCH(INDIRECT(Q183),INDIRECT(K183),0)&gt;0),1)),INDIRECT(ster!$D$14) &amp; ": " &amp;  SUBSTITUTE(IF( AV183,IFERROR(TEXT(INDIRECT(Q183),"rrrr-mm-dd")&amp;" (" &amp; INDIRECT(Q183) &amp;")",INDIRECT(Q183)),INDIRECT(Q183))," "," "),""),""),"")," "),"  "," ")),""),"")</f>
        <v/>
      </c>
      <c r="CU183" s="14" t="str">
        <f t="array" aca="1" ref="CU183" ca="1">IF(H183,IF(AND(V183&gt;0),TRIM(SUBSTITUTE(_xll.MCONCAT(IF((INDIRECT(ster!$D$14)&lt;&gt;"")*(IFERROR(0*(INDIRECT(Q183)&lt;&gt;""),1)),INDIRECT(ster!$D$14),"")," "),"  "," ")),""),"")</f>
        <v/>
      </c>
      <c r="CV183" s="14" t="str">
        <f t="array" aca="1" ref="CV183" ca="1">IF(H183,IF(AS183,
TRIM(SUBSTITUTE(_xll.MCONCAT(IF(
   (INDIRECT(ster!$D$14)&lt;&gt;"")*
   ((INDIRECT(Q183)="")+
      NOT(ISNUMBER(INDIRECT(Q183)))*
      NOT(ISERROR(MATCH(INDIRECT(Q183),INDIRECT(K183),0)))
    ),
      INDIRECT(ster!$D$14),
   "")," "),"  "," ")),
""),"")</f>
        <v/>
      </c>
      <c r="CW183" s="14" t="str">
        <f t="array" aca="1" ref="CW183" ca="1">IF(H183,IF(AND(AQ183),TRIM(SUBSTITUTE(_xll.MCONCAT(IFERROR(IF(ISNUMBER(INDIRECT(Q183)),IF((INDIRECT(ster!$D$14)&lt;&gt;"")*(INDIRECT(Q183)&lt;&gt;INT(INDIRECT(Q183))),INDIRECT(ster!$D$14) &amp; ": " &amp; INDIRECT(Q183),""),""),"")," "),"  "," ")),""),"")</f>
        <v/>
      </c>
      <c r="CX183" s="14" t="str">
        <f t="array" aca="1" ref="CX183" ca="1">IF(H183,IF(OR(AU183,AV183),TRIM(SUBSTITUTE(_xll.MCONCAT(IF((INDIRECT(ster!$D$14)&lt;&gt;"")*NOT(ISNUMBER(INDIRECT(Q183))),IF(ISERROR(MATCH(INDIRECT(Q183),INDIRECT(K183),0)),IFERROR(IF(INDIRECT(Q183)&lt;&gt;"",INDIRECT(ster!$D$14) &amp; ": " &amp; SUBSTITUTE(INDIRECT(Q183)," "," "),""),""),""),"")," "),"  "," ")),""),"")</f>
        <v/>
      </c>
      <c r="CY183" s="14" t="str">
        <f t="array" aca="1" ref="CY183" ca="1">IF(H183,IF(AE183,TRIM(SUBSTITUTE(_xll.MCONCAT(IF((INDIRECT(ster!$D$14)&lt;&gt;"")*IFERROR(NOT(INDIRECT(AF183)),FALSE),IF(ISERROR(MATCH(INDIRECT(Q183),INDIRECT(K183),0)),IFERROR(IF(INDIRECT(Q183)&lt;&gt;"",INDIRECT(ster!$D$14)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CZ183" s="14" t="str">
        <f t="array" aca="1" ref="CZ183" ca="1">IF(H183,IF(AH183,TRIM(SUBSTITUTE(_xll.MCONCAT(IF((INDIRECT(ster!$D$14)&lt;&gt;"")*IFERROR(NOT(INDIRECT(AI183)),FALSE),IF(ISERROR(MATCH(INDIRECT(Q183),INDIRECT(K183),0)),IFERROR(IF(INDIRECT(Q183)&lt;&gt;"",INDIRECT(ster!$D$14)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DC183" s="14" t="str">
        <f ca="1">SUBSTITUTE(SUBSTITUTE(SUBSTITUTE(SUBSTITUTE(_xll.MCONCAT(DG183:DS183,"■"),"■■","■"),"■■","■"),"■■","■"),"■■","■")</f>
        <v>■</v>
      </c>
      <c r="DD183" s="14" t="str">
        <f t="shared" ca="1" si="2643"/>
        <v/>
      </c>
      <c r="DE183" s="14" t="str">
        <f t="shared" ca="1" si="2644"/>
        <v/>
      </c>
      <c r="DF183" s="14" t="str">
        <f t="shared" ca="1" si="2645"/>
        <v/>
      </c>
      <c r="DG183" s="14" t="str">
        <f t="shared" ca="1" si="2646"/>
        <v/>
      </c>
      <c r="DH183" s="14" t="str">
        <f t="shared" ca="1" si="2647"/>
        <v/>
      </c>
      <c r="DI183" s="14" t="str">
        <f t="shared" ca="1" si="2648"/>
        <v/>
      </c>
      <c r="DJ183" s="14" t="str">
        <f t="shared" ca="1" si="2649"/>
        <v/>
      </c>
      <c r="DK183" s="14" t="str">
        <f t="shared" ca="1" si="2650"/>
        <v/>
      </c>
      <c r="DL183" s="14" t="str">
        <f t="shared" ca="1" si="1470"/>
        <v/>
      </c>
      <c r="DM183" s="14" t="str">
        <f t="shared" ca="1" si="2651"/>
        <v/>
      </c>
      <c r="DN183" s="14" t="str">
        <f t="array" aca="1" ref="DN183" ca="1">IF(CU183&lt;&gt;"","There are errors in the entered values in the following cases: " &amp;SUBSTITUTE(CU183," ",", "),"")</f>
        <v/>
      </c>
      <c r="DO183" s="14" t="str">
        <f t="shared" ca="1" si="2652"/>
        <v/>
      </c>
      <c r="DP183" s="14" t="str">
        <f t="shared" ca="1" si="2653"/>
        <v/>
      </c>
      <c r="DQ183" s="14" t="str">
        <f t="shared" ca="1" si="2654"/>
        <v/>
      </c>
      <c r="DR183" s="14" t="str">
        <f t="shared" ca="1" si="2655"/>
        <v/>
      </c>
      <c r="DS183" s="14" t="str">
        <f t="shared" ca="1" si="2656"/>
        <v/>
      </c>
      <c r="DZ183" s="14" t="b">
        <f t="shared" ca="1" si="2657"/>
        <v>0</v>
      </c>
      <c r="EA183" s="14" t="str">
        <f t="shared" ca="1" si="2658"/>
        <v>HDL Cholesterol unit (q_57d)</v>
      </c>
      <c r="EB183" s="14" t="str">
        <f t="shared" ca="1" si="2659"/>
        <v xml:space="preserve">Values must be limited to predefinied list. </v>
      </c>
      <c r="EC183" s="14" t="str">
        <f t="shared" ca="1" si="2660"/>
        <v xml:space="preserve">HDL Cholesterol unit (q_57d): Values must be limited to predefinied list. </v>
      </c>
      <c r="ED183" s="14" t="str">
        <f t="shared" ca="1" si="2661"/>
        <v/>
      </c>
      <c r="EE183" s="14" t="str">
        <f t="shared" ca="1" si="2662"/>
        <v>Values must be limited to predefinied list</v>
      </c>
      <c r="EF183" s="14" t="str">
        <f t="shared" ca="1" si="2663"/>
        <v/>
      </c>
      <c r="EG183" s="14" t="str">
        <f t="shared" ca="1" si="2664"/>
        <v/>
      </c>
      <c r="EM183" s="14" t="b">
        <f t="shared" ca="1" si="2665"/>
        <v>1</v>
      </c>
      <c r="EN183" s="14">
        <f t="shared" ca="1" si="2666"/>
        <v>170</v>
      </c>
      <c r="EO183" s="14" t="str">
        <f t="shared" ca="1" si="2667"/>
        <v>q_57d</v>
      </c>
      <c r="EP183" s="14" t="str">
        <f t="shared" ca="1" si="2668"/>
        <v xml:space="preserve">HDL Cholesterol unit (q_57d): Values must be limited to predefinied list. </v>
      </c>
      <c r="EQ183" s="14" t="str">
        <f t="shared" ca="1" si="2669"/>
        <v/>
      </c>
    </row>
    <row r="184" spans="2:147" s="14" customFormat="1">
      <c r="B184" s="14" t="str">
        <f t="shared" ca="1" si="2596"/>
        <v/>
      </c>
      <c r="C184" s="14">
        <f t="shared" ca="1" si="2597"/>
        <v>171</v>
      </c>
      <c r="D184" s="14">
        <f t="shared" si="2598"/>
        <v>182</v>
      </c>
      <c r="E184" s="14" t="str">
        <f t="shared" ca="1" si="2599"/>
        <v>I</v>
      </c>
      <c r="F184" s="14" t="str">
        <f t="shared" ca="1" si="2600"/>
        <v>q_58a</v>
      </c>
      <c r="G184" s="14" t="str">
        <f t="shared" ca="1" si="2601"/>
        <v>LDL Cholesterol level  (or NF, NA, NR)</v>
      </c>
      <c r="H184" s="14" t="b">
        <f t="shared" ca="1" si="2602"/>
        <v>1</v>
      </c>
      <c r="I184" s="14" t="str">
        <f ca="1">IF($H184,ADDRESS(3,(D184+1)*2-1,4,,"["&amp;wew!$G$7&amp;"]"&amp;_sheetname_labels)&amp;":"&amp;ADDRESS(2+ster!$B$20,(D184+1)*2-1,4),"")</f>
        <v>[DBTemplate.xlsm]labels!NA3:NA61</v>
      </c>
      <c r="J184" s="14">
        <f t="array" aca="1" ref="J184" ca="1">IF(H184,MAX(0,MAX(IF(INDIRECT(I184)&lt;&gt;"",ROW(INDIRECT(I184)),""))-2),"")</f>
        <v>1</v>
      </c>
      <c r="K184" s="14" t="str">
        <f ca="1">IF($H184,IF($J184&gt;0,ADDRESS(3,(D184+1)*2-1,4,,"["&amp;wew!$G$7&amp;"]"&amp;_sheetname_labels)&amp;":"&amp;ADDRESS(2+J184,(D184+1)*2-1,4),""),"")</f>
        <v>[DBTemplate.xlsm]labels!NA3:NA3</v>
      </c>
      <c r="L184" s="14" t="str">
        <f ca="1">IF($H184,IF($J184&gt;0,ADDRESS(3,(D184+1)*2,4,,"["&amp;wew!$G$7&amp;"]"&amp;_sheetname_labels)&amp;":"&amp;ADDRESS(2+J184,(D184+1)*2,4),""),"")</f>
        <v>[DBTemplate.xlsm]labels!NB3:NB3</v>
      </c>
      <c r="M184" s="14">
        <f t="shared" ca="1" si="2603"/>
        <v>1</v>
      </c>
      <c r="N184" s="14">
        <f t="shared" ca="1" si="2604"/>
        <v>0</v>
      </c>
      <c r="O184" s="14" t="str">
        <f t="shared" ca="1" si="2605"/>
        <v>q_58a</v>
      </c>
      <c r="P184" s="14" t="str">
        <f t="shared" ca="1" si="2606"/>
        <v>LDL Cholesterol level  (or NF, NA, NR)</v>
      </c>
      <c r="Q184" s="14" t="str">
        <f ca="1">IF($BP184,ADDRESS(3,D184+1,4,,"["&amp;wew!$G$7&amp;"]"&amp;_sheetname_dataframe)&amp;":"&amp;ADDRESS(2+ster!$C$14,D184+1,4),"")</f>
        <v>[DBTemplate.xlsm]data_frame!GA3:GA3</v>
      </c>
      <c r="R184" s="14" t="str">
        <f>IF($BP184,IF(MID(_xll.FORMULATEXT(INDEX(INDIRECT(Q184),1)),1,1)="=", _xll.FORMULATEXT(INDEX(INDIRECT(Q184),1),2,TRUE),""),"")</f>
        <v/>
      </c>
      <c r="S184" s="14">
        <f t="array" aca="1" ref="S184" ca="1">IF(H184,SUM(IF((IFERROR(INDIRECT(Q184)&lt;&gt;"",FALSE))*(INDIRECT(ster!$D$14)&lt;&gt;""),1,0)),"")</f>
        <v>1</v>
      </c>
      <c r="T184" s="14">
        <f t="array" aca="1" ref="T184" ca="1">IF(H184,IF(M184&gt;0,SUM(IFERROR(1*(MATCH(INDIRECT(Q184),INDIRECT(K184),0)&gt;0),0)*(INDIRECT(ster!$D$14)&lt;&gt;"")*NOT(ISNUMBER(INDIRECT(Q184)))),0),"")</f>
        <v>1</v>
      </c>
      <c r="U184" s="14">
        <f t="array" aca="1" ref="U184" ca="1">IF(H184,SUM((IFERROR(INDIRECT(Q184)="",FALSE))*(INDIRECT(ster!$D$14)&lt;&gt;"")),"")</f>
        <v>0</v>
      </c>
      <c r="V184" s="14">
        <f t="array" aca="1" ref="V184" ca="1">IF(H184,SUM((IFERROR(INDIRECT(Q184)="#ąś",TRUE))*(INDIRECT(ster!$D$14)&lt;&gt;"")),"")</f>
        <v>0</v>
      </c>
      <c r="W184" s="14">
        <f t="array" aca="1" ref="W184" ca="1">IF(H184,SUM(ISNUMBER(INDIRECT(Q184))*(INDIRECT(ster!$D$14)&lt;&gt;"")),"")</f>
        <v>0</v>
      </c>
      <c r="X184" s="14" t="str">
        <f t="array" aca="1" ref="X184" ca="1">IF(AND(H184,W184&gt;0),IF(wew!$B$3,MIN(IF((INDIRECT(ster!$D$14)&lt;&gt;"")*IFERROR(INDIRECT($Q184)&lt;&gt;"",FALSE),IFERROR(INDIRECT($Q184),"X"),"X")),"&lt;włącz podświetlanie wartości&gt;"),"—")</f>
        <v>—</v>
      </c>
      <c r="Y184" s="14" t="str">
        <f t="array" aca="1" ref="Y184" ca="1">IF(AND(H184,W184&gt;0),IF(wew!$B$3,MAX(IF((INDIRECT(ster!$D$14)&lt;&gt;"")*IFERROR(INDIRECT($Q184)&lt;&gt;"",FALSE),IFERROR(INDIRECT($Q184),"X"),"X")),"&lt;włącz podświetlanie wartości&gt;"),"—")</f>
        <v>—</v>
      </c>
      <c r="Z184" s="14">
        <f t="shared" ca="1" si="2607"/>
        <v>0</v>
      </c>
      <c r="AA184" s="12">
        <f t="shared" ca="1" si="2608"/>
        <v>0</v>
      </c>
      <c r="AB184" s="17">
        <f t="array" aca="1" ref="AB184" ca="1">IF(H184,IF(W184&gt;0,SUM((INDIRECT(ster!$D$14)&lt;&gt;"")*IFERROR((INDIRECT(Q184)&lt;&gt;"")*(INDIRECT(Q184)=INT(INDIRECT(Q184))),0)),0),"")</f>
        <v>0</v>
      </c>
      <c r="AC184" s="17">
        <f t="array" aca="1" ref="AC184" ca="1">IF(H184,W184-AB184,"")</f>
        <v>0</v>
      </c>
      <c r="AD184" s="17">
        <f t="shared" ca="1" si="2609"/>
        <v>1</v>
      </c>
      <c r="AE184" s="17" t="b">
        <f t="shared" ca="1" si="2610"/>
        <v>0</v>
      </c>
      <c r="AF184" s="17" t="str">
        <f ca="1">IF(AE184,IF($H184,ADDRESS(3,D184+2,4,,"["&amp;wew!$G$7&amp;"]"&amp;_sheetname_dataframe)&amp;":"&amp;ADDRESS(2+ster!$C$14,D184+2,4),""),"")</f>
        <v/>
      </c>
      <c r="AG184" s="17" t="str">
        <f t="shared" ca="1" si="2611"/>
        <v/>
      </c>
      <c r="AH184" s="17" t="b">
        <f t="shared" ca="1" si="2612"/>
        <v>0</v>
      </c>
      <c r="AI184" s="17" t="str">
        <f ca="1">IF(AH184,IF($H184,ADDRESS(3,D184+3,4,,"["&amp;wew!$G$7&amp;"]"&amp;_sheetname_dataframe)&amp;":"&amp;ADDRESS(2+ster!$C$14,D184+3,4),""),"")</f>
        <v/>
      </c>
      <c r="AJ184" s="17" t="str">
        <f t="shared" ca="1" si="2613"/>
        <v/>
      </c>
      <c r="AK184" s="17" t="b">
        <f t="shared" ca="1" si="2614"/>
        <v>0</v>
      </c>
      <c r="AL184" s="17" t="b">
        <f t="shared" ca="1" si="2615"/>
        <v>0</v>
      </c>
      <c r="AM184" s="17" t="b">
        <f t="shared" ca="1" si="2616"/>
        <v>1</v>
      </c>
      <c r="AN184" s="17">
        <f t="shared" ca="1" si="2617"/>
        <v>0</v>
      </c>
      <c r="AO184" s="24" t="str">
        <f t="shared" ca="1" si="2618"/>
        <v/>
      </c>
      <c r="AP184" s="24" t="str">
        <f t="shared" ca="1" si="2619"/>
        <v/>
      </c>
      <c r="AQ184" s="17" t="b">
        <f t="shared" ca="1" si="2620"/>
        <v>0</v>
      </c>
      <c r="AR184" s="17" t="b">
        <f t="shared" ca="1" si="2621"/>
        <v>0</v>
      </c>
      <c r="AS184" s="17" t="b">
        <f t="shared" ca="1" si="2622"/>
        <v>0</v>
      </c>
      <c r="AT184" s="17" t="b">
        <f t="shared" ca="1" si="2623"/>
        <v>0</v>
      </c>
      <c r="AU184" s="17" t="b">
        <f t="shared" ca="1" si="2624"/>
        <v>1</v>
      </c>
      <c r="AV184" s="17" t="b">
        <f t="shared" ca="1" si="2625"/>
        <v>0</v>
      </c>
      <c r="AW184" s="17" t="b">
        <f t="shared" ca="1" si="2626"/>
        <v>0</v>
      </c>
      <c r="AX184" s="14" t="b">
        <f t="array" aca="1" ref="AX184" ca="1">IF(H184,N184&gt;0,"")</f>
        <v>0</v>
      </c>
      <c r="AY184" s="17" t="str">
        <f t="shared" ca="1" si="2627"/>
        <v/>
      </c>
      <c r="AZ184" s="17" t="str">
        <f t="array" aca="1" ref="AZ184" ca="1">IF(AY184&lt;&gt;"",SUM(1*ISERROR(MATCH(INDIRECT(AY184),INDIRECT(K184),0)))=0,"")</f>
        <v/>
      </c>
      <c r="BA184" s="17" t="b">
        <f t="shared" ca="1" si="2628"/>
        <v>0</v>
      </c>
      <c r="BB184" s="17" t="b">
        <v>0</v>
      </c>
      <c r="BC184" s="17" t="str">
        <f t="shared" ca="1" si="2629"/>
        <v/>
      </c>
      <c r="BD184" s="17" t="str">
        <f t="shared" ca="1" si="2630"/>
        <v/>
      </c>
      <c r="BE184" s="17" t="str">
        <f t="shared" ca="1" si="2631"/>
        <v/>
      </c>
      <c r="BF184" s="17" t="str">
        <f t="shared" ca="1" si="2632"/>
        <v/>
      </c>
      <c r="BG184" s="17" t="str">
        <f t="shared" ca="1" si="2633"/>
        <v/>
      </c>
      <c r="BH184" s="17" t="str">
        <f t="shared" ca="1" si="2634"/>
        <v/>
      </c>
      <c r="BI184" s="17" t="str">
        <f t="shared" ca="1" si="2635"/>
        <v/>
      </c>
      <c r="BJ184" s="17" t="b">
        <f t="shared" ca="1" si="2636"/>
        <v>0</v>
      </c>
      <c r="BK184" s="17" t="b">
        <f t="shared" ca="1" si="2637"/>
        <v>1</v>
      </c>
      <c r="BL184" s="17" t="b">
        <f t="shared" ca="1" si="2638"/>
        <v>0</v>
      </c>
      <c r="BM184" s="17" t="str">
        <f t="shared" ca="1" si="2639"/>
        <v>I</v>
      </c>
      <c r="BN184" s="17" t="str">
        <f t="shared" ca="1" si="2640"/>
        <v>N</v>
      </c>
      <c r="BO184" s="17" t="str">
        <f t="shared" ca="1" si="2641"/>
        <v>I</v>
      </c>
      <c r="BP184" s="14" t="b">
        <f t="shared" ca="1" si="2642"/>
        <v>1</v>
      </c>
      <c r="BQ184" s="35">
        <v>1</v>
      </c>
      <c r="BU184" s="14" t="s">
        <v>387</v>
      </c>
      <c r="BX184" s="16"/>
      <c r="BY184" s="16"/>
      <c r="BZ184" s="16"/>
      <c r="CA184" s="16"/>
      <c r="CB184" s="16"/>
      <c r="CC184" s="16"/>
      <c r="CD184" s="16"/>
      <c r="CE184" s="16"/>
      <c r="CF184" s="16"/>
      <c r="CN184" s="14">
        <f ca="1">IF(H184,IFERROR(IsVariableNameLegal(O184),0),0)</f>
        <v>0</v>
      </c>
      <c r="CO184" s="14" t="str">
        <f t="array" aca="1" ref="CO184" ca="1">IF(H184,IF(COUNTIF(INDIRECT(wew!$C$13),O184)&gt;1,TRIM(SUBSTITUTE(_xll.MCONCAT(IF((INDIRECT(wew!$C$13)=O184)*(COLUMN(INDIRECT(wew!$C$13))&lt;&gt;D184+1),-1+COLUMN(INDIRECT(wew!$C$13)),"")," "),"  "," ")),""),"")</f>
        <v/>
      </c>
      <c r="CP184" s="14" t="str">
        <f t="array" aca="1" ref="CP184" ca="1">IF(P184&lt;&gt;"",IF(LEN(P184)&gt;150,1,""),"")</f>
        <v/>
      </c>
      <c r="CQ184" s="14" t="str">
        <f t="array" aca="1" ref="CQ184" ca="1">IF(AND(H184,NOT(ster!$J$3)),IF(COUNTIF(INDIRECT(wew!$C$15),P184)&gt;1,TRIM(SUBSTITUTE(_xll.MCONCAT(IF((INDIRECT(wew!$C$15)=P184)*(COLUMN(INDIRECT(wew!$C$15))&lt;&gt;D184+1),-1+COLUMN(INDIRECT(wew!$C$15)),"")," "),"  "," ")),""),"")</f>
        <v/>
      </c>
      <c r="CR184" s="14" t="str">
        <f t="array" aca="1" ref="CR184" ca="1">IF(H184,IF(AND(W184&gt;0,AO184&lt;&gt;""),TRIM(SUBSTITUTE(_xll.MCONCAT(IFERROR(IF(ISNUMBER(INDIRECT(Q184)),IF((INDIRECT(ster!$D$14)&lt;&gt;"")*(INDIRECT(Q184)&lt;AO184),INDIRECT(ster!$D$14) &amp; ": " &amp;  SUBSTITUTE(IF( AV184,IFERROR(TEXT(INDIRECT(Q184),"rrrr-mm-dd") &amp;" (" &amp; INDIRECT(Q184) &amp;")",INDIRECT(Q184)),INDIRECT(Q184))," "," "),""),""),"")," "),"  "," ")),""),"")</f>
        <v/>
      </c>
      <c r="CS184" s="14" t="str">
        <f t="array" aca="1" ref="CS184" ca="1">IF(H184,IF(AND(W184&gt;0,AP184&lt;&gt;""),TRIM(SUBSTITUTE(_xll.MCONCAT(IFERROR(IF(ISNUMBER(INDIRECT(Q184)),IF((INDIRECT(ster!$D$14)&lt;&gt;"")*(INDIRECT(Q184)&gt;AP184),INDIRECT(ster!$D$14) &amp; ": " &amp;  SUBSTITUTE(IF( AV184,IFERROR(TEXT(INDIRECT(Q184),"rrrr-mm-dd")&amp;" (" &amp; INDIRECT(Q184) &amp;")",INDIRECT(Q184)),INDIRECT(Q184))," "," "),""),""),"")," "),"  "," ")),""),"")</f>
        <v/>
      </c>
      <c r="CT184" s="14" t="str">
        <f t="array" aca="1" ref="CT184" ca="1">IF(H184,IF(AND(N184&gt;0,AR184),TRIM(SUBSTITUTE(_xll.MCONCAT(IFERROR(IF(ISNUMBER(INDIRECT(Q184)),IF((INDIRECT(ster!$D$14)&lt;&gt;"")*(IFERROR(0*(MATCH(INDIRECT(Q184),INDIRECT(K184),0)&gt;0),1)),INDIRECT(ster!$D$14) &amp; ": " &amp;  SUBSTITUTE(IF( AV184,IFERROR(TEXT(INDIRECT(Q184),"rrrr-mm-dd")&amp;" (" &amp; INDIRECT(Q184) &amp;")",INDIRECT(Q184)),INDIRECT(Q184))," "," "),""),""),"")," "),"  "," ")),""),"")</f>
        <v/>
      </c>
      <c r="CU184" s="14" t="str">
        <f t="array" aca="1" ref="CU184" ca="1">IF(H184,IF(AND(V184&gt;0),TRIM(SUBSTITUTE(_xll.MCONCAT(IF((INDIRECT(ster!$D$14)&lt;&gt;"")*(IFERROR(0*(INDIRECT(Q184)&lt;&gt;""),1)),INDIRECT(ster!$D$14),"")," "),"  "," ")),""),"")</f>
        <v/>
      </c>
      <c r="CV184" s="14" t="str">
        <f t="array" aca="1" ref="CV184" ca="1">IF(H184,IF(AS184,
TRIM(SUBSTITUTE(_xll.MCONCAT(IF(
   (INDIRECT(ster!$D$14)&lt;&gt;"")*
   ((INDIRECT(Q184)="")+
      NOT(ISNUMBER(INDIRECT(Q184)))*
      NOT(ISERROR(MATCH(INDIRECT(Q184),INDIRECT(K184),0)))
    ),
      INDIRECT(ster!$D$14),
   "")," "),"  "," ")),
""),"")</f>
        <v/>
      </c>
      <c r="CW184" s="14" t="str">
        <f t="array" aca="1" ref="CW184" ca="1">IF(H184,IF(AND(AQ184),TRIM(SUBSTITUTE(_xll.MCONCAT(IFERROR(IF(ISNUMBER(INDIRECT(Q184)),IF((INDIRECT(ster!$D$14)&lt;&gt;"")*(INDIRECT(Q184)&lt;&gt;INT(INDIRECT(Q184))),INDIRECT(ster!$D$14) &amp; ": " &amp; INDIRECT(Q184),""),""),"")," "),"  "," ")),""),"")</f>
        <v/>
      </c>
      <c r="CX184" s="14" t="str">
        <f t="array" aca="1" ref="CX184" ca="1">IF(H184,IF(OR(AU184,AV184),TRIM(SUBSTITUTE(_xll.MCONCAT(IF((INDIRECT(ster!$D$14)&lt;&gt;"")*NOT(ISNUMBER(INDIRECT(Q184))),IF(ISERROR(MATCH(INDIRECT(Q184),INDIRECT(K184),0)),IFERROR(IF(INDIRECT(Q184)&lt;&gt;"",INDIRECT(ster!$D$14) &amp; ": " &amp; SUBSTITUTE(INDIRECT(Q184)," "," "),""),""),""),"")," "),"  "," ")),""),"")</f>
        <v/>
      </c>
      <c r="CY184" s="14" t="str">
        <f t="array" aca="1" ref="CY184" ca="1">IF(H184,IF(AE184,TRIM(SUBSTITUTE(_xll.MCONCAT(IF((INDIRECT(ster!$D$14)&lt;&gt;"")*IFERROR(NOT(INDIRECT(AF184)),FALSE),IF(ISERROR(MATCH(INDIRECT(Q184),INDIRECT(K184),0)),IFERROR(IF(INDIRECT(Q184)&lt;&gt;"",INDIRECT(ster!$D$14)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CZ184" s="14" t="str">
        <f t="array" aca="1" ref="CZ184" ca="1">IF(H184,IF(AH184,TRIM(SUBSTITUTE(_xll.MCONCAT(IF((INDIRECT(ster!$D$14)&lt;&gt;"")*IFERROR(NOT(INDIRECT(AI184)),FALSE),IF(ISERROR(MATCH(INDIRECT(Q184),INDIRECT(K184),0)),IFERROR(IF(INDIRECT(Q184)&lt;&gt;"",INDIRECT(ster!$D$14)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DC184" s="14" t="str">
        <f ca="1">SUBSTITUTE(SUBSTITUTE(SUBSTITUTE(SUBSTITUTE(_xll.MCONCAT(DG184:DS184,"■"),"■■","■"),"■■","■"),"■■","■"),"■■","■")</f>
        <v>■</v>
      </c>
      <c r="DD184" s="14" t="str">
        <f t="shared" ca="1" si="2643"/>
        <v/>
      </c>
      <c r="DE184" s="14" t="str">
        <f t="shared" ca="1" si="2644"/>
        <v/>
      </c>
      <c r="DF184" s="14" t="str">
        <f t="shared" ca="1" si="2645"/>
        <v/>
      </c>
      <c r="DG184" s="14" t="str">
        <f t="shared" ca="1" si="2646"/>
        <v/>
      </c>
      <c r="DH184" s="14" t="str">
        <f t="shared" ca="1" si="2647"/>
        <v/>
      </c>
      <c r="DI184" s="14" t="str">
        <f t="shared" ca="1" si="2648"/>
        <v/>
      </c>
      <c r="DJ184" s="14" t="str">
        <f t="shared" ca="1" si="2649"/>
        <v/>
      </c>
      <c r="DK184" s="14" t="str">
        <f t="shared" ca="1" si="2650"/>
        <v/>
      </c>
      <c r="DL184" s="14" t="str">
        <f t="shared" ca="1" si="1470"/>
        <v/>
      </c>
      <c r="DM184" s="14" t="str">
        <f t="shared" ca="1" si="2651"/>
        <v/>
      </c>
      <c r="DN184" s="14" t="str">
        <f t="array" aca="1" ref="DN184" ca="1">IF(CU184&lt;&gt;"","There are errors in the entered values in the following cases: " &amp;SUBSTITUTE(CU184," ",", "),"")</f>
        <v/>
      </c>
      <c r="DO184" s="14" t="str">
        <f t="shared" ca="1" si="2652"/>
        <v/>
      </c>
      <c r="DP184" s="14" t="str">
        <f t="shared" ca="1" si="2653"/>
        <v/>
      </c>
      <c r="DQ184" s="14" t="str">
        <f t="shared" ca="1" si="2654"/>
        <v/>
      </c>
      <c r="DR184" s="14" t="str">
        <f t="shared" ca="1" si="2655"/>
        <v/>
      </c>
      <c r="DS184" s="14" t="str">
        <f t="shared" ca="1" si="2656"/>
        <v/>
      </c>
      <c r="DZ184" s="14" t="b">
        <f t="shared" ca="1" si="2657"/>
        <v>0</v>
      </c>
      <c r="EA184" s="14" t="str">
        <f t="shared" ca="1" si="2658"/>
        <v>LDL Cholesterol level  (or NF, NA, NR) (q_58a)</v>
      </c>
      <c r="EB184" s="14" t="str">
        <f t="shared" ca="1" si="2659"/>
        <v xml:space="preserve">Values must be numeric. </v>
      </c>
      <c r="EC184" s="14" t="str">
        <f t="shared" ca="1" si="2660"/>
        <v xml:space="preserve">LDL Cholesterol level  (or NF, NA, NR) (q_58a): Values must be numeric. </v>
      </c>
      <c r="ED184" s="14" t="str">
        <f t="shared" ca="1" si="2661"/>
        <v/>
      </c>
      <c r="EE184" s="14" t="str">
        <f t="shared" ca="1" si="2662"/>
        <v>Values must be numeric</v>
      </c>
      <c r="EF184" s="14" t="str">
        <f t="shared" ca="1" si="2663"/>
        <v/>
      </c>
      <c r="EG184" s="14" t="str">
        <f t="shared" ca="1" si="2664"/>
        <v/>
      </c>
      <c r="EM184" s="14" t="b">
        <f t="shared" ca="1" si="2665"/>
        <v>1</v>
      </c>
      <c r="EN184" s="14">
        <f t="shared" ca="1" si="2666"/>
        <v>171</v>
      </c>
      <c r="EO184" s="14" t="str">
        <f t="shared" ca="1" si="2667"/>
        <v>q_58a</v>
      </c>
      <c r="EP184" s="14" t="str">
        <f t="shared" ca="1" si="2668"/>
        <v xml:space="preserve">LDL Cholesterol level  (or NF, NA, NR) (q_58a): Values must be numeric. </v>
      </c>
      <c r="EQ184" s="14" t="str">
        <f t="shared" ca="1" si="2669"/>
        <v/>
      </c>
    </row>
    <row r="185" spans="2:147" s="14" customFormat="1">
      <c r="B185" s="14" t="str">
        <f t="shared" ca="1" si="2596"/>
        <v/>
      </c>
      <c r="C185" s="14">
        <f t="shared" ca="1" si="2597"/>
        <v>172</v>
      </c>
      <c r="D185" s="14">
        <f t="shared" si="2598"/>
        <v>183</v>
      </c>
      <c r="E185" s="14" t="str">
        <f t="shared" ca="1" si="2599"/>
        <v>I</v>
      </c>
      <c r="F185" s="14" t="str">
        <f t="shared" ca="1" si="2600"/>
        <v>q_58b</v>
      </c>
      <c r="G185" s="14" t="str">
        <f t="shared" ca="1" si="2601"/>
        <v>LDL Cholesterol lower range</v>
      </c>
      <c r="H185" s="14" t="b">
        <f t="shared" ca="1" si="2602"/>
        <v>1</v>
      </c>
      <c r="I185" s="14" t="str">
        <f ca="1">IF($H185,ADDRESS(3,(D185+1)*2-1,4,,"["&amp;wew!$G$7&amp;"]"&amp;_sheetname_labels)&amp;":"&amp;ADDRESS(2+ster!$B$20,(D185+1)*2-1,4),"")</f>
        <v>[DBTemplate.xlsm]labels!NC3:NC61</v>
      </c>
      <c r="J185" s="14">
        <f t="array" aca="1" ref="J185" ca="1">IF(H185,MAX(0,MAX(IF(INDIRECT(I185)&lt;&gt;"",ROW(INDIRECT(I185)),""))-2),"")</f>
        <v>1</v>
      </c>
      <c r="K185" s="14" t="str">
        <f ca="1">IF($H185,IF($J185&gt;0,ADDRESS(3,(D185+1)*2-1,4,,"["&amp;wew!$G$7&amp;"]"&amp;_sheetname_labels)&amp;":"&amp;ADDRESS(2+J185,(D185+1)*2-1,4),""),"")</f>
        <v>[DBTemplate.xlsm]labels!NC3:NC3</v>
      </c>
      <c r="L185" s="14" t="str">
        <f ca="1">IF($H185,IF($J185&gt;0,ADDRESS(3,(D185+1)*2,4,,"["&amp;wew!$G$7&amp;"]"&amp;_sheetname_labels)&amp;":"&amp;ADDRESS(2+J185,(D185+1)*2,4),""),"")</f>
        <v>[DBTemplate.xlsm]labels!ND3:ND3</v>
      </c>
      <c r="M185" s="14">
        <f t="shared" ca="1" si="2603"/>
        <v>1</v>
      </c>
      <c r="N185" s="14">
        <f t="shared" ca="1" si="2604"/>
        <v>0</v>
      </c>
      <c r="O185" s="14" t="str">
        <f t="shared" ca="1" si="2605"/>
        <v>q_58b</v>
      </c>
      <c r="P185" s="14" t="str">
        <f t="shared" ca="1" si="2606"/>
        <v>LDL Cholesterol lower range</v>
      </c>
      <c r="Q185" s="14" t="str">
        <f ca="1">IF($BP185,ADDRESS(3,D185+1,4,,"["&amp;wew!$G$7&amp;"]"&amp;_sheetname_dataframe)&amp;":"&amp;ADDRESS(2+ster!$C$14,D185+1,4),"")</f>
        <v>[DBTemplate.xlsm]data_frame!GB3:GB3</v>
      </c>
      <c r="R185" s="14" t="str">
        <f>IF($BP185,IF(MID(_xll.FORMULATEXT(INDEX(INDIRECT(Q185),1)),1,1)="=", _xll.FORMULATEXT(INDEX(INDIRECT(Q185),1),2,TRUE),""),"")</f>
        <v/>
      </c>
      <c r="S185" s="14">
        <f t="array" aca="1" ref="S185" ca="1">IF(H185,SUM(IF((IFERROR(INDIRECT(Q185)&lt;&gt;"",FALSE))*(INDIRECT(ster!$D$14)&lt;&gt;""),1,0)),"")</f>
        <v>1</v>
      </c>
      <c r="T185" s="14">
        <f t="array" aca="1" ref="T185" ca="1">IF(H185,IF(M185&gt;0,SUM(IFERROR(1*(MATCH(INDIRECT(Q185),INDIRECT(K185),0)&gt;0),0)*(INDIRECT(ster!$D$14)&lt;&gt;"")*NOT(ISNUMBER(INDIRECT(Q185)))),0),"")</f>
        <v>1</v>
      </c>
      <c r="U185" s="14">
        <f t="array" aca="1" ref="U185" ca="1">IF(H185,SUM((IFERROR(INDIRECT(Q185)="",FALSE))*(INDIRECT(ster!$D$14)&lt;&gt;"")),"")</f>
        <v>0</v>
      </c>
      <c r="V185" s="14">
        <f t="array" aca="1" ref="V185" ca="1">IF(H185,SUM((IFERROR(INDIRECT(Q185)="#ąś",TRUE))*(INDIRECT(ster!$D$14)&lt;&gt;"")),"")</f>
        <v>0</v>
      </c>
      <c r="W185" s="14">
        <f t="array" aca="1" ref="W185" ca="1">IF(H185,SUM(ISNUMBER(INDIRECT(Q185))*(INDIRECT(ster!$D$14)&lt;&gt;"")),"")</f>
        <v>0</v>
      </c>
      <c r="X185" s="14" t="str">
        <f t="array" aca="1" ref="X185" ca="1">IF(AND(H185,W185&gt;0),IF(wew!$B$3,MIN(IF((INDIRECT(ster!$D$14)&lt;&gt;"")*IFERROR(INDIRECT($Q185)&lt;&gt;"",FALSE),IFERROR(INDIRECT($Q185),"X"),"X")),"&lt;włącz podświetlanie wartości&gt;"),"—")</f>
        <v>—</v>
      </c>
      <c r="Y185" s="14" t="str">
        <f t="array" aca="1" ref="Y185" ca="1">IF(AND(H185,W185&gt;0),IF(wew!$B$3,MAX(IF((INDIRECT(ster!$D$14)&lt;&gt;"")*IFERROR(INDIRECT($Q185)&lt;&gt;"",FALSE),IFERROR(INDIRECT($Q185),"X"),"X")),"&lt;włącz podświetlanie wartości&gt;"),"—")</f>
        <v>—</v>
      </c>
      <c r="Z185" s="14">
        <f t="shared" ca="1" si="2607"/>
        <v>0</v>
      </c>
      <c r="AA185" s="12">
        <f t="shared" ca="1" si="2608"/>
        <v>0</v>
      </c>
      <c r="AB185" s="17">
        <f t="array" aca="1" ref="AB185" ca="1">IF(H185,IF(W185&gt;0,SUM((INDIRECT(ster!$D$14)&lt;&gt;"")*IFERROR((INDIRECT(Q185)&lt;&gt;"")*(INDIRECT(Q185)=INT(INDIRECT(Q185))),0)),0),"")</f>
        <v>0</v>
      </c>
      <c r="AC185" s="17">
        <f t="array" aca="1" ref="AC185" ca="1">IF(H185,W185-AB185,"")</f>
        <v>0</v>
      </c>
      <c r="AD185" s="17">
        <f t="shared" ca="1" si="2609"/>
        <v>1</v>
      </c>
      <c r="AE185" s="17" t="b">
        <f t="shared" ca="1" si="2610"/>
        <v>0</v>
      </c>
      <c r="AF185" s="17" t="str">
        <f ca="1">IF(AE185,IF($H185,ADDRESS(3,D185+2,4,,"["&amp;wew!$G$7&amp;"]"&amp;_sheetname_dataframe)&amp;":"&amp;ADDRESS(2+ster!$C$14,D185+2,4),""),"")</f>
        <v/>
      </c>
      <c r="AG185" s="17" t="str">
        <f t="shared" ca="1" si="2611"/>
        <v/>
      </c>
      <c r="AH185" s="17" t="b">
        <f t="shared" ca="1" si="2612"/>
        <v>0</v>
      </c>
      <c r="AI185" s="17" t="str">
        <f ca="1">IF(AH185,IF($H185,ADDRESS(3,D185+3,4,,"["&amp;wew!$G$7&amp;"]"&amp;_sheetname_dataframe)&amp;":"&amp;ADDRESS(2+ster!$C$14,D185+3,4),""),"")</f>
        <v/>
      </c>
      <c r="AJ185" s="17" t="str">
        <f t="shared" ca="1" si="2613"/>
        <v/>
      </c>
      <c r="AK185" s="17" t="b">
        <f t="shared" ca="1" si="2614"/>
        <v>0</v>
      </c>
      <c r="AL185" s="17" t="b">
        <f t="shared" ca="1" si="2615"/>
        <v>0</v>
      </c>
      <c r="AM185" s="17" t="b">
        <f t="shared" ca="1" si="2616"/>
        <v>1</v>
      </c>
      <c r="AN185" s="17">
        <f t="shared" ca="1" si="2617"/>
        <v>0</v>
      </c>
      <c r="AO185" s="24" t="str">
        <f t="shared" ca="1" si="2618"/>
        <v/>
      </c>
      <c r="AP185" s="24" t="str">
        <f t="shared" ca="1" si="2619"/>
        <v/>
      </c>
      <c r="AQ185" s="17" t="b">
        <f t="shared" ca="1" si="2620"/>
        <v>0</v>
      </c>
      <c r="AR185" s="17" t="b">
        <f t="shared" ca="1" si="2621"/>
        <v>0</v>
      </c>
      <c r="AS185" s="17" t="b">
        <f t="shared" ca="1" si="2622"/>
        <v>0</v>
      </c>
      <c r="AT185" s="17" t="b">
        <f t="shared" ca="1" si="2623"/>
        <v>0</v>
      </c>
      <c r="AU185" s="17" t="b">
        <f t="shared" ca="1" si="2624"/>
        <v>1</v>
      </c>
      <c r="AV185" s="17" t="b">
        <f t="shared" ca="1" si="2625"/>
        <v>0</v>
      </c>
      <c r="AW185" s="17" t="b">
        <f t="shared" ca="1" si="2626"/>
        <v>0</v>
      </c>
      <c r="AX185" s="14" t="b">
        <f t="array" aca="1" ref="AX185" ca="1">IF(H185,N185&gt;0,"")</f>
        <v>0</v>
      </c>
      <c r="AY185" s="17" t="str">
        <f t="shared" ca="1" si="2627"/>
        <v/>
      </c>
      <c r="AZ185" s="17" t="str">
        <f t="array" aca="1" ref="AZ185" ca="1">IF(AY185&lt;&gt;"",SUM(1*ISERROR(MATCH(INDIRECT(AY185),INDIRECT(K185),0)))=0,"")</f>
        <v/>
      </c>
      <c r="BA185" s="17" t="b">
        <f t="shared" ca="1" si="2628"/>
        <v>0</v>
      </c>
      <c r="BB185" s="17" t="b">
        <v>0</v>
      </c>
      <c r="BC185" s="17" t="str">
        <f t="shared" ca="1" si="2629"/>
        <v/>
      </c>
      <c r="BD185" s="17" t="str">
        <f t="shared" ca="1" si="2630"/>
        <v/>
      </c>
      <c r="BE185" s="17" t="str">
        <f t="shared" ca="1" si="2631"/>
        <v/>
      </c>
      <c r="BF185" s="17" t="str">
        <f t="shared" ca="1" si="2632"/>
        <v/>
      </c>
      <c r="BG185" s="17" t="str">
        <f t="shared" ca="1" si="2633"/>
        <v/>
      </c>
      <c r="BH185" s="17" t="str">
        <f t="shared" ca="1" si="2634"/>
        <v/>
      </c>
      <c r="BI185" s="17" t="str">
        <f t="shared" ca="1" si="2635"/>
        <v/>
      </c>
      <c r="BJ185" s="17" t="b">
        <f t="shared" ca="1" si="2636"/>
        <v>0</v>
      </c>
      <c r="BK185" s="17" t="b">
        <f t="shared" ca="1" si="2637"/>
        <v>1</v>
      </c>
      <c r="BL185" s="17" t="b">
        <f t="shared" ca="1" si="2638"/>
        <v>0</v>
      </c>
      <c r="BM185" s="17" t="str">
        <f t="shared" ca="1" si="2639"/>
        <v>I</v>
      </c>
      <c r="BN185" s="17" t="str">
        <f t="shared" ca="1" si="2640"/>
        <v>N</v>
      </c>
      <c r="BO185" s="17" t="str">
        <f t="shared" ca="1" si="2641"/>
        <v>I</v>
      </c>
      <c r="BP185" s="14" t="b">
        <f t="shared" ca="1" si="2642"/>
        <v>1</v>
      </c>
      <c r="BQ185" s="35">
        <v>1</v>
      </c>
      <c r="BU185" s="14" t="s">
        <v>387</v>
      </c>
      <c r="BX185" s="16"/>
      <c r="BY185" s="16"/>
      <c r="BZ185" s="16"/>
      <c r="CA185" s="16"/>
      <c r="CB185" s="16"/>
      <c r="CC185" s="16"/>
      <c r="CD185" s="16"/>
      <c r="CE185" s="16"/>
      <c r="CF185" s="16"/>
      <c r="CN185" s="14">
        <f ca="1">IF(H185,IFERROR(IsVariableNameLegal(O185),0),0)</f>
        <v>0</v>
      </c>
      <c r="CO185" s="14" t="str">
        <f t="array" aca="1" ref="CO185" ca="1">IF(H185,IF(COUNTIF(INDIRECT(wew!$C$13),O185)&gt;1,TRIM(SUBSTITUTE(_xll.MCONCAT(IF((INDIRECT(wew!$C$13)=O185)*(COLUMN(INDIRECT(wew!$C$13))&lt;&gt;D185+1),-1+COLUMN(INDIRECT(wew!$C$13)),"")," "),"  "," ")),""),"")</f>
        <v/>
      </c>
      <c r="CP185" s="14" t="str">
        <f t="array" aca="1" ref="CP185" ca="1">IF(P185&lt;&gt;"",IF(LEN(P185)&gt;150,1,""),"")</f>
        <v/>
      </c>
      <c r="CQ185" s="14" t="str">
        <f t="array" aca="1" ref="CQ185" ca="1">IF(AND(H185,NOT(ster!$J$3)),IF(COUNTIF(INDIRECT(wew!$C$15),P185)&gt;1,TRIM(SUBSTITUTE(_xll.MCONCAT(IF((INDIRECT(wew!$C$15)=P185)*(COLUMN(INDIRECT(wew!$C$15))&lt;&gt;D185+1),-1+COLUMN(INDIRECT(wew!$C$15)),"")," "),"  "," ")),""),"")</f>
        <v/>
      </c>
      <c r="CR185" s="14" t="str">
        <f t="array" aca="1" ref="CR185" ca="1">IF(H185,IF(AND(W185&gt;0,AO185&lt;&gt;""),TRIM(SUBSTITUTE(_xll.MCONCAT(IFERROR(IF(ISNUMBER(INDIRECT(Q185)),IF((INDIRECT(ster!$D$14)&lt;&gt;"")*(INDIRECT(Q185)&lt;AO185),INDIRECT(ster!$D$14) &amp; ": " &amp;  SUBSTITUTE(IF( AV185,IFERROR(TEXT(INDIRECT(Q185),"rrrr-mm-dd") &amp;" (" &amp; INDIRECT(Q185) &amp;")",INDIRECT(Q185)),INDIRECT(Q185))," "," "),""),""),"")," "),"  "," ")),""),"")</f>
        <v/>
      </c>
      <c r="CS185" s="14" t="str">
        <f t="array" aca="1" ref="CS185" ca="1">IF(H185,IF(AND(W185&gt;0,AP185&lt;&gt;""),TRIM(SUBSTITUTE(_xll.MCONCAT(IFERROR(IF(ISNUMBER(INDIRECT(Q185)),IF((INDIRECT(ster!$D$14)&lt;&gt;"")*(INDIRECT(Q185)&gt;AP185),INDIRECT(ster!$D$14) &amp; ": " &amp;  SUBSTITUTE(IF( AV185,IFERROR(TEXT(INDIRECT(Q185),"rrrr-mm-dd")&amp;" (" &amp; INDIRECT(Q185) &amp;")",INDIRECT(Q185)),INDIRECT(Q185))," "," "),""),""),"")," "),"  "," ")),""),"")</f>
        <v/>
      </c>
      <c r="CT185" s="14" t="str">
        <f t="array" aca="1" ref="CT185" ca="1">IF(H185,IF(AND(N185&gt;0,AR185),TRIM(SUBSTITUTE(_xll.MCONCAT(IFERROR(IF(ISNUMBER(INDIRECT(Q185)),IF((INDIRECT(ster!$D$14)&lt;&gt;"")*(IFERROR(0*(MATCH(INDIRECT(Q185),INDIRECT(K185),0)&gt;0),1)),INDIRECT(ster!$D$14) &amp; ": " &amp;  SUBSTITUTE(IF( AV185,IFERROR(TEXT(INDIRECT(Q185),"rrrr-mm-dd")&amp;" (" &amp; INDIRECT(Q185) &amp;")",INDIRECT(Q185)),INDIRECT(Q185))," "," "),""),""),"")," "),"  "," ")),""),"")</f>
        <v/>
      </c>
      <c r="CU185" s="14" t="str">
        <f t="array" aca="1" ref="CU185" ca="1">IF(H185,IF(AND(V185&gt;0),TRIM(SUBSTITUTE(_xll.MCONCAT(IF((INDIRECT(ster!$D$14)&lt;&gt;"")*(IFERROR(0*(INDIRECT(Q185)&lt;&gt;""),1)),INDIRECT(ster!$D$14),"")," "),"  "," ")),""),"")</f>
        <v/>
      </c>
      <c r="CV185" s="14" t="str">
        <f t="array" aca="1" ref="CV185" ca="1">IF(H185,IF(AS185,
TRIM(SUBSTITUTE(_xll.MCONCAT(IF(
   (INDIRECT(ster!$D$14)&lt;&gt;"")*
   ((INDIRECT(Q185)="")+
      NOT(ISNUMBER(INDIRECT(Q185)))*
      NOT(ISERROR(MATCH(INDIRECT(Q185),INDIRECT(K185),0)))
    ),
      INDIRECT(ster!$D$14),
   "")," "),"  "," ")),
""),"")</f>
        <v/>
      </c>
      <c r="CW185" s="14" t="str">
        <f t="array" aca="1" ref="CW185" ca="1">IF(H185,IF(AND(AQ185),TRIM(SUBSTITUTE(_xll.MCONCAT(IFERROR(IF(ISNUMBER(INDIRECT(Q185)),IF((INDIRECT(ster!$D$14)&lt;&gt;"")*(INDIRECT(Q185)&lt;&gt;INT(INDIRECT(Q185))),INDIRECT(ster!$D$14) &amp; ": " &amp; INDIRECT(Q185),""),""),"")," "),"  "," ")),""),"")</f>
        <v/>
      </c>
      <c r="CX185" s="14" t="str">
        <f t="array" aca="1" ref="CX185" ca="1">IF(H185,IF(OR(AU185,AV185),TRIM(SUBSTITUTE(_xll.MCONCAT(IF((INDIRECT(ster!$D$14)&lt;&gt;"")*NOT(ISNUMBER(INDIRECT(Q185))),IF(ISERROR(MATCH(INDIRECT(Q185),INDIRECT(K185),0)),IFERROR(IF(INDIRECT(Q185)&lt;&gt;"",INDIRECT(ster!$D$14) &amp; ": " &amp; SUBSTITUTE(INDIRECT(Q185)," "," "),""),""),""),"")," "),"  "," ")),""),"")</f>
        <v/>
      </c>
      <c r="CY185" s="14" t="str">
        <f t="array" aca="1" ref="CY185" ca="1">IF(H185,IF(AE185,TRIM(SUBSTITUTE(_xll.MCONCAT(IF((INDIRECT(ster!$D$14)&lt;&gt;"")*IFERROR(NOT(INDIRECT(AF185)),FALSE),IF(ISERROR(MATCH(INDIRECT(Q185),INDIRECT(K185),0)),IFERROR(IF(INDIRECT(Q185)&lt;&gt;"",INDIRECT(ster!$D$14)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CZ185" s="14" t="str">
        <f t="array" aca="1" ref="CZ185" ca="1">IF(H185,IF(AH185,TRIM(SUBSTITUTE(_xll.MCONCAT(IF((INDIRECT(ster!$D$14)&lt;&gt;"")*IFERROR(NOT(INDIRECT(AI185)),FALSE),IF(ISERROR(MATCH(INDIRECT(Q185),INDIRECT(K185),0)),IFERROR(IF(INDIRECT(Q185)&lt;&gt;"",INDIRECT(ster!$D$14)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DC185" s="14" t="str">
        <f ca="1">SUBSTITUTE(SUBSTITUTE(SUBSTITUTE(SUBSTITUTE(_xll.MCONCAT(DG185:DS185,"■"),"■■","■"),"■■","■"),"■■","■"),"■■","■")</f>
        <v>■</v>
      </c>
      <c r="DD185" s="14" t="str">
        <f t="shared" ca="1" si="2643"/>
        <v/>
      </c>
      <c r="DE185" s="14" t="str">
        <f t="shared" ca="1" si="2644"/>
        <v/>
      </c>
      <c r="DF185" s="14" t="str">
        <f t="shared" ca="1" si="2645"/>
        <v/>
      </c>
      <c r="DG185" s="14" t="str">
        <f t="shared" ca="1" si="2646"/>
        <v/>
      </c>
      <c r="DH185" s="14" t="str">
        <f t="shared" ca="1" si="2647"/>
        <v/>
      </c>
      <c r="DI185" s="14" t="str">
        <f t="shared" ca="1" si="2648"/>
        <v/>
      </c>
      <c r="DJ185" s="14" t="str">
        <f t="shared" ca="1" si="2649"/>
        <v/>
      </c>
      <c r="DK185" s="14" t="str">
        <f t="shared" ca="1" si="2650"/>
        <v/>
      </c>
      <c r="DL185" s="14" t="str">
        <f t="shared" ca="1" si="1470"/>
        <v/>
      </c>
      <c r="DM185" s="14" t="str">
        <f t="shared" ca="1" si="2651"/>
        <v/>
      </c>
      <c r="DN185" s="14" t="str">
        <f t="array" aca="1" ref="DN185" ca="1">IF(CU185&lt;&gt;"","There are errors in the entered values in the following cases: " &amp;SUBSTITUTE(CU185," ",", "),"")</f>
        <v/>
      </c>
      <c r="DO185" s="14" t="str">
        <f t="shared" ca="1" si="2652"/>
        <v/>
      </c>
      <c r="DP185" s="14" t="str">
        <f t="shared" ca="1" si="2653"/>
        <v/>
      </c>
      <c r="DQ185" s="14" t="str">
        <f t="shared" ca="1" si="2654"/>
        <v/>
      </c>
      <c r="DR185" s="14" t="str">
        <f t="shared" ca="1" si="2655"/>
        <v/>
      </c>
      <c r="DS185" s="14" t="str">
        <f t="shared" ca="1" si="2656"/>
        <v/>
      </c>
      <c r="DZ185" s="14" t="b">
        <f t="shared" ca="1" si="2657"/>
        <v>0</v>
      </c>
      <c r="EA185" s="14" t="str">
        <f t="shared" ca="1" si="2658"/>
        <v>LDL Cholesterol lower range (q_58b)</v>
      </c>
      <c r="EB185" s="14" t="str">
        <f t="shared" ca="1" si="2659"/>
        <v xml:space="preserve">Values must be numeric. </v>
      </c>
      <c r="EC185" s="14" t="str">
        <f t="shared" ca="1" si="2660"/>
        <v xml:space="preserve">LDL Cholesterol lower range (q_58b): Values must be numeric. </v>
      </c>
      <c r="ED185" s="14" t="str">
        <f t="shared" ca="1" si="2661"/>
        <v/>
      </c>
      <c r="EE185" s="14" t="str">
        <f t="shared" ca="1" si="2662"/>
        <v>Values must be numeric</v>
      </c>
      <c r="EF185" s="14" t="str">
        <f t="shared" ca="1" si="2663"/>
        <v/>
      </c>
      <c r="EG185" s="14" t="str">
        <f t="shared" ca="1" si="2664"/>
        <v/>
      </c>
      <c r="EM185" s="14" t="b">
        <f t="shared" ca="1" si="2665"/>
        <v>1</v>
      </c>
      <c r="EN185" s="14">
        <f t="shared" ca="1" si="2666"/>
        <v>172</v>
      </c>
      <c r="EO185" s="14" t="str">
        <f t="shared" ca="1" si="2667"/>
        <v>q_58b</v>
      </c>
      <c r="EP185" s="14" t="str">
        <f t="shared" ca="1" si="2668"/>
        <v xml:space="preserve">LDL Cholesterol lower range (q_58b): Values must be numeric. </v>
      </c>
      <c r="EQ185" s="14" t="str">
        <f t="shared" ca="1" si="2669"/>
        <v/>
      </c>
    </row>
    <row r="186" spans="2:147" s="14" customFormat="1">
      <c r="B186" s="14" t="str">
        <f t="shared" ca="1" si="2596"/>
        <v/>
      </c>
      <c r="C186" s="14">
        <f t="shared" ca="1" si="2597"/>
        <v>173</v>
      </c>
      <c r="D186" s="14">
        <f t="shared" si="2598"/>
        <v>184</v>
      </c>
      <c r="E186" s="14" t="str">
        <f t="shared" ca="1" si="2599"/>
        <v>I</v>
      </c>
      <c r="F186" s="14" t="str">
        <f t="shared" ca="1" si="2600"/>
        <v>q_58c</v>
      </c>
      <c r="G186" s="14" t="str">
        <f t="shared" ca="1" si="2601"/>
        <v>LDL Cholesterol upper range</v>
      </c>
      <c r="H186" s="14" t="b">
        <f t="shared" ca="1" si="2602"/>
        <v>1</v>
      </c>
      <c r="I186" s="14" t="str">
        <f ca="1">IF($H186,ADDRESS(3,(D186+1)*2-1,4,,"["&amp;wew!$G$7&amp;"]"&amp;_sheetname_labels)&amp;":"&amp;ADDRESS(2+ster!$B$20,(D186+1)*2-1,4),"")</f>
        <v>[DBTemplate.xlsm]labels!NE3:NE61</v>
      </c>
      <c r="J186" s="14">
        <f t="array" aca="1" ref="J186" ca="1">IF(H186,MAX(0,MAX(IF(INDIRECT(I186)&lt;&gt;"",ROW(INDIRECT(I186)),""))-2),"")</f>
        <v>1</v>
      </c>
      <c r="K186" s="14" t="str">
        <f ca="1">IF($H186,IF($J186&gt;0,ADDRESS(3,(D186+1)*2-1,4,,"["&amp;wew!$G$7&amp;"]"&amp;_sheetname_labels)&amp;":"&amp;ADDRESS(2+J186,(D186+1)*2-1,4),""),"")</f>
        <v>[DBTemplate.xlsm]labels!NE3:NE3</v>
      </c>
      <c r="L186" s="14" t="str">
        <f ca="1">IF($H186,IF($J186&gt;0,ADDRESS(3,(D186+1)*2,4,,"["&amp;wew!$G$7&amp;"]"&amp;_sheetname_labels)&amp;":"&amp;ADDRESS(2+J186,(D186+1)*2,4),""),"")</f>
        <v>[DBTemplate.xlsm]labels!NF3:NF3</v>
      </c>
      <c r="M186" s="14">
        <f t="shared" ca="1" si="2603"/>
        <v>1</v>
      </c>
      <c r="N186" s="14">
        <f t="shared" ca="1" si="2604"/>
        <v>0</v>
      </c>
      <c r="O186" s="14" t="str">
        <f t="shared" ca="1" si="2605"/>
        <v>q_58c</v>
      </c>
      <c r="P186" s="14" t="str">
        <f t="shared" ca="1" si="2606"/>
        <v>LDL Cholesterol upper range</v>
      </c>
      <c r="Q186" s="14" t="str">
        <f ca="1">IF($BP186,ADDRESS(3,D186+1,4,,"["&amp;wew!$G$7&amp;"]"&amp;_sheetname_dataframe)&amp;":"&amp;ADDRESS(2+ster!$C$14,D186+1,4),"")</f>
        <v>[DBTemplate.xlsm]data_frame!GC3:GC3</v>
      </c>
      <c r="R186" s="14" t="str">
        <f>IF($BP186,IF(MID(_xll.FORMULATEXT(INDEX(INDIRECT(Q186),1)),1,1)="=", _xll.FORMULATEXT(INDEX(INDIRECT(Q186),1),2,TRUE),""),"")</f>
        <v/>
      </c>
      <c r="S186" s="14">
        <f t="array" aca="1" ref="S186" ca="1">IF(H186,SUM(IF((IFERROR(INDIRECT(Q186)&lt;&gt;"",FALSE))*(INDIRECT(ster!$D$14)&lt;&gt;""),1,0)),"")</f>
        <v>1</v>
      </c>
      <c r="T186" s="14">
        <f t="array" aca="1" ref="T186" ca="1">IF(H186,IF(M186&gt;0,SUM(IFERROR(1*(MATCH(INDIRECT(Q186),INDIRECT(K186),0)&gt;0),0)*(INDIRECT(ster!$D$14)&lt;&gt;"")*NOT(ISNUMBER(INDIRECT(Q186)))),0),"")</f>
        <v>1</v>
      </c>
      <c r="U186" s="14">
        <f t="array" aca="1" ref="U186" ca="1">IF(H186,SUM((IFERROR(INDIRECT(Q186)="",FALSE))*(INDIRECT(ster!$D$14)&lt;&gt;"")),"")</f>
        <v>0</v>
      </c>
      <c r="V186" s="14">
        <f t="array" aca="1" ref="V186" ca="1">IF(H186,SUM((IFERROR(INDIRECT(Q186)="#ąś",TRUE))*(INDIRECT(ster!$D$14)&lt;&gt;"")),"")</f>
        <v>0</v>
      </c>
      <c r="W186" s="14">
        <f t="array" aca="1" ref="W186" ca="1">IF(H186,SUM(ISNUMBER(INDIRECT(Q186))*(INDIRECT(ster!$D$14)&lt;&gt;"")),"")</f>
        <v>0</v>
      </c>
      <c r="X186" s="14" t="str">
        <f t="array" aca="1" ref="X186" ca="1">IF(AND(H186,W186&gt;0),IF(wew!$B$3,MIN(IF((INDIRECT(ster!$D$14)&lt;&gt;"")*IFERROR(INDIRECT($Q186)&lt;&gt;"",FALSE),IFERROR(INDIRECT($Q186),"X"),"X")),"&lt;włącz podświetlanie wartości&gt;"),"—")</f>
        <v>—</v>
      </c>
      <c r="Y186" s="14" t="str">
        <f t="array" aca="1" ref="Y186" ca="1">IF(AND(H186,W186&gt;0),IF(wew!$B$3,MAX(IF((INDIRECT(ster!$D$14)&lt;&gt;"")*IFERROR(INDIRECT($Q186)&lt;&gt;"",FALSE),IFERROR(INDIRECT($Q186),"X"),"X")),"&lt;włącz podświetlanie wartości&gt;"),"—")</f>
        <v>—</v>
      </c>
      <c r="Z186" s="14">
        <f t="shared" ca="1" si="2607"/>
        <v>0</v>
      </c>
      <c r="AA186" s="12">
        <f t="shared" ca="1" si="2608"/>
        <v>0</v>
      </c>
      <c r="AB186" s="17">
        <f t="array" aca="1" ref="AB186" ca="1">IF(H186,IF(W186&gt;0,SUM((INDIRECT(ster!$D$14)&lt;&gt;"")*IFERROR((INDIRECT(Q186)&lt;&gt;"")*(INDIRECT(Q186)=INT(INDIRECT(Q186))),0)),0),"")</f>
        <v>0</v>
      </c>
      <c r="AC186" s="17">
        <f t="array" aca="1" ref="AC186" ca="1">IF(H186,W186-AB186,"")</f>
        <v>0</v>
      </c>
      <c r="AD186" s="17">
        <f t="shared" ca="1" si="2609"/>
        <v>1</v>
      </c>
      <c r="AE186" s="17" t="b">
        <f t="shared" ca="1" si="2610"/>
        <v>0</v>
      </c>
      <c r="AF186" s="17" t="str">
        <f ca="1">IF(AE186,IF($H186,ADDRESS(3,D186+2,4,,"["&amp;wew!$G$7&amp;"]"&amp;_sheetname_dataframe)&amp;":"&amp;ADDRESS(2+ster!$C$14,D186+2,4),""),"")</f>
        <v/>
      </c>
      <c r="AG186" s="17" t="str">
        <f t="shared" ca="1" si="2611"/>
        <v/>
      </c>
      <c r="AH186" s="17" t="b">
        <f t="shared" ca="1" si="2612"/>
        <v>0</v>
      </c>
      <c r="AI186" s="17" t="str">
        <f ca="1">IF(AH186,IF($H186,ADDRESS(3,D186+3,4,,"["&amp;wew!$G$7&amp;"]"&amp;_sheetname_dataframe)&amp;":"&amp;ADDRESS(2+ster!$C$14,D186+3,4),""),"")</f>
        <v/>
      </c>
      <c r="AJ186" s="17" t="str">
        <f t="shared" ca="1" si="2613"/>
        <v/>
      </c>
      <c r="AK186" s="17" t="b">
        <f t="shared" ca="1" si="2614"/>
        <v>0</v>
      </c>
      <c r="AL186" s="17" t="b">
        <f t="shared" ca="1" si="2615"/>
        <v>0</v>
      </c>
      <c r="AM186" s="17" t="b">
        <f t="shared" ca="1" si="2616"/>
        <v>1</v>
      </c>
      <c r="AN186" s="17">
        <f t="shared" ca="1" si="2617"/>
        <v>0</v>
      </c>
      <c r="AO186" s="24" t="str">
        <f t="shared" ca="1" si="2618"/>
        <v/>
      </c>
      <c r="AP186" s="24" t="str">
        <f t="shared" ca="1" si="2619"/>
        <v/>
      </c>
      <c r="AQ186" s="17" t="b">
        <f t="shared" ca="1" si="2620"/>
        <v>0</v>
      </c>
      <c r="AR186" s="17" t="b">
        <f t="shared" ca="1" si="2621"/>
        <v>0</v>
      </c>
      <c r="AS186" s="17" t="b">
        <f t="shared" ca="1" si="2622"/>
        <v>0</v>
      </c>
      <c r="AT186" s="17" t="b">
        <f t="shared" ca="1" si="2623"/>
        <v>0</v>
      </c>
      <c r="AU186" s="17" t="b">
        <f t="shared" ca="1" si="2624"/>
        <v>1</v>
      </c>
      <c r="AV186" s="17" t="b">
        <f t="shared" ca="1" si="2625"/>
        <v>0</v>
      </c>
      <c r="AW186" s="17" t="b">
        <f t="shared" ca="1" si="2626"/>
        <v>0</v>
      </c>
      <c r="AX186" s="14" t="b">
        <f t="array" aca="1" ref="AX186" ca="1">IF(H186,N186&gt;0,"")</f>
        <v>0</v>
      </c>
      <c r="AY186" s="17" t="str">
        <f t="shared" ca="1" si="2627"/>
        <v/>
      </c>
      <c r="AZ186" s="17" t="str">
        <f t="array" aca="1" ref="AZ186" ca="1">IF(AY186&lt;&gt;"",SUM(1*ISERROR(MATCH(INDIRECT(AY186),INDIRECT(K186),0)))=0,"")</f>
        <v/>
      </c>
      <c r="BA186" s="17" t="b">
        <f t="shared" ca="1" si="2628"/>
        <v>0</v>
      </c>
      <c r="BB186" s="17" t="b">
        <v>0</v>
      </c>
      <c r="BC186" s="17" t="str">
        <f t="shared" ca="1" si="2629"/>
        <v/>
      </c>
      <c r="BD186" s="17" t="str">
        <f t="shared" ca="1" si="2630"/>
        <v/>
      </c>
      <c r="BE186" s="17" t="str">
        <f t="shared" ca="1" si="2631"/>
        <v/>
      </c>
      <c r="BF186" s="17" t="str">
        <f t="shared" ca="1" si="2632"/>
        <v/>
      </c>
      <c r="BG186" s="17" t="str">
        <f t="shared" ca="1" si="2633"/>
        <v/>
      </c>
      <c r="BH186" s="17" t="str">
        <f t="shared" ca="1" si="2634"/>
        <v/>
      </c>
      <c r="BI186" s="17" t="str">
        <f t="shared" ca="1" si="2635"/>
        <v/>
      </c>
      <c r="BJ186" s="17" t="b">
        <f t="shared" ca="1" si="2636"/>
        <v>0</v>
      </c>
      <c r="BK186" s="17" t="b">
        <f t="shared" ca="1" si="2637"/>
        <v>1</v>
      </c>
      <c r="BL186" s="17" t="b">
        <f t="shared" ca="1" si="2638"/>
        <v>0</v>
      </c>
      <c r="BM186" s="17" t="str">
        <f t="shared" ca="1" si="2639"/>
        <v>I</v>
      </c>
      <c r="BN186" s="17" t="str">
        <f t="shared" ca="1" si="2640"/>
        <v>N</v>
      </c>
      <c r="BO186" s="17" t="str">
        <f t="shared" ca="1" si="2641"/>
        <v>I</v>
      </c>
      <c r="BP186" s="14" t="b">
        <f t="shared" ca="1" si="2642"/>
        <v>1</v>
      </c>
      <c r="BQ186" s="35">
        <v>1</v>
      </c>
      <c r="BU186" s="14" t="s">
        <v>387</v>
      </c>
      <c r="BX186" s="16"/>
      <c r="BY186" s="16"/>
      <c r="BZ186" s="16"/>
      <c r="CA186" s="16"/>
      <c r="CB186" s="16"/>
      <c r="CC186" s="16"/>
      <c r="CD186" s="16"/>
      <c r="CE186" s="16"/>
      <c r="CF186" s="16"/>
      <c r="CN186" s="14">
        <f ca="1">IF(H186,IFERROR(IsVariableNameLegal(O186),0),0)</f>
        <v>0</v>
      </c>
      <c r="CO186" s="14" t="str">
        <f t="array" aca="1" ref="CO186" ca="1">IF(H186,IF(COUNTIF(INDIRECT(wew!$C$13),O186)&gt;1,TRIM(SUBSTITUTE(_xll.MCONCAT(IF((INDIRECT(wew!$C$13)=O186)*(COLUMN(INDIRECT(wew!$C$13))&lt;&gt;D186+1),-1+COLUMN(INDIRECT(wew!$C$13)),"")," "),"  "," ")),""),"")</f>
        <v/>
      </c>
      <c r="CP186" s="14" t="str">
        <f t="array" aca="1" ref="CP186" ca="1">IF(P186&lt;&gt;"",IF(LEN(P186)&gt;150,1,""),"")</f>
        <v/>
      </c>
      <c r="CQ186" s="14" t="str">
        <f t="array" aca="1" ref="CQ186" ca="1">IF(AND(H186,NOT(ster!$J$3)),IF(COUNTIF(INDIRECT(wew!$C$15),P186)&gt;1,TRIM(SUBSTITUTE(_xll.MCONCAT(IF((INDIRECT(wew!$C$15)=P186)*(COLUMN(INDIRECT(wew!$C$15))&lt;&gt;D186+1),-1+COLUMN(INDIRECT(wew!$C$15)),"")," "),"  "," ")),""),"")</f>
        <v/>
      </c>
      <c r="CR186" s="14" t="str">
        <f t="array" aca="1" ref="CR186" ca="1">IF(H186,IF(AND(W186&gt;0,AO186&lt;&gt;""),TRIM(SUBSTITUTE(_xll.MCONCAT(IFERROR(IF(ISNUMBER(INDIRECT(Q186)),IF((INDIRECT(ster!$D$14)&lt;&gt;"")*(INDIRECT(Q186)&lt;AO186),INDIRECT(ster!$D$14) &amp; ": " &amp;  SUBSTITUTE(IF( AV186,IFERROR(TEXT(INDIRECT(Q186),"rrrr-mm-dd") &amp;" (" &amp; INDIRECT(Q186) &amp;")",INDIRECT(Q186)),INDIRECT(Q186))," "," "),""),""),"")," "),"  "," ")),""),"")</f>
        <v/>
      </c>
      <c r="CS186" s="14" t="str">
        <f t="array" aca="1" ref="CS186" ca="1">IF(H186,IF(AND(W186&gt;0,AP186&lt;&gt;""),TRIM(SUBSTITUTE(_xll.MCONCAT(IFERROR(IF(ISNUMBER(INDIRECT(Q186)),IF((INDIRECT(ster!$D$14)&lt;&gt;"")*(INDIRECT(Q186)&gt;AP186),INDIRECT(ster!$D$14) &amp; ": " &amp;  SUBSTITUTE(IF( AV186,IFERROR(TEXT(INDIRECT(Q186),"rrrr-mm-dd")&amp;" (" &amp; INDIRECT(Q186) &amp;")",INDIRECT(Q186)),INDIRECT(Q186))," "," "),""),""),"")," "),"  "," ")),""),"")</f>
        <v/>
      </c>
      <c r="CT186" s="14" t="str">
        <f t="array" aca="1" ref="CT186" ca="1">IF(H186,IF(AND(N186&gt;0,AR186),TRIM(SUBSTITUTE(_xll.MCONCAT(IFERROR(IF(ISNUMBER(INDIRECT(Q186)),IF((INDIRECT(ster!$D$14)&lt;&gt;"")*(IFERROR(0*(MATCH(INDIRECT(Q186),INDIRECT(K186),0)&gt;0),1)),INDIRECT(ster!$D$14) &amp; ": " &amp;  SUBSTITUTE(IF( AV186,IFERROR(TEXT(INDIRECT(Q186),"rrrr-mm-dd")&amp;" (" &amp; INDIRECT(Q186) &amp;")",INDIRECT(Q186)),INDIRECT(Q186))," "," "),""),""),"")," "),"  "," ")),""),"")</f>
        <v/>
      </c>
      <c r="CU186" s="14" t="str">
        <f t="array" aca="1" ref="CU186" ca="1">IF(H186,IF(AND(V186&gt;0),TRIM(SUBSTITUTE(_xll.MCONCAT(IF((INDIRECT(ster!$D$14)&lt;&gt;"")*(IFERROR(0*(INDIRECT(Q186)&lt;&gt;""),1)),INDIRECT(ster!$D$14),"")," "),"  "," ")),""),"")</f>
        <v/>
      </c>
      <c r="CV186" s="14" t="str">
        <f t="array" aca="1" ref="CV186" ca="1">IF(H186,IF(AS186,
TRIM(SUBSTITUTE(_xll.MCONCAT(IF(
   (INDIRECT(ster!$D$14)&lt;&gt;"")*
   ((INDIRECT(Q186)="")+
      NOT(ISNUMBER(INDIRECT(Q186)))*
      NOT(ISERROR(MATCH(INDIRECT(Q186),INDIRECT(K186),0)))
    ),
      INDIRECT(ster!$D$14),
   "")," "),"  "," ")),
""),"")</f>
        <v/>
      </c>
      <c r="CW186" s="14" t="str">
        <f t="array" aca="1" ref="CW186" ca="1">IF(H186,IF(AND(AQ186),TRIM(SUBSTITUTE(_xll.MCONCAT(IFERROR(IF(ISNUMBER(INDIRECT(Q186)),IF((INDIRECT(ster!$D$14)&lt;&gt;"")*(INDIRECT(Q186)&lt;&gt;INT(INDIRECT(Q186))),INDIRECT(ster!$D$14) &amp; ": " &amp; INDIRECT(Q186),""),""),"")," "),"  "," ")),""),"")</f>
        <v/>
      </c>
      <c r="CX186" s="14" t="str">
        <f t="array" aca="1" ref="CX186" ca="1">IF(H186,IF(OR(AU186,AV186),TRIM(SUBSTITUTE(_xll.MCONCAT(IF((INDIRECT(ster!$D$14)&lt;&gt;"")*NOT(ISNUMBER(INDIRECT(Q186))),IF(ISERROR(MATCH(INDIRECT(Q186),INDIRECT(K186),0)),IFERROR(IF(INDIRECT(Q186)&lt;&gt;"",INDIRECT(ster!$D$14) &amp; ": " &amp; SUBSTITUTE(INDIRECT(Q186)," "," "),""),""),""),"")," "),"  "," ")),""),"")</f>
        <v/>
      </c>
      <c r="CY186" s="14" t="str">
        <f t="array" aca="1" ref="CY186" ca="1">IF(H186,IF(AE186,TRIM(SUBSTITUTE(_xll.MCONCAT(IF((INDIRECT(ster!$D$14)&lt;&gt;"")*IFERROR(NOT(INDIRECT(AF186)),FALSE),IF(ISERROR(MATCH(INDIRECT(Q186),INDIRECT(K186),0)),IFERROR(IF(INDIRECT(Q186)&lt;&gt;"",INDIRECT(ster!$D$14)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CZ186" s="14" t="str">
        <f t="array" aca="1" ref="CZ186" ca="1">IF(H186,IF(AH186,TRIM(SUBSTITUTE(_xll.MCONCAT(IF((INDIRECT(ster!$D$14)&lt;&gt;"")*IFERROR(NOT(INDIRECT(AI186)),FALSE),IF(ISERROR(MATCH(INDIRECT(Q186),INDIRECT(K186),0)),IFERROR(IF(INDIRECT(Q186)&lt;&gt;"",INDIRECT(ster!$D$14)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DC186" s="14" t="str">
        <f ca="1">SUBSTITUTE(SUBSTITUTE(SUBSTITUTE(SUBSTITUTE(_xll.MCONCAT(DG186:DS186,"■"),"■■","■"),"■■","■"),"■■","■"),"■■","■")</f>
        <v>■</v>
      </c>
      <c r="DD186" s="14" t="str">
        <f t="shared" ca="1" si="2643"/>
        <v/>
      </c>
      <c r="DE186" s="14" t="str">
        <f t="shared" ca="1" si="2644"/>
        <v/>
      </c>
      <c r="DF186" s="14" t="str">
        <f t="shared" ca="1" si="2645"/>
        <v/>
      </c>
      <c r="DG186" s="14" t="str">
        <f t="shared" ca="1" si="2646"/>
        <v/>
      </c>
      <c r="DH186" s="14" t="str">
        <f t="shared" ca="1" si="2647"/>
        <v/>
      </c>
      <c r="DI186" s="14" t="str">
        <f t="shared" ca="1" si="2648"/>
        <v/>
      </c>
      <c r="DJ186" s="14" t="str">
        <f t="shared" ca="1" si="2649"/>
        <v/>
      </c>
      <c r="DK186" s="14" t="str">
        <f t="shared" ca="1" si="2650"/>
        <v/>
      </c>
      <c r="DL186" s="14" t="str">
        <f t="shared" ca="1" si="1470"/>
        <v/>
      </c>
      <c r="DM186" s="14" t="str">
        <f t="shared" ca="1" si="2651"/>
        <v/>
      </c>
      <c r="DN186" s="14" t="str">
        <f t="array" aca="1" ref="DN186" ca="1">IF(CU186&lt;&gt;"","There are errors in the entered values in the following cases: " &amp;SUBSTITUTE(CU186," ",", "),"")</f>
        <v/>
      </c>
      <c r="DO186" s="14" t="str">
        <f t="shared" ca="1" si="2652"/>
        <v/>
      </c>
      <c r="DP186" s="14" t="str">
        <f t="shared" ca="1" si="2653"/>
        <v/>
      </c>
      <c r="DQ186" s="14" t="str">
        <f t="shared" ca="1" si="2654"/>
        <v/>
      </c>
      <c r="DR186" s="14" t="str">
        <f t="shared" ca="1" si="2655"/>
        <v/>
      </c>
      <c r="DS186" s="14" t="str">
        <f t="shared" ca="1" si="2656"/>
        <v/>
      </c>
      <c r="DZ186" s="14" t="b">
        <f t="shared" ca="1" si="2657"/>
        <v>0</v>
      </c>
      <c r="EA186" s="14" t="str">
        <f t="shared" ca="1" si="2658"/>
        <v>LDL Cholesterol upper range (q_58c)</v>
      </c>
      <c r="EB186" s="14" t="str">
        <f t="shared" ca="1" si="2659"/>
        <v xml:space="preserve">Values must be numeric. </v>
      </c>
      <c r="EC186" s="14" t="str">
        <f t="shared" ca="1" si="2660"/>
        <v xml:space="preserve">LDL Cholesterol upper range (q_58c): Values must be numeric. </v>
      </c>
      <c r="ED186" s="14" t="str">
        <f t="shared" ca="1" si="2661"/>
        <v/>
      </c>
      <c r="EE186" s="14" t="str">
        <f t="shared" ca="1" si="2662"/>
        <v>Values must be numeric</v>
      </c>
      <c r="EF186" s="14" t="str">
        <f t="shared" ca="1" si="2663"/>
        <v/>
      </c>
      <c r="EG186" s="14" t="str">
        <f t="shared" ca="1" si="2664"/>
        <v/>
      </c>
      <c r="EM186" s="14" t="b">
        <f t="shared" ca="1" si="2665"/>
        <v>1</v>
      </c>
      <c r="EN186" s="14">
        <f t="shared" ca="1" si="2666"/>
        <v>173</v>
      </c>
      <c r="EO186" s="14" t="str">
        <f t="shared" ca="1" si="2667"/>
        <v>q_58c</v>
      </c>
      <c r="EP186" s="14" t="str">
        <f t="shared" ca="1" si="2668"/>
        <v xml:space="preserve">LDL Cholesterol upper range (q_58c): Values must be numeric. </v>
      </c>
      <c r="EQ186" s="14" t="str">
        <f t="shared" ca="1" si="2669"/>
        <v/>
      </c>
    </row>
    <row r="187" spans="2:147" s="14" customFormat="1">
      <c r="B187" s="14" t="str">
        <f t="shared" ca="1" si="2596"/>
        <v/>
      </c>
      <c r="C187" s="14">
        <f t="shared" ca="1" si="2597"/>
        <v>174</v>
      </c>
      <c r="D187" s="14">
        <f t="shared" si="2598"/>
        <v>185</v>
      </c>
      <c r="E187" s="14" t="str">
        <f t="shared" ca="1" si="2599"/>
        <v>N</v>
      </c>
      <c r="F187" s="14" t="str">
        <f t="shared" ca="1" si="2600"/>
        <v>q_58d</v>
      </c>
      <c r="G187" s="14" t="str">
        <f t="shared" ca="1" si="2601"/>
        <v>LDL Cholesterol unit</v>
      </c>
      <c r="H187" s="14" t="b">
        <f t="shared" ca="1" si="2602"/>
        <v>1</v>
      </c>
      <c r="I187" s="14" t="str">
        <f ca="1">IF($H187,ADDRESS(3,(D187+1)*2-1,4,,"["&amp;wew!$G$7&amp;"]"&amp;_sheetname_labels)&amp;":"&amp;ADDRESS(2+ster!$B$20,(D187+1)*2-1,4),"")</f>
        <v>[DBTemplate.xlsm]labels!NG3:NG61</v>
      </c>
      <c r="J187" s="14">
        <f t="array" aca="1" ref="J187" ca="1">IF(H187,MAX(0,MAX(IF(INDIRECT(I187)&lt;&gt;"",ROW(INDIRECT(I187)),""))-2),"")</f>
        <v>4</v>
      </c>
      <c r="K187" s="14" t="str">
        <f ca="1">IF($H187,IF($J187&gt;0,ADDRESS(3,(D187+1)*2-1,4,,"["&amp;wew!$G$7&amp;"]"&amp;_sheetname_labels)&amp;":"&amp;ADDRESS(2+J187,(D187+1)*2-1,4),""),"")</f>
        <v>[DBTemplate.xlsm]labels!NG3:NG6</v>
      </c>
      <c r="L187" s="14" t="str">
        <f ca="1">IF($H187,IF($J187&gt;0,ADDRESS(3,(D187+1)*2,4,,"["&amp;wew!$G$7&amp;"]"&amp;_sheetname_labels)&amp;":"&amp;ADDRESS(2+J187,(D187+1)*2,4),""),"")</f>
        <v>[DBTemplate.xlsm]labels!NH3:NH6</v>
      </c>
      <c r="M187" s="14">
        <f t="shared" ca="1" si="2603"/>
        <v>0</v>
      </c>
      <c r="N187" s="14">
        <f t="shared" ca="1" si="2604"/>
        <v>4</v>
      </c>
      <c r="O187" s="14" t="str">
        <f t="shared" ca="1" si="2605"/>
        <v>q_58d</v>
      </c>
      <c r="P187" s="14" t="str">
        <f t="shared" ca="1" si="2606"/>
        <v>LDL Cholesterol unit</v>
      </c>
      <c r="Q187" s="14" t="str">
        <f ca="1">IF($BP187,ADDRESS(3,D187+1,4,,"["&amp;wew!$G$7&amp;"]"&amp;_sheetname_dataframe)&amp;":"&amp;ADDRESS(2+ster!$C$14,D187+1,4),"")</f>
        <v>[DBTemplate.xlsm]data_frame!GD3:GD3</v>
      </c>
      <c r="R187" s="14" t="str">
        <f>IF($BP187,IF(MID(_xll.FORMULATEXT(INDEX(INDIRECT(Q187),1)),1,1)="=", _xll.FORMULATEXT(INDEX(INDIRECT(Q187),1),2,TRUE),""),"")</f>
        <v/>
      </c>
      <c r="S187" s="14">
        <f t="array" aca="1" ref="S187" ca="1">IF(H187,SUM(IF((IFERROR(INDIRECT(Q187)&lt;&gt;"",FALSE))*(INDIRECT(ster!$D$14)&lt;&gt;""),1,0)),"")</f>
        <v>0</v>
      </c>
      <c r="T187" s="14">
        <f t="array" aca="1" ref="T187" ca="1">IF(H187,IF(M187&gt;0,SUM(IFERROR(1*(MATCH(INDIRECT(Q187),INDIRECT(K187),0)&gt;0),0)*(INDIRECT(ster!$D$14)&lt;&gt;"")*NOT(ISNUMBER(INDIRECT(Q187)))),0),"")</f>
        <v>0</v>
      </c>
      <c r="U187" s="14">
        <f t="array" aca="1" ref="U187" ca="1">IF(H187,SUM((IFERROR(INDIRECT(Q187)="",FALSE))*(INDIRECT(ster!$D$14)&lt;&gt;"")),"")</f>
        <v>1</v>
      </c>
      <c r="V187" s="14">
        <f t="array" aca="1" ref="V187" ca="1">IF(H187,SUM((IFERROR(INDIRECT(Q187)="#ąś",TRUE))*(INDIRECT(ster!$D$14)&lt;&gt;"")),"")</f>
        <v>0</v>
      </c>
      <c r="W187" s="14">
        <f t="array" aca="1" ref="W187" ca="1">IF(H187,SUM(ISNUMBER(INDIRECT(Q187))*(INDIRECT(ster!$D$14)&lt;&gt;"")),"")</f>
        <v>0</v>
      </c>
      <c r="X187" s="14" t="str">
        <f t="array" aca="1" ref="X187" ca="1">IF(AND(H187,W187&gt;0),IF(wew!$B$3,MIN(IF((INDIRECT(ster!$D$14)&lt;&gt;"")*IFERROR(INDIRECT($Q187)&lt;&gt;"",FALSE),IFERROR(INDIRECT($Q187),"X"),"X")),"&lt;włącz podświetlanie wartości&gt;"),"—")</f>
        <v>—</v>
      </c>
      <c r="Y187" s="14" t="str">
        <f t="array" aca="1" ref="Y187" ca="1">IF(AND(H187,W187&gt;0),IF(wew!$B$3,MAX(IF((INDIRECT(ster!$D$14)&lt;&gt;"")*IFERROR(INDIRECT($Q187)&lt;&gt;"",FALSE),IFERROR(INDIRECT($Q187),"X"),"X")),"&lt;włącz podświetlanie wartości&gt;"),"—")</f>
        <v>—</v>
      </c>
      <c r="Z187" s="14">
        <f t="shared" ca="1" si="2607"/>
        <v>0</v>
      </c>
      <c r="AA187" s="12" t="str">
        <f t="shared" ca="1" si="2608"/>
        <v>—</v>
      </c>
      <c r="AB187" s="17">
        <f t="array" aca="1" ref="AB187" ca="1">IF(H187,IF(W187&gt;0,SUM((INDIRECT(ster!$D$14)&lt;&gt;"")*IFERROR((INDIRECT(Q187)&lt;&gt;"")*(INDIRECT(Q187)=INT(INDIRECT(Q187))),0)),0),"")</f>
        <v>0</v>
      </c>
      <c r="AC187" s="17">
        <f t="array" aca="1" ref="AC187" ca="1">IF(H187,W187-AB187,"")</f>
        <v>0</v>
      </c>
      <c r="AD187" s="17">
        <f t="shared" ca="1" si="2609"/>
        <v>1</v>
      </c>
      <c r="AE187" s="17" t="b">
        <f t="shared" ca="1" si="2610"/>
        <v>0</v>
      </c>
      <c r="AF187" s="17" t="str">
        <f ca="1">IF(AE187,IF($H187,ADDRESS(3,D187+2,4,,"["&amp;wew!$G$7&amp;"]"&amp;_sheetname_dataframe)&amp;":"&amp;ADDRESS(2+ster!$C$14,D187+2,4),""),"")</f>
        <v/>
      </c>
      <c r="AG187" s="17" t="str">
        <f t="shared" ca="1" si="2611"/>
        <v/>
      </c>
      <c r="AH187" s="17" t="b">
        <f t="shared" ca="1" si="2612"/>
        <v>0</v>
      </c>
      <c r="AI187" s="17" t="str">
        <f ca="1">IF(AH187,IF($H187,ADDRESS(3,D187+3,4,,"["&amp;wew!$G$7&amp;"]"&amp;_sheetname_dataframe)&amp;":"&amp;ADDRESS(2+ster!$C$14,D187+3,4),""),"")</f>
        <v/>
      </c>
      <c r="AJ187" s="17" t="str">
        <f t="shared" ca="1" si="2613"/>
        <v/>
      </c>
      <c r="AK187" s="17" t="b">
        <f t="shared" ca="1" si="2614"/>
        <v>0</v>
      </c>
      <c r="AL187" s="17" t="b">
        <f t="shared" ca="1" si="2615"/>
        <v>0</v>
      </c>
      <c r="AM187" s="17" t="b">
        <f t="shared" ca="1" si="2616"/>
        <v>0</v>
      </c>
      <c r="AN187" s="17">
        <f t="shared" ca="1" si="2617"/>
        <v>0</v>
      </c>
      <c r="AO187" s="24" t="str">
        <f t="shared" ca="1" si="2618"/>
        <v/>
      </c>
      <c r="AP187" s="24" t="str">
        <f t="shared" ca="1" si="2619"/>
        <v/>
      </c>
      <c r="AQ187" s="17" t="b">
        <f t="shared" ca="1" si="2620"/>
        <v>0</v>
      </c>
      <c r="AR187" s="17" t="b">
        <f t="shared" ca="1" si="2621"/>
        <v>1</v>
      </c>
      <c r="AS187" s="17" t="b">
        <f t="shared" ca="1" si="2622"/>
        <v>0</v>
      </c>
      <c r="AT187" s="17" t="b">
        <f t="shared" ca="1" si="2623"/>
        <v>0</v>
      </c>
      <c r="AU187" s="17" t="b">
        <f t="shared" ca="1" si="2624"/>
        <v>1</v>
      </c>
      <c r="AV187" s="17" t="b">
        <f t="shared" ca="1" si="2625"/>
        <v>0</v>
      </c>
      <c r="AW187" s="17" t="b">
        <f t="shared" ca="1" si="2626"/>
        <v>0</v>
      </c>
      <c r="AX187" s="14" t="b">
        <f t="array" aca="1" ref="AX187" ca="1">IF(H187,N187&gt;0,"")</f>
        <v>1</v>
      </c>
      <c r="AY187" s="17" t="str">
        <f t="shared" ca="1" si="2627"/>
        <v>C3:C6</v>
      </c>
      <c r="AZ187" s="17" t="b">
        <f t="array" aca="1" ref="AZ187" ca="1">IF(AY187&lt;&gt;"",SUM(1*ISERROR(MATCH(INDIRECT(AY187),INDIRECT(K187),0)))=0,"")</f>
        <v>1</v>
      </c>
      <c r="BA187" s="17" t="b">
        <f t="shared" ca="1" si="2628"/>
        <v>1</v>
      </c>
      <c r="BB187" s="17" t="b">
        <v>0</v>
      </c>
      <c r="BC187" s="17" t="b">
        <f t="shared" ca="1" si="2629"/>
        <v>1</v>
      </c>
      <c r="BD187" s="17" t="b">
        <f t="shared" ca="1" si="2630"/>
        <v>0</v>
      </c>
      <c r="BE187" s="17" t="b">
        <f t="shared" ca="1" si="2631"/>
        <v>0</v>
      </c>
      <c r="BF187" s="17" t="b">
        <f t="shared" ca="1" si="2632"/>
        <v>0</v>
      </c>
      <c r="BG187" s="17" t="b">
        <f t="shared" ca="1" si="2633"/>
        <v>0</v>
      </c>
      <c r="BH187" s="17" t="b">
        <f t="shared" ca="1" si="2634"/>
        <v>1</v>
      </c>
      <c r="BI187" s="17">
        <f t="shared" ca="1" si="2635"/>
        <v>2</v>
      </c>
      <c r="BJ187" s="17" t="b">
        <f t="shared" ca="1" si="2636"/>
        <v>0</v>
      </c>
      <c r="BK187" s="17" t="str">
        <f t="shared" ca="1" si="2637"/>
        <v/>
      </c>
      <c r="BL187" s="17" t="str">
        <f t="shared" ca="1" si="2638"/>
        <v/>
      </c>
      <c r="BM187" s="17" t="str">
        <f t="shared" ca="1" si="2639"/>
        <v>F</v>
      </c>
      <c r="BN187" s="17" t="str">
        <f t="shared" ca="1" si="2640"/>
        <v>F</v>
      </c>
      <c r="BO187" s="17" t="str">
        <f t="shared" ca="1" si="2641"/>
        <v>N</v>
      </c>
      <c r="BP187" s="14" t="b">
        <f t="shared" ca="1" si="2642"/>
        <v>1</v>
      </c>
      <c r="BQ187" s="35">
        <v>1</v>
      </c>
      <c r="BX187" s="16"/>
      <c r="BY187" s="16"/>
      <c r="BZ187" s="16"/>
      <c r="CA187" s="16"/>
      <c r="CB187" s="16"/>
      <c r="CC187" s="16"/>
      <c r="CD187" s="16"/>
      <c r="CE187" s="16"/>
      <c r="CF187" s="16"/>
      <c r="CN187" s="14">
        <f ca="1">IF(H187,IFERROR(IsVariableNameLegal(O187),0),0)</f>
        <v>0</v>
      </c>
      <c r="CO187" s="14" t="str">
        <f t="array" aca="1" ref="CO187" ca="1">IF(H187,IF(COUNTIF(INDIRECT(wew!$C$13),O187)&gt;1,TRIM(SUBSTITUTE(_xll.MCONCAT(IF((INDIRECT(wew!$C$13)=O187)*(COLUMN(INDIRECT(wew!$C$13))&lt;&gt;D187+1),-1+COLUMN(INDIRECT(wew!$C$13)),"")," "),"  "," ")),""),"")</f>
        <v/>
      </c>
      <c r="CP187" s="14" t="str">
        <f t="array" aca="1" ref="CP187" ca="1">IF(P187&lt;&gt;"",IF(LEN(P187)&gt;150,1,""),"")</f>
        <v/>
      </c>
      <c r="CQ187" s="14" t="str">
        <f t="array" aca="1" ref="CQ187" ca="1">IF(AND(H187,NOT(ster!$J$3)),IF(COUNTIF(INDIRECT(wew!$C$15),P187)&gt;1,TRIM(SUBSTITUTE(_xll.MCONCAT(IF((INDIRECT(wew!$C$15)=P187)*(COLUMN(INDIRECT(wew!$C$15))&lt;&gt;D187+1),-1+COLUMN(INDIRECT(wew!$C$15)),"")," "),"  "," ")),""),"")</f>
        <v/>
      </c>
      <c r="CR187" s="14" t="str">
        <f t="array" aca="1" ref="CR187" ca="1">IF(H187,IF(AND(W187&gt;0,AO187&lt;&gt;""),TRIM(SUBSTITUTE(_xll.MCONCAT(IFERROR(IF(ISNUMBER(INDIRECT(Q187)),IF((INDIRECT(ster!$D$14)&lt;&gt;"")*(INDIRECT(Q187)&lt;AO187),INDIRECT(ster!$D$14) &amp; ": " &amp;  SUBSTITUTE(IF( AV187,IFERROR(TEXT(INDIRECT(Q187),"rrrr-mm-dd") &amp;" (" &amp; INDIRECT(Q187) &amp;")",INDIRECT(Q187)),INDIRECT(Q187))," "," "),""),""),"")," "),"  "," ")),""),"")</f>
        <v/>
      </c>
      <c r="CS187" s="14" t="str">
        <f t="array" aca="1" ref="CS187" ca="1">IF(H187,IF(AND(W187&gt;0,AP187&lt;&gt;""),TRIM(SUBSTITUTE(_xll.MCONCAT(IFERROR(IF(ISNUMBER(INDIRECT(Q187)),IF((INDIRECT(ster!$D$14)&lt;&gt;"")*(INDIRECT(Q187)&gt;AP187),INDIRECT(ster!$D$14) &amp; ": " &amp;  SUBSTITUTE(IF( AV187,IFERROR(TEXT(INDIRECT(Q187),"rrrr-mm-dd")&amp;" (" &amp; INDIRECT(Q187) &amp;")",INDIRECT(Q187)),INDIRECT(Q187))," "," "),""),""),"")," "),"  "," ")),""),"")</f>
        <v/>
      </c>
      <c r="CT187" s="14" t="str">
        <f t="array" aca="1" ref="CT187" ca="1">IF(H187,IF(AND(N187&gt;0,AR187),TRIM(SUBSTITUTE(_xll.MCONCAT(IFERROR(IF(ISNUMBER(INDIRECT(Q187)),IF((INDIRECT(ster!$D$14)&lt;&gt;"")*(IFERROR(0*(MATCH(INDIRECT(Q187),INDIRECT(K187),0)&gt;0),1)),INDIRECT(ster!$D$14) &amp; ": " &amp;  SUBSTITUTE(IF( AV187,IFERROR(TEXT(INDIRECT(Q187),"rrrr-mm-dd")&amp;" (" &amp; INDIRECT(Q187) &amp;")",INDIRECT(Q187)),INDIRECT(Q187))," "," "),""),""),"")," "),"  "," ")),""),"")</f>
        <v/>
      </c>
      <c r="CU187" s="14" t="str">
        <f t="array" aca="1" ref="CU187" ca="1">IF(H187,IF(AND(V187&gt;0),TRIM(SUBSTITUTE(_xll.MCONCAT(IF((INDIRECT(ster!$D$14)&lt;&gt;"")*(IFERROR(0*(INDIRECT(Q187)&lt;&gt;""),1)),INDIRECT(ster!$D$14),"")," "),"  "," ")),""),"")</f>
        <v/>
      </c>
      <c r="CV187" s="14" t="str">
        <f t="array" aca="1" ref="CV187" ca="1">IF(H187,IF(AS187,
TRIM(SUBSTITUTE(_xll.MCONCAT(IF(
   (INDIRECT(ster!$D$14)&lt;&gt;"")*
   ((INDIRECT(Q187)="")+
      NOT(ISNUMBER(INDIRECT(Q187)))*
      NOT(ISERROR(MATCH(INDIRECT(Q187),INDIRECT(K187),0)))
    ),
      INDIRECT(ster!$D$14),
   "")," "),"  "," ")),
""),"")</f>
        <v/>
      </c>
      <c r="CW187" s="14" t="str">
        <f t="array" aca="1" ref="CW187" ca="1">IF(H187,IF(AND(AQ187),TRIM(SUBSTITUTE(_xll.MCONCAT(IFERROR(IF(ISNUMBER(INDIRECT(Q187)),IF((INDIRECT(ster!$D$14)&lt;&gt;"")*(INDIRECT(Q187)&lt;&gt;INT(INDIRECT(Q187))),INDIRECT(ster!$D$14) &amp; ": " &amp; INDIRECT(Q187),""),""),"")," "),"  "," ")),""),"")</f>
        <v/>
      </c>
      <c r="CX187" s="14" t="str">
        <f t="array" aca="1" ref="CX187" ca="1">IF(H187,IF(OR(AU187,AV187),TRIM(SUBSTITUTE(_xll.MCONCAT(IF((INDIRECT(ster!$D$14)&lt;&gt;"")*NOT(ISNUMBER(INDIRECT(Q187))),IF(ISERROR(MATCH(INDIRECT(Q187),INDIRECT(K187),0)),IFERROR(IF(INDIRECT(Q187)&lt;&gt;"",INDIRECT(ster!$D$14) &amp; ": " &amp; SUBSTITUTE(INDIRECT(Q187)," "," "),""),""),""),"")," "),"  "," ")),""),"")</f>
        <v/>
      </c>
      <c r="CY187" s="14" t="str">
        <f t="array" aca="1" ref="CY187" ca="1">IF(H187,IF(AE187,TRIM(SUBSTITUTE(_xll.MCONCAT(IF((INDIRECT(ster!$D$14)&lt;&gt;"")*IFERROR(NOT(INDIRECT(AF187)),FALSE),IF(ISERROR(MATCH(INDIRECT(Q187),INDIRECT(K187),0)),IFERROR(IF(INDIRECT(Q187)&lt;&gt;"",INDIRECT(ster!$D$14)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CZ187" s="14" t="str">
        <f t="array" aca="1" ref="CZ187" ca="1">IF(H187,IF(AH187,TRIM(SUBSTITUTE(_xll.MCONCAT(IF((INDIRECT(ster!$D$14)&lt;&gt;"")*IFERROR(NOT(INDIRECT(AI187)),FALSE),IF(ISERROR(MATCH(INDIRECT(Q187),INDIRECT(K187),0)),IFERROR(IF(INDIRECT(Q187)&lt;&gt;"",INDIRECT(ster!$D$14)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DC187" s="14" t="str">
        <f ca="1">SUBSTITUTE(SUBSTITUTE(SUBSTITUTE(SUBSTITUTE(_xll.MCONCAT(DG187:DS187,"■"),"■■","■"),"■■","■"),"■■","■"),"■■","■")</f>
        <v>■</v>
      </c>
      <c r="DD187" s="14" t="str">
        <f t="shared" ca="1" si="2643"/>
        <v/>
      </c>
      <c r="DE187" s="14" t="str">
        <f t="shared" ca="1" si="2644"/>
        <v/>
      </c>
      <c r="DF187" s="14" t="str">
        <f t="shared" ca="1" si="2645"/>
        <v/>
      </c>
      <c r="DG187" s="14" t="str">
        <f t="shared" ca="1" si="2646"/>
        <v/>
      </c>
      <c r="DH187" s="14" t="str">
        <f t="shared" ca="1" si="2647"/>
        <v/>
      </c>
      <c r="DI187" s="14" t="str">
        <f t="shared" ca="1" si="2648"/>
        <v/>
      </c>
      <c r="DJ187" s="14" t="str">
        <f t="shared" ca="1" si="2649"/>
        <v/>
      </c>
      <c r="DK187" s="14" t="str">
        <f t="shared" ca="1" si="2650"/>
        <v/>
      </c>
      <c r="DL187" s="14" t="str">
        <f t="shared" ca="1" si="1470"/>
        <v/>
      </c>
      <c r="DM187" s="14" t="str">
        <f t="shared" ca="1" si="2651"/>
        <v/>
      </c>
      <c r="DN187" s="14" t="str">
        <f t="array" aca="1" ref="DN187" ca="1">IF(CU187&lt;&gt;"","There are errors in the entered values in the following cases: " &amp;SUBSTITUTE(CU187," ",", "),"")</f>
        <v/>
      </c>
      <c r="DO187" s="14" t="str">
        <f t="shared" ca="1" si="2652"/>
        <v/>
      </c>
      <c r="DP187" s="14" t="str">
        <f t="shared" ca="1" si="2653"/>
        <v/>
      </c>
      <c r="DQ187" s="14" t="str">
        <f t="shared" ca="1" si="2654"/>
        <v/>
      </c>
      <c r="DR187" s="14" t="str">
        <f t="shared" ca="1" si="2655"/>
        <v/>
      </c>
      <c r="DS187" s="14" t="str">
        <f t="shared" ca="1" si="2656"/>
        <v/>
      </c>
      <c r="DZ187" s="14" t="b">
        <f t="shared" ca="1" si="2657"/>
        <v>0</v>
      </c>
      <c r="EA187" s="14" t="str">
        <f t="shared" ca="1" si="2658"/>
        <v>LDL Cholesterol unit (q_58d)</v>
      </c>
      <c r="EB187" s="14" t="str">
        <f t="shared" ca="1" si="2659"/>
        <v xml:space="preserve">Values must be limited to predefinied list. </v>
      </c>
      <c r="EC187" s="14" t="str">
        <f t="shared" ca="1" si="2660"/>
        <v xml:space="preserve">LDL Cholesterol unit (q_58d): Values must be limited to predefinied list. </v>
      </c>
      <c r="ED187" s="14" t="str">
        <f t="shared" ca="1" si="2661"/>
        <v/>
      </c>
      <c r="EE187" s="14" t="str">
        <f t="shared" ca="1" si="2662"/>
        <v>Values must be limited to predefinied list</v>
      </c>
      <c r="EF187" s="14" t="str">
        <f t="shared" ca="1" si="2663"/>
        <v/>
      </c>
      <c r="EG187" s="14" t="str">
        <f t="shared" ca="1" si="2664"/>
        <v/>
      </c>
      <c r="EM187" s="14" t="b">
        <f t="shared" ca="1" si="2665"/>
        <v>1</v>
      </c>
      <c r="EN187" s="14">
        <f t="shared" ca="1" si="2666"/>
        <v>174</v>
      </c>
      <c r="EO187" s="14" t="str">
        <f t="shared" ca="1" si="2667"/>
        <v>q_58d</v>
      </c>
      <c r="EP187" s="14" t="str">
        <f t="shared" ca="1" si="2668"/>
        <v xml:space="preserve">LDL Cholesterol unit (q_58d): Values must be limited to predefinied list. </v>
      </c>
      <c r="EQ187" s="14" t="str">
        <f t="shared" ca="1" si="2669"/>
        <v/>
      </c>
    </row>
    <row r="188" spans="2:147" s="14" customFormat="1">
      <c r="B188" s="14" t="str">
        <f t="shared" ca="1" si="2596"/>
        <v/>
      </c>
      <c r="C188" s="14">
        <f t="shared" ca="1" si="2597"/>
        <v>175</v>
      </c>
      <c r="D188" s="14">
        <f t="shared" si="2598"/>
        <v>186</v>
      </c>
      <c r="E188" s="14" t="str">
        <f t="shared" ca="1" si="2599"/>
        <v>I</v>
      </c>
      <c r="F188" s="14" t="str">
        <f t="shared" ca="1" si="2600"/>
        <v>q_59a</v>
      </c>
      <c r="G188" s="14" t="str">
        <f t="shared" ca="1" si="2601"/>
        <v>Triglycerides level (or NF, NA, NR)</v>
      </c>
      <c r="H188" s="14" t="b">
        <f t="shared" ca="1" si="2602"/>
        <v>1</v>
      </c>
      <c r="I188" s="14" t="str">
        <f ca="1">IF($H188,ADDRESS(3,(D188+1)*2-1,4,,"["&amp;wew!$G$7&amp;"]"&amp;_sheetname_labels)&amp;":"&amp;ADDRESS(2+ster!$B$20,(D188+1)*2-1,4),"")</f>
        <v>[DBTemplate.xlsm]labels!NI3:NI61</v>
      </c>
      <c r="J188" s="14">
        <f t="array" aca="1" ref="J188" ca="1">IF(H188,MAX(0,MAX(IF(INDIRECT(I188)&lt;&gt;"",ROW(INDIRECT(I188)),""))-2),"")</f>
        <v>1</v>
      </c>
      <c r="K188" s="14" t="str">
        <f ca="1">IF($H188,IF($J188&gt;0,ADDRESS(3,(D188+1)*2-1,4,,"["&amp;wew!$G$7&amp;"]"&amp;_sheetname_labels)&amp;":"&amp;ADDRESS(2+J188,(D188+1)*2-1,4),""),"")</f>
        <v>[DBTemplate.xlsm]labels!NI3:NI3</v>
      </c>
      <c r="L188" s="14" t="str">
        <f ca="1">IF($H188,IF($J188&gt;0,ADDRESS(3,(D188+1)*2,4,,"["&amp;wew!$G$7&amp;"]"&amp;_sheetname_labels)&amp;":"&amp;ADDRESS(2+J188,(D188+1)*2,4),""),"")</f>
        <v>[DBTemplate.xlsm]labels!NJ3:NJ3</v>
      </c>
      <c r="M188" s="14">
        <f t="shared" ca="1" si="2603"/>
        <v>1</v>
      </c>
      <c r="N188" s="14">
        <f t="shared" ca="1" si="2604"/>
        <v>0</v>
      </c>
      <c r="O188" s="14" t="str">
        <f t="shared" ca="1" si="2605"/>
        <v>q_59a</v>
      </c>
      <c r="P188" s="14" t="str">
        <f t="shared" ca="1" si="2606"/>
        <v>Triglycerides level (or NF, NA, NR)</v>
      </c>
      <c r="Q188" s="14" t="str">
        <f ca="1">IF($BP188,ADDRESS(3,D188+1,4,,"["&amp;wew!$G$7&amp;"]"&amp;_sheetname_dataframe)&amp;":"&amp;ADDRESS(2+ster!$C$14,D188+1,4),"")</f>
        <v>[DBTemplate.xlsm]data_frame!GE3:GE3</v>
      </c>
      <c r="R188" s="14" t="str">
        <f>IF($BP188,IF(MID(_xll.FORMULATEXT(INDEX(INDIRECT(Q188),1)),1,1)="=", _xll.FORMULATEXT(INDEX(INDIRECT(Q188),1),2,TRUE),""),"")</f>
        <v/>
      </c>
      <c r="S188" s="14">
        <f t="array" aca="1" ref="S188" ca="1">IF(H188,SUM(IF((IFERROR(INDIRECT(Q188)&lt;&gt;"",FALSE))*(INDIRECT(ster!$D$14)&lt;&gt;""),1,0)),"")</f>
        <v>1</v>
      </c>
      <c r="T188" s="14">
        <f t="array" aca="1" ref="T188" ca="1">IF(H188,IF(M188&gt;0,SUM(IFERROR(1*(MATCH(INDIRECT(Q188),INDIRECT(K188),0)&gt;0),0)*(INDIRECT(ster!$D$14)&lt;&gt;"")*NOT(ISNUMBER(INDIRECT(Q188)))),0),"")</f>
        <v>1</v>
      </c>
      <c r="U188" s="14">
        <f t="array" aca="1" ref="U188" ca="1">IF(H188,SUM((IFERROR(INDIRECT(Q188)="",FALSE))*(INDIRECT(ster!$D$14)&lt;&gt;"")),"")</f>
        <v>0</v>
      </c>
      <c r="V188" s="14">
        <f t="array" aca="1" ref="V188" ca="1">IF(H188,SUM((IFERROR(INDIRECT(Q188)="#ąś",TRUE))*(INDIRECT(ster!$D$14)&lt;&gt;"")),"")</f>
        <v>0</v>
      </c>
      <c r="W188" s="14">
        <f t="array" aca="1" ref="W188" ca="1">IF(H188,SUM(ISNUMBER(INDIRECT(Q188))*(INDIRECT(ster!$D$14)&lt;&gt;"")),"")</f>
        <v>0</v>
      </c>
      <c r="X188" s="14" t="str">
        <f t="array" aca="1" ref="X188" ca="1">IF(AND(H188,W188&gt;0),IF(wew!$B$3,MIN(IF((INDIRECT(ster!$D$14)&lt;&gt;"")*IFERROR(INDIRECT($Q188)&lt;&gt;"",FALSE),IFERROR(INDIRECT($Q188),"X"),"X")),"&lt;włącz podświetlanie wartości&gt;"),"—")</f>
        <v>—</v>
      </c>
      <c r="Y188" s="14" t="str">
        <f t="array" aca="1" ref="Y188" ca="1">IF(AND(H188,W188&gt;0),IF(wew!$B$3,MAX(IF((INDIRECT(ster!$D$14)&lt;&gt;"")*IFERROR(INDIRECT($Q188)&lt;&gt;"",FALSE),IFERROR(INDIRECT($Q188),"X"),"X")),"&lt;włącz podświetlanie wartości&gt;"),"—")</f>
        <v>—</v>
      </c>
      <c r="Z188" s="14">
        <f t="shared" ca="1" si="2607"/>
        <v>0</v>
      </c>
      <c r="AA188" s="12">
        <f t="shared" ca="1" si="2608"/>
        <v>0</v>
      </c>
      <c r="AB188" s="17">
        <f t="array" aca="1" ref="AB188" ca="1">IF(H188,IF(W188&gt;0,SUM((INDIRECT(ster!$D$14)&lt;&gt;"")*IFERROR((INDIRECT(Q188)&lt;&gt;"")*(INDIRECT(Q188)=INT(INDIRECT(Q188))),0)),0),"")</f>
        <v>0</v>
      </c>
      <c r="AC188" s="17">
        <f t="array" aca="1" ref="AC188" ca="1">IF(H188,W188-AB188,"")</f>
        <v>0</v>
      </c>
      <c r="AD188" s="17">
        <f t="shared" ca="1" si="2609"/>
        <v>1</v>
      </c>
      <c r="AE188" s="17" t="b">
        <f t="shared" ca="1" si="2610"/>
        <v>0</v>
      </c>
      <c r="AF188" s="17" t="str">
        <f ca="1">IF(AE188,IF($H188,ADDRESS(3,D188+2,4,,"["&amp;wew!$G$7&amp;"]"&amp;_sheetname_dataframe)&amp;":"&amp;ADDRESS(2+ster!$C$14,D188+2,4),""),"")</f>
        <v/>
      </c>
      <c r="AG188" s="17" t="str">
        <f t="shared" ca="1" si="2611"/>
        <v/>
      </c>
      <c r="AH188" s="17" t="b">
        <f t="shared" ca="1" si="2612"/>
        <v>0</v>
      </c>
      <c r="AI188" s="17" t="str">
        <f ca="1">IF(AH188,IF($H188,ADDRESS(3,D188+3,4,,"["&amp;wew!$G$7&amp;"]"&amp;_sheetname_dataframe)&amp;":"&amp;ADDRESS(2+ster!$C$14,D188+3,4),""),"")</f>
        <v/>
      </c>
      <c r="AJ188" s="17" t="str">
        <f t="shared" ca="1" si="2613"/>
        <v/>
      </c>
      <c r="AK188" s="17" t="b">
        <f t="shared" ca="1" si="2614"/>
        <v>0</v>
      </c>
      <c r="AL188" s="17" t="b">
        <f t="shared" ca="1" si="2615"/>
        <v>0</v>
      </c>
      <c r="AM188" s="17" t="b">
        <f t="shared" ca="1" si="2616"/>
        <v>1</v>
      </c>
      <c r="AN188" s="17">
        <f t="shared" ca="1" si="2617"/>
        <v>0</v>
      </c>
      <c r="AO188" s="24" t="str">
        <f t="shared" ca="1" si="2618"/>
        <v/>
      </c>
      <c r="AP188" s="24" t="str">
        <f t="shared" ca="1" si="2619"/>
        <v/>
      </c>
      <c r="AQ188" s="17" t="b">
        <f t="shared" ca="1" si="2620"/>
        <v>0</v>
      </c>
      <c r="AR188" s="17" t="b">
        <f t="shared" ca="1" si="2621"/>
        <v>0</v>
      </c>
      <c r="AS188" s="17" t="b">
        <f t="shared" ca="1" si="2622"/>
        <v>0</v>
      </c>
      <c r="AT188" s="17" t="b">
        <f t="shared" ca="1" si="2623"/>
        <v>0</v>
      </c>
      <c r="AU188" s="17" t="b">
        <f t="shared" ca="1" si="2624"/>
        <v>1</v>
      </c>
      <c r="AV188" s="17" t="b">
        <f t="shared" ca="1" si="2625"/>
        <v>0</v>
      </c>
      <c r="AW188" s="17" t="b">
        <f t="shared" ca="1" si="2626"/>
        <v>0</v>
      </c>
      <c r="AX188" s="14" t="b">
        <f t="array" aca="1" ref="AX188" ca="1">IF(H188,N188&gt;0,"")</f>
        <v>0</v>
      </c>
      <c r="AY188" s="17" t="str">
        <f t="shared" ca="1" si="2627"/>
        <v/>
      </c>
      <c r="AZ188" s="17" t="str">
        <f t="array" aca="1" ref="AZ188" ca="1">IF(AY188&lt;&gt;"",SUM(1*ISERROR(MATCH(INDIRECT(AY188),INDIRECT(K188),0)))=0,"")</f>
        <v/>
      </c>
      <c r="BA188" s="17" t="b">
        <f t="shared" ca="1" si="2628"/>
        <v>0</v>
      </c>
      <c r="BB188" s="17" t="b">
        <v>0</v>
      </c>
      <c r="BC188" s="17" t="str">
        <f t="shared" ca="1" si="2629"/>
        <v/>
      </c>
      <c r="BD188" s="17" t="str">
        <f t="shared" ca="1" si="2630"/>
        <v/>
      </c>
      <c r="BE188" s="17" t="str">
        <f t="shared" ca="1" si="2631"/>
        <v/>
      </c>
      <c r="BF188" s="17" t="str">
        <f t="shared" ca="1" si="2632"/>
        <v/>
      </c>
      <c r="BG188" s="17" t="str">
        <f t="shared" ca="1" si="2633"/>
        <v/>
      </c>
      <c r="BH188" s="17" t="str">
        <f t="shared" ca="1" si="2634"/>
        <v/>
      </c>
      <c r="BI188" s="17" t="str">
        <f t="shared" ca="1" si="2635"/>
        <v/>
      </c>
      <c r="BJ188" s="17" t="b">
        <f t="shared" ca="1" si="2636"/>
        <v>0</v>
      </c>
      <c r="BK188" s="17" t="b">
        <f t="shared" ca="1" si="2637"/>
        <v>1</v>
      </c>
      <c r="BL188" s="17" t="b">
        <f t="shared" ca="1" si="2638"/>
        <v>0</v>
      </c>
      <c r="BM188" s="17" t="str">
        <f t="shared" ca="1" si="2639"/>
        <v>I</v>
      </c>
      <c r="BN188" s="17" t="str">
        <f t="shared" ca="1" si="2640"/>
        <v>N</v>
      </c>
      <c r="BO188" s="17" t="str">
        <f t="shared" ca="1" si="2641"/>
        <v>I</v>
      </c>
      <c r="BP188" s="14" t="b">
        <f t="shared" ca="1" si="2642"/>
        <v>1</v>
      </c>
      <c r="BQ188" s="35">
        <v>1</v>
      </c>
      <c r="BU188" s="14" t="s">
        <v>387</v>
      </c>
      <c r="BX188" s="16"/>
      <c r="BY188" s="16"/>
      <c r="BZ188" s="16"/>
      <c r="CA188" s="16"/>
      <c r="CB188" s="16"/>
      <c r="CC188" s="16"/>
      <c r="CD188" s="16"/>
      <c r="CE188" s="16"/>
      <c r="CF188" s="16"/>
      <c r="CN188" s="14">
        <f ca="1">IF(H188,IFERROR(IsVariableNameLegal(O188),0),0)</f>
        <v>0</v>
      </c>
      <c r="CO188" s="14" t="str">
        <f t="array" aca="1" ref="CO188" ca="1">IF(H188,IF(COUNTIF(INDIRECT(wew!$C$13),O188)&gt;1,TRIM(SUBSTITUTE(_xll.MCONCAT(IF((INDIRECT(wew!$C$13)=O188)*(COLUMN(INDIRECT(wew!$C$13))&lt;&gt;D188+1),-1+COLUMN(INDIRECT(wew!$C$13)),"")," "),"  "," ")),""),"")</f>
        <v/>
      </c>
      <c r="CP188" s="14" t="str">
        <f t="array" aca="1" ref="CP188" ca="1">IF(P188&lt;&gt;"",IF(LEN(P188)&gt;150,1,""),"")</f>
        <v/>
      </c>
      <c r="CQ188" s="14" t="str">
        <f t="array" aca="1" ref="CQ188" ca="1">IF(AND(H188,NOT(ster!$J$3)),IF(COUNTIF(INDIRECT(wew!$C$15),P188)&gt;1,TRIM(SUBSTITUTE(_xll.MCONCAT(IF((INDIRECT(wew!$C$15)=P188)*(COLUMN(INDIRECT(wew!$C$15))&lt;&gt;D188+1),-1+COLUMN(INDIRECT(wew!$C$15)),"")," "),"  "," ")),""),"")</f>
        <v/>
      </c>
      <c r="CR188" s="14" t="str">
        <f t="array" aca="1" ref="CR188" ca="1">IF(H188,IF(AND(W188&gt;0,AO188&lt;&gt;""),TRIM(SUBSTITUTE(_xll.MCONCAT(IFERROR(IF(ISNUMBER(INDIRECT(Q188)),IF((INDIRECT(ster!$D$14)&lt;&gt;"")*(INDIRECT(Q188)&lt;AO188),INDIRECT(ster!$D$14) &amp; ": " &amp;  SUBSTITUTE(IF( AV188,IFERROR(TEXT(INDIRECT(Q188),"rrrr-mm-dd") &amp;" (" &amp; INDIRECT(Q188) &amp;")",INDIRECT(Q188)),INDIRECT(Q188))," "," "),""),""),"")," "),"  "," ")),""),"")</f>
        <v/>
      </c>
      <c r="CS188" s="14" t="str">
        <f t="array" aca="1" ref="CS188" ca="1">IF(H188,IF(AND(W188&gt;0,AP188&lt;&gt;""),TRIM(SUBSTITUTE(_xll.MCONCAT(IFERROR(IF(ISNUMBER(INDIRECT(Q188)),IF((INDIRECT(ster!$D$14)&lt;&gt;"")*(INDIRECT(Q188)&gt;AP188),INDIRECT(ster!$D$14) &amp; ": " &amp;  SUBSTITUTE(IF( AV188,IFERROR(TEXT(INDIRECT(Q188),"rrrr-mm-dd")&amp;" (" &amp; INDIRECT(Q188) &amp;")",INDIRECT(Q188)),INDIRECT(Q188))," "," "),""),""),"")," "),"  "," ")),""),"")</f>
        <v/>
      </c>
      <c r="CT188" s="14" t="str">
        <f t="array" aca="1" ref="CT188" ca="1">IF(H188,IF(AND(N188&gt;0,AR188),TRIM(SUBSTITUTE(_xll.MCONCAT(IFERROR(IF(ISNUMBER(INDIRECT(Q188)),IF((INDIRECT(ster!$D$14)&lt;&gt;"")*(IFERROR(0*(MATCH(INDIRECT(Q188),INDIRECT(K188),0)&gt;0),1)),INDIRECT(ster!$D$14) &amp; ": " &amp;  SUBSTITUTE(IF( AV188,IFERROR(TEXT(INDIRECT(Q188),"rrrr-mm-dd")&amp;" (" &amp; INDIRECT(Q188) &amp;")",INDIRECT(Q188)),INDIRECT(Q188))," "," "),""),""),"")," "),"  "," ")),""),"")</f>
        <v/>
      </c>
      <c r="CU188" s="14" t="str">
        <f t="array" aca="1" ref="CU188" ca="1">IF(H188,IF(AND(V188&gt;0),TRIM(SUBSTITUTE(_xll.MCONCAT(IF((INDIRECT(ster!$D$14)&lt;&gt;"")*(IFERROR(0*(INDIRECT(Q188)&lt;&gt;""),1)),INDIRECT(ster!$D$14),"")," "),"  "," ")),""),"")</f>
        <v/>
      </c>
      <c r="CV188" s="14" t="str">
        <f t="array" aca="1" ref="CV188" ca="1">IF(H188,IF(AS188,
TRIM(SUBSTITUTE(_xll.MCONCAT(IF(
   (INDIRECT(ster!$D$14)&lt;&gt;"")*
   ((INDIRECT(Q188)="")+
      NOT(ISNUMBER(INDIRECT(Q188)))*
      NOT(ISERROR(MATCH(INDIRECT(Q188),INDIRECT(K188),0)))
    ),
      INDIRECT(ster!$D$14),
   "")," "),"  "," ")),
""),"")</f>
        <v/>
      </c>
      <c r="CW188" s="14" t="str">
        <f t="array" aca="1" ref="CW188" ca="1">IF(H188,IF(AND(AQ188),TRIM(SUBSTITUTE(_xll.MCONCAT(IFERROR(IF(ISNUMBER(INDIRECT(Q188)),IF((INDIRECT(ster!$D$14)&lt;&gt;"")*(INDIRECT(Q188)&lt;&gt;INT(INDIRECT(Q188))),INDIRECT(ster!$D$14) &amp; ": " &amp; INDIRECT(Q188),""),""),"")," "),"  "," ")),""),"")</f>
        <v/>
      </c>
      <c r="CX188" s="14" t="str">
        <f t="array" aca="1" ref="CX188" ca="1">IF(H188,IF(OR(AU188,AV188),TRIM(SUBSTITUTE(_xll.MCONCAT(IF((INDIRECT(ster!$D$14)&lt;&gt;"")*NOT(ISNUMBER(INDIRECT(Q188))),IF(ISERROR(MATCH(INDIRECT(Q188),INDIRECT(K188),0)),IFERROR(IF(INDIRECT(Q188)&lt;&gt;"",INDIRECT(ster!$D$14) &amp; ": " &amp; SUBSTITUTE(INDIRECT(Q188)," "," "),""),""),""),"")," "),"  "," ")),""),"")</f>
        <v/>
      </c>
      <c r="CY188" s="14" t="str">
        <f t="array" aca="1" ref="CY188" ca="1">IF(H188,IF(AE188,TRIM(SUBSTITUTE(_xll.MCONCAT(IF((INDIRECT(ster!$D$14)&lt;&gt;"")*IFERROR(NOT(INDIRECT(AF188)),FALSE),IF(ISERROR(MATCH(INDIRECT(Q188),INDIRECT(K188),0)),IFERROR(IF(INDIRECT(Q188)&lt;&gt;"",INDIRECT(ster!$D$14)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CZ188" s="14" t="str">
        <f t="array" aca="1" ref="CZ188" ca="1">IF(H188,IF(AH188,TRIM(SUBSTITUTE(_xll.MCONCAT(IF((INDIRECT(ster!$D$14)&lt;&gt;"")*IFERROR(NOT(INDIRECT(AI188)),FALSE),IF(ISERROR(MATCH(INDIRECT(Q188),INDIRECT(K188),0)),IFERROR(IF(INDIRECT(Q188)&lt;&gt;"",INDIRECT(ster!$D$14)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DC188" s="14" t="str">
        <f ca="1">SUBSTITUTE(SUBSTITUTE(SUBSTITUTE(SUBSTITUTE(_xll.MCONCAT(DG188:DS188,"■"),"■■","■"),"■■","■"),"■■","■"),"■■","■")</f>
        <v>■</v>
      </c>
      <c r="DD188" s="14" t="str">
        <f t="shared" ca="1" si="2643"/>
        <v/>
      </c>
      <c r="DE188" s="14" t="str">
        <f t="shared" ca="1" si="2644"/>
        <v/>
      </c>
      <c r="DF188" s="14" t="str">
        <f t="shared" ca="1" si="2645"/>
        <v/>
      </c>
      <c r="DG188" s="14" t="str">
        <f t="shared" ca="1" si="2646"/>
        <v/>
      </c>
      <c r="DH188" s="14" t="str">
        <f t="shared" ca="1" si="2647"/>
        <v/>
      </c>
      <c r="DI188" s="14" t="str">
        <f t="shared" ca="1" si="2648"/>
        <v/>
      </c>
      <c r="DJ188" s="14" t="str">
        <f t="shared" ca="1" si="2649"/>
        <v/>
      </c>
      <c r="DK188" s="14" t="str">
        <f t="shared" ca="1" si="2650"/>
        <v/>
      </c>
      <c r="DL188" s="14" t="str">
        <f t="shared" ca="1" si="1470"/>
        <v/>
      </c>
      <c r="DM188" s="14" t="str">
        <f t="shared" ca="1" si="2651"/>
        <v/>
      </c>
      <c r="DN188" s="14" t="str">
        <f t="array" aca="1" ref="DN188" ca="1">IF(CU188&lt;&gt;"","There are errors in the entered values in the following cases: " &amp;SUBSTITUTE(CU188," ",", "),"")</f>
        <v/>
      </c>
      <c r="DO188" s="14" t="str">
        <f t="shared" ca="1" si="2652"/>
        <v/>
      </c>
      <c r="DP188" s="14" t="str">
        <f t="shared" ca="1" si="2653"/>
        <v/>
      </c>
      <c r="DQ188" s="14" t="str">
        <f t="shared" ca="1" si="2654"/>
        <v/>
      </c>
      <c r="DR188" s="14" t="str">
        <f t="shared" ca="1" si="2655"/>
        <v/>
      </c>
      <c r="DS188" s="14" t="str">
        <f t="shared" ca="1" si="2656"/>
        <v/>
      </c>
      <c r="DZ188" s="14" t="b">
        <f t="shared" ca="1" si="2657"/>
        <v>0</v>
      </c>
      <c r="EA188" s="14" t="str">
        <f t="shared" ca="1" si="2658"/>
        <v>Triglycerides level (or NF, NA, NR) (q_59a)</v>
      </c>
      <c r="EB188" s="14" t="str">
        <f t="shared" ca="1" si="2659"/>
        <v xml:space="preserve">Values must be numeric. </v>
      </c>
      <c r="EC188" s="14" t="str">
        <f t="shared" ca="1" si="2660"/>
        <v xml:space="preserve">Triglycerides level (or NF, NA, NR) (q_59a): Values must be numeric. </v>
      </c>
      <c r="ED188" s="14" t="str">
        <f t="shared" ca="1" si="2661"/>
        <v/>
      </c>
      <c r="EE188" s="14" t="str">
        <f t="shared" ca="1" si="2662"/>
        <v>Values must be numeric</v>
      </c>
      <c r="EF188" s="14" t="str">
        <f t="shared" ca="1" si="2663"/>
        <v/>
      </c>
      <c r="EG188" s="14" t="str">
        <f t="shared" ca="1" si="2664"/>
        <v/>
      </c>
      <c r="EM188" s="14" t="b">
        <f t="shared" ca="1" si="2665"/>
        <v>1</v>
      </c>
      <c r="EN188" s="14">
        <f t="shared" ca="1" si="2666"/>
        <v>175</v>
      </c>
      <c r="EO188" s="14" t="str">
        <f t="shared" ca="1" si="2667"/>
        <v>q_59a</v>
      </c>
      <c r="EP188" s="14" t="str">
        <f t="shared" ca="1" si="2668"/>
        <v xml:space="preserve">Triglycerides level (or NF, NA, NR) (q_59a): Values must be numeric. </v>
      </c>
      <c r="EQ188" s="14" t="str">
        <f t="shared" ca="1" si="2669"/>
        <v/>
      </c>
    </row>
    <row r="189" spans="2:147" s="14" customFormat="1">
      <c r="B189" s="14" t="str">
        <f t="shared" ca="1" si="2596"/>
        <v/>
      </c>
      <c r="C189" s="14">
        <f t="shared" ca="1" si="2597"/>
        <v>176</v>
      </c>
      <c r="D189" s="14">
        <f t="shared" si="2598"/>
        <v>187</v>
      </c>
      <c r="E189" s="14" t="str">
        <f t="shared" ca="1" si="2599"/>
        <v>I</v>
      </c>
      <c r="F189" s="14" t="str">
        <f t="shared" ca="1" si="2600"/>
        <v>q_59b</v>
      </c>
      <c r="G189" s="14" t="str">
        <f t="shared" ca="1" si="2601"/>
        <v>Triglycerides lower range</v>
      </c>
      <c r="H189" s="14" t="b">
        <f t="shared" ca="1" si="2602"/>
        <v>1</v>
      </c>
      <c r="I189" s="14" t="str">
        <f ca="1">IF($H189,ADDRESS(3,(D189+1)*2-1,4,,"["&amp;wew!$G$7&amp;"]"&amp;_sheetname_labels)&amp;":"&amp;ADDRESS(2+ster!$B$20,(D189+1)*2-1,4),"")</f>
        <v>[DBTemplate.xlsm]labels!NK3:NK61</v>
      </c>
      <c r="J189" s="14">
        <f t="array" aca="1" ref="J189" ca="1">IF(H189,MAX(0,MAX(IF(INDIRECT(I189)&lt;&gt;"",ROW(INDIRECT(I189)),""))-2),"")</f>
        <v>1</v>
      </c>
      <c r="K189" s="14" t="str">
        <f ca="1">IF($H189,IF($J189&gt;0,ADDRESS(3,(D189+1)*2-1,4,,"["&amp;wew!$G$7&amp;"]"&amp;_sheetname_labels)&amp;":"&amp;ADDRESS(2+J189,(D189+1)*2-1,4),""),"")</f>
        <v>[DBTemplate.xlsm]labels!NK3:NK3</v>
      </c>
      <c r="L189" s="14" t="str">
        <f ca="1">IF($H189,IF($J189&gt;0,ADDRESS(3,(D189+1)*2,4,,"["&amp;wew!$G$7&amp;"]"&amp;_sheetname_labels)&amp;":"&amp;ADDRESS(2+J189,(D189+1)*2,4),""),"")</f>
        <v>[DBTemplate.xlsm]labels!NL3:NL3</v>
      </c>
      <c r="M189" s="14">
        <f t="shared" ca="1" si="2603"/>
        <v>1</v>
      </c>
      <c r="N189" s="14">
        <f t="shared" ca="1" si="2604"/>
        <v>0</v>
      </c>
      <c r="O189" s="14" t="str">
        <f t="shared" ca="1" si="2605"/>
        <v>q_59b</v>
      </c>
      <c r="P189" s="14" t="str">
        <f t="shared" ca="1" si="2606"/>
        <v>Triglycerides lower range</v>
      </c>
      <c r="Q189" s="14" t="str">
        <f ca="1">IF($BP189,ADDRESS(3,D189+1,4,,"["&amp;wew!$G$7&amp;"]"&amp;_sheetname_dataframe)&amp;":"&amp;ADDRESS(2+ster!$C$14,D189+1,4),"")</f>
        <v>[DBTemplate.xlsm]data_frame!GF3:GF3</v>
      </c>
      <c r="R189" s="14" t="str">
        <f>IF($BP189,IF(MID(_xll.FORMULATEXT(INDEX(INDIRECT(Q189),1)),1,1)="=", _xll.FORMULATEXT(INDEX(INDIRECT(Q189),1),2,TRUE),""),"")</f>
        <v/>
      </c>
      <c r="S189" s="14">
        <f t="array" aca="1" ref="S189" ca="1">IF(H189,SUM(IF((IFERROR(INDIRECT(Q189)&lt;&gt;"",FALSE))*(INDIRECT(ster!$D$14)&lt;&gt;""),1,0)),"")</f>
        <v>1</v>
      </c>
      <c r="T189" s="14">
        <f t="array" aca="1" ref="T189" ca="1">IF(H189,IF(M189&gt;0,SUM(IFERROR(1*(MATCH(INDIRECT(Q189),INDIRECT(K189),0)&gt;0),0)*(INDIRECT(ster!$D$14)&lt;&gt;"")*NOT(ISNUMBER(INDIRECT(Q189)))),0),"")</f>
        <v>1</v>
      </c>
      <c r="U189" s="14">
        <f t="array" aca="1" ref="U189" ca="1">IF(H189,SUM((IFERROR(INDIRECT(Q189)="",FALSE))*(INDIRECT(ster!$D$14)&lt;&gt;"")),"")</f>
        <v>0</v>
      </c>
      <c r="V189" s="14">
        <f t="array" aca="1" ref="V189" ca="1">IF(H189,SUM((IFERROR(INDIRECT(Q189)="#ąś",TRUE))*(INDIRECT(ster!$D$14)&lt;&gt;"")),"")</f>
        <v>0</v>
      </c>
      <c r="W189" s="14">
        <f t="array" aca="1" ref="W189" ca="1">IF(H189,SUM(ISNUMBER(INDIRECT(Q189))*(INDIRECT(ster!$D$14)&lt;&gt;"")),"")</f>
        <v>0</v>
      </c>
      <c r="X189" s="14" t="str">
        <f t="array" aca="1" ref="X189" ca="1">IF(AND(H189,W189&gt;0),IF(wew!$B$3,MIN(IF((INDIRECT(ster!$D$14)&lt;&gt;"")*IFERROR(INDIRECT($Q189)&lt;&gt;"",FALSE),IFERROR(INDIRECT($Q189),"X"),"X")),"&lt;włącz podświetlanie wartości&gt;"),"—")</f>
        <v>—</v>
      </c>
      <c r="Y189" s="14" t="str">
        <f t="array" aca="1" ref="Y189" ca="1">IF(AND(H189,W189&gt;0),IF(wew!$B$3,MAX(IF((INDIRECT(ster!$D$14)&lt;&gt;"")*IFERROR(INDIRECT($Q189)&lt;&gt;"",FALSE),IFERROR(INDIRECT($Q189),"X"),"X")),"&lt;włącz podświetlanie wartości&gt;"),"—")</f>
        <v>—</v>
      </c>
      <c r="Z189" s="14">
        <f t="shared" ca="1" si="2607"/>
        <v>0</v>
      </c>
      <c r="AA189" s="12">
        <f t="shared" ca="1" si="2608"/>
        <v>0</v>
      </c>
      <c r="AB189" s="17">
        <f t="array" aca="1" ref="AB189" ca="1">IF(H189,IF(W189&gt;0,SUM((INDIRECT(ster!$D$14)&lt;&gt;"")*IFERROR((INDIRECT(Q189)&lt;&gt;"")*(INDIRECT(Q189)=INT(INDIRECT(Q189))),0)),0),"")</f>
        <v>0</v>
      </c>
      <c r="AC189" s="17">
        <f t="array" aca="1" ref="AC189" ca="1">IF(H189,W189-AB189,"")</f>
        <v>0</v>
      </c>
      <c r="AD189" s="17">
        <f t="shared" ca="1" si="2609"/>
        <v>1</v>
      </c>
      <c r="AE189" s="17" t="b">
        <f t="shared" ca="1" si="2610"/>
        <v>0</v>
      </c>
      <c r="AF189" s="17" t="str">
        <f ca="1">IF(AE189,IF($H189,ADDRESS(3,D189+2,4,,"["&amp;wew!$G$7&amp;"]"&amp;_sheetname_dataframe)&amp;":"&amp;ADDRESS(2+ster!$C$14,D189+2,4),""),"")</f>
        <v/>
      </c>
      <c r="AG189" s="17" t="str">
        <f t="shared" ca="1" si="2611"/>
        <v/>
      </c>
      <c r="AH189" s="17" t="b">
        <f t="shared" ca="1" si="2612"/>
        <v>0</v>
      </c>
      <c r="AI189" s="17" t="str">
        <f ca="1">IF(AH189,IF($H189,ADDRESS(3,D189+3,4,,"["&amp;wew!$G$7&amp;"]"&amp;_sheetname_dataframe)&amp;":"&amp;ADDRESS(2+ster!$C$14,D189+3,4),""),"")</f>
        <v/>
      </c>
      <c r="AJ189" s="17" t="str">
        <f t="shared" ca="1" si="2613"/>
        <v/>
      </c>
      <c r="AK189" s="17" t="b">
        <f t="shared" ca="1" si="2614"/>
        <v>0</v>
      </c>
      <c r="AL189" s="17" t="b">
        <f t="shared" ca="1" si="2615"/>
        <v>0</v>
      </c>
      <c r="AM189" s="17" t="b">
        <f t="shared" ca="1" si="2616"/>
        <v>1</v>
      </c>
      <c r="AN189" s="17">
        <f t="shared" ca="1" si="2617"/>
        <v>0</v>
      </c>
      <c r="AO189" s="24" t="str">
        <f t="shared" ca="1" si="2618"/>
        <v/>
      </c>
      <c r="AP189" s="24" t="str">
        <f t="shared" ca="1" si="2619"/>
        <v/>
      </c>
      <c r="AQ189" s="17" t="b">
        <f t="shared" ca="1" si="2620"/>
        <v>0</v>
      </c>
      <c r="AR189" s="17" t="b">
        <f t="shared" ca="1" si="2621"/>
        <v>0</v>
      </c>
      <c r="AS189" s="17" t="b">
        <f t="shared" ca="1" si="2622"/>
        <v>0</v>
      </c>
      <c r="AT189" s="17" t="b">
        <f t="shared" ca="1" si="2623"/>
        <v>0</v>
      </c>
      <c r="AU189" s="17" t="b">
        <f t="shared" ca="1" si="2624"/>
        <v>1</v>
      </c>
      <c r="AV189" s="17" t="b">
        <f t="shared" ca="1" si="2625"/>
        <v>0</v>
      </c>
      <c r="AW189" s="17" t="b">
        <f t="shared" ca="1" si="2626"/>
        <v>0</v>
      </c>
      <c r="AX189" s="14" t="b">
        <f t="array" aca="1" ref="AX189" ca="1">IF(H189,N189&gt;0,"")</f>
        <v>0</v>
      </c>
      <c r="AY189" s="17" t="str">
        <f t="shared" ca="1" si="2627"/>
        <v/>
      </c>
      <c r="AZ189" s="17" t="str">
        <f t="array" aca="1" ref="AZ189" ca="1">IF(AY189&lt;&gt;"",SUM(1*ISERROR(MATCH(INDIRECT(AY189),INDIRECT(K189),0)))=0,"")</f>
        <v/>
      </c>
      <c r="BA189" s="17" t="b">
        <f t="shared" ca="1" si="2628"/>
        <v>0</v>
      </c>
      <c r="BB189" s="17" t="b">
        <v>0</v>
      </c>
      <c r="BC189" s="17" t="str">
        <f t="shared" ca="1" si="2629"/>
        <v/>
      </c>
      <c r="BD189" s="17" t="str">
        <f t="shared" ca="1" si="2630"/>
        <v/>
      </c>
      <c r="BE189" s="17" t="str">
        <f t="shared" ca="1" si="2631"/>
        <v/>
      </c>
      <c r="BF189" s="17" t="str">
        <f t="shared" ca="1" si="2632"/>
        <v/>
      </c>
      <c r="BG189" s="17" t="str">
        <f t="shared" ca="1" si="2633"/>
        <v/>
      </c>
      <c r="BH189" s="17" t="str">
        <f t="shared" ca="1" si="2634"/>
        <v/>
      </c>
      <c r="BI189" s="17" t="str">
        <f t="shared" ca="1" si="2635"/>
        <v/>
      </c>
      <c r="BJ189" s="17" t="b">
        <f t="shared" ca="1" si="2636"/>
        <v>0</v>
      </c>
      <c r="BK189" s="17" t="b">
        <f t="shared" ca="1" si="2637"/>
        <v>1</v>
      </c>
      <c r="BL189" s="17" t="b">
        <f t="shared" ca="1" si="2638"/>
        <v>0</v>
      </c>
      <c r="BM189" s="17" t="str">
        <f t="shared" ca="1" si="2639"/>
        <v>I</v>
      </c>
      <c r="BN189" s="17" t="str">
        <f t="shared" ca="1" si="2640"/>
        <v>I</v>
      </c>
      <c r="BO189" s="17" t="str">
        <f t="shared" ca="1" si="2641"/>
        <v>I</v>
      </c>
      <c r="BP189" s="14" t="b">
        <f t="shared" ca="1" si="2642"/>
        <v>1</v>
      </c>
      <c r="BQ189" s="35">
        <v>1</v>
      </c>
      <c r="BU189" s="14" t="s">
        <v>387</v>
      </c>
      <c r="BX189" s="16"/>
      <c r="BY189" s="16"/>
      <c r="BZ189" s="16"/>
      <c r="CA189" s="16"/>
      <c r="CB189" s="16"/>
      <c r="CC189" s="16"/>
      <c r="CD189" s="16"/>
      <c r="CE189" s="16"/>
      <c r="CF189" s="16"/>
      <c r="CN189" s="14">
        <f ca="1">IF(H189,IFERROR(IsVariableNameLegal(O189),0),0)</f>
        <v>0</v>
      </c>
      <c r="CO189" s="14" t="str">
        <f t="array" aca="1" ref="CO189" ca="1">IF(H189,IF(COUNTIF(INDIRECT(wew!$C$13),O189)&gt;1,TRIM(SUBSTITUTE(_xll.MCONCAT(IF((INDIRECT(wew!$C$13)=O189)*(COLUMN(INDIRECT(wew!$C$13))&lt;&gt;D189+1),-1+COLUMN(INDIRECT(wew!$C$13)),"")," "),"  "," ")),""),"")</f>
        <v/>
      </c>
      <c r="CP189" s="14" t="str">
        <f t="array" aca="1" ref="CP189" ca="1">IF(P189&lt;&gt;"",IF(LEN(P189)&gt;150,1,""),"")</f>
        <v/>
      </c>
      <c r="CQ189" s="14" t="str">
        <f t="array" aca="1" ref="CQ189" ca="1">IF(AND(H189,NOT(ster!$J$3)),IF(COUNTIF(INDIRECT(wew!$C$15),P189)&gt;1,TRIM(SUBSTITUTE(_xll.MCONCAT(IF((INDIRECT(wew!$C$15)=P189)*(COLUMN(INDIRECT(wew!$C$15))&lt;&gt;D189+1),-1+COLUMN(INDIRECT(wew!$C$15)),"")," "),"  "," ")),""),"")</f>
        <v/>
      </c>
      <c r="CR189" s="14" t="str">
        <f t="array" aca="1" ref="CR189" ca="1">IF(H189,IF(AND(W189&gt;0,AO189&lt;&gt;""),TRIM(SUBSTITUTE(_xll.MCONCAT(IFERROR(IF(ISNUMBER(INDIRECT(Q189)),IF((INDIRECT(ster!$D$14)&lt;&gt;"")*(INDIRECT(Q189)&lt;AO189),INDIRECT(ster!$D$14) &amp; ": " &amp;  SUBSTITUTE(IF( AV189,IFERROR(TEXT(INDIRECT(Q189),"rrrr-mm-dd") &amp;" (" &amp; INDIRECT(Q189) &amp;")",INDIRECT(Q189)),INDIRECT(Q189))," "," "),""),""),"")," "),"  "," ")),""),"")</f>
        <v/>
      </c>
      <c r="CS189" s="14" t="str">
        <f t="array" aca="1" ref="CS189" ca="1">IF(H189,IF(AND(W189&gt;0,AP189&lt;&gt;""),TRIM(SUBSTITUTE(_xll.MCONCAT(IFERROR(IF(ISNUMBER(INDIRECT(Q189)),IF((INDIRECT(ster!$D$14)&lt;&gt;"")*(INDIRECT(Q189)&gt;AP189),INDIRECT(ster!$D$14) &amp; ": " &amp;  SUBSTITUTE(IF( AV189,IFERROR(TEXT(INDIRECT(Q189),"rrrr-mm-dd")&amp;" (" &amp; INDIRECT(Q189) &amp;")",INDIRECT(Q189)),INDIRECT(Q189))," "," "),""),""),"")," "),"  "," ")),""),"")</f>
        <v/>
      </c>
      <c r="CT189" s="14" t="str">
        <f t="array" aca="1" ref="CT189" ca="1">IF(H189,IF(AND(N189&gt;0,AR189),TRIM(SUBSTITUTE(_xll.MCONCAT(IFERROR(IF(ISNUMBER(INDIRECT(Q189)),IF((INDIRECT(ster!$D$14)&lt;&gt;"")*(IFERROR(0*(MATCH(INDIRECT(Q189),INDIRECT(K189),0)&gt;0),1)),INDIRECT(ster!$D$14) &amp; ": " &amp;  SUBSTITUTE(IF( AV189,IFERROR(TEXT(INDIRECT(Q189),"rrrr-mm-dd")&amp;" (" &amp; INDIRECT(Q189) &amp;")",INDIRECT(Q189)),INDIRECT(Q189))," "," "),""),""),"")," "),"  "," ")),""),"")</f>
        <v/>
      </c>
      <c r="CU189" s="14" t="str">
        <f t="array" aca="1" ref="CU189" ca="1">IF(H189,IF(AND(V189&gt;0),TRIM(SUBSTITUTE(_xll.MCONCAT(IF((INDIRECT(ster!$D$14)&lt;&gt;"")*(IFERROR(0*(INDIRECT(Q189)&lt;&gt;""),1)),INDIRECT(ster!$D$14),"")," "),"  "," ")),""),"")</f>
        <v/>
      </c>
      <c r="CV189" s="14" t="str">
        <f t="array" aca="1" ref="CV189" ca="1">IF(H189,IF(AS189,
TRIM(SUBSTITUTE(_xll.MCONCAT(IF(
   (INDIRECT(ster!$D$14)&lt;&gt;"")*
   ((INDIRECT(Q189)="")+
      NOT(ISNUMBER(INDIRECT(Q189)))*
      NOT(ISERROR(MATCH(INDIRECT(Q189),INDIRECT(K189),0)))
    ),
      INDIRECT(ster!$D$14),
   "")," "),"  "," ")),
""),"")</f>
        <v/>
      </c>
      <c r="CW189" s="14" t="str">
        <f t="array" aca="1" ref="CW189" ca="1">IF(H189,IF(AND(AQ189),TRIM(SUBSTITUTE(_xll.MCONCAT(IFERROR(IF(ISNUMBER(INDIRECT(Q189)),IF((INDIRECT(ster!$D$14)&lt;&gt;"")*(INDIRECT(Q189)&lt;&gt;INT(INDIRECT(Q189))),INDIRECT(ster!$D$14) &amp; ": " &amp; INDIRECT(Q189),""),""),"")," "),"  "," ")),""),"")</f>
        <v/>
      </c>
      <c r="CX189" s="14" t="str">
        <f t="array" aca="1" ref="CX189" ca="1">IF(H189,IF(OR(AU189,AV189),TRIM(SUBSTITUTE(_xll.MCONCAT(IF((INDIRECT(ster!$D$14)&lt;&gt;"")*NOT(ISNUMBER(INDIRECT(Q189))),IF(ISERROR(MATCH(INDIRECT(Q189),INDIRECT(K189),0)),IFERROR(IF(INDIRECT(Q189)&lt;&gt;"",INDIRECT(ster!$D$14) &amp; ": " &amp; SUBSTITUTE(INDIRECT(Q189)," "," "),""),""),""),"")," "),"  "," ")),""),"")</f>
        <v/>
      </c>
      <c r="CY189" s="14" t="str">
        <f t="array" aca="1" ref="CY189" ca="1">IF(H189,IF(AE189,TRIM(SUBSTITUTE(_xll.MCONCAT(IF((INDIRECT(ster!$D$14)&lt;&gt;"")*IFERROR(NOT(INDIRECT(AF189)),FALSE),IF(ISERROR(MATCH(INDIRECT(Q189),INDIRECT(K189),0)),IFERROR(IF(INDIRECT(Q189)&lt;&gt;"",INDIRECT(ster!$D$14)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CZ189" s="14" t="str">
        <f t="array" aca="1" ref="CZ189" ca="1">IF(H189,IF(AH189,TRIM(SUBSTITUTE(_xll.MCONCAT(IF((INDIRECT(ster!$D$14)&lt;&gt;"")*IFERROR(NOT(INDIRECT(AI189)),FALSE),IF(ISERROR(MATCH(INDIRECT(Q189),INDIRECT(K189),0)),IFERROR(IF(INDIRECT(Q189)&lt;&gt;"",INDIRECT(ster!$D$14)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DC189" s="14" t="str">
        <f ca="1">SUBSTITUTE(SUBSTITUTE(SUBSTITUTE(SUBSTITUTE(_xll.MCONCAT(DG189:DS189,"■"),"■■","■"),"■■","■"),"■■","■"),"■■","■")</f>
        <v>■</v>
      </c>
      <c r="DD189" s="14" t="str">
        <f t="shared" ca="1" si="2643"/>
        <v/>
      </c>
      <c r="DE189" s="14" t="str">
        <f t="shared" ca="1" si="2644"/>
        <v/>
      </c>
      <c r="DF189" s="14" t="str">
        <f t="shared" ca="1" si="2645"/>
        <v/>
      </c>
      <c r="DG189" s="14" t="str">
        <f t="shared" ca="1" si="2646"/>
        <v/>
      </c>
      <c r="DH189" s="14" t="str">
        <f t="shared" ca="1" si="2647"/>
        <v/>
      </c>
      <c r="DI189" s="14" t="str">
        <f t="shared" ca="1" si="2648"/>
        <v/>
      </c>
      <c r="DJ189" s="14" t="str">
        <f t="shared" ca="1" si="2649"/>
        <v/>
      </c>
      <c r="DK189" s="14" t="str">
        <f t="shared" ca="1" si="2650"/>
        <v/>
      </c>
      <c r="DL189" s="14" t="str">
        <f t="shared" ca="1" si="1470"/>
        <v/>
      </c>
      <c r="DM189" s="14" t="str">
        <f t="shared" ca="1" si="2651"/>
        <v/>
      </c>
      <c r="DN189" s="14" t="str">
        <f t="array" aca="1" ref="DN189" ca="1">IF(CU189&lt;&gt;"","There are errors in the entered values in the following cases: " &amp;SUBSTITUTE(CU189," ",", "),"")</f>
        <v/>
      </c>
      <c r="DO189" s="14" t="str">
        <f t="shared" ca="1" si="2652"/>
        <v/>
      </c>
      <c r="DP189" s="14" t="str">
        <f t="shared" ca="1" si="2653"/>
        <v/>
      </c>
      <c r="DQ189" s="14" t="str">
        <f t="shared" ca="1" si="2654"/>
        <v/>
      </c>
      <c r="DR189" s="14" t="str">
        <f t="shared" ca="1" si="2655"/>
        <v/>
      </c>
      <c r="DS189" s="14" t="str">
        <f t="shared" ca="1" si="2656"/>
        <v/>
      </c>
      <c r="DZ189" s="14" t="b">
        <f t="shared" ca="1" si="2657"/>
        <v>0</v>
      </c>
      <c r="EA189" s="14" t="str">
        <f t="shared" ca="1" si="2658"/>
        <v>Triglycerides lower range (q_59b)</v>
      </c>
      <c r="EB189" s="14" t="str">
        <f t="shared" ca="1" si="2659"/>
        <v xml:space="preserve">Values must be numeric. </v>
      </c>
      <c r="EC189" s="14" t="str">
        <f t="shared" ca="1" si="2660"/>
        <v xml:space="preserve">Triglycerides lower range (q_59b): Values must be numeric. </v>
      </c>
      <c r="ED189" s="14" t="str">
        <f t="shared" ca="1" si="2661"/>
        <v/>
      </c>
      <c r="EE189" s="14" t="str">
        <f t="shared" ca="1" si="2662"/>
        <v>Values must be numeric</v>
      </c>
      <c r="EF189" s="14" t="str">
        <f t="shared" ca="1" si="2663"/>
        <v/>
      </c>
      <c r="EG189" s="14" t="str">
        <f t="shared" ca="1" si="2664"/>
        <v/>
      </c>
      <c r="EM189" s="14" t="b">
        <f t="shared" ca="1" si="2665"/>
        <v>1</v>
      </c>
      <c r="EN189" s="14">
        <f t="shared" ca="1" si="2666"/>
        <v>176</v>
      </c>
      <c r="EO189" s="14" t="str">
        <f t="shared" ca="1" si="2667"/>
        <v>q_59b</v>
      </c>
      <c r="EP189" s="14" t="str">
        <f t="shared" ca="1" si="2668"/>
        <v xml:space="preserve">Triglycerides lower range (q_59b): Values must be numeric. </v>
      </c>
      <c r="EQ189" s="14" t="str">
        <f t="shared" ca="1" si="2669"/>
        <v/>
      </c>
    </row>
    <row r="190" spans="2:147" s="14" customFormat="1">
      <c r="B190" s="14" t="str">
        <f t="shared" ca="1" si="2596"/>
        <v/>
      </c>
      <c r="C190" s="14">
        <f t="shared" ca="1" si="2597"/>
        <v>177</v>
      </c>
      <c r="D190" s="14">
        <f t="shared" si="2598"/>
        <v>188</v>
      </c>
      <c r="E190" s="14" t="str">
        <f t="shared" ca="1" si="2599"/>
        <v>I</v>
      </c>
      <c r="F190" s="14" t="str">
        <f t="shared" ca="1" si="2600"/>
        <v>q_59c</v>
      </c>
      <c r="G190" s="14" t="str">
        <f t="shared" ca="1" si="2601"/>
        <v>Triglycerides upper range</v>
      </c>
      <c r="H190" s="14" t="b">
        <f t="shared" ca="1" si="2602"/>
        <v>1</v>
      </c>
      <c r="I190" s="14" t="str">
        <f ca="1">IF($H190,ADDRESS(3,(D190+1)*2-1,4,,"["&amp;wew!$G$7&amp;"]"&amp;_sheetname_labels)&amp;":"&amp;ADDRESS(2+ster!$B$20,(D190+1)*2-1,4),"")</f>
        <v>[DBTemplate.xlsm]labels!NM3:NM61</v>
      </c>
      <c r="J190" s="14">
        <f t="array" aca="1" ref="J190" ca="1">IF(H190,MAX(0,MAX(IF(INDIRECT(I190)&lt;&gt;"",ROW(INDIRECT(I190)),""))-2),"")</f>
        <v>1</v>
      </c>
      <c r="K190" s="14" t="str">
        <f ca="1">IF($H190,IF($J190&gt;0,ADDRESS(3,(D190+1)*2-1,4,,"["&amp;wew!$G$7&amp;"]"&amp;_sheetname_labels)&amp;":"&amp;ADDRESS(2+J190,(D190+1)*2-1,4),""),"")</f>
        <v>[DBTemplate.xlsm]labels!NM3:NM3</v>
      </c>
      <c r="L190" s="14" t="str">
        <f ca="1">IF($H190,IF($J190&gt;0,ADDRESS(3,(D190+1)*2,4,,"["&amp;wew!$G$7&amp;"]"&amp;_sheetname_labels)&amp;":"&amp;ADDRESS(2+J190,(D190+1)*2,4),""),"")</f>
        <v>[DBTemplate.xlsm]labels!NN3:NN3</v>
      </c>
      <c r="M190" s="14">
        <f t="shared" ca="1" si="2603"/>
        <v>1</v>
      </c>
      <c r="N190" s="14">
        <f t="shared" ca="1" si="2604"/>
        <v>0</v>
      </c>
      <c r="O190" s="14" t="str">
        <f t="shared" ca="1" si="2605"/>
        <v>q_59c</v>
      </c>
      <c r="P190" s="14" t="str">
        <f t="shared" ca="1" si="2606"/>
        <v>Triglycerides upper range</v>
      </c>
      <c r="Q190" s="14" t="str">
        <f ca="1">IF($BP190,ADDRESS(3,D190+1,4,,"["&amp;wew!$G$7&amp;"]"&amp;_sheetname_dataframe)&amp;":"&amp;ADDRESS(2+ster!$C$14,D190+1,4),"")</f>
        <v>[DBTemplate.xlsm]data_frame!GG3:GG3</v>
      </c>
      <c r="R190" s="14" t="str">
        <f>IF($BP190,IF(MID(_xll.FORMULATEXT(INDEX(INDIRECT(Q190),1)),1,1)="=", _xll.FORMULATEXT(INDEX(INDIRECT(Q190),1),2,TRUE),""),"")</f>
        <v/>
      </c>
      <c r="S190" s="14">
        <f t="array" aca="1" ref="S190" ca="1">IF(H190,SUM(IF((IFERROR(INDIRECT(Q190)&lt;&gt;"",FALSE))*(INDIRECT(ster!$D$14)&lt;&gt;""),1,0)),"")</f>
        <v>1</v>
      </c>
      <c r="T190" s="14">
        <f t="array" aca="1" ref="T190" ca="1">IF(H190,IF(M190&gt;0,SUM(IFERROR(1*(MATCH(INDIRECT(Q190),INDIRECT(K190),0)&gt;0),0)*(INDIRECT(ster!$D$14)&lt;&gt;"")*NOT(ISNUMBER(INDIRECT(Q190)))),0),"")</f>
        <v>1</v>
      </c>
      <c r="U190" s="14">
        <f t="array" aca="1" ref="U190" ca="1">IF(H190,SUM((IFERROR(INDIRECT(Q190)="",FALSE))*(INDIRECT(ster!$D$14)&lt;&gt;"")),"")</f>
        <v>0</v>
      </c>
      <c r="V190" s="14">
        <f t="array" aca="1" ref="V190" ca="1">IF(H190,SUM((IFERROR(INDIRECT(Q190)="#ąś",TRUE))*(INDIRECT(ster!$D$14)&lt;&gt;"")),"")</f>
        <v>0</v>
      </c>
      <c r="W190" s="14">
        <f t="array" aca="1" ref="W190" ca="1">IF(H190,SUM(ISNUMBER(INDIRECT(Q190))*(INDIRECT(ster!$D$14)&lt;&gt;"")),"")</f>
        <v>0</v>
      </c>
      <c r="X190" s="14" t="str">
        <f t="array" aca="1" ref="X190" ca="1">IF(AND(H190,W190&gt;0),IF(wew!$B$3,MIN(IF((INDIRECT(ster!$D$14)&lt;&gt;"")*IFERROR(INDIRECT($Q190)&lt;&gt;"",FALSE),IFERROR(INDIRECT($Q190),"X"),"X")),"&lt;włącz podświetlanie wartości&gt;"),"—")</f>
        <v>—</v>
      </c>
      <c r="Y190" s="14" t="str">
        <f t="array" aca="1" ref="Y190" ca="1">IF(AND(H190,W190&gt;0),IF(wew!$B$3,MAX(IF((INDIRECT(ster!$D$14)&lt;&gt;"")*IFERROR(INDIRECT($Q190)&lt;&gt;"",FALSE),IFERROR(INDIRECT($Q190),"X"),"X")),"&lt;włącz podświetlanie wartości&gt;"),"—")</f>
        <v>—</v>
      </c>
      <c r="Z190" s="14">
        <f t="shared" ca="1" si="2607"/>
        <v>0</v>
      </c>
      <c r="AA190" s="12">
        <f t="shared" ca="1" si="2608"/>
        <v>0</v>
      </c>
      <c r="AB190" s="17">
        <f t="array" aca="1" ref="AB190" ca="1">IF(H190,IF(W190&gt;0,SUM((INDIRECT(ster!$D$14)&lt;&gt;"")*IFERROR((INDIRECT(Q190)&lt;&gt;"")*(INDIRECT(Q190)=INT(INDIRECT(Q190))),0)),0),"")</f>
        <v>0</v>
      </c>
      <c r="AC190" s="17">
        <f t="array" aca="1" ref="AC190" ca="1">IF(H190,W190-AB190,"")</f>
        <v>0</v>
      </c>
      <c r="AD190" s="17">
        <f t="shared" ca="1" si="2609"/>
        <v>1</v>
      </c>
      <c r="AE190" s="17" t="b">
        <f t="shared" ca="1" si="2610"/>
        <v>0</v>
      </c>
      <c r="AF190" s="17" t="str">
        <f ca="1">IF(AE190,IF($H190,ADDRESS(3,D190+2,4,,"["&amp;wew!$G$7&amp;"]"&amp;_sheetname_dataframe)&amp;":"&amp;ADDRESS(2+ster!$C$14,D190+2,4),""),"")</f>
        <v/>
      </c>
      <c r="AG190" s="17" t="str">
        <f t="shared" ca="1" si="2611"/>
        <v/>
      </c>
      <c r="AH190" s="17" t="b">
        <f t="shared" ca="1" si="2612"/>
        <v>0</v>
      </c>
      <c r="AI190" s="17" t="str">
        <f ca="1">IF(AH190,IF($H190,ADDRESS(3,D190+3,4,,"["&amp;wew!$G$7&amp;"]"&amp;_sheetname_dataframe)&amp;":"&amp;ADDRESS(2+ster!$C$14,D190+3,4),""),"")</f>
        <v/>
      </c>
      <c r="AJ190" s="17" t="str">
        <f t="shared" ca="1" si="2613"/>
        <v/>
      </c>
      <c r="AK190" s="17" t="b">
        <f t="shared" ca="1" si="2614"/>
        <v>0</v>
      </c>
      <c r="AL190" s="17" t="b">
        <f t="shared" ca="1" si="2615"/>
        <v>0</v>
      </c>
      <c r="AM190" s="17" t="b">
        <f t="shared" ca="1" si="2616"/>
        <v>1</v>
      </c>
      <c r="AN190" s="17">
        <f t="shared" ca="1" si="2617"/>
        <v>0</v>
      </c>
      <c r="AO190" s="24" t="str">
        <f t="shared" ca="1" si="2618"/>
        <v/>
      </c>
      <c r="AP190" s="24" t="str">
        <f t="shared" ca="1" si="2619"/>
        <v/>
      </c>
      <c r="AQ190" s="17" t="b">
        <f t="shared" ca="1" si="2620"/>
        <v>0</v>
      </c>
      <c r="AR190" s="17" t="b">
        <f t="shared" ca="1" si="2621"/>
        <v>0</v>
      </c>
      <c r="AS190" s="17" t="b">
        <f t="shared" ca="1" si="2622"/>
        <v>0</v>
      </c>
      <c r="AT190" s="17" t="b">
        <f t="shared" ca="1" si="2623"/>
        <v>0</v>
      </c>
      <c r="AU190" s="17" t="b">
        <f t="shared" ca="1" si="2624"/>
        <v>1</v>
      </c>
      <c r="AV190" s="17" t="b">
        <f t="shared" ca="1" si="2625"/>
        <v>0</v>
      </c>
      <c r="AW190" s="17" t="b">
        <f t="shared" ca="1" si="2626"/>
        <v>0</v>
      </c>
      <c r="AX190" s="14" t="b">
        <f t="array" aca="1" ref="AX190" ca="1">IF(H190,N190&gt;0,"")</f>
        <v>0</v>
      </c>
      <c r="AY190" s="17" t="str">
        <f t="shared" ca="1" si="2627"/>
        <v/>
      </c>
      <c r="AZ190" s="17" t="str">
        <f t="array" aca="1" ref="AZ190" ca="1">IF(AY190&lt;&gt;"",SUM(1*ISERROR(MATCH(INDIRECT(AY190),INDIRECT(K190),0)))=0,"")</f>
        <v/>
      </c>
      <c r="BA190" s="17" t="b">
        <f t="shared" ca="1" si="2628"/>
        <v>0</v>
      </c>
      <c r="BB190" s="17" t="b">
        <v>0</v>
      </c>
      <c r="BC190" s="17" t="str">
        <f t="shared" ca="1" si="2629"/>
        <v/>
      </c>
      <c r="BD190" s="17" t="str">
        <f t="shared" ca="1" si="2630"/>
        <v/>
      </c>
      <c r="BE190" s="17" t="str">
        <f t="shared" ca="1" si="2631"/>
        <v/>
      </c>
      <c r="BF190" s="17" t="str">
        <f t="shared" ca="1" si="2632"/>
        <v/>
      </c>
      <c r="BG190" s="17" t="str">
        <f t="shared" ca="1" si="2633"/>
        <v/>
      </c>
      <c r="BH190" s="17" t="str">
        <f t="shared" ca="1" si="2634"/>
        <v/>
      </c>
      <c r="BI190" s="17" t="str">
        <f t="shared" ca="1" si="2635"/>
        <v/>
      </c>
      <c r="BJ190" s="17" t="b">
        <f t="shared" ca="1" si="2636"/>
        <v>0</v>
      </c>
      <c r="BK190" s="17" t="b">
        <f t="shared" ca="1" si="2637"/>
        <v>1</v>
      </c>
      <c r="BL190" s="17" t="b">
        <f t="shared" ca="1" si="2638"/>
        <v>0</v>
      </c>
      <c r="BM190" s="17" t="str">
        <f t="shared" ca="1" si="2639"/>
        <v>I</v>
      </c>
      <c r="BN190" s="17" t="str">
        <f t="shared" ca="1" si="2640"/>
        <v>N</v>
      </c>
      <c r="BO190" s="17" t="str">
        <f t="shared" ca="1" si="2641"/>
        <v>I</v>
      </c>
      <c r="BP190" s="14" t="b">
        <f t="shared" ca="1" si="2642"/>
        <v>1</v>
      </c>
      <c r="BQ190" s="35">
        <v>1</v>
      </c>
      <c r="BU190" s="14" t="s">
        <v>387</v>
      </c>
      <c r="BX190" s="16"/>
      <c r="BY190" s="16"/>
      <c r="BZ190" s="16"/>
      <c r="CA190" s="16"/>
      <c r="CB190" s="16"/>
      <c r="CC190" s="16"/>
      <c r="CD190" s="16"/>
      <c r="CE190" s="16"/>
      <c r="CF190" s="16"/>
      <c r="CN190" s="14">
        <f ca="1">IF(H190,IFERROR(IsVariableNameLegal(O190),0),0)</f>
        <v>0</v>
      </c>
      <c r="CO190" s="14" t="str">
        <f t="array" aca="1" ref="CO190" ca="1">IF(H190,IF(COUNTIF(INDIRECT(wew!$C$13),O190)&gt;1,TRIM(SUBSTITUTE(_xll.MCONCAT(IF((INDIRECT(wew!$C$13)=O190)*(COLUMN(INDIRECT(wew!$C$13))&lt;&gt;D190+1),-1+COLUMN(INDIRECT(wew!$C$13)),"")," "),"  "," ")),""),"")</f>
        <v/>
      </c>
      <c r="CP190" s="14" t="str">
        <f t="array" aca="1" ref="CP190" ca="1">IF(P190&lt;&gt;"",IF(LEN(P190)&gt;150,1,""),"")</f>
        <v/>
      </c>
      <c r="CQ190" s="14" t="str">
        <f t="array" aca="1" ref="CQ190" ca="1">IF(AND(H190,NOT(ster!$J$3)),IF(COUNTIF(INDIRECT(wew!$C$15),P190)&gt;1,TRIM(SUBSTITUTE(_xll.MCONCAT(IF((INDIRECT(wew!$C$15)=P190)*(COLUMN(INDIRECT(wew!$C$15))&lt;&gt;D190+1),-1+COLUMN(INDIRECT(wew!$C$15)),"")," "),"  "," ")),""),"")</f>
        <v/>
      </c>
      <c r="CR190" s="14" t="str">
        <f t="array" aca="1" ref="CR190" ca="1">IF(H190,IF(AND(W190&gt;0,AO190&lt;&gt;""),TRIM(SUBSTITUTE(_xll.MCONCAT(IFERROR(IF(ISNUMBER(INDIRECT(Q190)),IF((INDIRECT(ster!$D$14)&lt;&gt;"")*(INDIRECT(Q190)&lt;AO190),INDIRECT(ster!$D$14) &amp; ": " &amp;  SUBSTITUTE(IF( AV190,IFERROR(TEXT(INDIRECT(Q190),"rrrr-mm-dd") &amp;" (" &amp; INDIRECT(Q190) &amp;")",INDIRECT(Q190)),INDIRECT(Q190))," "," "),""),""),"")," "),"  "," ")),""),"")</f>
        <v/>
      </c>
      <c r="CS190" s="14" t="str">
        <f t="array" aca="1" ref="CS190" ca="1">IF(H190,IF(AND(W190&gt;0,AP190&lt;&gt;""),TRIM(SUBSTITUTE(_xll.MCONCAT(IFERROR(IF(ISNUMBER(INDIRECT(Q190)),IF((INDIRECT(ster!$D$14)&lt;&gt;"")*(INDIRECT(Q190)&gt;AP190),INDIRECT(ster!$D$14) &amp; ": " &amp;  SUBSTITUTE(IF( AV190,IFERROR(TEXT(INDIRECT(Q190),"rrrr-mm-dd")&amp;" (" &amp; INDIRECT(Q190) &amp;")",INDIRECT(Q190)),INDIRECT(Q190))," "," "),""),""),"")," "),"  "," ")),""),"")</f>
        <v/>
      </c>
      <c r="CT190" s="14" t="str">
        <f t="array" aca="1" ref="CT190" ca="1">IF(H190,IF(AND(N190&gt;0,AR190),TRIM(SUBSTITUTE(_xll.MCONCAT(IFERROR(IF(ISNUMBER(INDIRECT(Q190)),IF((INDIRECT(ster!$D$14)&lt;&gt;"")*(IFERROR(0*(MATCH(INDIRECT(Q190),INDIRECT(K190),0)&gt;0),1)),INDIRECT(ster!$D$14) &amp; ": " &amp;  SUBSTITUTE(IF( AV190,IFERROR(TEXT(INDIRECT(Q190),"rrrr-mm-dd")&amp;" (" &amp; INDIRECT(Q190) &amp;")",INDIRECT(Q190)),INDIRECT(Q190))," "," "),""),""),"")," "),"  "," ")),""),"")</f>
        <v/>
      </c>
      <c r="CU190" s="14" t="str">
        <f t="array" aca="1" ref="CU190" ca="1">IF(H190,IF(AND(V190&gt;0),TRIM(SUBSTITUTE(_xll.MCONCAT(IF((INDIRECT(ster!$D$14)&lt;&gt;"")*(IFERROR(0*(INDIRECT(Q190)&lt;&gt;""),1)),INDIRECT(ster!$D$14),"")," "),"  "," ")),""),"")</f>
        <v/>
      </c>
      <c r="CV190" s="14" t="str">
        <f t="array" aca="1" ref="CV190" ca="1">IF(H190,IF(AS190,
TRIM(SUBSTITUTE(_xll.MCONCAT(IF(
   (INDIRECT(ster!$D$14)&lt;&gt;"")*
   ((INDIRECT(Q190)="")+
      NOT(ISNUMBER(INDIRECT(Q190)))*
      NOT(ISERROR(MATCH(INDIRECT(Q190),INDIRECT(K190),0)))
    ),
      INDIRECT(ster!$D$14),
   "")," "),"  "," ")),
""),"")</f>
        <v/>
      </c>
      <c r="CW190" s="14" t="str">
        <f t="array" aca="1" ref="CW190" ca="1">IF(H190,IF(AND(AQ190),TRIM(SUBSTITUTE(_xll.MCONCAT(IFERROR(IF(ISNUMBER(INDIRECT(Q190)),IF((INDIRECT(ster!$D$14)&lt;&gt;"")*(INDIRECT(Q190)&lt;&gt;INT(INDIRECT(Q190))),INDIRECT(ster!$D$14) &amp; ": " &amp; INDIRECT(Q190),""),""),"")," "),"  "," ")),""),"")</f>
        <v/>
      </c>
      <c r="CX190" s="14" t="str">
        <f t="array" aca="1" ref="CX190" ca="1">IF(H190,IF(OR(AU190,AV190),TRIM(SUBSTITUTE(_xll.MCONCAT(IF((INDIRECT(ster!$D$14)&lt;&gt;"")*NOT(ISNUMBER(INDIRECT(Q190))),IF(ISERROR(MATCH(INDIRECT(Q190),INDIRECT(K190),0)),IFERROR(IF(INDIRECT(Q190)&lt;&gt;"",INDIRECT(ster!$D$14) &amp; ": " &amp; SUBSTITUTE(INDIRECT(Q190)," "," "),""),""),""),"")," "),"  "," ")),""),"")</f>
        <v/>
      </c>
      <c r="CY190" s="14" t="str">
        <f t="array" aca="1" ref="CY190" ca="1">IF(H190,IF(AE190,TRIM(SUBSTITUTE(_xll.MCONCAT(IF((INDIRECT(ster!$D$14)&lt;&gt;"")*IFERROR(NOT(INDIRECT(AF190)),FALSE),IF(ISERROR(MATCH(INDIRECT(Q190),INDIRECT(K190),0)),IFERROR(IF(INDIRECT(Q190)&lt;&gt;"",INDIRECT(ster!$D$14)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CZ190" s="14" t="str">
        <f t="array" aca="1" ref="CZ190" ca="1">IF(H190,IF(AH190,TRIM(SUBSTITUTE(_xll.MCONCAT(IF((INDIRECT(ster!$D$14)&lt;&gt;"")*IFERROR(NOT(INDIRECT(AI190)),FALSE),IF(ISERROR(MATCH(INDIRECT(Q190),INDIRECT(K190),0)),IFERROR(IF(INDIRECT(Q190)&lt;&gt;"",INDIRECT(ster!$D$14)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DC190" s="14" t="str">
        <f ca="1">SUBSTITUTE(SUBSTITUTE(SUBSTITUTE(SUBSTITUTE(_xll.MCONCAT(DG190:DS190,"■"),"■■","■"),"■■","■"),"■■","■"),"■■","■")</f>
        <v>■</v>
      </c>
      <c r="DD190" s="14" t="str">
        <f t="shared" ca="1" si="2643"/>
        <v/>
      </c>
      <c r="DE190" s="14" t="str">
        <f t="shared" ca="1" si="2644"/>
        <v/>
      </c>
      <c r="DF190" s="14" t="str">
        <f t="shared" ca="1" si="2645"/>
        <v/>
      </c>
      <c r="DG190" s="14" t="str">
        <f t="shared" ca="1" si="2646"/>
        <v/>
      </c>
      <c r="DH190" s="14" t="str">
        <f t="shared" ca="1" si="2647"/>
        <v/>
      </c>
      <c r="DI190" s="14" t="str">
        <f t="shared" ca="1" si="2648"/>
        <v/>
      </c>
      <c r="DJ190" s="14" t="str">
        <f t="shared" ca="1" si="2649"/>
        <v/>
      </c>
      <c r="DK190" s="14" t="str">
        <f t="shared" ca="1" si="2650"/>
        <v/>
      </c>
      <c r="DL190" s="14" t="str">
        <f t="shared" ca="1" si="1470"/>
        <v/>
      </c>
      <c r="DM190" s="14" t="str">
        <f t="shared" ca="1" si="2651"/>
        <v/>
      </c>
      <c r="DN190" s="14" t="str">
        <f t="array" aca="1" ref="DN190" ca="1">IF(CU190&lt;&gt;"","There are errors in the entered values in the following cases: " &amp;SUBSTITUTE(CU190," ",", "),"")</f>
        <v/>
      </c>
      <c r="DO190" s="14" t="str">
        <f t="shared" ca="1" si="2652"/>
        <v/>
      </c>
      <c r="DP190" s="14" t="str">
        <f t="shared" ca="1" si="2653"/>
        <v/>
      </c>
      <c r="DQ190" s="14" t="str">
        <f t="shared" ca="1" si="2654"/>
        <v/>
      </c>
      <c r="DR190" s="14" t="str">
        <f t="shared" ca="1" si="2655"/>
        <v/>
      </c>
      <c r="DS190" s="14" t="str">
        <f t="shared" ca="1" si="2656"/>
        <v/>
      </c>
      <c r="DZ190" s="14" t="b">
        <f t="shared" ca="1" si="2657"/>
        <v>0</v>
      </c>
      <c r="EA190" s="14" t="str">
        <f t="shared" ca="1" si="2658"/>
        <v>Triglycerides upper range (q_59c)</v>
      </c>
      <c r="EB190" s="14" t="str">
        <f t="shared" ca="1" si="2659"/>
        <v xml:space="preserve">Values must be numeric. </v>
      </c>
      <c r="EC190" s="14" t="str">
        <f t="shared" ca="1" si="2660"/>
        <v xml:space="preserve">Triglycerides upper range (q_59c): Values must be numeric. </v>
      </c>
      <c r="ED190" s="14" t="str">
        <f t="shared" ca="1" si="2661"/>
        <v/>
      </c>
      <c r="EE190" s="14" t="str">
        <f t="shared" ca="1" si="2662"/>
        <v>Values must be numeric</v>
      </c>
      <c r="EF190" s="14" t="str">
        <f t="shared" ca="1" si="2663"/>
        <v/>
      </c>
      <c r="EG190" s="14" t="str">
        <f t="shared" ca="1" si="2664"/>
        <v/>
      </c>
      <c r="EM190" s="14" t="b">
        <f t="shared" ca="1" si="2665"/>
        <v>1</v>
      </c>
      <c r="EN190" s="14">
        <f t="shared" ca="1" si="2666"/>
        <v>177</v>
      </c>
      <c r="EO190" s="14" t="str">
        <f t="shared" ca="1" si="2667"/>
        <v>q_59c</v>
      </c>
      <c r="EP190" s="14" t="str">
        <f t="shared" ca="1" si="2668"/>
        <v xml:space="preserve">Triglycerides upper range (q_59c): Values must be numeric. </v>
      </c>
      <c r="EQ190" s="14" t="str">
        <f t="shared" ca="1" si="2669"/>
        <v/>
      </c>
    </row>
    <row r="191" spans="2:147" s="14" customFormat="1">
      <c r="B191" s="14" t="str">
        <f t="shared" ca="1" si="2596"/>
        <v/>
      </c>
      <c r="C191" s="14">
        <f t="shared" ca="1" si="2597"/>
        <v>178</v>
      </c>
      <c r="D191" s="14">
        <f t="shared" si="2598"/>
        <v>189</v>
      </c>
      <c r="E191" s="14" t="str">
        <f t="shared" ca="1" si="2599"/>
        <v>N</v>
      </c>
      <c r="F191" s="14" t="str">
        <f t="shared" ca="1" si="2600"/>
        <v>q_59d</v>
      </c>
      <c r="G191" s="14" t="str">
        <f t="shared" ca="1" si="2601"/>
        <v>Triglycerides unit</v>
      </c>
      <c r="H191" s="14" t="b">
        <f t="shared" ca="1" si="2602"/>
        <v>1</v>
      </c>
      <c r="I191" s="14" t="str">
        <f ca="1">IF($H191,ADDRESS(3,(D191+1)*2-1,4,,"["&amp;wew!$G$7&amp;"]"&amp;_sheetname_labels)&amp;":"&amp;ADDRESS(2+ster!$B$20,(D191+1)*2-1,4),"")</f>
        <v>[DBTemplate.xlsm]labels!NO3:NO61</v>
      </c>
      <c r="J191" s="14">
        <f t="array" aca="1" ref="J191" ca="1">IF(H191,MAX(0,MAX(IF(INDIRECT(I191)&lt;&gt;"",ROW(INDIRECT(I191)),""))-2),"")</f>
        <v>3</v>
      </c>
      <c r="K191" s="14" t="str">
        <f ca="1">IF($H191,IF($J191&gt;0,ADDRESS(3,(D191+1)*2-1,4,,"["&amp;wew!$G$7&amp;"]"&amp;_sheetname_labels)&amp;":"&amp;ADDRESS(2+J191,(D191+1)*2-1,4),""),"")</f>
        <v>[DBTemplate.xlsm]labels!NO3:NO5</v>
      </c>
      <c r="L191" s="14" t="str">
        <f ca="1">IF($H191,IF($J191&gt;0,ADDRESS(3,(D191+1)*2,4,,"["&amp;wew!$G$7&amp;"]"&amp;_sheetname_labels)&amp;":"&amp;ADDRESS(2+J191,(D191+1)*2,4),""),"")</f>
        <v>[DBTemplate.xlsm]labels!NP3:NP5</v>
      </c>
      <c r="M191" s="14">
        <f t="shared" ca="1" si="2603"/>
        <v>0</v>
      </c>
      <c r="N191" s="14">
        <f t="shared" ca="1" si="2604"/>
        <v>3</v>
      </c>
      <c r="O191" s="14" t="str">
        <f t="shared" ca="1" si="2605"/>
        <v>q_59d</v>
      </c>
      <c r="P191" s="14" t="str">
        <f t="shared" ca="1" si="2606"/>
        <v>Triglycerides unit</v>
      </c>
      <c r="Q191" s="14" t="str">
        <f ca="1">IF($BP191,ADDRESS(3,D191+1,4,,"["&amp;wew!$G$7&amp;"]"&amp;_sheetname_dataframe)&amp;":"&amp;ADDRESS(2+ster!$C$14,D191+1,4),"")</f>
        <v>[DBTemplate.xlsm]data_frame!GH3:GH3</v>
      </c>
      <c r="R191" s="14" t="str">
        <f>IF($BP191,IF(MID(_xll.FORMULATEXT(INDEX(INDIRECT(Q191),1)),1,1)="=", _xll.FORMULATEXT(INDEX(INDIRECT(Q191),1),2,TRUE),""),"")</f>
        <v/>
      </c>
      <c r="S191" s="14">
        <f t="array" aca="1" ref="S191" ca="1">IF(H191,SUM(IF((IFERROR(INDIRECT(Q191)&lt;&gt;"",FALSE))*(INDIRECT(ster!$D$14)&lt;&gt;""),1,0)),"")</f>
        <v>0</v>
      </c>
      <c r="T191" s="14">
        <f t="array" aca="1" ref="T191" ca="1">IF(H191,IF(M191&gt;0,SUM(IFERROR(1*(MATCH(INDIRECT(Q191),INDIRECT(K191),0)&gt;0),0)*(INDIRECT(ster!$D$14)&lt;&gt;"")*NOT(ISNUMBER(INDIRECT(Q191)))),0),"")</f>
        <v>0</v>
      </c>
      <c r="U191" s="14">
        <f t="array" aca="1" ref="U191" ca="1">IF(H191,SUM((IFERROR(INDIRECT(Q191)="",FALSE))*(INDIRECT(ster!$D$14)&lt;&gt;"")),"")</f>
        <v>1</v>
      </c>
      <c r="V191" s="14">
        <f t="array" aca="1" ref="V191" ca="1">IF(H191,SUM((IFERROR(INDIRECT(Q191)="#ąś",TRUE))*(INDIRECT(ster!$D$14)&lt;&gt;"")),"")</f>
        <v>0</v>
      </c>
      <c r="W191" s="14">
        <f t="array" aca="1" ref="W191" ca="1">IF(H191,SUM(ISNUMBER(INDIRECT(Q191))*(INDIRECT(ster!$D$14)&lt;&gt;"")),"")</f>
        <v>0</v>
      </c>
      <c r="X191" s="14" t="str">
        <f t="array" aca="1" ref="X191" ca="1">IF(AND(H191,W191&gt;0),IF(wew!$B$3,MIN(IF((INDIRECT(ster!$D$14)&lt;&gt;"")*IFERROR(INDIRECT($Q191)&lt;&gt;"",FALSE),IFERROR(INDIRECT($Q191),"X"),"X")),"&lt;włącz podświetlanie wartości&gt;"),"—")</f>
        <v>—</v>
      </c>
      <c r="Y191" s="14" t="str">
        <f t="array" aca="1" ref="Y191" ca="1">IF(AND(H191,W191&gt;0),IF(wew!$B$3,MAX(IF((INDIRECT(ster!$D$14)&lt;&gt;"")*IFERROR(INDIRECT($Q191)&lt;&gt;"",FALSE),IFERROR(INDIRECT($Q191),"X"),"X")),"&lt;włącz podświetlanie wartości&gt;"),"—")</f>
        <v>—</v>
      </c>
      <c r="Z191" s="14">
        <f t="shared" ca="1" si="2607"/>
        <v>0</v>
      </c>
      <c r="AA191" s="12" t="str">
        <f t="shared" ca="1" si="2608"/>
        <v>—</v>
      </c>
      <c r="AB191" s="17">
        <f t="array" aca="1" ref="AB191" ca="1">IF(H191,IF(W191&gt;0,SUM((INDIRECT(ster!$D$14)&lt;&gt;"")*IFERROR((INDIRECT(Q191)&lt;&gt;"")*(INDIRECT(Q191)=INT(INDIRECT(Q191))),0)),0),"")</f>
        <v>0</v>
      </c>
      <c r="AC191" s="17">
        <f t="array" aca="1" ref="AC191" ca="1">IF(H191,W191-AB191,"")</f>
        <v>0</v>
      </c>
      <c r="AD191" s="17">
        <f t="shared" ca="1" si="2609"/>
        <v>1</v>
      </c>
      <c r="AE191" s="17" t="b">
        <f t="shared" ca="1" si="2610"/>
        <v>0</v>
      </c>
      <c r="AF191" s="17" t="str">
        <f ca="1">IF(AE191,IF($H191,ADDRESS(3,D191+2,4,,"["&amp;wew!$G$7&amp;"]"&amp;_sheetname_dataframe)&amp;":"&amp;ADDRESS(2+ster!$C$14,D191+2,4),""),"")</f>
        <v/>
      </c>
      <c r="AG191" s="17" t="str">
        <f t="shared" ca="1" si="2611"/>
        <v/>
      </c>
      <c r="AH191" s="17" t="b">
        <f t="shared" ca="1" si="2612"/>
        <v>0</v>
      </c>
      <c r="AI191" s="17" t="str">
        <f ca="1">IF(AH191,IF($H191,ADDRESS(3,D191+3,4,,"["&amp;wew!$G$7&amp;"]"&amp;_sheetname_dataframe)&amp;":"&amp;ADDRESS(2+ster!$C$14,D191+3,4),""),"")</f>
        <v/>
      </c>
      <c r="AJ191" s="17" t="str">
        <f t="shared" ca="1" si="2613"/>
        <v/>
      </c>
      <c r="AK191" s="17" t="b">
        <f t="shared" ca="1" si="2614"/>
        <v>0</v>
      </c>
      <c r="AL191" s="17" t="b">
        <f t="shared" ca="1" si="2615"/>
        <v>0</v>
      </c>
      <c r="AM191" s="17" t="b">
        <f t="shared" ca="1" si="2616"/>
        <v>0</v>
      </c>
      <c r="AN191" s="17">
        <f t="shared" ca="1" si="2617"/>
        <v>0</v>
      </c>
      <c r="AO191" s="24" t="str">
        <f t="shared" ca="1" si="2618"/>
        <v/>
      </c>
      <c r="AP191" s="24" t="str">
        <f t="shared" ca="1" si="2619"/>
        <v/>
      </c>
      <c r="AQ191" s="17" t="b">
        <f t="shared" ca="1" si="2620"/>
        <v>0</v>
      </c>
      <c r="AR191" s="17" t="b">
        <f t="shared" ca="1" si="2621"/>
        <v>1</v>
      </c>
      <c r="AS191" s="17" t="b">
        <f t="shared" ca="1" si="2622"/>
        <v>0</v>
      </c>
      <c r="AT191" s="17" t="b">
        <f t="shared" ca="1" si="2623"/>
        <v>0</v>
      </c>
      <c r="AU191" s="17" t="b">
        <f t="shared" ca="1" si="2624"/>
        <v>1</v>
      </c>
      <c r="AV191" s="17" t="b">
        <f t="shared" ca="1" si="2625"/>
        <v>0</v>
      </c>
      <c r="AW191" s="17" t="b">
        <f t="shared" ca="1" si="2626"/>
        <v>0</v>
      </c>
      <c r="AX191" s="14" t="b">
        <f t="array" aca="1" ref="AX191" ca="1">IF(H191,N191&gt;0,"")</f>
        <v>1</v>
      </c>
      <c r="AY191" s="17" t="str">
        <f t="shared" ca="1" si="2627"/>
        <v>C3:C5</v>
      </c>
      <c r="AZ191" s="17" t="b">
        <f t="array" aca="1" ref="AZ191" ca="1">IF(AY191&lt;&gt;"",SUM(1*ISERROR(MATCH(INDIRECT(AY191),INDIRECT(K191),0)))=0,"")</f>
        <v>1</v>
      </c>
      <c r="BA191" s="17" t="b">
        <f t="shared" ca="1" si="2628"/>
        <v>1</v>
      </c>
      <c r="BB191" s="17" t="b">
        <v>0</v>
      </c>
      <c r="BC191" s="17" t="b">
        <f t="shared" ca="1" si="2629"/>
        <v>1</v>
      </c>
      <c r="BD191" s="17" t="b">
        <f t="shared" ca="1" si="2630"/>
        <v>0</v>
      </c>
      <c r="BE191" s="17" t="b">
        <f t="shared" ca="1" si="2631"/>
        <v>0</v>
      </c>
      <c r="BF191" s="17" t="b">
        <f t="shared" ca="1" si="2632"/>
        <v>0</v>
      </c>
      <c r="BG191" s="17" t="b">
        <f t="shared" ca="1" si="2633"/>
        <v>0</v>
      </c>
      <c r="BH191" s="17" t="b">
        <f t="shared" ca="1" si="2634"/>
        <v>1</v>
      </c>
      <c r="BI191" s="17">
        <f t="shared" ca="1" si="2635"/>
        <v>2</v>
      </c>
      <c r="BJ191" s="17" t="b">
        <f t="shared" ca="1" si="2636"/>
        <v>0</v>
      </c>
      <c r="BK191" s="17" t="str">
        <f t="shared" ca="1" si="2637"/>
        <v/>
      </c>
      <c r="BL191" s="17" t="str">
        <f t="shared" ca="1" si="2638"/>
        <v/>
      </c>
      <c r="BM191" s="17" t="str">
        <f t="shared" ca="1" si="2639"/>
        <v>F</v>
      </c>
      <c r="BN191" s="17" t="str">
        <f t="shared" ca="1" si="2640"/>
        <v>F</v>
      </c>
      <c r="BO191" s="17" t="str">
        <f t="shared" ca="1" si="2641"/>
        <v>N</v>
      </c>
      <c r="BP191" s="14" t="b">
        <f t="shared" ca="1" si="2642"/>
        <v>1</v>
      </c>
      <c r="BQ191" s="35">
        <v>1</v>
      </c>
      <c r="BX191" s="16"/>
      <c r="BY191" s="16"/>
      <c r="BZ191" s="16"/>
      <c r="CA191" s="16"/>
      <c r="CB191" s="16"/>
      <c r="CC191" s="16"/>
      <c r="CD191" s="16"/>
      <c r="CE191" s="16"/>
      <c r="CF191" s="16"/>
      <c r="CN191" s="14">
        <f ca="1">IF(H191,IFERROR(IsVariableNameLegal(O191),0),0)</f>
        <v>0</v>
      </c>
      <c r="CO191" s="14" t="str">
        <f t="array" aca="1" ref="CO191" ca="1">IF(H191,IF(COUNTIF(INDIRECT(wew!$C$13),O191)&gt;1,TRIM(SUBSTITUTE(_xll.MCONCAT(IF((INDIRECT(wew!$C$13)=O191)*(COLUMN(INDIRECT(wew!$C$13))&lt;&gt;D191+1),-1+COLUMN(INDIRECT(wew!$C$13)),"")," "),"  "," ")),""),"")</f>
        <v/>
      </c>
      <c r="CP191" s="14" t="str">
        <f t="array" aca="1" ref="CP191" ca="1">IF(P191&lt;&gt;"",IF(LEN(P191)&gt;150,1,""),"")</f>
        <v/>
      </c>
      <c r="CQ191" s="14" t="str">
        <f t="array" aca="1" ref="CQ191" ca="1">IF(AND(H191,NOT(ster!$J$3)),IF(COUNTIF(INDIRECT(wew!$C$15),P191)&gt;1,TRIM(SUBSTITUTE(_xll.MCONCAT(IF((INDIRECT(wew!$C$15)=P191)*(COLUMN(INDIRECT(wew!$C$15))&lt;&gt;D191+1),-1+COLUMN(INDIRECT(wew!$C$15)),"")," "),"  "," ")),""),"")</f>
        <v/>
      </c>
      <c r="CR191" s="14" t="str">
        <f t="array" aca="1" ref="CR191" ca="1">IF(H191,IF(AND(W191&gt;0,AO191&lt;&gt;""),TRIM(SUBSTITUTE(_xll.MCONCAT(IFERROR(IF(ISNUMBER(INDIRECT(Q191)),IF((INDIRECT(ster!$D$14)&lt;&gt;"")*(INDIRECT(Q191)&lt;AO191),INDIRECT(ster!$D$14) &amp; ": " &amp;  SUBSTITUTE(IF( AV191,IFERROR(TEXT(INDIRECT(Q191),"rrrr-mm-dd") &amp;" (" &amp; INDIRECT(Q191) &amp;")",INDIRECT(Q191)),INDIRECT(Q191))," "," "),""),""),"")," "),"  "," ")),""),"")</f>
        <v/>
      </c>
      <c r="CS191" s="14" t="str">
        <f t="array" aca="1" ref="CS191" ca="1">IF(H191,IF(AND(W191&gt;0,AP191&lt;&gt;""),TRIM(SUBSTITUTE(_xll.MCONCAT(IFERROR(IF(ISNUMBER(INDIRECT(Q191)),IF((INDIRECT(ster!$D$14)&lt;&gt;"")*(INDIRECT(Q191)&gt;AP191),INDIRECT(ster!$D$14) &amp; ": " &amp;  SUBSTITUTE(IF( AV191,IFERROR(TEXT(INDIRECT(Q191),"rrrr-mm-dd")&amp;" (" &amp; INDIRECT(Q191) &amp;")",INDIRECT(Q191)),INDIRECT(Q191))," "," "),""),""),"")," "),"  "," ")),""),"")</f>
        <v/>
      </c>
      <c r="CT191" s="14" t="str">
        <f t="array" aca="1" ref="CT191" ca="1">IF(H191,IF(AND(N191&gt;0,AR191),TRIM(SUBSTITUTE(_xll.MCONCAT(IFERROR(IF(ISNUMBER(INDIRECT(Q191)),IF((INDIRECT(ster!$D$14)&lt;&gt;"")*(IFERROR(0*(MATCH(INDIRECT(Q191),INDIRECT(K191),0)&gt;0),1)),INDIRECT(ster!$D$14) &amp; ": " &amp;  SUBSTITUTE(IF( AV191,IFERROR(TEXT(INDIRECT(Q191),"rrrr-mm-dd")&amp;" (" &amp; INDIRECT(Q191) &amp;")",INDIRECT(Q191)),INDIRECT(Q191))," "," "),""),""),"")," "),"  "," ")),""),"")</f>
        <v/>
      </c>
      <c r="CU191" s="14" t="str">
        <f t="array" aca="1" ref="CU191" ca="1">IF(H191,IF(AND(V191&gt;0),TRIM(SUBSTITUTE(_xll.MCONCAT(IF((INDIRECT(ster!$D$14)&lt;&gt;"")*(IFERROR(0*(INDIRECT(Q191)&lt;&gt;""),1)),INDIRECT(ster!$D$14),"")," "),"  "," ")),""),"")</f>
        <v/>
      </c>
      <c r="CV191" s="14" t="str">
        <f t="array" aca="1" ref="CV191" ca="1">IF(H191,IF(AS191,
TRIM(SUBSTITUTE(_xll.MCONCAT(IF(
   (INDIRECT(ster!$D$14)&lt;&gt;"")*
   ((INDIRECT(Q191)="")+
      NOT(ISNUMBER(INDIRECT(Q191)))*
      NOT(ISERROR(MATCH(INDIRECT(Q191),INDIRECT(K191),0)))
    ),
      INDIRECT(ster!$D$14),
   "")," "),"  "," ")),
""),"")</f>
        <v/>
      </c>
      <c r="CW191" s="14" t="str">
        <f t="array" aca="1" ref="CW191" ca="1">IF(H191,IF(AND(AQ191),TRIM(SUBSTITUTE(_xll.MCONCAT(IFERROR(IF(ISNUMBER(INDIRECT(Q191)),IF((INDIRECT(ster!$D$14)&lt;&gt;"")*(INDIRECT(Q191)&lt;&gt;INT(INDIRECT(Q191))),INDIRECT(ster!$D$14) &amp; ": " &amp; INDIRECT(Q191),""),""),"")," "),"  "," ")),""),"")</f>
        <v/>
      </c>
      <c r="CX191" s="14" t="str">
        <f t="array" aca="1" ref="CX191" ca="1">IF(H191,IF(OR(AU191,AV191),TRIM(SUBSTITUTE(_xll.MCONCAT(IF((INDIRECT(ster!$D$14)&lt;&gt;"")*NOT(ISNUMBER(INDIRECT(Q191))),IF(ISERROR(MATCH(INDIRECT(Q191),INDIRECT(K191),0)),IFERROR(IF(INDIRECT(Q191)&lt;&gt;"",INDIRECT(ster!$D$14) &amp; ": " &amp; SUBSTITUTE(INDIRECT(Q191)," "," "),""),""),""),"")," "),"  "," ")),""),"")</f>
        <v/>
      </c>
      <c r="CY191" s="14" t="str">
        <f t="array" aca="1" ref="CY191" ca="1">IF(H191,IF(AE191,TRIM(SUBSTITUTE(_xll.MCONCAT(IF((INDIRECT(ster!$D$14)&lt;&gt;"")*IFERROR(NOT(INDIRECT(AF191)),FALSE),IF(ISERROR(MATCH(INDIRECT(Q191),INDIRECT(K191),0)),IFERROR(IF(INDIRECT(Q191)&lt;&gt;"",INDIRECT(ster!$D$14)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CZ191" s="14" t="str">
        <f t="array" aca="1" ref="CZ191" ca="1">IF(H191,IF(AH191,TRIM(SUBSTITUTE(_xll.MCONCAT(IF((INDIRECT(ster!$D$14)&lt;&gt;"")*IFERROR(NOT(INDIRECT(AI191)),FALSE),IF(ISERROR(MATCH(INDIRECT(Q191),INDIRECT(K191),0)),IFERROR(IF(INDIRECT(Q191)&lt;&gt;"",INDIRECT(ster!$D$14)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DC191" s="14" t="str">
        <f ca="1">SUBSTITUTE(SUBSTITUTE(SUBSTITUTE(SUBSTITUTE(_xll.MCONCAT(DG191:DS191,"■"),"■■","■"),"■■","■"),"■■","■"),"■■","■")</f>
        <v>■</v>
      </c>
      <c r="DD191" s="14" t="str">
        <f t="shared" ca="1" si="2643"/>
        <v/>
      </c>
      <c r="DE191" s="14" t="str">
        <f t="shared" ca="1" si="2644"/>
        <v/>
      </c>
      <c r="DF191" s="14" t="str">
        <f t="shared" ca="1" si="2645"/>
        <v/>
      </c>
      <c r="DG191" s="14" t="str">
        <f t="shared" ca="1" si="2646"/>
        <v/>
      </c>
      <c r="DH191" s="14" t="str">
        <f t="shared" ca="1" si="2647"/>
        <v/>
      </c>
      <c r="DI191" s="14" t="str">
        <f t="shared" ca="1" si="2648"/>
        <v/>
      </c>
      <c r="DJ191" s="14" t="str">
        <f t="shared" ca="1" si="2649"/>
        <v/>
      </c>
      <c r="DK191" s="14" t="str">
        <f t="shared" ca="1" si="2650"/>
        <v/>
      </c>
      <c r="DL191" s="14" t="str">
        <f t="shared" ca="1" si="1470"/>
        <v/>
      </c>
      <c r="DM191" s="14" t="str">
        <f t="shared" ca="1" si="2651"/>
        <v/>
      </c>
      <c r="DN191" s="14" t="str">
        <f t="array" aca="1" ref="DN191" ca="1">IF(CU191&lt;&gt;"","There are errors in the entered values in the following cases: " &amp;SUBSTITUTE(CU191," ",", "),"")</f>
        <v/>
      </c>
      <c r="DO191" s="14" t="str">
        <f t="shared" ca="1" si="2652"/>
        <v/>
      </c>
      <c r="DP191" s="14" t="str">
        <f t="shared" ca="1" si="2653"/>
        <v/>
      </c>
      <c r="DQ191" s="14" t="str">
        <f t="shared" ca="1" si="2654"/>
        <v/>
      </c>
      <c r="DR191" s="14" t="str">
        <f t="shared" ca="1" si="2655"/>
        <v/>
      </c>
      <c r="DS191" s="14" t="str">
        <f t="shared" ca="1" si="2656"/>
        <v/>
      </c>
      <c r="DZ191" s="14" t="b">
        <f t="shared" ca="1" si="2657"/>
        <v>0</v>
      </c>
      <c r="EA191" s="14" t="str">
        <f t="shared" ca="1" si="2658"/>
        <v>Triglycerides unit (q_59d)</v>
      </c>
      <c r="EB191" s="14" t="str">
        <f t="shared" ca="1" si="2659"/>
        <v xml:space="preserve">Values must be limited to predefinied list. </v>
      </c>
      <c r="EC191" s="14" t="str">
        <f t="shared" ca="1" si="2660"/>
        <v xml:space="preserve">Triglycerides unit (q_59d): Values must be limited to predefinied list. </v>
      </c>
      <c r="ED191" s="14" t="str">
        <f t="shared" ca="1" si="2661"/>
        <v/>
      </c>
      <c r="EE191" s="14" t="str">
        <f t="shared" ca="1" si="2662"/>
        <v>Values must be limited to predefinied list</v>
      </c>
      <c r="EF191" s="14" t="str">
        <f t="shared" ca="1" si="2663"/>
        <v/>
      </c>
      <c r="EG191" s="14" t="str">
        <f t="shared" ca="1" si="2664"/>
        <v/>
      </c>
      <c r="EM191" s="14" t="b">
        <f t="shared" ca="1" si="2665"/>
        <v>1</v>
      </c>
      <c r="EN191" s="14">
        <f t="shared" ca="1" si="2666"/>
        <v>178</v>
      </c>
      <c r="EO191" s="14" t="str">
        <f t="shared" ca="1" si="2667"/>
        <v>q_59d</v>
      </c>
      <c r="EP191" s="14" t="str">
        <f t="shared" ca="1" si="2668"/>
        <v xml:space="preserve">Triglycerides unit (q_59d): Values must be limited to predefinied list. </v>
      </c>
      <c r="EQ191" s="14" t="str">
        <f t="shared" ca="1" si="2669"/>
        <v/>
      </c>
    </row>
    <row r="192" spans="2:147" s="14" customFormat="1">
      <c r="B192" s="14" t="str">
        <f t="shared" ca="1" si="2596"/>
        <v/>
      </c>
      <c r="C192" s="14">
        <f t="shared" ca="1" si="2597"/>
        <v>179</v>
      </c>
      <c r="D192" s="14">
        <f t="shared" si="2598"/>
        <v>190</v>
      </c>
      <c r="E192" s="14" t="str">
        <f t="shared" ca="1" si="2599"/>
        <v>D</v>
      </c>
      <c r="F192" s="14" t="str">
        <f t="shared" ca="1" si="2600"/>
        <v>q_60</v>
      </c>
      <c r="G192" s="14" t="str">
        <f t="shared" ca="1" si="2601"/>
        <v>Diagnostic EMG - bulbar region</v>
      </c>
      <c r="H192" s="14" t="b">
        <f t="shared" ca="1" si="2602"/>
        <v>1</v>
      </c>
      <c r="I192" s="14" t="str">
        <f ca="1">IF($H192,ADDRESS(3,(D192+1)*2-1,4,,"["&amp;wew!$G$7&amp;"]"&amp;_sheetname_labels)&amp;":"&amp;ADDRESS(2+ster!$B$20,(D192+1)*2-1,4),"")</f>
        <v>[DBTemplate.xlsm]labels!NQ3:NQ61</v>
      </c>
      <c r="J192" s="14">
        <f t="array" aca="1" ref="J192" ca="1">IF(H192,MAX(0,MAX(IF(INDIRECT(I192)&lt;&gt;"",ROW(INDIRECT(I192)),""))-2),"")</f>
        <v>2</v>
      </c>
      <c r="K192" s="14" t="str">
        <f ca="1">IF($H192,IF($J192&gt;0,ADDRESS(3,(D192+1)*2-1,4,,"["&amp;wew!$G$7&amp;"]"&amp;_sheetname_labels)&amp;":"&amp;ADDRESS(2+J192,(D192+1)*2-1,4),""),"")</f>
        <v>[DBTemplate.xlsm]labels!NQ3:NQ4</v>
      </c>
      <c r="L192" s="14" t="str">
        <f ca="1">IF($H192,IF($J192&gt;0,ADDRESS(3,(D192+1)*2,4,,"["&amp;wew!$G$7&amp;"]"&amp;_sheetname_labels)&amp;":"&amp;ADDRESS(2+J192,(D192+1)*2,4),""),"")</f>
        <v>[DBTemplate.xlsm]labels!NR3:NR4</v>
      </c>
      <c r="M192" s="14">
        <f t="shared" ca="1" si="2603"/>
        <v>0</v>
      </c>
      <c r="N192" s="14">
        <f t="shared" ca="1" si="2604"/>
        <v>2</v>
      </c>
      <c r="O192" s="14" t="str">
        <f t="shared" ca="1" si="2605"/>
        <v>q_60</v>
      </c>
      <c r="P192" s="14" t="str">
        <f t="shared" ca="1" si="2606"/>
        <v>Diagnostic EMG - bulbar region</v>
      </c>
      <c r="Q192" s="14" t="str">
        <f ca="1">IF($BP192,ADDRESS(3,D192+1,4,,"["&amp;wew!$G$7&amp;"]"&amp;_sheetname_dataframe)&amp;":"&amp;ADDRESS(2+ster!$C$14,D192+1,4),"")</f>
        <v>[DBTemplate.xlsm]data_frame!GI3:GI3</v>
      </c>
      <c r="R192" s="14" t="str">
        <f>IF($BP192,IF(MID(_xll.FORMULATEXT(INDEX(INDIRECT(Q192),1)),1,1)="=", _xll.FORMULATEXT(INDEX(INDIRECT(Q192),1),2,TRUE),""),"")</f>
        <v/>
      </c>
      <c r="S192" s="14">
        <f t="array" aca="1" ref="S192" ca="1">IF(H192,SUM(IF((IFERROR(INDIRECT(Q192)&lt;&gt;"",FALSE))*(INDIRECT(ster!$D$14)&lt;&gt;""),1,0)),"")</f>
        <v>0</v>
      </c>
      <c r="T192" s="14">
        <f t="array" aca="1" ref="T192" ca="1">IF(H192,IF(M192&gt;0,SUM(IFERROR(1*(MATCH(INDIRECT(Q192),INDIRECT(K192),0)&gt;0),0)*(INDIRECT(ster!$D$14)&lt;&gt;"")*NOT(ISNUMBER(INDIRECT(Q192)))),0),"")</f>
        <v>0</v>
      </c>
      <c r="U192" s="14">
        <f t="array" aca="1" ref="U192" ca="1">IF(H192,SUM((IFERROR(INDIRECT(Q192)="",FALSE))*(INDIRECT(ster!$D$14)&lt;&gt;"")),"")</f>
        <v>1</v>
      </c>
      <c r="V192" s="14">
        <f t="array" aca="1" ref="V192" ca="1">IF(H192,SUM((IFERROR(INDIRECT(Q192)="#ąś",TRUE))*(INDIRECT(ster!$D$14)&lt;&gt;"")),"")</f>
        <v>0</v>
      </c>
      <c r="W192" s="14">
        <f t="array" aca="1" ref="W192" ca="1">IF(H192,SUM(ISNUMBER(INDIRECT(Q192))*(INDIRECT(ster!$D$14)&lt;&gt;"")),"")</f>
        <v>0</v>
      </c>
      <c r="X192" s="14" t="str">
        <f t="array" aca="1" ref="X192" ca="1">IF(AND(H192,W192&gt;0),IF(wew!$B$3,MIN(IF((INDIRECT(ster!$D$14)&lt;&gt;"")*IFERROR(INDIRECT($Q192)&lt;&gt;"",FALSE),IFERROR(INDIRECT($Q192),"X"),"X")),"&lt;włącz podświetlanie wartości&gt;"),"—")</f>
        <v>—</v>
      </c>
      <c r="Y192" s="14" t="str">
        <f t="array" aca="1" ref="Y192" ca="1">IF(AND(H192,W192&gt;0),IF(wew!$B$3,MAX(IF((INDIRECT(ster!$D$14)&lt;&gt;"")*IFERROR(INDIRECT($Q192)&lt;&gt;"",FALSE),IFERROR(INDIRECT($Q192),"X"),"X")),"&lt;włącz podświetlanie wartości&gt;"),"—")</f>
        <v>—</v>
      </c>
      <c r="Z192" s="14">
        <f t="shared" ca="1" si="2607"/>
        <v>0</v>
      </c>
      <c r="AA192" s="12" t="str">
        <f t="shared" ca="1" si="2608"/>
        <v>—</v>
      </c>
      <c r="AB192" s="17">
        <f t="array" aca="1" ref="AB192" ca="1">IF(H192,IF(W192&gt;0,SUM((INDIRECT(ster!$D$14)&lt;&gt;"")*IFERROR((INDIRECT(Q192)&lt;&gt;"")*(INDIRECT(Q192)=INT(INDIRECT(Q192))),0)),0),"")</f>
        <v>0</v>
      </c>
      <c r="AC192" s="17">
        <f t="array" aca="1" ref="AC192" ca="1">IF(H192,W192-AB192,"")</f>
        <v>0</v>
      </c>
      <c r="AD192" s="17">
        <f t="shared" ca="1" si="2609"/>
        <v>1</v>
      </c>
      <c r="AE192" s="17" t="b">
        <f t="shared" ca="1" si="2610"/>
        <v>0</v>
      </c>
      <c r="AF192" s="17" t="str">
        <f ca="1">IF(AE192,IF($H192,ADDRESS(3,D192+2,4,,"["&amp;wew!$G$7&amp;"]"&amp;_sheetname_dataframe)&amp;":"&amp;ADDRESS(2+ster!$C$14,D192+2,4),""),"")</f>
        <v/>
      </c>
      <c r="AG192" s="17" t="str">
        <f t="shared" ca="1" si="2611"/>
        <v/>
      </c>
      <c r="AH192" s="17" t="b">
        <f t="shared" ca="1" si="2612"/>
        <v>0</v>
      </c>
      <c r="AI192" s="17" t="str">
        <f ca="1">IF(AH192,IF($H192,ADDRESS(3,D192+3,4,,"["&amp;wew!$G$7&amp;"]"&amp;_sheetname_dataframe)&amp;":"&amp;ADDRESS(2+ster!$C$14,D192+3,4),""),"")</f>
        <v/>
      </c>
      <c r="AJ192" s="17" t="str">
        <f t="shared" ca="1" si="2613"/>
        <v/>
      </c>
      <c r="AK192" s="17" t="b">
        <f t="shared" ca="1" si="2614"/>
        <v>0</v>
      </c>
      <c r="AL192" s="17" t="b">
        <f t="shared" ca="1" si="2615"/>
        <v>0</v>
      </c>
      <c r="AM192" s="17" t="b">
        <f t="shared" ca="1" si="2616"/>
        <v>0</v>
      </c>
      <c r="AN192" s="17">
        <f t="shared" ca="1" si="2617"/>
        <v>0</v>
      </c>
      <c r="AO192" s="24" t="str">
        <f t="shared" ca="1" si="2618"/>
        <v/>
      </c>
      <c r="AP192" s="24" t="str">
        <f t="shared" ca="1" si="2619"/>
        <v/>
      </c>
      <c r="AQ192" s="17" t="b">
        <f t="shared" ca="1" si="2620"/>
        <v>0</v>
      </c>
      <c r="AR192" s="17" t="b">
        <f t="shared" ca="1" si="2621"/>
        <v>1</v>
      </c>
      <c r="AS192" s="17" t="b">
        <f t="shared" ca="1" si="2622"/>
        <v>0</v>
      </c>
      <c r="AT192" s="17" t="b">
        <f t="shared" ca="1" si="2623"/>
        <v>0</v>
      </c>
      <c r="AU192" s="17" t="b">
        <f t="shared" ca="1" si="2624"/>
        <v>1</v>
      </c>
      <c r="AV192" s="17" t="b">
        <f t="shared" ca="1" si="2625"/>
        <v>0</v>
      </c>
      <c r="AW192" s="17" t="b">
        <f t="shared" ca="1" si="2626"/>
        <v>0</v>
      </c>
      <c r="AX192" s="14" t="b">
        <f t="array" aca="1" ref="AX192" ca="1">IF(H192,N192&gt;0,"")</f>
        <v>1</v>
      </c>
      <c r="AY192" s="17" t="str">
        <f t="shared" ca="1" si="2627"/>
        <v>C3:C4</v>
      </c>
      <c r="AZ192" s="17" t="b">
        <f t="array" aca="1" ref="AZ192" ca="1">IF(AY192&lt;&gt;"",SUM(1*ISERROR(MATCH(INDIRECT(AY192),INDIRECT(K192),0)))=0,"")</f>
        <v>1</v>
      </c>
      <c r="BA192" s="17" t="b">
        <f t="shared" ca="1" si="2628"/>
        <v>1</v>
      </c>
      <c r="BB192" s="17" t="b">
        <v>0</v>
      </c>
      <c r="BC192" s="17" t="b">
        <f t="shared" ca="1" si="2629"/>
        <v>1</v>
      </c>
      <c r="BD192" s="17" t="b">
        <f t="shared" ca="1" si="2630"/>
        <v>0</v>
      </c>
      <c r="BE192" s="17" t="b">
        <f t="shared" ca="1" si="2631"/>
        <v>0</v>
      </c>
      <c r="BF192" s="17" t="b">
        <f t="shared" ca="1" si="2632"/>
        <v>0</v>
      </c>
      <c r="BG192" s="17" t="b">
        <f t="shared" ca="1" si="2633"/>
        <v>0</v>
      </c>
      <c r="BH192" s="17" t="b">
        <f t="shared" ca="1" si="2634"/>
        <v>1</v>
      </c>
      <c r="BI192" s="17">
        <f t="shared" ca="1" si="2635"/>
        <v>2</v>
      </c>
      <c r="BJ192" s="17" t="b">
        <f t="shared" ca="1" si="2636"/>
        <v>0</v>
      </c>
      <c r="BK192" s="17" t="str">
        <f t="shared" ca="1" si="2637"/>
        <v/>
      </c>
      <c r="BL192" s="17" t="str">
        <f t="shared" ca="1" si="2638"/>
        <v/>
      </c>
      <c r="BM192" s="17" t="str">
        <f t="shared" ca="1" si="2639"/>
        <v>F</v>
      </c>
      <c r="BN192" s="17" t="str">
        <f t="shared" ca="1" si="2640"/>
        <v>F</v>
      </c>
      <c r="BO192" s="17" t="str">
        <f t="shared" ca="1" si="2641"/>
        <v>D</v>
      </c>
      <c r="BP192" s="14" t="b">
        <f t="shared" ca="1" si="2642"/>
        <v>1</v>
      </c>
      <c r="BQ192" s="35">
        <v>1</v>
      </c>
      <c r="BX192" s="16"/>
      <c r="BY192" s="16"/>
      <c r="BZ192" s="16"/>
      <c r="CA192" s="16"/>
      <c r="CB192" s="16"/>
      <c r="CC192" s="16"/>
      <c r="CD192" s="16"/>
      <c r="CE192" s="16"/>
      <c r="CF192" s="16"/>
      <c r="CN192" s="14">
        <f ca="1">IF(H192,IFERROR(IsVariableNameLegal(O192),0),0)</f>
        <v>0</v>
      </c>
      <c r="CO192" s="14" t="str">
        <f t="array" aca="1" ref="CO192" ca="1">IF(H192,IF(COUNTIF(INDIRECT(wew!$C$13),O192)&gt;1,TRIM(SUBSTITUTE(_xll.MCONCAT(IF((INDIRECT(wew!$C$13)=O192)*(COLUMN(INDIRECT(wew!$C$13))&lt;&gt;D192+1),-1+COLUMN(INDIRECT(wew!$C$13)),"")," "),"  "," ")),""),"")</f>
        <v/>
      </c>
      <c r="CP192" s="14" t="str">
        <f t="array" aca="1" ref="CP192" ca="1">IF(P192&lt;&gt;"",IF(LEN(P192)&gt;150,1,""),"")</f>
        <v/>
      </c>
      <c r="CQ192" s="14" t="str">
        <f t="array" aca="1" ref="CQ192" ca="1">IF(AND(H192,NOT(ster!$J$3)),IF(COUNTIF(INDIRECT(wew!$C$15),P192)&gt;1,TRIM(SUBSTITUTE(_xll.MCONCAT(IF((INDIRECT(wew!$C$15)=P192)*(COLUMN(INDIRECT(wew!$C$15))&lt;&gt;D192+1),-1+COLUMN(INDIRECT(wew!$C$15)),"")," "),"  "," ")),""),"")</f>
        <v/>
      </c>
      <c r="CR192" s="14" t="str">
        <f t="array" aca="1" ref="CR192" ca="1">IF(H192,IF(AND(W192&gt;0,AO192&lt;&gt;""),TRIM(SUBSTITUTE(_xll.MCONCAT(IFERROR(IF(ISNUMBER(INDIRECT(Q192)),IF((INDIRECT(ster!$D$14)&lt;&gt;"")*(INDIRECT(Q192)&lt;AO192),INDIRECT(ster!$D$14) &amp; ": " &amp;  SUBSTITUTE(IF( AV192,IFERROR(TEXT(INDIRECT(Q192),"rrrr-mm-dd") &amp;" (" &amp; INDIRECT(Q192) &amp;")",INDIRECT(Q192)),INDIRECT(Q192))," "," "),""),""),"")," "),"  "," ")),""),"")</f>
        <v/>
      </c>
      <c r="CS192" s="14" t="str">
        <f t="array" aca="1" ref="CS192" ca="1">IF(H192,IF(AND(W192&gt;0,AP192&lt;&gt;""),TRIM(SUBSTITUTE(_xll.MCONCAT(IFERROR(IF(ISNUMBER(INDIRECT(Q192)),IF((INDIRECT(ster!$D$14)&lt;&gt;"")*(INDIRECT(Q192)&gt;AP192),INDIRECT(ster!$D$14) &amp; ": " &amp;  SUBSTITUTE(IF( AV192,IFERROR(TEXT(INDIRECT(Q192),"rrrr-mm-dd")&amp;" (" &amp; INDIRECT(Q192) &amp;")",INDIRECT(Q192)),INDIRECT(Q192))," "," "),""),""),"")," "),"  "," ")),""),"")</f>
        <v/>
      </c>
      <c r="CT192" s="14" t="str">
        <f t="array" aca="1" ref="CT192" ca="1">IF(H192,IF(AND(N192&gt;0,AR192),TRIM(SUBSTITUTE(_xll.MCONCAT(IFERROR(IF(ISNUMBER(INDIRECT(Q192)),IF((INDIRECT(ster!$D$14)&lt;&gt;"")*(IFERROR(0*(MATCH(INDIRECT(Q192),INDIRECT(K192),0)&gt;0),1)),INDIRECT(ster!$D$14) &amp; ": " &amp;  SUBSTITUTE(IF( AV192,IFERROR(TEXT(INDIRECT(Q192),"rrrr-mm-dd")&amp;" (" &amp; INDIRECT(Q192) &amp;")",INDIRECT(Q192)),INDIRECT(Q192))," "," "),""),""),"")," "),"  "," ")),""),"")</f>
        <v/>
      </c>
      <c r="CU192" s="14" t="str">
        <f t="array" aca="1" ref="CU192" ca="1">IF(H192,IF(AND(V192&gt;0),TRIM(SUBSTITUTE(_xll.MCONCAT(IF((INDIRECT(ster!$D$14)&lt;&gt;"")*(IFERROR(0*(INDIRECT(Q192)&lt;&gt;""),1)),INDIRECT(ster!$D$14),"")," "),"  "," ")),""),"")</f>
        <v/>
      </c>
      <c r="CV192" s="14" t="str">
        <f t="array" aca="1" ref="CV192" ca="1">IF(H192,IF(AS192,
TRIM(SUBSTITUTE(_xll.MCONCAT(IF(
   (INDIRECT(ster!$D$14)&lt;&gt;"")*
   ((INDIRECT(Q192)="")+
      NOT(ISNUMBER(INDIRECT(Q192)))*
      NOT(ISERROR(MATCH(INDIRECT(Q192),INDIRECT(K192),0)))
    ),
      INDIRECT(ster!$D$14),
   "")," "),"  "," ")),
""),"")</f>
        <v/>
      </c>
      <c r="CW192" s="14" t="str">
        <f t="array" aca="1" ref="CW192" ca="1">IF(H192,IF(AND(AQ192),TRIM(SUBSTITUTE(_xll.MCONCAT(IFERROR(IF(ISNUMBER(INDIRECT(Q192)),IF((INDIRECT(ster!$D$14)&lt;&gt;"")*(INDIRECT(Q192)&lt;&gt;INT(INDIRECT(Q192))),INDIRECT(ster!$D$14) &amp; ": " &amp; INDIRECT(Q192),""),""),"")," "),"  "," ")),""),"")</f>
        <v/>
      </c>
      <c r="CX192" s="14" t="str">
        <f t="array" aca="1" ref="CX192" ca="1">IF(H192,IF(OR(AU192,AV192),TRIM(SUBSTITUTE(_xll.MCONCAT(IF((INDIRECT(ster!$D$14)&lt;&gt;"")*NOT(ISNUMBER(INDIRECT(Q192))),IF(ISERROR(MATCH(INDIRECT(Q192),INDIRECT(K192),0)),IFERROR(IF(INDIRECT(Q192)&lt;&gt;"",INDIRECT(ster!$D$14) &amp; ": " &amp; SUBSTITUTE(INDIRECT(Q192)," "," "),""),""),""),"")," "),"  "," ")),""),"")</f>
        <v/>
      </c>
      <c r="CY192" s="14" t="str">
        <f t="array" aca="1" ref="CY192" ca="1">IF(H192,IF(AE192,TRIM(SUBSTITUTE(_xll.MCONCAT(IF((INDIRECT(ster!$D$14)&lt;&gt;"")*IFERROR(NOT(INDIRECT(AF192)),FALSE),IF(ISERROR(MATCH(INDIRECT(Q192),INDIRECT(K192),0)),IFERROR(IF(INDIRECT(Q192)&lt;&gt;"",INDIRECT(ster!$D$14)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CZ192" s="14" t="str">
        <f t="array" aca="1" ref="CZ192" ca="1">IF(H192,IF(AH192,TRIM(SUBSTITUTE(_xll.MCONCAT(IF((INDIRECT(ster!$D$14)&lt;&gt;"")*IFERROR(NOT(INDIRECT(AI192)),FALSE),IF(ISERROR(MATCH(INDIRECT(Q192),INDIRECT(K192),0)),IFERROR(IF(INDIRECT(Q192)&lt;&gt;"",INDIRECT(ster!$D$14)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DC192" s="14" t="str">
        <f ca="1">SUBSTITUTE(SUBSTITUTE(SUBSTITUTE(SUBSTITUTE(_xll.MCONCAT(DG192:DS192,"■"),"■■","■"),"■■","■"),"■■","■"),"■■","■")</f>
        <v>■</v>
      </c>
      <c r="DD192" s="14" t="str">
        <f t="shared" ca="1" si="2643"/>
        <v/>
      </c>
      <c r="DE192" s="14" t="str">
        <f t="shared" ca="1" si="2644"/>
        <v/>
      </c>
      <c r="DF192" s="14" t="str">
        <f t="shared" ca="1" si="2645"/>
        <v/>
      </c>
      <c r="DG192" s="14" t="str">
        <f t="shared" ca="1" si="2646"/>
        <v/>
      </c>
      <c r="DH192" s="14" t="str">
        <f t="shared" ca="1" si="2647"/>
        <v/>
      </c>
      <c r="DI192" s="14" t="str">
        <f t="shared" ca="1" si="2648"/>
        <v/>
      </c>
      <c r="DJ192" s="14" t="str">
        <f t="shared" ca="1" si="2649"/>
        <v/>
      </c>
      <c r="DK192" s="14" t="str">
        <f t="shared" ca="1" si="2650"/>
        <v/>
      </c>
      <c r="DL192" s="14" t="str">
        <f t="shared" ca="1" si="1470"/>
        <v/>
      </c>
      <c r="DM192" s="14" t="str">
        <f t="shared" ca="1" si="2651"/>
        <v/>
      </c>
      <c r="DN192" s="14" t="str">
        <f t="array" aca="1" ref="DN192" ca="1">IF(CU192&lt;&gt;"","There are errors in the entered values in the following cases: " &amp;SUBSTITUTE(CU192," ",", "),"")</f>
        <v/>
      </c>
      <c r="DO192" s="14" t="str">
        <f t="shared" ca="1" si="2652"/>
        <v/>
      </c>
      <c r="DP192" s="14" t="str">
        <f t="shared" ca="1" si="2653"/>
        <v/>
      </c>
      <c r="DQ192" s="14" t="str">
        <f t="shared" ca="1" si="2654"/>
        <v/>
      </c>
      <c r="DR192" s="14" t="str">
        <f t="shared" ca="1" si="2655"/>
        <v/>
      </c>
      <c r="DS192" s="14" t="str">
        <f t="shared" ca="1" si="2656"/>
        <v/>
      </c>
      <c r="DZ192" s="14" t="b">
        <f t="shared" ca="1" si="2657"/>
        <v>0</v>
      </c>
      <c r="EA192" s="14" t="str">
        <f t="shared" ca="1" si="2658"/>
        <v>Diagnostic EMG - bulbar region (q_60)</v>
      </c>
      <c r="EB192" s="14" t="str">
        <f t="shared" ca="1" si="2659"/>
        <v xml:space="preserve">Values must be limited to predefinied list. </v>
      </c>
      <c r="EC192" s="14" t="str">
        <f t="shared" ca="1" si="2660"/>
        <v xml:space="preserve">Diagnostic EMG - bulbar region (q_60): Values must be limited to predefinied list. </v>
      </c>
      <c r="ED192" s="14" t="str">
        <f t="shared" ca="1" si="2661"/>
        <v/>
      </c>
      <c r="EE192" s="14" t="str">
        <f t="shared" ca="1" si="2662"/>
        <v>Values must be limited to predefinied list</v>
      </c>
      <c r="EF192" s="14" t="str">
        <f t="shared" ca="1" si="2663"/>
        <v/>
      </c>
      <c r="EG192" s="14" t="str">
        <f t="shared" ca="1" si="2664"/>
        <v/>
      </c>
      <c r="EM192" s="14" t="b">
        <f t="shared" ca="1" si="2665"/>
        <v>1</v>
      </c>
      <c r="EN192" s="14">
        <f t="shared" ca="1" si="2666"/>
        <v>179</v>
      </c>
      <c r="EO192" s="14" t="str">
        <f t="shared" ca="1" si="2667"/>
        <v>q_60</v>
      </c>
      <c r="EP192" s="14" t="str">
        <f t="shared" ca="1" si="2668"/>
        <v xml:space="preserve">Diagnostic EMG - bulbar region (q_60): Values must be limited to predefinied list. </v>
      </c>
      <c r="EQ192" s="14" t="str">
        <f t="shared" ca="1" si="2669"/>
        <v/>
      </c>
    </row>
    <row r="193" spans="2:147" s="14" customFormat="1">
      <c r="B193" s="14" t="str">
        <f t="shared" ca="1" si="2596"/>
        <v/>
      </c>
      <c r="C193" s="14">
        <f t="shared" ca="1" si="2597"/>
        <v>180</v>
      </c>
      <c r="D193" s="14">
        <f t="shared" si="2598"/>
        <v>191</v>
      </c>
      <c r="E193" s="14" t="str">
        <f t="shared" ca="1" si="2599"/>
        <v>D</v>
      </c>
      <c r="F193" s="14" t="str">
        <f t="shared" ca="1" si="2600"/>
        <v>q_61</v>
      </c>
      <c r="G193" s="14" t="str">
        <f t="shared" ca="1" si="2601"/>
        <v>Diagnostic EMG - upper limbs</v>
      </c>
      <c r="H193" s="14" t="b">
        <f t="shared" ca="1" si="2602"/>
        <v>1</v>
      </c>
      <c r="I193" s="14" t="str">
        <f ca="1">IF($H193,ADDRESS(3,(D193+1)*2-1,4,,"["&amp;wew!$G$7&amp;"]"&amp;_sheetname_labels)&amp;":"&amp;ADDRESS(2+ster!$B$20,(D193+1)*2-1,4),"")</f>
        <v>[DBTemplate.xlsm]labels!NS3:NS61</v>
      </c>
      <c r="J193" s="14">
        <f t="array" aca="1" ref="J193" ca="1">IF(H193,MAX(0,MAX(IF(INDIRECT(I193)&lt;&gt;"",ROW(INDIRECT(I193)),""))-2),"")</f>
        <v>2</v>
      </c>
      <c r="K193" s="14" t="str">
        <f ca="1">IF($H193,IF($J193&gt;0,ADDRESS(3,(D193+1)*2-1,4,,"["&amp;wew!$G$7&amp;"]"&amp;_sheetname_labels)&amp;":"&amp;ADDRESS(2+J193,(D193+1)*2-1,4),""),"")</f>
        <v>[DBTemplate.xlsm]labels!NS3:NS4</v>
      </c>
      <c r="L193" s="14" t="str">
        <f ca="1">IF($H193,IF($J193&gt;0,ADDRESS(3,(D193+1)*2,4,,"["&amp;wew!$G$7&amp;"]"&amp;_sheetname_labels)&amp;":"&amp;ADDRESS(2+J193,(D193+1)*2,4),""),"")</f>
        <v>[DBTemplate.xlsm]labels!NT3:NT4</v>
      </c>
      <c r="M193" s="14">
        <f t="shared" ca="1" si="2603"/>
        <v>0</v>
      </c>
      <c r="N193" s="14">
        <f t="shared" ca="1" si="2604"/>
        <v>2</v>
      </c>
      <c r="O193" s="14" t="str">
        <f t="shared" ca="1" si="2605"/>
        <v>q_61</v>
      </c>
      <c r="P193" s="14" t="str">
        <f t="shared" ca="1" si="2606"/>
        <v>Diagnostic EMG - upper limbs</v>
      </c>
      <c r="Q193" s="14" t="str">
        <f ca="1">IF($BP193,ADDRESS(3,D193+1,4,,"["&amp;wew!$G$7&amp;"]"&amp;_sheetname_dataframe)&amp;":"&amp;ADDRESS(2+ster!$C$14,D193+1,4),"")</f>
        <v>[DBTemplate.xlsm]data_frame!GJ3:GJ3</v>
      </c>
      <c r="R193" s="14" t="str">
        <f>IF($BP193,IF(MID(_xll.FORMULATEXT(INDEX(INDIRECT(Q193),1)),1,1)="=", _xll.FORMULATEXT(INDEX(INDIRECT(Q193),1),2,TRUE),""),"")</f>
        <v/>
      </c>
      <c r="S193" s="14">
        <f t="array" aca="1" ref="S193" ca="1">IF(H193,SUM(IF((IFERROR(INDIRECT(Q193)&lt;&gt;"",FALSE))*(INDIRECT(ster!$D$14)&lt;&gt;""),1,0)),"")</f>
        <v>0</v>
      </c>
      <c r="T193" s="14">
        <f t="array" aca="1" ref="T193" ca="1">IF(H193,IF(M193&gt;0,SUM(IFERROR(1*(MATCH(INDIRECT(Q193),INDIRECT(K193),0)&gt;0),0)*(INDIRECT(ster!$D$14)&lt;&gt;"")*NOT(ISNUMBER(INDIRECT(Q193)))),0),"")</f>
        <v>0</v>
      </c>
      <c r="U193" s="14">
        <f t="array" aca="1" ref="U193" ca="1">IF(H193,SUM((IFERROR(INDIRECT(Q193)="",FALSE))*(INDIRECT(ster!$D$14)&lt;&gt;"")),"")</f>
        <v>1</v>
      </c>
      <c r="V193" s="14">
        <f t="array" aca="1" ref="V193" ca="1">IF(H193,SUM((IFERROR(INDIRECT(Q193)="#ąś",TRUE))*(INDIRECT(ster!$D$14)&lt;&gt;"")),"")</f>
        <v>0</v>
      </c>
      <c r="W193" s="14">
        <f t="array" aca="1" ref="W193" ca="1">IF(H193,SUM(ISNUMBER(INDIRECT(Q193))*(INDIRECT(ster!$D$14)&lt;&gt;"")),"")</f>
        <v>0</v>
      </c>
      <c r="X193" s="14" t="str">
        <f t="array" aca="1" ref="X193" ca="1">IF(AND(H193,W193&gt;0),IF(wew!$B$3,MIN(IF((INDIRECT(ster!$D$14)&lt;&gt;"")*IFERROR(INDIRECT($Q193)&lt;&gt;"",FALSE),IFERROR(INDIRECT($Q193),"X"),"X")),"&lt;włącz podświetlanie wartości&gt;"),"—")</f>
        <v>—</v>
      </c>
      <c r="Y193" s="14" t="str">
        <f t="array" aca="1" ref="Y193" ca="1">IF(AND(H193,W193&gt;0),IF(wew!$B$3,MAX(IF((INDIRECT(ster!$D$14)&lt;&gt;"")*IFERROR(INDIRECT($Q193)&lt;&gt;"",FALSE),IFERROR(INDIRECT($Q193),"X"),"X")),"&lt;włącz podświetlanie wartości&gt;"),"—")</f>
        <v>—</v>
      </c>
      <c r="Z193" s="14">
        <f t="shared" ca="1" si="2607"/>
        <v>0</v>
      </c>
      <c r="AA193" s="12" t="str">
        <f t="shared" ca="1" si="2608"/>
        <v>—</v>
      </c>
      <c r="AB193" s="17">
        <f t="array" aca="1" ref="AB193" ca="1">IF(H193,IF(W193&gt;0,SUM((INDIRECT(ster!$D$14)&lt;&gt;"")*IFERROR((INDIRECT(Q193)&lt;&gt;"")*(INDIRECT(Q193)=INT(INDIRECT(Q193))),0)),0),"")</f>
        <v>0</v>
      </c>
      <c r="AC193" s="17">
        <f t="array" aca="1" ref="AC193" ca="1">IF(H193,W193-AB193,"")</f>
        <v>0</v>
      </c>
      <c r="AD193" s="17">
        <f t="shared" ca="1" si="2609"/>
        <v>1</v>
      </c>
      <c r="AE193" s="17" t="b">
        <f t="shared" ca="1" si="2610"/>
        <v>0</v>
      </c>
      <c r="AF193" s="17" t="str">
        <f ca="1">IF(AE193,IF($H193,ADDRESS(3,D193+2,4,,"["&amp;wew!$G$7&amp;"]"&amp;_sheetname_dataframe)&amp;":"&amp;ADDRESS(2+ster!$C$14,D193+2,4),""),"")</f>
        <v/>
      </c>
      <c r="AG193" s="17" t="str">
        <f t="shared" ca="1" si="2611"/>
        <v/>
      </c>
      <c r="AH193" s="17" t="b">
        <f t="shared" ca="1" si="2612"/>
        <v>0</v>
      </c>
      <c r="AI193" s="17" t="str">
        <f ca="1">IF(AH193,IF($H193,ADDRESS(3,D193+3,4,,"["&amp;wew!$G$7&amp;"]"&amp;_sheetname_dataframe)&amp;":"&amp;ADDRESS(2+ster!$C$14,D193+3,4),""),"")</f>
        <v/>
      </c>
      <c r="AJ193" s="17" t="str">
        <f t="shared" ca="1" si="2613"/>
        <v/>
      </c>
      <c r="AK193" s="17" t="b">
        <f t="shared" ca="1" si="2614"/>
        <v>0</v>
      </c>
      <c r="AL193" s="17" t="b">
        <f t="shared" ca="1" si="2615"/>
        <v>0</v>
      </c>
      <c r="AM193" s="17" t="b">
        <f t="shared" ca="1" si="2616"/>
        <v>0</v>
      </c>
      <c r="AN193" s="17">
        <f t="shared" ca="1" si="2617"/>
        <v>0</v>
      </c>
      <c r="AO193" s="24" t="str">
        <f t="shared" ca="1" si="2618"/>
        <v/>
      </c>
      <c r="AP193" s="24" t="str">
        <f t="shared" ca="1" si="2619"/>
        <v/>
      </c>
      <c r="AQ193" s="17" t="b">
        <f t="shared" ca="1" si="2620"/>
        <v>0</v>
      </c>
      <c r="AR193" s="17" t="b">
        <f t="shared" ca="1" si="2621"/>
        <v>1</v>
      </c>
      <c r="AS193" s="17" t="b">
        <f t="shared" ca="1" si="2622"/>
        <v>0</v>
      </c>
      <c r="AT193" s="17" t="b">
        <f t="shared" ca="1" si="2623"/>
        <v>0</v>
      </c>
      <c r="AU193" s="17" t="b">
        <f t="shared" ca="1" si="2624"/>
        <v>1</v>
      </c>
      <c r="AV193" s="17" t="b">
        <f t="shared" ca="1" si="2625"/>
        <v>0</v>
      </c>
      <c r="AW193" s="17" t="b">
        <f t="shared" ca="1" si="2626"/>
        <v>0</v>
      </c>
      <c r="AX193" s="14" t="b">
        <f t="array" aca="1" ref="AX193" ca="1">IF(H193,N193&gt;0,"")</f>
        <v>1</v>
      </c>
      <c r="AY193" s="17" t="str">
        <f t="shared" ca="1" si="2627"/>
        <v>C3:C4</v>
      </c>
      <c r="AZ193" s="17" t="b">
        <f t="array" aca="1" ref="AZ193" ca="1">IF(AY193&lt;&gt;"",SUM(1*ISERROR(MATCH(INDIRECT(AY193),INDIRECT(K193),0)))=0,"")</f>
        <v>1</v>
      </c>
      <c r="BA193" s="17" t="b">
        <f t="shared" ca="1" si="2628"/>
        <v>1</v>
      </c>
      <c r="BB193" s="17" t="b">
        <v>0</v>
      </c>
      <c r="BC193" s="17" t="b">
        <f t="shared" ca="1" si="2629"/>
        <v>1</v>
      </c>
      <c r="BD193" s="17" t="b">
        <f t="shared" ca="1" si="2630"/>
        <v>0</v>
      </c>
      <c r="BE193" s="17" t="b">
        <f t="shared" ca="1" si="2631"/>
        <v>0</v>
      </c>
      <c r="BF193" s="17" t="b">
        <f t="shared" ca="1" si="2632"/>
        <v>0</v>
      </c>
      <c r="BG193" s="17" t="b">
        <f t="shared" ca="1" si="2633"/>
        <v>0</v>
      </c>
      <c r="BH193" s="17" t="b">
        <f t="shared" ca="1" si="2634"/>
        <v>1</v>
      </c>
      <c r="BI193" s="17">
        <f t="shared" ca="1" si="2635"/>
        <v>2</v>
      </c>
      <c r="BJ193" s="17" t="b">
        <f t="shared" ca="1" si="2636"/>
        <v>0</v>
      </c>
      <c r="BK193" s="17" t="str">
        <f t="shared" ca="1" si="2637"/>
        <v/>
      </c>
      <c r="BL193" s="17" t="str">
        <f t="shared" ca="1" si="2638"/>
        <v/>
      </c>
      <c r="BM193" s="17" t="str">
        <f t="shared" ca="1" si="2639"/>
        <v>F</v>
      </c>
      <c r="BN193" s="17" t="str">
        <f t="shared" ca="1" si="2640"/>
        <v>F</v>
      </c>
      <c r="BO193" s="17" t="str">
        <f t="shared" ca="1" si="2641"/>
        <v>D</v>
      </c>
      <c r="BP193" s="14" t="b">
        <f t="shared" ca="1" si="2642"/>
        <v>1</v>
      </c>
      <c r="BQ193" s="35">
        <v>1</v>
      </c>
      <c r="BX193" s="16"/>
      <c r="BY193" s="16"/>
      <c r="BZ193" s="16"/>
      <c r="CA193" s="16"/>
      <c r="CB193" s="16"/>
      <c r="CC193" s="16"/>
      <c r="CD193" s="16"/>
      <c r="CE193" s="16"/>
      <c r="CF193" s="16"/>
      <c r="CN193" s="14">
        <f ca="1">IF(H193,IFERROR(IsVariableNameLegal(O193),0),0)</f>
        <v>0</v>
      </c>
      <c r="CO193" s="14" t="str">
        <f t="array" aca="1" ref="CO193" ca="1">IF(H193,IF(COUNTIF(INDIRECT(wew!$C$13),O193)&gt;1,TRIM(SUBSTITUTE(_xll.MCONCAT(IF((INDIRECT(wew!$C$13)=O193)*(COLUMN(INDIRECT(wew!$C$13))&lt;&gt;D193+1),-1+COLUMN(INDIRECT(wew!$C$13)),"")," "),"  "," ")),""),"")</f>
        <v/>
      </c>
      <c r="CP193" s="14" t="str">
        <f t="array" aca="1" ref="CP193" ca="1">IF(P193&lt;&gt;"",IF(LEN(P193)&gt;150,1,""),"")</f>
        <v/>
      </c>
      <c r="CQ193" s="14" t="str">
        <f t="array" aca="1" ref="CQ193" ca="1">IF(AND(H193,NOT(ster!$J$3)),IF(COUNTIF(INDIRECT(wew!$C$15),P193)&gt;1,TRIM(SUBSTITUTE(_xll.MCONCAT(IF((INDIRECT(wew!$C$15)=P193)*(COLUMN(INDIRECT(wew!$C$15))&lt;&gt;D193+1),-1+COLUMN(INDIRECT(wew!$C$15)),"")," "),"  "," ")),""),"")</f>
        <v/>
      </c>
      <c r="CR193" s="14" t="str">
        <f t="array" aca="1" ref="CR193" ca="1">IF(H193,IF(AND(W193&gt;0,AO193&lt;&gt;""),TRIM(SUBSTITUTE(_xll.MCONCAT(IFERROR(IF(ISNUMBER(INDIRECT(Q193)),IF((INDIRECT(ster!$D$14)&lt;&gt;"")*(INDIRECT(Q193)&lt;AO193),INDIRECT(ster!$D$14) &amp; ": " &amp;  SUBSTITUTE(IF( AV193,IFERROR(TEXT(INDIRECT(Q193),"rrrr-mm-dd") &amp;" (" &amp; INDIRECT(Q193) &amp;")",INDIRECT(Q193)),INDIRECT(Q193))," "," "),""),""),"")," "),"  "," ")),""),"")</f>
        <v/>
      </c>
      <c r="CS193" s="14" t="str">
        <f t="array" aca="1" ref="CS193" ca="1">IF(H193,IF(AND(W193&gt;0,AP193&lt;&gt;""),TRIM(SUBSTITUTE(_xll.MCONCAT(IFERROR(IF(ISNUMBER(INDIRECT(Q193)),IF((INDIRECT(ster!$D$14)&lt;&gt;"")*(INDIRECT(Q193)&gt;AP193),INDIRECT(ster!$D$14) &amp; ": " &amp;  SUBSTITUTE(IF( AV193,IFERROR(TEXT(INDIRECT(Q193),"rrrr-mm-dd")&amp;" (" &amp; INDIRECT(Q193) &amp;")",INDIRECT(Q193)),INDIRECT(Q193))," "," "),""),""),"")," "),"  "," ")),""),"")</f>
        <v/>
      </c>
      <c r="CT193" s="14" t="str">
        <f t="array" aca="1" ref="CT193" ca="1">IF(H193,IF(AND(N193&gt;0,AR193),TRIM(SUBSTITUTE(_xll.MCONCAT(IFERROR(IF(ISNUMBER(INDIRECT(Q193)),IF((INDIRECT(ster!$D$14)&lt;&gt;"")*(IFERROR(0*(MATCH(INDIRECT(Q193),INDIRECT(K193),0)&gt;0),1)),INDIRECT(ster!$D$14) &amp; ": " &amp;  SUBSTITUTE(IF( AV193,IFERROR(TEXT(INDIRECT(Q193),"rrrr-mm-dd")&amp;" (" &amp; INDIRECT(Q193) &amp;")",INDIRECT(Q193)),INDIRECT(Q193))," "," "),""),""),"")," "),"  "," ")),""),"")</f>
        <v/>
      </c>
      <c r="CU193" s="14" t="str">
        <f t="array" aca="1" ref="CU193" ca="1">IF(H193,IF(AND(V193&gt;0),TRIM(SUBSTITUTE(_xll.MCONCAT(IF((INDIRECT(ster!$D$14)&lt;&gt;"")*(IFERROR(0*(INDIRECT(Q193)&lt;&gt;""),1)),INDIRECT(ster!$D$14),"")," "),"  "," ")),""),"")</f>
        <v/>
      </c>
      <c r="CV193" s="14" t="str">
        <f t="array" aca="1" ref="CV193" ca="1">IF(H193,IF(AS193,
TRIM(SUBSTITUTE(_xll.MCONCAT(IF(
   (INDIRECT(ster!$D$14)&lt;&gt;"")*
   ((INDIRECT(Q193)="")+
      NOT(ISNUMBER(INDIRECT(Q193)))*
      NOT(ISERROR(MATCH(INDIRECT(Q193),INDIRECT(K193),0)))
    ),
      INDIRECT(ster!$D$14),
   "")," "),"  "," ")),
""),"")</f>
        <v/>
      </c>
      <c r="CW193" s="14" t="str">
        <f t="array" aca="1" ref="CW193" ca="1">IF(H193,IF(AND(AQ193),TRIM(SUBSTITUTE(_xll.MCONCAT(IFERROR(IF(ISNUMBER(INDIRECT(Q193)),IF((INDIRECT(ster!$D$14)&lt;&gt;"")*(INDIRECT(Q193)&lt;&gt;INT(INDIRECT(Q193))),INDIRECT(ster!$D$14) &amp; ": " &amp; INDIRECT(Q193),""),""),"")," "),"  "," ")),""),"")</f>
        <v/>
      </c>
      <c r="CX193" s="14" t="str">
        <f t="array" aca="1" ref="CX193" ca="1">IF(H193,IF(OR(AU193,AV193),TRIM(SUBSTITUTE(_xll.MCONCAT(IF((INDIRECT(ster!$D$14)&lt;&gt;"")*NOT(ISNUMBER(INDIRECT(Q193))),IF(ISERROR(MATCH(INDIRECT(Q193),INDIRECT(K193),0)),IFERROR(IF(INDIRECT(Q193)&lt;&gt;"",INDIRECT(ster!$D$14) &amp; ": " &amp; SUBSTITUTE(INDIRECT(Q193)," "," "),""),""),""),"")," "),"  "," ")),""),"")</f>
        <v/>
      </c>
      <c r="CY193" s="14" t="str">
        <f t="array" aca="1" ref="CY193" ca="1">IF(H193,IF(AE193,TRIM(SUBSTITUTE(_xll.MCONCAT(IF((INDIRECT(ster!$D$14)&lt;&gt;"")*IFERROR(NOT(INDIRECT(AF193)),FALSE),IF(ISERROR(MATCH(INDIRECT(Q193),INDIRECT(K193),0)),IFERROR(IF(INDIRECT(Q193)&lt;&gt;"",INDIRECT(ster!$D$14)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CZ193" s="14" t="str">
        <f t="array" aca="1" ref="CZ193" ca="1">IF(H193,IF(AH193,TRIM(SUBSTITUTE(_xll.MCONCAT(IF((INDIRECT(ster!$D$14)&lt;&gt;"")*IFERROR(NOT(INDIRECT(AI193)),FALSE),IF(ISERROR(MATCH(INDIRECT(Q193),INDIRECT(K193),0)),IFERROR(IF(INDIRECT(Q193)&lt;&gt;"",INDIRECT(ster!$D$14)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DC193" s="14" t="str">
        <f ca="1">SUBSTITUTE(SUBSTITUTE(SUBSTITUTE(SUBSTITUTE(_xll.MCONCAT(DG193:DS193,"■"),"■■","■"),"■■","■"),"■■","■"),"■■","■")</f>
        <v>■</v>
      </c>
      <c r="DD193" s="14" t="str">
        <f t="shared" ca="1" si="2643"/>
        <v/>
      </c>
      <c r="DE193" s="14" t="str">
        <f t="shared" ca="1" si="2644"/>
        <v/>
      </c>
      <c r="DF193" s="14" t="str">
        <f t="shared" ca="1" si="2645"/>
        <v/>
      </c>
      <c r="DG193" s="14" t="str">
        <f t="shared" ca="1" si="2646"/>
        <v/>
      </c>
      <c r="DH193" s="14" t="str">
        <f t="shared" ca="1" si="2647"/>
        <v/>
      </c>
      <c r="DI193" s="14" t="str">
        <f t="shared" ca="1" si="2648"/>
        <v/>
      </c>
      <c r="DJ193" s="14" t="str">
        <f t="shared" ca="1" si="2649"/>
        <v/>
      </c>
      <c r="DK193" s="14" t="str">
        <f t="shared" ca="1" si="2650"/>
        <v/>
      </c>
      <c r="DL193" s="14" t="str">
        <f t="shared" ca="1" si="1470"/>
        <v/>
      </c>
      <c r="DM193" s="14" t="str">
        <f t="shared" ca="1" si="2651"/>
        <v/>
      </c>
      <c r="DN193" s="14" t="str">
        <f t="array" aca="1" ref="DN193" ca="1">IF(CU193&lt;&gt;"","There are errors in the entered values in the following cases: " &amp;SUBSTITUTE(CU193," ",", "),"")</f>
        <v/>
      </c>
      <c r="DO193" s="14" t="str">
        <f t="shared" ca="1" si="2652"/>
        <v/>
      </c>
      <c r="DP193" s="14" t="str">
        <f t="shared" ca="1" si="2653"/>
        <v/>
      </c>
      <c r="DQ193" s="14" t="str">
        <f t="shared" ca="1" si="2654"/>
        <v/>
      </c>
      <c r="DR193" s="14" t="str">
        <f t="shared" ca="1" si="2655"/>
        <v/>
      </c>
      <c r="DS193" s="14" t="str">
        <f t="shared" ca="1" si="2656"/>
        <v/>
      </c>
      <c r="DZ193" s="14" t="b">
        <f t="shared" ca="1" si="2657"/>
        <v>0</v>
      </c>
      <c r="EA193" s="14" t="str">
        <f t="shared" ca="1" si="2658"/>
        <v>Diagnostic EMG - upper limbs (q_61)</v>
      </c>
      <c r="EB193" s="14" t="str">
        <f t="shared" ca="1" si="2659"/>
        <v xml:space="preserve">Values must be limited to predefinied list. </v>
      </c>
      <c r="EC193" s="14" t="str">
        <f t="shared" ca="1" si="2660"/>
        <v xml:space="preserve">Diagnostic EMG - upper limbs (q_61): Values must be limited to predefinied list. </v>
      </c>
      <c r="ED193" s="14" t="str">
        <f t="shared" ca="1" si="2661"/>
        <v/>
      </c>
      <c r="EE193" s="14" t="str">
        <f t="shared" ca="1" si="2662"/>
        <v>Values must be limited to predefinied list</v>
      </c>
      <c r="EF193" s="14" t="str">
        <f t="shared" ca="1" si="2663"/>
        <v/>
      </c>
      <c r="EG193" s="14" t="str">
        <f t="shared" ca="1" si="2664"/>
        <v/>
      </c>
      <c r="EM193" s="14" t="b">
        <f t="shared" ca="1" si="2665"/>
        <v>1</v>
      </c>
      <c r="EN193" s="14">
        <f t="shared" ca="1" si="2666"/>
        <v>180</v>
      </c>
      <c r="EO193" s="14" t="str">
        <f t="shared" ca="1" si="2667"/>
        <v>q_61</v>
      </c>
      <c r="EP193" s="14" t="str">
        <f t="shared" ca="1" si="2668"/>
        <v xml:space="preserve">Diagnostic EMG - upper limbs (q_61): Values must be limited to predefinied list. </v>
      </c>
      <c r="EQ193" s="14" t="str">
        <f t="shared" ca="1" si="2669"/>
        <v/>
      </c>
    </row>
    <row r="194" spans="2:147" s="14" customFormat="1">
      <c r="B194" s="14" t="str">
        <f t="shared" ca="1" si="2596"/>
        <v/>
      </c>
      <c r="C194" s="14">
        <f t="shared" ca="1" si="2597"/>
        <v>181</v>
      </c>
      <c r="D194" s="14">
        <f t="shared" si="2598"/>
        <v>192</v>
      </c>
      <c r="E194" s="14" t="str">
        <f t="shared" ca="1" si="2599"/>
        <v>D</v>
      </c>
      <c r="F194" s="14" t="str">
        <f t="shared" ca="1" si="2600"/>
        <v>q_62</v>
      </c>
      <c r="G194" s="14" t="str">
        <f t="shared" ca="1" si="2601"/>
        <v>Diagnostic EMG - lower limbs</v>
      </c>
      <c r="H194" s="14" t="b">
        <f t="shared" ca="1" si="2602"/>
        <v>1</v>
      </c>
      <c r="I194" s="14" t="str">
        <f ca="1">IF($H194,ADDRESS(3,(D194+1)*2-1,4,,"["&amp;wew!$G$7&amp;"]"&amp;_sheetname_labels)&amp;":"&amp;ADDRESS(2+ster!$B$20,(D194+1)*2-1,4),"")</f>
        <v>[DBTemplate.xlsm]labels!NU3:NU61</v>
      </c>
      <c r="J194" s="14">
        <f t="array" aca="1" ref="J194" ca="1">IF(H194,MAX(0,MAX(IF(INDIRECT(I194)&lt;&gt;"",ROW(INDIRECT(I194)),""))-2),"")</f>
        <v>2</v>
      </c>
      <c r="K194" s="14" t="str">
        <f ca="1">IF($H194,IF($J194&gt;0,ADDRESS(3,(D194+1)*2-1,4,,"["&amp;wew!$G$7&amp;"]"&amp;_sheetname_labels)&amp;":"&amp;ADDRESS(2+J194,(D194+1)*2-1,4),""),"")</f>
        <v>[DBTemplate.xlsm]labels!NU3:NU4</v>
      </c>
      <c r="L194" s="14" t="str">
        <f ca="1">IF($H194,IF($J194&gt;0,ADDRESS(3,(D194+1)*2,4,,"["&amp;wew!$G$7&amp;"]"&amp;_sheetname_labels)&amp;":"&amp;ADDRESS(2+J194,(D194+1)*2,4),""),"")</f>
        <v>[DBTemplate.xlsm]labels!NV3:NV4</v>
      </c>
      <c r="M194" s="14">
        <f t="shared" ca="1" si="2603"/>
        <v>0</v>
      </c>
      <c r="N194" s="14">
        <f t="shared" ca="1" si="2604"/>
        <v>2</v>
      </c>
      <c r="O194" s="14" t="str">
        <f t="shared" ca="1" si="2605"/>
        <v>q_62</v>
      </c>
      <c r="P194" s="14" t="str">
        <f t="shared" ca="1" si="2606"/>
        <v>Diagnostic EMG - lower limbs</v>
      </c>
      <c r="Q194" s="14" t="str">
        <f ca="1">IF($BP194,ADDRESS(3,D194+1,4,,"["&amp;wew!$G$7&amp;"]"&amp;_sheetname_dataframe)&amp;":"&amp;ADDRESS(2+ster!$C$14,D194+1,4),"")</f>
        <v>[DBTemplate.xlsm]data_frame!GK3:GK3</v>
      </c>
      <c r="R194" s="14" t="str">
        <f>IF($BP194,IF(MID(_xll.FORMULATEXT(INDEX(INDIRECT(Q194),1)),1,1)="=", _xll.FORMULATEXT(INDEX(INDIRECT(Q194),1),2,TRUE),""),"")</f>
        <v/>
      </c>
      <c r="S194" s="14">
        <f t="array" aca="1" ref="S194" ca="1">IF(H194,SUM(IF((IFERROR(INDIRECT(Q194)&lt;&gt;"",FALSE))*(INDIRECT(ster!$D$14)&lt;&gt;""),1,0)),"")</f>
        <v>0</v>
      </c>
      <c r="T194" s="14">
        <f t="array" aca="1" ref="T194" ca="1">IF(H194,IF(M194&gt;0,SUM(IFERROR(1*(MATCH(INDIRECT(Q194),INDIRECT(K194),0)&gt;0),0)*(INDIRECT(ster!$D$14)&lt;&gt;"")*NOT(ISNUMBER(INDIRECT(Q194)))),0),"")</f>
        <v>0</v>
      </c>
      <c r="U194" s="14">
        <f t="array" aca="1" ref="U194" ca="1">IF(H194,SUM((IFERROR(INDIRECT(Q194)="",FALSE))*(INDIRECT(ster!$D$14)&lt;&gt;"")),"")</f>
        <v>1</v>
      </c>
      <c r="V194" s="14">
        <f t="array" aca="1" ref="V194" ca="1">IF(H194,SUM((IFERROR(INDIRECT(Q194)="#ąś",TRUE))*(INDIRECT(ster!$D$14)&lt;&gt;"")),"")</f>
        <v>0</v>
      </c>
      <c r="W194" s="14">
        <f t="array" aca="1" ref="W194" ca="1">IF(H194,SUM(ISNUMBER(INDIRECT(Q194))*(INDIRECT(ster!$D$14)&lt;&gt;"")),"")</f>
        <v>0</v>
      </c>
      <c r="X194" s="14" t="str">
        <f t="array" aca="1" ref="X194" ca="1">IF(AND(H194,W194&gt;0),IF(wew!$B$3,MIN(IF((INDIRECT(ster!$D$14)&lt;&gt;"")*IFERROR(INDIRECT($Q194)&lt;&gt;"",FALSE),IFERROR(INDIRECT($Q194),"X"),"X")),"&lt;włącz podświetlanie wartości&gt;"),"—")</f>
        <v>—</v>
      </c>
      <c r="Y194" s="14" t="str">
        <f t="array" aca="1" ref="Y194" ca="1">IF(AND(H194,W194&gt;0),IF(wew!$B$3,MAX(IF((INDIRECT(ster!$D$14)&lt;&gt;"")*IFERROR(INDIRECT($Q194)&lt;&gt;"",FALSE),IFERROR(INDIRECT($Q194),"X"),"X")),"&lt;włącz podświetlanie wartości&gt;"),"—")</f>
        <v>—</v>
      </c>
      <c r="Z194" s="14">
        <f t="shared" ca="1" si="2607"/>
        <v>0</v>
      </c>
      <c r="AA194" s="12" t="str">
        <f t="shared" ca="1" si="2608"/>
        <v>—</v>
      </c>
      <c r="AB194" s="17">
        <f t="array" aca="1" ref="AB194" ca="1">IF(H194,IF(W194&gt;0,SUM((INDIRECT(ster!$D$14)&lt;&gt;"")*IFERROR((INDIRECT(Q194)&lt;&gt;"")*(INDIRECT(Q194)=INT(INDIRECT(Q194))),0)),0),"")</f>
        <v>0</v>
      </c>
      <c r="AC194" s="17">
        <f t="array" aca="1" ref="AC194" ca="1">IF(H194,W194-AB194,"")</f>
        <v>0</v>
      </c>
      <c r="AD194" s="17">
        <f t="shared" ca="1" si="2609"/>
        <v>1</v>
      </c>
      <c r="AE194" s="17" t="b">
        <f t="shared" ca="1" si="2610"/>
        <v>0</v>
      </c>
      <c r="AF194" s="17" t="str">
        <f ca="1">IF(AE194,IF($H194,ADDRESS(3,D194+2,4,,"["&amp;wew!$G$7&amp;"]"&amp;_sheetname_dataframe)&amp;":"&amp;ADDRESS(2+ster!$C$14,D194+2,4),""),"")</f>
        <v/>
      </c>
      <c r="AG194" s="17" t="str">
        <f t="shared" ca="1" si="2611"/>
        <v/>
      </c>
      <c r="AH194" s="17" t="b">
        <f t="shared" ca="1" si="2612"/>
        <v>0</v>
      </c>
      <c r="AI194" s="17" t="str">
        <f ca="1">IF(AH194,IF($H194,ADDRESS(3,D194+3,4,,"["&amp;wew!$G$7&amp;"]"&amp;_sheetname_dataframe)&amp;":"&amp;ADDRESS(2+ster!$C$14,D194+3,4),""),"")</f>
        <v/>
      </c>
      <c r="AJ194" s="17" t="str">
        <f t="shared" ca="1" si="2613"/>
        <v/>
      </c>
      <c r="AK194" s="17" t="b">
        <f t="shared" ca="1" si="2614"/>
        <v>0</v>
      </c>
      <c r="AL194" s="17" t="b">
        <f t="shared" ca="1" si="2615"/>
        <v>0</v>
      </c>
      <c r="AM194" s="17" t="b">
        <f t="shared" ca="1" si="2616"/>
        <v>0</v>
      </c>
      <c r="AN194" s="17">
        <f t="shared" ca="1" si="2617"/>
        <v>0</v>
      </c>
      <c r="AO194" s="24" t="str">
        <f t="shared" ca="1" si="2618"/>
        <v/>
      </c>
      <c r="AP194" s="24" t="str">
        <f t="shared" ca="1" si="2619"/>
        <v/>
      </c>
      <c r="AQ194" s="17" t="b">
        <f t="shared" ca="1" si="2620"/>
        <v>0</v>
      </c>
      <c r="AR194" s="17" t="b">
        <f t="shared" ca="1" si="2621"/>
        <v>1</v>
      </c>
      <c r="AS194" s="17" t="b">
        <f t="shared" ca="1" si="2622"/>
        <v>0</v>
      </c>
      <c r="AT194" s="17" t="b">
        <f t="shared" ca="1" si="2623"/>
        <v>0</v>
      </c>
      <c r="AU194" s="17" t="b">
        <f t="shared" ca="1" si="2624"/>
        <v>1</v>
      </c>
      <c r="AV194" s="17" t="b">
        <f t="shared" ca="1" si="2625"/>
        <v>0</v>
      </c>
      <c r="AW194" s="17" t="b">
        <f t="shared" ca="1" si="2626"/>
        <v>0</v>
      </c>
      <c r="AX194" s="14" t="b">
        <f t="array" aca="1" ref="AX194" ca="1">IF(H194,N194&gt;0,"")</f>
        <v>1</v>
      </c>
      <c r="AY194" s="17" t="str">
        <f t="shared" ca="1" si="2627"/>
        <v>C3:C4</v>
      </c>
      <c r="AZ194" s="17" t="b">
        <f t="array" aca="1" ref="AZ194" ca="1">IF(AY194&lt;&gt;"",SUM(1*ISERROR(MATCH(INDIRECT(AY194),INDIRECT(K194),0)))=0,"")</f>
        <v>1</v>
      </c>
      <c r="BA194" s="17" t="b">
        <f t="shared" ca="1" si="2628"/>
        <v>1</v>
      </c>
      <c r="BB194" s="17" t="b">
        <v>0</v>
      </c>
      <c r="BC194" s="17" t="b">
        <f t="shared" ca="1" si="2629"/>
        <v>1</v>
      </c>
      <c r="BD194" s="17" t="b">
        <f t="shared" ca="1" si="2630"/>
        <v>0</v>
      </c>
      <c r="BE194" s="17" t="b">
        <f t="shared" ca="1" si="2631"/>
        <v>0</v>
      </c>
      <c r="BF194" s="17" t="b">
        <f t="shared" ca="1" si="2632"/>
        <v>0</v>
      </c>
      <c r="BG194" s="17" t="b">
        <f t="shared" ca="1" si="2633"/>
        <v>0</v>
      </c>
      <c r="BH194" s="17" t="b">
        <f t="shared" ca="1" si="2634"/>
        <v>1</v>
      </c>
      <c r="BI194" s="17">
        <f t="shared" ca="1" si="2635"/>
        <v>2</v>
      </c>
      <c r="BJ194" s="17" t="b">
        <f t="shared" ca="1" si="2636"/>
        <v>0</v>
      </c>
      <c r="BK194" s="17" t="str">
        <f t="shared" ca="1" si="2637"/>
        <v/>
      </c>
      <c r="BL194" s="17" t="str">
        <f t="shared" ca="1" si="2638"/>
        <v/>
      </c>
      <c r="BM194" s="17" t="str">
        <f t="shared" ca="1" si="2639"/>
        <v>F</v>
      </c>
      <c r="BN194" s="17" t="str">
        <f t="shared" ca="1" si="2640"/>
        <v>F</v>
      </c>
      <c r="BO194" s="17" t="str">
        <f t="shared" ca="1" si="2641"/>
        <v>D</v>
      </c>
      <c r="BP194" s="14" t="b">
        <f t="shared" ca="1" si="2642"/>
        <v>1</v>
      </c>
      <c r="BQ194" s="35">
        <v>1</v>
      </c>
      <c r="BX194" s="16"/>
      <c r="BY194" s="16"/>
      <c r="BZ194" s="16"/>
      <c r="CA194" s="16"/>
      <c r="CB194" s="16"/>
      <c r="CC194" s="16"/>
      <c r="CD194" s="16"/>
      <c r="CE194" s="16"/>
      <c r="CF194" s="16"/>
      <c r="CN194" s="14">
        <f ca="1">IF(H194,IFERROR(IsVariableNameLegal(O194),0),0)</f>
        <v>0</v>
      </c>
      <c r="CO194" s="14" t="str">
        <f t="array" aca="1" ref="CO194" ca="1">IF(H194,IF(COUNTIF(INDIRECT(wew!$C$13),O194)&gt;1,TRIM(SUBSTITUTE(_xll.MCONCAT(IF((INDIRECT(wew!$C$13)=O194)*(COLUMN(INDIRECT(wew!$C$13))&lt;&gt;D194+1),-1+COLUMN(INDIRECT(wew!$C$13)),"")," "),"  "," ")),""),"")</f>
        <v/>
      </c>
      <c r="CP194" s="14" t="str">
        <f t="array" aca="1" ref="CP194" ca="1">IF(P194&lt;&gt;"",IF(LEN(P194)&gt;150,1,""),"")</f>
        <v/>
      </c>
      <c r="CQ194" s="14" t="str">
        <f t="array" aca="1" ref="CQ194" ca="1">IF(AND(H194,NOT(ster!$J$3)),IF(COUNTIF(INDIRECT(wew!$C$15),P194)&gt;1,TRIM(SUBSTITUTE(_xll.MCONCAT(IF((INDIRECT(wew!$C$15)=P194)*(COLUMN(INDIRECT(wew!$C$15))&lt;&gt;D194+1),-1+COLUMN(INDIRECT(wew!$C$15)),"")," "),"  "," ")),""),"")</f>
        <v/>
      </c>
      <c r="CR194" s="14" t="str">
        <f t="array" aca="1" ref="CR194" ca="1">IF(H194,IF(AND(W194&gt;0,AO194&lt;&gt;""),TRIM(SUBSTITUTE(_xll.MCONCAT(IFERROR(IF(ISNUMBER(INDIRECT(Q194)),IF((INDIRECT(ster!$D$14)&lt;&gt;"")*(INDIRECT(Q194)&lt;AO194),INDIRECT(ster!$D$14) &amp; ": " &amp;  SUBSTITUTE(IF( AV194,IFERROR(TEXT(INDIRECT(Q194),"rrrr-mm-dd") &amp;" (" &amp; INDIRECT(Q194) &amp;")",INDIRECT(Q194)),INDIRECT(Q194))," "," "),""),""),"")," "),"  "," ")),""),"")</f>
        <v/>
      </c>
      <c r="CS194" s="14" t="str">
        <f t="array" aca="1" ref="CS194" ca="1">IF(H194,IF(AND(W194&gt;0,AP194&lt;&gt;""),TRIM(SUBSTITUTE(_xll.MCONCAT(IFERROR(IF(ISNUMBER(INDIRECT(Q194)),IF((INDIRECT(ster!$D$14)&lt;&gt;"")*(INDIRECT(Q194)&gt;AP194),INDIRECT(ster!$D$14) &amp; ": " &amp;  SUBSTITUTE(IF( AV194,IFERROR(TEXT(INDIRECT(Q194),"rrrr-mm-dd")&amp;" (" &amp; INDIRECT(Q194) &amp;")",INDIRECT(Q194)),INDIRECT(Q194))," "," "),""),""),"")," "),"  "," ")),""),"")</f>
        <v/>
      </c>
      <c r="CT194" s="14" t="str">
        <f t="array" aca="1" ref="CT194" ca="1">IF(H194,IF(AND(N194&gt;0,AR194),TRIM(SUBSTITUTE(_xll.MCONCAT(IFERROR(IF(ISNUMBER(INDIRECT(Q194)),IF((INDIRECT(ster!$D$14)&lt;&gt;"")*(IFERROR(0*(MATCH(INDIRECT(Q194),INDIRECT(K194),0)&gt;0),1)),INDIRECT(ster!$D$14) &amp; ": " &amp;  SUBSTITUTE(IF( AV194,IFERROR(TEXT(INDIRECT(Q194),"rrrr-mm-dd")&amp;" (" &amp; INDIRECT(Q194) &amp;")",INDIRECT(Q194)),INDIRECT(Q194))," "," "),""),""),"")," "),"  "," ")),""),"")</f>
        <v/>
      </c>
      <c r="CU194" s="14" t="str">
        <f t="array" aca="1" ref="CU194" ca="1">IF(H194,IF(AND(V194&gt;0),TRIM(SUBSTITUTE(_xll.MCONCAT(IF((INDIRECT(ster!$D$14)&lt;&gt;"")*(IFERROR(0*(INDIRECT(Q194)&lt;&gt;""),1)),INDIRECT(ster!$D$14),"")," "),"  "," ")),""),"")</f>
        <v/>
      </c>
      <c r="CV194" s="14" t="str">
        <f t="array" aca="1" ref="CV194" ca="1">IF(H194,IF(AS194,
TRIM(SUBSTITUTE(_xll.MCONCAT(IF(
   (INDIRECT(ster!$D$14)&lt;&gt;"")*
   ((INDIRECT(Q194)="")+
      NOT(ISNUMBER(INDIRECT(Q194)))*
      NOT(ISERROR(MATCH(INDIRECT(Q194),INDIRECT(K194),0)))
    ),
      INDIRECT(ster!$D$14),
   "")," "),"  "," ")),
""),"")</f>
        <v/>
      </c>
      <c r="CW194" s="14" t="str">
        <f t="array" aca="1" ref="CW194" ca="1">IF(H194,IF(AND(AQ194),TRIM(SUBSTITUTE(_xll.MCONCAT(IFERROR(IF(ISNUMBER(INDIRECT(Q194)),IF((INDIRECT(ster!$D$14)&lt;&gt;"")*(INDIRECT(Q194)&lt;&gt;INT(INDIRECT(Q194))),INDIRECT(ster!$D$14) &amp; ": " &amp; INDIRECT(Q194),""),""),"")," "),"  "," ")),""),"")</f>
        <v/>
      </c>
      <c r="CX194" s="14" t="str">
        <f t="array" aca="1" ref="CX194" ca="1">IF(H194,IF(OR(AU194,AV194),TRIM(SUBSTITUTE(_xll.MCONCAT(IF((INDIRECT(ster!$D$14)&lt;&gt;"")*NOT(ISNUMBER(INDIRECT(Q194))),IF(ISERROR(MATCH(INDIRECT(Q194),INDIRECT(K194),0)),IFERROR(IF(INDIRECT(Q194)&lt;&gt;"",INDIRECT(ster!$D$14) &amp; ": " &amp; SUBSTITUTE(INDIRECT(Q194)," "," "),""),""),""),"")," "),"  "," ")),""),"")</f>
        <v/>
      </c>
      <c r="CY194" s="14" t="str">
        <f t="array" aca="1" ref="CY194" ca="1">IF(H194,IF(AE194,TRIM(SUBSTITUTE(_xll.MCONCAT(IF((INDIRECT(ster!$D$14)&lt;&gt;"")*IFERROR(NOT(INDIRECT(AF194)),FALSE),IF(ISERROR(MATCH(INDIRECT(Q194),INDIRECT(K194),0)),IFERROR(IF(INDIRECT(Q194)&lt;&gt;"",INDIRECT(ster!$D$14)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CZ194" s="14" t="str">
        <f t="array" aca="1" ref="CZ194" ca="1">IF(H194,IF(AH194,TRIM(SUBSTITUTE(_xll.MCONCAT(IF((INDIRECT(ster!$D$14)&lt;&gt;"")*IFERROR(NOT(INDIRECT(AI194)),FALSE),IF(ISERROR(MATCH(INDIRECT(Q194),INDIRECT(K194),0)),IFERROR(IF(INDIRECT(Q194)&lt;&gt;"",INDIRECT(ster!$D$14)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DC194" s="14" t="str">
        <f ca="1">SUBSTITUTE(SUBSTITUTE(SUBSTITUTE(SUBSTITUTE(_xll.MCONCAT(DG194:DS194,"■"),"■■","■"),"■■","■"),"■■","■"),"■■","■")</f>
        <v>■</v>
      </c>
      <c r="DD194" s="14" t="str">
        <f t="shared" ca="1" si="2643"/>
        <v/>
      </c>
      <c r="DE194" s="14" t="str">
        <f t="shared" ca="1" si="2644"/>
        <v/>
      </c>
      <c r="DF194" s="14" t="str">
        <f t="shared" ca="1" si="2645"/>
        <v/>
      </c>
      <c r="DG194" s="14" t="str">
        <f t="shared" ca="1" si="2646"/>
        <v/>
      </c>
      <c r="DH194" s="14" t="str">
        <f t="shared" ca="1" si="2647"/>
        <v/>
      </c>
      <c r="DI194" s="14" t="str">
        <f t="shared" ca="1" si="2648"/>
        <v/>
      </c>
      <c r="DJ194" s="14" t="str">
        <f t="shared" ca="1" si="2649"/>
        <v/>
      </c>
      <c r="DK194" s="14" t="str">
        <f t="shared" ca="1" si="2650"/>
        <v/>
      </c>
      <c r="DL194" s="14" t="str">
        <f t="shared" ca="1" si="1470"/>
        <v/>
      </c>
      <c r="DM194" s="14" t="str">
        <f t="shared" ca="1" si="2651"/>
        <v/>
      </c>
      <c r="DN194" s="14" t="str">
        <f t="array" aca="1" ref="DN194" ca="1">IF(CU194&lt;&gt;"","There are errors in the entered values in the following cases: " &amp;SUBSTITUTE(CU194," ",", "),"")</f>
        <v/>
      </c>
      <c r="DO194" s="14" t="str">
        <f t="shared" ca="1" si="2652"/>
        <v/>
      </c>
      <c r="DP194" s="14" t="str">
        <f t="shared" ca="1" si="2653"/>
        <v/>
      </c>
      <c r="DQ194" s="14" t="str">
        <f t="shared" ca="1" si="2654"/>
        <v/>
      </c>
      <c r="DR194" s="14" t="str">
        <f t="shared" ca="1" si="2655"/>
        <v/>
      </c>
      <c r="DS194" s="14" t="str">
        <f t="shared" ca="1" si="2656"/>
        <v/>
      </c>
      <c r="DZ194" s="14" t="b">
        <f t="shared" ca="1" si="2657"/>
        <v>0</v>
      </c>
      <c r="EA194" s="14" t="str">
        <f t="shared" ca="1" si="2658"/>
        <v>Diagnostic EMG - lower limbs (q_62)</v>
      </c>
      <c r="EB194" s="14" t="str">
        <f t="shared" ca="1" si="2659"/>
        <v xml:space="preserve">Values must be limited to predefinied list. </v>
      </c>
      <c r="EC194" s="14" t="str">
        <f t="shared" ca="1" si="2660"/>
        <v xml:space="preserve">Diagnostic EMG - lower limbs (q_62): Values must be limited to predefinied list. </v>
      </c>
      <c r="ED194" s="14" t="str">
        <f t="shared" ca="1" si="2661"/>
        <v/>
      </c>
      <c r="EE194" s="14" t="str">
        <f t="shared" ca="1" si="2662"/>
        <v>Values must be limited to predefinied list</v>
      </c>
      <c r="EF194" s="14" t="str">
        <f t="shared" ca="1" si="2663"/>
        <v/>
      </c>
      <c r="EG194" s="14" t="str">
        <f t="shared" ca="1" si="2664"/>
        <v/>
      </c>
      <c r="EM194" s="14" t="b">
        <f t="shared" ca="1" si="2665"/>
        <v>1</v>
      </c>
      <c r="EN194" s="14">
        <f t="shared" ca="1" si="2666"/>
        <v>181</v>
      </c>
      <c r="EO194" s="14" t="str">
        <f t="shared" ca="1" si="2667"/>
        <v>q_62</v>
      </c>
      <c r="EP194" s="14" t="str">
        <f t="shared" ca="1" si="2668"/>
        <v xml:space="preserve">Diagnostic EMG - lower limbs (q_62): Values must be limited to predefinied list. </v>
      </c>
      <c r="EQ194" s="14" t="str">
        <f t="shared" ca="1" si="2669"/>
        <v/>
      </c>
    </row>
    <row r="195" spans="2:147" s="14" customFormat="1">
      <c r="B195" s="14" t="str">
        <f t="shared" ca="1" si="2596"/>
        <v/>
      </c>
      <c r="C195" s="14">
        <f t="shared" ca="1" si="2597"/>
        <v>182</v>
      </c>
      <c r="D195" s="14">
        <f t="shared" si="2598"/>
        <v>193</v>
      </c>
      <c r="E195" s="14" t="str">
        <f t="shared" ca="1" si="2599"/>
        <v>D</v>
      </c>
      <c r="F195" s="14" t="str">
        <f t="shared" ca="1" si="2600"/>
        <v>q_63</v>
      </c>
      <c r="G195" s="14" t="str">
        <f t="shared" ca="1" si="2601"/>
        <v>Diagnostic EMG - Nerve conduction studies</v>
      </c>
      <c r="H195" s="14" t="b">
        <f t="shared" ca="1" si="2602"/>
        <v>1</v>
      </c>
      <c r="I195" s="14" t="str">
        <f ca="1">IF($H195,ADDRESS(3,(D195+1)*2-1,4,,"["&amp;wew!$G$7&amp;"]"&amp;_sheetname_labels)&amp;":"&amp;ADDRESS(2+ster!$B$20,(D195+1)*2-1,4),"")</f>
        <v>[DBTemplate.xlsm]labels!NW3:NW61</v>
      </c>
      <c r="J195" s="14">
        <f t="array" aca="1" ref="J195" ca="1">IF(H195,MAX(0,MAX(IF(INDIRECT(I195)&lt;&gt;"",ROW(INDIRECT(I195)),""))-2),"")</f>
        <v>2</v>
      </c>
      <c r="K195" s="14" t="str">
        <f ca="1">IF($H195,IF($J195&gt;0,ADDRESS(3,(D195+1)*2-1,4,,"["&amp;wew!$G$7&amp;"]"&amp;_sheetname_labels)&amp;":"&amp;ADDRESS(2+J195,(D195+1)*2-1,4),""),"")</f>
        <v>[DBTemplate.xlsm]labels!NW3:NW4</v>
      </c>
      <c r="L195" s="14" t="str">
        <f ca="1">IF($H195,IF($J195&gt;0,ADDRESS(3,(D195+1)*2,4,,"["&amp;wew!$G$7&amp;"]"&amp;_sheetname_labels)&amp;":"&amp;ADDRESS(2+J195,(D195+1)*2,4),""),"")</f>
        <v>[DBTemplate.xlsm]labels!NX3:NX4</v>
      </c>
      <c r="M195" s="14">
        <f t="shared" ca="1" si="2603"/>
        <v>0</v>
      </c>
      <c r="N195" s="14">
        <f t="shared" ca="1" si="2604"/>
        <v>2</v>
      </c>
      <c r="O195" s="14" t="str">
        <f t="shared" ca="1" si="2605"/>
        <v>q_63</v>
      </c>
      <c r="P195" s="14" t="str">
        <f t="shared" ca="1" si="2606"/>
        <v>Diagnostic EMG - Nerve conduction studies</v>
      </c>
      <c r="Q195" s="14" t="str">
        <f ca="1">IF($BP195,ADDRESS(3,D195+1,4,,"["&amp;wew!$G$7&amp;"]"&amp;_sheetname_dataframe)&amp;":"&amp;ADDRESS(2+ster!$C$14,D195+1,4),"")</f>
        <v>[DBTemplate.xlsm]data_frame!GL3:GL3</v>
      </c>
      <c r="R195" s="14" t="str">
        <f>IF($BP195,IF(MID(_xll.FORMULATEXT(INDEX(INDIRECT(Q195),1)),1,1)="=", _xll.FORMULATEXT(INDEX(INDIRECT(Q195),1),2,TRUE),""),"")</f>
        <v/>
      </c>
      <c r="S195" s="14">
        <f t="array" aca="1" ref="S195" ca="1">IF(H195,SUM(IF((IFERROR(INDIRECT(Q195)&lt;&gt;"",FALSE))*(INDIRECT(ster!$D$14)&lt;&gt;""),1,0)),"")</f>
        <v>0</v>
      </c>
      <c r="T195" s="14">
        <f t="array" aca="1" ref="T195" ca="1">IF(H195,IF(M195&gt;0,SUM(IFERROR(1*(MATCH(INDIRECT(Q195),INDIRECT(K195),0)&gt;0),0)*(INDIRECT(ster!$D$14)&lt;&gt;"")*NOT(ISNUMBER(INDIRECT(Q195)))),0),"")</f>
        <v>0</v>
      </c>
      <c r="U195" s="14">
        <f t="array" aca="1" ref="U195" ca="1">IF(H195,SUM((IFERROR(INDIRECT(Q195)="",FALSE))*(INDIRECT(ster!$D$14)&lt;&gt;"")),"")</f>
        <v>1</v>
      </c>
      <c r="V195" s="14">
        <f t="array" aca="1" ref="V195" ca="1">IF(H195,SUM((IFERROR(INDIRECT(Q195)="#ąś",TRUE))*(INDIRECT(ster!$D$14)&lt;&gt;"")),"")</f>
        <v>0</v>
      </c>
      <c r="W195" s="14">
        <f t="array" aca="1" ref="W195" ca="1">IF(H195,SUM(ISNUMBER(INDIRECT(Q195))*(INDIRECT(ster!$D$14)&lt;&gt;"")),"")</f>
        <v>0</v>
      </c>
      <c r="X195" s="14" t="str">
        <f t="array" aca="1" ref="X195" ca="1">IF(AND(H195,W195&gt;0),IF(wew!$B$3,MIN(IF((INDIRECT(ster!$D$14)&lt;&gt;"")*IFERROR(INDIRECT($Q195)&lt;&gt;"",FALSE),IFERROR(INDIRECT($Q195),"X"),"X")),"&lt;włącz podświetlanie wartości&gt;"),"—")</f>
        <v>—</v>
      </c>
      <c r="Y195" s="14" t="str">
        <f t="array" aca="1" ref="Y195" ca="1">IF(AND(H195,W195&gt;0),IF(wew!$B$3,MAX(IF((INDIRECT(ster!$D$14)&lt;&gt;"")*IFERROR(INDIRECT($Q195)&lt;&gt;"",FALSE),IFERROR(INDIRECT($Q195),"X"),"X")),"&lt;włącz podświetlanie wartości&gt;"),"—")</f>
        <v>—</v>
      </c>
      <c r="Z195" s="14">
        <f t="shared" ca="1" si="2607"/>
        <v>0</v>
      </c>
      <c r="AA195" s="12" t="str">
        <f t="shared" ca="1" si="2608"/>
        <v>—</v>
      </c>
      <c r="AB195" s="17">
        <f t="array" aca="1" ref="AB195" ca="1">IF(H195,IF(W195&gt;0,SUM((INDIRECT(ster!$D$14)&lt;&gt;"")*IFERROR((INDIRECT(Q195)&lt;&gt;"")*(INDIRECT(Q195)=INT(INDIRECT(Q195))),0)),0),"")</f>
        <v>0</v>
      </c>
      <c r="AC195" s="17">
        <f t="array" aca="1" ref="AC195" ca="1">IF(H195,W195-AB195,"")</f>
        <v>0</v>
      </c>
      <c r="AD195" s="17">
        <f t="shared" ca="1" si="2609"/>
        <v>1</v>
      </c>
      <c r="AE195" s="17" t="b">
        <f t="shared" ca="1" si="2610"/>
        <v>0</v>
      </c>
      <c r="AF195" s="17" t="str">
        <f ca="1">IF(AE195,IF($H195,ADDRESS(3,D195+2,4,,"["&amp;wew!$G$7&amp;"]"&amp;_sheetname_dataframe)&amp;":"&amp;ADDRESS(2+ster!$C$14,D195+2,4),""),"")</f>
        <v/>
      </c>
      <c r="AG195" s="17" t="str">
        <f t="shared" ca="1" si="2611"/>
        <v/>
      </c>
      <c r="AH195" s="17" t="b">
        <f t="shared" ca="1" si="2612"/>
        <v>0</v>
      </c>
      <c r="AI195" s="17" t="str">
        <f ca="1">IF(AH195,IF($H195,ADDRESS(3,D195+3,4,,"["&amp;wew!$G$7&amp;"]"&amp;_sheetname_dataframe)&amp;":"&amp;ADDRESS(2+ster!$C$14,D195+3,4),""),"")</f>
        <v/>
      </c>
      <c r="AJ195" s="17" t="str">
        <f t="shared" ca="1" si="2613"/>
        <v/>
      </c>
      <c r="AK195" s="17" t="b">
        <f t="shared" ca="1" si="2614"/>
        <v>0</v>
      </c>
      <c r="AL195" s="17" t="b">
        <f t="shared" ca="1" si="2615"/>
        <v>0</v>
      </c>
      <c r="AM195" s="17" t="b">
        <f t="shared" ca="1" si="2616"/>
        <v>0</v>
      </c>
      <c r="AN195" s="17">
        <f t="shared" ca="1" si="2617"/>
        <v>0</v>
      </c>
      <c r="AO195" s="24" t="str">
        <f t="shared" ca="1" si="2618"/>
        <v/>
      </c>
      <c r="AP195" s="24" t="str">
        <f t="shared" ca="1" si="2619"/>
        <v/>
      </c>
      <c r="AQ195" s="17" t="b">
        <f t="shared" ca="1" si="2620"/>
        <v>0</v>
      </c>
      <c r="AR195" s="17" t="b">
        <f t="shared" ca="1" si="2621"/>
        <v>1</v>
      </c>
      <c r="AS195" s="17" t="b">
        <f t="shared" ca="1" si="2622"/>
        <v>0</v>
      </c>
      <c r="AT195" s="17" t="b">
        <f t="shared" ca="1" si="2623"/>
        <v>0</v>
      </c>
      <c r="AU195" s="17" t="b">
        <f t="shared" ca="1" si="2624"/>
        <v>1</v>
      </c>
      <c r="AV195" s="17" t="b">
        <f t="shared" ca="1" si="2625"/>
        <v>0</v>
      </c>
      <c r="AW195" s="17" t="b">
        <f t="shared" ca="1" si="2626"/>
        <v>0</v>
      </c>
      <c r="AX195" s="14" t="b">
        <f t="array" aca="1" ref="AX195" ca="1">IF(H195,N195&gt;0,"")</f>
        <v>1</v>
      </c>
      <c r="AY195" s="17" t="str">
        <f t="shared" ca="1" si="2627"/>
        <v>C3:C4</v>
      </c>
      <c r="AZ195" s="17" t="b">
        <f t="array" aca="1" ref="AZ195" ca="1">IF(AY195&lt;&gt;"",SUM(1*ISERROR(MATCH(INDIRECT(AY195),INDIRECT(K195),0)))=0,"")</f>
        <v>1</v>
      </c>
      <c r="BA195" s="17" t="b">
        <f t="shared" ca="1" si="2628"/>
        <v>1</v>
      </c>
      <c r="BB195" s="17" t="b">
        <v>0</v>
      </c>
      <c r="BC195" s="17" t="b">
        <f t="shared" ca="1" si="2629"/>
        <v>1</v>
      </c>
      <c r="BD195" s="17" t="b">
        <f t="shared" ca="1" si="2630"/>
        <v>0</v>
      </c>
      <c r="BE195" s="17" t="b">
        <f t="shared" ca="1" si="2631"/>
        <v>0</v>
      </c>
      <c r="BF195" s="17" t="b">
        <f t="shared" ca="1" si="2632"/>
        <v>0</v>
      </c>
      <c r="BG195" s="17" t="b">
        <f t="shared" ca="1" si="2633"/>
        <v>0</v>
      </c>
      <c r="BH195" s="17" t="b">
        <f t="shared" ca="1" si="2634"/>
        <v>1</v>
      </c>
      <c r="BI195" s="17">
        <f t="shared" ca="1" si="2635"/>
        <v>2</v>
      </c>
      <c r="BJ195" s="17" t="b">
        <f t="shared" ca="1" si="2636"/>
        <v>0</v>
      </c>
      <c r="BK195" s="17" t="str">
        <f t="shared" ca="1" si="2637"/>
        <v/>
      </c>
      <c r="BL195" s="17" t="str">
        <f t="shared" ca="1" si="2638"/>
        <v/>
      </c>
      <c r="BM195" s="17" t="str">
        <f t="shared" ca="1" si="2639"/>
        <v>F</v>
      </c>
      <c r="BN195" s="17" t="str">
        <f t="shared" ca="1" si="2640"/>
        <v>F</v>
      </c>
      <c r="BO195" s="17" t="str">
        <f t="shared" ca="1" si="2641"/>
        <v>D</v>
      </c>
      <c r="BP195" s="14" t="b">
        <f t="shared" ca="1" si="2642"/>
        <v>1</v>
      </c>
      <c r="BQ195" s="35">
        <v>1</v>
      </c>
      <c r="BX195" s="16"/>
      <c r="BY195" s="16"/>
      <c r="BZ195" s="16"/>
      <c r="CA195" s="16"/>
      <c r="CB195" s="16"/>
      <c r="CC195" s="16"/>
      <c r="CD195" s="16"/>
      <c r="CE195" s="16"/>
      <c r="CF195" s="16"/>
      <c r="CN195" s="14">
        <f ca="1">IF(H195,IFERROR(IsVariableNameLegal(O195),0),0)</f>
        <v>0</v>
      </c>
      <c r="CO195" s="14" t="str">
        <f t="array" aca="1" ref="CO195" ca="1">IF(H195,IF(COUNTIF(INDIRECT(wew!$C$13),O195)&gt;1,TRIM(SUBSTITUTE(_xll.MCONCAT(IF((INDIRECT(wew!$C$13)=O195)*(COLUMN(INDIRECT(wew!$C$13))&lt;&gt;D195+1),-1+COLUMN(INDIRECT(wew!$C$13)),"")," "),"  "," ")),""),"")</f>
        <v/>
      </c>
      <c r="CP195" s="14" t="str">
        <f t="array" aca="1" ref="CP195" ca="1">IF(P195&lt;&gt;"",IF(LEN(P195)&gt;150,1,""),"")</f>
        <v/>
      </c>
      <c r="CQ195" s="14" t="str">
        <f t="array" aca="1" ref="CQ195" ca="1">IF(AND(H195,NOT(ster!$J$3)),IF(COUNTIF(INDIRECT(wew!$C$15),P195)&gt;1,TRIM(SUBSTITUTE(_xll.MCONCAT(IF((INDIRECT(wew!$C$15)=P195)*(COLUMN(INDIRECT(wew!$C$15))&lt;&gt;D195+1),-1+COLUMN(INDIRECT(wew!$C$15)),"")," "),"  "," ")),""),"")</f>
        <v/>
      </c>
      <c r="CR195" s="14" t="str">
        <f t="array" aca="1" ref="CR195" ca="1">IF(H195,IF(AND(W195&gt;0,AO195&lt;&gt;""),TRIM(SUBSTITUTE(_xll.MCONCAT(IFERROR(IF(ISNUMBER(INDIRECT(Q195)),IF((INDIRECT(ster!$D$14)&lt;&gt;"")*(INDIRECT(Q195)&lt;AO195),INDIRECT(ster!$D$14) &amp; ": " &amp;  SUBSTITUTE(IF( AV195,IFERROR(TEXT(INDIRECT(Q195),"rrrr-mm-dd") &amp;" (" &amp; INDIRECT(Q195) &amp;")",INDIRECT(Q195)),INDIRECT(Q195))," "," "),""),""),"")," "),"  "," ")),""),"")</f>
        <v/>
      </c>
      <c r="CS195" s="14" t="str">
        <f t="array" aca="1" ref="CS195" ca="1">IF(H195,IF(AND(W195&gt;0,AP195&lt;&gt;""),TRIM(SUBSTITUTE(_xll.MCONCAT(IFERROR(IF(ISNUMBER(INDIRECT(Q195)),IF((INDIRECT(ster!$D$14)&lt;&gt;"")*(INDIRECT(Q195)&gt;AP195),INDIRECT(ster!$D$14) &amp; ": " &amp;  SUBSTITUTE(IF( AV195,IFERROR(TEXT(INDIRECT(Q195),"rrrr-mm-dd")&amp;" (" &amp; INDIRECT(Q195) &amp;")",INDIRECT(Q195)),INDIRECT(Q195))," "," "),""),""),"")," "),"  "," ")),""),"")</f>
        <v/>
      </c>
      <c r="CT195" s="14" t="str">
        <f t="array" aca="1" ref="CT195" ca="1">IF(H195,IF(AND(N195&gt;0,AR195),TRIM(SUBSTITUTE(_xll.MCONCAT(IFERROR(IF(ISNUMBER(INDIRECT(Q195)),IF((INDIRECT(ster!$D$14)&lt;&gt;"")*(IFERROR(0*(MATCH(INDIRECT(Q195),INDIRECT(K195),0)&gt;0),1)),INDIRECT(ster!$D$14) &amp; ": " &amp;  SUBSTITUTE(IF( AV195,IFERROR(TEXT(INDIRECT(Q195),"rrrr-mm-dd")&amp;" (" &amp; INDIRECT(Q195) &amp;")",INDIRECT(Q195)),INDIRECT(Q195))," "," "),""),""),"")," "),"  "," ")),""),"")</f>
        <v/>
      </c>
      <c r="CU195" s="14" t="str">
        <f t="array" aca="1" ref="CU195" ca="1">IF(H195,IF(AND(V195&gt;0),TRIM(SUBSTITUTE(_xll.MCONCAT(IF((INDIRECT(ster!$D$14)&lt;&gt;"")*(IFERROR(0*(INDIRECT(Q195)&lt;&gt;""),1)),INDIRECT(ster!$D$14),"")," "),"  "," ")),""),"")</f>
        <v/>
      </c>
      <c r="CV195" s="14" t="str">
        <f t="array" aca="1" ref="CV195" ca="1">IF(H195,IF(AS195,
TRIM(SUBSTITUTE(_xll.MCONCAT(IF(
   (INDIRECT(ster!$D$14)&lt;&gt;"")*
   ((INDIRECT(Q195)="")+
      NOT(ISNUMBER(INDIRECT(Q195)))*
      NOT(ISERROR(MATCH(INDIRECT(Q195),INDIRECT(K195),0)))
    ),
      INDIRECT(ster!$D$14),
   "")," "),"  "," ")),
""),"")</f>
        <v/>
      </c>
      <c r="CW195" s="14" t="str">
        <f t="array" aca="1" ref="CW195" ca="1">IF(H195,IF(AND(AQ195),TRIM(SUBSTITUTE(_xll.MCONCAT(IFERROR(IF(ISNUMBER(INDIRECT(Q195)),IF((INDIRECT(ster!$D$14)&lt;&gt;"")*(INDIRECT(Q195)&lt;&gt;INT(INDIRECT(Q195))),INDIRECT(ster!$D$14) &amp; ": " &amp; INDIRECT(Q195),""),""),"")," "),"  "," ")),""),"")</f>
        <v/>
      </c>
      <c r="CX195" s="14" t="str">
        <f t="array" aca="1" ref="CX195" ca="1">IF(H195,IF(OR(AU195,AV195),TRIM(SUBSTITUTE(_xll.MCONCAT(IF((INDIRECT(ster!$D$14)&lt;&gt;"")*NOT(ISNUMBER(INDIRECT(Q195))),IF(ISERROR(MATCH(INDIRECT(Q195),INDIRECT(K195),0)),IFERROR(IF(INDIRECT(Q195)&lt;&gt;"",INDIRECT(ster!$D$14) &amp; ": " &amp; SUBSTITUTE(INDIRECT(Q195)," "," "),""),""),""),"")," "),"  "," ")),""),"")</f>
        <v/>
      </c>
      <c r="CY195" s="14" t="str">
        <f t="array" aca="1" ref="CY195" ca="1">IF(H195,IF(AE195,TRIM(SUBSTITUTE(_xll.MCONCAT(IF((INDIRECT(ster!$D$14)&lt;&gt;"")*IFERROR(NOT(INDIRECT(AF195)),FALSE),IF(ISERROR(MATCH(INDIRECT(Q195),INDIRECT(K195),0)),IFERROR(IF(INDIRECT(Q195)&lt;&gt;"",INDIRECT(ster!$D$14)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CZ195" s="14" t="str">
        <f t="array" aca="1" ref="CZ195" ca="1">IF(H195,IF(AH195,TRIM(SUBSTITUTE(_xll.MCONCAT(IF((INDIRECT(ster!$D$14)&lt;&gt;"")*IFERROR(NOT(INDIRECT(AI195)),FALSE),IF(ISERROR(MATCH(INDIRECT(Q195),INDIRECT(K195),0)),IFERROR(IF(INDIRECT(Q195)&lt;&gt;"",INDIRECT(ster!$D$14)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DC195" s="14" t="str">
        <f ca="1">SUBSTITUTE(SUBSTITUTE(SUBSTITUTE(SUBSTITUTE(_xll.MCONCAT(DG195:DS195,"■"),"■■","■"),"■■","■"),"■■","■"),"■■","■")</f>
        <v>■</v>
      </c>
      <c r="DD195" s="14" t="str">
        <f t="shared" ca="1" si="2643"/>
        <v/>
      </c>
      <c r="DE195" s="14" t="str">
        <f t="shared" ca="1" si="2644"/>
        <v/>
      </c>
      <c r="DF195" s="14" t="str">
        <f t="shared" ca="1" si="2645"/>
        <v/>
      </c>
      <c r="DG195" s="14" t="str">
        <f t="shared" ca="1" si="2646"/>
        <v/>
      </c>
      <c r="DH195" s="14" t="str">
        <f t="shared" ca="1" si="2647"/>
        <v/>
      </c>
      <c r="DI195" s="14" t="str">
        <f t="shared" ca="1" si="2648"/>
        <v/>
      </c>
      <c r="DJ195" s="14" t="str">
        <f t="shared" ca="1" si="2649"/>
        <v/>
      </c>
      <c r="DK195" s="14" t="str">
        <f t="shared" ca="1" si="2650"/>
        <v/>
      </c>
      <c r="DL195" s="14" t="str">
        <f t="shared" ca="1" si="1470"/>
        <v/>
      </c>
      <c r="DM195" s="14" t="str">
        <f t="shared" ca="1" si="2651"/>
        <v/>
      </c>
      <c r="DN195" s="14" t="str">
        <f t="array" aca="1" ref="DN195" ca="1">IF(CU195&lt;&gt;"","There are errors in the entered values in the following cases: " &amp;SUBSTITUTE(CU195," ",", "),"")</f>
        <v/>
      </c>
      <c r="DO195" s="14" t="str">
        <f t="shared" ca="1" si="2652"/>
        <v/>
      </c>
      <c r="DP195" s="14" t="str">
        <f t="shared" ca="1" si="2653"/>
        <v/>
      </c>
      <c r="DQ195" s="14" t="str">
        <f t="shared" ca="1" si="2654"/>
        <v/>
      </c>
      <c r="DR195" s="14" t="str">
        <f t="shared" ca="1" si="2655"/>
        <v/>
      </c>
      <c r="DS195" s="14" t="str">
        <f t="shared" ca="1" si="2656"/>
        <v/>
      </c>
      <c r="DZ195" s="14" t="b">
        <f t="shared" ca="1" si="2657"/>
        <v>0</v>
      </c>
      <c r="EA195" s="14" t="str">
        <f t="shared" ca="1" si="2658"/>
        <v>Diagnostic EMG - Nerve conduction studies (q_63)</v>
      </c>
      <c r="EB195" s="14" t="str">
        <f t="shared" ca="1" si="2659"/>
        <v xml:space="preserve">Values must be limited to predefinied list. </v>
      </c>
      <c r="EC195" s="14" t="str">
        <f t="shared" ca="1" si="2660"/>
        <v xml:space="preserve">Diagnostic EMG - Nerve conduction studies (q_63): Values must be limited to predefinied list. </v>
      </c>
      <c r="ED195" s="14" t="str">
        <f t="shared" ca="1" si="2661"/>
        <v/>
      </c>
      <c r="EE195" s="14" t="str">
        <f t="shared" ca="1" si="2662"/>
        <v>Values must be limited to predefinied list</v>
      </c>
      <c r="EF195" s="14" t="str">
        <f t="shared" ca="1" si="2663"/>
        <v/>
      </c>
      <c r="EG195" s="14" t="str">
        <f t="shared" ca="1" si="2664"/>
        <v/>
      </c>
      <c r="EM195" s="14" t="b">
        <f t="shared" ca="1" si="2665"/>
        <v>1</v>
      </c>
      <c r="EN195" s="14">
        <f t="shared" ca="1" si="2666"/>
        <v>182</v>
      </c>
      <c r="EO195" s="14" t="str">
        <f t="shared" ca="1" si="2667"/>
        <v>q_63</v>
      </c>
      <c r="EP195" s="14" t="str">
        <f t="shared" ca="1" si="2668"/>
        <v xml:space="preserve">Diagnostic EMG - Nerve conduction studies (q_63): Values must be limited to predefinied list. </v>
      </c>
      <c r="EQ195" s="14" t="str">
        <f t="shared" ca="1" si="2669"/>
        <v/>
      </c>
    </row>
    <row r="196" spans="2:147" s="14" customFormat="1">
      <c r="B196" s="14" t="str">
        <f t="shared" ref="B196" ca="1" si="2670">DF196</f>
        <v/>
      </c>
      <c r="C196" s="14">
        <f t="shared" ref="C196" ca="1" si="2671">IF(OFFSET(B196,-1,COLUMN(VariableExists)-2),OFFSET(B196,-1,1)+1,OFFSET(B196,-1,1))</f>
        <v>183</v>
      </c>
      <c r="D196" s="14">
        <f t="shared" ref="D196" si="2672">ROW(A196)-2</f>
        <v>194</v>
      </c>
      <c r="E196" s="14" t="str">
        <f t="shared" ref="E196" ca="1" si="2673">IF(OR(G196="",ROW(G196)=2),"",IF(Z196&gt;0,"S",IF(AX196,IF(J196=2,"D","N"),"I")))</f>
        <v>D</v>
      </c>
      <c r="F196" s="14" t="str">
        <f t="shared" ref="F196" ca="1" si="2674">IF(H196,O196,"")</f>
        <v>q_64_1</v>
      </c>
      <c r="G196" s="14" t="str">
        <f t="shared" ref="G196" ca="1" si="2675">IF(H196,P196,"")</f>
        <v>Brain MRI - Normal</v>
      </c>
      <c r="H196" s="14" t="b">
        <f t="shared" ref="H196" ca="1" si="2676">IF(INDIRECT(ADDRESS(2,D196+1,,,_sheetname_dataframe))="",FALSE,MID(INDIRECT(ADDRESS(2,D196+1,,,_sheetname_dataframe)),1,1)&lt;&gt;".")</f>
        <v>1</v>
      </c>
      <c r="I196" s="14" t="str">
        <f ca="1">IF($H196,ADDRESS(3,(D196+1)*2-1,4,,"["&amp;wew!$G$7&amp;"]"&amp;_sheetname_labels)&amp;":"&amp;ADDRESS(2+ster!$B$20,(D196+1)*2-1,4),"")</f>
        <v>[DBTemplate.xlsm]labels!NY3:NY61</v>
      </c>
      <c r="J196" s="14">
        <f t="array" aca="1" ref="J196" ca="1">IF(H196,MAX(0,MAX(IF(INDIRECT(I196)&lt;&gt;"",ROW(INDIRECT(I196)),""))-2),"")</f>
        <v>2</v>
      </c>
      <c r="K196" s="14" t="str">
        <f ca="1">IF($H196,IF($J196&gt;0,ADDRESS(3,(D196+1)*2-1,4,,"["&amp;wew!$G$7&amp;"]"&amp;_sheetname_labels)&amp;":"&amp;ADDRESS(2+J196,(D196+1)*2-1,4),""),"")</f>
        <v>[DBTemplate.xlsm]labels!NY3:NY4</v>
      </c>
      <c r="L196" s="14" t="str">
        <f ca="1">IF($H196,IF($J196&gt;0,ADDRESS(3,(D196+1)*2,4,,"["&amp;wew!$G$7&amp;"]"&amp;_sheetname_labels)&amp;":"&amp;ADDRESS(2+J196,(D196+1)*2,4),""),"")</f>
        <v>[DBTemplate.xlsm]labels!NZ3:NZ4</v>
      </c>
      <c r="M196" s="14">
        <f t="shared" ref="M196" ca="1" si="2677">IF($H196,IF(J196&gt;0,COUNTA(INDIRECT(K196))-COUNT(INDIRECT(K196)),0),"")</f>
        <v>0</v>
      </c>
      <c r="N196" s="14">
        <f t="shared" ref="N196" ca="1" si="2678">IF(H196,J196-M196,"")</f>
        <v>2</v>
      </c>
      <c r="O196" s="14" t="str">
        <f t="shared" ref="O196" ca="1" si="2679">IF(INDIRECT(ADDRESS(2,D196+1,,,_sheetname_dataframe))="","",INDIRECT(ADDRESS(2,D196+1,,,_sheetname_dataframe)))</f>
        <v>q_64_1</v>
      </c>
      <c r="P196" s="14" t="str">
        <f t="shared" ref="P196" ca="1" si="2680">IF(H196,IF(INDIRECT(ADDRESS(1,D196+1,,,_sheetname_dataframe))="","",INDIRECT(ADDRESS(1,D196+1,,,_sheetname_dataframe))),"")</f>
        <v>Brain MRI - Normal</v>
      </c>
      <c r="Q196" s="14" t="str">
        <f ca="1">IF($BP196,ADDRESS(3,D196+1,4,,"["&amp;wew!$G$7&amp;"]"&amp;_sheetname_dataframe)&amp;":"&amp;ADDRESS(2+ster!$C$14,D196+1,4),"")</f>
        <v>[DBTemplate.xlsm]data_frame!GM3:GM3</v>
      </c>
      <c r="R196" s="14" t="str">
        <f>IF($BP196,IF(MID(_xll.FORMULATEXT(INDEX(INDIRECT(Q196),1)),1,1)="=", _xll.FORMULATEXT(INDEX(INDIRECT(Q196),1),2,TRUE),""),"")</f>
        <v/>
      </c>
      <c r="S196" s="14">
        <f t="array" aca="1" ref="S196" ca="1">IF(H196,SUM(IF((IFERROR(INDIRECT(Q196)&lt;&gt;"",FALSE))*(INDIRECT(ster!$D$14)&lt;&gt;""),1,0)),"")</f>
        <v>0</v>
      </c>
      <c r="T196" s="14">
        <f t="array" aca="1" ref="T196" ca="1">IF(H196,IF(M196&gt;0,SUM(IFERROR(1*(MATCH(INDIRECT(Q196),INDIRECT(K196),0)&gt;0),0)*(INDIRECT(ster!$D$14)&lt;&gt;"")*NOT(ISNUMBER(INDIRECT(Q196)))),0),"")</f>
        <v>0</v>
      </c>
      <c r="U196" s="14">
        <f t="array" aca="1" ref="U196" ca="1">IF(H196,SUM((IFERROR(INDIRECT(Q196)="",FALSE))*(INDIRECT(ster!$D$14)&lt;&gt;"")),"")</f>
        <v>1</v>
      </c>
      <c r="V196" s="14">
        <f t="array" aca="1" ref="V196" ca="1">IF(H196,SUM((IFERROR(INDIRECT(Q196)="#ąś",TRUE))*(INDIRECT(ster!$D$14)&lt;&gt;"")),"")</f>
        <v>0</v>
      </c>
      <c r="W196" s="14">
        <f t="array" aca="1" ref="W196" ca="1">IF(H196,SUM(ISNUMBER(INDIRECT(Q196))*(INDIRECT(ster!$D$14)&lt;&gt;"")),"")</f>
        <v>0</v>
      </c>
      <c r="X196" s="14" t="str">
        <f t="array" aca="1" ref="X196" ca="1">IF(AND(H196,W196&gt;0),IF(wew!$B$3,MIN(IF((INDIRECT(ster!$D$14)&lt;&gt;"")*IFERROR(INDIRECT($Q196)&lt;&gt;"",FALSE),IFERROR(INDIRECT($Q196),"X"),"X")),"&lt;włącz podświetlanie wartości&gt;"),"—")</f>
        <v>—</v>
      </c>
      <c r="Y196" s="14" t="str">
        <f t="array" aca="1" ref="Y196" ca="1">IF(AND(H196,W196&gt;0),IF(wew!$B$3,MAX(IF((INDIRECT(ster!$D$14)&lt;&gt;"")*IFERROR(INDIRECT($Q196)&lt;&gt;"",FALSE),IFERROR(INDIRECT($Q196),"X"),"X")),"&lt;włącz podświetlanie wartości&gt;"),"—")</f>
        <v>—</v>
      </c>
      <c r="Z196" s="14">
        <f t="shared" ref="Z196" ca="1" si="2681">IF(H196,S196-T196-W196,"")</f>
        <v>0</v>
      </c>
      <c r="AA196" s="12" t="str">
        <f t="shared" ref="AA196" ca="1" si="2682">IF(H196,IF(S196&gt;0,W196/(S196),"—"),"")</f>
        <v>—</v>
      </c>
      <c r="AB196" s="17">
        <f t="array" aca="1" ref="AB196" ca="1">IF(H196,IF(W196&gt;0,SUM((INDIRECT(ster!$D$14)&lt;&gt;"")*IFERROR((INDIRECT(Q196)&lt;&gt;"")*(INDIRECT(Q196)=INT(INDIRECT(Q196))),0)),0),"")</f>
        <v>0</v>
      </c>
      <c r="AC196" s="17">
        <f t="array" aca="1" ref="AC196" ca="1">IF(H196,W196-AB196,"")</f>
        <v>0</v>
      </c>
      <c r="AD196" s="17">
        <f t="shared" ref="AD196" ca="1" si="2683">IF($H196,IF(AC196&lt;&gt;"",IF(AC196=0,1,IF(AC196/W196&lt;0.15,2,3)),0),"")</f>
        <v>1</v>
      </c>
      <c r="AE196" s="17" t="b">
        <f t="shared" ref="AE196" ca="1" si="2684">IF(H196,OFFSET(O196,1,0)=".validation",FALSE)</f>
        <v>0</v>
      </c>
      <c r="AF196" s="17" t="str">
        <f ca="1">IF(AE196,IF($H196,ADDRESS(3,D196+2,4,,"["&amp;wew!$G$7&amp;"]"&amp;_sheetname_dataframe)&amp;":"&amp;ADDRESS(2+ster!$C$14,D196+2,4),""),"")</f>
        <v/>
      </c>
      <c r="AG196" s="17" t="str">
        <f t="shared" ref="AG196" ca="1" si="2685">IF(AE196,IF($H196,IF(INDIRECT(ADDRESS(1,D196+2,,,_sheetname_dataframe))="","",INDIRECT(ADDRESS(1,D196+2,,,_sheetname_dataframe))),""),"")</f>
        <v/>
      </c>
      <c r="AH196" s="17" t="b">
        <f t="shared" ref="AH196" ca="1" si="2686">IF(H196,AND(AE196,OFFSET(O196,2,0)=".validation"),FALSE)</f>
        <v>0</v>
      </c>
      <c r="AI196" s="17" t="str">
        <f ca="1">IF(AH196,IF($H196,ADDRESS(3,D196+3,4,,"["&amp;wew!$G$7&amp;"]"&amp;_sheetname_dataframe)&amp;":"&amp;ADDRESS(2+ster!$C$14,D196+3,4),""),"")</f>
        <v/>
      </c>
      <c r="AJ196" s="17" t="str">
        <f t="shared" ref="AJ196" ca="1" si="2687">IF(AH196,IF($H196,IF(INDIRECT(ADDRESS(1,D196+3,,,_sheetname_dataframe))="","",INDIRECT(ADDRESS(1,D196+3,,,_sheetname_dataframe))),""),"")</f>
        <v/>
      </c>
      <c r="AK196" s="17" t="b">
        <f t="shared" ref="AK196" ca="1" si="2688">IF(H196,OR(AQ196,AD196=2),"")</f>
        <v>0</v>
      </c>
      <c r="AL196" s="17" t="b">
        <f t="shared" ref="AL196" ca="1" si="2689">IF($H196,IF(BV196&lt;&gt;"",IF(OR(BM196="F",BM196="L",BM196="I",BM196="D"),BV196&lt;&gt;0)),"")</f>
        <v>0</v>
      </c>
      <c r="AM196" s="17" t="b">
        <f t="shared" ref="AM196" ca="1" si="2690">IF($H196,AND(NOT(AL196),OR(IF(BW196&lt;&gt;"",IF(OR(BM196="F",BM196="L"),BW196&lt;&gt;0)),BM196="I",BM196="N",BM196="D")),"")</f>
        <v>0</v>
      </c>
      <c r="AN196" s="17">
        <f t="shared" ref="AN196" ca="1" si="2691">IF(COUNTA(INDIRECT(Q196))=0,0, IF(AND(AO196&lt;&gt;"",X196&lt;AO196),1,IF(AND(AP196&lt;&gt;"",Y196&gt;AP196),1,IF(AND(AQ196,AC196&gt;0),2,0))))</f>
        <v>0</v>
      </c>
      <c r="AO196" s="24" t="str">
        <f t="shared" ref="AO196" ca="1" si="2692">IF($H196,IF(BY196&lt;&gt;"",IF(ISNUMBER(BY196),BY196,""),""),"")</f>
        <v/>
      </c>
      <c r="AP196" s="24" t="str">
        <f t="shared" ref="AP196" ca="1" si="2693">IF($H196,IF(BZ196&lt;&gt;"",IF(ISNUMBER(BZ196),BZ196,""),""),"")</f>
        <v/>
      </c>
      <c r="AQ196" s="17" t="b">
        <f t="shared" ref="AQ196" ca="1" si="2694">IF(H196,IF(CA196&lt;&gt;"",CA196&lt;&gt;0,FALSE),"")</f>
        <v>0</v>
      </c>
      <c r="AR196" s="17" t="b">
        <f t="shared" ref="AR196" ca="1" si="2695">IF(H196,IF(N196&gt;0,IF(BQ196&lt;&gt;"",BQ196&lt;&gt;0,FALSE),FALSE),"")</f>
        <v>1</v>
      </c>
      <c r="AS196" s="17" t="b">
        <f t="shared" ref="AS196" ca="1" si="2696">IF(H196,IF(BR196&lt;&gt;"",BR196&lt;&gt;0,FALSE),"")</f>
        <v>0</v>
      </c>
      <c r="AT196" s="17" t="b">
        <f t="shared" ref="AT196" ca="1" si="2697">IF(H196,IF(N196&gt;0,FALSE,IF(BU196&lt;&gt;"",MATCH(BU196,DataType,0)=1,FALSE)),"")</f>
        <v>0</v>
      </c>
      <c r="AU196" s="17" t="b">
        <f t="shared" ref="AU196" ca="1" si="2698">IF(H196,IF(N196&gt;0,TRUE,IF(BU196&lt;&gt;"",MATCH(BU196,DataType,0)=2,FALSE)),"")</f>
        <v>1</v>
      </c>
      <c r="AV196" s="17" t="b">
        <f t="shared" ref="AV196" ca="1" si="2699">IF(H196,IF(N196&gt;0,FALSE,IF(BU196&lt;&gt;"",MATCH(BU196,DataType,0)=3,FALSE)),"")</f>
        <v>0</v>
      </c>
      <c r="AW196" s="17" t="b">
        <f t="shared" ref="AW196" ca="1" si="2700">IF(H196,IF(W196&gt;0,Z196=0,FALSE),"")</f>
        <v>0</v>
      </c>
      <c r="AX196" s="14" t="b">
        <f t="array" aca="1" ref="AX196" ca="1">IF(H196,N196&gt;0,"")</f>
        <v>1</v>
      </c>
      <c r="AY196" s="17" t="str">
        <f t="shared" ref="AY196" ca="1" si="2701">IF(H196,IF(N196&gt;0,ADDRESS(ROW(VariablesOrigin)+1,COLUMN(VariablesOrigin)+1,4) &amp; ":" &amp; ADDRESS(ROW(VariablesOrigin)+N196,COLUMN(VariablesOrigin)+1,4),""),"")</f>
        <v>C3:C4</v>
      </c>
      <c r="AZ196" s="17" t="b">
        <f t="array" aca="1" ref="AZ196" ca="1">IF(AY196&lt;&gt;"",SUM(1*ISERROR(MATCH(INDIRECT(AY196),INDIRECT(K196),0)))=0,"")</f>
        <v>1</v>
      </c>
      <c r="BA196" s="17" t="b">
        <f t="shared" ref="BA196" ca="1" si="2702">IF(H196,BU196="",FALSE)</f>
        <v>1</v>
      </c>
      <c r="BB196" s="17" t="b">
        <v>0</v>
      </c>
      <c r="BC196" s="17" t="b">
        <f t="shared" ref="BC196" ca="1" si="2703">IF(BA196,IF(N196&gt;0,AND(AZ196,Z196=0),FALSE),"")</f>
        <v>1</v>
      </c>
      <c r="BD196" s="17" t="b">
        <f t="shared" ref="BD196" ca="1" si="2704">IF(BA196,IF(N196&gt;0,AND(NOT(AZ196),Z196=0),FALSE),"")</f>
        <v>0</v>
      </c>
      <c r="BE196" s="17" t="b">
        <f t="shared" ref="BE196" ca="1" si="2705">IF(BA196,IF(AND(AW196,NOT(BB196),NOT(BC196),NOT(BD196)),AND(Z196=0,AC196=0),FALSE),"")</f>
        <v>0</v>
      </c>
      <c r="BF196" s="17" t="b">
        <f t="shared" ref="BF196" ca="1" si="2706">IF(BA196,IF(AND(AW196,NOT(BB196),NOT(BC196),NOT(BD196)),AND(Z196=0,OR(AC196&gt;0)),FALSE),"")</f>
        <v>0</v>
      </c>
      <c r="BG196" s="17" t="b">
        <f t="shared" ref="BG196" ca="1" si="2707">IF(BA196,IF(OR(BB196:BF196),FALSE,IF(Z196=0,FALSE,Z196&gt;0)),"")</f>
        <v>0</v>
      </c>
      <c r="BH196" s="17" t="b">
        <f t="shared" ref="BH196" ca="1" si="2708">IF(BA196,COUNTIF(BB196:BG196,TRUE)=1,"")</f>
        <v>1</v>
      </c>
      <c r="BI196" s="17">
        <f t="shared" ref="BI196" ca="1" si="2709">IF(BA196,IFERROR(MATCH(TRUE,BB196:BG196,0),7),"")</f>
        <v>2</v>
      </c>
      <c r="BJ196" s="17" t="b">
        <f t="shared" ref="BJ196" ca="1" si="2710">DF196&lt;&gt;""</f>
        <v>0</v>
      </c>
      <c r="BK196" s="17" t="str">
        <f t="shared" ref="BK196" ca="1" si="2711">IF(H196,IF(AND(NOT(BA196),AU196),AC196=0,""),"")</f>
        <v/>
      </c>
      <c r="BL196" s="17" t="str">
        <f t="shared" ref="BL196" ca="1" si="2712">IF(H196,IF(AND(NOT(BA196),AU196),AC196&gt;0,""),"")</f>
        <v/>
      </c>
      <c r="BM196" s="17" t="str">
        <f t="shared" ref="BM196" ca="1" si="2713">IF(H196,IF(BA196,CHOOSE(BI196,"0","F","L","I","N",IF(AA196&gt;0.5,"N","S"),"0"),CHOOSE(MATCH(BU196,DataType,0),"S",IF(BK196,"I","N"),"D"  )),"")</f>
        <v>F</v>
      </c>
      <c r="BN196" s="17" t="str">
        <f t="shared" ref="BN196" ca="1" si="2714">IF(H196,IF(BJ196,"E",IF(BA196,CHOOSE(BI196,"0","F","L","I","N","S","0"),CHOOSE(MATCH(BU196,DataType,0),"S",IF(BK196,"I","N"),"D"  ))),"")</f>
        <v>F</v>
      </c>
      <c r="BO196" s="17" t="str">
        <f t="shared" ref="BO196" ca="1" si="2715">IF($H196,IF(BM196="0","",IF(AND(AR196,N196=2),"D",IF(BM196="S","N",IF(AL196,"O",IF(AM196,"I","N"))))),"")</f>
        <v>D</v>
      </c>
      <c r="BP196" s="14" t="b">
        <f t="shared" ref="BP196" ca="1" si="2716">INDIRECT(ADDRESS(2,ROW(A196)-1,,,_sheetname_dataframe))&lt;&gt;""</f>
        <v>1</v>
      </c>
      <c r="BQ196" s="35">
        <v>1</v>
      </c>
      <c r="BX196" s="16"/>
      <c r="BY196" s="16"/>
      <c r="BZ196" s="16"/>
      <c r="CA196" s="16"/>
      <c r="CB196" s="16"/>
      <c r="CC196" s="16"/>
      <c r="CD196" s="16"/>
      <c r="CE196" s="16"/>
      <c r="CF196" s="16"/>
      <c r="CN196" s="14">
        <f ca="1">IF(H196,IFERROR(IsVariableNameLegal(O196),0),0)</f>
        <v>0</v>
      </c>
      <c r="CO196" s="14" t="str">
        <f t="array" aca="1" ref="CO196" ca="1">IF(H196,IF(COUNTIF(INDIRECT(wew!$C$13),O196)&gt;1,TRIM(SUBSTITUTE(_xll.MCONCAT(IF((INDIRECT(wew!$C$13)=O196)*(COLUMN(INDIRECT(wew!$C$13))&lt;&gt;D196+1),-1+COLUMN(INDIRECT(wew!$C$13)),"")," "),"  "," ")),""),"")</f>
        <v/>
      </c>
      <c r="CP196" s="14" t="str">
        <f t="array" aca="1" ref="CP196" ca="1">IF(P196&lt;&gt;"",IF(LEN(P196)&gt;150,1,""),"")</f>
        <v/>
      </c>
      <c r="CQ196" s="14" t="str">
        <f t="array" aca="1" ref="CQ196" ca="1">IF(AND(H196,NOT(ster!$J$3)),IF(COUNTIF(INDIRECT(wew!$C$15),P196)&gt;1,TRIM(SUBSTITUTE(_xll.MCONCAT(IF((INDIRECT(wew!$C$15)=P196)*(COLUMN(INDIRECT(wew!$C$15))&lt;&gt;D196+1),-1+COLUMN(INDIRECT(wew!$C$15)),"")," "),"  "," ")),""),"")</f>
        <v/>
      </c>
      <c r="CR196" s="14" t="str">
        <f t="array" aca="1" ref="CR196" ca="1">IF(H196,IF(AND(W196&gt;0,AO196&lt;&gt;""),TRIM(SUBSTITUTE(_xll.MCONCAT(IFERROR(IF(ISNUMBER(INDIRECT(Q196)),IF((INDIRECT(ster!$D$14)&lt;&gt;"")*(INDIRECT(Q196)&lt;AO196),INDIRECT(ster!$D$14) &amp; ": " &amp;  SUBSTITUTE(IF( AV196,IFERROR(TEXT(INDIRECT(Q196),"rrrr-mm-dd") &amp;" (" &amp; INDIRECT(Q196) &amp;")",INDIRECT(Q196)),INDIRECT(Q196))," "," "),""),""),"")," "),"  "," ")),""),"")</f>
        <v/>
      </c>
      <c r="CS196" s="14" t="str">
        <f t="array" aca="1" ref="CS196" ca="1">IF(H196,IF(AND(W196&gt;0,AP196&lt;&gt;""),TRIM(SUBSTITUTE(_xll.MCONCAT(IFERROR(IF(ISNUMBER(INDIRECT(Q196)),IF((INDIRECT(ster!$D$14)&lt;&gt;"")*(INDIRECT(Q196)&gt;AP196),INDIRECT(ster!$D$14) &amp; ": " &amp;  SUBSTITUTE(IF( AV196,IFERROR(TEXT(INDIRECT(Q196),"rrrr-mm-dd")&amp;" (" &amp; INDIRECT(Q196) &amp;")",INDIRECT(Q196)),INDIRECT(Q196))," "," "),""),""),"")," "),"  "," ")),""),"")</f>
        <v/>
      </c>
      <c r="CT196" s="14" t="str">
        <f t="array" aca="1" ref="CT196" ca="1">IF(H196,IF(AND(N196&gt;0,AR196),TRIM(SUBSTITUTE(_xll.MCONCAT(IFERROR(IF(ISNUMBER(INDIRECT(Q196)),IF((INDIRECT(ster!$D$14)&lt;&gt;"")*(IFERROR(0*(MATCH(INDIRECT(Q196),INDIRECT(K196),0)&gt;0),1)),INDIRECT(ster!$D$14) &amp; ": " &amp;  SUBSTITUTE(IF( AV196,IFERROR(TEXT(INDIRECT(Q196),"rrrr-mm-dd")&amp;" (" &amp; INDIRECT(Q196) &amp;")",INDIRECT(Q196)),INDIRECT(Q196))," "," "),""),""),"")," "),"  "," ")),""),"")</f>
        <v/>
      </c>
      <c r="CU196" s="14" t="str">
        <f t="array" aca="1" ref="CU196" ca="1">IF(H196,IF(AND(V196&gt;0),TRIM(SUBSTITUTE(_xll.MCONCAT(IF((INDIRECT(ster!$D$14)&lt;&gt;"")*(IFERROR(0*(INDIRECT(Q196)&lt;&gt;""),1)),INDIRECT(ster!$D$14),"")," "),"  "," ")),""),"")</f>
        <v/>
      </c>
      <c r="CV196" s="14" t="str">
        <f t="array" aca="1" ref="CV196" ca="1">IF(H196,IF(AS196,
TRIM(SUBSTITUTE(_xll.MCONCAT(IF(
   (INDIRECT(ster!$D$14)&lt;&gt;"")*
   ((INDIRECT(Q196)="")+
      NOT(ISNUMBER(INDIRECT(Q196)))*
      NOT(ISERROR(MATCH(INDIRECT(Q196),INDIRECT(K196),0)))
    ),
      INDIRECT(ster!$D$14),
   "")," "),"  "," ")),
""),"")</f>
        <v/>
      </c>
      <c r="CW196" s="14" t="str">
        <f t="array" aca="1" ref="CW196" ca="1">IF(H196,IF(AND(AQ196),TRIM(SUBSTITUTE(_xll.MCONCAT(IFERROR(IF(ISNUMBER(INDIRECT(Q196)),IF((INDIRECT(ster!$D$14)&lt;&gt;"")*(INDIRECT(Q196)&lt;&gt;INT(INDIRECT(Q196))),INDIRECT(ster!$D$14) &amp; ": " &amp; INDIRECT(Q196),""),""),"")," "),"  "," ")),""),"")</f>
        <v/>
      </c>
      <c r="CX196" s="14" t="str">
        <f t="array" aca="1" ref="CX196" ca="1">IF(H196,IF(OR(AU196,AV196),TRIM(SUBSTITUTE(_xll.MCONCAT(IF((INDIRECT(ster!$D$14)&lt;&gt;"")*NOT(ISNUMBER(INDIRECT(Q196))),IF(ISERROR(MATCH(INDIRECT(Q196),INDIRECT(K196),0)),IFERROR(IF(INDIRECT(Q196)&lt;&gt;"",INDIRECT(ster!$D$14) &amp; ": " &amp; SUBSTITUTE(INDIRECT(Q196)," "," "),""),""),""),"")," "),"  "," ")),""),"")</f>
        <v/>
      </c>
      <c r="CY196" s="14" t="str">
        <f t="array" aca="1" ref="CY196" ca="1">IF(H196,IF(AE196,TRIM(SUBSTITUTE(_xll.MCONCAT(IF((INDIRECT(ster!$D$14)&lt;&gt;"")*IFERROR(NOT(INDIRECT(AF196)),FALSE),IF(ISERROR(MATCH(INDIRECT(Q196),INDIRECT(K196),0)),IFERROR(IF(INDIRECT(Q196)&lt;&gt;"",INDIRECT(ster!$D$14)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CZ196" s="14" t="str">
        <f t="array" aca="1" ref="CZ196" ca="1">IF(H196,IF(AH196,TRIM(SUBSTITUTE(_xll.MCONCAT(IF((INDIRECT(ster!$D$14)&lt;&gt;"")*IFERROR(NOT(INDIRECT(AI196)),FALSE),IF(ISERROR(MATCH(INDIRECT(Q196),INDIRECT(K196),0)),IFERROR(IF(INDIRECT(Q196)&lt;&gt;"",INDIRECT(ster!$D$14)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DC196" s="14" t="str">
        <f ca="1">SUBSTITUTE(SUBSTITUTE(SUBSTITUTE(SUBSTITUTE(_xll.MCONCAT(DG196:DS196,"■"),"■■","■"),"■■","■"),"■■","■"),"■■","■")</f>
        <v>■</v>
      </c>
      <c r="DD196" s="14" t="str">
        <f t="shared" ref="DD196" ca="1" si="2717">IF(MID(DC196,1,1)="■",MID(DC196,2,LEN(DC196)),DC196)</f>
        <v/>
      </c>
      <c r="DE196" s="14" t="str">
        <f t="shared" ref="DE196" ca="1" si="2718">IF(DD196&lt;&gt;"",IF(MID(DD196,LEN(DD196),1)="■",MID(DD196,1,LEN(DD196)-1),DD196),"")</f>
        <v/>
      </c>
      <c r="DF196" s="14" t="str">
        <f t="shared" ref="DF196" ca="1" si="2719">IFERROR(IF(DE196&lt;&gt;"",SUBSTITUTE(DE196,"■",". "),""),"##INTERNAL_ERROR")</f>
        <v/>
      </c>
      <c r="DG196" s="14" t="str">
        <f t="shared" ref="DG196" ca="1" si="2720">IF(CN196&lt;&gt;0,"Variable name don't comply with the naming convention","")</f>
        <v/>
      </c>
      <c r="DH196" s="14" t="str">
        <f t="shared" ref="DH196" ca="1" si="2721">IF(CO196&lt;&gt;"","Duplicated name. " &amp; IF(ISERROR(FIND(" ",CO196)),"Duplicate have index " &amp; CO196, "Duplicates have indices: "&amp;SUBSTITUTE(CO196," ",", ")),"")</f>
        <v/>
      </c>
      <c r="DI196" s="14" t="str">
        <f t="shared" ref="DI196" ca="1" si="2722">IF(CP196&lt;&gt;"","Variable label exceed length 150","")</f>
        <v/>
      </c>
      <c r="DJ196" s="14" t="str">
        <f t="shared" ref="DJ196" ca="1" si="2723">IF(CQ196&lt;&gt;"","Duplicated variable label. " &amp; IF(ISERROR(FIND(" ",CQ196)),"Duplicate have index " &amp; CQ196, "Duplicates have indices: "&amp;SUBSTITUTE(CQ196," ",", ")),"")</f>
        <v/>
      </c>
      <c r="DK196" s="14" t="str">
        <f t="shared" ref="DK196" ca="1" si="2724">IF(CR196&lt;&gt;"","The following cases have values below declared theorethical min: " &amp;SUBSTITUTE(CR196," ",", "),"")</f>
        <v/>
      </c>
      <c r="DL196" s="14" t="str">
        <f t="shared" ref="DL196" ca="1" si="2725">IF(CS196&lt;&gt;"","The following cases have values above declared theorethical max: " &amp;SUBSTITUTE(CS196," ",", "),"")</f>
        <v/>
      </c>
      <c r="DM196" s="14" t="str">
        <f t="shared" ref="DM196" ca="1" si="2726">IF(CT196&lt;&gt;"","There are some cases with values not explicitly declared in the labels dictionary: " &amp;SUBSTITUTE(CT196," ",", "),"")</f>
        <v/>
      </c>
      <c r="DN196" s="14" t="str">
        <f t="array" aca="1" ref="DN196" ca="1">IF(CU196&lt;&gt;"","There are errors in the entered values in the following cases: " &amp;SUBSTITUTE(CU196," ",", "),"")</f>
        <v/>
      </c>
      <c r="DO196" s="14" t="str">
        <f t="shared" ref="DO196" ca="1" si="2727">IF(CV196&lt;&gt;"","The following records are missing in this required field: " &amp;SUBSTITUTE(CV196," ",", "),"")</f>
        <v/>
      </c>
      <c r="DP196" s="14" t="str">
        <f t="shared" ref="DP196" ca="1" si="2728">IF(CW196&lt;&gt;"","The following cases have non-integer values: " &amp;SUBSTITUTE(CW196," ",", "),"")</f>
        <v/>
      </c>
      <c r="DQ196" s="14" t="str">
        <f t="shared" ref="DQ196" ca="1" si="2729">IF(CX196&lt;&gt;"","The following cases are non-numeric: " &amp;SUBSTITUTE(CX196," ",", "),"")</f>
        <v/>
      </c>
      <c r="DR196" s="14" t="str">
        <f t="shared" ref="DR196" ca="1" si="2730">IF(CY196&lt;&gt;"","In the following cases " &amp; P196 &amp; " " &amp; LOWER(MID(AG196,1,1)) &amp; MID(AG196,2,LEN(AG196)) &amp; ": " &amp;SUBSTITUTE(CY196," ",", "),"")</f>
        <v/>
      </c>
      <c r="DS196" s="14" t="str">
        <f t="shared" ref="DS196" ca="1" si="2731">IF(CZ196&lt;&gt;"","In the following cases " &amp; P196 &amp; " " &amp; LOWER(MID(AJ196,1,1)) &amp; MID(AJ196,2,LEN(AJ196)) &amp; ": " &amp;SUBSTITUTE(CZ196," ",", "),"")</f>
        <v/>
      </c>
      <c r="DZ196" s="14" t="b">
        <f t="shared" ref="DZ196" ca="1" si="2732">OR(ED196&lt;&gt;"",EF196&lt;&gt;"",EG196&lt;&gt;"")</f>
        <v>0</v>
      </c>
      <c r="EA196" s="14" t="str">
        <f t="shared" ref="EA196" ca="1" si="2733">IF(EB196&lt;&gt;"",G196 &amp; " (" &amp; F196 &amp; ")","")</f>
        <v>Brain MRI - Normal (q_64_1)</v>
      </c>
      <c r="EB196" s="14" t="str">
        <f t="shared" ref="EB196" ca="1" si="2734">IF(EE196&lt;&gt;"",EE196&amp;IF(ED196&lt;&gt;""," and "&amp;ED196,""),UPPER(MID(ED196,1,1)&amp;MID(ED196,2,LEN(ED196))))&amp; IF(OR(EF196&lt;&gt;"",EG196&lt;&gt;"")," and "&amp;IF(EF196&lt;&gt;"",LOWER(MID(EF196,1,1) &amp; MID(EF196,2,LEN(EF196))),"")&amp; IF(AND(EF196 &lt;&gt;"",EG196&lt;&gt;"")," and ","") &amp; IF(EG196&lt;&gt;"",LOWER(MID(EG196,1,1) &amp; MID(EG196,2,LEN(EG196))),""),"") &amp; IF(OR(EE196&lt;&gt;"",ED196&lt;&gt;"",EF196&lt;&gt;"",EG196&lt;&gt;""), ". ","")</f>
        <v xml:space="preserve">Values must be limited to predefinied list. </v>
      </c>
      <c r="EC196" s="14" t="str">
        <f t="shared" ref="EC196" ca="1" si="2735">IF(EB196&lt;&gt;"",G196 &amp; " (" &amp; F196 &amp; "): " &amp; EB196,"")</f>
        <v xml:space="preserve">Brain MRI - Normal (q_64_1): Values must be limited to predefinied list. </v>
      </c>
      <c r="ED196" s="14" t="str">
        <f t="shared" ref="ED196" ca="1" si="2736">IF(H196,IF(W196&gt;0,IF(AND(AO196&lt;&gt;"",AP196&lt;&gt;""),"each value must be between " &amp; IF( AV196,IFERROR(TEXT(AO196,"rrrr-mm-dd") &amp;" (" &amp; AO196 &amp;")",AO196),AO196) &amp; " and " &amp; IF( AV196,IFERROR(TEXT(AP196,"rrrr-mm-dd") &amp;" (" &amp; AP196 &amp;")",AP196),AP196),IF(AO196&lt;&gt;"","each value must be above " &amp; IF( AV196,IFERROR(TEXT(AO196,"rrrr-mm-dd") &amp;" (" &amp; AO196 &amp;")",AO196),AO196), IF(AP196&lt;&gt;"","each value must be below " &amp; IF( AV196,IFERROR(TEXT(AP196,"rrrr-mm-dd") &amp;" (" &amp; AP196 &amp;")",AP196),AP196),""))),""),"")</f>
        <v/>
      </c>
      <c r="EE196" s="14" t="str">
        <f t="shared" ref="EE196" ca="1" si="2737">IF(H196,IF(OR(AQ196,AU196,AV196,AS196,AR196),
   "Values must be" &amp;
   IF(AR196," limited to predefinied list", IF(AQ196, " integers",IF(OR(AU196,AV196)," numeric",""))) &amp;
   IF(AS196,IF(OR(AR196,AQ196,AU196,AV196), " and ","") &amp; "non-missing",""),
""),"")</f>
        <v>Values must be limited to predefinied list</v>
      </c>
      <c r="EF196" s="14" t="str">
        <f t="shared" ref="EF196" ca="1" si="2738">IF($H196,AG196,"")</f>
        <v/>
      </c>
      <c r="EG196" s="14" t="str">
        <f t="shared" ref="EG196" ca="1" si="2739">IF($H196,AJ196,"")</f>
        <v/>
      </c>
      <c r="EM196" s="14" t="b">
        <f t="shared" ref="EM196" ca="1" si="2740">OR(EC196&lt;&gt;"",DF196&lt;&gt;"")</f>
        <v>1</v>
      </c>
      <c r="EN196" s="14">
        <f t="shared" ref="EN196" ca="1" si="2741">IF(EM196,C196,"")</f>
        <v>183</v>
      </c>
      <c r="EO196" s="14" t="str">
        <f t="shared" ref="EO196" ca="1" si="2742">IF(EM196,F196,"")</f>
        <v>q_64_1</v>
      </c>
      <c r="EP196" s="14" t="str">
        <f t="shared" ref="EP196" ca="1" si="2743">EC196</f>
        <v xml:space="preserve">Brain MRI - Normal (q_64_1): Values must be limited to predefinied list. </v>
      </c>
      <c r="EQ196" s="14" t="str">
        <f t="shared" ref="EQ196" ca="1" si="2744">DF196</f>
        <v/>
      </c>
    </row>
    <row r="197" spans="2:147" s="14" customFormat="1">
      <c r="B197" s="14" t="str">
        <f t="shared" ref="B197" ca="1" si="2745">DF197</f>
        <v/>
      </c>
      <c r="C197" s="14">
        <f t="shared" ref="C197" ca="1" si="2746">IF(OFFSET(B197,-1,COLUMN(VariableExists)-2),OFFSET(B197,-1,1)+1,OFFSET(B197,-1,1))</f>
        <v>184</v>
      </c>
      <c r="D197" s="14">
        <f t="shared" ref="D197" si="2747">ROW(A197)-2</f>
        <v>195</v>
      </c>
      <c r="E197" s="14" t="str">
        <f t="shared" ref="E197" ca="1" si="2748">IF(OR(G197="",ROW(G197)=2),"",IF(Z197&gt;0,"S",IF(AX197,IF(J197=2,"D","N"),"I")))</f>
        <v>D</v>
      </c>
      <c r="F197" s="14" t="str">
        <f t="shared" ref="F197" ca="1" si="2749">IF(H197,O197,"")</f>
        <v>q_64_2</v>
      </c>
      <c r="G197" s="14" t="str">
        <f t="shared" ref="G197" ca="1" si="2750">IF(H197,P197,"")</f>
        <v>Brain MRI - Tumor</v>
      </c>
      <c r="H197" s="14" t="b">
        <f t="shared" ref="H197" ca="1" si="2751">IF(INDIRECT(ADDRESS(2,D197+1,,,_sheetname_dataframe))="",FALSE,MID(INDIRECT(ADDRESS(2,D197+1,,,_sheetname_dataframe)),1,1)&lt;&gt;".")</f>
        <v>1</v>
      </c>
      <c r="I197" s="14" t="str">
        <f ca="1">IF($H197,ADDRESS(3,(D197+1)*2-1,4,,"["&amp;wew!$G$7&amp;"]"&amp;_sheetname_labels)&amp;":"&amp;ADDRESS(2+ster!$B$20,(D197+1)*2-1,4),"")</f>
        <v>[DBTemplate.xlsm]labels!OA3:OA61</v>
      </c>
      <c r="J197" s="14">
        <f t="array" aca="1" ref="J197" ca="1">IF(H197,MAX(0,MAX(IF(INDIRECT(I197)&lt;&gt;"",ROW(INDIRECT(I197)),""))-2),"")</f>
        <v>2</v>
      </c>
      <c r="K197" s="14" t="str">
        <f ca="1">IF($H197,IF($J197&gt;0,ADDRESS(3,(D197+1)*2-1,4,,"["&amp;wew!$G$7&amp;"]"&amp;_sheetname_labels)&amp;":"&amp;ADDRESS(2+J197,(D197+1)*2-1,4),""),"")</f>
        <v>[DBTemplate.xlsm]labels!OA3:OA4</v>
      </c>
      <c r="L197" s="14" t="str">
        <f ca="1">IF($H197,IF($J197&gt;0,ADDRESS(3,(D197+1)*2,4,,"["&amp;wew!$G$7&amp;"]"&amp;_sheetname_labels)&amp;":"&amp;ADDRESS(2+J197,(D197+1)*2,4),""),"")</f>
        <v>[DBTemplate.xlsm]labels!OB3:OB4</v>
      </c>
      <c r="M197" s="14">
        <f t="shared" ref="M197" ca="1" si="2752">IF($H197,IF(J197&gt;0,COUNTA(INDIRECT(K197))-COUNT(INDIRECT(K197)),0),"")</f>
        <v>0</v>
      </c>
      <c r="N197" s="14">
        <f t="shared" ref="N197" ca="1" si="2753">IF(H197,J197-M197,"")</f>
        <v>2</v>
      </c>
      <c r="O197" s="14" t="str">
        <f t="shared" ref="O197" ca="1" si="2754">IF(INDIRECT(ADDRESS(2,D197+1,,,_sheetname_dataframe))="","",INDIRECT(ADDRESS(2,D197+1,,,_sheetname_dataframe)))</f>
        <v>q_64_2</v>
      </c>
      <c r="P197" s="14" t="str">
        <f t="shared" ref="P197" ca="1" si="2755">IF(H197,IF(INDIRECT(ADDRESS(1,D197+1,,,_sheetname_dataframe))="","",INDIRECT(ADDRESS(1,D197+1,,,_sheetname_dataframe))),"")</f>
        <v>Brain MRI - Tumor</v>
      </c>
      <c r="Q197" s="14" t="str">
        <f ca="1">IF($BP197,ADDRESS(3,D197+1,4,,"["&amp;wew!$G$7&amp;"]"&amp;_sheetname_dataframe)&amp;":"&amp;ADDRESS(2+ster!$C$14,D197+1,4),"")</f>
        <v>[DBTemplate.xlsm]data_frame!GN3:GN3</v>
      </c>
      <c r="R197" s="14" t="str">
        <f>IF($BP197,IF(MID(_xll.FORMULATEXT(INDEX(INDIRECT(Q197),1)),1,1)="=", _xll.FORMULATEXT(INDEX(INDIRECT(Q197),1),2,TRUE),""),"")</f>
        <v/>
      </c>
      <c r="S197" s="14">
        <f t="array" aca="1" ref="S197" ca="1">IF(H197,SUM(IF((IFERROR(INDIRECT(Q197)&lt;&gt;"",FALSE))*(INDIRECT(ster!$D$14)&lt;&gt;""),1,0)),"")</f>
        <v>0</v>
      </c>
      <c r="T197" s="14">
        <f t="array" aca="1" ref="T197" ca="1">IF(H197,IF(M197&gt;0,SUM(IFERROR(1*(MATCH(INDIRECT(Q197),INDIRECT(K197),0)&gt;0),0)*(INDIRECT(ster!$D$14)&lt;&gt;"")*NOT(ISNUMBER(INDIRECT(Q197)))),0),"")</f>
        <v>0</v>
      </c>
      <c r="U197" s="14">
        <f t="array" aca="1" ref="U197" ca="1">IF(H197,SUM((IFERROR(INDIRECT(Q197)="",FALSE))*(INDIRECT(ster!$D$14)&lt;&gt;"")),"")</f>
        <v>1</v>
      </c>
      <c r="V197" s="14">
        <f t="array" aca="1" ref="V197" ca="1">IF(H197,SUM((IFERROR(INDIRECT(Q197)="#ąś",TRUE))*(INDIRECT(ster!$D$14)&lt;&gt;"")),"")</f>
        <v>0</v>
      </c>
      <c r="W197" s="14">
        <f t="array" aca="1" ref="W197" ca="1">IF(H197,SUM(ISNUMBER(INDIRECT(Q197))*(INDIRECT(ster!$D$14)&lt;&gt;"")),"")</f>
        <v>0</v>
      </c>
      <c r="X197" s="14" t="str">
        <f t="array" aca="1" ref="X197" ca="1">IF(AND(H197,W197&gt;0),IF(wew!$B$3,MIN(IF((INDIRECT(ster!$D$14)&lt;&gt;"")*IFERROR(INDIRECT($Q197)&lt;&gt;"",FALSE),IFERROR(INDIRECT($Q197),"X"),"X")),"&lt;włącz podświetlanie wartości&gt;"),"—")</f>
        <v>—</v>
      </c>
      <c r="Y197" s="14" t="str">
        <f t="array" aca="1" ref="Y197" ca="1">IF(AND(H197,W197&gt;0),IF(wew!$B$3,MAX(IF((INDIRECT(ster!$D$14)&lt;&gt;"")*IFERROR(INDIRECT($Q197)&lt;&gt;"",FALSE),IFERROR(INDIRECT($Q197),"X"),"X")),"&lt;włącz podświetlanie wartości&gt;"),"—")</f>
        <v>—</v>
      </c>
      <c r="Z197" s="14">
        <f t="shared" ref="Z197" ca="1" si="2756">IF(H197,S197-T197-W197,"")</f>
        <v>0</v>
      </c>
      <c r="AA197" s="12" t="str">
        <f t="shared" ref="AA197" ca="1" si="2757">IF(H197,IF(S197&gt;0,W197/(S197),"—"),"")</f>
        <v>—</v>
      </c>
      <c r="AB197" s="17">
        <f t="array" aca="1" ref="AB197" ca="1">IF(H197,IF(W197&gt;0,SUM((INDIRECT(ster!$D$14)&lt;&gt;"")*IFERROR((INDIRECT(Q197)&lt;&gt;"")*(INDIRECT(Q197)=INT(INDIRECT(Q197))),0)),0),"")</f>
        <v>0</v>
      </c>
      <c r="AC197" s="17">
        <f t="array" aca="1" ref="AC197" ca="1">IF(H197,W197-AB197,"")</f>
        <v>0</v>
      </c>
      <c r="AD197" s="17">
        <f t="shared" ref="AD197" ca="1" si="2758">IF($H197,IF(AC197&lt;&gt;"",IF(AC197=0,1,IF(AC197/W197&lt;0.15,2,3)),0),"")</f>
        <v>1</v>
      </c>
      <c r="AE197" s="17" t="b">
        <f t="shared" ref="AE197" ca="1" si="2759">IF(H197,OFFSET(O197,1,0)=".validation",FALSE)</f>
        <v>0</v>
      </c>
      <c r="AF197" s="17" t="str">
        <f ca="1">IF(AE197,IF($H197,ADDRESS(3,D197+2,4,,"["&amp;wew!$G$7&amp;"]"&amp;_sheetname_dataframe)&amp;":"&amp;ADDRESS(2+ster!$C$14,D197+2,4),""),"")</f>
        <v/>
      </c>
      <c r="AG197" s="17" t="str">
        <f t="shared" ref="AG197" ca="1" si="2760">IF(AE197,IF($H197,IF(INDIRECT(ADDRESS(1,D197+2,,,_sheetname_dataframe))="","",INDIRECT(ADDRESS(1,D197+2,,,_sheetname_dataframe))),""),"")</f>
        <v/>
      </c>
      <c r="AH197" s="17" t="b">
        <f t="shared" ref="AH197" ca="1" si="2761">IF(H197,AND(AE197,OFFSET(O197,2,0)=".validation"),FALSE)</f>
        <v>0</v>
      </c>
      <c r="AI197" s="17" t="str">
        <f ca="1">IF(AH197,IF($H197,ADDRESS(3,D197+3,4,,"["&amp;wew!$G$7&amp;"]"&amp;_sheetname_dataframe)&amp;":"&amp;ADDRESS(2+ster!$C$14,D197+3,4),""),"")</f>
        <v/>
      </c>
      <c r="AJ197" s="17" t="str">
        <f t="shared" ref="AJ197" ca="1" si="2762">IF(AH197,IF($H197,IF(INDIRECT(ADDRESS(1,D197+3,,,_sheetname_dataframe))="","",INDIRECT(ADDRESS(1,D197+3,,,_sheetname_dataframe))),""),"")</f>
        <v/>
      </c>
      <c r="AK197" s="17" t="b">
        <f t="shared" ref="AK197" ca="1" si="2763">IF(H197,OR(AQ197,AD197=2),"")</f>
        <v>0</v>
      </c>
      <c r="AL197" s="17" t="b">
        <f t="shared" ref="AL197" ca="1" si="2764">IF($H197,IF(BV197&lt;&gt;"",IF(OR(BM197="F",BM197="L",BM197="I",BM197="D"),BV197&lt;&gt;0)),"")</f>
        <v>0</v>
      </c>
      <c r="AM197" s="17" t="b">
        <f t="shared" ref="AM197" ca="1" si="2765">IF($H197,AND(NOT(AL197),OR(IF(BW197&lt;&gt;"",IF(OR(BM197="F",BM197="L"),BW197&lt;&gt;0)),BM197="I",BM197="N",BM197="D")),"")</f>
        <v>0</v>
      </c>
      <c r="AN197" s="17">
        <f t="shared" ref="AN197" ca="1" si="2766">IF(COUNTA(INDIRECT(Q197))=0,0, IF(AND(AO197&lt;&gt;"",X197&lt;AO197),1,IF(AND(AP197&lt;&gt;"",Y197&gt;AP197),1,IF(AND(AQ197,AC197&gt;0),2,0))))</f>
        <v>0</v>
      </c>
      <c r="AO197" s="24" t="str">
        <f t="shared" ref="AO197" ca="1" si="2767">IF($H197,IF(BY197&lt;&gt;"",IF(ISNUMBER(BY197),BY197,""),""),"")</f>
        <v/>
      </c>
      <c r="AP197" s="24" t="str">
        <f t="shared" ref="AP197" ca="1" si="2768">IF($H197,IF(BZ197&lt;&gt;"",IF(ISNUMBER(BZ197),BZ197,""),""),"")</f>
        <v/>
      </c>
      <c r="AQ197" s="17" t="b">
        <f t="shared" ref="AQ197" ca="1" si="2769">IF(H197,IF(CA197&lt;&gt;"",CA197&lt;&gt;0,FALSE),"")</f>
        <v>0</v>
      </c>
      <c r="AR197" s="17" t="b">
        <f t="shared" ref="AR197" ca="1" si="2770">IF(H197,IF(N197&gt;0,IF(BQ197&lt;&gt;"",BQ197&lt;&gt;0,FALSE),FALSE),"")</f>
        <v>1</v>
      </c>
      <c r="AS197" s="17" t="b">
        <f t="shared" ref="AS197" ca="1" si="2771">IF(H197,IF(BR197&lt;&gt;"",BR197&lt;&gt;0,FALSE),"")</f>
        <v>0</v>
      </c>
      <c r="AT197" s="17" t="b">
        <f t="shared" ref="AT197" ca="1" si="2772">IF(H197,IF(N197&gt;0,FALSE,IF(BU197&lt;&gt;"",MATCH(BU197,DataType,0)=1,FALSE)),"")</f>
        <v>0</v>
      </c>
      <c r="AU197" s="17" t="b">
        <f t="shared" ref="AU197" ca="1" si="2773">IF(H197,IF(N197&gt;0,TRUE,IF(BU197&lt;&gt;"",MATCH(BU197,DataType,0)=2,FALSE)),"")</f>
        <v>1</v>
      </c>
      <c r="AV197" s="17" t="b">
        <f t="shared" ref="AV197" ca="1" si="2774">IF(H197,IF(N197&gt;0,FALSE,IF(BU197&lt;&gt;"",MATCH(BU197,DataType,0)=3,FALSE)),"")</f>
        <v>0</v>
      </c>
      <c r="AW197" s="17" t="b">
        <f t="shared" ref="AW197" ca="1" si="2775">IF(H197,IF(W197&gt;0,Z197=0,FALSE),"")</f>
        <v>0</v>
      </c>
      <c r="AX197" s="14" t="b">
        <f t="array" aca="1" ref="AX197" ca="1">IF(H197,N197&gt;0,"")</f>
        <v>1</v>
      </c>
      <c r="AY197" s="17" t="str">
        <f t="shared" ref="AY197" ca="1" si="2776">IF(H197,IF(N197&gt;0,ADDRESS(ROW(VariablesOrigin)+1,COLUMN(VariablesOrigin)+1,4) &amp; ":" &amp; ADDRESS(ROW(VariablesOrigin)+N197,COLUMN(VariablesOrigin)+1,4),""),"")</f>
        <v>C3:C4</v>
      </c>
      <c r="AZ197" s="17" t="b">
        <f t="array" aca="1" ref="AZ197" ca="1">IF(AY197&lt;&gt;"",SUM(1*ISERROR(MATCH(INDIRECT(AY197),INDIRECT(K197),0)))=0,"")</f>
        <v>1</v>
      </c>
      <c r="BA197" s="17" t="b">
        <f t="shared" ref="BA197" ca="1" si="2777">IF(H197,BU197="",FALSE)</f>
        <v>1</v>
      </c>
      <c r="BB197" s="17" t="b">
        <v>0</v>
      </c>
      <c r="BC197" s="17" t="b">
        <f t="shared" ref="BC197" ca="1" si="2778">IF(BA197,IF(N197&gt;0,AND(AZ197,Z197=0),FALSE),"")</f>
        <v>1</v>
      </c>
      <c r="BD197" s="17" t="b">
        <f t="shared" ref="BD197" ca="1" si="2779">IF(BA197,IF(N197&gt;0,AND(NOT(AZ197),Z197=0),FALSE),"")</f>
        <v>0</v>
      </c>
      <c r="BE197" s="17" t="b">
        <f t="shared" ref="BE197" ca="1" si="2780">IF(BA197,IF(AND(AW197,NOT(BB197),NOT(BC197),NOT(BD197)),AND(Z197=0,AC197=0),FALSE),"")</f>
        <v>0</v>
      </c>
      <c r="BF197" s="17" t="b">
        <f t="shared" ref="BF197" ca="1" si="2781">IF(BA197,IF(AND(AW197,NOT(BB197),NOT(BC197),NOT(BD197)),AND(Z197=0,OR(AC197&gt;0)),FALSE),"")</f>
        <v>0</v>
      </c>
      <c r="BG197" s="17" t="b">
        <f t="shared" ref="BG197" ca="1" si="2782">IF(BA197,IF(OR(BB197:BF197),FALSE,IF(Z197=0,FALSE,Z197&gt;0)),"")</f>
        <v>0</v>
      </c>
      <c r="BH197" s="17" t="b">
        <f t="shared" ref="BH197" ca="1" si="2783">IF(BA197,COUNTIF(BB197:BG197,TRUE)=1,"")</f>
        <v>1</v>
      </c>
      <c r="BI197" s="17">
        <f t="shared" ref="BI197" ca="1" si="2784">IF(BA197,IFERROR(MATCH(TRUE,BB197:BG197,0),7),"")</f>
        <v>2</v>
      </c>
      <c r="BJ197" s="17" t="b">
        <f t="shared" ref="BJ197" ca="1" si="2785">DF197&lt;&gt;""</f>
        <v>0</v>
      </c>
      <c r="BK197" s="17" t="str">
        <f t="shared" ref="BK197" ca="1" si="2786">IF(H197,IF(AND(NOT(BA197),AU197),AC197=0,""),"")</f>
        <v/>
      </c>
      <c r="BL197" s="17" t="str">
        <f t="shared" ref="BL197" ca="1" si="2787">IF(H197,IF(AND(NOT(BA197),AU197),AC197&gt;0,""),"")</f>
        <v/>
      </c>
      <c r="BM197" s="17" t="str">
        <f t="shared" ref="BM197" ca="1" si="2788">IF(H197,IF(BA197,CHOOSE(BI197,"0","F","L","I","N",IF(AA197&gt;0.5,"N","S"),"0"),CHOOSE(MATCH(BU197,DataType,0),"S",IF(BK197,"I","N"),"D"  )),"")</f>
        <v>F</v>
      </c>
      <c r="BN197" s="17" t="str">
        <f t="shared" ref="BN197" ca="1" si="2789">IF(H197,IF(BJ197,"E",IF(BA197,CHOOSE(BI197,"0","F","L","I","N","S","0"),CHOOSE(MATCH(BU197,DataType,0),"S",IF(BK197,"I","N"),"D"  ))),"")</f>
        <v>F</v>
      </c>
      <c r="BO197" s="17" t="str">
        <f t="shared" ref="BO197" ca="1" si="2790">IF($H197,IF(BM197="0","",IF(AND(AR197,N197=2),"D",IF(BM197="S","N",IF(AL197,"O",IF(AM197,"I","N"))))),"")</f>
        <v>D</v>
      </c>
      <c r="BP197" s="14" t="b">
        <f t="shared" ref="BP197" ca="1" si="2791">INDIRECT(ADDRESS(2,ROW(A197)-1,,,_sheetname_dataframe))&lt;&gt;""</f>
        <v>1</v>
      </c>
      <c r="BQ197" s="35">
        <v>1</v>
      </c>
      <c r="BX197" s="16"/>
      <c r="BY197" s="16"/>
      <c r="BZ197" s="16"/>
      <c r="CA197" s="16"/>
      <c r="CB197" s="16"/>
      <c r="CC197" s="16"/>
      <c r="CD197" s="16"/>
      <c r="CE197" s="16"/>
      <c r="CF197" s="16"/>
      <c r="CN197" s="14">
        <f ca="1">IF(H197,IFERROR(IsVariableNameLegal(O197),0),0)</f>
        <v>0</v>
      </c>
      <c r="CO197" s="14" t="str">
        <f t="array" aca="1" ref="CO197" ca="1">IF(H197,IF(COUNTIF(INDIRECT(wew!$C$13),O197)&gt;1,TRIM(SUBSTITUTE(_xll.MCONCAT(IF((INDIRECT(wew!$C$13)=O197)*(COLUMN(INDIRECT(wew!$C$13))&lt;&gt;D197+1),-1+COLUMN(INDIRECT(wew!$C$13)),"")," "),"  "," ")),""),"")</f>
        <v/>
      </c>
      <c r="CP197" s="14" t="str">
        <f t="array" aca="1" ref="CP197" ca="1">IF(P197&lt;&gt;"",IF(LEN(P197)&gt;150,1,""),"")</f>
        <v/>
      </c>
      <c r="CQ197" s="14" t="str">
        <f t="array" aca="1" ref="CQ197" ca="1">IF(AND(H197,NOT(ster!$J$3)),IF(COUNTIF(INDIRECT(wew!$C$15),P197)&gt;1,TRIM(SUBSTITUTE(_xll.MCONCAT(IF((INDIRECT(wew!$C$15)=P197)*(COLUMN(INDIRECT(wew!$C$15))&lt;&gt;D197+1),-1+COLUMN(INDIRECT(wew!$C$15)),"")," "),"  "," ")),""),"")</f>
        <v/>
      </c>
      <c r="CR197" s="14" t="str">
        <f t="array" aca="1" ref="CR197" ca="1">IF(H197,IF(AND(W197&gt;0,AO197&lt;&gt;""),TRIM(SUBSTITUTE(_xll.MCONCAT(IFERROR(IF(ISNUMBER(INDIRECT(Q197)),IF((INDIRECT(ster!$D$14)&lt;&gt;"")*(INDIRECT(Q197)&lt;AO197),INDIRECT(ster!$D$14) &amp; ": " &amp;  SUBSTITUTE(IF( AV197,IFERROR(TEXT(INDIRECT(Q197),"rrrr-mm-dd") &amp;" (" &amp; INDIRECT(Q197) &amp;")",INDIRECT(Q197)),INDIRECT(Q197))," "," "),""),""),"")," "),"  "," ")),""),"")</f>
        <v/>
      </c>
      <c r="CS197" s="14" t="str">
        <f t="array" aca="1" ref="CS197" ca="1">IF(H197,IF(AND(W197&gt;0,AP197&lt;&gt;""),TRIM(SUBSTITUTE(_xll.MCONCAT(IFERROR(IF(ISNUMBER(INDIRECT(Q197)),IF((INDIRECT(ster!$D$14)&lt;&gt;"")*(INDIRECT(Q197)&gt;AP197),INDIRECT(ster!$D$14) &amp; ": " &amp;  SUBSTITUTE(IF( AV197,IFERROR(TEXT(INDIRECT(Q197),"rrrr-mm-dd")&amp;" (" &amp; INDIRECT(Q197) &amp;")",INDIRECT(Q197)),INDIRECT(Q197))," "," "),""),""),"")," "),"  "," ")),""),"")</f>
        <v/>
      </c>
      <c r="CT197" s="14" t="str">
        <f t="array" aca="1" ref="CT197" ca="1">IF(H197,IF(AND(N197&gt;0,AR197),TRIM(SUBSTITUTE(_xll.MCONCAT(IFERROR(IF(ISNUMBER(INDIRECT(Q197)),IF((INDIRECT(ster!$D$14)&lt;&gt;"")*(IFERROR(0*(MATCH(INDIRECT(Q197),INDIRECT(K197),0)&gt;0),1)),INDIRECT(ster!$D$14) &amp; ": " &amp;  SUBSTITUTE(IF( AV197,IFERROR(TEXT(INDIRECT(Q197),"rrrr-mm-dd")&amp;" (" &amp; INDIRECT(Q197) &amp;")",INDIRECT(Q197)),INDIRECT(Q197))," "," "),""),""),"")," "),"  "," ")),""),"")</f>
        <v/>
      </c>
      <c r="CU197" s="14" t="str">
        <f t="array" aca="1" ref="CU197" ca="1">IF(H197,IF(AND(V197&gt;0),TRIM(SUBSTITUTE(_xll.MCONCAT(IF((INDIRECT(ster!$D$14)&lt;&gt;"")*(IFERROR(0*(INDIRECT(Q197)&lt;&gt;""),1)),INDIRECT(ster!$D$14),"")," "),"  "," ")),""),"")</f>
        <v/>
      </c>
      <c r="CV197" s="14" t="str">
        <f t="array" aca="1" ref="CV197" ca="1">IF(H197,IF(AS197,
TRIM(SUBSTITUTE(_xll.MCONCAT(IF(
   (INDIRECT(ster!$D$14)&lt;&gt;"")*
   ((INDIRECT(Q197)="")+
      NOT(ISNUMBER(INDIRECT(Q197)))*
      NOT(ISERROR(MATCH(INDIRECT(Q197),INDIRECT(K197),0)))
    ),
      INDIRECT(ster!$D$14),
   "")," "),"  "," ")),
""),"")</f>
        <v/>
      </c>
      <c r="CW197" s="14" t="str">
        <f t="array" aca="1" ref="CW197" ca="1">IF(H197,IF(AND(AQ197),TRIM(SUBSTITUTE(_xll.MCONCAT(IFERROR(IF(ISNUMBER(INDIRECT(Q197)),IF((INDIRECT(ster!$D$14)&lt;&gt;"")*(INDIRECT(Q197)&lt;&gt;INT(INDIRECT(Q197))),INDIRECT(ster!$D$14) &amp; ": " &amp; INDIRECT(Q197),""),""),"")," "),"  "," ")),""),"")</f>
        <v/>
      </c>
      <c r="CX197" s="14" t="str">
        <f t="array" aca="1" ref="CX197" ca="1">IF(H197,IF(OR(AU197,AV197),TRIM(SUBSTITUTE(_xll.MCONCAT(IF((INDIRECT(ster!$D$14)&lt;&gt;"")*NOT(ISNUMBER(INDIRECT(Q197))),IF(ISERROR(MATCH(INDIRECT(Q197),INDIRECT(K197),0)),IFERROR(IF(INDIRECT(Q197)&lt;&gt;"",INDIRECT(ster!$D$14) &amp; ": " &amp; SUBSTITUTE(INDIRECT(Q197)," "," "),""),""),""),"")," "),"  "," ")),""),"")</f>
        <v/>
      </c>
      <c r="CY197" s="14" t="str">
        <f t="array" aca="1" ref="CY197" ca="1">IF(H197,IF(AE197,TRIM(SUBSTITUTE(_xll.MCONCAT(IF((INDIRECT(ster!$D$14)&lt;&gt;"")*IFERROR(NOT(INDIRECT(AF197)),FALSE),IF(ISERROR(MATCH(INDIRECT(Q197),INDIRECT(K197),0)),IFERROR(IF(INDIRECT(Q197)&lt;&gt;"",INDIRECT(ster!$D$14)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CZ197" s="14" t="str">
        <f t="array" aca="1" ref="CZ197" ca="1">IF(H197,IF(AH197,TRIM(SUBSTITUTE(_xll.MCONCAT(IF((INDIRECT(ster!$D$14)&lt;&gt;"")*IFERROR(NOT(INDIRECT(AI197)),FALSE),IF(ISERROR(MATCH(INDIRECT(Q197),INDIRECT(K197),0)),IFERROR(IF(INDIRECT(Q197)&lt;&gt;"",INDIRECT(ster!$D$14)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DC197" s="14" t="str">
        <f ca="1">SUBSTITUTE(SUBSTITUTE(SUBSTITUTE(SUBSTITUTE(_xll.MCONCAT(DG197:DS197,"■"),"■■","■"),"■■","■"),"■■","■"),"■■","■")</f>
        <v>■</v>
      </c>
      <c r="DD197" s="14" t="str">
        <f t="shared" ref="DD197" ca="1" si="2792">IF(MID(DC197,1,1)="■",MID(DC197,2,LEN(DC197)),DC197)</f>
        <v/>
      </c>
      <c r="DE197" s="14" t="str">
        <f t="shared" ref="DE197" ca="1" si="2793">IF(DD197&lt;&gt;"",IF(MID(DD197,LEN(DD197),1)="■",MID(DD197,1,LEN(DD197)-1),DD197),"")</f>
        <v/>
      </c>
      <c r="DF197" s="14" t="str">
        <f t="shared" ref="DF197" ca="1" si="2794">IFERROR(IF(DE197&lt;&gt;"",SUBSTITUTE(DE197,"■",". "),""),"##INTERNAL_ERROR")</f>
        <v/>
      </c>
      <c r="DG197" s="14" t="str">
        <f t="shared" ref="DG197" ca="1" si="2795">IF(CN197&lt;&gt;0,"Variable name don't comply with the naming convention","")</f>
        <v/>
      </c>
      <c r="DH197" s="14" t="str">
        <f t="shared" ref="DH197" ca="1" si="2796">IF(CO197&lt;&gt;"","Duplicated name. " &amp; IF(ISERROR(FIND(" ",CO197)),"Duplicate have index " &amp; CO197, "Duplicates have indices: "&amp;SUBSTITUTE(CO197," ",", ")),"")</f>
        <v/>
      </c>
      <c r="DI197" s="14" t="str">
        <f t="shared" ref="DI197" ca="1" si="2797">IF(CP197&lt;&gt;"","Variable label exceed length 150","")</f>
        <v/>
      </c>
      <c r="DJ197" s="14" t="str">
        <f t="shared" ref="DJ197" ca="1" si="2798">IF(CQ197&lt;&gt;"","Duplicated variable label. " &amp; IF(ISERROR(FIND(" ",CQ197)),"Duplicate have index " &amp; CQ197, "Duplicates have indices: "&amp;SUBSTITUTE(CQ197," ",", ")),"")</f>
        <v/>
      </c>
      <c r="DK197" s="14" t="str">
        <f t="shared" ref="DK197" ca="1" si="2799">IF(CR197&lt;&gt;"","The following cases have values below declared theorethical min: " &amp;SUBSTITUTE(CR197," ",", "),"")</f>
        <v/>
      </c>
      <c r="DL197" s="14" t="str">
        <f t="shared" ref="DL197" ca="1" si="2800">IF(CS197&lt;&gt;"","The following cases have values above declared theorethical max: " &amp;SUBSTITUTE(CS197," ",", "),"")</f>
        <v/>
      </c>
      <c r="DM197" s="14" t="str">
        <f t="shared" ref="DM197" ca="1" si="2801">IF(CT197&lt;&gt;"","There are some cases with values not explicitly declared in the labels dictionary: " &amp;SUBSTITUTE(CT197," ",", "),"")</f>
        <v/>
      </c>
      <c r="DN197" s="14" t="str">
        <f t="array" aca="1" ref="DN197" ca="1">IF(CU197&lt;&gt;"","There are errors in the entered values in the following cases: " &amp;SUBSTITUTE(CU197," ",", "),"")</f>
        <v/>
      </c>
      <c r="DO197" s="14" t="str">
        <f t="shared" ref="DO197" ca="1" si="2802">IF(CV197&lt;&gt;"","The following records are missing in this required field: " &amp;SUBSTITUTE(CV197," ",", "),"")</f>
        <v/>
      </c>
      <c r="DP197" s="14" t="str">
        <f t="shared" ref="DP197" ca="1" si="2803">IF(CW197&lt;&gt;"","The following cases have non-integer values: " &amp;SUBSTITUTE(CW197," ",", "),"")</f>
        <v/>
      </c>
      <c r="DQ197" s="14" t="str">
        <f t="shared" ref="DQ197" ca="1" si="2804">IF(CX197&lt;&gt;"","The following cases are non-numeric: " &amp;SUBSTITUTE(CX197," ",", "),"")</f>
        <v/>
      </c>
      <c r="DR197" s="14" t="str">
        <f t="shared" ref="DR197" ca="1" si="2805">IF(CY197&lt;&gt;"","In the following cases " &amp; P197 &amp; " " &amp; LOWER(MID(AG197,1,1)) &amp; MID(AG197,2,LEN(AG197)) &amp; ": " &amp;SUBSTITUTE(CY197," ",", "),"")</f>
        <v/>
      </c>
      <c r="DS197" s="14" t="str">
        <f t="shared" ref="DS197" ca="1" si="2806">IF(CZ197&lt;&gt;"","In the following cases " &amp; P197 &amp; " " &amp; LOWER(MID(AJ197,1,1)) &amp; MID(AJ197,2,LEN(AJ197)) &amp; ": " &amp;SUBSTITUTE(CZ197," ",", "),"")</f>
        <v/>
      </c>
      <c r="DZ197" s="14" t="b">
        <f t="shared" ref="DZ197" ca="1" si="2807">OR(ED197&lt;&gt;"",EF197&lt;&gt;"",EG197&lt;&gt;"")</f>
        <v>0</v>
      </c>
      <c r="EA197" s="14" t="str">
        <f t="shared" ref="EA197" ca="1" si="2808">IF(EB197&lt;&gt;"",G197 &amp; " (" &amp; F197 &amp; ")","")</f>
        <v>Brain MRI - Tumor (q_64_2)</v>
      </c>
      <c r="EB197" s="14" t="str">
        <f t="shared" ref="EB197" ca="1" si="2809">IF(EE197&lt;&gt;"",EE197&amp;IF(ED197&lt;&gt;""," and "&amp;ED197,""),UPPER(MID(ED197,1,1)&amp;MID(ED197,2,LEN(ED197))))&amp; IF(OR(EF197&lt;&gt;"",EG197&lt;&gt;"")," and "&amp;IF(EF197&lt;&gt;"",LOWER(MID(EF197,1,1) &amp; MID(EF197,2,LEN(EF197))),"")&amp; IF(AND(EF197 &lt;&gt;"",EG197&lt;&gt;"")," and ","") &amp; IF(EG197&lt;&gt;"",LOWER(MID(EG197,1,1) &amp; MID(EG197,2,LEN(EG197))),""),"") &amp; IF(OR(EE197&lt;&gt;"",ED197&lt;&gt;"",EF197&lt;&gt;"",EG197&lt;&gt;""), ". ","")</f>
        <v xml:space="preserve">Values must be limited to predefinied list. </v>
      </c>
      <c r="EC197" s="14" t="str">
        <f t="shared" ref="EC197" ca="1" si="2810">IF(EB197&lt;&gt;"",G197 &amp; " (" &amp; F197 &amp; "): " &amp; EB197,"")</f>
        <v xml:space="preserve">Brain MRI - Tumor (q_64_2): Values must be limited to predefinied list. </v>
      </c>
      <c r="ED197" s="14" t="str">
        <f t="shared" ref="ED197" ca="1" si="2811">IF(H197,IF(W197&gt;0,IF(AND(AO197&lt;&gt;"",AP197&lt;&gt;""),"each value must be between " &amp; IF( AV197,IFERROR(TEXT(AO197,"rrrr-mm-dd") &amp;" (" &amp; AO197 &amp;")",AO197),AO197) &amp; " and " &amp; IF( AV197,IFERROR(TEXT(AP197,"rrrr-mm-dd") &amp;" (" &amp; AP197 &amp;")",AP197),AP197),IF(AO197&lt;&gt;"","each value must be above " &amp; IF( AV197,IFERROR(TEXT(AO197,"rrrr-mm-dd") &amp;" (" &amp; AO197 &amp;")",AO197),AO197), IF(AP197&lt;&gt;"","each value must be below " &amp; IF( AV197,IFERROR(TEXT(AP197,"rrrr-mm-dd") &amp;" (" &amp; AP197 &amp;")",AP197),AP197),""))),""),"")</f>
        <v/>
      </c>
      <c r="EE197" s="14" t="str">
        <f t="shared" ref="EE197" ca="1" si="2812">IF(H197,IF(OR(AQ197,AU197,AV197,AS197,AR197),
   "Values must be" &amp;
   IF(AR197," limited to predefinied list", IF(AQ197, " integers",IF(OR(AU197,AV197)," numeric",""))) &amp;
   IF(AS197,IF(OR(AR197,AQ197,AU197,AV197), " and ","") &amp; "non-missing",""),
""),"")</f>
        <v>Values must be limited to predefinied list</v>
      </c>
      <c r="EF197" s="14" t="str">
        <f t="shared" ref="EF197" ca="1" si="2813">IF($H197,AG197,"")</f>
        <v/>
      </c>
      <c r="EG197" s="14" t="str">
        <f t="shared" ref="EG197" ca="1" si="2814">IF($H197,AJ197,"")</f>
        <v/>
      </c>
      <c r="EM197" s="14" t="b">
        <f t="shared" ref="EM197" ca="1" si="2815">OR(EC197&lt;&gt;"",DF197&lt;&gt;"")</f>
        <v>1</v>
      </c>
      <c r="EN197" s="14">
        <f t="shared" ref="EN197" ca="1" si="2816">IF(EM197,C197,"")</f>
        <v>184</v>
      </c>
      <c r="EO197" s="14" t="str">
        <f t="shared" ref="EO197" ca="1" si="2817">IF(EM197,F197,"")</f>
        <v>q_64_2</v>
      </c>
      <c r="EP197" s="14" t="str">
        <f t="shared" ref="EP197" ca="1" si="2818">EC197</f>
        <v xml:space="preserve">Brain MRI - Tumor (q_64_2): Values must be limited to predefinied list. </v>
      </c>
      <c r="EQ197" s="14" t="str">
        <f t="shared" ref="EQ197" ca="1" si="2819">DF197</f>
        <v/>
      </c>
    </row>
    <row r="198" spans="2:147" s="14" customFormat="1">
      <c r="B198" s="14" t="str">
        <f t="shared" ref="B198" ca="1" si="2820">DF198</f>
        <v/>
      </c>
      <c r="C198" s="14">
        <f t="shared" ref="C198" ca="1" si="2821">IF(OFFSET(B198,-1,COLUMN(VariableExists)-2),OFFSET(B198,-1,1)+1,OFFSET(B198,-1,1))</f>
        <v>185</v>
      </c>
      <c r="D198" s="14">
        <f t="shared" ref="D198" si="2822">ROW(A198)-2</f>
        <v>196</v>
      </c>
      <c r="E198" s="14" t="str">
        <f t="shared" ref="E198" ca="1" si="2823">IF(OR(G198="",ROW(G198)=2),"",IF(Z198&gt;0,"S",IF(AX198,IF(J198=2,"D","N"),"I")))</f>
        <v>D</v>
      </c>
      <c r="F198" s="14" t="str">
        <f t="shared" ref="F198" ca="1" si="2824">IF(H198,O198,"")</f>
        <v>q_64_3</v>
      </c>
      <c r="G198" s="14" t="str">
        <f t="shared" ref="G198" ca="1" si="2825">IF(H198,P198,"")</f>
        <v>Brain MRI - Stroke</v>
      </c>
      <c r="H198" s="14" t="b">
        <f t="shared" ref="H198" ca="1" si="2826">IF(INDIRECT(ADDRESS(2,D198+1,,,_sheetname_dataframe))="",FALSE,MID(INDIRECT(ADDRESS(2,D198+1,,,_sheetname_dataframe)),1,1)&lt;&gt;".")</f>
        <v>1</v>
      </c>
      <c r="I198" s="14" t="str">
        <f ca="1">IF($H198,ADDRESS(3,(D198+1)*2-1,4,,"["&amp;wew!$G$7&amp;"]"&amp;_sheetname_labels)&amp;":"&amp;ADDRESS(2+ster!$B$20,(D198+1)*2-1,4),"")</f>
        <v>[DBTemplate.xlsm]labels!OC3:OC61</v>
      </c>
      <c r="J198" s="14">
        <f t="array" aca="1" ref="J198" ca="1">IF(H198,MAX(0,MAX(IF(INDIRECT(I198)&lt;&gt;"",ROW(INDIRECT(I198)),""))-2),"")</f>
        <v>2</v>
      </c>
      <c r="K198" s="14" t="str">
        <f ca="1">IF($H198,IF($J198&gt;0,ADDRESS(3,(D198+1)*2-1,4,,"["&amp;wew!$G$7&amp;"]"&amp;_sheetname_labels)&amp;":"&amp;ADDRESS(2+J198,(D198+1)*2-1,4),""),"")</f>
        <v>[DBTemplate.xlsm]labels!OC3:OC4</v>
      </c>
      <c r="L198" s="14" t="str">
        <f ca="1">IF($H198,IF($J198&gt;0,ADDRESS(3,(D198+1)*2,4,,"["&amp;wew!$G$7&amp;"]"&amp;_sheetname_labels)&amp;":"&amp;ADDRESS(2+J198,(D198+1)*2,4),""),"")</f>
        <v>[DBTemplate.xlsm]labels!OD3:OD4</v>
      </c>
      <c r="M198" s="14">
        <f t="shared" ref="M198" ca="1" si="2827">IF($H198,IF(J198&gt;0,COUNTA(INDIRECT(K198))-COUNT(INDIRECT(K198)),0),"")</f>
        <v>0</v>
      </c>
      <c r="N198" s="14">
        <f t="shared" ref="N198" ca="1" si="2828">IF(H198,J198-M198,"")</f>
        <v>2</v>
      </c>
      <c r="O198" s="14" t="str">
        <f t="shared" ref="O198" ca="1" si="2829">IF(INDIRECT(ADDRESS(2,D198+1,,,_sheetname_dataframe))="","",INDIRECT(ADDRESS(2,D198+1,,,_sheetname_dataframe)))</f>
        <v>q_64_3</v>
      </c>
      <c r="P198" s="14" t="str">
        <f t="shared" ref="P198" ca="1" si="2830">IF(H198,IF(INDIRECT(ADDRESS(1,D198+1,,,_sheetname_dataframe))="","",INDIRECT(ADDRESS(1,D198+1,,,_sheetname_dataframe))),"")</f>
        <v>Brain MRI - Stroke</v>
      </c>
      <c r="Q198" s="14" t="str">
        <f ca="1">IF($BP198,ADDRESS(3,D198+1,4,,"["&amp;wew!$G$7&amp;"]"&amp;_sheetname_dataframe)&amp;":"&amp;ADDRESS(2+ster!$C$14,D198+1,4),"")</f>
        <v>[DBTemplate.xlsm]data_frame!GO3:GO3</v>
      </c>
      <c r="R198" s="14" t="str">
        <f>IF($BP198,IF(MID(_xll.FORMULATEXT(INDEX(INDIRECT(Q198),1)),1,1)="=", _xll.FORMULATEXT(INDEX(INDIRECT(Q198),1),2,TRUE),""),"")</f>
        <v/>
      </c>
      <c r="S198" s="14">
        <f t="array" aca="1" ref="S198" ca="1">IF(H198,SUM(IF((IFERROR(INDIRECT(Q198)&lt;&gt;"",FALSE))*(INDIRECT(ster!$D$14)&lt;&gt;""),1,0)),"")</f>
        <v>0</v>
      </c>
      <c r="T198" s="14">
        <f t="array" aca="1" ref="T198" ca="1">IF(H198,IF(M198&gt;0,SUM(IFERROR(1*(MATCH(INDIRECT(Q198),INDIRECT(K198),0)&gt;0),0)*(INDIRECT(ster!$D$14)&lt;&gt;"")*NOT(ISNUMBER(INDIRECT(Q198)))),0),"")</f>
        <v>0</v>
      </c>
      <c r="U198" s="14">
        <f t="array" aca="1" ref="U198" ca="1">IF(H198,SUM((IFERROR(INDIRECT(Q198)="",FALSE))*(INDIRECT(ster!$D$14)&lt;&gt;"")),"")</f>
        <v>1</v>
      </c>
      <c r="V198" s="14">
        <f t="array" aca="1" ref="V198" ca="1">IF(H198,SUM((IFERROR(INDIRECT(Q198)="#ąś",TRUE))*(INDIRECT(ster!$D$14)&lt;&gt;"")),"")</f>
        <v>0</v>
      </c>
      <c r="W198" s="14">
        <f t="array" aca="1" ref="W198" ca="1">IF(H198,SUM(ISNUMBER(INDIRECT(Q198))*(INDIRECT(ster!$D$14)&lt;&gt;"")),"")</f>
        <v>0</v>
      </c>
      <c r="X198" s="14" t="str">
        <f t="array" aca="1" ref="X198" ca="1">IF(AND(H198,W198&gt;0),IF(wew!$B$3,MIN(IF((INDIRECT(ster!$D$14)&lt;&gt;"")*IFERROR(INDIRECT($Q198)&lt;&gt;"",FALSE),IFERROR(INDIRECT($Q198),"X"),"X")),"&lt;włącz podświetlanie wartości&gt;"),"—")</f>
        <v>—</v>
      </c>
      <c r="Y198" s="14" t="str">
        <f t="array" aca="1" ref="Y198" ca="1">IF(AND(H198,W198&gt;0),IF(wew!$B$3,MAX(IF((INDIRECT(ster!$D$14)&lt;&gt;"")*IFERROR(INDIRECT($Q198)&lt;&gt;"",FALSE),IFERROR(INDIRECT($Q198),"X"),"X")),"&lt;włącz podświetlanie wartości&gt;"),"—")</f>
        <v>—</v>
      </c>
      <c r="Z198" s="14">
        <f t="shared" ref="Z198" ca="1" si="2831">IF(H198,S198-T198-W198,"")</f>
        <v>0</v>
      </c>
      <c r="AA198" s="12" t="str">
        <f t="shared" ref="AA198" ca="1" si="2832">IF(H198,IF(S198&gt;0,W198/(S198),"—"),"")</f>
        <v>—</v>
      </c>
      <c r="AB198" s="17">
        <f t="array" aca="1" ref="AB198" ca="1">IF(H198,IF(W198&gt;0,SUM((INDIRECT(ster!$D$14)&lt;&gt;"")*IFERROR((INDIRECT(Q198)&lt;&gt;"")*(INDIRECT(Q198)=INT(INDIRECT(Q198))),0)),0),"")</f>
        <v>0</v>
      </c>
      <c r="AC198" s="17">
        <f t="array" aca="1" ref="AC198" ca="1">IF(H198,W198-AB198,"")</f>
        <v>0</v>
      </c>
      <c r="AD198" s="17">
        <f t="shared" ref="AD198" ca="1" si="2833">IF($H198,IF(AC198&lt;&gt;"",IF(AC198=0,1,IF(AC198/W198&lt;0.15,2,3)),0),"")</f>
        <v>1</v>
      </c>
      <c r="AE198" s="17" t="b">
        <f t="shared" ref="AE198" ca="1" si="2834">IF(H198,OFFSET(O198,1,0)=".validation",FALSE)</f>
        <v>0</v>
      </c>
      <c r="AF198" s="17" t="str">
        <f ca="1">IF(AE198,IF($H198,ADDRESS(3,D198+2,4,,"["&amp;wew!$G$7&amp;"]"&amp;_sheetname_dataframe)&amp;":"&amp;ADDRESS(2+ster!$C$14,D198+2,4),""),"")</f>
        <v/>
      </c>
      <c r="AG198" s="17" t="str">
        <f t="shared" ref="AG198" ca="1" si="2835">IF(AE198,IF($H198,IF(INDIRECT(ADDRESS(1,D198+2,,,_sheetname_dataframe))="","",INDIRECT(ADDRESS(1,D198+2,,,_sheetname_dataframe))),""),"")</f>
        <v/>
      </c>
      <c r="AH198" s="17" t="b">
        <f t="shared" ref="AH198" ca="1" si="2836">IF(H198,AND(AE198,OFFSET(O198,2,0)=".validation"),FALSE)</f>
        <v>0</v>
      </c>
      <c r="AI198" s="17" t="str">
        <f ca="1">IF(AH198,IF($H198,ADDRESS(3,D198+3,4,,"["&amp;wew!$G$7&amp;"]"&amp;_sheetname_dataframe)&amp;":"&amp;ADDRESS(2+ster!$C$14,D198+3,4),""),"")</f>
        <v/>
      </c>
      <c r="AJ198" s="17" t="str">
        <f t="shared" ref="AJ198" ca="1" si="2837">IF(AH198,IF($H198,IF(INDIRECT(ADDRESS(1,D198+3,,,_sheetname_dataframe))="","",INDIRECT(ADDRESS(1,D198+3,,,_sheetname_dataframe))),""),"")</f>
        <v/>
      </c>
      <c r="AK198" s="17" t="b">
        <f t="shared" ref="AK198" ca="1" si="2838">IF(H198,OR(AQ198,AD198=2),"")</f>
        <v>0</v>
      </c>
      <c r="AL198" s="17" t="b">
        <f t="shared" ref="AL198" ca="1" si="2839">IF($H198,IF(BV198&lt;&gt;"",IF(OR(BM198="F",BM198="L",BM198="I",BM198="D"),BV198&lt;&gt;0)),"")</f>
        <v>0</v>
      </c>
      <c r="AM198" s="17" t="b">
        <f t="shared" ref="AM198" ca="1" si="2840">IF($H198,AND(NOT(AL198),OR(IF(BW198&lt;&gt;"",IF(OR(BM198="F",BM198="L"),BW198&lt;&gt;0)),BM198="I",BM198="N",BM198="D")),"")</f>
        <v>0</v>
      </c>
      <c r="AN198" s="17">
        <f t="shared" ref="AN198" ca="1" si="2841">IF(COUNTA(INDIRECT(Q198))=0,0, IF(AND(AO198&lt;&gt;"",X198&lt;AO198),1,IF(AND(AP198&lt;&gt;"",Y198&gt;AP198),1,IF(AND(AQ198,AC198&gt;0),2,0))))</f>
        <v>0</v>
      </c>
      <c r="AO198" s="24" t="str">
        <f t="shared" ref="AO198" ca="1" si="2842">IF($H198,IF(BY198&lt;&gt;"",IF(ISNUMBER(BY198),BY198,""),""),"")</f>
        <v/>
      </c>
      <c r="AP198" s="24" t="str">
        <f t="shared" ref="AP198" ca="1" si="2843">IF($H198,IF(BZ198&lt;&gt;"",IF(ISNUMBER(BZ198),BZ198,""),""),"")</f>
        <v/>
      </c>
      <c r="AQ198" s="17" t="b">
        <f t="shared" ref="AQ198" ca="1" si="2844">IF(H198,IF(CA198&lt;&gt;"",CA198&lt;&gt;0,FALSE),"")</f>
        <v>0</v>
      </c>
      <c r="AR198" s="17" t="b">
        <f t="shared" ref="AR198" ca="1" si="2845">IF(H198,IF(N198&gt;0,IF(BQ198&lt;&gt;"",BQ198&lt;&gt;0,FALSE),FALSE),"")</f>
        <v>1</v>
      </c>
      <c r="AS198" s="17" t="b">
        <f t="shared" ref="AS198" ca="1" si="2846">IF(H198,IF(BR198&lt;&gt;"",BR198&lt;&gt;0,FALSE),"")</f>
        <v>0</v>
      </c>
      <c r="AT198" s="17" t="b">
        <f t="shared" ref="AT198" ca="1" si="2847">IF(H198,IF(N198&gt;0,FALSE,IF(BU198&lt;&gt;"",MATCH(BU198,DataType,0)=1,FALSE)),"")</f>
        <v>0</v>
      </c>
      <c r="AU198" s="17" t="b">
        <f t="shared" ref="AU198" ca="1" si="2848">IF(H198,IF(N198&gt;0,TRUE,IF(BU198&lt;&gt;"",MATCH(BU198,DataType,0)=2,FALSE)),"")</f>
        <v>1</v>
      </c>
      <c r="AV198" s="17" t="b">
        <f t="shared" ref="AV198" ca="1" si="2849">IF(H198,IF(N198&gt;0,FALSE,IF(BU198&lt;&gt;"",MATCH(BU198,DataType,0)=3,FALSE)),"")</f>
        <v>0</v>
      </c>
      <c r="AW198" s="17" t="b">
        <f t="shared" ref="AW198" ca="1" si="2850">IF(H198,IF(W198&gt;0,Z198=0,FALSE),"")</f>
        <v>0</v>
      </c>
      <c r="AX198" s="14" t="b">
        <f t="array" aca="1" ref="AX198" ca="1">IF(H198,N198&gt;0,"")</f>
        <v>1</v>
      </c>
      <c r="AY198" s="17" t="str">
        <f t="shared" ref="AY198" ca="1" si="2851">IF(H198,IF(N198&gt;0,ADDRESS(ROW(VariablesOrigin)+1,COLUMN(VariablesOrigin)+1,4) &amp; ":" &amp; ADDRESS(ROW(VariablesOrigin)+N198,COLUMN(VariablesOrigin)+1,4),""),"")</f>
        <v>C3:C4</v>
      </c>
      <c r="AZ198" s="17" t="b">
        <f t="array" aca="1" ref="AZ198" ca="1">IF(AY198&lt;&gt;"",SUM(1*ISERROR(MATCH(INDIRECT(AY198),INDIRECT(K198),0)))=0,"")</f>
        <v>1</v>
      </c>
      <c r="BA198" s="17" t="b">
        <f t="shared" ref="BA198" ca="1" si="2852">IF(H198,BU198="",FALSE)</f>
        <v>1</v>
      </c>
      <c r="BB198" s="17" t="b">
        <v>0</v>
      </c>
      <c r="BC198" s="17" t="b">
        <f t="shared" ref="BC198" ca="1" si="2853">IF(BA198,IF(N198&gt;0,AND(AZ198,Z198=0),FALSE),"")</f>
        <v>1</v>
      </c>
      <c r="BD198" s="17" t="b">
        <f t="shared" ref="BD198" ca="1" si="2854">IF(BA198,IF(N198&gt;0,AND(NOT(AZ198),Z198=0),FALSE),"")</f>
        <v>0</v>
      </c>
      <c r="BE198" s="17" t="b">
        <f t="shared" ref="BE198" ca="1" si="2855">IF(BA198,IF(AND(AW198,NOT(BB198),NOT(BC198),NOT(BD198)),AND(Z198=0,AC198=0),FALSE),"")</f>
        <v>0</v>
      </c>
      <c r="BF198" s="17" t="b">
        <f t="shared" ref="BF198" ca="1" si="2856">IF(BA198,IF(AND(AW198,NOT(BB198),NOT(BC198),NOT(BD198)),AND(Z198=0,OR(AC198&gt;0)),FALSE),"")</f>
        <v>0</v>
      </c>
      <c r="BG198" s="17" t="b">
        <f t="shared" ref="BG198" ca="1" si="2857">IF(BA198,IF(OR(BB198:BF198),FALSE,IF(Z198=0,FALSE,Z198&gt;0)),"")</f>
        <v>0</v>
      </c>
      <c r="BH198" s="17" t="b">
        <f t="shared" ref="BH198" ca="1" si="2858">IF(BA198,COUNTIF(BB198:BG198,TRUE)=1,"")</f>
        <v>1</v>
      </c>
      <c r="BI198" s="17">
        <f t="shared" ref="BI198" ca="1" si="2859">IF(BA198,IFERROR(MATCH(TRUE,BB198:BG198,0),7),"")</f>
        <v>2</v>
      </c>
      <c r="BJ198" s="17" t="b">
        <f t="shared" ref="BJ198" ca="1" si="2860">DF198&lt;&gt;""</f>
        <v>0</v>
      </c>
      <c r="BK198" s="17" t="str">
        <f t="shared" ref="BK198" ca="1" si="2861">IF(H198,IF(AND(NOT(BA198),AU198),AC198=0,""),"")</f>
        <v/>
      </c>
      <c r="BL198" s="17" t="str">
        <f t="shared" ref="BL198" ca="1" si="2862">IF(H198,IF(AND(NOT(BA198),AU198),AC198&gt;0,""),"")</f>
        <v/>
      </c>
      <c r="BM198" s="17" t="str">
        <f t="shared" ref="BM198" ca="1" si="2863">IF(H198,IF(BA198,CHOOSE(BI198,"0","F","L","I","N",IF(AA198&gt;0.5,"N","S"),"0"),CHOOSE(MATCH(BU198,DataType,0),"S",IF(BK198,"I","N"),"D"  )),"")</f>
        <v>F</v>
      </c>
      <c r="BN198" s="17" t="str">
        <f t="shared" ref="BN198" ca="1" si="2864">IF(H198,IF(BJ198,"E",IF(BA198,CHOOSE(BI198,"0","F","L","I","N","S","0"),CHOOSE(MATCH(BU198,DataType,0),"S",IF(BK198,"I","N"),"D"  ))),"")</f>
        <v>F</v>
      </c>
      <c r="BO198" s="17" t="str">
        <f t="shared" ref="BO198" ca="1" si="2865">IF($H198,IF(BM198="0","",IF(AND(AR198,N198=2),"D",IF(BM198="S","N",IF(AL198,"O",IF(AM198,"I","N"))))),"")</f>
        <v>D</v>
      </c>
      <c r="BP198" s="14" t="b">
        <f t="shared" ref="BP198" ca="1" si="2866">INDIRECT(ADDRESS(2,ROW(A198)-1,,,_sheetname_dataframe))&lt;&gt;""</f>
        <v>1</v>
      </c>
      <c r="BQ198" s="35">
        <v>1</v>
      </c>
      <c r="BX198" s="16"/>
      <c r="BY198" s="16"/>
      <c r="BZ198" s="16"/>
      <c r="CA198" s="16"/>
      <c r="CB198" s="16"/>
      <c r="CC198" s="16"/>
      <c r="CD198" s="16"/>
      <c r="CE198" s="16"/>
      <c r="CF198" s="16"/>
      <c r="CN198" s="14">
        <f ca="1">IF(H198,IFERROR(IsVariableNameLegal(O198),0),0)</f>
        <v>0</v>
      </c>
      <c r="CO198" s="14" t="str">
        <f t="array" aca="1" ref="CO198" ca="1">IF(H198,IF(COUNTIF(INDIRECT(wew!$C$13),O198)&gt;1,TRIM(SUBSTITUTE(_xll.MCONCAT(IF((INDIRECT(wew!$C$13)=O198)*(COLUMN(INDIRECT(wew!$C$13))&lt;&gt;D198+1),-1+COLUMN(INDIRECT(wew!$C$13)),"")," "),"  "," ")),""),"")</f>
        <v/>
      </c>
      <c r="CP198" s="14" t="str">
        <f t="array" aca="1" ref="CP198" ca="1">IF(P198&lt;&gt;"",IF(LEN(P198)&gt;150,1,""),"")</f>
        <v/>
      </c>
      <c r="CQ198" s="14" t="str">
        <f t="array" aca="1" ref="CQ198" ca="1">IF(AND(H198,NOT(ster!$J$3)),IF(COUNTIF(INDIRECT(wew!$C$15),P198)&gt;1,TRIM(SUBSTITUTE(_xll.MCONCAT(IF((INDIRECT(wew!$C$15)=P198)*(COLUMN(INDIRECT(wew!$C$15))&lt;&gt;D198+1),-1+COLUMN(INDIRECT(wew!$C$15)),"")," "),"  "," ")),""),"")</f>
        <v/>
      </c>
      <c r="CR198" s="14" t="str">
        <f t="array" aca="1" ref="CR198" ca="1">IF(H198,IF(AND(W198&gt;0,AO198&lt;&gt;""),TRIM(SUBSTITUTE(_xll.MCONCAT(IFERROR(IF(ISNUMBER(INDIRECT(Q198)),IF((INDIRECT(ster!$D$14)&lt;&gt;"")*(INDIRECT(Q198)&lt;AO198),INDIRECT(ster!$D$14) &amp; ": " &amp;  SUBSTITUTE(IF( AV198,IFERROR(TEXT(INDIRECT(Q198),"rrrr-mm-dd") &amp;" (" &amp; INDIRECT(Q198) &amp;")",INDIRECT(Q198)),INDIRECT(Q198))," "," "),""),""),"")," "),"  "," ")),""),"")</f>
        <v/>
      </c>
      <c r="CS198" s="14" t="str">
        <f t="array" aca="1" ref="CS198" ca="1">IF(H198,IF(AND(W198&gt;0,AP198&lt;&gt;""),TRIM(SUBSTITUTE(_xll.MCONCAT(IFERROR(IF(ISNUMBER(INDIRECT(Q198)),IF((INDIRECT(ster!$D$14)&lt;&gt;"")*(INDIRECT(Q198)&gt;AP198),INDIRECT(ster!$D$14) &amp; ": " &amp;  SUBSTITUTE(IF( AV198,IFERROR(TEXT(INDIRECT(Q198),"rrrr-mm-dd")&amp;" (" &amp; INDIRECT(Q198) &amp;")",INDIRECT(Q198)),INDIRECT(Q198))," "," "),""),""),"")," "),"  "," ")),""),"")</f>
        <v/>
      </c>
      <c r="CT198" s="14" t="str">
        <f t="array" aca="1" ref="CT198" ca="1">IF(H198,IF(AND(N198&gt;0,AR198),TRIM(SUBSTITUTE(_xll.MCONCAT(IFERROR(IF(ISNUMBER(INDIRECT(Q198)),IF((INDIRECT(ster!$D$14)&lt;&gt;"")*(IFERROR(0*(MATCH(INDIRECT(Q198),INDIRECT(K198),0)&gt;0),1)),INDIRECT(ster!$D$14) &amp; ": " &amp;  SUBSTITUTE(IF( AV198,IFERROR(TEXT(INDIRECT(Q198),"rrrr-mm-dd")&amp;" (" &amp; INDIRECT(Q198) &amp;")",INDIRECT(Q198)),INDIRECT(Q198))," "," "),""),""),"")," "),"  "," ")),""),"")</f>
        <v/>
      </c>
      <c r="CU198" s="14" t="str">
        <f t="array" aca="1" ref="CU198" ca="1">IF(H198,IF(AND(V198&gt;0),TRIM(SUBSTITUTE(_xll.MCONCAT(IF((INDIRECT(ster!$D$14)&lt;&gt;"")*(IFERROR(0*(INDIRECT(Q198)&lt;&gt;""),1)),INDIRECT(ster!$D$14),"")," "),"  "," ")),""),"")</f>
        <v/>
      </c>
      <c r="CV198" s="14" t="str">
        <f t="array" aca="1" ref="CV198" ca="1">IF(H198,IF(AS198,
TRIM(SUBSTITUTE(_xll.MCONCAT(IF(
   (INDIRECT(ster!$D$14)&lt;&gt;"")*
   ((INDIRECT(Q198)="")+
      NOT(ISNUMBER(INDIRECT(Q198)))*
      NOT(ISERROR(MATCH(INDIRECT(Q198),INDIRECT(K198),0)))
    ),
      INDIRECT(ster!$D$14),
   "")," "),"  "," ")),
""),"")</f>
        <v/>
      </c>
      <c r="CW198" s="14" t="str">
        <f t="array" aca="1" ref="CW198" ca="1">IF(H198,IF(AND(AQ198),TRIM(SUBSTITUTE(_xll.MCONCAT(IFERROR(IF(ISNUMBER(INDIRECT(Q198)),IF((INDIRECT(ster!$D$14)&lt;&gt;"")*(INDIRECT(Q198)&lt;&gt;INT(INDIRECT(Q198))),INDIRECT(ster!$D$14) &amp; ": " &amp; INDIRECT(Q198),""),""),"")," "),"  "," ")),""),"")</f>
        <v/>
      </c>
      <c r="CX198" s="14" t="str">
        <f t="array" aca="1" ref="CX198" ca="1">IF(H198,IF(OR(AU198,AV198),TRIM(SUBSTITUTE(_xll.MCONCAT(IF((INDIRECT(ster!$D$14)&lt;&gt;"")*NOT(ISNUMBER(INDIRECT(Q198))),IF(ISERROR(MATCH(INDIRECT(Q198),INDIRECT(K198),0)),IFERROR(IF(INDIRECT(Q198)&lt;&gt;"",INDIRECT(ster!$D$14) &amp; ": " &amp; SUBSTITUTE(INDIRECT(Q198)," "," "),""),""),""),"")," "),"  "," ")),""),"")</f>
        <v/>
      </c>
      <c r="CY198" s="14" t="str">
        <f t="array" aca="1" ref="CY198" ca="1">IF(H198,IF(AE198,TRIM(SUBSTITUTE(_xll.MCONCAT(IF((INDIRECT(ster!$D$14)&lt;&gt;"")*IFERROR(NOT(INDIRECT(AF198)),FALSE),IF(ISERROR(MATCH(INDIRECT(Q198),INDIRECT(K198),0)),IFERROR(IF(INDIRECT(Q198)&lt;&gt;"",INDIRECT(ster!$D$14)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CZ198" s="14" t="str">
        <f t="array" aca="1" ref="CZ198" ca="1">IF(H198,IF(AH198,TRIM(SUBSTITUTE(_xll.MCONCAT(IF((INDIRECT(ster!$D$14)&lt;&gt;"")*IFERROR(NOT(INDIRECT(AI198)),FALSE),IF(ISERROR(MATCH(INDIRECT(Q198),INDIRECT(K198),0)),IFERROR(IF(INDIRECT(Q198)&lt;&gt;"",INDIRECT(ster!$D$14)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DC198" s="14" t="str">
        <f ca="1">SUBSTITUTE(SUBSTITUTE(SUBSTITUTE(SUBSTITUTE(_xll.MCONCAT(DG198:DS198,"■"),"■■","■"),"■■","■"),"■■","■"),"■■","■")</f>
        <v>■</v>
      </c>
      <c r="DD198" s="14" t="str">
        <f t="shared" ref="DD198" ca="1" si="2867">IF(MID(DC198,1,1)="■",MID(DC198,2,LEN(DC198)),DC198)</f>
        <v/>
      </c>
      <c r="DE198" s="14" t="str">
        <f t="shared" ref="DE198" ca="1" si="2868">IF(DD198&lt;&gt;"",IF(MID(DD198,LEN(DD198),1)="■",MID(DD198,1,LEN(DD198)-1),DD198),"")</f>
        <v/>
      </c>
      <c r="DF198" s="14" t="str">
        <f t="shared" ref="DF198" ca="1" si="2869">IFERROR(IF(DE198&lt;&gt;"",SUBSTITUTE(DE198,"■",". "),""),"##INTERNAL_ERROR")</f>
        <v/>
      </c>
      <c r="DG198" s="14" t="str">
        <f t="shared" ref="DG198" ca="1" si="2870">IF(CN198&lt;&gt;0,"Variable name don't comply with the naming convention","")</f>
        <v/>
      </c>
      <c r="DH198" s="14" t="str">
        <f t="shared" ref="DH198" ca="1" si="2871">IF(CO198&lt;&gt;"","Duplicated name. " &amp; IF(ISERROR(FIND(" ",CO198)),"Duplicate have index " &amp; CO198, "Duplicates have indices: "&amp;SUBSTITUTE(CO198," ",", ")),"")</f>
        <v/>
      </c>
      <c r="DI198" s="14" t="str">
        <f t="shared" ref="DI198" ca="1" si="2872">IF(CP198&lt;&gt;"","Variable label exceed length 150","")</f>
        <v/>
      </c>
      <c r="DJ198" s="14" t="str">
        <f t="shared" ref="DJ198" ca="1" si="2873">IF(CQ198&lt;&gt;"","Duplicated variable label. " &amp; IF(ISERROR(FIND(" ",CQ198)),"Duplicate have index " &amp; CQ198, "Duplicates have indices: "&amp;SUBSTITUTE(CQ198," ",", ")),"")</f>
        <v/>
      </c>
      <c r="DK198" s="14" t="str">
        <f t="shared" ref="DK198" ca="1" si="2874">IF(CR198&lt;&gt;"","The following cases have values below declared theorethical min: " &amp;SUBSTITUTE(CR198," ",", "),"")</f>
        <v/>
      </c>
      <c r="DL198" s="14" t="str">
        <f t="shared" ref="DL198" ca="1" si="2875">IF(CS198&lt;&gt;"","The following cases have values above declared theorethical max: " &amp;SUBSTITUTE(CS198," ",", "),"")</f>
        <v/>
      </c>
      <c r="DM198" s="14" t="str">
        <f t="shared" ref="DM198" ca="1" si="2876">IF(CT198&lt;&gt;"","There are some cases with values not explicitly declared in the labels dictionary: " &amp;SUBSTITUTE(CT198," ",", "),"")</f>
        <v/>
      </c>
      <c r="DN198" s="14" t="str">
        <f t="array" aca="1" ref="DN198" ca="1">IF(CU198&lt;&gt;"","There are errors in the entered values in the following cases: " &amp;SUBSTITUTE(CU198," ",", "),"")</f>
        <v/>
      </c>
      <c r="DO198" s="14" t="str">
        <f t="shared" ref="DO198" ca="1" si="2877">IF(CV198&lt;&gt;"","The following records are missing in this required field: " &amp;SUBSTITUTE(CV198," ",", "),"")</f>
        <v/>
      </c>
      <c r="DP198" s="14" t="str">
        <f t="shared" ref="DP198" ca="1" si="2878">IF(CW198&lt;&gt;"","The following cases have non-integer values: " &amp;SUBSTITUTE(CW198," ",", "),"")</f>
        <v/>
      </c>
      <c r="DQ198" s="14" t="str">
        <f t="shared" ref="DQ198" ca="1" si="2879">IF(CX198&lt;&gt;"","The following cases are non-numeric: " &amp;SUBSTITUTE(CX198," ",", "),"")</f>
        <v/>
      </c>
      <c r="DR198" s="14" t="str">
        <f t="shared" ref="DR198" ca="1" si="2880">IF(CY198&lt;&gt;"","In the following cases " &amp; P198 &amp; " " &amp; LOWER(MID(AG198,1,1)) &amp; MID(AG198,2,LEN(AG198)) &amp; ": " &amp;SUBSTITUTE(CY198," ",", "),"")</f>
        <v/>
      </c>
      <c r="DS198" s="14" t="str">
        <f t="shared" ref="DS198" ca="1" si="2881">IF(CZ198&lt;&gt;"","In the following cases " &amp; P198 &amp; " " &amp; LOWER(MID(AJ198,1,1)) &amp; MID(AJ198,2,LEN(AJ198)) &amp; ": " &amp;SUBSTITUTE(CZ198," ",", "),"")</f>
        <v/>
      </c>
      <c r="DZ198" s="14" t="b">
        <f t="shared" ref="DZ198" ca="1" si="2882">OR(ED198&lt;&gt;"",EF198&lt;&gt;"",EG198&lt;&gt;"")</f>
        <v>0</v>
      </c>
      <c r="EA198" s="14" t="str">
        <f t="shared" ref="EA198" ca="1" si="2883">IF(EB198&lt;&gt;"",G198 &amp; " (" &amp; F198 &amp; ")","")</f>
        <v>Brain MRI - Stroke (q_64_3)</v>
      </c>
      <c r="EB198" s="14" t="str">
        <f t="shared" ref="EB198" ca="1" si="2884">IF(EE198&lt;&gt;"",EE198&amp;IF(ED198&lt;&gt;""," and "&amp;ED198,""),UPPER(MID(ED198,1,1)&amp;MID(ED198,2,LEN(ED198))))&amp; IF(OR(EF198&lt;&gt;"",EG198&lt;&gt;"")," and "&amp;IF(EF198&lt;&gt;"",LOWER(MID(EF198,1,1) &amp; MID(EF198,2,LEN(EF198))),"")&amp; IF(AND(EF198 &lt;&gt;"",EG198&lt;&gt;"")," and ","") &amp; IF(EG198&lt;&gt;"",LOWER(MID(EG198,1,1) &amp; MID(EG198,2,LEN(EG198))),""),"") &amp; IF(OR(EE198&lt;&gt;"",ED198&lt;&gt;"",EF198&lt;&gt;"",EG198&lt;&gt;""), ". ","")</f>
        <v xml:space="preserve">Values must be limited to predefinied list. </v>
      </c>
      <c r="EC198" s="14" t="str">
        <f t="shared" ref="EC198" ca="1" si="2885">IF(EB198&lt;&gt;"",G198 &amp; " (" &amp; F198 &amp; "): " &amp; EB198,"")</f>
        <v xml:space="preserve">Brain MRI - Stroke (q_64_3): Values must be limited to predefinied list. </v>
      </c>
      <c r="ED198" s="14" t="str">
        <f t="shared" ref="ED198" ca="1" si="2886">IF(H198,IF(W198&gt;0,IF(AND(AO198&lt;&gt;"",AP198&lt;&gt;""),"each value must be between " &amp; IF( AV198,IFERROR(TEXT(AO198,"rrrr-mm-dd") &amp;" (" &amp; AO198 &amp;")",AO198),AO198) &amp; " and " &amp; IF( AV198,IFERROR(TEXT(AP198,"rrrr-mm-dd") &amp;" (" &amp; AP198 &amp;")",AP198),AP198),IF(AO198&lt;&gt;"","each value must be above " &amp; IF( AV198,IFERROR(TEXT(AO198,"rrrr-mm-dd") &amp;" (" &amp; AO198 &amp;")",AO198),AO198), IF(AP198&lt;&gt;"","each value must be below " &amp; IF( AV198,IFERROR(TEXT(AP198,"rrrr-mm-dd") &amp;" (" &amp; AP198 &amp;")",AP198),AP198),""))),""),"")</f>
        <v/>
      </c>
      <c r="EE198" s="14" t="str">
        <f t="shared" ref="EE198" ca="1" si="2887">IF(H198,IF(OR(AQ198,AU198,AV198,AS198,AR198),
   "Values must be" &amp;
   IF(AR198," limited to predefinied list", IF(AQ198, " integers",IF(OR(AU198,AV198)," numeric",""))) &amp;
   IF(AS198,IF(OR(AR198,AQ198,AU198,AV198), " and ","") &amp; "non-missing",""),
""),"")</f>
        <v>Values must be limited to predefinied list</v>
      </c>
      <c r="EF198" s="14" t="str">
        <f t="shared" ref="EF198" ca="1" si="2888">IF($H198,AG198,"")</f>
        <v/>
      </c>
      <c r="EG198" s="14" t="str">
        <f t="shared" ref="EG198" ca="1" si="2889">IF($H198,AJ198,"")</f>
        <v/>
      </c>
      <c r="EM198" s="14" t="b">
        <f t="shared" ref="EM198" ca="1" si="2890">OR(EC198&lt;&gt;"",DF198&lt;&gt;"")</f>
        <v>1</v>
      </c>
      <c r="EN198" s="14">
        <f t="shared" ref="EN198" ca="1" si="2891">IF(EM198,C198,"")</f>
        <v>185</v>
      </c>
      <c r="EO198" s="14" t="str">
        <f t="shared" ref="EO198" ca="1" si="2892">IF(EM198,F198,"")</f>
        <v>q_64_3</v>
      </c>
      <c r="EP198" s="14" t="str">
        <f t="shared" ref="EP198" ca="1" si="2893">EC198</f>
        <v xml:space="preserve">Brain MRI - Stroke (q_64_3): Values must be limited to predefinied list. </v>
      </c>
      <c r="EQ198" s="14" t="str">
        <f t="shared" ref="EQ198" ca="1" si="2894">DF198</f>
        <v/>
      </c>
    </row>
    <row r="199" spans="2:147" s="14" customFormat="1">
      <c r="B199" s="14" t="str">
        <f t="shared" ref="B199" ca="1" si="2895">DF199</f>
        <v/>
      </c>
      <c r="C199" s="14">
        <f t="shared" ref="C199" ca="1" si="2896">IF(OFFSET(B199,-1,COLUMN(VariableExists)-2),OFFSET(B199,-1,1)+1,OFFSET(B199,-1,1))</f>
        <v>186</v>
      </c>
      <c r="D199" s="14">
        <f t="shared" ref="D199" si="2897">ROW(A199)-2</f>
        <v>197</v>
      </c>
      <c r="E199" s="14" t="str">
        <f t="shared" ref="E199" ca="1" si="2898">IF(OR(G199="",ROW(G199)=2),"",IF(Z199&gt;0,"S",IF(AX199,IF(J199=2,"D","N"),"I")))</f>
        <v>D</v>
      </c>
      <c r="F199" s="14" t="str">
        <f t="shared" ref="F199" ca="1" si="2899">IF(H199,O199,"")</f>
        <v>q_64_4</v>
      </c>
      <c r="G199" s="14" t="str">
        <f t="shared" ref="G199" ca="1" si="2900">IF(H199,P199,"")</f>
        <v>Brain MRI - Multiple Sclerosis</v>
      </c>
      <c r="H199" s="14" t="b">
        <f t="shared" ref="H199" ca="1" si="2901">IF(INDIRECT(ADDRESS(2,D199+1,,,_sheetname_dataframe))="",FALSE,MID(INDIRECT(ADDRESS(2,D199+1,,,_sheetname_dataframe)),1,1)&lt;&gt;".")</f>
        <v>1</v>
      </c>
      <c r="I199" s="14" t="str">
        <f ca="1">IF($H199,ADDRESS(3,(D199+1)*2-1,4,,"["&amp;wew!$G$7&amp;"]"&amp;_sheetname_labels)&amp;":"&amp;ADDRESS(2+ster!$B$20,(D199+1)*2-1,4),"")</f>
        <v>[DBTemplate.xlsm]labels!OE3:OE61</v>
      </c>
      <c r="J199" s="14">
        <f t="array" aca="1" ref="J199" ca="1">IF(H199,MAX(0,MAX(IF(INDIRECT(I199)&lt;&gt;"",ROW(INDIRECT(I199)),""))-2),"")</f>
        <v>2</v>
      </c>
      <c r="K199" s="14" t="str">
        <f ca="1">IF($H199,IF($J199&gt;0,ADDRESS(3,(D199+1)*2-1,4,,"["&amp;wew!$G$7&amp;"]"&amp;_sheetname_labels)&amp;":"&amp;ADDRESS(2+J199,(D199+1)*2-1,4),""),"")</f>
        <v>[DBTemplate.xlsm]labels!OE3:OE4</v>
      </c>
      <c r="L199" s="14" t="str">
        <f ca="1">IF($H199,IF($J199&gt;0,ADDRESS(3,(D199+1)*2,4,,"["&amp;wew!$G$7&amp;"]"&amp;_sheetname_labels)&amp;":"&amp;ADDRESS(2+J199,(D199+1)*2,4),""),"")</f>
        <v>[DBTemplate.xlsm]labels!OF3:OF4</v>
      </c>
      <c r="M199" s="14">
        <f t="shared" ref="M199" ca="1" si="2902">IF($H199,IF(J199&gt;0,COUNTA(INDIRECT(K199))-COUNT(INDIRECT(K199)),0),"")</f>
        <v>0</v>
      </c>
      <c r="N199" s="14">
        <f t="shared" ref="N199" ca="1" si="2903">IF(H199,J199-M199,"")</f>
        <v>2</v>
      </c>
      <c r="O199" s="14" t="str">
        <f t="shared" ref="O199" ca="1" si="2904">IF(INDIRECT(ADDRESS(2,D199+1,,,_sheetname_dataframe))="","",INDIRECT(ADDRESS(2,D199+1,,,_sheetname_dataframe)))</f>
        <v>q_64_4</v>
      </c>
      <c r="P199" s="14" t="str">
        <f t="shared" ref="P199" ca="1" si="2905">IF(H199,IF(INDIRECT(ADDRESS(1,D199+1,,,_sheetname_dataframe))="","",INDIRECT(ADDRESS(1,D199+1,,,_sheetname_dataframe))),"")</f>
        <v>Brain MRI - Multiple Sclerosis</v>
      </c>
      <c r="Q199" s="14" t="str">
        <f ca="1">IF($BP199,ADDRESS(3,D199+1,4,,"["&amp;wew!$G$7&amp;"]"&amp;_sheetname_dataframe)&amp;":"&amp;ADDRESS(2+ster!$C$14,D199+1,4),"")</f>
        <v>[DBTemplate.xlsm]data_frame!GP3:GP3</v>
      </c>
      <c r="R199" s="14" t="str">
        <f>IF($BP199,IF(MID(_xll.FORMULATEXT(INDEX(INDIRECT(Q199),1)),1,1)="=", _xll.FORMULATEXT(INDEX(INDIRECT(Q199),1),2,TRUE),""),"")</f>
        <v/>
      </c>
      <c r="S199" s="14">
        <f t="array" aca="1" ref="S199" ca="1">IF(H199,SUM(IF((IFERROR(INDIRECT(Q199)&lt;&gt;"",FALSE))*(INDIRECT(ster!$D$14)&lt;&gt;""),1,0)),"")</f>
        <v>0</v>
      </c>
      <c r="T199" s="14">
        <f t="array" aca="1" ref="T199" ca="1">IF(H199,IF(M199&gt;0,SUM(IFERROR(1*(MATCH(INDIRECT(Q199),INDIRECT(K199),0)&gt;0),0)*(INDIRECT(ster!$D$14)&lt;&gt;"")*NOT(ISNUMBER(INDIRECT(Q199)))),0),"")</f>
        <v>0</v>
      </c>
      <c r="U199" s="14">
        <f t="array" aca="1" ref="U199" ca="1">IF(H199,SUM((IFERROR(INDIRECT(Q199)="",FALSE))*(INDIRECT(ster!$D$14)&lt;&gt;"")),"")</f>
        <v>1</v>
      </c>
      <c r="V199" s="14">
        <f t="array" aca="1" ref="V199" ca="1">IF(H199,SUM((IFERROR(INDIRECT(Q199)="#ąś",TRUE))*(INDIRECT(ster!$D$14)&lt;&gt;"")),"")</f>
        <v>0</v>
      </c>
      <c r="W199" s="14">
        <f t="array" aca="1" ref="W199" ca="1">IF(H199,SUM(ISNUMBER(INDIRECT(Q199))*(INDIRECT(ster!$D$14)&lt;&gt;"")),"")</f>
        <v>0</v>
      </c>
      <c r="X199" s="14" t="str">
        <f t="array" aca="1" ref="X199" ca="1">IF(AND(H199,W199&gt;0),IF(wew!$B$3,MIN(IF((INDIRECT(ster!$D$14)&lt;&gt;"")*IFERROR(INDIRECT($Q199)&lt;&gt;"",FALSE),IFERROR(INDIRECT($Q199),"X"),"X")),"&lt;włącz podświetlanie wartości&gt;"),"—")</f>
        <v>—</v>
      </c>
      <c r="Y199" s="14" t="str">
        <f t="array" aca="1" ref="Y199" ca="1">IF(AND(H199,W199&gt;0),IF(wew!$B$3,MAX(IF((INDIRECT(ster!$D$14)&lt;&gt;"")*IFERROR(INDIRECT($Q199)&lt;&gt;"",FALSE),IFERROR(INDIRECT($Q199),"X"),"X")),"&lt;włącz podświetlanie wartości&gt;"),"—")</f>
        <v>—</v>
      </c>
      <c r="Z199" s="14">
        <f t="shared" ref="Z199" ca="1" si="2906">IF(H199,S199-T199-W199,"")</f>
        <v>0</v>
      </c>
      <c r="AA199" s="12" t="str">
        <f t="shared" ref="AA199" ca="1" si="2907">IF(H199,IF(S199&gt;0,W199/(S199),"—"),"")</f>
        <v>—</v>
      </c>
      <c r="AB199" s="17">
        <f t="array" aca="1" ref="AB199" ca="1">IF(H199,IF(W199&gt;0,SUM((INDIRECT(ster!$D$14)&lt;&gt;"")*IFERROR((INDIRECT(Q199)&lt;&gt;"")*(INDIRECT(Q199)=INT(INDIRECT(Q199))),0)),0),"")</f>
        <v>0</v>
      </c>
      <c r="AC199" s="17">
        <f t="array" aca="1" ref="AC199" ca="1">IF(H199,W199-AB199,"")</f>
        <v>0</v>
      </c>
      <c r="AD199" s="17">
        <f t="shared" ref="AD199" ca="1" si="2908">IF($H199,IF(AC199&lt;&gt;"",IF(AC199=0,1,IF(AC199/W199&lt;0.15,2,3)),0),"")</f>
        <v>1</v>
      </c>
      <c r="AE199" s="17" t="b">
        <f t="shared" ref="AE199" ca="1" si="2909">IF(H199,OFFSET(O199,1,0)=".validation",FALSE)</f>
        <v>0</v>
      </c>
      <c r="AF199" s="17" t="str">
        <f ca="1">IF(AE199,IF($H199,ADDRESS(3,D199+2,4,,"["&amp;wew!$G$7&amp;"]"&amp;_sheetname_dataframe)&amp;":"&amp;ADDRESS(2+ster!$C$14,D199+2,4),""),"")</f>
        <v/>
      </c>
      <c r="AG199" s="17" t="str">
        <f t="shared" ref="AG199" ca="1" si="2910">IF(AE199,IF($H199,IF(INDIRECT(ADDRESS(1,D199+2,,,_sheetname_dataframe))="","",INDIRECT(ADDRESS(1,D199+2,,,_sheetname_dataframe))),""),"")</f>
        <v/>
      </c>
      <c r="AH199" s="17" t="b">
        <f t="shared" ref="AH199" ca="1" si="2911">IF(H199,AND(AE199,OFFSET(O199,2,0)=".validation"),FALSE)</f>
        <v>0</v>
      </c>
      <c r="AI199" s="17" t="str">
        <f ca="1">IF(AH199,IF($H199,ADDRESS(3,D199+3,4,,"["&amp;wew!$G$7&amp;"]"&amp;_sheetname_dataframe)&amp;":"&amp;ADDRESS(2+ster!$C$14,D199+3,4),""),"")</f>
        <v/>
      </c>
      <c r="AJ199" s="17" t="str">
        <f t="shared" ref="AJ199" ca="1" si="2912">IF(AH199,IF($H199,IF(INDIRECT(ADDRESS(1,D199+3,,,_sheetname_dataframe))="","",INDIRECT(ADDRESS(1,D199+3,,,_sheetname_dataframe))),""),"")</f>
        <v/>
      </c>
      <c r="AK199" s="17" t="b">
        <f t="shared" ref="AK199" ca="1" si="2913">IF(H199,OR(AQ199,AD199=2),"")</f>
        <v>0</v>
      </c>
      <c r="AL199" s="17" t="b">
        <f t="shared" ref="AL199" ca="1" si="2914">IF($H199,IF(BV199&lt;&gt;"",IF(OR(BM199="F",BM199="L",BM199="I",BM199="D"),BV199&lt;&gt;0)),"")</f>
        <v>0</v>
      </c>
      <c r="AM199" s="17" t="b">
        <f t="shared" ref="AM199" ca="1" si="2915">IF($H199,AND(NOT(AL199),OR(IF(BW199&lt;&gt;"",IF(OR(BM199="F",BM199="L"),BW199&lt;&gt;0)),BM199="I",BM199="N",BM199="D")),"")</f>
        <v>0</v>
      </c>
      <c r="AN199" s="17">
        <f t="shared" ref="AN199" ca="1" si="2916">IF(COUNTA(INDIRECT(Q199))=0,0, IF(AND(AO199&lt;&gt;"",X199&lt;AO199),1,IF(AND(AP199&lt;&gt;"",Y199&gt;AP199),1,IF(AND(AQ199,AC199&gt;0),2,0))))</f>
        <v>0</v>
      </c>
      <c r="AO199" s="24" t="str">
        <f t="shared" ref="AO199" ca="1" si="2917">IF($H199,IF(BY199&lt;&gt;"",IF(ISNUMBER(BY199),BY199,""),""),"")</f>
        <v/>
      </c>
      <c r="AP199" s="24" t="str">
        <f t="shared" ref="AP199" ca="1" si="2918">IF($H199,IF(BZ199&lt;&gt;"",IF(ISNUMBER(BZ199),BZ199,""),""),"")</f>
        <v/>
      </c>
      <c r="AQ199" s="17" t="b">
        <f t="shared" ref="AQ199" ca="1" si="2919">IF(H199,IF(CA199&lt;&gt;"",CA199&lt;&gt;0,FALSE),"")</f>
        <v>0</v>
      </c>
      <c r="AR199" s="17" t="b">
        <f t="shared" ref="AR199" ca="1" si="2920">IF(H199,IF(N199&gt;0,IF(BQ199&lt;&gt;"",BQ199&lt;&gt;0,FALSE),FALSE),"")</f>
        <v>1</v>
      </c>
      <c r="AS199" s="17" t="b">
        <f t="shared" ref="AS199" ca="1" si="2921">IF(H199,IF(BR199&lt;&gt;"",BR199&lt;&gt;0,FALSE),"")</f>
        <v>0</v>
      </c>
      <c r="AT199" s="17" t="b">
        <f t="shared" ref="AT199" ca="1" si="2922">IF(H199,IF(N199&gt;0,FALSE,IF(BU199&lt;&gt;"",MATCH(BU199,DataType,0)=1,FALSE)),"")</f>
        <v>0</v>
      </c>
      <c r="AU199" s="17" t="b">
        <f t="shared" ref="AU199" ca="1" si="2923">IF(H199,IF(N199&gt;0,TRUE,IF(BU199&lt;&gt;"",MATCH(BU199,DataType,0)=2,FALSE)),"")</f>
        <v>1</v>
      </c>
      <c r="AV199" s="17" t="b">
        <f t="shared" ref="AV199" ca="1" si="2924">IF(H199,IF(N199&gt;0,FALSE,IF(BU199&lt;&gt;"",MATCH(BU199,DataType,0)=3,FALSE)),"")</f>
        <v>0</v>
      </c>
      <c r="AW199" s="17" t="b">
        <f t="shared" ref="AW199" ca="1" si="2925">IF(H199,IF(W199&gt;0,Z199=0,FALSE),"")</f>
        <v>0</v>
      </c>
      <c r="AX199" s="14" t="b">
        <f t="array" aca="1" ref="AX199" ca="1">IF(H199,N199&gt;0,"")</f>
        <v>1</v>
      </c>
      <c r="AY199" s="17" t="str">
        <f t="shared" ref="AY199" ca="1" si="2926">IF(H199,IF(N199&gt;0,ADDRESS(ROW(VariablesOrigin)+1,COLUMN(VariablesOrigin)+1,4) &amp; ":" &amp; ADDRESS(ROW(VariablesOrigin)+N199,COLUMN(VariablesOrigin)+1,4),""),"")</f>
        <v>C3:C4</v>
      </c>
      <c r="AZ199" s="17" t="b">
        <f t="array" aca="1" ref="AZ199" ca="1">IF(AY199&lt;&gt;"",SUM(1*ISERROR(MATCH(INDIRECT(AY199),INDIRECT(K199),0)))=0,"")</f>
        <v>1</v>
      </c>
      <c r="BA199" s="17" t="b">
        <f t="shared" ref="BA199" ca="1" si="2927">IF(H199,BU199="",FALSE)</f>
        <v>1</v>
      </c>
      <c r="BB199" s="17" t="b">
        <v>0</v>
      </c>
      <c r="BC199" s="17" t="b">
        <f t="shared" ref="BC199" ca="1" si="2928">IF(BA199,IF(N199&gt;0,AND(AZ199,Z199=0),FALSE),"")</f>
        <v>1</v>
      </c>
      <c r="BD199" s="17" t="b">
        <f t="shared" ref="BD199" ca="1" si="2929">IF(BA199,IF(N199&gt;0,AND(NOT(AZ199),Z199=0),FALSE),"")</f>
        <v>0</v>
      </c>
      <c r="BE199" s="17" t="b">
        <f t="shared" ref="BE199" ca="1" si="2930">IF(BA199,IF(AND(AW199,NOT(BB199),NOT(BC199),NOT(BD199)),AND(Z199=0,AC199=0),FALSE),"")</f>
        <v>0</v>
      </c>
      <c r="BF199" s="17" t="b">
        <f t="shared" ref="BF199" ca="1" si="2931">IF(BA199,IF(AND(AW199,NOT(BB199),NOT(BC199),NOT(BD199)),AND(Z199=0,OR(AC199&gt;0)),FALSE),"")</f>
        <v>0</v>
      </c>
      <c r="BG199" s="17" t="b">
        <f t="shared" ref="BG199" ca="1" si="2932">IF(BA199,IF(OR(BB199:BF199),FALSE,IF(Z199=0,FALSE,Z199&gt;0)),"")</f>
        <v>0</v>
      </c>
      <c r="BH199" s="17" t="b">
        <f t="shared" ref="BH199" ca="1" si="2933">IF(BA199,COUNTIF(BB199:BG199,TRUE)=1,"")</f>
        <v>1</v>
      </c>
      <c r="BI199" s="17">
        <f t="shared" ref="BI199" ca="1" si="2934">IF(BA199,IFERROR(MATCH(TRUE,BB199:BG199,0),7),"")</f>
        <v>2</v>
      </c>
      <c r="BJ199" s="17" t="b">
        <f t="shared" ref="BJ199" ca="1" si="2935">DF199&lt;&gt;""</f>
        <v>0</v>
      </c>
      <c r="BK199" s="17" t="str">
        <f t="shared" ref="BK199" ca="1" si="2936">IF(H199,IF(AND(NOT(BA199),AU199),AC199=0,""),"")</f>
        <v/>
      </c>
      <c r="BL199" s="17" t="str">
        <f t="shared" ref="BL199" ca="1" si="2937">IF(H199,IF(AND(NOT(BA199),AU199),AC199&gt;0,""),"")</f>
        <v/>
      </c>
      <c r="BM199" s="17" t="str">
        <f t="shared" ref="BM199" ca="1" si="2938">IF(H199,IF(BA199,CHOOSE(BI199,"0","F","L","I","N",IF(AA199&gt;0.5,"N","S"),"0"),CHOOSE(MATCH(BU199,DataType,0),"S",IF(BK199,"I","N"),"D"  )),"")</f>
        <v>F</v>
      </c>
      <c r="BN199" s="17" t="str">
        <f t="shared" ref="BN199" ca="1" si="2939">IF(H199,IF(BJ199,"E",IF(BA199,CHOOSE(BI199,"0","F","L","I","N","S","0"),CHOOSE(MATCH(BU199,DataType,0),"S",IF(BK199,"I","N"),"D"  ))),"")</f>
        <v>F</v>
      </c>
      <c r="BO199" s="17" t="str">
        <f t="shared" ref="BO199" ca="1" si="2940">IF($H199,IF(BM199="0","",IF(AND(AR199,N199=2),"D",IF(BM199="S","N",IF(AL199,"O",IF(AM199,"I","N"))))),"")</f>
        <v>D</v>
      </c>
      <c r="BP199" s="14" t="b">
        <f t="shared" ref="BP199" ca="1" si="2941">INDIRECT(ADDRESS(2,ROW(A199)-1,,,_sheetname_dataframe))&lt;&gt;""</f>
        <v>1</v>
      </c>
      <c r="BQ199" s="35">
        <v>1</v>
      </c>
      <c r="BX199" s="16"/>
      <c r="BY199" s="16"/>
      <c r="BZ199" s="16"/>
      <c r="CA199" s="16"/>
      <c r="CB199" s="16"/>
      <c r="CC199" s="16"/>
      <c r="CD199" s="16"/>
      <c r="CE199" s="16"/>
      <c r="CF199" s="16"/>
      <c r="CN199" s="14">
        <f ca="1">IF(H199,IFERROR(IsVariableNameLegal(O199),0),0)</f>
        <v>0</v>
      </c>
      <c r="CO199" s="14" t="str">
        <f t="array" aca="1" ref="CO199" ca="1">IF(H199,IF(COUNTIF(INDIRECT(wew!$C$13),O199)&gt;1,TRIM(SUBSTITUTE(_xll.MCONCAT(IF((INDIRECT(wew!$C$13)=O199)*(COLUMN(INDIRECT(wew!$C$13))&lt;&gt;D199+1),-1+COLUMN(INDIRECT(wew!$C$13)),"")," "),"  "," ")),""),"")</f>
        <v/>
      </c>
      <c r="CP199" s="14" t="str">
        <f t="array" aca="1" ref="CP199" ca="1">IF(P199&lt;&gt;"",IF(LEN(P199)&gt;150,1,""),"")</f>
        <v/>
      </c>
      <c r="CQ199" s="14" t="str">
        <f t="array" aca="1" ref="CQ199" ca="1">IF(AND(H199,NOT(ster!$J$3)),IF(COUNTIF(INDIRECT(wew!$C$15),P199)&gt;1,TRIM(SUBSTITUTE(_xll.MCONCAT(IF((INDIRECT(wew!$C$15)=P199)*(COLUMN(INDIRECT(wew!$C$15))&lt;&gt;D199+1),-1+COLUMN(INDIRECT(wew!$C$15)),"")," "),"  "," ")),""),"")</f>
        <v/>
      </c>
      <c r="CR199" s="14" t="str">
        <f t="array" aca="1" ref="CR199" ca="1">IF(H199,IF(AND(W199&gt;0,AO199&lt;&gt;""),TRIM(SUBSTITUTE(_xll.MCONCAT(IFERROR(IF(ISNUMBER(INDIRECT(Q199)),IF((INDIRECT(ster!$D$14)&lt;&gt;"")*(INDIRECT(Q199)&lt;AO199),INDIRECT(ster!$D$14) &amp; ": " &amp;  SUBSTITUTE(IF( AV199,IFERROR(TEXT(INDIRECT(Q199),"rrrr-mm-dd") &amp;" (" &amp; INDIRECT(Q199) &amp;")",INDIRECT(Q199)),INDIRECT(Q199))," "," "),""),""),"")," "),"  "," ")),""),"")</f>
        <v/>
      </c>
      <c r="CS199" s="14" t="str">
        <f t="array" aca="1" ref="CS199" ca="1">IF(H199,IF(AND(W199&gt;0,AP199&lt;&gt;""),TRIM(SUBSTITUTE(_xll.MCONCAT(IFERROR(IF(ISNUMBER(INDIRECT(Q199)),IF((INDIRECT(ster!$D$14)&lt;&gt;"")*(INDIRECT(Q199)&gt;AP199),INDIRECT(ster!$D$14) &amp; ": " &amp;  SUBSTITUTE(IF( AV199,IFERROR(TEXT(INDIRECT(Q199),"rrrr-mm-dd")&amp;" (" &amp; INDIRECT(Q199) &amp;")",INDIRECT(Q199)),INDIRECT(Q199))," "," "),""),""),"")," "),"  "," ")),""),"")</f>
        <v/>
      </c>
      <c r="CT199" s="14" t="str">
        <f t="array" aca="1" ref="CT199" ca="1">IF(H199,IF(AND(N199&gt;0,AR199),TRIM(SUBSTITUTE(_xll.MCONCAT(IFERROR(IF(ISNUMBER(INDIRECT(Q199)),IF((INDIRECT(ster!$D$14)&lt;&gt;"")*(IFERROR(0*(MATCH(INDIRECT(Q199),INDIRECT(K199),0)&gt;0),1)),INDIRECT(ster!$D$14) &amp; ": " &amp;  SUBSTITUTE(IF( AV199,IFERROR(TEXT(INDIRECT(Q199),"rrrr-mm-dd")&amp;" (" &amp; INDIRECT(Q199) &amp;")",INDIRECT(Q199)),INDIRECT(Q199))," "," "),""),""),"")," "),"  "," ")),""),"")</f>
        <v/>
      </c>
      <c r="CU199" s="14" t="str">
        <f t="array" aca="1" ref="CU199" ca="1">IF(H199,IF(AND(V199&gt;0),TRIM(SUBSTITUTE(_xll.MCONCAT(IF((INDIRECT(ster!$D$14)&lt;&gt;"")*(IFERROR(0*(INDIRECT(Q199)&lt;&gt;""),1)),INDIRECT(ster!$D$14),"")," "),"  "," ")),""),"")</f>
        <v/>
      </c>
      <c r="CV199" s="14" t="str">
        <f t="array" aca="1" ref="CV199" ca="1">IF(H199,IF(AS199,
TRIM(SUBSTITUTE(_xll.MCONCAT(IF(
   (INDIRECT(ster!$D$14)&lt;&gt;"")*
   ((INDIRECT(Q199)="")+
      NOT(ISNUMBER(INDIRECT(Q199)))*
      NOT(ISERROR(MATCH(INDIRECT(Q199),INDIRECT(K199),0)))
    ),
      INDIRECT(ster!$D$14),
   "")," "),"  "," ")),
""),"")</f>
        <v/>
      </c>
      <c r="CW199" s="14" t="str">
        <f t="array" aca="1" ref="CW199" ca="1">IF(H199,IF(AND(AQ199),TRIM(SUBSTITUTE(_xll.MCONCAT(IFERROR(IF(ISNUMBER(INDIRECT(Q199)),IF((INDIRECT(ster!$D$14)&lt;&gt;"")*(INDIRECT(Q199)&lt;&gt;INT(INDIRECT(Q199))),INDIRECT(ster!$D$14) &amp; ": " &amp; INDIRECT(Q199),""),""),"")," "),"  "," ")),""),"")</f>
        <v/>
      </c>
      <c r="CX199" s="14" t="str">
        <f t="array" aca="1" ref="CX199" ca="1">IF(H199,IF(OR(AU199,AV199),TRIM(SUBSTITUTE(_xll.MCONCAT(IF((INDIRECT(ster!$D$14)&lt;&gt;"")*NOT(ISNUMBER(INDIRECT(Q199))),IF(ISERROR(MATCH(INDIRECT(Q199),INDIRECT(K199),0)),IFERROR(IF(INDIRECT(Q199)&lt;&gt;"",INDIRECT(ster!$D$14) &amp; ": " &amp; SUBSTITUTE(INDIRECT(Q199)," "," "),""),""),""),"")," "),"  "," ")),""),"")</f>
        <v/>
      </c>
      <c r="CY199" s="14" t="str">
        <f t="array" aca="1" ref="CY199" ca="1">IF(H199,IF(AE199,TRIM(SUBSTITUTE(_xll.MCONCAT(IF((INDIRECT(ster!$D$14)&lt;&gt;"")*IFERROR(NOT(INDIRECT(AF199)),FALSE),IF(ISERROR(MATCH(INDIRECT(Q199),INDIRECT(K199),0)),IFERROR(IF(INDIRECT(Q199)&lt;&gt;"",INDIRECT(ster!$D$14)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CZ199" s="14" t="str">
        <f t="array" aca="1" ref="CZ199" ca="1">IF(H199,IF(AH199,TRIM(SUBSTITUTE(_xll.MCONCAT(IF((INDIRECT(ster!$D$14)&lt;&gt;"")*IFERROR(NOT(INDIRECT(AI199)),FALSE),IF(ISERROR(MATCH(INDIRECT(Q199),INDIRECT(K199),0)),IFERROR(IF(INDIRECT(Q199)&lt;&gt;"",INDIRECT(ster!$D$14)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DC199" s="14" t="str">
        <f ca="1">SUBSTITUTE(SUBSTITUTE(SUBSTITUTE(SUBSTITUTE(_xll.MCONCAT(DG199:DS199,"■"),"■■","■"),"■■","■"),"■■","■"),"■■","■")</f>
        <v>■</v>
      </c>
      <c r="DD199" s="14" t="str">
        <f t="shared" ref="DD199" ca="1" si="2942">IF(MID(DC199,1,1)="■",MID(DC199,2,LEN(DC199)),DC199)</f>
        <v/>
      </c>
      <c r="DE199" s="14" t="str">
        <f t="shared" ref="DE199" ca="1" si="2943">IF(DD199&lt;&gt;"",IF(MID(DD199,LEN(DD199),1)="■",MID(DD199,1,LEN(DD199)-1),DD199),"")</f>
        <v/>
      </c>
      <c r="DF199" s="14" t="str">
        <f t="shared" ref="DF199" ca="1" si="2944">IFERROR(IF(DE199&lt;&gt;"",SUBSTITUTE(DE199,"■",". "),""),"##INTERNAL_ERROR")</f>
        <v/>
      </c>
      <c r="DG199" s="14" t="str">
        <f t="shared" ref="DG199" ca="1" si="2945">IF(CN199&lt;&gt;0,"Variable name don't comply with the naming convention","")</f>
        <v/>
      </c>
      <c r="DH199" s="14" t="str">
        <f t="shared" ref="DH199" ca="1" si="2946">IF(CO199&lt;&gt;"","Duplicated name. " &amp; IF(ISERROR(FIND(" ",CO199)),"Duplicate have index " &amp; CO199, "Duplicates have indices: "&amp;SUBSTITUTE(CO199," ",", ")),"")</f>
        <v/>
      </c>
      <c r="DI199" s="14" t="str">
        <f t="shared" ref="DI199" ca="1" si="2947">IF(CP199&lt;&gt;"","Variable label exceed length 150","")</f>
        <v/>
      </c>
      <c r="DJ199" s="14" t="str">
        <f t="shared" ref="DJ199" ca="1" si="2948">IF(CQ199&lt;&gt;"","Duplicated variable label. " &amp; IF(ISERROR(FIND(" ",CQ199)),"Duplicate have index " &amp; CQ199, "Duplicates have indices: "&amp;SUBSTITUTE(CQ199," ",", ")),"")</f>
        <v/>
      </c>
      <c r="DK199" s="14" t="str">
        <f t="shared" ref="DK199" ca="1" si="2949">IF(CR199&lt;&gt;"","The following cases have values below declared theorethical min: " &amp;SUBSTITUTE(CR199," ",", "),"")</f>
        <v/>
      </c>
      <c r="DL199" s="14" t="str">
        <f t="shared" ref="DL199" ca="1" si="2950">IF(CS199&lt;&gt;"","The following cases have values above declared theorethical max: " &amp;SUBSTITUTE(CS199," ",", "),"")</f>
        <v/>
      </c>
      <c r="DM199" s="14" t="str">
        <f t="shared" ref="DM199" ca="1" si="2951">IF(CT199&lt;&gt;"","There are some cases with values not explicitly declared in the labels dictionary: " &amp;SUBSTITUTE(CT199," ",", "),"")</f>
        <v/>
      </c>
      <c r="DN199" s="14" t="str">
        <f t="array" aca="1" ref="DN199" ca="1">IF(CU199&lt;&gt;"","There are errors in the entered values in the following cases: " &amp;SUBSTITUTE(CU199," ",", "),"")</f>
        <v/>
      </c>
      <c r="DO199" s="14" t="str">
        <f t="shared" ref="DO199" ca="1" si="2952">IF(CV199&lt;&gt;"","The following records are missing in this required field: " &amp;SUBSTITUTE(CV199," ",", "),"")</f>
        <v/>
      </c>
      <c r="DP199" s="14" t="str">
        <f t="shared" ref="DP199" ca="1" si="2953">IF(CW199&lt;&gt;"","The following cases have non-integer values: " &amp;SUBSTITUTE(CW199," ",", "),"")</f>
        <v/>
      </c>
      <c r="DQ199" s="14" t="str">
        <f t="shared" ref="DQ199" ca="1" si="2954">IF(CX199&lt;&gt;"","The following cases are non-numeric: " &amp;SUBSTITUTE(CX199," ",", "),"")</f>
        <v/>
      </c>
      <c r="DR199" s="14" t="str">
        <f t="shared" ref="DR199" ca="1" si="2955">IF(CY199&lt;&gt;"","In the following cases " &amp; P199 &amp; " " &amp; LOWER(MID(AG199,1,1)) &amp; MID(AG199,2,LEN(AG199)) &amp; ": " &amp;SUBSTITUTE(CY199," ",", "),"")</f>
        <v/>
      </c>
      <c r="DS199" s="14" t="str">
        <f t="shared" ref="DS199" ca="1" si="2956">IF(CZ199&lt;&gt;"","In the following cases " &amp; P199 &amp; " " &amp; LOWER(MID(AJ199,1,1)) &amp; MID(AJ199,2,LEN(AJ199)) &amp; ": " &amp;SUBSTITUTE(CZ199," ",", "),"")</f>
        <v/>
      </c>
      <c r="DZ199" s="14" t="b">
        <f t="shared" ref="DZ199" ca="1" si="2957">OR(ED199&lt;&gt;"",EF199&lt;&gt;"",EG199&lt;&gt;"")</f>
        <v>0</v>
      </c>
      <c r="EA199" s="14" t="str">
        <f t="shared" ref="EA199" ca="1" si="2958">IF(EB199&lt;&gt;"",G199 &amp; " (" &amp; F199 &amp; ")","")</f>
        <v>Brain MRI - Multiple Sclerosis (q_64_4)</v>
      </c>
      <c r="EB199" s="14" t="str">
        <f t="shared" ref="EB199" ca="1" si="2959">IF(EE199&lt;&gt;"",EE199&amp;IF(ED199&lt;&gt;""," and "&amp;ED199,""),UPPER(MID(ED199,1,1)&amp;MID(ED199,2,LEN(ED199))))&amp; IF(OR(EF199&lt;&gt;"",EG199&lt;&gt;"")," and "&amp;IF(EF199&lt;&gt;"",LOWER(MID(EF199,1,1) &amp; MID(EF199,2,LEN(EF199))),"")&amp; IF(AND(EF199 &lt;&gt;"",EG199&lt;&gt;"")," and ","") &amp; IF(EG199&lt;&gt;"",LOWER(MID(EG199,1,1) &amp; MID(EG199,2,LEN(EG199))),""),"") &amp; IF(OR(EE199&lt;&gt;"",ED199&lt;&gt;"",EF199&lt;&gt;"",EG199&lt;&gt;""), ". ","")</f>
        <v xml:space="preserve">Values must be limited to predefinied list. </v>
      </c>
      <c r="EC199" s="14" t="str">
        <f t="shared" ref="EC199" ca="1" si="2960">IF(EB199&lt;&gt;"",G199 &amp; " (" &amp; F199 &amp; "): " &amp; EB199,"")</f>
        <v xml:space="preserve">Brain MRI - Multiple Sclerosis (q_64_4): Values must be limited to predefinied list. </v>
      </c>
      <c r="ED199" s="14" t="str">
        <f t="shared" ref="ED199" ca="1" si="2961">IF(H199,IF(W199&gt;0,IF(AND(AO199&lt;&gt;"",AP199&lt;&gt;""),"each value must be between " &amp; IF( AV199,IFERROR(TEXT(AO199,"rrrr-mm-dd") &amp;" (" &amp; AO199 &amp;")",AO199),AO199) &amp; " and " &amp; IF( AV199,IFERROR(TEXT(AP199,"rrrr-mm-dd") &amp;" (" &amp; AP199 &amp;")",AP199),AP199),IF(AO199&lt;&gt;"","each value must be above " &amp; IF( AV199,IFERROR(TEXT(AO199,"rrrr-mm-dd") &amp;" (" &amp; AO199 &amp;")",AO199),AO199), IF(AP199&lt;&gt;"","each value must be below " &amp; IF( AV199,IFERROR(TEXT(AP199,"rrrr-mm-dd") &amp;" (" &amp; AP199 &amp;")",AP199),AP199),""))),""),"")</f>
        <v/>
      </c>
      <c r="EE199" s="14" t="str">
        <f t="shared" ref="EE199" ca="1" si="2962">IF(H199,IF(OR(AQ199,AU199,AV199,AS199,AR199),
   "Values must be" &amp;
   IF(AR199," limited to predefinied list", IF(AQ199, " integers",IF(OR(AU199,AV199)," numeric",""))) &amp;
   IF(AS199,IF(OR(AR199,AQ199,AU199,AV199), " and ","") &amp; "non-missing",""),
""),"")</f>
        <v>Values must be limited to predefinied list</v>
      </c>
      <c r="EF199" s="14" t="str">
        <f t="shared" ref="EF199" ca="1" si="2963">IF($H199,AG199,"")</f>
        <v/>
      </c>
      <c r="EG199" s="14" t="str">
        <f t="shared" ref="EG199" ca="1" si="2964">IF($H199,AJ199,"")</f>
        <v/>
      </c>
      <c r="EM199" s="14" t="b">
        <f t="shared" ref="EM199" ca="1" si="2965">OR(EC199&lt;&gt;"",DF199&lt;&gt;"")</f>
        <v>1</v>
      </c>
      <c r="EN199" s="14">
        <f t="shared" ref="EN199" ca="1" si="2966">IF(EM199,C199,"")</f>
        <v>186</v>
      </c>
      <c r="EO199" s="14" t="str">
        <f t="shared" ref="EO199" ca="1" si="2967">IF(EM199,F199,"")</f>
        <v>q_64_4</v>
      </c>
      <c r="EP199" s="14" t="str">
        <f t="shared" ref="EP199" ca="1" si="2968">EC199</f>
        <v xml:space="preserve">Brain MRI - Multiple Sclerosis (q_64_4): Values must be limited to predefinied list. </v>
      </c>
      <c r="EQ199" s="14" t="str">
        <f t="shared" ref="EQ199" ca="1" si="2969">DF199</f>
        <v/>
      </c>
    </row>
    <row r="200" spans="2:147" s="14" customFormat="1">
      <c r="B200" s="14" t="str">
        <f t="shared" ref="B200" ca="1" si="2970">DF200</f>
        <v/>
      </c>
      <c r="C200" s="14">
        <f t="shared" ref="C200" ca="1" si="2971">IF(OFFSET(B200,-1,COLUMN(VariableExists)-2),OFFSET(B200,-1,1)+1,OFFSET(B200,-1,1))</f>
        <v>187</v>
      </c>
      <c r="D200" s="14">
        <f t="shared" ref="D200" si="2972">ROW(A200)-2</f>
        <v>198</v>
      </c>
      <c r="E200" s="14" t="str">
        <f t="shared" ref="E200" ca="1" si="2973">IF(OR(G200="",ROW(G200)=2),"",IF(Z200&gt;0,"S",IF(AX200,IF(J200=2,"D","N"),"I")))</f>
        <v>D</v>
      </c>
      <c r="F200" s="14" t="str">
        <f t="shared" ref="F200" ca="1" si="2974">IF(H200,O200,"")</f>
        <v>q_64_5</v>
      </c>
      <c r="G200" s="14" t="str">
        <f t="shared" ref="G200" ca="1" si="2975">IF(H200,P200,"")</f>
        <v>Brain MRI - Trauma</v>
      </c>
      <c r="H200" s="14" t="b">
        <f t="shared" ref="H200" ca="1" si="2976">IF(INDIRECT(ADDRESS(2,D200+1,,,_sheetname_dataframe))="",FALSE,MID(INDIRECT(ADDRESS(2,D200+1,,,_sheetname_dataframe)),1,1)&lt;&gt;".")</f>
        <v>1</v>
      </c>
      <c r="I200" s="14" t="str">
        <f ca="1">IF($H200,ADDRESS(3,(D200+1)*2-1,4,,"["&amp;wew!$G$7&amp;"]"&amp;_sheetname_labels)&amp;":"&amp;ADDRESS(2+ster!$B$20,(D200+1)*2-1,4),"")</f>
        <v>[DBTemplate.xlsm]labels!OG3:OG61</v>
      </c>
      <c r="J200" s="14">
        <f t="array" aca="1" ref="J200" ca="1">IF(H200,MAX(0,MAX(IF(INDIRECT(I200)&lt;&gt;"",ROW(INDIRECT(I200)),""))-2),"")</f>
        <v>2</v>
      </c>
      <c r="K200" s="14" t="str">
        <f ca="1">IF($H200,IF($J200&gt;0,ADDRESS(3,(D200+1)*2-1,4,,"["&amp;wew!$G$7&amp;"]"&amp;_sheetname_labels)&amp;":"&amp;ADDRESS(2+J200,(D200+1)*2-1,4),""),"")</f>
        <v>[DBTemplate.xlsm]labels!OG3:OG4</v>
      </c>
      <c r="L200" s="14" t="str">
        <f ca="1">IF($H200,IF($J200&gt;0,ADDRESS(3,(D200+1)*2,4,,"["&amp;wew!$G$7&amp;"]"&amp;_sheetname_labels)&amp;":"&amp;ADDRESS(2+J200,(D200+1)*2,4),""),"")</f>
        <v>[DBTemplate.xlsm]labels!OH3:OH4</v>
      </c>
      <c r="M200" s="14">
        <f t="shared" ref="M200" ca="1" si="2977">IF($H200,IF(J200&gt;0,COUNTA(INDIRECT(K200))-COUNT(INDIRECT(K200)),0),"")</f>
        <v>0</v>
      </c>
      <c r="N200" s="14">
        <f t="shared" ref="N200" ca="1" si="2978">IF(H200,J200-M200,"")</f>
        <v>2</v>
      </c>
      <c r="O200" s="14" t="str">
        <f t="shared" ref="O200" ca="1" si="2979">IF(INDIRECT(ADDRESS(2,D200+1,,,_sheetname_dataframe))="","",INDIRECT(ADDRESS(2,D200+1,,,_sheetname_dataframe)))</f>
        <v>q_64_5</v>
      </c>
      <c r="P200" s="14" t="str">
        <f t="shared" ref="P200" ca="1" si="2980">IF(H200,IF(INDIRECT(ADDRESS(1,D200+1,,,_sheetname_dataframe))="","",INDIRECT(ADDRESS(1,D200+1,,,_sheetname_dataframe))),"")</f>
        <v>Brain MRI - Trauma</v>
      </c>
      <c r="Q200" s="14" t="str">
        <f ca="1">IF($BP200,ADDRESS(3,D200+1,4,,"["&amp;wew!$G$7&amp;"]"&amp;_sheetname_dataframe)&amp;":"&amp;ADDRESS(2+ster!$C$14,D200+1,4),"")</f>
        <v>[DBTemplate.xlsm]data_frame!GQ3:GQ3</v>
      </c>
      <c r="R200" s="14" t="str">
        <f>IF($BP200,IF(MID(_xll.FORMULATEXT(INDEX(INDIRECT(Q200),1)),1,1)="=", _xll.FORMULATEXT(INDEX(INDIRECT(Q200),1),2,TRUE),""),"")</f>
        <v/>
      </c>
      <c r="S200" s="14">
        <f t="array" aca="1" ref="S200" ca="1">IF(H200,SUM(IF((IFERROR(INDIRECT(Q200)&lt;&gt;"",FALSE))*(INDIRECT(ster!$D$14)&lt;&gt;""),1,0)),"")</f>
        <v>0</v>
      </c>
      <c r="T200" s="14">
        <f t="array" aca="1" ref="T200" ca="1">IF(H200,IF(M200&gt;0,SUM(IFERROR(1*(MATCH(INDIRECT(Q200),INDIRECT(K200),0)&gt;0),0)*(INDIRECT(ster!$D$14)&lt;&gt;"")*NOT(ISNUMBER(INDIRECT(Q200)))),0),"")</f>
        <v>0</v>
      </c>
      <c r="U200" s="14">
        <f t="array" aca="1" ref="U200" ca="1">IF(H200,SUM((IFERROR(INDIRECT(Q200)="",FALSE))*(INDIRECT(ster!$D$14)&lt;&gt;"")),"")</f>
        <v>1</v>
      </c>
      <c r="V200" s="14">
        <f t="array" aca="1" ref="V200" ca="1">IF(H200,SUM((IFERROR(INDIRECT(Q200)="#ąś",TRUE))*(INDIRECT(ster!$D$14)&lt;&gt;"")),"")</f>
        <v>0</v>
      </c>
      <c r="W200" s="14">
        <f t="array" aca="1" ref="W200" ca="1">IF(H200,SUM(ISNUMBER(INDIRECT(Q200))*(INDIRECT(ster!$D$14)&lt;&gt;"")),"")</f>
        <v>0</v>
      </c>
      <c r="X200" s="14" t="str">
        <f t="array" aca="1" ref="X200" ca="1">IF(AND(H200,W200&gt;0),IF(wew!$B$3,MIN(IF((INDIRECT(ster!$D$14)&lt;&gt;"")*IFERROR(INDIRECT($Q200)&lt;&gt;"",FALSE),IFERROR(INDIRECT($Q200),"X"),"X")),"&lt;włącz podświetlanie wartości&gt;"),"—")</f>
        <v>—</v>
      </c>
      <c r="Y200" s="14" t="str">
        <f t="array" aca="1" ref="Y200" ca="1">IF(AND(H200,W200&gt;0),IF(wew!$B$3,MAX(IF((INDIRECT(ster!$D$14)&lt;&gt;"")*IFERROR(INDIRECT($Q200)&lt;&gt;"",FALSE),IFERROR(INDIRECT($Q200),"X"),"X")),"&lt;włącz podświetlanie wartości&gt;"),"—")</f>
        <v>—</v>
      </c>
      <c r="Z200" s="14">
        <f t="shared" ref="Z200" ca="1" si="2981">IF(H200,S200-T200-W200,"")</f>
        <v>0</v>
      </c>
      <c r="AA200" s="12" t="str">
        <f t="shared" ref="AA200" ca="1" si="2982">IF(H200,IF(S200&gt;0,W200/(S200),"—"),"")</f>
        <v>—</v>
      </c>
      <c r="AB200" s="17">
        <f t="array" aca="1" ref="AB200" ca="1">IF(H200,IF(W200&gt;0,SUM((INDIRECT(ster!$D$14)&lt;&gt;"")*IFERROR((INDIRECT(Q200)&lt;&gt;"")*(INDIRECT(Q200)=INT(INDIRECT(Q200))),0)),0),"")</f>
        <v>0</v>
      </c>
      <c r="AC200" s="17">
        <f t="array" aca="1" ref="AC200" ca="1">IF(H200,W200-AB200,"")</f>
        <v>0</v>
      </c>
      <c r="AD200" s="17">
        <f t="shared" ref="AD200" ca="1" si="2983">IF($H200,IF(AC200&lt;&gt;"",IF(AC200=0,1,IF(AC200/W200&lt;0.15,2,3)),0),"")</f>
        <v>1</v>
      </c>
      <c r="AE200" s="17" t="b">
        <f t="shared" ref="AE200" ca="1" si="2984">IF(H200,OFFSET(O200,1,0)=".validation",FALSE)</f>
        <v>0</v>
      </c>
      <c r="AF200" s="17" t="str">
        <f ca="1">IF(AE200,IF($H200,ADDRESS(3,D200+2,4,,"["&amp;wew!$G$7&amp;"]"&amp;_sheetname_dataframe)&amp;":"&amp;ADDRESS(2+ster!$C$14,D200+2,4),""),"")</f>
        <v/>
      </c>
      <c r="AG200" s="17" t="str">
        <f t="shared" ref="AG200" ca="1" si="2985">IF(AE200,IF($H200,IF(INDIRECT(ADDRESS(1,D200+2,,,_sheetname_dataframe))="","",INDIRECT(ADDRESS(1,D200+2,,,_sheetname_dataframe))),""),"")</f>
        <v/>
      </c>
      <c r="AH200" s="17" t="b">
        <f t="shared" ref="AH200" ca="1" si="2986">IF(H200,AND(AE200,OFFSET(O200,2,0)=".validation"),FALSE)</f>
        <v>0</v>
      </c>
      <c r="AI200" s="17" t="str">
        <f ca="1">IF(AH200,IF($H200,ADDRESS(3,D200+3,4,,"["&amp;wew!$G$7&amp;"]"&amp;_sheetname_dataframe)&amp;":"&amp;ADDRESS(2+ster!$C$14,D200+3,4),""),"")</f>
        <v/>
      </c>
      <c r="AJ200" s="17" t="str">
        <f t="shared" ref="AJ200" ca="1" si="2987">IF(AH200,IF($H200,IF(INDIRECT(ADDRESS(1,D200+3,,,_sheetname_dataframe))="","",INDIRECT(ADDRESS(1,D200+3,,,_sheetname_dataframe))),""),"")</f>
        <v/>
      </c>
      <c r="AK200" s="17" t="b">
        <f t="shared" ref="AK200" ca="1" si="2988">IF(H200,OR(AQ200,AD200=2),"")</f>
        <v>0</v>
      </c>
      <c r="AL200" s="17" t="b">
        <f t="shared" ref="AL200" ca="1" si="2989">IF($H200,IF(BV200&lt;&gt;"",IF(OR(BM200="F",BM200="L",BM200="I",BM200="D"),BV200&lt;&gt;0)),"")</f>
        <v>0</v>
      </c>
      <c r="AM200" s="17" t="b">
        <f t="shared" ref="AM200" ca="1" si="2990">IF($H200,AND(NOT(AL200),OR(IF(BW200&lt;&gt;"",IF(OR(BM200="F",BM200="L"),BW200&lt;&gt;0)),BM200="I",BM200="N",BM200="D")),"")</f>
        <v>0</v>
      </c>
      <c r="AN200" s="17">
        <f t="shared" ref="AN200" ca="1" si="2991">IF(COUNTA(INDIRECT(Q200))=0,0, IF(AND(AO200&lt;&gt;"",X200&lt;AO200),1,IF(AND(AP200&lt;&gt;"",Y200&gt;AP200),1,IF(AND(AQ200,AC200&gt;0),2,0))))</f>
        <v>0</v>
      </c>
      <c r="AO200" s="24" t="str">
        <f t="shared" ref="AO200" ca="1" si="2992">IF($H200,IF(BY200&lt;&gt;"",IF(ISNUMBER(BY200),BY200,""),""),"")</f>
        <v/>
      </c>
      <c r="AP200" s="24" t="str">
        <f t="shared" ref="AP200" ca="1" si="2993">IF($H200,IF(BZ200&lt;&gt;"",IF(ISNUMBER(BZ200),BZ200,""),""),"")</f>
        <v/>
      </c>
      <c r="AQ200" s="17" t="b">
        <f t="shared" ref="AQ200" ca="1" si="2994">IF(H200,IF(CA200&lt;&gt;"",CA200&lt;&gt;0,FALSE),"")</f>
        <v>0</v>
      </c>
      <c r="AR200" s="17" t="b">
        <f t="shared" ref="AR200" ca="1" si="2995">IF(H200,IF(N200&gt;0,IF(BQ200&lt;&gt;"",BQ200&lt;&gt;0,FALSE),FALSE),"")</f>
        <v>1</v>
      </c>
      <c r="AS200" s="17" t="b">
        <f t="shared" ref="AS200" ca="1" si="2996">IF(H200,IF(BR200&lt;&gt;"",BR200&lt;&gt;0,FALSE),"")</f>
        <v>0</v>
      </c>
      <c r="AT200" s="17" t="b">
        <f t="shared" ref="AT200" ca="1" si="2997">IF(H200,IF(N200&gt;0,FALSE,IF(BU200&lt;&gt;"",MATCH(BU200,DataType,0)=1,FALSE)),"")</f>
        <v>0</v>
      </c>
      <c r="AU200" s="17" t="b">
        <f t="shared" ref="AU200" ca="1" si="2998">IF(H200,IF(N200&gt;0,TRUE,IF(BU200&lt;&gt;"",MATCH(BU200,DataType,0)=2,FALSE)),"")</f>
        <v>1</v>
      </c>
      <c r="AV200" s="17" t="b">
        <f t="shared" ref="AV200" ca="1" si="2999">IF(H200,IF(N200&gt;0,FALSE,IF(BU200&lt;&gt;"",MATCH(BU200,DataType,0)=3,FALSE)),"")</f>
        <v>0</v>
      </c>
      <c r="AW200" s="17" t="b">
        <f t="shared" ref="AW200" ca="1" si="3000">IF(H200,IF(W200&gt;0,Z200=0,FALSE),"")</f>
        <v>0</v>
      </c>
      <c r="AX200" s="14" t="b">
        <f t="array" aca="1" ref="AX200" ca="1">IF(H200,N200&gt;0,"")</f>
        <v>1</v>
      </c>
      <c r="AY200" s="17" t="str">
        <f t="shared" ref="AY200" ca="1" si="3001">IF(H200,IF(N200&gt;0,ADDRESS(ROW(VariablesOrigin)+1,COLUMN(VariablesOrigin)+1,4) &amp; ":" &amp; ADDRESS(ROW(VariablesOrigin)+N200,COLUMN(VariablesOrigin)+1,4),""),"")</f>
        <v>C3:C4</v>
      </c>
      <c r="AZ200" s="17" t="b">
        <f t="array" aca="1" ref="AZ200" ca="1">IF(AY200&lt;&gt;"",SUM(1*ISERROR(MATCH(INDIRECT(AY200),INDIRECT(K200),0)))=0,"")</f>
        <v>1</v>
      </c>
      <c r="BA200" s="17" t="b">
        <f t="shared" ref="BA200" ca="1" si="3002">IF(H200,BU200="",FALSE)</f>
        <v>1</v>
      </c>
      <c r="BB200" s="17" t="b">
        <v>0</v>
      </c>
      <c r="BC200" s="17" t="b">
        <f t="shared" ref="BC200" ca="1" si="3003">IF(BA200,IF(N200&gt;0,AND(AZ200,Z200=0),FALSE),"")</f>
        <v>1</v>
      </c>
      <c r="BD200" s="17" t="b">
        <f t="shared" ref="BD200" ca="1" si="3004">IF(BA200,IF(N200&gt;0,AND(NOT(AZ200),Z200=0),FALSE),"")</f>
        <v>0</v>
      </c>
      <c r="BE200" s="17" t="b">
        <f t="shared" ref="BE200" ca="1" si="3005">IF(BA200,IF(AND(AW200,NOT(BB200),NOT(BC200),NOT(BD200)),AND(Z200=0,AC200=0),FALSE),"")</f>
        <v>0</v>
      </c>
      <c r="BF200" s="17" t="b">
        <f t="shared" ref="BF200" ca="1" si="3006">IF(BA200,IF(AND(AW200,NOT(BB200),NOT(BC200),NOT(BD200)),AND(Z200=0,OR(AC200&gt;0)),FALSE),"")</f>
        <v>0</v>
      </c>
      <c r="BG200" s="17" t="b">
        <f t="shared" ref="BG200" ca="1" si="3007">IF(BA200,IF(OR(BB200:BF200),FALSE,IF(Z200=0,FALSE,Z200&gt;0)),"")</f>
        <v>0</v>
      </c>
      <c r="BH200" s="17" t="b">
        <f t="shared" ref="BH200" ca="1" si="3008">IF(BA200,COUNTIF(BB200:BG200,TRUE)=1,"")</f>
        <v>1</v>
      </c>
      <c r="BI200" s="17">
        <f t="shared" ref="BI200" ca="1" si="3009">IF(BA200,IFERROR(MATCH(TRUE,BB200:BG200,0),7),"")</f>
        <v>2</v>
      </c>
      <c r="BJ200" s="17" t="b">
        <f t="shared" ref="BJ200" ca="1" si="3010">DF200&lt;&gt;""</f>
        <v>0</v>
      </c>
      <c r="BK200" s="17" t="str">
        <f t="shared" ref="BK200" ca="1" si="3011">IF(H200,IF(AND(NOT(BA200),AU200),AC200=0,""),"")</f>
        <v/>
      </c>
      <c r="BL200" s="17" t="str">
        <f t="shared" ref="BL200" ca="1" si="3012">IF(H200,IF(AND(NOT(BA200),AU200),AC200&gt;0,""),"")</f>
        <v/>
      </c>
      <c r="BM200" s="17" t="str">
        <f t="shared" ref="BM200" ca="1" si="3013">IF(H200,IF(BA200,CHOOSE(BI200,"0","F","L","I","N",IF(AA200&gt;0.5,"N","S"),"0"),CHOOSE(MATCH(BU200,DataType,0),"S",IF(BK200,"I","N"),"D"  )),"")</f>
        <v>F</v>
      </c>
      <c r="BN200" s="17" t="str">
        <f t="shared" ref="BN200" ca="1" si="3014">IF(H200,IF(BJ200,"E",IF(BA200,CHOOSE(BI200,"0","F","L","I","N","S","0"),CHOOSE(MATCH(BU200,DataType,0),"S",IF(BK200,"I","N"),"D"  ))),"")</f>
        <v>F</v>
      </c>
      <c r="BO200" s="17" t="str">
        <f t="shared" ref="BO200" ca="1" si="3015">IF($H200,IF(BM200="0","",IF(AND(AR200,N200=2),"D",IF(BM200="S","N",IF(AL200,"O",IF(AM200,"I","N"))))),"")</f>
        <v>D</v>
      </c>
      <c r="BP200" s="14" t="b">
        <f t="shared" ref="BP200" ca="1" si="3016">INDIRECT(ADDRESS(2,ROW(A200)-1,,,_sheetname_dataframe))&lt;&gt;""</f>
        <v>1</v>
      </c>
      <c r="BQ200" s="35">
        <v>1</v>
      </c>
      <c r="BX200" s="16"/>
      <c r="BY200" s="16"/>
      <c r="BZ200" s="16"/>
      <c r="CA200" s="16"/>
      <c r="CB200" s="16"/>
      <c r="CC200" s="16"/>
      <c r="CD200" s="16"/>
      <c r="CE200" s="16"/>
      <c r="CF200" s="16"/>
      <c r="CN200" s="14">
        <f ca="1">IF(H200,IFERROR(IsVariableNameLegal(O200),0),0)</f>
        <v>0</v>
      </c>
      <c r="CO200" s="14" t="str">
        <f t="array" aca="1" ref="CO200" ca="1">IF(H200,IF(COUNTIF(INDIRECT(wew!$C$13),O200)&gt;1,TRIM(SUBSTITUTE(_xll.MCONCAT(IF((INDIRECT(wew!$C$13)=O200)*(COLUMN(INDIRECT(wew!$C$13))&lt;&gt;D200+1),-1+COLUMN(INDIRECT(wew!$C$13)),"")," "),"  "," ")),""),"")</f>
        <v/>
      </c>
      <c r="CP200" s="14" t="str">
        <f t="array" aca="1" ref="CP200" ca="1">IF(P200&lt;&gt;"",IF(LEN(P200)&gt;150,1,""),"")</f>
        <v/>
      </c>
      <c r="CQ200" s="14" t="str">
        <f t="array" aca="1" ref="CQ200" ca="1">IF(AND(H200,NOT(ster!$J$3)),IF(COUNTIF(INDIRECT(wew!$C$15),P200)&gt;1,TRIM(SUBSTITUTE(_xll.MCONCAT(IF((INDIRECT(wew!$C$15)=P200)*(COLUMN(INDIRECT(wew!$C$15))&lt;&gt;D200+1),-1+COLUMN(INDIRECT(wew!$C$15)),"")," "),"  "," ")),""),"")</f>
        <v/>
      </c>
      <c r="CR200" s="14" t="str">
        <f t="array" aca="1" ref="CR200" ca="1">IF(H200,IF(AND(W200&gt;0,AO200&lt;&gt;""),TRIM(SUBSTITUTE(_xll.MCONCAT(IFERROR(IF(ISNUMBER(INDIRECT(Q200)),IF((INDIRECT(ster!$D$14)&lt;&gt;"")*(INDIRECT(Q200)&lt;AO200),INDIRECT(ster!$D$14) &amp; ": " &amp;  SUBSTITUTE(IF( AV200,IFERROR(TEXT(INDIRECT(Q200),"rrrr-mm-dd") &amp;" (" &amp; INDIRECT(Q200) &amp;")",INDIRECT(Q200)),INDIRECT(Q200))," "," "),""),""),"")," "),"  "," ")),""),"")</f>
        <v/>
      </c>
      <c r="CS200" s="14" t="str">
        <f t="array" aca="1" ref="CS200" ca="1">IF(H200,IF(AND(W200&gt;0,AP200&lt;&gt;""),TRIM(SUBSTITUTE(_xll.MCONCAT(IFERROR(IF(ISNUMBER(INDIRECT(Q200)),IF((INDIRECT(ster!$D$14)&lt;&gt;"")*(INDIRECT(Q200)&gt;AP200),INDIRECT(ster!$D$14) &amp; ": " &amp;  SUBSTITUTE(IF( AV200,IFERROR(TEXT(INDIRECT(Q200),"rrrr-mm-dd")&amp;" (" &amp; INDIRECT(Q200) &amp;")",INDIRECT(Q200)),INDIRECT(Q200))," "," "),""),""),"")," "),"  "," ")),""),"")</f>
        <v/>
      </c>
      <c r="CT200" s="14" t="str">
        <f t="array" aca="1" ref="CT200" ca="1">IF(H200,IF(AND(N200&gt;0,AR200),TRIM(SUBSTITUTE(_xll.MCONCAT(IFERROR(IF(ISNUMBER(INDIRECT(Q200)),IF((INDIRECT(ster!$D$14)&lt;&gt;"")*(IFERROR(0*(MATCH(INDIRECT(Q200),INDIRECT(K200),0)&gt;0),1)),INDIRECT(ster!$D$14) &amp; ": " &amp;  SUBSTITUTE(IF( AV200,IFERROR(TEXT(INDIRECT(Q200),"rrrr-mm-dd")&amp;" (" &amp; INDIRECT(Q200) &amp;")",INDIRECT(Q200)),INDIRECT(Q200))," "," "),""),""),"")," "),"  "," ")),""),"")</f>
        <v/>
      </c>
      <c r="CU200" s="14" t="str">
        <f t="array" aca="1" ref="CU200" ca="1">IF(H200,IF(AND(V200&gt;0),TRIM(SUBSTITUTE(_xll.MCONCAT(IF((INDIRECT(ster!$D$14)&lt;&gt;"")*(IFERROR(0*(INDIRECT(Q200)&lt;&gt;""),1)),INDIRECT(ster!$D$14),"")," "),"  "," ")),""),"")</f>
        <v/>
      </c>
      <c r="CV200" s="14" t="str">
        <f t="array" aca="1" ref="CV200" ca="1">IF(H200,IF(AS200,
TRIM(SUBSTITUTE(_xll.MCONCAT(IF(
   (INDIRECT(ster!$D$14)&lt;&gt;"")*
   ((INDIRECT(Q200)="")+
      NOT(ISNUMBER(INDIRECT(Q200)))*
      NOT(ISERROR(MATCH(INDIRECT(Q200),INDIRECT(K200),0)))
    ),
      INDIRECT(ster!$D$14),
   "")," "),"  "," ")),
""),"")</f>
        <v/>
      </c>
      <c r="CW200" s="14" t="str">
        <f t="array" aca="1" ref="CW200" ca="1">IF(H200,IF(AND(AQ200),TRIM(SUBSTITUTE(_xll.MCONCAT(IFERROR(IF(ISNUMBER(INDIRECT(Q200)),IF((INDIRECT(ster!$D$14)&lt;&gt;"")*(INDIRECT(Q200)&lt;&gt;INT(INDIRECT(Q200))),INDIRECT(ster!$D$14) &amp; ": " &amp; INDIRECT(Q200),""),""),"")," "),"  "," ")),""),"")</f>
        <v/>
      </c>
      <c r="CX200" s="14" t="str">
        <f t="array" aca="1" ref="CX200" ca="1">IF(H200,IF(OR(AU200,AV200),TRIM(SUBSTITUTE(_xll.MCONCAT(IF((INDIRECT(ster!$D$14)&lt;&gt;"")*NOT(ISNUMBER(INDIRECT(Q200))),IF(ISERROR(MATCH(INDIRECT(Q200),INDIRECT(K200),0)),IFERROR(IF(INDIRECT(Q200)&lt;&gt;"",INDIRECT(ster!$D$14) &amp; ": " &amp; SUBSTITUTE(INDIRECT(Q200)," "," "),""),""),""),"")," "),"  "," ")),""),"")</f>
        <v/>
      </c>
      <c r="CY200" s="14" t="str">
        <f t="array" aca="1" ref="CY200" ca="1">IF(H200,IF(AE200,TRIM(SUBSTITUTE(_xll.MCONCAT(IF((INDIRECT(ster!$D$14)&lt;&gt;"")*IFERROR(NOT(INDIRECT(AF200)),FALSE),IF(ISERROR(MATCH(INDIRECT(Q200),INDIRECT(K200),0)),IFERROR(IF(INDIRECT(Q200)&lt;&gt;"",INDIRECT(ster!$D$14)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CZ200" s="14" t="str">
        <f t="array" aca="1" ref="CZ200" ca="1">IF(H200,IF(AH200,TRIM(SUBSTITUTE(_xll.MCONCAT(IF((INDIRECT(ster!$D$14)&lt;&gt;"")*IFERROR(NOT(INDIRECT(AI200)),FALSE),IF(ISERROR(MATCH(INDIRECT(Q200),INDIRECT(K200),0)),IFERROR(IF(INDIRECT(Q200)&lt;&gt;"",INDIRECT(ster!$D$14)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DC200" s="14" t="str">
        <f ca="1">SUBSTITUTE(SUBSTITUTE(SUBSTITUTE(SUBSTITUTE(_xll.MCONCAT(DG200:DS200,"■"),"■■","■"),"■■","■"),"■■","■"),"■■","■")</f>
        <v>■</v>
      </c>
      <c r="DD200" s="14" t="str">
        <f t="shared" ref="DD200" ca="1" si="3017">IF(MID(DC200,1,1)="■",MID(DC200,2,LEN(DC200)),DC200)</f>
        <v/>
      </c>
      <c r="DE200" s="14" t="str">
        <f t="shared" ref="DE200" ca="1" si="3018">IF(DD200&lt;&gt;"",IF(MID(DD200,LEN(DD200),1)="■",MID(DD200,1,LEN(DD200)-1),DD200),"")</f>
        <v/>
      </c>
      <c r="DF200" s="14" t="str">
        <f t="shared" ref="DF200" ca="1" si="3019">IFERROR(IF(DE200&lt;&gt;"",SUBSTITUTE(DE200,"■",". "),""),"##INTERNAL_ERROR")</f>
        <v/>
      </c>
      <c r="DG200" s="14" t="str">
        <f t="shared" ref="DG200" ca="1" si="3020">IF(CN200&lt;&gt;0,"Variable name don't comply with the naming convention","")</f>
        <v/>
      </c>
      <c r="DH200" s="14" t="str">
        <f t="shared" ref="DH200" ca="1" si="3021">IF(CO200&lt;&gt;"","Duplicated name. " &amp; IF(ISERROR(FIND(" ",CO200)),"Duplicate have index " &amp; CO200, "Duplicates have indices: "&amp;SUBSTITUTE(CO200," ",", ")),"")</f>
        <v/>
      </c>
      <c r="DI200" s="14" t="str">
        <f t="shared" ref="DI200" ca="1" si="3022">IF(CP200&lt;&gt;"","Variable label exceed length 150","")</f>
        <v/>
      </c>
      <c r="DJ200" s="14" t="str">
        <f t="shared" ref="DJ200" ca="1" si="3023">IF(CQ200&lt;&gt;"","Duplicated variable label. " &amp; IF(ISERROR(FIND(" ",CQ200)),"Duplicate have index " &amp; CQ200, "Duplicates have indices: "&amp;SUBSTITUTE(CQ200," ",", ")),"")</f>
        <v/>
      </c>
      <c r="DK200" s="14" t="str">
        <f t="shared" ref="DK200" ca="1" si="3024">IF(CR200&lt;&gt;"","The following cases have values below declared theorethical min: " &amp;SUBSTITUTE(CR200," ",", "),"")</f>
        <v/>
      </c>
      <c r="DL200" s="14" t="str">
        <f t="shared" ref="DL200" ca="1" si="3025">IF(CS200&lt;&gt;"","The following cases have values above declared theorethical max: " &amp;SUBSTITUTE(CS200," ",", "),"")</f>
        <v/>
      </c>
      <c r="DM200" s="14" t="str">
        <f t="shared" ref="DM200" ca="1" si="3026">IF(CT200&lt;&gt;"","There are some cases with values not explicitly declared in the labels dictionary: " &amp;SUBSTITUTE(CT200," ",", "),"")</f>
        <v/>
      </c>
      <c r="DN200" s="14" t="str">
        <f t="array" aca="1" ref="DN200" ca="1">IF(CU200&lt;&gt;"","There are errors in the entered values in the following cases: " &amp;SUBSTITUTE(CU200," ",", "),"")</f>
        <v/>
      </c>
      <c r="DO200" s="14" t="str">
        <f t="shared" ref="DO200" ca="1" si="3027">IF(CV200&lt;&gt;"","The following records are missing in this required field: " &amp;SUBSTITUTE(CV200," ",", "),"")</f>
        <v/>
      </c>
      <c r="DP200" s="14" t="str">
        <f t="shared" ref="DP200" ca="1" si="3028">IF(CW200&lt;&gt;"","The following cases have non-integer values: " &amp;SUBSTITUTE(CW200," ",", "),"")</f>
        <v/>
      </c>
      <c r="DQ200" s="14" t="str">
        <f t="shared" ref="DQ200" ca="1" si="3029">IF(CX200&lt;&gt;"","The following cases are non-numeric: " &amp;SUBSTITUTE(CX200," ",", "),"")</f>
        <v/>
      </c>
      <c r="DR200" s="14" t="str">
        <f t="shared" ref="DR200" ca="1" si="3030">IF(CY200&lt;&gt;"","In the following cases " &amp; P200 &amp; " " &amp; LOWER(MID(AG200,1,1)) &amp; MID(AG200,2,LEN(AG200)) &amp; ": " &amp;SUBSTITUTE(CY200," ",", "),"")</f>
        <v/>
      </c>
      <c r="DS200" s="14" t="str">
        <f t="shared" ref="DS200" ca="1" si="3031">IF(CZ200&lt;&gt;"","In the following cases " &amp; P200 &amp; " " &amp; LOWER(MID(AJ200,1,1)) &amp; MID(AJ200,2,LEN(AJ200)) &amp; ": " &amp;SUBSTITUTE(CZ200," ",", "),"")</f>
        <v/>
      </c>
      <c r="DZ200" s="14" t="b">
        <f t="shared" ref="DZ200" ca="1" si="3032">OR(ED200&lt;&gt;"",EF200&lt;&gt;"",EG200&lt;&gt;"")</f>
        <v>0</v>
      </c>
      <c r="EA200" s="14" t="str">
        <f t="shared" ref="EA200" ca="1" si="3033">IF(EB200&lt;&gt;"",G200 &amp; " (" &amp; F200 &amp; ")","")</f>
        <v>Brain MRI - Trauma (q_64_5)</v>
      </c>
      <c r="EB200" s="14" t="str">
        <f t="shared" ref="EB200" ca="1" si="3034">IF(EE200&lt;&gt;"",EE200&amp;IF(ED200&lt;&gt;""," and "&amp;ED200,""),UPPER(MID(ED200,1,1)&amp;MID(ED200,2,LEN(ED200))))&amp; IF(OR(EF200&lt;&gt;"",EG200&lt;&gt;"")," and "&amp;IF(EF200&lt;&gt;"",LOWER(MID(EF200,1,1) &amp; MID(EF200,2,LEN(EF200))),"")&amp; IF(AND(EF200 &lt;&gt;"",EG200&lt;&gt;"")," and ","") &amp; IF(EG200&lt;&gt;"",LOWER(MID(EG200,1,1) &amp; MID(EG200,2,LEN(EG200))),""),"") &amp; IF(OR(EE200&lt;&gt;"",ED200&lt;&gt;"",EF200&lt;&gt;"",EG200&lt;&gt;""), ". ","")</f>
        <v xml:space="preserve">Values must be limited to predefinied list. </v>
      </c>
      <c r="EC200" s="14" t="str">
        <f t="shared" ref="EC200" ca="1" si="3035">IF(EB200&lt;&gt;"",G200 &amp; " (" &amp; F200 &amp; "): " &amp; EB200,"")</f>
        <v xml:space="preserve">Brain MRI - Trauma (q_64_5): Values must be limited to predefinied list. </v>
      </c>
      <c r="ED200" s="14" t="str">
        <f t="shared" ref="ED200" ca="1" si="3036">IF(H200,IF(W200&gt;0,IF(AND(AO200&lt;&gt;"",AP200&lt;&gt;""),"each value must be between " &amp; IF( AV200,IFERROR(TEXT(AO200,"rrrr-mm-dd") &amp;" (" &amp; AO200 &amp;")",AO200),AO200) &amp; " and " &amp; IF( AV200,IFERROR(TEXT(AP200,"rrrr-mm-dd") &amp;" (" &amp; AP200 &amp;")",AP200),AP200),IF(AO200&lt;&gt;"","each value must be above " &amp; IF( AV200,IFERROR(TEXT(AO200,"rrrr-mm-dd") &amp;" (" &amp; AO200 &amp;")",AO200),AO200), IF(AP200&lt;&gt;"","each value must be below " &amp; IF( AV200,IFERROR(TEXT(AP200,"rrrr-mm-dd") &amp;" (" &amp; AP200 &amp;")",AP200),AP200),""))),""),"")</f>
        <v/>
      </c>
      <c r="EE200" s="14" t="str">
        <f t="shared" ref="EE200" ca="1" si="3037">IF(H200,IF(OR(AQ200,AU200,AV200,AS200,AR200),
   "Values must be" &amp;
   IF(AR200," limited to predefinied list", IF(AQ200, " integers",IF(OR(AU200,AV200)," numeric",""))) &amp;
   IF(AS200,IF(OR(AR200,AQ200,AU200,AV200), " and ","") &amp; "non-missing",""),
""),"")</f>
        <v>Values must be limited to predefinied list</v>
      </c>
      <c r="EF200" s="14" t="str">
        <f t="shared" ref="EF200" ca="1" si="3038">IF($H200,AG200,"")</f>
        <v/>
      </c>
      <c r="EG200" s="14" t="str">
        <f t="shared" ref="EG200" ca="1" si="3039">IF($H200,AJ200,"")</f>
        <v/>
      </c>
      <c r="EM200" s="14" t="b">
        <f t="shared" ref="EM200" ca="1" si="3040">OR(EC200&lt;&gt;"",DF200&lt;&gt;"")</f>
        <v>1</v>
      </c>
      <c r="EN200" s="14">
        <f t="shared" ref="EN200" ca="1" si="3041">IF(EM200,C200,"")</f>
        <v>187</v>
      </c>
      <c r="EO200" s="14" t="str">
        <f t="shared" ref="EO200" ca="1" si="3042">IF(EM200,F200,"")</f>
        <v>q_64_5</v>
      </c>
      <c r="EP200" s="14" t="str">
        <f t="shared" ref="EP200" ca="1" si="3043">EC200</f>
        <v xml:space="preserve">Brain MRI - Trauma (q_64_5): Values must be limited to predefinied list. </v>
      </c>
      <c r="EQ200" s="14" t="str">
        <f t="shared" ref="EQ200" ca="1" si="3044">DF200</f>
        <v/>
      </c>
    </row>
    <row r="201" spans="2:147" s="14" customFormat="1">
      <c r="B201" s="14" t="str">
        <f t="shared" ref="B201" ca="1" si="3045">DF201</f>
        <v/>
      </c>
      <c r="C201" s="14">
        <f t="shared" ref="C201" ca="1" si="3046">IF(OFFSET(B201,-1,COLUMN(VariableExists)-2),OFFSET(B201,-1,1)+1,OFFSET(B201,-1,1))</f>
        <v>188</v>
      </c>
      <c r="D201" s="14">
        <f t="shared" ref="D201" si="3047">ROW(A201)-2</f>
        <v>199</v>
      </c>
      <c r="E201" s="14" t="str">
        <f t="shared" ref="E201" ca="1" si="3048">IF(OR(G201="",ROW(G201)=2),"",IF(Z201&gt;0,"S",IF(AX201,IF(J201=2,"D","N"),"I")))</f>
        <v>D</v>
      </c>
      <c r="F201" s="14" t="str">
        <f t="shared" ref="F201" ca="1" si="3049">IF(H201,O201,"")</f>
        <v>q_64_6</v>
      </c>
      <c r="G201" s="14" t="str">
        <f t="shared" ref="G201" ca="1" si="3050">IF(H201,P201,"")</f>
        <v>Brain MRI - Hypoxia</v>
      </c>
      <c r="H201" s="14" t="b">
        <f t="shared" ref="H201" ca="1" si="3051">IF(INDIRECT(ADDRESS(2,D201+1,,,_sheetname_dataframe))="",FALSE,MID(INDIRECT(ADDRESS(2,D201+1,,,_sheetname_dataframe)),1,1)&lt;&gt;".")</f>
        <v>1</v>
      </c>
      <c r="I201" s="14" t="str">
        <f ca="1">IF($H201,ADDRESS(3,(D201+1)*2-1,4,,"["&amp;wew!$G$7&amp;"]"&amp;_sheetname_labels)&amp;":"&amp;ADDRESS(2+ster!$B$20,(D201+1)*2-1,4),"")</f>
        <v>[DBTemplate.xlsm]labels!OI3:OI61</v>
      </c>
      <c r="J201" s="14">
        <f t="array" aca="1" ref="J201" ca="1">IF(H201,MAX(0,MAX(IF(INDIRECT(I201)&lt;&gt;"",ROW(INDIRECT(I201)),""))-2),"")</f>
        <v>2</v>
      </c>
      <c r="K201" s="14" t="str">
        <f ca="1">IF($H201,IF($J201&gt;0,ADDRESS(3,(D201+1)*2-1,4,,"["&amp;wew!$G$7&amp;"]"&amp;_sheetname_labels)&amp;":"&amp;ADDRESS(2+J201,(D201+1)*2-1,4),""),"")</f>
        <v>[DBTemplate.xlsm]labels!OI3:OI4</v>
      </c>
      <c r="L201" s="14" t="str">
        <f ca="1">IF($H201,IF($J201&gt;0,ADDRESS(3,(D201+1)*2,4,,"["&amp;wew!$G$7&amp;"]"&amp;_sheetname_labels)&amp;":"&amp;ADDRESS(2+J201,(D201+1)*2,4),""),"")</f>
        <v>[DBTemplate.xlsm]labels!OJ3:OJ4</v>
      </c>
      <c r="M201" s="14">
        <f t="shared" ref="M201" ca="1" si="3052">IF($H201,IF(J201&gt;0,COUNTA(INDIRECT(K201))-COUNT(INDIRECT(K201)),0),"")</f>
        <v>0</v>
      </c>
      <c r="N201" s="14">
        <f t="shared" ref="N201" ca="1" si="3053">IF(H201,J201-M201,"")</f>
        <v>2</v>
      </c>
      <c r="O201" s="14" t="str">
        <f t="shared" ref="O201" ca="1" si="3054">IF(INDIRECT(ADDRESS(2,D201+1,,,_sheetname_dataframe))="","",INDIRECT(ADDRESS(2,D201+1,,,_sheetname_dataframe)))</f>
        <v>q_64_6</v>
      </c>
      <c r="P201" s="14" t="str">
        <f t="shared" ref="P201" ca="1" si="3055">IF(H201,IF(INDIRECT(ADDRESS(1,D201+1,,,_sheetname_dataframe))="","",INDIRECT(ADDRESS(1,D201+1,,,_sheetname_dataframe))),"")</f>
        <v>Brain MRI - Hypoxia</v>
      </c>
      <c r="Q201" s="14" t="str">
        <f ca="1">IF($BP201,ADDRESS(3,D201+1,4,,"["&amp;wew!$G$7&amp;"]"&amp;_sheetname_dataframe)&amp;":"&amp;ADDRESS(2+ster!$C$14,D201+1,4),"")</f>
        <v>[DBTemplate.xlsm]data_frame!GR3:GR3</v>
      </c>
      <c r="R201" s="14" t="str">
        <f>IF($BP201,IF(MID(_xll.FORMULATEXT(INDEX(INDIRECT(Q201),1)),1,1)="=", _xll.FORMULATEXT(INDEX(INDIRECT(Q201),1),2,TRUE),""),"")</f>
        <v/>
      </c>
      <c r="S201" s="14">
        <f t="array" aca="1" ref="S201" ca="1">IF(H201,SUM(IF((IFERROR(INDIRECT(Q201)&lt;&gt;"",FALSE))*(INDIRECT(ster!$D$14)&lt;&gt;""),1,0)),"")</f>
        <v>0</v>
      </c>
      <c r="T201" s="14">
        <f t="array" aca="1" ref="T201" ca="1">IF(H201,IF(M201&gt;0,SUM(IFERROR(1*(MATCH(INDIRECT(Q201),INDIRECT(K201),0)&gt;0),0)*(INDIRECT(ster!$D$14)&lt;&gt;"")*NOT(ISNUMBER(INDIRECT(Q201)))),0),"")</f>
        <v>0</v>
      </c>
      <c r="U201" s="14">
        <f t="array" aca="1" ref="U201" ca="1">IF(H201,SUM((IFERROR(INDIRECT(Q201)="",FALSE))*(INDIRECT(ster!$D$14)&lt;&gt;"")),"")</f>
        <v>1</v>
      </c>
      <c r="V201" s="14">
        <f t="array" aca="1" ref="V201" ca="1">IF(H201,SUM((IFERROR(INDIRECT(Q201)="#ąś",TRUE))*(INDIRECT(ster!$D$14)&lt;&gt;"")),"")</f>
        <v>0</v>
      </c>
      <c r="W201" s="14">
        <f t="array" aca="1" ref="W201" ca="1">IF(H201,SUM(ISNUMBER(INDIRECT(Q201))*(INDIRECT(ster!$D$14)&lt;&gt;"")),"")</f>
        <v>0</v>
      </c>
      <c r="X201" s="14" t="str">
        <f t="array" aca="1" ref="X201" ca="1">IF(AND(H201,W201&gt;0),IF(wew!$B$3,MIN(IF((INDIRECT(ster!$D$14)&lt;&gt;"")*IFERROR(INDIRECT($Q201)&lt;&gt;"",FALSE),IFERROR(INDIRECT($Q201),"X"),"X")),"&lt;włącz podświetlanie wartości&gt;"),"—")</f>
        <v>—</v>
      </c>
      <c r="Y201" s="14" t="str">
        <f t="array" aca="1" ref="Y201" ca="1">IF(AND(H201,W201&gt;0),IF(wew!$B$3,MAX(IF((INDIRECT(ster!$D$14)&lt;&gt;"")*IFERROR(INDIRECT($Q201)&lt;&gt;"",FALSE),IFERROR(INDIRECT($Q201),"X"),"X")),"&lt;włącz podświetlanie wartości&gt;"),"—")</f>
        <v>—</v>
      </c>
      <c r="Z201" s="14">
        <f t="shared" ref="Z201" ca="1" si="3056">IF(H201,S201-T201-W201,"")</f>
        <v>0</v>
      </c>
      <c r="AA201" s="12" t="str">
        <f t="shared" ref="AA201" ca="1" si="3057">IF(H201,IF(S201&gt;0,W201/(S201),"—"),"")</f>
        <v>—</v>
      </c>
      <c r="AB201" s="17">
        <f t="array" aca="1" ref="AB201" ca="1">IF(H201,IF(W201&gt;0,SUM((INDIRECT(ster!$D$14)&lt;&gt;"")*IFERROR((INDIRECT(Q201)&lt;&gt;"")*(INDIRECT(Q201)=INT(INDIRECT(Q201))),0)),0),"")</f>
        <v>0</v>
      </c>
      <c r="AC201" s="17">
        <f t="array" aca="1" ref="AC201" ca="1">IF(H201,W201-AB201,"")</f>
        <v>0</v>
      </c>
      <c r="AD201" s="17">
        <f t="shared" ref="AD201" ca="1" si="3058">IF($H201,IF(AC201&lt;&gt;"",IF(AC201=0,1,IF(AC201/W201&lt;0.15,2,3)),0),"")</f>
        <v>1</v>
      </c>
      <c r="AE201" s="17" t="b">
        <f t="shared" ref="AE201" ca="1" si="3059">IF(H201,OFFSET(O201,1,0)=".validation",FALSE)</f>
        <v>0</v>
      </c>
      <c r="AF201" s="17" t="str">
        <f ca="1">IF(AE201,IF($H201,ADDRESS(3,D201+2,4,,"["&amp;wew!$G$7&amp;"]"&amp;_sheetname_dataframe)&amp;":"&amp;ADDRESS(2+ster!$C$14,D201+2,4),""),"")</f>
        <v/>
      </c>
      <c r="AG201" s="17" t="str">
        <f t="shared" ref="AG201" ca="1" si="3060">IF(AE201,IF($H201,IF(INDIRECT(ADDRESS(1,D201+2,,,_sheetname_dataframe))="","",INDIRECT(ADDRESS(1,D201+2,,,_sheetname_dataframe))),""),"")</f>
        <v/>
      </c>
      <c r="AH201" s="17" t="b">
        <f t="shared" ref="AH201" ca="1" si="3061">IF(H201,AND(AE201,OFFSET(O201,2,0)=".validation"),FALSE)</f>
        <v>0</v>
      </c>
      <c r="AI201" s="17" t="str">
        <f ca="1">IF(AH201,IF($H201,ADDRESS(3,D201+3,4,,"["&amp;wew!$G$7&amp;"]"&amp;_sheetname_dataframe)&amp;":"&amp;ADDRESS(2+ster!$C$14,D201+3,4),""),"")</f>
        <v/>
      </c>
      <c r="AJ201" s="17" t="str">
        <f t="shared" ref="AJ201" ca="1" si="3062">IF(AH201,IF($H201,IF(INDIRECT(ADDRESS(1,D201+3,,,_sheetname_dataframe))="","",INDIRECT(ADDRESS(1,D201+3,,,_sheetname_dataframe))),""),"")</f>
        <v/>
      </c>
      <c r="AK201" s="17" t="b">
        <f t="shared" ref="AK201" ca="1" si="3063">IF(H201,OR(AQ201,AD201=2),"")</f>
        <v>0</v>
      </c>
      <c r="AL201" s="17" t="b">
        <f t="shared" ref="AL201" ca="1" si="3064">IF($H201,IF(BV201&lt;&gt;"",IF(OR(BM201="F",BM201="L",BM201="I",BM201="D"),BV201&lt;&gt;0)),"")</f>
        <v>0</v>
      </c>
      <c r="AM201" s="17" t="b">
        <f t="shared" ref="AM201" ca="1" si="3065">IF($H201,AND(NOT(AL201),OR(IF(BW201&lt;&gt;"",IF(OR(BM201="F",BM201="L"),BW201&lt;&gt;0)),BM201="I",BM201="N",BM201="D")),"")</f>
        <v>0</v>
      </c>
      <c r="AN201" s="17">
        <f t="shared" ref="AN201" ca="1" si="3066">IF(COUNTA(INDIRECT(Q201))=0,0, IF(AND(AO201&lt;&gt;"",X201&lt;AO201),1,IF(AND(AP201&lt;&gt;"",Y201&gt;AP201),1,IF(AND(AQ201,AC201&gt;0),2,0))))</f>
        <v>0</v>
      </c>
      <c r="AO201" s="24" t="str">
        <f t="shared" ref="AO201" ca="1" si="3067">IF($H201,IF(BY201&lt;&gt;"",IF(ISNUMBER(BY201),BY201,""),""),"")</f>
        <v/>
      </c>
      <c r="AP201" s="24" t="str">
        <f t="shared" ref="AP201" ca="1" si="3068">IF($H201,IF(BZ201&lt;&gt;"",IF(ISNUMBER(BZ201),BZ201,""),""),"")</f>
        <v/>
      </c>
      <c r="AQ201" s="17" t="b">
        <f t="shared" ref="AQ201" ca="1" si="3069">IF(H201,IF(CA201&lt;&gt;"",CA201&lt;&gt;0,FALSE),"")</f>
        <v>0</v>
      </c>
      <c r="AR201" s="17" t="b">
        <f t="shared" ref="AR201" ca="1" si="3070">IF(H201,IF(N201&gt;0,IF(BQ201&lt;&gt;"",BQ201&lt;&gt;0,FALSE),FALSE),"")</f>
        <v>1</v>
      </c>
      <c r="AS201" s="17" t="b">
        <f t="shared" ref="AS201" ca="1" si="3071">IF(H201,IF(BR201&lt;&gt;"",BR201&lt;&gt;0,FALSE),"")</f>
        <v>0</v>
      </c>
      <c r="AT201" s="17" t="b">
        <f t="shared" ref="AT201" ca="1" si="3072">IF(H201,IF(N201&gt;0,FALSE,IF(BU201&lt;&gt;"",MATCH(BU201,DataType,0)=1,FALSE)),"")</f>
        <v>0</v>
      </c>
      <c r="AU201" s="17" t="b">
        <f t="shared" ref="AU201" ca="1" si="3073">IF(H201,IF(N201&gt;0,TRUE,IF(BU201&lt;&gt;"",MATCH(BU201,DataType,0)=2,FALSE)),"")</f>
        <v>1</v>
      </c>
      <c r="AV201" s="17" t="b">
        <f t="shared" ref="AV201" ca="1" si="3074">IF(H201,IF(N201&gt;0,FALSE,IF(BU201&lt;&gt;"",MATCH(BU201,DataType,0)=3,FALSE)),"")</f>
        <v>0</v>
      </c>
      <c r="AW201" s="17" t="b">
        <f t="shared" ref="AW201" ca="1" si="3075">IF(H201,IF(W201&gt;0,Z201=0,FALSE),"")</f>
        <v>0</v>
      </c>
      <c r="AX201" s="14" t="b">
        <f t="array" aca="1" ref="AX201" ca="1">IF(H201,N201&gt;0,"")</f>
        <v>1</v>
      </c>
      <c r="AY201" s="17" t="str">
        <f t="shared" ref="AY201" ca="1" si="3076">IF(H201,IF(N201&gt;0,ADDRESS(ROW(VariablesOrigin)+1,COLUMN(VariablesOrigin)+1,4) &amp; ":" &amp; ADDRESS(ROW(VariablesOrigin)+N201,COLUMN(VariablesOrigin)+1,4),""),"")</f>
        <v>C3:C4</v>
      </c>
      <c r="AZ201" s="17" t="b">
        <f t="array" aca="1" ref="AZ201" ca="1">IF(AY201&lt;&gt;"",SUM(1*ISERROR(MATCH(INDIRECT(AY201),INDIRECT(K201),0)))=0,"")</f>
        <v>1</v>
      </c>
      <c r="BA201" s="17" t="b">
        <f t="shared" ref="BA201" ca="1" si="3077">IF(H201,BU201="",FALSE)</f>
        <v>1</v>
      </c>
      <c r="BB201" s="17" t="b">
        <v>0</v>
      </c>
      <c r="BC201" s="17" t="b">
        <f t="shared" ref="BC201" ca="1" si="3078">IF(BA201,IF(N201&gt;0,AND(AZ201,Z201=0),FALSE),"")</f>
        <v>1</v>
      </c>
      <c r="BD201" s="17" t="b">
        <f t="shared" ref="BD201" ca="1" si="3079">IF(BA201,IF(N201&gt;0,AND(NOT(AZ201),Z201=0),FALSE),"")</f>
        <v>0</v>
      </c>
      <c r="BE201" s="17" t="b">
        <f t="shared" ref="BE201" ca="1" si="3080">IF(BA201,IF(AND(AW201,NOT(BB201),NOT(BC201),NOT(BD201)),AND(Z201=0,AC201=0),FALSE),"")</f>
        <v>0</v>
      </c>
      <c r="BF201" s="17" t="b">
        <f t="shared" ref="BF201" ca="1" si="3081">IF(BA201,IF(AND(AW201,NOT(BB201),NOT(BC201),NOT(BD201)),AND(Z201=0,OR(AC201&gt;0)),FALSE),"")</f>
        <v>0</v>
      </c>
      <c r="BG201" s="17" t="b">
        <f t="shared" ref="BG201" ca="1" si="3082">IF(BA201,IF(OR(BB201:BF201),FALSE,IF(Z201=0,FALSE,Z201&gt;0)),"")</f>
        <v>0</v>
      </c>
      <c r="BH201" s="17" t="b">
        <f t="shared" ref="BH201" ca="1" si="3083">IF(BA201,COUNTIF(BB201:BG201,TRUE)=1,"")</f>
        <v>1</v>
      </c>
      <c r="BI201" s="17">
        <f t="shared" ref="BI201" ca="1" si="3084">IF(BA201,IFERROR(MATCH(TRUE,BB201:BG201,0),7),"")</f>
        <v>2</v>
      </c>
      <c r="BJ201" s="17" t="b">
        <f t="shared" ref="BJ201" ca="1" si="3085">DF201&lt;&gt;""</f>
        <v>0</v>
      </c>
      <c r="BK201" s="17" t="str">
        <f t="shared" ref="BK201" ca="1" si="3086">IF(H201,IF(AND(NOT(BA201),AU201),AC201=0,""),"")</f>
        <v/>
      </c>
      <c r="BL201" s="17" t="str">
        <f t="shared" ref="BL201" ca="1" si="3087">IF(H201,IF(AND(NOT(BA201),AU201),AC201&gt;0,""),"")</f>
        <v/>
      </c>
      <c r="BM201" s="17" t="str">
        <f t="shared" ref="BM201" ca="1" si="3088">IF(H201,IF(BA201,CHOOSE(BI201,"0","F","L","I","N",IF(AA201&gt;0.5,"N","S"),"0"),CHOOSE(MATCH(BU201,DataType,0),"S",IF(BK201,"I","N"),"D"  )),"")</f>
        <v>F</v>
      </c>
      <c r="BN201" s="17" t="str">
        <f t="shared" ref="BN201" ca="1" si="3089">IF(H201,IF(BJ201,"E",IF(BA201,CHOOSE(BI201,"0","F","L","I","N","S","0"),CHOOSE(MATCH(BU201,DataType,0),"S",IF(BK201,"I","N"),"D"  ))),"")</f>
        <v>F</v>
      </c>
      <c r="BO201" s="17" t="str">
        <f t="shared" ref="BO201" ca="1" si="3090">IF($H201,IF(BM201="0","",IF(AND(AR201,N201=2),"D",IF(BM201="S","N",IF(AL201,"O",IF(AM201,"I","N"))))),"")</f>
        <v>D</v>
      </c>
      <c r="BP201" s="14" t="b">
        <f t="shared" ref="BP201" ca="1" si="3091">INDIRECT(ADDRESS(2,ROW(A201)-1,,,_sheetname_dataframe))&lt;&gt;""</f>
        <v>1</v>
      </c>
      <c r="BQ201" s="35">
        <v>1</v>
      </c>
      <c r="BX201" s="16"/>
      <c r="BY201" s="16"/>
      <c r="BZ201" s="16"/>
      <c r="CA201" s="16"/>
      <c r="CB201" s="16"/>
      <c r="CC201" s="16"/>
      <c r="CD201" s="16"/>
      <c r="CE201" s="16"/>
      <c r="CF201" s="16"/>
      <c r="CN201" s="14">
        <f ca="1">IF(H201,IFERROR(IsVariableNameLegal(O201),0),0)</f>
        <v>0</v>
      </c>
      <c r="CO201" s="14" t="str">
        <f t="array" aca="1" ref="CO201" ca="1">IF(H201,IF(COUNTIF(INDIRECT(wew!$C$13),O201)&gt;1,TRIM(SUBSTITUTE(_xll.MCONCAT(IF((INDIRECT(wew!$C$13)=O201)*(COLUMN(INDIRECT(wew!$C$13))&lt;&gt;D201+1),-1+COLUMN(INDIRECT(wew!$C$13)),"")," "),"  "," ")),""),"")</f>
        <v/>
      </c>
      <c r="CP201" s="14" t="str">
        <f t="array" aca="1" ref="CP201" ca="1">IF(P201&lt;&gt;"",IF(LEN(P201)&gt;150,1,""),"")</f>
        <v/>
      </c>
      <c r="CQ201" s="14" t="str">
        <f t="array" aca="1" ref="CQ201" ca="1">IF(AND(H201,NOT(ster!$J$3)),IF(COUNTIF(INDIRECT(wew!$C$15),P201)&gt;1,TRIM(SUBSTITUTE(_xll.MCONCAT(IF((INDIRECT(wew!$C$15)=P201)*(COLUMN(INDIRECT(wew!$C$15))&lt;&gt;D201+1),-1+COLUMN(INDIRECT(wew!$C$15)),"")," "),"  "," ")),""),"")</f>
        <v/>
      </c>
      <c r="CR201" s="14" t="str">
        <f t="array" aca="1" ref="CR201" ca="1">IF(H201,IF(AND(W201&gt;0,AO201&lt;&gt;""),TRIM(SUBSTITUTE(_xll.MCONCAT(IFERROR(IF(ISNUMBER(INDIRECT(Q201)),IF((INDIRECT(ster!$D$14)&lt;&gt;"")*(INDIRECT(Q201)&lt;AO201),INDIRECT(ster!$D$14) &amp; ": " &amp;  SUBSTITUTE(IF( AV201,IFERROR(TEXT(INDIRECT(Q201),"rrrr-mm-dd") &amp;" (" &amp; INDIRECT(Q201) &amp;")",INDIRECT(Q201)),INDIRECT(Q201))," "," "),""),""),"")," "),"  "," ")),""),"")</f>
        <v/>
      </c>
      <c r="CS201" s="14" t="str">
        <f t="array" aca="1" ref="CS201" ca="1">IF(H201,IF(AND(W201&gt;0,AP201&lt;&gt;""),TRIM(SUBSTITUTE(_xll.MCONCAT(IFERROR(IF(ISNUMBER(INDIRECT(Q201)),IF((INDIRECT(ster!$D$14)&lt;&gt;"")*(INDIRECT(Q201)&gt;AP201),INDIRECT(ster!$D$14) &amp; ": " &amp;  SUBSTITUTE(IF( AV201,IFERROR(TEXT(INDIRECT(Q201),"rrrr-mm-dd")&amp;" (" &amp; INDIRECT(Q201) &amp;")",INDIRECT(Q201)),INDIRECT(Q201))," "," "),""),""),"")," "),"  "," ")),""),"")</f>
        <v/>
      </c>
      <c r="CT201" s="14" t="str">
        <f t="array" aca="1" ref="CT201" ca="1">IF(H201,IF(AND(N201&gt;0,AR201),TRIM(SUBSTITUTE(_xll.MCONCAT(IFERROR(IF(ISNUMBER(INDIRECT(Q201)),IF((INDIRECT(ster!$D$14)&lt;&gt;"")*(IFERROR(0*(MATCH(INDIRECT(Q201),INDIRECT(K201),0)&gt;0),1)),INDIRECT(ster!$D$14) &amp; ": " &amp;  SUBSTITUTE(IF( AV201,IFERROR(TEXT(INDIRECT(Q201),"rrrr-mm-dd")&amp;" (" &amp; INDIRECT(Q201) &amp;")",INDIRECT(Q201)),INDIRECT(Q201))," "," "),""),""),"")," "),"  "," ")),""),"")</f>
        <v/>
      </c>
      <c r="CU201" s="14" t="str">
        <f t="array" aca="1" ref="CU201" ca="1">IF(H201,IF(AND(V201&gt;0),TRIM(SUBSTITUTE(_xll.MCONCAT(IF((INDIRECT(ster!$D$14)&lt;&gt;"")*(IFERROR(0*(INDIRECT(Q201)&lt;&gt;""),1)),INDIRECT(ster!$D$14),"")," "),"  "," ")),""),"")</f>
        <v/>
      </c>
      <c r="CV201" s="14" t="str">
        <f t="array" aca="1" ref="CV201" ca="1">IF(H201,IF(AS201,
TRIM(SUBSTITUTE(_xll.MCONCAT(IF(
   (INDIRECT(ster!$D$14)&lt;&gt;"")*
   ((INDIRECT(Q201)="")+
      NOT(ISNUMBER(INDIRECT(Q201)))*
      NOT(ISERROR(MATCH(INDIRECT(Q201),INDIRECT(K201),0)))
    ),
      INDIRECT(ster!$D$14),
   "")," "),"  "," ")),
""),"")</f>
        <v/>
      </c>
      <c r="CW201" s="14" t="str">
        <f t="array" aca="1" ref="CW201" ca="1">IF(H201,IF(AND(AQ201),TRIM(SUBSTITUTE(_xll.MCONCAT(IFERROR(IF(ISNUMBER(INDIRECT(Q201)),IF((INDIRECT(ster!$D$14)&lt;&gt;"")*(INDIRECT(Q201)&lt;&gt;INT(INDIRECT(Q201))),INDIRECT(ster!$D$14) &amp; ": " &amp; INDIRECT(Q201),""),""),"")," "),"  "," ")),""),"")</f>
        <v/>
      </c>
      <c r="CX201" s="14" t="str">
        <f t="array" aca="1" ref="CX201" ca="1">IF(H201,IF(OR(AU201,AV201),TRIM(SUBSTITUTE(_xll.MCONCAT(IF((INDIRECT(ster!$D$14)&lt;&gt;"")*NOT(ISNUMBER(INDIRECT(Q201))),IF(ISERROR(MATCH(INDIRECT(Q201),INDIRECT(K201),0)),IFERROR(IF(INDIRECT(Q201)&lt;&gt;"",INDIRECT(ster!$D$14) &amp; ": " &amp; SUBSTITUTE(INDIRECT(Q201)," "," "),""),""),""),"")," "),"  "," ")),""),"")</f>
        <v/>
      </c>
      <c r="CY201" s="14" t="str">
        <f t="array" aca="1" ref="CY201" ca="1">IF(H201,IF(AE201,TRIM(SUBSTITUTE(_xll.MCONCAT(IF((INDIRECT(ster!$D$14)&lt;&gt;"")*IFERROR(NOT(INDIRECT(AF201)),FALSE),IF(ISERROR(MATCH(INDIRECT(Q201),INDIRECT(K201),0)),IFERROR(IF(INDIRECT(Q201)&lt;&gt;"",INDIRECT(ster!$D$14)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CZ201" s="14" t="str">
        <f t="array" aca="1" ref="CZ201" ca="1">IF(H201,IF(AH201,TRIM(SUBSTITUTE(_xll.MCONCAT(IF((INDIRECT(ster!$D$14)&lt;&gt;"")*IFERROR(NOT(INDIRECT(AI201)),FALSE),IF(ISERROR(MATCH(INDIRECT(Q201),INDIRECT(K201),0)),IFERROR(IF(INDIRECT(Q201)&lt;&gt;"",INDIRECT(ster!$D$14)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DC201" s="14" t="str">
        <f ca="1">SUBSTITUTE(SUBSTITUTE(SUBSTITUTE(SUBSTITUTE(_xll.MCONCAT(DG201:DS201,"■"),"■■","■"),"■■","■"),"■■","■"),"■■","■")</f>
        <v>■</v>
      </c>
      <c r="DD201" s="14" t="str">
        <f t="shared" ref="DD201" ca="1" si="3092">IF(MID(DC201,1,1)="■",MID(DC201,2,LEN(DC201)),DC201)</f>
        <v/>
      </c>
      <c r="DE201" s="14" t="str">
        <f t="shared" ref="DE201" ca="1" si="3093">IF(DD201&lt;&gt;"",IF(MID(DD201,LEN(DD201),1)="■",MID(DD201,1,LEN(DD201)-1),DD201),"")</f>
        <v/>
      </c>
      <c r="DF201" s="14" t="str">
        <f t="shared" ref="DF201" ca="1" si="3094">IFERROR(IF(DE201&lt;&gt;"",SUBSTITUTE(DE201,"■",". "),""),"##INTERNAL_ERROR")</f>
        <v/>
      </c>
      <c r="DG201" s="14" t="str">
        <f t="shared" ref="DG201" ca="1" si="3095">IF(CN201&lt;&gt;0,"Variable name don't comply with the naming convention","")</f>
        <v/>
      </c>
      <c r="DH201" s="14" t="str">
        <f t="shared" ref="DH201" ca="1" si="3096">IF(CO201&lt;&gt;"","Duplicated name. " &amp; IF(ISERROR(FIND(" ",CO201)),"Duplicate have index " &amp; CO201, "Duplicates have indices: "&amp;SUBSTITUTE(CO201," ",", ")),"")</f>
        <v/>
      </c>
      <c r="DI201" s="14" t="str">
        <f t="shared" ref="DI201" ca="1" si="3097">IF(CP201&lt;&gt;"","Variable label exceed length 150","")</f>
        <v/>
      </c>
      <c r="DJ201" s="14" t="str">
        <f t="shared" ref="DJ201" ca="1" si="3098">IF(CQ201&lt;&gt;"","Duplicated variable label. " &amp; IF(ISERROR(FIND(" ",CQ201)),"Duplicate have index " &amp; CQ201, "Duplicates have indices: "&amp;SUBSTITUTE(CQ201," ",", ")),"")</f>
        <v/>
      </c>
      <c r="DK201" s="14" t="str">
        <f t="shared" ref="DK201" ca="1" si="3099">IF(CR201&lt;&gt;"","The following cases have values below declared theorethical min: " &amp;SUBSTITUTE(CR201," ",", "),"")</f>
        <v/>
      </c>
      <c r="DL201" s="14" t="str">
        <f t="shared" ref="DL201" ca="1" si="3100">IF(CS201&lt;&gt;"","The following cases have values above declared theorethical max: " &amp;SUBSTITUTE(CS201," ",", "),"")</f>
        <v/>
      </c>
      <c r="DM201" s="14" t="str">
        <f t="shared" ref="DM201" ca="1" si="3101">IF(CT201&lt;&gt;"","There are some cases with values not explicitly declared in the labels dictionary: " &amp;SUBSTITUTE(CT201," ",", "),"")</f>
        <v/>
      </c>
      <c r="DN201" s="14" t="str">
        <f t="array" aca="1" ref="DN201" ca="1">IF(CU201&lt;&gt;"","There are errors in the entered values in the following cases: " &amp;SUBSTITUTE(CU201," ",", "),"")</f>
        <v/>
      </c>
      <c r="DO201" s="14" t="str">
        <f t="shared" ref="DO201" ca="1" si="3102">IF(CV201&lt;&gt;"","The following records are missing in this required field: " &amp;SUBSTITUTE(CV201," ",", "),"")</f>
        <v/>
      </c>
      <c r="DP201" s="14" t="str">
        <f t="shared" ref="DP201" ca="1" si="3103">IF(CW201&lt;&gt;"","The following cases have non-integer values: " &amp;SUBSTITUTE(CW201," ",", "),"")</f>
        <v/>
      </c>
      <c r="DQ201" s="14" t="str">
        <f t="shared" ref="DQ201" ca="1" si="3104">IF(CX201&lt;&gt;"","The following cases are non-numeric: " &amp;SUBSTITUTE(CX201," ",", "),"")</f>
        <v/>
      </c>
      <c r="DR201" s="14" t="str">
        <f t="shared" ref="DR201" ca="1" si="3105">IF(CY201&lt;&gt;"","In the following cases " &amp; P201 &amp; " " &amp; LOWER(MID(AG201,1,1)) &amp; MID(AG201,2,LEN(AG201)) &amp; ": " &amp;SUBSTITUTE(CY201," ",", "),"")</f>
        <v/>
      </c>
      <c r="DS201" s="14" t="str">
        <f t="shared" ref="DS201" ca="1" si="3106">IF(CZ201&lt;&gt;"","In the following cases " &amp; P201 &amp; " " &amp; LOWER(MID(AJ201,1,1)) &amp; MID(AJ201,2,LEN(AJ201)) &amp; ": " &amp;SUBSTITUTE(CZ201," ",", "),"")</f>
        <v/>
      </c>
      <c r="DZ201" s="14" t="b">
        <f t="shared" ref="DZ201" ca="1" si="3107">OR(ED201&lt;&gt;"",EF201&lt;&gt;"",EG201&lt;&gt;"")</f>
        <v>0</v>
      </c>
      <c r="EA201" s="14" t="str">
        <f t="shared" ref="EA201" ca="1" si="3108">IF(EB201&lt;&gt;"",G201 &amp; " (" &amp; F201 &amp; ")","")</f>
        <v>Brain MRI - Hypoxia (q_64_6)</v>
      </c>
      <c r="EB201" s="14" t="str">
        <f t="shared" ref="EB201" ca="1" si="3109">IF(EE201&lt;&gt;"",EE201&amp;IF(ED201&lt;&gt;""," and "&amp;ED201,""),UPPER(MID(ED201,1,1)&amp;MID(ED201,2,LEN(ED201))))&amp; IF(OR(EF201&lt;&gt;"",EG201&lt;&gt;"")," and "&amp;IF(EF201&lt;&gt;"",LOWER(MID(EF201,1,1) &amp; MID(EF201,2,LEN(EF201))),"")&amp; IF(AND(EF201 &lt;&gt;"",EG201&lt;&gt;"")," and ","") &amp; IF(EG201&lt;&gt;"",LOWER(MID(EG201,1,1) &amp; MID(EG201,2,LEN(EG201))),""),"") &amp; IF(OR(EE201&lt;&gt;"",ED201&lt;&gt;"",EF201&lt;&gt;"",EG201&lt;&gt;""), ". ","")</f>
        <v xml:space="preserve">Values must be limited to predefinied list. </v>
      </c>
      <c r="EC201" s="14" t="str">
        <f t="shared" ref="EC201" ca="1" si="3110">IF(EB201&lt;&gt;"",G201 &amp; " (" &amp; F201 &amp; "): " &amp; EB201,"")</f>
        <v xml:space="preserve">Brain MRI - Hypoxia (q_64_6): Values must be limited to predefinied list. </v>
      </c>
      <c r="ED201" s="14" t="str">
        <f t="shared" ref="ED201" ca="1" si="3111">IF(H201,IF(W201&gt;0,IF(AND(AO201&lt;&gt;"",AP201&lt;&gt;""),"each value must be between " &amp; IF( AV201,IFERROR(TEXT(AO201,"rrrr-mm-dd") &amp;" (" &amp; AO201 &amp;")",AO201),AO201) &amp; " and " &amp; IF( AV201,IFERROR(TEXT(AP201,"rrrr-mm-dd") &amp;" (" &amp; AP201 &amp;")",AP201),AP201),IF(AO201&lt;&gt;"","each value must be above " &amp; IF( AV201,IFERROR(TEXT(AO201,"rrrr-mm-dd") &amp;" (" &amp; AO201 &amp;")",AO201),AO201), IF(AP201&lt;&gt;"","each value must be below " &amp; IF( AV201,IFERROR(TEXT(AP201,"rrrr-mm-dd") &amp;" (" &amp; AP201 &amp;")",AP201),AP201),""))),""),"")</f>
        <v/>
      </c>
      <c r="EE201" s="14" t="str">
        <f t="shared" ref="EE201" ca="1" si="3112">IF(H201,IF(OR(AQ201,AU201,AV201,AS201,AR201),
   "Values must be" &amp;
   IF(AR201," limited to predefinied list", IF(AQ201, " integers",IF(OR(AU201,AV201)," numeric",""))) &amp;
   IF(AS201,IF(OR(AR201,AQ201,AU201,AV201), " and ","") &amp; "non-missing",""),
""),"")</f>
        <v>Values must be limited to predefinied list</v>
      </c>
      <c r="EF201" s="14" t="str">
        <f t="shared" ref="EF201" ca="1" si="3113">IF($H201,AG201,"")</f>
        <v/>
      </c>
      <c r="EG201" s="14" t="str">
        <f t="shared" ref="EG201" ca="1" si="3114">IF($H201,AJ201,"")</f>
        <v/>
      </c>
      <c r="EM201" s="14" t="b">
        <f t="shared" ref="EM201" ca="1" si="3115">OR(EC201&lt;&gt;"",DF201&lt;&gt;"")</f>
        <v>1</v>
      </c>
      <c r="EN201" s="14">
        <f t="shared" ref="EN201" ca="1" si="3116">IF(EM201,C201,"")</f>
        <v>188</v>
      </c>
      <c r="EO201" s="14" t="str">
        <f t="shared" ref="EO201" ca="1" si="3117">IF(EM201,F201,"")</f>
        <v>q_64_6</v>
      </c>
      <c r="EP201" s="14" t="str">
        <f t="shared" ref="EP201" ca="1" si="3118">EC201</f>
        <v xml:space="preserve">Brain MRI - Hypoxia (q_64_6): Values must be limited to predefinied list. </v>
      </c>
      <c r="EQ201" s="14" t="str">
        <f t="shared" ref="EQ201" ca="1" si="3119">DF201</f>
        <v/>
      </c>
    </row>
    <row r="202" spans="2:147" s="14" customFormat="1">
      <c r="B202" s="14" t="str">
        <f t="shared" ca="1" si="2596"/>
        <v/>
      </c>
      <c r="C202" s="14">
        <f t="shared" ca="1" si="2597"/>
        <v>189</v>
      </c>
      <c r="D202" s="14">
        <f t="shared" si="2598"/>
        <v>200</v>
      </c>
      <c r="E202" s="14" t="str">
        <f t="shared" ca="1" si="2599"/>
        <v>D</v>
      </c>
      <c r="F202" s="14" t="str">
        <f t="shared" ca="1" si="2600"/>
        <v>q_64_7</v>
      </c>
      <c r="G202" s="14" t="str">
        <f t="shared" ca="1" si="2601"/>
        <v>Brain MRI - NA</v>
      </c>
      <c r="H202" s="14" t="b">
        <f t="shared" ca="1" si="2602"/>
        <v>1</v>
      </c>
      <c r="I202" s="14" t="str">
        <f ca="1">IF($H202,ADDRESS(3,(D202+1)*2-1,4,,"["&amp;wew!$G$7&amp;"]"&amp;_sheetname_labels)&amp;":"&amp;ADDRESS(2+ster!$B$20,(D202+1)*2-1,4),"")</f>
        <v>[DBTemplate.xlsm]labels!OK3:OK61</v>
      </c>
      <c r="J202" s="14">
        <f t="array" aca="1" ref="J202" ca="1">IF(H202,MAX(0,MAX(IF(INDIRECT(I202)&lt;&gt;"",ROW(INDIRECT(I202)),""))-2),"")</f>
        <v>2</v>
      </c>
      <c r="K202" s="14" t="str">
        <f ca="1">IF($H202,IF($J202&gt;0,ADDRESS(3,(D202+1)*2-1,4,,"["&amp;wew!$G$7&amp;"]"&amp;_sheetname_labels)&amp;":"&amp;ADDRESS(2+J202,(D202+1)*2-1,4),""),"")</f>
        <v>[DBTemplate.xlsm]labels!OK3:OK4</v>
      </c>
      <c r="L202" s="14" t="str">
        <f ca="1">IF($H202,IF($J202&gt;0,ADDRESS(3,(D202+1)*2,4,,"["&amp;wew!$G$7&amp;"]"&amp;_sheetname_labels)&amp;":"&amp;ADDRESS(2+J202,(D202+1)*2,4),""),"")</f>
        <v>[DBTemplate.xlsm]labels!OL3:OL4</v>
      </c>
      <c r="M202" s="14">
        <f t="shared" ca="1" si="2603"/>
        <v>0</v>
      </c>
      <c r="N202" s="14">
        <f t="shared" ca="1" si="2604"/>
        <v>2</v>
      </c>
      <c r="O202" s="14" t="str">
        <f t="shared" ca="1" si="2605"/>
        <v>q_64_7</v>
      </c>
      <c r="P202" s="14" t="str">
        <f t="shared" ca="1" si="2606"/>
        <v>Brain MRI - NA</v>
      </c>
      <c r="Q202" s="14" t="str">
        <f ca="1">IF($BP202,ADDRESS(3,D202+1,4,,"["&amp;wew!$G$7&amp;"]"&amp;_sheetname_dataframe)&amp;":"&amp;ADDRESS(2+ster!$C$14,D202+1,4),"")</f>
        <v>[DBTemplate.xlsm]data_frame!GS3:GS3</v>
      </c>
      <c r="R202" s="14" t="str">
        <f>IF($BP202,IF(MID(_xll.FORMULATEXT(INDEX(INDIRECT(Q202),1)),1,1)="=", _xll.FORMULATEXT(INDEX(INDIRECT(Q202),1),2,TRUE),""),"")</f>
        <v/>
      </c>
      <c r="S202" s="14">
        <f t="array" aca="1" ref="S202" ca="1">IF(H202,SUM(IF((IFERROR(INDIRECT(Q202)&lt;&gt;"",FALSE))*(INDIRECT(ster!$D$14)&lt;&gt;""),1,0)),"")</f>
        <v>0</v>
      </c>
      <c r="T202" s="14">
        <f t="array" aca="1" ref="T202" ca="1">IF(H202,IF(M202&gt;0,SUM(IFERROR(1*(MATCH(INDIRECT(Q202),INDIRECT(K202),0)&gt;0),0)*(INDIRECT(ster!$D$14)&lt;&gt;"")*NOT(ISNUMBER(INDIRECT(Q202)))),0),"")</f>
        <v>0</v>
      </c>
      <c r="U202" s="14">
        <f t="array" aca="1" ref="U202" ca="1">IF(H202,SUM((IFERROR(INDIRECT(Q202)="",FALSE))*(INDIRECT(ster!$D$14)&lt;&gt;"")),"")</f>
        <v>1</v>
      </c>
      <c r="V202" s="14">
        <f t="array" aca="1" ref="V202" ca="1">IF(H202,SUM((IFERROR(INDIRECT(Q202)="#ąś",TRUE))*(INDIRECT(ster!$D$14)&lt;&gt;"")),"")</f>
        <v>0</v>
      </c>
      <c r="W202" s="14">
        <f t="array" aca="1" ref="W202" ca="1">IF(H202,SUM(ISNUMBER(INDIRECT(Q202))*(INDIRECT(ster!$D$14)&lt;&gt;"")),"")</f>
        <v>0</v>
      </c>
      <c r="X202" s="14" t="str">
        <f t="array" aca="1" ref="X202" ca="1">IF(AND(H202,W202&gt;0),IF(wew!$B$3,MIN(IF((INDIRECT(ster!$D$14)&lt;&gt;"")*IFERROR(INDIRECT($Q202)&lt;&gt;"",FALSE),IFERROR(INDIRECT($Q202),"X"),"X")),"&lt;włącz podświetlanie wartości&gt;"),"—")</f>
        <v>—</v>
      </c>
      <c r="Y202" s="14" t="str">
        <f t="array" aca="1" ref="Y202" ca="1">IF(AND(H202,W202&gt;0),IF(wew!$B$3,MAX(IF((INDIRECT(ster!$D$14)&lt;&gt;"")*IFERROR(INDIRECT($Q202)&lt;&gt;"",FALSE),IFERROR(INDIRECT($Q202),"X"),"X")),"&lt;włącz podświetlanie wartości&gt;"),"—")</f>
        <v>—</v>
      </c>
      <c r="Z202" s="14">
        <f t="shared" ca="1" si="2607"/>
        <v>0</v>
      </c>
      <c r="AA202" s="12" t="str">
        <f t="shared" ca="1" si="2608"/>
        <v>—</v>
      </c>
      <c r="AB202" s="17">
        <f t="array" aca="1" ref="AB202" ca="1">IF(H202,IF(W202&gt;0,SUM((INDIRECT(ster!$D$14)&lt;&gt;"")*IFERROR((INDIRECT(Q202)&lt;&gt;"")*(INDIRECT(Q202)=INT(INDIRECT(Q202))),0)),0),"")</f>
        <v>0</v>
      </c>
      <c r="AC202" s="17">
        <f t="array" aca="1" ref="AC202" ca="1">IF(H202,W202-AB202,"")</f>
        <v>0</v>
      </c>
      <c r="AD202" s="17">
        <f t="shared" ca="1" si="2609"/>
        <v>1</v>
      </c>
      <c r="AE202" s="17" t="b">
        <f t="shared" ca="1" si="2610"/>
        <v>0</v>
      </c>
      <c r="AF202" s="17" t="str">
        <f ca="1">IF(AE202,IF($H202,ADDRESS(3,D202+2,4,,"["&amp;wew!$G$7&amp;"]"&amp;_sheetname_dataframe)&amp;":"&amp;ADDRESS(2+ster!$C$14,D202+2,4),""),"")</f>
        <v/>
      </c>
      <c r="AG202" s="17" t="str">
        <f t="shared" ca="1" si="2611"/>
        <v/>
      </c>
      <c r="AH202" s="17" t="b">
        <f t="shared" ca="1" si="2612"/>
        <v>0</v>
      </c>
      <c r="AI202" s="17" t="str">
        <f ca="1">IF(AH202,IF($H202,ADDRESS(3,D202+3,4,,"["&amp;wew!$G$7&amp;"]"&amp;_sheetname_dataframe)&amp;":"&amp;ADDRESS(2+ster!$C$14,D202+3,4),""),"")</f>
        <v/>
      </c>
      <c r="AJ202" s="17" t="str">
        <f t="shared" ca="1" si="2613"/>
        <v/>
      </c>
      <c r="AK202" s="17" t="b">
        <f t="shared" ca="1" si="2614"/>
        <v>0</v>
      </c>
      <c r="AL202" s="17" t="b">
        <f t="shared" ca="1" si="2615"/>
        <v>0</v>
      </c>
      <c r="AM202" s="17" t="b">
        <f t="shared" ca="1" si="2616"/>
        <v>0</v>
      </c>
      <c r="AN202" s="17">
        <f t="shared" ca="1" si="2617"/>
        <v>0</v>
      </c>
      <c r="AO202" s="24" t="str">
        <f t="shared" ca="1" si="2618"/>
        <v/>
      </c>
      <c r="AP202" s="24" t="str">
        <f t="shared" ca="1" si="2619"/>
        <v/>
      </c>
      <c r="AQ202" s="17" t="b">
        <f t="shared" ca="1" si="2620"/>
        <v>0</v>
      </c>
      <c r="AR202" s="17" t="b">
        <f t="shared" ca="1" si="2621"/>
        <v>1</v>
      </c>
      <c r="AS202" s="17" t="b">
        <f t="shared" ca="1" si="2622"/>
        <v>0</v>
      </c>
      <c r="AT202" s="17" t="b">
        <f t="shared" ca="1" si="2623"/>
        <v>0</v>
      </c>
      <c r="AU202" s="17" t="b">
        <f t="shared" ca="1" si="2624"/>
        <v>1</v>
      </c>
      <c r="AV202" s="17" t="b">
        <f t="shared" ca="1" si="2625"/>
        <v>0</v>
      </c>
      <c r="AW202" s="17" t="b">
        <f t="shared" ca="1" si="2626"/>
        <v>0</v>
      </c>
      <c r="AX202" s="14" t="b">
        <f t="array" aca="1" ref="AX202" ca="1">IF(H202,N202&gt;0,"")</f>
        <v>1</v>
      </c>
      <c r="AY202" s="17" t="str">
        <f t="shared" ca="1" si="2627"/>
        <v>C3:C4</v>
      </c>
      <c r="AZ202" s="17" t="b">
        <f t="array" aca="1" ref="AZ202" ca="1">IF(AY202&lt;&gt;"",SUM(1*ISERROR(MATCH(INDIRECT(AY202),INDIRECT(K202),0)))=0,"")</f>
        <v>1</v>
      </c>
      <c r="BA202" s="17" t="b">
        <f t="shared" ca="1" si="2628"/>
        <v>1</v>
      </c>
      <c r="BB202" s="17" t="b">
        <v>0</v>
      </c>
      <c r="BC202" s="17" t="b">
        <f t="shared" ca="1" si="2629"/>
        <v>1</v>
      </c>
      <c r="BD202" s="17" t="b">
        <f t="shared" ca="1" si="2630"/>
        <v>0</v>
      </c>
      <c r="BE202" s="17" t="b">
        <f t="shared" ca="1" si="2631"/>
        <v>0</v>
      </c>
      <c r="BF202" s="17" t="b">
        <f t="shared" ca="1" si="2632"/>
        <v>0</v>
      </c>
      <c r="BG202" s="17" t="b">
        <f t="shared" ca="1" si="2633"/>
        <v>0</v>
      </c>
      <c r="BH202" s="17" t="b">
        <f t="shared" ca="1" si="2634"/>
        <v>1</v>
      </c>
      <c r="BI202" s="17">
        <f t="shared" ca="1" si="2635"/>
        <v>2</v>
      </c>
      <c r="BJ202" s="17" t="b">
        <f t="shared" ca="1" si="2636"/>
        <v>0</v>
      </c>
      <c r="BK202" s="17" t="str">
        <f t="shared" ca="1" si="2637"/>
        <v/>
      </c>
      <c r="BL202" s="17" t="str">
        <f t="shared" ca="1" si="2638"/>
        <v/>
      </c>
      <c r="BM202" s="17" t="str">
        <f t="shared" ca="1" si="2639"/>
        <v>F</v>
      </c>
      <c r="BN202" s="17" t="str">
        <f t="shared" ca="1" si="2640"/>
        <v>F</v>
      </c>
      <c r="BO202" s="17" t="str">
        <f t="shared" ca="1" si="2641"/>
        <v>D</v>
      </c>
      <c r="BP202" s="14" t="b">
        <f t="shared" ca="1" si="2642"/>
        <v>1</v>
      </c>
      <c r="BQ202" s="35">
        <v>1</v>
      </c>
      <c r="BX202" s="16"/>
      <c r="BY202" s="16"/>
      <c r="BZ202" s="16"/>
      <c r="CA202" s="16"/>
      <c r="CB202" s="16"/>
      <c r="CC202" s="16"/>
      <c r="CD202" s="16"/>
      <c r="CE202" s="16"/>
      <c r="CF202" s="16"/>
      <c r="CN202" s="14">
        <f ca="1">IF(H202,IFERROR(IsVariableNameLegal(O202),0),0)</f>
        <v>0</v>
      </c>
      <c r="CO202" s="14" t="str">
        <f t="array" aca="1" ref="CO202" ca="1">IF(H202,IF(COUNTIF(INDIRECT(wew!$C$13),O202)&gt;1,TRIM(SUBSTITUTE(_xll.MCONCAT(IF((INDIRECT(wew!$C$13)=O202)*(COLUMN(INDIRECT(wew!$C$13))&lt;&gt;D202+1),-1+COLUMN(INDIRECT(wew!$C$13)),"")," "),"  "," ")),""),"")</f>
        <v/>
      </c>
      <c r="CP202" s="14" t="str">
        <f t="array" aca="1" ref="CP202" ca="1">IF(P202&lt;&gt;"",IF(LEN(P202)&gt;150,1,""),"")</f>
        <v/>
      </c>
      <c r="CQ202" s="14" t="str">
        <f t="array" aca="1" ref="CQ202" ca="1">IF(AND(H202,NOT(ster!$J$3)),IF(COUNTIF(INDIRECT(wew!$C$15),P202)&gt;1,TRIM(SUBSTITUTE(_xll.MCONCAT(IF((INDIRECT(wew!$C$15)=P202)*(COLUMN(INDIRECT(wew!$C$15))&lt;&gt;D202+1),-1+COLUMN(INDIRECT(wew!$C$15)),"")," "),"  "," ")),""),"")</f>
        <v/>
      </c>
      <c r="CR202" s="14" t="str">
        <f t="array" aca="1" ref="CR202" ca="1">IF(H202,IF(AND(W202&gt;0,AO202&lt;&gt;""),TRIM(SUBSTITUTE(_xll.MCONCAT(IFERROR(IF(ISNUMBER(INDIRECT(Q202)),IF((INDIRECT(ster!$D$14)&lt;&gt;"")*(INDIRECT(Q202)&lt;AO202),INDIRECT(ster!$D$14) &amp; ": " &amp;  SUBSTITUTE(IF( AV202,IFERROR(TEXT(INDIRECT(Q202),"rrrr-mm-dd") &amp;" (" &amp; INDIRECT(Q202) &amp;")",INDIRECT(Q202)),INDIRECT(Q202))," "," "),""),""),"")," "),"  "," ")),""),"")</f>
        <v/>
      </c>
      <c r="CS202" s="14" t="str">
        <f t="array" aca="1" ref="CS202" ca="1">IF(H202,IF(AND(W202&gt;0,AP202&lt;&gt;""),TRIM(SUBSTITUTE(_xll.MCONCAT(IFERROR(IF(ISNUMBER(INDIRECT(Q202)),IF((INDIRECT(ster!$D$14)&lt;&gt;"")*(INDIRECT(Q202)&gt;AP202),INDIRECT(ster!$D$14) &amp; ": " &amp;  SUBSTITUTE(IF( AV202,IFERROR(TEXT(INDIRECT(Q202),"rrrr-mm-dd")&amp;" (" &amp; INDIRECT(Q202) &amp;")",INDIRECT(Q202)),INDIRECT(Q202))," "," "),""),""),"")," "),"  "," ")),""),"")</f>
        <v/>
      </c>
      <c r="CT202" s="14" t="str">
        <f t="array" aca="1" ref="CT202" ca="1">IF(H202,IF(AND(N202&gt;0,AR202),TRIM(SUBSTITUTE(_xll.MCONCAT(IFERROR(IF(ISNUMBER(INDIRECT(Q202)),IF((INDIRECT(ster!$D$14)&lt;&gt;"")*(IFERROR(0*(MATCH(INDIRECT(Q202),INDIRECT(K202),0)&gt;0),1)),INDIRECT(ster!$D$14) &amp; ": " &amp;  SUBSTITUTE(IF( AV202,IFERROR(TEXT(INDIRECT(Q202),"rrrr-mm-dd")&amp;" (" &amp; INDIRECT(Q202) &amp;")",INDIRECT(Q202)),INDIRECT(Q202))," "," "),""),""),"")," "),"  "," ")),""),"")</f>
        <v/>
      </c>
      <c r="CU202" s="14" t="str">
        <f t="array" aca="1" ref="CU202" ca="1">IF(H202,IF(AND(V202&gt;0),TRIM(SUBSTITUTE(_xll.MCONCAT(IF((INDIRECT(ster!$D$14)&lt;&gt;"")*(IFERROR(0*(INDIRECT(Q202)&lt;&gt;""),1)),INDIRECT(ster!$D$14),"")," "),"  "," ")),""),"")</f>
        <v/>
      </c>
      <c r="CV202" s="14" t="str">
        <f t="array" aca="1" ref="CV202" ca="1">IF(H202,IF(AS202,
TRIM(SUBSTITUTE(_xll.MCONCAT(IF(
   (INDIRECT(ster!$D$14)&lt;&gt;"")*
   ((INDIRECT(Q202)="")+
      NOT(ISNUMBER(INDIRECT(Q202)))*
      NOT(ISERROR(MATCH(INDIRECT(Q202),INDIRECT(K202),0)))
    ),
      INDIRECT(ster!$D$14),
   "")," "),"  "," ")),
""),"")</f>
        <v/>
      </c>
      <c r="CW202" s="14" t="str">
        <f t="array" aca="1" ref="CW202" ca="1">IF(H202,IF(AND(AQ202),TRIM(SUBSTITUTE(_xll.MCONCAT(IFERROR(IF(ISNUMBER(INDIRECT(Q202)),IF((INDIRECT(ster!$D$14)&lt;&gt;"")*(INDIRECT(Q202)&lt;&gt;INT(INDIRECT(Q202))),INDIRECT(ster!$D$14) &amp; ": " &amp; INDIRECT(Q202),""),""),"")," "),"  "," ")),""),"")</f>
        <v/>
      </c>
      <c r="CX202" s="14" t="str">
        <f t="array" aca="1" ref="CX202" ca="1">IF(H202,IF(OR(AU202,AV202),TRIM(SUBSTITUTE(_xll.MCONCAT(IF((INDIRECT(ster!$D$14)&lt;&gt;"")*NOT(ISNUMBER(INDIRECT(Q202))),IF(ISERROR(MATCH(INDIRECT(Q202),INDIRECT(K202),0)),IFERROR(IF(INDIRECT(Q202)&lt;&gt;"",INDIRECT(ster!$D$14) &amp; ": " &amp; SUBSTITUTE(INDIRECT(Q202)," "," "),""),""),""),"")," "),"  "," ")),""),"")</f>
        <v/>
      </c>
      <c r="CY202" s="14" t="str">
        <f t="array" aca="1" ref="CY202" ca="1">IF(H202,IF(AE202,TRIM(SUBSTITUTE(_xll.MCONCAT(IF((INDIRECT(ster!$D$14)&lt;&gt;"")*IFERROR(NOT(INDIRECT(AF202)),FALSE),IF(ISERROR(MATCH(INDIRECT(Q202),INDIRECT(K202),0)),IFERROR(IF(INDIRECT(Q202)&lt;&gt;"",INDIRECT(ster!$D$14)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CZ202" s="14" t="str">
        <f t="array" aca="1" ref="CZ202" ca="1">IF(H202,IF(AH202,TRIM(SUBSTITUTE(_xll.MCONCAT(IF((INDIRECT(ster!$D$14)&lt;&gt;"")*IFERROR(NOT(INDIRECT(AI202)),FALSE),IF(ISERROR(MATCH(INDIRECT(Q202),INDIRECT(K202),0)),IFERROR(IF(INDIRECT(Q202)&lt;&gt;"",INDIRECT(ster!$D$14)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DC202" s="14" t="str">
        <f ca="1">SUBSTITUTE(SUBSTITUTE(SUBSTITUTE(SUBSTITUTE(_xll.MCONCAT(DG202:DS202,"■"),"■■","■"),"■■","■"),"■■","■"),"■■","■")</f>
        <v>■</v>
      </c>
      <c r="DD202" s="14" t="str">
        <f t="shared" ca="1" si="2643"/>
        <v/>
      </c>
      <c r="DE202" s="14" t="str">
        <f t="shared" ca="1" si="2644"/>
        <v/>
      </c>
      <c r="DF202" s="14" t="str">
        <f t="shared" ca="1" si="2645"/>
        <v/>
      </c>
      <c r="DG202" s="14" t="str">
        <f t="shared" ca="1" si="2646"/>
        <v/>
      </c>
      <c r="DH202" s="14" t="str">
        <f t="shared" ca="1" si="2647"/>
        <v/>
      </c>
      <c r="DI202" s="14" t="str">
        <f t="shared" ca="1" si="2648"/>
        <v/>
      </c>
      <c r="DJ202" s="14" t="str">
        <f t="shared" ca="1" si="2649"/>
        <v/>
      </c>
      <c r="DK202" s="14" t="str">
        <f t="shared" ca="1" si="2650"/>
        <v/>
      </c>
      <c r="DL202" s="14" t="str">
        <f t="shared" ca="1" si="1470"/>
        <v/>
      </c>
      <c r="DM202" s="14" t="str">
        <f t="shared" ca="1" si="2651"/>
        <v/>
      </c>
      <c r="DN202" s="14" t="str">
        <f t="array" aca="1" ref="DN202" ca="1">IF(CU202&lt;&gt;"","There are errors in the entered values in the following cases: " &amp;SUBSTITUTE(CU202," ",", "),"")</f>
        <v/>
      </c>
      <c r="DO202" s="14" t="str">
        <f t="shared" ca="1" si="2652"/>
        <v/>
      </c>
      <c r="DP202" s="14" t="str">
        <f t="shared" ca="1" si="2653"/>
        <v/>
      </c>
      <c r="DQ202" s="14" t="str">
        <f t="shared" ca="1" si="2654"/>
        <v/>
      </c>
      <c r="DR202" s="14" t="str">
        <f t="shared" ca="1" si="2655"/>
        <v/>
      </c>
      <c r="DS202" s="14" t="str">
        <f t="shared" ca="1" si="2656"/>
        <v/>
      </c>
      <c r="DZ202" s="14" t="b">
        <f t="shared" ca="1" si="2657"/>
        <v>0</v>
      </c>
      <c r="EA202" s="14" t="str">
        <f t="shared" ca="1" si="2658"/>
        <v>Brain MRI - NA (q_64_7)</v>
      </c>
      <c r="EB202" s="14" t="str">
        <f t="shared" ca="1" si="2659"/>
        <v xml:space="preserve">Values must be limited to predefinied list. </v>
      </c>
      <c r="EC202" s="14" t="str">
        <f t="shared" ca="1" si="2660"/>
        <v xml:space="preserve">Brain MRI - NA (q_64_7): Values must be limited to predefinied list. </v>
      </c>
      <c r="ED202" s="14" t="str">
        <f t="shared" ca="1" si="2661"/>
        <v/>
      </c>
      <c r="EE202" s="14" t="str">
        <f t="shared" ca="1" si="2662"/>
        <v>Values must be limited to predefinied list</v>
      </c>
      <c r="EF202" s="14" t="str">
        <f t="shared" ca="1" si="2663"/>
        <v/>
      </c>
      <c r="EG202" s="14" t="str">
        <f t="shared" ca="1" si="2664"/>
        <v/>
      </c>
      <c r="EM202" s="14" t="b">
        <f t="shared" ca="1" si="2665"/>
        <v>1</v>
      </c>
      <c r="EN202" s="14">
        <f t="shared" ca="1" si="2666"/>
        <v>189</v>
      </c>
      <c r="EO202" s="14" t="str">
        <f t="shared" ca="1" si="2667"/>
        <v>q_64_7</v>
      </c>
      <c r="EP202" s="14" t="str">
        <f t="shared" ca="1" si="2668"/>
        <v xml:space="preserve">Brain MRI - NA (q_64_7): Values must be limited to predefinied list. </v>
      </c>
      <c r="EQ202" s="14" t="str">
        <f t="shared" ca="1" si="2669"/>
        <v/>
      </c>
    </row>
    <row r="203" spans="2:147" s="14" customFormat="1">
      <c r="B203" s="14" t="str">
        <f t="shared" ref="B203" ca="1" si="3120">DF203</f>
        <v/>
      </c>
      <c r="C203" s="14">
        <f t="shared" ref="C203" ca="1" si="3121">IF(OFFSET(B203,-1,COLUMN(VariableExists)-2),OFFSET(B203,-1,1)+1,OFFSET(B203,-1,1))</f>
        <v>190</v>
      </c>
      <c r="D203" s="14">
        <f t="shared" ref="D203" si="3122">ROW(A203)-2</f>
        <v>201</v>
      </c>
      <c r="E203" s="14" t="str">
        <f t="shared" ref="E203" ca="1" si="3123">IF(OR(G203="",ROW(G203)=2),"",IF(Z203&gt;0,"S",IF(AX203,IF(J203=2,"D","N"),"I")))</f>
        <v>D</v>
      </c>
      <c r="F203" s="14" t="str">
        <f t="shared" ref="F203" ca="1" si="3124">IF(H203,O203,"")</f>
        <v>q_65a_1</v>
      </c>
      <c r="G203" s="14" t="str">
        <f t="shared" ref="G203" ca="1" si="3125">IF(H203,P203,"")</f>
        <v>Spinal cord MRI Cervical - Normal</v>
      </c>
      <c r="H203" s="14" t="b">
        <f t="shared" ref="H203" ca="1" si="3126">IF(INDIRECT(ADDRESS(2,D203+1,,,_sheetname_dataframe))="",FALSE,MID(INDIRECT(ADDRESS(2,D203+1,,,_sheetname_dataframe)),1,1)&lt;&gt;".")</f>
        <v>1</v>
      </c>
      <c r="I203" s="14" t="str">
        <f ca="1">IF($H203,ADDRESS(3,(D203+1)*2-1,4,,"["&amp;wew!$G$7&amp;"]"&amp;_sheetname_labels)&amp;":"&amp;ADDRESS(2+ster!$B$20,(D203+1)*2-1,4),"")</f>
        <v>[DBTemplate.xlsm]labels!OM3:OM61</v>
      </c>
      <c r="J203" s="14">
        <f t="array" aca="1" ref="J203" ca="1">IF(H203,MAX(0,MAX(IF(INDIRECT(I203)&lt;&gt;"",ROW(INDIRECT(I203)),""))-2),"")</f>
        <v>2</v>
      </c>
      <c r="K203" s="14" t="str">
        <f ca="1">IF($H203,IF($J203&gt;0,ADDRESS(3,(D203+1)*2-1,4,,"["&amp;wew!$G$7&amp;"]"&amp;_sheetname_labels)&amp;":"&amp;ADDRESS(2+J203,(D203+1)*2-1,4),""),"")</f>
        <v>[DBTemplate.xlsm]labels!OM3:OM4</v>
      </c>
      <c r="L203" s="14" t="str">
        <f ca="1">IF($H203,IF($J203&gt;0,ADDRESS(3,(D203+1)*2,4,,"["&amp;wew!$G$7&amp;"]"&amp;_sheetname_labels)&amp;":"&amp;ADDRESS(2+J203,(D203+1)*2,4),""),"")</f>
        <v>[DBTemplate.xlsm]labels!ON3:ON4</v>
      </c>
      <c r="M203" s="14">
        <f t="shared" ref="M203" ca="1" si="3127">IF($H203,IF(J203&gt;0,COUNTA(INDIRECT(K203))-COUNT(INDIRECT(K203)),0),"")</f>
        <v>0</v>
      </c>
      <c r="N203" s="14">
        <f t="shared" ref="N203" ca="1" si="3128">IF(H203,J203-M203,"")</f>
        <v>2</v>
      </c>
      <c r="O203" s="14" t="str">
        <f t="shared" ref="O203" ca="1" si="3129">IF(INDIRECT(ADDRESS(2,D203+1,,,_sheetname_dataframe))="","",INDIRECT(ADDRESS(2,D203+1,,,_sheetname_dataframe)))</f>
        <v>q_65a_1</v>
      </c>
      <c r="P203" s="14" t="str">
        <f t="shared" ref="P203" ca="1" si="3130">IF(H203,IF(INDIRECT(ADDRESS(1,D203+1,,,_sheetname_dataframe))="","",INDIRECT(ADDRESS(1,D203+1,,,_sheetname_dataframe))),"")</f>
        <v>Spinal cord MRI Cervical - Normal</v>
      </c>
      <c r="Q203" s="14" t="str">
        <f ca="1">IF($BP203,ADDRESS(3,D203+1,4,,"["&amp;wew!$G$7&amp;"]"&amp;_sheetname_dataframe)&amp;":"&amp;ADDRESS(2+ster!$C$14,D203+1,4),"")</f>
        <v>[DBTemplate.xlsm]data_frame!GT3:GT3</v>
      </c>
      <c r="R203" s="14" t="str">
        <f>IF($BP203,IF(MID(_xll.FORMULATEXT(INDEX(INDIRECT(Q203),1)),1,1)="=", _xll.FORMULATEXT(INDEX(INDIRECT(Q203),1),2,TRUE),""),"")</f>
        <v/>
      </c>
      <c r="S203" s="14">
        <f t="array" aca="1" ref="S203" ca="1">IF(H203,SUM(IF((IFERROR(INDIRECT(Q203)&lt;&gt;"",FALSE))*(INDIRECT(ster!$D$14)&lt;&gt;""),1,0)),"")</f>
        <v>0</v>
      </c>
      <c r="T203" s="14">
        <f t="array" aca="1" ref="T203" ca="1">IF(H203,IF(M203&gt;0,SUM(IFERROR(1*(MATCH(INDIRECT(Q203),INDIRECT(K203),0)&gt;0),0)*(INDIRECT(ster!$D$14)&lt;&gt;"")*NOT(ISNUMBER(INDIRECT(Q203)))),0),"")</f>
        <v>0</v>
      </c>
      <c r="U203" s="14">
        <f t="array" aca="1" ref="U203" ca="1">IF(H203,SUM((IFERROR(INDIRECT(Q203)="",FALSE))*(INDIRECT(ster!$D$14)&lt;&gt;"")),"")</f>
        <v>1</v>
      </c>
      <c r="V203" s="14">
        <f t="array" aca="1" ref="V203" ca="1">IF(H203,SUM((IFERROR(INDIRECT(Q203)="#ąś",TRUE))*(INDIRECT(ster!$D$14)&lt;&gt;"")),"")</f>
        <v>0</v>
      </c>
      <c r="W203" s="14">
        <f t="array" aca="1" ref="W203" ca="1">IF(H203,SUM(ISNUMBER(INDIRECT(Q203))*(INDIRECT(ster!$D$14)&lt;&gt;"")),"")</f>
        <v>0</v>
      </c>
      <c r="X203" s="14" t="str">
        <f t="array" aca="1" ref="X203" ca="1">IF(AND(H203,W203&gt;0),IF(wew!$B$3,MIN(IF((INDIRECT(ster!$D$14)&lt;&gt;"")*IFERROR(INDIRECT($Q203)&lt;&gt;"",FALSE),IFERROR(INDIRECT($Q203),"X"),"X")),"&lt;włącz podświetlanie wartości&gt;"),"—")</f>
        <v>—</v>
      </c>
      <c r="Y203" s="14" t="str">
        <f t="array" aca="1" ref="Y203" ca="1">IF(AND(H203,W203&gt;0),IF(wew!$B$3,MAX(IF((INDIRECT(ster!$D$14)&lt;&gt;"")*IFERROR(INDIRECT($Q203)&lt;&gt;"",FALSE),IFERROR(INDIRECT($Q203),"X"),"X")),"&lt;włącz podświetlanie wartości&gt;"),"—")</f>
        <v>—</v>
      </c>
      <c r="Z203" s="14">
        <f t="shared" ref="Z203" ca="1" si="3131">IF(H203,S203-T203-W203,"")</f>
        <v>0</v>
      </c>
      <c r="AA203" s="12" t="str">
        <f t="shared" ref="AA203" ca="1" si="3132">IF(H203,IF(S203&gt;0,W203/(S203),"—"),"")</f>
        <v>—</v>
      </c>
      <c r="AB203" s="17">
        <f t="array" aca="1" ref="AB203" ca="1">IF(H203,IF(W203&gt;0,SUM((INDIRECT(ster!$D$14)&lt;&gt;"")*IFERROR((INDIRECT(Q203)&lt;&gt;"")*(INDIRECT(Q203)=INT(INDIRECT(Q203))),0)),0),"")</f>
        <v>0</v>
      </c>
      <c r="AC203" s="17">
        <f t="array" aca="1" ref="AC203" ca="1">IF(H203,W203-AB203,"")</f>
        <v>0</v>
      </c>
      <c r="AD203" s="17">
        <f t="shared" ref="AD203" ca="1" si="3133">IF($H203,IF(AC203&lt;&gt;"",IF(AC203=0,1,IF(AC203/W203&lt;0.15,2,3)),0),"")</f>
        <v>1</v>
      </c>
      <c r="AE203" s="17" t="b">
        <f t="shared" ref="AE203" ca="1" si="3134">IF(H203,OFFSET(O203,1,0)=".validation",FALSE)</f>
        <v>0</v>
      </c>
      <c r="AF203" s="17" t="str">
        <f ca="1">IF(AE203,IF($H203,ADDRESS(3,D203+2,4,,"["&amp;wew!$G$7&amp;"]"&amp;_sheetname_dataframe)&amp;":"&amp;ADDRESS(2+ster!$C$14,D203+2,4),""),"")</f>
        <v/>
      </c>
      <c r="AG203" s="17" t="str">
        <f t="shared" ref="AG203" ca="1" si="3135">IF(AE203,IF($H203,IF(INDIRECT(ADDRESS(1,D203+2,,,_sheetname_dataframe))="","",INDIRECT(ADDRESS(1,D203+2,,,_sheetname_dataframe))),""),"")</f>
        <v/>
      </c>
      <c r="AH203" s="17" t="b">
        <f t="shared" ref="AH203" ca="1" si="3136">IF(H203,AND(AE203,OFFSET(O203,2,0)=".validation"),FALSE)</f>
        <v>0</v>
      </c>
      <c r="AI203" s="17" t="str">
        <f ca="1">IF(AH203,IF($H203,ADDRESS(3,D203+3,4,,"["&amp;wew!$G$7&amp;"]"&amp;_sheetname_dataframe)&amp;":"&amp;ADDRESS(2+ster!$C$14,D203+3,4),""),"")</f>
        <v/>
      </c>
      <c r="AJ203" s="17" t="str">
        <f t="shared" ref="AJ203" ca="1" si="3137">IF(AH203,IF($H203,IF(INDIRECT(ADDRESS(1,D203+3,,,_sheetname_dataframe))="","",INDIRECT(ADDRESS(1,D203+3,,,_sheetname_dataframe))),""),"")</f>
        <v/>
      </c>
      <c r="AK203" s="17" t="b">
        <f t="shared" ref="AK203" ca="1" si="3138">IF(H203,OR(AQ203,AD203=2),"")</f>
        <v>0</v>
      </c>
      <c r="AL203" s="17" t="b">
        <f t="shared" ref="AL203" ca="1" si="3139">IF($H203,IF(BV203&lt;&gt;"",IF(OR(BM203="F",BM203="L",BM203="I",BM203="D"),BV203&lt;&gt;0)),"")</f>
        <v>0</v>
      </c>
      <c r="AM203" s="17" t="b">
        <f t="shared" ref="AM203" ca="1" si="3140">IF($H203,AND(NOT(AL203),OR(IF(BW203&lt;&gt;"",IF(OR(BM203="F",BM203="L"),BW203&lt;&gt;0)),BM203="I",BM203="N",BM203="D")),"")</f>
        <v>0</v>
      </c>
      <c r="AN203" s="17">
        <f t="shared" ref="AN203" ca="1" si="3141">IF(COUNTA(INDIRECT(Q203))=0,0, IF(AND(AO203&lt;&gt;"",X203&lt;AO203),1,IF(AND(AP203&lt;&gt;"",Y203&gt;AP203),1,IF(AND(AQ203,AC203&gt;0),2,0))))</f>
        <v>0</v>
      </c>
      <c r="AO203" s="24" t="str">
        <f t="shared" ref="AO203" ca="1" si="3142">IF($H203,IF(BY203&lt;&gt;"",IF(ISNUMBER(BY203),BY203,""),""),"")</f>
        <v/>
      </c>
      <c r="AP203" s="24" t="str">
        <f t="shared" ref="AP203" ca="1" si="3143">IF($H203,IF(BZ203&lt;&gt;"",IF(ISNUMBER(BZ203),BZ203,""),""),"")</f>
        <v/>
      </c>
      <c r="AQ203" s="17" t="b">
        <f t="shared" ref="AQ203" ca="1" si="3144">IF(H203,IF(CA203&lt;&gt;"",CA203&lt;&gt;0,FALSE),"")</f>
        <v>0</v>
      </c>
      <c r="AR203" s="17" t="b">
        <f t="shared" ref="AR203" ca="1" si="3145">IF(H203,IF(N203&gt;0,IF(BQ203&lt;&gt;"",BQ203&lt;&gt;0,FALSE),FALSE),"")</f>
        <v>1</v>
      </c>
      <c r="AS203" s="17" t="b">
        <f t="shared" ref="AS203" ca="1" si="3146">IF(H203,IF(BR203&lt;&gt;"",BR203&lt;&gt;0,FALSE),"")</f>
        <v>0</v>
      </c>
      <c r="AT203" s="17" t="b">
        <f t="shared" ref="AT203" ca="1" si="3147">IF(H203,IF(N203&gt;0,FALSE,IF(BU203&lt;&gt;"",MATCH(BU203,DataType,0)=1,FALSE)),"")</f>
        <v>0</v>
      </c>
      <c r="AU203" s="17" t="b">
        <f t="shared" ref="AU203" ca="1" si="3148">IF(H203,IF(N203&gt;0,TRUE,IF(BU203&lt;&gt;"",MATCH(BU203,DataType,0)=2,FALSE)),"")</f>
        <v>1</v>
      </c>
      <c r="AV203" s="17" t="b">
        <f t="shared" ref="AV203" ca="1" si="3149">IF(H203,IF(N203&gt;0,FALSE,IF(BU203&lt;&gt;"",MATCH(BU203,DataType,0)=3,FALSE)),"")</f>
        <v>0</v>
      </c>
      <c r="AW203" s="17" t="b">
        <f t="shared" ref="AW203" ca="1" si="3150">IF(H203,IF(W203&gt;0,Z203=0,FALSE),"")</f>
        <v>0</v>
      </c>
      <c r="AX203" s="14" t="b">
        <f t="array" aca="1" ref="AX203" ca="1">IF(H203,N203&gt;0,"")</f>
        <v>1</v>
      </c>
      <c r="AY203" s="17" t="str">
        <f t="shared" ref="AY203" ca="1" si="3151">IF(H203,IF(N203&gt;0,ADDRESS(ROW(VariablesOrigin)+1,COLUMN(VariablesOrigin)+1,4) &amp; ":" &amp; ADDRESS(ROW(VariablesOrigin)+N203,COLUMN(VariablesOrigin)+1,4),""),"")</f>
        <v>C3:C4</v>
      </c>
      <c r="AZ203" s="17" t="b">
        <f t="array" aca="1" ref="AZ203" ca="1">IF(AY203&lt;&gt;"",SUM(1*ISERROR(MATCH(INDIRECT(AY203),INDIRECT(K203),0)))=0,"")</f>
        <v>1</v>
      </c>
      <c r="BA203" s="17" t="b">
        <f t="shared" ref="BA203" ca="1" si="3152">IF(H203,BU203="",FALSE)</f>
        <v>1</v>
      </c>
      <c r="BB203" s="17" t="b">
        <v>0</v>
      </c>
      <c r="BC203" s="17" t="b">
        <f t="shared" ref="BC203" ca="1" si="3153">IF(BA203,IF(N203&gt;0,AND(AZ203,Z203=0),FALSE),"")</f>
        <v>1</v>
      </c>
      <c r="BD203" s="17" t="b">
        <f t="shared" ref="BD203" ca="1" si="3154">IF(BA203,IF(N203&gt;0,AND(NOT(AZ203),Z203=0),FALSE),"")</f>
        <v>0</v>
      </c>
      <c r="BE203" s="17" t="b">
        <f t="shared" ref="BE203" ca="1" si="3155">IF(BA203,IF(AND(AW203,NOT(BB203),NOT(BC203),NOT(BD203)),AND(Z203=0,AC203=0),FALSE),"")</f>
        <v>0</v>
      </c>
      <c r="BF203" s="17" t="b">
        <f t="shared" ref="BF203" ca="1" si="3156">IF(BA203,IF(AND(AW203,NOT(BB203),NOT(BC203),NOT(BD203)),AND(Z203=0,OR(AC203&gt;0)),FALSE),"")</f>
        <v>0</v>
      </c>
      <c r="BG203" s="17" t="b">
        <f t="shared" ref="BG203" ca="1" si="3157">IF(BA203,IF(OR(BB203:BF203),FALSE,IF(Z203=0,FALSE,Z203&gt;0)),"")</f>
        <v>0</v>
      </c>
      <c r="BH203" s="17" t="b">
        <f t="shared" ref="BH203" ca="1" si="3158">IF(BA203,COUNTIF(BB203:BG203,TRUE)=1,"")</f>
        <v>1</v>
      </c>
      <c r="BI203" s="17">
        <f t="shared" ref="BI203" ca="1" si="3159">IF(BA203,IFERROR(MATCH(TRUE,BB203:BG203,0),7),"")</f>
        <v>2</v>
      </c>
      <c r="BJ203" s="17" t="b">
        <f t="shared" ref="BJ203" ca="1" si="3160">DF203&lt;&gt;""</f>
        <v>0</v>
      </c>
      <c r="BK203" s="17" t="str">
        <f t="shared" ref="BK203" ca="1" si="3161">IF(H203,IF(AND(NOT(BA203),AU203),AC203=0,""),"")</f>
        <v/>
      </c>
      <c r="BL203" s="17" t="str">
        <f t="shared" ref="BL203" ca="1" si="3162">IF(H203,IF(AND(NOT(BA203),AU203),AC203&gt;0,""),"")</f>
        <v/>
      </c>
      <c r="BM203" s="17" t="str">
        <f t="shared" ref="BM203" ca="1" si="3163">IF(H203,IF(BA203,CHOOSE(BI203,"0","F","L","I","N",IF(AA203&gt;0.5,"N","S"),"0"),CHOOSE(MATCH(BU203,DataType,0),"S",IF(BK203,"I","N"),"D"  )),"")</f>
        <v>F</v>
      </c>
      <c r="BN203" s="17" t="str">
        <f t="shared" ref="BN203" ca="1" si="3164">IF(H203,IF(BJ203,"E",IF(BA203,CHOOSE(BI203,"0","F","L","I","N","S","0"),CHOOSE(MATCH(BU203,DataType,0),"S",IF(BK203,"I","N"),"D"  ))),"")</f>
        <v>F</v>
      </c>
      <c r="BO203" s="17" t="str">
        <f t="shared" ref="BO203" ca="1" si="3165">IF($H203,IF(BM203="0","",IF(AND(AR203,N203=2),"D",IF(BM203="S","N",IF(AL203,"O",IF(AM203,"I","N"))))),"")</f>
        <v>D</v>
      </c>
      <c r="BP203" s="14" t="b">
        <f t="shared" ref="BP203" ca="1" si="3166">INDIRECT(ADDRESS(2,ROW(A203)-1,,,_sheetname_dataframe))&lt;&gt;""</f>
        <v>1</v>
      </c>
      <c r="BQ203" s="35">
        <v>1</v>
      </c>
      <c r="BX203" s="16"/>
      <c r="BY203" s="16"/>
      <c r="BZ203" s="16"/>
      <c r="CA203" s="16"/>
      <c r="CB203" s="16"/>
      <c r="CC203" s="16"/>
      <c r="CD203" s="16"/>
      <c r="CE203" s="16"/>
      <c r="CF203" s="16"/>
      <c r="CN203" s="14">
        <f ca="1">IF(H203,IFERROR(IsVariableNameLegal(O203),0),0)</f>
        <v>0</v>
      </c>
      <c r="CO203" s="14" t="str">
        <f t="array" aca="1" ref="CO203" ca="1">IF(H203,IF(COUNTIF(INDIRECT(wew!$C$13),O203)&gt;1,TRIM(SUBSTITUTE(_xll.MCONCAT(IF((INDIRECT(wew!$C$13)=O203)*(COLUMN(INDIRECT(wew!$C$13))&lt;&gt;D203+1),-1+COLUMN(INDIRECT(wew!$C$13)),"")," "),"  "," ")),""),"")</f>
        <v/>
      </c>
      <c r="CP203" s="14" t="str">
        <f t="array" aca="1" ref="CP203" ca="1">IF(P203&lt;&gt;"",IF(LEN(P203)&gt;150,1,""),"")</f>
        <v/>
      </c>
      <c r="CQ203" s="14" t="str">
        <f t="array" aca="1" ref="CQ203" ca="1">IF(AND(H203,NOT(ster!$J$3)),IF(COUNTIF(INDIRECT(wew!$C$15),P203)&gt;1,TRIM(SUBSTITUTE(_xll.MCONCAT(IF((INDIRECT(wew!$C$15)=P203)*(COLUMN(INDIRECT(wew!$C$15))&lt;&gt;D203+1),-1+COLUMN(INDIRECT(wew!$C$15)),"")," "),"  "," ")),""),"")</f>
        <v/>
      </c>
      <c r="CR203" s="14" t="str">
        <f t="array" aca="1" ref="CR203" ca="1">IF(H203,IF(AND(W203&gt;0,AO203&lt;&gt;""),TRIM(SUBSTITUTE(_xll.MCONCAT(IFERROR(IF(ISNUMBER(INDIRECT(Q203)),IF((INDIRECT(ster!$D$14)&lt;&gt;"")*(INDIRECT(Q203)&lt;AO203),INDIRECT(ster!$D$14) &amp; ": " &amp;  SUBSTITUTE(IF( AV203,IFERROR(TEXT(INDIRECT(Q203),"rrrr-mm-dd") &amp;" (" &amp; INDIRECT(Q203) &amp;")",INDIRECT(Q203)),INDIRECT(Q203))," "," "),""),""),"")," "),"  "," ")),""),"")</f>
        <v/>
      </c>
      <c r="CS203" s="14" t="str">
        <f t="array" aca="1" ref="CS203" ca="1">IF(H203,IF(AND(W203&gt;0,AP203&lt;&gt;""),TRIM(SUBSTITUTE(_xll.MCONCAT(IFERROR(IF(ISNUMBER(INDIRECT(Q203)),IF((INDIRECT(ster!$D$14)&lt;&gt;"")*(INDIRECT(Q203)&gt;AP203),INDIRECT(ster!$D$14) &amp; ": " &amp;  SUBSTITUTE(IF( AV203,IFERROR(TEXT(INDIRECT(Q203),"rrrr-mm-dd")&amp;" (" &amp; INDIRECT(Q203) &amp;")",INDIRECT(Q203)),INDIRECT(Q203))," "," "),""),""),"")," "),"  "," ")),""),"")</f>
        <v/>
      </c>
      <c r="CT203" s="14" t="str">
        <f t="array" aca="1" ref="CT203" ca="1">IF(H203,IF(AND(N203&gt;0,AR203),TRIM(SUBSTITUTE(_xll.MCONCAT(IFERROR(IF(ISNUMBER(INDIRECT(Q203)),IF((INDIRECT(ster!$D$14)&lt;&gt;"")*(IFERROR(0*(MATCH(INDIRECT(Q203),INDIRECT(K203),0)&gt;0),1)),INDIRECT(ster!$D$14) &amp; ": " &amp;  SUBSTITUTE(IF( AV203,IFERROR(TEXT(INDIRECT(Q203),"rrrr-mm-dd")&amp;" (" &amp; INDIRECT(Q203) &amp;")",INDIRECT(Q203)),INDIRECT(Q203))," "," "),""),""),"")," "),"  "," ")),""),"")</f>
        <v/>
      </c>
      <c r="CU203" s="14" t="str">
        <f t="array" aca="1" ref="CU203" ca="1">IF(H203,IF(AND(V203&gt;0),TRIM(SUBSTITUTE(_xll.MCONCAT(IF((INDIRECT(ster!$D$14)&lt;&gt;"")*(IFERROR(0*(INDIRECT(Q203)&lt;&gt;""),1)),INDIRECT(ster!$D$14),"")," "),"  "," ")),""),"")</f>
        <v/>
      </c>
      <c r="CV203" s="14" t="str">
        <f t="array" aca="1" ref="CV203" ca="1">IF(H203,IF(AS203,
TRIM(SUBSTITUTE(_xll.MCONCAT(IF(
   (INDIRECT(ster!$D$14)&lt;&gt;"")*
   ((INDIRECT(Q203)="")+
      NOT(ISNUMBER(INDIRECT(Q203)))*
      NOT(ISERROR(MATCH(INDIRECT(Q203),INDIRECT(K203),0)))
    ),
      INDIRECT(ster!$D$14),
   "")," "),"  "," ")),
""),"")</f>
        <v/>
      </c>
      <c r="CW203" s="14" t="str">
        <f t="array" aca="1" ref="CW203" ca="1">IF(H203,IF(AND(AQ203),TRIM(SUBSTITUTE(_xll.MCONCAT(IFERROR(IF(ISNUMBER(INDIRECT(Q203)),IF((INDIRECT(ster!$D$14)&lt;&gt;"")*(INDIRECT(Q203)&lt;&gt;INT(INDIRECT(Q203))),INDIRECT(ster!$D$14) &amp; ": " &amp; INDIRECT(Q203),""),""),"")," "),"  "," ")),""),"")</f>
        <v/>
      </c>
      <c r="CX203" s="14" t="str">
        <f t="array" aca="1" ref="CX203" ca="1">IF(H203,IF(OR(AU203,AV203),TRIM(SUBSTITUTE(_xll.MCONCAT(IF((INDIRECT(ster!$D$14)&lt;&gt;"")*NOT(ISNUMBER(INDIRECT(Q203))),IF(ISERROR(MATCH(INDIRECT(Q203),INDIRECT(K203),0)),IFERROR(IF(INDIRECT(Q203)&lt;&gt;"",INDIRECT(ster!$D$14) &amp; ": " &amp; SUBSTITUTE(INDIRECT(Q203)," "," "),""),""),""),"")," "),"  "," ")),""),"")</f>
        <v/>
      </c>
      <c r="CY203" s="14" t="str">
        <f t="array" aca="1" ref="CY203" ca="1">IF(H203,IF(AE203,TRIM(SUBSTITUTE(_xll.MCONCAT(IF((INDIRECT(ster!$D$14)&lt;&gt;"")*IFERROR(NOT(INDIRECT(AF203)),FALSE),IF(ISERROR(MATCH(INDIRECT(Q203),INDIRECT(K203),0)),IFERROR(IF(INDIRECT(Q203)&lt;&gt;"",INDIRECT(ster!$D$14)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CZ203" s="14" t="str">
        <f t="array" aca="1" ref="CZ203" ca="1">IF(H203,IF(AH203,TRIM(SUBSTITUTE(_xll.MCONCAT(IF((INDIRECT(ster!$D$14)&lt;&gt;"")*IFERROR(NOT(INDIRECT(AI203)),FALSE),IF(ISERROR(MATCH(INDIRECT(Q203),INDIRECT(K203),0)),IFERROR(IF(INDIRECT(Q203)&lt;&gt;"",INDIRECT(ster!$D$14)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DC203" s="14" t="str">
        <f ca="1">SUBSTITUTE(SUBSTITUTE(SUBSTITUTE(SUBSTITUTE(_xll.MCONCAT(DG203:DS203,"■"),"■■","■"),"■■","■"),"■■","■"),"■■","■")</f>
        <v>■</v>
      </c>
      <c r="DD203" s="14" t="str">
        <f t="shared" ref="DD203" ca="1" si="3167">IF(MID(DC203,1,1)="■",MID(DC203,2,LEN(DC203)),DC203)</f>
        <v/>
      </c>
      <c r="DE203" s="14" t="str">
        <f t="shared" ref="DE203" ca="1" si="3168">IF(DD203&lt;&gt;"",IF(MID(DD203,LEN(DD203),1)="■",MID(DD203,1,LEN(DD203)-1),DD203),"")</f>
        <v/>
      </c>
      <c r="DF203" s="14" t="str">
        <f t="shared" ref="DF203" ca="1" si="3169">IFERROR(IF(DE203&lt;&gt;"",SUBSTITUTE(DE203,"■",". "),""),"##INTERNAL_ERROR")</f>
        <v/>
      </c>
      <c r="DG203" s="14" t="str">
        <f t="shared" ref="DG203" ca="1" si="3170">IF(CN203&lt;&gt;0,"Variable name don't comply with the naming convention","")</f>
        <v/>
      </c>
      <c r="DH203" s="14" t="str">
        <f t="shared" ref="DH203" ca="1" si="3171">IF(CO203&lt;&gt;"","Duplicated name. " &amp; IF(ISERROR(FIND(" ",CO203)),"Duplicate have index " &amp; CO203, "Duplicates have indices: "&amp;SUBSTITUTE(CO203," ",", ")),"")</f>
        <v/>
      </c>
      <c r="DI203" s="14" t="str">
        <f t="shared" ref="DI203" ca="1" si="3172">IF(CP203&lt;&gt;"","Variable label exceed length 150","")</f>
        <v/>
      </c>
      <c r="DJ203" s="14" t="str">
        <f t="shared" ref="DJ203" ca="1" si="3173">IF(CQ203&lt;&gt;"","Duplicated variable label. " &amp; IF(ISERROR(FIND(" ",CQ203)),"Duplicate have index " &amp; CQ203, "Duplicates have indices: "&amp;SUBSTITUTE(CQ203," ",", ")),"")</f>
        <v/>
      </c>
      <c r="DK203" s="14" t="str">
        <f t="shared" ref="DK203" ca="1" si="3174">IF(CR203&lt;&gt;"","The following cases have values below declared theorethical min: " &amp;SUBSTITUTE(CR203," ",", "),"")</f>
        <v/>
      </c>
      <c r="DL203" s="14" t="str">
        <f t="shared" ref="DL203" ca="1" si="3175">IF(CS203&lt;&gt;"","The following cases have values above declared theorethical max: " &amp;SUBSTITUTE(CS203," ",", "),"")</f>
        <v/>
      </c>
      <c r="DM203" s="14" t="str">
        <f t="shared" ref="DM203" ca="1" si="3176">IF(CT203&lt;&gt;"","There are some cases with values not explicitly declared in the labels dictionary: " &amp;SUBSTITUTE(CT203," ",", "),"")</f>
        <v/>
      </c>
      <c r="DN203" s="14" t="str">
        <f t="array" aca="1" ref="DN203" ca="1">IF(CU203&lt;&gt;"","There are errors in the entered values in the following cases: " &amp;SUBSTITUTE(CU203," ",", "),"")</f>
        <v/>
      </c>
      <c r="DO203" s="14" t="str">
        <f t="shared" ref="DO203" ca="1" si="3177">IF(CV203&lt;&gt;"","The following records are missing in this required field: " &amp;SUBSTITUTE(CV203," ",", "),"")</f>
        <v/>
      </c>
      <c r="DP203" s="14" t="str">
        <f t="shared" ref="DP203" ca="1" si="3178">IF(CW203&lt;&gt;"","The following cases have non-integer values: " &amp;SUBSTITUTE(CW203," ",", "),"")</f>
        <v/>
      </c>
      <c r="DQ203" s="14" t="str">
        <f t="shared" ref="DQ203" ca="1" si="3179">IF(CX203&lt;&gt;"","The following cases are non-numeric: " &amp;SUBSTITUTE(CX203," ",", "),"")</f>
        <v/>
      </c>
      <c r="DR203" s="14" t="str">
        <f t="shared" ref="DR203" ca="1" si="3180">IF(CY203&lt;&gt;"","In the following cases " &amp; P203 &amp; " " &amp; LOWER(MID(AG203,1,1)) &amp; MID(AG203,2,LEN(AG203)) &amp; ": " &amp;SUBSTITUTE(CY203," ",", "),"")</f>
        <v/>
      </c>
      <c r="DS203" s="14" t="str">
        <f t="shared" ref="DS203" ca="1" si="3181">IF(CZ203&lt;&gt;"","In the following cases " &amp; P203 &amp; " " &amp; LOWER(MID(AJ203,1,1)) &amp; MID(AJ203,2,LEN(AJ203)) &amp; ": " &amp;SUBSTITUTE(CZ203," ",", "),"")</f>
        <v/>
      </c>
      <c r="DZ203" s="14" t="b">
        <f t="shared" ref="DZ203" ca="1" si="3182">OR(ED203&lt;&gt;"",EF203&lt;&gt;"",EG203&lt;&gt;"")</f>
        <v>0</v>
      </c>
      <c r="EA203" s="14" t="str">
        <f t="shared" ref="EA203" ca="1" si="3183">IF(EB203&lt;&gt;"",G203 &amp; " (" &amp; F203 &amp; ")","")</f>
        <v>Spinal cord MRI Cervical - Normal (q_65a_1)</v>
      </c>
      <c r="EB203" s="14" t="str">
        <f t="shared" ref="EB203" ca="1" si="3184">IF(EE203&lt;&gt;"",EE203&amp;IF(ED203&lt;&gt;""," and "&amp;ED203,""),UPPER(MID(ED203,1,1)&amp;MID(ED203,2,LEN(ED203))))&amp; IF(OR(EF203&lt;&gt;"",EG203&lt;&gt;"")," and "&amp;IF(EF203&lt;&gt;"",LOWER(MID(EF203,1,1) &amp; MID(EF203,2,LEN(EF203))),"")&amp; IF(AND(EF203 &lt;&gt;"",EG203&lt;&gt;"")," and ","") &amp; IF(EG203&lt;&gt;"",LOWER(MID(EG203,1,1) &amp; MID(EG203,2,LEN(EG203))),""),"") &amp; IF(OR(EE203&lt;&gt;"",ED203&lt;&gt;"",EF203&lt;&gt;"",EG203&lt;&gt;""), ". ","")</f>
        <v xml:space="preserve">Values must be limited to predefinied list. </v>
      </c>
      <c r="EC203" s="14" t="str">
        <f t="shared" ref="EC203" ca="1" si="3185">IF(EB203&lt;&gt;"",G203 &amp; " (" &amp; F203 &amp; "): " &amp; EB203,"")</f>
        <v xml:space="preserve">Spinal cord MRI Cervical - Normal (q_65a_1): Values must be limited to predefinied list. </v>
      </c>
      <c r="ED203" s="14" t="str">
        <f t="shared" ref="ED203" ca="1" si="3186">IF(H203,IF(W203&gt;0,IF(AND(AO203&lt;&gt;"",AP203&lt;&gt;""),"each value must be between " &amp; IF( AV203,IFERROR(TEXT(AO203,"rrrr-mm-dd") &amp;" (" &amp; AO203 &amp;")",AO203),AO203) &amp; " and " &amp; IF( AV203,IFERROR(TEXT(AP203,"rrrr-mm-dd") &amp;" (" &amp; AP203 &amp;")",AP203),AP203),IF(AO203&lt;&gt;"","each value must be above " &amp; IF( AV203,IFERROR(TEXT(AO203,"rrrr-mm-dd") &amp;" (" &amp; AO203 &amp;")",AO203),AO203), IF(AP203&lt;&gt;"","each value must be below " &amp; IF( AV203,IFERROR(TEXT(AP203,"rrrr-mm-dd") &amp;" (" &amp; AP203 &amp;")",AP203),AP203),""))),""),"")</f>
        <v/>
      </c>
      <c r="EE203" s="14" t="str">
        <f t="shared" ref="EE203" ca="1" si="3187">IF(H203,IF(OR(AQ203,AU203,AV203,AS203,AR203),
   "Values must be" &amp;
   IF(AR203," limited to predefinied list", IF(AQ203, " integers",IF(OR(AU203,AV203)," numeric",""))) &amp;
   IF(AS203,IF(OR(AR203,AQ203,AU203,AV203), " and ","") &amp; "non-missing",""),
""),"")</f>
        <v>Values must be limited to predefinied list</v>
      </c>
      <c r="EF203" s="14" t="str">
        <f t="shared" ref="EF203" ca="1" si="3188">IF($H203,AG203,"")</f>
        <v/>
      </c>
      <c r="EG203" s="14" t="str">
        <f t="shared" ref="EG203" ca="1" si="3189">IF($H203,AJ203,"")</f>
        <v/>
      </c>
      <c r="EM203" s="14" t="b">
        <f t="shared" ref="EM203" ca="1" si="3190">OR(EC203&lt;&gt;"",DF203&lt;&gt;"")</f>
        <v>1</v>
      </c>
      <c r="EN203" s="14">
        <f t="shared" ref="EN203" ca="1" si="3191">IF(EM203,C203,"")</f>
        <v>190</v>
      </c>
      <c r="EO203" s="14" t="str">
        <f t="shared" ref="EO203" ca="1" si="3192">IF(EM203,F203,"")</f>
        <v>q_65a_1</v>
      </c>
      <c r="EP203" s="14" t="str">
        <f t="shared" ref="EP203" ca="1" si="3193">EC203</f>
        <v xml:space="preserve">Spinal cord MRI Cervical - Normal (q_65a_1): Values must be limited to predefinied list. </v>
      </c>
      <c r="EQ203" s="14" t="str">
        <f t="shared" ref="EQ203" ca="1" si="3194">DF203</f>
        <v/>
      </c>
    </row>
    <row r="204" spans="2:147" s="14" customFormat="1">
      <c r="B204" s="14" t="str">
        <f t="shared" ref="B204" ca="1" si="3195">DF204</f>
        <v/>
      </c>
      <c r="C204" s="14">
        <f t="shared" ref="C204" ca="1" si="3196">IF(OFFSET(B204,-1,COLUMN(VariableExists)-2),OFFSET(B204,-1,1)+1,OFFSET(B204,-1,1))</f>
        <v>191</v>
      </c>
      <c r="D204" s="14">
        <f t="shared" ref="D204" si="3197">ROW(A204)-2</f>
        <v>202</v>
      </c>
      <c r="E204" s="14" t="str">
        <f t="shared" ref="E204" ca="1" si="3198">IF(OR(G204="",ROW(G204)=2),"",IF(Z204&gt;0,"S",IF(AX204,IF(J204=2,"D","N"),"I")))</f>
        <v>D</v>
      </c>
      <c r="F204" s="14" t="str">
        <f t="shared" ref="F204" ca="1" si="3199">IF(H204,O204,"")</f>
        <v>q_65a_2</v>
      </c>
      <c r="G204" s="14" t="str">
        <f t="shared" ref="G204" ca="1" si="3200">IF(H204,P204,"")</f>
        <v>Spinal cord MRI Cervical - Tumor</v>
      </c>
      <c r="H204" s="14" t="b">
        <f t="shared" ref="H204" ca="1" si="3201">IF(INDIRECT(ADDRESS(2,D204+1,,,_sheetname_dataframe))="",FALSE,MID(INDIRECT(ADDRESS(2,D204+1,,,_sheetname_dataframe)),1,1)&lt;&gt;".")</f>
        <v>1</v>
      </c>
      <c r="I204" s="14" t="str">
        <f ca="1">IF($H204,ADDRESS(3,(D204+1)*2-1,4,,"["&amp;wew!$G$7&amp;"]"&amp;_sheetname_labels)&amp;":"&amp;ADDRESS(2+ster!$B$20,(D204+1)*2-1,4),"")</f>
        <v>[DBTemplate.xlsm]labels!OO3:OO61</v>
      </c>
      <c r="J204" s="14">
        <f t="array" aca="1" ref="J204" ca="1">IF(H204,MAX(0,MAX(IF(INDIRECT(I204)&lt;&gt;"",ROW(INDIRECT(I204)),""))-2),"")</f>
        <v>2</v>
      </c>
      <c r="K204" s="14" t="str">
        <f ca="1">IF($H204,IF($J204&gt;0,ADDRESS(3,(D204+1)*2-1,4,,"["&amp;wew!$G$7&amp;"]"&amp;_sheetname_labels)&amp;":"&amp;ADDRESS(2+J204,(D204+1)*2-1,4),""),"")</f>
        <v>[DBTemplate.xlsm]labels!OO3:OO4</v>
      </c>
      <c r="L204" s="14" t="str">
        <f ca="1">IF($H204,IF($J204&gt;0,ADDRESS(3,(D204+1)*2,4,,"["&amp;wew!$G$7&amp;"]"&amp;_sheetname_labels)&amp;":"&amp;ADDRESS(2+J204,(D204+1)*2,4),""),"")</f>
        <v>[DBTemplate.xlsm]labels!OP3:OP4</v>
      </c>
      <c r="M204" s="14">
        <f t="shared" ref="M204" ca="1" si="3202">IF($H204,IF(J204&gt;0,COUNTA(INDIRECT(K204))-COUNT(INDIRECT(K204)),0),"")</f>
        <v>0</v>
      </c>
      <c r="N204" s="14">
        <f t="shared" ref="N204" ca="1" si="3203">IF(H204,J204-M204,"")</f>
        <v>2</v>
      </c>
      <c r="O204" s="14" t="str">
        <f t="shared" ref="O204" ca="1" si="3204">IF(INDIRECT(ADDRESS(2,D204+1,,,_sheetname_dataframe))="","",INDIRECT(ADDRESS(2,D204+1,,,_sheetname_dataframe)))</f>
        <v>q_65a_2</v>
      </c>
      <c r="P204" s="14" t="str">
        <f t="shared" ref="P204" ca="1" si="3205">IF(H204,IF(INDIRECT(ADDRESS(1,D204+1,,,_sheetname_dataframe))="","",INDIRECT(ADDRESS(1,D204+1,,,_sheetname_dataframe))),"")</f>
        <v>Spinal cord MRI Cervical - Tumor</v>
      </c>
      <c r="Q204" s="14" t="str">
        <f ca="1">IF($BP204,ADDRESS(3,D204+1,4,,"["&amp;wew!$G$7&amp;"]"&amp;_sheetname_dataframe)&amp;":"&amp;ADDRESS(2+ster!$C$14,D204+1,4),"")</f>
        <v>[DBTemplate.xlsm]data_frame!GU3:GU3</v>
      </c>
      <c r="R204" s="14" t="str">
        <f>IF($BP204,IF(MID(_xll.FORMULATEXT(INDEX(INDIRECT(Q204),1)),1,1)="=", _xll.FORMULATEXT(INDEX(INDIRECT(Q204),1),2,TRUE),""),"")</f>
        <v/>
      </c>
      <c r="S204" s="14">
        <f t="array" aca="1" ref="S204" ca="1">IF(H204,SUM(IF((IFERROR(INDIRECT(Q204)&lt;&gt;"",FALSE))*(INDIRECT(ster!$D$14)&lt;&gt;""),1,0)),"")</f>
        <v>0</v>
      </c>
      <c r="T204" s="14">
        <f t="array" aca="1" ref="T204" ca="1">IF(H204,IF(M204&gt;0,SUM(IFERROR(1*(MATCH(INDIRECT(Q204),INDIRECT(K204),0)&gt;0),0)*(INDIRECT(ster!$D$14)&lt;&gt;"")*NOT(ISNUMBER(INDIRECT(Q204)))),0),"")</f>
        <v>0</v>
      </c>
      <c r="U204" s="14">
        <f t="array" aca="1" ref="U204" ca="1">IF(H204,SUM((IFERROR(INDIRECT(Q204)="",FALSE))*(INDIRECT(ster!$D$14)&lt;&gt;"")),"")</f>
        <v>1</v>
      </c>
      <c r="V204" s="14">
        <f t="array" aca="1" ref="V204" ca="1">IF(H204,SUM((IFERROR(INDIRECT(Q204)="#ąś",TRUE))*(INDIRECT(ster!$D$14)&lt;&gt;"")),"")</f>
        <v>0</v>
      </c>
      <c r="W204" s="14">
        <f t="array" aca="1" ref="W204" ca="1">IF(H204,SUM(ISNUMBER(INDIRECT(Q204))*(INDIRECT(ster!$D$14)&lt;&gt;"")),"")</f>
        <v>0</v>
      </c>
      <c r="X204" s="14" t="str">
        <f t="array" aca="1" ref="X204" ca="1">IF(AND(H204,W204&gt;0),IF(wew!$B$3,MIN(IF((INDIRECT(ster!$D$14)&lt;&gt;"")*IFERROR(INDIRECT($Q204)&lt;&gt;"",FALSE),IFERROR(INDIRECT($Q204),"X"),"X")),"&lt;włącz podświetlanie wartości&gt;"),"—")</f>
        <v>—</v>
      </c>
      <c r="Y204" s="14" t="str">
        <f t="array" aca="1" ref="Y204" ca="1">IF(AND(H204,W204&gt;0),IF(wew!$B$3,MAX(IF((INDIRECT(ster!$D$14)&lt;&gt;"")*IFERROR(INDIRECT($Q204)&lt;&gt;"",FALSE),IFERROR(INDIRECT($Q204),"X"),"X")),"&lt;włącz podświetlanie wartości&gt;"),"—")</f>
        <v>—</v>
      </c>
      <c r="Z204" s="14">
        <f t="shared" ref="Z204" ca="1" si="3206">IF(H204,S204-T204-W204,"")</f>
        <v>0</v>
      </c>
      <c r="AA204" s="12" t="str">
        <f t="shared" ref="AA204" ca="1" si="3207">IF(H204,IF(S204&gt;0,W204/(S204),"—"),"")</f>
        <v>—</v>
      </c>
      <c r="AB204" s="17">
        <f t="array" aca="1" ref="AB204" ca="1">IF(H204,IF(W204&gt;0,SUM((INDIRECT(ster!$D$14)&lt;&gt;"")*IFERROR((INDIRECT(Q204)&lt;&gt;"")*(INDIRECT(Q204)=INT(INDIRECT(Q204))),0)),0),"")</f>
        <v>0</v>
      </c>
      <c r="AC204" s="17">
        <f t="array" aca="1" ref="AC204" ca="1">IF(H204,W204-AB204,"")</f>
        <v>0</v>
      </c>
      <c r="AD204" s="17">
        <f t="shared" ref="AD204" ca="1" si="3208">IF($H204,IF(AC204&lt;&gt;"",IF(AC204=0,1,IF(AC204/W204&lt;0.15,2,3)),0),"")</f>
        <v>1</v>
      </c>
      <c r="AE204" s="17" t="b">
        <f t="shared" ref="AE204" ca="1" si="3209">IF(H204,OFFSET(O204,1,0)=".validation",FALSE)</f>
        <v>0</v>
      </c>
      <c r="AF204" s="17" t="str">
        <f ca="1">IF(AE204,IF($H204,ADDRESS(3,D204+2,4,,"["&amp;wew!$G$7&amp;"]"&amp;_sheetname_dataframe)&amp;":"&amp;ADDRESS(2+ster!$C$14,D204+2,4),""),"")</f>
        <v/>
      </c>
      <c r="AG204" s="17" t="str">
        <f t="shared" ref="AG204" ca="1" si="3210">IF(AE204,IF($H204,IF(INDIRECT(ADDRESS(1,D204+2,,,_sheetname_dataframe))="","",INDIRECT(ADDRESS(1,D204+2,,,_sheetname_dataframe))),""),"")</f>
        <v/>
      </c>
      <c r="AH204" s="17" t="b">
        <f t="shared" ref="AH204" ca="1" si="3211">IF(H204,AND(AE204,OFFSET(O204,2,0)=".validation"),FALSE)</f>
        <v>0</v>
      </c>
      <c r="AI204" s="17" t="str">
        <f ca="1">IF(AH204,IF($H204,ADDRESS(3,D204+3,4,,"["&amp;wew!$G$7&amp;"]"&amp;_sheetname_dataframe)&amp;":"&amp;ADDRESS(2+ster!$C$14,D204+3,4),""),"")</f>
        <v/>
      </c>
      <c r="AJ204" s="17" t="str">
        <f t="shared" ref="AJ204" ca="1" si="3212">IF(AH204,IF($H204,IF(INDIRECT(ADDRESS(1,D204+3,,,_sheetname_dataframe))="","",INDIRECT(ADDRESS(1,D204+3,,,_sheetname_dataframe))),""),"")</f>
        <v/>
      </c>
      <c r="AK204" s="17" t="b">
        <f t="shared" ref="AK204" ca="1" si="3213">IF(H204,OR(AQ204,AD204=2),"")</f>
        <v>0</v>
      </c>
      <c r="AL204" s="17" t="b">
        <f t="shared" ref="AL204" ca="1" si="3214">IF($H204,IF(BV204&lt;&gt;"",IF(OR(BM204="F",BM204="L",BM204="I",BM204="D"),BV204&lt;&gt;0)),"")</f>
        <v>0</v>
      </c>
      <c r="AM204" s="17" t="b">
        <f t="shared" ref="AM204" ca="1" si="3215">IF($H204,AND(NOT(AL204),OR(IF(BW204&lt;&gt;"",IF(OR(BM204="F",BM204="L"),BW204&lt;&gt;0)),BM204="I",BM204="N",BM204="D")),"")</f>
        <v>0</v>
      </c>
      <c r="AN204" s="17">
        <f t="shared" ref="AN204" ca="1" si="3216">IF(COUNTA(INDIRECT(Q204))=0,0, IF(AND(AO204&lt;&gt;"",X204&lt;AO204),1,IF(AND(AP204&lt;&gt;"",Y204&gt;AP204),1,IF(AND(AQ204,AC204&gt;0),2,0))))</f>
        <v>0</v>
      </c>
      <c r="AO204" s="24" t="str">
        <f t="shared" ref="AO204" ca="1" si="3217">IF($H204,IF(BY204&lt;&gt;"",IF(ISNUMBER(BY204),BY204,""),""),"")</f>
        <v/>
      </c>
      <c r="AP204" s="24" t="str">
        <f t="shared" ref="AP204" ca="1" si="3218">IF($H204,IF(BZ204&lt;&gt;"",IF(ISNUMBER(BZ204),BZ204,""),""),"")</f>
        <v/>
      </c>
      <c r="AQ204" s="17" t="b">
        <f t="shared" ref="AQ204" ca="1" si="3219">IF(H204,IF(CA204&lt;&gt;"",CA204&lt;&gt;0,FALSE),"")</f>
        <v>0</v>
      </c>
      <c r="AR204" s="17" t="b">
        <f t="shared" ref="AR204" ca="1" si="3220">IF(H204,IF(N204&gt;0,IF(BQ204&lt;&gt;"",BQ204&lt;&gt;0,FALSE),FALSE),"")</f>
        <v>1</v>
      </c>
      <c r="AS204" s="17" t="b">
        <f t="shared" ref="AS204" ca="1" si="3221">IF(H204,IF(BR204&lt;&gt;"",BR204&lt;&gt;0,FALSE),"")</f>
        <v>0</v>
      </c>
      <c r="AT204" s="17" t="b">
        <f t="shared" ref="AT204" ca="1" si="3222">IF(H204,IF(N204&gt;0,FALSE,IF(BU204&lt;&gt;"",MATCH(BU204,DataType,0)=1,FALSE)),"")</f>
        <v>0</v>
      </c>
      <c r="AU204" s="17" t="b">
        <f t="shared" ref="AU204" ca="1" si="3223">IF(H204,IF(N204&gt;0,TRUE,IF(BU204&lt;&gt;"",MATCH(BU204,DataType,0)=2,FALSE)),"")</f>
        <v>1</v>
      </c>
      <c r="AV204" s="17" t="b">
        <f t="shared" ref="AV204" ca="1" si="3224">IF(H204,IF(N204&gt;0,FALSE,IF(BU204&lt;&gt;"",MATCH(BU204,DataType,0)=3,FALSE)),"")</f>
        <v>0</v>
      </c>
      <c r="AW204" s="17" t="b">
        <f t="shared" ref="AW204" ca="1" si="3225">IF(H204,IF(W204&gt;0,Z204=0,FALSE),"")</f>
        <v>0</v>
      </c>
      <c r="AX204" s="14" t="b">
        <f t="array" aca="1" ref="AX204" ca="1">IF(H204,N204&gt;0,"")</f>
        <v>1</v>
      </c>
      <c r="AY204" s="17" t="str">
        <f t="shared" ref="AY204" ca="1" si="3226">IF(H204,IF(N204&gt;0,ADDRESS(ROW(VariablesOrigin)+1,COLUMN(VariablesOrigin)+1,4) &amp; ":" &amp; ADDRESS(ROW(VariablesOrigin)+N204,COLUMN(VariablesOrigin)+1,4),""),"")</f>
        <v>C3:C4</v>
      </c>
      <c r="AZ204" s="17" t="b">
        <f t="array" aca="1" ref="AZ204" ca="1">IF(AY204&lt;&gt;"",SUM(1*ISERROR(MATCH(INDIRECT(AY204),INDIRECT(K204),0)))=0,"")</f>
        <v>1</v>
      </c>
      <c r="BA204" s="17" t="b">
        <f t="shared" ref="BA204" ca="1" si="3227">IF(H204,BU204="",FALSE)</f>
        <v>1</v>
      </c>
      <c r="BB204" s="17" t="b">
        <v>0</v>
      </c>
      <c r="BC204" s="17" t="b">
        <f t="shared" ref="BC204" ca="1" si="3228">IF(BA204,IF(N204&gt;0,AND(AZ204,Z204=0),FALSE),"")</f>
        <v>1</v>
      </c>
      <c r="BD204" s="17" t="b">
        <f t="shared" ref="BD204" ca="1" si="3229">IF(BA204,IF(N204&gt;0,AND(NOT(AZ204),Z204=0),FALSE),"")</f>
        <v>0</v>
      </c>
      <c r="BE204" s="17" t="b">
        <f t="shared" ref="BE204" ca="1" si="3230">IF(BA204,IF(AND(AW204,NOT(BB204),NOT(BC204),NOT(BD204)),AND(Z204=0,AC204=0),FALSE),"")</f>
        <v>0</v>
      </c>
      <c r="BF204" s="17" t="b">
        <f t="shared" ref="BF204" ca="1" si="3231">IF(BA204,IF(AND(AW204,NOT(BB204),NOT(BC204),NOT(BD204)),AND(Z204=0,OR(AC204&gt;0)),FALSE),"")</f>
        <v>0</v>
      </c>
      <c r="BG204" s="17" t="b">
        <f t="shared" ref="BG204" ca="1" si="3232">IF(BA204,IF(OR(BB204:BF204),FALSE,IF(Z204=0,FALSE,Z204&gt;0)),"")</f>
        <v>0</v>
      </c>
      <c r="BH204" s="17" t="b">
        <f t="shared" ref="BH204" ca="1" si="3233">IF(BA204,COUNTIF(BB204:BG204,TRUE)=1,"")</f>
        <v>1</v>
      </c>
      <c r="BI204" s="17">
        <f t="shared" ref="BI204" ca="1" si="3234">IF(BA204,IFERROR(MATCH(TRUE,BB204:BG204,0),7),"")</f>
        <v>2</v>
      </c>
      <c r="BJ204" s="17" t="b">
        <f t="shared" ref="BJ204" ca="1" si="3235">DF204&lt;&gt;""</f>
        <v>0</v>
      </c>
      <c r="BK204" s="17" t="str">
        <f t="shared" ref="BK204" ca="1" si="3236">IF(H204,IF(AND(NOT(BA204),AU204),AC204=0,""),"")</f>
        <v/>
      </c>
      <c r="BL204" s="17" t="str">
        <f t="shared" ref="BL204" ca="1" si="3237">IF(H204,IF(AND(NOT(BA204),AU204),AC204&gt;0,""),"")</f>
        <v/>
      </c>
      <c r="BM204" s="17" t="str">
        <f t="shared" ref="BM204" ca="1" si="3238">IF(H204,IF(BA204,CHOOSE(BI204,"0","F","L","I","N",IF(AA204&gt;0.5,"N","S"),"0"),CHOOSE(MATCH(BU204,DataType,0),"S",IF(BK204,"I","N"),"D"  )),"")</f>
        <v>F</v>
      </c>
      <c r="BN204" s="17" t="str">
        <f t="shared" ref="BN204" ca="1" si="3239">IF(H204,IF(BJ204,"E",IF(BA204,CHOOSE(BI204,"0","F","L","I","N","S","0"),CHOOSE(MATCH(BU204,DataType,0),"S",IF(BK204,"I","N"),"D"  ))),"")</f>
        <v>F</v>
      </c>
      <c r="BO204" s="17" t="str">
        <f t="shared" ref="BO204" ca="1" si="3240">IF($H204,IF(BM204="0","",IF(AND(AR204,N204=2),"D",IF(BM204="S","N",IF(AL204,"O",IF(AM204,"I","N"))))),"")</f>
        <v>D</v>
      </c>
      <c r="BP204" s="14" t="b">
        <f t="shared" ref="BP204" ca="1" si="3241">INDIRECT(ADDRESS(2,ROW(A204)-1,,,_sheetname_dataframe))&lt;&gt;""</f>
        <v>1</v>
      </c>
      <c r="BQ204" s="35">
        <v>1</v>
      </c>
      <c r="BX204" s="16"/>
      <c r="BY204" s="16"/>
      <c r="BZ204" s="16"/>
      <c r="CA204" s="16"/>
      <c r="CB204" s="16"/>
      <c r="CC204" s="16"/>
      <c r="CD204" s="16"/>
      <c r="CE204" s="16"/>
      <c r="CF204" s="16"/>
      <c r="CN204" s="14">
        <f ca="1">IF(H204,IFERROR(IsVariableNameLegal(O204),0),0)</f>
        <v>0</v>
      </c>
      <c r="CO204" s="14" t="str">
        <f t="array" aca="1" ref="CO204" ca="1">IF(H204,IF(COUNTIF(INDIRECT(wew!$C$13),O204)&gt;1,TRIM(SUBSTITUTE(_xll.MCONCAT(IF((INDIRECT(wew!$C$13)=O204)*(COLUMN(INDIRECT(wew!$C$13))&lt;&gt;D204+1),-1+COLUMN(INDIRECT(wew!$C$13)),"")," "),"  "," ")),""),"")</f>
        <v/>
      </c>
      <c r="CP204" s="14" t="str">
        <f t="array" aca="1" ref="CP204" ca="1">IF(P204&lt;&gt;"",IF(LEN(P204)&gt;150,1,""),"")</f>
        <v/>
      </c>
      <c r="CQ204" s="14" t="str">
        <f t="array" aca="1" ref="CQ204" ca="1">IF(AND(H204,NOT(ster!$J$3)),IF(COUNTIF(INDIRECT(wew!$C$15),P204)&gt;1,TRIM(SUBSTITUTE(_xll.MCONCAT(IF((INDIRECT(wew!$C$15)=P204)*(COLUMN(INDIRECT(wew!$C$15))&lt;&gt;D204+1),-1+COLUMN(INDIRECT(wew!$C$15)),"")," "),"  "," ")),""),"")</f>
        <v/>
      </c>
      <c r="CR204" s="14" t="str">
        <f t="array" aca="1" ref="CR204" ca="1">IF(H204,IF(AND(W204&gt;0,AO204&lt;&gt;""),TRIM(SUBSTITUTE(_xll.MCONCAT(IFERROR(IF(ISNUMBER(INDIRECT(Q204)),IF((INDIRECT(ster!$D$14)&lt;&gt;"")*(INDIRECT(Q204)&lt;AO204),INDIRECT(ster!$D$14) &amp; ": " &amp;  SUBSTITUTE(IF( AV204,IFERROR(TEXT(INDIRECT(Q204),"rrrr-mm-dd") &amp;" (" &amp; INDIRECT(Q204) &amp;")",INDIRECT(Q204)),INDIRECT(Q204))," "," "),""),""),"")," "),"  "," ")),""),"")</f>
        <v/>
      </c>
      <c r="CS204" s="14" t="str">
        <f t="array" aca="1" ref="CS204" ca="1">IF(H204,IF(AND(W204&gt;0,AP204&lt;&gt;""),TRIM(SUBSTITUTE(_xll.MCONCAT(IFERROR(IF(ISNUMBER(INDIRECT(Q204)),IF((INDIRECT(ster!$D$14)&lt;&gt;"")*(INDIRECT(Q204)&gt;AP204),INDIRECT(ster!$D$14) &amp; ": " &amp;  SUBSTITUTE(IF( AV204,IFERROR(TEXT(INDIRECT(Q204),"rrrr-mm-dd")&amp;" (" &amp; INDIRECT(Q204) &amp;")",INDIRECT(Q204)),INDIRECT(Q204))," "," "),""),""),"")," "),"  "," ")),""),"")</f>
        <v/>
      </c>
      <c r="CT204" s="14" t="str">
        <f t="array" aca="1" ref="CT204" ca="1">IF(H204,IF(AND(N204&gt;0,AR204),TRIM(SUBSTITUTE(_xll.MCONCAT(IFERROR(IF(ISNUMBER(INDIRECT(Q204)),IF((INDIRECT(ster!$D$14)&lt;&gt;"")*(IFERROR(0*(MATCH(INDIRECT(Q204),INDIRECT(K204),0)&gt;0),1)),INDIRECT(ster!$D$14) &amp; ": " &amp;  SUBSTITUTE(IF( AV204,IFERROR(TEXT(INDIRECT(Q204),"rrrr-mm-dd")&amp;" (" &amp; INDIRECT(Q204) &amp;")",INDIRECT(Q204)),INDIRECT(Q204))," "," "),""),""),"")," "),"  "," ")),""),"")</f>
        <v/>
      </c>
      <c r="CU204" s="14" t="str">
        <f t="array" aca="1" ref="CU204" ca="1">IF(H204,IF(AND(V204&gt;0),TRIM(SUBSTITUTE(_xll.MCONCAT(IF((INDIRECT(ster!$D$14)&lt;&gt;"")*(IFERROR(0*(INDIRECT(Q204)&lt;&gt;""),1)),INDIRECT(ster!$D$14),"")," "),"  "," ")),""),"")</f>
        <v/>
      </c>
      <c r="CV204" s="14" t="str">
        <f t="array" aca="1" ref="CV204" ca="1">IF(H204,IF(AS204,
TRIM(SUBSTITUTE(_xll.MCONCAT(IF(
   (INDIRECT(ster!$D$14)&lt;&gt;"")*
   ((INDIRECT(Q204)="")+
      NOT(ISNUMBER(INDIRECT(Q204)))*
      NOT(ISERROR(MATCH(INDIRECT(Q204),INDIRECT(K204),0)))
    ),
      INDIRECT(ster!$D$14),
   "")," "),"  "," ")),
""),"")</f>
        <v/>
      </c>
      <c r="CW204" s="14" t="str">
        <f t="array" aca="1" ref="CW204" ca="1">IF(H204,IF(AND(AQ204),TRIM(SUBSTITUTE(_xll.MCONCAT(IFERROR(IF(ISNUMBER(INDIRECT(Q204)),IF((INDIRECT(ster!$D$14)&lt;&gt;"")*(INDIRECT(Q204)&lt;&gt;INT(INDIRECT(Q204))),INDIRECT(ster!$D$14) &amp; ": " &amp; INDIRECT(Q204),""),""),"")," "),"  "," ")),""),"")</f>
        <v/>
      </c>
      <c r="CX204" s="14" t="str">
        <f t="array" aca="1" ref="CX204" ca="1">IF(H204,IF(OR(AU204,AV204),TRIM(SUBSTITUTE(_xll.MCONCAT(IF((INDIRECT(ster!$D$14)&lt;&gt;"")*NOT(ISNUMBER(INDIRECT(Q204))),IF(ISERROR(MATCH(INDIRECT(Q204),INDIRECT(K204),0)),IFERROR(IF(INDIRECT(Q204)&lt;&gt;"",INDIRECT(ster!$D$14) &amp; ": " &amp; SUBSTITUTE(INDIRECT(Q204)," "," "),""),""),""),"")," "),"  "," ")),""),"")</f>
        <v/>
      </c>
      <c r="CY204" s="14" t="str">
        <f t="array" aca="1" ref="CY204" ca="1">IF(H204,IF(AE204,TRIM(SUBSTITUTE(_xll.MCONCAT(IF((INDIRECT(ster!$D$14)&lt;&gt;"")*IFERROR(NOT(INDIRECT(AF204)),FALSE),IF(ISERROR(MATCH(INDIRECT(Q204),INDIRECT(K204),0)),IFERROR(IF(INDIRECT(Q204)&lt;&gt;"",INDIRECT(ster!$D$14)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CZ204" s="14" t="str">
        <f t="array" aca="1" ref="CZ204" ca="1">IF(H204,IF(AH204,TRIM(SUBSTITUTE(_xll.MCONCAT(IF((INDIRECT(ster!$D$14)&lt;&gt;"")*IFERROR(NOT(INDIRECT(AI204)),FALSE),IF(ISERROR(MATCH(INDIRECT(Q204),INDIRECT(K204),0)),IFERROR(IF(INDIRECT(Q204)&lt;&gt;"",INDIRECT(ster!$D$14)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DC204" s="14" t="str">
        <f ca="1">SUBSTITUTE(SUBSTITUTE(SUBSTITUTE(SUBSTITUTE(_xll.MCONCAT(DG204:DS204,"■"),"■■","■"),"■■","■"),"■■","■"),"■■","■")</f>
        <v>■</v>
      </c>
      <c r="DD204" s="14" t="str">
        <f t="shared" ref="DD204" ca="1" si="3242">IF(MID(DC204,1,1)="■",MID(DC204,2,LEN(DC204)),DC204)</f>
        <v/>
      </c>
      <c r="DE204" s="14" t="str">
        <f t="shared" ref="DE204" ca="1" si="3243">IF(DD204&lt;&gt;"",IF(MID(DD204,LEN(DD204),1)="■",MID(DD204,1,LEN(DD204)-1),DD204),"")</f>
        <v/>
      </c>
      <c r="DF204" s="14" t="str">
        <f t="shared" ref="DF204" ca="1" si="3244">IFERROR(IF(DE204&lt;&gt;"",SUBSTITUTE(DE204,"■",". "),""),"##INTERNAL_ERROR")</f>
        <v/>
      </c>
      <c r="DG204" s="14" t="str">
        <f t="shared" ref="DG204" ca="1" si="3245">IF(CN204&lt;&gt;0,"Variable name don't comply with the naming convention","")</f>
        <v/>
      </c>
      <c r="DH204" s="14" t="str">
        <f t="shared" ref="DH204" ca="1" si="3246">IF(CO204&lt;&gt;"","Duplicated name. " &amp; IF(ISERROR(FIND(" ",CO204)),"Duplicate have index " &amp; CO204, "Duplicates have indices: "&amp;SUBSTITUTE(CO204," ",", ")),"")</f>
        <v/>
      </c>
      <c r="DI204" s="14" t="str">
        <f t="shared" ref="DI204" ca="1" si="3247">IF(CP204&lt;&gt;"","Variable label exceed length 150","")</f>
        <v/>
      </c>
      <c r="DJ204" s="14" t="str">
        <f t="shared" ref="DJ204" ca="1" si="3248">IF(CQ204&lt;&gt;"","Duplicated variable label. " &amp; IF(ISERROR(FIND(" ",CQ204)),"Duplicate have index " &amp; CQ204, "Duplicates have indices: "&amp;SUBSTITUTE(CQ204," ",", ")),"")</f>
        <v/>
      </c>
      <c r="DK204" s="14" t="str">
        <f t="shared" ref="DK204" ca="1" si="3249">IF(CR204&lt;&gt;"","The following cases have values below declared theorethical min: " &amp;SUBSTITUTE(CR204," ",", "),"")</f>
        <v/>
      </c>
      <c r="DL204" s="14" t="str">
        <f t="shared" ref="DL204" ca="1" si="3250">IF(CS204&lt;&gt;"","The following cases have values above declared theorethical max: " &amp;SUBSTITUTE(CS204," ",", "),"")</f>
        <v/>
      </c>
      <c r="DM204" s="14" t="str">
        <f t="shared" ref="DM204" ca="1" si="3251">IF(CT204&lt;&gt;"","There are some cases with values not explicitly declared in the labels dictionary: " &amp;SUBSTITUTE(CT204," ",", "),"")</f>
        <v/>
      </c>
      <c r="DN204" s="14" t="str">
        <f t="array" aca="1" ref="DN204" ca="1">IF(CU204&lt;&gt;"","There are errors in the entered values in the following cases: " &amp;SUBSTITUTE(CU204," ",", "),"")</f>
        <v/>
      </c>
      <c r="DO204" s="14" t="str">
        <f t="shared" ref="DO204" ca="1" si="3252">IF(CV204&lt;&gt;"","The following records are missing in this required field: " &amp;SUBSTITUTE(CV204," ",", "),"")</f>
        <v/>
      </c>
      <c r="DP204" s="14" t="str">
        <f t="shared" ref="DP204" ca="1" si="3253">IF(CW204&lt;&gt;"","The following cases have non-integer values: " &amp;SUBSTITUTE(CW204," ",", "),"")</f>
        <v/>
      </c>
      <c r="DQ204" s="14" t="str">
        <f t="shared" ref="DQ204" ca="1" si="3254">IF(CX204&lt;&gt;"","The following cases are non-numeric: " &amp;SUBSTITUTE(CX204," ",", "),"")</f>
        <v/>
      </c>
      <c r="DR204" s="14" t="str">
        <f t="shared" ref="DR204" ca="1" si="3255">IF(CY204&lt;&gt;"","In the following cases " &amp; P204 &amp; " " &amp; LOWER(MID(AG204,1,1)) &amp; MID(AG204,2,LEN(AG204)) &amp; ": " &amp;SUBSTITUTE(CY204," ",", "),"")</f>
        <v/>
      </c>
      <c r="DS204" s="14" t="str">
        <f t="shared" ref="DS204" ca="1" si="3256">IF(CZ204&lt;&gt;"","In the following cases " &amp; P204 &amp; " " &amp; LOWER(MID(AJ204,1,1)) &amp; MID(AJ204,2,LEN(AJ204)) &amp; ": " &amp;SUBSTITUTE(CZ204," ",", "),"")</f>
        <v/>
      </c>
      <c r="DZ204" s="14" t="b">
        <f t="shared" ref="DZ204" ca="1" si="3257">OR(ED204&lt;&gt;"",EF204&lt;&gt;"",EG204&lt;&gt;"")</f>
        <v>0</v>
      </c>
      <c r="EA204" s="14" t="str">
        <f t="shared" ref="EA204" ca="1" si="3258">IF(EB204&lt;&gt;"",G204 &amp; " (" &amp; F204 &amp; ")","")</f>
        <v>Spinal cord MRI Cervical - Tumor (q_65a_2)</v>
      </c>
      <c r="EB204" s="14" t="str">
        <f t="shared" ref="EB204" ca="1" si="3259">IF(EE204&lt;&gt;"",EE204&amp;IF(ED204&lt;&gt;""," and "&amp;ED204,""),UPPER(MID(ED204,1,1)&amp;MID(ED204,2,LEN(ED204))))&amp; IF(OR(EF204&lt;&gt;"",EG204&lt;&gt;"")," and "&amp;IF(EF204&lt;&gt;"",LOWER(MID(EF204,1,1) &amp; MID(EF204,2,LEN(EF204))),"")&amp; IF(AND(EF204 &lt;&gt;"",EG204&lt;&gt;"")," and ","") &amp; IF(EG204&lt;&gt;"",LOWER(MID(EG204,1,1) &amp; MID(EG204,2,LEN(EG204))),""),"") &amp; IF(OR(EE204&lt;&gt;"",ED204&lt;&gt;"",EF204&lt;&gt;"",EG204&lt;&gt;""), ". ","")</f>
        <v xml:space="preserve">Values must be limited to predefinied list. </v>
      </c>
      <c r="EC204" s="14" t="str">
        <f t="shared" ref="EC204" ca="1" si="3260">IF(EB204&lt;&gt;"",G204 &amp; " (" &amp; F204 &amp; "): " &amp; EB204,"")</f>
        <v xml:space="preserve">Spinal cord MRI Cervical - Tumor (q_65a_2): Values must be limited to predefinied list. </v>
      </c>
      <c r="ED204" s="14" t="str">
        <f t="shared" ref="ED204" ca="1" si="3261">IF(H204,IF(W204&gt;0,IF(AND(AO204&lt;&gt;"",AP204&lt;&gt;""),"each value must be between " &amp; IF( AV204,IFERROR(TEXT(AO204,"rrrr-mm-dd") &amp;" (" &amp; AO204 &amp;")",AO204),AO204) &amp; " and " &amp; IF( AV204,IFERROR(TEXT(AP204,"rrrr-mm-dd") &amp;" (" &amp; AP204 &amp;")",AP204),AP204),IF(AO204&lt;&gt;"","each value must be above " &amp; IF( AV204,IFERROR(TEXT(AO204,"rrrr-mm-dd") &amp;" (" &amp; AO204 &amp;")",AO204),AO204), IF(AP204&lt;&gt;"","each value must be below " &amp; IF( AV204,IFERROR(TEXT(AP204,"rrrr-mm-dd") &amp;" (" &amp; AP204 &amp;")",AP204),AP204),""))),""),"")</f>
        <v/>
      </c>
      <c r="EE204" s="14" t="str">
        <f t="shared" ref="EE204" ca="1" si="3262">IF(H204,IF(OR(AQ204,AU204,AV204,AS204,AR204),
   "Values must be" &amp;
   IF(AR204," limited to predefinied list", IF(AQ204, " integers",IF(OR(AU204,AV204)," numeric",""))) &amp;
   IF(AS204,IF(OR(AR204,AQ204,AU204,AV204), " and ","") &amp; "non-missing",""),
""),"")</f>
        <v>Values must be limited to predefinied list</v>
      </c>
      <c r="EF204" s="14" t="str">
        <f t="shared" ref="EF204" ca="1" si="3263">IF($H204,AG204,"")</f>
        <v/>
      </c>
      <c r="EG204" s="14" t="str">
        <f t="shared" ref="EG204" ca="1" si="3264">IF($H204,AJ204,"")</f>
        <v/>
      </c>
      <c r="EM204" s="14" t="b">
        <f t="shared" ref="EM204" ca="1" si="3265">OR(EC204&lt;&gt;"",DF204&lt;&gt;"")</f>
        <v>1</v>
      </c>
      <c r="EN204" s="14">
        <f t="shared" ref="EN204" ca="1" si="3266">IF(EM204,C204,"")</f>
        <v>191</v>
      </c>
      <c r="EO204" s="14" t="str">
        <f t="shared" ref="EO204" ca="1" si="3267">IF(EM204,F204,"")</f>
        <v>q_65a_2</v>
      </c>
      <c r="EP204" s="14" t="str">
        <f t="shared" ref="EP204" ca="1" si="3268">EC204</f>
        <v xml:space="preserve">Spinal cord MRI Cervical - Tumor (q_65a_2): Values must be limited to predefinied list. </v>
      </c>
      <c r="EQ204" s="14" t="str">
        <f t="shared" ref="EQ204" ca="1" si="3269">DF204</f>
        <v/>
      </c>
    </row>
    <row r="205" spans="2:147" s="14" customFormat="1">
      <c r="B205" s="14" t="str">
        <f t="shared" ref="B205" ca="1" si="3270">DF205</f>
        <v/>
      </c>
      <c r="C205" s="14">
        <f t="shared" ref="C205" ca="1" si="3271">IF(OFFSET(B205,-1,COLUMN(VariableExists)-2),OFFSET(B205,-1,1)+1,OFFSET(B205,-1,1))</f>
        <v>192</v>
      </c>
      <c r="D205" s="14">
        <f t="shared" ref="D205" si="3272">ROW(A205)-2</f>
        <v>203</v>
      </c>
      <c r="E205" s="14" t="str">
        <f t="shared" ref="E205" ca="1" si="3273">IF(OR(G205="",ROW(G205)=2),"",IF(Z205&gt;0,"S",IF(AX205,IF(J205=2,"D","N"),"I")))</f>
        <v>D</v>
      </c>
      <c r="F205" s="14" t="str">
        <f t="shared" ref="F205" ca="1" si="3274">IF(H205,O205,"")</f>
        <v>q_65a_3</v>
      </c>
      <c r="G205" s="14" t="str">
        <f t="shared" ref="G205" ca="1" si="3275">IF(H205,P205,"")</f>
        <v>Spinal cord MRI Cervical - Stenosis</v>
      </c>
      <c r="H205" s="14" t="b">
        <f t="shared" ref="H205" ca="1" si="3276">IF(INDIRECT(ADDRESS(2,D205+1,,,_sheetname_dataframe))="",FALSE,MID(INDIRECT(ADDRESS(2,D205+1,,,_sheetname_dataframe)),1,1)&lt;&gt;".")</f>
        <v>1</v>
      </c>
      <c r="I205" s="14" t="str">
        <f ca="1">IF($H205,ADDRESS(3,(D205+1)*2-1,4,,"["&amp;wew!$G$7&amp;"]"&amp;_sheetname_labels)&amp;":"&amp;ADDRESS(2+ster!$B$20,(D205+1)*2-1,4),"")</f>
        <v>[DBTemplate.xlsm]labels!OQ3:OQ61</v>
      </c>
      <c r="J205" s="14">
        <f t="array" aca="1" ref="J205" ca="1">IF(H205,MAX(0,MAX(IF(INDIRECT(I205)&lt;&gt;"",ROW(INDIRECT(I205)),""))-2),"")</f>
        <v>2</v>
      </c>
      <c r="K205" s="14" t="str">
        <f ca="1">IF($H205,IF($J205&gt;0,ADDRESS(3,(D205+1)*2-1,4,,"["&amp;wew!$G$7&amp;"]"&amp;_sheetname_labels)&amp;":"&amp;ADDRESS(2+J205,(D205+1)*2-1,4),""),"")</f>
        <v>[DBTemplate.xlsm]labels!OQ3:OQ4</v>
      </c>
      <c r="L205" s="14" t="str">
        <f ca="1">IF($H205,IF($J205&gt;0,ADDRESS(3,(D205+1)*2,4,,"["&amp;wew!$G$7&amp;"]"&amp;_sheetname_labels)&amp;":"&amp;ADDRESS(2+J205,(D205+1)*2,4),""),"")</f>
        <v>[DBTemplate.xlsm]labels!OR3:OR4</v>
      </c>
      <c r="M205" s="14">
        <f t="shared" ref="M205" ca="1" si="3277">IF($H205,IF(J205&gt;0,COUNTA(INDIRECT(K205))-COUNT(INDIRECT(K205)),0),"")</f>
        <v>0</v>
      </c>
      <c r="N205" s="14">
        <f t="shared" ref="N205" ca="1" si="3278">IF(H205,J205-M205,"")</f>
        <v>2</v>
      </c>
      <c r="O205" s="14" t="str">
        <f t="shared" ref="O205" ca="1" si="3279">IF(INDIRECT(ADDRESS(2,D205+1,,,_sheetname_dataframe))="","",INDIRECT(ADDRESS(2,D205+1,,,_sheetname_dataframe)))</f>
        <v>q_65a_3</v>
      </c>
      <c r="P205" s="14" t="str">
        <f t="shared" ref="P205" ca="1" si="3280">IF(H205,IF(INDIRECT(ADDRESS(1,D205+1,,,_sheetname_dataframe))="","",INDIRECT(ADDRESS(1,D205+1,,,_sheetname_dataframe))),"")</f>
        <v>Spinal cord MRI Cervical - Stenosis</v>
      </c>
      <c r="Q205" s="14" t="str">
        <f ca="1">IF($BP205,ADDRESS(3,D205+1,4,,"["&amp;wew!$G$7&amp;"]"&amp;_sheetname_dataframe)&amp;":"&amp;ADDRESS(2+ster!$C$14,D205+1,4),"")</f>
        <v>[DBTemplate.xlsm]data_frame!GV3:GV3</v>
      </c>
      <c r="R205" s="14" t="str">
        <f>IF($BP205,IF(MID(_xll.FORMULATEXT(INDEX(INDIRECT(Q205),1)),1,1)="=", _xll.FORMULATEXT(INDEX(INDIRECT(Q205),1),2,TRUE),""),"")</f>
        <v/>
      </c>
      <c r="S205" s="14">
        <f t="array" aca="1" ref="S205" ca="1">IF(H205,SUM(IF((IFERROR(INDIRECT(Q205)&lt;&gt;"",FALSE))*(INDIRECT(ster!$D$14)&lt;&gt;""),1,0)),"")</f>
        <v>0</v>
      </c>
      <c r="T205" s="14">
        <f t="array" aca="1" ref="T205" ca="1">IF(H205,IF(M205&gt;0,SUM(IFERROR(1*(MATCH(INDIRECT(Q205),INDIRECT(K205),0)&gt;0),0)*(INDIRECT(ster!$D$14)&lt;&gt;"")*NOT(ISNUMBER(INDIRECT(Q205)))),0),"")</f>
        <v>0</v>
      </c>
      <c r="U205" s="14">
        <f t="array" aca="1" ref="U205" ca="1">IF(H205,SUM((IFERROR(INDIRECT(Q205)="",FALSE))*(INDIRECT(ster!$D$14)&lt;&gt;"")),"")</f>
        <v>1</v>
      </c>
      <c r="V205" s="14">
        <f t="array" aca="1" ref="V205" ca="1">IF(H205,SUM((IFERROR(INDIRECT(Q205)="#ąś",TRUE))*(INDIRECT(ster!$D$14)&lt;&gt;"")),"")</f>
        <v>0</v>
      </c>
      <c r="W205" s="14">
        <f t="array" aca="1" ref="W205" ca="1">IF(H205,SUM(ISNUMBER(INDIRECT(Q205))*(INDIRECT(ster!$D$14)&lt;&gt;"")),"")</f>
        <v>0</v>
      </c>
      <c r="X205" s="14" t="str">
        <f t="array" aca="1" ref="X205" ca="1">IF(AND(H205,W205&gt;0),IF(wew!$B$3,MIN(IF((INDIRECT(ster!$D$14)&lt;&gt;"")*IFERROR(INDIRECT($Q205)&lt;&gt;"",FALSE),IFERROR(INDIRECT($Q205),"X"),"X")),"&lt;włącz podświetlanie wartości&gt;"),"—")</f>
        <v>—</v>
      </c>
      <c r="Y205" s="14" t="str">
        <f t="array" aca="1" ref="Y205" ca="1">IF(AND(H205,W205&gt;0),IF(wew!$B$3,MAX(IF((INDIRECT(ster!$D$14)&lt;&gt;"")*IFERROR(INDIRECT($Q205)&lt;&gt;"",FALSE),IFERROR(INDIRECT($Q205),"X"),"X")),"&lt;włącz podświetlanie wartości&gt;"),"—")</f>
        <v>—</v>
      </c>
      <c r="Z205" s="14">
        <f t="shared" ref="Z205" ca="1" si="3281">IF(H205,S205-T205-W205,"")</f>
        <v>0</v>
      </c>
      <c r="AA205" s="12" t="str">
        <f t="shared" ref="AA205" ca="1" si="3282">IF(H205,IF(S205&gt;0,W205/(S205),"—"),"")</f>
        <v>—</v>
      </c>
      <c r="AB205" s="17">
        <f t="array" aca="1" ref="AB205" ca="1">IF(H205,IF(W205&gt;0,SUM((INDIRECT(ster!$D$14)&lt;&gt;"")*IFERROR((INDIRECT(Q205)&lt;&gt;"")*(INDIRECT(Q205)=INT(INDIRECT(Q205))),0)),0),"")</f>
        <v>0</v>
      </c>
      <c r="AC205" s="17">
        <f t="array" aca="1" ref="AC205" ca="1">IF(H205,W205-AB205,"")</f>
        <v>0</v>
      </c>
      <c r="AD205" s="17">
        <f t="shared" ref="AD205" ca="1" si="3283">IF($H205,IF(AC205&lt;&gt;"",IF(AC205=0,1,IF(AC205/W205&lt;0.15,2,3)),0),"")</f>
        <v>1</v>
      </c>
      <c r="AE205" s="17" t="b">
        <f t="shared" ref="AE205" ca="1" si="3284">IF(H205,OFFSET(O205,1,0)=".validation",FALSE)</f>
        <v>0</v>
      </c>
      <c r="AF205" s="17" t="str">
        <f ca="1">IF(AE205,IF($H205,ADDRESS(3,D205+2,4,,"["&amp;wew!$G$7&amp;"]"&amp;_sheetname_dataframe)&amp;":"&amp;ADDRESS(2+ster!$C$14,D205+2,4),""),"")</f>
        <v/>
      </c>
      <c r="AG205" s="17" t="str">
        <f t="shared" ref="AG205" ca="1" si="3285">IF(AE205,IF($H205,IF(INDIRECT(ADDRESS(1,D205+2,,,_sheetname_dataframe))="","",INDIRECT(ADDRESS(1,D205+2,,,_sheetname_dataframe))),""),"")</f>
        <v/>
      </c>
      <c r="AH205" s="17" t="b">
        <f t="shared" ref="AH205" ca="1" si="3286">IF(H205,AND(AE205,OFFSET(O205,2,0)=".validation"),FALSE)</f>
        <v>0</v>
      </c>
      <c r="AI205" s="17" t="str">
        <f ca="1">IF(AH205,IF($H205,ADDRESS(3,D205+3,4,,"["&amp;wew!$G$7&amp;"]"&amp;_sheetname_dataframe)&amp;":"&amp;ADDRESS(2+ster!$C$14,D205+3,4),""),"")</f>
        <v/>
      </c>
      <c r="AJ205" s="17" t="str">
        <f t="shared" ref="AJ205" ca="1" si="3287">IF(AH205,IF($H205,IF(INDIRECT(ADDRESS(1,D205+3,,,_sheetname_dataframe))="","",INDIRECT(ADDRESS(1,D205+3,,,_sheetname_dataframe))),""),"")</f>
        <v/>
      </c>
      <c r="AK205" s="17" t="b">
        <f t="shared" ref="AK205" ca="1" si="3288">IF(H205,OR(AQ205,AD205=2),"")</f>
        <v>0</v>
      </c>
      <c r="AL205" s="17" t="b">
        <f t="shared" ref="AL205" ca="1" si="3289">IF($H205,IF(BV205&lt;&gt;"",IF(OR(BM205="F",BM205="L",BM205="I",BM205="D"),BV205&lt;&gt;0)),"")</f>
        <v>0</v>
      </c>
      <c r="AM205" s="17" t="b">
        <f t="shared" ref="AM205" ca="1" si="3290">IF($H205,AND(NOT(AL205),OR(IF(BW205&lt;&gt;"",IF(OR(BM205="F",BM205="L"),BW205&lt;&gt;0)),BM205="I",BM205="N",BM205="D")),"")</f>
        <v>0</v>
      </c>
      <c r="AN205" s="17">
        <f t="shared" ref="AN205" ca="1" si="3291">IF(COUNTA(INDIRECT(Q205))=0,0, IF(AND(AO205&lt;&gt;"",X205&lt;AO205),1,IF(AND(AP205&lt;&gt;"",Y205&gt;AP205),1,IF(AND(AQ205,AC205&gt;0),2,0))))</f>
        <v>0</v>
      </c>
      <c r="AO205" s="24" t="str">
        <f t="shared" ref="AO205" ca="1" si="3292">IF($H205,IF(BY205&lt;&gt;"",IF(ISNUMBER(BY205),BY205,""),""),"")</f>
        <v/>
      </c>
      <c r="AP205" s="24" t="str">
        <f t="shared" ref="AP205" ca="1" si="3293">IF($H205,IF(BZ205&lt;&gt;"",IF(ISNUMBER(BZ205),BZ205,""),""),"")</f>
        <v/>
      </c>
      <c r="AQ205" s="17" t="b">
        <f t="shared" ref="AQ205" ca="1" si="3294">IF(H205,IF(CA205&lt;&gt;"",CA205&lt;&gt;0,FALSE),"")</f>
        <v>0</v>
      </c>
      <c r="AR205" s="17" t="b">
        <f t="shared" ref="AR205" ca="1" si="3295">IF(H205,IF(N205&gt;0,IF(BQ205&lt;&gt;"",BQ205&lt;&gt;0,FALSE),FALSE),"")</f>
        <v>1</v>
      </c>
      <c r="AS205" s="17" t="b">
        <f t="shared" ref="AS205" ca="1" si="3296">IF(H205,IF(BR205&lt;&gt;"",BR205&lt;&gt;0,FALSE),"")</f>
        <v>0</v>
      </c>
      <c r="AT205" s="17" t="b">
        <f t="shared" ref="AT205" ca="1" si="3297">IF(H205,IF(N205&gt;0,FALSE,IF(BU205&lt;&gt;"",MATCH(BU205,DataType,0)=1,FALSE)),"")</f>
        <v>0</v>
      </c>
      <c r="AU205" s="17" t="b">
        <f t="shared" ref="AU205" ca="1" si="3298">IF(H205,IF(N205&gt;0,TRUE,IF(BU205&lt;&gt;"",MATCH(BU205,DataType,0)=2,FALSE)),"")</f>
        <v>1</v>
      </c>
      <c r="AV205" s="17" t="b">
        <f t="shared" ref="AV205" ca="1" si="3299">IF(H205,IF(N205&gt;0,FALSE,IF(BU205&lt;&gt;"",MATCH(BU205,DataType,0)=3,FALSE)),"")</f>
        <v>0</v>
      </c>
      <c r="AW205" s="17" t="b">
        <f t="shared" ref="AW205" ca="1" si="3300">IF(H205,IF(W205&gt;0,Z205=0,FALSE),"")</f>
        <v>0</v>
      </c>
      <c r="AX205" s="14" t="b">
        <f t="array" aca="1" ref="AX205" ca="1">IF(H205,N205&gt;0,"")</f>
        <v>1</v>
      </c>
      <c r="AY205" s="17" t="str">
        <f t="shared" ref="AY205" ca="1" si="3301">IF(H205,IF(N205&gt;0,ADDRESS(ROW(VariablesOrigin)+1,COLUMN(VariablesOrigin)+1,4) &amp; ":" &amp; ADDRESS(ROW(VariablesOrigin)+N205,COLUMN(VariablesOrigin)+1,4),""),"")</f>
        <v>C3:C4</v>
      </c>
      <c r="AZ205" s="17" t="b">
        <f t="array" aca="1" ref="AZ205" ca="1">IF(AY205&lt;&gt;"",SUM(1*ISERROR(MATCH(INDIRECT(AY205),INDIRECT(K205),0)))=0,"")</f>
        <v>1</v>
      </c>
      <c r="BA205" s="17" t="b">
        <f t="shared" ref="BA205" ca="1" si="3302">IF(H205,BU205="",FALSE)</f>
        <v>1</v>
      </c>
      <c r="BB205" s="17" t="b">
        <v>0</v>
      </c>
      <c r="BC205" s="17" t="b">
        <f t="shared" ref="BC205" ca="1" si="3303">IF(BA205,IF(N205&gt;0,AND(AZ205,Z205=0),FALSE),"")</f>
        <v>1</v>
      </c>
      <c r="BD205" s="17" t="b">
        <f t="shared" ref="BD205" ca="1" si="3304">IF(BA205,IF(N205&gt;0,AND(NOT(AZ205),Z205=0),FALSE),"")</f>
        <v>0</v>
      </c>
      <c r="BE205" s="17" t="b">
        <f t="shared" ref="BE205" ca="1" si="3305">IF(BA205,IF(AND(AW205,NOT(BB205),NOT(BC205),NOT(BD205)),AND(Z205=0,AC205=0),FALSE),"")</f>
        <v>0</v>
      </c>
      <c r="BF205" s="17" t="b">
        <f t="shared" ref="BF205" ca="1" si="3306">IF(BA205,IF(AND(AW205,NOT(BB205),NOT(BC205),NOT(BD205)),AND(Z205=0,OR(AC205&gt;0)),FALSE),"")</f>
        <v>0</v>
      </c>
      <c r="BG205" s="17" t="b">
        <f t="shared" ref="BG205" ca="1" si="3307">IF(BA205,IF(OR(BB205:BF205),FALSE,IF(Z205=0,FALSE,Z205&gt;0)),"")</f>
        <v>0</v>
      </c>
      <c r="BH205" s="17" t="b">
        <f t="shared" ref="BH205" ca="1" si="3308">IF(BA205,COUNTIF(BB205:BG205,TRUE)=1,"")</f>
        <v>1</v>
      </c>
      <c r="BI205" s="17">
        <f t="shared" ref="BI205" ca="1" si="3309">IF(BA205,IFERROR(MATCH(TRUE,BB205:BG205,0),7),"")</f>
        <v>2</v>
      </c>
      <c r="BJ205" s="17" t="b">
        <f t="shared" ref="BJ205" ca="1" si="3310">DF205&lt;&gt;""</f>
        <v>0</v>
      </c>
      <c r="BK205" s="17" t="str">
        <f t="shared" ref="BK205" ca="1" si="3311">IF(H205,IF(AND(NOT(BA205),AU205),AC205=0,""),"")</f>
        <v/>
      </c>
      <c r="BL205" s="17" t="str">
        <f t="shared" ref="BL205" ca="1" si="3312">IF(H205,IF(AND(NOT(BA205),AU205),AC205&gt;0,""),"")</f>
        <v/>
      </c>
      <c r="BM205" s="17" t="str">
        <f t="shared" ref="BM205" ca="1" si="3313">IF(H205,IF(BA205,CHOOSE(BI205,"0","F","L","I","N",IF(AA205&gt;0.5,"N","S"),"0"),CHOOSE(MATCH(BU205,DataType,0),"S",IF(BK205,"I","N"),"D"  )),"")</f>
        <v>F</v>
      </c>
      <c r="BN205" s="17" t="str">
        <f t="shared" ref="BN205" ca="1" si="3314">IF(H205,IF(BJ205,"E",IF(BA205,CHOOSE(BI205,"0","F","L","I","N","S","0"),CHOOSE(MATCH(BU205,DataType,0),"S",IF(BK205,"I","N"),"D"  ))),"")</f>
        <v>F</v>
      </c>
      <c r="BO205" s="17" t="str">
        <f t="shared" ref="BO205" ca="1" si="3315">IF($H205,IF(BM205="0","",IF(AND(AR205,N205=2),"D",IF(BM205="S","N",IF(AL205,"O",IF(AM205,"I","N"))))),"")</f>
        <v>D</v>
      </c>
      <c r="BP205" s="14" t="b">
        <f t="shared" ref="BP205" ca="1" si="3316">INDIRECT(ADDRESS(2,ROW(A205)-1,,,_sheetname_dataframe))&lt;&gt;""</f>
        <v>1</v>
      </c>
      <c r="BQ205" s="35">
        <v>1</v>
      </c>
      <c r="BX205" s="16"/>
      <c r="BY205" s="16"/>
      <c r="BZ205" s="16"/>
      <c r="CA205" s="16"/>
      <c r="CB205" s="16"/>
      <c r="CC205" s="16"/>
      <c r="CD205" s="16"/>
      <c r="CE205" s="16"/>
      <c r="CF205" s="16"/>
      <c r="CN205" s="14">
        <f ca="1">IF(H205,IFERROR(IsVariableNameLegal(O205),0),0)</f>
        <v>0</v>
      </c>
      <c r="CO205" s="14" t="str">
        <f t="array" aca="1" ref="CO205" ca="1">IF(H205,IF(COUNTIF(INDIRECT(wew!$C$13),O205)&gt;1,TRIM(SUBSTITUTE(_xll.MCONCAT(IF((INDIRECT(wew!$C$13)=O205)*(COLUMN(INDIRECT(wew!$C$13))&lt;&gt;D205+1),-1+COLUMN(INDIRECT(wew!$C$13)),"")," "),"  "," ")),""),"")</f>
        <v/>
      </c>
      <c r="CP205" s="14" t="str">
        <f t="array" aca="1" ref="CP205" ca="1">IF(P205&lt;&gt;"",IF(LEN(P205)&gt;150,1,""),"")</f>
        <v/>
      </c>
      <c r="CQ205" s="14" t="str">
        <f t="array" aca="1" ref="CQ205" ca="1">IF(AND(H205,NOT(ster!$J$3)),IF(COUNTIF(INDIRECT(wew!$C$15),P205)&gt;1,TRIM(SUBSTITUTE(_xll.MCONCAT(IF((INDIRECT(wew!$C$15)=P205)*(COLUMN(INDIRECT(wew!$C$15))&lt;&gt;D205+1),-1+COLUMN(INDIRECT(wew!$C$15)),"")," "),"  "," ")),""),"")</f>
        <v/>
      </c>
      <c r="CR205" s="14" t="str">
        <f t="array" aca="1" ref="CR205" ca="1">IF(H205,IF(AND(W205&gt;0,AO205&lt;&gt;""),TRIM(SUBSTITUTE(_xll.MCONCAT(IFERROR(IF(ISNUMBER(INDIRECT(Q205)),IF((INDIRECT(ster!$D$14)&lt;&gt;"")*(INDIRECT(Q205)&lt;AO205),INDIRECT(ster!$D$14) &amp; ": " &amp;  SUBSTITUTE(IF( AV205,IFERROR(TEXT(INDIRECT(Q205),"rrrr-mm-dd") &amp;" (" &amp; INDIRECT(Q205) &amp;")",INDIRECT(Q205)),INDIRECT(Q205))," "," "),""),""),"")," "),"  "," ")),""),"")</f>
        <v/>
      </c>
      <c r="CS205" s="14" t="str">
        <f t="array" aca="1" ref="CS205" ca="1">IF(H205,IF(AND(W205&gt;0,AP205&lt;&gt;""),TRIM(SUBSTITUTE(_xll.MCONCAT(IFERROR(IF(ISNUMBER(INDIRECT(Q205)),IF((INDIRECT(ster!$D$14)&lt;&gt;"")*(INDIRECT(Q205)&gt;AP205),INDIRECT(ster!$D$14) &amp; ": " &amp;  SUBSTITUTE(IF( AV205,IFERROR(TEXT(INDIRECT(Q205),"rrrr-mm-dd")&amp;" (" &amp; INDIRECT(Q205) &amp;")",INDIRECT(Q205)),INDIRECT(Q205))," "," "),""),""),"")," "),"  "," ")),""),"")</f>
        <v/>
      </c>
      <c r="CT205" s="14" t="str">
        <f t="array" aca="1" ref="CT205" ca="1">IF(H205,IF(AND(N205&gt;0,AR205),TRIM(SUBSTITUTE(_xll.MCONCAT(IFERROR(IF(ISNUMBER(INDIRECT(Q205)),IF((INDIRECT(ster!$D$14)&lt;&gt;"")*(IFERROR(0*(MATCH(INDIRECT(Q205),INDIRECT(K205),0)&gt;0),1)),INDIRECT(ster!$D$14) &amp; ": " &amp;  SUBSTITUTE(IF( AV205,IFERROR(TEXT(INDIRECT(Q205),"rrrr-mm-dd")&amp;" (" &amp; INDIRECT(Q205) &amp;")",INDIRECT(Q205)),INDIRECT(Q205))," "," "),""),""),"")," "),"  "," ")),""),"")</f>
        <v/>
      </c>
      <c r="CU205" s="14" t="str">
        <f t="array" aca="1" ref="CU205" ca="1">IF(H205,IF(AND(V205&gt;0),TRIM(SUBSTITUTE(_xll.MCONCAT(IF((INDIRECT(ster!$D$14)&lt;&gt;"")*(IFERROR(0*(INDIRECT(Q205)&lt;&gt;""),1)),INDIRECT(ster!$D$14),"")," "),"  "," ")),""),"")</f>
        <v/>
      </c>
      <c r="CV205" s="14" t="str">
        <f t="array" aca="1" ref="CV205" ca="1">IF(H205,IF(AS205,
TRIM(SUBSTITUTE(_xll.MCONCAT(IF(
   (INDIRECT(ster!$D$14)&lt;&gt;"")*
   ((INDIRECT(Q205)="")+
      NOT(ISNUMBER(INDIRECT(Q205)))*
      NOT(ISERROR(MATCH(INDIRECT(Q205),INDIRECT(K205),0)))
    ),
      INDIRECT(ster!$D$14),
   "")," "),"  "," ")),
""),"")</f>
        <v/>
      </c>
      <c r="CW205" s="14" t="str">
        <f t="array" aca="1" ref="CW205" ca="1">IF(H205,IF(AND(AQ205),TRIM(SUBSTITUTE(_xll.MCONCAT(IFERROR(IF(ISNUMBER(INDIRECT(Q205)),IF((INDIRECT(ster!$D$14)&lt;&gt;"")*(INDIRECT(Q205)&lt;&gt;INT(INDIRECT(Q205))),INDIRECT(ster!$D$14) &amp; ": " &amp; INDIRECT(Q205),""),""),"")," "),"  "," ")),""),"")</f>
        <v/>
      </c>
      <c r="CX205" s="14" t="str">
        <f t="array" aca="1" ref="CX205" ca="1">IF(H205,IF(OR(AU205,AV205),TRIM(SUBSTITUTE(_xll.MCONCAT(IF((INDIRECT(ster!$D$14)&lt;&gt;"")*NOT(ISNUMBER(INDIRECT(Q205))),IF(ISERROR(MATCH(INDIRECT(Q205),INDIRECT(K205),0)),IFERROR(IF(INDIRECT(Q205)&lt;&gt;"",INDIRECT(ster!$D$14) &amp; ": " &amp; SUBSTITUTE(INDIRECT(Q205)," "," "),""),""),""),"")," "),"  "," ")),""),"")</f>
        <v/>
      </c>
      <c r="CY205" s="14" t="str">
        <f t="array" aca="1" ref="CY205" ca="1">IF(H205,IF(AE205,TRIM(SUBSTITUTE(_xll.MCONCAT(IF((INDIRECT(ster!$D$14)&lt;&gt;"")*IFERROR(NOT(INDIRECT(AF205)),FALSE),IF(ISERROR(MATCH(INDIRECT(Q205),INDIRECT(K205),0)),IFERROR(IF(INDIRECT(Q205)&lt;&gt;"",INDIRECT(ster!$D$14)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CZ205" s="14" t="str">
        <f t="array" aca="1" ref="CZ205" ca="1">IF(H205,IF(AH205,TRIM(SUBSTITUTE(_xll.MCONCAT(IF((INDIRECT(ster!$D$14)&lt;&gt;"")*IFERROR(NOT(INDIRECT(AI205)),FALSE),IF(ISERROR(MATCH(INDIRECT(Q205),INDIRECT(K205),0)),IFERROR(IF(INDIRECT(Q205)&lt;&gt;"",INDIRECT(ster!$D$14)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DC205" s="14" t="str">
        <f ca="1">SUBSTITUTE(SUBSTITUTE(SUBSTITUTE(SUBSTITUTE(_xll.MCONCAT(DG205:DS205,"■"),"■■","■"),"■■","■"),"■■","■"),"■■","■")</f>
        <v>■</v>
      </c>
      <c r="DD205" s="14" t="str">
        <f t="shared" ref="DD205" ca="1" si="3317">IF(MID(DC205,1,1)="■",MID(DC205,2,LEN(DC205)),DC205)</f>
        <v/>
      </c>
      <c r="DE205" s="14" t="str">
        <f t="shared" ref="DE205" ca="1" si="3318">IF(DD205&lt;&gt;"",IF(MID(DD205,LEN(DD205),1)="■",MID(DD205,1,LEN(DD205)-1),DD205),"")</f>
        <v/>
      </c>
      <c r="DF205" s="14" t="str">
        <f t="shared" ref="DF205" ca="1" si="3319">IFERROR(IF(DE205&lt;&gt;"",SUBSTITUTE(DE205,"■",". "),""),"##INTERNAL_ERROR")</f>
        <v/>
      </c>
      <c r="DG205" s="14" t="str">
        <f t="shared" ref="DG205" ca="1" si="3320">IF(CN205&lt;&gt;0,"Variable name don't comply with the naming convention","")</f>
        <v/>
      </c>
      <c r="DH205" s="14" t="str">
        <f t="shared" ref="DH205" ca="1" si="3321">IF(CO205&lt;&gt;"","Duplicated name. " &amp; IF(ISERROR(FIND(" ",CO205)),"Duplicate have index " &amp; CO205, "Duplicates have indices: "&amp;SUBSTITUTE(CO205," ",", ")),"")</f>
        <v/>
      </c>
      <c r="DI205" s="14" t="str">
        <f t="shared" ref="DI205" ca="1" si="3322">IF(CP205&lt;&gt;"","Variable label exceed length 150","")</f>
        <v/>
      </c>
      <c r="DJ205" s="14" t="str">
        <f t="shared" ref="DJ205" ca="1" si="3323">IF(CQ205&lt;&gt;"","Duplicated variable label. " &amp; IF(ISERROR(FIND(" ",CQ205)),"Duplicate have index " &amp; CQ205, "Duplicates have indices: "&amp;SUBSTITUTE(CQ205," ",", ")),"")</f>
        <v/>
      </c>
      <c r="DK205" s="14" t="str">
        <f t="shared" ref="DK205" ca="1" si="3324">IF(CR205&lt;&gt;"","The following cases have values below declared theorethical min: " &amp;SUBSTITUTE(CR205," ",", "),"")</f>
        <v/>
      </c>
      <c r="DL205" s="14" t="str">
        <f t="shared" ref="DL205" ca="1" si="3325">IF(CS205&lt;&gt;"","The following cases have values above declared theorethical max: " &amp;SUBSTITUTE(CS205," ",", "),"")</f>
        <v/>
      </c>
      <c r="DM205" s="14" t="str">
        <f t="shared" ref="DM205" ca="1" si="3326">IF(CT205&lt;&gt;"","There are some cases with values not explicitly declared in the labels dictionary: " &amp;SUBSTITUTE(CT205," ",", "),"")</f>
        <v/>
      </c>
      <c r="DN205" s="14" t="str">
        <f t="array" aca="1" ref="DN205" ca="1">IF(CU205&lt;&gt;"","There are errors in the entered values in the following cases: " &amp;SUBSTITUTE(CU205," ",", "),"")</f>
        <v/>
      </c>
      <c r="DO205" s="14" t="str">
        <f t="shared" ref="DO205" ca="1" si="3327">IF(CV205&lt;&gt;"","The following records are missing in this required field: " &amp;SUBSTITUTE(CV205," ",", "),"")</f>
        <v/>
      </c>
      <c r="DP205" s="14" t="str">
        <f t="shared" ref="DP205" ca="1" si="3328">IF(CW205&lt;&gt;"","The following cases have non-integer values: " &amp;SUBSTITUTE(CW205," ",", "),"")</f>
        <v/>
      </c>
      <c r="DQ205" s="14" t="str">
        <f t="shared" ref="DQ205" ca="1" si="3329">IF(CX205&lt;&gt;"","The following cases are non-numeric: " &amp;SUBSTITUTE(CX205," ",", "),"")</f>
        <v/>
      </c>
      <c r="DR205" s="14" t="str">
        <f t="shared" ref="DR205" ca="1" si="3330">IF(CY205&lt;&gt;"","In the following cases " &amp; P205 &amp; " " &amp; LOWER(MID(AG205,1,1)) &amp; MID(AG205,2,LEN(AG205)) &amp; ": " &amp;SUBSTITUTE(CY205," ",", "),"")</f>
        <v/>
      </c>
      <c r="DS205" s="14" t="str">
        <f t="shared" ref="DS205" ca="1" si="3331">IF(CZ205&lt;&gt;"","In the following cases " &amp; P205 &amp; " " &amp; LOWER(MID(AJ205,1,1)) &amp; MID(AJ205,2,LEN(AJ205)) &amp; ": " &amp;SUBSTITUTE(CZ205," ",", "),"")</f>
        <v/>
      </c>
      <c r="DZ205" s="14" t="b">
        <f t="shared" ref="DZ205" ca="1" si="3332">OR(ED205&lt;&gt;"",EF205&lt;&gt;"",EG205&lt;&gt;"")</f>
        <v>0</v>
      </c>
      <c r="EA205" s="14" t="str">
        <f t="shared" ref="EA205" ca="1" si="3333">IF(EB205&lt;&gt;"",G205 &amp; " (" &amp; F205 &amp; ")","")</f>
        <v>Spinal cord MRI Cervical - Stenosis (q_65a_3)</v>
      </c>
      <c r="EB205" s="14" t="str">
        <f t="shared" ref="EB205" ca="1" si="3334">IF(EE205&lt;&gt;"",EE205&amp;IF(ED205&lt;&gt;""," and "&amp;ED205,""),UPPER(MID(ED205,1,1)&amp;MID(ED205,2,LEN(ED205))))&amp; IF(OR(EF205&lt;&gt;"",EG205&lt;&gt;"")," and "&amp;IF(EF205&lt;&gt;"",LOWER(MID(EF205,1,1) &amp; MID(EF205,2,LEN(EF205))),"")&amp; IF(AND(EF205 &lt;&gt;"",EG205&lt;&gt;"")," and ","") &amp; IF(EG205&lt;&gt;"",LOWER(MID(EG205,1,1) &amp; MID(EG205,2,LEN(EG205))),""),"") &amp; IF(OR(EE205&lt;&gt;"",ED205&lt;&gt;"",EF205&lt;&gt;"",EG205&lt;&gt;""), ". ","")</f>
        <v xml:space="preserve">Values must be limited to predefinied list. </v>
      </c>
      <c r="EC205" s="14" t="str">
        <f t="shared" ref="EC205" ca="1" si="3335">IF(EB205&lt;&gt;"",G205 &amp; " (" &amp; F205 &amp; "): " &amp; EB205,"")</f>
        <v xml:space="preserve">Spinal cord MRI Cervical - Stenosis (q_65a_3): Values must be limited to predefinied list. </v>
      </c>
      <c r="ED205" s="14" t="str">
        <f t="shared" ref="ED205" ca="1" si="3336">IF(H205,IF(W205&gt;0,IF(AND(AO205&lt;&gt;"",AP205&lt;&gt;""),"each value must be between " &amp; IF( AV205,IFERROR(TEXT(AO205,"rrrr-mm-dd") &amp;" (" &amp; AO205 &amp;")",AO205),AO205) &amp; " and " &amp; IF( AV205,IFERROR(TEXT(AP205,"rrrr-mm-dd") &amp;" (" &amp; AP205 &amp;")",AP205),AP205),IF(AO205&lt;&gt;"","each value must be above " &amp; IF( AV205,IFERROR(TEXT(AO205,"rrrr-mm-dd") &amp;" (" &amp; AO205 &amp;")",AO205),AO205), IF(AP205&lt;&gt;"","each value must be below " &amp; IF( AV205,IFERROR(TEXT(AP205,"rrrr-mm-dd") &amp;" (" &amp; AP205 &amp;")",AP205),AP205),""))),""),"")</f>
        <v/>
      </c>
      <c r="EE205" s="14" t="str">
        <f t="shared" ref="EE205" ca="1" si="3337">IF(H205,IF(OR(AQ205,AU205,AV205,AS205,AR205),
   "Values must be" &amp;
   IF(AR205," limited to predefinied list", IF(AQ205, " integers",IF(OR(AU205,AV205)," numeric",""))) &amp;
   IF(AS205,IF(OR(AR205,AQ205,AU205,AV205), " and ","") &amp; "non-missing",""),
""),"")</f>
        <v>Values must be limited to predefinied list</v>
      </c>
      <c r="EF205" s="14" t="str">
        <f t="shared" ref="EF205" ca="1" si="3338">IF($H205,AG205,"")</f>
        <v/>
      </c>
      <c r="EG205" s="14" t="str">
        <f t="shared" ref="EG205" ca="1" si="3339">IF($H205,AJ205,"")</f>
        <v/>
      </c>
      <c r="EM205" s="14" t="b">
        <f t="shared" ref="EM205" ca="1" si="3340">OR(EC205&lt;&gt;"",DF205&lt;&gt;"")</f>
        <v>1</v>
      </c>
      <c r="EN205" s="14">
        <f t="shared" ref="EN205" ca="1" si="3341">IF(EM205,C205,"")</f>
        <v>192</v>
      </c>
      <c r="EO205" s="14" t="str">
        <f t="shared" ref="EO205" ca="1" si="3342">IF(EM205,F205,"")</f>
        <v>q_65a_3</v>
      </c>
      <c r="EP205" s="14" t="str">
        <f t="shared" ref="EP205" ca="1" si="3343">EC205</f>
        <v xml:space="preserve">Spinal cord MRI Cervical - Stenosis (q_65a_3): Values must be limited to predefinied list. </v>
      </c>
      <c r="EQ205" s="14" t="str">
        <f t="shared" ref="EQ205" ca="1" si="3344">DF205</f>
        <v/>
      </c>
    </row>
    <row r="206" spans="2:147" s="14" customFormat="1">
      <c r="B206" s="14" t="str">
        <f t="shared" ref="B206" ca="1" si="3345">DF206</f>
        <v/>
      </c>
      <c r="C206" s="14">
        <f t="shared" ref="C206" ca="1" si="3346">IF(OFFSET(B206,-1,COLUMN(VariableExists)-2),OFFSET(B206,-1,1)+1,OFFSET(B206,-1,1))</f>
        <v>193</v>
      </c>
      <c r="D206" s="14">
        <f t="shared" ref="D206" si="3347">ROW(A206)-2</f>
        <v>204</v>
      </c>
      <c r="E206" s="14" t="str">
        <f t="shared" ref="E206" ca="1" si="3348">IF(OR(G206="",ROW(G206)=2),"",IF(Z206&gt;0,"S",IF(AX206,IF(J206=2,"D","N"),"I")))</f>
        <v>D</v>
      </c>
      <c r="F206" s="14" t="str">
        <f t="shared" ref="F206" ca="1" si="3349">IF(H206,O206,"")</f>
        <v>q_65a_4</v>
      </c>
      <c r="G206" s="14" t="str">
        <f t="shared" ref="G206" ca="1" si="3350">IF(H206,P206,"")</f>
        <v>Spinal cord MRI Cervical - Myelitis</v>
      </c>
      <c r="H206" s="14" t="b">
        <f t="shared" ref="H206" ca="1" si="3351">IF(INDIRECT(ADDRESS(2,D206+1,,,_sheetname_dataframe))="",FALSE,MID(INDIRECT(ADDRESS(2,D206+1,,,_sheetname_dataframe)),1,1)&lt;&gt;".")</f>
        <v>1</v>
      </c>
      <c r="I206" s="14" t="str">
        <f ca="1">IF($H206,ADDRESS(3,(D206+1)*2-1,4,,"["&amp;wew!$G$7&amp;"]"&amp;_sheetname_labels)&amp;":"&amp;ADDRESS(2+ster!$B$20,(D206+1)*2-1,4),"")</f>
        <v>[DBTemplate.xlsm]labels!OS3:OS61</v>
      </c>
      <c r="J206" s="14">
        <f t="array" aca="1" ref="J206" ca="1">IF(H206,MAX(0,MAX(IF(INDIRECT(I206)&lt;&gt;"",ROW(INDIRECT(I206)),""))-2),"")</f>
        <v>2</v>
      </c>
      <c r="K206" s="14" t="str">
        <f ca="1">IF($H206,IF($J206&gt;0,ADDRESS(3,(D206+1)*2-1,4,,"["&amp;wew!$G$7&amp;"]"&amp;_sheetname_labels)&amp;":"&amp;ADDRESS(2+J206,(D206+1)*2-1,4),""),"")</f>
        <v>[DBTemplate.xlsm]labels!OS3:OS4</v>
      </c>
      <c r="L206" s="14" t="str">
        <f ca="1">IF($H206,IF($J206&gt;0,ADDRESS(3,(D206+1)*2,4,,"["&amp;wew!$G$7&amp;"]"&amp;_sheetname_labels)&amp;":"&amp;ADDRESS(2+J206,(D206+1)*2,4),""),"")</f>
        <v>[DBTemplate.xlsm]labels!OT3:OT4</v>
      </c>
      <c r="M206" s="14">
        <f t="shared" ref="M206" ca="1" si="3352">IF($H206,IF(J206&gt;0,COUNTA(INDIRECT(K206))-COUNT(INDIRECT(K206)),0),"")</f>
        <v>0</v>
      </c>
      <c r="N206" s="14">
        <f t="shared" ref="N206" ca="1" si="3353">IF(H206,J206-M206,"")</f>
        <v>2</v>
      </c>
      <c r="O206" s="14" t="str">
        <f t="shared" ref="O206" ca="1" si="3354">IF(INDIRECT(ADDRESS(2,D206+1,,,_sheetname_dataframe))="","",INDIRECT(ADDRESS(2,D206+1,,,_sheetname_dataframe)))</f>
        <v>q_65a_4</v>
      </c>
      <c r="P206" s="14" t="str">
        <f t="shared" ref="P206" ca="1" si="3355">IF(H206,IF(INDIRECT(ADDRESS(1,D206+1,,,_sheetname_dataframe))="","",INDIRECT(ADDRESS(1,D206+1,,,_sheetname_dataframe))),"")</f>
        <v>Spinal cord MRI Cervical - Myelitis</v>
      </c>
      <c r="Q206" s="14" t="str">
        <f ca="1">IF($BP206,ADDRESS(3,D206+1,4,,"["&amp;wew!$G$7&amp;"]"&amp;_sheetname_dataframe)&amp;":"&amp;ADDRESS(2+ster!$C$14,D206+1,4),"")</f>
        <v>[DBTemplate.xlsm]data_frame!GW3:GW3</v>
      </c>
      <c r="R206" s="14" t="str">
        <f>IF($BP206,IF(MID(_xll.FORMULATEXT(INDEX(INDIRECT(Q206),1)),1,1)="=", _xll.FORMULATEXT(INDEX(INDIRECT(Q206),1),2,TRUE),""),"")</f>
        <v/>
      </c>
      <c r="S206" s="14">
        <f t="array" aca="1" ref="S206" ca="1">IF(H206,SUM(IF((IFERROR(INDIRECT(Q206)&lt;&gt;"",FALSE))*(INDIRECT(ster!$D$14)&lt;&gt;""),1,0)),"")</f>
        <v>0</v>
      </c>
      <c r="T206" s="14">
        <f t="array" aca="1" ref="T206" ca="1">IF(H206,IF(M206&gt;0,SUM(IFERROR(1*(MATCH(INDIRECT(Q206),INDIRECT(K206),0)&gt;0),0)*(INDIRECT(ster!$D$14)&lt;&gt;"")*NOT(ISNUMBER(INDIRECT(Q206)))),0),"")</f>
        <v>0</v>
      </c>
      <c r="U206" s="14">
        <f t="array" aca="1" ref="U206" ca="1">IF(H206,SUM((IFERROR(INDIRECT(Q206)="",FALSE))*(INDIRECT(ster!$D$14)&lt;&gt;"")),"")</f>
        <v>1</v>
      </c>
      <c r="V206" s="14">
        <f t="array" aca="1" ref="V206" ca="1">IF(H206,SUM((IFERROR(INDIRECT(Q206)="#ąś",TRUE))*(INDIRECT(ster!$D$14)&lt;&gt;"")),"")</f>
        <v>0</v>
      </c>
      <c r="W206" s="14">
        <f t="array" aca="1" ref="W206" ca="1">IF(H206,SUM(ISNUMBER(INDIRECT(Q206))*(INDIRECT(ster!$D$14)&lt;&gt;"")),"")</f>
        <v>0</v>
      </c>
      <c r="X206" s="14" t="str">
        <f t="array" aca="1" ref="X206" ca="1">IF(AND(H206,W206&gt;0),IF(wew!$B$3,MIN(IF((INDIRECT(ster!$D$14)&lt;&gt;"")*IFERROR(INDIRECT($Q206)&lt;&gt;"",FALSE),IFERROR(INDIRECT($Q206),"X"),"X")),"&lt;włącz podświetlanie wartości&gt;"),"—")</f>
        <v>—</v>
      </c>
      <c r="Y206" s="14" t="str">
        <f t="array" aca="1" ref="Y206" ca="1">IF(AND(H206,W206&gt;0),IF(wew!$B$3,MAX(IF((INDIRECT(ster!$D$14)&lt;&gt;"")*IFERROR(INDIRECT($Q206)&lt;&gt;"",FALSE),IFERROR(INDIRECT($Q206),"X"),"X")),"&lt;włącz podświetlanie wartości&gt;"),"—")</f>
        <v>—</v>
      </c>
      <c r="Z206" s="14">
        <f t="shared" ref="Z206" ca="1" si="3356">IF(H206,S206-T206-W206,"")</f>
        <v>0</v>
      </c>
      <c r="AA206" s="12" t="str">
        <f t="shared" ref="AA206" ca="1" si="3357">IF(H206,IF(S206&gt;0,W206/(S206),"—"),"")</f>
        <v>—</v>
      </c>
      <c r="AB206" s="17">
        <f t="array" aca="1" ref="AB206" ca="1">IF(H206,IF(W206&gt;0,SUM((INDIRECT(ster!$D$14)&lt;&gt;"")*IFERROR((INDIRECT(Q206)&lt;&gt;"")*(INDIRECT(Q206)=INT(INDIRECT(Q206))),0)),0),"")</f>
        <v>0</v>
      </c>
      <c r="AC206" s="17">
        <f t="array" aca="1" ref="AC206" ca="1">IF(H206,W206-AB206,"")</f>
        <v>0</v>
      </c>
      <c r="AD206" s="17">
        <f t="shared" ref="AD206" ca="1" si="3358">IF($H206,IF(AC206&lt;&gt;"",IF(AC206=0,1,IF(AC206/W206&lt;0.15,2,3)),0),"")</f>
        <v>1</v>
      </c>
      <c r="AE206" s="17" t="b">
        <f t="shared" ref="AE206" ca="1" si="3359">IF(H206,OFFSET(O206,1,0)=".validation",FALSE)</f>
        <v>0</v>
      </c>
      <c r="AF206" s="17" t="str">
        <f ca="1">IF(AE206,IF($H206,ADDRESS(3,D206+2,4,,"["&amp;wew!$G$7&amp;"]"&amp;_sheetname_dataframe)&amp;":"&amp;ADDRESS(2+ster!$C$14,D206+2,4),""),"")</f>
        <v/>
      </c>
      <c r="AG206" s="17" t="str">
        <f t="shared" ref="AG206" ca="1" si="3360">IF(AE206,IF($H206,IF(INDIRECT(ADDRESS(1,D206+2,,,_sheetname_dataframe))="","",INDIRECT(ADDRESS(1,D206+2,,,_sheetname_dataframe))),""),"")</f>
        <v/>
      </c>
      <c r="AH206" s="17" t="b">
        <f t="shared" ref="AH206" ca="1" si="3361">IF(H206,AND(AE206,OFFSET(O206,2,0)=".validation"),FALSE)</f>
        <v>0</v>
      </c>
      <c r="AI206" s="17" t="str">
        <f ca="1">IF(AH206,IF($H206,ADDRESS(3,D206+3,4,,"["&amp;wew!$G$7&amp;"]"&amp;_sheetname_dataframe)&amp;":"&amp;ADDRESS(2+ster!$C$14,D206+3,4),""),"")</f>
        <v/>
      </c>
      <c r="AJ206" s="17" t="str">
        <f t="shared" ref="AJ206" ca="1" si="3362">IF(AH206,IF($H206,IF(INDIRECT(ADDRESS(1,D206+3,,,_sheetname_dataframe))="","",INDIRECT(ADDRESS(1,D206+3,,,_sheetname_dataframe))),""),"")</f>
        <v/>
      </c>
      <c r="AK206" s="17" t="b">
        <f t="shared" ref="AK206" ca="1" si="3363">IF(H206,OR(AQ206,AD206=2),"")</f>
        <v>0</v>
      </c>
      <c r="AL206" s="17" t="b">
        <f t="shared" ref="AL206" ca="1" si="3364">IF($H206,IF(BV206&lt;&gt;"",IF(OR(BM206="F",BM206="L",BM206="I",BM206="D"),BV206&lt;&gt;0)),"")</f>
        <v>0</v>
      </c>
      <c r="AM206" s="17" t="b">
        <f t="shared" ref="AM206" ca="1" si="3365">IF($H206,AND(NOT(AL206),OR(IF(BW206&lt;&gt;"",IF(OR(BM206="F",BM206="L"),BW206&lt;&gt;0)),BM206="I",BM206="N",BM206="D")),"")</f>
        <v>0</v>
      </c>
      <c r="AN206" s="17">
        <f t="shared" ref="AN206" ca="1" si="3366">IF(COUNTA(INDIRECT(Q206))=0,0, IF(AND(AO206&lt;&gt;"",X206&lt;AO206),1,IF(AND(AP206&lt;&gt;"",Y206&gt;AP206),1,IF(AND(AQ206,AC206&gt;0),2,0))))</f>
        <v>0</v>
      </c>
      <c r="AO206" s="24" t="str">
        <f t="shared" ref="AO206" ca="1" si="3367">IF($H206,IF(BY206&lt;&gt;"",IF(ISNUMBER(BY206),BY206,""),""),"")</f>
        <v/>
      </c>
      <c r="AP206" s="24" t="str">
        <f t="shared" ref="AP206" ca="1" si="3368">IF($H206,IF(BZ206&lt;&gt;"",IF(ISNUMBER(BZ206),BZ206,""),""),"")</f>
        <v/>
      </c>
      <c r="AQ206" s="17" t="b">
        <f t="shared" ref="AQ206" ca="1" si="3369">IF(H206,IF(CA206&lt;&gt;"",CA206&lt;&gt;0,FALSE),"")</f>
        <v>0</v>
      </c>
      <c r="AR206" s="17" t="b">
        <f t="shared" ref="AR206" ca="1" si="3370">IF(H206,IF(N206&gt;0,IF(BQ206&lt;&gt;"",BQ206&lt;&gt;0,FALSE),FALSE),"")</f>
        <v>1</v>
      </c>
      <c r="AS206" s="17" t="b">
        <f t="shared" ref="AS206" ca="1" si="3371">IF(H206,IF(BR206&lt;&gt;"",BR206&lt;&gt;0,FALSE),"")</f>
        <v>0</v>
      </c>
      <c r="AT206" s="17" t="b">
        <f t="shared" ref="AT206" ca="1" si="3372">IF(H206,IF(N206&gt;0,FALSE,IF(BU206&lt;&gt;"",MATCH(BU206,DataType,0)=1,FALSE)),"")</f>
        <v>0</v>
      </c>
      <c r="AU206" s="17" t="b">
        <f t="shared" ref="AU206" ca="1" si="3373">IF(H206,IF(N206&gt;0,TRUE,IF(BU206&lt;&gt;"",MATCH(BU206,DataType,0)=2,FALSE)),"")</f>
        <v>1</v>
      </c>
      <c r="AV206" s="17" t="b">
        <f t="shared" ref="AV206" ca="1" si="3374">IF(H206,IF(N206&gt;0,FALSE,IF(BU206&lt;&gt;"",MATCH(BU206,DataType,0)=3,FALSE)),"")</f>
        <v>0</v>
      </c>
      <c r="AW206" s="17" t="b">
        <f t="shared" ref="AW206" ca="1" si="3375">IF(H206,IF(W206&gt;0,Z206=0,FALSE),"")</f>
        <v>0</v>
      </c>
      <c r="AX206" s="14" t="b">
        <f t="array" aca="1" ref="AX206" ca="1">IF(H206,N206&gt;0,"")</f>
        <v>1</v>
      </c>
      <c r="AY206" s="17" t="str">
        <f t="shared" ref="AY206" ca="1" si="3376">IF(H206,IF(N206&gt;0,ADDRESS(ROW(VariablesOrigin)+1,COLUMN(VariablesOrigin)+1,4) &amp; ":" &amp; ADDRESS(ROW(VariablesOrigin)+N206,COLUMN(VariablesOrigin)+1,4),""),"")</f>
        <v>C3:C4</v>
      </c>
      <c r="AZ206" s="17" t="b">
        <f t="array" aca="1" ref="AZ206" ca="1">IF(AY206&lt;&gt;"",SUM(1*ISERROR(MATCH(INDIRECT(AY206),INDIRECT(K206),0)))=0,"")</f>
        <v>1</v>
      </c>
      <c r="BA206" s="17" t="b">
        <f t="shared" ref="BA206" ca="1" si="3377">IF(H206,BU206="",FALSE)</f>
        <v>1</v>
      </c>
      <c r="BB206" s="17" t="b">
        <v>0</v>
      </c>
      <c r="BC206" s="17" t="b">
        <f t="shared" ref="BC206" ca="1" si="3378">IF(BA206,IF(N206&gt;0,AND(AZ206,Z206=0),FALSE),"")</f>
        <v>1</v>
      </c>
      <c r="BD206" s="17" t="b">
        <f t="shared" ref="BD206" ca="1" si="3379">IF(BA206,IF(N206&gt;0,AND(NOT(AZ206),Z206=0),FALSE),"")</f>
        <v>0</v>
      </c>
      <c r="BE206" s="17" t="b">
        <f t="shared" ref="BE206" ca="1" si="3380">IF(BA206,IF(AND(AW206,NOT(BB206),NOT(BC206),NOT(BD206)),AND(Z206=0,AC206=0),FALSE),"")</f>
        <v>0</v>
      </c>
      <c r="BF206" s="17" t="b">
        <f t="shared" ref="BF206" ca="1" si="3381">IF(BA206,IF(AND(AW206,NOT(BB206),NOT(BC206),NOT(BD206)),AND(Z206=0,OR(AC206&gt;0)),FALSE),"")</f>
        <v>0</v>
      </c>
      <c r="BG206" s="17" t="b">
        <f t="shared" ref="BG206" ca="1" si="3382">IF(BA206,IF(OR(BB206:BF206),FALSE,IF(Z206=0,FALSE,Z206&gt;0)),"")</f>
        <v>0</v>
      </c>
      <c r="BH206" s="17" t="b">
        <f t="shared" ref="BH206" ca="1" si="3383">IF(BA206,COUNTIF(BB206:BG206,TRUE)=1,"")</f>
        <v>1</v>
      </c>
      <c r="BI206" s="17">
        <f t="shared" ref="BI206" ca="1" si="3384">IF(BA206,IFERROR(MATCH(TRUE,BB206:BG206,0),7),"")</f>
        <v>2</v>
      </c>
      <c r="BJ206" s="17" t="b">
        <f t="shared" ref="BJ206" ca="1" si="3385">DF206&lt;&gt;""</f>
        <v>0</v>
      </c>
      <c r="BK206" s="17" t="str">
        <f t="shared" ref="BK206" ca="1" si="3386">IF(H206,IF(AND(NOT(BA206),AU206),AC206=0,""),"")</f>
        <v/>
      </c>
      <c r="BL206" s="17" t="str">
        <f t="shared" ref="BL206" ca="1" si="3387">IF(H206,IF(AND(NOT(BA206),AU206),AC206&gt;0,""),"")</f>
        <v/>
      </c>
      <c r="BM206" s="17" t="str">
        <f t="shared" ref="BM206" ca="1" si="3388">IF(H206,IF(BA206,CHOOSE(BI206,"0","F","L","I","N",IF(AA206&gt;0.5,"N","S"),"0"),CHOOSE(MATCH(BU206,DataType,0),"S",IF(BK206,"I","N"),"D"  )),"")</f>
        <v>F</v>
      </c>
      <c r="BN206" s="17" t="str">
        <f t="shared" ref="BN206" ca="1" si="3389">IF(H206,IF(BJ206,"E",IF(BA206,CHOOSE(BI206,"0","F","L","I","N","S","0"),CHOOSE(MATCH(BU206,DataType,0),"S",IF(BK206,"I","N"),"D"  ))),"")</f>
        <v>F</v>
      </c>
      <c r="BO206" s="17" t="str">
        <f t="shared" ref="BO206" ca="1" si="3390">IF($H206,IF(BM206="0","",IF(AND(AR206,N206=2),"D",IF(BM206="S","N",IF(AL206,"O",IF(AM206,"I","N"))))),"")</f>
        <v>D</v>
      </c>
      <c r="BP206" s="14" t="b">
        <f t="shared" ref="BP206" ca="1" si="3391">INDIRECT(ADDRESS(2,ROW(A206)-1,,,_sheetname_dataframe))&lt;&gt;""</f>
        <v>1</v>
      </c>
      <c r="BQ206" s="35">
        <v>1</v>
      </c>
      <c r="BX206" s="16"/>
      <c r="BY206" s="16"/>
      <c r="BZ206" s="16"/>
      <c r="CA206" s="16"/>
      <c r="CB206" s="16"/>
      <c r="CC206" s="16"/>
      <c r="CD206" s="16"/>
      <c r="CE206" s="16"/>
      <c r="CF206" s="16"/>
      <c r="CN206" s="14">
        <f ca="1">IF(H206,IFERROR(IsVariableNameLegal(O206),0),0)</f>
        <v>0</v>
      </c>
      <c r="CO206" s="14" t="str">
        <f t="array" aca="1" ref="CO206" ca="1">IF(H206,IF(COUNTIF(INDIRECT(wew!$C$13),O206)&gt;1,TRIM(SUBSTITUTE(_xll.MCONCAT(IF((INDIRECT(wew!$C$13)=O206)*(COLUMN(INDIRECT(wew!$C$13))&lt;&gt;D206+1),-1+COLUMN(INDIRECT(wew!$C$13)),"")," "),"  "," ")),""),"")</f>
        <v/>
      </c>
      <c r="CP206" s="14" t="str">
        <f t="array" aca="1" ref="CP206" ca="1">IF(P206&lt;&gt;"",IF(LEN(P206)&gt;150,1,""),"")</f>
        <v/>
      </c>
      <c r="CQ206" s="14" t="str">
        <f t="array" aca="1" ref="CQ206" ca="1">IF(AND(H206,NOT(ster!$J$3)),IF(COUNTIF(INDIRECT(wew!$C$15),P206)&gt;1,TRIM(SUBSTITUTE(_xll.MCONCAT(IF((INDIRECT(wew!$C$15)=P206)*(COLUMN(INDIRECT(wew!$C$15))&lt;&gt;D206+1),-1+COLUMN(INDIRECT(wew!$C$15)),"")," "),"  "," ")),""),"")</f>
        <v/>
      </c>
      <c r="CR206" s="14" t="str">
        <f t="array" aca="1" ref="CR206" ca="1">IF(H206,IF(AND(W206&gt;0,AO206&lt;&gt;""),TRIM(SUBSTITUTE(_xll.MCONCAT(IFERROR(IF(ISNUMBER(INDIRECT(Q206)),IF((INDIRECT(ster!$D$14)&lt;&gt;"")*(INDIRECT(Q206)&lt;AO206),INDIRECT(ster!$D$14) &amp; ": " &amp;  SUBSTITUTE(IF( AV206,IFERROR(TEXT(INDIRECT(Q206),"rrrr-mm-dd") &amp;" (" &amp; INDIRECT(Q206) &amp;")",INDIRECT(Q206)),INDIRECT(Q206))," "," "),""),""),"")," "),"  "," ")),""),"")</f>
        <v/>
      </c>
      <c r="CS206" s="14" t="str">
        <f t="array" aca="1" ref="CS206" ca="1">IF(H206,IF(AND(W206&gt;0,AP206&lt;&gt;""),TRIM(SUBSTITUTE(_xll.MCONCAT(IFERROR(IF(ISNUMBER(INDIRECT(Q206)),IF((INDIRECT(ster!$D$14)&lt;&gt;"")*(INDIRECT(Q206)&gt;AP206),INDIRECT(ster!$D$14) &amp; ": " &amp;  SUBSTITUTE(IF( AV206,IFERROR(TEXT(INDIRECT(Q206),"rrrr-mm-dd")&amp;" (" &amp; INDIRECT(Q206) &amp;")",INDIRECT(Q206)),INDIRECT(Q206))," "," "),""),""),"")," "),"  "," ")),""),"")</f>
        <v/>
      </c>
      <c r="CT206" s="14" t="str">
        <f t="array" aca="1" ref="CT206" ca="1">IF(H206,IF(AND(N206&gt;0,AR206),TRIM(SUBSTITUTE(_xll.MCONCAT(IFERROR(IF(ISNUMBER(INDIRECT(Q206)),IF((INDIRECT(ster!$D$14)&lt;&gt;"")*(IFERROR(0*(MATCH(INDIRECT(Q206),INDIRECT(K206),0)&gt;0),1)),INDIRECT(ster!$D$14) &amp; ": " &amp;  SUBSTITUTE(IF( AV206,IFERROR(TEXT(INDIRECT(Q206),"rrrr-mm-dd")&amp;" (" &amp; INDIRECT(Q206) &amp;")",INDIRECT(Q206)),INDIRECT(Q206))," "," "),""),""),"")," "),"  "," ")),""),"")</f>
        <v/>
      </c>
      <c r="CU206" s="14" t="str">
        <f t="array" aca="1" ref="CU206" ca="1">IF(H206,IF(AND(V206&gt;0),TRIM(SUBSTITUTE(_xll.MCONCAT(IF((INDIRECT(ster!$D$14)&lt;&gt;"")*(IFERROR(0*(INDIRECT(Q206)&lt;&gt;""),1)),INDIRECT(ster!$D$14),"")," "),"  "," ")),""),"")</f>
        <v/>
      </c>
      <c r="CV206" s="14" t="str">
        <f t="array" aca="1" ref="CV206" ca="1">IF(H206,IF(AS206,
TRIM(SUBSTITUTE(_xll.MCONCAT(IF(
   (INDIRECT(ster!$D$14)&lt;&gt;"")*
   ((INDIRECT(Q206)="")+
      NOT(ISNUMBER(INDIRECT(Q206)))*
      NOT(ISERROR(MATCH(INDIRECT(Q206),INDIRECT(K206),0)))
    ),
      INDIRECT(ster!$D$14),
   "")," "),"  "," ")),
""),"")</f>
        <v/>
      </c>
      <c r="CW206" s="14" t="str">
        <f t="array" aca="1" ref="CW206" ca="1">IF(H206,IF(AND(AQ206),TRIM(SUBSTITUTE(_xll.MCONCAT(IFERROR(IF(ISNUMBER(INDIRECT(Q206)),IF((INDIRECT(ster!$D$14)&lt;&gt;"")*(INDIRECT(Q206)&lt;&gt;INT(INDIRECT(Q206))),INDIRECT(ster!$D$14) &amp; ": " &amp; INDIRECT(Q206),""),""),"")," "),"  "," ")),""),"")</f>
        <v/>
      </c>
      <c r="CX206" s="14" t="str">
        <f t="array" aca="1" ref="CX206" ca="1">IF(H206,IF(OR(AU206,AV206),TRIM(SUBSTITUTE(_xll.MCONCAT(IF((INDIRECT(ster!$D$14)&lt;&gt;"")*NOT(ISNUMBER(INDIRECT(Q206))),IF(ISERROR(MATCH(INDIRECT(Q206),INDIRECT(K206),0)),IFERROR(IF(INDIRECT(Q206)&lt;&gt;"",INDIRECT(ster!$D$14) &amp; ": " &amp; SUBSTITUTE(INDIRECT(Q206)," "," "),""),""),""),"")," "),"  "," ")),""),"")</f>
        <v/>
      </c>
      <c r="CY206" s="14" t="str">
        <f t="array" aca="1" ref="CY206" ca="1">IF(H206,IF(AE206,TRIM(SUBSTITUTE(_xll.MCONCAT(IF((INDIRECT(ster!$D$14)&lt;&gt;"")*IFERROR(NOT(INDIRECT(AF206)),FALSE),IF(ISERROR(MATCH(INDIRECT(Q206),INDIRECT(K206),0)),IFERROR(IF(INDIRECT(Q206)&lt;&gt;"",INDIRECT(ster!$D$14)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CZ206" s="14" t="str">
        <f t="array" aca="1" ref="CZ206" ca="1">IF(H206,IF(AH206,TRIM(SUBSTITUTE(_xll.MCONCAT(IF((INDIRECT(ster!$D$14)&lt;&gt;"")*IFERROR(NOT(INDIRECT(AI206)),FALSE),IF(ISERROR(MATCH(INDIRECT(Q206),INDIRECT(K206),0)),IFERROR(IF(INDIRECT(Q206)&lt;&gt;"",INDIRECT(ster!$D$14)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DC206" s="14" t="str">
        <f ca="1">SUBSTITUTE(SUBSTITUTE(SUBSTITUTE(SUBSTITUTE(_xll.MCONCAT(DG206:DS206,"■"),"■■","■"),"■■","■"),"■■","■"),"■■","■")</f>
        <v>■</v>
      </c>
      <c r="DD206" s="14" t="str">
        <f t="shared" ref="DD206" ca="1" si="3392">IF(MID(DC206,1,1)="■",MID(DC206,2,LEN(DC206)),DC206)</f>
        <v/>
      </c>
      <c r="DE206" s="14" t="str">
        <f t="shared" ref="DE206" ca="1" si="3393">IF(DD206&lt;&gt;"",IF(MID(DD206,LEN(DD206),1)="■",MID(DD206,1,LEN(DD206)-1),DD206),"")</f>
        <v/>
      </c>
      <c r="DF206" s="14" t="str">
        <f t="shared" ref="DF206" ca="1" si="3394">IFERROR(IF(DE206&lt;&gt;"",SUBSTITUTE(DE206,"■",". "),""),"##INTERNAL_ERROR")</f>
        <v/>
      </c>
      <c r="DG206" s="14" t="str">
        <f t="shared" ref="DG206" ca="1" si="3395">IF(CN206&lt;&gt;0,"Variable name don't comply with the naming convention","")</f>
        <v/>
      </c>
      <c r="DH206" s="14" t="str">
        <f t="shared" ref="DH206" ca="1" si="3396">IF(CO206&lt;&gt;"","Duplicated name. " &amp; IF(ISERROR(FIND(" ",CO206)),"Duplicate have index " &amp; CO206, "Duplicates have indices: "&amp;SUBSTITUTE(CO206," ",", ")),"")</f>
        <v/>
      </c>
      <c r="DI206" s="14" t="str">
        <f t="shared" ref="DI206" ca="1" si="3397">IF(CP206&lt;&gt;"","Variable label exceed length 150","")</f>
        <v/>
      </c>
      <c r="DJ206" s="14" t="str">
        <f t="shared" ref="DJ206" ca="1" si="3398">IF(CQ206&lt;&gt;"","Duplicated variable label. " &amp; IF(ISERROR(FIND(" ",CQ206)),"Duplicate have index " &amp; CQ206, "Duplicates have indices: "&amp;SUBSTITUTE(CQ206," ",", ")),"")</f>
        <v/>
      </c>
      <c r="DK206" s="14" t="str">
        <f t="shared" ref="DK206" ca="1" si="3399">IF(CR206&lt;&gt;"","The following cases have values below declared theorethical min: " &amp;SUBSTITUTE(CR206," ",", "),"")</f>
        <v/>
      </c>
      <c r="DL206" s="14" t="str">
        <f t="shared" ref="DL206" ca="1" si="3400">IF(CS206&lt;&gt;"","The following cases have values above declared theorethical max: " &amp;SUBSTITUTE(CS206," ",", "),"")</f>
        <v/>
      </c>
      <c r="DM206" s="14" t="str">
        <f t="shared" ref="DM206" ca="1" si="3401">IF(CT206&lt;&gt;"","There are some cases with values not explicitly declared in the labels dictionary: " &amp;SUBSTITUTE(CT206," ",", "),"")</f>
        <v/>
      </c>
      <c r="DN206" s="14" t="str">
        <f t="array" aca="1" ref="DN206" ca="1">IF(CU206&lt;&gt;"","There are errors in the entered values in the following cases: " &amp;SUBSTITUTE(CU206," ",", "),"")</f>
        <v/>
      </c>
      <c r="DO206" s="14" t="str">
        <f t="shared" ref="DO206" ca="1" si="3402">IF(CV206&lt;&gt;"","The following records are missing in this required field: " &amp;SUBSTITUTE(CV206," ",", "),"")</f>
        <v/>
      </c>
      <c r="DP206" s="14" t="str">
        <f t="shared" ref="DP206" ca="1" si="3403">IF(CW206&lt;&gt;"","The following cases have non-integer values: " &amp;SUBSTITUTE(CW206," ",", "),"")</f>
        <v/>
      </c>
      <c r="DQ206" s="14" t="str">
        <f t="shared" ref="DQ206" ca="1" si="3404">IF(CX206&lt;&gt;"","The following cases are non-numeric: " &amp;SUBSTITUTE(CX206," ",", "),"")</f>
        <v/>
      </c>
      <c r="DR206" s="14" t="str">
        <f t="shared" ref="DR206" ca="1" si="3405">IF(CY206&lt;&gt;"","In the following cases " &amp; P206 &amp; " " &amp; LOWER(MID(AG206,1,1)) &amp; MID(AG206,2,LEN(AG206)) &amp; ": " &amp;SUBSTITUTE(CY206," ",", "),"")</f>
        <v/>
      </c>
      <c r="DS206" s="14" t="str">
        <f t="shared" ref="DS206" ca="1" si="3406">IF(CZ206&lt;&gt;"","In the following cases " &amp; P206 &amp; " " &amp; LOWER(MID(AJ206,1,1)) &amp; MID(AJ206,2,LEN(AJ206)) &amp; ": " &amp;SUBSTITUTE(CZ206," ",", "),"")</f>
        <v/>
      </c>
      <c r="DZ206" s="14" t="b">
        <f t="shared" ref="DZ206" ca="1" si="3407">OR(ED206&lt;&gt;"",EF206&lt;&gt;"",EG206&lt;&gt;"")</f>
        <v>0</v>
      </c>
      <c r="EA206" s="14" t="str">
        <f t="shared" ref="EA206" ca="1" si="3408">IF(EB206&lt;&gt;"",G206 &amp; " (" &amp; F206 &amp; ")","")</f>
        <v>Spinal cord MRI Cervical - Myelitis (q_65a_4)</v>
      </c>
      <c r="EB206" s="14" t="str">
        <f t="shared" ref="EB206" ca="1" si="3409">IF(EE206&lt;&gt;"",EE206&amp;IF(ED206&lt;&gt;""," and "&amp;ED206,""),UPPER(MID(ED206,1,1)&amp;MID(ED206,2,LEN(ED206))))&amp; IF(OR(EF206&lt;&gt;"",EG206&lt;&gt;"")," and "&amp;IF(EF206&lt;&gt;"",LOWER(MID(EF206,1,1) &amp; MID(EF206,2,LEN(EF206))),"")&amp; IF(AND(EF206 &lt;&gt;"",EG206&lt;&gt;"")," and ","") &amp; IF(EG206&lt;&gt;"",LOWER(MID(EG206,1,1) &amp; MID(EG206,2,LEN(EG206))),""),"") &amp; IF(OR(EE206&lt;&gt;"",ED206&lt;&gt;"",EF206&lt;&gt;"",EG206&lt;&gt;""), ". ","")</f>
        <v xml:space="preserve">Values must be limited to predefinied list. </v>
      </c>
      <c r="EC206" s="14" t="str">
        <f t="shared" ref="EC206" ca="1" si="3410">IF(EB206&lt;&gt;"",G206 &amp; " (" &amp; F206 &amp; "): " &amp; EB206,"")</f>
        <v xml:space="preserve">Spinal cord MRI Cervical - Myelitis (q_65a_4): Values must be limited to predefinied list. </v>
      </c>
      <c r="ED206" s="14" t="str">
        <f t="shared" ref="ED206" ca="1" si="3411">IF(H206,IF(W206&gt;0,IF(AND(AO206&lt;&gt;"",AP206&lt;&gt;""),"each value must be between " &amp; IF( AV206,IFERROR(TEXT(AO206,"rrrr-mm-dd") &amp;" (" &amp; AO206 &amp;")",AO206),AO206) &amp; " and " &amp; IF( AV206,IFERROR(TEXT(AP206,"rrrr-mm-dd") &amp;" (" &amp; AP206 &amp;")",AP206),AP206),IF(AO206&lt;&gt;"","each value must be above " &amp; IF( AV206,IFERROR(TEXT(AO206,"rrrr-mm-dd") &amp;" (" &amp; AO206 &amp;")",AO206),AO206), IF(AP206&lt;&gt;"","each value must be below " &amp; IF( AV206,IFERROR(TEXT(AP206,"rrrr-mm-dd") &amp;" (" &amp; AP206 &amp;")",AP206),AP206),""))),""),"")</f>
        <v/>
      </c>
      <c r="EE206" s="14" t="str">
        <f t="shared" ref="EE206" ca="1" si="3412">IF(H206,IF(OR(AQ206,AU206,AV206,AS206,AR206),
   "Values must be" &amp;
   IF(AR206," limited to predefinied list", IF(AQ206, " integers",IF(OR(AU206,AV206)," numeric",""))) &amp;
   IF(AS206,IF(OR(AR206,AQ206,AU206,AV206), " and ","") &amp; "non-missing",""),
""),"")</f>
        <v>Values must be limited to predefinied list</v>
      </c>
      <c r="EF206" s="14" t="str">
        <f t="shared" ref="EF206" ca="1" si="3413">IF($H206,AG206,"")</f>
        <v/>
      </c>
      <c r="EG206" s="14" t="str">
        <f t="shared" ref="EG206" ca="1" si="3414">IF($H206,AJ206,"")</f>
        <v/>
      </c>
      <c r="EM206" s="14" t="b">
        <f t="shared" ref="EM206" ca="1" si="3415">OR(EC206&lt;&gt;"",DF206&lt;&gt;"")</f>
        <v>1</v>
      </c>
      <c r="EN206" s="14">
        <f t="shared" ref="EN206" ca="1" si="3416">IF(EM206,C206,"")</f>
        <v>193</v>
      </c>
      <c r="EO206" s="14" t="str">
        <f t="shared" ref="EO206" ca="1" si="3417">IF(EM206,F206,"")</f>
        <v>q_65a_4</v>
      </c>
      <c r="EP206" s="14" t="str">
        <f t="shared" ref="EP206" ca="1" si="3418">EC206</f>
        <v xml:space="preserve">Spinal cord MRI Cervical - Myelitis (q_65a_4): Values must be limited to predefinied list. </v>
      </c>
      <c r="EQ206" s="14" t="str">
        <f t="shared" ref="EQ206" ca="1" si="3419">DF206</f>
        <v/>
      </c>
    </row>
    <row r="207" spans="2:147" s="14" customFormat="1">
      <c r="B207" s="14" t="str">
        <f t="shared" ref="B207" ca="1" si="3420">DF207</f>
        <v/>
      </c>
      <c r="C207" s="14">
        <f t="shared" ref="C207" ca="1" si="3421">IF(OFFSET(B207,-1,COLUMN(VariableExists)-2),OFFSET(B207,-1,1)+1,OFFSET(B207,-1,1))</f>
        <v>194</v>
      </c>
      <c r="D207" s="14">
        <f t="shared" ref="D207" si="3422">ROW(A207)-2</f>
        <v>205</v>
      </c>
      <c r="E207" s="14" t="str">
        <f t="shared" ref="E207" ca="1" si="3423">IF(OR(G207="",ROW(G207)=2),"",IF(Z207&gt;0,"S",IF(AX207,IF(J207=2,"D","N"),"I")))</f>
        <v>D</v>
      </c>
      <c r="F207" s="14" t="str">
        <f t="shared" ref="F207" ca="1" si="3424">IF(H207,O207,"")</f>
        <v>q_65a_5</v>
      </c>
      <c r="G207" s="14" t="str">
        <f t="shared" ref="G207" ca="1" si="3425">IF(H207,P207,"")</f>
        <v>Spinal cord MRI Cervical - Trauma</v>
      </c>
      <c r="H207" s="14" t="b">
        <f t="shared" ref="H207" ca="1" si="3426">IF(INDIRECT(ADDRESS(2,D207+1,,,_sheetname_dataframe))="",FALSE,MID(INDIRECT(ADDRESS(2,D207+1,,,_sheetname_dataframe)),1,1)&lt;&gt;".")</f>
        <v>1</v>
      </c>
      <c r="I207" s="14" t="str">
        <f ca="1">IF($H207,ADDRESS(3,(D207+1)*2-1,4,,"["&amp;wew!$G$7&amp;"]"&amp;_sheetname_labels)&amp;":"&amp;ADDRESS(2+ster!$B$20,(D207+1)*2-1,4),"")</f>
        <v>[DBTemplate.xlsm]labels!OU3:OU61</v>
      </c>
      <c r="J207" s="14">
        <f t="array" aca="1" ref="J207" ca="1">IF(H207,MAX(0,MAX(IF(INDIRECT(I207)&lt;&gt;"",ROW(INDIRECT(I207)),""))-2),"")</f>
        <v>2</v>
      </c>
      <c r="K207" s="14" t="str">
        <f ca="1">IF($H207,IF($J207&gt;0,ADDRESS(3,(D207+1)*2-1,4,,"["&amp;wew!$G$7&amp;"]"&amp;_sheetname_labels)&amp;":"&amp;ADDRESS(2+J207,(D207+1)*2-1,4),""),"")</f>
        <v>[DBTemplate.xlsm]labels!OU3:OU4</v>
      </c>
      <c r="L207" s="14" t="str">
        <f ca="1">IF($H207,IF($J207&gt;0,ADDRESS(3,(D207+1)*2,4,,"["&amp;wew!$G$7&amp;"]"&amp;_sheetname_labels)&amp;":"&amp;ADDRESS(2+J207,(D207+1)*2,4),""),"")</f>
        <v>[DBTemplate.xlsm]labels!OV3:OV4</v>
      </c>
      <c r="M207" s="14">
        <f t="shared" ref="M207" ca="1" si="3427">IF($H207,IF(J207&gt;0,COUNTA(INDIRECT(K207))-COUNT(INDIRECT(K207)),0),"")</f>
        <v>0</v>
      </c>
      <c r="N207" s="14">
        <f t="shared" ref="N207" ca="1" si="3428">IF(H207,J207-M207,"")</f>
        <v>2</v>
      </c>
      <c r="O207" s="14" t="str">
        <f t="shared" ref="O207" ca="1" si="3429">IF(INDIRECT(ADDRESS(2,D207+1,,,_sheetname_dataframe))="","",INDIRECT(ADDRESS(2,D207+1,,,_sheetname_dataframe)))</f>
        <v>q_65a_5</v>
      </c>
      <c r="P207" s="14" t="str">
        <f t="shared" ref="P207" ca="1" si="3430">IF(H207,IF(INDIRECT(ADDRESS(1,D207+1,,,_sheetname_dataframe))="","",INDIRECT(ADDRESS(1,D207+1,,,_sheetname_dataframe))),"")</f>
        <v>Spinal cord MRI Cervical - Trauma</v>
      </c>
      <c r="Q207" s="14" t="str">
        <f ca="1">IF($BP207,ADDRESS(3,D207+1,4,,"["&amp;wew!$G$7&amp;"]"&amp;_sheetname_dataframe)&amp;":"&amp;ADDRESS(2+ster!$C$14,D207+1,4),"")</f>
        <v>[DBTemplate.xlsm]data_frame!GX3:GX3</v>
      </c>
      <c r="R207" s="14" t="str">
        <f>IF($BP207,IF(MID(_xll.FORMULATEXT(INDEX(INDIRECT(Q207),1)),1,1)="=", _xll.FORMULATEXT(INDEX(INDIRECT(Q207),1),2,TRUE),""),"")</f>
        <v/>
      </c>
      <c r="S207" s="14">
        <f t="array" aca="1" ref="S207" ca="1">IF(H207,SUM(IF((IFERROR(INDIRECT(Q207)&lt;&gt;"",FALSE))*(INDIRECT(ster!$D$14)&lt;&gt;""),1,0)),"")</f>
        <v>0</v>
      </c>
      <c r="T207" s="14">
        <f t="array" aca="1" ref="T207" ca="1">IF(H207,IF(M207&gt;0,SUM(IFERROR(1*(MATCH(INDIRECT(Q207),INDIRECT(K207),0)&gt;0),0)*(INDIRECT(ster!$D$14)&lt;&gt;"")*NOT(ISNUMBER(INDIRECT(Q207)))),0),"")</f>
        <v>0</v>
      </c>
      <c r="U207" s="14">
        <f t="array" aca="1" ref="U207" ca="1">IF(H207,SUM((IFERROR(INDIRECT(Q207)="",FALSE))*(INDIRECT(ster!$D$14)&lt;&gt;"")),"")</f>
        <v>1</v>
      </c>
      <c r="V207" s="14">
        <f t="array" aca="1" ref="V207" ca="1">IF(H207,SUM((IFERROR(INDIRECT(Q207)="#ąś",TRUE))*(INDIRECT(ster!$D$14)&lt;&gt;"")),"")</f>
        <v>0</v>
      </c>
      <c r="W207" s="14">
        <f t="array" aca="1" ref="W207" ca="1">IF(H207,SUM(ISNUMBER(INDIRECT(Q207))*(INDIRECT(ster!$D$14)&lt;&gt;"")),"")</f>
        <v>0</v>
      </c>
      <c r="X207" s="14" t="str">
        <f t="array" aca="1" ref="X207" ca="1">IF(AND(H207,W207&gt;0),IF(wew!$B$3,MIN(IF((INDIRECT(ster!$D$14)&lt;&gt;"")*IFERROR(INDIRECT($Q207)&lt;&gt;"",FALSE),IFERROR(INDIRECT($Q207),"X"),"X")),"&lt;włącz podświetlanie wartości&gt;"),"—")</f>
        <v>—</v>
      </c>
      <c r="Y207" s="14" t="str">
        <f t="array" aca="1" ref="Y207" ca="1">IF(AND(H207,W207&gt;0),IF(wew!$B$3,MAX(IF((INDIRECT(ster!$D$14)&lt;&gt;"")*IFERROR(INDIRECT($Q207)&lt;&gt;"",FALSE),IFERROR(INDIRECT($Q207),"X"),"X")),"&lt;włącz podświetlanie wartości&gt;"),"—")</f>
        <v>—</v>
      </c>
      <c r="Z207" s="14">
        <f t="shared" ref="Z207" ca="1" si="3431">IF(H207,S207-T207-W207,"")</f>
        <v>0</v>
      </c>
      <c r="AA207" s="12" t="str">
        <f t="shared" ref="AA207" ca="1" si="3432">IF(H207,IF(S207&gt;0,W207/(S207),"—"),"")</f>
        <v>—</v>
      </c>
      <c r="AB207" s="17">
        <f t="array" aca="1" ref="AB207" ca="1">IF(H207,IF(W207&gt;0,SUM((INDIRECT(ster!$D$14)&lt;&gt;"")*IFERROR((INDIRECT(Q207)&lt;&gt;"")*(INDIRECT(Q207)=INT(INDIRECT(Q207))),0)),0),"")</f>
        <v>0</v>
      </c>
      <c r="AC207" s="17">
        <f t="array" aca="1" ref="AC207" ca="1">IF(H207,W207-AB207,"")</f>
        <v>0</v>
      </c>
      <c r="AD207" s="17">
        <f t="shared" ref="AD207" ca="1" si="3433">IF($H207,IF(AC207&lt;&gt;"",IF(AC207=0,1,IF(AC207/W207&lt;0.15,2,3)),0),"")</f>
        <v>1</v>
      </c>
      <c r="AE207" s="17" t="b">
        <f t="shared" ref="AE207" ca="1" si="3434">IF(H207,OFFSET(O207,1,0)=".validation",FALSE)</f>
        <v>0</v>
      </c>
      <c r="AF207" s="17" t="str">
        <f ca="1">IF(AE207,IF($H207,ADDRESS(3,D207+2,4,,"["&amp;wew!$G$7&amp;"]"&amp;_sheetname_dataframe)&amp;":"&amp;ADDRESS(2+ster!$C$14,D207+2,4),""),"")</f>
        <v/>
      </c>
      <c r="AG207" s="17" t="str">
        <f t="shared" ref="AG207" ca="1" si="3435">IF(AE207,IF($H207,IF(INDIRECT(ADDRESS(1,D207+2,,,_sheetname_dataframe))="","",INDIRECT(ADDRESS(1,D207+2,,,_sheetname_dataframe))),""),"")</f>
        <v/>
      </c>
      <c r="AH207" s="17" t="b">
        <f t="shared" ref="AH207" ca="1" si="3436">IF(H207,AND(AE207,OFFSET(O207,2,0)=".validation"),FALSE)</f>
        <v>0</v>
      </c>
      <c r="AI207" s="17" t="str">
        <f ca="1">IF(AH207,IF($H207,ADDRESS(3,D207+3,4,,"["&amp;wew!$G$7&amp;"]"&amp;_sheetname_dataframe)&amp;":"&amp;ADDRESS(2+ster!$C$14,D207+3,4),""),"")</f>
        <v/>
      </c>
      <c r="AJ207" s="17" t="str">
        <f t="shared" ref="AJ207" ca="1" si="3437">IF(AH207,IF($H207,IF(INDIRECT(ADDRESS(1,D207+3,,,_sheetname_dataframe))="","",INDIRECT(ADDRESS(1,D207+3,,,_sheetname_dataframe))),""),"")</f>
        <v/>
      </c>
      <c r="AK207" s="17" t="b">
        <f t="shared" ref="AK207" ca="1" si="3438">IF(H207,OR(AQ207,AD207=2),"")</f>
        <v>0</v>
      </c>
      <c r="AL207" s="17" t="b">
        <f t="shared" ref="AL207" ca="1" si="3439">IF($H207,IF(BV207&lt;&gt;"",IF(OR(BM207="F",BM207="L",BM207="I",BM207="D"),BV207&lt;&gt;0)),"")</f>
        <v>0</v>
      </c>
      <c r="AM207" s="17" t="b">
        <f t="shared" ref="AM207" ca="1" si="3440">IF($H207,AND(NOT(AL207),OR(IF(BW207&lt;&gt;"",IF(OR(BM207="F",BM207="L"),BW207&lt;&gt;0)),BM207="I",BM207="N",BM207="D")),"")</f>
        <v>0</v>
      </c>
      <c r="AN207" s="17">
        <f t="shared" ref="AN207" ca="1" si="3441">IF(COUNTA(INDIRECT(Q207))=0,0, IF(AND(AO207&lt;&gt;"",X207&lt;AO207),1,IF(AND(AP207&lt;&gt;"",Y207&gt;AP207),1,IF(AND(AQ207,AC207&gt;0),2,0))))</f>
        <v>0</v>
      </c>
      <c r="AO207" s="24" t="str">
        <f t="shared" ref="AO207" ca="1" si="3442">IF($H207,IF(BY207&lt;&gt;"",IF(ISNUMBER(BY207),BY207,""),""),"")</f>
        <v/>
      </c>
      <c r="AP207" s="24" t="str">
        <f t="shared" ref="AP207" ca="1" si="3443">IF($H207,IF(BZ207&lt;&gt;"",IF(ISNUMBER(BZ207),BZ207,""),""),"")</f>
        <v/>
      </c>
      <c r="AQ207" s="17" t="b">
        <f t="shared" ref="AQ207" ca="1" si="3444">IF(H207,IF(CA207&lt;&gt;"",CA207&lt;&gt;0,FALSE),"")</f>
        <v>0</v>
      </c>
      <c r="AR207" s="17" t="b">
        <f t="shared" ref="AR207" ca="1" si="3445">IF(H207,IF(N207&gt;0,IF(BQ207&lt;&gt;"",BQ207&lt;&gt;0,FALSE),FALSE),"")</f>
        <v>1</v>
      </c>
      <c r="AS207" s="17" t="b">
        <f t="shared" ref="AS207" ca="1" si="3446">IF(H207,IF(BR207&lt;&gt;"",BR207&lt;&gt;0,FALSE),"")</f>
        <v>0</v>
      </c>
      <c r="AT207" s="17" t="b">
        <f t="shared" ref="AT207" ca="1" si="3447">IF(H207,IF(N207&gt;0,FALSE,IF(BU207&lt;&gt;"",MATCH(BU207,DataType,0)=1,FALSE)),"")</f>
        <v>0</v>
      </c>
      <c r="AU207" s="17" t="b">
        <f t="shared" ref="AU207" ca="1" si="3448">IF(H207,IF(N207&gt;0,TRUE,IF(BU207&lt;&gt;"",MATCH(BU207,DataType,0)=2,FALSE)),"")</f>
        <v>1</v>
      </c>
      <c r="AV207" s="17" t="b">
        <f t="shared" ref="AV207" ca="1" si="3449">IF(H207,IF(N207&gt;0,FALSE,IF(BU207&lt;&gt;"",MATCH(BU207,DataType,0)=3,FALSE)),"")</f>
        <v>0</v>
      </c>
      <c r="AW207" s="17" t="b">
        <f t="shared" ref="AW207" ca="1" si="3450">IF(H207,IF(W207&gt;0,Z207=0,FALSE),"")</f>
        <v>0</v>
      </c>
      <c r="AX207" s="14" t="b">
        <f t="array" aca="1" ref="AX207" ca="1">IF(H207,N207&gt;0,"")</f>
        <v>1</v>
      </c>
      <c r="AY207" s="17" t="str">
        <f t="shared" ref="AY207" ca="1" si="3451">IF(H207,IF(N207&gt;0,ADDRESS(ROW(VariablesOrigin)+1,COLUMN(VariablesOrigin)+1,4) &amp; ":" &amp; ADDRESS(ROW(VariablesOrigin)+N207,COLUMN(VariablesOrigin)+1,4),""),"")</f>
        <v>C3:C4</v>
      </c>
      <c r="AZ207" s="17" t="b">
        <f t="array" aca="1" ref="AZ207" ca="1">IF(AY207&lt;&gt;"",SUM(1*ISERROR(MATCH(INDIRECT(AY207),INDIRECT(K207),0)))=0,"")</f>
        <v>1</v>
      </c>
      <c r="BA207" s="17" t="b">
        <f t="shared" ref="BA207" ca="1" si="3452">IF(H207,BU207="",FALSE)</f>
        <v>1</v>
      </c>
      <c r="BB207" s="17" t="b">
        <v>0</v>
      </c>
      <c r="BC207" s="17" t="b">
        <f t="shared" ref="BC207" ca="1" si="3453">IF(BA207,IF(N207&gt;0,AND(AZ207,Z207=0),FALSE),"")</f>
        <v>1</v>
      </c>
      <c r="BD207" s="17" t="b">
        <f t="shared" ref="BD207" ca="1" si="3454">IF(BA207,IF(N207&gt;0,AND(NOT(AZ207),Z207=0),FALSE),"")</f>
        <v>0</v>
      </c>
      <c r="BE207" s="17" t="b">
        <f t="shared" ref="BE207" ca="1" si="3455">IF(BA207,IF(AND(AW207,NOT(BB207),NOT(BC207),NOT(BD207)),AND(Z207=0,AC207=0),FALSE),"")</f>
        <v>0</v>
      </c>
      <c r="BF207" s="17" t="b">
        <f t="shared" ref="BF207" ca="1" si="3456">IF(BA207,IF(AND(AW207,NOT(BB207),NOT(BC207),NOT(BD207)),AND(Z207=0,OR(AC207&gt;0)),FALSE),"")</f>
        <v>0</v>
      </c>
      <c r="BG207" s="17" t="b">
        <f t="shared" ref="BG207" ca="1" si="3457">IF(BA207,IF(OR(BB207:BF207),FALSE,IF(Z207=0,FALSE,Z207&gt;0)),"")</f>
        <v>0</v>
      </c>
      <c r="BH207" s="17" t="b">
        <f t="shared" ref="BH207" ca="1" si="3458">IF(BA207,COUNTIF(BB207:BG207,TRUE)=1,"")</f>
        <v>1</v>
      </c>
      <c r="BI207" s="17">
        <f t="shared" ref="BI207" ca="1" si="3459">IF(BA207,IFERROR(MATCH(TRUE,BB207:BG207,0),7),"")</f>
        <v>2</v>
      </c>
      <c r="BJ207" s="17" t="b">
        <f t="shared" ref="BJ207" ca="1" si="3460">DF207&lt;&gt;""</f>
        <v>0</v>
      </c>
      <c r="BK207" s="17" t="str">
        <f t="shared" ref="BK207" ca="1" si="3461">IF(H207,IF(AND(NOT(BA207),AU207),AC207=0,""),"")</f>
        <v/>
      </c>
      <c r="BL207" s="17" t="str">
        <f t="shared" ref="BL207" ca="1" si="3462">IF(H207,IF(AND(NOT(BA207),AU207),AC207&gt;0,""),"")</f>
        <v/>
      </c>
      <c r="BM207" s="17" t="str">
        <f t="shared" ref="BM207" ca="1" si="3463">IF(H207,IF(BA207,CHOOSE(BI207,"0","F","L","I","N",IF(AA207&gt;0.5,"N","S"),"0"),CHOOSE(MATCH(BU207,DataType,0),"S",IF(BK207,"I","N"),"D"  )),"")</f>
        <v>F</v>
      </c>
      <c r="BN207" s="17" t="str">
        <f t="shared" ref="BN207" ca="1" si="3464">IF(H207,IF(BJ207,"E",IF(BA207,CHOOSE(BI207,"0","F","L","I","N","S","0"),CHOOSE(MATCH(BU207,DataType,0),"S",IF(BK207,"I","N"),"D"  ))),"")</f>
        <v>F</v>
      </c>
      <c r="BO207" s="17" t="str">
        <f t="shared" ref="BO207" ca="1" si="3465">IF($H207,IF(BM207="0","",IF(AND(AR207,N207=2),"D",IF(BM207="S","N",IF(AL207,"O",IF(AM207,"I","N"))))),"")</f>
        <v>D</v>
      </c>
      <c r="BP207" s="14" t="b">
        <f t="shared" ref="BP207" ca="1" si="3466">INDIRECT(ADDRESS(2,ROW(A207)-1,,,_sheetname_dataframe))&lt;&gt;""</f>
        <v>1</v>
      </c>
      <c r="BQ207" s="35">
        <v>1</v>
      </c>
      <c r="BX207" s="16"/>
      <c r="BY207" s="16"/>
      <c r="BZ207" s="16"/>
      <c r="CA207" s="16"/>
      <c r="CB207" s="16"/>
      <c r="CC207" s="16"/>
      <c r="CD207" s="16"/>
      <c r="CE207" s="16"/>
      <c r="CF207" s="16"/>
      <c r="CN207" s="14">
        <f ca="1">IF(H207,IFERROR(IsVariableNameLegal(O207),0),0)</f>
        <v>0</v>
      </c>
      <c r="CO207" s="14" t="str">
        <f t="array" aca="1" ref="CO207" ca="1">IF(H207,IF(COUNTIF(INDIRECT(wew!$C$13),O207)&gt;1,TRIM(SUBSTITUTE(_xll.MCONCAT(IF((INDIRECT(wew!$C$13)=O207)*(COLUMN(INDIRECT(wew!$C$13))&lt;&gt;D207+1),-1+COLUMN(INDIRECT(wew!$C$13)),"")," "),"  "," ")),""),"")</f>
        <v/>
      </c>
      <c r="CP207" s="14" t="str">
        <f t="array" aca="1" ref="CP207" ca="1">IF(P207&lt;&gt;"",IF(LEN(P207)&gt;150,1,""),"")</f>
        <v/>
      </c>
      <c r="CQ207" s="14" t="str">
        <f t="array" aca="1" ref="CQ207" ca="1">IF(AND(H207,NOT(ster!$J$3)),IF(COUNTIF(INDIRECT(wew!$C$15),P207)&gt;1,TRIM(SUBSTITUTE(_xll.MCONCAT(IF((INDIRECT(wew!$C$15)=P207)*(COLUMN(INDIRECT(wew!$C$15))&lt;&gt;D207+1),-1+COLUMN(INDIRECT(wew!$C$15)),"")," "),"  "," ")),""),"")</f>
        <v/>
      </c>
      <c r="CR207" s="14" t="str">
        <f t="array" aca="1" ref="CR207" ca="1">IF(H207,IF(AND(W207&gt;0,AO207&lt;&gt;""),TRIM(SUBSTITUTE(_xll.MCONCAT(IFERROR(IF(ISNUMBER(INDIRECT(Q207)),IF((INDIRECT(ster!$D$14)&lt;&gt;"")*(INDIRECT(Q207)&lt;AO207),INDIRECT(ster!$D$14) &amp; ": " &amp;  SUBSTITUTE(IF( AV207,IFERROR(TEXT(INDIRECT(Q207),"rrrr-mm-dd") &amp;" (" &amp; INDIRECT(Q207) &amp;")",INDIRECT(Q207)),INDIRECT(Q207))," "," "),""),""),"")," "),"  "," ")),""),"")</f>
        <v/>
      </c>
      <c r="CS207" s="14" t="str">
        <f t="array" aca="1" ref="CS207" ca="1">IF(H207,IF(AND(W207&gt;0,AP207&lt;&gt;""),TRIM(SUBSTITUTE(_xll.MCONCAT(IFERROR(IF(ISNUMBER(INDIRECT(Q207)),IF((INDIRECT(ster!$D$14)&lt;&gt;"")*(INDIRECT(Q207)&gt;AP207),INDIRECT(ster!$D$14) &amp; ": " &amp;  SUBSTITUTE(IF( AV207,IFERROR(TEXT(INDIRECT(Q207),"rrrr-mm-dd")&amp;" (" &amp; INDIRECT(Q207) &amp;")",INDIRECT(Q207)),INDIRECT(Q207))," "," "),""),""),"")," "),"  "," ")),""),"")</f>
        <v/>
      </c>
      <c r="CT207" s="14" t="str">
        <f t="array" aca="1" ref="CT207" ca="1">IF(H207,IF(AND(N207&gt;0,AR207),TRIM(SUBSTITUTE(_xll.MCONCAT(IFERROR(IF(ISNUMBER(INDIRECT(Q207)),IF((INDIRECT(ster!$D$14)&lt;&gt;"")*(IFERROR(0*(MATCH(INDIRECT(Q207),INDIRECT(K207),0)&gt;0),1)),INDIRECT(ster!$D$14) &amp; ": " &amp;  SUBSTITUTE(IF( AV207,IFERROR(TEXT(INDIRECT(Q207),"rrrr-mm-dd")&amp;" (" &amp; INDIRECT(Q207) &amp;")",INDIRECT(Q207)),INDIRECT(Q207))," "," "),""),""),"")," "),"  "," ")),""),"")</f>
        <v/>
      </c>
      <c r="CU207" s="14" t="str">
        <f t="array" aca="1" ref="CU207" ca="1">IF(H207,IF(AND(V207&gt;0),TRIM(SUBSTITUTE(_xll.MCONCAT(IF((INDIRECT(ster!$D$14)&lt;&gt;"")*(IFERROR(0*(INDIRECT(Q207)&lt;&gt;""),1)),INDIRECT(ster!$D$14),"")," "),"  "," ")),""),"")</f>
        <v/>
      </c>
      <c r="CV207" s="14" t="str">
        <f t="array" aca="1" ref="CV207" ca="1">IF(H207,IF(AS207,
TRIM(SUBSTITUTE(_xll.MCONCAT(IF(
   (INDIRECT(ster!$D$14)&lt;&gt;"")*
   ((INDIRECT(Q207)="")+
      NOT(ISNUMBER(INDIRECT(Q207)))*
      NOT(ISERROR(MATCH(INDIRECT(Q207),INDIRECT(K207),0)))
    ),
      INDIRECT(ster!$D$14),
   "")," "),"  "," ")),
""),"")</f>
        <v/>
      </c>
      <c r="CW207" s="14" t="str">
        <f t="array" aca="1" ref="CW207" ca="1">IF(H207,IF(AND(AQ207),TRIM(SUBSTITUTE(_xll.MCONCAT(IFERROR(IF(ISNUMBER(INDIRECT(Q207)),IF((INDIRECT(ster!$D$14)&lt;&gt;"")*(INDIRECT(Q207)&lt;&gt;INT(INDIRECT(Q207))),INDIRECT(ster!$D$14) &amp; ": " &amp; INDIRECT(Q207),""),""),"")," "),"  "," ")),""),"")</f>
        <v/>
      </c>
      <c r="CX207" s="14" t="str">
        <f t="array" aca="1" ref="CX207" ca="1">IF(H207,IF(OR(AU207,AV207),TRIM(SUBSTITUTE(_xll.MCONCAT(IF((INDIRECT(ster!$D$14)&lt;&gt;"")*NOT(ISNUMBER(INDIRECT(Q207))),IF(ISERROR(MATCH(INDIRECT(Q207),INDIRECT(K207),0)),IFERROR(IF(INDIRECT(Q207)&lt;&gt;"",INDIRECT(ster!$D$14) &amp; ": " &amp; SUBSTITUTE(INDIRECT(Q207)," "," "),""),""),""),"")," "),"  "," ")),""),"")</f>
        <v/>
      </c>
      <c r="CY207" s="14" t="str">
        <f t="array" aca="1" ref="CY207" ca="1">IF(H207,IF(AE207,TRIM(SUBSTITUTE(_xll.MCONCAT(IF((INDIRECT(ster!$D$14)&lt;&gt;"")*IFERROR(NOT(INDIRECT(AF207)),FALSE),IF(ISERROR(MATCH(INDIRECT(Q207),INDIRECT(K207),0)),IFERROR(IF(INDIRECT(Q207)&lt;&gt;"",INDIRECT(ster!$D$14)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CZ207" s="14" t="str">
        <f t="array" aca="1" ref="CZ207" ca="1">IF(H207,IF(AH207,TRIM(SUBSTITUTE(_xll.MCONCAT(IF((INDIRECT(ster!$D$14)&lt;&gt;"")*IFERROR(NOT(INDIRECT(AI207)),FALSE),IF(ISERROR(MATCH(INDIRECT(Q207),INDIRECT(K207),0)),IFERROR(IF(INDIRECT(Q207)&lt;&gt;"",INDIRECT(ster!$D$14)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DC207" s="14" t="str">
        <f ca="1">SUBSTITUTE(SUBSTITUTE(SUBSTITUTE(SUBSTITUTE(_xll.MCONCAT(DG207:DS207,"■"),"■■","■"),"■■","■"),"■■","■"),"■■","■")</f>
        <v>■</v>
      </c>
      <c r="DD207" s="14" t="str">
        <f t="shared" ref="DD207" ca="1" si="3467">IF(MID(DC207,1,1)="■",MID(DC207,2,LEN(DC207)),DC207)</f>
        <v/>
      </c>
      <c r="DE207" s="14" t="str">
        <f t="shared" ref="DE207" ca="1" si="3468">IF(DD207&lt;&gt;"",IF(MID(DD207,LEN(DD207),1)="■",MID(DD207,1,LEN(DD207)-1),DD207),"")</f>
        <v/>
      </c>
      <c r="DF207" s="14" t="str">
        <f t="shared" ref="DF207" ca="1" si="3469">IFERROR(IF(DE207&lt;&gt;"",SUBSTITUTE(DE207,"■",". "),""),"##INTERNAL_ERROR")</f>
        <v/>
      </c>
      <c r="DG207" s="14" t="str">
        <f t="shared" ref="DG207" ca="1" si="3470">IF(CN207&lt;&gt;0,"Variable name don't comply with the naming convention","")</f>
        <v/>
      </c>
      <c r="DH207" s="14" t="str">
        <f t="shared" ref="DH207" ca="1" si="3471">IF(CO207&lt;&gt;"","Duplicated name. " &amp; IF(ISERROR(FIND(" ",CO207)),"Duplicate have index " &amp; CO207, "Duplicates have indices: "&amp;SUBSTITUTE(CO207," ",", ")),"")</f>
        <v/>
      </c>
      <c r="DI207" s="14" t="str">
        <f t="shared" ref="DI207" ca="1" si="3472">IF(CP207&lt;&gt;"","Variable label exceed length 150","")</f>
        <v/>
      </c>
      <c r="DJ207" s="14" t="str">
        <f t="shared" ref="DJ207" ca="1" si="3473">IF(CQ207&lt;&gt;"","Duplicated variable label. " &amp; IF(ISERROR(FIND(" ",CQ207)),"Duplicate have index " &amp; CQ207, "Duplicates have indices: "&amp;SUBSTITUTE(CQ207," ",", ")),"")</f>
        <v/>
      </c>
      <c r="DK207" s="14" t="str">
        <f t="shared" ref="DK207" ca="1" si="3474">IF(CR207&lt;&gt;"","The following cases have values below declared theorethical min: " &amp;SUBSTITUTE(CR207," ",", "),"")</f>
        <v/>
      </c>
      <c r="DL207" s="14" t="str">
        <f t="shared" ref="DL207" ca="1" si="3475">IF(CS207&lt;&gt;"","The following cases have values above declared theorethical max: " &amp;SUBSTITUTE(CS207," ",", "),"")</f>
        <v/>
      </c>
      <c r="DM207" s="14" t="str">
        <f t="shared" ref="DM207" ca="1" si="3476">IF(CT207&lt;&gt;"","There are some cases with values not explicitly declared in the labels dictionary: " &amp;SUBSTITUTE(CT207," ",", "),"")</f>
        <v/>
      </c>
      <c r="DN207" s="14" t="str">
        <f t="array" aca="1" ref="DN207" ca="1">IF(CU207&lt;&gt;"","There are errors in the entered values in the following cases: " &amp;SUBSTITUTE(CU207," ",", "),"")</f>
        <v/>
      </c>
      <c r="DO207" s="14" t="str">
        <f t="shared" ref="DO207" ca="1" si="3477">IF(CV207&lt;&gt;"","The following records are missing in this required field: " &amp;SUBSTITUTE(CV207," ",", "),"")</f>
        <v/>
      </c>
      <c r="DP207" s="14" t="str">
        <f t="shared" ref="DP207" ca="1" si="3478">IF(CW207&lt;&gt;"","The following cases have non-integer values: " &amp;SUBSTITUTE(CW207," ",", "),"")</f>
        <v/>
      </c>
      <c r="DQ207" s="14" t="str">
        <f t="shared" ref="DQ207" ca="1" si="3479">IF(CX207&lt;&gt;"","The following cases are non-numeric: " &amp;SUBSTITUTE(CX207," ",", "),"")</f>
        <v/>
      </c>
      <c r="DR207" s="14" t="str">
        <f t="shared" ref="DR207" ca="1" si="3480">IF(CY207&lt;&gt;"","In the following cases " &amp; P207 &amp; " " &amp; LOWER(MID(AG207,1,1)) &amp; MID(AG207,2,LEN(AG207)) &amp; ": " &amp;SUBSTITUTE(CY207," ",", "),"")</f>
        <v/>
      </c>
      <c r="DS207" s="14" t="str">
        <f t="shared" ref="DS207" ca="1" si="3481">IF(CZ207&lt;&gt;"","In the following cases " &amp; P207 &amp; " " &amp; LOWER(MID(AJ207,1,1)) &amp; MID(AJ207,2,LEN(AJ207)) &amp; ": " &amp;SUBSTITUTE(CZ207," ",", "),"")</f>
        <v/>
      </c>
      <c r="DZ207" s="14" t="b">
        <f t="shared" ref="DZ207" ca="1" si="3482">OR(ED207&lt;&gt;"",EF207&lt;&gt;"",EG207&lt;&gt;"")</f>
        <v>0</v>
      </c>
      <c r="EA207" s="14" t="str">
        <f t="shared" ref="EA207" ca="1" si="3483">IF(EB207&lt;&gt;"",G207 &amp; " (" &amp; F207 &amp; ")","")</f>
        <v>Spinal cord MRI Cervical - Trauma (q_65a_5)</v>
      </c>
      <c r="EB207" s="14" t="str">
        <f t="shared" ref="EB207" ca="1" si="3484">IF(EE207&lt;&gt;"",EE207&amp;IF(ED207&lt;&gt;""," and "&amp;ED207,""),UPPER(MID(ED207,1,1)&amp;MID(ED207,2,LEN(ED207))))&amp; IF(OR(EF207&lt;&gt;"",EG207&lt;&gt;"")," and "&amp;IF(EF207&lt;&gt;"",LOWER(MID(EF207,1,1) &amp; MID(EF207,2,LEN(EF207))),"")&amp; IF(AND(EF207 &lt;&gt;"",EG207&lt;&gt;"")," and ","") &amp; IF(EG207&lt;&gt;"",LOWER(MID(EG207,1,1) &amp; MID(EG207,2,LEN(EG207))),""),"") &amp; IF(OR(EE207&lt;&gt;"",ED207&lt;&gt;"",EF207&lt;&gt;"",EG207&lt;&gt;""), ". ","")</f>
        <v xml:space="preserve">Values must be limited to predefinied list. </v>
      </c>
      <c r="EC207" s="14" t="str">
        <f t="shared" ref="EC207" ca="1" si="3485">IF(EB207&lt;&gt;"",G207 &amp; " (" &amp; F207 &amp; "): " &amp; EB207,"")</f>
        <v xml:space="preserve">Spinal cord MRI Cervical - Trauma (q_65a_5): Values must be limited to predefinied list. </v>
      </c>
      <c r="ED207" s="14" t="str">
        <f t="shared" ref="ED207" ca="1" si="3486">IF(H207,IF(W207&gt;0,IF(AND(AO207&lt;&gt;"",AP207&lt;&gt;""),"each value must be between " &amp; IF( AV207,IFERROR(TEXT(AO207,"rrrr-mm-dd") &amp;" (" &amp; AO207 &amp;")",AO207),AO207) &amp; " and " &amp; IF( AV207,IFERROR(TEXT(AP207,"rrrr-mm-dd") &amp;" (" &amp; AP207 &amp;")",AP207),AP207),IF(AO207&lt;&gt;"","each value must be above " &amp; IF( AV207,IFERROR(TEXT(AO207,"rrrr-mm-dd") &amp;" (" &amp; AO207 &amp;")",AO207),AO207), IF(AP207&lt;&gt;"","each value must be below " &amp; IF( AV207,IFERROR(TEXT(AP207,"rrrr-mm-dd") &amp;" (" &amp; AP207 &amp;")",AP207),AP207),""))),""),"")</f>
        <v/>
      </c>
      <c r="EE207" s="14" t="str">
        <f t="shared" ref="EE207" ca="1" si="3487">IF(H207,IF(OR(AQ207,AU207,AV207,AS207,AR207),
   "Values must be" &amp;
   IF(AR207," limited to predefinied list", IF(AQ207, " integers",IF(OR(AU207,AV207)," numeric",""))) &amp;
   IF(AS207,IF(OR(AR207,AQ207,AU207,AV207), " and ","") &amp; "non-missing",""),
""),"")</f>
        <v>Values must be limited to predefinied list</v>
      </c>
      <c r="EF207" s="14" t="str">
        <f t="shared" ref="EF207" ca="1" si="3488">IF($H207,AG207,"")</f>
        <v/>
      </c>
      <c r="EG207" s="14" t="str">
        <f t="shared" ref="EG207" ca="1" si="3489">IF($H207,AJ207,"")</f>
        <v/>
      </c>
      <c r="EM207" s="14" t="b">
        <f t="shared" ref="EM207" ca="1" si="3490">OR(EC207&lt;&gt;"",DF207&lt;&gt;"")</f>
        <v>1</v>
      </c>
      <c r="EN207" s="14">
        <f t="shared" ref="EN207" ca="1" si="3491">IF(EM207,C207,"")</f>
        <v>194</v>
      </c>
      <c r="EO207" s="14" t="str">
        <f t="shared" ref="EO207" ca="1" si="3492">IF(EM207,F207,"")</f>
        <v>q_65a_5</v>
      </c>
      <c r="EP207" s="14" t="str">
        <f t="shared" ref="EP207" ca="1" si="3493">EC207</f>
        <v xml:space="preserve">Spinal cord MRI Cervical - Trauma (q_65a_5): Values must be limited to predefinied list. </v>
      </c>
      <c r="EQ207" s="14" t="str">
        <f t="shared" ref="EQ207" ca="1" si="3494">DF207</f>
        <v/>
      </c>
    </row>
    <row r="208" spans="2:147" s="14" customFormat="1">
      <c r="B208" s="14" t="str">
        <f t="shared" ref="B208:B227" ca="1" si="3495">DF208</f>
        <v/>
      </c>
      <c r="C208" s="14">
        <f t="shared" ref="C208:C227" ca="1" si="3496">IF(OFFSET(B208,-1,COLUMN(VariableExists)-2),OFFSET(B208,-1,1)+1,OFFSET(B208,-1,1))</f>
        <v>195</v>
      </c>
      <c r="D208" s="14">
        <f t="shared" ref="D208:D227" si="3497">ROW(A208)-2</f>
        <v>206</v>
      </c>
      <c r="E208" s="14" t="str">
        <f t="shared" ref="E208:E227" ca="1" si="3498">IF(OR(G208="",ROW(G208)=2),"",IF(Z208&gt;0,"S",IF(AX208,IF(J208=2,"D","N"),"I")))</f>
        <v>D</v>
      </c>
      <c r="F208" s="14" t="str">
        <f t="shared" ref="F208:F227" ca="1" si="3499">IF(H208,O208,"")</f>
        <v>q_65a_6</v>
      </c>
      <c r="G208" s="14" t="str">
        <f t="shared" ref="G208:G227" ca="1" si="3500">IF(H208,P208,"")</f>
        <v>Spinal cord MRI Cervical - Syringomyelia</v>
      </c>
      <c r="H208" s="14" t="b">
        <f t="shared" ref="H208:H227" ca="1" si="3501">IF(INDIRECT(ADDRESS(2,D208+1,,,_sheetname_dataframe))="",FALSE,MID(INDIRECT(ADDRESS(2,D208+1,,,_sheetname_dataframe)),1,1)&lt;&gt;".")</f>
        <v>1</v>
      </c>
      <c r="I208" s="14" t="str">
        <f ca="1">IF($H208,ADDRESS(3,(D208+1)*2-1,4,,"["&amp;wew!$G$7&amp;"]"&amp;_sheetname_labels)&amp;":"&amp;ADDRESS(2+ster!$B$20,(D208+1)*2-1,4),"")</f>
        <v>[DBTemplate.xlsm]labels!OW3:OW61</v>
      </c>
      <c r="J208" s="14">
        <f t="array" aca="1" ref="J208" ca="1">IF(H208,MAX(0,MAX(IF(INDIRECT(I208)&lt;&gt;"",ROW(INDIRECT(I208)),""))-2),"")</f>
        <v>2</v>
      </c>
      <c r="K208" s="14" t="str">
        <f ca="1">IF($H208,IF($J208&gt;0,ADDRESS(3,(D208+1)*2-1,4,,"["&amp;wew!$G$7&amp;"]"&amp;_sheetname_labels)&amp;":"&amp;ADDRESS(2+J208,(D208+1)*2-1,4),""),"")</f>
        <v>[DBTemplate.xlsm]labels!OW3:OW4</v>
      </c>
      <c r="L208" s="14" t="str">
        <f ca="1">IF($H208,IF($J208&gt;0,ADDRESS(3,(D208+1)*2,4,,"["&amp;wew!$G$7&amp;"]"&amp;_sheetname_labels)&amp;":"&amp;ADDRESS(2+J208,(D208+1)*2,4),""),"")</f>
        <v>[DBTemplate.xlsm]labels!OX3:OX4</v>
      </c>
      <c r="M208" s="14">
        <f t="shared" ref="M208:M227" ca="1" si="3502">IF($H208,IF(J208&gt;0,COUNTA(INDIRECT(K208))-COUNT(INDIRECT(K208)),0),"")</f>
        <v>0</v>
      </c>
      <c r="N208" s="14">
        <f t="shared" ref="N208:N227" ca="1" si="3503">IF(H208,J208-M208,"")</f>
        <v>2</v>
      </c>
      <c r="O208" s="14" t="str">
        <f t="shared" ref="O208:O227" ca="1" si="3504">IF(INDIRECT(ADDRESS(2,D208+1,,,_sheetname_dataframe))="","",INDIRECT(ADDRESS(2,D208+1,,,_sheetname_dataframe)))</f>
        <v>q_65a_6</v>
      </c>
      <c r="P208" s="14" t="str">
        <f t="shared" ref="P208:P227" ca="1" si="3505">IF(H208,IF(INDIRECT(ADDRESS(1,D208+1,,,_sheetname_dataframe))="","",INDIRECT(ADDRESS(1,D208+1,,,_sheetname_dataframe))),"")</f>
        <v>Spinal cord MRI Cervical - Syringomyelia</v>
      </c>
      <c r="Q208" s="14" t="str">
        <f ca="1">IF($BP208,ADDRESS(3,D208+1,4,,"["&amp;wew!$G$7&amp;"]"&amp;_sheetname_dataframe)&amp;":"&amp;ADDRESS(2+ster!$C$14,D208+1,4),"")</f>
        <v>[DBTemplate.xlsm]data_frame!GY3:GY3</v>
      </c>
      <c r="R208" s="14" t="str">
        <f>IF($BP208,IF(MID(_xll.FORMULATEXT(INDEX(INDIRECT(Q208),1)),1,1)="=", _xll.FORMULATEXT(INDEX(INDIRECT(Q208),1),2,TRUE),""),"")</f>
        <v/>
      </c>
      <c r="S208" s="14">
        <f t="array" aca="1" ref="S208" ca="1">IF(H208,SUM(IF((IFERROR(INDIRECT(Q208)&lt;&gt;"",FALSE))*(INDIRECT(ster!$D$14)&lt;&gt;""),1,0)),"")</f>
        <v>0</v>
      </c>
      <c r="T208" s="14">
        <f t="array" aca="1" ref="T208" ca="1">IF(H208,IF(M208&gt;0,SUM(IFERROR(1*(MATCH(INDIRECT(Q208),INDIRECT(K208),0)&gt;0),0)*(INDIRECT(ster!$D$14)&lt;&gt;"")*NOT(ISNUMBER(INDIRECT(Q208)))),0),"")</f>
        <v>0</v>
      </c>
      <c r="U208" s="14">
        <f t="array" aca="1" ref="U208" ca="1">IF(H208,SUM((IFERROR(INDIRECT(Q208)="",FALSE))*(INDIRECT(ster!$D$14)&lt;&gt;"")),"")</f>
        <v>1</v>
      </c>
      <c r="V208" s="14">
        <f t="array" aca="1" ref="V208" ca="1">IF(H208,SUM((IFERROR(INDIRECT(Q208)="#ąś",TRUE))*(INDIRECT(ster!$D$14)&lt;&gt;"")),"")</f>
        <v>0</v>
      </c>
      <c r="W208" s="14">
        <f t="array" aca="1" ref="W208" ca="1">IF(H208,SUM(ISNUMBER(INDIRECT(Q208))*(INDIRECT(ster!$D$14)&lt;&gt;"")),"")</f>
        <v>0</v>
      </c>
      <c r="X208" s="14" t="str">
        <f t="array" aca="1" ref="X208" ca="1">IF(AND(H208,W208&gt;0),IF(wew!$B$3,MIN(IF((INDIRECT(ster!$D$14)&lt;&gt;"")*IFERROR(INDIRECT($Q208)&lt;&gt;"",FALSE),IFERROR(INDIRECT($Q208),"X"),"X")),"&lt;włącz podświetlanie wartości&gt;"),"—")</f>
        <v>—</v>
      </c>
      <c r="Y208" s="14" t="str">
        <f t="array" aca="1" ref="Y208" ca="1">IF(AND(H208,W208&gt;0),IF(wew!$B$3,MAX(IF((INDIRECT(ster!$D$14)&lt;&gt;"")*IFERROR(INDIRECT($Q208)&lt;&gt;"",FALSE),IFERROR(INDIRECT($Q208),"X"),"X")),"&lt;włącz podświetlanie wartości&gt;"),"—")</f>
        <v>—</v>
      </c>
      <c r="Z208" s="14">
        <f t="shared" ref="Z208:Z227" ca="1" si="3506">IF(H208,S208-T208-W208,"")</f>
        <v>0</v>
      </c>
      <c r="AA208" s="12" t="str">
        <f t="shared" ref="AA208:AA227" ca="1" si="3507">IF(H208,IF(S208&gt;0,W208/(S208),"—"),"")</f>
        <v>—</v>
      </c>
      <c r="AB208" s="17">
        <f t="array" aca="1" ref="AB208" ca="1">IF(H208,IF(W208&gt;0,SUM((INDIRECT(ster!$D$14)&lt;&gt;"")*IFERROR((INDIRECT(Q208)&lt;&gt;"")*(INDIRECT(Q208)=INT(INDIRECT(Q208))),0)),0),"")</f>
        <v>0</v>
      </c>
      <c r="AC208" s="17">
        <f t="array" aca="1" ref="AC208" ca="1">IF(H208,W208-AB208,"")</f>
        <v>0</v>
      </c>
      <c r="AD208" s="17">
        <f t="shared" ref="AD208:AD227" ca="1" si="3508">IF($H208,IF(AC208&lt;&gt;"",IF(AC208=0,1,IF(AC208/W208&lt;0.15,2,3)),0),"")</f>
        <v>1</v>
      </c>
      <c r="AE208" s="17" t="b">
        <f t="shared" ref="AE208:AE227" ca="1" si="3509">IF(H208,OFFSET(O208,1,0)=".validation",FALSE)</f>
        <v>0</v>
      </c>
      <c r="AF208" s="17" t="str">
        <f ca="1">IF(AE208,IF($H208,ADDRESS(3,D208+2,4,,"["&amp;wew!$G$7&amp;"]"&amp;_sheetname_dataframe)&amp;":"&amp;ADDRESS(2+ster!$C$14,D208+2,4),""),"")</f>
        <v/>
      </c>
      <c r="AG208" s="17" t="str">
        <f t="shared" ref="AG208:AG227" ca="1" si="3510">IF(AE208,IF($H208,IF(INDIRECT(ADDRESS(1,D208+2,,,_sheetname_dataframe))="","",INDIRECT(ADDRESS(1,D208+2,,,_sheetname_dataframe))),""),"")</f>
        <v/>
      </c>
      <c r="AH208" s="17" t="b">
        <f t="shared" ref="AH208:AH227" ca="1" si="3511">IF(H208,AND(AE208,OFFSET(O208,2,0)=".validation"),FALSE)</f>
        <v>0</v>
      </c>
      <c r="AI208" s="17" t="str">
        <f ca="1">IF(AH208,IF($H208,ADDRESS(3,D208+3,4,,"["&amp;wew!$G$7&amp;"]"&amp;_sheetname_dataframe)&amp;":"&amp;ADDRESS(2+ster!$C$14,D208+3,4),""),"")</f>
        <v/>
      </c>
      <c r="AJ208" s="17" t="str">
        <f t="shared" ref="AJ208:AJ227" ca="1" si="3512">IF(AH208,IF($H208,IF(INDIRECT(ADDRESS(1,D208+3,,,_sheetname_dataframe))="","",INDIRECT(ADDRESS(1,D208+3,,,_sheetname_dataframe))),""),"")</f>
        <v/>
      </c>
      <c r="AK208" s="17" t="b">
        <f t="shared" ref="AK208:AK227" ca="1" si="3513">IF(H208,OR(AQ208,AD208=2),"")</f>
        <v>0</v>
      </c>
      <c r="AL208" s="17" t="b">
        <f t="shared" ref="AL208:AL227" ca="1" si="3514">IF($H208,IF(BV208&lt;&gt;"",IF(OR(BM208="F",BM208="L",BM208="I",BM208="D"),BV208&lt;&gt;0)),"")</f>
        <v>0</v>
      </c>
      <c r="AM208" s="17" t="b">
        <f t="shared" ref="AM208:AM227" ca="1" si="3515">IF($H208,AND(NOT(AL208),OR(IF(BW208&lt;&gt;"",IF(OR(BM208="F",BM208="L"),BW208&lt;&gt;0)),BM208="I",BM208="N",BM208="D")),"")</f>
        <v>0</v>
      </c>
      <c r="AN208" s="17">
        <f t="shared" ref="AN208:AN227" ca="1" si="3516">IF(COUNTA(INDIRECT(Q208))=0,0, IF(AND(AO208&lt;&gt;"",X208&lt;AO208),1,IF(AND(AP208&lt;&gt;"",Y208&gt;AP208),1,IF(AND(AQ208,AC208&gt;0),2,0))))</f>
        <v>0</v>
      </c>
      <c r="AO208" s="24" t="str">
        <f t="shared" ref="AO208:AO227" ca="1" si="3517">IF($H208,IF(BY208&lt;&gt;"",IF(ISNUMBER(BY208),BY208,""),""),"")</f>
        <v/>
      </c>
      <c r="AP208" s="24" t="str">
        <f t="shared" ref="AP208:AP227" ca="1" si="3518">IF($H208,IF(BZ208&lt;&gt;"",IF(ISNUMBER(BZ208),BZ208,""),""),"")</f>
        <v/>
      </c>
      <c r="AQ208" s="17" t="b">
        <f t="shared" ref="AQ208:AQ227" ca="1" si="3519">IF(H208,IF(CA208&lt;&gt;"",CA208&lt;&gt;0,FALSE),"")</f>
        <v>0</v>
      </c>
      <c r="AR208" s="17" t="b">
        <f t="shared" ref="AR208:AR227" ca="1" si="3520">IF(H208,IF(N208&gt;0,IF(BQ208&lt;&gt;"",BQ208&lt;&gt;0,FALSE),FALSE),"")</f>
        <v>1</v>
      </c>
      <c r="AS208" s="17" t="b">
        <f t="shared" ref="AS208:AS227" ca="1" si="3521">IF(H208,IF(BR208&lt;&gt;"",BR208&lt;&gt;0,FALSE),"")</f>
        <v>0</v>
      </c>
      <c r="AT208" s="17" t="b">
        <f t="shared" ref="AT208:AT227" ca="1" si="3522">IF(H208,IF(N208&gt;0,FALSE,IF(BU208&lt;&gt;"",MATCH(BU208,DataType,0)=1,FALSE)),"")</f>
        <v>0</v>
      </c>
      <c r="AU208" s="17" t="b">
        <f t="shared" ref="AU208:AU227" ca="1" si="3523">IF(H208,IF(N208&gt;0,TRUE,IF(BU208&lt;&gt;"",MATCH(BU208,DataType,0)=2,FALSE)),"")</f>
        <v>1</v>
      </c>
      <c r="AV208" s="17" t="b">
        <f t="shared" ref="AV208:AV227" ca="1" si="3524">IF(H208,IF(N208&gt;0,FALSE,IF(BU208&lt;&gt;"",MATCH(BU208,DataType,0)=3,FALSE)),"")</f>
        <v>0</v>
      </c>
      <c r="AW208" s="17" t="b">
        <f t="shared" ref="AW208:AW227" ca="1" si="3525">IF(H208,IF(W208&gt;0,Z208=0,FALSE),"")</f>
        <v>0</v>
      </c>
      <c r="AX208" s="14" t="b">
        <f t="array" aca="1" ref="AX208" ca="1">IF(H208,N208&gt;0,"")</f>
        <v>1</v>
      </c>
      <c r="AY208" s="17" t="str">
        <f t="shared" ref="AY208:AY227" ca="1" si="3526">IF(H208,IF(N208&gt;0,ADDRESS(ROW(VariablesOrigin)+1,COLUMN(VariablesOrigin)+1,4) &amp; ":" &amp; ADDRESS(ROW(VariablesOrigin)+N208,COLUMN(VariablesOrigin)+1,4),""),"")</f>
        <v>C3:C4</v>
      </c>
      <c r="AZ208" s="17" t="b">
        <f t="array" aca="1" ref="AZ208" ca="1">IF(AY208&lt;&gt;"",SUM(1*ISERROR(MATCH(INDIRECT(AY208),INDIRECT(K208),0)))=0,"")</f>
        <v>1</v>
      </c>
      <c r="BA208" s="17" t="b">
        <f t="shared" ref="BA208:BA227" ca="1" si="3527">IF(H208,BU208="",FALSE)</f>
        <v>1</v>
      </c>
      <c r="BB208" s="17" t="b">
        <v>0</v>
      </c>
      <c r="BC208" s="17" t="b">
        <f t="shared" ref="BC208:BC227" ca="1" si="3528">IF(BA208,IF(N208&gt;0,AND(AZ208,Z208=0),FALSE),"")</f>
        <v>1</v>
      </c>
      <c r="BD208" s="17" t="b">
        <f t="shared" ref="BD208:BD227" ca="1" si="3529">IF(BA208,IF(N208&gt;0,AND(NOT(AZ208),Z208=0),FALSE),"")</f>
        <v>0</v>
      </c>
      <c r="BE208" s="17" t="b">
        <f t="shared" ref="BE208:BE227" ca="1" si="3530">IF(BA208,IF(AND(AW208,NOT(BB208),NOT(BC208),NOT(BD208)),AND(Z208=0,AC208=0),FALSE),"")</f>
        <v>0</v>
      </c>
      <c r="BF208" s="17" t="b">
        <f t="shared" ref="BF208:BF227" ca="1" si="3531">IF(BA208,IF(AND(AW208,NOT(BB208),NOT(BC208),NOT(BD208)),AND(Z208=0,OR(AC208&gt;0)),FALSE),"")</f>
        <v>0</v>
      </c>
      <c r="BG208" s="17" t="b">
        <f t="shared" ref="BG208:BG227" ca="1" si="3532">IF(BA208,IF(OR(BB208:BF208),FALSE,IF(Z208=0,FALSE,Z208&gt;0)),"")</f>
        <v>0</v>
      </c>
      <c r="BH208" s="17" t="b">
        <f t="shared" ref="BH208:BH227" ca="1" si="3533">IF(BA208,COUNTIF(BB208:BG208,TRUE)=1,"")</f>
        <v>1</v>
      </c>
      <c r="BI208" s="17">
        <f t="shared" ref="BI208:BI227" ca="1" si="3534">IF(BA208,IFERROR(MATCH(TRUE,BB208:BG208,0),7),"")</f>
        <v>2</v>
      </c>
      <c r="BJ208" s="17" t="b">
        <f t="shared" ref="BJ208:BJ227" ca="1" si="3535">DF208&lt;&gt;""</f>
        <v>0</v>
      </c>
      <c r="BK208" s="17" t="str">
        <f t="shared" ref="BK208:BK227" ca="1" si="3536">IF(H208,IF(AND(NOT(BA208),AU208),AC208=0,""),"")</f>
        <v/>
      </c>
      <c r="BL208" s="17" t="str">
        <f t="shared" ref="BL208:BL227" ca="1" si="3537">IF(H208,IF(AND(NOT(BA208),AU208),AC208&gt;0,""),"")</f>
        <v/>
      </c>
      <c r="BM208" s="17" t="str">
        <f t="shared" ref="BM208:BM227" ca="1" si="3538">IF(H208,IF(BA208,CHOOSE(BI208,"0","F","L","I","N",IF(AA208&gt;0.5,"N","S"),"0"),CHOOSE(MATCH(BU208,DataType,0),"S",IF(BK208,"I","N"),"D"  )),"")</f>
        <v>F</v>
      </c>
      <c r="BN208" s="17" t="str">
        <f t="shared" ref="BN208:BN227" ca="1" si="3539">IF(H208,IF(BJ208,"E",IF(BA208,CHOOSE(BI208,"0","F","L","I","N","S","0"),CHOOSE(MATCH(BU208,DataType,0),"S",IF(BK208,"I","N"),"D"  ))),"")</f>
        <v>F</v>
      </c>
      <c r="BO208" s="17" t="str">
        <f t="shared" ref="BO208:BO227" ca="1" si="3540">IF($H208,IF(BM208="0","",IF(AND(AR208,N208=2),"D",IF(BM208="S","N",IF(AL208,"O",IF(AM208,"I","N"))))),"")</f>
        <v>D</v>
      </c>
      <c r="BP208" s="14" t="b">
        <f t="shared" ref="BP208:BP227" ca="1" si="3541">INDIRECT(ADDRESS(2,ROW(A208)-1,,,_sheetname_dataframe))&lt;&gt;""</f>
        <v>1</v>
      </c>
      <c r="BQ208" s="35">
        <v>1</v>
      </c>
      <c r="BX208" s="16"/>
      <c r="BY208" s="16"/>
      <c r="BZ208" s="16"/>
      <c r="CA208" s="16"/>
      <c r="CB208" s="16"/>
      <c r="CC208" s="16"/>
      <c r="CD208" s="16"/>
      <c r="CE208" s="16"/>
      <c r="CF208" s="16"/>
      <c r="CN208" s="14">
        <f ca="1">IF(H208,IFERROR(IsVariableNameLegal(O208),0),0)</f>
        <v>0</v>
      </c>
      <c r="CO208" s="14" t="str">
        <f t="array" aca="1" ref="CO208" ca="1">IF(H208,IF(COUNTIF(INDIRECT(wew!$C$13),O208)&gt;1,TRIM(SUBSTITUTE(_xll.MCONCAT(IF((INDIRECT(wew!$C$13)=O208)*(COLUMN(INDIRECT(wew!$C$13))&lt;&gt;D208+1),-1+COLUMN(INDIRECT(wew!$C$13)),"")," "),"  "," ")),""),"")</f>
        <v/>
      </c>
      <c r="CP208" s="14" t="str">
        <f t="array" aca="1" ref="CP208" ca="1">IF(P208&lt;&gt;"",IF(LEN(P208)&gt;150,1,""),"")</f>
        <v/>
      </c>
      <c r="CQ208" s="14" t="str">
        <f t="array" aca="1" ref="CQ208" ca="1">IF(AND(H208,NOT(ster!$J$3)),IF(COUNTIF(INDIRECT(wew!$C$15),P208)&gt;1,TRIM(SUBSTITUTE(_xll.MCONCAT(IF((INDIRECT(wew!$C$15)=P208)*(COLUMN(INDIRECT(wew!$C$15))&lt;&gt;D208+1),-1+COLUMN(INDIRECT(wew!$C$15)),"")," "),"  "," ")),""),"")</f>
        <v/>
      </c>
      <c r="CR208" s="14" t="str">
        <f t="array" aca="1" ref="CR208" ca="1">IF(H208,IF(AND(W208&gt;0,AO208&lt;&gt;""),TRIM(SUBSTITUTE(_xll.MCONCAT(IFERROR(IF(ISNUMBER(INDIRECT(Q208)),IF((INDIRECT(ster!$D$14)&lt;&gt;"")*(INDIRECT(Q208)&lt;AO208),INDIRECT(ster!$D$14) &amp; ": " &amp;  SUBSTITUTE(IF( AV208,IFERROR(TEXT(INDIRECT(Q208),"rrrr-mm-dd") &amp;" (" &amp; INDIRECT(Q208) &amp;")",INDIRECT(Q208)),INDIRECT(Q208))," "," "),""),""),"")," "),"  "," ")),""),"")</f>
        <v/>
      </c>
      <c r="CS208" s="14" t="str">
        <f t="array" aca="1" ref="CS208" ca="1">IF(H208,IF(AND(W208&gt;0,AP208&lt;&gt;""),TRIM(SUBSTITUTE(_xll.MCONCAT(IFERROR(IF(ISNUMBER(INDIRECT(Q208)),IF((INDIRECT(ster!$D$14)&lt;&gt;"")*(INDIRECT(Q208)&gt;AP208),INDIRECT(ster!$D$14) &amp; ": " &amp;  SUBSTITUTE(IF( AV208,IFERROR(TEXT(INDIRECT(Q208),"rrrr-mm-dd")&amp;" (" &amp; INDIRECT(Q208) &amp;")",INDIRECT(Q208)),INDIRECT(Q208))," "," "),""),""),"")," "),"  "," ")),""),"")</f>
        <v/>
      </c>
      <c r="CT208" s="14" t="str">
        <f t="array" aca="1" ref="CT208" ca="1">IF(H208,IF(AND(N208&gt;0,AR208),TRIM(SUBSTITUTE(_xll.MCONCAT(IFERROR(IF(ISNUMBER(INDIRECT(Q208)),IF((INDIRECT(ster!$D$14)&lt;&gt;"")*(IFERROR(0*(MATCH(INDIRECT(Q208),INDIRECT(K208),0)&gt;0),1)),INDIRECT(ster!$D$14) &amp; ": " &amp;  SUBSTITUTE(IF( AV208,IFERROR(TEXT(INDIRECT(Q208),"rrrr-mm-dd")&amp;" (" &amp; INDIRECT(Q208) &amp;")",INDIRECT(Q208)),INDIRECT(Q208))," "," "),""),""),"")," "),"  "," ")),""),"")</f>
        <v/>
      </c>
      <c r="CU208" s="14" t="str">
        <f t="array" aca="1" ref="CU208" ca="1">IF(H208,IF(AND(V208&gt;0),TRIM(SUBSTITUTE(_xll.MCONCAT(IF((INDIRECT(ster!$D$14)&lt;&gt;"")*(IFERROR(0*(INDIRECT(Q208)&lt;&gt;""),1)),INDIRECT(ster!$D$14),"")," "),"  "," ")),""),"")</f>
        <v/>
      </c>
      <c r="CV208" s="14" t="str">
        <f t="array" aca="1" ref="CV208" ca="1">IF(H208,IF(AS208,
TRIM(SUBSTITUTE(_xll.MCONCAT(IF(
   (INDIRECT(ster!$D$14)&lt;&gt;"")*
   ((INDIRECT(Q208)="")+
      NOT(ISNUMBER(INDIRECT(Q208)))*
      NOT(ISERROR(MATCH(INDIRECT(Q208),INDIRECT(K208),0)))
    ),
      INDIRECT(ster!$D$14),
   "")," "),"  "," ")),
""),"")</f>
        <v/>
      </c>
      <c r="CW208" s="14" t="str">
        <f t="array" aca="1" ref="CW208" ca="1">IF(H208,IF(AND(AQ208),TRIM(SUBSTITUTE(_xll.MCONCAT(IFERROR(IF(ISNUMBER(INDIRECT(Q208)),IF((INDIRECT(ster!$D$14)&lt;&gt;"")*(INDIRECT(Q208)&lt;&gt;INT(INDIRECT(Q208))),INDIRECT(ster!$D$14) &amp; ": " &amp; INDIRECT(Q208),""),""),"")," "),"  "," ")),""),"")</f>
        <v/>
      </c>
      <c r="CX208" s="14" t="str">
        <f t="array" aca="1" ref="CX208" ca="1">IF(H208,IF(OR(AU208,AV208),TRIM(SUBSTITUTE(_xll.MCONCAT(IF((INDIRECT(ster!$D$14)&lt;&gt;"")*NOT(ISNUMBER(INDIRECT(Q208))),IF(ISERROR(MATCH(INDIRECT(Q208),INDIRECT(K208),0)),IFERROR(IF(INDIRECT(Q208)&lt;&gt;"",INDIRECT(ster!$D$14) &amp; ": " &amp; SUBSTITUTE(INDIRECT(Q208)," "," "),""),""),""),"")," "),"  "," ")),""),"")</f>
        <v/>
      </c>
      <c r="CY208" s="14" t="str">
        <f t="array" aca="1" ref="CY208" ca="1">IF(H208,IF(AE208,TRIM(SUBSTITUTE(_xll.MCONCAT(IF((INDIRECT(ster!$D$14)&lt;&gt;"")*IFERROR(NOT(INDIRECT(AF208)),FALSE),IF(ISERROR(MATCH(INDIRECT(Q208),INDIRECT(K208),0)),IFERROR(IF(INDIRECT(Q208)&lt;&gt;"",INDIRECT(ster!$D$14)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CZ208" s="14" t="str">
        <f t="array" aca="1" ref="CZ208" ca="1">IF(H208,IF(AH208,TRIM(SUBSTITUTE(_xll.MCONCAT(IF((INDIRECT(ster!$D$14)&lt;&gt;"")*IFERROR(NOT(INDIRECT(AI208)),FALSE),IF(ISERROR(MATCH(INDIRECT(Q208),INDIRECT(K208),0)),IFERROR(IF(INDIRECT(Q208)&lt;&gt;"",INDIRECT(ster!$D$14)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DC208" s="14" t="str">
        <f ca="1">SUBSTITUTE(SUBSTITUTE(SUBSTITUTE(SUBSTITUTE(_xll.MCONCAT(DG208:DS208,"■"),"■■","■"),"■■","■"),"■■","■"),"■■","■")</f>
        <v>■</v>
      </c>
      <c r="DD208" s="14" t="str">
        <f t="shared" ref="DD208:DD227" ca="1" si="3542">IF(MID(DC208,1,1)="■",MID(DC208,2,LEN(DC208)),DC208)</f>
        <v/>
      </c>
      <c r="DE208" s="14" t="str">
        <f t="shared" ref="DE208:DE227" ca="1" si="3543">IF(DD208&lt;&gt;"",IF(MID(DD208,LEN(DD208),1)="■",MID(DD208,1,LEN(DD208)-1),DD208),"")</f>
        <v/>
      </c>
      <c r="DF208" s="14" t="str">
        <f t="shared" ref="DF208:DF227" ca="1" si="3544">IFERROR(IF(DE208&lt;&gt;"",SUBSTITUTE(DE208,"■",". "),""),"##INTERNAL_ERROR")</f>
        <v/>
      </c>
      <c r="DG208" s="14" t="str">
        <f t="shared" ref="DG208:DG227" ca="1" si="3545">IF(CN208&lt;&gt;0,"Variable name don't comply with the naming convention","")</f>
        <v/>
      </c>
      <c r="DH208" s="14" t="str">
        <f t="shared" ref="DH208:DH227" ca="1" si="3546">IF(CO208&lt;&gt;"","Duplicated name. " &amp; IF(ISERROR(FIND(" ",CO208)),"Duplicate have index " &amp; CO208, "Duplicates have indices: "&amp;SUBSTITUTE(CO208," ",", ")),"")</f>
        <v/>
      </c>
      <c r="DI208" s="14" t="str">
        <f t="shared" ref="DI208:DI227" ca="1" si="3547">IF(CP208&lt;&gt;"","Variable label exceed length 150","")</f>
        <v/>
      </c>
      <c r="DJ208" s="14" t="str">
        <f t="shared" ref="DJ208:DJ227" ca="1" si="3548">IF(CQ208&lt;&gt;"","Duplicated variable label. " &amp; IF(ISERROR(FIND(" ",CQ208)),"Duplicate have index " &amp; CQ208, "Duplicates have indices: "&amp;SUBSTITUTE(CQ208," ",", ")),"")</f>
        <v/>
      </c>
      <c r="DK208" s="14" t="str">
        <f t="shared" ref="DK208:DK227" ca="1" si="3549">IF(CR208&lt;&gt;"","The following cases have values below declared theorethical min: " &amp;SUBSTITUTE(CR208," ",", "),"")</f>
        <v/>
      </c>
      <c r="DL208" s="14" t="str">
        <f t="shared" ref="DL208:DL227" ca="1" si="3550">IF(CS208&lt;&gt;"","The following cases have values above declared theorethical max: " &amp;SUBSTITUTE(CS208," ",", "),"")</f>
        <v/>
      </c>
      <c r="DM208" s="14" t="str">
        <f t="shared" ref="DM208:DM227" ca="1" si="3551">IF(CT208&lt;&gt;"","There are some cases with values not explicitly declared in the labels dictionary: " &amp;SUBSTITUTE(CT208," ",", "),"")</f>
        <v/>
      </c>
      <c r="DN208" s="14" t="str">
        <f t="array" aca="1" ref="DN208" ca="1">IF(CU208&lt;&gt;"","There are errors in the entered values in the following cases: " &amp;SUBSTITUTE(CU208," ",", "),"")</f>
        <v/>
      </c>
      <c r="DO208" s="14" t="str">
        <f t="shared" ref="DO208:DO227" ca="1" si="3552">IF(CV208&lt;&gt;"","The following records are missing in this required field: " &amp;SUBSTITUTE(CV208," ",", "),"")</f>
        <v/>
      </c>
      <c r="DP208" s="14" t="str">
        <f t="shared" ref="DP208:DP227" ca="1" si="3553">IF(CW208&lt;&gt;"","The following cases have non-integer values: " &amp;SUBSTITUTE(CW208," ",", "),"")</f>
        <v/>
      </c>
      <c r="DQ208" s="14" t="str">
        <f t="shared" ref="DQ208:DQ227" ca="1" si="3554">IF(CX208&lt;&gt;"","The following cases are non-numeric: " &amp;SUBSTITUTE(CX208," ",", "),"")</f>
        <v/>
      </c>
      <c r="DR208" s="14" t="str">
        <f t="shared" ref="DR208:DR227" ca="1" si="3555">IF(CY208&lt;&gt;"","In the following cases " &amp; P208 &amp; " " &amp; LOWER(MID(AG208,1,1)) &amp; MID(AG208,2,LEN(AG208)) &amp; ": " &amp;SUBSTITUTE(CY208," ",", "),"")</f>
        <v/>
      </c>
      <c r="DS208" s="14" t="str">
        <f t="shared" ref="DS208:DS227" ca="1" si="3556">IF(CZ208&lt;&gt;"","In the following cases " &amp; P208 &amp; " " &amp; LOWER(MID(AJ208,1,1)) &amp; MID(AJ208,2,LEN(AJ208)) &amp; ": " &amp;SUBSTITUTE(CZ208," ",", "),"")</f>
        <v/>
      </c>
      <c r="DZ208" s="14" t="b">
        <f t="shared" ref="DZ208:DZ227" ca="1" si="3557">OR(ED208&lt;&gt;"",EF208&lt;&gt;"",EG208&lt;&gt;"")</f>
        <v>0</v>
      </c>
      <c r="EA208" s="14" t="str">
        <f t="shared" ref="EA208:EA227" ca="1" si="3558">IF(EB208&lt;&gt;"",G208 &amp; " (" &amp; F208 &amp; ")","")</f>
        <v>Spinal cord MRI Cervical - Syringomyelia (q_65a_6)</v>
      </c>
      <c r="EB208" s="14" t="str">
        <f t="shared" ref="EB208:EB227" ca="1" si="3559">IF(EE208&lt;&gt;"",EE208&amp;IF(ED208&lt;&gt;""," and "&amp;ED208,""),UPPER(MID(ED208,1,1)&amp;MID(ED208,2,LEN(ED208))))&amp; IF(OR(EF208&lt;&gt;"",EG208&lt;&gt;"")," and "&amp;IF(EF208&lt;&gt;"",LOWER(MID(EF208,1,1) &amp; MID(EF208,2,LEN(EF208))),"")&amp; IF(AND(EF208 &lt;&gt;"",EG208&lt;&gt;"")," and ","") &amp; IF(EG208&lt;&gt;"",LOWER(MID(EG208,1,1) &amp; MID(EG208,2,LEN(EG208))),""),"") &amp; IF(OR(EE208&lt;&gt;"",ED208&lt;&gt;"",EF208&lt;&gt;"",EG208&lt;&gt;""), ". ","")</f>
        <v xml:space="preserve">Values must be limited to predefinied list. </v>
      </c>
      <c r="EC208" s="14" t="str">
        <f t="shared" ref="EC208:EC227" ca="1" si="3560">IF(EB208&lt;&gt;"",G208 &amp; " (" &amp; F208 &amp; "): " &amp; EB208,"")</f>
        <v xml:space="preserve">Spinal cord MRI Cervical - Syringomyelia (q_65a_6): Values must be limited to predefinied list. </v>
      </c>
      <c r="ED208" s="14" t="str">
        <f t="shared" ref="ED208:ED227" ca="1" si="3561">IF(H208,IF(W208&gt;0,IF(AND(AO208&lt;&gt;"",AP208&lt;&gt;""),"each value must be between " &amp; IF( AV208,IFERROR(TEXT(AO208,"rrrr-mm-dd") &amp;" (" &amp; AO208 &amp;")",AO208),AO208) &amp; " and " &amp; IF( AV208,IFERROR(TEXT(AP208,"rrrr-mm-dd") &amp;" (" &amp; AP208 &amp;")",AP208),AP208),IF(AO208&lt;&gt;"","each value must be above " &amp; IF( AV208,IFERROR(TEXT(AO208,"rrrr-mm-dd") &amp;" (" &amp; AO208 &amp;")",AO208),AO208), IF(AP208&lt;&gt;"","each value must be below " &amp; IF( AV208,IFERROR(TEXT(AP208,"rrrr-mm-dd") &amp;" (" &amp; AP208 &amp;")",AP208),AP208),""))),""),"")</f>
        <v/>
      </c>
      <c r="EE208" s="14" t="str">
        <f t="shared" ref="EE208:EE227" ca="1" si="3562">IF(H208,IF(OR(AQ208,AU208,AV208,AS208,AR208),
   "Values must be" &amp;
   IF(AR208," limited to predefinied list", IF(AQ208, " integers",IF(OR(AU208,AV208)," numeric",""))) &amp;
   IF(AS208,IF(OR(AR208,AQ208,AU208,AV208), " and ","") &amp; "non-missing",""),
""),"")</f>
        <v>Values must be limited to predefinied list</v>
      </c>
      <c r="EF208" s="14" t="str">
        <f t="shared" ref="EF208:EF227" ca="1" si="3563">IF($H208,AG208,"")</f>
        <v/>
      </c>
      <c r="EG208" s="14" t="str">
        <f t="shared" ref="EG208:EG227" ca="1" si="3564">IF($H208,AJ208,"")</f>
        <v/>
      </c>
      <c r="EM208" s="14" t="b">
        <f t="shared" ref="EM208:EM227" ca="1" si="3565">OR(EC208&lt;&gt;"",DF208&lt;&gt;"")</f>
        <v>1</v>
      </c>
      <c r="EN208" s="14">
        <f t="shared" ref="EN208:EN227" ca="1" si="3566">IF(EM208,C208,"")</f>
        <v>195</v>
      </c>
      <c r="EO208" s="14" t="str">
        <f t="shared" ref="EO208:EO227" ca="1" si="3567">IF(EM208,F208,"")</f>
        <v>q_65a_6</v>
      </c>
      <c r="EP208" s="14" t="str">
        <f t="shared" ref="EP208:EP227" ca="1" si="3568">EC208</f>
        <v xml:space="preserve">Spinal cord MRI Cervical - Syringomyelia (q_65a_6): Values must be limited to predefinied list. </v>
      </c>
      <c r="EQ208" s="14" t="str">
        <f t="shared" ref="EQ208:EQ227" ca="1" si="3569">DF208</f>
        <v/>
      </c>
    </row>
    <row r="209" spans="2:147" s="14" customFormat="1">
      <c r="B209" s="14" t="str">
        <f t="shared" ca="1" si="3495"/>
        <v/>
      </c>
      <c r="C209" s="14">
        <f t="shared" ca="1" si="3496"/>
        <v>196</v>
      </c>
      <c r="D209" s="14">
        <f t="shared" si="3497"/>
        <v>207</v>
      </c>
      <c r="E209" s="14" t="str">
        <f t="shared" ca="1" si="3498"/>
        <v>D</v>
      </c>
      <c r="F209" s="14" t="str">
        <f t="shared" ca="1" si="3499"/>
        <v>q_65a_7</v>
      </c>
      <c r="G209" s="14" t="str">
        <f t="shared" ca="1" si="3500"/>
        <v>Spinal cord MRI Cervical - Other</v>
      </c>
      <c r="H209" s="14" t="b">
        <f t="shared" ca="1" si="3501"/>
        <v>1</v>
      </c>
      <c r="I209" s="14" t="str">
        <f ca="1">IF($H209,ADDRESS(3,(D209+1)*2-1,4,,"["&amp;wew!$G$7&amp;"]"&amp;_sheetname_labels)&amp;":"&amp;ADDRESS(2+ster!$B$20,(D209+1)*2-1,4),"")</f>
        <v>[DBTemplate.xlsm]labels!OY3:OY61</v>
      </c>
      <c r="J209" s="14">
        <f t="array" aca="1" ref="J209" ca="1">IF(H209,MAX(0,MAX(IF(INDIRECT(I209)&lt;&gt;"",ROW(INDIRECT(I209)),""))-2),"")</f>
        <v>2</v>
      </c>
      <c r="K209" s="14" t="str">
        <f ca="1">IF($H209,IF($J209&gt;0,ADDRESS(3,(D209+1)*2-1,4,,"["&amp;wew!$G$7&amp;"]"&amp;_sheetname_labels)&amp;":"&amp;ADDRESS(2+J209,(D209+1)*2-1,4),""),"")</f>
        <v>[DBTemplate.xlsm]labels!OY3:OY4</v>
      </c>
      <c r="L209" s="14" t="str">
        <f ca="1">IF($H209,IF($J209&gt;0,ADDRESS(3,(D209+1)*2,4,,"["&amp;wew!$G$7&amp;"]"&amp;_sheetname_labels)&amp;":"&amp;ADDRESS(2+J209,(D209+1)*2,4),""),"")</f>
        <v>[DBTemplate.xlsm]labels!OZ3:OZ4</v>
      </c>
      <c r="M209" s="14">
        <f t="shared" ca="1" si="3502"/>
        <v>0</v>
      </c>
      <c r="N209" s="14">
        <f t="shared" ca="1" si="3503"/>
        <v>2</v>
      </c>
      <c r="O209" s="14" t="str">
        <f t="shared" ca="1" si="3504"/>
        <v>q_65a_7</v>
      </c>
      <c r="P209" s="14" t="str">
        <f t="shared" ca="1" si="3505"/>
        <v>Spinal cord MRI Cervical - Other</v>
      </c>
      <c r="Q209" s="14" t="str">
        <f ca="1">IF($BP209,ADDRESS(3,D209+1,4,,"["&amp;wew!$G$7&amp;"]"&amp;_sheetname_dataframe)&amp;":"&amp;ADDRESS(2+ster!$C$14,D209+1,4),"")</f>
        <v>[DBTemplate.xlsm]data_frame!GZ3:GZ3</v>
      </c>
      <c r="R209" s="14" t="str">
        <f>IF($BP209,IF(MID(_xll.FORMULATEXT(INDEX(INDIRECT(Q209),1)),1,1)="=", _xll.FORMULATEXT(INDEX(INDIRECT(Q209),1),2,TRUE),""),"")</f>
        <v/>
      </c>
      <c r="S209" s="14">
        <f t="array" aca="1" ref="S209" ca="1">IF(H209,SUM(IF((IFERROR(INDIRECT(Q209)&lt;&gt;"",FALSE))*(INDIRECT(ster!$D$14)&lt;&gt;""),1,0)),"")</f>
        <v>0</v>
      </c>
      <c r="T209" s="14">
        <f t="array" aca="1" ref="T209" ca="1">IF(H209,IF(M209&gt;0,SUM(IFERROR(1*(MATCH(INDIRECT(Q209),INDIRECT(K209),0)&gt;0),0)*(INDIRECT(ster!$D$14)&lt;&gt;"")*NOT(ISNUMBER(INDIRECT(Q209)))),0),"")</f>
        <v>0</v>
      </c>
      <c r="U209" s="14">
        <f t="array" aca="1" ref="U209" ca="1">IF(H209,SUM((IFERROR(INDIRECT(Q209)="",FALSE))*(INDIRECT(ster!$D$14)&lt;&gt;"")),"")</f>
        <v>1</v>
      </c>
      <c r="V209" s="14">
        <f t="array" aca="1" ref="V209" ca="1">IF(H209,SUM((IFERROR(INDIRECT(Q209)="#ąś",TRUE))*(INDIRECT(ster!$D$14)&lt;&gt;"")),"")</f>
        <v>0</v>
      </c>
      <c r="W209" s="14">
        <f t="array" aca="1" ref="W209" ca="1">IF(H209,SUM(ISNUMBER(INDIRECT(Q209))*(INDIRECT(ster!$D$14)&lt;&gt;"")),"")</f>
        <v>0</v>
      </c>
      <c r="X209" s="14" t="str">
        <f t="array" aca="1" ref="X209" ca="1">IF(AND(H209,W209&gt;0),IF(wew!$B$3,MIN(IF((INDIRECT(ster!$D$14)&lt;&gt;"")*IFERROR(INDIRECT($Q209)&lt;&gt;"",FALSE),IFERROR(INDIRECT($Q209),"X"),"X")),"&lt;włącz podświetlanie wartości&gt;"),"—")</f>
        <v>—</v>
      </c>
      <c r="Y209" s="14" t="str">
        <f t="array" aca="1" ref="Y209" ca="1">IF(AND(H209,W209&gt;0),IF(wew!$B$3,MAX(IF((INDIRECT(ster!$D$14)&lt;&gt;"")*IFERROR(INDIRECT($Q209)&lt;&gt;"",FALSE),IFERROR(INDIRECT($Q209),"X"),"X")),"&lt;włącz podświetlanie wartości&gt;"),"—")</f>
        <v>—</v>
      </c>
      <c r="Z209" s="14">
        <f t="shared" ca="1" si="3506"/>
        <v>0</v>
      </c>
      <c r="AA209" s="12" t="str">
        <f t="shared" ca="1" si="3507"/>
        <v>—</v>
      </c>
      <c r="AB209" s="17">
        <f t="array" aca="1" ref="AB209" ca="1">IF(H209,IF(W209&gt;0,SUM((INDIRECT(ster!$D$14)&lt;&gt;"")*IFERROR((INDIRECT(Q209)&lt;&gt;"")*(INDIRECT(Q209)=INT(INDIRECT(Q209))),0)),0),"")</f>
        <v>0</v>
      </c>
      <c r="AC209" s="17">
        <f t="array" aca="1" ref="AC209" ca="1">IF(H209,W209-AB209,"")</f>
        <v>0</v>
      </c>
      <c r="AD209" s="17">
        <f t="shared" ca="1" si="3508"/>
        <v>1</v>
      </c>
      <c r="AE209" s="17" t="b">
        <f t="shared" ca="1" si="3509"/>
        <v>0</v>
      </c>
      <c r="AF209" s="17" t="str">
        <f ca="1">IF(AE209,IF($H209,ADDRESS(3,D209+2,4,,"["&amp;wew!$G$7&amp;"]"&amp;_sheetname_dataframe)&amp;":"&amp;ADDRESS(2+ster!$C$14,D209+2,4),""),"")</f>
        <v/>
      </c>
      <c r="AG209" s="17" t="str">
        <f t="shared" ca="1" si="3510"/>
        <v/>
      </c>
      <c r="AH209" s="17" t="b">
        <f t="shared" ca="1" si="3511"/>
        <v>0</v>
      </c>
      <c r="AI209" s="17" t="str">
        <f ca="1">IF(AH209,IF($H209,ADDRESS(3,D209+3,4,,"["&amp;wew!$G$7&amp;"]"&amp;_sheetname_dataframe)&amp;":"&amp;ADDRESS(2+ster!$C$14,D209+3,4),""),"")</f>
        <v/>
      </c>
      <c r="AJ209" s="17" t="str">
        <f t="shared" ca="1" si="3512"/>
        <v/>
      </c>
      <c r="AK209" s="17" t="b">
        <f t="shared" ca="1" si="3513"/>
        <v>0</v>
      </c>
      <c r="AL209" s="17" t="b">
        <f t="shared" ca="1" si="3514"/>
        <v>0</v>
      </c>
      <c r="AM209" s="17" t="b">
        <f t="shared" ca="1" si="3515"/>
        <v>0</v>
      </c>
      <c r="AN209" s="17">
        <f t="shared" ca="1" si="3516"/>
        <v>0</v>
      </c>
      <c r="AO209" s="24" t="str">
        <f t="shared" ca="1" si="3517"/>
        <v/>
      </c>
      <c r="AP209" s="24" t="str">
        <f t="shared" ca="1" si="3518"/>
        <v/>
      </c>
      <c r="AQ209" s="17" t="b">
        <f t="shared" ca="1" si="3519"/>
        <v>0</v>
      </c>
      <c r="AR209" s="17" t="b">
        <f t="shared" ca="1" si="3520"/>
        <v>1</v>
      </c>
      <c r="AS209" s="17" t="b">
        <f t="shared" ca="1" si="3521"/>
        <v>0</v>
      </c>
      <c r="AT209" s="17" t="b">
        <f t="shared" ca="1" si="3522"/>
        <v>0</v>
      </c>
      <c r="AU209" s="17" t="b">
        <f t="shared" ca="1" si="3523"/>
        <v>1</v>
      </c>
      <c r="AV209" s="17" t="b">
        <f t="shared" ca="1" si="3524"/>
        <v>0</v>
      </c>
      <c r="AW209" s="17" t="b">
        <f t="shared" ca="1" si="3525"/>
        <v>0</v>
      </c>
      <c r="AX209" s="14" t="b">
        <f t="array" aca="1" ref="AX209" ca="1">IF(H209,N209&gt;0,"")</f>
        <v>1</v>
      </c>
      <c r="AY209" s="17" t="str">
        <f t="shared" ca="1" si="3526"/>
        <v>C3:C4</v>
      </c>
      <c r="AZ209" s="17" t="b">
        <f t="array" aca="1" ref="AZ209" ca="1">IF(AY209&lt;&gt;"",SUM(1*ISERROR(MATCH(INDIRECT(AY209),INDIRECT(K209),0)))=0,"")</f>
        <v>1</v>
      </c>
      <c r="BA209" s="17" t="b">
        <f t="shared" ca="1" si="3527"/>
        <v>1</v>
      </c>
      <c r="BB209" s="17" t="b">
        <v>0</v>
      </c>
      <c r="BC209" s="17" t="b">
        <f t="shared" ca="1" si="3528"/>
        <v>1</v>
      </c>
      <c r="BD209" s="17" t="b">
        <f t="shared" ca="1" si="3529"/>
        <v>0</v>
      </c>
      <c r="BE209" s="17" t="b">
        <f t="shared" ca="1" si="3530"/>
        <v>0</v>
      </c>
      <c r="BF209" s="17" t="b">
        <f t="shared" ca="1" si="3531"/>
        <v>0</v>
      </c>
      <c r="BG209" s="17" t="b">
        <f t="shared" ca="1" si="3532"/>
        <v>0</v>
      </c>
      <c r="BH209" s="17" t="b">
        <f t="shared" ca="1" si="3533"/>
        <v>1</v>
      </c>
      <c r="BI209" s="17">
        <f t="shared" ca="1" si="3534"/>
        <v>2</v>
      </c>
      <c r="BJ209" s="17" t="b">
        <f t="shared" ca="1" si="3535"/>
        <v>0</v>
      </c>
      <c r="BK209" s="17" t="str">
        <f t="shared" ca="1" si="3536"/>
        <v/>
      </c>
      <c r="BL209" s="17" t="str">
        <f t="shared" ca="1" si="3537"/>
        <v/>
      </c>
      <c r="BM209" s="17" t="str">
        <f t="shared" ca="1" si="3538"/>
        <v>F</v>
      </c>
      <c r="BN209" s="17" t="str">
        <f t="shared" ca="1" si="3539"/>
        <v>F</v>
      </c>
      <c r="BO209" s="17" t="str">
        <f t="shared" ca="1" si="3540"/>
        <v>D</v>
      </c>
      <c r="BP209" s="14" t="b">
        <f t="shared" ca="1" si="3541"/>
        <v>1</v>
      </c>
      <c r="BQ209" s="35">
        <v>1</v>
      </c>
      <c r="BX209" s="16"/>
      <c r="BY209" s="16"/>
      <c r="BZ209" s="16"/>
      <c r="CA209" s="16"/>
      <c r="CB209" s="16"/>
      <c r="CC209" s="16"/>
      <c r="CD209" s="16"/>
      <c r="CE209" s="16"/>
      <c r="CF209" s="16"/>
      <c r="CN209" s="14">
        <f ca="1">IF(H209,IFERROR(IsVariableNameLegal(O209),0),0)</f>
        <v>0</v>
      </c>
      <c r="CO209" s="14" t="str">
        <f t="array" aca="1" ref="CO209" ca="1">IF(H209,IF(COUNTIF(INDIRECT(wew!$C$13),O209)&gt;1,TRIM(SUBSTITUTE(_xll.MCONCAT(IF((INDIRECT(wew!$C$13)=O209)*(COLUMN(INDIRECT(wew!$C$13))&lt;&gt;D209+1),-1+COLUMN(INDIRECT(wew!$C$13)),"")," "),"  "," ")),""),"")</f>
        <v/>
      </c>
      <c r="CP209" s="14" t="str">
        <f t="array" aca="1" ref="CP209" ca="1">IF(P209&lt;&gt;"",IF(LEN(P209)&gt;150,1,""),"")</f>
        <v/>
      </c>
      <c r="CQ209" s="14" t="str">
        <f t="array" aca="1" ref="CQ209" ca="1">IF(AND(H209,NOT(ster!$J$3)),IF(COUNTIF(INDIRECT(wew!$C$15),P209)&gt;1,TRIM(SUBSTITUTE(_xll.MCONCAT(IF((INDIRECT(wew!$C$15)=P209)*(COLUMN(INDIRECT(wew!$C$15))&lt;&gt;D209+1),-1+COLUMN(INDIRECT(wew!$C$15)),"")," "),"  "," ")),""),"")</f>
        <v/>
      </c>
      <c r="CR209" s="14" t="str">
        <f t="array" aca="1" ref="CR209" ca="1">IF(H209,IF(AND(W209&gt;0,AO209&lt;&gt;""),TRIM(SUBSTITUTE(_xll.MCONCAT(IFERROR(IF(ISNUMBER(INDIRECT(Q209)),IF((INDIRECT(ster!$D$14)&lt;&gt;"")*(INDIRECT(Q209)&lt;AO209),INDIRECT(ster!$D$14) &amp; ": " &amp;  SUBSTITUTE(IF( AV209,IFERROR(TEXT(INDIRECT(Q209),"rrrr-mm-dd") &amp;" (" &amp; INDIRECT(Q209) &amp;")",INDIRECT(Q209)),INDIRECT(Q209))," "," "),""),""),"")," "),"  "," ")),""),"")</f>
        <v/>
      </c>
      <c r="CS209" s="14" t="str">
        <f t="array" aca="1" ref="CS209" ca="1">IF(H209,IF(AND(W209&gt;0,AP209&lt;&gt;""),TRIM(SUBSTITUTE(_xll.MCONCAT(IFERROR(IF(ISNUMBER(INDIRECT(Q209)),IF((INDIRECT(ster!$D$14)&lt;&gt;"")*(INDIRECT(Q209)&gt;AP209),INDIRECT(ster!$D$14) &amp; ": " &amp;  SUBSTITUTE(IF( AV209,IFERROR(TEXT(INDIRECT(Q209),"rrrr-mm-dd")&amp;" (" &amp; INDIRECT(Q209) &amp;")",INDIRECT(Q209)),INDIRECT(Q209))," "," "),""),""),"")," "),"  "," ")),""),"")</f>
        <v/>
      </c>
      <c r="CT209" s="14" t="str">
        <f t="array" aca="1" ref="CT209" ca="1">IF(H209,IF(AND(N209&gt;0,AR209),TRIM(SUBSTITUTE(_xll.MCONCAT(IFERROR(IF(ISNUMBER(INDIRECT(Q209)),IF((INDIRECT(ster!$D$14)&lt;&gt;"")*(IFERROR(0*(MATCH(INDIRECT(Q209),INDIRECT(K209),0)&gt;0),1)),INDIRECT(ster!$D$14) &amp; ": " &amp;  SUBSTITUTE(IF( AV209,IFERROR(TEXT(INDIRECT(Q209),"rrrr-mm-dd")&amp;" (" &amp; INDIRECT(Q209) &amp;")",INDIRECT(Q209)),INDIRECT(Q209))," "," "),""),""),"")," "),"  "," ")),""),"")</f>
        <v/>
      </c>
      <c r="CU209" s="14" t="str">
        <f t="array" aca="1" ref="CU209" ca="1">IF(H209,IF(AND(V209&gt;0),TRIM(SUBSTITUTE(_xll.MCONCAT(IF((INDIRECT(ster!$D$14)&lt;&gt;"")*(IFERROR(0*(INDIRECT(Q209)&lt;&gt;""),1)),INDIRECT(ster!$D$14),"")," "),"  "," ")),""),"")</f>
        <v/>
      </c>
      <c r="CV209" s="14" t="str">
        <f t="array" aca="1" ref="CV209" ca="1">IF(H209,IF(AS209,
TRIM(SUBSTITUTE(_xll.MCONCAT(IF(
   (INDIRECT(ster!$D$14)&lt;&gt;"")*
   ((INDIRECT(Q209)="")+
      NOT(ISNUMBER(INDIRECT(Q209)))*
      NOT(ISERROR(MATCH(INDIRECT(Q209),INDIRECT(K209),0)))
    ),
      INDIRECT(ster!$D$14),
   "")," "),"  "," ")),
""),"")</f>
        <v/>
      </c>
      <c r="CW209" s="14" t="str">
        <f t="array" aca="1" ref="CW209" ca="1">IF(H209,IF(AND(AQ209),TRIM(SUBSTITUTE(_xll.MCONCAT(IFERROR(IF(ISNUMBER(INDIRECT(Q209)),IF((INDIRECT(ster!$D$14)&lt;&gt;"")*(INDIRECT(Q209)&lt;&gt;INT(INDIRECT(Q209))),INDIRECT(ster!$D$14) &amp; ": " &amp; INDIRECT(Q209),""),""),"")," "),"  "," ")),""),"")</f>
        <v/>
      </c>
      <c r="CX209" s="14" t="str">
        <f t="array" aca="1" ref="CX209" ca="1">IF(H209,IF(OR(AU209,AV209),TRIM(SUBSTITUTE(_xll.MCONCAT(IF((INDIRECT(ster!$D$14)&lt;&gt;"")*NOT(ISNUMBER(INDIRECT(Q209))),IF(ISERROR(MATCH(INDIRECT(Q209),INDIRECT(K209),0)),IFERROR(IF(INDIRECT(Q209)&lt;&gt;"",INDIRECT(ster!$D$14) &amp; ": " &amp; SUBSTITUTE(INDIRECT(Q209)," "," "),""),""),""),"")," "),"  "," ")),""),"")</f>
        <v/>
      </c>
      <c r="CY209" s="14" t="str">
        <f t="array" aca="1" ref="CY209" ca="1">IF(H209,IF(AE209,TRIM(SUBSTITUTE(_xll.MCONCAT(IF((INDIRECT(ster!$D$14)&lt;&gt;"")*IFERROR(NOT(INDIRECT(AF209)),FALSE),IF(ISERROR(MATCH(INDIRECT(Q209),INDIRECT(K209),0)),IFERROR(IF(INDIRECT(Q209)&lt;&gt;"",INDIRECT(ster!$D$14)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CZ209" s="14" t="str">
        <f t="array" aca="1" ref="CZ209" ca="1">IF(H209,IF(AH209,TRIM(SUBSTITUTE(_xll.MCONCAT(IF((INDIRECT(ster!$D$14)&lt;&gt;"")*IFERROR(NOT(INDIRECT(AI209)),FALSE),IF(ISERROR(MATCH(INDIRECT(Q209),INDIRECT(K209),0)),IFERROR(IF(INDIRECT(Q209)&lt;&gt;"",INDIRECT(ster!$D$14)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DC209" s="14" t="str">
        <f ca="1">SUBSTITUTE(SUBSTITUTE(SUBSTITUTE(SUBSTITUTE(_xll.MCONCAT(DG209:DS209,"■"),"■■","■"),"■■","■"),"■■","■"),"■■","■")</f>
        <v>■</v>
      </c>
      <c r="DD209" s="14" t="str">
        <f t="shared" ca="1" si="3542"/>
        <v/>
      </c>
      <c r="DE209" s="14" t="str">
        <f t="shared" ca="1" si="3543"/>
        <v/>
      </c>
      <c r="DF209" s="14" t="str">
        <f t="shared" ca="1" si="3544"/>
        <v/>
      </c>
      <c r="DG209" s="14" t="str">
        <f t="shared" ca="1" si="3545"/>
        <v/>
      </c>
      <c r="DH209" s="14" t="str">
        <f t="shared" ca="1" si="3546"/>
        <v/>
      </c>
      <c r="DI209" s="14" t="str">
        <f t="shared" ca="1" si="3547"/>
        <v/>
      </c>
      <c r="DJ209" s="14" t="str">
        <f t="shared" ca="1" si="3548"/>
        <v/>
      </c>
      <c r="DK209" s="14" t="str">
        <f t="shared" ca="1" si="3549"/>
        <v/>
      </c>
      <c r="DL209" s="14" t="str">
        <f t="shared" ca="1" si="3550"/>
        <v/>
      </c>
      <c r="DM209" s="14" t="str">
        <f t="shared" ca="1" si="3551"/>
        <v/>
      </c>
      <c r="DN209" s="14" t="str">
        <f t="array" aca="1" ref="DN209" ca="1">IF(CU209&lt;&gt;"","There are errors in the entered values in the following cases: " &amp;SUBSTITUTE(CU209," ",", "),"")</f>
        <v/>
      </c>
      <c r="DO209" s="14" t="str">
        <f t="shared" ca="1" si="3552"/>
        <v/>
      </c>
      <c r="DP209" s="14" t="str">
        <f t="shared" ca="1" si="3553"/>
        <v/>
      </c>
      <c r="DQ209" s="14" t="str">
        <f t="shared" ca="1" si="3554"/>
        <v/>
      </c>
      <c r="DR209" s="14" t="str">
        <f t="shared" ca="1" si="3555"/>
        <v/>
      </c>
      <c r="DS209" s="14" t="str">
        <f t="shared" ca="1" si="3556"/>
        <v/>
      </c>
      <c r="DZ209" s="14" t="b">
        <f t="shared" ca="1" si="3557"/>
        <v>0</v>
      </c>
      <c r="EA209" s="14" t="str">
        <f t="shared" ca="1" si="3558"/>
        <v>Spinal cord MRI Cervical - Other (q_65a_7)</v>
      </c>
      <c r="EB209" s="14" t="str">
        <f t="shared" ca="1" si="3559"/>
        <v xml:space="preserve">Values must be limited to predefinied list. </v>
      </c>
      <c r="EC209" s="14" t="str">
        <f t="shared" ca="1" si="3560"/>
        <v xml:space="preserve">Spinal cord MRI Cervical - Other (q_65a_7): Values must be limited to predefinied list. </v>
      </c>
      <c r="ED209" s="14" t="str">
        <f t="shared" ca="1" si="3561"/>
        <v/>
      </c>
      <c r="EE209" s="14" t="str">
        <f t="shared" ca="1" si="3562"/>
        <v>Values must be limited to predefinied list</v>
      </c>
      <c r="EF209" s="14" t="str">
        <f t="shared" ca="1" si="3563"/>
        <v/>
      </c>
      <c r="EG209" s="14" t="str">
        <f t="shared" ca="1" si="3564"/>
        <v/>
      </c>
      <c r="EM209" s="14" t="b">
        <f t="shared" ca="1" si="3565"/>
        <v>1</v>
      </c>
      <c r="EN209" s="14">
        <f t="shared" ca="1" si="3566"/>
        <v>196</v>
      </c>
      <c r="EO209" s="14" t="str">
        <f t="shared" ca="1" si="3567"/>
        <v>q_65a_7</v>
      </c>
      <c r="EP209" s="14" t="str">
        <f t="shared" ca="1" si="3568"/>
        <v xml:space="preserve">Spinal cord MRI Cervical - Other (q_65a_7): Values must be limited to predefinied list. </v>
      </c>
      <c r="EQ209" s="14" t="str">
        <f t="shared" ca="1" si="3569"/>
        <v/>
      </c>
    </row>
    <row r="210" spans="2:147" s="14" customFormat="1">
      <c r="B210" s="14" t="str">
        <f t="shared" ca="1" si="3495"/>
        <v/>
      </c>
      <c r="C210" s="14">
        <f t="shared" ca="1" si="3496"/>
        <v>197</v>
      </c>
      <c r="D210" s="14">
        <f t="shared" si="3497"/>
        <v>208</v>
      </c>
      <c r="E210" s="14" t="str">
        <f t="shared" ca="1" si="3498"/>
        <v>D</v>
      </c>
      <c r="F210" s="14" t="str">
        <f t="shared" ca="1" si="3499"/>
        <v>q_65a_8</v>
      </c>
      <c r="G210" s="14" t="str">
        <f t="shared" ca="1" si="3500"/>
        <v>Spinal cord MRI Cervical - NA</v>
      </c>
      <c r="H210" s="14" t="b">
        <f t="shared" ca="1" si="3501"/>
        <v>1</v>
      </c>
      <c r="I210" s="14" t="str">
        <f ca="1">IF($H210,ADDRESS(3,(D210+1)*2-1,4,,"["&amp;wew!$G$7&amp;"]"&amp;_sheetname_labels)&amp;":"&amp;ADDRESS(2+ster!$B$20,(D210+1)*2-1,4),"")</f>
        <v>[DBTemplate.xlsm]labels!PA3:PA61</v>
      </c>
      <c r="J210" s="14">
        <f t="array" aca="1" ref="J210" ca="1">IF(H210,MAX(0,MAX(IF(INDIRECT(I210)&lt;&gt;"",ROW(INDIRECT(I210)),""))-2),"")</f>
        <v>2</v>
      </c>
      <c r="K210" s="14" t="str">
        <f ca="1">IF($H210,IF($J210&gt;0,ADDRESS(3,(D210+1)*2-1,4,,"["&amp;wew!$G$7&amp;"]"&amp;_sheetname_labels)&amp;":"&amp;ADDRESS(2+J210,(D210+1)*2-1,4),""),"")</f>
        <v>[DBTemplate.xlsm]labels!PA3:PA4</v>
      </c>
      <c r="L210" s="14" t="str">
        <f ca="1">IF($H210,IF($J210&gt;0,ADDRESS(3,(D210+1)*2,4,,"["&amp;wew!$G$7&amp;"]"&amp;_sheetname_labels)&amp;":"&amp;ADDRESS(2+J210,(D210+1)*2,4),""),"")</f>
        <v>[DBTemplate.xlsm]labels!PB3:PB4</v>
      </c>
      <c r="M210" s="14">
        <f t="shared" ca="1" si="3502"/>
        <v>0</v>
      </c>
      <c r="N210" s="14">
        <f t="shared" ca="1" si="3503"/>
        <v>2</v>
      </c>
      <c r="O210" s="14" t="str">
        <f t="shared" ca="1" si="3504"/>
        <v>q_65a_8</v>
      </c>
      <c r="P210" s="14" t="str">
        <f t="shared" ca="1" si="3505"/>
        <v>Spinal cord MRI Cervical - NA</v>
      </c>
      <c r="Q210" s="14" t="str">
        <f ca="1">IF($BP210,ADDRESS(3,D210+1,4,,"["&amp;wew!$G$7&amp;"]"&amp;_sheetname_dataframe)&amp;":"&amp;ADDRESS(2+ster!$C$14,D210+1,4),"")</f>
        <v>[DBTemplate.xlsm]data_frame!HA3:HA3</v>
      </c>
      <c r="R210" s="14" t="str">
        <f>IF($BP210,IF(MID(_xll.FORMULATEXT(INDEX(INDIRECT(Q210),1)),1,1)="=", _xll.FORMULATEXT(INDEX(INDIRECT(Q210),1),2,TRUE),""),"")</f>
        <v/>
      </c>
      <c r="S210" s="14">
        <f t="array" aca="1" ref="S210" ca="1">IF(H210,SUM(IF((IFERROR(INDIRECT(Q210)&lt;&gt;"",FALSE))*(INDIRECT(ster!$D$14)&lt;&gt;""),1,0)),"")</f>
        <v>0</v>
      </c>
      <c r="T210" s="14">
        <f t="array" aca="1" ref="T210" ca="1">IF(H210,IF(M210&gt;0,SUM(IFERROR(1*(MATCH(INDIRECT(Q210),INDIRECT(K210),0)&gt;0),0)*(INDIRECT(ster!$D$14)&lt;&gt;"")*NOT(ISNUMBER(INDIRECT(Q210)))),0),"")</f>
        <v>0</v>
      </c>
      <c r="U210" s="14">
        <f t="array" aca="1" ref="U210" ca="1">IF(H210,SUM((IFERROR(INDIRECT(Q210)="",FALSE))*(INDIRECT(ster!$D$14)&lt;&gt;"")),"")</f>
        <v>1</v>
      </c>
      <c r="V210" s="14">
        <f t="array" aca="1" ref="V210" ca="1">IF(H210,SUM((IFERROR(INDIRECT(Q210)="#ąś",TRUE))*(INDIRECT(ster!$D$14)&lt;&gt;"")),"")</f>
        <v>0</v>
      </c>
      <c r="W210" s="14">
        <f t="array" aca="1" ref="W210" ca="1">IF(H210,SUM(ISNUMBER(INDIRECT(Q210))*(INDIRECT(ster!$D$14)&lt;&gt;"")),"")</f>
        <v>0</v>
      </c>
      <c r="X210" s="14" t="str">
        <f t="array" aca="1" ref="X210" ca="1">IF(AND(H210,W210&gt;0),IF(wew!$B$3,MIN(IF((INDIRECT(ster!$D$14)&lt;&gt;"")*IFERROR(INDIRECT($Q210)&lt;&gt;"",FALSE),IFERROR(INDIRECT($Q210),"X"),"X")),"&lt;włącz podświetlanie wartości&gt;"),"—")</f>
        <v>—</v>
      </c>
      <c r="Y210" s="14" t="str">
        <f t="array" aca="1" ref="Y210" ca="1">IF(AND(H210,W210&gt;0),IF(wew!$B$3,MAX(IF((INDIRECT(ster!$D$14)&lt;&gt;"")*IFERROR(INDIRECT($Q210)&lt;&gt;"",FALSE),IFERROR(INDIRECT($Q210),"X"),"X")),"&lt;włącz podświetlanie wartości&gt;"),"—")</f>
        <v>—</v>
      </c>
      <c r="Z210" s="14">
        <f t="shared" ca="1" si="3506"/>
        <v>0</v>
      </c>
      <c r="AA210" s="12" t="str">
        <f t="shared" ca="1" si="3507"/>
        <v>—</v>
      </c>
      <c r="AB210" s="17">
        <f t="array" aca="1" ref="AB210" ca="1">IF(H210,IF(W210&gt;0,SUM((INDIRECT(ster!$D$14)&lt;&gt;"")*IFERROR((INDIRECT(Q210)&lt;&gt;"")*(INDIRECT(Q210)=INT(INDIRECT(Q210))),0)),0),"")</f>
        <v>0</v>
      </c>
      <c r="AC210" s="17">
        <f t="array" aca="1" ref="AC210" ca="1">IF(H210,W210-AB210,"")</f>
        <v>0</v>
      </c>
      <c r="AD210" s="17">
        <f t="shared" ca="1" si="3508"/>
        <v>1</v>
      </c>
      <c r="AE210" s="17" t="b">
        <f t="shared" ca="1" si="3509"/>
        <v>0</v>
      </c>
      <c r="AF210" s="17" t="str">
        <f ca="1">IF(AE210,IF($H210,ADDRESS(3,D210+2,4,,"["&amp;wew!$G$7&amp;"]"&amp;_sheetname_dataframe)&amp;":"&amp;ADDRESS(2+ster!$C$14,D210+2,4),""),"")</f>
        <v/>
      </c>
      <c r="AG210" s="17" t="str">
        <f t="shared" ca="1" si="3510"/>
        <v/>
      </c>
      <c r="AH210" s="17" t="b">
        <f t="shared" ca="1" si="3511"/>
        <v>0</v>
      </c>
      <c r="AI210" s="17" t="str">
        <f ca="1">IF(AH210,IF($H210,ADDRESS(3,D210+3,4,,"["&amp;wew!$G$7&amp;"]"&amp;_sheetname_dataframe)&amp;":"&amp;ADDRESS(2+ster!$C$14,D210+3,4),""),"")</f>
        <v/>
      </c>
      <c r="AJ210" s="17" t="str">
        <f t="shared" ca="1" si="3512"/>
        <v/>
      </c>
      <c r="AK210" s="17" t="b">
        <f t="shared" ca="1" si="3513"/>
        <v>0</v>
      </c>
      <c r="AL210" s="17" t="b">
        <f t="shared" ca="1" si="3514"/>
        <v>0</v>
      </c>
      <c r="AM210" s="17" t="b">
        <f t="shared" ca="1" si="3515"/>
        <v>0</v>
      </c>
      <c r="AN210" s="17">
        <f t="shared" ca="1" si="3516"/>
        <v>0</v>
      </c>
      <c r="AO210" s="24" t="str">
        <f t="shared" ca="1" si="3517"/>
        <v/>
      </c>
      <c r="AP210" s="24" t="str">
        <f t="shared" ca="1" si="3518"/>
        <v/>
      </c>
      <c r="AQ210" s="17" t="b">
        <f t="shared" ca="1" si="3519"/>
        <v>0</v>
      </c>
      <c r="AR210" s="17" t="b">
        <f t="shared" ca="1" si="3520"/>
        <v>1</v>
      </c>
      <c r="AS210" s="17" t="b">
        <f t="shared" ca="1" si="3521"/>
        <v>0</v>
      </c>
      <c r="AT210" s="17" t="b">
        <f t="shared" ca="1" si="3522"/>
        <v>0</v>
      </c>
      <c r="AU210" s="17" t="b">
        <f t="shared" ca="1" si="3523"/>
        <v>1</v>
      </c>
      <c r="AV210" s="17" t="b">
        <f t="shared" ca="1" si="3524"/>
        <v>0</v>
      </c>
      <c r="AW210" s="17" t="b">
        <f t="shared" ca="1" si="3525"/>
        <v>0</v>
      </c>
      <c r="AX210" s="14" t="b">
        <f t="array" aca="1" ref="AX210" ca="1">IF(H210,N210&gt;0,"")</f>
        <v>1</v>
      </c>
      <c r="AY210" s="17" t="str">
        <f t="shared" ca="1" si="3526"/>
        <v>C3:C4</v>
      </c>
      <c r="AZ210" s="17" t="b">
        <f t="array" aca="1" ref="AZ210" ca="1">IF(AY210&lt;&gt;"",SUM(1*ISERROR(MATCH(INDIRECT(AY210),INDIRECT(K210),0)))=0,"")</f>
        <v>1</v>
      </c>
      <c r="BA210" s="17" t="b">
        <f t="shared" ca="1" si="3527"/>
        <v>1</v>
      </c>
      <c r="BB210" s="17" t="b">
        <v>0</v>
      </c>
      <c r="BC210" s="17" t="b">
        <f t="shared" ca="1" si="3528"/>
        <v>1</v>
      </c>
      <c r="BD210" s="17" t="b">
        <f t="shared" ca="1" si="3529"/>
        <v>0</v>
      </c>
      <c r="BE210" s="17" t="b">
        <f t="shared" ca="1" si="3530"/>
        <v>0</v>
      </c>
      <c r="BF210" s="17" t="b">
        <f t="shared" ca="1" si="3531"/>
        <v>0</v>
      </c>
      <c r="BG210" s="17" t="b">
        <f t="shared" ca="1" si="3532"/>
        <v>0</v>
      </c>
      <c r="BH210" s="17" t="b">
        <f t="shared" ca="1" si="3533"/>
        <v>1</v>
      </c>
      <c r="BI210" s="17">
        <f t="shared" ca="1" si="3534"/>
        <v>2</v>
      </c>
      <c r="BJ210" s="17" t="b">
        <f t="shared" ca="1" si="3535"/>
        <v>0</v>
      </c>
      <c r="BK210" s="17" t="str">
        <f t="shared" ca="1" si="3536"/>
        <v/>
      </c>
      <c r="BL210" s="17" t="str">
        <f t="shared" ca="1" si="3537"/>
        <v/>
      </c>
      <c r="BM210" s="17" t="str">
        <f t="shared" ca="1" si="3538"/>
        <v>F</v>
      </c>
      <c r="BN210" s="17" t="str">
        <f t="shared" ca="1" si="3539"/>
        <v>F</v>
      </c>
      <c r="BO210" s="17" t="str">
        <f t="shared" ca="1" si="3540"/>
        <v>D</v>
      </c>
      <c r="BP210" s="14" t="b">
        <f t="shared" ca="1" si="3541"/>
        <v>1</v>
      </c>
      <c r="BQ210" s="35">
        <v>1</v>
      </c>
      <c r="BX210" s="16"/>
      <c r="BY210" s="16"/>
      <c r="BZ210" s="16"/>
      <c r="CA210" s="16"/>
      <c r="CB210" s="16"/>
      <c r="CC210" s="16"/>
      <c r="CD210" s="16"/>
      <c r="CE210" s="16"/>
      <c r="CF210" s="16"/>
      <c r="CN210" s="14">
        <f ca="1">IF(H210,IFERROR(IsVariableNameLegal(O210),0),0)</f>
        <v>0</v>
      </c>
      <c r="CO210" s="14" t="str">
        <f t="array" aca="1" ref="CO210" ca="1">IF(H210,IF(COUNTIF(INDIRECT(wew!$C$13),O210)&gt;1,TRIM(SUBSTITUTE(_xll.MCONCAT(IF((INDIRECT(wew!$C$13)=O210)*(COLUMN(INDIRECT(wew!$C$13))&lt;&gt;D210+1),-1+COLUMN(INDIRECT(wew!$C$13)),"")," "),"  "," ")),""),"")</f>
        <v/>
      </c>
      <c r="CP210" s="14" t="str">
        <f t="array" aca="1" ref="CP210" ca="1">IF(P210&lt;&gt;"",IF(LEN(P210)&gt;150,1,""),"")</f>
        <v/>
      </c>
      <c r="CQ210" s="14" t="str">
        <f t="array" aca="1" ref="CQ210" ca="1">IF(AND(H210,NOT(ster!$J$3)),IF(COUNTIF(INDIRECT(wew!$C$15),P210)&gt;1,TRIM(SUBSTITUTE(_xll.MCONCAT(IF((INDIRECT(wew!$C$15)=P210)*(COLUMN(INDIRECT(wew!$C$15))&lt;&gt;D210+1),-1+COLUMN(INDIRECT(wew!$C$15)),"")," "),"  "," ")),""),"")</f>
        <v/>
      </c>
      <c r="CR210" s="14" t="str">
        <f t="array" aca="1" ref="CR210" ca="1">IF(H210,IF(AND(W210&gt;0,AO210&lt;&gt;""),TRIM(SUBSTITUTE(_xll.MCONCAT(IFERROR(IF(ISNUMBER(INDIRECT(Q210)),IF((INDIRECT(ster!$D$14)&lt;&gt;"")*(INDIRECT(Q210)&lt;AO210),INDIRECT(ster!$D$14) &amp; ": " &amp;  SUBSTITUTE(IF( AV210,IFERROR(TEXT(INDIRECT(Q210),"rrrr-mm-dd") &amp;" (" &amp; INDIRECT(Q210) &amp;")",INDIRECT(Q210)),INDIRECT(Q210))," "," "),""),""),"")," "),"  "," ")),""),"")</f>
        <v/>
      </c>
      <c r="CS210" s="14" t="str">
        <f t="array" aca="1" ref="CS210" ca="1">IF(H210,IF(AND(W210&gt;0,AP210&lt;&gt;""),TRIM(SUBSTITUTE(_xll.MCONCAT(IFERROR(IF(ISNUMBER(INDIRECT(Q210)),IF((INDIRECT(ster!$D$14)&lt;&gt;"")*(INDIRECT(Q210)&gt;AP210),INDIRECT(ster!$D$14) &amp; ": " &amp;  SUBSTITUTE(IF( AV210,IFERROR(TEXT(INDIRECT(Q210),"rrrr-mm-dd")&amp;" (" &amp; INDIRECT(Q210) &amp;")",INDIRECT(Q210)),INDIRECT(Q210))," "," "),""),""),"")," "),"  "," ")),""),"")</f>
        <v/>
      </c>
      <c r="CT210" s="14" t="str">
        <f t="array" aca="1" ref="CT210" ca="1">IF(H210,IF(AND(N210&gt;0,AR210),TRIM(SUBSTITUTE(_xll.MCONCAT(IFERROR(IF(ISNUMBER(INDIRECT(Q210)),IF((INDIRECT(ster!$D$14)&lt;&gt;"")*(IFERROR(0*(MATCH(INDIRECT(Q210),INDIRECT(K210),0)&gt;0),1)),INDIRECT(ster!$D$14) &amp; ": " &amp;  SUBSTITUTE(IF( AV210,IFERROR(TEXT(INDIRECT(Q210),"rrrr-mm-dd")&amp;" (" &amp; INDIRECT(Q210) &amp;")",INDIRECT(Q210)),INDIRECT(Q210))," "," "),""),""),"")," "),"  "," ")),""),"")</f>
        <v/>
      </c>
      <c r="CU210" s="14" t="str">
        <f t="array" aca="1" ref="CU210" ca="1">IF(H210,IF(AND(V210&gt;0),TRIM(SUBSTITUTE(_xll.MCONCAT(IF((INDIRECT(ster!$D$14)&lt;&gt;"")*(IFERROR(0*(INDIRECT(Q210)&lt;&gt;""),1)),INDIRECT(ster!$D$14),"")," "),"  "," ")),""),"")</f>
        <v/>
      </c>
      <c r="CV210" s="14" t="str">
        <f t="array" aca="1" ref="CV210" ca="1">IF(H210,IF(AS210,
TRIM(SUBSTITUTE(_xll.MCONCAT(IF(
   (INDIRECT(ster!$D$14)&lt;&gt;"")*
   ((INDIRECT(Q210)="")+
      NOT(ISNUMBER(INDIRECT(Q210)))*
      NOT(ISERROR(MATCH(INDIRECT(Q210),INDIRECT(K210),0)))
    ),
      INDIRECT(ster!$D$14),
   "")," "),"  "," ")),
""),"")</f>
        <v/>
      </c>
      <c r="CW210" s="14" t="str">
        <f t="array" aca="1" ref="CW210" ca="1">IF(H210,IF(AND(AQ210),TRIM(SUBSTITUTE(_xll.MCONCAT(IFERROR(IF(ISNUMBER(INDIRECT(Q210)),IF((INDIRECT(ster!$D$14)&lt;&gt;"")*(INDIRECT(Q210)&lt;&gt;INT(INDIRECT(Q210))),INDIRECT(ster!$D$14) &amp; ": " &amp; INDIRECT(Q210),""),""),"")," "),"  "," ")),""),"")</f>
        <v/>
      </c>
      <c r="CX210" s="14" t="str">
        <f t="array" aca="1" ref="CX210" ca="1">IF(H210,IF(OR(AU210,AV210),TRIM(SUBSTITUTE(_xll.MCONCAT(IF((INDIRECT(ster!$D$14)&lt;&gt;"")*NOT(ISNUMBER(INDIRECT(Q210))),IF(ISERROR(MATCH(INDIRECT(Q210),INDIRECT(K210),0)),IFERROR(IF(INDIRECT(Q210)&lt;&gt;"",INDIRECT(ster!$D$14) &amp; ": " &amp; SUBSTITUTE(INDIRECT(Q210)," "," "),""),""),""),"")," "),"  "," ")),""),"")</f>
        <v/>
      </c>
      <c r="CY210" s="14" t="str">
        <f t="array" aca="1" ref="CY210" ca="1">IF(H210,IF(AE210,TRIM(SUBSTITUTE(_xll.MCONCAT(IF((INDIRECT(ster!$D$14)&lt;&gt;"")*IFERROR(NOT(INDIRECT(AF210)),FALSE),IF(ISERROR(MATCH(INDIRECT(Q210),INDIRECT(K210),0)),IFERROR(IF(INDIRECT(Q210)&lt;&gt;"",INDIRECT(ster!$D$14)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CZ210" s="14" t="str">
        <f t="array" aca="1" ref="CZ210" ca="1">IF(H210,IF(AH210,TRIM(SUBSTITUTE(_xll.MCONCAT(IF((INDIRECT(ster!$D$14)&lt;&gt;"")*IFERROR(NOT(INDIRECT(AI210)),FALSE),IF(ISERROR(MATCH(INDIRECT(Q210),INDIRECT(K210),0)),IFERROR(IF(INDIRECT(Q210)&lt;&gt;"",INDIRECT(ster!$D$14)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DC210" s="14" t="str">
        <f ca="1">SUBSTITUTE(SUBSTITUTE(SUBSTITUTE(SUBSTITUTE(_xll.MCONCAT(DG210:DS210,"■"),"■■","■"),"■■","■"),"■■","■"),"■■","■")</f>
        <v>■</v>
      </c>
      <c r="DD210" s="14" t="str">
        <f t="shared" ca="1" si="3542"/>
        <v/>
      </c>
      <c r="DE210" s="14" t="str">
        <f t="shared" ca="1" si="3543"/>
        <v/>
      </c>
      <c r="DF210" s="14" t="str">
        <f t="shared" ca="1" si="3544"/>
        <v/>
      </c>
      <c r="DG210" s="14" t="str">
        <f t="shared" ca="1" si="3545"/>
        <v/>
      </c>
      <c r="DH210" s="14" t="str">
        <f t="shared" ca="1" si="3546"/>
        <v/>
      </c>
      <c r="DI210" s="14" t="str">
        <f t="shared" ca="1" si="3547"/>
        <v/>
      </c>
      <c r="DJ210" s="14" t="str">
        <f t="shared" ca="1" si="3548"/>
        <v/>
      </c>
      <c r="DK210" s="14" t="str">
        <f t="shared" ca="1" si="3549"/>
        <v/>
      </c>
      <c r="DL210" s="14" t="str">
        <f t="shared" ca="1" si="3550"/>
        <v/>
      </c>
      <c r="DM210" s="14" t="str">
        <f t="shared" ca="1" si="3551"/>
        <v/>
      </c>
      <c r="DN210" s="14" t="str">
        <f t="array" aca="1" ref="DN210" ca="1">IF(CU210&lt;&gt;"","There are errors in the entered values in the following cases: " &amp;SUBSTITUTE(CU210," ",", "),"")</f>
        <v/>
      </c>
      <c r="DO210" s="14" t="str">
        <f t="shared" ca="1" si="3552"/>
        <v/>
      </c>
      <c r="DP210" s="14" t="str">
        <f t="shared" ca="1" si="3553"/>
        <v/>
      </c>
      <c r="DQ210" s="14" t="str">
        <f t="shared" ca="1" si="3554"/>
        <v/>
      </c>
      <c r="DR210" s="14" t="str">
        <f t="shared" ca="1" si="3555"/>
        <v/>
      </c>
      <c r="DS210" s="14" t="str">
        <f t="shared" ca="1" si="3556"/>
        <v/>
      </c>
      <c r="DZ210" s="14" t="b">
        <f t="shared" ca="1" si="3557"/>
        <v>0</v>
      </c>
      <c r="EA210" s="14" t="str">
        <f t="shared" ca="1" si="3558"/>
        <v>Spinal cord MRI Cervical - NA (q_65a_8)</v>
      </c>
      <c r="EB210" s="14" t="str">
        <f t="shared" ca="1" si="3559"/>
        <v xml:space="preserve">Values must be limited to predefinied list. </v>
      </c>
      <c r="EC210" s="14" t="str">
        <f t="shared" ca="1" si="3560"/>
        <v xml:space="preserve">Spinal cord MRI Cervical - NA (q_65a_8): Values must be limited to predefinied list. </v>
      </c>
      <c r="ED210" s="14" t="str">
        <f t="shared" ca="1" si="3561"/>
        <v/>
      </c>
      <c r="EE210" s="14" t="str">
        <f t="shared" ca="1" si="3562"/>
        <v>Values must be limited to predefinied list</v>
      </c>
      <c r="EF210" s="14" t="str">
        <f t="shared" ca="1" si="3563"/>
        <v/>
      </c>
      <c r="EG210" s="14" t="str">
        <f t="shared" ca="1" si="3564"/>
        <v/>
      </c>
      <c r="EM210" s="14" t="b">
        <f t="shared" ca="1" si="3565"/>
        <v>1</v>
      </c>
      <c r="EN210" s="14">
        <f t="shared" ca="1" si="3566"/>
        <v>197</v>
      </c>
      <c r="EO210" s="14" t="str">
        <f t="shared" ca="1" si="3567"/>
        <v>q_65a_8</v>
      </c>
      <c r="EP210" s="14" t="str">
        <f t="shared" ca="1" si="3568"/>
        <v xml:space="preserve">Spinal cord MRI Cervical - NA (q_65a_8): Values must be limited to predefinied list. </v>
      </c>
      <c r="EQ210" s="14" t="str">
        <f t="shared" ca="1" si="3569"/>
        <v/>
      </c>
    </row>
    <row r="211" spans="2:147" s="14" customFormat="1">
      <c r="B211" s="14" t="str">
        <f t="shared" ca="1" si="3495"/>
        <v/>
      </c>
      <c r="C211" s="14">
        <f t="shared" ca="1" si="3496"/>
        <v>198</v>
      </c>
      <c r="D211" s="14">
        <f t="shared" si="3497"/>
        <v>209</v>
      </c>
      <c r="E211" s="14" t="str">
        <f t="shared" ca="1" si="3498"/>
        <v>D</v>
      </c>
      <c r="F211" s="14" t="str">
        <f t="shared" ca="1" si="3499"/>
        <v>q_65b_1</v>
      </c>
      <c r="G211" s="14" t="str">
        <f t="shared" ca="1" si="3500"/>
        <v>Spinal cord MRI Thoracic - Normal</v>
      </c>
      <c r="H211" s="14" t="b">
        <f t="shared" ca="1" si="3501"/>
        <v>1</v>
      </c>
      <c r="I211" s="14" t="str">
        <f ca="1">IF($H211,ADDRESS(3,(D211+1)*2-1,4,,"["&amp;wew!$G$7&amp;"]"&amp;_sheetname_labels)&amp;":"&amp;ADDRESS(2+ster!$B$20,(D211+1)*2-1,4),"")</f>
        <v>[DBTemplate.xlsm]labels!PC3:PC61</v>
      </c>
      <c r="J211" s="14">
        <f t="array" aca="1" ref="J211" ca="1">IF(H211,MAX(0,MAX(IF(INDIRECT(I211)&lt;&gt;"",ROW(INDIRECT(I211)),""))-2),"")</f>
        <v>2</v>
      </c>
      <c r="K211" s="14" t="str">
        <f ca="1">IF($H211,IF($J211&gt;0,ADDRESS(3,(D211+1)*2-1,4,,"["&amp;wew!$G$7&amp;"]"&amp;_sheetname_labels)&amp;":"&amp;ADDRESS(2+J211,(D211+1)*2-1,4),""),"")</f>
        <v>[DBTemplate.xlsm]labels!PC3:PC4</v>
      </c>
      <c r="L211" s="14" t="str">
        <f ca="1">IF($H211,IF($J211&gt;0,ADDRESS(3,(D211+1)*2,4,,"["&amp;wew!$G$7&amp;"]"&amp;_sheetname_labels)&amp;":"&amp;ADDRESS(2+J211,(D211+1)*2,4),""),"")</f>
        <v>[DBTemplate.xlsm]labels!PD3:PD4</v>
      </c>
      <c r="M211" s="14">
        <f t="shared" ca="1" si="3502"/>
        <v>0</v>
      </c>
      <c r="N211" s="14">
        <f t="shared" ca="1" si="3503"/>
        <v>2</v>
      </c>
      <c r="O211" s="14" t="str">
        <f t="shared" ca="1" si="3504"/>
        <v>q_65b_1</v>
      </c>
      <c r="P211" s="14" t="str">
        <f t="shared" ca="1" si="3505"/>
        <v>Spinal cord MRI Thoracic - Normal</v>
      </c>
      <c r="Q211" s="14" t="str">
        <f ca="1">IF($BP211,ADDRESS(3,D211+1,4,,"["&amp;wew!$G$7&amp;"]"&amp;_sheetname_dataframe)&amp;":"&amp;ADDRESS(2+ster!$C$14,D211+1,4),"")</f>
        <v>[DBTemplate.xlsm]data_frame!HB3:HB3</v>
      </c>
      <c r="R211" s="14" t="str">
        <f>IF($BP211,IF(MID(_xll.FORMULATEXT(INDEX(INDIRECT(Q211),1)),1,1)="=", _xll.FORMULATEXT(INDEX(INDIRECT(Q211),1),2,TRUE),""),"")</f>
        <v/>
      </c>
      <c r="S211" s="14">
        <f t="array" aca="1" ref="S211" ca="1">IF(H211,SUM(IF((IFERROR(INDIRECT(Q211)&lt;&gt;"",FALSE))*(INDIRECT(ster!$D$14)&lt;&gt;""),1,0)),"")</f>
        <v>0</v>
      </c>
      <c r="T211" s="14">
        <f t="array" aca="1" ref="T211" ca="1">IF(H211,IF(M211&gt;0,SUM(IFERROR(1*(MATCH(INDIRECT(Q211),INDIRECT(K211),0)&gt;0),0)*(INDIRECT(ster!$D$14)&lt;&gt;"")*NOT(ISNUMBER(INDIRECT(Q211)))),0),"")</f>
        <v>0</v>
      </c>
      <c r="U211" s="14">
        <f t="array" aca="1" ref="U211" ca="1">IF(H211,SUM((IFERROR(INDIRECT(Q211)="",FALSE))*(INDIRECT(ster!$D$14)&lt;&gt;"")),"")</f>
        <v>1</v>
      </c>
      <c r="V211" s="14">
        <f t="array" aca="1" ref="V211" ca="1">IF(H211,SUM((IFERROR(INDIRECT(Q211)="#ąś",TRUE))*(INDIRECT(ster!$D$14)&lt;&gt;"")),"")</f>
        <v>0</v>
      </c>
      <c r="W211" s="14">
        <f t="array" aca="1" ref="W211" ca="1">IF(H211,SUM(ISNUMBER(INDIRECT(Q211))*(INDIRECT(ster!$D$14)&lt;&gt;"")),"")</f>
        <v>0</v>
      </c>
      <c r="X211" s="14" t="str">
        <f t="array" aca="1" ref="X211" ca="1">IF(AND(H211,W211&gt;0),IF(wew!$B$3,MIN(IF((INDIRECT(ster!$D$14)&lt;&gt;"")*IFERROR(INDIRECT($Q211)&lt;&gt;"",FALSE),IFERROR(INDIRECT($Q211),"X"),"X")),"&lt;włącz podświetlanie wartości&gt;"),"—")</f>
        <v>—</v>
      </c>
      <c r="Y211" s="14" t="str">
        <f t="array" aca="1" ref="Y211" ca="1">IF(AND(H211,W211&gt;0),IF(wew!$B$3,MAX(IF((INDIRECT(ster!$D$14)&lt;&gt;"")*IFERROR(INDIRECT($Q211)&lt;&gt;"",FALSE),IFERROR(INDIRECT($Q211),"X"),"X")),"&lt;włącz podświetlanie wartości&gt;"),"—")</f>
        <v>—</v>
      </c>
      <c r="Z211" s="14">
        <f t="shared" ca="1" si="3506"/>
        <v>0</v>
      </c>
      <c r="AA211" s="12" t="str">
        <f t="shared" ca="1" si="3507"/>
        <v>—</v>
      </c>
      <c r="AB211" s="17">
        <f t="array" aca="1" ref="AB211" ca="1">IF(H211,IF(W211&gt;0,SUM((INDIRECT(ster!$D$14)&lt;&gt;"")*IFERROR((INDIRECT(Q211)&lt;&gt;"")*(INDIRECT(Q211)=INT(INDIRECT(Q211))),0)),0),"")</f>
        <v>0</v>
      </c>
      <c r="AC211" s="17">
        <f t="array" aca="1" ref="AC211" ca="1">IF(H211,W211-AB211,"")</f>
        <v>0</v>
      </c>
      <c r="AD211" s="17">
        <f t="shared" ca="1" si="3508"/>
        <v>1</v>
      </c>
      <c r="AE211" s="17" t="b">
        <f t="shared" ca="1" si="3509"/>
        <v>0</v>
      </c>
      <c r="AF211" s="17" t="str">
        <f ca="1">IF(AE211,IF($H211,ADDRESS(3,D211+2,4,,"["&amp;wew!$G$7&amp;"]"&amp;_sheetname_dataframe)&amp;":"&amp;ADDRESS(2+ster!$C$14,D211+2,4),""),"")</f>
        <v/>
      </c>
      <c r="AG211" s="17" t="str">
        <f t="shared" ca="1" si="3510"/>
        <v/>
      </c>
      <c r="AH211" s="17" t="b">
        <f t="shared" ca="1" si="3511"/>
        <v>0</v>
      </c>
      <c r="AI211" s="17" t="str">
        <f ca="1">IF(AH211,IF($H211,ADDRESS(3,D211+3,4,,"["&amp;wew!$G$7&amp;"]"&amp;_sheetname_dataframe)&amp;":"&amp;ADDRESS(2+ster!$C$14,D211+3,4),""),"")</f>
        <v/>
      </c>
      <c r="AJ211" s="17" t="str">
        <f t="shared" ca="1" si="3512"/>
        <v/>
      </c>
      <c r="AK211" s="17" t="b">
        <f t="shared" ca="1" si="3513"/>
        <v>0</v>
      </c>
      <c r="AL211" s="17" t="b">
        <f t="shared" ca="1" si="3514"/>
        <v>0</v>
      </c>
      <c r="AM211" s="17" t="b">
        <f t="shared" ca="1" si="3515"/>
        <v>0</v>
      </c>
      <c r="AN211" s="17">
        <f t="shared" ca="1" si="3516"/>
        <v>0</v>
      </c>
      <c r="AO211" s="24" t="str">
        <f t="shared" ca="1" si="3517"/>
        <v/>
      </c>
      <c r="AP211" s="24" t="str">
        <f t="shared" ca="1" si="3518"/>
        <v/>
      </c>
      <c r="AQ211" s="17" t="b">
        <f t="shared" ca="1" si="3519"/>
        <v>0</v>
      </c>
      <c r="AR211" s="17" t="b">
        <f t="shared" ca="1" si="3520"/>
        <v>1</v>
      </c>
      <c r="AS211" s="17" t="b">
        <f t="shared" ca="1" si="3521"/>
        <v>0</v>
      </c>
      <c r="AT211" s="17" t="b">
        <f t="shared" ca="1" si="3522"/>
        <v>0</v>
      </c>
      <c r="AU211" s="17" t="b">
        <f t="shared" ca="1" si="3523"/>
        <v>1</v>
      </c>
      <c r="AV211" s="17" t="b">
        <f t="shared" ca="1" si="3524"/>
        <v>0</v>
      </c>
      <c r="AW211" s="17" t="b">
        <f t="shared" ca="1" si="3525"/>
        <v>0</v>
      </c>
      <c r="AX211" s="14" t="b">
        <f t="array" aca="1" ref="AX211" ca="1">IF(H211,N211&gt;0,"")</f>
        <v>1</v>
      </c>
      <c r="AY211" s="17" t="str">
        <f t="shared" ca="1" si="3526"/>
        <v>C3:C4</v>
      </c>
      <c r="AZ211" s="17" t="b">
        <f t="array" aca="1" ref="AZ211" ca="1">IF(AY211&lt;&gt;"",SUM(1*ISERROR(MATCH(INDIRECT(AY211),INDIRECT(K211),0)))=0,"")</f>
        <v>1</v>
      </c>
      <c r="BA211" s="17" t="b">
        <f t="shared" ca="1" si="3527"/>
        <v>1</v>
      </c>
      <c r="BB211" s="17" t="b">
        <v>0</v>
      </c>
      <c r="BC211" s="17" t="b">
        <f t="shared" ca="1" si="3528"/>
        <v>1</v>
      </c>
      <c r="BD211" s="17" t="b">
        <f t="shared" ca="1" si="3529"/>
        <v>0</v>
      </c>
      <c r="BE211" s="17" t="b">
        <f t="shared" ca="1" si="3530"/>
        <v>0</v>
      </c>
      <c r="BF211" s="17" t="b">
        <f t="shared" ca="1" si="3531"/>
        <v>0</v>
      </c>
      <c r="BG211" s="17" t="b">
        <f t="shared" ca="1" si="3532"/>
        <v>0</v>
      </c>
      <c r="BH211" s="17" t="b">
        <f t="shared" ca="1" si="3533"/>
        <v>1</v>
      </c>
      <c r="BI211" s="17">
        <f t="shared" ca="1" si="3534"/>
        <v>2</v>
      </c>
      <c r="BJ211" s="17" t="b">
        <f t="shared" ca="1" si="3535"/>
        <v>0</v>
      </c>
      <c r="BK211" s="17" t="str">
        <f t="shared" ca="1" si="3536"/>
        <v/>
      </c>
      <c r="BL211" s="17" t="str">
        <f t="shared" ca="1" si="3537"/>
        <v/>
      </c>
      <c r="BM211" s="17" t="str">
        <f t="shared" ca="1" si="3538"/>
        <v>F</v>
      </c>
      <c r="BN211" s="17" t="str">
        <f t="shared" ca="1" si="3539"/>
        <v>F</v>
      </c>
      <c r="BO211" s="17" t="str">
        <f t="shared" ca="1" si="3540"/>
        <v>D</v>
      </c>
      <c r="BP211" s="14" t="b">
        <f t="shared" ca="1" si="3541"/>
        <v>1</v>
      </c>
      <c r="BQ211" s="35">
        <v>1</v>
      </c>
      <c r="BX211" s="16"/>
      <c r="BY211" s="16"/>
      <c r="BZ211" s="16"/>
      <c r="CA211" s="16"/>
      <c r="CB211" s="16"/>
      <c r="CC211" s="16"/>
      <c r="CD211" s="16"/>
      <c r="CE211" s="16"/>
      <c r="CF211" s="16"/>
      <c r="CN211" s="14">
        <f ca="1">IF(H211,IFERROR(IsVariableNameLegal(O211),0),0)</f>
        <v>0</v>
      </c>
      <c r="CO211" s="14" t="str">
        <f t="array" aca="1" ref="CO211" ca="1">IF(H211,IF(COUNTIF(INDIRECT(wew!$C$13),O211)&gt;1,TRIM(SUBSTITUTE(_xll.MCONCAT(IF((INDIRECT(wew!$C$13)=O211)*(COLUMN(INDIRECT(wew!$C$13))&lt;&gt;D211+1),-1+COLUMN(INDIRECT(wew!$C$13)),"")," "),"  "," ")),""),"")</f>
        <v/>
      </c>
      <c r="CP211" s="14" t="str">
        <f t="array" aca="1" ref="CP211" ca="1">IF(P211&lt;&gt;"",IF(LEN(P211)&gt;150,1,""),"")</f>
        <v/>
      </c>
      <c r="CQ211" s="14" t="str">
        <f t="array" aca="1" ref="CQ211" ca="1">IF(AND(H211,NOT(ster!$J$3)),IF(COUNTIF(INDIRECT(wew!$C$15),P211)&gt;1,TRIM(SUBSTITUTE(_xll.MCONCAT(IF((INDIRECT(wew!$C$15)=P211)*(COLUMN(INDIRECT(wew!$C$15))&lt;&gt;D211+1),-1+COLUMN(INDIRECT(wew!$C$15)),"")," "),"  "," ")),""),"")</f>
        <v/>
      </c>
      <c r="CR211" s="14" t="str">
        <f t="array" aca="1" ref="CR211" ca="1">IF(H211,IF(AND(W211&gt;0,AO211&lt;&gt;""),TRIM(SUBSTITUTE(_xll.MCONCAT(IFERROR(IF(ISNUMBER(INDIRECT(Q211)),IF((INDIRECT(ster!$D$14)&lt;&gt;"")*(INDIRECT(Q211)&lt;AO211),INDIRECT(ster!$D$14) &amp; ": " &amp;  SUBSTITUTE(IF( AV211,IFERROR(TEXT(INDIRECT(Q211),"rrrr-mm-dd") &amp;" (" &amp; INDIRECT(Q211) &amp;")",INDIRECT(Q211)),INDIRECT(Q211))," "," "),""),""),"")," "),"  "," ")),""),"")</f>
        <v/>
      </c>
      <c r="CS211" s="14" t="str">
        <f t="array" aca="1" ref="CS211" ca="1">IF(H211,IF(AND(W211&gt;0,AP211&lt;&gt;""),TRIM(SUBSTITUTE(_xll.MCONCAT(IFERROR(IF(ISNUMBER(INDIRECT(Q211)),IF((INDIRECT(ster!$D$14)&lt;&gt;"")*(INDIRECT(Q211)&gt;AP211),INDIRECT(ster!$D$14) &amp; ": " &amp;  SUBSTITUTE(IF( AV211,IFERROR(TEXT(INDIRECT(Q211),"rrrr-mm-dd")&amp;" (" &amp; INDIRECT(Q211) &amp;")",INDIRECT(Q211)),INDIRECT(Q211))," "," "),""),""),"")," "),"  "," ")),""),"")</f>
        <v/>
      </c>
      <c r="CT211" s="14" t="str">
        <f t="array" aca="1" ref="CT211" ca="1">IF(H211,IF(AND(N211&gt;0,AR211),TRIM(SUBSTITUTE(_xll.MCONCAT(IFERROR(IF(ISNUMBER(INDIRECT(Q211)),IF((INDIRECT(ster!$D$14)&lt;&gt;"")*(IFERROR(0*(MATCH(INDIRECT(Q211),INDIRECT(K211),0)&gt;0),1)),INDIRECT(ster!$D$14) &amp; ": " &amp;  SUBSTITUTE(IF( AV211,IFERROR(TEXT(INDIRECT(Q211),"rrrr-mm-dd")&amp;" (" &amp; INDIRECT(Q211) &amp;")",INDIRECT(Q211)),INDIRECT(Q211))," "," "),""),""),"")," "),"  "," ")),""),"")</f>
        <v/>
      </c>
      <c r="CU211" s="14" t="str">
        <f t="array" aca="1" ref="CU211" ca="1">IF(H211,IF(AND(V211&gt;0),TRIM(SUBSTITUTE(_xll.MCONCAT(IF((INDIRECT(ster!$D$14)&lt;&gt;"")*(IFERROR(0*(INDIRECT(Q211)&lt;&gt;""),1)),INDIRECT(ster!$D$14),"")," "),"  "," ")),""),"")</f>
        <v/>
      </c>
      <c r="CV211" s="14" t="str">
        <f t="array" aca="1" ref="CV211" ca="1">IF(H211,IF(AS211,
TRIM(SUBSTITUTE(_xll.MCONCAT(IF(
   (INDIRECT(ster!$D$14)&lt;&gt;"")*
   ((INDIRECT(Q211)="")+
      NOT(ISNUMBER(INDIRECT(Q211)))*
      NOT(ISERROR(MATCH(INDIRECT(Q211),INDIRECT(K211),0)))
    ),
      INDIRECT(ster!$D$14),
   "")," "),"  "," ")),
""),"")</f>
        <v/>
      </c>
      <c r="CW211" s="14" t="str">
        <f t="array" aca="1" ref="CW211" ca="1">IF(H211,IF(AND(AQ211),TRIM(SUBSTITUTE(_xll.MCONCAT(IFERROR(IF(ISNUMBER(INDIRECT(Q211)),IF((INDIRECT(ster!$D$14)&lt;&gt;"")*(INDIRECT(Q211)&lt;&gt;INT(INDIRECT(Q211))),INDIRECT(ster!$D$14) &amp; ": " &amp; INDIRECT(Q211),""),""),"")," "),"  "," ")),""),"")</f>
        <v/>
      </c>
      <c r="CX211" s="14" t="str">
        <f t="array" aca="1" ref="CX211" ca="1">IF(H211,IF(OR(AU211,AV211),TRIM(SUBSTITUTE(_xll.MCONCAT(IF((INDIRECT(ster!$D$14)&lt;&gt;"")*NOT(ISNUMBER(INDIRECT(Q211))),IF(ISERROR(MATCH(INDIRECT(Q211),INDIRECT(K211),0)),IFERROR(IF(INDIRECT(Q211)&lt;&gt;"",INDIRECT(ster!$D$14) &amp; ": " &amp; SUBSTITUTE(INDIRECT(Q211)," "," "),""),""),""),"")," "),"  "," ")),""),"")</f>
        <v/>
      </c>
      <c r="CY211" s="14" t="str">
        <f t="array" aca="1" ref="CY211" ca="1">IF(H211,IF(AE211,TRIM(SUBSTITUTE(_xll.MCONCAT(IF((INDIRECT(ster!$D$14)&lt;&gt;"")*IFERROR(NOT(INDIRECT(AF211)),FALSE),IF(ISERROR(MATCH(INDIRECT(Q211),INDIRECT(K211),0)),IFERROR(IF(INDIRECT(Q211)&lt;&gt;"",INDIRECT(ster!$D$14)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CZ211" s="14" t="str">
        <f t="array" aca="1" ref="CZ211" ca="1">IF(H211,IF(AH211,TRIM(SUBSTITUTE(_xll.MCONCAT(IF((INDIRECT(ster!$D$14)&lt;&gt;"")*IFERROR(NOT(INDIRECT(AI211)),FALSE),IF(ISERROR(MATCH(INDIRECT(Q211),INDIRECT(K211),0)),IFERROR(IF(INDIRECT(Q211)&lt;&gt;"",INDIRECT(ster!$D$14)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DC211" s="14" t="str">
        <f ca="1">SUBSTITUTE(SUBSTITUTE(SUBSTITUTE(SUBSTITUTE(_xll.MCONCAT(DG211:DS211,"■"),"■■","■"),"■■","■"),"■■","■"),"■■","■")</f>
        <v>■</v>
      </c>
      <c r="DD211" s="14" t="str">
        <f t="shared" ca="1" si="3542"/>
        <v/>
      </c>
      <c r="DE211" s="14" t="str">
        <f t="shared" ca="1" si="3543"/>
        <v/>
      </c>
      <c r="DF211" s="14" t="str">
        <f t="shared" ca="1" si="3544"/>
        <v/>
      </c>
      <c r="DG211" s="14" t="str">
        <f t="shared" ca="1" si="3545"/>
        <v/>
      </c>
      <c r="DH211" s="14" t="str">
        <f t="shared" ca="1" si="3546"/>
        <v/>
      </c>
      <c r="DI211" s="14" t="str">
        <f t="shared" ca="1" si="3547"/>
        <v/>
      </c>
      <c r="DJ211" s="14" t="str">
        <f t="shared" ca="1" si="3548"/>
        <v/>
      </c>
      <c r="DK211" s="14" t="str">
        <f t="shared" ca="1" si="3549"/>
        <v/>
      </c>
      <c r="DL211" s="14" t="str">
        <f t="shared" ca="1" si="3550"/>
        <v/>
      </c>
      <c r="DM211" s="14" t="str">
        <f t="shared" ca="1" si="3551"/>
        <v/>
      </c>
      <c r="DN211" s="14" t="str">
        <f t="array" aca="1" ref="DN211" ca="1">IF(CU211&lt;&gt;"","There are errors in the entered values in the following cases: " &amp;SUBSTITUTE(CU211," ",", "),"")</f>
        <v/>
      </c>
      <c r="DO211" s="14" t="str">
        <f t="shared" ca="1" si="3552"/>
        <v/>
      </c>
      <c r="DP211" s="14" t="str">
        <f t="shared" ca="1" si="3553"/>
        <v/>
      </c>
      <c r="DQ211" s="14" t="str">
        <f t="shared" ca="1" si="3554"/>
        <v/>
      </c>
      <c r="DR211" s="14" t="str">
        <f t="shared" ca="1" si="3555"/>
        <v/>
      </c>
      <c r="DS211" s="14" t="str">
        <f t="shared" ca="1" si="3556"/>
        <v/>
      </c>
      <c r="DZ211" s="14" t="b">
        <f t="shared" ca="1" si="3557"/>
        <v>0</v>
      </c>
      <c r="EA211" s="14" t="str">
        <f t="shared" ca="1" si="3558"/>
        <v>Spinal cord MRI Thoracic - Normal (q_65b_1)</v>
      </c>
      <c r="EB211" s="14" t="str">
        <f t="shared" ca="1" si="3559"/>
        <v xml:space="preserve">Values must be limited to predefinied list. </v>
      </c>
      <c r="EC211" s="14" t="str">
        <f t="shared" ca="1" si="3560"/>
        <v xml:space="preserve">Spinal cord MRI Thoracic - Normal (q_65b_1): Values must be limited to predefinied list. </v>
      </c>
      <c r="ED211" s="14" t="str">
        <f t="shared" ca="1" si="3561"/>
        <v/>
      </c>
      <c r="EE211" s="14" t="str">
        <f t="shared" ca="1" si="3562"/>
        <v>Values must be limited to predefinied list</v>
      </c>
      <c r="EF211" s="14" t="str">
        <f t="shared" ca="1" si="3563"/>
        <v/>
      </c>
      <c r="EG211" s="14" t="str">
        <f t="shared" ca="1" si="3564"/>
        <v/>
      </c>
      <c r="EM211" s="14" t="b">
        <f t="shared" ca="1" si="3565"/>
        <v>1</v>
      </c>
      <c r="EN211" s="14">
        <f t="shared" ca="1" si="3566"/>
        <v>198</v>
      </c>
      <c r="EO211" s="14" t="str">
        <f t="shared" ca="1" si="3567"/>
        <v>q_65b_1</v>
      </c>
      <c r="EP211" s="14" t="str">
        <f t="shared" ca="1" si="3568"/>
        <v xml:space="preserve">Spinal cord MRI Thoracic - Normal (q_65b_1): Values must be limited to predefinied list. </v>
      </c>
      <c r="EQ211" s="14" t="str">
        <f t="shared" ca="1" si="3569"/>
        <v/>
      </c>
    </row>
    <row r="212" spans="2:147" s="14" customFormat="1">
      <c r="B212" s="14" t="str">
        <f t="shared" ref="B212" ca="1" si="3570">DF212</f>
        <v/>
      </c>
      <c r="C212" s="14">
        <f t="shared" ref="C212" ca="1" si="3571">IF(OFFSET(B212,-1,COLUMN(VariableExists)-2),OFFSET(B212,-1,1)+1,OFFSET(B212,-1,1))</f>
        <v>199</v>
      </c>
      <c r="D212" s="14">
        <f t="shared" ref="D212" si="3572">ROW(A212)-2</f>
        <v>210</v>
      </c>
      <c r="E212" s="14" t="str">
        <f t="shared" ref="E212" ca="1" si="3573">IF(OR(G212="",ROW(G212)=2),"",IF(Z212&gt;0,"S",IF(AX212,IF(J212=2,"D","N"),"I")))</f>
        <v>D</v>
      </c>
      <c r="F212" s="14" t="str">
        <f t="shared" ref="F212" ca="1" si="3574">IF(H212,O212,"")</f>
        <v>q_65b_2</v>
      </c>
      <c r="G212" s="14" t="str">
        <f t="shared" ref="G212" ca="1" si="3575">IF(H212,P212,"")</f>
        <v>Spinal cord MRI Thoracic - Tumor</v>
      </c>
      <c r="H212" s="14" t="b">
        <f t="shared" ref="H212" ca="1" si="3576">IF(INDIRECT(ADDRESS(2,D212+1,,,_sheetname_dataframe))="",FALSE,MID(INDIRECT(ADDRESS(2,D212+1,,,_sheetname_dataframe)),1,1)&lt;&gt;".")</f>
        <v>1</v>
      </c>
      <c r="I212" s="14" t="str">
        <f ca="1">IF($H212,ADDRESS(3,(D212+1)*2-1,4,,"["&amp;wew!$G$7&amp;"]"&amp;_sheetname_labels)&amp;":"&amp;ADDRESS(2+ster!$B$20,(D212+1)*2-1,4),"")</f>
        <v>[DBTemplate.xlsm]labels!PE3:PE61</v>
      </c>
      <c r="J212" s="14">
        <f t="array" aca="1" ref="J212" ca="1">IF(H212,MAX(0,MAX(IF(INDIRECT(I212)&lt;&gt;"",ROW(INDIRECT(I212)),""))-2),"")</f>
        <v>2</v>
      </c>
      <c r="K212" s="14" t="str">
        <f ca="1">IF($H212,IF($J212&gt;0,ADDRESS(3,(D212+1)*2-1,4,,"["&amp;wew!$G$7&amp;"]"&amp;_sheetname_labels)&amp;":"&amp;ADDRESS(2+J212,(D212+1)*2-1,4),""),"")</f>
        <v>[DBTemplate.xlsm]labels!PE3:PE4</v>
      </c>
      <c r="L212" s="14" t="str">
        <f ca="1">IF($H212,IF($J212&gt;0,ADDRESS(3,(D212+1)*2,4,,"["&amp;wew!$G$7&amp;"]"&amp;_sheetname_labels)&amp;":"&amp;ADDRESS(2+J212,(D212+1)*2,4),""),"")</f>
        <v>[DBTemplate.xlsm]labels!PF3:PF4</v>
      </c>
      <c r="M212" s="14">
        <f t="shared" ref="M212" ca="1" si="3577">IF($H212,IF(J212&gt;0,COUNTA(INDIRECT(K212))-COUNT(INDIRECT(K212)),0),"")</f>
        <v>0</v>
      </c>
      <c r="N212" s="14">
        <f t="shared" ref="N212" ca="1" si="3578">IF(H212,J212-M212,"")</f>
        <v>2</v>
      </c>
      <c r="O212" s="14" t="str">
        <f t="shared" ref="O212" ca="1" si="3579">IF(INDIRECT(ADDRESS(2,D212+1,,,_sheetname_dataframe))="","",INDIRECT(ADDRESS(2,D212+1,,,_sheetname_dataframe)))</f>
        <v>q_65b_2</v>
      </c>
      <c r="P212" s="14" t="str">
        <f t="shared" ref="P212" ca="1" si="3580">IF(H212,IF(INDIRECT(ADDRESS(1,D212+1,,,_sheetname_dataframe))="","",INDIRECT(ADDRESS(1,D212+1,,,_sheetname_dataframe))),"")</f>
        <v>Spinal cord MRI Thoracic - Tumor</v>
      </c>
      <c r="Q212" s="14" t="str">
        <f ca="1">IF($BP212,ADDRESS(3,D212+1,4,,"["&amp;wew!$G$7&amp;"]"&amp;_sheetname_dataframe)&amp;":"&amp;ADDRESS(2+ster!$C$14,D212+1,4),"")</f>
        <v>[DBTemplate.xlsm]data_frame!HC3:HC3</v>
      </c>
      <c r="R212" s="14" t="str">
        <f>IF($BP212,IF(MID(_xll.FORMULATEXT(INDEX(INDIRECT(Q212),1)),1,1)="=", _xll.FORMULATEXT(INDEX(INDIRECT(Q212),1),2,TRUE),""),"")</f>
        <v/>
      </c>
      <c r="S212" s="14">
        <f t="array" aca="1" ref="S212" ca="1">IF(H212,SUM(IF((IFERROR(INDIRECT(Q212)&lt;&gt;"",FALSE))*(INDIRECT(ster!$D$14)&lt;&gt;""),1,0)),"")</f>
        <v>0</v>
      </c>
      <c r="T212" s="14">
        <f t="array" aca="1" ref="T212" ca="1">IF(H212,IF(M212&gt;0,SUM(IFERROR(1*(MATCH(INDIRECT(Q212),INDIRECT(K212),0)&gt;0),0)*(INDIRECT(ster!$D$14)&lt;&gt;"")*NOT(ISNUMBER(INDIRECT(Q212)))),0),"")</f>
        <v>0</v>
      </c>
      <c r="U212" s="14">
        <f t="array" aca="1" ref="U212" ca="1">IF(H212,SUM((IFERROR(INDIRECT(Q212)="",FALSE))*(INDIRECT(ster!$D$14)&lt;&gt;"")),"")</f>
        <v>1</v>
      </c>
      <c r="V212" s="14">
        <f t="array" aca="1" ref="V212" ca="1">IF(H212,SUM((IFERROR(INDIRECT(Q212)="#ąś",TRUE))*(INDIRECT(ster!$D$14)&lt;&gt;"")),"")</f>
        <v>0</v>
      </c>
      <c r="W212" s="14">
        <f t="array" aca="1" ref="W212" ca="1">IF(H212,SUM(ISNUMBER(INDIRECT(Q212))*(INDIRECT(ster!$D$14)&lt;&gt;"")),"")</f>
        <v>0</v>
      </c>
      <c r="X212" s="14" t="str">
        <f t="array" aca="1" ref="X212" ca="1">IF(AND(H212,W212&gt;0),IF(wew!$B$3,MIN(IF((INDIRECT(ster!$D$14)&lt;&gt;"")*IFERROR(INDIRECT($Q212)&lt;&gt;"",FALSE),IFERROR(INDIRECT($Q212),"X"),"X")),"&lt;włącz podświetlanie wartości&gt;"),"—")</f>
        <v>—</v>
      </c>
      <c r="Y212" s="14" t="str">
        <f t="array" aca="1" ref="Y212" ca="1">IF(AND(H212,W212&gt;0),IF(wew!$B$3,MAX(IF((INDIRECT(ster!$D$14)&lt;&gt;"")*IFERROR(INDIRECT($Q212)&lt;&gt;"",FALSE),IFERROR(INDIRECT($Q212),"X"),"X")),"&lt;włącz podświetlanie wartości&gt;"),"—")</f>
        <v>—</v>
      </c>
      <c r="Z212" s="14">
        <f t="shared" ref="Z212" ca="1" si="3581">IF(H212,S212-T212-W212,"")</f>
        <v>0</v>
      </c>
      <c r="AA212" s="12" t="str">
        <f t="shared" ref="AA212" ca="1" si="3582">IF(H212,IF(S212&gt;0,W212/(S212),"—"),"")</f>
        <v>—</v>
      </c>
      <c r="AB212" s="17">
        <f t="array" aca="1" ref="AB212" ca="1">IF(H212,IF(W212&gt;0,SUM((INDIRECT(ster!$D$14)&lt;&gt;"")*IFERROR((INDIRECT(Q212)&lt;&gt;"")*(INDIRECT(Q212)=INT(INDIRECT(Q212))),0)),0),"")</f>
        <v>0</v>
      </c>
      <c r="AC212" s="17">
        <f t="array" aca="1" ref="AC212" ca="1">IF(H212,W212-AB212,"")</f>
        <v>0</v>
      </c>
      <c r="AD212" s="17">
        <f t="shared" ref="AD212" ca="1" si="3583">IF($H212,IF(AC212&lt;&gt;"",IF(AC212=0,1,IF(AC212/W212&lt;0.15,2,3)),0),"")</f>
        <v>1</v>
      </c>
      <c r="AE212" s="17" t="b">
        <f t="shared" ref="AE212" ca="1" si="3584">IF(H212,OFFSET(O212,1,0)=".validation",FALSE)</f>
        <v>0</v>
      </c>
      <c r="AF212" s="17" t="str">
        <f ca="1">IF(AE212,IF($H212,ADDRESS(3,D212+2,4,,"["&amp;wew!$G$7&amp;"]"&amp;_sheetname_dataframe)&amp;":"&amp;ADDRESS(2+ster!$C$14,D212+2,4),""),"")</f>
        <v/>
      </c>
      <c r="AG212" s="17" t="str">
        <f t="shared" ref="AG212" ca="1" si="3585">IF(AE212,IF($H212,IF(INDIRECT(ADDRESS(1,D212+2,,,_sheetname_dataframe))="","",INDIRECT(ADDRESS(1,D212+2,,,_sheetname_dataframe))),""),"")</f>
        <v/>
      </c>
      <c r="AH212" s="17" t="b">
        <f t="shared" ref="AH212" ca="1" si="3586">IF(H212,AND(AE212,OFFSET(O212,2,0)=".validation"),FALSE)</f>
        <v>0</v>
      </c>
      <c r="AI212" s="17" t="str">
        <f ca="1">IF(AH212,IF($H212,ADDRESS(3,D212+3,4,,"["&amp;wew!$G$7&amp;"]"&amp;_sheetname_dataframe)&amp;":"&amp;ADDRESS(2+ster!$C$14,D212+3,4),""),"")</f>
        <v/>
      </c>
      <c r="AJ212" s="17" t="str">
        <f t="shared" ref="AJ212" ca="1" si="3587">IF(AH212,IF($H212,IF(INDIRECT(ADDRESS(1,D212+3,,,_sheetname_dataframe))="","",INDIRECT(ADDRESS(1,D212+3,,,_sheetname_dataframe))),""),"")</f>
        <v/>
      </c>
      <c r="AK212" s="17" t="b">
        <f t="shared" ref="AK212" ca="1" si="3588">IF(H212,OR(AQ212,AD212=2),"")</f>
        <v>0</v>
      </c>
      <c r="AL212" s="17" t="b">
        <f t="shared" ref="AL212" ca="1" si="3589">IF($H212,IF(BV212&lt;&gt;"",IF(OR(BM212="F",BM212="L",BM212="I",BM212="D"),BV212&lt;&gt;0)),"")</f>
        <v>0</v>
      </c>
      <c r="AM212" s="17" t="b">
        <f t="shared" ref="AM212" ca="1" si="3590">IF($H212,AND(NOT(AL212),OR(IF(BW212&lt;&gt;"",IF(OR(BM212="F",BM212="L"),BW212&lt;&gt;0)),BM212="I",BM212="N",BM212="D")),"")</f>
        <v>0</v>
      </c>
      <c r="AN212" s="17">
        <f t="shared" ref="AN212" ca="1" si="3591">IF(COUNTA(INDIRECT(Q212))=0,0, IF(AND(AO212&lt;&gt;"",X212&lt;AO212),1,IF(AND(AP212&lt;&gt;"",Y212&gt;AP212),1,IF(AND(AQ212,AC212&gt;0),2,0))))</f>
        <v>0</v>
      </c>
      <c r="AO212" s="24" t="str">
        <f t="shared" ref="AO212" ca="1" si="3592">IF($H212,IF(BY212&lt;&gt;"",IF(ISNUMBER(BY212),BY212,""),""),"")</f>
        <v/>
      </c>
      <c r="AP212" s="24" t="str">
        <f t="shared" ref="AP212" ca="1" si="3593">IF($H212,IF(BZ212&lt;&gt;"",IF(ISNUMBER(BZ212),BZ212,""),""),"")</f>
        <v/>
      </c>
      <c r="AQ212" s="17" t="b">
        <f t="shared" ref="AQ212" ca="1" si="3594">IF(H212,IF(CA212&lt;&gt;"",CA212&lt;&gt;0,FALSE),"")</f>
        <v>0</v>
      </c>
      <c r="AR212" s="17" t="b">
        <f t="shared" ref="AR212" ca="1" si="3595">IF(H212,IF(N212&gt;0,IF(BQ212&lt;&gt;"",BQ212&lt;&gt;0,FALSE),FALSE),"")</f>
        <v>1</v>
      </c>
      <c r="AS212" s="17" t="b">
        <f t="shared" ref="AS212" ca="1" si="3596">IF(H212,IF(BR212&lt;&gt;"",BR212&lt;&gt;0,FALSE),"")</f>
        <v>0</v>
      </c>
      <c r="AT212" s="17" t="b">
        <f t="shared" ref="AT212" ca="1" si="3597">IF(H212,IF(N212&gt;0,FALSE,IF(BU212&lt;&gt;"",MATCH(BU212,DataType,0)=1,FALSE)),"")</f>
        <v>0</v>
      </c>
      <c r="AU212" s="17" t="b">
        <f t="shared" ref="AU212" ca="1" si="3598">IF(H212,IF(N212&gt;0,TRUE,IF(BU212&lt;&gt;"",MATCH(BU212,DataType,0)=2,FALSE)),"")</f>
        <v>1</v>
      </c>
      <c r="AV212" s="17" t="b">
        <f t="shared" ref="AV212" ca="1" si="3599">IF(H212,IF(N212&gt;0,FALSE,IF(BU212&lt;&gt;"",MATCH(BU212,DataType,0)=3,FALSE)),"")</f>
        <v>0</v>
      </c>
      <c r="AW212" s="17" t="b">
        <f t="shared" ref="AW212" ca="1" si="3600">IF(H212,IF(W212&gt;0,Z212=0,FALSE),"")</f>
        <v>0</v>
      </c>
      <c r="AX212" s="14" t="b">
        <f t="array" aca="1" ref="AX212" ca="1">IF(H212,N212&gt;0,"")</f>
        <v>1</v>
      </c>
      <c r="AY212" s="17" t="str">
        <f t="shared" ref="AY212" ca="1" si="3601">IF(H212,IF(N212&gt;0,ADDRESS(ROW(VariablesOrigin)+1,COLUMN(VariablesOrigin)+1,4) &amp; ":" &amp; ADDRESS(ROW(VariablesOrigin)+N212,COLUMN(VariablesOrigin)+1,4),""),"")</f>
        <v>C3:C4</v>
      </c>
      <c r="AZ212" s="17" t="b">
        <f t="array" aca="1" ref="AZ212" ca="1">IF(AY212&lt;&gt;"",SUM(1*ISERROR(MATCH(INDIRECT(AY212),INDIRECT(K212),0)))=0,"")</f>
        <v>1</v>
      </c>
      <c r="BA212" s="17" t="b">
        <f t="shared" ref="BA212" ca="1" si="3602">IF(H212,BU212="",FALSE)</f>
        <v>1</v>
      </c>
      <c r="BB212" s="17" t="b">
        <v>0</v>
      </c>
      <c r="BC212" s="17" t="b">
        <f t="shared" ref="BC212" ca="1" si="3603">IF(BA212,IF(N212&gt;0,AND(AZ212,Z212=0),FALSE),"")</f>
        <v>1</v>
      </c>
      <c r="BD212" s="17" t="b">
        <f t="shared" ref="BD212" ca="1" si="3604">IF(BA212,IF(N212&gt;0,AND(NOT(AZ212),Z212=0),FALSE),"")</f>
        <v>0</v>
      </c>
      <c r="BE212" s="17" t="b">
        <f t="shared" ref="BE212" ca="1" si="3605">IF(BA212,IF(AND(AW212,NOT(BB212),NOT(BC212),NOT(BD212)),AND(Z212=0,AC212=0),FALSE),"")</f>
        <v>0</v>
      </c>
      <c r="BF212" s="17" t="b">
        <f t="shared" ref="BF212" ca="1" si="3606">IF(BA212,IF(AND(AW212,NOT(BB212),NOT(BC212),NOT(BD212)),AND(Z212=0,OR(AC212&gt;0)),FALSE),"")</f>
        <v>0</v>
      </c>
      <c r="BG212" s="17" t="b">
        <f t="shared" ref="BG212" ca="1" si="3607">IF(BA212,IF(OR(BB212:BF212),FALSE,IF(Z212=0,FALSE,Z212&gt;0)),"")</f>
        <v>0</v>
      </c>
      <c r="BH212" s="17" t="b">
        <f t="shared" ref="BH212" ca="1" si="3608">IF(BA212,COUNTIF(BB212:BG212,TRUE)=1,"")</f>
        <v>1</v>
      </c>
      <c r="BI212" s="17">
        <f t="shared" ref="BI212" ca="1" si="3609">IF(BA212,IFERROR(MATCH(TRUE,BB212:BG212,0),7),"")</f>
        <v>2</v>
      </c>
      <c r="BJ212" s="17" t="b">
        <f t="shared" ref="BJ212" ca="1" si="3610">DF212&lt;&gt;""</f>
        <v>0</v>
      </c>
      <c r="BK212" s="17" t="str">
        <f t="shared" ref="BK212" ca="1" si="3611">IF(H212,IF(AND(NOT(BA212),AU212),AC212=0,""),"")</f>
        <v/>
      </c>
      <c r="BL212" s="17" t="str">
        <f t="shared" ref="BL212" ca="1" si="3612">IF(H212,IF(AND(NOT(BA212),AU212),AC212&gt;0,""),"")</f>
        <v/>
      </c>
      <c r="BM212" s="17" t="str">
        <f t="shared" ref="BM212" ca="1" si="3613">IF(H212,IF(BA212,CHOOSE(BI212,"0","F","L","I","N",IF(AA212&gt;0.5,"N","S"),"0"),CHOOSE(MATCH(BU212,DataType,0),"S",IF(BK212,"I","N"),"D"  )),"")</f>
        <v>F</v>
      </c>
      <c r="BN212" s="17" t="str">
        <f t="shared" ref="BN212" ca="1" si="3614">IF(H212,IF(BJ212,"E",IF(BA212,CHOOSE(BI212,"0","F","L","I","N","S","0"),CHOOSE(MATCH(BU212,DataType,0),"S",IF(BK212,"I","N"),"D"  ))),"")</f>
        <v>F</v>
      </c>
      <c r="BO212" s="17" t="str">
        <f t="shared" ref="BO212" ca="1" si="3615">IF($H212,IF(BM212="0","",IF(AND(AR212,N212=2),"D",IF(BM212="S","N",IF(AL212,"O",IF(AM212,"I","N"))))),"")</f>
        <v>D</v>
      </c>
      <c r="BP212" s="14" t="b">
        <f t="shared" ref="BP212" ca="1" si="3616">INDIRECT(ADDRESS(2,ROW(A212)-1,,,_sheetname_dataframe))&lt;&gt;""</f>
        <v>1</v>
      </c>
      <c r="BQ212" s="35">
        <v>1</v>
      </c>
      <c r="BX212" s="16"/>
      <c r="BY212" s="16"/>
      <c r="BZ212" s="16"/>
      <c r="CA212" s="16"/>
      <c r="CB212" s="16"/>
      <c r="CC212" s="16"/>
      <c r="CD212" s="16"/>
      <c r="CE212" s="16"/>
      <c r="CF212" s="16"/>
      <c r="CN212" s="14">
        <f ca="1">IF(H212,IFERROR(IsVariableNameLegal(O212),0),0)</f>
        <v>0</v>
      </c>
      <c r="CO212" s="14" t="str">
        <f t="array" aca="1" ref="CO212" ca="1">IF(H212,IF(COUNTIF(INDIRECT(wew!$C$13),O212)&gt;1,TRIM(SUBSTITUTE(_xll.MCONCAT(IF((INDIRECT(wew!$C$13)=O212)*(COLUMN(INDIRECT(wew!$C$13))&lt;&gt;D212+1),-1+COLUMN(INDIRECT(wew!$C$13)),"")," "),"  "," ")),""),"")</f>
        <v/>
      </c>
      <c r="CP212" s="14" t="str">
        <f t="array" aca="1" ref="CP212" ca="1">IF(P212&lt;&gt;"",IF(LEN(P212)&gt;150,1,""),"")</f>
        <v/>
      </c>
      <c r="CQ212" s="14" t="str">
        <f t="array" aca="1" ref="CQ212" ca="1">IF(AND(H212,NOT(ster!$J$3)),IF(COUNTIF(INDIRECT(wew!$C$15),P212)&gt;1,TRIM(SUBSTITUTE(_xll.MCONCAT(IF((INDIRECT(wew!$C$15)=P212)*(COLUMN(INDIRECT(wew!$C$15))&lt;&gt;D212+1),-1+COLUMN(INDIRECT(wew!$C$15)),"")," "),"  "," ")),""),"")</f>
        <v/>
      </c>
      <c r="CR212" s="14" t="str">
        <f t="array" aca="1" ref="CR212" ca="1">IF(H212,IF(AND(W212&gt;0,AO212&lt;&gt;""),TRIM(SUBSTITUTE(_xll.MCONCAT(IFERROR(IF(ISNUMBER(INDIRECT(Q212)),IF((INDIRECT(ster!$D$14)&lt;&gt;"")*(INDIRECT(Q212)&lt;AO212),INDIRECT(ster!$D$14) &amp; ": " &amp;  SUBSTITUTE(IF( AV212,IFERROR(TEXT(INDIRECT(Q212),"rrrr-mm-dd") &amp;" (" &amp; INDIRECT(Q212) &amp;")",INDIRECT(Q212)),INDIRECT(Q212))," "," "),""),""),"")," "),"  "," ")),""),"")</f>
        <v/>
      </c>
      <c r="CS212" s="14" t="str">
        <f t="array" aca="1" ref="CS212" ca="1">IF(H212,IF(AND(W212&gt;0,AP212&lt;&gt;""),TRIM(SUBSTITUTE(_xll.MCONCAT(IFERROR(IF(ISNUMBER(INDIRECT(Q212)),IF((INDIRECT(ster!$D$14)&lt;&gt;"")*(INDIRECT(Q212)&gt;AP212),INDIRECT(ster!$D$14) &amp; ": " &amp;  SUBSTITUTE(IF( AV212,IFERROR(TEXT(INDIRECT(Q212),"rrrr-mm-dd")&amp;" (" &amp; INDIRECT(Q212) &amp;")",INDIRECT(Q212)),INDIRECT(Q212))," "," "),""),""),"")," "),"  "," ")),""),"")</f>
        <v/>
      </c>
      <c r="CT212" s="14" t="str">
        <f t="array" aca="1" ref="CT212" ca="1">IF(H212,IF(AND(N212&gt;0,AR212),TRIM(SUBSTITUTE(_xll.MCONCAT(IFERROR(IF(ISNUMBER(INDIRECT(Q212)),IF((INDIRECT(ster!$D$14)&lt;&gt;"")*(IFERROR(0*(MATCH(INDIRECT(Q212),INDIRECT(K212),0)&gt;0),1)),INDIRECT(ster!$D$14) &amp; ": " &amp;  SUBSTITUTE(IF( AV212,IFERROR(TEXT(INDIRECT(Q212),"rrrr-mm-dd")&amp;" (" &amp; INDIRECT(Q212) &amp;")",INDIRECT(Q212)),INDIRECT(Q212))," "," "),""),""),"")," "),"  "," ")),""),"")</f>
        <v/>
      </c>
      <c r="CU212" s="14" t="str">
        <f t="array" aca="1" ref="CU212" ca="1">IF(H212,IF(AND(V212&gt;0),TRIM(SUBSTITUTE(_xll.MCONCAT(IF((INDIRECT(ster!$D$14)&lt;&gt;"")*(IFERROR(0*(INDIRECT(Q212)&lt;&gt;""),1)),INDIRECT(ster!$D$14),"")," "),"  "," ")),""),"")</f>
        <v/>
      </c>
      <c r="CV212" s="14" t="str">
        <f t="array" aca="1" ref="CV212" ca="1">IF(H212,IF(AS212,
TRIM(SUBSTITUTE(_xll.MCONCAT(IF(
   (INDIRECT(ster!$D$14)&lt;&gt;"")*
   ((INDIRECT(Q212)="")+
      NOT(ISNUMBER(INDIRECT(Q212)))*
      NOT(ISERROR(MATCH(INDIRECT(Q212),INDIRECT(K212),0)))
    ),
      INDIRECT(ster!$D$14),
   "")," "),"  "," ")),
""),"")</f>
        <v/>
      </c>
      <c r="CW212" s="14" t="str">
        <f t="array" aca="1" ref="CW212" ca="1">IF(H212,IF(AND(AQ212),TRIM(SUBSTITUTE(_xll.MCONCAT(IFERROR(IF(ISNUMBER(INDIRECT(Q212)),IF((INDIRECT(ster!$D$14)&lt;&gt;"")*(INDIRECT(Q212)&lt;&gt;INT(INDIRECT(Q212))),INDIRECT(ster!$D$14) &amp; ": " &amp; INDIRECT(Q212),""),""),"")," "),"  "," ")),""),"")</f>
        <v/>
      </c>
      <c r="CX212" s="14" t="str">
        <f t="array" aca="1" ref="CX212" ca="1">IF(H212,IF(OR(AU212,AV212),TRIM(SUBSTITUTE(_xll.MCONCAT(IF((INDIRECT(ster!$D$14)&lt;&gt;"")*NOT(ISNUMBER(INDIRECT(Q212))),IF(ISERROR(MATCH(INDIRECT(Q212),INDIRECT(K212),0)),IFERROR(IF(INDIRECT(Q212)&lt;&gt;"",INDIRECT(ster!$D$14) &amp; ": " &amp; SUBSTITUTE(INDIRECT(Q212)," "," "),""),""),""),"")," "),"  "," ")),""),"")</f>
        <v/>
      </c>
      <c r="CY212" s="14" t="str">
        <f t="array" aca="1" ref="CY212" ca="1">IF(H212,IF(AE212,TRIM(SUBSTITUTE(_xll.MCONCAT(IF((INDIRECT(ster!$D$14)&lt;&gt;"")*IFERROR(NOT(INDIRECT(AF212)),FALSE),IF(ISERROR(MATCH(INDIRECT(Q212),INDIRECT(K212),0)),IFERROR(IF(INDIRECT(Q212)&lt;&gt;"",INDIRECT(ster!$D$14)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CZ212" s="14" t="str">
        <f t="array" aca="1" ref="CZ212" ca="1">IF(H212,IF(AH212,TRIM(SUBSTITUTE(_xll.MCONCAT(IF((INDIRECT(ster!$D$14)&lt;&gt;"")*IFERROR(NOT(INDIRECT(AI212)),FALSE),IF(ISERROR(MATCH(INDIRECT(Q212),INDIRECT(K212),0)),IFERROR(IF(INDIRECT(Q212)&lt;&gt;"",INDIRECT(ster!$D$14)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DC212" s="14" t="str">
        <f ca="1">SUBSTITUTE(SUBSTITUTE(SUBSTITUTE(SUBSTITUTE(_xll.MCONCAT(DG212:DS212,"■"),"■■","■"),"■■","■"),"■■","■"),"■■","■")</f>
        <v>■</v>
      </c>
      <c r="DD212" s="14" t="str">
        <f t="shared" ref="DD212" ca="1" si="3617">IF(MID(DC212,1,1)="■",MID(DC212,2,LEN(DC212)),DC212)</f>
        <v/>
      </c>
      <c r="DE212" s="14" t="str">
        <f t="shared" ref="DE212" ca="1" si="3618">IF(DD212&lt;&gt;"",IF(MID(DD212,LEN(DD212),1)="■",MID(DD212,1,LEN(DD212)-1),DD212),"")</f>
        <v/>
      </c>
      <c r="DF212" s="14" t="str">
        <f t="shared" ref="DF212" ca="1" si="3619">IFERROR(IF(DE212&lt;&gt;"",SUBSTITUTE(DE212,"■",". "),""),"##INTERNAL_ERROR")</f>
        <v/>
      </c>
      <c r="DG212" s="14" t="str">
        <f t="shared" ref="DG212" ca="1" si="3620">IF(CN212&lt;&gt;0,"Variable name don't comply with the naming convention","")</f>
        <v/>
      </c>
      <c r="DH212" s="14" t="str">
        <f t="shared" ref="DH212" ca="1" si="3621">IF(CO212&lt;&gt;"","Duplicated name. " &amp; IF(ISERROR(FIND(" ",CO212)),"Duplicate have index " &amp; CO212, "Duplicates have indices: "&amp;SUBSTITUTE(CO212," ",", ")),"")</f>
        <v/>
      </c>
      <c r="DI212" s="14" t="str">
        <f t="shared" ref="DI212" ca="1" si="3622">IF(CP212&lt;&gt;"","Variable label exceed length 150","")</f>
        <v/>
      </c>
      <c r="DJ212" s="14" t="str">
        <f t="shared" ref="DJ212" ca="1" si="3623">IF(CQ212&lt;&gt;"","Duplicated variable label. " &amp; IF(ISERROR(FIND(" ",CQ212)),"Duplicate have index " &amp; CQ212, "Duplicates have indices: "&amp;SUBSTITUTE(CQ212," ",", ")),"")</f>
        <v/>
      </c>
      <c r="DK212" s="14" t="str">
        <f t="shared" ref="DK212" ca="1" si="3624">IF(CR212&lt;&gt;"","The following cases have values below declared theorethical min: " &amp;SUBSTITUTE(CR212," ",", "),"")</f>
        <v/>
      </c>
      <c r="DL212" s="14" t="str">
        <f t="shared" ref="DL212" ca="1" si="3625">IF(CS212&lt;&gt;"","The following cases have values above declared theorethical max: " &amp;SUBSTITUTE(CS212," ",", "),"")</f>
        <v/>
      </c>
      <c r="DM212" s="14" t="str">
        <f t="shared" ref="DM212" ca="1" si="3626">IF(CT212&lt;&gt;"","There are some cases with values not explicitly declared in the labels dictionary: " &amp;SUBSTITUTE(CT212," ",", "),"")</f>
        <v/>
      </c>
      <c r="DN212" s="14" t="str">
        <f t="array" aca="1" ref="DN212" ca="1">IF(CU212&lt;&gt;"","There are errors in the entered values in the following cases: " &amp;SUBSTITUTE(CU212," ",", "),"")</f>
        <v/>
      </c>
      <c r="DO212" s="14" t="str">
        <f t="shared" ref="DO212" ca="1" si="3627">IF(CV212&lt;&gt;"","The following records are missing in this required field: " &amp;SUBSTITUTE(CV212," ",", "),"")</f>
        <v/>
      </c>
      <c r="DP212" s="14" t="str">
        <f t="shared" ref="DP212" ca="1" si="3628">IF(CW212&lt;&gt;"","The following cases have non-integer values: " &amp;SUBSTITUTE(CW212," ",", "),"")</f>
        <v/>
      </c>
      <c r="DQ212" s="14" t="str">
        <f t="shared" ref="DQ212" ca="1" si="3629">IF(CX212&lt;&gt;"","The following cases are non-numeric: " &amp;SUBSTITUTE(CX212," ",", "),"")</f>
        <v/>
      </c>
      <c r="DR212" s="14" t="str">
        <f t="shared" ref="DR212" ca="1" si="3630">IF(CY212&lt;&gt;"","In the following cases " &amp; P212 &amp; " " &amp; LOWER(MID(AG212,1,1)) &amp; MID(AG212,2,LEN(AG212)) &amp; ": " &amp;SUBSTITUTE(CY212," ",", "),"")</f>
        <v/>
      </c>
      <c r="DS212" s="14" t="str">
        <f t="shared" ref="DS212" ca="1" si="3631">IF(CZ212&lt;&gt;"","In the following cases " &amp; P212 &amp; " " &amp; LOWER(MID(AJ212,1,1)) &amp; MID(AJ212,2,LEN(AJ212)) &amp; ": " &amp;SUBSTITUTE(CZ212," ",", "),"")</f>
        <v/>
      </c>
      <c r="DZ212" s="14" t="b">
        <f t="shared" ref="DZ212" ca="1" si="3632">OR(ED212&lt;&gt;"",EF212&lt;&gt;"",EG212&lt;&gt;"")</f>
        <v>0</v>
      </c>
      <c r="EA212" s="14" t="str">
        <f t="shared" ref="EA212" ca="1" si="3633">IF(EB212&lt;&gt;"",G212 &amp; " (" &amp; F212 &amp; ")","")</f>
        <v>Spinal cord MRI Thoracic - Tumor (q_65b_2)</v>
      </c>
      <c r="EB212" s="14" t="str">
        <f t="shared" ref="EB212" ca="1" si="3634">IF(EE212&lt;&gt;"",EE212&amp;IF(ED212&lt;&gt;""," and "&amp;ED212,""),UPPER(MID(ED212,1,1)&amp;MID(ED212,2,LEN(ED212))))&amp; IF(OR(EF212&lt;&gt;"",EG212&lt;&gt;"")," and "&amp;IF(EF212&lt;&gt;"",LOWER(MID(EF212,1,1) &amp; MID(EF212,2,LEN(EF212))),"")&amp; IF(AND(EF212 &lt;&gt;"",EG212&lt;&gt;"")," and ","") &amp; IF(EG212&lt;&gt;"",LOWER(MID(EG212,1,1) &amp; MID(EG212,2,LEN(EG212))),""),"") &amp; IF(OR(EE212&lt;&gt;"",ED212&lt;&gt;"",EF212&lt;&gt;"",EG212&lt;&gt;""), ". ","")</f>
        <v xml:space="preserve">Values must be limited to predefinied list. </v>
      </c>
      <c r="EC212" s="14" t="str">
        <f t="shared" ref="EC212" ca="1" si="3635">IF(EB212&lt;&gt;"",G212 &amp; " (" &amp; F212 &amp; "): " &amp; EB212,"")</f>
        <v xml:space="preserve">Spinal cord MRI Thoracic - Tumor (q_65b_2): Values must be limited to predefinied list. </v>
      </c>
      <c r="ED212" s="14" t="str">
        <f t="shared" ref="ED212" ca="1" si="3636">IF(H212,IF(W212&gt;0,IF(AND(AO212&lt;&gt;"",AP212&lt;&gt;""),"each value must be between " &amp; IF( AV212,IFERROR(TEXT(AO212,"rrrr-mm-dd") &amp;" (" &amp; AO212 &amp;")",AO212),AO212) &amp; " and " &amp; IF( AV212,IFERROR(TEXT(AP212,"rrrr-mm-dd") &amp;" (" &amp; AP212 &amp;")",AP212),AP212),IF(AO212&lt;&gt;"","each value must be above " &amp; IF( AV212,IFERROR(TEXT(AO212,"rrrr-mm-dd") &amp;" (" &amp; AO212 &amp;")",AO212),AO212), IF(AP212&lt;&gt;"","each value must be below " &amp; IF( AV212,IFERROR(TEXT(AP212,"rrrr-mm-dd") &amp;" (" &amp; AP212 &amp;")",AP212),AP212),""))),""),"")</f>
        <v/>
      </c>
      <c r="EE212" s="14" t="str">
        <f t="shared" ref="EE212" ca="1" si="3637">IF(H212,IF(OR(AQ212,AU212,AV212,AS212,AR212),
   "Values must be" &amp;
   IF(AR212," limited to predefinied list", IF(AQ212, " integers",IF(OR(AU212,AV212)," numeric",""))) &amp;
   IF(AS212,IF(OR(AR212,AQ212,AU212,AV212), " and ","") &amp; "non-missing",""),
""),"")</f>
        <v>Values must be limited to predefinied list</v>
      </c>
      <c r="EF212" s="14" t="str">
        <f t="shared" ref="EF212" ca="1" si="3638">IF($H212,AG212,"")</f>
        <v/>
      </c>
      <c r="EG212" s="14" t="str">
        <f t="shared" ref="EG212" ca="1" si="3639">IF($H212,AJ212,"")</f>
        <v/>
      </c>
      <c r="EM212" s="14" t="b">
        <f t="shared" ref="EM212" ca="1" si="3640">OR(EC212&lt;&gt;"",DF212&lt;&gt;"")</f>
        <v>1</v>
      </c>
      <c r="EN212" s="14">
        <f t="shared" ref="EN212" ca="1" si="3641">IF(EM212,C212,"")</f>
        <v>199</v>
      </c>
      <c r="EO212" s="14" t="str">
        <f t="shared" ref="EO212" ca="1" si="3642">IF(EM212,F212,"")</f>
        <v>q_65b_2</v>
      </c>
      <c r="EP212" s="14" t="str">
        <f t="shared" ref="EP212" ca="1" si="3643">EC212</f>
        <v xml:space="preserve">Spinal cord MRI Thoracic - Tumor (q_65b_2): Values must be limited to predefinied list. </v>
      </c>
      <c r="EQ212" s="14" t="str">
        <f t="shared" ref="EQ212" ca="1" si="3644">DF212</f>
        <v/>
      </c>
    </row>
    <row r="213" spans="2:147" s="14" customFormat="1">
      <c r="B213" s="14" t="str">
        <f t="shared" ref="B213" ca="1" si="3645">DF213</f>
        <v/>
      </c>
      <c r="C213" s="14">
        <f t="shared" ref="C213" ca="1" si="3646">IF(OFFSET(B213,-1,COLUMN(VariableExists)-2),OFFSET(B213,-1,1)+1,OFFSET(B213,-1,1))</f>
        <v>200</v>
      </c>
      <c r="D213" s="14">
        <f t="shared" ref="D213" si="3647">ROW(A213)-2</f>
        <v>211</v>
      </c>
      <c r="E213" s="14" t="str">
        <f t="shared" ref="E213" ca="1" si="3648">IF(OR(G213="",ROW(G213)=2),"",IF(Z213&gt;0,"S",IF(AX213,IF(J213=2,"D","N"),"I")))</f>
        <v>D</v>
      </c>
      <c r="F213" s="14" t="str">
        <f t="shared" ref="F213" ca="1" si="3649">IF(H213,O213,"")</f>
        <v>q_65b_3</v>
      </c>
      <c r="G213" s="14" t="str">
        <f t="shared" ref="G213" ca="1" si="3650">IF(H213,P213,"")</f>
        <v>Spinal cord MRI Thoracic - Stenosis</v>
      </c>
      <c r="H213" s="14" t="b">
        <f t="shared" ref="H213" ca="1" si="3651">IF(INDIRECT(ADDRESS(2,D213+1,,,_sheetname_dataframe))="",FALSE,MID(INDIRECT(ADDRESS(2,D213+1,,,_sheetname_dataframe)),1,1)&lt;&gt;".")</f>
        <v>1</v>
      </c>
      <c r="I213" s="14" t="str">
        <f ca="1">IF($H213,ADDRESS(3,(D213+1)*2-1,4,,"["&amp;wew!$G$7&amp;"]"&amp;_sheetname_labels)&amp;":"&amp;ADDRESS(2+ster!$B$20,(D213+1)*2-1,4),"")</f>
        <v>[DBTemplate.xlsm]labels!PG3:PG61</v>
      </c>
      <c r="J213" s="14">
        <f t="array" aca="1" ref="J213" ca="1">IF(H213,MAX(0,MAX(IF(INDIRECT(I213)&lt;&gt;"",ROW(INDIRECT(I213)),""))-2),"")</f>
        <v>2</v>
      </c>
      <c r="K213" s="14" t="str">
        <f ca="1">IF($H213,IF($J213&gt;0,ADDRESS(3,(D213+1)*2-1,4,,"["&amp;wew!$G$7&amp;"]"&amp;_sheetname_labels)&amp;":"&amp;ADDRESS(2+J213,(D213+1)*2-1,4),""),"")</f>
        <v>[DBTemplate.xlsm]labels!PG3:PG4</v>
      </c>
      <c r="L213" s="14" t="str">
        <f ca="1">IF($H213,IF($J213&gt;0,ADDRESS(3,(D213+1)*2,4,,"["&amp;wew!$G$7&amp;"]"&amp;_sheetname_labels)&amp;":"&amp;ADDRESS(2+J213,(D213+1)*2,4),""),"")</f>
        <v>[DBTemplate.xlsm]labels!PH3:PH4</v>
      </c>
      <c r="M213" s="14">
        <f t="shared" ref="M213" ca="1" si="3652">IF($H213,IF(J213&gt;0,COUNTA(INDIRECT(K213))-COUNT(INDIRECT(K213)),0),"")</f>
        <v>0</v>
      </c>
      <c r="N213" s="14">
        <f t="shared" ref="N213" ca="1" si="3653">IF(H213,J213-M213,"")</f>
        <v>2</v>
      </c>
      <c r="O213" s="14" t="str">
        <f t="shared" ref="O213" ca="1" si="3654">IF(INDIRECT(ADDRESS(2,D213+1,,,_sheetname_dataframe))="","",INDIRECT(ADDRESS(2,D213+1,,,_sheetname_dataframe)))</f>
        <v>q_65b_3</v>
      </c>
      <c r="P213" s="14" t="str">
        <f t="shared" ref="P213" ca="1" si="3655">IF(H213,IF(INDIRECT(ADDRESS(1,D213+1,,,_sheetname_dataframe))="","",INDIRECT(ADDRESS(1,D213+1,,,_sheetname_dataframe))),"")</f>
        <v>Spinal cord MRI Thoracic - Stenosis</v>
      </c>
      <c r="Q213" s="14" t="str">
        <f ca="1">IF($BP213,ADDRESS(3,D213+1,4,,"["&amp;wew!$G$7&amp;"]"&amp;_sheetname_dataframe)&amp;":"&amp;ADDRESS(2+ster!$C$14,D213+1,4),"")</f>
        <v>[DBTemplate.xlsm]data_frame!HD3:HD3</v>
      </c>
      <c r="R213" s="14" t="str">
        <f>IF($BP213,IF(MID(_xll.FORMULATEXT(INDEX(INDIRECT(Q213),1)),1,1)="=", _xll.FORMULATEXT(INDEX(INDIRECT(Q213),1),2,TRUE),""),"")</f>
        <v/>
      </c>
      <c r="S213" s="14">
        <f t="array" aca="1" ref="S213" ca="1">IF(H213,SUM(IF((IFERROR(INDIRECT(Q213)&lt;&gt;"",FALSE))*(INDIRECT(ster!$D$14)&lt;&gt;""),1,0)),"")</f>
        <v>0</v>
      </c>
      <c r="T213" s="14">
        <f t="array" aca="1" ref="T213" ca="1">IF(H213,IF(M213&gt;0,SUM(IFERROR(1*(MATCH(INDIRECT(Q213),INDIRECT(K213),0)&gt;0),0)*(INDIRECT(ster!$D$14)&lt;&gt;"")*NOT(ISNUMBER(INDIRECT(Q213)))),0),"")</f>
        <v>0</v>
      </c>
      <c r="U213" s="14">
        <f t="array" aca="1" ref="U213" ca="1">IF(H213,SUM((IFERROR(INDIRECT(Q213)="",FALSE))*(INDIRECT(ster!$D$14)&lt;&gt;"")),"")</f>
        <v>1</v>
      </c>
      <c r="V213" s="14">
        <f t="array" aca="1" ref="V213" ca="1">IF(H213,SUM((IFERROR(INDIRECT(Q213)="#ąś",TRUE))*(INDIRECT(ster!$D$14)&lt;&gt;"")),"")</f>
        <v>0</v>
      </c>
      <c r="W213" s="14">
        <f t="array" aca="1" ref="W213" ca="1">IF(H213,SUM(ISNUMBER(INDIRECT(Q213))*(INDIRECT(ster!$D$14)&lt;&gt;"")),"")</f>
        <v>0</v>
      </c>
      <c r="X213" s="14" t="str">
        <f t="array" aca="1" ref="X213" ca="1">IF(AND(H213,W213&gt;0),IF(wew!$B$3,MIN(IF((INDIRECT(ster!$D$14)&lt;&gt;"")*IFERROR(INDIRECT($Q213)&lt;&gt;"",FALSE),IFERROR(INDIRECT($Q213),"X"),"X")),"&lt;włącz podświetlanie wartości&gt;"),"—")</f>
        <v>—</v>
      </c>
      <c r="Y213" s="14" t="str">
        <f t="array" aca="1" ref="Y213" ca="1">IF(AND(H213,W213&gt;0),IF(wew!$B$3,MAX(IF((INDIRECT(ster!$D$14)&lt;&gt;"")*IFERROR(INDIRECT($Q213)&lt;&gt;"",FALSE),IFERROR(INDIRECT($Q213),"X"),"X")),"&lt;włącz podświetlanie wartości&gt;"),"—")</f>
        <v>—</v>
      </c>
      <c r="Z213" s="14">
        <f t="shared" ref="Z213" ca="1" si="3656">IF(H213,S213-T213-W213,"")</f>
        <v>0</v>
      </c>
      <c r="AA213" s="12" t="str">
        <f t="shared" ref="AA213" ca="1" si="3657">IF(H213,IF(S213&gt;0,W213/(S213),"—"),"")</f>
        <v>—</v>
      </c>
      <c r="AB213" s="17">
        <f t="array" aca="1" ref="AB213" ca="1">IF(H213,IF(W213&gt;0,SUM((INDIRECT(ster!$D$14)&lt;&gt;"")*IFERROR((INDIRECT(Q213)&lt;&gt;"")*(INDIRECT(Q213)=INT(INDIRECT(Q213))),0)),0),"")</f>
        <v>0</v>
      </c>
      <c r="AC213" s="17">
        <f t="array" aca="1" ref="AC213" ca="1">IF(H213,W213-AB213,"")</f>
        <v>0</v>
      </c>
      <c r="AD213" s="17">
        <f t="shared" ref="AD213" ca="1" si="3658">IF($H213,IF(AC213&lt;&gt;"",IF(AC213=0,1,IF(AC213/W213&lt;0.15,2,3)),0),"")</f>
        <v>1</v>
      </c>
      <c r="AE213" s="17" t="b">
        <f t="shared" ref="AE213" ca="1" si="3659">IF(H213,OFFSET(O213,1,0)=".validation",FALSE)</f>
        <v>0</v>
      </c>
      <c r="AF213" s="17" t="str">
        <f ca="1">IF(AE213,IF($H213,ADDRESS(3,D213+2,4,,"["&amp;wew!$G$7&amp;"]"&amp;_sheetname_dataframe)&amp;":"&amp;ADDRESS(2+ster!$C$14,D213+2,4),""),"")</f>
        <v/>
      </c>
      <c r="AG213" s="17" t="str">
        <f t="shared" ref="AG213" ca="1" si="3660">IF(AE213,IF($H213,IF(INDIRECT(ADDRESS(1,D213+2,,,_sheetname_dataframe))="","",INDIRECT(ADDRESS(1,D213+2,,,_sheetname_dataframe))),""),"")</f>
        <v/>
      </c>
      <c r="AH213" s="17" t="b">
        <f t="shared" ref="AH213" ca="1" si="3661">IF(H213,AND(AE213,OFFSET(O213,2,0)=".validation"),FALSE)</f>
        <v>0</v>
      </c>
      <c r="AI213" s="17" t="str">
        <f ca="1">IF(AH213,IF($H213,ADDRESS(3,D213+3,4,,"["&amp;wew!$G$7&amp;"]"&amp;_sheetname_dataframe)&amp;":"&amp;ADDRESS(2+ster!$C$14,D213+3,4),""),"")</f>
        <v/>
      </c>
      <c r="AJ213" s="17" t="str">
        <f t="shared" ref="AJ213" ca="1" si="3662">IF(AH213,IF($H213,IF(INDIRECT(ADDRESS(1,D213+3,,,_sheetname_dataframe))="","",INDIRECT(ADDRESS(1,D213+3,,,_sheetname_dataframe))),""),"")</f>
        <v/>
      </c>
      <c r="AK213" s="17" t="b">
        <f t="shared" ref="AK213" ca="1" si="3663">IF(H213,OR(AQ213,AD213=2),"")</f>
        <v>0</v>
      </c>
      <c r="AL213" s="17" t="b">
        <f t="shared" ref="AL213" ca="1" si="3664">IF($H213,IF(BV213&lt;&gt;"",IF(OR(BM213="F",BM213="L",BM213="I",BM213="D"),BV213&lt;&gt;0)),"")</f>
        <v>0</v>
      </c>
      <c r="AM213" s="17" t="b">
        <f t="shared" ref="AM213" ca="1" si="3665">IF($H213,AND(NOT(AL213),OR(IF(BW213&lt;&gt;"",IF(OR(BM213="F",BM213="L"),BW213&lt;&gt;0)),BM213="I",BM213="N",BM213="D")),"")</f>
        <v>0</v>
      </c>
      <c r="AN213" s="17">
        <f t="shared" ref="AN213" ca="1" si="3666">IF(COUNTA(INDIRECT(Q213))=0,0, IF(AND(AO213&lt;&gt;"",X213&lt;AO213),1,IF(AND(AP213&lt;&gt;"",Y213&gt;AP213),1,IF(AND(AQ213,AC213&gt;0),2,0))))</f>
        <v>0</v>
      </c>
      <c r="AO213" s="24" t="str">
        <f t="shared" ref="AO213" ca="1" si="3667">IF($H213,IF(BY213&lt;&gt;"",IF(ISNUMBER(BY213),BY213,""),""),"")</f>
        <v/>
      </c>
      <c r="AP213" s="24" t="str">
        <f t="shared" ref="AP213" ca="1" si="3668">IF($H213,IF(BZ213&lt;&gt;"",IF(ISNUMBER(BZ213),BZ213,""),""),"")</f>
        <v/>
      </c>
      <c r="AQ213" s="17" t="b">
        <f t="shared" ref="AQ213" ca="1" si="3669">IF(H213,IF(CA213&lt;&gt;"",CA213&lt;&gt;0,FALSE),"")</f>
        <v>0</v>
      </c>
      <c r="AR213" s="17" t="b">
        <f t="shared" ref="AR213" ca="1" si="3670">IF(H213,IF(N213&gt;0,IF(BQ213&lt;&gt;"",BQ213&lt;&gt;0,FALSE),FALSE),"")</f>
        <v>1</v>
      </c>
      <c r="AS213" s="17" t="b">
        <f t="shared" ref="AS213" ca="1" si="3671">IF(H213,IF(BR213&lt;&gt;"",BR213&lt;&gt;0,FALSE),"")</f>
        <v>0</v>
      </c>
      <c r="AT213" s="17" t="b">
        <f t="shared" ref="AT213" ca="1" si="3672">IF(H213,IF(N213&gt;0,FALSE,IF(BU213&lt;&gt;"",MATCH(BU213,DataType,0)=1,FALSE)),"")</f>
        <v>0</v>
      </c>
      <c r="AU213" s="17" t="b">
        <f t="shared" ref="AU213" ca="1" si="3673">IF(H213,IF(N213&gt;0,TRUE,IF(BU213&lt;&gt;"",MATCH(BU213,DataType,0)=2,FALSE)),"")</f>
        <v>1</v>
      </c>
      <c r="AV213" s="17" t="b">
        <f t="shared" ref="AV213" ca="1" si="3674">IF(H213,IF(N213&gt;0,FALSE,IF(BU213&lt;&gt;"",MATCH(BU213,DataType,0)=3,FALSE)),"")</f>
        <v>0</v>
      </c>
      <c r="AW213" s="17" t="b">
        <f t="shared" ref="AW213" ca="1" si="3675">IF(H213,IF(W213&gt;0,Z213=0,FALSE),"")</f>
        <v>0</v>
      </c>
      <c r="AX213" s="14" t="b">
        <f t="array" aca="1" ref="AX213" ca="1">IF(H213,N213&gt;0,"")</f>
        <v>1</v>
      </c>
      <c r="AY213" s="17" t="str">
        <f t="shared" ref="AY213" ca="1" si="3676">IF(H213,IF(N213&gt;0,ADDRESS(ROW(VariablesOrigin)+1,COLUMN(VariablesOrigin)+1,4) &amp; ":" &amp; ADDRESS(ROW(VariablesOrigin)+N213,COLUMN(VariablesOrigin)+1,4),""),"")</f>
        <v>C3:C4</v>
      </c>
      <c r="AZ213" s="17" t="b">
        <f t="array" aca="1" ref="AZ213" ca="1">IF(AY213&lt;&gt;"",SUM(1*ISERROR(MATCH(INDIRECT(AY213),INDIRECT(K213),0)))=0,"")</f>
        <v>1</v>
      </c>
      <c r="BA213" s="17" t="b">
        <f t="shared" ref="BA213" ca="1" si="3677">IF(H213,BU213="",FALSE)</f>
        <v>1</v>
      </c>
      <c r="BB213" s="17" t="b">
        <v>0</v>
      </c>
      <c r="BC213" s="17" t="b">
        <f t="shared" ref="BC213" ca="1" si="3678">IF(BA213,IF(N213&gt;0,AND(AZ213,Z213=0),FALSE),"")</f>
        <v>1</v>
      </c>
      <c r="BD213" s="17" t="b">
        <f t="shared" ref="BD213" ca="1" si="3679">IF(BA213,IF(N213&gt;0,AND(NOT(AZ213),Z213=0),FALSE),"")</f>
        <v>0</v>
      </c>
      <c r="BE213" s="17" t="b">
        <f t="shared" ref="BE213" ca="1" si="3680">IF(BA213,IF(AND(AW213,NOT(BB213),NOT(BC213),NOT(BD213)),AND(Z213=0,AC213=0),FALSE),"")</f>
        <v>0</v>
      </c>
      <c r="BF213" s="17" t="b">
        <f t="shared" ref="BF213" ca="1" si="3681">IF(BA213,IF(AND(AW213,NOT(BB213),NOT(BC213),NOT(BD213)),AND(Z213=0,OR(AC213&gt;0)),FALSE),"")</f>
        <v>0</v>
      </c>
      <c r="BG213" s="17" t="b">
        <f t="shared" ref="BG213" ca="1" si="3682">IF(BA213,IF(OR(BB213:BF213),FALSE,IF(Z213=0,FALSE,Z213&gt;0)),"")</f>
        <v>0</v>
      </c>
      <c r="BH213" s="17" t="b">
        <f t="shared" ref="BH213" ca="1" si="3683">IF(BA213,COUNTIF(BB213:BG213,TRUE)=1,"")</f>
        <v>1</v>
      </c>
      <c r="BI213" s="17">
        <f t="shared" ref="BI213" ca="1" si="3684">IF(BA213,IFERROR(MATCH(TRUE,BB213:BG213,0),7),"")</f>
        <v>2</v>
      </c>
      <c r="BJ213" s="17" t="b">
        <f t="shared" ref="BJ213" ca="1" si="3685">DF213&lt;&gt;""</f>
        <v>0</v>
      </c>
      <c r="BK213" s="17" t="str">
        <f t="shared" ref="BK213" ca="1" si="3686">IF(H213,IF(AND(NOT(BA213),AU213),AC213=0,""),"")</f>
        <v/>
      </c>
      <c r="BL213" s="17" t="str">
        <f t="shared" ref="BL213" ca="1" si="3687">IF(H213,IF(AND(NOT(BA213),AU213),AC213&gt;0,""),"")</f>
        <v/>
      </c>
      <c r="BM213" s="17" t="str">
        <f t="shared" ref="BM213" ca="1" si="3688">IF(H213,IF(BA213,CHOOSE(BI213,"0","F","L","I","N",IF(AA213&gt;0.5,"N","S"),"0"),CHOOSE(MATCH(BU213,DataType,0),"S",IF(BK213,"I","N"),"D"  )),"")</f>
        <v>F</v>
      </c>
      <c r="BN213" s="17" t="str">
        <f t="shared" ref="BN213" ca="1" si="3689">IF(H213,IF(BJ213,"E",IF(BA213,CHOOSE(BI213,"0","F","L","I","N","S","0"),CHOOSE(MATCH(BU213,DataType,0),"S",IF(BK213,"I","N"),"D"  ))),"")</f>
        <v>F</v>
      </c>
      <c r="BO213" s="17" t="str">
        <f t="shared" ref="BO213" ca="1" si="3690">IF($H213,IF(BM213="0","",IF(AND(AR213,N213=2),"D",IF(BM213="S","N",IF(AL213,"O",IF(AM213,"I","N"))))),"")</f>
        <v>D</v>
      </c>
      <c r="BP213" s="14" t="b">
        <f t="shared" ref="BP213" ca="1" si="3691">INDIRECT(ADDRESS(2,ROW(A213)-1,,,_sheetname_dataframe))&lt;&gt;""</f>
        <v>1</v>
      </c>
      <c r="BQ213" s="35">
        <v>1</v>
      </c>
      <c r="BX213" s="16"/>
      <c r="BY213" s="16"/>
      <c r="BZ213" s="16"/>
      <c r="CA213" s="16"/>
      <c r="CB213" s="16"/>
      <c r="CC213" s="16"/>
      <c r="CD213" s="16"/>
      <c r="CE213" s="16"/>
      <c r="CF213" s="16"/>
      <c r="CN213" s="14">
        <f ca="1">IF(H213,IFERROR(IsVariableNameLegal(O213),0),0)</f>
        <v>0</v>
      </c>
      <c r="CO213" s="14" t="str">
        <f t="array" aca="1" ref="CO213" ca="1">IF(H213,IF(COUNTIF(INDIRECT(wew!$C$13),O213)&gt;1,TRIM(SUBSTITUTE(_xll.MCONCAT(IF((INDIRECT(wew!$C$13)=O213)*(COLUMN(INDIRECT(wew!$C$13))&lt;&gt;D213+1),-1+COLUMN(INDIRECT(wew!$C$13)),"")," "),"  "," ")),""),"")</f>
        <v/>
      </c>
      <c r="CP213" s="14" t="str">
        <f t="array" aca="1" ref="CP213" ca="1">IF(P213&lt;&gt;"",IF(LEN(P213)&gt;150,1,""),"")</f>
        <v/>
      </c>
      <c r="CQ213" s="14" t="str">
        <f t="array" aca="1" ref="CQ213" ca="1">IF(AND(H213,NOT(ster!$J$3)),IF(COUNTIF(INDIRECT(wew!$C$15),P213)&gt;1,TRIM(SUBSTITUTE(_xll.MCONCAT(IF((INDIRECT(wew!$C$15)=P213)*(COLUMN(INDIRECT(wew!$C$15))&lt;&gt;D213+1),-1+COLUMN(INDIRECT(wew!$C$15)),"")," "),"  "," ")),""),"")</f>
        <v/>
      </c>
      <c r="CR213" s="14" t="str">
        <f t="array" aca="1" ref="CR213" ca="1">IF(H213,IF(AND(W213&gt;0,AO213&lt;&gt;""),TRIM(SUBSTITUTE(_xll.MCONCAT(IFERROR(IF(ISNUMBER(INDIRECT(Q213)),IF((INDIRECT(ster!$D$14)&lt;&gt;"")*(INDIRECT(Q213)&lt;AO213),INDIRECT(ster!$D$14) &amp; ": " &amp;  SUBSTITUTE(IF( AV213,IFERROR(TEXT(INDIRECT(Q213),"rrrr-mm-dd") &amp;" (" &amp; INDIRECT(Q213) &amp;")",INDIRECT(Q213)),INDIRECT(Q213))," "," "),""),""),"")," "),"  "," ")),""),"")</f>
        <v/>
      </c>
      <c r="CS213" s="14" t="str">
        <f t="array" aca="1" ref="CS213" ca="1">IF(H213,IF(AND(W213&gt;0,AP213&lt;&gt;""),TRIM(SUBSTITUTE(_xll.MCONCAT(IFERROR(IF(ISNUMBER(INDIRECT(Q213)),IF((INDIRECT(ster!$D$14)&lt;&gt;"")*(INDIRECT(Q213)&gt;AP213),INDIRECT(ster!$D$14) &amp; ": " &amp;  SUBSTITUTE(IF( AV213,IFERROR(TEXT(INDIRECT(Q213),"rrrr-mm-dd")&amp;" (" &amp; INDIRECT(Q213) &amp;")",INDIRECT(Q213)),INDIRECT(Q213))," "," "),""),""),"")," "),"  "," ")),""),"")</f>
        <v/>
      </c>
      <c r="CT213" s="14" t="str">
        <f t="array" aca="1" ref="CT213" ca="1">IF(H213,IF(AND(N213&gt;0,AR213),TRIM(SUBSTITUTE(_xll.MCONCAT(IFERROR(IF(ISNUMBER(INDIRECT(Q213)),IF((INDIRECT(ster!$D$14)&lt;&gt;"")*(IFERROR(0*(MATCH(INDIRECT(Q213),INDIRECT(K213),0)&gt;0),1)),INDIRECT(ster!$D$14) &amp; ": " &amp;  SUBSTITUTE(IF( AV213,IFERROR(TEXT(INDIRECT(Q213),"rrrr-mm-dd")&amp;" (" &amp; INDIRECT(Q213) &amp;")",INDIRECT(Q213)),INDIRECT(Q213))," "," "),""),""),"")," "),"  "," ")),""),"")</f>
        <v/>
      </c>
      <c r="CU213" s="14" t="str">
        <f t="array" aca="1" ref="CU213" ca="1">IF(H213,IF(AND(V213&gt;0),TRIM(SUBSTITUTE(_xll.MCONCAT(IF((INDIRECT(ster!$D$14)&lt;&gt;"")*(IFERROR(0*(INDIRECT(Q213)&lt;&gt;""),1)),INDIRECT(ster!$D$14),"")," "),"  "," ")),""),"")</f>
        <v/>
      </c>
      <c r="CV213" s="14" t="str">
        <f t="array" aca="1" ref="CV213" ca="1">IF(H213,IF(AS213,
TRIM(SUBSTITUTE(_xll.MCONCAT(IF(
   (INDIRECT(ster!$D$14)&lt;&gt;"")*
   ((INDIRECT(Q213)="")+
      NOT(ISNUMBER(INDIRECT(Q213)))*
      NOT(ISERROR(MATCH(INDIRECT(Q213),INDIRECT(K213),0)))
    ),
      INDIRECT(ster!$D$14),
   "")," "),"  "," ")),
""),"")</f>
        <v/>
      </c>
      <c r="CW213" s="14" t="str">
        <f t="array" aca="1" ref="CW213" ca="1">IF(H213,IF(AND(AQ213),TRIM(SUBSTITUTE(_xll.MCONCAT(IFERROR(IF(ISNUMBER(INDIRECT(Q213)),IF((INDIRECT(ster!$D$14)&lt;&gt;"")*(INDIRECT(Q213)&lt;&gt;INT(INDIRECT(Q213))),INDIRECT(ster!$D$14) &amp; ": " &amp; INDIRECT(Q213),""),""),"")," "),"  "," ")),""),"")</f>
        <v/>
      </c>
      <c r="CX213" s="14" t="str">
        <f t="array" aca="1" ref="CX213" ca="1">IF(H213,IF(OR(AU213,AV213),TRIM(SUBSTITUTE(_xll.MCONCAT(IF((INDIRECT(ster!$D$14)&lt;&gt;"")*NOT(ISNUMBER(INDIRECT(Q213))),IF(ISERROR(MATCH(INDIRECT(Q213),INDIRECT(K213),0)),IFERROR(IF(INDIRECT(Q213)&lt;&gt;"",INDIRECT(ster!$D$14) &amp; ": " &amp; SUBSTITUTE(INDIRECT(Q213)," "," "),""),""),""),"")," "),"  "," ")),""),"")</f>
        <v/>
      </c>
      <c r="CY213" s="14" t="str">
        <f t="array" aca="1" ref="CY213" ca="1">IF(H213,IF(AE213,TRIM(SUBSTITUTE(_xll.MCONCAT(IF((INDIRECT(ster!$D$14)&lt;&gt;"")*IFERROR(NOT(INDIRECT(AF213)),FALSE),IF(ISERROR(MATCH(INDIRECT(Q213),INDIRECT(K213),0)),IFERROR(IF(INDIRECT(Q213)&lt;&gt;"",INDIRECT(ster!$D$14)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CZ213" s="14" t="str">
        <f t="array" aca="1" ref="CZ213" ca="1">IF(H213,IF(AH213,TRIM(SUBSTITUTE(_xll.MCONCAT(IF((INDIRECT(ster!$D$14)&lt;&gt;"")*IFERROR(NOT(INDIRECT(AI213)),FALSE),IF(ISERROR(MATCH(INDIRECT(Q213),INDIRECT(K213),0)),IFERROR(IF(INDIRECT(Q213)&lt;&gt;"",INDIRECT(ster!$D$14)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DC213" s="14" t="str">
        <f ca="1">SUBSTITUTE(SUBSTITUTE(SUBSTITUTE(SUBSTITUTE(_xll.MCONCAT(DG213:DS213,"■"),"■■","■"),"■■","■"),"■■","■"),"■■","■")</f>
        <v>■</v>
      </c>
      <c r="DD213" s="14" t="str">
        <f t="shared" ref="DD213" ca="1" si="3692">IF(MID(DC213,1,1)="■",MID(DC213,2,LEN(DC213)),DC213)</f>
        <v/>
      </c>
      <c r="DE213" s="14" t="str">
        <f t="shared" ref="DE213" ca="1" si="3693">IF(DD213&lt;&gt;"",IF(MID(DD213,LEN(DD213),1)="■",MID(DD213,1,LEN(DD213)-1),DD213),"")</f>
        <v/>
      </c>
      <c r="DF213" s="14" t="str">
        <f t="shared" ref="DF213" ca="1" si="3694">IFERROR(IF(DE213&lt;&gt;"",SUBSTITUTE(DE213,"■",". "),""),"##INTERNAL_ERROR")</f>
        <v/>
      </c>
      <c r="DG213" s="14" t="str">
        <f t="shared" ref="DG213" ca="1" si="3695">IF(CN213&lt;&gt;0,"Variable name don't comply with the naming convention","")</f>
        <v/>
      </c>
      <c r="DH213" s="14" t="str">
        <f t="shared" ref="DH213" ca="1" si="3696">IF(CO213&lt;&gt;"","Duplicated name. " &amp; IF(ISERROR(FIND(" ",CO213)),"Duplicate have index " &amp; CO213, "Duplicates have indices: "&amp;SUBSTITUTE(CO213," ",", ")),"")</f>
        <v/>
      </c>
      <c r="DI213" s="14" t="str">
        <f t="shared" ref="DI213" ca="1" si="3697">IF(CP213&lt;&gt;"","Variable label exceed length 150","")</f>
        <v/>
      </c>
      <c r="DJ213" s="14" t="str">
        <f t="shared" ref="DJ213" ca="1" si="3698">IF(CQ213&lt;&gt;"","Duplicated variable label. " &amp; IF(ISERROR(FIND(" ",CQ213)),"Duplicate have index " &amp; CQ213, "Duplicates have indices: "&amp;SUBSTITUTE(CQ213," ",", ")),"")</f>
        <v/>
      </c>
      <c r="DK213" s="14" t="str">
        <f t="shared" ref="DK213" ca="1" si="3699">IF(CR213&lt;&gt;"","The following cases have values below declared theorethical min: " &amp;SUBSTITUTE(CR213," ",", "),"")</f>
        <v/>
      </c>
      <c r="DL213" s="14" t="str">
        <f t="shared" ref="DL213" ca="1" si="3700">IF(CS213&lt;&gt;"","The following cases have values above declared theorethical max: " &amp;SUBSTITUTE(CS213," ",", "),"")</f>
        <v/>
      </c>
      <c r="DM213" s="14" t="str">
        <f t="shared" ref="DM213" ca="1" si="3701">IF(CT213&lt;&gt;"","There are some cases with values not explicitly declared in the labels dictionary: " &amp;SUBSTITUTE(CT213," ",", "),"")</f>
        <v/>
      </c>
      <c r="DN213" s="14" t="str">
        <f t="array" aca="1" ref="DN213" ca="1">IF(CU213&lt;&gt;"","There are errors in the entered values in the following cases: " &amp;SUBSTITUTE(CU213," ",", "),"")</f>
        <v/>
      </c>
      <c r="DO213" s="14" t="str">
        <f t="shared" ref="DO213" ca="1" si="3702">IF(CV213&lt;&gt;"","The following records are missing in this required field: " &amp;SUBSTITUTE(CV213," ",", "),"")</f>
        <v/>
      </c>
      <c r="DP213" s="14" t="str">
        <f t="shared" ref="DP213" ca="1" si="3703">IF(CW213&lt;&gt;"","The following cases have non-integer values: " &amp;SUBSTITUTE(CW213," ",", "),"")</f>
        <v/>
      </c>
      <c r="DQ213" s="14" t="str">
        <f t="shared" ref="DQ213" ca="1" si="3704">IF(CX213&lt;&gt;"","The following cases are non-numeric: " &amp;SUBSTITUTE(CX213," ",", "),"")</f>
        <v/>
      </c>
      <c r="DR213" s="14" t="str">
        <f t="shared" ref="DR213" ca="1" si="3705">IF(CY213&lt;&gt;"","In the following cases " &amp; P213 &amp; " " &amp; LOWER(MID(AG213,1,1)) &amp; MID(AG213,2,LEN(AG213)) &amp; ": " &amp;SUBSTITUTE(CY213," ",", "),"")</f>
        <v/>
      </c>
      <c r="DS213" s="14" t="str">
        <f t="shared" ref="DS213" ca="1" si="3706">IF(CZ213&lt;&gt;"","In the following cases " &amp; P213 &amp; " " &amp; LOWER(MID(AJ213,1,1)) &amp; MID(AJ213,2,LEN(AJ213)) &amp; ": " &amp;SUBSTITUTE(CZ213," ",", "),"")</f>
        <v/>
      </c>
      <c r="DZ213" s="14" t="b">
        <f t="shared" ref="DZ213" ca="1" si="3707">OR(ED213&lt;&gt;"",EF213&lt;&gt;"",EG213&lt;&gt;"")</f>
        <v>0</v>
      </c>
      <c r="EA213" s="14" t="str">
        <f t="shared" ref="EA213" ca="1" si="3708">IF(EB213&lt;&gt;"",G213 &amp; " (" &amp; F213 &amp; ")","")</f>
        <v>Spinal cord MRI Thoracic - Stenosis (q_65b_3)</v>
      </c>
      <c r="EB213" s="14" t="str">
        <f t="shared" ref="EB213" ca="1" si="3709">IF(EE213&lt;&gt;"",EE213&amp;IF(ED213&lt;&gt;""," and "&amp;ED213,""),UPPER(MID(ED213,1,1)&amp;MID(ED213,2,LEN(ED213))))&amp; IF(OR(EF213&lt;&gt;"",EG213&lt;&gt;"")," and "&amp;IF(EF213&lt;&gt;"",LOWER(MID(EF213,1,1) &amp; MID(EF213,2,LEN(EF213))),"")&amp; IF(AND(EF213 &lt;&gt;"",EG213&lt;&gt;"")," and ","") &amp; IF(EG213&lt;&gt;"",LOWER(MID(EG213,1,1) &amp; MID(EG213,2,LEN(EG213))),""),"") &amp; IF(OR(EE213&lt;&gt;"",ED213&lt;&gt;"",EF213&lt;&gt;"",EG213&lt;&gt;""), ". ","")</f>
        <v xml:space="preserve">Values must be limited to predefinied list. </v>
      </c>
      <c r="EC213" s="14" t="str">
        <f t="shared" ref="EC213" ca="1" si="3710">IF(EB213&lt;&gt;"",G213 &amp; " (" &amp; F213 &amp; "): " &amp; EB213,"")</f>
        <v xml:space="preserve">Spinal cord MRI Thoracic - Stenosis (q_65b_3): Values must be limited to predefinied list. </v>
      </c>
      <c r="ED213" s="14" t="str">
        <f t="shared" ref="ED213" ca="1" si="3711">IF(H213,IF(W213&gt;0,IF(AND(AO213&lt;&gt;"",AP213&lt;&gt;""),"each value must be between " &amp; IF( AV213,IFERROR(TEXT(AO213,"rrrr-mm-dd") &amp;" (" &amp; AO213 &amp;")",AO213),AO213) &amp; " and " &amp; IF( AV213,IFERROR(TEXT(AP213,"rrrr-mm-dd") &amp;" (" &amp; AP213 &amp;")",AP213),AP213),IF(AO213&lt;&gt;"","each value must be above " &amp; IF( AV213,IFERROR(TEXT(AO213,"rrrr-mm-dd") &amp;" (" &amp; AO213 &amp;")",AO213),AO213), IF(AP213&lt;&gt;"","each value must be below " &amp; IF( AV213,IFERROR(TEXT(AP213,"rrrr-mm-dd") &amp;" (" &amp; AP213 &amp;")",AP213),AP213),""))),""),"")</f>
        <v/>
      </c>
      <c r="EE213" s="14" t="str">
        <f t="shared" ref="EE213" ca="1" si="3712">IF(H213,IF(OR(AQ213,AU213,AV213,AS213,AR213),
   "Values must be" &amp;
   IF(AR213," limited to predefinied list", IF(AQ213, " integers",IF(OR(AU213,AV213)," numeric",""))) &amp;
   IF(AS213,IF(OR(AR213,AQ213,AU213,AV213), " and ","") &amp; "non-missing",""),
""),"")</f>
        <v>Values must be limited to predefinied list</v>
      </c>
      <c r="EF213" s="14" t="str">
        <f t="shared" ref="EF213" ca="1" si="3713">IF($H213,AG213,"")</f>
        <v/>
      </c>
      <c r="EG213" s="14" t="str">
        <f t="shared" ref="EG213" ca="1" si="3714">IF($H213,AJ213,"")</f>
        <v/>
      </c>
      <c r="EM213" s="14" t="b">
        <f t="shared" ref="EM213" ca="1" si="3715">OR(EC213&lt;&gt;"",DF213&lt;&gt;"")</f>
        <v>1</v>
      </c>
      <c r="EN213" s="14">
        <f t="shared" ref="EN213" ca="1" si="3716">IF(EM213,C213,"")</f>
        <v>200</v>
      </c>
      <c r="EO213" s="14" t="str">
        <f t="shared" ref="EO213" ca="1" si="3717">IF(EM213,F213,"")</f>
        <v>q_65b_3</v>
      </c>
      <c r="EP213" s="14" t="str">
        <f t="shared" ref="EP213" ca="1" si="3718">EC213</f>
        <v xml:space="preserve">Spinal cord MRI Thoracic - Stenosis (q_65b_3): Values must be limited to predefinied list. </v>
      </c>
      <c r="EQ213" s="14" t="str">
        <f t="shared" ref="EQ213" ca="1" si="3719">DF213</f>
        <v/>
      </c>
    </row>
    <row r="214" spans="2:147" s="14" customFormat="1">
      <c r="B214" s="14" t="str">
        <f t="shared" ref="B214" ca="1" si="3720">DF214</f>
        <v/>
      </c>
      <c r="C214" s="14">
        <f t="shared" ref="C214" ca="1" si="3721">IF(OFFSET(B214,-1,COLUMN(VariableExists)-2),OFFSET(B214,-1,1)+1,OFFSET(B214,-1,1))</f>
        <v>201</v>
      </c>
      <c r="D214" s="14">
        <f t="shared" ref="D214" si="3722">ROW(A214)-2</f>
        <v>212</v>
      </c>
      <c r="E214" s="14" t="str">
        <f t="shared" ref="E214" ca="1" si="3723">IF(OR(G214="",ROW(G214)=2),"",IF(Z214&gt;0,"S",IF(AX214,IF(J214=2,"D","N"),"I")))</f>
        <v>D</v>
      </c>
      <c r="F214" s="14" t="str">
        <f t="shared" ref="F214" ca="1" si="3724">IF(H214,O214,"")</f>
        <v>q_65b_4</v>
      </c>
      <c r="G214" s="14" t="str">
        <f t="shared" ref="G214" ca="1" si="3725">IF(H214,P214,"")</f>
        <v>Spinal cord MRI Thoracic - Myelitis</v>
      </c>
      <c r="H214" s="14" t="b">
        <f t="shared" ref="H214" ca="1" si="3726">IF(INDIRECT(ADDRESS(2,D214+1,,,_sheetname_dataframe))="",FALSE,MID(INDIRECT(ADDRESS(2,D214+1,,,_sheetname_dataframe)),1,1)&lt;&gt;".")</f>
        <v>1</v>
      </c>
      <c r="I214" s="14" t="str">
        <f ca="1">IF($H214,ADDRESS(3,(D214+1)*2-1,4,,"["&amp;wew!$G$7&amp;"]"&amp;_sheetname_labels)&amp;":"&amp;ADDRESS(2+ster!$B$20,(D214+1)*2-1,4),"")</f>
        <v>[DBTemplate.xlsm]labels!PI3:PI61</v>
      </c>
      <c r="J214" s="14">
        <f t="array" aca="1" ref="J214" ca="1">IF(H214,MAX(0,MAX(IF(INDIRECT(I214)&lt;&gt;"",ROW(INDIRECT(I214)),""))-2),"")</f>
        <v>2</v>
      </c>
      <c r="K214" s="14" t="str">
        <f ca="1">IF($H214,IF($J214&gt;0,ADDRESS(3,(D214+1)*2-1,4,,"["&amp;wew!$G$7&amp;"]"&amp;_sheetname_labels)&amp;":"&amp;ADDRESS(2+J214,(D214+1)*2-1,4),""),"")</f>
        <v>[DBTemplate.xlsm]labels!PI3:PI4</v>
      </c>
      <c r="L214" s="14" t="str">
        <f ca="1">IF($H214,IF($J214&gt;0,ADDRESS(3,(D214+1)*2,4,,"["&amp;wew!$G$7&amp;"]"&amp;_sheetname_labels)&amp;":"&amp;ADDRESS(2+J214,(D214+1)*2,4),""),"")</f>
        <v>[DBTemplate.xlsm]labels!PJ3:PJ4</v>
      </c>
      <c r="M214" s="14">
        <f t="shared" ref="M214" ca="1" si="3727">IF($H214,IF(J214&gt;0,COUNTA(INDIRECT(K214))-COUNT(INDIRECT(K214)),0),"")</f>
        <v>0</v>
      </c>
      <c r="N214" s="14">
        <f t="shared" ref="N214" ca="1" si="3728">IF(H214,J214-M214,"")</f>
        <v>2</v>
      </c>
      <c r="O214" s="14" t="str">
        <f t="shared" ref="O214" ca="1" si="3729">IF(INDIRECT(ADDRESS(2,D214+1,,,_sheetname_dataframe))="","",INDIRECT(ADDRESS(2,D214+1,,,_sheetname_dataframe)))</f>
        <v>q_65b_4</v>
      </c>
      <c r="P214" s="14" t="str">
        <f t="shared" ref="P214" ca="1" si="3730">IF(H214,IF(INDIRECT(ADDRESS(1,D214+1,,,_sheetname_dataframe))="","",INDIRECT(ADDRESS(1,D214+1,,,_sheetname_dataframe))),"")</f>
        <v>Spinal cord MRI Thoracic - Myelitis</v>
      </c>
      <c r="Q214" s="14" t="str">
        <f ca="1">IF($BP214,ADDRESS(3,D214+1,4,,"["&amp;wew!$G$7&amp;"]"&amp;_sheetname_dataframe)&amp;":"&amp;ADDRESS(2+ster!$C$14,D214+1,4),"")</f>
        <v>[DBTemplate.xlsm]data_frame!HE3:HE3</v>
      </c>
      <c r="R214" s="14" t="str">
        <f>IF($BP214,IF(MID(_xll.FORMULATEXT(INDEX(INDIRECT(Q214),1)),1,1)="=", _xll.FORMULATEXT(INDEX(INDIRECT(Q214),1),2,TRUE),""),"")</f>
        <v/>
      </c>
      <c r="S214" s="14">
        <f t="array" aca="1" ref="S214" ca="1">IF(H214,SUM(IF((IFERROR(INDIRECT(Q214)&lt;&gt;"",FALSE))*(INDIRECT(ster!$D$14)&lt;&gt;""),1,0)),"")</f>
        <v>0</v>
      </c>
      <c r="T214" s="14">
        <f t="array" aca="1" ref="T214" ca="1">IF(H214,IF(M214&gt;0,SUM(IFERROR(1*(MATCH(INDIRECT(Q214),INDIRECT(K214),0)&gt;0),0)*(INDIRECT(ster!$D$14)&lt;&gt;"")*NOT(ISNUMBER(INDIRECT(Q214)))),0),"")</f>
        <v>0</v>
      </c>
      <c r="U214" s="14">
        <f t="array" aca="1" ref="U214" ca="1">IF(H214,SUM((IFERROR(INDIRECT(Q214)="",FALSE))*(INDIRECT(ster!$D$14)&lt;&gt;"")),"")</f>
        <v>1</v>
      </c>
      <c r="V214" s="14">
        <f t="array" aca="1" ref="V214" ca="1">IF(H214,SUM((IFERROR(INDIRECT(Q214)="#ąś",TRUE))*(INDIRECT(ster!$D$14)&lt;&gt;"")),"")</f>
        <v>0</v>
      </c>
      <c r="W214" s="14">
        <f t="array" aca="1" ref="W214" ca="1">IF(H214,SUM(ISNUMBER(INDIRECT(Q214))*(INDIRECT(ster!$D$14)&lt;&gt;"")),"")</f>
        <v>0</v>
      </c>
      <c r="X214" s="14" t="str">
        <f t="array" aca="1" ref="X214" ca="1">IF(AND(H214,W214&gt;0),IF(wew!$B$3,MIN(IF((INDIRECT(ster!$D$14)&lt;&gt;"")*IFERROR(INDIRECT($Q214)&lt;&gt;"",FALSE),IFERROR(INDIRECT($Q214),"X"),"X")),"&lt;włącz podświetlanie wartości&gt;"),"—")</f>
        <v>—</v>
      </c>
      <c r="Y214" s="14" t="str">
        <f t="array" aca="1" ref="Y214" ca="1">IF(AND(H214,W214&gt;0),IF(wew!$B$3,MAX(IF((INDIRECT(ster!$D$14)&lt;&gt;"")*IFERROR(INDIRECT($Q214)&lt;&gt;"",FALSE),IFERROR(INDIRECT($Q214),"X"),"X")),"&lt;włącz podświetlanie wartości&gt;"),"—")</f>
        <v>—</v>
      </c>
      <c r="Z214" s="14">
        <f t="shared" ref="Z214" ca="1" si="3731">IF(H214,S214-T214-W214,"")</f>
        <v>0</v>
      </c>
      <c r="AA214" s="12" t="str">
        <f t="shared" ref="AA214" ca="1" si="3732">IF(H214,IF(S214&gt;0,W214/(S214),"—"),"")</f>
        <v>—</v>
      </c>
      <c r="AB214" s="17">
        <f t="array" aca="1" ref="AB214" ca="1">IF(H214,IF(W214&gt;0,SUM((INDIRECT(ster!$D$14)&lt;&gt;"")*IFERROR((INDIRECT(Q214)&lt;&gt;"")*(INDIRECT(Q214)=INT(INDIRECT(Q214))),0)),0),"")</f>
        <v>0</v>
      </c>
      <c r="AC214" s="17">
        <f t="array" aca="1" ref="AC214" ca="1">IF(H214,W214-AB214,"")</f>
        <v>0</v>
      </c>
      <c r="AD214" s="17">
        <f t="shared" ref="AD214" ca="1" si="3733">IF($H214,IF(AC214&lt;&gt;"",IF(AC214=0,1,IF(AC214/W214&lt;0.15,2,3)),0),"")</f>
        <v>1</v>
      </c>
      <c r="AE214" s="17" t="b">
        <f t="shared" ref="AE214" ca="1" si="3734">IF(H214,OFFSET(O214,1,0)=".validation",FALSE)</f>
        <v>0</v>
      </c>
      <c r="AF214" s="17" t="str">
        <f ca="1">IF(AE214,IF($H214,ADDRESS(3,D214+2,4,,"["&amp;wew!$G$7&amp;"]"&amp;_sheetname_dataframe)&amp;":"&amp;ADDRESS(2+ster!$C$14,D214+2,4),""),"")</f>
        <v/>
      </c>
      <c r="AG214" s="17" t="str">
        <f t="shared" ref="AG214" ca="1" si="3735">IF(AE214,IF($H214,IF(INDIRECT(ADDRESS(1,D214+2,,,_sheetname_dataframe))="","",INDIRECT(ADDRESS(1,D214+2,,,_sheetname_dataframe))),""),"")</f>
        <v/>
      </c>
      <c r="AH214" s="17" t="b">
        <f t="shared" ref="AH214" ca="1" si="3736">IF(H214,AND(AE214,OFFSET(O214,2,0)=".validation"),FALSE)</f>
        <v>0</v>
      </c>
      <c r="AI214" s="17" t="str">
        <f ca="1">IF(AH214,IF($H214,ADDRESS(3,D214+3,4,,"["&amp;wew!$G$7&amp;"]"&amp;_sheetname_dataframe)&amp;":"&amp;ADDRESS(2+ster!$C$14,D214+3,4),""),"")</f>
        <v/>
      </c>
      <c r="AJ214" s="17" t="str">
        <f t="shared" ref="AJ214" ca="1" si="3737">IF(AH214,IF($H214,IF(INDIRECT(ADDRESS(1,D214+3,,,_sheetname_dataframe))="","",INDIRECT(ADDRESS(1,D214+3,,,_sheetname_dataframe))),""),"")</f>
        <v/>
      </c>
      <c r="AK214" s="17" t="b">
        <f t="shared" ref="AK214" ca="1" si="3738">IF(H214,OR(AQ214,AD214=2),"")</f>
        <v>0</v>
      </c>
      <c r="AL214" s="17" t="b">
        <f t="shared" ref="AL214" ca="1" si="3739">IF($H214,IF(BV214&lt;&gt;"",IF(OR(BM214="F",BM214="L",BM214="I",BM214="D"),BV214&lt;&gt;0)),"")</f>
        <v>0</v>
      </c>
      <c r="AM214" s="17" t="b">
        <f t="shared" ref="AM214" ca="1" si="3740">IF($H214,AND(NOT(AL214),OR(IF(BW214&lt;&gt;"",IF(OR(BM214="F",BM214="L"),BW214&lt;&gt;0)),BM214="I",BM214="N",BM214="D")),"")</f>
        <v>0</v>
      </c>
      <c r="AN214" s="17">
        <f t="shared" ref="AN214" ca="1" si="3741">IF(COUNTA(INDIRECT(Q214))=0,0, IF(AND(AO214&lt;&gt;"",X214&lt;AO214),1,IF(AND(AP214&lt;&gt;"",Y214&gt;AP214),1,IF(AND(AQ214,AC214&gt;0),2,0))))</f>
        <v>0</v>
      </c>
      <c r="AO214" s="24" t="str">
        <f t="shared" ref="AO214" ca="1" si="3742">IF($H214,IF(BY214&lt;&gt;"",IF(ISNUMBER(BY214),BY214,""),""),"")</f>
        <v/>
      </c>
      <c r="AP214" s="24" t="str">
        <f t="shared" ref="AP214" ca="1" si="3743">IF($H214,IF(BZ214&lt;&gt;"",IF(ISNUMBER(BZ214),BZ214,""),""),"")</f>
        <v/>
      </c>
      <c r="AQ214" s="17" t="b">
        <f t="shared" ref="AQ214" ca="1" si="3744">IF(H214,IF(CA214&lt;&gt;"",CA214&lt;&gt;0,FALSE),"")</f>
        <v>0</v>
      </c>
      <c r="AR214" s="17" t="b">
        <f t="shared" ref="AR214" ca="1" si="3745">IF(H214,IF(N214&gt;0,IF(BQ214&lt;&gt;"",BQ214&lt;&gt;0,FALSE),FALSE),"")</f>
        <v>1</v>
      </c>
      <c r="AS214" s="17" t="b">
        <f t="shared" ref="AS214" ca="1" si="3746">IF(H214,IF(BR214&lt;&gt;"",BR214&lt;&gt;0,FALSE),"")</f>
        <v>0</v>
      </c>
      <c r="AT214" s="17" t="b">
        <f t="shared" ref="AT214" ca="1" si="3747">IF(H214,IF(N214&gt;0,FALSE,IF(BU214&lt;&gt;"",MATCH(BU214,DataType,0)=1,FALSE)),"")</f>
        <v>0</v>
      </c>
      <c r="AU214" s="17" t="b">
        <f t="shared" ref="AU214" ca="1" si="3748">IF(H214,IF(N214&gt;0,TRUE,IF(BU214&lt;&gt;"",MATCH(BU214,DataType,0)=2,FALSE)),"")</f>
        <v>1</v>
      </c>
      <c r="AV214" s="17" t="b">
        <f t="shared" ref="AV214" ca="1" si="3749">IF(H214,IF(N214&gt;0,FALSE,IF(BU214&lt;&gt;"",MATCH(BU214,DataType,0)=3,FALSE)),"")</f>
        <v>0</v>
      </c>
      <c r="AW214" s="17" t="b">
        <f t="shared" ref="AW214" ca="1" si="3750">IF(H214,IF(W214&gt;0,Z214=0,FALSE),"")</f>
        <v>0</v>
      </c>
      <c r="AX214" s="14" t="b">
        <f t="array" aca="1" ref="AX214" ca="1">IF(H214,N214&gt;0,"")</f>
        <v>1</v>
      </c>
      <c r="AY214" s="17" t="str">
        <f t="shared" ref="AY214" ca="1" si="3751">IF(H214,IF(N214&gt;0,ADDRESS(ROW(VariablesOrigin)+1,COLUMN(VariablesOrigin)+1,4) &amp; ":" &amp; ADDRESS(ROW(VariablesOrigin)+N214,COLUMN(VariablesOrigin)+1,4),""),"")</f>
        <v>C3:C4</v>
      </c>
      <c r="AZ214" s="17" t="b">
        <f t="array" aca="1" ref="AZ214" ca="1">IF(AY214&lt;&gt;"",SUM(1*ISERROR(MATCH(INDIRECT(AY214),INDIRECT(K214),0)))=0,"")</f>
        <v>1</v>
      </c>
      <c r="BA214" s="17" t="b">
        <f t="shared" ref="BA214" ca="1" si="3752">IF(H214,BU214="",FALSE)</f>
        <v>1</v>
      </c>
      <c r="BB214" s="17" t="b">
        <v>0</v>
      </c>
      <c r="BC214" s="17" t="b">
        <f t="shared" ref="BC214" ca="1" si="3753">IF(BA214,IF(N214&gt;0,AND(AZ214,Z214=0),FALSE),"")</f>
        <v>1</v>
      </c>
      <c r="BD214" s="17" t="b">
        <f t="shared" ref="BD214" ca="1" si="3754">IF(BA214,IF(N214&gt;0,AND(NOT(AZ214),Z214=0),FALSE),"")</f>
        <v>0</v>
      </c>
      <c r="BE214" s="17" t="b">
        <f t="shared" ref="BE214" ca="1" si="3755">IF(BA214,IF(AND(AW214,NOT(BB214),NOT(BC214),NOT(BD214)),AND(Z214=0,AC214=0),FALSE),"")</f>
        <v>0</v>
      </c>
      <c r="BF214" s="17" t="b">
        <f t="shared" ref="BF214" ca="1" si="3756">IF(BA214,IF(AND(AW214,NOT(BB214),NOT(BC214),NOT(BD214)),AND(Z214=0,OR(AC214&gt;0)),FALSE),"")</f>
        <v>0</v>
      </c>
      <c r="BG214" s="17" t="b">
        <f t="shared" ref="BG214" ca="1" si="3757">IF(BA214,IF(OR(BB214:BF214),FALSE,IF(Z214=0,FALSE,Z214&gt;0)),"")</f>
        <v>0</v>
      </c>
      <c r="BH214" s="17" t="b">
        <f t="shared" ref="BH214" ca="1" si="3758">IF(BA214,COUNTIF(BB214:BG214,TRUE)=1,"")</f>
        <v>1</v>
      </c>
      <c r="BI214" s="17">
        <f t="shared" ref="BI214" ca="1" si="3759">IF(BA214,IFERROR(MATCH(TRUE,BB214:BG214,0),7),"")</f>
        <v>2</v>
      </c>
      <c r="BJ214" s="17" t="b">
        <f t="shared" ref="BJ214" ca="1" si="3760">DF214&lt;&gt;""</f>
        <v>0</v>
      </c>
      <c r="BK214" s="17" t="str">
        <f t="shared" ref="BK214" ca="1" si="3761">IF(H214,IF(AND(NOT(BA214),AU214),AC214=0,""),"")</f>
        <v/>
      </c>
      <c r="BL214" s="17" t="str">
        <f t="shared" ref="BL214" ca="1" si="3762">IF(H214,IF(AND(NOT(BA214),AU214),AC214&gt;0,""),"")</f>
        <v/>
      </c>
      <c r="BM214" s="17" t="str">
        <f t="shared" ref="BM214" ca="1" si="3763">IF(H214,IF(BA214,CHOOSE(BI214,"0","F","L","I","N",IF(AA214&gt;0.5,"N","S"),"0"),CHOOSE(MATCH(BU214,DataType,0),"S",IF(BK214,"I","N"),"D"  )),"")</f>
        <v>F</v>
      </c>
      <c r="BN214" s="17" t="str">
        <f t="shared" ref="BN214" ca="1" si="3764">IF(H214,IF(BJ214,"E",IF(BA214,CHOOSE(BI214,"0","F","L","I","N","S","0"),CHOOSE(MATCH(BU214,DataType,0),"S",IF(BK214,"I","N"),"D"  ))),"")</f>
        <v>F</v>
      </c>
      <c r="BO214" s="17" t="str">
        <f t="shared" ref="BO214" ca="1" si="3765">IF($H214,IF(BM214="0","",IF(AND(AR214,N214=2),"D",IF(BM214="S","N",IF(AL214,"O",IF(AM214,"I","N"))))),"")</f>
        <v>D</v>
      </c>
      <c r="BP214" s="14" t="b">
        <f t="shared" ref="BP214" ca="1" si="3766">INDIRECT(ADDRESS(2,ROW(A214)-1,,,_sheetname_dataframe))&lt;&gt;""</f>
        <v>1</v>
      </c>
      <c r="BQ214" s="35">
        <v>1</v>
      </c>
      <c r="BX214" s="16"/>
      <c r="BY214" s="16"/>
      <c r="BZ214" s="16"/>
      <c r="CA214" s="16"/>
      <c r="CB214" s="16"/>
      <c r="CC214" s="16"/>
      <c r="CD214" s="16"/>
      <c r="CE214" s="16"/>
      <c r="CF214" s="16"/>
      <c r="CN214" s="14">
        <f ca="1">IF(H214,IFERROR(IsVariableNameLegal(O214),0),0)</f>
        <v>0</v>
      </c>
      <c r="CO214" s="14" t="str">
        <f t="array" aca="1" ref="CO214" ca="1">IF(H214,IF(COUNTIF(INDIRECT(wew!$C$13),O214)&gt;1,TRIM(SUBSTITUTE(_xll.MCONCAT(IF((INDIRECT(wew!$C$13)=O214)*(COLUMN(INDIRECT(wew!$C$13))&lt;&gt;D214+1),-1+COLUMN(INDIRECT(wew!$C$13)),"")," "),"  "," ")),""),"")</f>
        <v/>
      </c>
      <c r="CP214" s="14" t="str">
        <f t="array" aca="1" ref="CP214" ca="1">IF(P214&lt;&gt;"",IF(LEN(P214)&gt;150,1,""),"")</f>
        <v/>
      </c>
      <c r="CQ214" s="14" t="str">
        <f t="array" aca="1" ref="CQ214" ca="1">IF(AND(H214,NOT(ster!$J$3)),IF(COUNTIF(INDIRECT(wew!$C$15),P214)&gt;1,TRIM(SUBSTITUTE(_xll.MCONCAT(IF((INDIRECT(wew!$C$15)=P214)*(COLUMN(INDIRECT(wew!$C$15))&lt;&gt;D214+1),-1+COLUMN(INDIRECT(wew!$C$15)),"")," "),"  "," ")),""),"")</f>
        <v/>
      </c>
      <c r="CR214" s="14" t="str">
        <f t="array" aca="1" ref="CR214" ca="1">IF(H214,IF(AND(W214&gt;0,AO214&lt;&gt;""),TRIM(SUBSTITUTE(_xll.MCONCAT(IFERROR(IF(ISNUMBER(INDIRECT(Q214)),IF((INDIRECT(ster!$D$14)&lt;&gt;"")*(INDIRECT(Q214)&lt;AO214),INDIRECT(ster!$D$14) &amp; ": " &amp;  SUBSTITUTE(IF( AV214,IFERROR(TEXT(INDIRECT(Q214),"rrrr-mm-dd") &amp;" (" &amp; INDIRECT(Q214) &amp;")",INDIRECT(Q214)),INDIRECT(Q214))," "," "),""),""),"")," "),"  "," ")),""),"")</f>
        <v/>
      </c>
      <c r="CS214" s="14" t="str">
        <f t="array" aca="1" ref="CS214" ca="1">IF(H214,IF(AND(W214&gt;0,AP214&lt;&gt;""),TRIM(SUBSTITUTE(_xll.MCONCAT(IFERROR(IF(ISNUMBER(INDIRECT(Q214)),IF((INDIRECT(ster!$D$14)&lt;&gt;"")*(INDIRECT(Q214)&gt;AP214),INDIRECT(ster!$D$14) &amp; ": " &amp;  SUBSTITUTE(IF( AV214,IFERROR(TEXT(INDIRECT(Q214),"rrrr-mm-dd")&amp;" (" &amp; INDIRECT(Q214) &amp;")",INDIRECT(Q214)),INDIRECT(Q214))," "," "),""),""),"")," "),"  "," ")),""),"")</f>
        <v/>
      </c>
      <c r="CT214" s="14" t="str">
        <f t="array" aca="1" ref="CT214" ca="1">IF(H214,IF(AND(N214&gt;0,AR214),TRIM(SUBSTITUTE(_xll.MCONCAT(IFERROR(IF(ISNUMBER(INDIRECT(Q214)),IF((INDIRECT(ster!$D$14)&lt;&gt;"")*(IFERROR(0*(MATCH(INDIRECT(Q214),INDIRECT(K214),0)&gt;0),1)),INDIRECT(ster!$D$14) &amp; ": " &amp;  SUBSTITUTE(IF( AV214,IFERROR(TEXT(INDIRECT(Q214),"rrrr-mm-dd")&amp;" (" &amp; INDIRECT(Q214) &amp;")",INDIRECT(Q214)),INDIRECT(Q214))," "," "),""),""),"")," "),"  "," ")),""),"")</f>
        <v/>
      </c>
      <c r="CU214" s="14" t="str">
        <f t="array" aca="1" ref="CU214" ca="1">IF(H214,IF(AND(V214&gt;0),TRIM(SUBSTITUTE(_xll.MCONCAT(IF((INDIRECT(ster!$D$14)&lt;&gt;"")*(IFERROR(0*(INDIRECT(Q214)&lt;&gt;""),1)),INDIRECT(ster!$D$14),"")," "),"  "," ")),""),"")</f>
        <v/>
      </c>
      <c r="CV214" s="14" t="str">
        <f t="array" aca="1" ref="CV214" ca="1">IF(H214,IF(AS214,
TRIM(SUBSTITUTE(_xll.MCONCAT(IF(
   (INDIRECT(ster!$D$14)&lt;&gt;"")*
   ((INDIRECT(Q214)="")+
      NOT(ISNUMBER(INDIRECT(Q214)))*
      NOT(ISERROR(MATCH(INDIRECT(Q214),INDIRECT(K214),0)))
    ),
      INDIRECT(ster!$D$14),
   "")," "),"  "," ")),
""),"")</f>
        <v/>
      </c>
      <c r="CW214" s="14" t="str">
        <f t="array" aca="1" ref="CW214" ca="1">IF(H214,IF(AND(AQ214),TRIM(SUBSTITUTE(_xll.MCONCAT(IFERROR(IF(ISNUMBER(INDIRECT(Q214)),IF((INDIRECT(ster!$D$14)&lt;&gt;"")*(INDIRECT(Q214)&lt;&gt;INT(INDIRECT(Q214))),INDIRECT(ster!$D$14) &amp; ": " &amp; INDIRECT(Q214),""),""),"")," "),"  "," ")),""),"")</f>
        <v/>
      </c>
      <c r="CX214" s="14" t="str">
        <f t="array" aca="1" ref="CX214" ca="1">IF(H214,IF(OR(AU214,AV214),TRIM(SUBSTITUTE(_xll.MCONCAT(IF((INDIRECT(ster!$D$14)&lt;&gt;"")*NOT(ISNUMBER(INDIRECT(Q214))),IF(ISERROR(MATCH(INDIRECT(Q214),INDIRECT(K214),0)),IFERROR(IF(INDIRECT(Q214)&lt;&gt;"",INDIRECT(ster!$D$14) &amp; ": " &amp; SUBSTITUTE(INDIRECT(Q214)," "," "),""),""),""),"")," "),"  "," ")),""),"")</f>
        <v/>
      </c>
      <c r="CY214" s="14" t="str">
        <f t="array" aca="1" ref="CY214" ca="1">IF(H214,IF(AE214,TRIM(SUBSTITUTE(_xll.MCONCAT(IF((INDIRECT(ster!$D$14)&lt;&gt;"")*IFERROR(NOT(INDIRECT(AF214)),FALSE),IF(ISERROR(MATCH(INDIRECT(Q214),INDIRECT(K214),0)),IFERROR(IF(INDIRECT(Q214)&lt;&gt;"",INDIRECT(ster!$D$14)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CZ214" s="14" t="str">
        <f t="array" aca="1" ref="CZ214" ca="1">IF(H214,IF(AH214,TRIM(SUBSTITUTE(_xll.MCONCAT(IF((INDIRECT(ster!$D$14)&lt;&gt;"")*IFERROR(NOT(INDIRECT(AI214)),FALSE),IF(ISERROR(MATCH(INDIRECT(Q214),INDIRECT(K214),0)),IFERROR(IF(INDIRECT(Q214)&lt;&gt;"",INDIRECT(ster!$D$14)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DC214" s="14" t="str">
        <f ca="1">SUBSTITUTE(SUBSTITUTE(SUBSTITUTE(SUBSTITUTE(_xll.MCONCAT(DG214:DS214,"■"),"■■","■"),"■■","■"),"■■","■"),"■■","■")</f>
        <v>■</v>
      </c>
      <c r="DD214" s="14" t="str">
        <f t="shared" ref="DD214" ca="1" si="3767">IF(MID(DC214,1,1)="■",MID(DC214,2,LEN(DC214)),DC214)</f>
        <v/>
      </c>
      <c r="DE214" s="14" t="str">
        <f t="shared" ref="DE214" ca="1" si="3768">IF(DD214&lt;&gt;"",IF(MID(DD214,LEN(DD214),1)="■",MID(DD214,1,LEN(DD214)-1),DD214),"")</f>
        <v/>
      </c>
      <c r="DF214" s="14" t="str">
        <f t="shared" ref="DF214" ca="1" si="3769">IFERROR(IF(DE214&lt;&gt;"",SUBSTITUTE(DE214,"■",". "),""),"##INTERNAL_ERROR")</f>
        <v/>
      </c>
      <c r="DG214" s="14" t="str">
        <f t="shared" ref="DG214" ca="1" si="3770">IF(CN214&lt;&gt;0,"Variable name don't comply with the naming convention","")</f>
        <v/>
      </c>
      <c r="DH214" s="14" t="str">
        <f t="shared" ref="DH214" ca="1" si="3771">IF(CO214&lt;&gt;"","Duplicated name. " &amp; IF(ISERROR(FIND(" ",CO214)),"Duplicate have index " &amp; CO214, "Duplicates have indices: "&amp;SUBSTITUTE(CO214," ",", ")),"")</f>
        <v/>
      </c>
      <c r="DI214" s="14" t="str">
        <f t="shared" ref="DI214" ca="1" si="3772">IF(CP214&lt;&gt;"","Variable label exceed length 150","")</f>
        <v/>
      </c>
      <c r="DJ214" s="14" t="str">
        <f t="shared" ref="DJ214" ca="1" si="3773">IF(CQ214&lt;&gt;"","Duplicated variable label. " &amp; IF(ISERROR(FIND(" ",CQ214)),"Duplicate have index " &amp; CQ214, "Duplicates have indices: "&amp;SUBSTITUTE(CQ214," ",", ")),"")</f>
        <v/>
      </c>
      <c r="DK214" s="14" t="str">
        <f t="shared" ref="DK214" ca="1" si="3774">IF(CR214&lt;&gt;"","The following cases have values below declared theorethical min: " &amp;SUBSTITUTE(CR214," ",", "),"")</f>
        <v/>
      </c>
      <c r="DL214" s="14" t="str">
        <f t="shared" ref="DL214" ca="1" si="3775">IF(CS214&lt;&gt;"","The following cases have values above declared theorethical max: " &amp;SUBSTITUTE(CS214," ",", "),"")</f>
        <v/>
      </c>
      <c r="DM214" s="14" t="str">
        <f t="shared" ref="DM214" ca="1" si="3776">IF(CT214&lt;&gt;"","There are some cases with values not explicitly declared in the labels dictionary: " &amp;SUBSTITUTE(CT214," ",", "),"")</f>
        <v/>
      </c>
      <c r="DN214" s="14" t="str">
        <f t="array" aca="1" ref="DN214" ca="1">IF(CU214&lt;&gt;"","There are errors in the entered values in the following cases: " &amp;SUBSTITUTE(CU214," ",", "),"")</f>
        <v/>
      </c>
      <c r="DO214" s="14" t="str">
        <f t="shared" ref="DO214" ca="1" si="3777">IF(CV214&lt;&gt;"","The following records are missing in this required field: " &amp;SUBSTITUTE(CV214," ",", "),"")</f>
        <v/>
      </c>
      <c r="DP214" s="14" t="str">
        <f t="shared" ref="DP214" ca="1" si="3778">IF(CW214&lt;&gt;"","The following cases have non-integer values: " &amp;SUBSTITUTE(CW214," ",", "),"")</f>
        <v/>
      </c>
      <c r="DQ214" s="14" t="str">
        <f t="shared" ref="DQ214" ca="1" si="3779">IF(CX214&lt;&gt;"","The following cases are non-numeric: " &amp;SUBSTITUTE(CX214," ",", "),"")</f>
        <v/>
      </c>
      <c r="DR214" s="14" t="str">
        <f t="shared" ref="DR214" ca="1" si="3780">IF(CY214&lt;&gt;"","In the following cases " &amp; P214 &amp; " " &amp; LOWER(MID(AG214,1,1)) &amp; MID(AG214,2,LEN(AG214)) &amp; ": " &amp;SUBSTITUTE(CY214," ",", "),"")</f>
        <v/>
      </c>
      <c r="DS214" s="14" t="str">
        <f t="shared" ref="DS214" ca="1" si="3781">IF(CZ214&lt;&gt;"","In the following cases " &amp; P214 &amp; " " &amp; LOWER(MID(AJ214,1,1)) &amp; MID(AJ214,2,LEN(AJ214)) &amp; ": " &amp;SUBSTITUTE(CZ214," ",", "),"")</f>
        <v/>
      </c>
      <c r="DZ214" s="14" t="b">
        <f t="shared" ref="DZ214" ca="1" si="3782">OR(ED214&lt;&gt;"",EF214&lt;&gt;"",EG214&lt;&gt;"")</f>
        <v>0</v>
      </c>
      <c r="EA214" s="14" t="str">
        <f t="shared" ref="EA214" ca="1" si="3783">IF(EB214&lt;&gt;"",G214 &amp; " (" &amp; F214 &amp; ")","")</f>
        <v>Spinal cord MRI Thoracic - Myelitis (q_65b_4)</v>
      </c>
      <c r="EB214" s="14" t="str">
        <f t="shared" ref="EB214" ca="1" si="3784">IF(EE214&lt;&gt;"",EE214&amp;IF(ED214&lt;&gt;""," and "&amp;ED214,""),UPPER(MID(ED214,1,1)&amp;MID(ED214,2,LEN(ED214))))&amp; IF(OR(EF214&lt;&gt;"",EG214&lt;&gt;"")," and "&amp;IF(EF214&lt;&gt;"",LOWER(MID(EF214,1,1) &amp; MID(EF214,2,LEN(EF214))),"")&amp; IF(AND(EF214 &lt;&gt;"",EG214&lt;&gt;"")," and ","") &amp; IF(EG214&lt;&gt;"",LOWER(MID(EG214,1,1) &amp; MID(EG214,2,LEN(EG214))),""),"") &amp; IF(OR(EE214&lt;&gt;"",ED214&lt;&gt;"",EF214&lt;&gt;"",EG214&lt;&gt;""), ". ","")</f>
        <v xml:space="preserve">Values must be limited to predefinied list. </v>
      </c>
      <c r="EC214" s="14" t="str">
        <f t="shared" ref="EC214" ca="1" si="3785">IF(EB214&lt;&gt;"",G214 &amp; " (" &amp; F214 &amp; "): " &amp; EB214,"")</f>
        <v xml:space="preserve">Spinal cord MRI Thoracic - Myelitis (q_65b_4): Values must be limited to predefinied list. </v>
      </c>
      <c r="ED214" s="14" t="str">
        <f t="shared" ref="ED214" ca="1" si="3786">IF(H214,IF(W214&gt;0,IF(AND(AO214&lt;&gt;"",AP214&lt;&gt;""),"each value must be between " &amp; IF( AV214,IFERROR(TEXT(AO214,"rrrr-mm-dd") &amp;" (" &amp; AO214 &amp;")",AO214),AO214) &amp; " and " &amp; IF( AV214,IFERROR(TEXT(AP214,"rrrr-mm-dd") &amp;" (" &amp; AP214 &amp;")",AP214),AP214),IF(AO214&lt;&gt;"","each value must be above " &amp; IF( AV214,IFERROR(TEXT(AO214,"rrrr-mm-dd") &amp;" (" &amp; AO214 &amp;")",AO214),AO214), IF(AP214&lt;&gt;"","each value must be below " &amp; IF( AV214,IFERROR(TEXT(AP214,"rrrr-mm-dd") &amp;" (" &amp; AP214 &amp;")",AP214),AP214),""))),""),"")</f>
        <v/>
      </c>
      <c r="EE214" s="14" t="str">
        <f t="shared" ref="EE214" ca="1" si="3787">IF(H214,IF(OR(AQ214,AU214,AV214,AS214,AR214),
   "Values must be" &amp;
   IF(AR214," limited to predefinied list", IF(AQ214, " integers",IF(OR(AU214,AV214)," numeric",""))) &amp;
   IF(AS214,IF(OR(AR214,AQ214,AU214,AV214), " and ","") &amp; "non-missing",""),
""),"")</f>
        <v>Values must be limited to predefinied list</v>
      </c>
      <c r="EF214" s="14" t="str">
        <f t="shared" ref="EF214" ca="1" si="3788">IF($H214,AG214,"")</f>
        <v/>
      </c>
      <c r="EG214" s="14" t="str">
        <f t="shared" ref="EG214" ca="1" si="3789">IF($H214,AJ214,"")</f>
        <v/>
      </c>
      <c r="EM214" s="14" t="b">
        <f t="shared" ref="EM214" ca="1" si="3790">OR(EC214&lt;&gt;"",DF214&lt;&gt;"")</f>
        <v>1</v>
      </c>
      <c r="EN214" s="14">
        <f t="shared" ref="EN214" ca="1" si="3791">IF(EM214,C214,"")</f>
        <v>201</v>
      </c>
      <c r="EO214" s="14" t="str">
        <f t="shared" ref="EO214" ca="1" si="3792">IF(EM214,F214,"")</f>
        <v>q_65b_4</v>
      </c>
      <c r="EP214" s="14" t="str">
        <f t="shared" ref="EP214" ca="1" si="3793">EC214</f>
        <v xml:space="preserve">Spinal cord MRI Thoracic - Myelitis (q_65b_4): Values must be limited to predefinied list. </v>
      </c>
      <c r="EQ214" s="14" t="str">
        <f t="shared" ref="EQ214" ca="1" si="3794">DF214</f>
        <v/>
      </c>
    </row>
    <row r="215" spans="2:147" s="14" customFormat="1">
      <c r="B215" s="14" t="str">
        <f t="shared" ref="B215" ca="1" si="3795">DF215</f>
        <v/>
      </c>
      <c r="C215" s="14">
        <f t="shared" ref="C215" ca="1" si="3796">IF(OFFSET(B215,-1,COLUMN(VariableExists)-2),OFFSET(B215,-1,1)+1,OFFSET(B215,-1,1))</f>
        <v>202</v>
      </c>
      <c r="D215" s="14">
        <f t="shared" ref="D215" si="3797">ROW(A215)-2</f>
        <v>213</v>
      </c>
      <c r="E215" s="14" t="str">
        <f t="shared" ref="E215" ca="1" si="3798">IF(OR(G215="",ROW(G215)=2),"",IF(Z215&gt;0,"S",IF(AX215,IF(J215=2,"D","N"),"I")))</f>
        <v>D</v>
      </c>
      <c r="F215" s="14" t="str">
        <f t="shared" ref="F215" ca="1" si="3799">IF(H215,O215,"")</f>
        <v>q_65b_5</v>
      </c>
      <c r="G215" s="14" t="str">
        <f t="shared" ref="G215" ca="1" si="3800">IF(H215,P215,"")</f>
        <v>Spinal cord MRI Thoracic - Trauma</v>
      </c>
      <c r="H215" s="14" t="b">
        <f t="shared" ref="H215" ca="1" si="3801">IF(INDIRECT(ADDRESS(2,D215+1,,,_sheetname_dataframe))="",FALSE,MID(INDIRECT(ADDRESS(2,D215+1,,,_sheetname_dataframe)),1,1)&lt;&gt;".")</f>
        <v>1</v>
      </c>
      <c r="I215" s="14" t="str">
        <f ca="1">IF($H215,ADDRESS(3,(D215+1)*2-1,4,,"["&amp;wew!$G$7&amp;"]"&amp;_sheetname_labels)&amp;":"&amp;ADDRESS(2+ster!$B$20,(D215+1)*2-1,4),"")</f>
        <v>[DBTemplate.xlsm]labels!PK3:PK61</v>
      </c>
      <c r="J215" s="14">
        <f t="array" aca="1" ref="J215" ca="1">IF(H215,MAX(0,MAX(IF(INDIRECT(I215)&lt;&gt;"",ROW(INDIRECT(I215)),""))-2),"")</f>
        <v>2</v>
      </c>
      <c r="K215" s="14" t="str">
        <f ca="1">IF($H215,IF($J215&gt;0,ADDRESS(3,(D215+1)*2-1,4,,"["&amp;wew!$G$7&amp;"]"&amp;_sheetname_labels)&amp;":"&amp;ADDRESS(2+J215,(D215+1)*2-1,4),""),"")</f>
        <v>[DBTemplate.xlsm]labels!PK3:PK4</v>
      </c>
      <c r="L215" s="14" t="str">
        <f ca="1">IF($H215,IF($J215&gt;0,ADDRESS(3,(D215+1)*2,4,,"["&amp;wew!$G$7&amp;"]"&amp;_sheetname_labels)&amp;":"&amp;ADDRESS(2+J215,(D215+1)*2,4),""),"")</f>
        <v>[DBTemplate.xlsm]labels!PL3:PL4</v>
      </c>
      <c r="M215" s="14">
        <f t="shared" ref="M215" ca="1" si="3802">IF($H215,IF(J215&gt;0,COUNTA(INDIRECT(K215))-COUNT(INDIRECT(K215)),0),"")</f>
        <v>0</v>
      </c>
      <c r="N215" s="14">
        <f t="shared" ref="N215" ca="1" si="3803">IF(H215,J215-M215,"")</f>
        <v>2</v>
      </c>
      <c r="O215" s="14" t="str">
        <f t="shared" ref="O215" ca="1" si="3804">IF(INDIRECT(ADDRESS(2,D215+1,,,_sheetname_dataframe))="","",INDIRECT(ADDRESS(2,D215+1,,,_sheetname_dataframe)))</f>
        <v>q_65b_5</v>
      </c>
      <c r="P215" s="14" t="str">
        <f t="shared" ref="P215" ca="1" si="3805">IF(H215,IF(INDIRECT(ADDRESS(1,D215+1,,,_sheetname_dataframe))="","",INDIRECT(ADDRESS(1,D215+1,,,_sheetname_dataframe))),"")</f>
        <v>Spinal cord MRI Thoracic - Trauma</v>
      </c>
      <c r="Q215" s="14" t="str">
        <f ca="1">IF($BP215,ADDRESS(3,D215+1,4,,"["&amp;wew!$G$7&amp;"]"&amp;_sheetname_dataframe)&amp;":"&amp;ADDRESS(2+ster!$C$14,D215+1,4),"")</f>
        <v>[DBTemplate.xlsm]data_frame!HF3:HF3</v>
      </c>
      <c r="R215" s="14" t="str">
        <f>IF($BP215,IF(MID(_xll.FORMULATEXT(INDEX(INDIRECT(Q215),1)),1,1)="=", _xll.FORMULATEXT(INDEX(INDIRECT(Q215),1),2,TRUE),""),"")</f>
        <v/>
      </c>
      <c r="S215" s="14">
        <f t="array" aca="1" ref="S215" ca="1">IF(H215,SUM(IF((IFERROR(INDIRECT(Q215)&lt;&gt;"",FALSE))*(INDIRECT(ster!$D$14)&lt;&gt;""),1,0)),"")</f>
        <v>0</v>
      </c>
      <c r="T215" s="14">
        <f t="array" aca="1" ref="T215" ca="1">IF(H215,IF(M215&gt;0,SUM(IFERROR(1*(MATCH(INDIRECT(Q215),INDIRECT(K215),0)&gt;0),0)*(INDIRECT(ster!$D$14)&lt;&gt;"")*NOT(ISNUMBER(INDIRECT(Q215)))),0),"")</f>
        <v>0</v>
      </c>
      <c r="U215" s="14">
        <f t="array" aca="1" ref="U215" ca="1">IF(H215,SUM((IFERROR(INDIRECT(Q215)="",FALSE))*(INDIRECT(ster!$D$14)&lt;&gt;"")),"")</f>
        <v>1</v>
      </c>
      <c r="V215" s="14">
        <f t="array" aca="1" ref="V215" ca="1">IF(H215,SUM((IFERROR(INDIRECT(Q215)="#ąś",TRUE))*(INDIRECT(ster!$D$14)&lt;&gt;"")),"")</f>
        <v>0</v>
      </c>
      <c r="W215" s="14">
        <f t="array" aca="1" ref="W215" ca="1">IF(H215,SUM(ISNUMBER(INDIRECT(Q215))*(INDIRECT(ster!$D$14)&lt;&gt;"")),"")</f>
        <v>0</v>
      </c>
      <c r="X215" s="14" t="str">
        <f t="array" aca="1" ref="X215" ca="1">IF(AND(H215,W215&gt;0),IF(wew!$B$3,MIN(IF((INDIRECT(ster!$D$14)&lt;&gt;"")*IFERROR(INDIRECT($Q215)&lt;&gt;"",FALSE),IFERROR(INDIRECT($Q215),"X"),"X")),"&lt;włącz podświetlanie wartości&gt;"),"—")</f>
        <v>—</v>
      </c>
      <c r="Y215" s="14" t="str">
        <f t="array" aca="1" ref="Y215" ca="1">IF(AND(H215,W215&gt;0),IF(wew!$B$3,MAX(IF((INDIRECT(ster!$D$14)&lt;&gt;"")*IFERROR(INDIRECT($Q215)&lt;&gt;"",FALSE),IFERROR(INDIRECT($Q215),"X"),"X")),"&lt;włącz podświetlanie wartości&gt;"),"—")</f>
        <v>—</v>
      </c>
      <c r="Z215" s="14">
        <f t="shared" ref="Z215" ca="1" si="3806">IF(H215,S215-T215-W215,"")</f>
        <v>0</v>
      </c>
      <c r="AA215" s="12" t="str">
        <f t="shared" ref="AA215" ca="1" si="3807">IF(H215,IF(S215&gt;0,W215/(S215),"—"),"")</f>
        <v>—</v>
      </c>
      <c r="AB215" s="17">
        <f t="array" aca="1" ref="AB215" ca="1">IF(H215,IF(W215&gt;0,SUM((INDIRECT(ster!$D$14)&lt;&gt;"")*IFERROR((INDIRECT(Q215)&lt;&gt;"")*(INDIRECT(Q215)=INT(INDIRECT(Q215))),0)),0),"")</f>
        <v>0</v>
      </c>
      <c r="AC215" s="17">
        <f t="array" aca="1" ref="AC215" ca="1">IF(H215,W215-AB215,"")</f>
        <v>0</v>
      </c>
      <c r="AD215" s="17">
        <f t="shared" ref="AD215" ca="1" si="3808">IF($H215,IF(AC215&lt;&gt;"",IF(AC215=0,1,IF(AC215/W215&lt;0.15,2,3)),0),"")</f>
        <v>1</v>
      </c>
      <c r="AE215" s="17" t="b">
        <f t="shared" ref="AE215" ca="1" si="3809">IF(H215,OFFSET(O215,1,0)=".validation",FALSE)</f>
        <v>0</v>
      </c>
      <c r="AF215" s="17" t="str">
        <f ca="1">IF(AE215,IF($H215,ADDRESS(3,D215+2,4,,"["&amp;wew!$G$7&amp;"]"&amp;_sheetname_dataframe)&amp;":"&amp;ADDRESS(2+ster!$C$14,D215+2,4),""),"")</f>
        <v/>
      </c>
      <c r="AG215" s="17" t="str">
        <f t="shared" ref="AG215" ca="1" si="3810">IF(AE215,IF($H215,IF(INDIRECT(ADDRESS(1,D215+2,,,_sheetname_dataframe))="","",INDIRECT(ADDRESS(1,D215+2,,,_sheetname_dataframe))),""),"")</f>
        <v/>
      </c>
      <c r="AH215" s="17" t="b">
        <f t="shared" ref="AH215" ca="1" si="3811">IF(H215,AND(AE215,OFFSET(O215,2,0)=".validation"),FALSE)</f>
        <v>0</v>
      </c>
      <c r="AI215" s="17" t="str">
        <f ca="1">IF(AH215,IF($H215,ADDRESS(3,D215+3,4,,"["&amp;wew!$G$7&amp;"]"&amp;_sheetname_dataframe)&amp;":"&amp;ADDRESS(2+ster!$C$14,D215+3,4),""),"")</f>
        <v/>
      </c>
      <c r="AJ215" s="17" t="str">
        <f t="shared" ref="AJ215" ca="1" si="3812">IF(AH215,IF($H215,IF(INDIRECT(ADDRESS(1,D215+3,,,_sheetname_dataframe))="","",INDIRECT(ADDRESS(1,D215+3,,,_sheetname_dataframe))),""),"")</f>
        <v/>
      </c>
      <c r="AK215" s="17" t="b">
        <f t="shared" ref="AK215" ca="1" si="3813">IF(H215,OR(AQ215,AD215=2),"")</f>
        <v>0</v>
      </c>
      <c r="AL215" s="17" t="b">
        <f t="shared" ref="AL215" ca="1" si="3814">IF($H215,IF(BV215&lt;&gt;"",IF(OR(BM215="F",BM215="L",BM215="I",BM215="D"),BV215&lt;&gt;0)),"")</f>
        <v>0</v>
      </c>
      <c r="AM215" s="17" t="b">
        <f t="shared" ref="AM215" ca="1" si="3815">IF($H215,AND(NOT(AL215),OR(IF(BW215&lt;&gt;"",IF(OR(BM215="F",BM215="L"),BW215&lt;&gt;0)),BM215="I",BM215="N",BM215="D")),"")</f>
        <v>0</v>
      </c>
      <c r="AN215" s="17">
        <f t="shared" ref="AN215" ca="1" si="3816">IF(COUNTA(INDIRECT(Q215))=0,0, IF(AND(AO215&lt;&gt;"",X215&lt;AO215),1,IF(AND(AP215&lt;&gt;"",Y215&gt;AP215),1,IF(AND(AQ215,AC215&gt;0),2,0))))</f>
        <v>0</v>
      </c>
      <c r="AO215" s="24" t="str">
        <f t="shared" ref="AO215" ca="1" si="3817">IF($H215,IF(BY215&lt;&gt;"",IF(ISNUMBER(BY215),BY215,""),""),"")</f>
        <v/>
      </c>
      <c r="AP215" s="24" t="str">
        <f t="shared" ref="AP215" ca="1" si="3818">IF($H215,IF(BZ215&lt;&gt;"",IF(ISNUMBER(BZ215),BZ215,""),""),"")</f>
        <v/>
      </c>
      <c r="AQ215" s="17" t="b">
        <f t="shared" ref="AQ215" ca="1" si="3819">IF(H215,IF(CA215&lt;&gt;"",CA215&lt;&gt;0,FALSE),"")</f>
        <v>0</v>
      </c>
      <c r="AR215" s="17" t="b">
        <f t="shared" ref="AR215" ca="1" si="3820">IF(H215,IF(N215&gt;0,IF(BQ215&lt;&gt;"",BQ215&lt;&gt;0,FALSE),FALSE),"")</f>
        <v>1</v>
      </c>
      <c r="AS215" s="17" t="b">
        <f t="shared" ref="AS215" ca="1" si="3821">IF(H215,IF(BR215&lt;&gt;"",BR215&lt;&gt;0,FALSE),"")</f>
        <v>0</v>
      </c>
      <c r="AT215" s="17" t="b">
        <f t="shared" ref="AT215" ca="1" si="3822">IF(H215,IF(N215&gt;0,FALSE,IF(BU215&lt;&gt;"",MATCH(BU215,DataType,0)=1,FALSE)),"")</f>
        <v>0</v>
      </c>
      <c r="AU215" s="17" t="b">
        <f t="shared" ref="AU215" ca="1" si="3823">IF(H215,IF(N215&gt;0,TRUE,IF(BU215&lt;&gt;"",MATCH(BU215,DataType,0)=2,FALSE)),"")</f>
        <v>1</v>
      </c>
      <c r="AV215" s="17" t="b">
        <f t="shared" ref="AV215" ca="1" si="3824">IF(H215,IF(N215&gt;0,FALSE,IF(BU215&lt;&gt;"",MATCH(BU215,DataType,0)=3,FALSE)),"")</f>
        <v>0</v>
      </c>
      <c r="AW215" s="17" t="b">
        <f t="shared" ref="AW215" ca="1" si="3825">IF(H215,IF(W215&gt;0,Z215=0,FALSE),"")</f>
        <v>0</v>
      </c>
      <c r="AX215" s="14" t="b">
        <f t="array" aca="1" ref="AX215" ca="1">IF(H215,N215&gt;0,"")</f>
        <v>1</v>
      </c>
      <c r="AY215" s="17" t="str">
        <f t="shared" ref="AY215" ca="1" si="3826">IF(H215,IF(N215&gt;0,ADDRESS(ROW(VariablesOrigin)+1,COLUMN(VariablesOrigin)+1,4) &amp; ":" &amp; ADDRESS(ROW(VariablesOrigin)+N215,COLUMN(VariablesOrigin)+1,4),""),"")</f>
        <v>C3:C4</v>
      </c>
      <c r="AZ215" s="17" t="b">
        <f t="array" aca="1" ref="AZ215" ca="1">IF(AY215&lt;&gt;"",SUM(1*ISERROR(MATCH(INDIRECT(AY215),INDIRECT(K215),0)))=0,"")</f>
        <v>1</v>
      </c>
      <c r="BA215" s="17" t="b">
        <f t="shared" ref="BA215" ca="1" si="3827">IF(H215,BU215="",FALSE)</f>
        <v>1</v>
      </c>
      <c r="BB215" s="17" t="b">
        <v>0</v>
      </c>
      <c r="BC215" s="17" t="b">
        <f t="shared" ref="BC215" ca="1" si="3828">IF(BA215,IF(N215&gt;0,AND(AZ215,Z215=0),FALSE),"")</f>
        <v>1</v>
      </c>
      <c r="BD215" s="17" t="b">
        <f t="shared" ref="BD215" ca="1" si="3829">IF(BA215,IF(N215&gt;0,AND(NOT(AZ215),Z215=0),FALSE),"")</f>
        <v>0</v>
      </c>
      <c r="BE215" s="17" t="b">
        <f t="shared" ref="BE215" ca="1" si="3830">IF(BA215,IF(AND(AW215,NOT(BB215),NOT(BC215),NOT(BD215)),AND(Z215=0,AC215=0),FALSE),"")</f>
        <v>0</v>
      </c>
      <c r="BF215" s="17" t="b">
        <f t="shared" ref="BF215" ca="1" si="3831">IF(BA215,IF(AND(AW215,NOT(BB215),NOT(BC215),NOT(BD215)),AND(Z215=0,OR(AC215&gt;0)),FALSE),"")</f>
        <v>0</v>
      </c>
      <c r="BG215" s="17" t="b">
        <f t="shared" ref="BG215" ca="1" si="3832">IF(BA215,IF(OR(BB215:BF215),FALSE,IF(Z215=0,FALSE,Z215&gt;0)),"")</f>
        <v>0</v>
      </c>
      <c r="BH215" s="17" t="b">
        <f t="shared" ref="BH215" ca="1" si="3833">IF(BA215,COUNTIF(BB215:BG215,TRUE)=1,"")</f>
        <v>1</v>
      </c>
      <c r="BI215" s="17">
        <f t="shared" ref="BI215" ca="1" si="3834">IF(BA215,IFERROR(MATCH(TRUE,BB215:BG215,0),7),"")</f>
        <v>2</v>
      </c>
      <c r="BJ215" s="17" t="b">
        <f t="shared" ref="BJ215" ca="1" si="3835">DF215&lt;&gt;""</f>
        <v>0</v>
      </c>
      <c r="BK215" s="17" t="str">
        <f t="shared" ref="BK215" ca="1" si="3836">IF(H215,IF(AND(NOT(BA215),AU215),AC215=0,""),"")</f>
        <v/>
      </c>
      <c r="BL215" s="17" t="str">
        <f t="shared" ref="BL215" ca="1" si="3837">IF(H215,IF(AND(NOT(BA215),AU215),AC215&gt;0,""),"")</f>
        <v/>
      </c>
      <c r="BM215" s="17" t="str">
        <f t="shared" ref="BM215" ca="1" si="3838">IF(H215,IF(BA215,CHOOSE(BI215,"0","F","L","I","N",IF(AA215&gt;0.5,"N","S"),"0"),CHOOSE(MATCH(BU215,DataType,0),"S",IF(BK215,"I","N"),"D"  )),"")</f>
        <v>F</v>
      </c>
      <c r="BN215" s="17" t="str">
        <f t="shared" ref="BN215" ca="1" si="3839">IF(H215,IF(BJ215,"E",IF(BA215,CHOOSE(BI215,"0","F","L","I","N","S","0"),CHOOSE(MATCH(BU215,DataType,0),"S",IF(BK215,"I","N"),"D"  ))),"")</f>
        <v>F</v>
      </c>
      <c r="BO215" s="17" t="str">
        <f t="shared" ref="BO215" ca="1" si="3840">IF($H215,IF(BM215="0","",IF(AND(AR215,N215=2),"D",IF(BM215="S","N",IF(AL215,"O",IF(AM215,"I","N"))))),"")</f>
        <v>D</v>
      </c>
      <c r="BP215" s="14" t="b">
        <f t="shared" ref="BP215" ca="1" si="3841">INDIRECT(ADDRESS(2,ROW(A215)-1,,,_sheetname_dataframe))&lt;&gt;""</f>
        <v>1</v>
      </c>
      <c r="BQ215" s="35">
        <v>1</v>
      </c>
      <c r="BX215" s="16"/>
      <c r="BY215" s="16"/>
      <c r="BZ215" s="16"/>
      <c r="CA215" s="16"/>
      <c r="CB215" s="16"/>
      <c r="CC215" s="16"/>
      <c r="CD215" s="16"/>
      <c r="CE215" s="16"/>
      <c r="CF215" s="16"/>
      <c r="CN215" s="14">
        <f ca="1">IF(H215,IFERROR(IsVariableNameLegal(O215),0),0)</f>
        <v>0</v>
      </c>
      <c r="CO215" s="14" t="str">
        <f t="array" aca="1" ref="CO215" ca="1">IF(H215,IF(COUNTIF(INDIRECT(wew!$C$13),O215)&gt;1,TRIM(SUBSTITUTE(_xll.MCONCAT(IF((INDIRECT(wew!$C$13)=O215)*(COLUMN(INDIRECT(wew!$C$13))&lt;&gt;D215+1),-1+COLUMN(INDIRECT(wew!$C$13)),"")," "),"  "," ")),""),"")</f>
        <v/>
      </c>
      <c r="CP215" s="14" t="str">
        <f t="array" aca="1" ref="CP215" ca="1">IF(P215&lt;&gt;"",IF(LEN(P215)&gt;150,1,""),"")</f>
        <v/>
      </c>
      <c r="CQ215" s="14" t="str">
        <f t="array" aca="1" ref="CQ215" ca="1">IF(AND(H215,NOT(ster!$J$3)),IF(COUNTIF(INDIRECT(wew!$C$15),P215)&gt;1,TRIM(SUBSTITUTE(_xll.MCONCAT(IF((INDIRECT(wew!$C$15)=P215)*(COLUMN(INDIRECT(wew!$C$15))&lt;&gt;D215+1),-1+COLUMN(INDIRECT(wew!$C$15)),"")," "),"  "," ")),""),"")</f>
        <v/>
      </c>
      <c r="CR215" s="14" t="str">
        <f t="array" aca="1" ref="CR215" ca="1">IF(H215,IF(AND(W215&gt;0,AO215&lt;&gt;""),TRIM(SUBSTITUTE(_xll.MCONCAT(IFERROR(IF(ISNUMBER(INDIRECT(Q215)),IF((INDIRECT(ster!$D$14)&lt;&gt;"")*(INDIRECT(Q215)&lt;AO215),INDIRECT(ster!$D$14) &amp; ": " &amp;  SUBSTITUTE(IF( AV215,IFERROR(TEXT(INDIRECT(Q215),"rrrr-mm-dd") &amp;" (" &amp; INDIRECT(Q215) &amp;")",INDIRECT(Q215)),INDIRECT(Q215))," "," "),""),""),"")," "),"  "," ")),""),"")</f>
        <v/>
      </c>
      <c r="CS215" s="14" t="str">
        <f t="array" aca="1" ref="CS215" ca="1">IF(H215,IF(AND(W215&gt;0,AP215&lt;&gt;""),TRIM(SUBSTITUTE(_xll.MCONCAT(IFERROR(IF(ISNUMBER(INDIRECT(Q215)),IF((INDIRECT(ster!$D$14)&lt;&gt;"")*(INDIRECT(Q215)&gt;AP215),INDIRECT(ster!$D$14) &amp; ": " &amp;  SUBSTITUTE(IF( AV215,IFERROR(TEXT(INDIRECT(Q215),"rrrr-mm-dd")&amp;" (" &amp; INDIRECT(Q215) &amp;")",INDIRECT(Q215)),INDIRECT(Q215))," "," "),""),""),"")," "),"  "," ")),""),"")</f>
        <v/>
      </c>
      <c r="CT215" s="14" t="str">
        <f t="array" aca="1" ref="CT215" ca="1">IF(H215,IF(AND(N215&gt;0,AR215),TRIM(SUBSTITUTE(_xll.MCONCAT(IFERROR(IF(ISNUMBER(INDIRECT(Q215)),IF((INDIRECT(ster!$D$14)&lt;&gt;"")*(IFERROR(0*(MATCH(INDIRECT(Q215),INDIRECT(K215),0)&gt;0),1)),INDIRECT(ster!$D$14) &amp; ": " &amp;  SUBSTITUTE(IF( AV215,IFERROR(TEXT(INDIRECT(Q215),"rrrr-mm-dd")&amp;" (" &amp; INDIRECT(Q215) &amp;")",INDIRECT(Q215)),INDIRECT(Q215))," "," "),""),""),"")," "),"  "," ")),""),"")</f>
        <v/>
      </c>
      <c r="CU215" s="14" t="str">
        <f t="array" aca="1" ref="CU215" ca="1">IF(H215,IF(AND(V215&gt;0),TRIM(SUBSTITUTE(_xll.MCONCAT(IF((INDIRECT(ster!$D$14)&lt;&gt;"")*(IFERROR(0*(INDIRECT(Q215)&lt;&gt;""),1)),INDIRECT(ster!$D$14),"")," "),"  "," ")),""),"")</f>
        <v/>
      </c>
      <c r="CV215" s="14" t="str">
        <f t="array" aca="1" ref="CV215" ca="1">IF(H215,IF(AS215,
TRIM(SUBSTITUTE(_xll.MCONCAT(IF(
   (INDIRECT(ster!$D$14)&lt;&gt;"")*
   ((INDIRECT(Q215)="")+
      NOT(ISNUMBER(INDIRECT(Q215)))*
      NOT(ISERROR(MATCH(INDIRECT(Q215),INDIRECT(K215),0)))
    ),
      INDIRECT(ster!$D$14),
   "")," "),"  "," ")),
""),"")</f>
        <v/>
      </c>
      <c r="CW215" s="14" t="str">
        <f t="array" aca="1" ref="CW215" ca="1">IF(H215,IF(AND(AQ215),TRIM(SUBSTITUTE(_xll.MCONCAT(IFERROR(IF(ISNUMBER(INDIRECT(Q215)),IF((INDIRECT(ster!$D$14)&lt;&gt;"")*(INDIRECT(Q215)&lt;&gt;INT(INDIRECT(Q215))),INDIRECT(ster!$D$14) &amp; ": " &amp; INDIRECT(Q215),""),""),"")," "),"  "," ")),""),"")</f>
        <v/>
      </c>
      <c r="CX215" s="14" t="str">
        <f t="array" aca="1" ref="CX215" ca="1">IF(H215,IF(OR(AU215,AV215),TRIM(SUBSTITUTE(_xll.MCONCAT(IF((INDIRECT(ster!$D$14)&lt;&gt;"")*NOT(ISNUMBER(INDIRECT(Q215))),IF(ISERROR(MATCH(INDIRECT(Q215),INDIRECT(K215),0)),IFERROR(IF(INDIRECT(Q215)&lt;&gt;"",INDIRECT(ster!$D$14) &amp; ": " &amp; SUBSTITUTE(INDIRECT(Q215)," "," "),""),""),""),"")," "),"  "," ")),""),"")</f>
        <v/>
      </c>
      <c r="CY215" s="14" t="str">
        <f t="array" aca="1" ref="CY215" ca="1">IF(H215,IF(AE215,TRIM(SUBSTITUTE(_xll.MCONCAT(IF((INDIRECT(ster!$D$14)&lt;&gt;"")*IFERROR(NOT(INDIRECT(AF215)),FALSE),IF(ISERROR(MATCH(INDIRECT(Q215),INDIRECT(K215),0)),IFERROR(IF(INDIRECT(Q215)&lt;&gt;"",INDIRECT(ster!$D$14)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CZ215" s="14" t="str">
        <f t="array" aca="1" ref="CZ215" ca="1">IF(H215,IF(AH215,TRIM(SUBSTITUTE(_xll.MCONCAT(IF((INDIRECT(ster!$D$14)&lt;&gt;"")*IFERROR(NOT(INDIRECT(AI215)),FALSE),IF(ISERROR(MATCH(INDIRECT(Q215),INDIRECT(K215),0)),IFERROR(IF(INDIRECT(Q215)&lt;&gt;"",INDIRECT(ster!$D$14)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DC215" s="14" t="str">
        <f ca="1">SUBSTITUTE(SUBSTITUTE(SUBSTITUTE(SUBSTITUTE(_xll.MCONCAT(DG215:DS215,"■"),"■■","■"),"■■","■"),"■■","■"),"■■","■")</f>
        <v>■</v>
      </c>
      <c r="DD215" s="14" t="str">
        <f t="shared" ref="DD215" ca="1" si="3842">IF(MID(DC215,1,1)="■",MID(DC215,2,LEN(DC215)),DC215)</f>
        <v/>
      </c>
      <c r="DE215" s="14" t="str">
        <f t="shared" ref="DE215" ca="1" si="3843">IF(DD215&lt;&gt;"",IF(MID(DD215,LEN(DD215),1)="■",MID(DD215,1,LEN(DD215)-1),DD215),"")</f>
        <v/>
      </c>
      <c r="DF215" s="14" t="str">
        <f t="shared" ref="DF215" ca="1" si="3844">IFERROR(IF(DE215&lt;&gt;"",SUBSTITUTE(DE215,"■",". "),""),"##INTERNAL_ERROR")</f>
        <v/>
      </c>
      <c r="DG215" s="14" t="str">
        <f t="shared" ref="DG215" ca="1" si="3845">IF(CN215&lt;&gt;0,"Variable name don't comply with the naming convention","")</f>
        <v/>
      </c>
      <c r="DH215" s="14" t="str">
        <f t="shared" ref="DH215" ca="1" si="3846">IF(CO215&lt;&gt;"","Duplicated name. " &amp; IF(ISERROR(FIND(" ",CO215)),"Duplicate have index " &amp; CO215, "Duplicates have indices: "&amp;SUBSTITUTE(CO215," ",", ")),"")</f>
        <v/>
      </c>
      <c r="DI215" s="14" t="str">
        <f t="shared" ref="DI215" ca="1" si="3847">IF(CP215&lt;&gt;"","Variable label exceed length 150","")</f>
        <v/>
      </c>
      <c r="DJ215" s="14" t="str">
        <f t="shared" ref="DJ215" ca="1" si="3848">IF(CQ215&lt;&gt;"","Duplicated variable label. " &amp; IF(ISERROR(FIND(" ",CQ215)),"Duplicate have index " &amp; CQ215, "Duplicates have indices: "&amp;SUBSTITUTE(CQ215," ",", ")),"")</f>
        <v/>
      </c>
      <c r="DK215" s="14" t="str">
        <f t="shared" ref="DK215" ca="1" si="3849">IF(CR215&lt;&gt;"","The following cases have values below declared theorethical min: " &amp;SUBSTITUTE(CR215," ",", "),"")</f>
        <v/>
      </c>
      <c r="DL215" s="14" t="str">
        <f t="shared" ref="DL215" ca="1" si="3850">IF(CS215&lt;&gt;"","The following cases have values above declared theorethical max: " &amp;SUBSTITUTE(CS215," ",", "),"")</f>
        <v/>
      </c>
      <c r="DM215" s="14" t="str">
        <f t="shared" ref="DM215" ca="1" si="3851">IF(CT215&lt;&gt;"","There are some cases with values not explicitly declared in the labels dictionary: " &amp;SUBSTITUTE(CT215," ",", "),"")</f>
        <v/>
      </c>
      <c r="DN215" s="14" t="str">
        <f t="array" aca="1" ref="DN215" ca="1">IF(CU215&lt;&gt;"","There are errors in the entered values in the following cases: " &amp;SUBSTITUTE(CU215," ",", "),"")</f>
        <v/>
      </c>
      <c r="DO215" s="14" t="str">
        <f t="shared" ref="DO215" ca="1" si="3852">IF(CV215&lt;&gt;"","The following records are missing in this required field: " &amp;SUBSTITUTE(CV215," ",", "),"")</f>
        <v/>
      </c>
      <c r="DP215" s="14" t="str">
        <f t="shared" ref="DP215" ca="1" si="3853">IF(CW215&lt;&gt;"","The following cases have non-integer values: " &amp;SUBSTITUTE(CW215," ",", "),"")</f>
        <v/>
      </c>
      <c r="DQ215" s="14" t="str">
        <f t="shared" ref="DQ215" ca="1" si="3854">IF(CX215&lt;&gt;"","The following cases are non-numeric: " &amp;SUBSTITUTE(CX215," ",", "),"")</f>
        <v/>
      </c>
      <c r="DR215" s="14" t="str">
        <f t="shared" ref="DR215" ca="1" si="3855">IF(CY215&lt;&gt;"","In the following cases " &amp; P215 &amp; " " &amp; LOWER(MID(AG215,1,1)) &amp; MID(AG215,2,LEN(AG215)) &amp; ": " &amp;SUBSTITUTE(CY215," ",", "),"")</f>
        <v/>
      </c>
      <c r="DS215" s="14" t="str">
        <f t="shared" ref="DS215" ca="1" si="3856">IF(CZ215&lt;&gt;"","In the following cases " &amp; P215 &amp; " " &amp; LOWER(MID(AJ215,1,1)) &amp; MID(AJ215,2,LEN(AJ215)) &amp; ": " &amp;SUBSTITUTE(CZ215," ",", "),"")</f>
        <v/>
      </c>
      <c r="DZ215" s="14" t="b">
        <f t="shared" ref="DZ215" ca="1" si="3857">OR(ED215&lt;&gt;"",EF215&lt;&gt;"",EG215&lt;&gt;"")</f>
        <v>0</v>
      </c>
      <c r="EA215" s="14" t="str">
        <f t="shared" ref="EA215" ca="1" si="3858">IF(EB215&lt;&gt;"",G215 &amp; " (" &amp; F215 &amp; ")","")</f>
        <v>Spinal cord MRI Thoracic - Trauma (q_65b_5)</v>
      </c>
      <c r="EB215" s="14" t="str">
        <f t="shared" ref="EB215" ca="1" si="3859">IF(EE215&lt;&gt;"",EE215&amp;IF(ED215&lt;&gt;""," and "&amp;ED215,""),UPPER(MID(ED215,1,1)&amp;MID(ED215,2,LEN(ED215))))&amp; IF(OR(EF215&lt;&gt;"",EG215&lt;&gt;"")," and "&amp;IF(EF215&lt;&gt;"",LOWER(MID(EF215,1,1) &amp; MID(EF215,2,LEN(EF215))),"")&amp; IF(AND(EF215 &lt;&gt;"",EG215&lt;&gt;"")," and ","") &amp; IF(EG215&lt;&gt;"",LOWER(MID(EG215,1,1) &amp; MID(EG215,2,LEN(EG215))),""),"") &amp; IF(OR(EE215&lt;&gt;"",ED215&lt;&gt;"",EF215&lt;&gt;"",EG215&lt;&gt;""), ". ","")</f>
        <v xml:space="preserve">Values must be limited to predefinied list. </v>
      </c>
      <c r="EC215" s="14" t="str">
        <f t="shared" ref="EC215" ca="1" si="3860">IF(EB215&lt;&gt;"",G215 &amp; " (" &amp; F215 &amp; "): " &amp; EB215,"")</f>
        <v xml:space="preserve">Spinal cord MRI Thoracic - Trauma (q_65b_5): Values must be limited to predefinied list. </v>
      </c>
      <c r="ED215" s="14" t="str">
        <f t="shared" ref="ED215" ca="1" si="3861">IF(H215,IF(W215&gt;0,IF(AND(AO215&lt;&gt;"",AP215&lt;&gt;""),"each value must be between " &amp; IF( AV215,IFERROR(TEXT(AO215,"rrrr-mm-dd") &amp;" (" &amp; AO215 &amp;")",AO215),AO215) &amp; " and " &amp; IF( AV215,IFERROR(TEXT(AP215,"rrrr-mm-dd") &amp;" (" &amp; AP215 &amp;")",AP215),AP215),IF(AO215&lt;&gt;"","each value must be above " &amp; IF( AV215,IFERROR(TEXT(AO215,"rrrr-mm-dd") &amp;" (" &amp; AO215 &amp;")",AO215),AO215), IF(AP215&lt;&gt;"","each value must be below " &amp; IF( AV215,IFERROR(TEXT(AP215,"rrrr-mm-dd") &amp;" (" &amp; AP215 &amp;")",AP215),AP215),""))),""),"")</f>
        <v/>
      </c>
      <c r="EE215" s="14" t="str">
        <f t="shared" ref="EE215" ca="1" si="3862">IF(H215,IF(OR(AQ215,AU215,AV215,AS215,AR215),
   "Values must be" &amp;
   IF(AR215," limited to predefinied list", IF(AQ215, " integers",IF(OR(AU215,AV215)," numeric",""))) &amp;
   IF(AS215,IF(OR(AR215,AQ215,AU215,AV215), " and ","") &amp; "non-missing",""),
""),"")</f>
        <v>Values must be limited to predefinied list</v>
      </c>
      <c r="EF215" s="14" t="str">
        <f t="shared" ref="EF215" ca="1" si="3863">IF($H215,AG215,"")</f>
        <v/>
      </c>
      <c r="EG215" s="14" t="str">
        <f t="shared" ref="EG215" ca="1" si="3864">IF($H215,AJ215,"")</f>
        <v/>
      </c>
      <c r="EM215" s="14" t="b">
        <f t="shared" ref="EM215" ca="1" si="3865">OR(EC215&lt;&gt;"",DF215&lt;&gt;"")</f>
        <v>1</v>
      </c>
      <c r="EN215" s="14">
        <f t="shared" ref="EN215" ca="1" si="3866">IF(EM215,C215,"")</f>
        <v>202</v>
      </c>
      <c r="EO215" s="14" t="str">
        <f t="shared" ref="EO215" ca="1" si="3867">IF(EM215,F215,"")</f>
        <v>q_65b_5</v>
      </c>
      <c r="EP215" s="14" t="str">
        <f t="shared" ref="EP215" ca="1" si="3868">EC215</f>
        <v xml:space="preserve">Spinal cord MRI Thoracic - Trauma (q_65b_5): Values must be limited to predefinied list. </v>
      </c>
      <c r="EQ215" s="14" t="str">
        <f t="shared" ref="EQ215" ca="1" si="3869">DF215</f>
        <v/>
      </c>
    </row>
    <row r="216" spans="2:147" s="14" customFormat="1">
      <c r="B216" s="14" t="str">
        <f t="shared" ref="B216" ca="1" si="3870">DF216</f>
        <v/>
      </c>
      <c r="C216" s="14">
        <f t="shared" ref="C216" ca="1" si="3871">IF(OFFSET(B216,-1,COLUMN(VariableExists)-2),OFFSET(B216,-1,1)+1,OFFSET(B216,-1,1))</f>
        <v>203</v>
      </c>
      <c r="D216" s="14">
        <f t="shared" ref="D216" si="3872">ROW(A216)-2</f>
        <v>214</v>
      </c>
      <c r="E216" s="14" t="str">
        <f t="shared" ref="E216" ca="1" si="3873">IF(OR(G216="",ROW(G216)=2),"",IF(Z216&gt;0,"S",IF(AX216,IF(J216=2,"D","N"),"I")))</f>
        <v>D</v>
      </c>
      <c r="F216" s="14" t="str">
        <f t="shared" ref="F216" ca="1" si="3874">IF(H216,O216,"")</f>
        <v>q_65b_6</v>
      </c>
      <c r="G216" s="14" t="str">
        <f t="shared" ref="G216" ca="1" si="3875">IF(H216,P216,"")</f>
        <v>Spinal cord MRI Thoracic - Syringomyelia</v>
      </c>
      <c r="H216" s="14" t="b">
        <f t="shared" ref="H216" ca="1" si="3876">IF(INDIRECT(ADDRESS(2,D216+1,,,_sheetname_dataframe))="",FALSE,MID(INDIRECT(ADDRESS(2,D216+1,,,_sheetname_dataframe)),1,1)&lt;&gt;".")</f>
        <v>1</v>
      </c>
      <c r="I216" s="14" t="str">
        <f ca="1">IF($H216,ADDRESS(3,(D216+1)*2-1,4,,"["&amp;wew!$G$7&amp;"]"&amp;_sheetname_labels)&amp;":"&amp;ADDRESS(2+ster!$B$20,(D216+1)*2-1,4),"")</f>
        <v>[DBTemplate.xlsm]labels!PM3:PM61</v>
      </c>
      <c r="J216" s="14">
        <f t="array" aca="1" ref="J216" ca="1">IF(H216,MAX(0,MAX(IF(INDIRECT(I216)&lt;&gt;"",ROW(INDIRECT(I216)),""))-2),"")</f>
        <v>2</v>
      </c>
      <c r="K216" s="14" t="str">
        <f ca="1">IF($H216,IF($J216&gt;0,ADDRESS(3,(D216+1)*2-1,4,,"["&amp;wew!$G$7&amp;"]"&amp;_sheetname_labels)&amp;":"&amp;ADDRESS(2+J216,(D216+1)*2-1,4),""),"")</f>
        <v>[DBTemplate.xlsm]labels!PM3:PM4</v>
      </c>
      <c r="L216" s="14" t="str">
        <f ca="1">IF($H216,IF($J216&gt;0,ADDRESS(3,(D216+1)*2,4,,"["&amp;wew!$G$7&amp;"]"&amp;_sheetname_labels)&amp;":"&amp;ADDRESS(2+J216,(D216+1)*2,4),""),"")</f>
        <v>[DBTemplate.xlsm]labels!PN3:PN4</v>
      </c>
      <c r="M216" s="14">
        <f t="shared" ref="M216" ca="1" si="3877">IF($H216,IF(J216&gt;0,COUNTA(INDIRECT(K216))-COUNT(INDIRECT(K216)),0),"")</f>
        <v>0</v>
      </c>
      <c r="N216" s="14">
        <f t="shared" ref="N216" ca="1" si="3878">IF(H216,J216-M216,"")</f>
        <v>2</v>
      </c>
      <c r="O216" s="14" t="str">
        <f t="shared" ref="O216" ca="1" si="3879">IF(INDIRECT(ADDRESS(2,D216+1,,,_sheetname_dataframe))="","",INDIRECT(ADDRESS(2,D216+1,,,_sheetname_dataframe)))</f>
        <v>q_65b_6</v>
      </c>
      <c r="P216" s="14" t="str">
        <f t="shared" ref="P216" ca="1" si="3880">IF(H216,IF(INDIRECT(ADDRESS(1,D216+1,,,_sheetname_dataframe))="","",INDIRECT(ADDRESS(1,D216+1,,,_sheetname_dataframe))),"")</f>
        <v>Spinal cord MRI Thoracic - Syringomyelia</v>
      </c>
      <c r="Q216" s="14" t="str">
        <f ca="1">IF($BP216,ADDRESS(3,D216+1,4,,"["&amp;wew!$G$7&amp;"]"&amp;_sheetname_dataframe)&amp;":"&amp;ADDRESS(2+ster!$C$14,D216+1,4),"")</f>
        <v>[DBTemplate.xlsm]data_frame!HG3:HG3</v>
      </c>
      <c r="R216" s="14" t="str">
        <f>IF($BP216,IF(MID(_xll.FORMULATEXT(INDEX(INDIRECT(Q216),1)),1,1)="=", _xll.FORMULATEXT(INDEX(INDIRECT(Q216),1),2,TRUE),""),"")</f>
        <v/>
      </c>
      <c r="S216" s="14">
        <f t="array" aca="1" ref="S216" ca="1">IF(H216,SUM(IF((IFERROR(INDIRECT(Q216)&lt;&gt;"",FALSE))*(INDIRECT(ster!$D$14)&lt;&gt;""),1,0)),"")</f>
        <v>0</v>
      </c>
      <c r="T216" s="14">
        <f t="array" aca="1" ref="T216" ca="1">IF(H216,IF(M216&gt;0,SUM(IFERROR(1*(MATCH(INDIRECT(Q216),INDIRECT(K216),0)&gt;0),0)*(INDIRECT(ster!$D$14)&lt;&gt;"")*NOT(ISNUMBER(INDIRECT(Q216)))),0),"")</f>
        <v>0</v>
      </c>
      <c r="U216" s="14">
        <f t="array" aca="1" ref="U216" ca="1">IF(H216,SUM((IFERROR(INDIRECT(Q216)="",FALSE))*(INDIRECT(ster!$D$14)&lt;&gt;"")),"")</f>
        <v>1</v>
      </c>
      <c r="V216" s="14">
        <f t="array" aca="1" ref="V216" ca="1">IF(H216,SUM((IFERROR(INDIRECT(Q216)="#ąś",TRUE))*(INDIRECT(ster!$D$14)&lt;&gt;"")),"")</f>
        <v>0</v>
      </c>
      <c r="W216" s="14">
        <f t="array" aca="1" ref="W216" ca="1">IF(H216,SUM(ISNUMBER(INDIRECT(Q216))*(INDIRECT(ster!$D$14)&lt;&gt;"")),"")</f>
        <v>0</v>
      </c>
      <c r="X216" s="14" t="str">
        <f t="array" aca="1" ref="X216" ca="1">IF(AND(H216,W216&gt;0),IF(wew!$B$3,MIN(IF((INDIRECT(ster!$D$14)&lt;&gt;"")*IFERROR(INDIRECT($Q216)&lt;&gt;"",FALSE),IFERROR(INDIRECT($Q216),"X"),"X")),"&lt;włącz podświetlanie wartości&gt;"),"—")</f>
        <v>—</v>
      </c>
      <c r="Y216" s="14" t="str">
        <f t="array" aca="1" ref="Y216" ca="1">IF(AND(H216,W216&gt;0),IF(wew!$B$3,MAX(IF((INDIRECT(ster!$D$14)&lt;&gt;"")*IFERROR(INDIRECT($Q216)&lt;&gt;"",FALSE),IFERROR(INDIRECT($Q216),"X"),"X")),"&lt;włącz podświetlanie wartości&gt;"),"—")</f>
        <v>—</v>
      </c>
      <c r="Z216" s="14">
        <f t="shared" ref="Z216" ca="1" si="3881">IF(H216,S216-T216-W216,"")</f>
        <v>0</v>
      </c>
      <c r="AA216" s="12" t="str">
        <f t="shared" ref="AA216" ca="1" si="3882">IF(H216,IF(S216&gt;0,W216/(S216),"—"),"")</f>
        <v>—</v>
      </c>
      <c r="AB216" s="17">
        <f t="array" aca="1" ref="AB216" ca="1">IF(H216,IF(W216&gt;0,SUM((INDIRECT(ster!$D$14)&lt;&gt;"")*IFERROR((INDIRECT(Q216)&lt;&gt;"")*(INDIRECT(Q216)=INT(INDIRECT(Q216))),0)),0),"")</f>
        <v>0</v>
      </c>
      <c r="AC216" s="17">
        <f t="array" aca="1" ref="AC216" ca="1">IF(H216,W216-AB216,"")</f>
        <v>0</v>
      </c>
      <c r="AD216" s="17">
        <f t="shared" ref="AD216" ca="1" si="3883">IF($H216,IF(AC216&lt;&gt;"",IF(AC216=0,1,IF(AC216/W216&lt;0.15,2,3)),0),"")</f>
        <v>1</v>
      </c>
      <c r="AE216" s="17" t="b">
        <f t="shared" ref="AE216" ca="1" si="3884">IF(H216,OFFSET(O216,1,0)=".validation",FALSE)</f>
        <v>0</v>
      </c>
      <c r="AF216" s="17" t="str">
        <f ca="1">IF(AE216,IF($H216,ADDRESS(3,D216+2,4,,"["&amp;wew!$G$7&amp;"]"&amp;_sheetname_dataframe)&amp;":"&amp;ADDRESS(2+ster!$C$14,D216+2,4),""),"")</f>
        <v/>
      </c>
      <c r="AG216" s="17" t="str">
        <f t="shared" ref="AG216" ca="1" si="3885">IF(AE216,IF($H216,IF(INDIRECT(ADDRESS(1,D216+2,,,_sheetname_dataframe))="","",INDIRECT(ADDRESS(1,D216+2,,,_sheetname_dataframe))),""),"")</f>
        <v/>
      </c>
      <c r="AH216" s="17" t="b">
        <f t="shared" ref="AH216" ca="1" si="3886">IF(H216,AND(AE216,OFFSET(O216,2,0)=".validation"),FALSE)</f>
        <v>0</v>
      </c>
      <c r="AI216" s="17" t="str">
        <f ca="1">IF(AH216,IF($H216,ADDRESS(3,D216+3,4,,"["&amp;wew!$G$7&amp;"]"&amp;_sheetname_dataframe)&amp;":"&amp;ADDRESS(2+ster!$C$14,D216+3,4),""),"")</f>
        <v/>
      </c>
      <c r="AJ216" s="17" t="str">
        <f t="shared" ref="AJ216" ca="1" si="3887">IF(AH216,IF($H216,IF(INDIRECT(ADDRESS(1,D216+3,,,_sheetname_dataframe))="","",INDIRECT(ADDRESS(1,D216+3,,,_sheetname_dataframe))),""),"")</f>
        <v/>
      </c>
      <c r="AK216" s="17" t="b">
        <f t="shared" ref="AK216" ca="1" si="3888">IF(H216,OR(AQ216,AD216=2),"")</f>
        <v>0</v>
      </c>
      <c r="AL216" s="17" t="b">
        <f t="shared" ref="AL216" ca="1" si="3889">IF($H216,IF(BV216&lt;&gt;"",IF(OR(BM216="F",BM216="L",BM216="I",BM216="D"),BV216&lt;&gt;0)),"")</f>
        <v>0</v>
      </c>
      <c r="AM216" s="17" t="b">
        <f t="shared" ref="AM216" ca="1" si="3890">IF($H216,AND(NOT(AL216),OR(IF(BW216&lt;&gt;"",IF(OR(BM216="F",BM216="L"),BW216&lt;&gt;0)),BM216="I",BM216="N",BM216="D")),"")</f>
        <v>0</v>
      </c>
      <c r="AN216" s="17">
        <f t="shared" ref="AN216" ca="1" si="3891">IF(COUNTA(INDIRECT(Q216))=0,0, IF(AND(AO216&lt;&gt;"",X216&lt;AO216),1,IF(AND(AP216&lt;&gt;"",Y216&gt;AP216),1,IF(AND(AQ216,AC216&gt;0),2,0))))</f>
        <v>0</v>
      </c>
      <c r="AO216" s="24" t="str">
        <f t="shared" ref="AO216" ca="1" si="3892">IF($H216,IF(BY216&lt;&gt;"",IF(ISNUMBER(BY216),BY216,""),""),"")</f>
        <v/>
      </c>
      <c r="AP216" s="24" t="str">
        <f t="shared" ref="AP216" ca="1" si="3893">IF($H216,IF(BZ216&lt;&gt;"",IF(ISNUMBER(BZ216),BZ216,""),""),"")</f>
        <v/>
      </c>
      <c r="AQ216" s="17" t="b">
        <f t="shared" ref="AQ216" ca="1" si="3894">IF(H216,IF(CA216&lt;&gt;"",CA216&lt;&gt;0,FALSE),"")</f>
        <v>0</v>
      </c>
      <c r="AR216" s="17" t="b">
        <f t="shared" ref="AR216" ca="1" si="3895">IF(H216,IF(N216&gt;0,IF(BQ216&lt;&gt;"",BQ216&lt;&gt;0,FALSE),FALSE),"")</f>
        <v>1</v>
      </c>
      <c r="AS216" s="17" t="b">
        <f t="shared" ref="AS216" ca="1" si="3896">IF(H216,IF(BR216&lt;&gt;"",BR216&lt;&gt;0,FALSE),"")</f>
        <v>0</v>
      </c>
      <c r="AT216" s="17" t="b">
        <f t="shared" ref="AT216" ca="1" si="3897">IF(H216,IF(N216&gt;0,FALSE,IF(BU216&lt;&gt;"",MATCH(BU216,DataType,0)=1,FALSE)),"")</f>
        <v>0</v>
      </c>
      <c r="AU216" s="17" t="b">
        <f t="shared" ref="AU216" ca="1" si="3898">IF(H216,IF(N216&gt;0,TRUE,IF(BU216&lt;&gt;"",MATCH(BU216,DataType,0)=2,FALSE)),"")</f>
        <v>1</v>
      </c>
      <c r="AV216" s="17" t="b">
        <f t="shared" ref="AV216" ca="1" si="3899">IF(H216,IF(N216&gt;0,FALSE,IF(BU216&lt;&gt;"",MATCH(BU216,DataType,0)=3,FALSE)),"")</f>
        <v>0</v>
      </c>
      <c r="AW216" s="17" t="b">
        <f t="shared" ref="AW216" ca="1" si="3900">IF(H216,IF(W216&gt;0,Z216=0,FALSE),"")</f>
        <v>0</v>
      </c>
      <c r="AX216" s="14" t="b">
        <f t="array" aca="1" ref="AX216" ca="1">IF(H216,N216&gt;0,"")</f>
        <v>1</v>
      </c>
      <c r="AY216" s="17" t="str">
        <f t="shared" ref="AY216" ca="1" si="3901">IF(H216,IF(N216&gt;0,ADDRESS(ROW(VariablesOrigin)+1,COLUMN(VariablesOrigin)+1,4) &amp; ":" &amp; ADDRESS(ROW(VariablesOrigin)+N216,COLUMN(VariablesOrigin)+1,4),""),"")</f>
        <v>C3:C4</v>
      </c>
      <c r="AZ216" s="17" t="b">
        <f t="array" aca="1" ref="AZ216" ca="1">IF(AY216&lt;&gt;"",SUM(1*ISERROR(MATCH(INDIRECT(AY216),INDIRECT(K216),0)))=0,"")</f>
        <v>1</v>
      </c>
      <c r="BA216" s="17" t="b">
        <f t="shared" ref="BA216" ca="1" si="3902">IF(H216,BU216="",FALSE)</f>
        <v>1</v>
      </c>
      <c r="BB216" s="17" t="b">
        <v>0</v>
      </c>
      <c r="BC216" s="17" t="b">
        <f t="shared" ref="BC216" ca="1" si="3903">IF(BA216,IF(N216&gt;0,AND(AZ216,Z216=0),FALSE),"")</f>
        <v>1</v>
      </c>
      <c r="BD216" s="17" t="b">
        <f t="shared" ref="BD216" ca="1" si="3904">IF(BA216,IF(N216&gt;0,AND(NOT(AZ216),Z216=0),FALSE),"")</f>
        <v>0</v>
      </c>
      <c r="BE216" s="17" t="b">
        <f t="shared" ref="BE216" ca="1" si="3905">IF(BA216,IF(AND(AW216,NOT(BB216),NOT(BC216),NOT(BD216)),AND(Z216=0,AC216=0),FALSE),"")</f>
        <v>0</v>
      </c>
      <c r="BF216" s="17" t="b">
        <f t="shared" ref="BF216" ca="1" si="3906">IF(BA216,IF(AND(AW216,NOT(BB216),NOT(BC216),NOT(BD216)),AND(Z216=0,OR(AC216&gt;0)),FALSE),"")</f>
        <v>0</v>
      </c>
      <c r="BG216" s="17" t="b">
        <f t="shared" ref="BG216" ca="1" si="3907">IF(BA216,IF(OR(BB216:BF216),FALSE,IF(Z216=0,FALSE,Z216&gt;0)),"")</f>
        <v>0</v>
      </c>
      <c r="BH216" s="17" t="b">
        <f t="shared" ref="BH216" ca="1" si="3908">IF(BA216,COUNTIF(BB216:BG216,TRUE)=1,"")</f>
        <v>1</v>
      </c>
      <c r="BI216" s="17">
        <f t="shared" ref="BI216" ca="1" si="3909">IF(BA216,IFERROR(MATCH(TRUE,BB216:BG216,0),7),"")</f>
        <v>2</v>
      </c>
      <c r="BJ216" s="17" t="b">
        <f t="shared" ref="BJ216" ca="1" si="3910">DF216&lt;&gt;""</f>
        <v>0</v>
      </c>
      <c r="BK216" s="17" t="str">
        <f t="shared" ref="BK216" ca="1" si="3911">IF(H216,IF(AND(NOT(BA216),AU216),AC216=0,""),"")</f>
        <v/>
      </c>
      <c r="BL216" s="17" t="str">
        <f t="shared" ref="BL216" ca="1" si="3912">IF(H216,IF(AND(NOT(BA216),AU216),AC216&gt;0,""),"")</f>
        <v/>
      </c>
      <c r="BM216" s="17" t="str">
        <f t="shared" ref="BM216" ca="1" si="3913">IF(H216,IF(BA216,CHOOSE(BI216,"0","F","L","I","N",IF(AA216&gt;0.5,"N","S"),"0"),CHOOSE(MATCH(BU216,DataType,0),"S",IF(BK216,"I","N"),"D"  )),"")</f>
        <v>F</v>
      </c>
      <c r="BN216" s="17" t="str">
        <f t="shared" ref="BN216" ca="1" si="3914">IF(H216,IF(BJ216,"E",IF(BA216,CHOOSE(BI216,"0","F","L","I","N","S","0"),CHOOSE(MATCH(BU216,DataType,0),"S",IF(BK216,"I","N"),"D"  ))),"")</f>
        <v>F</v>
      </c>
      <c r="BO216" s="17" t="str">
        <f t="shared" ref="BO216" ca="1" si="3915">IF($H216,IF(BM216="0","",IF(AND(AR216,N216=2),"D",IF(BM216="S","N",IF(AL216,"O",IF(AM216,"I","N"))))),"")</f>
        <v>D</v>
      </c>
      <c r="BP216" s="14" t="b">
        <f t="shared" ref="BP216" ca="1" si="3916">INDIRECT(ADDRESS(2,ROW(A216)-1,,,_sheetname_dataframe))&lt;&gt;""</f>
        <v>1</v>
      </c>
      <c r="BQ216" s="35">
        <v>1</v>
      </c>
      <c r="BX216" s="16"/>
      <c r="BY216" s="16"/>
      <c r="BZ216" s="16"/>
      <c r="CA216" s="16"/>
      <c r="CB216" s="16"/>
      <c r="CC216" s="16"/>
      <c r="CD216" s="16"/>
      <c r="CE216" s="16"/>
      <c r="CF216" s="16"/>
      <c r="CN216" s="14">
        <f ca="1">IF(H216,IFERROR(IsVariableNameLegal(O216),0),0)</f>
        <v>0</v>
      </c>
      <c r="CO216" s="14" t="str">
        <f t="array" aca="1" ref="CO216" ca="1">IF(H216,IF(COUNTIF(INDIRECT(wew!$C$13),O216)&gt;1,TRIM(SUBSTITUTE(_xll.MCONCAT(IF((INDIRECT(wew!$C$13)=O216)*(COLUMN(INDIRECT(wew!$C$13))&lt;&gt;D216+1),-1+COLUMN(INDIRECT(wew!$C$13)),"")," "),"  "," ")),""),"")</f>
        <v/>
      </c>
      <c r="CP216" s="14" t="str">
        <f t="array" aca="1" ref="CP216" ca="1">IF(P216&lt;&gt;"",IF(LEN(P216)&gt;150,1,""),"")</f>
        <v/>
      </c>
      <c r="CQ216" s="14" t="str">
        <f t="array" aca="1" ref="CQ216" ca="1">IF(AND(H216,NOT(ster!$J$3)),IF(COUNTIF(INDIRECT(wew!$C$15),P216)&gt;1,TRIM(SUBSTITUTE(_xll.MCONCAT(IF((INDIRECT(wew!$C$15)=P216)*(COLUMN(INDIRECT(wew!$C$15))&lt;&gt;D216+1),-1+COLUMN(INDIRECT(wew!$C$15)),"")," "),"  "," ")),""),"")</f>
        <v/>
      </c>
      <c r="CR216" s="14" t="str">
        <f t="array" aca="1" ref="CR216" ca="1">IF(H216,IF(AND(W216&gt;0,AO216&lt;&gt;""),TRIM(SUBSTITUTE(_xll.MCONCAT(IFERROR(IF(ISNUMBER(INDIRECT(Q216)),IF((INDIRECT(ster!$D$14)&lt;&gt;"")*(INDIRECT(Q216)&lt;AO216),INDIRECT(ster!$D$14) &amp; ": " &amp;  SUBSTITUTE(IF( AV216,IFERROR(TEXT(INDIRECT(Q216),"rrrr-mm-dd") &amp;" (" &amp; INDIRECT(Q216) &amp;")",INDIRECT(Q216)),INDIRECT(Q216))," "," "),""),""),"")," "),"  "," ")),""),"")</f>
        <v/>
      </c>
      <c r="CS216" s="14" t="str">
        <f t="array" aca="1" ref="CS216" ca="1">IF(H216,IF(AND(W216&gt;0,AP216&lt;&gt;""),TRIM(SUBSTITUTE(_xll.MCONCAT(IFERROR(IF(ISNUMBER(INDIRECT(Q216)),IF((INDIRECT(ster!$D$14)&lt;&gt;"")*(INDIRECT(Q216)&gt;AP216),INDIRECT(ster!$D$14) &amp; ": " &amp;  SUBSTITUTE(IF( AV216,IFERROR(TEXT(INDIRECT(Q216),"rrrr-mm-dd")&amp;" (" &amp; INDIRECT(Q216) &amp;")",INDIRECT(Q216)),INDIRECT(Q216))," "," "),""),""),"")," "),"  "," ")),""),"")</f>
        <v/>
      </c>
      <c r="CT216" s="14" t="str">
        <f t="array" aca="1" ref="CT216" ca="1">IF(H216,IF(AND(N216&gt;0,AR216),TRIM(SUBSTITUTE(_xll.MCONCAT(IFERROR(IF(ISNUMBER(INDIRECT(Q216)),IF((INDIRECT(ster!$D$14)&lt;&gt;"")*(IFERROR(0*(MATCH(INDIRECT(Q216),INDIRECT(K216),0)&gt;0),1)),INDIRECT(ster!$D$14) &amp; ": " &amp;  SUBSTITUTE(IF( AV216,IFERROR(TEXT(INDIRECT(Q216),"rrrr-mm-dd")&amp;" (" &amp; INDIRECT(Q216) &amp;")",INDIRECT(Q216)),INDIRECT(Q216))," "," "),""),""),"")," "),"  "," ")),""),"")</f>
        <v/>
      </c>
      <c r="CU216" s="14" t="str">
        <f t="array" aca="1" ref="CU216" ca="1">IF(H216,IF(AND(V216&gt;0),TRIM(SUBSTITUTE(_xll.MCONCAT(IF((INDIRECT(ster!$D$14)&lt;&gt;"")*(IFERROR(0*(INDIRECT(Q216)&lt;&gt;""),1)),INDIRECT(ster!$D$14),"")," "),"  "," ")),""),"")</f>
        <v/>
      </c>
      <c r="CV216" s="14" t="str">
        <f t="array" aca="1" ref="CV216" ca="1">IF(H216,IF(AS216,
TRIM(SUBSTITUTE(_xll.MCONCAT(IF(
   (INDIRECT(ster!$D$14)&lt;&gt;"")*
   ((INDIRECT(Q216)="")+
      NOT(ISNUMBER(INDIRECT(Q216)))*
      NOT(ISERROR(MATCH(INDIRECT(Q216),INDIRECT(K216),0)))
    ),
      INDIRECT(ster!$D$14),
   "")," "),"  "," ")),
""),"")</f>
        <v/>
      </c>
      <c r="CW216" s="14" t="str">
        <f t="array" aca="1" ref="CW216" ca="1">IF(H216,IF(AND(AQ216),TRIM(SUBSTITUTE(_xll.MCONCAT(IFERROR(IF(ISNUMBER(INDIRECT(Q216)),IF((INDIRECT(ster!$D$14)&lt;&gt;"")*(INDIRECT(Q216)&lt;&gt;INT(INDIRECT(Q216))),INDIRECT(ster!$D$14) &amp; ": " &amp; INDIRECT(Q216),""),""),"")," "),"  "," ")),""),"")</f>
        <v/>
      </c>
      <c r="CX216" s="14" t="str">
        <f t="array" aca="1" ref="CX216" ca="1">IF(H216,IF(OR(AU216,AV216),TRIM(SUBSTITUTE(_xll.MCONCAT(IF((INDIRECT(ster!$D$14)&lt;&gt;"")*NOT(ISNUMBER(INDIRECT(Q216))),IF(ISERROR(MATCH(INDIRECT(Q216),INDIRECT(K216),0)),IFERROR(IF(INDIRECT(Q216)&lt;&gt;"",INDIRECT(ster!$D$14) &amp; ": " &amp; SUBSTITUTE(INDIRECT(Q216)," "," "),""),""),""),"")," "),"  "," ")),""),"")</f>
        <v/>
      </c>
      <c r="CY216" s="14" t="str">
        <f t="array" aca="1" ref="CY216" ca="1">IF(H216,IF(AE216,TRIM(SUBSTITUTE(_xll.MCONCAT(IF((INDIRECT(ster!$D$14)&lt;&gt;"")*IFERROR(NOT(INDIRECT(AF216)),FALSE),IF(ISERROR(MATCH(INDIRECT(Q216),INDIRECT(K216),0)),IFERROR(IF(INDIRECT(Q216)&lt;&gt;"",INDIRECT(ster!$D$14)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CZ216" s="14" t="str">
        <f t="array" aca="1" ref="CZ216" ca="1">IF(H216,IF(AH216,TRIM(SUBSTITUTE(_xll.MCONCAT(IF((INDIRECT(ster!$D$14)&lt;&gt;"")*IFERROR(NOT(INDIRECT(AI216)),FALSE),IF(ISERROR(MATCH(INDIRECT(Q216),INDIRECT(K216),0)),IFERROR(IF(INDIRECT(Q216)&lt;&gt;"",INDIRECT(ster!$D$14)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DC216" s="14" t="str">
        <f ca="1">SUBSTITUTE(SUBSTITUTE(SUBSTITUTE(SUBSTITUTE(_xll.MCONCAT(DG216:DS216,"■"),"■■","■"),"■■","■"),"■■","■"),"■■","■")</f>
        <v>■</v>
      </c>
      <c r="DD216" s="14" t="str">
        <f t="shared" ref="DD216" ca="1" si="3917">IF(MID(DC216,1,1)="■",MID(DC216,2,LEN(DC216)),DC216)</f>
        <v/>
      </c>
      <c r="DE216" s="14" t="str">
        <f t="shared" ref="DE216" ca="1" si="3918">IF(DD216&lt;&gt;"",IF(MID(DD216,LEN(DD216),1)="■",MID(DD216,1,LEN(DD216)-1),DD216),"")</f>
        <v/>
      </c>
      <c r="DF216" s="14" t="str">
        <f t="shared" ref="DF216" ca="1" si="3919">IFERROR(IF(DE216&lt;&gt;"",SUBSTITUTE(DE216,"■",". "),""),"##INTERNAL_ERROR")</f>
        <v/>
      </c>
      <c r="DG216" s="14" t="str">
        <f t="shared" ref="DG216" ca="1" si="3920">IF(CN216&lt;&gt;0,"Variable name don't comply with the naming convention","")</f>
        <v/>
      </c>
      <c r="DH216" s="14" t="str">
        <f t="shared" ref="DH216" ca="1" si="3921">IF(CO216&lt;&gt;"","Duplicated name. " &amp; IF(ISERROR(FIND(" ",CO216)),"Duplicate have index " &amp; CO216, "Duplicates have indices: "&amp;SUBSTITUTE(CO216," ",", ")),"")</f>
        <v/>
      </c>
      <c r="DI216" s="14" t="str">
        <f t="shared" ref="DI216" ca="1" si="3922">IF(CP216&lt;&gt;"","Variable label exceed length 150","")</f>
        <v/>
      </c>
      <c r="DJ216" s="14" t="str">
        <f t="shared" ref="DJ216" ca="1" si="3923">IF(CQ216&lt;&gt;"","Duplicated variable label. " &amp; IF(ISERROR(FIND(" ",CQ216)),"Duplicate have index " &amp; CQ216, "Duplicates have indices: "&amp;SUBSTITUTE(CQ216," ",", ")),"")</f>
        <v/>
      </c>
      <c r="DK216" s="14" t="str">
        <f t="shared" ref="DK216" ca="1" si="3924">IF(CR216&lt;&gt;"","The following cases have values below declared theorethical min: " &amp;SUBSTITUTE(CR216," ",", "),"")</f>
        <v/>
      </c>
      <c r="DL216" s="14" t="str">
        <f t="shared" ref="DL216" ca="1" si="3925">IF(CS216&lt;&gt;"","The following cases have values above declared theorethical max: " &amp;SUBSTITUTE(CS216," ",", "),"")</f>
        <v/>
      </c>
      <c r="DM216" s="14" t="str">
        <f t="shared" ref="DM216" ca="1" si="3926">IF(CT216&lt;&gt;"","There are some cases with values not explicitly declared in the labels dictionary: " &amp;SUBSTITUTE(CT216," ",", "),"")</f>
        <v/>
      </c>
      <c r="DN216" s="14" t="str">
        <f t="array" aca="1" ref="DN216" ca="1">IF(CU216&lt;&gt;"","There are errors in the entered values in the following cases: " &amp;SUBSTITUTE(CU216," ",", "),"")</f>
        <v/>
      </c>
      <c r="DO216" s="14" t="str">
        <f t="shared" ref="DO216" ca="1" si="3927">IF(CV216&lt;&gt;"","The following records are missing in this required field: " &amp;SUBSTITUTE(CV216," ",", "),"")</f>
        <v/>
      </c>
      <c r="DP216" s="14" t="str">
        <f t="shared" ref="DP216" ca="1" si="3928">IF(CW216&lt;&gt;"","The following cases have non-integer values: " &amp;SUBSTITUTE(CW216," ",", "),"")</f>
        <v/>
      </c>
      <c r="DQ216" s="14" t="str">
        <f t="shared" ref="DQ216" ca="1" si="3929">IF(CX216&lt;&gt;"","The following cases are non-numeric: " &amp;SUBSTITUTE(CX216," ",", "),"")</f>
        <v/>
      </c>
      <c r="DR216" s="14" t="str">
        <f t="shared" ref="DR216" ca="1" si="3930">IF(CY216&lt;&gt;"","In the following cases " &amp; P216 &amp; " " &amp; LOWER(MID(AG216,1,1)) &amp; MID(AG216,2,LEN(AG216)) &amp; ": " &amp;SUBSTITUTE(CY216," ",", "),"")</f>
        <v/>
      </c>
      <c r="DS216" s="14" t="str">
        <f t="shared" ref="DS216" ca="1" si="3931">IF(CZ216&lt;&gt;"","In the following cases " &amp; P216 &amp; " " &amp; LOWER(MID(AJ216,1,1)) &amp; MID(AJ216,2,LEN(AJ216)) &amp; ": " &amp;SUBSTITUTE(CZ216," ",", "),"")</f>
        <v/>
      </c>
      <c r="DZ216" s="14" t="b">
        <f t="shared" ref="DZ216" ca="1" si="3932">OR(ED216&lt;&gt;"",EF216&lt;&gt;"",EG216&lt;&gt;"")</f>
        <v>0</v>
      </c>
      <c r="EA216" s="14" t="str">
        <f t="shared" ref="EA216" ca="1" si="3933">IF(EB216&lt;&gt;"",G216 &amp; " (" &amp; F216 &amp; ")","")</f>
        <v>Spinal cord MRI Thoracic - Syringomyelia (q_65b_6)</v>
      </c>
      <c r="EB216" s="14" t="str">
        <f t="shared" ref="EB216" ca="1" si="3934">IF(EE216&lt;&gt;"",EE216&amp;IF(ED216&lt;&gt;""," and "&amp;ED216,""),UPPER(MID(ED216,1,1)&amp;MID(ED216,2,LEN(ED216))))&amp; IF(OR(EF216&lt;&gt;"",EG216&lt;&gt;"")," and "&amp;IF(EF216&lt;&gt;"",LOWER(MID(EF216,1,1) &amp; MID(EF216,2,LEN(EF216))),"")&amp; IF(AND(EF216 &lt;&gt;"",EG216&lt;&gt;"")," and ","") &amp; IF(EG216&lt;&gt;"",LOWER(MID(EG216,1,1) &amp; MID(EG216,2,LEN(EG216))),""),"") &amp; IF(OR(EE216&lt;&gt;"",ED216&lt;&gt;"",EF216&lt;&gt;"",EG216&lt;&gt;""), ". ","")</f>
        <v xml:space="preserve">Values must be limited to predefinied list. </v>
      </c>
      <c r="EC216" s="14" t="str">
        <f t="shared" ref="EC216" ca="1" si="3935">IF(EB216&lt;&gt;"",G216 &amp; " (" &amp; F216 &amp; "): " &amp; EB216,"")</f>
        <v xml:space="preserve">Spinal cord MRI Thoracic - Syringomyelia (q_65b_6): Values must be limited to predefinied list. </v>
      </c>
      <c r="ED216" s="14" t="str">
        <f t="shared" ref="ED216" ca="1" si="3936">IF(H216,IF(W216&gt;0,IF(AND(AO216&lt;&gt;"",AP216&lt;&gt;""),"each value must be between " &amp; IF( AV216,IFERROR(TEXT(AO216,"rrrr-mm-dd") &amp;" (" &amp; AO216 &amp;")",AO216),AO216) &amp; " and " &amp; IF( AV216,IFERROR(TEXT(AP216,"rrrr-mm-dd") &amp;" (" &amp; AP216 &amp;")",AP216),AP216),IF(AO216&lt;&gt;"","each value must be above " &amp; IF( AV216,IFERROR(TEXT(AO216,"rrrr-mm-dd") &amp;" (" &amp; AO216 &amp;")",AO216),AO216), IF(AP216&lt;&gt;"","each value must be below " &amp; IF( AV216,IFERROR(TEXT(AP216,"rrrr-mm-dd") &amp;" (" &amp; AP216 &amp;")",AP216),AP216),""))),""),"")</f>
        <v/>
      </c>
      <c r="EE216" s="14" t="str">
        <f t="shared" ref="EE216" ca="1" si="3937">IF(H216,IF(OR(AQ216,AU216,AV216,AS216,AR216),
   "Values must be" &amp;
   IF(AR216," limited to predefinied list", IF(AQ216, " integers",IF(OR(AU216,AV216)," numeric",""))) &amp;
   IF(AS216,IF(OR(AR216,AQ216,AU216,AV216), " and ","") &amp; "non-missing",""),
""),"")</f>
        <v>Values must be limited to predefinied list</v>
      </c>
      <c r="EF216" s="14" t="str">
        <f t="shared" ref="EF216" ca="1" si="3938">IF($H216,AG216,"")</f>
        <v/>
      </c>
      <c r="EG216" s="14" t="str">
        <f t="shared" ref="EG216" ca="1" si="3939">IF($H216,AJ216,"")</f>
        <v/>
      </c>
      <c r="EM216" s="14" t="b">
        <f t="shared" ref="EM216" ca="1" si="3940">OR(EC216&lt;&gt;"",DF216&lt;&gt;"")</f>
        <v>1</v>
      </c>
      <c r="EN216" s="14">
        <f t="shared" ref="EN216" ca="1" si="3941">IF(EM216,C216,"")</f>
        <v>203</v>
      </c>
      <c r="EO216" s="14" t="str">
        <f t="shared" ref="EO216" ca="1" si="3942">IF(EM216,F216,"")</f>
        <v>q_65b_6</v>
      </c>
      <c r="EP216" s="14" t="str">
        <f t="shared" ref="EP216" ca="1" si="3943">EC216</f>
        <v xml:space="preserve">Spinal cord MRI Thoracic - Syringomyelia (q_65b_6): Values must be limited to predefinied list. </v>
      </c>
      <c r="EQ216" s="14" t="str">
        <f t="shared" ref="EQ216" ca="1" si="3944">DF216</f>
        <v/>
      </c>
    </row>
    <row r="217" spans="2:147" s="14" customFormat="1">
      <c r="B217" s="14" t="str">
        <f t="shared" ref="B217" ca="1" si="3945">DF217</f>
        <v/>
      </c>
      <c r="C217" s="14">
        <f t="shared" ref="C217" ca="1" si="3946">IF(OFFSET(B217,-1,COLUMN(VariableExists)-2),OFFSET(B217,-1,1)+1,OFFSET(B217,-1,1))</f>
        <v>204</v>
      </c>
      <c r="D217" s="14">
        <f t="shared" ref="D217" si="3947">ROW(A217)-2</f>
        <v>215</v>
      </c>
      <c r="E217" s="14" t="str">
        <f t="shared" ref="E217" ca="1" si="3948">IF(OR(G217="",ROW(G217)=2),"",IF(Z217&gt;0,"S",IF(AX217,IF(J217=2,"D","N"),"I")))</f>
        <v>D</v>
      </c>
      <c r="F217" s="14" t="str">
        <f t="shared" ref="F217" ca="1" si="3949">IF(H217,O217,"")</f>
        <v>q_65b_7</v>
      </c>
      <c r="G217" s="14" t="str">
        <f t="shared" ref="G217" ca="1" si="3950">IF(H217,P217,"")</f>
        <v>Spinal cord MRI Thoracic - Other</v>
      </c>
      <c r="H217" s="14" t="b">
        <f t="shared" ref="H217" ca="1" si="3951">IF(INDIRECT(ADDRESS(2,D217+1,,,_sheetname_dataframe))="",FALSE,MID(INDIRECT(ADDRESS(2,D217+1,,,_sheetname_dataframe)),1,1)&lt;&gt;".")</f>
        <v>1</v>
      </c>
      <c r="I217" s="14" t="str">
        <f ca="1">IF($H217,ADDRESS(3,(D217+1)*2-1,4,,"["&amp;wew!$G$7&amp;"]"&amp;_sheetname_labels)&amp;":"&amp;ADDRESS(2+ster!$B$20,(D217+1)*2-1,4),"")</f>
        <v>[DBTemplate.xlsm]labels!PO3:PO61</v>
      </c>
      <c r="J217" s="14">
        <f t="array" aca="1" ref="J217" ca="1">IF(H217,MAX(0,MAX(IF(INDIRECT(I217)&lt;&gt;"",ROW(INDIRECT(I217)),""))-2),"")</f>
        <v>2</v>
      </c>
      <c r="K217" s="14" t="str">
        <f ca="1">IF($H217,IF($J217&gt;0,ADDRESS(3,(D217+1)*2-1,4,,"["&amp;wew!$G$7&amp;"]"&amp;_sheetname_labels)&amp;":"&amp;ADDRESS(2+J217,(D217+1)*2-1,4),""),"")</f>
        <v>[DBTemplate.xlsm]labels!PO3:PO4</v>
      </c>
      <c r="L217" s="14" t="str">
        <f ca="1">IF($H217,IF($J217&gt;0,ADDRESS(3,(D217+1)*2,4,,"["&amp;wew!$G$7&amp;"]"&amp;_sheetname_labels)&amp;":"&amp;ADDRESS(2+J217,(D217+1)*2,4),""),"")</f>
        <v>[DBTemplate.xlsm]labels!PP3:PP4</v>
      </c>
      <c r="M217" s="14">
        <f t="shared" ref="M217" ca="1" si="3952">IF($H217,IF(J217&gt;0,COUNTA(INDIRECT(K217))-COUNT(INDIRECT(K217)),0),"")</f>
        <v>0</v>
      </c>
      <c r="N217" s="14">
        <f t="shared" ref="N217" ca="1" si="3953">IF(H217,J217-M217,"")</f>
        <v>2</v>
      </c>
      <c r="O217" s="14" t="str">
        <f t="shared" ref="O217" ca="1" si="3954">IF(INDIRECT(ADDRESS(2,D217+1,,,_sheetname_dataframe))="","",INDIRECT(ADDRESS(2,D217+1,,,_sheetname_dataframe)))</f>
        <v>q_65b_7</v>
      </c>
      <c r="P217" s="14" t="str">
        <f t="shared" ref="P217" ca="1" si="3955">IF(H217,IF(INDIRECT(ADDRESS(1,D217+1,,,_sheetname_dataframe))="","",INDIRECT(ADDRESS(1,D217+1,,,_sheetname_dataframe))),"")</f>
        <v>Spinal cord MRI Thoracic - Other</v>
      </c>
      <c r="Q217" s="14" t="str">
        <f ca="1">IF($BP217,ADDRESS(3,D217+1,4,,"["&amp;wew!$G$7&amp;"]"&amp;_sheetname_dataframe)&amp;":"&amp;ADDRESS(2+ster!$C$14,D217+1,4),"")</f>
        <v>[DBTemplate.xlsm]data_frame!HH3:HH3</v>
      </c>
      <c r="R217" s="14" t="str">
        <f>IF($BP217,IF(MID(_xll.FORMULATEXT(INDEX(INDIRECT(Q217),1)),1,1)="=", _xll.FORMULATEXT(INDEX(INDIRECT(Q217),1),2,TRUE),""),"")</f>
        <v/>
      </c>
      <c r="S217" s="14">
        <f t="array" aca="1" ref="S217" ca="1">IF(H217,SUM(IF((IFERROR(INDIRECT(Q217)&lt;&gt;"",FALSE))*(INDIRECT(ster!$D$14)&lt;&gt;""),1,0)),"")</f>
        <v>0</v>
      </c>
      <c r="T217" s="14">
        <f t="array" aca="1" ref="T217" ca="1">IF(H217,IF(M217&gt;0,SUM(IFERROR(1*(MATCH(INDIRECT(Q217),INDIRECT(K217),0)&gt;0),0)*(INDIRECT(ster!$D$14)&lt;&gt;"")*NOT(ISNUMBER(INDIRECT(Q217)))),0),"")</f>
        <v>0</v>
      </c>
      <c r="U217" s="14">
        <f t="array" aca="1" ref="U217" ca="1">IF(H217,SUM((IFERROR(INDIRECT(Q217)="",FALSE))*(INDIRECT(ster!$D$14)&lt;&gt;"")),"")</f>
        <v>1</v>
      </c>
      <c r="V217" s="14">
        <f t="array" aca="1" ref="V217" ca="1">IF(H217,SUM((IFERROR(INDIRECT(Q217)="#ąś",TRUE))*(INDIRECT(ster!$D$14)&lt;&gt;"")),"")</f>
        <v>0</v>
      </c>
      <c r="W217" s="14">
        <f t="array" aca="1" ref="W217" ca="1">IF(H217,SUM(ISNUMBER(INDIRECT(Q217))*(INDIRECT(ster!$D$14)&lt;&gt;"")),"")</f>
        <v>0</v>
      </c>
      <c r="X217" s="14" t="str">
        <f t="array" aca="1" ref="X217" ca="1">IF(AND(H217,W217&gt;0),IF(wew!$B$3,MIN(IF((INDIRECT(ster!$D$14)&lt;&gt;"")*IFERROR(INDIRECT($Q217)&lt;&gt;"",FALSE),IFERROR(INDIRECT($Q217),"X"),"X")),"&lt;włącz podświetlanie wartości&gt;"),"—")</f>
        <v>—</v>
      </c>
      <c r="Y217" s="14" t="str">
        <f t="array" aca="1" ref="Y217" ca="1">IF(AND(H217,W217&gt;0),IF(wew!$B$3,MAX(IF((INDIRECT(ster!$D$14)&lt;&gt;"")*IFERROR(INDIRECT($Q217)&lt;&gt;"",FALSE),IFERROR(INDIRECT($Q217),"X"),"X")),"&lt;włącz podświetlanie wartości&gt;"),"—")</f>
        <v>—</v>
      </c>
      <c r="Z217" s="14">
        <f t="shared" ref="Z217" ca="1" si="3956">IF(H217,S217-T217-W217,"")</f>
        <v>0</v>
      </c>
      <c r="AA217" s="12" t="str">
        <f t="shared" ref="AA217" ca="1" si="3957">IF(H217,IF(S217&gt;0,W217/(S217),"—"),"")</f>
        <v>—</v>
      </c>
      <c r="AB217" s="17">
        <f t="array" aca="1" ref="AB217" ca="1">IF(H217,IF(W217&gt;0,SUM((INDIRECT(ster!$D$14)&lt;&gt;"")*IFERROR((INDIRECT(Q217)&lt;&gt;"")*(INDIRECT(Q217)=INT(INDIRECT(Q217))),0)),0),"")</f>
        <v>0</v>
      </c>
      <c r="AC217" s="17">
        <f t="array" aca="1" ref="AC217" ca="1">IF(H217,W217-AB217,"")</f>
        <v>0</v>
      </c>
      <c r="AD217" s="17">
        <f t="shared" ref="AD217" ca="1" si="3958">IF($H217,IF(AC217&lt;&gt;"",IF(AC217=0,1,IF(AC217/W217&lt;0.15,2,3)),0),"")</f>
        <v>1</v>
      </c>
      <c r="AE217" s="17" t="b">
        <f t="shared" ref="AE217" ca="1" si="3959">IF(H217,OFFSET(O217,1,0)=".validation",FALSE)</f>
        <v>0</v>
      </c>
      <c r="AF217" s="17" t="str">
        <f ca="1">IF(AE217,IF($H217,ADDRESS(3,D217+2,4,,"["&amp;wew!$G$7&amp;"]"&amp;_sheetname_dataframe)&amp;":"&amp;ADDRESS(2+ster!$C$14,D217+2,4),""),"")</f>
        <v/>
      </c>
      <c r="AG217" s="17" t="str">
        <f t="shared" ref="AG217" ca="1" si="3960">IF(AE217,IF($H217,IF(INDIRECT(ADDRESS(1,D217+2,,,_sheetname_dataframe))="","",INDIRECT(ADDRESS(1,D217+2,,,_sheetname_dataframe))),""),"")</f>
        <v/>
      </c>
      <c r="AH217" s="17" t="b">
        <f t="shared" ref="AH217" ca="1" si="3961">IF(H217,AND(AE217,OFFSET(O217,2,0)=".validation"),FALSE)</f>
        <v>0</v>
      </c>
      <c r="AI217" s="17" t="str">
        <f ca="1">IF(AH217,IF($H217,ADDRESS(3,D217+3,4,,"["&amp;wew!$G$7&amp;"]"&amp;_sheetname_dataframe)&amp;":"&amp;ADDRESS(2+ster!$C$14,D217+3,4),""),"")</f>
        <v/>
      </c>
      <c r="AJ217" s="17" t="str">
        <f t="shared" ref="AJ217" ca="1" si="3962">IF(AH217,IF($H217,IF(INDIRECT(ADDRESS(1,D217+3,,,_sheetname_dataframe))="","",INDIRECT(ADDRESS(1,D217+3,,,_sheetname_dataframe))),""),"")</f>
        <v/>
      </c>
      <c r="AK217" s="17" t="b">
        <f t="shared" ref="AK217" ca="1" si="3963">IF(H217,OR(AQ217,AD217=2),"")</f>
        <v>0</v>
      </c>
      <c r="AL217" s="17" t="b">
        <f t="shared" ref="AL217" ca="1" si="3964">IF($H217,IF(BV217&lt;&gt;"",IF(OR(BM217="F",BM217="L",BM217="I",BM217="D"),BV217&lt;&gt;0)),"")</f>
        <v>0</v>
      </c>
      <c r="AM217" s="17" t="b">
        <f t="shared" ref="AM217" ca="1" si="3965">IF($H217,AND(NOT(AL217),OR(IF(BW217&lt;&gt;"",IF(OR(BM217="F",BM217="L"),BW217&lt;&gt;0)),BM217="I",BM217="N",BM217="D")),"")</f>
        <v>0</v>
      </c>
      <c r="AN217" s="17">
        <f t="shared" ref="AN217" ca="1" si="3966">IF(COUNTA(INDIRECT(Q217))=0,0, IF(AND(AO217&lt;&gt;"",X217&lt;AO217),1,IF(AND(AP217&lt;&gt;"",Y217&gt;AP217),1,IF(AND(AQ217,AC217&gt;0),2,0))))</f>
        <v>0</v>
      </c>
      <c r="AO217" s="24" t="str">
        <f t="shared" ref="AO217" ca="1" si="3967">IF($H217,IF(BY217&lt;&gt;"",IF(ISNUMBER(BY217),BY217,""),""),"")</f>
        <v/>
      </c>
      <c r="AP217" s="24" t="str">
        <f t="shared" ref="AP217" ca="1" si="3968">IF($H217,IF(BZ217&lt;&gt;"",IF(ISNUMBER(BZ217),BZ217,""),""),"")</f>
        <v/>
      </c>
      <c r="AQ217" s="17" t="b">
        <f t="shared" ref="AQ217" ca="1" si="3969">IF(H217,IF(CA217&lt;&gt;"",CA217&lt;&gt;0,FALSE),"")</f>
        <v>0</v>
      </c>
      <c r="AR217" s="17" t="b">
        <f t="shared" ref="AR217" ca="1" si="3970">IF(H217,IF(N217&gt;0,IF(BQ217&lt;&gt;"",BQ217&lt;&gt;0,FALSE),FALSE),"")</f>
        <v>1</v>
      </c>
      <c r="AS217" s="17" t="b">
        <f t="shared" ref="AS217" ca="1" si="3971">IF(H217,IF(BR217&lt;&gt;"",BR217&lt;&gt;0,FALSE),"")</f>
        <v>0</v>
      </c>
      <c r="AT217" s="17" t="b">
        <f t="shared" ref="AT217" ca="1" si="3972">IF(H217,IF(N217&gt;0,FALSE,IF(BU217&lt;&gt;"",MATCH(BU217,DataType,0)=1,FALSE)),"")</f>
        <v>0</v>
      </c>
      <c r="AU217" s="17" t="b">
        <f t="shared" ref="AU217" ca="1" si="3973">IF(H217,IF(N217&gt;0,TRUE,IF(BU217&lt;&gt;"",MATCH(BU217,DataType,0)=2,FALSE)),"")</f>
        <v>1</v>
      </c>
      <c r="AV217" s="17" t="b">
        <f t="shared" ref="AV217" ca="1" si="3974">IF(H217,IF(N217&gt;0,FALSE,IF(BU217&lt;&gt;"",MATCH(BU217,DataType,0)=3,FALSE)),"")</f>
        <v>0</v>
      </c>
      <c r="AW217" s="17" t="b">
        <f t="shared" ref="AW217" ca="1" si="3975">IF(H217,IF(W217&gt;0,Z217=0,FALSE),"")</f>
        <v>0</v>
      </c>
      <c r="AX217" s="14" t="b">
        <f t="array" aca="1" ref="AX217" ca="1">IF(H217,N217&gt;0,"")</f>
        <v>1</v>
      </c>
      <c r="AY217" s="17" t="str">
        <f t="shared" ref="AY217" ca="1" si="3976">IF(H217,IF(N217&gt;0,ADDRESS(ROW(VariablesOrigin)+1,COLUMN(VariablesOrigin)+1,4) &amp; ":" &amp; ADDRESS(ROW(VariablesOrigin)+N217,COLUMN(VariablesOrigin)+1,4),""),"")</f>
        <v>C3:C4</v>
      </c>
      <c r="AZ217" s="17" t="b">
        <f t="array" aca="1" ref="AZ217" ca="1">IF(AY217&lt;&gt;"",SUM(1*ISERROR(MATCH(INDIRECT(AY217),INDIRECT(K217),0)))=0,"")</f>
        <v>1</v>
      </c>
      <c r="BA217" s="17" t="b">
        <f t="shared" ref="BA217" ca="1" si="3977">IF(H217,BU217="",FALSE)</f>
        <v>1</v>
      </c>
      <c r="BB217" s="17" t="b">
        <v>0</v>
      </c>
      <c r="BC217" s="17" t="b">
        <f t="shared" ref="BC217" ca="1" si="3978">IF(BA217,IF(N217&gt;0,AND(AZ217,Z217=0),FALSE),"")</f>
        <v>1</v>
      </c>
      <c r="BD217" s="17" t="b">
        <f t="shared" ref="BD217" ca="1" si="3979">IF(BA217,IF(N217&gt;0,AND(NOT(AZ217),Z217=0),FALSE),"")</f>
        <v>0</v>
      </c>
      <c r="BE217" s="17" t="b">
        <f t="shared" ref="BE217" ca="1" si="3980">IF(BA217,IF(AND(AW217,NOT(BB217),NOT(BC217),NOT(BD217)),AND(Z217=0,AC217=0),FALSE),"")</f>
        <v>0</v>
      </c>
      <c r="BF217" s="17" t="b">
        <f t="shared" ref="BF217" ca="1" si="3981">IF(BA217,IF(AND(AW217,NOT(BB217),NOT(BC217),NOT(BD217)),AND(Z217=0,OR(AC217&gt;0)),FALSE),"")</f>
        <v>0</v>
      </c>
      <c r="BG217" s="17" t="b">
        <f t="shared" ref="BG217" ca="1" si="3982">IF(BA217,IF(OR(BB217:BF217),FALSE,IF(Z217=0,FALSE,Z217&gt;0)),"")</f>
        <v>0</v>
      </c>
      <c r="BH217" s="17" t="b">
        <f t="shared" ref="BH217" ca="1" si="3983">IF(BA217,COUNTIF(BB217:BG217,TRUE)=1,"")</f>
        <v>1</v>
      </c>
      <c r="BI217" s="17">
        <f t="shared" ref="BI217" ca="1" si="3984">IF(BA217,IFERROR(MATCH(TRUE,BB217:BG217,0),7),"")</f>
        <v>2</v>
      </c>
      <c r="BJ217" s="17" t="b">
        <f t="shared" ref="BJ217" ca="1" si="3985">DF217&lt;&gt;""</f>
        <v>0</v>
      </c>
      <c r="BK217" s="17" t="str">
        <f t="shared" ref="BK217" ca="1" si="3986">IF(H217,IF(AND(NOT(BA217),AU217),AC217=0,""),"")</f>
        <v/>
      </c>
      <c r="BL217" s="17" t="str">
        <f t="shared" ref="BL217" ca="1" si="3987">IF(H217,IF(AND(NOT(BA217),AU217),AC217&gt;0,""),"")</f>
        <v/>
      </c>
      <c r="BM217" s="17" t="str">
        <f t="shared" ref="BM217" ca="1" si="3988">IF(H217,IF(BA217,CHOOSE(BI217,"0","F","L","I","N",IF(AA217&gt;0.5,"N","S"),"0"),CHOOSE(MATCH(BU217,DataType,0),"S",IF(BK217,"I","N"),"D"  )),"")</f>
        <v>F</v>
      </c>
      <c r="BN217" s="17" t="str">
        <f t="shared" ref="BN217" ca="1" si="3989">IF(H217,IF(BJ217,"E",IF(BA217,CHOOSE(BI217,"0","F","L","I","N","S","0"),CHOOSE(MATCH(BU217,DataType,0),"S",IF(BK217,"I","N"),"D"  ))),"")</f>
        <v>F</v>
      </c>
      <c r="BO217" s="17" t="str">
        <f t="shared" ref="BO217" ca="1" si="3990">IF($H217,IF(BM217="0","",IF(AND(AR217,N217=2),"D",IF(BM217="S","N",IF(AL217,"O",IF(AM217,"I","N"))))),"")</f>
        <v>D</v>
      </c>
      <c r="BP217" s="14" t="b">
        <f t="shared" ref="BP217" ca="1" si="3991">INDIRECT(ADDRESS(2,ROW(A217)-1,,,_sheetname_dataframe))&lt;&gt;""</f>
        <v>1</v>
      </c>
      <c r="BQ217" s="35">
        <v>1</v>
      </c>
      <c r="BX217" s="16"/>
      <c r="BY217" s="16"/>
      <c r="BZ217" s="16"/>
      <c r="CA217" s="16"/>
      <c r="CB217" s="16"/>
      <c r="CC217" s="16"/>
      <c r="CD217" s="16"/>
      <c r="CE217" s="16"/>
      <c r="CF217" s="16"/>
      <c r="CN217" s="14">
        <f ca="1">IF(H217,IFERROR(IsVariableNameLegal(O217),0),0)</f>
        <v>0</v>
      </c>
      <c r="CO217" s="14" t="str">
        <f t="array" aca="1" ref="CO217" ca="1">IF(H217,IF(COUNTIF(INDIRECT(wew!$C$13),O217)&gt;1,TRIM(SUBSTITUTE(_xll.MCONCAT(IF((INDIRECT(wew!$C$13)=O217)*(COLUMN(INDIRECT(wew!$C$13))&lt;&gt;D217+1),-1+COLUMN(INDIRECT(wew!$C$13)),"")," "),"  "," ")),""),"")</f>
        <v/>
      </c>
      <c r="CP217" s="14" t="str">
        <f t="array" aca="1" ref="CP217" ca="1">IF(P217&lt;&gt;"",IF(LEN(P217)&gt;150,1,""),"")</f>
        <v/>
      </c>
      <c r="CQ217" s="14" t="str">
        <f t="array" aca="1" ref="CQ217" ca="1">IF(AND(H217,NOT(ster!$J$3)),IF(COUNTIF(INDIRECT(wew!$C$15),P217)&gt;1,TRIM(SUBSTITUTE(_xll.MCONCAT(IF((INDIRECT(wew!$C$15)=P217)*(COLUMN(INDIRECT(wew!$C$15))&lt;&gt;D217+1),-1+COLUMN(INDIRECT(wew!$C$15)),"")," "),"  "," ")),""),"")</f>
        <v/>
      </c>
      <c r="CR217" s="14" t="str">
        <f t="array" aca="1" ref="CR217" ca="1">IF(H217,IF(AND(W217&gt;0,AO217&lt;&gt;""),TRIM(SUBSTITUTE(_xll.MCONCAT(IFERROR(IF(ISNUMBER(INDIRECT(Q217)),IF((INDIRECT(ster!$D$14)&lt;&gt;"")*(INDIRECT(Q217)&lt;AO217),INDIRECT(ster!$D$14) &amp; ": " &amp;  SUBSTITUTE(IF( AV217,IFERROR(TEXT(INDIRECT(Q217),"rrrr-mm-dd") &amp;" (" &amp; INDIRECT(Q217) &amp;")",INDIRECT(Q217)),INDIRECT(Q217))," "," "),""),""),"")," "),"  "," ")),""),"")</f>
        <v/>
      </c>
      <c r="CS217" s="14" t="str">
        <f t="array" aca="1" ref="CS217" ca="1">IF(H217,IF(AND(W217&gt;0,AP217&lt;&gt;""),TRIM(SUBSTITUTE(_xll.MCONCAT(IFERROR(IF(ISNUMBER(INDIRECT(Q217)),IF((INDIRECT(ster!$D$14)&lt;&gt;"")*(INDIRECT(Q217)&gt;AP217),INDIRECT(ster!$D$14) &amp; ": " &amp;  SUBSTITUTE(IF( AV217,IFERROR(TEXT(INDIRECT(Q217),"rrrr-mm-dd")&amp;" (" &amp; INDIRECT(Q217) &amp;")",INDIRECT(Q217)),INDIRECT(Q217))," "," "),""),""),"")," "),"  "," ")),""),"")</f>
        <v/>
      </c>
      <c r="CT217" s="14" t="str">
        <f t="array" aca="1" ref="CT217" ca="1">IF(H217,IF(AND(N217&gt;0,AR217),TRIM(SUBSTITUTE(_xll.MCONCAT(IFERROR(IF(ISNUMBER(INDIRECT(Q217)),IF((INDIRECT(ster!$D$14)&lt;&gt;"")*(IFERROR(0*(MATCH(INDIRECT(Q217),INDIRECT(K217),0)&gt;0),1)),INDIRECT(ster!$D$14) &amp; ": " &amp;  SUBSTITUTE(IF( AV217,IFERROR(TEXT(INDIRECT(Q217),"rrrr-mm-dd")&amp;" (" &amp; INDIRECT(Q217) &amp;")",INDIRECT(Q217)),INDIRECT(Q217))," "," "),""),""),"")," "),"  "," ")),""),"")</f>
        <v/>
      </c>
      <c r="CU217" s="14" t="str">
        <f t="array" aca="1" ref="CU217" ca="1">IF(H217,IF(AND(V217&gt;0),TRIM(SUBSTITUTE(_xll.MCONCAT(IF((INDIRECT(ster!$D$14)&lt;&gt;"")*(IFERROR(0*(INDIRECT(Q217)&lt;&gt;""),1)),INDIRECT(ster!$D$14),"")," "),"  "," ")),""),"")</f>
        <v/>
      </c>
      <c r="CV217" s="14" t="str">
        <f t="array" aca="1" ref="CV217" ca="1">IF(H217,IF(AS217,
TRIM(SUBSTITUTE(_xll.MCONCAT(IF(
   (INDIRECT(ster!$D$14)&lt;&gt;"")*
   ((INDIRECT(Q217)="")+
      NOT(ISNUMBER(INDIRECT(Q217)))*
      NOT(ISERROR(MATCH(INDIRECT(Q217),INDIRECT(K217),0)))
    ),
      INDIRECT(ster!$D$14),
   "")," "),"  "," ")),
""),"")</f>
        <v/>
      </c>
      <c r="CW217" s="14" t="str">
        <f t="array" aca="1" ref="CW217" ca="1">IF(H217,IF(AND(AQ217),TRIM(SUBSTITUTE(_xll.MCONCAT(IFERROR(IF(ISNUMBER(INDIRECT(Q217)),IF((INDIRECT(ster!$D$14)&lt;&gt;"")*(INDIRECT(Q217)&lt;&gt;INT(INDIRECT(Q217))),INDIRECT(ster!$D$14) &amp; ": " &amp; INDIRECT(Q217),""),""),"")," "),"  "," ")),""),"")</f>
        <v/>
      </c>
      <c r="CX217" s="14" t="str">
        <f t="array" aca="1" ref="CX217" ca="1">IF(H217,IF(OR(AU217,AV217),TRIM(SUBSTITUTE(_xll.MCONCAT(IF((INDIRECT(ster!$D$14)&lt;&gt;"")*NOT(ISNUMBER(INDIRECT(Q217))),IF(ISERROR(MATCH(INDIRECT(Q217),INDIRECT(K217),0)),IFERROR(IF(INDIRECT(Q217)&lt;&gt;"",INDIRECT(ster!$D$14) &amp; ": " &amp; SUBSTITUTE(INDIRECT(Q217)," "," "),""),""),""),"")," "),"  "," ")),""),"")</f>
        <v/>
      </c>
      <c r="CY217" s="14" t="str">
        <f t="array" aca="1" ref="CY217" ca="1">IF(H217,IF(AE217,TRIM(SUBSTITUTE(_xll.MCONCAT(IF((INDIRECT(ster!$D$14)&lt;&gt;"")*IFERROR(NOT(INDIRECT(AF217)),FALSE),IF(ISERROR(MATCH(INDIRECT(Q217),INDIRECT(K217),0)),IFERROR(IF(INDIRECT(Q217)&lt;&gt;"",INDIRECT(ster!$D$14)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CZ217" s="14" t="str">
        <f t="array" aca="1" ref="CZ217" ca="1">IF(H217,IF(AH217,TRIM(SUBSTITUTE(_xll.MCONCAT(IF((INDIRECT(ster!$D$14)&lt;&gt;"")*IFERROR(NOT(INDIRECT(AI217)),FALSE),IF(ISERROR(MATCH(INDIRECT(Q217),INDIRECT(K217),0)),IFERROR(IF(INDIRECT(Q217)&lt;&gt;"",INDIRECT(ster!$D$14)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DC217" s="14" t="str">
        <f ca="1">SUBSTITUTE(SUBSTITUTE(SUBSTITUTE(SUBSTITUTE(_xll.MCONCAT(DG217:DS217,"■"),"■■","■"),"■■","■"),"■■","■"),"■■","■")</f>
        <v>■</v>
      </c>
      <c r="DD217" s="14" t="str">
        <f t="shared" ref="DD217" ca="1" si="3992">IF(MID(DC217,1,1)="■",MID(DC217,2,LEN(DC217)),DC217)</f>
        <v/>
      </c>
      <c r="DE217" s="14" t="str">
        <f t="shared" ref="DE217" ca="1" si="3993">IF(DD217&lt;&gt;"",IF(MID(DD217,LEN(DD217),1)="■",MID(DD217,1,LEN(DD217)-1),DD217),"")</f>
        <v/>
      </c>
      <c r="DF217" s="14" t="str">
        <f t="shared" ref="DF217" ca="1" si="3994">IFERROR(IF(DE217&lt;&gt;"",SUBSTITUTE(DE217,"■",". "),""),"##INTERNAL_ERROR")</f>
        <v/>
      </c>
      <c r="DG217" s="14" t="str">
        <f t="shared" ref="DG217" ca="1" si="3995">IF(CN217&lt;&gt;0,"Variable name don't comply with the naming convention","")</f>
        <v/>
      </c>
      <c r="DH217" s="14" t="str">
        <f t="shared" ref="DH217" ca="1" si="3996">IF(CO217&lt;&gt;"","Duplicated name. " &amp; IF(ISERROR(FIND(" ",CO217)),"Duplicate have index " &amp; CO217, "Duplicates have indices: "&amp;SUBSTITUTE(CO217," ",", ")),"")</f>
        <v/>
      </c>
      <c r="DI217" s="14" t="str">
        <f t="shared" ref="DI217" ca="1" si="3997">IF(CP217&lt;&gt;"","Variable label exceed length 150","")</f>
        <v/>
      </c>
      <c r="DJ217" s="14" t="str">
        <f t="shared" ref="DJ217" ca="1" si="3998">IF(CQ217&lt;&gt;"","Duplicated variable label. " &amp; IF(ISERROR(FIND(" ",CQ217)),"Duplicate have index " &amp; CQ217, "Duplicates have indices: "&amp;SUBSTITUTE(CQ217," ",", ")),"")</f>
        <v/>
      </c>
      <c r="DK217" s="14" t="str">
        <f t="shared" ref="DK217" ca="1" si="3999">IF(CR217&lt;&gt;"","The following cases have values below declared theorethical min: " &amp;SUBSTITUTE(CR217," ",", "),"")</f>
        <v/>
      </c>
      <c r="DL217" s="14" t="str">
        <f t="shared" ref="DL217" ca="1" si="4000">IF(CS217&lt;&gt;"","The following cases have values above declared theorethical max: " &amp;SUBSTITUTE(CS217," ",", "),"")</f>
        <v/>
      </c>
      <c r="DM217" s="14" t="str">
        <f t="shared" ref="DM217" ca="1" si="4001">IF(CT217&lt;&gt;"","There are some cases with values not explicitly declared in the labels dictionary: " &amp;SUBSTITUTE(CT217," ",", "),"")</f>
        <v/>
      </c>
      <c r="DN217" s="14" t="str">
        <f t="array" aca="1" ref="DN217" ca="1">IF(CU217&lt;&gt;"","There are errors in the entered values in the following cases: " &amp;SUBSTITUTE(CU217," ",", "),"")</f>
        <v/>
      </c>
      <c r="DO217" s="14" t="str">
        <f t="shared" ref="DO217" ca="1" si="4002">IF(CV217&lt;&gt;"","The following records are missing in this required field: " &amp;SUBSTITUTE(CV217," ",", "),"")</f>
        <v/>
      </c>
      <c r="DP217" s="14" t="str">
        <f t="shared" ref="DP217" ca="1" si="4003">IF(CW217&lt;&gt;"","The following cases have non-integer values: " &amp;SUBSTITUTE(CW217," ",", "),"")</f>
        <v/>
      </c>
      <c r="DQ217" s="14" t="str">
        <f t="shared" ref="DQ217" ca="1" si="4004">IF(CX217&lt;&gt;"","The following cases are non-numeric: " &amp;SUBSTITUTE(CX217," ",", "),"")</f>
        <v/>
      </c>
      <c r="DR217" s="14" t="str">
        <f t="shared" ref="DR217" ca="1" si="4005">IF(CY217&lt;&gt;"","In the following cases " &amp; P217 &amp; " " &amp; LOWER(MID(AG217,1,1)) &amp; MID(AG217,2,LEN(AG217)) &amp; ": " &amp;SUBSTITUTE(CY217," ",", "),"")</f>
        <v/>
      </c>
      <c r="DS217" s="14" t="str">
        <f t="shared" ref="DS217" ca="1" si="4006">IF(CZ217&lt;&gt;"","In the following cases " &amp; P217 &amp; " " &amp; LOWER(MID(AJ217,1,1)) &amp; MID(AJ217,2,LEN(AJ217)) &amp; ": " &amp;SUBSTITUTE(CZ217," ",", "),"")</f>
        <v/>
      </c>
      <c r="DZ217" s="14" t="b">
        <f t="shared" ref="DZ217" ca="1" si="4007">OR(ED217&lt;&gt;"",EF217&lt;&gt;"",EG217&lt;&gt;"")</f>
        <v>0</v>
      </c>
      <c r="EA217" s="14" t="str">
        <f t="shared" ref="EA217" ca="1" si="4008">IF(EB217&lt;&gt;"",G217 &amp; " (" &amp; F217 &amp; ")","")</f>
        <v>Spinal cord MRI Thoracic - Other (q_65b_7)</v>
      </c>
      <c r="EB217" s="14" t="str">
        <f t="shared" ref="EB217" ca="1" si="4009">IF(EE217&lt;&gt;"",EE217&amp;IF(ED217&lt;&gt;""," and "&amp;ED217,""),UPPER(MID(ED217,1,1)&amp;MID(ED217,2,LEN(ED217))))&amp; IF(OR(EF217&lt;&gt;"",EG217&lt;&gt;"")," and "&amp;IF(EF217&lt;&gt;"",LOWER(MID(EF217,1,1) &amp; MID(EF217,2,LEN(EF217))),"")&amp; IF(AND(EF217 &lt;&gt;"",EG217&lt;&gt;"")," and ","") &amp; IF(EG217&lt;&gt;"",LOWER(MID(EG217,1,1) &amp; MID(EG217,2,LEN(EG217))),""),"") &amp; IF(OR(EE217&lt;&gt;"",ED217&lt;&gt;"",EF217&lt;&gt;"",EG217&lt;&gt;""), ". ","")</f>
        <v xml:space="preserve">Values must be limited to predefinied list. </v>
      </c>
      <c r="EC217" s="14" t="str">
        <f t="shared" ref="EC217" ca="1" si="4010">IF(EB217&lt;&gt;"",G217 &amp; " (" &amp; F217 &amp; "): " &amp; EB217,"")</f>
        <v xml:space="preserve">Spinal cord MRI Thoracic - Other (q_65b_7): Values must be limited to predefinied list. </v>
      </c>
      <c r="ED217" s="14" t="str">
        <f t="shared" ref="ED217" ca="1" si="4011">IF(H217,IF(W217&gt;0,IF(AND(AO217&lt;&gt;"",AP217&lt;&gt;""),"each value must be between " &amp; IF( AV217,IFERROR(TEXT(AO217,"rrrr-mm-dd") &amp;" (" &amp; AO217 &amp;")",AO217),AO217) &amp; " and " &amp; IF( AV217,IFERROR(TEXT(AP217,"rrrr-mm-dd") &amp;" (" &amp; AP217 &amp;")",AP217),AP217),IF(AO217&lt;&gt;"","each value must be above " &amp; IF( AV217,IFERROR(TEXT(AO217,"rrrr-mm-dd") &amp;" (" &amp; AO217 &amp;")",AO217),AO217), IF(AP217&lt;&gt;"","each value must be below " &amp; IF( AV217,IFERROR(TEXT(AP217,"rrrr-mm-dd") &amp;" (" &amp; AP217 &amp;")",AP217),AP217),""))),""),"")</f>
        <v/>
      </c>
      <c r="EE217" s="14" t="str">
        <f t="shared" ref="EE217" ca="1" si="4012">IF(H217,IF(OR(AQ217,AU217,AV217,AS217,AR217),
   "Values must be" &amp;
   IF(AR217," limited to predefinied list", IF(AQ217, " integers",IF(OR(AU217,AV217)," numeric",""))) &amp;
   IF(AS217,IF(OR(AR217,AQ217,AU217,AV217), " and ","") &amp; "non-missing",""),
""),"")</f>
        <v>Values must be limited to predefinied list</v>
      </c>
      <c r="EF217" s="14" t="str">
        <f t="shared" ref="EF217" ca="1" si="4013">IF($H217,AG217,"")</f>
        <v/>
      </c>
      <c r="EG217" s="14" t="str">
        <f t="shared" ref="EG217" ca="1" si="4014">IF($H217,AJ217,"")</f>
        <v/>
      </c>
      <c r="EM217" s="14" t="b">
        <f t="shared" ref="EM217" ca="1" si="4015">OR(EC217&lt;&gt;"",DF217&lt;&gt;"")</f>
        <v>1</v>
      </c>
      <c r="EN217" s="14">
        <f t="shared" ref="EN217" ca="1" si="4016">IF(EM217,C217,"")</f>
        <v>204</v>
      </c>
      <c r="EO217" s="14" t="str">
        <f t="shared" ref="EO217" ca="1" si="4017">IF(EM217,F217,"")</f>
        <v>q_65b_7</v>
      </c>
      <c r="EP217" s="14" t="str">
        <f t="shared" ref="EP217" ca="1" si="4018">EC217</f>
        <v xml:space="preserve">Spinal cord MRI Thoracic - Other (q_65b_7): Values must be limited to predefinied list. </v>
      </c>
      <c r="EQ217" s="14" t="str">
        <f t="shared" ref="EQ217" ca="1" si="4019">DF217</f>
        <v/>
      </c>
    </row>
    <row r="218" spans="2:147" s="14" customFormat="1">
      <c r="B218" s="14" t="str">
        <f t="shared" ref="B218" ca="1" si="4020">DF218</f>
        <v/>
      </c>
      <c r="C218" s="14">
        <f t="shared" ref="C218" ca="1" si="4021">IF(OFFSET(B218,-1,COLUMN(VariableExists)-2),OFFSET(B218,-1,1)+1,OFFSET(B218,-1,1))</f>
        <v>205</v>
      </c>
      <c r="D218" s="14">
        <f t="shared" ref="D218" si="4022">ROW(A218)-2</f>
        <v>216</v>
      </c>
      <c r="E218" s="14" t="str">
        <f t="shared" ref="E218" ca="1" si="4023">IF(OR(G218="",ROW(G218)=2),"",IF(Z218&gt;0,"S",IF(AX218,IF(J218=2,"D","N"),"I")))</f>
        <v>D</v>
      </c>
      <c r="F218" s="14" t="str">
        <f t="shared" ref="F218" ca="1" si="4024">IF(H218,O218,"")</f>
        <v>q_65b_8</v>
      </c>
      <c r="G218" s="14" t="str">
        <f t="shared" ref="G218" ca="1" si="4025">IF(H218,P218,"")</f>
        <v>Spinal cord MRI Thoracic - NA</v>
      </c>
      <c r="H218" s="14" t="b">
        <f t="shared" ref="H218" ca="1" si="4026">IF(INDIRECT(ADDRESS(2,D218+1,,,_sheetname_dataframe))="",FALSE,MID(INDIRECT(ADDRESS(2,D218+1,,,_sheetname_dataframe)),1,1)&lt;&gt;".")</f>
        <v>1</v>
      </c>
      <c r="I218" s="14" t="str">
        <f ca="1">IF($H218,ADDRESS(3,(D218+1)*2-1,4,,"["&amp;wew!$G$7&amp;"]"&amp;_sheetname_labels)&amp;":"&amp;ADDRESS(2+ster!$B$20,(D218+1)*2-1,4),"")</f>
        <v>[DBTemplate.xlsm]labels!PQ3:PQ61</v>
      </c>
      <c r="J218" s="14">
        <f t="array" aca="1" ref="J218" ca="1">IF(H218,MAX(0,MAX(IF(INDIRECT(I218)&lt;&gt;"",ROW(INDIRECT(I218)),""))-2),"")</f>
        <v>2</v>
      </c>
      <c r="K218" s="14" t="str">
        <f ca="1">IF($H218,IF($J218&gt;0,ADDRESS(3,(D218+1)*2-1,4,,"["&amp;wew!$G$7&amp;"]"&amp;_sheetname_labels)&amp;":"&amp;ADDRESS(2+J218,(D218+1)*2-1,4),""),"")</f>
        <v>[DBTemplate.xlsm]labels!PQ3:PQ4</v>
      </c>
      <c r="L218" s="14" t="str">
        <f ca="1">IF($H218,IF($J218&gt;0,ADDRESS(3,(D218+1)*2,4,,"["&amp;wew!$G$7&amp;"]"&amp;_sheetname_labels)&amp;":"&amp;ADDRESS(2+J218,(D218+1)*2,4),""),"")</f>
        <v>[DBTemplate.xlsm]labels!PR3:PR4</v>
      </c>
      <c r="M218" s="14">
        <f t="shared" ref="M218" ca="1" si="4027">IF($H218,IF(J218&gt;0,COUNTA(INDIRECT(K218))-COUNT(INDIRECT(K218)),0),"")</f>
        <v>0</v>
      </c>
      <c r="N218" s="14">
        <f t="shared" ref="N218" ca="1" si="4028">IF(H218,J218-M218,"")</f>
        <v>2</v>
      </c>
      <c r="O218" s="14" t="str">
        <f t="shared" ref="O218" ca="1" si="4029">IF(INDIRECT(ADDRESS(2,D218+1,,,_sheetname_dataframe))="","",INDIRECT(ADDRESS(2,D218+1,,,_sheetname_dataframe)))</f>
        <v>q_65b_8</v>
      </c>
      <c r="P218" s="14" t="str">
        <f t="shared" ref="P218" ca="1" si="4030">IF(H218,IF(INDIRECT(ADDRESS(1,D218+1,,,_sheetname_dataframe))="","",INDIRECT(ADDRESS(1,D218+1,,,_sheetname_dataframe))),"")</f>
        <v>Spinal cord MRI Thoracic - NA</v>
      </c>
      <c r="Q218" s="14" t="str">
        <f ca="1">IF($BP218,ADDRESS(3,D218+1,4,,"["&amp;wew!$G$7&amp;"]"&amp;_sheetname_dataframe)&amp;":"&amp;ADDRESS(2+ster!$C$14,D218+1,4),"")</f>
        <v>[DBTemplate.xlsm]data_frame!HI3:HI3</v>
      </c>
      <c r="R218" s="14" t="str">
        <f>IF($BP218,IF(MID(_xll.FORMULATEXT(INDEX(INDIRECT(Q218),1)),1,1)="=", _xll.FORMULATEXT(INDEX(INDIRECT(Q218),1),2,TRUE),""),"")</f>
        <v/>
      </c>
      <c r="S218" s="14">
        <f t="array" aca="1" ref="S218" ca="1">IF(H218,SUM(IF((IFERROR(INDIRECT(Q218)&lt;&gt;"",FALSE))*(INDIRECT(ster!$D$14)&lt;&gt;""),1,0)),"")</f>
        <v>0</v>
      </c>
      <c r="T218" s="14">
        <f t="array" aca="1" ref="T218" ca="1">IF(H218,IF(M218&gt;0,SUM(IFERROR(1*(MATCH(INDIRECT(Q218),INDIRECT(K218),0)&gt;0),0)*(INDIRECT(ster!$D$14)&lt;&gt;"")*NOT(ISNUMBER(INDIRECT(Q218)))),0),"")</f>
        <v>0</v>
      </c>
      <c r="U218" s="14">
        <f t="array" aca="1" ref="U218" ca="1">IF(H218,SUM((IFERROR(INDIRECT(Q218)="",FALSE))*(INDIRECT(ster!$D$14)&lt;&gt;"")),"")</f>
        <v>1</v>
      </c>
      <c r="V218" s="14">
        <f t="array" aca="1" ref="V218" ca="1">IF(H218,SUM((IFERROR(INDIRECT(Q218)="#ąś",TRUE))*(INDIRECT(ster!$D$14)&lt;&gt;"")),"")</f>
        <v>0</v>
      </c>
      <c r="W218" s="14">
        <f t="array" aca="1" ref="W218" ca="1">IF(H218,SUM(ISNUMBER(INDIRECT(Q218))*(INDIRECT(ster!$D$14)&lt;&gt;"")),"")</f>
        <v>0</v>
      </c>
      <c r="X218" s="14" t="str">
        <f t="array" aca="1" ref="X218" ca="1">IF(AND(H218,W218&gt;0),IF(wew!$B$3,MIN(IF((INDIRECT(ster!$D$14)&lt;&gt;"")*IFERROR(INDIRECT($Q218)&lt;&gt;"",FALSE),IFERROR(INDIRECT($Q218),"X"),"X")),"&lt;włącz podświetlanie wartości&gt;"),"—")</f>
        <v>—</v>
      </c>
      <c r="Y218" s="14" t="str">
        <f t="array" aca="1" ref="Y218" ca="1">IF(AND(H218,W218&gt;0),IF(wew!$B$3,MAX(IF((INDIRECT(ster!$D$14)&lt;&gt;"")*IFERROR(INDIRECT($Q218)&lt;&gt;"",FALSE),IFERROR(INDIRECT($Q218),"X"),"X")),"&lt;włącz podświetlanie wartości&gt;"),"—")</f>
        <v>—</v>
      </c>
      <c r="Z218" s="14">
        <f t="shared" ref="Z218" ca="1" si="4031">IF(H218,S218-T218-W218,"")</f>
        <v>0</v>
      </c>
      <c r="AA218" s="12" t="str">
        <f t="shared" ref="AA218" ca="1" si="4032">IF(H218,IF(S218&gt;0,W218/(S218),"—"),"")</f>
        <v>—</v>
      </c>
      <c r="AB218" s="17">
        <f t="array" aca="1" ref="AB218" ca="1">IF(H218,IF(W218&gt;0,SUM((INDIRECT(ster!$D$14)&lt;&gt;"")*IFERROR((INDIRECT(Q218)&lt;&gt;"")*(INDIRECT(Q218)=INT(INDIRECT(Q218))),0)),0),"")</f>
        <v>0</v>
      </c>
      <c r="AC218" s="17">
        <f t="array" aca="1" ref="AC218" ca="1">IF(H218,W218-AB218,"")</f>
        <v>0</v>
      </c>
      <c r="AD218" s="17">
        <f t="shared" ref="AD218" ca="1" si="4033">IF($H218,IF(AC218&lt;&gt;"",IF(AC218=0,1,IF(AC218/W218&lt;0.15,2,3)),0),"")</f>
        <v>1</v>
      </c>
      <c r="AE218" s="17" t="b">
        <f t="shared" ref="AE218" ca="1" si="4034">IF(H218,OFFSET(O218,1,0)=".validation",FALSE)</f>
        <v>0</v>
      </c>
      <c r="AF218" s="17" t="str">
        <f ca="1">IF(AE218,IF($H218,ADDRESS(3,D218+2,4,,"["&amp;wew!$G$7&amp;"]"&amp;_sheetname_dataframe)&amp;":"&amp;ADDRESS(2+ster!$C$14,D218+2,4),""),"")</f>
        <v/>
      </c>
      <c r="AG218" s="17" t="str">
        <f t="shared" ref="AG218" ca="1" si="4035">IF(AE218,IF($H218,IF(INDIRECT(ADDRESS(1,D218+2,,,_sheetname_dataframe))="","",INDIRECT(ADDRESS(1,D218+2,,,_sheetname_dataframe))),""),"")</f>
        <v/>
      </c>
      <c r="AH218" s="17" t="b">
        <f t="shared" ref="AH218" ca="1" si="4036">IF(H218,AND(AE218,OFFSET(O218,2,0)=".validation"),FALSE)</f>
        <v>0</v>
      </c>
      <c r="AI218" s="17" t="str">
        <f ca="1">IF(AH218,IF($H218,ADDRESS(3,D218+3,4,,"["&amp;wew!$G$7&amp;"]"&amp;_sheetname_dataframe)&amp;":"&amp;ADDRESS(2+ster!$C$14,D218+3,4),""),"")</f>
        <v/>
      </c>
      <c r="AJ218" s="17" t="str">
        <f t="shared" ref="AJ218" ca="1" si="4037">IF(AH218,IF($H218,IF(INDIRECT(ADDRESS(1,D218+3,,,_sheetname_dataframe))="","",INDIRECT(ADDRESS(1,D218+3,,,_sheetname_dataframe))),""),"")</f>
        <v/>
      </c>
      <c r="AK218" s="17" t="b">
        <f t="shared" ref="AK218" ca="1" si="4038">IF(H218,OR(AQ218,AD218=2),"")</f>
        <v>0</v>
      </c>
      <c r="AL218" s="17" t="b">
        <f t="shared" ref="AL218" ca="1" si="4039">IF($H218,IF(BV218&lt;&gt;"",IF(OR(BM218="F",BM218="L",BM218="I",BM218="D"),BV218&lt;&gt;0)),"")</f>
        <v>0</v>
      </c>
      <c r="AM218" s="17" t="b">
        <f t="shared" ref="AM218" ca="1" si="4040">IF($H218,AND(NOT(AL218),OR(IF(BW218&lt;&gt;"",IF(OR(BM218="F",BM218="L"),BW218&lt;&gt;0)),BM218="I",BM218="N",BM218="D")),"")</f>
        <v>0</v>
      </c>
      <c r="AN218" s="17">
        <f t="shared" ref="AN218" ca="1" si="4041">IF(COUNTA(INDIRECT(Q218))=0,0, IF(AND(AO218&lt;&gt;"",X218&lt;AO218),1,IF(AND(AP218&lt;&gt;"",Y218&gt;AP218),1,IF(AND(AQ218,AC218&gt;0),2,0))))</f>
        <v>0</v>
      </c>
      <c r="AO218" s="24" t="str">
        <f t="shared" ref="AO218" ca="1" si="4042">IF($H218,IF(BY218&lt;&gt;"",IF(ISNUMBER(BY218),BY218,""),""),"")</f>
        <v/>
      </c>
      <c r="AP218" s="24" t="str">
        <f t="shared" ref="AP218" ca="1" si="4043">IF($H218,IF(BZ218&lt;&gt;"",IF(ISNUMBER(BZ218),BZ218,""),""),"")</f>
        <v/>
      </c>
      <c r="AQ218" s="17" t="b">
        <f t="shared" ref="AQ218" ca="1" si="4044">IF(H218,IF(CA218&lt;&gt;"",CA218&lt;&gt;0,FALSE),"")</f>
        <v>0</v>
      </c>
      <c r="AR218" s="17" t="b">
        <f t="shared" ref="AR218" ca="1" si="4045">IF(H218,IF(N218&gt;0,IF(BQ218&lt;&gt;"",BQ218&lt;&gt;0,FALSE),FALSE),"")</f>
        <v>1</v>
      </c>
      <c r="AS218" s="17" t="b">
        <f t="shared" ref="AS218" ca="1" si="4046">IF(H218,IF(BR218&lt;&gt;"",BR218&lt;&gt;0,FALSE),"")</f>
        <v>0</v>
      </c>
      <c r="AT218" s="17" t="b">
        <f t="shared" ref="AT218" ca="1" si="4047">IF(H218,IF(N218&gt;0,FALSE,IF(BU218&lt;&gt;"",MATCH(BU218,DataType,0)=1,FALSE)),"")</f>
        <v>0</v>
      </c>
      <c r="AU218" s="17" t="b">
        <f t="shared" ref="AU218" ca="1" si="4048">IF(H218,IF(N218&gt;0,TRUE,IF(BU218&lt;&gt;"",MATCH(BU218,DataType,0)=2,FALSE)),"")</f>
        <v>1</v>
      </c>
      <c r="AV218" s="17" t="b">
        <f t="shared" ref="AV218" ca="1" si="4049">IF(H218,IF(N218&gt;0,FALSE,IF(BU218&lt;&gt;"",MATCH(BU218,DataType,0)=3,FALSE)),"")</f>
        <v>0</v>
      </c>
      <c r="AW218" s="17" t="b">
        <f t="shared" ref="AW218" ca="1" si="4050">IF(H218,IF(W218&gt;0,Z218=0,FALSE),"")</f>
        <v>0</v>
      </c>
      <c r="AX218" s="14" t="b">
        <f t="array" aca="1" ref="AX218" ca="1">IF(H218,N218&gt;0,"")</f>
        <v>1</v>
      </c>
      <c r="AY218" s="17" t="str">
        <f t="shared" ref="AY218" ca="1" si="4051">IF(H218,IF(N218&gt;0,ADDRESS(ROW(VariablesOrigin)+1,COLUMN(VariablesOrigin)+1,4) &amp; ":" &amp; ADDRESS(ROW(VariablesOrigin)+N218,COLUMN(VariablesOrigin)+1,4),""),"")</f>
        <v>C3:C4</v>
      </c>
      <c r="AZ218" s="17" t="b">
        <f t="array" aca="1" ref="AZ218" ca="1">IF(AY218&lt;&gt;"",SUM(1*ISERROR(MATCH(INDIRECT(AY218),INDIRECT(K218),0)))=0,"")</f>
        <v>1</v>
      </c>
      <c r="BA218" s="17" t="b">
        <f t="shared" ref="BA218" ca="1" si="4052">IF(H218,BU218="",FALSE)</f>
        <v>1</v>
      </c>
      <c r="BB218" s="17" t="b">
        <v>0</v>
      </c>
      <c r="BC218" s="17" t="b">
        <f t="shared" ref="BC218" ca="1" si="4053">IF(BA218,IF(N218&gt;0,AND(AZ218,Z218=0),FALSE),"")</f>
        <v>1</v>
      </c>
      <c r="BD218" s="17" t="b">
        <f t="shared" ref="BD218" ca="1" si="4054">IF(BA218,IF(N218&gt;0,AND(NOT(AZ218),Z218=0),FALSE),"")</f>
        <v>0</v>
      </c>
      <c r="BE218" s="17" t="b">
        <f t="shared" ref="BE218" ca="1" si="4055">IF(BA218,IF(AND(AW218,NOT(BB218),NOT(BC218),NOT(BD218)),AND(Z218=0,AC218=0),FALSE),"")</f>
        <v>0</v>
      </c>
      <c r="BF218" s="17" t="b">
        <f t="shared" ref="BF218" ca="1" si="4056">IF(BA218,IF(AND(AW218,NOT(BB218),NOT(BC218),NOT(BD218)),AND(Z218=0,OR(AC218&gt;0)),FALSE),"")</f>
        <v>0</v>
      </c>
      <c r="BG218" s="17" t="b">
        <f t="shared" ref="BG218" ca="1" si="4057">IF(BA218,IF(OR(BB218:BF218),FALSE,IF(Z218=0,FALSE,Z218&gt;0)),"")</f>
        <v>0</v>
      </c>
      <c r="BH218" s="17" t="b">
        <f t="shared" ref="BH218" ca="1" si="4058">IF(BA218,COUNTIF(BB218:BG218,TRUE)=1,"")</f>
        <v>1</v>
      </c>
      <c r="BI218" s="17">
        <f t="shared" ref="BI218" ca="1" si="4059">IF(BA218,IFERROR(MATCH(TRUE,BB218:BG218,0),7),"")</f>
        <v>2</v>
      </c>
      <c r="BJ218" s="17" t="b">
        <f t="shared" ref="BJ218" ca="1" si="4060">DF218&lt;&gt;""</f>
        <v>0</v>
      </c>
      <c r="BK218" s="17" t="str">
        <f t="shared" ref="BK218" ca="1" si="4061">IF(H218,IF(AND(NOT(BA218),AU218),AC218=0,""),"")</f>
        <v/>
      </c>
      <c r="BL218" s="17" t="str">
        <f t="shared" ref="BL218" ca="1" si="4062">IF(H218,IF(AND(NOT(BA218),AU218),AC218&gt;0,""),"")</f>
        <v/>
      </c>
      <c r="BM218" s="17" t="str">
        <f t="shared" ref="BM218" ca="1" si="4063">IF(H218,IF(BA218,CHOOSE(BI218,"0","F","L","I","N",IF(AA218&gt;0.5,"N","S"),"0"),CHOOSE(MATCH(BU218,DataType,0),"S",IF(BK218,"I","N"),"D"  )),"")</f>
        <v>F</v>
      </c>
      <c r="BN218" s="17" t="str">
        <f t="shared" ref="BN218" ca="1" si="4064">IF(H218,IF(BJ218,"E",IF(BA218,CHOOSE(BI218,"0","F","L","I","N","S","0"),CHOOSE(MATCH(BU218,DataType,0),"S",IF(BK218,"I","N"),"D"  ))),"")</f>
        <v>F</v>
      </c>
      <c r="BO218" s="17" t="str">
        <f t="shared" ref="BO218" ca="1" si="4065">IF($H218,IF(BM218="0","",IF(AND(AR218,N218=2),"D",IF(BM218="S","N",IF(AL218,"O",IF(AM218,"I","N"))))),"")</f>
        <v>D</v>
      </c>
      <c r="BP218" s="14" t="b">
        <f t="shared" ref="BP218" ca="1" si="4066">INDIRECT(ADDRESS(2,ROW(A218)-1,,,_sheetname_dataframe))&lt;&gt;""</f>
        <v>1</v>
      </c>
      <c r="BQ218" s="35">
        <v>1</v>
      </c>
      <c r="BX218" s="16"/>
      <c r="BY218" s="16"/>
      <c r="BZ218" s="16"/>
      <c r="CA218" s="16"/>
      <c r="CB218" s="16"/>
      <c r="CC218" s="16"/>
      <c r="CD218" s="16"/>
      <c r="CE218" s="16"/>
      <c r="CF218" s="16"/>
      <c r="CN218" s="14">
        <f ca="1">IF(H218,IFERROR(IsVariableNameLegal(O218),0),0)</f>
        <v>0</v>
      </c>
      <c r="CO218" s="14" t="str">
        <f t="array" aca="1" ref="CO218" ca="1">IF(H218,IF(COUNTIF(INDIRECT(wew!$C$13),O218)&gt;1,TRIM(SUBSTITUTE(_xll.MCONCAT(IF((INDIRECT(wew!$C$13)=O218)*(COLUMN(INDIRECT(wew!$C$13))&lt;&gt;D218+1),-1+COLUMN(INDIRECT(wew!$C$13)),"")," "),"  "," ")),""),"")</f>
        <v/>
      </c>
      <c r="CP218" s="14" t="str">
        <f t="array" aca="1" ref="CP218" ca="1">IF(P218&lt;&gt;"",IF(LEN(P218)&gt;150,1,""),"")</f>
        <v/>
      </c>
      <c r="CQ218" s="14" t="str">
        <f t="array" aca="1" ref="CQ218" ca="1">IF(AND(H218,NOT(ster!$J$3)),IF(COUNTIF(INDIRECT(wew!$C$15),P218)&gt;1,TRIM(SUBSTITUTE(_xll.MCONCAT(IF((INDIRECT(wew!$C$15)=P218)*(COLUMN(INDIRECT(wew!$C$15))&lt;&gt;D218+1),-1+COLUMN(INDIRECT(wew!$C$15)),"")," "),"  "," ")),""),"")</f>
        <v/>
      </c>
      <c r="CR218" s="14" t="str">
        <f t="array" aca="1" ref="CR218" ca="1">IF(H218,IF(AND(W218&gt;0,AO218&lt;&gt;""),TRIM(SUBSTITUTE(_xll.MCONCAT(IFERROR(IF(ISNUMBER(INDIRECT(Q218)),IF((INDIRECT(ster!$D$14)&lt;&gt;"")*(INDIRECT(Q218)&lt;AO218),INDIRECT(ster!$D$14) &amp; ": " &amp;  SUBSTITUTE(IF( AV218,IFERROR(TEXT(INDIRECT(Q218),"rrrr-mm-dd") &amp;" (" &amp; INDIRECT(Q218) &amp;")",INDIRECT(Q218)),INDIRECT(Q218))," "," "),""),""),"")," "),"  "," ")),""),"")</f>
        <v/>
      </c>
      <c r="CS218" s="14" t="str">
        <f t="array" aca="1" ref="CS218" ca="1">IF(H218,IF(AND(W218&gt;0,AP218&lt;&gt;""),TRIM(SUBSTITUTE(_xll.MCONCAT(IFERROR(IF(ISNUMBER(INDIRECT(Q218)),IF((INDIRECT(ster!$D$14)&lt;&gt;"")*(INDIRECT(Q218)&gt;AP218),INDIRECT(ster!$D$14) &amp; ": " &amp;  SUBSTITUTE(IF( AV218,IFERROR(TEXT(INDIRECT(Q218),"rrrr-mm-dd")&amp;" (" &amp; INDIRECT(Q218) &amp;")",INDIRECT(Q218)),INDIRECT(Q218))," "," "),""),""),"")," "),"  "," ")),""),"")</f>
        <v/>
      </c>
      <c r="CT218" s="14" t="str">
        <f t="array" aca="1" ref="CT218" ca="1">IF(H218,IF(AND(N218&gt;0,AR218),TRIM(SUBSTITUTE(_xll.MCONCAT(IFERROR(IF(ISNUMBER(INDIRECT(Q218)),IF((INDIRECT(ster!$D$14)&lt;&gt;"")*(IFERROR(0*(MATCH(INDIRECT(Q218),INDIRECT(K218),0)&gt;0),1)),INDIRECT(ster!$D$14) &amp; ": " &amp;  SUBSTITUTE(IF( AV218,IFERROR(TEXT(INDIRECT(Q218),"rrrr-mm-dd")&amp;" (" &amp; INDIRECT(Q218) &amp;")",INDIRECT(Q218)),INDIRECT(Q218))," "," "),""),""),"")," "),"  "," ")),""),"")</f>
        <v/>
      </c>
      <c r="CU218" s="14" t="str">
        <f t="array" aca="1" ref="CU218" ca="1">IF(H218,IF(AND(V218&gt;0),TRIM(SUBSTITUTE(_xll.MCONCAT(IF((INDIRECT(ster!$D$14)&lt;&gt;"")*(IFERROR(0*(INDIRECT(Q218)&lt;&gt;""),1)),INDIRECT(ster!$D$14),"")," "),"  "," ")),""),"")</f>
        <v/>
      </c>
      <c r="CV218" s="14" t="str">
        <f t="array" aca="1" ref="CV218" ca="1">IF(H218,IF(AS218,
TRIM(SUBSTITUTE(_xll.MCONCAT(IF(
   (INDIRECT(ster!$D$14)&lt;&gt;"")*
   ((INDIRECT(Q218)="")+
      NOT(ISNUMBER(INDIRECT(Q218)))*
      NOT(ISERROR(MATCH(INDIRECT(Q218),INDIRECT(K218),0)))
    ),
      INDIRECT(ster!$D$14),
   "")," "),"  "," ")),
""),"")</f>
        <v/>
      </c>
      <c r="CW218" s="14" t="str">
        <f t="array" aca="1" ref="CW218" ca="1">IF(H218,IF(AND(AQ218),TRIM(SUBSTITUTE(_xll.MCONCAT(IFERROR(IF(ISNUMBER(INDIRECT(Q218)),IF((INDIRECT(ster!$D$14)&lt;&gt;"")*(INDIRECT(Q218)&lt;&gt;INT(INDIRECT(Q218))),INDIRECT(ster!$D$14) &amp; ": " &amp; INDIRECT(Q218),""),""),"")," "),"  "," ")),""),"")</f>
        <v/>
      </c>
      <c r="CX218" s="14" t="str">
        <f t="array" aca="1" ref="CX218" ca="1">IF(H218,IF(OR(AU218,AV218),TRIM(SUBSTITUTE(_xll.MCONCAT(IF((INDIRECT(ster!$D$14)&lt;&gt;"")*NOT(ISNUMBER(INDIRECT(Q218))),IF(ISERROR(MATCH(INDIRECT(Q218),INDIRECT(K218),0)),IFERROR(IF(INDIRECT(Q218)&lt;&gt;"",INDIRECT(ster!$D$14) &amp; ": " &amp; SUBSTITUTE(INDIRECT(Q218)," "," "),""),""),""),"")," "),"  "," ")),""),"")</f>
        <v/>
      </c>
      <c r="CY218" s="14" t="str">
        <f t="array" aca="1" ref="CY218" ca="1">IF(H218,IF(AE218,TRIM(SUBSTITUTE(_xll.MCONCAT(IF((INDIRECT(ster!$D$14)&lt;&gt;"")*IFERROR(NOT(INDIRECT(AF218)),FALSE),IF(ISERROR(MATCH(INDIRECT(Q218),INDIRECT(K218),0)),IFERROR(IF(INDIRECT(Q218)&lt;&gt;"",INDIRECT(ster!$D$14)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CZ218" s="14" t="str">
        <f t="array" aca="1" ref="CZ218" ca="1">IF(H218,IF(AH218,TRIM(SUBSTITUTE(_xll.MCONCAT(IF((INDIRECT(ster!$D$14)&lt;&gt;"")*IFERROR(NOT(INDIRECT(AI218)),FALSE),IF(ISERROR(MATCH(INDIRECT(Q218),INDIRECT(K218),0)),IFERROR(IF(INDIRECT(Q218)&lt;&gt;"",INDIRECT(ster!$D$14)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DC218" s="14" t="str">
        <f ca="1">SUBSTITUTE(SUBSTITUTE(SUBSTITUTE(SUBSTITUTE(_xll.MCONCAT(DG218:DS218,"■"),"■■","■"),"■■","■"),"■■","■"),"■■","■")</f>
        <v>■</v>
      </c>
      <c r="DD218" s="14" t="str">
        <f t="shared" ref="DD218" ca="1" si="4067">IF(MID(DC218,1,1)="■",MID(DC218,2,LEN(DC218)),DC218)</f>
        <v/>
      </c>
      <c r="DE218" s="14" t="str">
        <f t="shared" ref="DE218" ca="1" si="4068">IF(DD218&lt;&gt;"",IF(MID(DD218,LEN(DD218),1)="■",MID(DD218,1,LEN(DD218)-1),DD218),"")</f>
        <v/>
      </c>
      <c r="DF218" s="14" t="str">
        <f t="shared" ref="DF218" ca="1" si="4069">IFERROR(IF(DE218&lt;&gt;"",SUBSTITUTE(DE218,"■",". "),""),"##INTERNAL_ERROR")</f>
        <v/>
      </c>
      <c r="DG218" s="14" t="str">
        <f t="shared" ref="DG218" ca="1" si="4070">IF(CN218&lt;&gt;0,"Variable name don't comply with the naming convention","")</f>
        <v/>
      </c>
      <c r="DH218" s="14" t="str">
        <f t="shared" ref="DH218" ca="1" si="4071">IF(CO218&lt;&gt;"","Duplicated name. " &amp; IF(ISERROR(FIND(" ",CO218)),"Duplicate have index " &amp; CO218, "Duplicates have indices: "&amp;SUBSTITUTE(CO218," ",", ")),"")</f>
        <v/>
      </c>
      <c r="DI218" s="14" t="str">
        <f t="shared" ref="DI218" ca="1" si="4072">IF(CP218&lt;&gt;"","Variable label exceed length 150","")</f>
        <v/>
      </c>
      <c r="DJ218" s="14" t="str">
        <f t="shared" ref="DJ218" ca="1" si="4073">IF(CQ218&lt;&gt;"","Duplicated variable label. " &amp; IF(ISERROR(FIND(" ",CQ218)),"Duplicate have index " &amp; CQ218, "Duplicates have indices: "&amp;SUBSTITUTE(CQ218," ",", ")),"")</f>
        <v/>
      </c>
      <c r="DK218" s="14" t="str">
        <f t="shared" ref="DK218" ca="1" si="4074">IF(CR218&lt;&gt;"","The following cases have values below declared theorethical min: " &amp;SUBSTITUTE(CR218," ",", "),"")</f>
        <v/>
      </c>
      <c r="DL218" s="14" t="str">
        <f t="shared" ref="DL218" ca="1" si="4075">IF(CS218&lt;&gt;"","The following cases have values above declared theorethical max: " &amp;SUBSTITUTE(CS218," ",", "),"")</f>
        <v/>
      </c>
      <c r="DM218" s="14" t="str">
        <f t="shared" ref="DM218" ca="1" si="4076">IF(CT218&lt;&gt;"","There are some cases with values not explicitly declared in the labels dictionary: " &amp;SUBSTITUTE(CT218," ",", "),"")</f>
        <v/>
      </c>
      <c r="DN218" s="14" t="str">
        <f t="array" aca="1" ref="DN218" ca="1">IF(CU218&lt;&gt;"","There are errors in the entered values in the following cases: " &amp;SUBSTITUTE(CU218," ",", "),"")</f>
        <v/>
      </c>
      <c r="DO218" s="14" t="str">
        <f t="shared" ref="DO218" ca="1" si="4077">IF(CV218&lt;&gt;"","The following records are missing in this required field: " &amp;SUBSTITUTE(CV218," ",", "),"")</f>
        <v/>
      </c>
      <c r="DP218" s="14" t="str">
        <f t="shared" ref="DP218" ca="1" si="4078">IF(CW218&lt;&gt;"","The following cases have non-integer values: " &amp;SUBSTITUTE(CW218," ",", "),"")</f>
        <v/>
      </c>
      <c r="DQ218" s="14" t="str">
        <f t="shared" ref="DQ218" ca="1" si="4079">IF(CX218&lt;&gt;"","The following cases are non-numeric: " &amp;SUBSTITUTE(CX218," ",", "),"")</f>
        <v/>
      </c>
      <c r="DR218" s="14" t="str">
        <f t="shared" ref="DR218" ca="1" si="4080">IF(CY218&lt;&gt;"","In the following cases " &amp; P218 &amp; " " &amp; LOWER(MID(AG218,1,1)) &amp; MID(AG218,2,LEN(AG218)) &amp; ": " &amp;SUBSTITUTE(CY218," ",", "),"")</f>
        <v/>
      </c>
      <c r="DS218" s="14" t="str">
        <f t="shared" ref="DS218" ca="1" si="4081">IF(CZ218&lt;&gt;"","In the following cases " &amp; P218 &amp; " " &amp; LOWER(MID(AJ218,1,1)) &amp; MID(AJ218,2,LEN(AJ218)) &amp; ": " &amp;SUBSTITUTE(CZ218," ",", "),"")</f>
        <v/>
      </c>
      <c r="DZ218" s="14" t="b">
        <f t="shared" ref="DZ218" ca="1" si="4082">OR(ED218&lt;&gt;"",EF218&lt;&gt;"",EG218&lt;&gt;"")</f>
        <v>0</v>
      </c>
      <c r="EA218" s="14" t="str">
        <f t="shared" ref="EA218" ca="1" si="4083">IF(EB218&lt;&gt;"",G218 &amp; " (" &amp; F218 &amp; ")","")</f>
        <v>Spinal cord MRI Thoracic - NA (q_65b_8)</v>
      </c>
      <c r="EB218" s="14" t="str">
        <f t="shared" ref="EB218" ca="1" si="4084">IF(EE218&lt;&gt;"",EE218&amp;IF(ED218&lt;&gt;""," and "&amp;ED218,""),UPPER(MID(ED218,1,1)&amp;MID(ED218,2,LEN(ED218))))&amp; IF(OR(EF218&lt;&gt;"",EG218&lt;&gt;"")," and "&amp;IF(EF218&lt;&gt;"",LOWER(MID(EF218,1,1) &amp; MID(EF218,2,LEN(EF218))),"")&amp; IF(AND(EF218 &lt;&gt;"",EG218&lt;&gt;"")," and ","") &amp; IF(EG218&lt;&gt;"",LOWER(MID(EG218,1,1) &amp; MID(EG218,2,LEN(EG218))),""),"") &amp; IF(OR(EE218&lt;&gt;"",ED218&lt;&gt;"",EF218&lt;&gt;"",EG218&lt;&gt;""), ". ","")</f>
        <v xml:space="preserve">Values must be limited to predefinied list. </v>
      </c>
      <c r="EC218" s="14" t="str">
        <f t="shared" ref="EC218" ca="1" si="4085">IF(EB218&lt;&gt;"",G218 &amp; " (" &amp; F218 &amp; "): " &amp; EB218,"")</f>
        <v xml:space="preserve">Spinal cord MRI Thoracic - NA (q_65b_8): Values must be limited to predefinied list. </v>
      </c>
      <c r="ED218" s="14" t="str">
        <f t="shared" ref="ED218" ca="1" si="4086">IF(H218,IF(W218&gt;0,IF(AND(AO218&lt;&gt;"",AP218&lt;&gt;""),"each value must be between " &amp; IF( AV218,IFERROR(TEXT(AO218,"rrrr-mm-dd") &amp;" (" &amp; AO218 &amp;")",AO218),AO218) &amp; " and " &amp; IF( AV218,IFERROR(TEXT(AP218,"rrrr-mm-dd") &amp;" (" &amp; AP218 &amp;")",AP218),AP218),IF(AO218&lt;&gt;"","each value must be above " &amp; IF( AV218,IFERROR(TEXT(AO218,"rrrr-mm-dd") &amp;" (" &amp; AO218 &amp;")",AO218),AO218), IF(AP218&lt;&gt;"","each value must be below " &amp; IF( AV218,IFERROR(TEXT(AP218,"rrrr-mm-dd") &amp;" (" &amp; AP218 &amp;")",AP218),AP218),""))),""),"")</f>
        <v/>
      </c>
      <c r="EE218" s="14" t="str">
        <f t="shared" ref="EE218" ca="1" si="4087">IF(H218,IF(OR(AQ218,AU218,AV218,AS218,AR218),
   "Values must be" &amp;
   IF(AR218," limited to predefinied list", IF(AQ218, " integers",IF(OR(AU218,AV218)," numeric",""))) &amp;
   IF(AS218,IF(OR(AR218,AQ218,AU218,AV218), " and ","") &amp; "non-missing",""),
""),"")</f>
        <v>Values must be limited to predefinied list</v>
      </c>
      <c r="EF218" s="14" t="str">
        <f t="shared" ref="EF218" ca="1" si="4088">IF($H218,AG218,"")</f>
        <v/>
      </c>
      <c r="EG218" s="14" t="str">
        <f t="shared" ref="EG218" ca="1" si="4089">IF($H218,AJ218,"")</f>
        <v/>
      </c>
      <c r="EM218" s="14" t="b">
        <f t="shared" ref="EM218" ca="1" si="4090">OR(EC218&lt;&gt;"",DF218&lt;&gt;"")</f>
        <v>1</v>
      </c>
      <c r="EN218" s="14">
        <f t="shared" ref="EN218" ca="1" si="4091">IF(EM218,C218,"")</f>
        <v>205</v>
      </c>
      <c r="EO218" s="14" t="str">
        <f t="shared" ref="EO218" ca="1" si="4092">IF(EM218,F218,"")</f>
        <v>q_65b_8</v>
      </c>
      <c r="EP218" s="14" t="str">
        <f t="shared" ref="EP218" ca="1" si="4093">EC218</f>
        <v xml:space="preserve">Spinal cord MRI Thoracic - NA (q_65b_8): Values must be limited to predefinied list. </v>
      </c>
      <c r="EQ218" s="14" t="str">
        <f t="shared" ref="EQ218" ca="1" si="4094">DF218</f>
        <v/>
      </c>
    </row>
    <row r="219" spans="2:147" s="14" customFormat="1">
      <c r="B219" s="14" t="str">
        <f t="shared" ca="1" si="3495"/>
        <v>There are some cases with values not explicitly declared in the labels dictionary: Hann009: 7, Hann049: 3, Hann058: 3, Hann074: 7, Hann099: 7, Hann108: 7, JENA0067: 3, LISB0728: 8, LISB0711: 8, LISB0894: 8, LISB0717: 8, LISB0722: 8, LISB0733: 8, LISB0892: 8, LISB0887: 8, LISB0925: 8, LISB0927: 8, LISB0949: 8, LISB0930: 8, LISB0950: 8, LISB0510: 8, LISB0640: 8, LISB0951: 8, LISB0929: 8, LISB0956: 8, LISB0898: 8, LISB0963: 8, LISB0973: 8, LISB0982: 8, LISB0986: 8, LISB0899: 8, LISB0996: 8, LISB0997: 8, LISB0617: 8, LISB0658: 8, LISB0988: 8, LISB0686: 8, LISB1072: 8, LISB1075: 8, LISB1028: 8, LISB0727: 8, LISB0926: 8, LISB0999: 8, LISB0944: 8, LISB0889: 8, LISB0395: 8, LISB0400: 8, LISB0739: 8, LISB0978: 3, LISB0979: 8, LISB0990: 8, LISB0998: 8, LISB0913: 3, LISB0646: 8, LISB0707: 8, LISB0709: 8, LISB0883: 8, LISB0885: 8, LISB0976: 8, LISB1001: 8, LISB1004: 8, LISB1012: 8, LISB1015: 8, LISB1018: 8, LISB1020: 8, LISB1002: 8, LISB1023: 8, LISB1027: 8, LISB1035: 8, LISB1036: 8, LISB1030: 8, LISB1031: 8, LISB1033: 8, LISB0737: 8, LISB1037: 8, LISB0593: 8, LISB0277: 8, LISB0694: 8, LISB0695: 8, LISB1042: 8, LISB1044: 8, LISB1047: 8, LISB1051: 8, LISB1046: 8, LISB1057: 8, LISB1058: 8, LISB1059: 8, LISB1060: 8, LISB1061: 8, LISB1063: 8, LISB1064: 8, LISB1065: 8, LISB1066: 8, LISB1067: 8, LISB0716: 8, LISB0718: 8, WAWA, 0001: 8, WAWA, 0002: 8, WAWA, 0005: 8, WAWA, 0012: 8, WAWA, 0013: 7, WAWA, 0015: 8, WAWA, 0016: 8, WAWA, 0019: 8, WAWA, 0020: 8, WAWA, 0021: 8, WAWA, 0023: 8, WAWA, 0025: 8, WAWA, 0026: 8, WAWA, 0027: 8, WAWA, 0028: 8, WAWA, 0029: 8, WAWA, 0031: 8, WAWA, 0033: 8, WAWA, 0035: 8, WAWA, 0036: 8, WAWA, 0037: 8, WAWA, 0038: 8, WAWA, 0039: 8, WAWA, 0041: 8, WAWA, 0043: 7, WAWA, 0045: 8, WAWA, 0046: 8, WAWA, 0047: 8, WAWA, 0049: 8, WAWA, 0050: 8, WAWA, 0051: 8, WAWA, 0054: 8, WAWA, 0055: 8, WAWA, 0056: 8, WAWA, 0057: 8, WAWA, 0062: 8, WAWA, 0063: 8, WAWA, 0067: 8, WAWA, 0068: 8, WAWA, 0069: 8, WAWA, 0070: 8, WAWA, 0071: 8, WAWA, 0072: 8, WAWA, 0073: 8, WAWA, 0074: 8, WAWA, 0075: 8, WAWA, 0076: 8, WAWA, 0078: 8, WAWA, 0080: 8, WAWA, 0081: 8, WAWA, 0082: 8, WAWA, 0084: 8, WAWA, 0085: 8, WAWA, 0087: 8, WAWA, 0088: 8, WAWA, 0089: 8, WAWA, 0092: 8, WAWA, 0093: 8, WAWA, 0094: 8, WAWA, 0099: 8, WAWA, 0100: 8, WAWA, 0101: 8, WAW, 000a1: 8, WAW, 000a2: 8, WAW, 000a3: 8, WAWA, 00a4: 8, WAWA, 00a5: 8, WAWA, 00a6: 8, WAWA, 00a7: 8, WAWA, 00a8: 8, WAWA, 00a9: 8, WAWA, 0a10: 8, WAWA, 0a11: 8, WAWA, 0a12: 8, WAWA, 0a13: 8, WAWA, 0a14: 8, WAWA, 0a15: 8</v>
      </c>
      <c r="C219" s="14">
        <f t="shared" ca="1" si="3496"/>
        <v>206</v>
      </c>
      <c r="D219" s="14">
        <f t="shared" si="3497"/>
        <v>217</v>
      </c>
      <c r="E219" s="14" t="str">
        <f t="shared" ca="1" si="3498"/>
        <v>D</v>
      </c>
      <c r="F219" s="14" t="str">
        <f t="shared" ca="1" si="3499"/>
        <v>q_65c_1</v>
      </c>
      <c r="G219" s="14" t="str">
        <f t="shared" ca="1" si="3500"/>
        <v>Spinal cord MRI Lumbo-sacral - Normal</v>
      </c>
      <c r="H219" s="14" t="b">
        <f t="shared" ca="1" si="3501"/>
        <v>1</v>
      </c>
      <c r="I219" s="14" t="str">
        <f ca="1">IF($H219,ADDRESS(3,(D219+1)*2-1,4,,"["&amp;wew!$G$7&amp;"]"&amp;_sheetname_labels)&amp;":"&amp;ADDRESS(2+ster!$B$20,(D219+1)*2-1,4),"")</f>
        <v>[DBTemplate.xlsm]labels!PS3:PS61</v>
      </c>
      <c r="J219" s="14">
        <f t="array" aca="1" ref="J219" ca="1">IF(H219,MAX(0,MAX(IF(INDIRECT(I219)&lt;&gt;"",ROW(INDIRECT(I219)),""))-2),"")</f>
        <v>2</v>
      </c>
      <c r="K219" s="14" t="str">
        <f ca="1">IF($H219,IF($J219&gt;0,ADDRESS(3,(D219+1)*2-1,4,,"["&amp;wew!$G$7&amp;"]"&amp;_sheetname_labels)&amp;":"&amp;ADDRESS(2+J219,(D219+1)*2-1,4),""),"")</f>
        <v>[DBTemplate.xlsm]labels!PS3:PS4</v>
      </c>
      <c r="L219" s="14" t="str">
        <f ca="1">IF($H219,IF($J219&gt;0,ADDRESS(3,(D219+1)*2,4,,"["&amp;wew!$G$7&amp;"]"&amp;_sheetname_labels)&amp;":"&amp;ADDRESS(2+J219,(D219+1)*2,4),""),"")</f>
        <v>[DBTemplate.xlsm]labels!PT3:PT4</v>
      </c>
      <c r="M219" s="14">
        <f t="shared" ca="1" si="3502"/>
        <v>0</v>
      </c>
      <c r="N219" s="14">
        <f t="shared" ca="1" si="3503"/>
        <v>2</v>
      </c>
      <c r="O219" s="14" t="str">
        <f t="shared" ca="1" si="3504"/>
        <v>q_65c_1</v>
      </c>
      <c r="P219" s="14" t="str">
        <f t="shared" ca="1" si="3505"/>
        <v>Spinal cord MRI Lumbo-sacral - Normal</v>
      </c>
      <c r="Q219" s="14" t="str">
        <f ca="1">IF($BP219,ADDRESS(3,D219+1,4,,"["&amp;wew!$G$7&amp;"]"&amp;_sheetname_dataframe)&amp;":"&amp;ADDRESS(2+ster!$C$14,D219+1,4),"")</f>
        <v>[DBTemplate.xlsm]data_frame!HJ3:HJ3</v>
      </c>
      <c r="R219" s="14" t="str">
        <f>IF($BP219,IF(MID(_xll.FORMULATEXT(INDEX(INDIRECT(Q219),1)),1,1)="=", _xll.FORMULATEXT(INDEX(INDIRECT(Q219),1),2,TRUE),""),"")</f>
        <v/>
      </c>
      <c r="S219" s="14">
        <f t="array" aca="1" ref="S219" ca="1">IF(H219,SUM(IF((IFERROR(INDIRECT(Q219)&lt;&gt;"",FALSE))*(INDIRECT(ster!$D$14)&lt;&gt;""),1,0)),"")</f>
        <v>0</v>
      </c>
      <c r="T219" s="14">
        <f t="array" aca="1" ref="T219" ca="1">IF(H219,IF(M219&gt;0,SUM(IFERROR(1*(MATCH(INDIRECT(Q219),INDIRECT(K219),0)&gt;0),0)*(INDIRECT(ster!$D$14)&lt;&gt;"")*NOT(ISNUMBER(INDIRECT(Q219)))),0),"")</f>
        <v>0</v>
      </c>
      <c r="U219" s="14">
        <f t="array" aca="1" ref="U219" ca="1">IF(H219,SUM((IFERROR(INDIRECT(Q219)="",FALSE))*(INDIRECT(ster!$D$14)&lt;&gt;"")),"")</f>
        <v>1</v>
      </c>
      <c r="V219" s="14">
        <f t="array" aca="1" ref="V219" ca="1">IF(H219,SUM((IFERROR(INDIRECT(Q219)="#ąś",TRUE))*(INDIRECT(ster!$D$14)&lt;&gt;"")),"")</f>
        <v>0</v>
      </c>
      <c r="W219" s="14">
        <f t="array" aca="1" ref="W219" ca="1">IF(H219,SUM(ISNUMBER(INDIRECT(Q219))*(INDIRECT(ster!$D$14)&lt;&gt;"")),"")</f>
        <v>0</v>
      </c>
      <c r="X219" s="14" t="str">
        <f t="array" aca="1" ref="X219" ca="1">IF(AND(H219,W219&gt;0),IF(wew!$B$3,MIN(IF((INDIRECT(ster!$D$14)&lt;&gt;"")*IFERROR(INDIRECT($Q219)&lt;&gt;"",FALSE),IFERROR(INDIRECT($Q219),"X"),"X")),"&lt;włącz podświetlanie wartości&gt;"),"—")</f>
        <v>—</v>
      </c>
      <c r="Y219" s="14" t="str">
        <f t="array" aca="1" ref="Y219" ca="1">IF(AND(H219,W219&gt;0),IF(wew!$B$3,MAX(IF((INDIRECT(ster!$D$14)&lt;&gt;"")*IFERROR(INDIRECT($Q219)&lt;&gt;"",FALSE),IFERROR(INDIRECT($Q219),"X"),"X")),"&lt;włącz podświetlanie wartości&gt;"),"—")</f>
        <v>—</v>
      </c>
      <c r="Z219" s="14">
        <f t="shared" ca="1" si="3506"/>
        <v>0</v>
      </c>
      <c r="AA219" s="12" t="str">
        <f t="shared" ca="1" si="3507"/>
        <v>—</v>
      </c>
      <c r="AB219" s="17">
        <f t="array" aca="1" ref="AB219" ca="1">IF(H219,IF(W219&gt;0,SUM((INDIRECT(ster!$D$14)&lt;&gt;"")*IFERROR((INDIRECT(Q219)&lt;&gt;"")*(INDIRECT(Q219)=INT(INDIRECT(Q219))),0)),0),"")</f>
        <v>0</v>
      </c>
      <c r="AC219" s="17">
        <f t="array" aca="1" ref="AC219" ca="1">IF(H219,W219-AB219,"")</f>
        <v>0</v>
      </c>
      <c r="AD219" s="17">
        <f t="shared" ca="1" si="3508"/>
        <v>1</v>
      </c>
      <c r="AE219" s="17" t="b">
        <f t="shared" ca="1" si="3509"/>
        <v>0</v>
      </c>
      <c r="AF219" s="17" t="str">
        <f ca="1">IF(AE219,IF($H219,ADDRESS(3,D219+2,4,,"["&amp;wew!$G$7&amp;"]"&amp;_sheetname_dataframe)&amp;":"&amp;ADDRESS(2+ster!$C$14,D219+2,4),""),"")</f>
        <v/>
      </c>
      <c r="AG219" s="17" t="str">
        <f t="shared" ca="1" si="3510"/>
        <v/>
      </c>
      <c r="AH219" s="17" t="b">
        <f t="shared" ca="1" si="3511"/>
        <v>0</v>
      </c>
      <c r="AI219" s="17" t="str">
        <f ca="1">IF(AH219,IF($H219,ADDRESS(3,D219+3,4,,"["&amp;wew!$G$7&amp;"]"&amp;_sheetname_dataframe)&amp;":"&amp;ADDRESS(2+ster!$C$14,D219+3,4),""),"")</f>
        <v/>
      </c>
      <c r="AJ219" s="17" t="str">
        <f t="shared" ca="1" si="3512"/>
        <v/>
      </c>
      <c r="AK219" s="17" t="b">
        <f t="shared" ca="1" si="3513"/>
        <v>0</v>
      </c>
      <c r="AL219" s="17" t="b">
        <f t="shared" ca="1" si="3514"/>
        <v>0</v>
      </c>
      <c r="AM219" s="17" t="b">
        <f t="shared" ca="1" si="3515"/>
        <v>0</v>
      </c>
      <c r="AN219" s="17">
        <f t="shared" ca="1" si="3516"/>
        <v>0</v>
      </c>
      <c r="AO219" s="24" t="str">
        <f t="shared" ca="1" si="3517"/>
        <v/>
      </c>
      <c r="AP219" s="24" t="str">
        <f t="shared" ca="1" si="3518"/>
        <v/>
      </c>
      <c r="AQ219" s="17" t="b">
        <f t="shared" ca="1" si="3519"/>
        <v>0</v>
      </c>
      <c r="AR219" s="17" t="b">
        <f t="shared" ca="1" si="3520"/>
        <v>1</v>
      </c>
      <c r="AS219" s="17" t="b">
        <f t="shared" ca="1" si="3521"/>
        <v>0</v>
      </c>
      <c r="AT219" s="17" t="b">
        <f t="shared" ca="1" si="3522"/>
        <v>0</v>
      </c>
      <c r="AU219" s="17" t="b">
        <f t="shared" ca="1" si="3523"/>
        <v>1</v>
      </c>
      <c r="AV219" s="17" t="b">
        <f t="shared" ca="1" si="3524"/>
        <v>0</v>
      </c>
      <c r="AW219" s="17" t="b">
        <f t="shared" ca="1" si="3525"/>
        <v>0</v>
      </c>
      <c r="AX219" s="14" t="b">
        <f t="array" aca="1" ref="AX219" ca="1">IF(H219,N219&gt;0,"")</f>
        <v>1</v>
      </c>
      <c r="AY219" s="17" t="str">
        <f t="shared" ca="1" si="3526"/>
        <v>C3:C4</v>
      </c>
      <c r="AZ219" s="17" t="b">
        <f t="array" aca="1" ref="AZ219" ca="1">IF(AY219&lt;&gt;"",SUM(1*ISERROR(MATCH(INDIRECT(AY219),INDIRECT(K219),0)))=0,"")</f>
        <v>1</v>
      </c>
      <c r="BA219" s="17" t="b">
        <f t="shared" ca="1" si="3527"/>
        <v>1</v>
      </c>
      <c r="BB219" s="17" t="b">
        <v>0</v>
      </c>
      <c r="BC219" s="17" t="b">
        <f t="shared" ca="1" si="3528"/>
        <v>1</v>
      </c>
      <c r="BD219" s="17" t="b">
        <f t="shared" ca="1" si="3529"/>
        <v>0</v>
      </c>
      <c r="BE219" s="17" t="b">
        <f t="shared" ca="1" si="3530"/>
        <v>0</v>
      </c>
      <c r="BF219" s="17" t="b">
        <f t="shared" ca="1" si="3531"/>
        <v>0</v>
      </c>
      <c r="BG219" s="17" t="b">
        <f t="shared" ca="1" si="3532"/>
        <v>0</v>
      </c>
      <c r="BH219" s="17" t="b">
        <f t="shared" ca="1" si="3533"/>
        <v>1</v>
      </c>
      <c r="BI219" s="17">
        <f t="shared" ca="1" si="3534"/>
        <v>2</v>
      </c>
      <c r="BJ219" s="17" t="b">
        <f t="shared" ca="1" si="3535"/>
        <v>1</v>
      </c>
      <c r="BK219" s="17" t="str">
        <f t="shared" ca="1" si="3536"/>
        <v/>
      </c>
      <c r="BL219" s="17" t="str">
        <f t="shared" ca="1" si="3537"/>
        <v/>
      </c>
      <c r="BM219" s="17" t="str">
        <f t="shared" ca="1" si="3538"/>
        <v>F</v>
      </c>
      <c r="BN219" s="17" t="str">
        <f t="shared" ca="1" si="3539"/>
        <v>E</v>
      </c>
      <c r="BO219" s="17" t="str">
        <f t="shared" ca="1" si="3540"/>
        <v>D</v>
      </c>
      <c r="BP219" s="14" t="b">
        <f t="shared" ca="1" si="3541"/>
        <v>1</v>
      </c>
      <c r="BQ219" s="35">
        <v>1</v>
      </c>
      <c r="BX219" s="16"/>
      <c r="BY219" s="16"/>
      <c r="BZ219" s="16"/>
      <c r="CA219" s="16"/>
      <c r="CB219" s="16"/>
      <c r="CC219" s="16"/>
      <c r="CD219" s="16"/>
      <c r="CE219" s="16"/>
      <c r="CF219" s="16"/>
      <c r="CN219" s="14">
        <f ca="1">IF(H219,IFERROR(IsVariableNameLegal(O219),0),0)</f>
        <v>0</v>
      </c>
      <c r="CO219" s="14" t="str">
        <f t="array" aca="1" ref="CO219" ca="1">IF(H219,IF(COUNTIF(INDIRECT(wew!$C$13),O219)&gt;1,TRIM(SUBSTITUTE(_xll.MCONCAT(IF((INDIRECT(wew!$C$13)=O219)*(COLUMN(INDIRECT(wew!$C$13))&lt;&gt;D219+1),-1+COLUMN(INDIRECT(wew!$C$13)),"")," "),"  "," ")),""),"")</f>
        <v/>
      </c>
      <c r="CP219" s="14" t="str">
        <f t="array" aca="1" ref="CP219" ca="1">IF(P219&lt;&gt;"",IF(LEN(P219)&gt;150,1,""),"")</f>
        <v/>
      </c>
      <c r="CQ219" s="14" t="str">
        <f t="array" aca="1" ref="CQ219" ca="1">IF(AND(H219,NOT(ster!$J$3)),IF(COUNTIF(INDIRECT(wew!$C$15),P219)&gt;1,TRIM(SUBSTITUTE(_xll.MCONCAT(IF((INDIRECT(wew!$C$15)=P219)*(COLUMN(INDIRECT(wew!$C$15))&lt;&gt;D219+1),-1+COLUMN(INDIRECT(wew!$C$15)),"")," "),"  "," ")),""),"")</f>
        <v/>
      </c>
      <c r="CR219" s="14" t="str">
        <f t="array" aca="1" ref="CR219" ca="1">IF(H219,IF(AND(W219&gt;0,AO219&lt;&gt;""),TRIM(SUBSTITUTE(_xll.MCONCAT(IFERROR(IF(ISNUMBER(INDIRECT(Q219)),IF((INDIRECT(ster!$D$14)&lt;&gt;"")*(INDIRECT(Q219)&lt;AO219),INDIRECT(ster!$D$14) &amp; ": " &amp;  SUBSTITUTE(IF( AV219,IFERROR(TEXT(INDIRECT(Q219),"rrrr-mm-dd") &amp;" (" &amp; INDIRECT(Q219) &amp;")",INDIRECT(Q219)),INDIRECT(Q219))," "," "),""),""),"")," "),"  "," ")),""),"")</f>
        <v/>
      </c>
      <c r="CS219" s="14" t="str">
        <f t="array" aca="1" ref="CS219" ca="1">IF(H219,IF(AND(W219&gt;0,AP219&lt;&gt;""),TRIM(SUBSTITUTE(_xll.MCONCAT(IFERROR(IF(ISNUMBER(INDIRECT(Q219)),IF((INDIRECT(ster!$D$14)&lt;&gt;"")*(INDIRECT(Q219)&gt;AP219),INDIRECT(ster!$D$14) &amp; ": " &amp;  SUBSTITUTE(IF( AV219,IFERROR(TEXT(INDIRECT(Q219),"rrrr-mm-dd")&amp;" (" &amp; INDIRECT(Q219) &amp;")",INDIRECT(Q219)),INDIRECT(Q219))," "," "),""),""),"")," "),"  "," ")),""),"")</f>
        <v/>
      </c>
      <c r="CT219" s="14" t="str">
        <f t="array" aca="1" ref="CT219" ca="1">IF(H219,IF(AND(N219&gt;0,AR219),TRIM(SUBSTITUTE(_xll.MCONCAT(IFERROR(IF(ISNUMBER(INDIRECT(Q219)),IF((INDIRECT(ster!$D$14)&lt;&gt;"")*(IFERROR(0*(MATCH(INDIRECT(Q219),INDIRECT(K219),0)&gt;0),1)),INDIRECT(ster!$D$14) &amp; ": " &amp;  SUBSTITUTE(IF( AV219,IFERROR(TEXT(INDIRECT(Q219),"rrrr-mm-dd")&amp;" (" &amp; INDIRECT(Q219) &amp;")",INDIRECT(Q219)),INDIRECT(Q219))," "," "),""),""),"")," "),"  "," ")),""),"")</f>
        <v/>
      </c>
      <c r="CU219" s="14" t="str">
        <f t="array" aca="1" ref="CU219" ca="1">IF(H219,IF(AND(V219&gt;0),TRIM(SUBSTITUTE(_xll.MCONCAT(IF((INDIRECT(ster!$D$14)&lt;&gt;"")*(IFERROR(0*(INDIRECT(Q219)&lt;&gt;""),1)),INDIRECT(ster!$D$14),"")," "),"  "," ")),""),"")</f>
        <v/>
      </c>
      <c r="CV219" s="14" t="str">
        <f t="array" aca="1" ref="CV219" ca="1">IF(H219,IF(AS219,
TRIM(SUBSTITUTE(_xll.MCONCAT(IF(
   (INDIRECT(ster!$D$14)&lt;&gt;"")*
   ((INDIRECT(Q219)="")+
      NOT(ISNUMBER(INDIRECT(Q219)))*
      NOT(ISERROR(MATCH(INDIRECT(Q219),INDIRECT(K219),0)))
    ),
      INDIRECT(ster!$D$14),
   "")," "),"  "," ")),
""),"")</f>
        <v/>
      </c>
      <c r="CW219" s="14" t="str">
        <f t="array" aca="1" ref="CW219" ca="1">IF(H219,IF(AND(AQ219),TRIM(SUBSTITUTE(_xll.MCONCAT(IFERROR(IF(ISNUMBER(INDIRECT(Q219)),IF((INDIRECT(ster!$D$14)&lt;&gt;"")*(INDIRECT(Q219)&lt;&gt;INT(INDIRECT(Q219))),INDIRECT(ster!$D$14) &amp; ": " &amp; INDIRECT(Q219),""),""),"")," "),"  "," ")),""),"")</f>
        <v/>
      </c>
      <c r="CX219" s="14" t="str">
        <f t="array" aca="1" ref="CX219" ca="1">IF(H219,IF(OR(AU219,AV219),TRIM(SUBSTITUTE(_xll.MCONCAT(IF((INDIRECT(ster!$D$14)&lt;&gt;"")*NOT(ISNUMBER(INDIRECT(Q219))),IF(ISERROR(MATCH(INDIRECT(Q219),INDIRECT(K219),0)),IFERROR(IF(INDIRECT(Q219)&lt;&gt;"",INDIRECT(ster!$D$14) &amp; ": " &amp; SUBSTITUTE(INDIRECT(Q219)," "," "),""),""),""),"")," "),"  "," ")),""),"")</f>
        <v/>
      </c>
      <c r="CY219" s="14" t="str">
        <f t="array" aca="1" ref="CY219" ca="1">IF(H219,IF(AE219,TRIM(SUBSTITUTE(_xll.MCONCAT(IF((INDIRECT(ster!$D$14)&lt;&gt;"")*IFERROR(NOT(INDIRECT(AF219)),FALSE),IF(ISERROR(MATCH(INDIRECT(Q219),INDIRECT(K219),0)),IFERROR(IF(INDIRECT(Q219)&lt;&gt;"",INDIRECT(ster!$D$14)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CZ219" s="14" t="str">
        <f t="array" aca="1" ref="CZ219" ca="1">IF(H219,IF(AH219,TRIM(SUBSTITUTE(_xll.MCONCAT(IF((INDIRECT(ster!$D$14)&lt;&gt;"")*IFERROR(NOT(INDIRECT(AI219)),FALSE),IF(ISERROR(MATCH(INDIRECT(Q219),INDIRECT(K219),0)),IFERROR(IF(INDIRECT(Q219)&lt;&gt;"",INDIRECT(ster!$D$14)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DC219" s="14" t="str">
        <f ca="1">SUBSTITUTE(SUBSTITUTE(SUBSTITUTE(SUBSTITUTE(_xll.MCONCAT(DG219:DS219,"■"),"■■","■"),"■■","■"),"■■","■"),"■■","■")</f>
        <v>■There are some cases with values not explicitly declared in the labels dictionary: Hann009: 7, Hann049: 3, Hann058: 3, Hann074: 7, Hann099: 7, Hann108: 7, JENA0067: 3, LISB0728: 8, LISB0711: 8, LISB0894: 8, LISB0717: 8, LISB0722: 8, LISB0733: 8, LISB0892: 8, LISB0887: 8, LISB0925: 8, LISB0927: 8, LISB0949: 8, LISB0930: 8, LISB0950: 8, LISB0510: 8, LISB0640: 8, LISB0951: 8, LISB0929: 8, LISB0956: 8, LISB0898: 8, LISB0963: 8, LISB0973: 8, LISB0982: 8, LISB0986: 8, LISB0899: 8, LISB0996: 8, LISB0997: 8, LISB0617: 8, LISB0658: 8, LISB0988: 8, LISB0686: 8, LISB1072: 8, LISB1075: 8, LISB1028: 8, LISB0727: 8, LISB0926: 8, LISB0999: 8, LISB0944: 8, LISB0889: 8, LISB0395: 8, LISB0400: 8, LISB0739: 8, LISB0978: 3, LISB0979: 8, LISB0990: 8, LISB0998: 8, LISB0913: 3, LISB0646: 8, LISB0707: 8, LISB0709: 8, LISB0883: 8, LISB0885: 8, LISB0976: 8, LISB1001: 8, LISB1004: 8, LISB1012: 8, LISB1015: 8, LISB1018: 8, LISB1020: 8, LISB1002: 8, LISB1023: 8, LISB1027: 8, LISB1035: 8, LISB1036: 8, LISB1030: 8, LISB1031: 8, LISB1033: 8, LISB0737: 8, LISB1037: 8, LISB0593: 8, LISB0277: 8, LISB0694: 8, LISB0695: 8, LISB1042: 8, LISB1044: 8, LISB1047: 8, LISB1051: 8, LISB1046: 8, LISB1057: 8, LISB1058: 8, LISB1059: 8, LISB1060: 8, LISB1061: 8, LISB1063: 8, LISB1064: 8, LISB1065: 8, LISB1066: 8, LISB1067: 8, LISB0716: 8, LISB0718: 8, WAWA, 0001: 8, WAWA, 0002: 8, WAWA, 0005: 8, WAWA, 0012: 8, WAWA, 0013: 7, WAWA, 0015: 8, WAWA, 0016: 8, WAWA, 0019: 8, WAWA, 0020: 8, WAWA, 0021: 8, WAWA, 0023: 8, WAWA, 0025: 8, WAWA, 0026: 8, WAWA, 0027: 8, WAWA, 0028: 8, WAWA, 0029: 8, WAWA, 0031: 8, WAWA, 0033: 8, WAWA, 0035: 8, WAWA, 0036: 8, WAWA, 0037: 8, WAWA, 0038: 8, WAWA, 0039: 8, WAWA, 0041: 8, WAWA, 0043: 7, WAWA, 0045: 8, WAWA, 0046: 8, WAWA, 0047: 8, WAWA, 0049: 8, WAWA, 0050: 8, WAWA, 0051: 8, WAWA, 0054: 8, WAWA, 0055: 8, WAWA, 0056: 8, WAWA, 0057: 8, WAWA, 0062: 8, WAWA, 0063: 8, WAWA, 0067: 8, WAWA, 0068: 8, WAWA, 0069: 8, WAWA, 0070: 8, WAWA, 0071: 8, WAWA, 0072: 8, WAWA, 0073: 8, WAWA, 0074: 8, WAWA, 0075: 8, WAWA, 0076: 8, WAWA, 0078: 8, WAWA, 0080: 8, WAWA, 0081: 8, WAWA, 0082: 8, WAWA, 0084: 8, WAWA, 0085: 8, WAWA, 0087: 8, WAWA, 0088: 8, WAWA, 0089: 8, WAWA, 0092: 8, WAWA, 0093: 8, WAWA, 0094: 8, WAWA, 0099: 8, WAWA, 0100: 8, WAWA, 0101: 8, WAW, 000a1: 8, WAW, 000a2: 8, WAW, 000a3: 8, WAWA, 00a4: 8, WAWA, 00a5: 8, WAWA, 00a6: 8, WAWA, 00a7: 8, WAWA, 00a8: 8, WAWA, 00a9: 8, WAWA, 0a10: 8, WAWA, 0a11: 8, WAWA, 0a12: 8, WAWA, 0a13: 8, WAWA, 0a14: 8, WAWA, 0a15: 8■</v>
      </c>
      <c r="DD219" s="14" t="str">
        <f t="shared" ca="1" si="3542"/>
        <v>There are some cases with values not explicitly declared in the labels dictionary: Hann009: 7, Hann049: 3, Hann058: 3, Hann074: 7, Hann099: 7, Hann108: 7, JENA0067: 3, LISB0728: 8, LISB0711: 8, LISB0894: 8, LISB0717: 8, LISB0722: 8, LISB0733: 8, LISB0892: 8, LISB0887: 8, LISB0925: 8, LISB0927: 8, LISB0949: 8, LISB0930: 8, LISB0950: 8, LISB0510: 8, LISB0640: 8, LISB0951: 8, LISB0929: 8, LISB0956: 8, LISB0898: 8, LISB0963: 8, LISB0973: 8, LISB0982: 8, LISB0986: 8, LISB0899: 8, LISB0996: 8, LISB0997: 8, LISB0617: 8, LISB0658: 8, LISB0988: 8, LISB0686: 8, LISB1072: 8, LISB1075: 8, LISB1028: 8, LISB0727: 8, LISB0926: 8, LISB0999: 8, LISB0944: 8, LISB0889: 8, LISB0395: 8, LISB0400: 8, LISB0739: 8, LISB0978: 3, LISB0979: 8, LISB0990: 8, LISB0998: 8, LISB0913: 3, LISB0646: 8, LISB0707: 8, LISB0709: 8, LISB0883: 8, LISB0885: 8, LISB0976: 8, LISB1001: 8, LISB1004: 8, LISB1012: 8, LISB1015: 8, LISB1018: 8, LISB1020: 8, LISB1002: 8, LISB1023: 8, LISB1027: 8, LISB1035: 8, LISB1036: 8, LISB1030: 8, LISB1031: 8, LISB1033: 8, LISB0737: 8, LISB1037: 8, LISB0593: 8, LISB0277: 8, LISB0694: 8, LISB0695: 8, LISB1042: 8, LISB1044: 8, LISB1047: 8, LISB1051: 8, LISB1046: 8, LISB1057: 8, LISB1058: 8, LISB1059: 8, LISB1060: 8, LISB1061: 8, LISB1063: 8, LISB1064: 8, LISB1065: 8, LISB1066: 8, LISB1067: 8, LISB0716: 8, LISB0718: 8, WAWA, 0001: 8, WAWA, 0002: 8, WAWA, 0005: 8, WAWA, 0012: 8, WAWA, 0013: 7, WAWA, 0015: 8, WAWA, 0016: 8, WAWA, 0019: 8, WAWA, 0020: 8, WAWA, 0021: 8, WAWA, 0023: 8, WAWA, 0025: 8, WAWA, 0026: 8, WAWA, 0027: 8, WAWA, 0028: 8, WAWA, 0029: 8, WAWA, 0031: 8, WAWA, 0033: 8, WAWA, 0035: 8, WAWA, 0036: 8, WAWA, 0037: 8, WAWA, 0038: 8, WAWA, 0039: 8, WAWA, 0041: 8, WAWA, 0043: 7, WAWA, 0045: 8, WAWA, 0046: 8, WAWA, 0047: 8, WAWA, 0049: 8, WAWA, 0050: 8, WAWA, 0051: 8, WAWA, 0054: 8, WAWA, 0055: 8, WAWA, 0056: 8, WAWA, 0057: 8, WAWA, 0062: 8, WAWA, 0063: 8, WAWA, 0067: 8, WAWA, 0068: 8, WAWA, 0069: 8, WAWA, 0070: 8, WAWA, 0071: 8, WAWA, 0072: 8, WAWA, 0073: 8, WAWA, 0074: 8, WAWA, 0075: 8, WAWA, 0076: 8, WAWA, 0078: 8, WAWA, 0080: 8, WAWA, 0081: 8, WAWA, 0082: 8, WAWA, 0084: 8, WAWA, 0085: 8, WAWA, 0087: 8, WAWA, 0088: 8, WAWA, 0089: 8, WAWA, 0092: 8, WAWA, 0093: 8, WAWA, 0094: 8, WAWA, 0099: 8, WAWA, 0100: 8, WAWA, 0101: 8, WAW, 000a1: 8, WAW, 000a2: 8, WAW, 000a3: 8, WAWA, 00a4: 8, WAWA, 00a5: 8, WAWA, 00a6: 8, WAWA, 00a7: 8, WAWA, 00a8: 8, WAWA, 00a9: 8, WAWA, 0a10: 8, WAWA, 0a11: 8, WAWA, 0a12: 8, WAWA, 0a13: 8, WAWA, 0a14: 8, WAWA, 0a15: 8■</v>
      </c>
      <c r="DE219" s="14" t="str">
        <f t="shared" ca="1" si="3543"/>
        <v>There are some cases with values not explicitly declared in the labels dictionary: Hann009: 7, Hann049: 3, Hann058: 3, Hann074: 7, Hann099: 7, Hann108: 7, JENA0067: 3, LISB0728: 8, LISB0711: 8, LISB0894: 8, LISB0717: 8, LISB0722: 8, LISB0733: 8, LISB0892: 8, LISB0887: 8, LISB0925: 8, LISB0927: 8, LISB0949: 8, LISB0930: 8, LISB0950: 8, LISB0510: 8, LISB0640: 8, LISB0951: 8, LISB0929: 8, LISB0956: 8, LISB0898: 8, LISB0963: 8, LISB0973: 8, LISB0982: 8, LISB0986: 8, LISB0899: 8, LISB0996: 8, LISB0997: 8, LISB0617: 8, LISB0658: 8, LISB0988: 8, LISB0686: 8, LISB1072: 8, LISB1075: 8, LISB1028: 8, LISB0727: 8, LISB0926: 8, LISB0999: 8, LISB0944: 8, LISB0889: 8, LISB0395: 8, LISB0400: 8, LISB0739: 8, LISB0978: 3, LISB0979: 8, LISB0990: 8, LISB0998: 8, LISB0913: 3, LISB0646: 8, LISB0707: 8, LISB0709: 8, LISB0883: 8, LISB0885: 8, LISB0976: 8, LISB1001: 8, LISB1004: 8, LISB1012: 8, LISB1015: 8, LISB1018: 8, LISB1020: 8, LISB1002: 8, LISB1023: 8, LISB1027: 8, LISB1035: 8, LISB1036: 8, LISB1030: 8, LISB1031: 8, LISB1033: 8, LISB0737: 8, LISB1037: 8, LISB0593: 8, LISB0277: 8, LISB0694: 8, LISB0695: 8, LISB1042: 8, LISB1044: 8, LISB1047: 8, LISB1051: 8, LISB1046: 8, LISB1057: 8, LISB1058: 8, LISB1059: 8, LISB1060: 8, LISB1061: 8, LISB1063: 8, LISB1064: 8, LISB1065: 8, LISB1066: 8, LISB1067: 8, LISB0716: 8, LISB0718: 8, WAWA, 0001: 8, WAWA, 0002: 8, WAWA, 0005: 8, WAWA, 0012: 8, WAWA, 0013: 7, WAWA, 0015: 8, WAWA, 0016: 8, WAWA, 0019: 8, WAWA, 0020: 8, WAWA, 0021: 8, WAWA, 0023: 8, WAWA, 0025: 8, WAWA, 0026: 8, WAWA, 0027: 8, WAWA, 0028: 8, WAWA, 0029: 8, WAWA, 0031: 8, WAWA, 0033: 8, WAWA, 0035: 8, WAWA, 0036: 8, WAWA, 0037: 8, WAWA, 0038: 8, WAWA, 0039: 8, WAWA, 0041: 8, WAWA, 0043: 7, WAWA, 0045: 8, WAWA, 0046: 8, WAWA, 0047: 8, WAWA, 0049: 8, WAWA, 0050: 8, WAWA, 0051: 8, WAWA, 0054: 8, WAWA, 0055: 8, WAWA, 0056: 8, WAWA, 0057: 8, WAWA, 0062: 8, WAWA, 0063: 8, WAWA, 0067: 8, WAWA, 0068: 8, WAWA, 0069: 8, WAWA, 0070: 8, WAWA, 0071: 8, WAWA, 0072: 8, WAWA, 0073: 8, WAWA, 0074: 8, WAWA, 0075: 8, WAWA, 0076: 8, WAWA, 0078: 8, WAWA, 0080: 8, WAWA, 0081: 8, WAWA, 0082: 8, WAWA, 0084: 8, WAWA, 0085: 8, WAWA, 0087: 8, WAWA, 0088: 8, WAWA, 0089: 8, WAWA, 0092: 8, WAWA, 0093: 8, WAWA, 0094: 8, WAWA, 0099: 8, WAWA, 0100: 8, WAWA, 0101: 8, WAW, 000a1: 8, WAW, 000a2: 8, WAW, 000a3: 8, WAWA, 00a4: 8, WAWA, 00a5: 8, WAWA, 00a6: 8, WAWA, 00a7: 8, WAWA, 00a8: 8, WAWA, 00a9: 8, WAWA, 0a10: 8, WAWA, 0a11: 8, WAWA, 0a12: 8, WAWA, 0a13: 8, WAWA, 0a14: 8, WAWA, 0a15: 8</v>
      </c>
      <c r="DF219" s="14" t="str">
        <f t="shared" ca="1" si="3544"/>
        <v>There are some cases with values not explicitly declared in the labels dictionary: Hann009: 7, Hann049: 3, Hann058: 3, Hann074: 7, Hann099: 7, Hann108: 7, JENA0067: 3, LISB0728: 8, LISB0711: 8, LISB0894: 8, LISB0717: 8, LISB0722: 8, LISB0733: 8, LISB0892: 8, LISB0887: 8, LISB0925: 8, LISB0927: 8, LISB0949: 8, LISB0930: 8, LISB0950: 8, LISB0510: 8, LISB0640: 8, LISB0951: 8, LISB0929: 8, LISB0956: 8, LISB0898: 8, LISB0963: 8, LISB0973: 8, LISB0982: 8, LISB0986: 8, LISB0899: 8, LISB0996: 8, LISB0997: 8, LISB0617: 8, LISB0658: 8, LISB0988: 8, LISB0686: 8, LISB1072: 8, LISB1075: 8, LISB1028: 8, LISB0727: 8, LISB0926: 8, LISB0999: 8, LISB0944: 8, LISB0889: 8, LISB0395: 8, LISB0400: 8, LISB0739: 8, LISB0978: 3, LISB0979: 8, LISB0990: 8, LISB0998: 8, LISB0913: 3, LISB0646: 8, LISB0707: 8, LISB0709: 8, LISB0883: 8, LISB0885: 8, LISB0976: 8, LISB1001: 8, LISB1004: 8, LISB1012: 8, LISB1015: 8, LISB1018: 8, LISB1020: 8, LISB1002: 8, LISB1023: 8, LISB1027: 8, LISB1035: 8, LISB1036: 8, LISB1030: 8, LISB1031: 8, LISB1033: 8, LISB0737: 8, LISB1037: 8, LISB0593: 8, LISB0277: 8, LISB0694: 8, LISB0695: 8, LISB1042: 8, LISB1044: 8, LISB1047: 8, LISB1051: 8, LISB1046: 8, LISB1057: 8, LISB1058: 8, LISB1059: 8, LISB1060: 8, LISB1061: 8, LISB1063: 8, LISB1064: 8, LISB1065: 8, LISB1066: 8, LISB1067: 8, LISB0716: 8, LISB0718: 8, WAWA, 0001: 8, WAWA, 0002: 8, WAWA, 0005: 8, WAWA, 0012: 8, WAWA, 0013: 7, WAWA, 0015: 8, WAWA, 0016: 8, WAWA, 0019: 8, WAWA, 0020: 8, WAWA, 0021: 8, WAWA, 0023: 8, WAWA, 0025: 8, WAWA, 0026: 8, WAWA, 0027: 8, WAWA, 0028: 8, WAWA, 0029: 8, WAWA, 0031: 8, WAWA, 0033: 8, WAWA, 0035: 8, WAWA, 0036: 8, WAWA, 0037: 8, WAWA, 0038: 8, WAWA, 0039: 8, WAWA, 0041: 8, WAWA, 0043: 7, WAWA, 0045: 8, WAWA, 0046: 8, WAWA, 0047: 8, WAWA, 0049: 8, WAWA, 0050: 8, WAWA, 0051: 8, WAWA, 0054: 8, WAWA, 0055: 8, WAWA, 0056: 8, WAWA, 0057: 8, WAWA, 0062: 8, WAWA, 0063: 8, WAWA, 0067: 8, WAWA, 0068: 8, WAWA, 0069: 8, WAWA, 0070: 8, WAWA, 0071: 8, WAWA, 0072: 8, WAWA, 0073: 8, WAWA, 0074: 8, WAWA, 0075: 8, WAWA, 0076: 8, WAWA, 0078: 8, WAWA, 0080: 8, WAWA, 0081: 8, WAWA, 0082: 8, WAWA, 0084: 8, WAWA, 0085: 8, WAWA, 0087: 8, WAWA, 0088: 8, WAWA, 0089: 8, WAWA, 0092: 8, WAWA, 0093: 8, WAWA, 0094: 8, WAWA, 0099: 8, WAWA, 0100: 8, WAWA, 0101: 8, WAW, 000a1: 8, WAW, 000a2: 8, WAW, 000a3: 8, WAWA, 00a4: 8, WAWA, 00a5: 8, WAWA, 00a6: 8, WAWA, 00a7: 8, WAWA, 00a8: 8, WAWA, 00a9: 8, WAWA, 0a10: 8, WAWA, 0a11: 8, WAWA, 0a12: 8, WAWA, 0a13: 8, WAWA, 0a14: 8, WAWA, 0a15: 8</v>
      </c>
      <c r="DG219" s="14" t="str">
        <f t="shared" ca="1" si="3545"/>
        <v/>
      </c>
      <c r="DH219" s="14" t="str">
        <f t="shared" ca="1" si="3546"/>
        <v/>
      </c>
      <c r="DI219" s="14" t="str">
        <f t="shared" ca="1" si="3547"/>
        <v/>
      </c>
      <c r="DJ219" s="14" t="str">
        <f t="shared" ca="1" si="3548"/>
        <v/>
      </c>
      <c r="DK219" s="14" t="str">
        <f t="shared" ca="1" si="3549"/>
        <v/>
      </c>
      <c r="DL219" s="14" t="str">
        <f t="shared" ca="1" si="3550"/>
        <v/>
      </c>
      <c r="DM219" s="14" t="str">
        <f t="shared" ca="1" si="3551"/>
        <v/>
      </c>
      <c r="DN219" s="14" t="str">
        <f t="array" aca="1" ref="DN219" ca="1">IF(CU219&lt;&gt;"","There are errors in the entered values in the following cases: " &amp;SUBSTITUTE(CU219," ",", "),"")</f>
        <v/>
      </c>
      <c r="DO219" s="14" t="str">
        <f t="shared" ca="1" si="3552"/>
        <v/>
      </c>
      <c r="DP219" s="14" t="str">
        <f t="shared" ca="1" si="3553"/>
        <v/>
      </c>
      <c r="DQ219" s="14" t="str">
        <f t="shared" ca="1" si="3554"/>
        <v/>
      </c>
      <c r="DR219" s="14" t="str">
        <f t="shared" ca="1" si="3555"/>
        <v/>
      </c>
      <c r="DS219" s="14" t="str">
        <f t="shared" ca="1" si="3556"/>
        <v/>
      </c>
      <c r="DZ219" s="14" t="b">
        <f t="shared" ca="1" si="3557"/>
        <v>0</v>
      </c>
      <c r="EA219" s="14" t="str">
        <f t="shared" ca="1" si="3558"/>
        <v>Spinal cord MRI Lumbo-sacral - Normal (q_65c_1)</v>
      </c>
      <c r="EB219" s="14" t="str">
        <f t="shared" ca="1" si="3559"/>
        <v xml:space="preserve">Values must be limited to predefinied list. </v>
      </c>
      <c r="EC219" s="14" t="str">
        <f t="shared" ca="1" si="3560"/>
        <v xml:space="preserve">Spinal cord MRI Lumbo-sacral - Normal (q_65c_1): Values must be limited to predefinied list. </v>
      </c>
      <c r="ED219" s="14" t="str">
        <f t="shared" ca="1" si="3561"/>
        <v/>
      </c>
      <c r="EE219" s="14" t="str">
        <f t="shared" ca="1" si="3562"/>
        <v>Values must be limited to predefinied list</v>
      </c>
      <c r="EF219" s="14" t="str">
        <f t="shared" ca="1" si="3563"/>
        <v/>
      </c>
      <c r="EG219" s="14" t="str">
        <f t="shared" ca="1" si="3564"/>
        <v/>
      </c>
      <c r="EM219" s="14" t="b">
        <f t="shared" ca="1" si="3565"/>
        <v>1</v>
      </c>
      <c r="EN219" s="14">
        <f t="shared" ca="1" si="3566"/>
        <v>206</v>
      </c>
      <c r="EO219" s="14" t="str">
        <f t="shared" ca="1" si="3567"/>
        <v>q_65c_1</v>
      </c>
      <c r="EP219" s="14" t="str">
        <f t="shared" ca="1" si="3568"/>
        <v xml:space="preserve">Spinal cord MRI Lumbo-sacral - Normal (q_65c_1): Values must be limited to predefinied list. </v>
      </c>
      <c r="EQ219" s="14" t="str">
        <f t="shared" ca="1" si="3569"/>
        <v>There are some cases with values not explicitly declared in the labels dictionary: Hann009: 7, Hann049: 3, Hann058: 3, Hann074: 7, Hann099: 7, Hann108: 7, JENA0067: 3, LISB0728: 8, LISB0711: 8, LISB0894: 8, LISB0717: 8, LISB0722: 8, LISB0733: 8, LISB0892: 8, LISB0887: 8, LISB0925: 8, LISB0927: 8, LISB0949: 8, LISB0930: 8, LISB0950: 8, LISB0510: 8, LISB0640: 8, LISB0951: 8, LISB0929: 8, LISB0956: 8, LISB0898: 8, LISB0963: 8, LISB0973: 8, LISB0982: 8, LISB0986: 8, LISB0899: 8, LISB0996: 8, LISB0997: 8, LISB0617: 8, LISB0658: 8, LISB0988: 8, LISB0686: 8, LISB1072: 8, LISB1075: 8, LISB1028: 8, LISB0727: 8, LISB0926: 8, LISB0999: 8, LISB0944: 8, LISB0889: 8, LISB0395: 8, LISB0400: 8, LISB0739: 8, LISB0978: 3, LISB0979: 8, LISB0990: 8, LISB0998: 8, LISB0913: 3, LISB0646: 8, LISB0707: 8, LISB0709: 8, LISB0883: 8, LISB0885: 8, LISB0976: 8, LISB1001: 8, LISB1004: 8, LISB1012: 8, LISB1015: 8, LISB1018: 8, LISB1020: 8, LISB1002: 8, LISB1023: 8, LISB1027: 8, LISB1035: 8, LISB1036: 8, LISB1030: 8, LISB1031: 8, LISB1033: 8, LISB0737: 8, LISB1037: 8, LISB0593: 8, LISB0277: 8, LISB0694: 8, LISB0695: 8, LISB1042: 8, LISB1044: 8, LISB1047: 8, LISB1051: 8, LISB1046: 8, LISB1057: 8, LISB1058: 8, LISB1059: 8, LISB1060: 8, LISB1061: 8, LISB1063: 8, LISB1064: 8, LISB1065: 8, LISB1066: 8, LISB1067: 8, LISB0716: 8, LISB0718: 8, WAWA, 0001: 8, WAWA, 0002: 8, WAWA, 0005: 8, WAWA, 0012: 8, WAWA, 0013: 7, WAWA, 0015: 8, WAWA, 0016: 8, WAWA, 0019: 8, WAWA, 0020: 8, WAWA, 0021: 8, WAWA, 0023: 8, WAWA, 0025: 8, WAWA, 0026: 8, WAWA, 0027: 8, WAWA, 0028: 8, WAWA, 0029: 8, WAWA, 0031: 8, WAWA, 0033: 8, WAWA, 0035: 8, WAWA, 0036: 8, WAWA, 0037: 8, WAWA, 0038: 8, WAWA, 0039: 8, WAWA, 0041: 8, WAWA, 0043: 7, WAWA, 0045: 8, WAWA, 0046: 8, WAWA, 0047: 8, WAWA, 0049: 8, WAWA, 0050: 8, WAWA, 0051: 8, WAWA, 0054: 8, WAWA, 0055: 8, WAWA, 0056: 8, WAWA, 0057: 8, WAWA, 0062: 8, WAWA, 0063: 8, WAWA, 0067: 8, WAWA, 0068: 8, WAWA, 0069: 8, WAWA, 0070: 8, WAWA, 0071: 8, WAWA, 0072: 8, WAWA, 0073: 8, WAWA, 0074: 8, WAWA, 0075: 8, WAWA, 0076: 8, WAWA, 0078: 8, WAWA, 0080: 8, WAWA, 0081: 8, WAWA, 0082: 8, WAWA, 0084: 8, WAWA, 0085: 8, WAWA, 0087: 8, WAWA, 0088: 8, WAWA, 0089: 8, WAWA, 0092: 8, WAWA, 0093: 8, WAWA, 0094: 8, WAWA, 0099: 8, WAWA, 0100: 8, WAWA, 0101: 8, WAW, 000a1: 8, WAW, 000a2: 8, WAW, 000a3: 8, WAWA, 00a4: 8, WAWA, 00a5: 8, WAWA, 00a6: 8, WAWA, 00a7: 8, WAWA, 00a8: 8, WAWA, 00a9: 8, WAWA, 0a10: 8, WAWA, 0a11: 8, WAWA, 0a12: 8, WAWA, 0a13: 8, WAWA, 0a14: 8, WAWA, 0a15: 8</v>
      </c>
    </row>
    <row r="220" spans="2:147" s="14" customFormat="1">
      <c r="B220" s="14" t="str">
        <f t="shared" ref="B220" ca="1" si="4095">DF220</f>
        <v/>
      </c>
      <c r="C220" s="14">
        <f t="shared" ref="C220" ca="1" si="4096">IF(OFFSET(B220,-1,COLUMN(VariableExists)-2),OFFSET(B220,-1,1)+1,OFFSET(B220,-1,1))</f>
        <v>207</v>
      </c>
      <c r="D220" s="14">
        <f t="shared" ref="D220" si="4097">ROW(A220)-2</f>
        <v>218</v>
      </c>
      <c r="E220" s="14" t="str">
        <f t="shared" ref="E220" ca="1" si="4098">IF(OR(G220="",ROW(G220)=2),"",IF(Z220&gt;0,"S",IF(AX220,IF(J220=2,"D","N"),"I")))</f>
        <v>D</v>
      </c>
      <c r="F220" s="14" t="str">
        <f t="shared" ref="F220" ca="1" si="4099">IF(H220,O220,"")</f>
        <v>q_65c_2</v>
      </c>
      <c r="G220" s="14" t="str">
        <f t="shared" ref="G220" ca="1" si="4100">IF(H220,P220,"")</f>
        <v>Spinal cord MRI Lumbo-sacral - Tumor</v>
      </c>
      <c r="H220" s="14" t="b">
        <f t="shared" ref="H220" ca="1" si="4101">IF(INDIRECT(ADDRESS(2,D220+1,,,_sheetname_dataframe))="",FALSE,MID(INDIRECT(ADDRESS(2,D220+1,,,_sheetname_dataframe)),1,1)&lt;&gt;".")</f>
        <v>1</v>
      </c>
      <c r="I220" s="14" t="str">
        <f ca="1">IF($H220,ADDRESS(3,(D220+1)*2-1,4,,"["&amp;wew!$G$7&amp;"]"&amp;_sheetname_labels)&amp;":"&amp;ADDRESS(2+ster!$B$20,(D220+1)*2-1,4),"")</f>
        <v>[DBTemplate.xlsm]labels!PU3:PU61</v>
      </c>
      <c r="J220" s="14">
        <f t="array" aca="1" ref="J220" ca="1">IF(H220,MAX(0,MAX(IF(INDIRECT(I220)&lt;&gt;"",ROW(INDIRECT(I220)),""))-2),"")</f>
        <v>2</v>
      </c>
      <c r="K220" s="14" t="str">
        <f ca="1">IF($H220,IF($J220&gt;0,ADDRESS(3,(D220+1)*2-1,4,,"["&amp;wew!$G$7&amp;"]"&amp;_sheetname_labels)&amp;":"&amp;ADDRESS(2+J220,(D220+1)*2-1,4),""),"")</f>
        <v>[DBTemplate.xlsm]labels!PU3:PU4</v>
      </c>
      <c r="L220" s="14" t="str">
        <f ca="1">IF($H220,IF($J220&gt;0,ADDRESS(3,(D220+1)*2,4,,"["&amp;wew!$G$7&amp;"]"&amp;_sheetname_labels)&amp;":"&amp;ADDRESS(2+J220,(D220+1)*2,4),""),"")</f>
        <v>[DBTemplate.xlsm]labels!PV3:PV4</v>
      </c>
      <c r="M220" s="14">
        <f t="shared" ref="M220" ca="1" si="4102">IF($H220,IF(J220&gt;0,COUNTA(INDIRECT(K220))-COUNT(INDIRECT(K220)),0),"")</f>
        <v>0</v>
      </c>
      <c r="N220" s="14">
        <f t="shared" ref="N220" ca="1" si="4103">IF(H220,J220-M220,"")</f>
        <v>2</v>
      </c>
      <c r="O220" s="14" t="str">
        <f t="shared" ref="O220" ca="1" si="4104">IF(INDIRECT(ADDRESS(2,D220+1,,,_sheetname_dataframe))="","",INDIRECT(ADDRESS(2,D220+1,,,_sheetname_dataframe)))</f>
        <v>q_65c_2</v>
      </c>
      <c r="P220" s="14" t="str">
        <f t="shared" ref="P220" ca="1" si="4105">IF(H220,IF(INDIRECT(ADDRESS(1,D220+1,,,_sheetname_dataframe))="","",INDIRECT(ADDRESS(1,D220+1,,,_sheetname_dataframe))),"")</f>
        <v>Spinal cord MRI Lumbo-sacral - Tumor</v>
      </c>
      <c r="Q220" s="14" t="str">
        <f ca="1">IF($BP220,ADDRESS(3,D220+1,4,,"["&amp;wew!$G$7&amp;"]"&amp;_sheetname_dataframe)&amp;":"&amp;ADDRESS(2+ster!$C$14,D220+1,4),"")</f>
        <v>[DBTemplate.xlsm]data_frame!HK3:HK3</v>
      </c>
      <c r="R220" s="14" t="str">
        <f>IF($BP220,IF(MID(_xll.FORMULATEXT(INDEX(INDIRECT(Q220),1)),1,1)="=", _xll.FORMULATEXT(INDEX(INDIRECT(Q220),1),2,TRUE),""),"")</f>
        <v/>
      </c>
      <c r="S220" s="14">
        <f t="array" aca="1" ref="S220" ca="1">IF(H220,SUM(IF((IFERROR(INDIRECT(Q220)&lt;&gt;"",FALSE))*(INDIRECT(ster!$D$14)&lt;&gt;""),1,0)),"")</f>
        <v>0</v>
      </c>
      <c r="T220" s="14">
        <f t="array" aca="1" ref="T220" ca="1">IF(H220,IF(M220&gt;0,SUM(IFERROR(1*(MATCH(INDIRECT(Q220),INDIRECT(K220),0)&gt;0),0)*(INDIRECT(ster!$D$14)&lt;&gt;"")*NOT(ISNUMBER(INDIRECT(Q220)))),0),"")</f>
        <v>0</v>
      </c>
      <c r="U220" s="14">
        <f t="array" aca="1" ref="U220" ca="1">IF(H220,SUM((IFERROR(INDIRECT(Q220)="",FALSE))*(INDIRECT(ster!$D$14)&lt;&gt;"")),"")</f>
        <v>1</v>
      </c>
      <c r="V220" s="14">
        <f t="array" aca="1" ref="V220" ca="1">IF(H220,SUM((IFERROR(INDIRECT(Q220)="#ąś",TRUE))*(INDIRECT(ster!$D$14)&lt;&gt;"")),"")</f>
        <v>0</v>
      </c>
      <c r="W220" s="14">
        <f t="array" aca="1" ref="W220" ca="1">IF(H220,SUM(ISNUMBER(INDIRECT(Q220))*(INDIRECT(ster!$D$14)&lt;&gt;"")),"")</f>
        <v>0</v>
      </c>
      <c r="X220" s="14" t="str">
        <f t="array" aca="1" ref="X220" ca="1">IF(AND(H220,W220&gt;0),IF(wew!$B$3,MIN(IF((INDIRECT(ster!$D$14)&lt;&gt;"")*IFERROR(INDIRECT($Q220)&lt;&gt;"",FALSE),IFERROR(INDIRECT($Q220),"X"),"X")),"&lt;włącz podświetlanie wartości&gt;"),"—")</f>
        <v>—</v>
      </c>
      <c r="Y220" s="14" t="str">
        <f t="array" aca="1" ref="Y220" ca="1">IF(AND(H220,W220&gt;0),IF(wew!$B$3,MAX(IF((INDIRECT(ster!$D$14)&lt;&gt;"")*IFERROR(INDIRECT($Q220)&lt;&gt;"",FALSE),IFERROR(INDIRECT($Q220),"X"),"X")),"&lt;włącz podświetlanie wartości&gt;"),"—")</f>
        <v>—</v>
      </c>
      <c r="Z220" s="14">
        <f t="shared" ref="Z220" ca="1" si="4106">IF(H220,S220-T220-W220,"")</f>
        <v>0</v>
      </c>
      <c r="AA220" s="12" t="str">
        <f t="shared" ref="AA220" ca="1" si="4107">IF(H220,IF(S220&gt;0,W220/(S220),"—"),"")</f>
        <v>—</v>
      </c>
      <c r="AB220" s="17">
        <f t="array" aca="1" ref="AB220" ca="1">IF(H220,IF(W220&gt;0,SUM((INDIRECT(ster!$D$14)&lt;&gt;"")*IFERROR((INDIRECT(Q220)&lt;&gt;"")*(INDIRECT(Q220)=INT(INDIRECT(Q220))),0)),0),"")</f>
        <v>0</v>
      </c>
      <c r="AC220" s="17">
        <f t="array" aca="1" ref="AC220" ca="1">IF(H220,W220-AB220,"")</f>
        <v>0</v>
      </c>
      <c r="AD220" s="17">
        <f t="shared" ref="AD220" ca="1" si="4108">IF($H220,IF(AC220&lt;&gt;"",IF(AC220=0,1,IF(AC220/W220&lt;0.15,2,3)),0),"")</f>
        <v>1</v>
      </c>
      <c r="AE220" s="17" t="b">
        <f t="shared" ref="AE220" ca="1" si="4109">IF(H220,OFFSET(O220,1,0)=".validation",FALSE)</f>
        <v>0</v>
      </c>
      <c r="AF220" s="17" t="str">
        <f ca="1">IF(AE220,IF($H220,ADDRESS(3,D220+2,4,,"["&amp;wew!$G$7&amp;"]"&amp;_sheetname_dataframe)&amp;":"&amp;ADDRESS(2+ster!$C$14,D220+2,4),""),"")</f>
        <v/>
      </c>
      <c r="AG220" s="17" t="str">
        <f t="shared" ref="AG220" ca="1" si="4110">IF(AE220,IF($H220,IF(INDIRECT(ADDRESS(1,D220+2,,,_sheetname_dataframe))="","",INDIRECT(ADDRESS(1,D220+2,,,_sheetname_dataframe))),""),"")</f>
        <v/>
      </c>
      <c r="AH220" s="17" t="b">
        <f t="shared" ref="AH220" ca="1" si="4111">IF(H220,AND(AE220,OFFSET(O220,2,0)=".validation"),FALSE)</f>
        <v>0</v>
      </c>
      <c r="AI220" s="17" t="str">
        <f ca="1">IF(AH220,IF($H220,ADDRESS(3,D220+3,4,,"["&amp;wew!$G$7&amp;"]"&amp;_sheetname_dataframe)&amp;":"&amp;ADDRESS(2+ster!$C$14,D220+3,4),""),"")</f>
        <v/>
      </c>
      <c r="AJ220" s="17" t="str">
        <f t="shared" ref="AJ220" ca="1" si="4112">IF(AH220,IF($H220,IF(INDIRECT(ADDRESS(1,D220+3,,,_sheetname_dataframe))="","",INDIRECT(ADDRESS(1,D220+3,,,_sheetname_dataframe))),""),"")</f>
        <v/>
      </c>
      <c r="AK220" s="17" t="b">
        <f t="shared" ref="AK220" ca="1" si="4113">IF(H220,OR(AQ220,AD220=2),"")</f>
        <v>0</v>
      </c>
      <c r="AL220" s="17" t="b">
        <f t="shared" ref="AL220" ca="1" si="4114">IF($H220,IF(BV220&lt;&gt;"",IF(OR(BM220="F",BM220="L",BM220="I",BM220="D"),BV220&lt;&gt;0)),"")</f>
        <v>0</v>
      </c>
      <c r="AM220" s="17" t="b">
        <f t="shared" ref="AM220" ca="1" si="4115">IF($H220,AND(NOT(AL220),OR(IF(BW220&lt;&gt;"",IF(OR(BM220="F",BM220="L"),BW220&lt;&gt;0)),BM220="I",BM220="N",BM220="D")),"")</f>
        <v>0</v>
      </c>
      <c r="AN220" s="17">
        <f t="shared" ref="AN220" ca="1" si="4116">IF(COUNTA(INDIRECT(Q220))=0,0, IF(AND(AO220&lt;&gt;"",X220&lt;AO220),1,IF(AND(AP220&lt;&gt;"",Y220&gt;AP220),1,IF(AND(AQ220,AC220&gt;0),2,0))))</f>
        <v>0</v>
      </c>
      <c r="AO220" s="24" t="str">
        <f t="shared" ref="AO220" ca="1" si="4117">IF($H220,IF(BY220&lt;&gt;"",IF(ISNUMBER(BY220),BY220,""),""),"")</f>
        <v/>
      </c>
      <c r="AP220" s="24" t="str">
        <f t="shared" ref="AP220" ca="1" si="4118">IF($H220,IF(BZ220&lt;&gt;"",IF(ISNUMBER(BZ220),BZ220,""),""),"")</f>
        <v/>
      </c>
      <c r="AQ220" s="17" t="b">
        <f t="shared" ref="AQ220" ca="1" si="4119">IF(H220,IF(CA220&lt;&gt;"",CA220&lt;&gt;0,FALSE),"")</f>
        <v>0</v>
      </c>
      <c r="AR220" s="17" t="b">
        <f t="shared" ref="AR220" ca="1" si="4120">IF(H220,IF(N220&gt;0,IF(BQ220&lt;&gt;"",BQ220&lt;&gt;0,FALSE),FALSE),"")</f>
        <v>1</v>
      </c>
      <c r="AS220" s="17" t="b">
        <f t="shared" ref="AS220" ca="1" si="4121">IF(H220,IF(BR220&lt;&gt;"",BR220&lt;&gt;0,FALSE),"")</f>
        <v>0</v>
      </c>
      <c r="AT220" s="17" t="b">
        <f t="shared" ref="AT220" ca="1" si="4122">IF(H220,IF(N220&gt;0,FALSE,IF(BU220&lt;&gt;"",MATCH(BU220,DataType,0)=1,FALSE)),"")</f>
        <v>0</v>
      </c>
      <c r="AU220" s="17" t="b">
        <f t="shared" ref="AU220" ca="1" si="4123">IF(H220,IF(N220&gt;0,TRUE,IF(BU220&lt;&gt;"",MATCH(BU220,DataType,0)=2,FALSE)),"")</f>
        <v>1</v>
      </c>
      <c r="AV220" s="17" t="b">
        <f t="shared" ref="AV220" ca="1" si="4124">IF(H220,IF(N220&gt;0,FALSE,IF(BU220&lt;&gt;"",MATCH(BU220,DataType,0)=3,FALSE)),"")</f>
        <v>0</v>
      </c>
      <c r="AW220" s="17" t="b">
        <f t="shared" ref="AW220" ca="1" si="4125">IF(H220,IF(W220&gt;0,Z220=0,FALSE),"")</f>
        <v>0</v>
      </c>
      <c r="AX220" s="14" t="b">
        <f t="array" aca="1" ref="AX220" ca="1">IF(H220,N220&gt;0,"")</f>
        <v>1</v>
      </c>
      <c r="AY220" s="17" t="str">
        <f t="shared" ref="AY220" ca="1" si="4126">IF(H220,IF(N220&gt;0,ADDRESS(ROW(VariablesOrigin)+1,COLUMN(VariablesOrigin)+1,4) &amp; ":" &amp; ADDRESS(ROW(VariablesOrigin)+N220,COLUMN(VariablesOrigin)+1,4),""),"")</f>
        <v>C3:C4</v>
      </c>
      <c r="AZ220" s="17" t="b">
        <f t="array" aca="1" ref="AZ220" ca="1">IF(AY220&lt;&gt;"",SUM(1*ISERROR(MATCH(INDIRECT(AY220),INDIRECT(K220),0)))=0,"")</f>
        <v>1</v>
      </c>
      <c r="BA220" s="17" t="b">
        <f t="shared" ref="BA220" ca="1" si="4127">IF(H220,BU220="",FALSE)</f>
        <v>1</v>
      </c>
      <c r="BB220" s="17" t="b">
        <v>0</v>
      </c>
      <c r="BC220" s="17" t="b">
        <f t="shared" ref="BC220" ca="1" si="4128">IF(BA220,IF(N220&gt;0,AND(AZ220,Z220=0),FALSE),"")</f>
        <v>1</v>
      </c>
      <c r="BD220" s="17" t="b">
        <f t="shared" ref="BD220" ca="1" si="4129">IF(BA220,IF(N220&gt;0,AND(NOT(AZ220),Z220=0),FALSE),"")</f>
        <v>0</v>
      </c>
      <c r="BE220" s="17" t="b">
        <f t="shared" ref="BE220" ca="1" si="4130">IF(BA220,IF(AND(AW220,NOT(BB220),NOT(BC220),NOT(BD220)),AND(Z220=0,AC220=0),FALSE),"")</f>
        <v>0</v>
      </c>
      <c r="BF220" s="17" t="b">
        <f t="shared" ref="BF220" ca="1" si="4131">IF(BA220,IF(AND(AW220,NOT(BB220),NOT(BC220),NOT(BD220)),AND(Z220=0,OR(AC220&gt;0)),FALSE),"")</f>
        <v>0</v>
      </c>
      <c r="BG220" s="17" t="b">
        <f t="shared" ref="BG220" ca="1" si="4132">IF(BA220,IF(OR(BB220:BF220),FALSE,IF(Z220=0,FALSE,Z220&gt;0)),"")</f>
        <v>0</v>
      </c>
      <c r="BH220" s="17" t="b">
        <f t="shared" ref="BH220" ca="1" si="4133">IF(BA220,COUNTIF(BB220:BG220,TRUE)=1,"")</f>
        <v>1</v>
      </c>
      <c r="BI220" s="17">
        <f t="shared" ref="BI220" ca="1" si="4134">IF(BA220,IFERROR(MATCH(TRUE,BB220:BG220,0),7),"")</f>
        <v>2</v>
      </c>
      <c r="BJ220" s="17" t="b">
        <f t="shared" ref="BJ220" ca="1" si="4135">DF220&lt;&gt;""</f>
        <v>0</v>
      </c>
      <c r="BK220" s="17" t="str">
        <f t="shared" ref="BK220" ca="1" si="4136">IF(H220,IF(AND(NOT(BA220),AU220),AC220=0,""),"")</f>
        <v/>
      </c>
      <c r="BL220" s="17" t="str">
        <f t="shared" ref="BL220" ca="1" si="4137">IF(H220,IF(AND(NOT(BA220),AU220),AC220&gt;0,""),"")</f>
        <v/>
      </c>
      <c r="BM220" s="17" t="str">
        <f t="shared" ref="BM220" ca="1" si="4138">IF(H220,IF(BA220,CHOOSE(BI220,"0","F","L","I","N",IF(AA220&gt;0.5,"N","S"),"0"),CHOOSE(MATCH(BU220,DataType,0),"S",IF(BK220,"I","N"),"D"  )),"")</f>
        <v>F</v>
      </c>
      <c r="BN220" s="17" t="str">
        <f t="shared" ref="BN220" ca="1" si="4139">IF(H220,IF(BJ220,"E",IF(BA220,CHOOSE(BI220,"0","F","L","I","N","S","0"),CHOOSE(MATCH(BU220,DataType,0),"S",IF(BK220,"I","N"),"D"  ))),"")</f>
        <v>F</v>
      </c>
      <c r="BO220" s="17" t="str">
        <f t="shared" ref="BO220" ca="1" si="4140">IF($H220,IF(BM220="0","",IF(AND(AR220,N220=2),"D",IF(BM220="S","N",IF(AL220,"O",IF(AM220,"I","N"))))),"")</f>
        <v>D</v>
      </c>
      <c r="BP220" s="14" t="b">
        <f t="shared" ref="BP220" ca="1" si="4141">INDIRECT(ADDRESS(2,ROW(A220)-1,,,_sheetname_dataframe))&lt;&gt;""</f>
        <v>1</v>
      </c>
      <c r="BQ220" s="35">
        <v>1</v>
      </c>
      <c r="BX220" s="16"/>
      <c r="BY220" s="16"/>
      <c r="BZ220" s="16"/>
      <c r="CA220" s="16"/>
      <c r="CB220" s="16"/>
      <c r="CC220" s="16"/>
      <c r="CD220" s="16"/>
      <c r="CE220" s="16"/>
      <c r="CF220" s="16"/>
      <c r="CN220" s="14">
        <f ca="1">IF(H220,IFERROR(IsVariableNameLegal(O220),0),0)</f>
        <v>0</v>
      </c>
      <c r="CO220" s="14" t="str">
        <f t="array" aca="1" ref="CO220" ca="1">IF(H220,IF(COUNTIF(INDIRECT(wew!$C$13),O220)&gt;1,TRIM(SUBSTITUTE(_xll.MCONCAT(IF((INDIRECT(wew!$C$13)=O220)*(COLUMN(INDIRECT(wew!$C$13))&lt;&gt;D220+1),-1+COLUMN(INDIRECT(wew!$C$13)),"")," "),"  "," ")),""),"")</f>
        <v/>
      </c>
      <c r="CP220" s="14" t="str">
        <f t="array" aca="1" ref="CP220" ca="1">IF(P220&lt;&gt;"",IF(LEN(P220)&gt;150,1,""),"")</f>
        <v/>
      </c>
      <c r="CQ220" s="14" t="str">
        <f t="array" aca="1" ref="CQ220" ca="1">IF(AND(H220,NOT(ster!$J$3)),IF(COUNTIF(INDIRECT(wew!$C$15),P220)&gt;1,TRIM(SUBSTITUTE(_xll.MCONCAT(IF((INDIRECT(wew!$C$15)=P220)*(COLUMN(INDIRECT(wew!$C$15))&lt;&gt;D220+1),-1+COLUMN(INDIRECT(wew!$C$15)),"")," "),"  "," ")),""),"")</f>
        <v/>
      </c>
      <c r="CR220" s="14" t="str">
        <f t="array" aca="1" ref="CR220" ca="1">IF(H220,IF(AND(W220&gt;0,AO220&lt;&gt;""),TRIM(SUBSTITUTE(_xll.MCONCAT(IFERROR(IF(ISNUMBER(INDIRECT(Q220)),IF((INDIRECT(ster!$D$14)&lt;&gt;"")*(INDIRECT(Q220)&lt;AO220),INDIRECT(ster!$D$14) &amp; ": " &amp;  SUBSTITUTE(IF( AV220,IFERROR(TEXT(INDIRECT(Q220),"rrrr-mm-dd") &amp;" (" &amp; INDIRECT(Q220) &amp;")",INDIRECT(Q220)),INDIRECT(Q220))," "," "),""),""),"")," "),"  "," ")),""),"")</f>
        <v/>
      </c>
      <c r="CS220" s="14" t="str">
        <f t="array" aca="1" ref="CS220" ca="1">IF(H220,IF(AND(W220&gt;0,AP220&lt;&gt;""),TRIM(SUBSTITUTE(_xll.MCONCAT(IFERROR(IF(ISNUMBER(INDIRECT(Q220)),IF((INDIRECT(ster!$D$14)&lt;&gt;"")*(INDIRECT(Q220)&gt;AP220),INDIRECT(ster!$D$14) &amp; ": " &amp;  SUBSTITUTE(IF( AV220,IFERROR(TEXT(INDIRECT(Q220),"rrrr-mm-dd")&amp;" (" &amp; INDIRECT(Q220) &amp;")",INDIRECT(Q220)),INDIRECT(Q220))," "," "),""),""),"")," "),"  "," ")),""),"")</f>
        <v/>
      </c>
      <c r="CT220" s="14" t="str">
        <f t="array" aca="1" ref="CT220" ca="1">IF(H220,IF(AND(N220&gt;0,AR220),TRIM(SUBSTITUTE(_xll.MCONCAT(IFERROR(IF(ISNUMBER(INDIRECT(Q220)),IF((INDIRECT(ster!$D$14)&lt;&gt;"")*(IFERROR(0*(MATCH(INDIRECT(Q220),INDIRECT(K220),0)&gt;0),1)),INDIRECT(ster!$D$14) &amp; ": " &amp;  SUBSTITUTE(IF( AV220,IFERROR(TEXT(INDIRECT(Q220),"rrrr-mm-dd")&amp;" (" &amp; INDIRECT(Q220) &amp;")",INDIRECT(Q220)),INDIRECT(Q220))," "," "),""),""),"")," "),"  "," ")),""),"")</f>
        <v/>
      </c>
      <c r="CU220" s="14" t="str">
        <f t="array" aca="1" ref="CU220" ca="1">IF(H220,IF(AND(V220&gt;0),TRIM(SUBSTITUTE(_xll.MCONCAT(IF((INDIRECT(ster!$D$14)&lt;&gt;"")*(IFERROR(0*(INDIRECT(Q220)&lt;&gt;""),1)),INDIRECT(ster!$D$14),"")," "),"  "," ")),""),"")</f>
        <v/>
      </c>
      <c r="CV220" s="14" t="str">
        <f t="array" aca="1" ref="CV220" ca="1">IF(H220,IF(AS220,
TRIM(SUBSTITUTE(_xll.MCONCAT(IF(
   (INDIRECT(ster!$D$14)&lt;&gt;"")*
   ((INDIRECT(Q220)="")+
      NOT(ISNUMBER(INDIRECT(Q220)))*
      NOT(ISERROR(MATCH(INDIRECT(Q220),INDIRECT(K220),0)))
    ),
      INDIRECT(ster!$D$14),
   "")," "),"  "," ")),
""),"")</f>
        <v/>
      </c>
      <c r="CW220" s="14" t="str">
        <f t="array" aca="1" ref="CW220" ca="1">IF(H220,IF(AND(AQ220),TRIM(SUBSTITUTE(_xll.MCONCAT(IFERROR(IF(ISNUMBER(INDIRECT(Q220)),IF((INDIRECT(ster!$D$14)&lt;&gt;"")*(INDIRECT(Q220)&lt;&gt;INT(INDIRECT(Q220))),INDIRECT(ster!$D$14) &amp; ": " &amp; INDIRECT(Q220),""),""),"")," "),"  "," ")),""),"")</f>
        <v/>
      </c>
      <c r="CX220" s="14" t="str">
        <f t="array" aca="1" ref="CX220" ca="1">IF(H220,IF(OR(AU220,AV220),TRIM(SUBSTITUTE(_xll.MCONCAT(IF((INDIRECT(ster!$D$14)&lt;&gt;"")*NOT(ISNUMBER(INDIRECT(Q220))),IF(ISERROR(MATCH(INDIRECT(Q220),INDIRECT(K220),0)),IFERROR(IF(INDIRECT(Q220)&lt;&gt;"",INDIRECT(ster!$D$14) &amp; ": " &amp; SUBSTITUTE(INDIRECT(Q220)," "," "),""),""),""),"")," "),"  "," ")),""),"")</f>
        <v/>
      </c>
      <c r="CY220" s="14" t="str">
        <f t="array" aca="1" ref="CY220" ca="1">IF(H220,IF(AE220,TRIM(SUBSTITUTE(_xll.MCONCAT(IF((INDIRECT(ster!$D$14)&lt;&gt;"")*IFERROR(NOT(INDIRECT(AF220)),FALSE),IF(ISERROR(MATCH(INDIRECT(Q220),INDIRECT(K220),0)),IFERROR(IF(INDIRECT(Q220)&lt;&gt;"",INDIRECT(ster!$D$14)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CZ220" s="14" t="str">
        <f t="array" aca="1" ref="CZ220" ca="1">IF(H220,IF(AH220,TRIM(SUBSTITUTE(_xll.MCONCAT(IF((INDIRECT(ster!$D$14)&lt;&gt;"")*IFERROR(NOT(INDIRECT(AI220)),FALSE),IF(ISERROR(MATCH(INDIRECT(Q220),INDIRECT(K220),0)),IFERROR(IF(INDIRECT(Q220)&lt;&gt;"",INDIRECT(ster!$D$14)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DC220" s="14" t="str">
        <f ca="1">SUBSTITUTE(SUBSTITUTE(SUBSTITUTE(SUBSTITUTE(_xll.MCONCAT(DG220:DS220,"■"),"■■","■"),"■■","■"),"■■","■"),"■■","■")</f>
        <v>■</v>
      </c>
      <c r="DD220" s="14" t="str">
        <f t="shared" ref="DD220" ca="1" si="4142">IF(MID(DC220,1,1)="■",MID(DC220,2,LEN(DC220)),DC220)</f>
        <v/>
      </c>
      <c r="DE220" s="14" t="str">
        <f t="shared" ref="DE220" ca="1" si="4143">IF(DD220&lt;&gt;"",IF(MID(DD220,LEN(DD220),1)="■",MID(DD220,1,LEN(DD220)-1),DD220),"")</f>
        <v/>
      </c>
      <c r="DF220" s="14" t="str">
        <f t="shared" ref="DF220" ca="1" si="4144">IFERROR(IF(DE220&lt;&gt;"",SUBSTITUTE(DE220,"■",". "),""),"##INTERNAL_ERROR")</f>
        <v/>
      </c>
      <c r="DG220" s="14" t="str">
        <f t="shared" ref="DG220" ca="1" si="4145">IF(CN220&lt;&gt;0,"Variable name don't comply with the naming convention","")</f>
        <v/>
      </c>
      <c r="DH220" s="14" t="str">
        <f t="shared" ref="DH220" ca="1" si="4146">IF(CO220&lt;&gt;"","Duplicated name. " &amp; IF(ISERROR(FIND(" ",CO220)),"Duplicate have index " &amp; CO220, "Duplicates have indices: "&amp;SUBSTITUTE(CO220," ",", ")),"")</f>
        <v/>
      </c>
      <c r="DI220" s="14" t="str">
        <f t="shared" ref="DI220" ca="1" si="4147">IF(CP220&lt;&gt;"","Variable label exceed length 150","")</f>
        <v/>
      </c>
      <c r="DJ220" s="14" t="str">
        <f t="shared" ref="DJ220" ca="1" si="4148">IF(CQ220&lt;&gt;"","Duplicated variable label. " &amp; IF(ISERROR(FIND(" ",CQ220)),"Duplicate have index " &amp; CQ220, "Duplicates have indices: "&amp;SUBSTITUTE(CQ220," ",", ")),"")</f>
        <v/>
      </c>
      <c r="DK220" s="14" t="str">
        <f t="shared" ref="DK220" ca="1" si="4149">IF(CR220&lt;&gt;"","The following cases have values below declared theorethical min: " &amp;SUBSTITUTE(CR220," ",", "),"")</f>
        <v/>
      </c>
      <c r="DL220" s="14" t="str">
        <f t="shared" ref="DL220" ca="1" si="4150">IF(CS220&lt;&gt;"","The following cases have values above declared theorethical max: " &amp;SUBSTITUTE(CS220," ",", "),"")</f>
        <v/>
      </c>
      <c r="DM220" s="14" t="str">
        <f t="shared" ref="DM220" ca="1" si="4151">IF(CT220&lt;&gt;"","There are some cases with values not explicitly declared in the labels dictionary: " &amp;SUBSTITUTE(CT220," ",", "),"")</f>
        <v/>
      </c>
      <c r="DN220" s="14" t="str">
        <f t="array" aca="1" ref="DN220" ca="1">IF(CU220&lt;&gt;"","There are errors in the entered values in the following cases: " &amp;SUBSTITUTE(CU220," ",", "),"")</f>
        <v/>
      </c>
      <c r="DO220" s="14" t="str">
        <f t="shared" ref="DO220" ca="1" si="4152">IF(CV220&lt;&gt;"","The following records are missing in this required field: " &amp;SUBSTITUTE(CV220," ",", "),"")</f>
        <v/>
      </c>
      <c r="DP220" s="14" t="str">
        <f t="shared" ref="DP220" ca="1" si="4153">IF(CW220&lt;&gt;"","The following cases have non-integer values: " &amp;SUBSTITUTE(CW220," ",", "),"")</f>
        <v/>
      </c>
      <c r="DQ220" s="14" t="str">
        <f t="shared" ref="DQ220" ca="1" si="4154">IF(CX220&lt;&gt;"","The following cases are non-numeric: " &amp;SUBSTITUTE(CX220," ",", "),"")</f>
        <v/>
      </c>
      <c r="DR220" s="14" t="str">
        <f t="shared" ref="DR220" ca="1" si="4155">IF(CY220&lt;&gt;"","In the following cases " &amp; P220 &amp; " " &amp; LOWER(MID(AG220,1,1)) &amp; MID(AG220,2,LEN(AG220)) &amp; ": " &amp;SUBSTITUTE(CY220," ",", "),"")</f>
        <v/>
      </c>
      <c r="DS220" s="14" t="str">
        <f t="shared" ref="DS220" ca="1" si="4156">IF(CZ220&lt;&gt;"","In the following cases " &amp; P220 &amp; " " &amp; LOWER(MID(AJ220,1,1)) &amp; MID(AJ220,2,LEN(AJ220)) &amp; ": " &amp;SUBSTITUTE(CZ220," ",", "),"")</f>
        <v/>
      </c>
      <c r="DZ220" s="14" t="b">
        <f t="shared" ref="DZ220" ca="1" si="4157">OR(ED220&lt;&gt;"",EF220&lt;&gt;"",EG220&lt;&gt;"")</f>
        <v>0</v>
      </c>
      <c r="EA220" s="14" t="str">
        <f t="shared" ref="EA220" ca="1" si="4158">IF(EB220&lt;&gt;"",G220 &amp; " (" &amp; F220 &amp; ")","")</f>
        <v>Spinal cord MRI Lumbo-sacral - Tumor (q_65c_2)</v>
      </c>
      <c r="EB220" s="14" t="str">
        <f t="shared" ref="EB220" ca="1" si="4159">IF(EE220&lt;&gt;"",EE220&amp;IF(ED220&lt;&gt;""," and "&amp;ED220,""),UPPER(MID(ED220,1,1)&amp;MID(ED220,2,LEN(ED220))))&amp; IF(OR(EF220&lt;&gt;"",EG220&lt;&gt;"")," and "&amp;IF(EF220&lt;&gt;"",LOWER(MID(EF220,1,1) &amp; MID(EF220,2,LEN(EF220))),"")&amp; IF(AND(EF220 &lt;&gt;"",EG220&lt;&gt;"")," and ","") &amp; IF(EG220&lt;&gt;"",LOWER(MID(EG220,1,1) &amp; MID(EG220,2,LEN(EG220))),""),"") &amp; IF(OR(EE220&lt;&gt;"",ED220&lt;&gt;"",EF220&lt;&gt;"",EG220&lt;&gt;""), ". ","")</f>
        <v xml:space="preserve">Values must be limited to predefinied list. </v>
      </c>
      <c r="EC220" s="14" t="str">
        <f t="shared" ref="EC220" ca="1" si="4160">IF(EB220&lt;&gt;"",G220 &amp; " (" &amp; F220 &amp; "): " &amp; EB220,"")</f>
        <v xml:space="preserve">Spinal cord MRI Lumbo-sacral - Tumor (q_65c_2): Values must be limited to predefinied list. </v>
      </c>
      <c r="ED220" s="14" t="str">
        <f t="shared" ref="ED220" ca="1" si="4161">IF(H220,IF(W220&gt;0,IF(AND(AO220&lt;&gt;"",AP220&lt;&gt;""),"each value must be between " &amp; IF( AV220,IFERROR(TEXT(AO220,"rrrr-mm-dd") &amp;" (" &amp; AO220 &amp;")",AO220),AO220) &amp; " and " &amp; IF( AV220,IFERROR(TEXT(AP220,"rrrr-mm-dd") &amp;" (" &amp; AP220 &amp;")",AP220),AP220),IF(AO220&lt;&gt;"","each value must be above " &amp; IF( AV220,IFERROR(TEXT(AO220,"rrrr-mm-dd") &amp;" (" &amp; AO220 &amp;")",AO220),AO220), IF(AP220&lt;&gt;"","each value must be below " &amp; IF( AV220,IFERROR(TEXT(AP220,"rrrr-mm-dd") &amp;" (" &amp; AP220 &amp;")",AP220),AP220),""))),""),"")</f>
        <v/>
      </c>
      <c r="EE220" s="14" t="str">
        <f t="shared" ref="EE220" ca="1" si="4162">IF(H220,IF(OR(AQ220,AU220,AV220,AS220,AR220),
   "Values must be" &amp;
   IF(AR220," limited to predefinied list", IF(AQ220, " integers",IF(OR(AU220,AV220)," numeric",""))) &amp;
   IF(AS220,IF(OR(AR220,AQ220,AU220,AV220), " and ","") &amp; "non-missing",""),
""),"")</f>
        <v>Values must be limited to predefinied list</v>
      </c>
      <c r="EF220" s="14" t="str">
        <f t="shared" ref="EF220" ca="1" si="4163">IF($H220,AG220,"")</f>
        <v/>
      </c>
      <c r="EG220" s="14" t="str">
        <f t="shared" ref="EG220" ca="1" si="4164">IF($H220,AJ220,"")</f>
        <v/>
      </c>
      <c r="EM220" s="14" t="b">
        <f t="shared" ref="EM220" ca="1" si="4165">OR(EC220&lt;&gt;"",DF220&lt;&gt;"")</f>
        <v>1</v>
      </c>
      <c r="EN220" s="14">
        <f t="shared" ref="EN220" ca="1" si="4166">IF(EM220,C220,"")</f>
        <v>207</v>
      </c>
      <c r="EO220" s="14" t="str">
        <f t="shared" ref="EO220" ca="1" si="4167">IF(EM220,F220,"")</f>
        <v>q_65c_2</v>
      </c>
      <c r="EP220" s="14" t="str">
        <f t="shared" ref="EP220" ca="1" si="4168">EC220</f>
        <v xml:space="preserve">Spinal cord MRI Lumbo-sacral - Tumor (q_65c_2): Values must be limited to predefinied list. </v>
      </c>
      <c r="EQ220" s="14" t="str">
        <f t="shared" ref="EQ220" ca="1" si="4169">DF220</f>
        <v/>
      </c>
    </row>
    <row r="221" spans="2:147" s="14" customFormat="1">
      <c r="B221" s="14" t="str">
        <f t="shared" ref="B221" ca="1" si="4170">DF221</f>
        <v/>
      </c>
      <c r="C221" s="14">
        <f t="shared" ref="C221" ca="1" si="4171">IF(OFFSET(B221,-1,COLUMN(VariableExists)-2),OFFSET(B221,-1,1)+1,OFFSET(B221,-1,1))</f>
        <v>208</v>
      </c>
      <c r="D221" s="14">
        <f t="shared" ref="D221" si="4172">ROW(A221)-2</f>
        <v>219</v>
      </c>
      <c r="E221" s="14" t="str">
        <f t="shared" ref="E221" ca="1" si="4173">IF(OR(G221="",ROW(G221)=2),"",IF(Z221&gt;0,"S",IF(AX221,IF(J221=2,"D","N"),"I")))</f>
        <v>D</v>
      </c>
      <c r="F221" s="14" t="str">
        <f t="shared" ref="F221" ca="1" si="4174">IF(H221,O221,"")</f>
        <v>q_65c_3</v>
      </c>
      <c r="G221" s="14" t="str">
        <f t="shared" ref="G221" ca="1" si="4175">IF(H221,P221,"")</f>
        <v>Spinal cord MRI Lumbo-sacral - Stenosis</v>
      </c>
      <c r="H221" s="14" t="b">
        <f t="shared" ref="H221" ca="1" si="4176">IF(INDIRECT(ADDRESS(2,D221+1,,,_sheetname_dataframe))="",FALSE,MID(INDIRECT(ADDRESS(2,D221+1,,,_sheetname_dataframe)),1,1)&lt;&gt;".")</f>
        <v>1</v>
      </c>
      <c r="I221" s="14" t="str">
        <f ca="1">IF($H221,ADDRESS(3,(D221+1)*2-1,4,,"["&amp;wew!$G$7&amp;"]"&amp;_sheetname_labels)&amp;":"&amp;ADDRESS(2+ster!$B$20,(D221+1)*2-1,4),"")</f>
        <v>[DBTemplate.xlsm]labels!PW3:PW61</v>
      </c>
      <c r="J221" s="14">
        <f t="array" aca="1" ref="J221" ca="1">IF(H221,MAX(0,MAX(IF(INDIRECT(I221)&lt;&gt;"",ROW(INDIRECT(I221)),""))-2),"")</f>
        <v>2</v>
      </c>
      <c r="K221" s="14" t="str">
        <f ca="1">IF($H221,IF($J221&gt;0,ADDRESS(3,(D221+1)*2-1,4,,"["&amp;wew!$G$7&amp;"]"&amp;_sheetname_labels)&amp;":"&amp;ADDRESS(2+J221,(D221+1)*2-1,4),""),"")</f>
        <v>[DBTemplate.xlsm]labels!PW3:PW4</v>
      </c>
      <c r="L221" s="14" t="str">
        <f ca="1">IF($H221,IF($J221&gt;0,ADDRESS(3,(D221+1)*2,4,,"["&amp;wew!$G$7&amp;"]"&amp;_sheetname_labels)&amp;":"&amp;ADDRESS(2+J221,(D221+1)*2,4),""),"")</f>
        <v>[DBTemplate.xlsm]labels!PX3:PX4</v>
      </c>
      <c r="M221" s="14">
        <f t="shared" ref="M221" ca="1" si="4177">IF($H221,IF(J221&gt;0,COUNTA(INDIRECT(K221))-COUNT(INDIRECT(K221)),0),"")</f>
        <v>0</v>
      </c>
      <c r="N221" s="14">
        <f t="shared" ref="N221" ca="1" si="4178">IF(H221,J221-M221,"")</f>
        <v>2</v>
      </c>
      <c r="O221" s="14" t="str">
        <f t="shared" ref="O221" ca="1" si="4179">IF(INDIRECT(ADDRESS(2,D221+1,,,_sheetname_dataframe))="","",INDIRECT(ADDRESS(2,D221+1,,,_sheetname_dataframe)))</f>
        <v>q_65c_3</v>
      </c>
      <c r="P221" s="14" t="str">
        <f t="shared" ref="P221" ca="1" si="4180">IF(H221,IF(INDIRECT(ADDRESS(1,D221+1,,,_sheetname_dataframe))="","",INDIRECT(ADDRESS(1,D221+1,,,_sheetname_dataframe))),"")</f>
        <v>Spinal cord MRI Lumbo-sacral - Stenosis</v>
      </c>
      <c r="Q221" s="14" t="str">
        <f ca="1">IF($BP221,ADDRESS(3,D221+1,4,,"["&amp;wew!$G$7&amp;"]"&amp;_sheetname_dataframe)&amp;":"&amp;ADDRESS(2+ster!$C$14,D221+1,4),"")</f>
        <v>[DBTemplate.xlsm]data_frame!HL3:HL3</v>
      </c>
      <c r="R221" s="14" t="str">
        <f>IF($BP221,IF(MID(_xll.FORMULATEXT(INDEX(INDIRECT(Q221),1)),1,1)="=", _xll.FORMULATEXT(INDEX(INDIRECT(Q221),1),2,TRUE),""),"")</f>
        <v/>
      </c>
      <c r="S221" s="14">
        <f t="array" aca="1" ref="S221" ca="1">IF(H221,SUM(IF((IFERROR(INDIRECT(Q221)&lt;&gt;"",FALSE))*(INDIRECT(ster!$D$14)&lt;&gt;""),1,0)),"")</f>
        <v>0</v>
      </c>
      <c r="T221" s="14">
        <f t="array" aca="1" ref="T221" ca="1">IF(H221,IF(M221&gt;0,SUM(IFERROR(1*(MATCH(INDIRECT(Q221),INDIRECT(K221),0)&gt;0),0)*(INDIRECT(ster!$D$14)&lt;&gt;"")*NOT(ISNUMBER(INDIRECT(Q221)))),0),"")</f>
        <v>0</v>
      </c>
      <c r="U221" s="14">
        <f t="array" aca="1" ref="U221" ca="1">IF(H221,SUM((IFERROR(INDIRECT(Q221)="",FALSE))*(INDIRECT(ster!$D$14)&lt;&gt;"")),"")</f>
        <v>1</v>
      </c>
      <c r="V221" s="14">
        <f t="array" aca="1" ref="V221" ca="1">IF(H221,SUM((IFERROR(INDIRECT(Q221)="#ąś",TRUE))*(INDIRECT(ster!$D$14)&lt;&gt;"")),"")</f>
        <v>0</v>
      </c>
      <c r="W221" s="14">
        <f t="array" aca="1" ref="W221" ca="1">IF(H221,SUM(ISNUMBER(INDIRECT(Q221))*(INDIRECT(ster!$D$14)&lt;&gt;"")),"")</f>
        <v>0</v>
      </c>
      <c r="X221" s="14" t="str">
        <f t="array" aca="1" ref="X221" ca="1">IF(AND(H221,W221&gt;0),IF(wew!$B$3,MIN(IF((INDIRECT(ster!$D$14)&lt;&gt;"")*IFERROR(INDIRECT($Q221)&lt;&gt;"",FALSE),IFERROR(INDIRECT($Q221),"X"),"X")),"&lt;włącz podświetlanie wartości&gt;"),"—")</f>
        <v>—</v>
      </c>
      <c r="Y221" s="14" t="str">
        <f t="array" aca="1" ref="Y221" ca="1">IF(AND(H221,W221&gt;0),IF(wew!$B$3,MAX(IF((INDIRECT(ster!$D$14)&lt;&gt;"")*IFERROR(INDIRECT($Q221)&lt;&gt;"",FALSE),IFERROR(INDIRECT($Q221),"X"),"X")),"&lt;włącz podświetlanie wartości&gt;"),"—")</f>
        <v>—</v>
      </c>
      <c r="Z221" s="14">
        <f t="shared" ref="Z221" ca="1" si="4181">IF(H221,S221-T221-W221,"")</f>
        <v>0</v>
      </c>
      <c r="AA221" s="12" t="str">
        <f t="shared" ref="AA221" ca="1" si="4182">IF(H221,IF(S221&gt;0,W221/(S221),"—"),"")</f>
        <v>—</v>
      </c>
      <c r="AB221" s="17">
        <f t="array" aca="1" ref="AB221" ca="1">IF(H221,IF(W221&gt;0,SUM((INDIRECT(ster!$D$14)&lt;&gt;"")*IFERROR((INDIRECT(Q221)&lt;&gt;"")*(INDIRECT(Q221)=INT(INDIRECT(Q221))),0)),0),"")</f>
        <v>0</v>
      </c>
      <c r="AC221" s="17">
        <f t="array" aca="1" ref="AC221" ca="1">IF(H221,W221-AB221,"")</f>
        <v>0</v>
      </c>
      <c r="AD221" s="17">
        <f t="shared" ref="AD221" ca="1" si="4183">IF($H221,IF(AC221&lt;&gt;"",IF(AC221=0,1,IF(AC221/W221&lt;0.15,2,3)),0),"")</f>
        <v>1</v>
      </c>
      <c r="AE221" s="17" t="b">
        <f t="shared" ref="AE221" ca="1" si="4184">IF(H221,OFFSET(O221,1,0)=".validation",FALSE)</f>
        <v>0</v>
      </c>
      <c r="AF221" s="17" t="str">
        <f ca="1">IF(AE221,IF($H221,ADDRESS(3,D221+2,4,,"["&amp;wew!$G$7&amp;"]"&amp;_sheetname_dataframe)&amp;":"&amp;ADDRESS(2+ster!$C$14,D221+2,4),""),"")</f>
        <v/>
      </c>
      <c r="AG221" s="17" t="str">
        <f t="shared" ref="AG221" ca="1" si="4185">IF(AE221,IF($H221,IF(INDIRECT(ADDRESS(1,D221+2,,,_sheetname_dataframe))="","",INDIRECT(ADDRESS(1,D221+2,,,_sheetname_dataframe))),""),"")</f>
        <v/>
      </c>
      <c r="AH221" s="17" t="b">
        <f t="shared" ref="AH221" ca="1" si="4186">IF(H221,AND(AE221,OFFSET(O221,2,0)=".validation"),FALSE)</f>
        <v>0</v>
      </c>
      <c r="AI221" s="17" t="str">
        <f ca="1">IF(AH221,IF($H221,ADDRESS(3,D221+3,4,,"["&amp;wew!$G$7&amp;"]"&amp;_sheetname_dataframe)&amp;":"&amp;ADDRESS(2+ster!$C$14,D221+3,4),""),"")</f>
        <v/>
      </c>
      <c r="AJ221" s="17" t="str">
        <f t="shared" ref="AJ221" ca="1" si="4187">IF(AH221,IF($H221,IF(INDIRECT(ADDRESS(1,D221+3,,,_sheetname_dataframe))="","",INDIRECT(ADDRESS(1,D221+3,,,_sheetname_dataframe))),""),"")</f>
        <v/>
      </c>
      <c r="AK221" s="17" t="b">
        <f t="shared" ref="AK221" ca="1" si="4188">IF(H221,OR(AQ221,AD221=2),"")</f>
        <v>0</v>
      </c>
      <c r="AL221" s="17" t="b">
        <f t="shared" ref="AL221" ca="1" si="4189">IF($H221,IF(BV221&lt;&gt;"",IF(OR(BM221="F",BM221="L",BM221="I",BM221="D"),BV221&lt;&gt;0)),"")</f>
        <v>0</v>
      </c>
      <c r="AM221" s="17" t="b">
        <f t="shared" ref="AM221" ca="1" si="4190">IF($H221,AND(NOT(AL221),OR(IF(BW221&lt;&gt;"",IF(OR(BM221="F",BM221="L"),BW221&lt;&gt;0)),BM221="I",BM221="N",BM221="D")),"")</f>
        <v>0</v>
      </c>
      <c r="AN221" s="17">
        <f t="shared" ref="AN221" ca="1" si="4191">IF(COUNTA(INDIRECT(Q221))=0,0, IF(AND(AO221&lt;&gt;"",X221&lt;AO221),1,IF(AND(AP221&lt;&gt;"",Y221&gt;AP221),1,IF(AND(AQ221,AC221&gt;0),2,0))))</f>
        <v>0</v>
      </c>
      <c r="AO221" s="24" t="str">
        <f t="shared" ref="AO221" ca="1" si="4192">IF($H221,IF(BY221&lt;&gt;"",IF(ISNUMBER(BY221),BY221,""),""),"")</f>
        <v/>
      </c>
      <c r="AP221" s="24" t="str">
        <f t="shared" ref="AP221" ca="1" si="4193">IF($H221,IF(BZ221&lt;&gt;"",IF(ISNUMBER(BZ221),BZ221,""),""),"")</f>
        <v/>
      </c>
      <c r="AQ221" s="17" t="b">
        <f t="shared" ref="AQ221" ca="1" si="4194">IF(H221,IF(CA221&lt;&gt;"",CA221&lt;&gt;0,FALSE),"")</f>
        <v>0</v>
      </c>
      <c r="AR221" s="17" t="b">
        <f t="shared" ref="AR221" ca="1" si="4195">IF(H221,IF(N221&gt;0,IF(BQ221&lt;&gt;"",BQ221&lt;&gt;0,FALSE),FALSE),"")</f>
        <v>1</v>
      </c>
      <c r="AS221" s="17" t="b">
        <f t="shared" ref="AS221" ca="1" si="4196">IF(H221,IF(BR221&lt;&gt;"",BR221&lt;&gt;0,FALSE),"")</f>
        <v>0</v>
      </c>
      <c r="AT221" s="17" t="b">
        <f t="shared" ref="AT221" ca="1" si="4197">IF(H221,IF(N221&gt;0,FALSE,IF(BU221&lt;&gt;"",MATCH(BU221,DataType,0)=1,FALSE)),"")</f>
        <v>0</v>
      </c>
      <c r="AU221" s="17" t="b">
        <f t="shared" ref="AU221" ca="1" si="4198">IF(H221,IF(N221&gt;0,TRUE,IF(BU221&lt;&gt;"",MATCH(BU221,DataType,0)=2,FALSE)),"")</f>
        <v>1</v>
      </c>
      <c r="AV221" s="17" t="b">
        <f t="shared" ref="AV221" ca="1" si="4199">IF(H221,IF(N221&gt;0,FALSE,IF(BU221&lt;&gt;"",MATCH(BU221,DataType,0)=3,FALSE)),"")</f>
        <v>0</v>
      </c>
      <c r="AW221" s="17" t="b">
        <f t="shared" ref="AW221" ca="1" si="4200">IF(H221,IF(W221&gt;0,Z221=0,FALSE),"")</f>
        <v>0</v>
      </c>
      <c r="AX221" s="14" t="b">
        <f t="array" aca="1" ref="AX221" ca="1">IF(H221,N221&gt;0,"")</f>
        <v>1</v>
      </c>
      <c r="AY221" s="17" t="str">
        <f t="shared" ref="AY221" ca="1" si="4201">IF(H221,IF(N221&gt;0,ADDRESS(ROW(VariablesOrigin)+1,COLUMN(VariablesOrigin)+1,4) &amp; ":" &amp; ADDRESS(ROW(VariablesOrigin)+N221,COLUMN(VariablesOrigin)+1,4),""),"")</f>
        <v>C3:C4</v>
      </c>
      <c r="AZ221" s="17" t="b">
        <f t="array" aca="1" ref="AZ221" ca="1">IF(AY221&lt;&gt;"",SUM(1*ISERROR(MATCH(INDIRECT(AY221),INDIRECT(K221),0)))=0,"")</f>
        <v>1</v>
      </c>
      <c r="BA221" s="17" t="b">
        <f t="shared" ref="BA221" ca="1" si="4202">IF(H221,BU221="",FALSE)</f>
        <v>1</v>
      </c>
      <c r="BB221" s="17" t="b">
        <v>0</v>
      </c>
      <c r="BC221" s="17" t="b">
        <f t="shared" ref="BC221" ca="1" si="4203">IF(BA221,IF(N221&gt;0,AND(AZ221,Z221=0),FALSE),"")</f>
        <v>1</v>
      </c>
      <c r="BD221" s="17" t="b">
        <f t="shared" ref="BD221" ca="1" si="4204">IF(BA221,IF(N221&gt;0,AND(NOT(AZ221),Z221=0),FALSE),"")</f>
        <v>0</v>
      </c>
      <c r="BE221" s="17" t="b">
        <f t="shared" ref="BE221" ca="1" si="4205">IF(BA221,IF(AND(AW221,NOT(BB221),NOT(BC221),NOT(BD221)),AND(Z221=0,AC221=0),FALSE),"")</f>
        <v>0</v>
      </c>
      <c r="BF221" s="17" t="b">
        <f t="shared" ref="BF221" ca="1" si="4206">IF(BA221,IF(AND(AW221,NOT(BB221),NOT(BC221),NOT(BD221)),AND(Z221=0,OR(AC221&gt;0)),FALSE),"")</f>
        <v>0</v>
      </c>
      <c r="BG221" s="17" t="b">
        <f t="shared" ref="BG221" ca="1" si="4207">IF(BA221,IF(OR(BB221:BF221),FALSE,IF(Z221=0,FALSE,Z221&gt;0)),"")</f>
        <v>0</v>
      </c>
      <c r="BH221" s="17" t="b">
        <f t="shared" ref="BH221" ca="1" si="4208">IF(BA221,COUNTIF(BB221:BG221,TRUE)=1,"")</f>
        <v>1</v>
      </c>
      <c r="BI221" s="17">
        <f t="shared" ref="BI221" ca="1" si="4209">IF(BA221,IFERROR(MATCH(TRUE,BB221:BG221,0),7),"")</f>
        <v>2</v>
      </c>
      <c r="BJ221" s="17" t="b">
        <f t="shared" ref="BJ221" ca="1" si="4210">DF221&lt;&gt;""</f>
        <v>0</v>
      </c>
      <c r="BK221" s="17" t="str">
        <f t="shared" ref="BK221" ca="1" si="4211">IF(H221,IF(AND(NOT(BA221),AU221),AC221=0,""),"")</f>
        <v/>
      </c>
      <c r="BL221" s="17" t="str">
        <f t="shared" ref="BL221" ca="1" si="4212">IF(H221,IF(AND(NOT(BA221),AU221),AC221&gt;0,""),"")</f>
        <v/>
      </c>
      <c r="BM221" s="17" t="str">
        <f t="shared" ref="BM221" ca="1" si="4213">IF(H221,IF(BA221,CHOOSE(BI221,"0","F","L","I","N",IF(AA221&gt;0.5,"N","S"),"0"),CHOOSE(MATCH(BU221,DataType,0),"S",IF(BK221,"I","N"),"D"  )),"")</f>
        <v>F</v>
      </c>
      <c r="BN221" s="17" t="str">
        <f t="shared" ref="BN221" ca="1" si="4214">IF(H221,IF(BJ221,"E",IF(BA221,CHOOSE(BI221,"0","F","L","I","N","S","0"),CHOOSE(MATCH(BU221,DataType,0),"S",IF(BK221,"I","N"),"D"  ))),"")</f>
        <v>F</v>
      </c>
      <c r="BO221" s="17" t="str">
        <f t="shared" ref="BO221" ca="1" si="4215">IF($H221,IF(BM221="0","",IF(AND(AR221,N221=2),"D",IF(BM221="S","N",IF(AL221,"O",IF(AM221,"I","N"))))),"")</f>
        <v>D</v>
      </c>
      <c r="BP221" s="14" t="b">
        <f t="shared" ref="BP221" ca="1" si="4216">INDIRECT(ADDRESS(2,ROW(A221)-1,,,_sheetname_dataframe))&lt;&gt;""</f>
        <v>1</v>
      </c>
      <c r="BQ221" s="35">
        <v>1</v>
      </c>
      <c r="BX221" s="16"/>
      <c r="BY221" s="16"/>
      <c r="BZ221" s="16"/>
      <c r="CA221" s="16"/>
      <c r="CB221" s="16"/>
      <c r="CC221" s="16"/>
      <c r="CD221" s="16"/>
      <c r="CE221" s="16"/>
      <c r="CF221" s="16"/>
      <c r="CN221" s="14">
        <f ca="1">IF(H221,IFERROR(IsVariableNameLegal(O221),0),0)</f>
        <v>0</v>
      </c>
      <c r="CO221" s="14" t="str">
        <f t="array" aca="1" ref="CO221" ca="1">IF(H221,IF(COUNTIF(INDIRECT(wew!$C$13),O221)&gt;1,TRIM(SUBSTITUTE(_xll.MCONCAT(IF((INDIRECT(wew!$C$13)=O221)*(COLUMN(INDIRECT(wew!$C$13))&lt;&gt;D221+1),-1+COLUMN(INDIRECT(wew!$C$13)),"")," "),"  "," ")),""),"")</f>
        <v/>
      </c>
      <c r="CP221" s="14" t="str">
        <f t="array" aca="1" ref="CP221" ca="1">IF(P221&lt;&gt;"",IF(LEN(P221)&gt;150,1,""),"")</f>
        <v/>
      </c>
      <c r="CQ221" s="14" t="str">
        <f t="array" aca="1" ref="CQ221" ca="1">IF(AND(H221,NOT(ster!$J$3)),IF(COUNTIF(INDIRECT(wew!$C$15),P221)&gt;1,TRIM(SUBSTITUTE(_xll.MCONCAT(IF((INDIRECT(wew!$C$15)=P221)*(COLUMN(INDIRECT(wew!$C$15))&lt;&gt;D221+1),-1+COLUMN(INDIRECT(wew!$C$15)),"")," "),"  "," ")),""),"")</f>
        <v/>
      </c>
      <c r="CR221" s="14" t="str">
        <f t="array" aca="1" ref="CR221" ca="1">IF(H221,IF(AND(W221&gt;0,AO221&lt;&gt;""),TRIM(SUBSTITUTE(_xll.MCONCAT(IFERROR(IF(ISNUMBER(INDIRECT(Q221)),IF((INDIRECT(ster!$D$14)&lt;&gt;"")*(INDIRECT(Q221)&lt;AO221),INDIRECT(ster!$D$14) &amp; ": " &amp;  SUBSTITUTE(IF( AV221,IFERROR(TEXT(INDIRECT(Q221),"rrrr-mm-dd") &amp;" (" &amp; INDIRECT(Q221) &amp;")",INDIRECT(Q221)),INDIRECT(Q221))," "," "),""),""),"")," "),"  "," ")),""),"")</f>
        <v/>
      </c>
      <c r="CS221" s="14" t="str">
        <f t="array" aca="1" ref="CS221" ca="1">IF(H221,IF(AND(W221&gt;0,AP221&lt;&gt;""),TRIM(SUBSTITUTE(_xll.MCONCAT(IFERROR(IF(ISNUMBER(INDIRECT(Q221)),IF((INDIRECT(ster!$D$14)&lt;&gt;"")*(INDIRECT(Q221)&gt;AP221),INDIRECT(ster!$D$14) &amp; ": " &amp;  SUBSTITUTE(IF( AV221,IFERROR(TEXT(INDIRECT(Q221),"rrrr-mm-dd")&amp;" (" &amp; INDIRECT(Q221) &amp;")",INDIRECT(Q221)),INDIRECT(Q221))," "," "),""),""),"")," "),"  "," ")),""),"")</f>
        <v/>
      </c>
      <c r="CT221" s="14" t="str">
        <f t="array" aca="1" ref="CT221" ca="1">IF(H221,IF(AND(N221&gt;0,AR221),TRIM(SUBSTITUTE(_xll.MCONCAT(IFERROR(IF(ISNUMBER(INDIRECT(Q221)),IF((INDIRECT(ster!$D$14)&lt;&gt;"")*(IFERROR(0*(MATCH(INDIRECT(Q221),INDIRECT(K221),0)&gt;0),1)),INDIRECT(ster!$D$14) &amp; ": " &amp;  SUBSTITUTE(IF( AV221,IFERROR(TEXT(INDIRECT(Q221),"rrrr-mm-dd")&amp;" (" &amp; INDIRECT(Q221) &amp;")",INDIRECT(Q221)),INDIRECT(Q221))," "," "),""),""),"")," "),"  "," ")),""),"")</f>
        <v/>
      </c>
      <c r="CU221" s="14" t="str">
        <f t="array" aca="1" ref="CU221" ca="1">IF(H221,IF(AND(V221&gt;0),TRIM(SUBSTITUTE(_xll.MCONCAT(IF((INDIRECT(ster!$D$14)&lt;&gt;"")*(IFERROR(0*(INDIRECT(Q221)&lt;&gt;""),1)),INDIRECT(ster!$D$14),"")," "),"  "," ")),""),"")</f>
        <v/>
      </c>
      <c r="CV221" s="14" t="str">
        <f t="array" aca="1" ref="CV221" ca="1">IF(H221,IF(AS221,
TRIM(SUBSTITUTE(_xll.MCONCAT(IF(
   (INDIRECT(ster!$D$14)&lt;&gt;"")*
   ((INDIRECT(Q221)="")+
      NOT(ISNUMBER(INDIRECT(Q221)))*
      NOT(ISERROR(MATCH(INDIRECT(Q221),INDIRECT(K221),0)))
    ),
      INDIRECT(ster!$D$14),
   "")," "),"  "," ")),
""),"")</f>
        <v/>
      </c>
      <c r="CW221" s="14" t="str">
        <f t="array" aca="1" ref="CW221" ca="1">IF(H221,IF(AND(AQ221),TRIM(SUBSTITUTE(_xll.MCONCAT(IFERROR(IF(ISNUMBER(INDIRECT(Q221)),IF((INDIRECT(ster!$D$14)&lt;&gt;"")*(INDIRECT(Q221)&lt;&gt;INT(INDIRECT(Q221))),INDIRECT(ster!$D$14) &amp; ": " &amp; INDIRECT(Q221),""),""),"")," "),"  "," ")),""),"")</f>
        <v/>
      </c>
      <c r="CX221" s="14" t="str">
        <f t="array" aca="1" ref="CX221" ca="1">IF(H221,IF(OR(AU221,AV221),TRIM(SUBSTITUTE(_xll.MCONCAT(IF((INDIRECT(ster!$D$14)&lt;&gt;"")*NOT(ISNUMBER(INDIRECT(Q221))),IF(ISERROR(MATCH(INDIRECT(Q221),INDIRECT(K221),0)),IFERROR(IF(INDIRECT(Q221)&lt;&gt;"",INDIRECT(ster!$D$14) &amp; ": " &amp; SUBSTITUTE(INDIRECT(Q221)," "," "),""),""),""),"")," "),"  "," ")),""),"")</f>
        <v/>
      </c>
      <c r="CY221" s="14" t="str">
        <f t="array" aca="1" ref="CY221" ca="1">IF(H221,IF(AE221,TRIM(SUBSTITUTE(_xll.MCONCAT(IF((INDIRECT(ster!$D$14)&lt;&gt;"")*IFERROR(NOT(INDIRECT(AF221)),FALSE),IF(ISERROR(MATCH(INDIRECT(Q221),INDIRECT(K221),0)),IFERROR(IF(INDIRECT(Q221)&lt;&gt;"",INDIRECT(ster!$D$14)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CZ221" s="14" t="str">
        <f t="array" aca="1" ref="CZ221" ca="1">IF(H221,IF(AH221,TRIM(SUBSTITUTE(_xll.MCONCAT(IF((INDIRECT(ster!$D$14)&lt;&gt;"")*IFERROR(NOT(INDIRECT(AI221)),FALSE),IF(ISERROR(MATCH(INDIRECT(Q221),INDIRECT(K221),0)),IFERROR(IF(INDIRECT(Q221)&lt;&gt;"",INDIRECT(ster!$D$14)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DC221" s="14" t="str">
        <f ca="1">SUBSTITUTE(SUBSTITUTE(SUBSTITUTE(SUBSTITUTE(_xll.MCONCAT(DG221:DS221,"■"),"■■","■"),"■■","■"),"■■","■"),"■■","■")</f>
        <v>■</v>
      </c>
      <c r="DD221" s="14" t="str">
        <f t="shared" ref="DD221" ca="1" si="4217">IF(MID(DC221,1,1)="■",MID(DC221,2,LEN(DC221)),DC221)</f>
        <v/>
      </c>
      <c r="DE221" s="14" t="str">
        <f t="shared" ref="DE221" ca="1" si="4218">IF(DD221&lt;&gt;"",IF(MID(DD221,LEN(DD221),1)="■",MID(DD221,1,LEN(DD221)-1),DD221),"")</f>
        <v/>
      </c>
      <c r="DF221" s="14" t="str">
        <f t="shared" ref="DF221" ca="1" si="4219">IFERROR(IF(DE221&lt;&gt;"",SUBSTITUTE(DE221,"■",". "),""),"##INTERNAL_ERROR")</f>
        <v/>
      </c>
      <c r="DG221" s="14" t="str">
        <f t="shared" ref="DG221" ca="1" si="4220">IF(CN221&lt;&gt;0,"Variable name don't comply with the naming convention","")</f>
        <v/>
      </c>
      <c r="DH221" s="14" t="str">
        <f t="shared" ref="DH221" ca="1" si="4221">IF(CO221&lt;&gt;"","Duplicated name. " &amp; IF(ISERROR(FIND(" ",CO221)),"Duplicate have index " &amp; CO221, "Duplicates have indices: "&amp;SUBSTITUTE(CO221," ",", ")),"")</f>
        <v/>
      </c>
      <c r="DI221" s="14" t="str">
        <f t="shared" ref="DI221" ca="1" si="4222">IF(CP221&lt;&gt;"","Variable label exceed length 150","")</f>
        <v/>
      </c>
      <c r="DJ221" s="14" t="str">
        <f t="shared" ref="DJ221" ca="1" si="4223">IF(CQ221&lt;&gt;"","Duplicated variable label. " &amp; IF(ISERROR(FIND(" ",CQ221)),"Duplicate have index " &amp; CQ221, "Duplicates have indices: "&amp;SUBSTITUTE(CQ221," ",", ")),"")</f>
        <v/>
      </c>
      <c r="DK221" s="14" t="str">
        <f t="shared" ref="DK221" ca="1" si="4224">IF(CR221&lt;&gt;"","The following cases have values below declared theorethical min: " &amp;SUBSTITUTE(CR221," ",", "),"")</f>
        <v/>
      </c>
      <c r="DL221" s="14" t="str">
        <f t="shared" ref="DL221" ca="1" si="4225">IF(CS221&lt;&gt;"","The following cases have values above declared theorethical max: " &amp;SUBSTITUTE(CS221," ",", "),"")</f>
        <v/>
      </c>
      <c r="DM221" s="14" t="str">
        <f t="shared" ref="DM221" ca="1" si="4226">IF(CT221&lt;&gt;"","There are some cases with values not explicitly declared in the labels dictionary: " &amp;SUBSTITUTE(CT221," ",", "),"")</f>
        <v/>
      </c>
      <c r="DN221" s="14" t="str">
        <f t="array" aca="1" ref="DN221" ca="1">IF(CU221&lt;&gt;"","There are errors in the entered values in the following cases: " &amp;SUBSTITUTE(CU221," ",", "),"")</f>
        <v/>
      </c>
      <c r="DO221" s="14" t="str">
        <f t="shared" ref="DO221" ca="1" si="4227">IF(CV221&lt;&gt;"","The following records are missing in this required field: " &amp;SUBSTITUTE(CV221," ",", "),"")</f>
        <v/>
      </c>
      <c r="DP221" s="14" t="str">
        <f t="shared" ref="DP221" ca="1" si="4228">IF(CW221&lt;&gt;"","The following cases have non-integer values: " &amp;SUBSTITUTE(CW221," ",", "),"")</f>
        <v/>
      </c>
      <c r="DQ221" s="14" t="str">
        <f t="shared" ref="DQ221" ca="1" si="4229">IF(CX221&lt;&gt;"","The following cases are non-numeric: " &amp;SUBSTITUTE(CX221," ",", "),"")</f>
        <v/>
      </c>
      <c r="DR221" s="14" t="str">
        <f t="shared" ref="DR221" ca="1" si="4230">IF(CY221&lt;&gt;"","In the following cases " &amp; P221 &amp; " " &amp; LOWER(MID(AG221,1,1)) &amp; MID(AG221,2,LEN(AG221)) &amp; ": " &amp;SUBSTITUTE(CY221," ",", "),"")</f>
        <v/>
      </c>
      <c r="DS221" s="14" t="str">
        <f t="shared" ref="DS221" ca="1" si="4231">IF(CZ221&lt;&gt;"","In the following cases " &amp; P221 &amp; " " &amp; LOWER(MID(AJ221,1,1)) &amp; MID(AJ221,2,LEN(AJ221)) &amp; ": " &amp;SUBSTITUTE(CZ221," ",", "),"")</f>
        <v/>
      </c>
      <c r="DZ221" s="14" t="b">
        <f t="shared" ref="DZ221" ca="1" si="4232">OR(ED221&lt;&gt;"",EF221&lt;&gt;"",EG221&lt;&gt;"")</f>
        <v>0</v>
      </c>
      <c r="EA221" s="14" t="str">
        <f t="shared" ref="EA221" ca="1" si="4233">IF(EB221&lt;&gt;"",G221 &amp; " (" &amp; F221 &amp; ")","")</f>
        <v>Spinal cord MRI Lumbo-sacral - Stenosis (q_65c_3)</v>
      </c>
      <c r="EB221" s="14" t="str">
        <f t="shared" ref="EB221" ca="1" si="4234">IF(EE221&lt;&gt;"",EE221&amp;IF(ED221&lt;&gt;""," and "&amp;ED221,""),UPPER(MID(ED221,1,1)&amp;MID(ED221,2,LEN(ED221))))&amp; IF(OR(EF221&lt;&gt;"",EG221&lt;&gt;"")," and "&amp;IF(EF221&lt;&gt;"",LOWER(MID(EF221,1,1) &amp; MID(EF221,2,LEN(EF221))),"")&amp; IF(AND(EF221 &lt;&gt;"",EG221&lt;&gt;"")," and ","") &amp; IF(EG221&lt;&gt;"",LOWER(MID(EG221,1,1) &amp; MID(EG221,2,LEN(EG221))),""),"") &amp; IF(OR(EE221&lt;&gt;"",ED221&lt;&gt;"",EF221&lt;&gt;"",EG221&lt;&gt;""), ". ","")</f>
        <v xml:space="preserve">Values must be limited to predefinied list. </v>
      </c>
      <c r="EC221" s="14" t="str">
        <f t="shared" ref="EC221" ca="1" si="4235">IF(EB221&lt;&gt;"",G221 &amp; " (" &amp; F221 &amp; "): " &amp; EB221,"")</f>
        <v xml:space="preserve">Spinal cord MRI Lumbo-sacral - Stenosis (q_65c_3): Values must be limited to predefinied list. </v>
      </c>
      <c r="ED221" s="14" t="str">
        <f t="shared" ref="ED221" ca="1" si="4236">IF(H221,IF(W221&gt;0,IF(AND(AO221&lt;&gt;"",AP221&lt;&gt;""),"each value must be between " &amp; IF( AV221,IFERROR(TEXT(AO221,"rrrr-mm-dd") &amp;" (" &amp; AO221 &amp;")",AO221),AO221) &amp; " and " &amp; IF( AV221,IFERROR(TEXT(AP221,"rrrr-mm-dd") &amp;" (" &amp; AP221 &amp;")",AP221),AP221),IF(AO221&lt;&gt;"","each value must be above " &amp; IF( AV221,IFERROR(TEXT(AO221,"rrrr-mm-dd") &amp;" (" &amp; AO221 &amp;")",AO221),AO221), IF(AP221&lt;&gt;"","each value must be below " &amp; IF( AV221,IFERROR(TEXT(AP221,"rrrr-mm-dd") &amp;" (" &amp; AP221 &amp;")",AP221),AP221),""))),""),"")</f>
        <v/>
      </c>
      <c r="EE221" s="14" t="str">
        <f t="shared" ref="EE221" ca="1" si="4237">IF(H221,IF(OR(AQ221,AU221,AV221,AS221,AR221),
   "Values must be" &amp;
   IF(AR221," limited to predefinied list", IF(AQ221, " integers",IF(OR(AU221,AV221)," numeric",""))) &amp;
   IF(AS221,IF(OR(AR221,AQ221,AU221,AV221), " and ","") &amp; "non-missing",""),
""),"")</f>
        <v>Values must be limited to predefinied list</v>
      </c>
      <c r="EF221" s="14" t="str">
        <f t="shared" ref="EF221" ca="1" si="4238">IF($H221,AG221,"")</f>
        <v/>
      </c>
      <c r="EG221" s="14" t="str">
        <f t="shared" ref="EG221" ca="1" si="4239">IF($H221,AJ221,"")</f>
        <v/>
      </c>
      <c r="EM221" s="14" t="b">
        <f t="shared" ref="EM221" ca="1" si="4240">OR(EC221&lt;&gt;"",DF221&lt;&gt;"")</f>
        <v>1</v>
      </c>
      <c r="EN221" s="14">
        <f t="shared" ref="EN221" ca="1" si="4241">IF(EM221,C221,"")</f>
        <v>208</v>
      </c>
      <c r="EO221" s="14" t="str">
        <f t="shared" ref="EO221" ca="1" si="4242">IF(EM221,F221,"")</f>
        <v>q_65c_3</v>
      </c>
      <c r="EP221" s="14" t="str">
        <f t="shared" ref="EP221" ca="1" si="4243">EC221</f>
        <v xml:space="preserve">Spinal cord MRI Lumbo-sacral - Stenosis (q_65c_3): Values must be limited to predefinied list. </v>
      </c>
      <c r="EQ221" s="14" t="str">
        <f t="shared" ref="EQ221" ca="1" si="4244">DF221</f>
        <v/>
      </c>
    </row>
    <row r="222" spans="2:147" s="14" customFormat="1">
      <c r="B222" s="14" t="str">
        <f t="shared" ref="B222" ca="1" si="4245">DF222</f>
        <v/>
      </c>
      <c r="C222" s="14">
        <f t="shared" ref="C222" ca="1" si="4246">IF(OFFSET(B222,-1,COLUMN(VariableExists)-2),OFFSET(B222,-1,1)+1,OFFSET(B222,-1,1))</f>
        <v>209</v>
      </c>
      <c r="D222" s="14">
        <f t="shared" ref="D222" si="4247">ROW(A222)-2</f>
        <v>220</v>
      </c>
      <c r="E222" s="14" t="str">
        <f t="shared" ref="E222" ca="1" si="4248">IF(OR(G222="",ROW(G222)=2),"",IF(Z222&gt;0,"S",IF(AX222,IF(J222=2,"D","N"),"I")))</f>
        <v>D</v>
      </c>
      <c r="F222" s="14" t="str">
        <f t="shared" ref="F222" ca="1" si="4249">IF(H222,O222,"")</f>
        <v>q_65c_4</v>
      </c>
      <c r="G222" s="14" t="str">
        <f t="shared" ref="G222" ca="1" si="4250">IF(H222,P222,"")</f>
        <v>Spinal cord MRI Lumbo-sacral - Myelitis</v>
      </c>
      <c r="H222" s="14" t="b">
        <f t="shared" ref="H222" ca="1" si="4251">IF(INDIRECT(ADDRESS(2,D222+1,,,_sheetname_dataframe))="",FALSE,MID(INDIRECT(ADDRESS(2,D222+1,,,_sheetname_dataframe)),1,1)&lt;&gt;".")</f>
        <v>1</v>
      </c>
      <c r="I222" s="14" t="str">
        <f ca="1">IF($H222,ADDRESS(3,(D222+1)*2-1,4,,"["&amp;wew!$G$7&amp;"]"&amp;_sheetname_labels)&amp;":"&amp;ADDRESS(2+ster!$B$20,(D222+1)*2-1,4),"")</f>
        <v>[DBTemplate.xlsm]labels!PY3:PY61</v>
      </c>
      <c r="J222" s="14">
        <f t="array" aca="1" ref="J222" ca="1">IF(H222,MAX(0,MAX(IF(INDIRECT(I222)&lt;&gt;"",ROW(INDIRECT(I222)),""))-2),"")</f>
        <v>2</v>
      </c>
      <c r="K222" s="14" t="str">
        <f ca="1">IF($H222,IF($J222&gt;0,ADDRESS(3,(D222+1)*2-1,4,,"["&amp;wew!$G$7&amp;"]"&amp;_sheetname_labels)&amp;":"&amp;ADDRESS(2+J222,(D222+1)*2-1,4),""),"")</f>
        <v>[DBTemplate.xlsm]labels!PY3:PY4</v>
      </c>
      <c r="L222" s="14" t="str">
        <f ca="1">IF($H222,IF($J222&gt;0,ADDRESS(3,(D222+1)*2,4,,"["&amp;wew!$G$7&amp;"]"&amp;_sheetname_labels)&amp;":"&amp;ADDRESS(2+J222,(D222+1)*2,4),""),"")</f>
        <v>[DBTemplate.xlsm]labels!PZ3:PZ4</v>
      </c>
      <c r="M222" s="14">
        <f t="shared" ref="M222" ca="1" si="4252">IF($H222,IF(J222&gt;0,COUNTA(INDIRECT(K222))-COUNT(INDIRECT(K222)),0),"")</f>
        <v>0</v>
      </c>
      <c r="N222" s="14">
        <f t="shared" ref="N222" ca="1" si="4253">IF(H222,J222-M222,"")</f>
        <v>2</v>
      </c>
      <c r="O222" s="14" t="str">
        <f t="shared" ref="O222" ca="1" si="4254">IF(INDIRECT(ADDRESS(2,D222+1,,,_sheetname_dataframe))="","",INDIRECT(ADDRESS(2,D222+1,,,_sheetname_dataframe)))</f>
        <v>q_65c_4</v>
      </c>
      <c r="P222" s="14" t="str">
        <f t="shared" ref="P222" ca="1" si="4255">IF(H222,IF(INDIRECT(ADDRESS(1,D222+1,,,_sheetname_dataframe))="","",INDIRECT(ADDRESS(1,D222+1,,,_sheetname_dataframe))),"")</f>
        <v>Spinal cord MRI Lumbo-sacral - Myelitis</v>
      </c>
      <c r="Q222" s="14" t="str">
        <f ca="1">IF($BP222,ADDRESS(3,D222+1,4,,"["&amp;wew!$G$7&amp;"]"&amp;_sheetname_dataframe)&amp;":"&amp;ADDRESS(2+ster!$C$14,D222+1,4),"")</f>
        <v>[DBTemplate.xlsm]data_frame!HM3:HM3</v>
      </c>
      <c r="R222" s="14" t="str">
        <f>IF($BP222,IF(MID(_xll.FORMULATEXT(INDEX(INDIRECT(Q222),1)),1,1)="=", _xll.FORMULATEXT(INDEX(INDIRECT(Q222),1),2,TRUE),""),"")</f>
        <v/>
      </c>
      <c r="S222" s="14">
        <f t="array" aca="1" ref="S222" ca="1">IF(H222,SUM(IF((IFERROR(INDIRECT(Q222)&lt;&gt;"",FALSE))*(INDIRECT(ster!$D$14)&lt;&gt;""),1,0)),"")</f>
        <v>0</v>
      </c>
      <c r="T222" s="14">
        <f t="array" aca="1" ref="T222" ca="1">IF(H222,IF(M222&gt;0,SUM(IFERROR(1*(MATCH(INDIRECT(Q222),INDIRECT(K222),0)&gt;0),0)*(INDIRECT(ster!$D$14)&lt;&gt;"")*NOT(ISNUMBER(INDIRECT(Q222)))),0),"")</f>
        <v>0</v>
      </c>
      <c r="U222" s="14">
        <f t="array" aca="1" ref="U222" ca="1">IF(H222,SUM((IFERROR(INDIRECT(Q222)="",FALSE))*(INDIRECT(ster!$D$14)&lt;&gt;"")),"")</f>
        <v>1</v>
      </c>
      <c r="V222" s="14">
        <f t="array" aca="1" ref="V222" ca="1">IF(H222,SUM((IFERROR(INDIRECT(Q222)="#ąś",TRUE))*(INDIRECT(ster!$D$14)&lt;&gt;"")),"")</f>
        <v>0</v>
      </c>
      <c r="W222" s="14">
        <f t="array" aca="1" ref="W222" ca="1">IF(H222,SUM(ISNUMBER(INDIRECT(Q222))*(INDIRECT(ster!$D$14)&lt;&gt;"")),"")</f>
        <v>0</v>
      </c>
      <c r="X222" s="14" t="str">
        <f t="array" aca="1" ref="X222" ca="1">IF(AND(H222,W222&gt;0),IF(wew!$B$3,MIN(IF((INDIRECT(ster!$D$14)&lt;&gt;"")*IFERROR(INDIRECT($Q222)&lt;&gt;"",FALSE),IFERROR(INDIRECT($Q222),"X"),"X")),"&lt;włącz podświetlanie wartości&gt;"),"—")</f>
        <v>—</v>
      </c>
      <c r="Y222" s="14" t="str">
        <f t="array" aca="1" ref="Y222" ca="1">IF(AND(H222,W222&gt;0),IF(wew!$B$3,MAX(IF((INDIRECT(ster!$D$14)&lt;&gt;"")*IFERROR(INDIRECT($Q222)&lt;&gt;"",FALSE),IFERROR(INDIRECT($Q222),"X"),"X")),"&lt;włącz podświetlanie wartości&gt;"),"—")</f>
        <v>—</v>
      </c>
      <c r="Z222" s="14">
        <f t="shared" ref="Z222" ca="1" si="4256">IF(H222,S222-T222-W222,"")</f>
        <v>0</v>
      </c>
      <c r="AA222" s="12" t="str">
        <f t="shared" ref="AA222" ca="1" si="4257">IF(H222,IF(S222&gt;0,W222/(S222),"—"),"")</f>
        <v>—</v>
      </c>
      <c r="AB222" s="17">
        <f t="array" aca="1" ref="AB222" ca="1">IF(H222,IF(W222&gt;0,SUM((INDIRECT(ster!$D$14)&lt;&gt;"")*IFERROR((INDIRECT(Q222)&lt;&gt;"")*(INDIRECT(Q222)=INT(INDIRECT(Q222))),0)),0),"")</f>
        <v>0</v>
      </c>
      <c r="AC222" s="17">
        <f t="array" aca="1" ref="AC222" ca="1">IF(H222,W222-AB222,"")</f>
        <v>0</v>
      </c>
      <c r="AD222" s="17">
        <f t="shared" ref="AD222" ca="1" si="4258">IF($H222,IF(AC222&lt;&gt;"",IF(AC222=0,1,IF(AC222/W222&lt;0.15,2,3)),0),"")</f>
        <v>1</v>
      </c>
      <c r="AE222" s="17" t="b">
        <f t="shared" ref="AE222" ca="1" si="4259">IF(H222,OFFSET(O222,1,0)=".validation",FALSE)</f>
        <v>0</v>
      </c>
      <c r="AF222" s="17" t="str">
        <f ca="1">IF(AE222,IF($H222,ADDRESS(3,D222+2,4,,"["&amp;wew!$G$7&amp;"]"&amp;_sheetname_dataframe)&amp;":"&amp;ADDRESS(2+ster!$C$14,D222+2,4),""),"")</f>
        <v/>
      </c>
      <c r="AG222" s="17" t="str">
        <f t="shared" ref="AG222" ca="1" si="4260">IF(AE222,IF($H222,IF(INDIRECT(ADDRESS(1,D222+2,,,_sheetname_dataframe))="","",INDIRECT(ADDRESS(1,D222+2,,,_sheetname_dataframe))),""),"")</f>
        <v/>
      </c>
      <c r="AH222" s="17" t="b">
        <f t="shared" ref="AH222" ca="1" si="4261">IF(H222,AND(AE222,OFFSET(O222,2,0)=".validation"),FALSE)</f>
        <v>0</v>
      </c>
      <c r="AI222" s="17" t="str">
        <f ca="1">IF(AH222,IF($H222,ADDRESS(3,D222+3,4,,"["&amp;wew!$G$7&amp;"]"&amp;_sheetname_dataframe)&amp;":"&amp;ADDRESS(2+ster!$C$14,D222+3,4),""),"")</f>
        <v/>
      </c>
      <c r="AJ222" s="17" t="str">
        <f t="shared" ref="AJ222" ca="1" si="4262">IF(AH222,IF($H222,IF(INDIRECT(ADDRESS(1,D222+3,,,_sheetname_dataframe))="","",INDIRECT(ADDRESS(1,D222+3,,,_sheetname_dataframe))),""),"")</f>
        <v/>
      </c>
      <c r="AK222" s="17" t="b">
        <f t="shared" ref="AK222" ca="1" si="4263">IF(H222,OR(AQ222,AD222=2),"")</f>
        <v>0</v>
      </c>
      <c r="AL222" s="17" t="b">
        <f t="shared" ref="AL222" ca="1" si="4264">IF($H222,IF(BV222&lt;&gt;"",IF(OR(BM222="F",BM222="L",BM222="I",BM222="D"),BV222&lt;&gt;0)),"")</f>
        <v>0</v>
      </c>
      <c r="AM222" s="17" t="b">
        <f t="shared" ref="AM222" ca="1" si="4265">IF($H222,AND(NOT(AL222),OR(IF(BW222&lt;&gt;"",IF(OR(BM222="F",BM222="L"),BW222&lt;&gt;0)),BM222="I",BM222="N",BM222="D")),"")</f>
        <v>0</v>
      </c>
      <c r="AN222" s="17">
        <f t="shared" ref="AN222" ca="1" si="4266">IF(COUNTA(INDIRECT(Q222))=0,0, IF(AND(AO222&lt;&gt;"",X222&lt;AO222),1,IF(AND(AP222&lt;&gt;"",Y222&gt;AP222),1,IF(AND(AQ222,AC222&gt;0),2,0))))</f>
        <v>0</v>
      </c>
      <c r="AO222" s="24" t="str">
        <f t="shared" ref="AO222" ca="1" si="4267">IF($H222,IF(BY222&lt;&gt;"",IF(ISNUMBER(BY222),BY222,""),""),"")</f>
        <v/>
      </c>
      <c r="AP222" s="24" t="str">
        <f t="shared" ref="AP222" ca="1" si="4268">IF($H222,IF(BZ222&lt;&gt;"",IF(ISNUMBER(BZ222),BZ222,""),""),"")</f>
        <v/>
      </c>
      <c r="AQ222" s="17" t="b">
        <f t="shared" ref="AQ222" ca="1" si="4269">IF(H222,IF(CA222&lt;&gt;"",CA222&lt;&gt;0,FALSE),"")</f>
        <v>0</v>
      </c>
      <c r="AR222" s="17" t="b">
        <f t="shared" ref="AR222" ca="1" si="4270">IF(H222,IF(N222&gt;0,IF(BQ222&lt;&gt;"",BQ222&lt;&gt;0,FALSE),FALSE),"")</f>
        <v>1</v>
      </c>
      <c r="AS222" s="17" t="b">
        <f t="shared" ref="AS222" ca="1" si="4271">IF(H222,IF(BR222&lt;&gt;"",BR222&lt;&gt;0,FALSE),"")</f>
        <v>0</v>
      </c>
      <c r="AT222" s="17" t="b">
        <f t="shared" ref="AT222" ca="1" si="4272">IF(H222,IF(N222&gt;0,FALSE,IF(BU222&lt;&gt;"",MATCH(BU222,DataType,0)=1,FALSE)),"")</f>
        <v>0</v>
      </c>
      <c r="AU222" s="17" t="b">
        <f t="shared" ref="AU222" ca="1" si="4273">IF(H222,IF(N222&gt;0,TRUE,IF(BU222&lt;&gt;"",MATCH(BU222,DataType,0)=2,FALSE)),"")</f>
        <v>1</v>
      </c>
      <c r="AV222" s="17" t="b">
        <f t="shared" ref="AV222" ca="1" si="4274">IF(H222,IF(N222&gt;0,FALSE,IF(BU222&lt;&gt;"",MATCH(BU222,DataType,0)=3,FALSE)),"")</f>
        <v>0</v>
      </c>
      <c r="AW222" s="17" t="b">
        <f t="shared" ref="AW222" ca="1" si="4275">IF(H222,IF(W222&gt;0,Z222=0,FALSE),"")</f>
        <v>0</v>
      </c>
      <c r="AX222" s="14" t="b">
        <f t="array" aca="1" ref="AX222" ca="1">IF(H222,N222&gt;0,"")</f>
        <v>1</v>
      </c>
      <c r="AY222" s="17" t="str">
        <f t="shared" ref="AY222" ca="1" si="4276">IF(H222,IF(N222&gt;0,ADDRESS(ROW(VariablesOrigin)+1,COLUMN(VariablesOrigin)+1,4) &amp; ":" &amp; ADDRESS(ROW(VariablesOrigin)+N222,COLUMN(VariablesOrigin)+1,4),""),"")</f>
        <v>C3:C4</v>
      </c>
      <c r="AZ222" s="17" t="b">
        <f t="array" aca="1" ref="AZ222" ca="1">IF(AY222&lt;&gt;"",SUM(1*ISERROR(MATCH(INDIRECT(AY222),INDIRECT(K222),0)))=0,"")</f>
        <v>1</v>
      </c>
      <c r="BA222" s="17" t="b">
        <f t="shared" ref="BA222" ca="1" si="4277">IF(H222,BU222="",FALSE)</f>
        <v>1</v>
      </c>
      <c r="BB222" s="17" t="b">
        <v>0</v>
      </c>
      <c r="BC222" s="17" t="b">
        <f t="shared" ref="BC222" ca="1" si="4278">IF(BA222,IF(N222&gt;0,AND(AZ222,Z222=0),FALSE),"")</f>
        <v>1</v>
      </c>
      <c r="BD222" s="17" t="b">
        <f t="shared" ref="BD222" ca="1" si="4279">IF(BA222,IF(N222&gt;0,AND(NOT(AZ222),Z222=0),FALSE),"")</f>
        <v>0</v>
      </c>
      <c r="BE222" s="17" t="b">
        <f t="shared" ref="BE222" ca="1" si="4280">IF(BA222,IF(AND(AW222,NOT(BB222),NOT(BC222),NOT(BD222)),AND(Z222=0,AC222=0),FALSE),"")</f>
        <v>0</v>
      </c>
      <c r="BF222" s="17" t="b">
        <f t="shared" ref="BF222" ca="1" si="4281">IF(BA222,IF(AND(AW222,NOT(BB222),NOT(BC222),NOT(BD222)),AND(Z222=0,OR(AC222&gt;0)),FALSE),"")</f>
        <v>0</v>
      </c>
      <c r="BG222" s="17" t="b">
        <f t="shared" ref="BG222" ca="1" si="4282">IF(BA222,IF(OR(BB222:BF222),FALSE,IF(Z222=0,FALSE,Z222&gt;0)),"")</f>
        <v>0</v>
      </c>
      <c r="BH222" s="17" t="b">
        <f t="shared" ref="BH222" ca="1" si="4283">IF(BA222,COUNTIF(BB222:BG222,TRUE)=1,"")</f>
        <v>1</v>
      </c>
      <c r="BI222" s="17">
        <f t="shared" ref="BI222" ca="1" si="4284">IF(BA222,IFERROR(MATCH(TRUE,BB222:BG222,0),7),"")</f>
        <v>2</v>
      </c>
      <c r="BJ222" s="17" t="b">
        <f t="shared" ref="BJ222" ca="1" si="4285">DF222&lt;&gt;""</f>
        <v>0</v>
      </c>
      <c r="BK222" s="17" t="str">
        <f t="shared" ref="BK222" ca="1" si="4286">IF(H222,IF(AND(NOT(BA222),AU222),AC222=0,""),"")</f>
        <v/>
      </c>
      <c r="BL222" s="17" t="str">
        <f t="shared" ref="BL222" ca="1" si="4287">IF(H222,IF(AND(NOT(BA222),AU222),AC222&gt;0,""),"")</f>
        <v/>
      </c>
      <c r="BM222" s="17" t="str">
        <f t="shared" ref="BM222" ca="1" si="4288">IF(H222,IF(BA222,CHOOSE(BI222,"0","F","L","I","N",IF(AA222&gt;0.5,"N","S"),"0"),CHOOSE(MATCH(BU222,DataType,0),"S",IF(BK222,"I","N"),"D"  )),"")</f>
        <v>F</v>
      </c>
      <c r="BN222" s="17" t="str">
        <f t="shared" ref="BN222" ca="1" si="4289">IF(H222,IF(BJ222,"E",IF(BA222,CHOOSE(BI222,"0","F","L","I","N","S","0"),CHOOSE(MATCH(BU222,DataType,0),"S",IF(BK222,"I","N"),"D"  ))),"")</f>
        <v>F</v>
      </c>
      <c r="BO222" s="17" t="str">
        <f t="shared" ref="BO222" ca="1" si="4290">IF($H222,IF(BM222="0","",IF(AND(AR222,N222=2),"D",IF(BM222="S","N",IF(AL222,"O",IF(AM222,"I","N"))))),"")</f>
        <v>D</v>
      </c>
      <c r="BP222" s="14" t="b">
        <f t="shared" ref="BP222" ca="1" si="4291">INDIRECT(ADDRESS(2,ROW(A222)-1,,,_sheetname_dataframe))&lt;&gt;""</f>
        <v>1</v>
      </c>
      <c r="BQ222" s="35">
        <v>1</v>
      </c>
      <c r="BX222" s="16"/>
      <c r="BY222" s="16"/>
      <c r="BZ222" s="16"/>
      <c r="CA222" s="16"/>
      <c r="CB222" s="16"/>
      <c r="CC222" s="16"/>
      <c r="CD222" s="16"/>
      <c r="CE222" s="16"/>
      <c r="CF222" s="16"/>
      <c r="CN222" s="14">
        <f ca="1">IF(H222,IFERROR(IsVariableNameLegal(O222),0),0)</f>
        <v>0</v>
      </c>
      <c r="CO222" s="14" t="str">
        <f t="array" aca="1" ref="CO222" ca="1">IF(H222,IF(COUNTIF(INDIRECT(wew!$C$13),O222)&gt;1,TRIM(SUBSTITUTE(_xll.MCONCAT(IF((INDIRECT(wew!$C$13)=O222)*(COLUMN(INDIRECT(wew!$C$13))&lt;&gt;D222+1),-1+COLUMN(INDIRECT(wew!$C$13)),"")," "),"  "," ")),""),"")</f>
        <v/>
      </c>
      <c r="CP222" s="14" t="str">
        <f t="array" aca="1" ref="CP222" ca="1">IF(P222&lt;&gt;"",IF(LEN(P222)&gt;150,1,""),"")</f>
        <v/>
      </c>
      <c r="CQ222" s="14" t="str">
        <f t="array" aca="1" ref="CQ222" ca="1">IF(AND(H222,NOT(ster!$J$3)),IF(COUNTIF(INDIRECT(wew!$C$15),P222)&gt;1,TRIM(SUBSTITUTE(_xll.MCONCAT(IF((INDIRECT(wew!$C$15)=P222)*(COLUMN(INDIRECT(wew!$C$15))&lt;&gt;D222+1),-1+COLUMN(INDIRECT(wew!$C$15)),"")," "),"  "," ")),""),"")</f>
        <v/>
      </c>
      <c r="CR222" s="14" t="str">
        <f t="array" aca="1" ref="CR222" ca="1">IF(H222,IF(AND(W222&gt;0,AO222&lt;&gt;""),TRIM(SUBSTITUTE(_xll.MCONCAT(IFERROR(IF(ISNUMBER(INDIRECT(Q222)),IF((INDIRECT(ster!$D$14)&lt;&gt;"")*(INDIRECT(Q222)&lt;AO222),INDIRECT(ster!$D$14) &amp; ": " &amp;  SUBSTITUTE(IF( AV222,IFERROR(TEXT(INDIRECT(Q222),"rrrr-mm-dd") &amp;" (" &amp; INDIRECT(Q222) &amp;")",INDIRECT(Q222)),INDIRECT(Q222))," "," "),""),""),"")," "),"  "," ")),""),"")</f>
        <v/>
      </c>
      <c r="CS222" s="14" t="str">
        <f t="array" aca="1" ref="CS222" ca="1">IF(H222,IF(AND(W222&gt;0,AP222&lt;&gt;""),TRIM(SUBSTITUTE(_xll.MCONCAT(IFERROR(IF(ISNUMBER(INDIRECT(Q222)),IF((INDIRECT(ster!$D$14)&lt;&gt;"")*(INDIRECT(Q222)&gt;AP222),INDIRECT(ster!$D$14) &amp; ": " &amp;  SUBSTITUTE(IF( AV222,IFERROR(TEXT(INDIRECT(Q222),"rrrr-mm-dd")&amp;" (" &amp; INDIRECT(Q222) &amp;")",INDIRECT(Q222)),INDIRECT(Q222))," "," "),""),""),"")," "),"  "," ")),""),"")</f>
        <v/>
      </c>
      <c r="CT222" s="14" t="str">
        <f t="array" aca="1" ref="CT222" ca="1">IF(H222,IF(AND(N222&gt;0,AR222),TRIM(SUBSTITUTE(_xll.MCONCAT(IFERROR(IF(ISNUMBER(INDIRECT(Q222)),IF((INDIRECT(ster!$D$14)&lt;&gt;"")*(IFERROR(0*(MATCH(INDIRECT(Q222),INDIRECT(K222),0)&gt;0),1)),INDIRECT(ster!$D$14) &amp; ": " &amp;  SUBSTITUTE(IF( AV222,IFERROR(TEXT(INDIRECT(Q222),"rrrr-mm-dd")&amp;" (" &amp; INDIRECT(Q222) &amp;")",INDIRECT(Q222)),INDIRECT(Q222))," "," "),""),""),"")," "),"  "," ")),""),"")</f>
        <v/>
      </c>
      <c r="CU222" s="14" t="str">
        <f t="array" aca="1" ref="CU222" ca="1">IF(H222,IF(AND(V222&gt;0),TRIM(SUBSTITUTE(_xll.MCONCAT(IF((INDIRECT(ster!$D$14)&lt;&gt;"")*(IFERROR(0*(INDIRECT(Q222)&lt;&gt;""),1)),INDIRECT(ster!$D$14),"")," "),"  "," ")),""),"")</f>
        <v/>
      </c>
      <c r="CV222" s="14" t="str">
        <f t="array" aca="1" ref="CV222" ca="1">IF(H222,IF(AS222,
TRIM(SUBSTITUTE(_xll.MCONCAT(IF(
   (INDIRECT(ster!$D$14)&lt;&gt;"")*
   ((INDIRECT(Q222)="")+
      NOT(ISNUMBER(INDIRECT(Q222)))*
      NOT(ISERROR(MATCH(INDIRECT(Q222),INDIRECT(K222),0)))
    ),
      INDIRECT(ster!$D$14),
   "")," "),"  "," ")),
""),"")</f>
        <v/>
      </c>
      <c r="CW222" s="14" t="str">
        <f t="array" aca="1" ref="CW222" ca="1">IF(H222,IF(AND(AQ222),TRIM(SUBSTITUTE(_xll.MCONCAT(IFERROR(IF(ISNUMBER(INDIRECT(Q222)),IF((INDIRECT(ster!$D$14)&lt;&gt;"")*(INDIRECT(Q222)&lt;&gt;INT(INDIRECT(Q222))),INDIRECT(ster!$D$14) &amp; ": " &amp; INDIRECT(Q222),""),""),"")," "),"  "," ")),""),"")</f>
        <v/>
      </c>
      <c r="CX222" s="14" t="str">
        <f t="array" aca="1" ref="CX222" ca="1">IF(H222,IF(OR(AU222,AV222),TRIM(SUBSTITUTE(_xll.MCONCAT(IF((INDIRECT(ster!$D$14)&lt;&gt;"")*NOT(ISNUMBER(INDIRECT(Q222))),IF(ISERROR(MATCH(INDIRECT(Q222),INDIRECT(K222),0)),IFERROR(IF(INDIRECT(Q222)&lt;&gt;"",INDIRECT(ster!$D$14) &amp; ": " &amp; SUBSTITUTE(INDIRECT(Q222)," "," "),""),""),""),"")," "),"  "," ")),""),"")</f>
        <v/>
      </c>
      <c r="CY222" s="14" t="str">
        <f t="array" aca="1" ref="CY222" ca="1">IF(H222,IF(AE222,TRIM(SUBSTITUTE(_xll.MCONCAT(IF((INDIRECT(ster!$D$14)&lt;&gt;"")*IFERROR(NOT(INDIRECT(AF222)),FALSE),IF(ISERROR(MATCH(INDIRECT(Q222),INDIRECT(K222),0)),IFERROR(IF(INDIRECT(Q222)&lt;&gt;"",INDIRECT(ster!$D$14)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CZ222" s="14" t="str">
        <f t="array" aca="1" ref="CZ222" ca="1">IF(H222,IF(AH222,TRIM(SUBSTITUTE(_xll.MCONCAT(IF((INDIRECT(ster!$D$14)&lt;&gt;"")*IFERROR(NOT(INDIRECT(AI222)),FALSE),IF(ISERROR(MATCH(INDIRECT(Q222),INDIRECT(K222),0)),IFERROR(IF(INDIRECT(Q222)&lt;&gt;"",INDIRECT(ster!$D$14)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DC222" s="14" t="str">
        <f ca="1">SUBSTITUTE(SUBSTITUTE(SUBSTITUTE(SUBSTITUTE(_xll.MCONCAT(DG222:DS222,"■"),"■■","■"),"■■","■"),"■■","■"),"■■","■")</f>
        <v>■</v>
      </c>
      <c r="DD222" s="14" t="str">
        <f t="shared" ref="DD222" ca="1" si="4292">IF(MID(DC222,1,1)="■",MID(DC222,2,LEN(DC222)),DC222)</f>
        <v/>
      </c>
      <c r="DE222" s="14" t="str">
        <f t="shared" ref="DE222" ca="1" si="4293">IF(DD222&lt;&gt;"",IF(MID(DD222,LEN(DD222),1)="■",MID(DD222,1,LEN(DD222)-1),DD222),"")</f>
        <v/>
      </c>
      <c r="DF222" s="14" t="str">
        <f t="shared" ref="DF222" ca="1" si="4294">IFERROR(IF(DE222&lt;&gt;"",SUBSTITUTE(DE222,"■",". "),""),"##INTERNAL_ERROR")</f>
        <v/>
      </c>
      <c r="DG222" s="14" t="str">
        <f t="shared" ref="DG222" ca="1" si="4295">IF(CN222&lt;&gt;0,"Variable name don't comply with the naming convention","")</f>
        <v/>
      </c>
      <c r="DH222" s="14" t="str">
        <f t="shared" ref="DH222" ca="1" si="4296">IF(CO222&lt;&gt;"","Duplicated name. " &amp; IF(ISERROR(FIND(" ",CO222)),"Duplicate have index " &amp; CO222, "Duplicates have indices: "&amp;SUBSTITUTE(CO222," ",", ")),"")</f>
        <v/>
      </c>
      <c r="DI222" s="14" t="str">
        <f t="shared" ref="DI222" ca="1" si="4297">IF(CP222&lt;&gt;"","Variable label exceed length 150","")</f>
        <v/>
      </c>
      <c r="DJ222" s="14" t="str">
        <f t="shared" ref="DJ222" ca="1" si="4298">IF(CQ222&lt;&gt;"","Duplicated variable label. " &amp; IF(ISERROR(FIND(" ",CQ222)),"Duplicate have index " &amp; CQ222, "Duplicates have indices: "&amp;SUBSTITUTE(CQ222," ",", ")),"")</f>
        <v/>
      </c>
      <c r="DK222" s="14" t="str">
        <f t="shared" ref="DK222" ca="1" si="4299">IF(CR222&lt;&gt;"","The following cases have values below declared theorethical min: " &amp;SUBSTITUTE(CR222," ",", "),"")</f>
        <v/>
      </c>
      <c r="DL222" s="14" t="str">
        <f t="shared" ref="DL222" ca="1" si="4300">IF(CS222&lt;&gt;"","The following cases have values above declared theorethical max: " &amp;SUBSTITUTE(CS222," ",", "),"")</f>
        <v/>
      </c>
      <c r="DM222" s="14" t="str">
        <f t="shared" ref="DM222" ca="1" si="4301">IF(CT222&lt;&gt;"","There are some cases with values not explicitly declared in the labels dictionary: " &amp;SUBSTITUTE(CT222," ",", "),"")</f>
        <v/>
      </c>
      <c r="DN222" s="14" t="str">
        <f t="array" aca="1" ref="DN222" ca="1">IF(CU222&lt;&gt;"","There are errors in the entered values in the following cases: " &amp;SUBSTITUTE(CU222," ",", "),"")</f>
        <v/>
      </c>
      <c r="DO222" s="14" t="str">
        <f t="shared" ref="DO222" ca="1" si="4302">IF(CV222&lt;&gt;"","The following records are missing in this required field: " &amp;SUBSTITUTE(CV222," ",", "),"")</f>
        <v/>
      </c>
      <c r="DP222" s="14" t="str">
        <f t="shared" ref="DP222" ca="1" si="4303">IF(CW222&lt;&gt;"","The following cases have non-integer values: " &amp;SUBSTITUTE(CW222," ",", "),"")</f>
        <v/>
      </c>
      <c r="DQ222" s="14" t="str">
        <f t="shared" ref="DQ222" ca="1" si="4304">IF(CX222&lt;&gt;"","The following cases are non-numeric: " &amp;SUBSTITUTE(CX222," ",", "),"")</f>
        <v/>
      </c>
      <c r="DR222" s="14" t="str">
        <f t="shared" ref="DR222" ca="1" si="4305">IF(CY222&lt;&gt;"","In the following cases " &amp; P222 &amp; " " &amp; LOWER(MID(AG222,1,1)) &amp; MID(AG222,2,LEN(AG222)) &amp; ": " &amp;SUBSTITUTE(CY222," ",", "),"")</f>
        <v/>
      </c>
      <c r="DS222" s="14" t="str">
        <f t="shared" ref="DS222" ca="1" si="4306">IF(CZ222&lt;&gt;"","In the following cases " &amp; P222 &amp; " " &amp; LOWER(MID(AJ222,1,1)) &amp; MID(AJ222,2,LEN(AJ222)) &amp; ": " &amp;SUBSTITUTE(CZ222," ",", "),"")</f>
        <v/>
      </c>
      <c r="DZ222" s="14" t="b">
        <f t="shared" ref="DZ222" ca="1" si="4307">OR(ED222&lt;&gt;"",EF222&lt;&gt;"",EG222&lt;&gt;"")</f>
        <v>0</v>
      </c>
      <c r="EA222" s="14" t="str">
        <f t="shared" ref="EA222" ca="1" si="4308">IF(EB222&lt;&gt;"",G222 &amp; " (" &amp; F222 &amp; ")","")</f>
        <v>Spinal cord MRI Lumbo-sacral - Myelitis (q_65c_4)</v>
      </c>
      <c r="EB222" s="14" t="str">
        <f t="shared" ref="EB222" ca="1" si="4309">IF(EE222&lt;&gt;"",EE222&amp;IF(ED222&lt;&gt;""," and "&amp;ED222,""),UPPER(MID(ED222,1,1)&amp;MID(ED222,2,LEN(ED222))))&amp; IF(OR(EF222&lt;&gt;"",EG222&lt;&gt;"")," and "&amp;IF(EF222&lt;&gt;"",LOWER(MID(EF222,1,1) &amp; MID(EF222,2,LEN(EF222))),"")&amp; IF(AND(EF222 &lt;&gt;"",EG222&lt;&gt;"")," and ","") &amp; IF(EG222&lt;&gt;"",LOWER(MID(EG222,1,1) &amp; MID(EG222,2,LEN(EG222))),""),"") &amp; IF(OR(EE222&lt;&gt;"",ED222&lt;&gt;"",EF222&lt;&gt;"",EG222&lt;&gt;""), ". ","")</f>
        <v xml:space="preserve">Values must be limited to predefinied list. </v>
      </c>
      <c r="EC222" s="14" t="str">
        <f t="shared" ref="EC222" ca="1" si="4310">IF(EB222&lt;&gt;"",G222 &amp; " (" &amp; F222 &amp; "): " &amp; EB222,"")</f>
        <v xml:space="preserve">Spinal cord MRI Lumbo-sacral - Myelitis (q_65c_4): Values must be limited to predefinied list. </v>
      </c>
      <c r="ED222" s="14" t="str">
        <f t="shared" ref="ED222" ca="1" si="4311">IF(H222,IF(W222&gt;0,IF(AND(AO222&lt;&gt;"",AP222&lt;&gt;""),"each value must be between " &amp; IF( AV222,IFERROR(TEXT(AO222,"rrrr-mm-dd") &amp;" (" &amp; AO222 &amp;")",AO222),AO222) &amp; " and " &amp; IF( AV222,IFERROR(TEXT(AP222,"rrrr-mm-dd") &amp;" (" &amp; AP222 &amp;")",AP222),AP222),IF(AO222&lt;&gt;"","each value must be above " &amp; IF( AV222,IFERROR(TEXT(AO222,"rrrr-mm-dd") &amp;" (" &amp; AO222 &amp;")",AO222),AO222), IF(AP222&lt;&gt;"","each value must be below " &amp; IF( AV222,IFERROR(TEXT(AP222,"rrrr-mm-dd") &amp;" (" &amp; AP222 &amp;")",AP222),AP222),""))),""),"")</f>
        <v/>
      </c>
      <c r="EE222" s="14" t="str">
        <f t="shared" ref="EE222" ca="1" si="4312">IF(H222,IF(OR(AQ222,AU222,AV222,AS222,AR222),
   "Values must be" &amp;
   IF(AR222," limited to predefinied list", IF(AQ222, " integers",IF(OR(AU222,AV222)," numeric",""))) &amp;
   IF(AS222,IF(OR(AR222,AQ222,AU222,AV222), " and ","") &amp; "non-missing",""),
""),"")</f>
        <v>Values must be limited to predefinied list</v>
      </c>
      <c r="EF222" s="14" t="str">
        <f t="shared" ref="EF222" ca="1" si="4313">IF($H222,AG222,"")</f>
        <v/>
      </c>
      <c r="EG222" s="14" t="str">
        <f t="shared" ref="EG222" ca="1" si="4314">IF($H222,AJ222,"")</f>
        <v/>
      </c>
      <c r="EM222" s="14" t="b">
        <f t="shared" ref="EM222" ca="1" si="4315">OR(EC222&lt;&gt;"",DF222&lt;&gt;"")</f>
        <v>1</v>
      </c>
      <c r="EN222" s="14">
        <f t="shared" ref="EN222" ca="1" si="4316">IF(EM222,C222,"")</f>
        <v>209</v>
      </c>
      <c r="EO222" s="14" t="str">
        <f t="shared" ref="EO222" ca="1" si="4317">IF(EM222,F222,"")</f>
        <v>q_65c_4</v>
      </c>
      <c r="EP222" s="14" t="str">
        <f t="shared" ref="EP222" ca="1" si="4318">EC222</f>
        <v xml:space="preserve">Spinal cord MRI Lumbo-sacral - Myelitis (q_65c_4): Values must be limited to predefinied list. </v>
      </c>
      <c r="EQ222" s="14" t="str">
        <f t="shared" ref="EQ222" ca="1" si="4319">DF222</f>
        <v/>
      </c>
    </row>
    <row r="223" spans="2:147" s="14" customFormat="1">
      <c r="B223" s="14" t="str">
        <f t="shared" ref="B223" ca="1" si="4320">DF223</f>
        <v/>
      </c>
      <c r="C223" s="14">
        <f t="shared" ref="C223" ca="1" si="4321">IF(OFFSET(B223,-1,COLUMN(VariableExists)-2),OFFSET(B223,-1,1)+1,OFFSET(B223,-1,1))</f>
        <v>210</v>
      </c>
      <c r="D223" s="14">
        <f t="shared" ref="D223" si="4322">ROW(A223)-2</f>
        <v>221</v>
      </c>
      <c r="E223" s="14" t="str">
        <f t="shared" ref="E223" ca="1" si="4323">IF(OR(G223="",ROW(G223)=2),"",IF(Z223&gt;0,"S",IF(AX223,IF(J223=2,"D","N"),"I")))</f>
        <v>D</v>
      </c>
      <c r="F223" s="14" t="str">
        <f t="shared" ref="F223" ca="1" si="4324">IF(H223,O223,"")</f>
        <v>q_65c_5</v>
      </c>
      <c r="G223" s="14" t="str">
        <f t="shared" ref="G223" ca="1" si="4325">IF(H223,P223,"")</f>
        <v>Spinal cord MRI Lumbo-sacral - Trauma</v>
      </c>
      <c r="H223" s="14" t="b">
        <f t="shared" ref="H223" ca="1" si="4326">IF(INDIRECT(ADDRESS(2,D223+1,,,_sheetname_dataframe))="",FALSE,MID(INDIRECT(ADDRESS(2,D223+1,,,_sheetname_dataframe)),1,1)&lt;&gt;".")</f>
        <v>1</v>
      </c>
      <c r="I223" s="14" t="str">
        <f ca="1">IF($H223,ADDRESS(3,(D223+1)*2-1,4,,"["&amp;wew!$G$7&amp;"]"&amp;_sheetname_labels)&amp;":"&amp;ADDRESS(2+ster!$B$20,(D223+1)*2-1,4),"")</f>
        <v>[DBTemplate.xlsm]labels!QA3:QA61</v>
      </c>
      <c r="J223" s="14">
        <f t="array" aca="1" ref="J223" ca="1">IF(H223,MAX(0,MAX(IF(INDIRECT(I223)&lt;&gt;"",ROW(INDIRECT(I223)),""))-2),"")</f>
        <v>2</v>
      </c>
      <c r="K223" s="14" t="str">
        <f ca="1">IF($H223,IF($J223&gt;0,ADDRESS(3,(D223+1)*2-1,4,,"["&amp;wew!$G$7&amp;"]"&amp;_sheetname_labels)&amp;":"&amp;ADDRESS(2+J223,(D223+1)*2-1,4),""),"")</f>
        <v>[DBTemplate.xlsm]labels!QA3:QA4</v>
      </c>
      <c r="L223" s="14" t="str">
        <f ca="1">IF($H223,IF($J223&gt;0,ADDRESS(3,(D223+1)*2,4,,"["&amp;wew!$G$7&amp;"]"&amp;_sheetname_labels)&amp;":"&amp;ADDRESS(2+J223,(D223+1)*2,4),""),"")</f>
        <v>[DBTemplate.xlsm]labels!QB3:QB4</v>
      </c>
      <c r="M223" s="14">
        <f t="shared" ref="M223" ca="1" si="4327">IF($H223,IF(J223&gt;0,COUNTA(INDIRECT(K223))-COUNT(INDIRECT(K223)),0),"")</f>
        <v>0</v>
      </c>
      <c r="N223" s="14">
        <f t="shared" ref="N223" ca="1" si="4328">IF(H223,J223-M223,"")</f>
        <v>2</v>
      </c>
      <c r="O223" s="14" t="str">
        <f t="shared" ref="O223" ca="1" si="4329">IF(INDIRECT(ADDRESS(2,D223+1,,,_sheetname_dataframe))="","",INDIRECT(ADDRESS(2,D223+1,,,_sheetname_dataframe)))</f>
        <v>q_65c_5</v>
      </c>
      <c r="P223" s="14" t="str">
        <f t="shared" ref="P223" ca="1" si="4330">IF(H223,IF(INDIRECT(ADDRESS(1,D223+1,,,_sheetname_dataframe))="","",INDIRECT(ADDRESS(1,D223+1,,,_sheetname_dataframe))),"")</f>
        <v>Spinal cord MRI Lumbo-sacral - Trauma</v>
      </c>
      <c r="Q223" s="14" t="str">
        <f ca="1">IF($BP223,ADDRESS(3,D223+1,4,,"["&amp;wew!$G$7&amp;"]"&amp;_sheetname_dataframe)&amp;":"&amp;ADDRESS(2+ster!$C$14,D223+1,4),"")</f>
        <v>[DBTemplate.xlsm]data_frame!HN3:HN3</v>
      </c>
      <c r="R223" s="14" t="str">
        <f>IF($BP223,IF(MID(_xll.FORMULATEXT(INDEX(INDIRECT(Q223),1)),1,1)="=", _xll.FORMULATEXT(INDEX(INDIRECT(Q223),1),2,TRUE),""),"")</f>
        <v/>
      </c>
      <c r="S223" s="14">
        <f t="array" aca="1" ref="S223" ca="1">IF(H223,SUM(IF((IFERROR(INDIRECT(Q223)&lt;&gt;"",FALSE))*(INDIRECT(ster!$D$14)&lt;&gt;""),1,0)),"")</f>
        <v>0</v>
      </c>
      <c r="T223" s="14">
        <f t="array" aca="1" ref="T223" ca="1">IF(H223,IF(M223&gt;0,SUM(IFERROR(1*(MATCH(INDIRECT(Q223),INDIRECT(K223),0)&gt;0),0)*(INDIRECT(ster!$D$14)&lt;&gt;"")*NOT(ISNUMBER(INDIRECT(Q223)))),0),"")</f>
        <v>0</v>
      </c>
      <c r="U223" s="14">
        <f t="array" aca="1" ref="U223" ca="1">IF(H223,SUM((IFERROR(INDIRECT(Q223)="",FALSE))*(INDIRECT(ster!$D$14)&lt;&gt;"")),"")</f>
        <v>1</v>
      </c>
      <c r="V223" s="14">
        <f t="array" aca="1" ref="V223" ca="1">IF(H223,SUM((IFERROR(INDIRECT(Q223)="#ąś",TRUE))*(INDIRECT(ster!$D$14)&lt;&gt;"")),"")</f>
        <v>0</v>
      </c>
      <c r="W223" s="14">
        <f t="array" aca="1" ref="W223" ca="1">IF(H223,SUM(ISNUMBER(INDIRECT(Q223))*(INDIRECT(ster!$D$14)&lt;&gt;"")),"")</f>
        <v>0</v>
      </c>
      <c r="X223" s="14" t="str">
        <f t="array" aca="1" ref="X223" ca="1">IF(AND(H223,W223&gt;0),IF(wew!$B$3,MIN(IF((INDIRECT(ster!$D$14)&lt;&gt;"")*IFERROR(INDIRECT($Q223)&lt;&gt;"",FALSE),IFERROR(INDIRECT($Q223),"X"),"X")),"&lt;włącz podświetlanie wartości&gt;"),"—")</f>
        <v>—</v>
      </c>
      <c r="Y223" s="14" t="str">
        <f t="array" aca="1" ref="Y223" ca="1">IF(AND(H223,W223&gt;0),IF(wew!$B$3,MAX(IF((INDIRECT(ster!$D$14)&lt;&gt;"")*IFERROR(INDIRECT($Q223)&lt;&gt;"",FALSE),IFERROR(INDIRECT($Q223),"X"),"X")),"&lt;włącz podświetlanie wartości&gt;"),"—")</f>
        <v>—</v>
      </c>
      <c r="Z223" s="14">
        <f t="shared" ref="Z223" ca="1" si="4331">IF(H223,S223-T223-W223,"")</f>
        <v>0</v>
      </c>
      <c r="AA223" s="12" t="str">
        <f t="shared" ref="AA223" ca="1" si="4332">IF(H223,IF(S223&gt;0,W223/(S223),"—"),"")</f>
        <v>—</v>
      </c>
      <c r="AB223" s="17">
        <f t="array" aca="1" ref="AB223" ca="1">IF(H223,IF(W223&gt;0,SUM((INDIRECT(ster!$D$14)&lt;&gt;"")*IFERROR((INDIRECT(Q223)&lt;&gt;"")*(INDIRECT(Q223)=INT(INDIRECT(Q223))),0)),0),"")</f>
        <v>0</v>
      </c>
      <c r="AC223" s="17">
        <f t="array" aca="1" ref="AC223" ca="1">IF(H223,W223-AB223,"")</f>
        <v>0</v>
      </c>
      <c r="AD223" s="17">
        <f t="shared" ref="AD223" ca="1" si="4333">IF($H223,IF(AC223&lt;&gt;"",IF(AC223=0,1,IF(AC223/W223&lt;0.15,2,3)),0),"")</f>
        <v>1</v>
      </c>
      <c r="AE223" s="17" t="b">
        <f t="shared" ref="AE223" ca="1" si="4334">IF(H223,OFFSET(O223,1,0)=".validation",FALSE)</f>
        <v>0</v>
      </c>
      <c r="AF223" s="17" t="str">
        <f ca="1">IF(AE223,IF($H223,ADDRESS(3,D223+2,4,,"["&amp;wew!$G$7&amp;"]"&amp;_sheetname_dataframe)&amp;":"&amp;ADDRESS(2+ster!$C$14,D223+2,4),""),"")</f>
        <v/>
      </c>
      <c r="AG223" s="17" t="str">
        <f t="shared" ref="AG223" ca="1" si="4335">IF(AE223,IF($H223,IF(INDIRECT(ADDRESS(1,D223+2,,,_sheetname_dataframe))="","",INDIRECT(ADDRESS(1,D223+2,,,_sheetname_dataframe))),""),"")</f>
        <v/>
      </c>
      <c r="AH223" s="17" t="b">
        <f t="shared" ref="AH223" ca="1" si="4336">IF(H223,AND(AE223,OFFSET(O223,2,0)=".validation"),FALSE)</f>
        <v>0</v>
      </c>
      <c r="AI223" s="17" t="str">
        <f ca="1">IF(AH223,IF($H223,ADDRESS(3,D223+3,4,,"["&amp;wew!$G$7&amp;"]"&amp;_sheetname_dataframe)&amp;":"&amp;ADDRESS(2+ster!$C$14,D223+3,4),""),"")</f>
        <v/>
      </c>
      <c r="AJ223" s="17" t="str">
        <f t="shared" ref="AJ223" ca="1" si="4337">IF(AH223,IF($H223,IF(INDIRECT(ADDRESS(1,D223+3,,,_sheetname_dataframe))="","",INDIRECT(ADDRESS(1,D223+3,,,_sheetname_dataframe))),""),"")</f>
        <v/>
      </c>
      <c r="AK223" s="17" t="b">
        <f t="shared" ref="AK223" ca="1" si="4338">IF(H223,OR(AQ223,AD223=2),"")</f>
        <v>0</v>
      </c>
      <c r="AL223" s="17" t="b">
        <f t="shared" ref="AL223" ca="1" si="4339">IF($H223,IF(BV223&lt;&gt;"",IF(OR(BM223="F",BM223="L",BM223="I",BM223="D"),BV223&lt;&gt;0)),"")</f>
        <v>0</v>
      </c>
      <c r="AM223" s="17" t="b">
        <f t="shared" ref="AM223" ca="1" si="4340">IF($H223,AND(NOT(AL223),OR(IF(BW223&lt;&gt;"",IF(OR(BM223="F",BM223="L"),BW223&lt;&gt;0)),BM223="I",BM223="N",BM223="D")),"")</f>
        <v>0</v>
      </c>
      <c r="AN223" s="17">
        <f t="shared" ref="AN223" ca="1" si="4341">IF(COUNTA(INDIRECT(Q223))=0,0, IF(AND(AO223&lt;&gt;"",X223&lt;AO223),1,IF(AND(AP223&lt;&gt;"",Y223&gt;AP223),1,IF(AND(AQ223,AC223&gt;0),2,0))))</f>
        <v>0</v>
      </c>
      <c r="AO223" s="24" t="str">
        <f t="shared" ref="AO223" ca="1" si="4342">IF($H223,IF(BY223&lt;&gt;"",IF(ISNUMBER(BY223),BY223,""),""),"")</f>
        <v/>
      </c>
      <c r="AP223" s="24" t="str">
        <f t="shared" ref="AP223" ca="1" si="4343">IF($H223,IF(BZ223&lt;&gt;"",IF(ISNUMBER(BZ223),BZ223,""),""),"")</f>
        <v/>
      </c>
      <c r="AQ223" s="17" t="b">
        <f t="shared" ref="AQ223" ca="1" si="4344">IF(H223,IF(CA223&lt;&gt;"",CA223&lt;&gt;0,FALSE),"")</f>
        <v>0</v>
      </c>
      <c r="AR223" s="17" t="b">
        <f t="shared" ref="AR223" ca="1" si="4345">IF(H223,IF(N223&gt;0,IF(BQ223&lt;&gt;"",BQ223&lt;&gt;0,FALSE),FALSE),"")</f>
        <v>1</v>
      </c>
      <c r="AS223" s="17" t="b">
        <f t="shared" ref="AS223" ca="1" si="4346">IF(H223,IF(BR223&lt;&gt;"",BR223&lt;&gt;0,FALSE),"")</f>
        <v>0</v>
      </c>
      <c r="AT223" s="17" t="b">
        <f t="shared" ref="AT223" ca="1" si="4347">IF(H223,IF(N223&gt;0,FALSE,IF(BU223&lt;&gt;"",MATCH(BU223,DataType,0)=1,FALSE)),"")</f>
        <v>0</v>
      </c>
      <c r="AU223" s="17" t="b">
        <f t="shared" ref="AU223" ca="1" si="4348">IF(H223,IF(N223&gt;0,TRUE,IF(BU223&lt;&gt;"",MATCH(BU223,DataType,0)=2,FALSE)),"")</f>
        <v>1</v>
      </c>
      <c r="AV223" s="17" t="b">
        <f t="shared" ref="AV223" ca="1" si="4349">IF(H223,IF(N223&gt;0,FALSE,IF(BU223&lt;&gt;"",MATCH(BU223,DataType,0)=3,FALSE)),"")</f>
        <v>0</v>
      </c>
      <c r="AW223" s="17" t="b">
        <f t="shared" ref="AW223" ca="1" si="4350">IF(H223,IF(W223&gt;0,Z223=0,FALSE),"")</f>
        <v>0</v>
      </c>
      <c r="AX223" s="14" t="b">
        <f t="array" aca="1" ref="AX223" ca="1">IF(H223,N223&gt;0,"")</f>
        <v>1</v>
      </c>
      <c r="AY223" s="17" t="str">
        <f t="shared" ref="AY223" ca="1" si="4351">IF(H223,IF(N223&gt;0,ADDRESS(ROW(VariablesOrigin)+1,COLUMN(VariablesOrigin)+1,4) &amp; ":" &amp; ADDRESS(ROW(VariablesOrigin)+N223,COLUMN(VariablesOrigin)+1,4),""),"")</f>
        <v>C3:C4</v>
      </c>
      <c r="AZ223" s="17" t="b">
        <f t="array" aca="1" ref="AZ223" ca="1">IF(AY223&lt;&gt;"",SUM(1*ISERROR(MATCH(INDIRECT(AY223),INDIRECT(K223),0)))=0,"")</f>
        <v>1</v>
      </c>
      <c r="BA223" s="17" t="b">
        <f t="shared" ref="BA223" ca="1" si="4352">IF(H223,BU223="",FALSE)</f>
        <v>1</v>
      </c>
      <c r="BB223" s="17" t="b">
        <v>0</v>
      </c>
      <c r="BC223" s="17" t="b">
        <f t="shared" ref="BC223" ca="1" si="4353">IF(BA223,IF(N223&gt;0,AND(AZ223,Z223=0),FALSE),"")</f>
        <v>1</v>
      </c>
      <c r="BD223" s="17" t="b">
        <f t="shared" ref="BD223" ca="1" si="4354">IF(BA223,IF(N223&gt;0,AND(NOT(AZ223),Z223=0),FALSE),"")</f>
        <v>0</v>
      </c>
      <c r="BE223" s="17" t="b">
        <f t="shared" ref="BE223" ca="1" si="4355">IF(BA223,IF(AND(AW223,NOT(BB223),NOT(BC223),NOT(BD223)),AND(Z223=0,AC223=0),FALSE),"")</f>
        <v>0</v>
      </c>
      <c r="BF223" s="17" t="b">
        <f t="shared" ref="BF223" ca="1" si="4356">IF(BA223,IF(AND(AW223,NOT(BB223),NOT(BC223),NOT(BD223)),AND(Z223=0,OR(AC223&gt;0)),FALSE),"")</f>
        <v>0</v>
      </c>
      <c r="BG223" s="17" t="b">
        <f t="shared" ref="BG223" ca="1" si="4357">IF(BA223,IF(OR(BB223:BF223),FALSE,IF(Z223=0,FALSE,Z223&gt;0)),"")</f>
        <v>0</v>
      </c>
      <c r="BH223" s="17" t="b">
        <f t="shared" ref="BH223" ca="1" si="4358">IF(BA223,COUNTIF(BB223:BG223,TRUE)=1,"")</f>
        <v>1</v>
      </c>
      <c r="BI223" s="17">
        <f t="shared" ref="BI223" ca="1" si="4359">IF(BA223,IFERROR(MATCH(TRUE,BB223:BG223,0),7),"")</f>
        <v>2</v>
      </c>
      <c r="BJ223" s="17" t="b">
        <f t="shared" ref="BJ223" ca="1" si="4360">DF223&lt;&gt;""</f>
        <v>0</v>
      </c>
      <c r="BK223" s="17" t="str">
        <f t="shared" ref="BK223" ca="1" si="4361">IF(H223,IF(AND(NOT(BA223),AU223),AC223=0,""),"")</f>
        <v/>
      </c>
      <c r="BL223" s="17" t="str">
        <f t="shared" ref="BL223" ca="1" si="4362">IF(H223,IF(AND(NOT(BA223),AU223),AC223&gt;0,""),"")</f>
        <v/>
      </c>
      <c r="BM223" s="17" t="str">
        <f t="shared" ref="BM223" ca="1" si="4363">IF(H223,IF(BA223,CHOOSE(BI223,"0","F","L","I","N",IF(AA223&gt;0.5,"N","S"),"0"),CHOOSE(MATCH(BU223,DataType,0),"S",IF(BK223,"I","N"),"D"  )),"")</f>
        <v>F</v>
      </c>
      <c r="BN223" s="17" t="str">
        <f t="shared" ref="BN223" ca="1" si="4364">IF(H223,IF(BJ223,"E",IF(BA223,CHOOSE(BI223,"0","F","L","I","N","S","0"),CHOOSE(MATCH(BU223,DataType,0),"S",IF(BK223,"I","N"),"D"  ))),"")</f>
        <v>F</v>
      </c>
      <c r="BO223" s="17" t="str">
        <f t="shared" ref="BO223" ca="1" si="4365">IF($H223,IF(BM223="0","",IF(AND(AR223,N223=2),"D",IF(BM223="S","N",IF(AL223,"O",IF(AM223,"I","N"))))),"")</f>
        <v>D</v>
      </c>
      <c r="BP223" s="14" t="b">
        <f t="shared" ref="BP223" ca="1" si="4366">INDIRECT(ADDRESS(2,ROW(A223)-1,,,_sheetname_dataframe))&lt;&gt;""</f>
        <v>1</v>
      </c>
      <c r="BQ223" s="35">
        <v>1</v>
      </c>
      <c r="BX223" s="16"/>
      <c r="BY223" s="16"/>
      <c r="BZ223" s="16"/>
      <c r="CA223" s="16"/>
      <c r="CB223" s="16"/>
      <c r="CC223" s="16"/>
      <c r="CD223" s="16"/>
      <c r="CE223" s="16"/>
      <c r="CF223" s="16"/>
      <c r="CN223" s="14">
        <f ca="1">IF(H223,IFERROR(IsVariableNameLegal(O223),0),0)</f>
        <v>0</v>
      </c>
      <c r="CO223" s="14" t="str">
        <f t="array" aca="1" ref="CO223" ca="1">IF(H223,IF(COUNTIF(INDIRECT(wew!$C$13),O223)&gt;1,TRIM(SUBSTITUTE(_xll.MCONCAT(IF((INDIRECT(wew!$C$13)=O223)*(COLUMN(INDIRECT(wew!$C$13))&lt;&gt;D223+1),-1+COLUMN(INDIRECT(wew!$C$13)),"")," "),"  "," ")),""),"")</f>
        <v/>
      </c>
      <c r="CP223" s="14" t="str">
        <f t="array" aca="1" ref="CP223" ca="1">IF(P223&lt;&gt;"",IF(LEN(P223)&gt;150,1,""),"")</f>
        <v/>
      </c>
      <c r="CQ223" s="14" t="str">
        <f t="array" aca="1" ref="CQ223" ca="1">IF(AND(H223,NOT(ster!$J$3)),IF(COUNTIF(INDIRECT(wew!$C$15),P223)&gt;1,TRIM(SUBSTITUTE(_xll.MCONCAT(IF((INDIRECT(wew!$C$15)=P223)*(COLUMN(INDIRECT(wew!$C$15))&lt;&gt;D223+1),-1+COLUMN(INDIRECT(wew!$C$15)),"")," "),"  "," ")),""),"")</f>
        <v/>
      </c>
      <c r="CR223" s="14" t="str">
        <f t="array" aca="1" ref="CR223" ca="1">IF(H223,IF(AND(W223&gt;0,AO223&lt;&gt;""),TRIM(SUBSTITUTE(_xll.MCONCAT(IFERROR(IF(ISNUMBER(INDIRECT(Q223)),IF((INDIRECT(ster!$D$14)&lt;&gt;"")*(INDIRECT(Q223)&lt;AO223),INDIRECT(ster!$D$14) &amp; ": " &amp;  SUBSTITUTE(IF( AV223,IFERROR(TEXT(INDIRECT(Q223),"rrrr-mm-dd") &amp;" (" &amp; INDIRECT(Q223) &amp;")",INDIRECT(Q223)),INDIRECT(Q223))," "," "),""),""),"")," "),"  "," ")),""),"")</f>
        <v/>
      </c>
      <c r="CS223" s="14" t="str">
        <f t="array" aca="1" ref="CS223" ca="1">IF(H223,IF(AND(W223&gt;0,AP223&lt;&gt;""),TRIM(SUBSTITUTE(_xll.MCONCAT(IFERROR(IF(ISNUMBER(INDIRECT(Q223)),IF((INDIRECT(ster!$D$14)&lt;&gt;"")*(INDIRECT(Q223)&gt;AP223),INDIRECT(ster!$D$14) &amp; ": " &amp;  SUBSTITUTE(IF( AV223,IFERROR(TEXT(INDIRECT(Q223),"rrrr-mm-dd")&amp;" (" &amp; INDIRECT(Q223) &amp;")",INDIRECT(Q223)),INDIRECT(Q223))," "," "),""),""),"")," "),"  "," ")),""),"")</f>
        <v/>
      </c>
      <c r="CT223" s="14" t="str">
        <f t="array" aca="1" ref="CT223" ca="1">IF(H223,IF(AND(N223&gt;0,AR223),TRIM(SUBSTITUTE(_xll.MCONCAT(IFERROR(IF(ISNUMBER(INDIRECT(Q223)),IF((INDIRECT(ster!$D$14)&lt;&gt;"")*(IFERROR(0*(MATCH(INDIRECT(Q223),INDIRECT(K223),0)&gt;0),1)),INDIRECT(ster!$D$14) &amp; ": " &amp;  SUBSTITUTE(IF( AV223,IFERROR(TEXT(INDIRECT(Q223),"rrrr-mm-dd")&amp;" (" &amp; INDIRECT(Q223) &amp;")",INDIRECT(Q223)),INDIRECT(Q223))," "," "),""),""),"")," "),"  "," ")),""),"")</f>
        <v/>
      </c>
      <c r="CU223" s="14" t="str">
        <f t="array" aca="1" ref="CU223" ca="1">IF(H223,IF(AND(V223&gt;0),TRIM(SUBSTITUTE(_xll.MCONCAT(IF((INDIRECT(ster!$D$14)&lt;&gt;"")*(IFERROR(0*(INDIRECT(Q223)&lt;&gt;""),1)),INDIRECT(ster!$D$14),"")," "),"  "," ")),""),"")</f>
        <v/>
      </c>
      <c r="CV223" s="14" t="str">
        <f t="array" aca="1" ref="CV223" ca="1">IF(H223,IF(AS223,
TRIM(SUBSTITUTE(_xll.MCONCAT(IF(
   (INDIRECT(ster!$D$14)&lt;&gt;"")*
   ((INDIRECT(Q223)="")+
      NOT(ISNUMBER(INDIRECT(Q223)))*
      NOT(ISERROR(MATCH(INDIRECT(Q223),INDIRECT(K223),0)))
    ),
      INDIRECT(ster!$D$14),
   "")," "),"  "," ")),
""),"")</f>
        <v/>
      </c>
      <c r="CW223" s="14" t="str">
        <f t="array" aca="1" ref="CW223" ca="1">IF(H223,IF(AND(AQ223),TRIM(SUBSTITUTE(_xll.MCONCAT(IFERROR(IF(ISNUMBER(INDIRECT(Q223)),IF((INDIRECT(ster!$D$14)&lt;&gt;"")*(INDIRECT(Q223)&lt;&gt;INT(INDIRECT(Q223))),INDIRECT(ster!$D$14) &amp; ": " &amp; INDIRECT(Q223),""),""),"")," "),"  "," ")),""),"")</f>
        <v/>
      </c>
      <c r="CX223" s="14" t="str">
        <f t="array" aca="1" ref="CX223" ca="1">IF(H223,IF(OR(AU223,AV223),TRIM(SUBSTITUTE(_xll.MCONCAT(IF((INDIRECT(ster!$D$14)&lt;&gt;"")*NOT(ISNUMBER(INDIRECT(Q223))),IF(ISERROR(MATCH(INDIRECT(Q223),INDIRECT(K223),0)),IFERROR(IF(INDIRECT(Q223)&lt;&gt;"",INDIRECT(ster!$D$14) &amp; ": " &amp; SUBSTITUTE(INDIRECT(Q223)," "," "),""),""),""),"")," "),"  "," ")),""),"")</f>
        <v/>
      </c>
      <c r="CY223" s="14" t="str">
        <f t="array" aca="1" ref="CY223" ca="1">IF(H223,IF(AE223,TRIM(SUBSTITUTE(_xll.MCONCAT(IF((INDIRECT(ster!$D$14)&lt;&gt;"")*IFERROR(NOT(INDIRECT(AF223)),FALSE),IF(ISERROR(MATCH(INDIRECT(Q223),INDIRECT(K223),0)),IFERROR(IF(INDIRECT(Q223)&lt;&gt;"",INDIRECT(ster!$D$14)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CZ223" s="14" t="str">
        <f t="array" aca="1" ref="CZ223" ca="1">IF(H223,IF(AH223,TRIM(SUBSTITUTE(_xll.MCONCAT(IF((INDIRECT(ster!$D$14)&lt;&gt;"")*IFERROR(NOT(INDIRECT(AI223)),FALSE),IF(ISERROR(MATCH(INDIRECT(Q223),INDIRECT(K223),0)),IFERROR(IF(INDIRECT(Q223)&lt;&gt;"",INDIRECT(ster!$D$14)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DC223" s="14" t="str">
        <f ca="1">SUBSTITUTE(SUBSTITUTE(SUBSTITUTE(SUBSTITUTE(_xll.MCONCAT(DG223:DS223,"■"),"■■","■"),"■■","■"),"■■","■"),"■■","■")</f>
        <v>■</v>
      </c>
      <c r="DD223" s="14" t="str">
        <f t="shared" ref="DD223" ca="1" si="4367">IF(MID(DC223,1,1)="■",MID(DC223,2,LEN(DC223)),DC223)</f>
        <v/>
      </c>
      <c r="DE223" s="14" t="str">
        <f t="shared" ref="DE223" ca="1" si="4368">IF(DD223&lt;&gt;"",IF(MID(DD223,LEN(DD223),1)="■",MID(DD223,1,LEN(DD223)-1),DD223),"")</f>
        <v/>
      </c>
      <c r="DF223" s="14" t="str">
        <f t="shared" ref="DF223" ca="1" si="4369">IFERROR(IF(DE223&lt;&gt;"",SUBSTITUTE(DE223,"■",". "),""),"##INTERNAL_ERROR")</f>
        <v/>
      </c>
      <c r="DG223" s="14" t="str">
        <f t="shared" ref="DG223" ca="1" si="4370">IF(CN223&lt;&gt;0,"Variable name don't comply with the naming convention","")</f>
        <v/>
      </c>
      <c r="DH223" s="14" t="str">
        <f t="shared" ref="DH223" ca="1" si="4371">IF(CO223&lt;&gt;"","Duplicated name. " &amp; IF(ISERROR(FIND(" ",CO223)),"Duplicate have index " &amp; CO223, "Duplicates have indices: "&amp;SUBSTITUTE(CO223," ",", ")),"")</f>
        <v/>
      </c>
      <c r="DI223" s="14" t="str">
        <f t="shared" ref="DI223" ca="1" si="4372">IF(CP223&lt;&gt;"","Variable label exceed length 150","")</f>
        <v/>
      </c>
      <c r="DJ223" s="14" t="str">
        <f t="shared" ref="DJ223" ca="1" si="4373">IF(CQ223&lt;&gt;"","Duplicated variable label. " &amp; IF(ISERROR(FIND(" ",CQ223)),"Duplicate have index " &amp; CQ223, "Duplicates have indices: "&amp;SUBSTITUTE(CQ223," ",", ")),"")</f>
        <v/>
      </c>
      <c r="DK223" s="14" t="str">
        <f t="shared" ref="DK223" ca="1" si="4374">IF(CR223&lt;&gt;"","The following cases have values below declared theorethical min: " &amp;SUBSTITUTE(CR223," ",", "),"")</f>
        <v/>
      </c>
      <c r="DL223" s="14" t="str">
        <f t="shared" ref="DL223" ca="1" si="4375">IF(CS223&lt;&gt;"","The following cases have values above declared theorethical max: " &amp;SUBSTITUTE(CS223," ",", "),"")</f>
        <v/>
      </c>
      <c r="DM223" s="14" t="str">
        <f t="shared" ref="DM223" ca="1" si="4376">IF(CT223&lt;&gt;"","There are some cases with values not explicitly declared in the labels dictionary: " &amp;SUBSTITUTE(CT223," ",", "),"")</f>
        <v/>
      </c>
      <c r="DN223" s="14" t="str">
        <f t="array" aca="1" ref="DN223" ca="1">IF(CU223&lt;&gt;"","There are errors in the entered values in the following cases: " &amp;SUBSTITUTE(CU223," ",", "),"")</f>
        <v/>
      </c>
      <c r="DO223" s="14" t="str">
        <f t="shared" ref="DO223" ca="1" si="4377">IF(CV223&lt;&gt;"","The following records are missing in this required field: " &amp;SUBSTITUTE(CV223," ",", "),"")</f>
        <v/>
      </c>
      <c r="DP223" s="14" t="str">
        <f t="shared" ref="DP223" ca="1" si="4378">IF(CW223&lt;&gt;"","The following cases have non-integer values: " &amp;SUBSTITUTE(CW223," ",", "),"")</f>
        <v/>
      </c>
      <c r="DQ223" s="14" t="str">
        <f t="shared" ref="DQ223" ca="1" si="4379">IF(CX223&lt;&gt;"","The following cases are non-numeric: " &amp;SUBSTITUTE(CX223," ",", "),"")</f>
        <v/>
      </c>
      <c r="DR223" s="14" t="str">
        <f t="shared" ref="DR223" ca="1" si="4380">IF(CY223&lt;&gt;"","In the following cases " &amp; P223 &amp; " " &amp; LOWER(MID(AG223,1,1)) &amp; MID(AG223,2,LEN(AG223)) &amp; ": " &amp;SUBSTITUTE(CY223," ",", "),"")</f>
        <v/>
      </c>
      <c r="DS223" s="14" t="str">
        <f t="shared" ref="DS223" ca="1" si="4381">IF(CZ223&lt;&gt;"","In the following cases " &amp; P223 &amp; " " &amp; LOWER(MID(AJ223,1,1)) &amp; MID(AJ223,2,LEN(AJ223)) &amp; ": " &amp;SUBSTITUTE(CZ223," ",", "),"")</f>
        <v/>
      </c>
      <c r="DZ223" s="14" t="b">
        <f t="shared" ref="DZ223" ca="1" si="4382">OR(ED223&lt;&gt;"",EF223&lt;&gt;"",EG223&lt;&gt;"")</f>
        <v>0</v>
      </c>
      <c r="EA223" s="14" t="str">
        <f t="shared" ref="EA223" ca="1" si="4383">IF(EB223&lt;&gt;"",G223 &amp; " (" &amp; F223 &amp; ")","")</f>
        <v>Spinal cord MRI Lumbo-sacral - Trauma (q_65c_5)</v>
      </c>
      <c r="EB223" s="14" t="str">
        <f t="shared" ref="EB223" ca="1" si="4384">IF(EE223&lt;&gt;"",EE223&amp;IF(ED223&lt;&gt;""," and "&amp;ED223,""),UPPER(MID(ED223,1,1)&amp;MID(ED223,2,LEN(ED223))))&amp; IF(OR(EF223&lt;&gt;"",EG223&lt;&gt;"")," and "&amp;IF(EF223&lt;&gt;"",LOWER(MID(EF223,1,1) &amp; MID(EF223,2,LEN(EF223))),"")&amp; IF(AND(EF223 &lt;&gt;"",EG223&lt;&gt;"")," and ","") &amp; IF(EG223&lt;&gt;"",LOWER(MID(EG223,1,1) &amp; MID(EG223,2,LEN(EG223))),""),"") &amp; IF(OR(EE223&lt;&gt;"",ED223&lt;&gt;"",EF223&lt;&gt;"",EG223&lt;&gt;""), ". ","")</f>
        <v xml:space="preserve">Values must be limited to predefinied list. </v>
      </c>
      <c r="EC223" s="14" t="str">
        <f t="shared" ref="EC223" ca="1" si="4385">IF(EB223&lt;&gt;"",G223 &amp; " (" &amp; F223 &amp; "): " &amp; EB223,"")</f>
        <v xml:space="preserve">Spinal cord MRI Lumbo-sacral - Trauma (q_65c_5): Values must be limited to predefinied list. </v>
      </c>
      <c r="ED223" s="14" t="str">
        <f t="shared" ref="ED223" ca="1" si="4386">IF(H223,IF(W223&gt;0,IF(AND(AO223&lt;&gt;"",AP223&lt;&gt;""),"each value must be between " &amp; IF( AV223,IFERROR(TEXT(AO223,"rrrr-mm-dd") &amp;" (" &amp; AO223 &amp;")",AO223),AO223) &amp; " and " &amp; IF( AV223,IFERROR(TEXT(AP223,"rrrr-mm-dd") &amp;" (" &amp; AP223 &amp;")",AP223),AP223),IF(AO223&lt;&gt;"","each value must be above " &amp; IF( AV223,IFERROR(TEXT(AO223,"rrrr-mm-dd") &amp;" (" &amp; AO223 &amp;")",AO223),AO223), IF(AP223&lt;&gt;"","each value must be below " &amp; IF( AV223,IFERROR(TEXT(AP223,"rrrr-mm-dd") &amp;" (" &amp; AP223 &amp;")",AP223),AP223),""))),""),"")</f>
        <v/>
      </c>
      <c r="EE223" s="14" t="str">
        <f t="shared" ref="EE223" ca="1" si="4387">IF(H223,IF(OR(AQ223,AU223,AV223,AS223,AR223),
   "Values must be" &amp;
   IF(AR223," limited to predefinied list", IF(AQ223, " integers",IF(OR(AU223,AV223)," numeric",""))) &amp;
   IF(AS223,IF(OR(AR223,AQ223,AU223,AV223), " and ","") &amp; "non-missing",""),
""),"")</f>
        <v>Values must be limited to predefinied list</v>
      </c>
      <c r="EF223" s="14" t="str">
        <f t="shared" ref="EF223" ca="1" si="4388">IF($H223,AG223,"")</f>
        <v/>
      </c>
      <c r="EG223" s="14" t="str">
        <f t="shared" ref="EG223" ca="1" si="4389">IF($H223,AJ223,"")</f>
        <v/>
      </c>
      <c r="EM223" s="14" t="b">
        <f t="shared" ref="EM223" ca="1" si="4390">OR(EC223&lt;&gt;"",DF223&lt;&gt;"")</f>
        <v>1</v>
      </c>
      <c r="EN223" s="14">
        <f t="shared" ref="EN223" ca="1" si="4391">IF(EM223,C223,"")</f>
        <v>210</v>
      </c>
      <c r="EO223" s="14" t="str">
        <f t="shared" ref="EO223" ca="1" si="4392">IF(EM223,F223,"")</f>
        <v>q_65c_5</v>
      </c>
      <c r="EP223" s="14" t="str">
        <f t="shared" ref="EP223" ca="1" si="4393">EC223</f>
        <v xml:space="preserve">Spinal cord MRI Lumbo-sacral - Trauma (q_65c_5): Values must be limited to predefinied list. </v>
      </c>
      <c r="EQ223" s="14" t="str">
        <f t="shared" ref="EQ223" ca="1" si="4394">DF223</f>
        <v/>
      </c>
    </row>
    <row r="224" spans="2:147" s="14" customFormat="1">
      <c r="B224" s="14" t="str">
        <f t="shared" ref="B224" ca="1" si="4395">DF224</f>
        <v/>
      </c>
      <c r="C224" s="14">
        <f t="shared" ref="C224" ca="1" si="4396">IF(OFFSET(B224,-1,COLUMN(VariableExists)-2),OFFSET(B224,-1,1)+1,OFFSET(B224,-1,1))</f>
        <v>211</v>
      </c>
      <c r="D224" s="14">
        <f t="shared" ref="D224" si="4397">ROW(A224)-2</f>
        <v>222</v>
      </c>
      <c r="E224" s="14" t="str">
        <f t="shared" ref="E224" ca="1" si="4398">IF(OR(G224="",ROW(G224)=2),"",IF(Z224&gt;0,"S",IF(AX224,IF(J224=2,"D","N"),"I")))</f>
        <v>D</v>
      </c>
      <c r="F224" s="14" t="str">
        <f t="shared" ref="F224" ca="1" si="4399">IF(H224,O224,"")</f>
        <v>q_65c_6</v>
      </c>
      <c r="G224" s="14" t="str">
        <f t="shared" ref="G224" ca="1" si="4400">IF(H224,P224,"")</f>
        <v>Spinal cord MRI Lumbo-sacral - Syringomyelia</v>
      </c>
      <c r="H224" s="14" t="b">
        <f t="shared" ref="H224" ca="1" si="4401">IF(INDIRECT(ADDRESS(2,D224+1,,,_sheetname_dataframe))="",FALSE,MID(INDIRECT(ADDRESS(2,D224+1,,,_sheetname_dataframe)),1,1)&lt;&gt;".")</f>
        <v>1</v>
      </c>
      <c r="I224" s="14" t="str">
        <f ca="1">IF($H224,ADDRESS(3,(D224+1)*2-1,4,,"["&amp;wew!$G$7&amp;"]"&amp;_sheetname_labels)&amp;":"&amp;ADDRESS(2+ster!$B$20,(D224+1)*2-1,4),"")</f>
        <v>[DBTemplate.xlsm]labels!QC3:QC61</v>
      </c>
      <c r="J224" s="14">
        <f t="array" aca="1" ref="J224" ca="1">IF(H224,MAX(0,MAX(IF(INDIRECT(I224)&lt;&gt;"",ROW(INDIRECT(I224)),""))-2),"")</f>
        <v>2</v>
      </c>
      <c r="K224" s="14" t="str">
        <f ca="1">IF($H224,IF($J224&gt;0,ADDRESS(3,(D224+1)*2-1,4,,"["&amp;wew!$G$7&amp;"]"&amp;_sheetname_labels)&amp;":"&amp;ADDRESS(2+J224,(D224+1)*2-1,4),""),"")</f>
        <v>[DBTemplate.xlsm]labels!QC3:QC4</v>
      </c>
      <c r="L224" s="14" t="str">
        <f ca="1">IF($H224,IF($J224&gt;0,ADDRESS(3,(D224+1)*2,4,,"["&amp;wew!$G$7&amp;"]"&amp;_sheetname_labels)&amp;":"&amp;ADDRESS(2+J224,(D224+1)*2,4),""),"")</f>
        <v>[DBTemplate.xlsm]labels!QD3:QD4</v>
      </c>
      <c r="M224" s="14">
        <f t="shared" ref="M224" ca="1" si="4402">IF($H224,IF(J224&gt;0,COUNTA(INDIRECT(K224))-COUNT(INDIRECT(K224)),0),"")</f>
        <v>0</v>
      </c>
      <c r="N224" s="14">
        <f t="shared" ref="N224" ca="1" si="4403">IF(H224,J224-M224,"")</f>
        <v>2</v>
      </c>
      <c r="O224" s="14" t="str">
        <f t="shared" ref="O224" ca="1" si="4404">IF(INDIRECT(ADDRESS(2,D224+1,,,_sheetname_dataframe))="","",INDIRECT(ADDRESS(2,D224+1,,,_sheetname_dataframe)))</f>
        <v>q_65c_6</v>
      </c>
      <c r="P224" s="14" t="str">
        <f t="shared" ref="P224" ca="1" si="4405">IF(H224,IF(INDIRECT(ADDRESS(1,D224+1,,,_sheetname_dataframe))="","",INDIRECT(ADDRESS(1,D224+1,,,_sheetname_dataframe))),"")</f>
        <v>Spinal cord MRI Lumbo-sacral - Syringomyelia</v>
      </c>
      <c r="Q224" s="14" t="str">
        <f ca="1">IF($BP224,ADDRESS(3,D224+1,4,,"["&amp;wew!$G$7&amp;"]"&amp;_sheetname_dataframe)&amp;":"&amp;ADDRESS(2+ster!$C$14,D224+1,4),"")</f>
        <v>[DBTemplate.xlsm]data_frame!HO3:HO3</v>
      </c>
      <c r="R224" s="14" t="str">
        <f>IF($BP224,IF(MID(_xll.FORMULATEXT(INDEX(INDIRECT(Q224),1)),1,1)="=", _xll.FORMULATEXT(INDEX(INDIRECT(Q224),1),2,TRUE),""),"")</f>
        <v/>
      </c>
      <c r="S224" s="14">
        <f t="array" aca="1" ref="S224" ca="1">IF(H224,SUM(IF((IFERROR(INDIRECT(Q224)&lt;&gt;"",FALSE))*(INDIRECT(ster!$D$14)&lt;&gt;""),1,0)),"")</f>
        <v>0</v>
      </c>
      <c r="T224" s="14">
        <f t="array" aca="1" ref="T224" ca="1">IF(H224,IF(M224&gt;0,SUM(IFERROR(1*(MATCH(INDIRECT(Q224),INDIRECT(K224),0)&gt;0),0)*(INDIRECT(ster!$D$14)&lt;&gt;"")*NOT(ISNUMBER(INDIRECT(Q224)))),0),"")</f>
        <v>0</v>
      </c>
      <c r="U224" s="14">
        <f t="array" aca="1" ref="U224" ca="1">IF(H224,SUM((IFERROR(INDIRECT(Q224)="",FALSE))*(INDIRECT(ster!$D$14)&lt;&gt;"")),"")</f>
        <v>1</v>
      </c>
      <c r="V224" s="14">
        <f t="array" aca="1" ref="V224" ca="1">IF(H224,SUM((IFERROR(INDIRECT(Q224)="#ąś",TRUE))*(INDIRECT(ster!$D$14)&lt;&gt;"")),"")</f>
        <v>0</v>
      </c>
      <c r="W224" s="14">
        <f t="array" aca="1" ref="W224" ca="1">IF(H224,SUM(ISNUMBER(INDIRECT(Q224))*(INDIRECT(ster!$D$14)&lt;&gt;"")),"")</f>
        <v>0</v>
      </c>
      <c r="X224" s="14" t="str">
        <f t="array" aca="1" ref="X224" ca="1">IF(AND(H224,W224&gt;0),IF(wew!$B$3,MIN(IF((INDIRECT(ster!$D$14)&lt;&gt;"")*IFERROR(INDIRECT($Q224)&lt;&gt;"",FALSE),IFERROR(INDIRECT($Q224),"X"),"X")),"&lt;włącz podświetlanie wartości&gt;"),"—")</f>
        <v>—</v>
      </c>
      <c r="Y224" s="14" t="str">
        <f t="array" aca="1" ref="Y224" ca="1">IF(AND(H224,W224&gt;0),IF(wew!$B$3,MAX(IF((INDIRECT(ster!$D$14)&lt;&gt;"")*IFERROR(INDIRECT($Q224)&lt;&gt;"",FALSE),IFERROR(INDIRECT($Q224),"X"),"X")),"&lt;włącz podświetlanie wartości&gt;"),"—")</f>
        <v>—</v>
      </c>
      <c r="Z224" s="14">
        <f t="shared" ref="Z224" ca="1" si="4406">IF(H224,S224-T224-W224,"")</f>
        <v>0</v>
      </c>
      <c r="AA224" s="12" t="str">
        <f t="shared" ref="AA224" ca="1" si="4407">IF(H224,IF(S224&gt;0,W224/(S224),"—"),"")</f>
        <v>—</v>
      </c>
      <c r="AB224" s="17">
        <f t="array" aca="1" ref="AB224" ca="1">IF(H224,IF(W224&gt;0,SUM((INDIRECT(ster!$D$14)&lt;&gt;"")*IFERROR((INDIRECT(Q224)&lt;&gt;"")*(INDIRECT(Q224)=INT(INDIRECT(Q224))),0)),0),"")</f>
        <v>0</v>
      </c>
      <c r="AC224" s="17">
        <f t="array" aca="1" ref="AC224" ca="1">IF(H224,W224-AB224,"")</f>
        <v>0</v>
      </c>
      <c r="AD224" s="17">
        <f t="shared" ref="AD224" ca="1" si="4408">IF($H224,IF(AC224&lt;&gt;"",IF(AC224=0,1,IF(AC224/W224&lt;0.15,2,3)),0),"")</f>
        <v>1</v>
      </c>
      <c r="AE224" s="17" t="b">
        <f t="shared" ref="AE224" ca="1" si="4409">IF(H224,OFFSET(O224,1,0)=".validation",FALSE)</f>
        <v>0</v>
      </c>
      <c r="AF224" s="17" t="str">
        <f ca="1">IF(AE224,IF($H224,ADDRESS(3,D224+2,4,,"["&amp;wew!$G$7&amp;"]"&amp;_sheetname_dataframe)&amp;":"&amp;ADDRESS(2+ster!$C$14,D224+2,4),""),"")</f>
        <v/>
      </c>
      <c r="AG224" s="17" t="str">
        <f t="shared" ref="AG224" ca="1" si="4410">IF(AE224,IF($H224,IF(INDIRECT(ADDRESS(1,D224+2,,,_sheetname_dataframe))="","",INDIRECT(ADDRESS(1,D224+2,,,_sheetname_dataframe))),""),"")</f>
        <v/>
      </c>
      <c r="AH224" s="17" t="b">
        <f t="shared" ref="AH224" ca="1" si="4411">IF(H224,AND(AE224,OFFSET(O224,2,0)=".validation"),FALSE)</f>
        <v>0</v>
      </c>
      <c r="AI224" s="17" t="str">
        <f ca="1">IF(AH224,IF($H224,ADDRESS(3,D224+3,4,,"["&amp;wew!$G$7&amp;"]"&amp;_sheetname_dataframe)&amp;":"&amp;ADDRESS(2+ster!$C$14,D224+3,4),""),"")</f>
        <v/>
      </c>
      <c r="AJ224" s="17" t="str">
        <f t="shared" ref="AJ224" ca="1" si="4412">IF(AH224,IF($H224,IF(INDIRECT(ADDRESS(1,D224+3,,,_sheetname_dataframe))="","",INDIRECT(ADDRESS(1,D224+3,,,_sheetname_dataframe))),""),"")</f>
        <v/>
      </c>
      <c r="AK224" s="17" t="b">
        <f t="shared" ref="AK224" ca="1" si="4413">IF(H224,OR(AQ224,AD224=2),"")</f>
        <v>0</v>
      </c>
      <c r="AL224" s="17" t="b">
        <f t="shared" ref="AL224" ca="1" si="4414">IF($H224,IF(BV224&lt;&gt;"",IF(OR(BM224="F",BM224="L",BM224="I",BM224="D"),BV224&lt;&gt;0)),"")</f>
        <v>0</v>
      </c>
      <c r="AM224" s="17" t="b">
        <f t="shared" ref="AM224" ca="1" si="4415">IF($H224,AND(NOT(AL224),OR(IF(BW224&lt;&gt;"",IF(OR(BM224="F",BM224="L"),BW224&lt;&gt;0)),BM224="I",BM224="N",BM224="D")),"")</f>
        <v>0</v>
      </c>
      <c r="AN224" s="17">
        <f t="shared" ref="AN224" ca="1" si="4416">IF(COUNTA(INDIRECT(Q224))=0,0, IF(AND(AO224&lt;&gt;"",X224&lt;AO224),1,IF(AND(AP224&lt;&gt;"",Y224&gt;AP224),1,IF(AND(AQ224,AC224&gt;0),2,0))))</f>
        <v>0</v>
      </c>
      <c r="AO224" s="24" t="str">
        <f t="shared" ref="AO224" ca="1" si="4417">IF($H224,IF(BY224&lt;&gt;"",IF(ISNUMBER(BY224),BY224,""),""),"")</f>
        <v/>
      </c>
      <c r="AP224" s="24" t="str">
        <f t="shared" ref="AP224" ca="1" si="4418">IF($H224,IF(BZ224&lt;&gt;"",IF(ISNUMBER(BZ224),BZ224,""),""),"")</f>
        <v/>
      </c>
      <c r="AQ224" s="17" t="b">
        <f t="shared" ref="AQ224" ca="1" si="4419">IF(H224,IF(CA224&lt;&gt;"",CA224&lt;&gt;0,FALSE),"")</f>
        <v>0</v>
      </c>
      <c r="AR224" s="17" t="b">
        <f t="shared" ref="AR224" ca="1" si="4420">IF(H224,IF(N224&gt;0,IF(BQ224&lt;&gt;"",BQ224&lt;&gt;0,FALSE),FALSE),"")</f>
        <v>1</v>
      </c>
      <c r="AS224" s="17" t="b">
        <f t="shared" ref="AS224" ca="1" si="4421">IF(H224,IF(BR224&lt;&gt;"",BR224&lt;&gt;0,FALSE),"")</f>
        <v>0</v>
      </c>
      <c r="AT224" s="17" t="b">
        <f t="shared" ref="AT224" ca="1" si="4422">IF(H224,IF(N224&gt;0,FALSE,IF(BU224&lt;&gt;"",MATCH(BU224,DataType,0)=1,FALSE)),"")</f>
        <v>0</v>
      </c>
      <c r="AU224" s="17" t="b">
        <f t="shared" ref="AU224" ca="1" si="4423">IF(H224,IF(N224&gt;0,TRUE,IF(BU224&lt;&gt;"",MATCH(BU224,DataType,0)=2,FALSE)),"")</f>
        <v>1</v>
      </c>
      <c r="AV224" s="17" t="b">
        <f t="shared" ref="AV224" ca="1" si="4424">IF(H224,IF(N224&gt;0,FALSE,IF(BU224&lt;&gt;"",MATCH(BU224,DataType,0)=3,FALSE)),"")</f>
        <v>0</v>
      </c>
      <c r="AW224" s="17" t="b">
        <f t="shared" ref="AW224" ca="1" si="4425">IF(H224,IF(W224&gt;0,Z224=0,FALSE),"")</f>
        <v>0</v>
      </c>
      <c r="AX224" s="14" t="b">
        <f t="array" aca="1" ref="AX224" ca="1">IF(H224,N224&gt;0,"")</f>
        <v>1</v>
      </c>
      <c r="AY224" s="17" t="str">
        <f t="shared" ref="AY224" ca="1" si="4426">IF(H224,IF(N224&gt;0,ADDRESS(ROW(VariablesOrigin)+1,COLUMN(VariablesOrigin)+1,4) &amp; ":" &amp; ADDRESS(ROW(VariablesOrigin)+N224,COLUMN(VariablesOrigin)+1,4),""),"")</f>
        <v>C3:C4</v>
      </c>
      <c r="AZ224" s="17" t="b">
        <f t="array" aca="1" ref="AZ224" ca="1">IF(AY224&lt;&gt;"",SUM(1*ISERROR(MATCH(INDIRECT(AY224),INDIRECT(K224),0)))=0,"")</f>
        <v>1</v>
      </c>
      <c r="BA224" s="17" t="b">
        <f t="shared" ref="BA224" ca="1" si="4427">IF(H224,BU224="",FALSE)</f>
        <v>1</v>
      </c>
      <c r="BB224" s="17" t="b">
        <v>0</v>
      </c>
      <c r="BC224" s="17" t="b">
        <f t="shared" ref="BC224" ca="1" si="4428">IF(BA224,IF(N224&gt;0,AND(AZ224,Z224=0),FALSE),"")</f>
        <v>1</v>
      </c>
      <c r="BD224" s="17" t="b">
        <f t="shared" ref="BD224" ca="1" si="4429">IF(BA224,IF(N224&gt;0,AND(NOT(AZ224),Z224=0),FALSE),"")</f>
        <v>0</v>
      </c>
      <c r="BE224" s="17" t="b">
        <f t="shared" ref="BE224" ca="1" si="4430">IF(BA224,IF(AND(AW224,NOT(BB224),NOT(BC224),NOT(BD224)),AND(Z224=0,AC224=0),FALSE),"")</f>
        <v>0</v>
      </c>
      <c r="BF224" s="17" t="b">
        <f t="shared" ref="BF224" ca="1" si="4431">IF(BA224,IF(AND(AW224,NOT(BB224),NOT(BC224),NOT(BD224)),AND(Z224=0,OR(AC224&gt;0)),FALSE),"")</f>
        <v>0</v>
      </c>
      <c r="BG224" s="17" t="b">
        <f t="shared" ref="BG224" ca="1" si="4432">IF(BA224,IF(OR(BB224:BF224),FALSE,IF(Z224=0,FALSE,Z224&gt;0)),"")</f>
        <v>0</v>
      </c>
      <c r="BH224" s="17" t="b">
        <f t="shared" ref="BH224" ca="1" si="4433">IF(BA224,COUNTIF(BB224:BG224,TRUE)=1,"")</f>
        <v>1</v>
      </c>
      <c r="BI224" s="17">
        <f t="shared" ref="BI224" ca="1" si="4434">IF(BA224,IFERROR(MATCH(TRUE,BB224:BG224,0),7),"")</f>
        <v>2</v>
      </c>
      <c r="BJ224" s="17" t="b">
        <f t="shared" ref="BJ224" ca="1" si="4435">DF224&lt;&gt;""</f>
        <v>0</v>
      </c>
      <c r="BK224" s="17" t="str">
        <f t="shared" ref="BK224" ca="1" si="4436">IF(H224,IF(AND(NOT(BA224),AU224),AC224=0,""),"")</f>
        <v/>
      </c>
      <c r="BL224" s="17" t="str">
        <f t="shared" ref="BL224" ca="1" si="4437">IF(H224,IF(AND(NOT(BA224),AU224),AC224&gt;0,""),"")</f>
        <v/>
      </c>
      <c r="BM224" s="17" t="str">
        <f t="shared" ref="BM224" ca="1" si="4438">IF(H224,IF(BA224,CHOOSE(BI224,"0","F","L","I","N",IF(AA224&gt;0.5,"N","S"),"0"),CHOOSE(MATCH(BU224,DataType,0),"S",IF(BK224,"I","N"),"D"  )),"")</f>
        <v>F</v>
      </c>
      <c r="BN224" s="17" t="str">
        <f t="shared" ref="BN224" ca="1" si="4439">IF(H224,IF(BJ224,"E",IF(BA224,CHOOSE(BI224,"0","F","L","I","N","S","0"),CHOOSE(MATCH(BU224,DataType,0),"S",IF(BK224,"I","N"),"D"  ))),"")</f>
        <v>F</v>
      </c>
      <c r="BO224" s="17" t="str">
        <f t="shared" ref="BO224" ca="1" si="4440">IF($H224,IF(BM224="0","",IF(AND(AR224,N224=2),"D",IF(BM224="S","N",IF(AL224,"O",IF(AM224,"I","N"))))),"")</f>
        <v>D</v>
      </c>
      <c r="BP224" s="14" t="b">
        <f t="shared" ref="BP224" ca="1" si="4441">INDIRECT(ADDRESS(2,ROW(A224)-1,,,_sheetname_dataframe))&lt;&gt;""</f>
        <v>1</v>
      </c>
      <c r="BQ224" s="35">
        <v>1</v>
      </c>
      <c r="BX224" s="16"/>
      <c r="BY224" s="16"/>
      <c r="BZ224" s="16"/>
      <c r="CA224" s="16"/>
      <c r="CB224" s="16"/>
      <c r="CC224" s="16"/>
      <c r="CD224" s="16"/>
      <c r="CE224" s="16"/>
      <c r="CF224" s="16"/>
      <c r="CN224" s="14">
        <f ca="1">IF(H224,IFERROR(IsVariableNameLegal(O224),0),0)</f>
        <v>0</v>
      </c>
      <c r="CO224" s="14" t="str">
        <f t="array" aca="1" ref="CO224" ca="1">IF(H224,IF(COUNTIF(INDIRECT(wew!$C$13),O224)&gt;1,TRIM(SUBSTITUTE(_xll.MCONCAT(IF((INDIRECT(wew!$C$13)=O224)*(COLUMN(INDIRECT(wew!$C$13))&lt;&gt;D224+1),-1+COLUMN(INDIRECT(wew!$C$13)),"")," "),"  "," ")),""),"")</f>
        <v/>
      </c>
      <c r="CP224" s="14" t="str">
        <f t="array" aca="1" ref="CP224" ca="1">IF(P224&lt;&gt;"",IF(LEN(P224)&gt;150,1,""),"")</f>
        <v/>
      </c>
      <c r="CQ224" s="14" t="str">
        <f t="array" aca="1" ref="CQ224" ca="1">IF(AND(H224,NOT(ster!$J$3)),IF(COUNTIF(INDIRECT(wew!$C$15),P224)&gt;1,TRIM(SUBSTITUTE(_xll.MCONCAT(IF((INDIRECT(wew!$C$15)=P224)*(COLUMN(INDIRECT(wew!$C$15))&lt;&gt;D224+1),-1+COLUMN(INDIRECT(wew!$C$15)),"")," "),"  "," ")),""),"")</f>
        <v/>
      </c>
      <c r="CR224" s="14" t="str">
        <f t="array" aca="1" ref="CR224" ca="1">IF(H224,IF(AND(W224&gt;0,AO224&lt;&gt;""),TRIM(SUBSTITUTE(_xll.MCONCAT(IFERROR(IF(ISNUMBER(INDIRECT(Q224)),IF((INDIRECT(ster!$D$14)&lt;&gt;"")*(INDIRECT(Q224)&lt;AO224),INDIRECT(ster!$D$14) &amp; ": " &amp;  SUBSTITUTE(IF( AV224,IFERROR(TEXT(INDIRECT(Q224),"rrrr-mm-dd") &amp;" (" &amp; INDIRECT(Q224) &amp;")",INDIRECT(Q224)),INDIRECT(Q224))," "," "),""),""),"")," "),"  "," ")),""),"")</f>
        <v/>
      </c>
      <c r="CS224" s="14" t="str">
        <f t="array" aca="1" ref="CS224" ca="1">IF(H224,IF(AND(W224&gt;0,AP224&lt;&gt;""),TRIM(SUBSTITUTE(_xll.MCONCAT(IFERROR(IF(ISNUMBER(INDIRECT(Q224)),IF((INDIRECT(ster!$D$14)&lt;&gt;"")*(INDIRECT(Q224)&gt;AP224),INDIRECT(ster!$D$14) &amp; ": " &amp;  SUBSTITUTE(IF( AV224,IFERROR(TEXT(INDIRECT(Q224),"rrrr-mm-dd")&amp;" (" &amp; INDIRECT(Q224) &amp;")",INDIRECT(Q224)),INDIRECT(Q224))," "," "),""),""),"")," "),"  "," ")),""),"")</f>
        <v/>
      </c>
      <c r="CT224" s="14" t="str">
        <f t="array" aca="1" ref="CT224" ca="1">IF(H224,IF(AND(N224&gt;0,AR224),TRIM(SUBSTITUTE(_xll.MCONCAT(IFERROR(IF(ISNUMBER(INDIRECT(Q224)),IF((INDIRECT(ster!$D$14)&lt;&gt;"")*(IFERROR(0*(MATCH(INDIRECT(Q224),INDIRECT(K224),0)&gt;0),1)),INDIRECT(ster!$D$14) &amp; ": " &amp;  SUBSTITUTE(IF( AV224,IFERROR(TEXT(INDIRECT(Q224),"rrrr-mm-dd")&amp;" (" &amp; INDIRECT(Q224) &amp;")",INDIRECT(Q224)),INDIRECT(Q224))," "," "),""),""),"")," "),"  "," ")),""),"")</f>
        <v/>
      </c>
      <c r="CU224" s="14" t="str">
        <f t="array" aca="1" ref="CU224" ca="1">IF(H224,IF(AND(V224&gt;0),TRIM(SUBSTITUTE(_xll.MCONCAT(IF((INDIRECT(ster!$D$14)&lt;&gt;"")*(IFERROR(0*(INDIRECT(Q224)&lt;&gt;""),1)),INDIRECT(ster!$D$14),"")," "),"  "," ")),""),"")</f>
        <v/>
      </c>
      <c r="CV224" s="14" t="str">
        <f t="array" aca="1" ref="CV224" ca="1">IF(H224,IF(AS224,
TRIM(SUBSTITUTE(_xll.MCONCAT(IF(
   (INDIRECT(ster!$D$14)&lt;&gt;"")*
   ((INDIRECT(Q224)="")+
      NOT(ISNUMBER(INDIRECT(Q224)))*
      NOT(ISERROR(MATCH(INDIRECT(Q224),INDIRECT(K224),0)))
    ),
      INDIRECT(ster!$D$14),
   "")," "),"  "," ")),
""),"")</f>
        <v/>
      </c>
      <c r="CW224" s="14" t="str">
        <f t="array" aca="1" ref="CW224" ca="1">IF(H224,IF(AND(AQ224),TRIM(SUBSTITUTE(_xll.MCONCAT(IFERROR(IF(ISNUMBER(INDIRECT(Q224)),IF((INDIRECT(ster!$D$14)&lt;&gt;"")*(INDIRECT(Q224)&lt;&gt;INT(INDIRECT(Q224))),INDIRECT(ster!$D$14) &amp; ": " &amp; INDIRECT(Q224),""),""),"")," "),"  "," ")),""),"")</f>
        <v/>
      </c>
      <c r="CX224" s="14" t="str">
        <f t="array" aca="1" ref="CX224" ca="1">IF(H224,IF(OR(AU224,AV224),TRIM(SUBSTITUTE(_xll.MCONCAT(IF((INDIRECT(ster!$D$14)&lt;&gt;"")*NOT(ISNUMBER(INDIRECT(Q224))),IF(ISERROR(MATCH(INDIRECT(Q224),INDIRECT(K224),0)),IFERROR(IF(INDIRECT(Q224)&lt;&gt;"",INDIRECT(ster!$D$14) &amp; ": " &amp; SUBSTITUTE(INDIRECT(Q224)," "," "),""),""),""),"")," "),"  "," ")),""),"")</f>
        <v/>
      </c>
      <c r="CY224" s="14" t="str">
        <f t="array" aca="1" ref="CY224" ca="1">IF(H224,IF(AE224,TRIM(SUBSTITUTE(_xll.MCONCAT(IF((INDIRECT(ster!$D$14)&lt;&gt;"")*IFERROR(NOT(INDIRECT(AF224)),FALSE),IF(ISERROR(MATCH(INDIRECT(Q224),INDIRECT(K224),0)),IFERROR(IF(INDIRECT(Q224)&lt;&gt;"",INDIRECT(ster!$D$14)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CZ224" s="14" t="str">
        <f t="array" aca="1" ref="CZ224" ca="1">IF(H224,IF(AH224,TRIM(SUBSTITUTE(_xll.MCONCAT(IF((INDIRECT(ster!$D$14)&lt;&gt;"")*IFERROR(NOT(INDIRECT(AI224)),FALSE),IF(ISERROR(MATCH(INDIRECT(Q224),INDIRECT(K224),0)),IFERROR(IF(INDIRECT(Q224)&lt;&gt;"",INDIRECT(ster!$D$14)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DC224" s="14" t="str">
        <f ca="1">SUBSTITUTE(SUBSTITUTE(SUBSTITUTE(SUBSTITUTE(_xll.MCONCAT(DG224:DS224,"■"),"■■","■"),"■■","■"),"■■","■"),"■■","■")</f>
        <v>■</v>
      </c>
      <c r="DD224" s="14" t="str">
        <f t="shared" ref="DD224" ca="1" si="4442">IF(MID(DC224,1,1)="■",MID(DC224,2,LEN(DC224)),DC224)</f>
        <v/>
      </c>
      <c r="DE224" s="14" t="str">
        <f t="shared" ref="DE224" ca="1" si="4443">IF(DD224&lt;&gt;"",IF(MID(DD224,LEN(DD224),1)="■",MID(DD224,1,LEN(DD224)-1),DD224),"")</f>
        <v/>
      </c>
      <c r="DF224" s="14" t="str">
        <f t="shared" ref="DF224" ca="1" si="4444">IFERROR(IF(DE224&lt;&gt;"",SUBSTITUTE(DE224,"■",". "),""),"##INTERNAL_ERROR")</f>
        <v/>
      </c>
      <c r="DG224" s="14" t="str">
        <f t="shared" ref="DG224" ca="1" si="4445">IF(CN224&lt;&gt;0,"Variable name don't comply with the naming convention","")</f>
        <v/>
      </c>
      <c r="DH224" s="14" t="str">
        <f t="shared" ref="DH224" ca="1" si="4446">IF(CO224&lt;&gt;"","Duplicated name. " &amp; IF(ISERROR(FIND(" ",CO224)),"Duplicate have index " &amp; CO224, "Duplicates have indices: "&amp;SUBSTITUTE(CO224," ",", ")),"")</f>
        <v/>
      </c>
      <c r="DI224" s="14" t="str">
        <f t="shared" ref="DI224" ca="1" si="4447">IF(CP224&lt;&gt;"","Variable label exceed length 150","")</f>
        <v/>
      </c>
      <c r="DJ224" s="14" t="str">
        <f t="shared" ref="DJ224" ca="1" si="4448">IF(CQ224&lt;&gt;"","Duplicated variable label. " &amp; IF(ISERROR(FIND(" ",CQ224)),"Duplicate have index " &amp; CQ224, "Duplicates have indices: "&amp;SUBSTITUTE(CQ224," ",", ")),"")</f>
        <v/>
      </c>
      <c r="DK224" s="14" t="str">
        <f t="shared" ref="DK224" ca="1" si="4449">IF(CR224&lt;&gt;"","The following cases have values below declared theorethical min: " &amp;SUBSTITUTE(CR224," ",", "),"")</f>
        <v/>
      </c>
      <c r="DL224" s="14" t="str">
        <f t="shared" ref="DL224" ca="1" si="4450">IF(CS224&lt;&gt;"","The following cases have values above declared theorethical max: " &amp;SUBSTITUTE(CS224," ",", "),"")</f>
        <v/>
      </c>
      <c r="DM224" s="14" t="str">
        <f t="shared" ref="DM224" ca="1" si="4451">IF(CT224&lt;&gt;"","There are some cases with values not explicitly declared in the labels dictionary: " &amp;SUBSTITUTE(CT224," ",", "),"")</f>
        <v/>
      </c>
      <c r="DN224" s="14" t="str">
        <f t="array" aca="1" ref="DN224" ca="1">IF(CU224&lt;&gt;"","There are errors in the entered values in the following cases: " &amp;SUBSTITUTE(CU224," ",", "),"")</f>
        <v/>
      </c>
      <c r="DO224" s="14" t="str">
        <f t="shared" ref="DO224" ca="1" si="4452">IF(CV224&lt;&gt;"","The following records are missing in this required field: " &amp;SUBSTITUTE(CV224," ",", "),"")</f>
        <v/>
      </c>
      <c r="DP224" s="14" t="str">
        <f t="shared" ref="DP224" ca="1" si="4453">IF(CW224&lt;&gt;"","The following cases have non-integer values: " &amp;SUBSTITUTE(CW224," ",", "),"")</f>
        <v/>
      </c>
      <c r="DQ224" s="14" t="str">
        <f t="shared" ref="DQ224" ca="1" si="4454">IF(CX224&lt;&gt;"","The following cases are non-numeric: " &amp;SUBSTITUTE(CX224," ",", "),"")</f>
        <v/>
      </c>
      <c r="DR224" s="14" t="str">
        <f t="shared" ref="DR224" ca="1" si="4455">IF(CY224&lt;&gt;"","In the following cases " &amp; P224 &amp; " " &amp; LOWER(MID(AG224,1,1)) &amp; MID(AG224,2,LEN(AG224)) &amp; ": " &amp;SUBSTITUTE(CY224," ",", "),"")</f>
        <v/>
      </c>
      <c r="DS224" s="14" t="str">
        <f t="shared" ref="DS224" ca="1" si="4456">IF(CZ224&lt;&gt;"","In the following cases " &amp; P224 &amp; " " &amp; LOWER(MID(AJ224,1,1)) &amp; MID(AJ224,2,LEN(AJ224)) &amp; ": " &amp;SUBSTITUTE(CZ224," ",", "),"")</f>
        <v/>
      </c>
      <c r="DZ224" s="14" t="b">
        <f t="shared" ref="DZ224" ca="1" si="4457">OR(ED224&lt;&gt;"",EF224&lt;&gt;"",EG224&lt;&gt;"")</f>
        <v>0</v>
      </c>
      <c r="EA224" s="14" t="str">
        <f t="shared" ref="EA224" ca="1" si="4458">IF(EB224&lt;&gt;"",G224 &amp; " (" &amp; F224 &amp; ")","")</f>
        <v>Spinal cord MRI Lumbo-sacral - Syringomyelia (q_65c_6)</v>
      </c>
      <c r="EB224" s="14" t="str">
        <f t="shared" ref="EB224" ca="1" si="4459">IF(EE224&lt;&gt;"",EE224&amp;IF(ED224&lt;&gt;""," and "&amp;ED224,""),UPPER(MID(ED224,1,1)&amp;MID(ED224,2,LEN(ED224))))&amp; IF(OR(EF224&lt;&gt;"",EG224&lt;&gt;"")," and "&amp;IF(EF224&lt;&gt;"",LOWER(MID(EF224,1,1) &amp; MID(EF224,2,LEN(EF224))),"")&amp; IF(AND(EF224 &lt;&gt;"",EG224&lt;&gt;"")," and ","") &amp; IF(EG224&lt;&gt;"",LOWER(MID(EG224,1,1) &amp; MID(EG224,2,LEN(EG224))),""),"") &amp; IF(OR(EE224&lt;&gt;"",ED224&lt;&gt;"",EF224&lt;&gt;"",EG224&lt;&gt;""), ". ","")</f>
        <v xml:space="preserve">Values must be limited to predefinied list. </v>
      </c>
      <c r="EC224" s="14" t="str">
        <f t="shared" ref="EC224" ca="1" si="4460">IF(EB224&lt;&gt;"",G224 &amp; " (" &amp; F224 &amp; "): " &amp; EB224,"")</f>
        <v xml:space="preserve">Spinal cord MRI Lumbo-sacral - Syringomyelia (q_65c_6): Values must be limited to predefinied list. </v>
      </c>
      <c r="ED224" s="14" t="str">
        <f t="shared" ref="ED224" ca="1" si="4461">IF(H224,IF(W224&gt;0,IF(AND(AO224&lt;&gt;"",AP224&lt;&gt;""),"each value must be between " &amp; IF( AV224,IFERROR(TEXT(AO224,"rrrr-mm-dd") &amp;" (" &amp; AO224 &amp;")",AO224),AO224) &amp; " and " &amp; IF( AV224,IFERROR(TEXT(AP224,"rrrr-mm-dd") &amp;" (" &amp; AP224 &amp;")",AP224),AP224),IF(AO224&lt;&gt;"","each value must be above " &amp; IF( AV224,IFERROR(TEXT(AO224,"rrrr-mm-dd") &amp;" (" &amp; AO224 &amp;")",AO224),AO224), IF(AP224&lt;&gt;"","each value must be below " &amp; IF( AV224,IFERROR(TEXT(AP224,"rrrr-mm-dd") &amp;" (" &amp; AP224 &amp;")",AP224),AP224),""))),""),"")</f>
        <v/>
      </c>
      <c r="EE224" s="14" t="str">
        <f t="shared" ref="EE224" ca="1" si="4462">IF(H224,IF(OR(AQ224,AU224,AV224,AS224,AR224),
   "Values must be" &amp;
   IF(AR224," limited to predefinied list", IF(AQ224, " integers",IF(OR(AU224,AV224)," numeric",""))) &amp;
   IF(AS224,IF(OR(AR224,AQ224,AU224,AV224), " and ","") &amp; "non-missing",""),
""),"")</f>
        <v>Values must be limited to predefinied list</v>
      </c>
      <c r="EF224" s="14" t="str">
        <f t="shared" ref="EF224" ca="1" si="4463">IF($H224,AG224,"")</f>
        <v/>
      </c>
      <c r="EG224" s="14" t="str">
        <f t="shared" ref="EG224" ca="1" si="4464">IF($H224,AJ224,"")</f>
        <v/>
      </c>
      <c r="EM224" s="14" t="b">
        <f t="shared" ref="EM224" ca="1" si="4465">OR(EC224&lt;&gt;"",DF224&lt;&gt;"")</f>
        <v>1</v>
      </c>
      <c r="EN224" s="14">
        <f t="shared" ref="EN224" ca="1" si="4466">IF(EM224,C224,"")</f>
        <v>211</v>
      </c>
      <c r="EO224" s="14" t="str">
        <f t="shared" ref="EO224" ca="1" si="4467">IF(EM224,F224,"")</f>
        <v>q_65c_6</v>
      </c>
      <c r="EP224" s="14" t="str">
        <f t="shared" ref="EP224" ca="1" si="4468">EC224</f>
        <v xml:space="preserve">Spinal cord MRI Lumbo-sacral - Syringomyelia (q_65c_6): Values must be limited to predefinied list. </v>
      </c>
      <c r="EQ224" s="14" t="str">
        <f t="shared" ref="EQ224" ca="1" si="4469">DF224</f>
        <v/>
      </c>
    </row>
    <row r="225" spans="2:147" s="14" customFormat="1">
      <c r="B225" s="14" t="str">
        <f t="shared" ref="B225" ca="1" si="4470">DF225</f>
        <v/>
      </c>
      <c r="C225" s="14">
        <f t="shared" ref="C225" ca="1" si="4471">IF(OFFSET(B225,-1,COLUMN(VariableExists)-2),OFFSET(B225,-1,1)+1,OFFSET(B225,-1,1))</f>
        <v>212</v>
      </c>
      <c r="D225" s="14">
        <f t="shared" ref="D225" si="4472">ROW(A225)-2</f>
        <v>223</v>
      </c>
      <c r="E225" s="14" t="str">
        <f t="shared" ref="E225" ca="1" si="4473">IF(OR(G225="",ROW(G225)=2),"",IF(Z225&gt;0,"S",IF(AX225,IF(J225=2,"D","N"),"I")))</f>
        <v>D</v>
      </c>
      <c r="F225" s="14" t="str">
        <f t="shared" ref="F225" ca="1" si="4474">IF(H225,O225,"")</f>
        <v>q_65c_7</v>
      </c>
      <c r="G225" s="14" t="str">
        <f t="shared" ref="G225" ca="1" si="4475">IF(H225,P225,"")</f>
        <v>Spinal cord MRI Lumbo-sacral - Other</v>
      </c>
      <c r="H225" s="14" t="b">
        <f t="shared" ref="H225" ca="1" si="4476">IF(INDIRECT(ADDRESS(2,D225+1,,,_sheetname_dataframe))="",FALSE,MID(INDIRECT(ADDRESS(2,D225+1,,,_sheetname_dataframe)),1,1)&lt;&gt;".")</f>
        <v>1</v>
      </c>
      <c r="I225" s="14" t="str">
        <f ca="1">IF($H225,ADDRESS(3,(D225+1)*2-1,4,,"["&amp;wew!$G$7&amp;"]"&amp;_sheetname_labels)&amp;":"&amp;ADDRESS(2+ster!$B$20,(D225+1)*2-1,4),"")</f>
        <v>[DBTemplate.xlsm]labels!QE3:QE61</v>
      </c>
      <c r="J225" s="14">
        <f t="array" aca="1" ref="J225" ca="1">IF(H225,MAX(0,MAX(IF(INDIRECT(I225)&lt;&gt;"",ROW(INDIRECT(I225)),""))-2),"")</f>
        <v>2</v>
      </c>
      <c r="K225" s="14" t="str">
        <f ca="1">IF($H225,IF($J225&gt;0,ADDRESS(3,(D225+1)*2-1,4,,"["&amp;wew!$G$7&amp;"]"&amp;_sheetname_labels)&amp;":"&amp;ADDRESS(2+J225,(D225+1)*2-1,4),""),"")</f>
        <v>[DBTemplate.xlsm]labels!QE3:QE4</v>
      </c>
      <c r="L225" s="14" t="str">
        <f ca="1">IF($H225,IF($J225&gt;0,ADDRESS(3,(D225+1)*2,4,,"["&amp;wew!$G$7&amp;"]"&amp;_sheetname_labels)&amp;":"&amp;ADDRESS(2+J225,(D225+1)*2,4),""),"")</f>
        <v>[DBTemplate.xlsm]labels!QF3:QF4</v>
      </c>
      <c r="M225" s="14">
        <f t="shared" ref="M225" ca="1" si="4477">IF($H225,IF(J225&gt;0,COUNTA(INDIRECT(K225))-COUNT(INDIRECT(K225)),0),"")</f>
        <v>0</v>
      </c>
      <c r="N225" s="14">
        <f t="shared" ref="N225" ca="1" si="4478">IF(H225,J225-M225,"")</f>
        <v>2</v>
      </c>
      <c r="O225" s="14" t="str">
        <f t="shared" ref="O225" ca="1" si="4479">IF(INDIRECT(ADDRESS(2,D225+1,,,_sheetname_dataframe))="","",INDIRECT(ADDRESS(2,D225+1,,,_sheetname_dataframe)))</f>
        <v>q_65c_7</v>
      </c>
      <c r="P225" s="14" t="str">
        <f t="shared" ref="P225" ca="1" si="4480">IF(H225,IF(INDIRECT(ADDRESS(1,D225+1,,,_sheetname_dataframe))="","",INDIRECT(ADDRESS(1,D225+1,,,_sheetname_dataframe))),"")</f>
        <v>Spinal cord MRI Lumbo-sacral - Other</v>
      </c>
      <c r="Q225" s="14" t="str">
        <f ca="1">IF($BP225,ADDRESS(3,D225+1,4,,"["&amp;wew!$G$7&amp;"]"&amp;_sheetname_dataframe)&amp;":"&amp;ADDRESS(2+ster!$C$14,D225+1,4),"")</f>
        <v>[DBTemplate.xlsm]data_frame!HP3:HP3</v>
      </c>
      <c r="R225" s="14" t="str">
        <f>IF($BP225,IF(MID(_xll.FORMULATEXT(INDEX(INDIRECT(Q225),1)),1,1)="=", _xll.FORMULATEXT(INDEX(INDIRECT(Q225),1),2,TRUE),""),"")</f>
        <v/>
      </c>
      <c r="S225" s="14">
        <f t="array" aca="1" ref="S225" ca="1">IF(H225,SUM(IF((IFERROR(INDIRECT(Q225)&lt;&gt;"",FALSE))*(INDIRECT(ster!$D$14)&lt;&gt;""),1,0)),"")</f>
        <v>0</v>
      </c>
      <c r="T225" s="14">
        <f t="array" aca="1" ref="T225" ca="1">IF(H225,IF(M225&gt;0,SUM(IFERROR(1*(MATCH(INDIRECT(Q225),INDIRECT(K225),0)&gt;0),0)*(INDIRECT(ster!$D$14)&lt;&gt;"")*NOT(ISNUMBER(INDIRECT(Q225)))),0),"")</f>
        <v>0</v>
      </c>
      <c r="U225" s="14">
        <f t="array" aca="1" ref="U225" ca="1">IF(H225,SUM((IFERROR(INDIRECT(Q225)="",FALSE))*(INDIRECT(ster!$D$14)&lt;&gt;"")),"")</f>
        <v>1</v>
      </c>
      <c r="V225" s="14">
        <f t="array" aca="1" ref="V225" ca="1">IF(H225,SUM((IFERROR(INDIRECT(Q225)="#ąś",TRUE))*(INDIRECT(ster!$D$14)&lt;&gt;"")),"")</f>
        <v>0</v>
      </c>
      <c r="W225" s="14">
        <f t="array" aca="1" ref="W225" ca="1">IF(H225,SUM(ISNUMBER(INDIRECT(Q225))*(INDIRECT(ster!$D$14)&lt;&gt;"")),"")</f>
        <v>0</v>
      </c>
      <c r="X225" s="14" t="str">
        <f t="array" aca="1" ref="X225" ca="1">IF(AND(H225,W225&gt;0),IF(wew!$B$3,MIN(IF((INDIRECT(ster!$D$14)&lt;&gt;"")*IFERROR(INDIRECT($Q225)&lt;&gt;"",FALSE),IFERROR(INDIRECT($Q225),"X"),"X")),"&lt;włącz podświetlanie wartości&gt;"),"—")</f>
        <v>—</v>
      </c>
      <c r="Y225" s="14" t="str">
        <f t="array" aca="1" ref="Y225" ca="1">IF(AND(H225,W225&gt;0),IF(wew!$B$3,MAX(IF((INDIRECT(ster!$D$14)&lt;&gt;"")*IFERROR(INDIRECT($Q225)&lt;&gt;"",FALSE),IFERROR(INDIRECT($Q225),"X"),"X")),"&lt;włącz podświetlanie wartości&gt;"),"—")</f>
        <v>—</v>
      </c>
      <c r="Z225" s="14">
        <f t="shared" ref="Z225" ca="1" si="4481">IF(H225,S225-T225-W225,"")</f>
        <v>0</v>
      </c>
      <c r="AA225" s="12" t="str">
        <f t="shared" ref="AA225" ca="1" si="4482">IF(H225,IF(S225&gt;0,W225/(S225),"—"),"")</f>
        <v>—</v>
      </c>
      <c r="AB225" s="17">
        <f t="array" aca="1" ref="AB225" ca="1">IF(H225,IF(W225&gt;0,SUM((INDIRECT(ster!$D$14)&lt;&gt;"")*IFERROR((INDIRECT(Q225)&lt;&gt;"")*(INDIRECT(Q225)=INT(INDIRECT(Q225))),0)),0),"")</f>
        <v>0</v>
      </c>
      <c r="AC225" s="17">
        <f t="array" aca="1" ref="AC225" ca="1">IF(H225,W225-AB225,"")</f>
        <v>0</v>
      </c>
      <c r="AD225" s="17">
        <f t="shared" ref="AD225" ca="1" si="4483">IF($H225,IF(AC225&lt;&gt;"",IF(AC225=0,1,IF(AC225/W225&lt;0.15,2,3)),0),"")</f>
        <v>1</v>
      </c>
      <c r="AE225" s="17" t="b">
        <f t="shared" ref="AE225" ca="1" si="4484">IF(H225,OFFSET(O225,1,0)=".validation",FALSE)</f>
        <v>0</v>
      </c>
      <c r="AF225" s="17" t="str">
        <f ca="1">IF(AE225,IF($H225,ADDRESS(3,D225+2,4,,"["&amp;wew!$G$7&amp;"]"&amp;_sheetname_dataframe)&amp;":"&amp;ADDRESS(2+ster!$C$14,D225+2,4),""),"")</f>
        <v/>
      </c>
      <c r="AG225" s="17" t="str">
        <f t="shared" ref="AG225" ca="1" si="4485">IF(AE225,IF($H225,IF(INDIRECT(ADDRESS(1,D225+2,,,_sheetname_dataframe))="","",INDIRECT(ADDRESS(1,D225+2,,,_sheetname_dataframe))),""),"")</f>
        <v/>
      </c>
      <c r="AH225" s="17" t="b">
        <f t="shared" ref="AH225" ca="1" si="4486">IF(H225,AND(AE225,OFFSET(O225,2,0)=".validation"),FALSE)</f>
        <v>0</v>
      </c>
      <c r="AI225" s="17" t="str">
        <f ca="1">IF(AH225,IF($H225,ADDRESS(3,D225+3,4,,"["&amp;wew!$G$7&amp;"]"&amp;_sheetname_dataframe)&amp;":"&amp;ADDRESS(2+ster!$C$14,D225+3,4),""),"")</f>
        <v/>
      </c>
      <c r="AJ225" s="17" t="str">
        <f t="shared" ref="AJ225" ca="1" si="4487">IF(AH225,IF($H225,IF(INDIRECT(ADDRESS(1,D225+3,,,_sheetname_dataframe))="","",INDIRECT(ADDRESS(1,D225+3,,,_sheetname_dataframe))),""),"")</f>
        <v/>
      </c>
      <c r="AK225" s="17" t="b">
        <f t="shared" ref="AK225" ca="1" si="4488">IF(H225,OR(AQ225,AD225=2),"")</f>
        <v>0</v>
      </c>
      <c r="AL225" s="17" t="b">
        <f t="shared" ref="AL225" ca="1" si="4489">IF($H225,IF(BV225&lt;&gt;"",IF(OR(BM225="F",BM225="L",BM225="I",BM225="D"),BV225&lt;&gt;0)),"")</f>
        <v>0</v>
      </c>
      <c r="AM225" s="17" t="b">
        <f t="shared" ref="AM225" ca="1" si="4490">IF($H225,AND(NOT(AL225),OR(IF(BW225&lt;&gt;"",IF(OR(BM225="F",BM225="L"),BW225&lt;&gt;0)),BM225="I",BM225="N",BM225="D")),"")</f>
        <v>0</v>
      </c>
      <c r="AN225" s="17">
        <f t="shared" ref="AN225" ca="1" si="4491">IF(COUNTA(INDIRECT(Q225))=0,0, IF(AND(AO225&lt;&gt;"",X225&lt;AO225),1,IF(AND(AP225&lt;&gt;"",Y225&gt;AP225),1,IF(AND(AQ225,AC225&gt;0),2,0))))</f>
        <v>0</v>
      </c>
      <c r="AO225" s="24" t="str">
        <f t="shared" ref="AO225" ca="1" si="4492">IF($H225,IF(BY225&lt;&gt;"",IF(ISNUMBER(BY225),BY225,""),""),"")</f>
        <v/>
      </c>
      <c r="AP225" s="24" t="str">
        <f t="shared" ref="AP225" ca="1" si="4493">IF($H225,IF(BZ225&lt;&gt;"",IF(ISNUMBER(BZ225),BZ225,""),""),"")</f>
        <v/>
      </c>
      <c r="AQ225" s="17" t="b">
        <f t="shared" ref="AQ225" ca="1" si="4494">IF(H225,IF(CA225&lt;&gt;"",CA225&lt;&gt;0,FALSE),"")</f>
        <v>0</v>
      </c>
      <c r="AR225" s="17" t="b">
        <f t="shared" ref="AR225" ca="1" si="4495">IF(H225,IF(N225&gt;0,IF(BQ225&lt;&gt;"",BQ225&lt;&gt;0,FALSE),FALSE),"")</f>
        <v>1</v>
      </c>
      <c r="AS225" s="17" t="b">
        <f t="shared" ref="AS225" ca="1" si="4496">IF(H225,IF(BR225&lt;&gt;"",BR225&lt;&gt;0,FALSE),"")</f>
        <v>0</v>
      </c>
      <c r="AT225" s="17" t="b">
        <f t="shared" ref="AT225" ca="1" si="4497">IF(H225,IF(N225&gt;0,FALSE,IF(BU225&lt;&gt;"",MATCH(BU225,DataType,0)=1,FALSE)),"")</f>
        <v>0</v>
      </c>
      <c r="AU225" s="17" t="b">
        <f t="shared" ref="AU225" ca="1" si="4498">IF(H225,IF(N225&gt;0,TRUE,IF(BU225&lt;&gt;"",MATCH(BU225,DataType,0)=2,FALSE)),"")</f>
        <v>1</v>
      </c>
      <c r="AV225" s="17" t="b">
        <f t="shared" ref="AV225" ca="1" si="4499">IF(H225,IF(N225&gt;0,FALSE,IF(BU225&lt;&gt;"",MATCH(BU225,DataType,0)=3,FALSE)),"")</f>
        <v>0</v>
      </c>
      <c r="AW225" s="17" t="b">
        <f t="shared" ref="AW225" ca="1" si="4500">IF(H225,IF(W225&gt;0,Z225=0,FALSE),"")</f>
        <v>0</v>
      </c>
      <c r="AX225" s="14" t="b">
        <f t="array" aca="1" ref="AX225" ca="1">IF(H225,N225&gt;0,"")</f>
        <v>1</v>
      </c>
      <c r="AY225" s="17" t="str">
        <f t="shared" ref="AY225" ca="1" si="4501">IF(H225,IF(N225&gt;0,ADDRESS(ROW(VariablesOrigin)+1,COLUMN(VariablesOrigin)+1,4) &amp; ":" &amp; ADDRESS(ROW(VariablesOrigin)+N225,COLUMN(VariablesOrigin)+1,4),""),"")</f>
        <v>C3:C4</v>
      </c>
      <c r="AZ225" s="17" t="b">
        <f t="array" aca="1" ref="AZ225" ca="1">IF(AY225&lt;&gt;"",SUM(1*ISERROR(MATCH(INDIRECT(AY225),INDIRECT(K225),0)))=0,"")</f>
        <v>1</v>
      </c>
      <c r="BA225" s="17" t="b">
        <f t="shared" ref="BA225" ca="1" si="4502">IF(H225,BU225="",FALSE)</f>
        <v>1</v>
      </c>
      <c r="BB225" s="17" t="b">
        <v>0</v>
      </c>
      <c r="BC225" s="17" t="b">
        <f t="shared" ref="BC225" ca="1" si="4503">IF(BA225,IF(N225&gt;0,AND(AZ225,Z225=0),FALSE),"")</f>
        <v>1</v>
      </c>
      <c r="BD225" s="17" t="b">
        <f t="shared" ref="BD225" ca="1" si="4504">IF(BA225,IF(N225&gt;0,AND(NOT(AZ225),Z225=0),FALSE),"")</f>
        <v>0</v>
      </c>
      <c r="BE225" s="17" t="b">
        <f t="shared" ref="BE225" ca="1" si="4505">IF(BA225,IF(AND(AW225,NOT(BB225),NOT(BC225),NOT(BD225)),AND(Z225=0,AC225=0),FALSE),"")</f>
        <v>0</v>
      </c>
      <c r="BF225" s="17" t="b">
        <f t="shared" ref="BF225" ca="1" si="4506">IF(BA225,IF(AND(AW225,NOT(BB225),NOT(BC225),NOT(BD225)),AND(Z225=0,OR(AC225&gt;0)),FALSE),"")</f>
        <v>0</v>
      </c>
      <c r="BG225" s="17" t="b">
        <f t="shared" ref="BG225" ca="1" si="4507">IF(BA225,IF(OR(BB225:BF225),FALSE,IF(Z225=0,FALSE,Z225&gt;0)),"")</f>
        <v>0</v>
      </c>
      <c r="BH225" s="17" t="b">
        <f t="shared" ref="BH225" ca="1" si="4508">IF(BA225,COUNTIF(BB225:BG225,TRUE)=1,"")</f>
        <v>1</v>
      </c>
      <c r="BI225" s="17">
        <f t="shared" ref="BI225" ca="1" si="4509">IF(BA225,IFERROR(MATCH(TRUE,BB225:BG225,0),7),"")</f>
        <v>2</v>
      </c>
      <c r="BJ225" s="17" t="b">
        <f t="shared" ref="BJ225" ca="1" si="4510">DF225&lt;&gt;""</f>
        <v>0</v>
      </c>
      <c r="BK225" s="17" t="str">
        <f t="shared" ref="BK225" ca="1" si="4511">IF(H225,IF(AND(NOT(BA225),AU225),AC225=0,""),"")</f>
        <v/>
      </c>
      <c r="BL225" s="17" t="str">
        <f t="shared" ref="BL225" ca="1" si="4512">IF(H225,IF(AND(NOT(BA225),AU225),AC225&gt;0,""),"")</f>
        <v/>
      </c>
      <c r="BM225" s="17" t="str">
        <f t="shared" ref="BM225" ca="1" si="4513">IF(H225,IF(BA225,CHOOSE(BI225,"0","F","L","I","N",IF(AA225&gt;0.5,"N","S"),"0"),CHOOSE(MATCH(BU225,DataType,0),"S",IF(BK225,"I","N"),"D"  )),"")</f>
        <v>F</v>
      </c>
      <c r="BN225" s="17" t="str">
        <f t="shared" ref="BN225" ca="1" si="4514">IF(H225,IF(BJ225,"E",IF(BA225,CHOOSE(BI225,"0","F","L","I","N","S","0"),CHOOSE(MATCH(BU225,DataType,0),"S",IF(BK225,"I","N"),"D"  ))),"")</f>
        <v>F</v>
      </c>
      <c r="BO225" s="17" t="str">
        <f t="shared" ref="BO225" ca="1" si="4515">IF($H225,IF(BM225="0","",IF(AND(AR225,N225=2),"D",IF(BM225="S","N",IF(AL225,"O",IF(AM225,"I","N"))))),"")</f>
        <v>D</v>
      </c>
      <c r="BP225" s="14" t="b">
        <f t="shared" ref="BP225" ca="1" si="4516">INDIRECT(ADDRESS(2,ROW(A225)-1,,,_sheetname_dataframe))&lt;&gt;""</f>
        <v>1</v>
      </c>
      <c r="BQ225" s="35">
        <v>1</v>
      </c>
      <c r="BX225" s="16"/>
      <c r="BY225" s="16"/>
      <c r="BZ225" s="16"/>
      <c r="CA225" s="16"/>
      <c r="CB225" s="16"/>
      <c r="CC225" s="16"/>
      <c r="CD225" s="16"/>
      <c r="CE225" s="16"/>
      <c r="CF225" s="16"/>
      <c r="CN225" s="14">
        <f ca="1">IF(H225,IFERROR(IsVariableNameLegal(O225),0),0)</f>
        <v>0</v>
      </c>
      <c r="CO225" s="14" t="str">
        <f t="array" aca="1" ref="CO225" ca="1">IF(H225,IF(COUNTIF(INDIRECT(wew!$C$13),O225)&gt;1,TRIM(SUBSTITUTE(_xll.MCONCAT(IF((INDIRECT(wew!$C$13)=O225)*(COLUMN(INDIRECT(wew!$C$13))&lt;&gt;D225+1),-1+COLUMN(INDIRECT(wew!$C$13)),"")," "),"  "," ")),""),"")</f>
        <v/>
      </c>
      <c r="CP225" s="14" t="str">
        <f t="array" aca="1" ref="CP225" ca="1">IF(P225&lt;&gt;"",IF(LEN(P225)&gt;150,1,""),"")</f>
        <v/>
      </c>
      <c r="CQ225" s="14" t="str">
        <f t="array" aca="1" ref="CQ225" ca="1">IF(AND(H225,NOT(ster!$J$3)),IF(COUNTIF(INDIRECT(wew!$C$15),P225)&gt;1,TRIM(SUBSTITUTE(_xll.MCONCAT(IF((INDIRECT(wew!$C$15)=P225)*(COLUMN(INDIRECT(wew!$C$15))&lt;&gt;D225+1),-1+COLUMN(INDIRECT(wew!$C$15)),"")," "),"  "," ")),""),"")</f>
        <v/>
      </c>
      <c r="CR225" s="14" t="str">
        <f t="array" aca="1" ref="CR225" ca="1">IF(H225,IF(AND(W225&gt;0,AO225&lt;&gt;""),TRIM(SUBSTITUTE(_xll.MCONCAT(IFERROR(IF(ISNUMBER(INDIRECT(Q225)),IF((INDIRECT(ster!$D$14)&lt;&gt;"")*(INDIRECT(Q225)&lt;AO225),INDIRECT(ster!$D$14) &amp; ": " &amp;  SUBSTITUTE(IF( AV225,IFERROR(TEXT(INDIRECT(Q225),"rrrr-mm-dd") &amp;" (" &amp; INDIRECT(Q225) &amp;")",INDIRECT(Q225)),INDIRECT(Q225))," "," "),""),""),"")," "),"  "," ")),""),"")</f>
        <v/>
      </c>
      <c r="CS225" s="14" t="str">
        <f t="array" aca="1" ref="CS225" ca="1">IF(H225,IF(AND(W225&gt;0,AP225&lt;&gt;""),TRIM(SUBSTITUTE(_xll.MCONCAT(IFERROR(IF(ISNUMBER(INDIRECT(Q225)),IF((INDIRECT(ster!$D$14)&lt;&gt;"")*(INDIRECT(Q225)&gt;AP225),INDIRECT(ster!$D$14) &amp; ": " &amp;  SUBSTITUTE(IF( AV225,IFERROR(TEXT(INDIRECT(Q225),"rrrr-mm-dd")&amp;" (" &amp; INDIRECT(Q225) &amp;")",INDIRECT(Q225)),INDIRECT(Q225))," "," "),""),""),"")," "),"  "," ")),""),"")</f>
        <v/>
      </c>
      <c r="CT225" s="14" t="str">
        <f t="array" aca="1" ref="CT225" ca="1">IF(H225,IF(AND(N225&gt;0,AR225),TRIM(SUBSTITUTE(_xll.MCONCAT(IFERROR(IF(ISNUMBER(INDIRECT(Q225)),IF((INDIRECT(ster!$D$14)&lt;&gt;"")*(IFERROR(0*(MATCH(INDIRECT(Q225),INDIRECT(K225),0)&gt;0),1)),INDIRECT(ster!$D$14) &amp; ": " &amp;  SUBSTITUTE(IF( AV225,IFERROR(TEXT(INDIRECT(Q225),"rrrr-mm-dd")&amp;" (" &amp; INDIRECT(Q225) &amp;")",INDIRECT(Q225)),INDIRECT(Q225))," "," "),""),""),"")," "),"  "," ")),""),"")</f>
        <v/>
      </c>
      <c r="CU225" s="14" t="str">
        <f t="array" aca="1" ref="CU225" ca="1">IF(H225,IF(AND(V225&gt;0),TRIM(SUBSTITUTE(_xll.MCONCAT(IF((INDIRECT(ster!$D$14)&lt;&gt;"")*(IFERROR(0*(INDIRECT(Q225)&lt;&gt;""),1)),INDIRECT(ster!$D$14),"")," "),"  "," ")),""),"")</f>
        <v/>
      </c>
      <c r="CV225" s="14" t="str">
        <f t="array" aca="1" ref="CV225" ca="1">IF(H225,IF(AS225,
TRIM(SUBSTITUTE(_xll.MCONCAT(IF(
   (INDIRECT(ster!$D$14)&lt;&gt;"")*
   ((INDIRECT(Q225)="")+
      NOT(ISNUMBER(INDIRECT(Q225)))*
      NOT(ISERROR(MATCH(INDIRECT(Q225),INDIRECT(K225),0)))
    ),
      INDIRECT(ster!$D$14),
   "")," "),"  "," ")),
""),"")</f>
        <v/>
      </c>
      <c r="CW225" s="14" t="str">
        <f t="array" aca="1" ref="CW225" ca="1">IF(H225,IF(AND(AQ225),TRIM(SUBSTITUTE(_xll.MCONCAT(IFERROR(IF(ISNUMBER(INDIRECT(Q225)),IF((INDIRECT(ster!$D$14)&lt;&gt;"")*(INDIRECT(Q225)&lt;&gt;INT(INDIRECT(Q225))),INDIRECT(ster!$D$14) &amp; ": " &amp; INDIRECT(Q225),""),""),"")," "),"  "," ")),""),"")</f>
        <v/>
      </c>
      <c r="CX225" s="14" t="str">
        <f t="array" aca="1" ref="CX225" ca="1">IF(H225,IF(OR(AU225,AV225),TRIM(SUBSTITUTE(_xll.MCONCAT(IF((INDIRECT(ster!$D$14)&lt;&gt;"")*NOT(ISNUMBER(INDIRECT(Q225))),IF(ISERROR(MATCH(INDIRECT(Q225),INDIRECT(K225),0)),IFERROR(IF(INDIRECT(Q225)&lt;&gt;"",INDIRECT(ster!$D$14) &amp; ": " &amp; SUBSTITUTE(INDIRECT(Q225)," "," "),""),""),""),"")," "),"  "," ")),""),"")</f>
        <v/>
      </c>
      <c r="CY225" s="14" t="str">
        <f t="array" aca="1" ref="CY225" ca="1">IF(H225,IF(AE225,TRIM(SUBSTITUTE(_xll.MCONCAT(IF((INDIRECT(ster!$D$14)&lt;&gt;"")*IFERROR(NOT(INDIRECT(AF225)),FALSE),IF(ISERROR(MATCH(INDIRECT(Q225),INDIRECT(K225),0)),IFERROR(IF(INDIRECT(Q225)&lt;&gt;"",INDIRECT(ster!$D$14)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CZ225" s="14" t="str">
        <f t="array" aca="1" ref="CZ225" ca="1">IF(H225,IF(AH225,TRIM(SUBSTITUTE(_xll.MCONCAT(IF((INDIRECT(ster!$D$14)&lt;&gt;"")*IFERROR(NOT(INDIRECT(AI225)),FALSE),IF(ISERROR(MATCH(INDIRECT(Q225),INDIRECT(K225),0)),IFERROR(IF(INDIRECT(Q225)&lt;&gt;"",INDIRECT(ster!$D$14)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DC225" s="14" t="str">
        <f ca="1">SUBSTITUTE(SUBSTITUTE(SUBSTITUTE(SUBSTITUTE(_xll.MCONCAT(DG225:DS225,"■"),"■■","■"),"■■","■"),"■■","■"),"■■","■")</f>
        <v>■</v>
      </c>
      <c r="DD225" s="14" t="str">
        <f t="shared" ref="DD225" ca="1" si="4517">IF(MID(DC225,1,1)="■",MID(DC225,2,LEN(DC225)),DC225)</f>
        <v/>
      </c>
      <c r="DE225" s="14" t="str">
        <f t="shared" ref="DE225" ca="1" si="4518">IF(DD225&lt;&gt;"",IF(MID(DD225,LEN(DD225),1)="■",MID(DD225,1,LEN(DD225)-1),DD225),"")</f>
        <v/>
      </c>
      <c r="DF225" s="14" t="str">
        <f t="shared" ref="DF225" ca="1" si="4519">IFERROR(IF(DE225&lt;&gt;"",SUBSTITUTE(DE225,"■",". "),""),"##INTERNAL_ERROR")</f>
        <v/>
      </c>
      <c r="DG225" s="14" t="str">
        <f t="shared" ref="DG225" ca="1" si="4520">IF(CN225&lt;&gt;0,"Variable name don't comply with the naming convention","")</f>
        <v/>
      </c>
      <c r="DH225" s="14" t="str">
        <f t="shared" ref="DH225" ca="1" si="4521">IF(CO225&lt;&gt;"","Duplicated name. " &amp; IF(ISERROR(FIND(" ",CO225)),"Duplicate have index " &amp; CO225, "Duplicates have indices: "&amp;SUBSTITUTE(CO225," ",", ")),"")</f>
        <v/>
      </c>
      <c r="DI225" s="14" t="str">
        <f t="shared" ref="DI225" ca="1" si="4522">IF(CP225&lt;&gt;"","Variable label exceed length 150","")</f>
        <v/>
      </c>
      <c r="DJ225" s="14" t="str">
        <f t="shared" ref="DJ225" ca="1" si="4523">IF(CQ225&lt;&gt;"","Duplicated variable label. " &amp; IF(ISERROR(FIND(" ",CQ225)),"Duplicate have index " &amp; CQ225, "Duplicates have indices: "&amp;SUBSTITUTE(CQ225," ",", ")),"")</f>
        <v/>
      </c>
      <c r="DK225" s="14" t="str">
        <f t="shared" ref="DK225" ca="1" si="4524">IF(CR225&lt;&gt;"","The following cases have values below declared theorethical min: " &amp;SUBSTITUTE(CR225," ",", "),"")</f>
        <v/>
      </c>
      <c r="DL225" s="14" t="str">
        <f t="shared" ref="DL225" ca="1" si="4525">IF(CS225&lt;&gt;"","The following cases have values above declared theorethical max: " &amp;SUBSTITUTE(CS225," ",", "),"")</f>
        <v/>
      </c>
      <c r="DM225" s="14" t="str">
        <f t="shared" ref="DM225" ca="1" si="4526">IF(CT225&lt;&gt;"","There are some cases with values not explicitly declared in the labels dictionary: " &amp;SUBSTITUTE(CT225," ",", "),"")</f>
        <v/>
      </c>
      <c r="DN225" s="14" t="str">
        <f t="array" aca="1" ref="DN225" ca="1">IF(CU225&lt;&gt;"","There are errors in the entered values in the following cases: " &amp;SUBSTITUTE(CU225," ",", "),"")</f>
        <v/>
      </c>
      <c r="DO225" s="14" t="str">
        <f t="shared" ref="DO225" ca="1" si="4527">IF(CV225&lt;&gt;"","The following records are missing in this required field: " &amp;SUBSTITUTE(CV225," ",", "),"")</f>
        <v/>
      </c>
      <c r="DP225" s="14" t="str">
        <f t="shared" ref="DP225" ca="1" si="4528">IF(CW225&lt;&gt;"","The following cases have non-integer values: " &amp;SUBSTITUTE(CW225," ",", "),"")</f>
        <v/>
      </c>
      <c r="DQ225" s="14" t="str">
        <f t="shared" ref="DQ225" ca="1" si="4529">IF(CX225&lt;&gt;"","The following cases are non-numeric: " &amp;SUBSTITUTE(CX225," ",", "),"")</f>
        <v/>
      </c>
      <c r="DR225" s="14" t="str">
        <f t="shared" ref="DR225" ca="1" si="4530">IF(CY225&lt;&gt;"","In the following cases " &amp; P225 &amp; " " &amp; LOWER(MID(AG225,1,1)) &amp; MID(AG225,2,LEN(AG225)) &amp; ": " &amp;SUBSTITUTE(CY225," ",", "),"")</f>
        <v/>
      </c>
      <c r="DS225" s="14" t="str">
        <f t="shared" ref="DS225" ca="1" si="4531">IF(CZ225&lt;&gt;"","In the following cases " &amp; P225 &amp; " " &amp; LOWER(MID(AJ225,1,1)) &amp; MID(AJ225,2,LEN(AJ225)) &amp; ": " &amp;SUBSTITUTE(CZ225," ",", "),"")</f>
        <v/>
      </c>
      <c r="DZ225" s="14" t="b">
        <f t="shared" ref="DZ225" ca="1" si="4532">OR(ED225&lt;&gt;"",EF225&lt;&gt;"",EG225&lt;&gt;"")</f>
        <v>0</v>
      </c>
      <c r="EA225" s="14" t="str">
        <f t="shared" ref="EA225" ca="1" si="4533">IF(EB225&lt;&gt;"",G225 &amp; " (" &amp; F225 &amp; ")","")</f>
        <v>Spinal cord MRI Lumbo-sacral - Other (q_65c_7)</v>
      </c>
      <c r="EB225" s="14" t="str">
        <f t="shared" ref="EB225" ca="1" si="4534">IF(EE225&lt;&gt;"",EE225&amp;IF(ED225&lt;&gt;""," and "&amp;ED225,""),UPPER(MID(ED225,1,1)&amp;MID(ED225,2,LEN(ED225))))&amp; IF(OR(EF225&lt;&gt;"",EG225&lt;&gt;"")," and "&amp;IF(EF225&lt;&gt;"",LOWER(MID(EF225,1,1) &amp; MID(EF225,2,LEN(EF225))),"")&amp; IF(AND(EF225 &lt;&gt;"",EG225&lt;&gt;"")," and ","") &amp; IF(EG225&lt;&gt;"",LOWER(MID(EG225,1,1) &amp; MID(EG225,2,LEN(EG225))),""),"") &amp; IF(OR(EE225&lt;&gt;"",ED225&lt;&gt;"",EF225&lt;&gt;"",EG225&lt;&gt;""), ". ","")</f>
        <v xml:space="preserve">Values must be limited to predefinied list. </v>
      </c>
      <c r="EC225" s="14" t="str">
        <f t="shared" ref="EC225" ca="1" si="4535">IF(EB225&lt;&gt;"",G225 &amp; " (" &amp; F225 &amp; "): " &amp; EB225,"")</f>
        <v xml:space="preserve">Spinal cord MRI Lumbo-sacral - Other (q_65c_7): Values must be limited to predefinied list. </v>
      </c>
      <c r="ED225" s="14" t="str">
        <f t="shared" ref="ED225" ca="1" si="4536">IF(H225,IF(W225&gt;0,IF(AND(AO225&lt;&gt;"",AP225&lt;&gt;""),"each value must be between " &amp; IF( AV225,IFERROR(TEXT(AO225,"rrrr-mm-dd") &amp;" (" &amp; AO225 &amp;")",AO225),AO225) &amp; " and " &amp; IF( AV225,IFERROR(TEXT(AP225,"rrrr-mm-dd") &amp;" (" &amp; AP225 &amp;")",AP225),AP225),IF(AO225&lt;&gt;"","each value must be above " &amp; IF( AV225,IFERROR(TEXT(AO225,"rrrr-mm-dd") &amp;" (" &amp; AO225 &amp;")",AO225),AO225), IF(AP225&lt;&gt;"","each value must be below " &amp; IF( AV225,IFERROR(TEXT(AP225,"rrrr-mm-dd") &amp;" (" &amp; AP225 &amp;")",AP225),AP225),""))),""),"")</f>
        <v/>
      </c>
      <c r="EE225" s="14" t="str">
        <f t="shared" ref="EE225" ca="1" si="4537">IF(H225,IF(OR(AQ225,AU225,AV225,AS225,AR225),
   "Values must be" &amp;
   IF(AR225," limited to predefinied list", IF(AQ225, " integers",IF(OR(AU225,AV225)," numeric",""))) &amp;
   IF(AS225,IF(OR(AR225,AQ225,AU225,AV225), " and ","") &amp; "non-missing",""),
""),"")</f>
        <v>Values must be limited to predefinied list</v>
      </c>
      <c r="EF225" s="14" t="str">
        <f t="shared" ref="EF225" ca="1" si="4538">IF($H225,AG225,"")</f>
        <v/>
      </c>
      <c r="EG225" s="14" t="str">
        <f t="shared" ref="EG225" ca="1" si="4539">IF($H225,AJ225,"")</f>
        <v/>
      </c>
      <c r="EM225" s="14" t="b">
        <f t="shared" ref="EM225" ca="1" si="4540">OR(EC225&lt;&gt;"",DF225&lt;&gt;"")</f>
        <v>1</v>
      </c>
      <c r="EN225" s="14">
        <f t="shared" ref="EN225" ca="1" si="4541">IF(EM225,C225,"")</f>
        <v>212</v>
      </c>
      <c r="EO225" s="14" t="str">
        <f t="shared" ref="EO225" ca="1" si="4542">IF(EM225,F225,"")</f>
        <v>q_65c_7</v>
      </c>
      <c r="EP225" s="14" t="str">
        <f t="shared" ref="EP225" ca="1" si="4543">EC225</f>
        <v xml:space="preserve">Spinal cord MRI Lumbo-sacral - Other (q_65c_7): Values must be limited to predefinied list. </v>
      </c>
      <c r="EQ225" s="14" t="str">
        <f t="shared" ref="EQ225" ca="1" si="4544">DF225</f>
        <v/>
      </c>
    </row>
    <row r="226" spans="2:147" s="14" customFormat="1">
      <c r="B226" s="14" t="str">
        <f t="shared" ref="B226" ca="1" si="4545">DF226</f>
        <v/>
      </c>
      <c r="C226" s="14">
        <f t="shared" ref="C226" ca="1" si="4546">IF(OFFSET(B226,-1,COLUMN(VariableExists)-2),OFFSET(B226,-1,1)+1,OFFSET(B226,-1,1))</f>
        <v>213</v>
      </c>
      <c r="D226" s="14">
        <f t="shared" ref="D226" si="4547">ROW(A226)-2</f>
        <v>224</v>
      </c>
      <c r="E226" s="14" t="str">
        <f t="shared" ref="E226" ca="1" si="4548">IF(OR(G226="",ROW(G226)=2),"",IF(Z226&gt;0,"S",IF(AX226,IF(J226=2,"D","N"),"I")))</f>
        <v>D</v>
      </c>
      <c r="F226" s="14" t="str">
        <f t="shared" ref="F226" ca="1" si="4549">IF(H226,O226,"")</f>
        <v>q_65c_8</v>
      </c>
      <c r="G226" s="14" t="str">
        <f t="shared" ref="G226" ca="1" si="4550">IF(H226,P226,"")</f>
        <v>Spinal cord MRI Lumbo-sacral - NA</v>
      </c>
      <c r="H226" s="14" t="b">
        <f t="shared" ref="H226" ca="1" si="4551">IF(INDIRECT(ADDRESS(2,D226+1,,,_sheetname_dataframe))="",FALSE,MID(INDIRECT(ADDRESS(2,D226+1,,,_sheetname_dataframe)),1,1)&lt;&gt;".")</f>
        <v>1</v>
      </c>
      <c r="I226" s="14" t="str">
        <f ca="1">IF($H226,ADDRESS(3,(D226+1)*2-1,4,,"["&amp;wew!$G$7&amp;"]"&amp;_sheetname_labels)&amp;":"&amp;ADDRESS(2+ster!$B$20,(D226+1)*2-1,4),"")</f>
        <v>[DBTemplate.xlsm]labels!QG3:QG61</v>
      </c>
      <c r="J226" s="14">
        <f t="array" aca="1" ref="J226" ca="1">IF(H226,MAX(0,MAX(IF(INDIRECT(I226)&lt;&gt;"",ROW(INDIRECT(I226)),""))-2),"")</f>
        <v>2</v>
      </c>
      <c r="K226" s="14" t="str">
        <f ca="1">IF($H226,IF($J226&gt;0,ADDRESS(3,(D226+1)*2-1,4,,"["&amp;wew!$G$7&amp;"]"&amp;_sheetname_labels)&amp;":"&amp;ADDRESS(2+J226,(D226+1)*2-1,4),""),"")</f>
        <v>[DBTemplate.xlsm]labels!QG3:QG4</v>
      </c>
      <c r="L226" s="14" t="str">
        <f ca="1">IF($H226,IF($J226&gt;0,ADDRESS(3,(D226+1)*2,4,,"["&amp;wew!$G$7&amp;"]"&amp;_sheetname_labels)&amp;":"&amp;ADDRESS(2+J226,(D226+1)*2,4),""),"")</f>
        <v>[DBTemplate.xlsm]labels!QH3:QH4</v>
      </c>
      <c r="M226" s="14">
        <f t="shared" ref="M226" ca="1" si="4552">IF($H226,IF(J226&gt;0,COUNTA(INDIRECT(K226))-COUNT(INDIRECT(K226)),0),"")</f>
        <v>0</v>
      </c>
      <c r="N226" s="14">
        <f t="shared" ref="N226" ca="1" si="4553">IF(H226,J226-M226,"")</f>
        <v>2</v>
      </c>
      <c r="O226" s="14" t="str">
        <f t="shared" ref="O226" ca="1" si="4554">IF(INDIRECT(ADDRESS(2,D226+1,,,_sheetname_dataframe))="","",INDIRECT(ADDRESS(2,D226+1,,,_sheetname_dataframe)))</f>
        <v>q_65c_8</v>
      </c>
      <c r="P226" s="14" t="str">
        <f t="shared" ref="P226" ca="1" si="4555">IF(H226,IF(INDIRECT(ADDRESS(1,D226+1,,,_sheetname_dataframe))="","",INDIRECT(ADDRESS(1,D226+1,,,_sheetname_dataframe))),"")</f>
        <v>Spinal cord MRI Lumbo-sacral - NA</v>
      </c>
      <c r="Q226" s="14" t="str">
        <f ca="1">IF($BP226,ADDRESS(3,D226+1,4,,"["&amp;wew!$G$7&amp;"]"&amp;_sheetname_dataframe)&amp;":"&amp;ADDRESS(2+ster!$C$14,D226+1,4),"")</f>
        <v>[DBTemplate.xlsm]data_frame!HQ3:HQ3</v>
      </c>
      <c r="R226" s="14" t="str">
        <f>IF($BP226,IF(MID(_xll.FORMULATEXT(INDEX(INDIRECT(Q226),1)),1,1)="=", _xll.FORMULATEXT(INDEX(INDIRECT(Q226),1),2,TRUE),""),"")</f>
        <v/>
      </c>
      <c r="S226" s="14">
        <f t="array" aca="1" ref="S226" ca="1">IF(H226,SUM(IF((IFERROR(INDIRECT(Q226)&lt;&gt;"",FALSE))*(INDIRECT(ster!$D$14)&lt;&gt;""),1,0)),"")</f>
        <v>0</v>
      </c>
      <c r="T226" s="14">
        <f t="array" aca="1" ref="T226" ca="1">IF(H226,IF(M226&gt;0,SUM(IFERROR(1*(MATCH(INDIRECT(Q226),INDIRECT(K226),0)&gt;0),0)*(INDIRECT(ster!$D$14)&lt;&gt;"")*NOT(ISNUMBER(INDIRECT(Q226)))),0),"")</f>
        <v>0</v>
      </c>
      <c r="U226" s="14">
        <f t="array" aca="1" ref="U226" ca="1">IF(H226,SUM((IFERROR(INDIRECT(Q226)="",FALSE))*(INDIRECT(ster!$D$14)&lt;&gt;"")),"")</f>
        <v>1</v>
      </c>
      <c r="V226" s="14">
        <f t="array" aca="1" ref="V226" ca="1">IF(H226,SUM((IFERROR(INDIRECT(Q226)="#ąś",TRUE))*(INDIRECT(ster!$D$14)&lt;&gt;"")),"")</f>
        <v>0</v>
      </c>
      <c r="W226" s="14">
        <f t="array" aca="1" ref="W226" ca="1">IF(H226,SUM(ISNUMBER(INDIRECT(Q226))*(INDIRECT(ster!$D$14)&lt;&gt;"")),"")</f>
        <v>0</v>
      </c>
      <c r="X226" s="14" t="str">
        <f t="array" aca="1" ref="X226" ca="1">IF(AND(H226,W226&gt;0),IF(wew!$B$3,MIN(IF((INDIRECT(ster!$D$14)&lt;&gt;"")*IFERROR(INDIRECT($Q226)&lt;&gt;"",FALSE),IFERROR(INDIRECT($Q226),"X"),"X")),"&lt;włącz podświetlanie wartości&gt;"),"—")</f>
        <v>—</v>
      </c>
      <c r="Y226" s="14" t="str">
        <f t="array" aca="1" ref="Y226" ca="1">IF(AND(H226,W226&gt;0),IF(wew!$B$3,MAX(IF((INDIRECT(ster!$D$14)&lt;&gt;"")*IFERROR(INDIRECT($Q226)&lt;&gt;"",FALSE),IFERROR(INDIRECT($Q226),"X"),"X")),"&lt;włącz podświetlanie wartości&gt;"),"—")</f>
        <v>—</v>
      </c>
      <c r="Z226" s="14">
        <f t="shared" ref="Z226" ca="1" si="4556">IF(H226,S226-T226-W226,"")</f>
        <v>0</v>
      </c>
      <c r="AA226" s="12" t="str">
        <f t="shared" ref="AA226" ca="1" si="4557">IF(H226,IF(S226&gt;0,W226/(S226),"—"),"")</f>
        <v>—</v>
      </c>
      <c r="AB226" s="17">
        <f t="array" aca="1" ref="AB226" ca="1">IF(H226,IF(W226&gt;0,SUM((INDIRECT(ster!$D$14)&lt;&gt;"")*IFERROR((INDIRECT(Q226)&lt;&gt;"")*(INDIRECT(Q226)=INT(INDIRECT(Q226))),0)),0),"")</f>
        <v>0</v>
      </c>
      <c r="AC226" s="17">
        <f t="array" aca="1" ref="AC226" ca="1">IF(H226,W226-AB226,"")</f>
        <v>0</v>
      </c>
      <c r="AD226" s="17">
        <f t="shared" ref="AD226" ca="1" si="4558">IF($H226,IF(AC226&lt;&gt;"",IF(AC226=0,1,IF(AC226/W226&lt;0.15,2,3)),0),"")</f>
        <v>1</v>
      </c>
      <c r="AE226" s="17" t="b">
        <f t="shared" ref="AE226" ca="1" si="4559">IF(H226,OFFSET(O226,1,0)=".validation",FALSE)</f>
        <v>0</v>
      </c>
      <c r="AF226" s="17" t="str">
        <f ca="1">IF(AE226,IF($H226,ADDRESS(3,D226+2,4,,"["&amp;wew!$G$7&amp;"]"&amp;_sheetname_dataframe)&amp;":"&amp;ADDRESS(2+ster!$C$14,D226+2,4),""),"")</f>
        <v/>
      </c>
      <c r="AG226" s="17" t="str">
        <f t="shared" ref="AG226" ca="1" si="4560">IF(AE226,IF($H226,IF(INDIRECT(ADDRESS(1,D226+2,,,_sheetname_dataframe))="","",INDIRECT(ADDRESS(1,D226+2,,,_sheetname_dataframe))),""),"")</f>
        <v/>
      </c>
      <c r="AH226" s="17" t="b">
        <f t="shared" ref="AH226" ca="1" si="4561">IF(H226,AND(AE226,OFFSET(O226,2,0)=".validation"),FALSE)</f>
        <v>0</v>
      </c>
      <c r="AI226" s="17" t="str">
        <f ca="1">IF(AH226,IF($H226,ADDRESS(3,D226+3,4,,"["&amp;wew!$G$7&amp;"]"&amp;_sheetname_dataframe)&amp;":"&amp;ADDRESS(2+ster!$C$14,D226+3,4),""),"")</f>
        <v/>
      </c>
      <c r="AJ226" s="17" t="str">
        <f t="shared" ref="AJ226" ca="1" si="4562">IF(AH226,IF($H226,IF(INDIRECT(ADDRESS(1,D226+3,,,_sheetname_dataframe))="","",INDIRECT(ADDRESS(1,D226+3,,,_sheetname_dataframe))),""),"")</f>
        <v/>
      </c>
      <c r="AK226" s="17" t="b">
        <f t="shared" ref="AK226" ca="1" si="4563">IF(H226,OR(AQ226,AD226=2),"")</f>
        <v>0</v>
      </c>
      <c r="AL226" s="17" t="b">
        <f t="shared" ref="AL226" ca="1" si="4564">IF($H226,IF(BV226&lt;&gt;"",IF(OR(BM226="F",BM226="L",BM226="I",BM226="D"),BV226&lt;&gt;0)),"")</f>
        <v>0</v>
      </c>
      <c r="AM226" s="17" t="b">
        <f t="shared" ref="AM226" ca="1" si="4565">IF($H226,AND(NOT(AL226),OR(IF(BW226&lt;&gt;"",IF(OR(BM226="F",BM226="L"),BW226&lt;&gt;0)),BM226="I",BM226="N",BM226="D")),"")</f>
        <v>0</v>
      </c>
      <c r="AN226" s="17">
        <f t="shared" ref="AN226" ca="1" si="4566">IF(COUNTA(INDIRECT(Q226))=0,0, IF(AND(AO226&lt;&gt;"",X226&lt;AO226),1,IF(AND(AP226&lt;&gt;"",Y226&gt;AP226),1,IF(AND(AQ226,AC226&gt;0),2,0))))</f>
        <v>0</v>
      </c>
      <c r="AO226" s="24" t="str">
        <f t="shared" ref="AO226" ca="1" si="4567">IF($H226,IF(BY226&lt;&gt;"",IF(ISNUMBER(BY226),BY226,""),""),"")</f>
        <v/>
      </c>
      <c r="AP226" s="24" t="str">
        <f t="shared" ref="AP226" ca="1" si="4568">IF($H226,IF(BZ226&lt;&gt;"",IF(ISNUMBER(BZ226),BZ226,""),""),"")</f>
        <v/>
      </c>
      <c r="AQ226" s="17" t="b">
        <f t="shared" ref="AQ226" ca="1" si="4569">IF(H226,IF(CA226&lt;&gt;"",CA226&lt;&gt;0,FALSE),"")</f>
        <v>0</v>
      </c>
      <c r="AR226" s="17" t="b">
        <f t="shared" ref="AR226" ca="1" si="4570">IF(H226,IF(N226&gt;0,IF(BQ226&lt;&gt;"",BQ226&lt;&gt;0,FALSE),FALSE),"")</f>
        <v>1</v>
      </c>
      <c r="AS226" s="17" t="b">
        <f t="shared" ref="AS226" ca="1" si="4571">IF(H226,IF(BR226&lt;&gt;"",BR226&lt;&gt;0,FALSE),"")</f>
        <v>0</v>
      </c>
      <c r="AT226" s="17" t="b">
        <f t="shared" ref="AT226" ca="1" si="4572">IF(H226,IF(N226&gt;0,FALSE,IF(BU226&lt;&gt;"",MATCH(BU226,DataType,0)=1,FALSE)),"")</f>
        <v>0</v>
      </c>
      <c r="AU226" s="17" t="b">
        <f t="shared" ref="AU226" ca="1" si="4573">IF(H226,IF(N226&gt;0,TRUE,IF(BU226&lt;&gt;"",MATCH(BU226,DataType,0)=2,FALSE)),"")</f>
        <v>1</v>
      </c>
      <c r="AV226" s="17" t="b">
        <f t="shared" ref="AV226" ca="1" si="4574">IF(H226,IF(N226&gt;0,FALSE,IF(BU226&lt;&gt;"",MATCH(BU226,DataType,0)=3,FALSE)),"")</f>
        <v>0</v>
      </c>
      <c r="AW226" s="17" t="b">
        <f t="shared" ref="AW226" ca="1" si="4575">IF(H226,IF(W226&gt;0,Z226=0,FALSE),"")</f>
        <v>0</v>
      </c>
      <c r="AX226" s="14" t="b">
        <f t="array" aca="1" ref="AX226" ca="1">IF(H226,N226&gt;0,"")</f>
        <v>1</v>
      </c>
      <c r="AY226" s="17" t="str">
        <f t="shared" ref="AY226" ca="1" si="4576">IF(H226,IF(N226&gt;0,ADDRESS(ROW(VariablesOrigin)+1,COLUMN(VariablesOrigin)+1,4) &amp; ":" &amp; ADDRESS(ROW(VariablesOrigin)+N226,COLUMN(VariablesOrigin)+1,4),""),"")</f>
        <v>C3:C4</v>
      </c>
      <c r="AZ226" s="17" t="b">
        <f t="array" aca="1" ref="AZ226" ca="1">IF(AY226&lt;&gt;"",SUM(1*ISERROR(MATCH(INDIRECT(AY226),INDIRECT(K226),0)))=0,"")</f>
        <v>1</v>
      </c>
      <c r="BA226" s="17" t="b">
        <f t="shared" ref="BA226" ca="1" si="4577">IF(H226,BU226="",FALSE)</f>
        <v>1</v>
      </c>
      <c r="BB226" s="17" t="b">
        <v>0</v>
      </c>
      <c r="BC226" s="17" t="b">
        <f t="shared" ref="BC226" ca="1" si="4578">IF(BA226,IF(N226&gt;0,AND(AZ226,Z226=0),FALSE),"")</f>
        <v>1</v>
      </c>
      <c r="BD226" s="17" t="b">
        <f t="shared" ref="BD226" ca="1" si="4579">IF(BA226,IF(N226&gt;0,AND(NOT(AZ226),Z226=0),FALSE),"")</f>
        <v>0</v>
      </c>
      <c r="BE226" s="17" t="b">
        <f t="shared" ref="BE226" ca="1" si="4580">IF(BA226,IF(AND(AW226,NOT(BB226),NOT(BC226),NOT(BD226)),AND(Z226=0,AC226=0),FALSE),"")</f>
        <v>0</v>
      </c>
      <c r="BF226" s="17" t="b">
        <f t="shared" ref="BF226" ca="1" si="4581">IF(BA226,IF(AND(AW226,NOT(BB226),NOT(BC226),NOT(BD226)),AND(Z226=0,OR(AC226&gt;0)),FALSE),"")</f>
        <v>0</v>
      </c>
      <c r="BG226" s="17" t="b">
        <f t="shared" ref="BG226" ca="1" si="4582">IF(BA226,IF(OR(BB226:BF226),FALSE,IF(Z226=0,FALSE,Z226&gt;0)),"")</f>
        <v>0</v>
      </c>
      <c r="BH226" s="17" t="b">
        <f t="shared" ref="BH226" ca="1" si="4583">IF(BA226,COUNTIF(BB226:BG226,TRUE)=1,"")</f>
        <v>1</v>
      </c>
      <c r="BI226" s="17">
        <f t="shared" ref="BI226" ca="1" si="4584">IF(BA226,IFERROR(MATCH(TRUE,BB226:BG226,0),7),"")</f>
        <v>2</v>
      </c>
      <c r="BJ226" s="17" t="b">
        <f t="shared" ref="BJ226" ca="1" si="4585">DF226&lt;&gt;""</f>
        <v>0</v>
      </c>
      <c r="BK226" s="17" t="str">
        <f t="shared" ref="BK226" ca="1" si="4586">IF(H226,IF(AND(NOT(BA226),AU226),AC226=0,""),"")</f>
        <v/>
      </c>
      <c r="BL226" s="17" t="str">
        <f t="shared" ref="BL226" ca="1" si="4587">IF(H226,IF(AND(NOT(BA226),AU226),AC226&gt;0,""),"")</f>
        <v/>
      </c>
      <c r="BM226" s="17" t="str">
        <f t="shared" ref="BM226" ca="1" si="4588">IF(H226,IF(BA226,CHOOSE(BI226,"0","F","L","I","N",IF(AA226&gt;0.5,"N","S"),"0"),CHOOSE(MATCH(BU226,DataType,0),"S",IF(BK226,"I","N"),"D"  )),"")</f>
        <v>F</v>
      </c>
      <c r="BN226" s="17" t="str">
        <f t="shared" ref="BN226" ca="1" si="4589">IF(H226,IF(BJ226,"E",IF(BA226,CHOOSE(BI226,"0","F","L","I","N","S","0"),CHOOSE(MATCH(BU226,DataType,0),"S",IF(BK226,"I","N"),"D"  ))),"")</f>
        <v>F</v>
      </c>
      <c r="BO226" s="17" t="str">
        <f t="shared" ref="BO226" ca="1" si="4590">IF($H226,IF(BM226="0","",IF(AND(AR226,N226=2),"D",IF(BM226="S","N",IF(AL226,"O",IF(AM226,"I","N"))))),"")</f>
        <v>D</v>
      </c>
      <c r="BP226" s="14" t="b">
        <f t="shared" ref="BP226" ca="1" si="4591">INDIRECT(ADDRESS(2,ROW(A226)-1,,,_sheetname_dataframe))&lt;&gt;""</f>
        <v>1</v>
      </c>
      <c r="BQ226" s="35">
        <v>1</v>
      </c>
      <c r="BX226" s="16"/>
      <c r="BY226" s="16"/>
      <c r="BZ226" s="16"/>
      <c r="CA226" s="16"/>
      <c r="CB226" s="16"/>
      <c r="CC226" s="16"/>
      <c r="CD226" s="16"/>
      <c r="CE226" s="16"/>
      <c r="CF226" s="16"/>
      <c r="CN226" s="14">
        <f ca="1">IF(H226,IFERROR(IsVariableNameLegal(O226),0),0)</f>
        <v>0</v>
      </c>
      <c r="CO226" s="14" t="str">
        <f t="array" aca="1" ref="CO226" ca="1">IF(H226,IF(COUNTIF(INDIRECT(wew!$C$13),O226)&gt;1,TRIM(SUBSTITUTE(_xll.MCONCAT(IF((INDIRECT(wew!$C$13)=O226)*(COLUMN(INDIRECT(wew!$C$13))&lt;&gt;D226+1),-1+COLUMN(INDIRECT(wew!$C$13)),"")," "),"  "," ")),""),"")</f>
        <v/>
      </c>
      <c r="CP226" s="14" t="str">
        <f t="array" aca="1" ref="CP226" ca="1">IF(P226&lt;&gt;"",IF(LEN(P226)&gt;150,1,""),"")</f>
        <v/>
      </c>
      <c r="CQ226" s="14" t="str">
        <f t="array" aca="1" ref="CQ226" ca="1">IF(AND(H226,NOT(ster!$J$3)),IF(COUNTIF(INDIRECT(wew!$C$15),P226)&gt;1,TRIM(SUBSTITUTE(_xll.MCONCAT(IF((INDIRECT(wew!$C$15)=P226)*(COLUMN(INDIRECT(wew!$C$15))&lt;&gt;D226+1),-1+COLUMN(INDIRECT(wew!$C$15)),"")," "),"  "," ")),""),"")</f>
        <v/>
      </c>
      <c r="CR226" s="14" t="str">
        <f t="array" aca="1" ref="CR226" ca="1">IF(H226,IF(AND(W226&gt;0,AO226&lt;&gt;""),TRIM(SUBSTITUTE(_xll.MCONCAT(IFERROR(IF(ISNUMBER(INDIRECT(Q226)),IF((INDIRECT(ster!$D$14)&lt;&gt;"")*(INDIRECT(Q226)&lt;AO226),INDIRECT(ster!$D$14) &amp; ": " &amp;  SUBSTITUTE(IF( AV226,IFERROR(TEXT(INDIRECT(Q226),"rrrr-mm-dd") &amp;" (" &amp; INDIRECT(Q226) &amp;")",INDIRECT(Q226)),INDIRECT(Q226))," "," "),""),""),"")," "),"  "," ")),""),"")</f>
        <v/>
      </c>
      <c r="CS226" s="14" t="str">
        <f t="array" aca="1" ref="CS226" ca="1">IF(H226,IF(AND(W226&gt;0,AP226&lt;&gt;""),TRIM(SUBSTITUTE(_xll.MCONCAT(IFERROR(IF(ISNUMBER(INDIRECT(Q226)),IF((INDIRECT(ster!$D$14)&lt;&gt;"")*(INDIRECT(Q226)&gt;AP226),INDIRECT(ster!$D$14) &amp; ": " &amp;  SUBSTITUTE(IF( AV226,IFERROR(TEXT(INDIRECT(Q226),"rrrr-mm-dd")&amp;" (" &amp; INDIRECT(Q226) &amp;")",INDIRECT(Q226)),INDIRECT(Q226))," "," "),""),""),"")," "),"  "," ")),""),"")</f>
        <v/>
      </c>
      <c r="CT226" s="14" t="str">
        <f t="array" aca="1" ref="CT226" ca="1">IF(H226,IF(AND(N226&gt;0,AR226),TRIM(SUBSTITUTE(_xll.MCONCAT(IFERROR(IF(ISNUMBER(INDIRECT(Q226)),IF((INDIRECT(ster!$D$14)&lt;&gt;"")*(IFERROR(0*(MATCH(INDIRECT(Q226),INDIRECT(K226),0)&gt;0),1)),INDIRECT(ster!$D$14) &amp; ": " &amp;  SUBSTITUTE(IF( AV226,IFERROR(TEXT(INDIRECT(Q226),"rrrr-mm-dd")&amp;" (" &amp; INDIRECT(Q226) &amp;")",INDIRECT(Q226)),INDIRECT(Q226))," "," "),""),""),"")," "),"  "," ")),""),"")</f>
        <v/>
      </c>
      <c r="CU226" s="14" t="str">
        <f t="array" aca="1" ref="CU226" ca="1">IF(H226,IF(AND(V226&gt;0),TRIM(SUBSTITUTE(_xll.MCONCAT(IF((INDIRECT(ster!$D$14)&lt;&gt;"")*(IFERROR(0*(INDIRECT(Q226)&lt;&gt;""),1)),INDIRECT(ster!$D$14),"")," "),"  "," ")),""),"")</f>
        <v/>
      </c>
      <c r="CV226" s="14" t="str">
        <f t="array" aca="1" ref="CV226" ca="1">IF(H226,IF(AS226,
TRIM(SUBSTITUTE(_xll.MCONCAT(IF(
   (INDIRECT(ster!$D$14)&lt;&gt;"")*
   ((INDIRECT(Q226)="")+
      NOT(ISNUMBER(INDIRECT(Q226)))*
      NOT(ISERROR(MATCH(INDIRECT(Q226),INDIRECT(K226),0)))
    ),
      INDIRECT(ster!$D$14),
   "")," "),"  "," ")),
""),"")</f>
        <v/>
      </c>
      <c r="CW226" s="14" t="str">
        <f t="array" aca="1" ref="CW226" ca="1">IF(H226,IF(AND(AQ226),TRIM(SUBSTITUTE(_xll.MCONCAT(IFERROR(IF(ISNUMBER(INDIRECT(Q226)),IF((INDIRECT(ster!$D$14)&lt;&gt;"")*(INDIRECT(Q226)&lt;&gt;INT(INDIRECT(Q226))),INDIRECT(ster!$D$14) &amp; ": " &amp; INDIRECT(Q226),""),""),"")," "),"  "," ")),""),"")</f>
        <v/>
      </c>
      <c r="CX226" s="14" t="str">
        <f t="array" aca="1" ref="CX226" ca="1">IF(H226,IF(OR(AU226,AV226),TRIM(SUBSTITUTE(_xll.MCONCAT(IF((INDIRECT(ster!$D$14)&lt;&gt;"")*NOT(ISNUMBER(INDIRECT(Q226))),IF(ISERROR(MATCH(INDIRECT(Q226),INDIRECT(K226),0)),IFERROR(IF(INDIRECT(Q226)&lt;&gt;"",INDIRECT(ster!$D$14) &amp; ": " &amp; SUBSTITUTE(INDIRECT(Q226)," "," "),""),""),""),"")," "),"  "," ")),""),"")</f>
        <v/>
      </c>
      <c r="CY226" s="14" t="str">
        <f t="array" aca="1" ref="CY226" ca="1">IF(H226,IF(AE226,TRIM(SUBSTITUTE(_xll.MCONCAT(IF((INDIRECT(ster!$D$14)&lt;&gt;"")*IFERROR(NOT(INDIRECT(AF226)),FALSE),IF(ISERROR(MATCH(INDIRECT(Q226),INDIRECT(K226),0)),IFERROR(IF(INDIRECT(Q226)&lt;&gt;"",INDIRECT(ster!$D$14)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CZ226" s="14" t="str">
        <f t="array" aca="1" ref="CZ226" ca="1">IF(H226,IF(AH226,TRIM(SUBSTITUTE(_xll.MCONCAT(IF((INDIRECT(ster!$D$14)&lt;&gt;"")*IFERROR(NOT(INDIRECT(AI226)),FALSE),IF(ISERROR(MATCH(INDIRECT(Q226),INDIRECT(K226),0)),IFERROR(IF(INDIRECT(Q226)&lt;&gt;"",INDIRECT(ster!$D$14)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DC226" s="14" t="str">
        <f ca="1">SUBSTITUTE(SUBSTITUTE(SUBSTITUTE(SUBSTITUTE(_xll.MCONCAT(DG226:DS226,"■"),"■■","■"),"■■","■"),"■■","■"),"■■","■")</f>
        <v>■</v>
      </c>
      <c r="DD226" s="14" t="str">
        <f t="shared" ref="DD226" ca="1" si="4592">IF(MID(DC226,1,1)="■",MID(DC226,2,LEN(DC226)),DC226)</f>
        <v/>
      </c>
      <c r="DE226" s="14" t="str">
        <f t="shared" ref="DE226" ca="1" si="4593">IF(DD226&lt;&gt;"",IF(MID(DD226,LEN(DD226),1)="■",MID(DD226,1,LEN(DD226)-1),DD226),"")</f>
        <v/>
      </c>
      <c r="DF226" s="14" t="str">
        <f t="shared" ref="DF226" ca="1" si="4594">IFERROR(IF(DE226&lt;&gt;"",SUBSTITUTE(DE226,"■",". "),""),"##INTERNAL_ERROR")</f>
        <v/>
      </c>
      <c r="DG226" s="14" t="str">
        <f t="shared" ref="DG226" ca="1" si="4595">IF(CN226&lt;&gt;0,"Variable name don't comply with the naming convention","")</f>
        <v/>
      </c>
      <c r="DH226" s="14" t="str">
        <f t="shared" ref="DH226" ca="1" si="4596">IF(CO226&lt;&gt;"","Duplicated name. " &amp; IF(ISERROR(FIND(" ",CO226)),"Duplicate have index " &amp; CO226, "Duplicates have indices: "&amp;SUBSTITUTE(CO226," ",", ")),"")</f>
        <v/>
      </c>
      <c r="DI226" s="14" t="str">
        <f t="shared" ref="DI226" ca="1" si="4597">IF(CP226&lt;&gt;"","Variable label exceed length 150","")</f>
        <v/>
      </c>
      <c r="DJ226" s="14" t="str">
        <f t="shared" ref="DJ226" ca="1" si="4598">IF(CQ226&lt;&gt;"","Duplicated variable label. " &amp; IF(ISERROR(FIND(" ",CQ226)),"Duplicate have index " &amp; CQ226, "Duplicates have indices: "&amp;SUBSTITUTE(CQ226," ",", ")),"")</f>
        <v/>
      </c>
      <c r="DK226" s="14" t="str">
        <f t="shared" ref="DK226" ca="1" si="4599">IF(CR226&lt;&gt;"","The following cases have values below declared theorethical min: " &amp;SUBSTITUTE(CR226," ",", "),"")</f>
        <v/>
      </c>
      <c r="DL226" s="14" t="str">
        <f t="shared" ref="DL226" ca="1" si="4600">IF(CS226&lt;&gt;"","The following cases have values above declared theorethical max: " &amp;SUBSTITUTE(CS226," ",", "),"")</f>
        <v/>
      </c>
      <c r="DM226" s="14" t="str">
        <f t="shared" ref="DM226" ca="1" si="4601">IF(CT226&lt;&gt;"","There are some cases with values not explicitly declared in the labels dictionary: " &amp;SUBSTITUTE(CT226," ",", "),"")</f>
        <v/>
      </c>
      <c r="DN226" s="14" t="str">
        <f t="array" aca="1" ref="DN226" ca="1">IF(CU226&lt;&gt;"","There are errors in the entered values in the following cases: " &amp;SUBSTITUTE(CU226," ",", "),"")</f>
        <v/>
      </c>
      <c r="DO226" s="14" t="str">
        <f t="shared" ref="DO226" ca="1" si="4602">IF(CV226&lt;&gt;"","The following records are missing in this required field: " &amp;SUBSTITUTE(CV226," ",", "),"")</f>
        <v/>
      </c>
      <c r="DP226" s="14" t="str">
        <f t="shared" ref="DP226" ca="1" si="4603">IF(CW226&lt;&gt;"","The following cases have non-integer values: " &amp;SUBSTITUTE(CW226," ",", "),"")</f>
        <v/>
      </c>
      <c r="DQ226" s="14" t="str">
        <f t="shared" ref="DQ226" ca="1" si="4604">IF(CX226&lt;&gt;"","The following cases are non-numeric: " &amp;SUBSTITUTE(CX226," ",", "),"")</f>
        <v/>
      </c>
      <c r="DR226" s="14" t="str">
        <f t="shared" ref="DR226" ca="1" si="4605">IF(CY226&lt;&gt;"","In the following cases " &amp; P226 &amp; " " &amp; LOWER(MID(AG226,1,1)) &amp; MID(AG226,2,LEN(AG226)) &amp; ": " &amp;SUBSTITUTE(CY226," ",", "),"")</f>
        <v/>
      </c>
      <c r="DS226" s="14" t="str">
        <f t="shared" ref="DS226" ca="1" si="4606">IF(CZ226&lt;&gt;"","In the following cases " &amp; P226 &amp; " " &amp; LOWER(MID(AJ226,1,1)) &amp; MID(AJ226,2,LEN(AJ226)) &amp; ": " &amp;SUBSTITUTE(CZ226," ",", "),"")</f>
        <v/>
      </c>
      <c r="DZ226" s="14" t="b">
        <f t="shared" ref="DZ226" ca="1" si="4607">OR(ED226&lt;&gt;"",EF226&lt;&gt;"",EG226&lt;&gt;"")</f>
        <v>0</v>
      </c>
      <c r="EA226" s="14" t="str">
        <f t="shared" ref="EA226" ca="1" si="4608">IF(EB226&lt;&gt;"",G226 &amp; " (" &amp; F226 &amp; ")","")</f>
        <v>Spinal cord MRI Lumbo-sacral - NA (q_65c_8)</v>
      </c>
      <c r="EB226" s="14" t="str">
        <f t="shared" ref="EB226" ca="1" si="4609">IF(EE226&lt;&gt;"",EE226&amp;IF(ED226&lt;&gt;""," and "&amp;ED226,""),UPPER(MID(ED226,1,1)&amp;MID(ED226,2,LEN(ED226))))&amp; IF(OR(EF226&lt;&gt;"",EG226&lt;&gt;"")," and "&amp;IF(EF226&lt;&gt;"",LOWER(MID(EF226,1,1) &amp; MID(EF226,2,LEN(EF226))),"")&amp; IF(AND(EF226 &lt;&gt;"",EG226&lt;&gt;"")," and ","") &amp; IF(EG226&lt;&gt;"",LOWER(MID(EG226,1,1) &amp; MID(EG226,2,LEN(EG226))),""),"") &amp; IF(OR(EE226&lt;&gt;"",ED226&lt;&gt;"",EF226&lt;&gt;"",EG226&lt;&gt;""), ". ","")</f>
        <v xml:space="preserve">Values must be limited to predefinied list. </v>
      </c>
      <c r="EC226" s="14" t="str">
        <f t="shared" ref="EC226" ca="1" si="4610">IF(EB226&lt;&gt;"",G226 &amp; " (" &amp; F226 &amp; "): " &amp; EB226,"")</f>
        <v xml:space="preserve">Spinal cord MRI Lumbo-sacral - NA (q_65c_8): Values must be limited to predefinied list. </v>
      </c>
      <c r="ED226" s="14" t="str">
        <f t="shared" ref="ED226" ca="1" si="4611">IF(H226,IF(W226&gt;0,IF(AND(AO226&lt;&gt;"",AP226&lt;&gt;""),"each value must be between " &amp; IF( AV226,IFERROR(TEXT(AO226,"rrrr-mm-dd") &amp;" (" &amp; AO226 &amp;")",AO226),AO226) &amp; " and " &amp; IF( AV226,IFERROR(TEXT(AP226,"rrrr-mm-dd") &amp;" (" &amp; AP226 &amp;")",AP226),AP226),IF(AO226&lt;&gt;"","each value must be above " &amp; IF( AV226,IFERROR(TEXT(AO226,"rrrr-mm-dd") &amp;" (" &amp; AO226 &amp;")",AO226),AO226), IF(AP226&lt;&gt;"","each value must be below " &amp; IF( AV226,IFERROR(TEXT(AP226,"rrrr-mm-dd") &amp;" (" &amp; AP226 &amp;")",AP226),AP226),""))),""),"")</f>
        <v/>
      </c>
      <c r="EE226" s="14" t="str">
        <f t="shared" ref="EE226" ca="1" si="4612">IF(H226,IF(OR(AQ226,AU226,AV226,AS226,AR226),
   "Values must be" &amp;
   IF(AR226," limited to predefinied list", IF(AQ226, " integers",IF(OR(AU226,AV226)," numeric",""))) &amp;
   IF(AS226,IF(OR(AR226,AQ226,AU226,AV226), " and ","") &amp; "non-missing",""),
""),"")</f>
        <v>Values must be limited to predefinied list</v>
      </c>
      <c r="EF226" s="14" t="str">
        <f t="shared" ref="EF226" ca="1" si="4613">IF($H226,AG226,"")</f>
        <v/>
      </c>
      <c r="EG226" s="14" t="str">
        <f t="shared" ref="EG226" ca="1" si="4614">IF($H226,AJ226,"")</f>
        <v/>
      </c>
      <c r="EM226" s="14" t="b">
        <f t="shared" ref="EM226" ca="1" si="4615">OR(EC226&lt;&gt;"",DF226&lt;&gt;"")</f>
        <v>1</v>
      </c>
      <c r="EN226" s="14">
        <f t="shared" ref="EN226" ca="1" si="4616">IF(EM226,C226,"")</f>
        <v>213</v>
      </c>
      <c r="EO226" s="14" t="str">
        <f t="shared" ref="EO226" ca="1" si="4617">IF(EM226,F226,"")</f>
        <v>q_65c_8</v>
      </c>
      <c r="EP226" s="14" t="str">
        <f t="shared" ref="EP226" ca="1" si="4618">EC226</f>
        <v xml:space="preserve">Spinal cord MRI Lumbo-sacral - NA (q_65c_8): Values must be limited to predefinied list. </v>
      </c>
      <c r="EQ226" s="14" t="str">
        <f t="shared" ref="EQ226" ca="1" si="4619">DF226</f>
        <v/>
      </c>
    </row>
    <row r="227" spans="2:147" s="14" customFormat="1">
      <c r="B227" s="14" t="str">
        <f t="shared" ca="1" si="3495"/>
        <v/>
      </c>
      <c r="C227" s="14">
        <f t="shared" ca="1" si="3496"/>
        <v>214</v>
      </c>
      <c r="D227" s="14">
        <f t="shared" si="3497"/>
        <v>225</v>
      </c>
      <c r="E227" s="14" t="str">
        <f t="shared" ca="1" si="3498"/>
        <v>I</v>
      </c>
      <c r="F227" s="14" t="str">
        <f t="shared" ca="1" si="3499"/>
        <v>q_66</v>
      </c>
      <c r="G227" s="14" t="str">
        <f t="shared" ca="1" si="3500"/>
        <v>FVC (% predicted values)</v>
      </c>
      <c r="H227" s="14" t="b">
        <f t="shared" ca="1" si="3501"/>
        <v>1</v>
      </c>
      <c r="I227" s="14" t="str">
        <f ca="1">IF($H227,ADDRESS(3,(D227+1)*2-1,4,,"["&amp;wew!$G$7&amp;"]"&amp;_sheetname_labels)&amp;":"&amp;ADDRESS(2+ster!$B$20,(D227+1)*2-1,4),"")</f>
        <v>[DBTemplate.xlsm]labels!QI3:QI61</v>
      </c>
      <c r="J227" s="14">
        <f t="array" aca="1" ref="J227" ca="1">IF(H227,MAX(0,MAX(IF(INDIRECT(I227)&lt;&gt;"",ROW(INDIRECT(I227)),""))-2),"")</f>
        <v>2</v>
      </c>
      <c r="K227" s="14" t="str">
        <f ca="1">IF($H227,IF($J227&gt;0,ADDRESS(3,(D227+1)*2-1,4,,"["&amp;wew!$G$7&amp;"]"&amp;_sheetname_labels)&amp;":"&amp;ADDRESS(2+J227,(D227+1)*2-1,4),""),"")</f>
        <v>[DBTemplate.xlsm]labels!QI3:QI4</v>
      </c>
      <c r="L227" s="14" t="str">
        <f ca="1">IF($H227,IF($J227&gt;0,ADDRESS(3,(D227+1)*2,4,,"["&amp;wew!$G$7&amp;"]"&amp;_sheetname_labels)&amp;":"&amp;ADDRESS(2+J227,(D227+1)*2,4),""),"")</f>
        <v>[DBTemplate.xlsm]labels!QJ3:QJ4</v>
      </c>
      <c r="M227" s="14">
        <f t="shared" ca="1" si="3502"/>
        <v>2</v>
      </c>
      <c r="N227" s="14">
        <f t="shared" ca="1" si="3503"/>
        <v>0</v>
      </c>
      <c r="O227" s="14" t="str">
        <f t="shared" ca="1" si="3504"/>
        <v>q_66</v>
      </c>
      <c r="P227" s="14" t="str">
        <f t="shared" ca="1" si="3505"/>
        <v>FVC (% predicted values)</v>
      </c>
      <c r="Q227" s="14" t="str">
        <f ca="1">IF($BP227,ADDRESS(3,D227+1,4,,"["&amp;wew!$G$7&amp;"]"&amp;_sheetname_dataframe)&amp;":"&amp;ADDRESS(2+ster!$C$14,D227+1,4),"")</f>
        <v>[DBTemplate.xlsm]data_frame!HR3:HR3</v>
      </c>
      <c r="R227" s="14" t="str">
        <f>IF($BP227,IF(MID(_xll.FORMULATEXT(INDEX(INDIRECT(Q227),1)),1,1)="=", _xll.FORMULATEXT(INDEX(INDIRECT(Q227),1),2,TRUE),""),"")</f>
        <v/>
      </c>
      <c r="S227" s="14">
        <f t="array" aca="1" ref="S227" ca="1">IF(H227,SUM(IF((IFERROR(INDIRECT(Q227)&lt;&gt;"",FALSE))*(INDIRECT(ster!$D$14)&lt;&gt;""),1,0)),"")</f>
        <v>1</v>
      </c>
      <c r="T227" s="14">
        <f t="array" aca="1" ref="T227" ca="1">IF(H227,IF(M227&gt;0,SUM(IFERROR(1*(MATCH(INDIRECT(Q227),INDIRECT(K227),0)&gt;0),0)*(INDIRECT(ster!$D$14)&lt;&gt;"")*NOT(ISNUMBER(INDIRECT(Q227)))),0),"")</f>
        <v>0</v>
      </c>
      <c r="U227" s="14">
        <f t="array" aca="1" ref="U227" ca="1">IF(H227,SUM((IFERROR(INDIRECT(Q227)="",FALSE))*(INDIRECT(ster!$D$14)&lt;&gt;"")),"")</f>
        <v>0</v>
      </c>
      <c r="V227" s="14">
        <f t="array" aca="1" ref="V227" ca="1">IF(H227,SUM((IFERROR(INDIRECT(Q227)="#ąś",TRUE))*(INDIRECT(ster!$D$14)&lt;&gt;"")),"")</f>
        <v>0</v>
      </c>
      <c r="W227" s="14">
        <f t="array" aca="1" ref="W227" ca="1">IF(H227,SUM(ISNUMBER(INDIRECT(Q227))*(INDIRECT(ster!$D$14)&lt;&gt;"")),"")</f>
        <v>1</v>
      </c>
      <c r="X227" s="14">
        <f t="array" aca="1" ref="X227" ca="1">IF(AND(H227,W227&gt;0),IF(wew!$B$3,MIN(IF((INDIRECT(ster!$D$14)&lt;&gt;"")*IFERROR(INDIRECT($Q227)&lt;&gt;"",FALSE),IFERROR(INDIRECT($Q227),"X"),"X")),"&lt;włącz podświetlanie wartości&gt;"),"—")</f>
        <v>116</v>
      </c>
      <c r="Y227" s="14">
        <f t="array" aca="1" ref="Y227" ca="1">IF(AND(H227,W227&gt;0),IF(wew!$B$3,MAX(IF((INDIRECT(ster!$D$14)&lt;&gt;"")*IFERROR(INDIRECT($Q227)&lt;&gt;"",FALSE),IFERROR(INDIRECT($Q227),"X"),"X")),"&lt;włącz podświetlanie wartości&gt;"),"—")</f>
        <v>116</v>
      </c>
      <c r="Z227" s="14">
        <f t="shared" ca="1" si="3506"/>
        <v>0</v>
      </c>
      <c r="AA227" s="12">
        <f t="shared" ca="1" si="3507"/>
        <v>1</v>
      </c>
      <c r="AB227" s="17">
        <f t="array" aca="1" ref="AB227" ca="1">IF(H227,IF(W227&gt;0,SUM((INDIRECT(ster!$D$14)&lt;&gt;"")*IFERROR((INDIRECT(Q227)&lt;&gt;"")*(INDIRECT(Q227)=INT(INDIRECT(Q227))),0)),0),"")</f>
        <v>1</v>
      </c>
      <c r="AC227" s="17">
        <f t="array" aca="1" ref="AC227" ca="1">IF(H227,W227-AB227,"")</f>
        <v>0</v>
      </c>
      <c r="AD227" s="17">
        <f t="shared" ca="1" si="3508"/>
        <v>1</v>
      </c>
      <c r="AE227" s="17" t="b">
        <f t="shared" ca="1" si="3509"/>
        <v>0</v>
      </c>
      <c r="AF227" s="17" t="str">
        <f ca="1">IF(AE227,IF($H227,ADDRESS(3,D227+2,4,,"["&amp;wew!$G$7&amp;"]"&amp;_sheetname_dataframe)&amp;":"&amp;ADDRESS(2+ster!$C$14,D227+2,4),""),"")</f>
        <v/>
      </c>
      <c r="AG227" s="17" t="str">
        <f t="shared" ca="1" si="3510"/>
        <v/>
      </c>
      <c r="AH227" s="17" t="b">
        <f t="shared" ca="1" si="3511"/>
        <v>0</v>
      </c>
      <c r="AI227" s="17" t="str">
        <f ca="1">IF(AH227,IF($H227,ADDRESS(3,D227+3,4,,"["&amp;wew!$G$7&amp;"]"&amp;_sheetname_dataframe)&amp;":"&amp;ADDRESS(2+ster!$C$14,D227+3,4),""),"")</f>
        <v/>
      </c>
      <c r="AJ227" s="17" t="str">
        <f t="shared" ca="1" si="3512"/>
        <v/>
      </c>
      <c r="AK227" s="17" t="b">
        <f t="shared" ca="1" si="3513"/>
        <v>0</v>
      </c>
      <c r="AL227" s="17" t="b">
        <f t="shared" ca="1" si="3514"/>
        <v>0</v>
      </c>
      <c r="AM227" s="17" t="b">
        <f t="shared" ca="1" si="3515"/>
        <v>1</v>
      </c>
      <c r="AN227" s="17">
        <f t="shared" ca="1" si="3516"/>
        <v>0</v>
      </c>
      <c r="AO227" s="24" t="str">
        <f t="shared" ca="1" si="3517"/>
        <v/>
      </c>
      <c r="AP227" s="24" t="str">
        <f t="shared" ca="1" si="3518"/>
        <v/>
      </c>
      <c r="AQ227" s="17" t="b">
        <f t="shared" ca="1" si="3519"/>
        <v>0</v>
      </c>
      <c r="AR227" s="17" t="b">
        <f t="shared" ca="1" si="3520"/>
        <v>0</v>
      </c>
      <c r="AS227" s="17" t="b">
        <f t="shared" ca="1" si="3521"/>
        <v>0</v>
      </c>
      <c r="AT227" s="17" t="b">
        <f t="shared" ca="1" si="3522"/>
        <v>0</v>
      </c>
      <c r="AU227" s="17" t="b">
        <f t="shared" ca="1" si="3523"/>
        <v>0</v>
      </c>
      <c r="AV227" s="17" t="b">
        <f t="shared" ca="1" si="3524"/>
        <v>0</v>
      </c>
      <c r="AW227" s="17" t="b">
        <f t="shared" ca="1" si="3525"/>
        <v>1</v>
      </c>
      <c r="AX227" s="14" t="b">
        <f t="array" aca="1" ref="AX227" ca="1">IF(H227,N227&gt;0,"")</f>
        <v>0</v>
      </c>
      <c r="AY227" s="17" t="str">
        <f t="shared" ca="1" si="3526"/>
        <v/>
      </c>
      <c r="AZ227" s="17" t="str">
        <f t="array" aca="1" ref="AZ227" ca="1">IF(AY227&lt;&gt;"",SUM(1*ISERROR(MATCH(INDIRECT(AY227),INDIRECT(K227),0)))=0,"")</f>
        <v/>
      </c>
      <c r="BA227" s="17" t="b">
        <f t="shared" ca="1" si="3527"/>
        <v>1</v>
      </c>
      <c r="BB227" s="17" t="b">
        <v>0</v>
      </c>
      <c r="BC227" s="17" t="b">
        <f t="shared" ca="1" si="3528"/>
        <v>0</v>
      </c>
      <c r="BD227" s="17" t="b">
        <f t="shared" ca="1" si="3529"/>
        <v>0</v>
      </c>
      <c r="BE227" s="17" t="b">
        <f t="shared" ca="1" si="3530"/>
        <v>1</v>
      </c>
      <c r="BF227" s="17" t="b">
        <f t="shared" ca="1" si="3531"/>
        <v>0</v>
      </c>
      <c r="BG227" s="17" t="b">
        <f t="shared" ca="1" si="3532"/>
        <v>0</v>
      </c>
      <c r="BH227" s="17" t="b">
        <f t="shared" ca="1" si="3533"/>
        <v>1</v>
      </c>
      <c r="BI227" s="17">
        <f t="shared" ca="1" si="3534"/>
        <v>4</v>
      </c>
      <c r="BJ227" s="17" t="b">
        <f t="shared" ca="1" si="3535"/>
        <v>0</v>
      </c>
      <c r="BK227" s="17" t="str">
        <f t="shared" ca="1" si="3536"/>
        <v/>
      </c>
      <c r="BL227" s="17" t="str">
        <f t="shared" ca="1" si="3537"/>
        <v/>
      </c>
      <c r="BM227" s="17" t="str">
        <f t="shared" ca="1" si="3538"/>
        <v>I</v>
      </c>
      <c r="BN227" s="17" t="str">
        <f t="shared" ca="1" si="3539"/>
        <v>N</v>
      </c>
      <c r="BO227" s="17" t="str">
        <f t="shared" ca="1" si="3540"/>
        <v>I</v>
      </c>
      <c r="BP227" s="14" t="b">
        <f t="shared" ca="1" si="3541"/>
        <v>1</v>
      </c>
      <c r="BQ227" s="35">
        <v>1</v>
      </c>
      <c r="BX227" s="16"/>
      <c r="BY227" s="16"/>
      <c r="BZ227" s="16"/>
      <c r="CA227" s="16"/>
      <c r="CB227" s="16"/>
      <c r="CC227" s="16"/>
      <c r="CD227" s="16"/>
      <c r="CE227" s="16"/>
      <c r="CF227" s="16"/>
      <c r="CN227" s="14">
        <f ca="1">IF(H227,IFERROR(IsVariableNameLegal(O227),0),0)</f>
        <v>0</v>
      </c>
      <c r="CO227" s="14" t="str">
        <f t="array" aca="1" ref="CO227" ca="1">IF(H227,IF(COUNTIF(INDIRECT(wew!$C$13),O227)&gt;1,TRIM(SUBSTITUTE(_xll.MCONCAT(IF((INDIRECT(wew!$C$13)=O227)*(COLUMN(INDIRECT(wew!$C$13))&lt;&gt;D227+1),-1+COLUMN(INDIRECT(wew!$C$13)),"")," "),"  "," ")),""),"")</f>
        <v/>
      </c>
      <c r="CP227" s="14" t="str">
        <f t="array" aca="1" ref="CP227" ca="1">IF(P227&lt;&gt;"",IF(LEN(P227)&gt;150,1,""),"")</f>
        <v/>
      </c>
      <c r="CQ227" s="14" t="str">
        <f t="array" aca="1" ref="CQ227" ca="1">IF(AND(H227,NOT(ster!$J$3)),IF(COUNTIF(INDIRECT(wew!$C$15),P227)&gt;1,TRIM(SUBSTITUTE(_xll.MCONCAT(IF((INDIRECT(wew!$C$15)=P227)*(COLUMN(INDIRECT(wew!$C$15))&lt;&gt;D227+1),-1+COLUMN(INDIRECT(wew!$C$15)),"")," "),"  "," ")),""),"")</f>
        <v/>
      </c>
      <c r="CR227" s="14" t="str">
        <f t="array" aca="1" ref="CR227" ca="1">IF(H227,IF(AND(W227&gt;0,AO227&lt;&gt;""),TRIM(SUBSTITUTE(_xll.MCONCAT(IFERROR(IF(ISNUMBER(INDIRECT(Q227)),IF((INDIRECT(ster!$D$14)&lt;&gt;"")*(INDIRECT(Q227)&lt;AO227),INDIRECT(ster!$D$14) &amp; ": " &amp;  SUBSTITUTE(IF( AV227,IFERROR(TEXT(INDIRECT(Q227),"rrrr-mm-dd") &amp;" (" &amp; INDIRECT(Q227) &amp;")",INDIRECT(Q227)),INDIRECT(Q227))," "," "),""),""),"")," "),"  "," ")),""),"")</f>
        <v/>
      </c>
      <c r="CS227" s="14" t="str">
        <f t="array" aca="1" ref="CS227" ca="1">IF(H227,IF(AND(W227&gt;0,AP227&lt;&gt;""),TRIM(SUBSTITUTE(_xll.MCONCAT(IFERROR(IF(ISNUMBER(INDIRECT(Q227)),IF((INDIRECT(ster!$D$14)&lt;&gt;"")*(INDIRECT(Q227)&gt;AP227),INDIRECT(ster!$D$14) &amp; ": " &amp;  SUBSTITUTE(IF( AV227,IFERROR(TEXT(INDIRECT(Q227),"rrrr-mm-dd")&amp;" (" &amp; INDIRECT(Q227) &amp;")",INDIRECT(Q227)),INDIRECT(Q227))," "," "),""),""),"")," "),"  "," ")),""),"")</f>
        <v/>
      </c>
      <c r="CT227" s="14" t="str">
        <f t="array" aca="1" ref="CT227" ca="1">IF(H227,IF(AND(N227&gt;0,AR227),TRIM(SUBSTITUTE(_xll.MCONCAT(IFERROR(IF(ISNUMBER(INDIRECT(Q227)),IF((INDIRECT(ster!$D$14)&lt;&gt;"")*(IFERROR(0*(MATCH(INDIRECT(Q227),INDIRECT(K227),0)&gt;0),1)),INDIRECT(ster!$D$14) &amp; ": " &amp;  SUBSTITUTE(IF( AV227,IFERROR(TEXT(INDIRECT(Q227),"rrrr-mm-dd")&amp;" (" &amp; INDIRECT(Q227) &amp;")",INDIRECT(Q227)),INDIRECT(Q227))," "," "),""),""),"")," "),"  "," ")),""),"")</f>
        <v/>
      </c>
      <c r="CU227" s="14" t="str">
        <f t="array" aca="1" ref="CU227" ca="1">IF(H227,IF(AND(V227&gt;0),TRIM(SUBSTITUTE(_xll.MCONCAT(IF((INDIRECT(ster!$D$14)&lt;&gt;"")*(IFERROR(0*(INDIRECT(Q227)&lt;&gt;""),1)),INDIRECT(ster!$D$14),"")," "),"  "," ")),""),"")</f>
        <v/>
      </c>
      <c r="CV227" s="14" t="str">
        <f t="array" aca="1" ref="CV227" ca="1">IF(H227,IF(AS227,
TRIM(SUBSTITUTE(_xll.MCONCAT(IF(
   (INDIRECT(ster!$D$14)&lt;&gt;"")*
   ((INDIRECT(Q227)="")+
      NOT(ISNUMBER(INDIRECT(Q227)))*
      NOT(ISERROR(MATCH(INDIRECT(Q227),INDIRECT(K227),0)))
    ),
      INDIRECT(ster!$D$14),
   "")," "),"  "," ")),
""),"")</f>
        <v/>
      </c>
      <c r="CW227" s="14" t="str">
        <f t="array" aca="1" ref="CW227" ca="1">IF(H227,IF(AND(AQ227),TRIM(SUBSTITUTE(_xll.MCONCAT(IFERROR(IF(ISNUMBER(INDIRECT(Q227)),IF((INDIRECT(ster!$D$14)&lt;&gt;"")*(INDIRECT(Q227)&lt;&gt;INT(INDIRECT(Q227))),INDIRECT(ster!$D$14) &amp; ": " &amp; INDIRECT(Q227),""),""),"")," "),"  "," ")),""),"")</f>
        <v/>
      </c>
      <c r="CX227" s="14" t="str">
        <f t="array" aca="1" ref="CX227" ca="1">IF(H227,IF(OR(AU227,AV227),TRIM(SUBSTITUTE(_xll.MCONCAT(IF((INDIRECT(ster!$D$14)&lt;&gt;"")*NOT(ISNUMBER(INDIRECT(Q227))),IF(ISERROR(MATCH(INDIRECT(Q227),INDIRECT(K227),0)),IFERROR(IF(INDIRECT(Q227)&lt;&gt;"",INDIRECT(ster!$D$14) &amp; ": " &amp; SUBSTITUTE(INDIRECT(Q227)," "," "),""),""),""),"")," "),"  "," ")),""),"")</f>
        <v/>
      </c>
      <c r="CY227" s="14" t="str">
        <f t="array" aca="1" ref="CY227" ca="1">IF(H227,IF(AE227,TRIM(SUBSTITUTE(_xll.MCONCAT(IF((INDIRECT(ster!$D$14)&lt;&gt;"")*IFERROR(NOT(INDIRECT(AF227)),FALSE),IF(ISERROR(MATCH(INDIRECT(Q227),INDIRECT(K227),0)),IFERROR(IF(INDIRECT(Q227)&lt;&gt;"",INDIRECT(ster!$D$14)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CZ227" s="14" t="str">
        <f t="array" aca="1" ref="CZ227" ca="1">IF(H227,IF(AH227,TRIM(SUBSTITUTE(_xll.MCONCAT(IF((INDIRECT(ster!$D$14)&lt;&gt;"")*IFERROR(NOT(INDIRECT(AI227)),FALSE),IF(ISERROR(MATCH(INDIRECT(Q227),INDIRECT(K227),0)),IFERROR(IF(INDIRECT(Q227)&lt;&gt;"",INDIRECT(ster!$D$14)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DC227" s="14" t="str">
        <f ca="1">SUBSTITUTE(SUBSTITUTE(SUBSTITUTE(SUBSTITUTE(_xll.MCONCAT(DG227:DS227,"■"),"■■","■"),"■■","■"),"■■","■"),"■■","■")</f>
        <v>■</v>
      </c>
      <c r="DD227" s="14" t="str">
        <f t="shared" ca="1" si="3542"/>
        <v/>
      </c>
      <c r="DE227" s="14" t="str">
        <f t="shared" ca="1" si="3543"/>
        <v/>
      </c>
      <c r="DF227" s="14" t="str">
        <f t="shared" ca="1" si="3544"/>
        <v/>
      </c>
      <c r="DG227" s="14" t="str">
        <f t="shared" ca="1" si="3545"/>
        <v/>
      </c>
      <c r="DH227" s="14" t="str">
        <f t="shared" ca="1" si="3546"/>
        <v/>
      </c>
      <c r="DI227" s="14" t="str">
        <f t="shared" ca="1" si="3547"/>
        <v/>
      </c>
      <c r="DJ227" s="14" t="str">
        <f t="shared" ca="1" si="3548"/>
        <v/>
      </c>
      <c r="DK227" s="14" t="str">
        <f t="shared" ca="1" si="3549"/>
        <v/>
      </c>
      <c r="DL227" s="14" t="str">
        <f t="shared" ca="1" si="3550"/>
        <v/>
      </c>
      <c r="DM227" s="14" t="str">
        <f t="shared" ca="1" si="3551"/>
        <v/>
      </c>
      <c r="DN227" s="14" t="str">
        <f t="array" aca="1" ref="DN227" ca="1">IF(CU227&lt;&gt;"","There are errors in the entered values in the following cases: " &amp;SUBSTITUTE(CU227," ",", "),"")</f>
        <v/>
      </c>
      <c r="DO227" s="14" t="str">
        <f t="shared" ca="1" si="3552"/>
        <v/>
      </c>
      <c r="DP227" s="14" t="str">
        <f t="shared" ca="1" si="3553"/>
        <v/>
      </c>
      <c r="DQ227" s="14" t="str">
        <f t="shared" ca="1" si="3554"/>
        <v/>
      </c>
      <c r="DR227" s="14" t="str">
        <f t="shared" ca="1" si="3555"/>
        <v/>
      </c>
      <c r="DS227" s="14" t="str">
        <f t="shared" ca="1" si="3556"/>
        <v/>
      </c>
      <c r="DZ227" s="14" t="b">
        <f t="shared" ca="1" si="3557"/>
        <v>0</v>
      </c>
      <c r="EA227" s="14" t="str">
        <f t="shared" ca="1" si="3558"/>
        <v/>
      </c>
      <c r="EB227" s="14" t="str">
        <f t="shared" ca="1" si="3559"/>
        <v/>
      </c>
      <c r="EC227" s="14" t="str">
        <f t="shared" ca="1" si="3560"/>
        <v/>
      </c>
      <c r="ED227" s="14" t="str">
        <f t="shared" ca="1" si="3561"/>
        <v/>
      </c>
      <c r="EE227" s="14" t="str">
        <f t="shared" ca="1" si="3562"/>
        <v/>
      </c>
      <c r="EF227" s="14" t="str">
        <f t="shared" ca="1" si="3563"/>
        <v/>
      </c>
      <c r="EG227" s="14" t="str">
        <f t="shared" ca="1" si="3564"/>
        <v/>
      </c>
      <c r="EM227" s="14" t="b">
        <f t="shared" ca="1" si="3565"/>
        <v>0</v>
      </c>
      <c r="EN227" s="14" t="str">
        <f t="shared" ca="1" si="3566"/>
        <v/>
      </c>
      <c r="EO227" s="14" t="str">
        <f t="shared" ca="1" si="3567"/>
        <v/>
      </c>
      <c r="EP227" s="14" t="str">
        <f t="shared" ca="1" si="3568"/>
        <v/>
      </c>
      <c r="EQ227" s="14" t="str">
        <f t="shared" ca="1" si="3569"/>
        <v/>
      </c>
    </row>
    <row r="228" spans="2:147" s="14" customFormat="1">
      <c r="B228" s="14" t="str">
        <f t="shared" ca="1" si="2596"/>
        <v/>
      </c>
      <c r="C228" s="14">
        <f t="shared" ca="1" si="2597"/>
        <v>215</v>
      </c>
      <c r="D228" s="14">
        <f t="shared" si="2598"/>
        <v>226</v>
      </c>
      <c r="E228" s="14" t="str">
        <f t="shared" ca="1" si="2599"/>
        <v>I</v>
      </c>
      <c r="F228" s="14" t="str">
        <f t="shared" ca="1" si="2600"/>
        <v>q_67</v>
      </c>
      <c r="G228" s="14" t="str">
        <f t="shared" ca="1" si="2601"/>
        <v>VC (% predicted values)</v>
      </c>
      <c r="H228" s="14" t="b">
        <f t="shared" ca="1" si="2602"/>
        <v>1</v>
      </c>
      <c r="I228" s="14" t="str">
        <f ca="1">IF($H228,ADDRESS(3,(D228+1)*2-1,4,,"["&amp;wew!$G$7&amp;"]"&amp;_sheetname_labels)&amp;":"&amp;ADDRESS(2+ster!$B$20,(D228+1)*2-1,4),"")</f>
        <v>[DBTemplate.xlsm]labels!QK3:QK61</v>
      </c>
      <c r="J228" s="14">
        <f t="array" aca="1" ref="J228" ca="1">IF(H228,MAX(0,MAX(IF(INDIRECT(I228)&lt;&gt;"",ROW(INDIRECT(I228)),""))-2),"")</f>
        <v>2</v>
      </c>
      <c r="K228" s="14" t="str">
        <f ca="1">IF($H228,IF($J228&gt;0,ADDRESS(3,(D228+1)*2-1,4,,"["&amp;wew!$G$7&amp;"]"&amp;_sheetname_labels)&amp;":"&amp;ADDRESS(2+J228,(D228+1)*2-1,4),""),"")</f>
        <v>[DBTemplate.xlsm]labels!QK3:QK4</v>
      </c>
      <c r="L228" s="14" t="str">
        <f ca="1">IF($H228,IF($J228&gt;0,ADDRESS(3,(D228+1)*2,4,,"["&amp;wew!$G$7&amp;"]"&amp;_sheetname_labels)&amp;":"&amp;ADDRESS(2+J228,(D228+1)*2,4),""),"")</f>
        <v>[DBTemplate.xlsm]labels!QL3:QL4</v>
      </c>
      <c r="M228" s="14">
        <f t="shared" ca="1" si="2603"/>
        <v>2</v>
      </c>
      <c r="N228" s="14">
        <f t="shared" ca="1" si="2604"/>
        <v>0</v>
      </c>
      <c r="O228" s="14" t="str">
        <f t="shared" ca="1" si="2605"/>
        <v>q_67</v>
      </c>
      <c r="P228" s="14" t="str">
        <f t="shared" ca="1" si="2606"/>
        <v>VC (% predicted values)</v>
      </c>
      <c r="Q228" s="14" t="str">
        <f ca="1">IF($BP228,ADDRESS(3,D228+1,4,,"["&amp;wew!$G$7&amp;"]"&amp;_sheetname_dataframe)&amp;":"&amp;ADDRESS(2+ster!$C$14,D228+1,4),"")</f>
        <v>[DBTemplate.xlsm]data_frame!HS3:HS3</v>
      </c>
      <c r="R228" s="14" t="str">
        <f>IF($BP228,IF(MID(_xll.FORMULATEXT(INDEX(INDIRECT(Q228),1)),1,1)="=", _xll.FORMULATEXT(INDEX(INDIRECT(Q228),1),2,TRUE),""),"")</f>
        <v/>
      </c>
      <c r="S228" s="14">
        <f t="array" aca="1" ref="S228" ca="1">IF(H228,SUM(IF((IFERROR(INDIRECT(Q228)&lt;&gt;"",FALSE))*(INDIRECT(ster!$D$14)&lt;&gt;""),1,0)),"")</f>
        <v>1</v>
      </c>
      <c r="T228" s="14">
        <f t="array" aca="1" ref="T228" ca="1">IF(H228,IF(M228&gt;0,SUM(IFERROR(1*(MATCH(INDIRECT(Q228),INDIRECT(K228),0)&gt;0),0)*(INDIRECT(ster!$D$14)&lt;&gt;"")*NOT(ISNUMBER(INDIRECT(Q228)))),0),"")</f>
        <v>0</v>
      </c>
      <c r="U228" s="14">
        <f t="array" aca="1" ref="U228" ca="1">IF(H228,SUM((IFERROR(INDIRECT(Q228)="",FALSE))*(INDIRECT(ster!$D$14)&lt;&gt;"")),"")</f>
        <v>0</v>
      </c>
      <c r="V228" s="14">
        <f t="array" aca="1" ref="V228" ca="1">IF(H228,SUM((IFERROR(INDIRECT(Q228)="#ąś",TRUE))*(INDIRECT(ster!$D$14)&lt;&gt;"")),"")</f>
        <v>0</v>
      </c>
      <c r="W228" s="14">
        <f t="array" aca="1" ref="W228" ca="1">IF(H228,SUM(ISNUMBER(INDIRECT(Q228))*(INDIRECT(ster!$D$14)&lt;&gt;"")),"")</f>
        <v>1</v>
      </c>
      <c r="X228" s="14">
        <f t="array" aca="1" ref="X228" ca="1">IF(AND(H228,W228&gt;0),IF(wew!$B$3,MIN(IF((INDIRECT(ster!$D$14)&lt;&gt;"")*IFERROR(INDIRECT($Q228)&lt;&gt;"",FALSE),IFERROR(INDIRECT($Q228),"X"),"X")),"&lt;włącz podświetlanie wartości&gt;"),"—")</f>
        <v>114</v>
      </c>
      <c r="Y228" s="14">
        <f t="array" aca="1" ref="Y228" ca="1">IF(AND(H228,W228&gt;0),IF(wew!$B$3,MAX(IF((INDIRECT(ster!$D$14)&lt;&gt;"")*IFERROR(INDIRECT($Q228)&lt;&gt;"",FALSE),IFERROR(INDIRECT($Q228),"X"),"X")),"&lt;włącz podświetlanie wartości&gt;"),"—")</f>
        <v>114</v>
      </c>
      <c r="Z228" s="14">
        <f t="shared" ca="1" si="2607"/>
        <v>0</v>
      </c>
      <c r="AA228" s="12">
        <f t="shared" ca="1" si="2608"/>
        <v>1</v>
      </c>
      <c r="AB228" s="17">
        <f t="array" aca="1" ref="AB228" ca="1">IF(H228,IF(W228&gt;0,SUM((INDIRECT(ster!$D$14)&lt;&gt;"")*IFERROR((INDIRECT(Q228)&lt;&gt;"")*(INDIRECT(Q228)=INT(INDIRECT(Q228))),0)),0),"")</f>
        <v>1</v>
      </c>
      <c r="AC228" s="17">
        <f t="array" aca="1" ref="AC228" ca="1">IF(H228,W228-AB228,"")</f>
        <v>0</v>
      </c>
      <c r="AD228" s="17">
        <f t="shared" ca="1" si="2609"/>
        <v>1</v>
      </c>
      <c r="AE228" s="17" t="b">
        <f t="shared" ca="1" si="2610"/>
        <v>0</v>
      </c>
      <c r="AF228" s="17" t="str">
        <f ca="1">IF(AE228,IF($H228,ADDRESS(3,D228+2,4,,"["&amp;wew!$G$7&amp;"]"&amp;_sheetname_dataframe)&amp;":"&amp;ADDRESS(2+ster!$C$14,D228+2,4),""),"")</f>
        <v/>
      </c>
      <c r="AG228" s="17" t="str">
        <f t="shared" ca="1" si="2611"/>
        <v/>
      </c>
      <c r="AH228" s="17" t="b">
        <f t="shared" ca="1" si="2612"/>
        <v>0</v>
      </c>
      <c r="AI228" s="17" t="str">
        <f ca="1">IF(AH228,IF($H228,ADDRESS(3,D228+3,4,,"["&amp;wew!$G$7&amp;"]"&amp;_sheetname_dataframe)&amp;":"&amp;ADDRESS(2+ster!$C$14,D228+3,4),""),"")</f>
        <v/>
      </c>
      <c r="AJ228" s="17" t="str">
        <f t="shared" ca="1" si="2613"/>
        <v/>
      </c>
      <c r="AK228" s="17" t="b">
        <f t="shared" ca="1" si="2614"/>
        <v>0</v>
      </c>
      <c r="AL228" s="17" t="b">
        <f t="shared" ca="1" si="2615"/>
        <v>0</v>
      </c>
      <c r="AM228" s="17" t="b">
        <f t="shared" ca="1" si="2616"/>
        <v>1</v>
      </c>
      <c r="AN228" s="17">
        <f t="shared" ca="1" si="2617"/>
        <v>0</v>
      </c>
      <c r="AO228" s="24" t="str">
        <f t="shared" ca="1" si="2618"/>
        <v/>
      </c>
      <c r="AP228" s="24" t="str">
        <f t="shared" ca="1" si="2619"/>
        <v/>
      </c>
      <c r="AQ228" s="17" t="b">
        <f t="shared" ca="1" si="2620"/>
        <v>0</v>
      </c>
      <c r="AR228" s="17" t="b">
        <f t="shared" ca="1" si="2621"/>
        <v>0</v>
      </c>
      <c r="AS228" s="17" t="b">
        <f t="shared" ca="1" si="2622"/>
        <v>0</v>
      </c>
      <c r="AT228" s="17" t="b">
        <f t="shared" ca="1" si="2623"/>
        <v>0</v>
      </c>
      <c r="AU228" s="17" t="b">
        <f t="shared" ca="1" si="2624"/>
        <v>0</v>
      </c>
      <c r="AV228" s="17" t="b">
        <f t="shared" ca="1" si="2625"/>
        <v>0</v>
      </c>
      <c r="AW228" s="17" t="b">
        <f t="shared" ca="1" si="2626"/>
        <v>1</v>
      </c>
      <c r="AX228" s="14" t="b">
        <f t="array" aca="1" ref="AX228" ca="1">IF(H228,N228&gt;0,"")</f>
        <v>0</v>
      </c>
      <c r="AY228" s="17" t="str">
        <f t="shared" ca="1" si="2627"/>
        <v/>
      </c>
      <c r="AZ228" s="17" t="str">
        <f t="array" aca="1" ref="AZ228" ca="1">IF(AY228&lt;&gt;"",SUM(1*ISERROR(MATCH(INDIRECT(AY228),INDIRECT(K228),0)))=0,"")</f>
        <v/>
      </c>
      <c r="BA228" s="17" t="b">
        <f t="shared" ca="1" si="2628"/>
        <v>1</v>
      </c>
      <c r="BB228" s="17" t="b">
        <v>0</v>
      </c>
      <c r="BC228" s="17" t="b">
        <f t="shared" ca="1" si="2629"/>
        <v>0</v>
      </c>
      <c r="BD228" s="17" t="b">
        <f t="shared" ca="1" si="2630"/>
        <v>0</v>
      </c>
      <c r="BE228" s="17" t="b">
        <f t="shared" ca="1" si="2631"/>
        <v>1</v>
      </c>
      <c r="BF228" s="17" t="b">
        <f t="shared" ca="1" si="2632"/>
        <v>0</v>
      </c>
      <c r="BG228" s="17" t="b">
        <f t="shared" ca="1" si="2633"/>
        <v>0</v>
      </c>
      <c r="BH228" s="17" t="b">
        <f t="shared" ca="1" si="2634"/>
        <v>1</v>
      </c>
      <c r="BI228" s="17">
        <f t="shared" ca="1" si="2635"/>
        <v>4</v>
      </c>
      <c r="BJ228" s="17" t="b">
        <f t="shared" ca="1" si="2636"/>
        <v>0</v>
      </c>
      <c r="BK228" s="17" t="str">
        <f t="shared" ca="1" si="2637"/>
        <v/>
      </c>
      <c r="BL228" s="17" t="str">
        <f t="shared" ca="1" si="2638"/>
        <v/>
      </c>
      <c r="BM228" s="17" t="str">
        <f t="shared" ca="1" si="2639"/>
        <v>I</v>
      </c>
      <c r="BN228" s="17" t="str">
        <f t="shared" ca="1" si="2640"/>
        <v>N</v>
      </c>
      <c r="BO228" s="17" t="str">
        <f t="shared" ca="1" si="2641"/>
        <v>I</v>
      </c>
      <c r="BP228" s="14" t="b">
        <f t="shared" ca="1" si="2642"/>
        <v>1</v>
      </c>
      <c r="BQ228" s="35">
        <v>1</v>
      </c>
      <c r="BX228" s="16"/>
      <c r="BY228" s="16"/>
      <c r="BZ228" s="16"/>
      <c r="CA228" s="16"/>
      <c r="CB228" s="16"/>
      <c r="CC228" s="16"/>
      <c r="CD228" s="16"/>
      <c r="CE228" s="16"/>
      <c r="CF228" s="16"/>
      <c r="CN228" s="14">
        <f ca="1">IF(H228,IFERROR(IsVariableNameLegal(O228),0),0)</f>
        <v>0</v>
      </c>
      <c r="CO228" s="14" t="str">
        <f t="array" aca="1" ref="CO228" ca="1">IF(H228,IF(COUNTIF(INDIRECT(wew!$C$13),O228)&gt;1,TRIM(SUBSTITUTE(_xll.MCONCAT(IF((INDIRECT(wew!$C$13)=O228)*(COLUMN(INDIRECT(wew!$C$13))&lt;&gt;D228+1),-1+COLUMN(INDIRECT(wew!$C$13)),"")," "),"  "," ")),""),"")</f>
        <v/>
      </c>
      <c r="CP228" s="14" t="str">
        <f t="array" aca="1" ref="CP228" ca="1">IF(P228&lt;&gt;"",IF(LEN(P228)&gt;150,1,""),"")</f>
        <v/>
      </c>
      <c r="CQ228" s="14" t="str">
        <f t="array" aca="1" ref="CQ228" ca="1">IF(AND(H228,NOT(ster!$J$3)),IF(COUNTIF(INDIRECT(wew!$C$15),P228)&gt;1,TRIM(SUBSTITUTE(_xll.MCONCAT(IF((INDIRECT(wew!$C$15)=P228)*(COLUMN(INDIRECT(wew!$C$15))&lt;&gt;D228+1),-1+COLUMN(INDIRECT(wew!$C$15)),"")," "),"  "," ")),""),"")</f>
        <v/>
      </c>
      <c r="CR228" s="14" t="str">
        <f t="array" aca="1" ref="CR228" ca="1">IF(H228,IF(AND(W228&gt;0,AO228&lt;&gt;""),TRIM(SUBSTITUTE(_xll.MCONCAT(IFERROR(IF(ISNUMBER(INDIRECT(Q228)),IF((INDIRECT(ster!$D$14)&lt;&gt;"")*(INDIRECT(Q228)&lt;AO228),INDIRECT(ster!$D$14) &amp; ": " &amp;  SUBSTITUTE(IF( AV228,IFERROR(TEXT(INDIRECT(Q228),"rrrr-mm-dd") &amp;" (" &amp; INDIRECT(Q228) &amp;")",INDIRECT(Q228)),INDIRECT(Q228))," "," "),""),""),"")," "),"  "," ")),""),"")</f>
        <v/>
      </c>
      <c r="CS228" s="14" t="str">
        <f t="array" aca="1" ref="CS228" ca="1">IF(H228,IF(AND(W228&gt;0,AP228&lt;&gt;""),TRIM(SUBSTITUTE(_xll.MCONCAT(IFERROR(IF(ISNUMBER(INDIRECT(Q228)),IF((INDIRECT(ster!$D$14)&lt;&gt;"")*(INDIRECT(Q228)&gt;AP228),INDIRECT(ster!$D$14) &amp; ": " &amp;  SUBSTITUTE(IF( AV228,IFERROR(TEXT(INDIRECT(Q228),"rrrr-mm-dd")&amp;" (" &amp; INDIRECT(Q228) &amp;")",INDIRECT(Q228)),INDIRECT(Q228))," "," "),""),""),"")," "),"  "," ")),""),"")</f>
        <v/>
      </c>
      <c r="CT228" s="14" t="str">
        <f t="array" aca="1" ref="CT228" ca="1">IF(H228,IF(AND(N228&gt;0,AR228),TRIM(SUBSTITUTE(_xll.MCONCAT(IFERROR(IF(ISNUMBER(INDIRECT(Q228)),IF((INDIRECT(ster!$D$14)&lt;&gt;"")*(IFERROR(0*(MATCH(INDIRECT(Q228),INDIRECT(K228),0)&gt;0),1)),INDIRECT(ster!$D$14) &amp; ": " &amp;  SUBSTITUTE(IF( AV228,IFERROR(TEXT(INDIRECT(Q228),"rrrr-mm-dd")&amp;" (" &amp; INDIRECT(Q228) &amp;")",INDIRECT(Q228)),INDIRECT(Q228))," "," "),""),""),"")," "),"  "," ")),""),"")</f>
        <v/>
      </c>
      <c r="CU228" s="14" t="str">
        <f t="array" aca="1" ref="CU228" ca="1">IF(H228,IF(AND(V228&gt;0),TRIM(SUBSTITUTE(_xll.MCONCAT(IF((INDIRECT(ster!$D$14)&lt;&gt;"")*(IFERROR(0*(INDIRECT(Q228)&lt;&gt;""),1)),INDIRECT(ster!$D$14),"")," "),"  "," ")),""),"")</f>
        <v/>
      </c>
      <c r="CV228" s="14" t="str">
        <f t="array" aca="1" ref="CV228" ca="1">IF(H228,IF(AS228,
TRIM(SUBSTITUTE(_xll.MCONCAT(IF(
   (INDIRECT(ster!$D$14)&lt;&gt;"")*
   ((INDIRECT(Q228)="")+
      NOT(ISNUMBER(INDIRECT(Q228)))*
      NOT(ISERROR(MATCH(INDIRECT(Q228),INDIRECT(K228),0)))
    ),
      INDIRECT(ster!$D$14),
   "")," "),"  "," ")),
""),"")</f>
        <v/>
      </c>
      <c r="CW228" s="14" t="str">
        <f t="array" aca="1" ref="CW228" ca="1">IF(H228,IF(AND(AQ228),TRIM(SUBSTITUTE(_xll.MCONCAT(IFERROR(IF(ISNUMBER(INDIRECT(Q228)),IF((INDIRECT(ster!$D$14)&lt;&gt;"")*(INDIRECT(Q228)&lt;&gt;INT(INDIRECT(Q228))),INDIRECT(ster!$D$14) &amp; ": " &amp; INDIRECT(Q228),""),""),"")," "),"  "," ")),""),"")</f>
        <v/>
      </c>
      <c r="CX228" s="14" t="str">
        <f t="array" aca="1" ref="CX228" ca="1">IF(H228,IF(OR(AU228,AV228),TRIM(SUBSTITUTE(_xll.MCONCAT(IF((INDIRECT(ster!$D$14)&lt;&gt;"")*NOT(ISNUMBER(INDIRECT(Q228))),IF(ISERROR(MATCH(INDIRECT(Q228),INDIRECT(K228),0)),IFERROR(IF(INDIRECT(Q228)&lt;&gt;"",INDIRECT(ster!$D$14) &amp; ": " &amp; SUBSTITUTE(INDIRECT(Q228)," "," "),""),""),""),"")," "),"  "," ")),""),"")</f>
        <v/>
      </c>
      <c r="CY228" s="14" t="str">
        <f t="array" aca="1" ref="CY228" ca="1">IF(H228,IF(AE228,TRIM(SUBSTITUTE(_xll.MCONCAT(IF((INDIRECT(ster!$D$14)&lt;&gt;"")*IFERROR(NOT(INDIRECT(AF228)),FALSE),IF(ISERROR(MATCH(INDIRECT(Q228),INDIRECT(K228),0)),IFERROR(IF(INDIRECT(Q228)&lt;&gt;"",INDIRECT(ster!$D$14)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CZ228" s="14" t="str">
        <f t="array" aca="1" ref="CZ228" ca="1">IF(H228,IF(AH228,TRIM(SUBSTITUTE(_xll.MCONCAT(IF((INDIRECT(ster!$D$14)&lt;&gt;"")*IFERROR(NOT(INDIRECT(AI228)),FALSE),IF(ISERROR(MATCH(INDIRECT(Q228),INDIRECT(K228),0)),IFERROR(IF(INDIRECT(Q228)&lt;&gt;"",INDIRECT(ster!$D$14)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DC228" s="14" t="str">
        <f ca="1">SUBSTITUTE(SUBSTITUTE(SUBSTITUTE(SUBSTITUTE(_xll.MCONCAT(DG228:DS228,"■"),"■■","■"),"■■","■"),"■■","■"),"■■","■")</f>
        <v>■</v>
      </c>
      <c r="DD228" s="14" t="str">
        <f t="shared" ca="1" si="2643"/>
        <v/>
      </c>
      <c r="DE228" s="14" t="str">
        <f t="shared" ca="1" si="2644"/>
        <v/>
      </c>
      <c r="DF228" s="14" t="str">
        <f t="shared" ca="1" si="2645"/>
        <v/>
      </c>
      <c r="DG228" s="14" t="str">
        <f t="shared" ca="1" si="2646"/>
        <v/>
      </c>
      <c r="DH228" s="14" t="str">
        <f t="shared" ca="1" si="2647"/>
        <v/>
      </c>
      <c r="DI228" s="14" t="str">
        <f t="shared" ca="1" si="2648"/>
        <v/>
      </c>
      <c r="DJ228" s="14" t="str">
        <f t="shared" ca="1" si="2649"/>
        <v/>
      </c>
      <c r="DK228" s="14" t="str">
        <f t="shared" ca="1" si="2650"/>
        <v/>
      </c>
      <c r="DL228" s="14" t="str">
        <f t="shared" ca="1" si="1470"/>
        <v/>
      </c>
      <c r="DM228" s="14" t="str">
        <f t="shared" ca="1" si="2651"/>
        <v/>
      </c>
      <c r="DN228" s="14" t="str">
        <f t="array" aca="1" ref="DN228" ca="1">IF(CU228&lt;&gt;"","There are errors in the entered values in the following cases: " &amp;SUBSTITUTE(CU228," ",", "),"")</f>
        <v/>
      </c>
      <c r="DO228" s="14" t="str">
        <f t="shared" ca="1" si="2652"/>
        <v/>
      </c>
      <c r="DP228" s="14" t="str">
        <f t="shared" ca="1" si="2653"/>
        <v/>
      </c>
      <c r="DQ228" s="14" t="str">
        <f t="shared" ca="1" si="2654"/>
        <v/>
      </c>
      <c r="DR228" s="14" t="str">
        <f t="shared" ca="1" si="2655"/>
        <v/>
      </c>
      <c r="DS228" s="14" t="str">
        <f t="shared" ca="1" si="2656"/>
        <v/>
      </c>
      <c r="DZ228" s="14" t="b">
        <f t="shared" ca="1" si="2657"/>
        <v>0</v>
      </c>
      <c r="EA228" s="14" t="str">
        <f t="shared" ca="1" si="2658"/>
        <v/>
      </c>
      <c r="EB228" s="14" t="str">
        <f t="shared" ca="1" si="2659"/>
        <v/>
      </c>
      <c r="EC228" s="14" t="str">
        <f t="shared" ca="1" si="2660"/>
        <v/>
      </c>
      <c r="ED228" s="14" t="str">
        <f t="shared" ca="1" si="2661"/>
        <v/>
      </c>
      <c r="EE228" s="14" t="str">
        <f t="shared" ca="1" si="2662"/>
        <v/>
      </c>
      <c r="EF228" s="14" t="str">
        <f t="shared" ca="1" si="2663"/>
        <v/>
      </c>
      <c r="EG228" s="14" t="str">
        <f t="shared" ca="1" si="2664"/>
        <v/>
      </c>
      <c r="EM228" s="14" t="b">
        <f t="shared" ca="1" si="2665"/>
        <v>0</v>
      </c>
      <c r="EN228" s="14" t="str">
        <f t="shared" ca="1" si="2666"/>
        <v/>
      </c>
      <c r="EO228" s="14" t="str">
        <f t="shared" ca="1" si="2667"/>
        <v/>
      </c>
      <c r="EP228" s="14" t="str">
        <f t="shared" ca="1" si="2668"/>
        <v/>
      </c>
      <c r="EQ228" s="14" t="str">
        <f t="shared" ca="1" si="2669"/>
        <v/>
      </c>
    </row>
    <row r="229" spans="2:147" s="14" customFormat="1">
      <c r="B229" s="14" t="str">
        <f t="shared" ca="1" si="2596"/>
        <v/>
      </c>
      <c r="C229" s="14">
        <f t="shared" ca="1" si="2597"/>
        <v>216</v>
      </c>
      <c r="D229" s="14">
        <f t="shared" si="2598"/>
        <v>227</v>
      </c>
      <c r="E229" s="14" t="str">
        <f t="shared" ca="1" si="2599"/>
        <v>I</v>
      </c>
      <c r="F229" s="14" t="str">
        <f t="shared" ca="1" si="2600"/>
        <v>q_68_v</v>
      </c>
      <c r="G229" s="14" t="str">
        <f t="shared" ca="1" si="2601"/>
        <v>Maximal Inspiratory Pressure</v>
      </c>
      <c r="H229" s="14" t="b">
        <f t="shared" ca="1" si="2602"/>
        <v>1</v>
      </c>
      <c r="I229" s="14" t="str">
        <f ca="1">IF($H229,ADDRESS(3,(D229+1)*2-1,4,,"["&amp;wew!$G$7&amp;"]"&amp;_sheetname_labels)&amp;":"&amp;ADDRESS(2+ster!$B$20,(D229+1)*2-1,4),"")</f>
        <v>[DBTemplate.xlsm]labels!QM3:QM61</v>
      </c>
      <c r="J229" s="14">
        <f t="array" aca="1" ref="J229" ca="1">IF(H229,MAX(0,MAX(IF(INDIRECT(I229)&lt;&gt;"",ROW(INDIRECT(I229)),""))-2),"")</f>
        <v>2</v>
      </c>
      <c r="K229" s="14" t="str">
        <f ca="1">IF($H229,IF($J229&gt;0,ADDRESS(3,(D229+1)*2-1,4,,"["&amp;wew!$G$7&amp;"]"&amp;_sheetname_labels)&amp;":"&amp;ADDRESS(2+J229,(D229+1)*2-1,4),""),"")</f>
        <v>[DBTemplate.xlsm]labels!QM3:QM4</v>
      </c>
      <c r="L229" s="14" t="str">
        <f ca="1">IF($H229,IF($J229&gt;0,ADDRESS(3,(D229+1)*2,4,,"["&amp;wew!$G$7&amp;"]"&amp;_sheetname_labels)&amp;":"&amp;ADDRESS(2+J229,(D229+1)*2,4),""),"")</f>
        <v>[DBTemplate.xlsm]labels!QN3:QN4</v>
      </c>
      <c r="M229" s="14">
        <f t="shared" ca="1" si="2603"/>
        <v>2</v>
      </c>
      <c r="N229" s="14">
        <f t="shared" ca="1" si="2604"/>
        <v>0</v>
      </c>
      <c r="O229" s="14" t="str">
        <f t="shared" ca="1" si="2605"/>
        <v>q_68_v</v>
      </c>
      <c r="P229" s="14" t="str">
        <f t="shared" ca="1" si="2606"/>
        <v>Maximal Inspiratory Pressure</v>
      </c>
      <c r="Q229" s="14" t="str">
        <f ca="1">IF($BP229,ADDRESS(3,D229+1,4,,"["&amp;wew!$G$7&amp;"]"&amp;_sheetname_dataframe)&amp;":"&amp;ADDRESS(2+ster!$C$14,D229+1,4),"")</f>
        <v>[DBTemplate.xlsm]data_frame!HT3:HT3</v>
      </c>
      <c r="R229" s="14" t="str">
        <f>IF($BP229,IF(MID(_xll.FORMULATEXT(INDEX(INDIRECT(Q229),1)),1,1)="=", _xll.FORMULATEXT(INDEX(INDIRECT(Q229),1),2,TRUE),""),"")</f>
        <v/>
      </c>
      <c r="S229" s="14">
        <f t="array" aca="1" ref="S229" ca="1">IF(H229,SUM(IF((IFERROR(INDIRECT(Q229)&lt;&gt;"",FALSE))*(INDIRECT(ster!$D$14)&lt;&gt;""),1,0)),"")</f>
        <v>1</v>
      </c>
      <c r="T229" s="14">
        <f t="array" aca="1" ref="T229" ca="1">IF(H229,IF(M229&gt;0,SUM(IFERROR(1*(MATCH(INDIRECT(Q229),INDIRECT(K229),0)&gt;0),0)*(INDIRECT(ster!$D$14)&lt;&gt;"")*NOT(ISNUMBER(INDIRECT(Q229)))),0),"")</f>
        <v>0</v>
      </c>
      <c r="U229" s="14">
        <f t="array" aca="1" ref="U229" ca="1">IF(H229,SUM((IFERROR(INDIRECT(Q229)="",FALSE))*(INDIRECT(ster!$D$14)&lt;&gt;"")),"")</f>
        <v>0</v>
      </c>
      <c r="V229" s="14">
        <f t="array" aca="1" ref="V229" ca="1">IF(H229,SUM((IFERROR(INDIRECT(Q229)="#ąś",TRUE))*(INDIRECT(ster!$D$14)&lt;&gt;"")),"")</f>
        <v>0</v>
      </c>
      <c r="W229" s="14">
        <f t="array" aca="1" ref="W229" ca="1">IF(H229,SUM(ISNUMBER(INDIRECT(Q229))*(INDIRECT(ster!$D$14)&lt;&gt;"")),"")</f>
        <v>1</v>
      </c>
      <c r="X229" s="14">
        <f t="array" aca="1" ref="X229" ca="1">IF(AND(H229,W229&gt;0),IF(wew!$B$3,MIN(IF((INDIRECT(ster!$D$14)&lt;&gt;"")*IFERROR(INDIRECT($Q229)&lt;&gt;"",FALSE),IFERROR(INDIRECT($Q229),"X"),"X")),"&lt;włącz podświetlanie wartości&gt;"),"—")</f>
        <v>0.23499999999999899</v>
      </c>
      <c r="Y229" s="14">
        <f t="array" aca="1" ref="Y229" ca="1">IF(AND(H229,W229&gt;0),IF(wew!$B$3,MAX(IF((INDIRECT(ster!$D$14)&lt;&gt;"")*IFERROR(INDIRECT($Q229)&lt;&gt;"",FALSE),IFERROR(INDIRECT($Q229),"X"),"X")),"&lt;włącz podświetlanie wartości&gt;"),"—")</f>
        <v>0.23499999999999899</v>
      </c>
      <c r="Z229" s="14">
        <f t="shared" ca="1" si="2607"/>
        <v>0</v>
      </c>
      <c r="AA229" s="12">
        <f t="shared" ca="1" si="2608"/>
        <v>1</v>
      </c>
      <c r="AB229" s="17">
        <f t="array" aca="1" ref="AB229" ca="1">IF(H229,IF(W229&gt;0,SUM((INDIRECT(ster!$D$14)&lt;&gt;"")*IFERROR((INDIRECT(Q229)&lt;&gt;"")*(INDIRECT(Q229)=INT(INDIRECT(Q229))),0)),0),"")</f>
        <v>0</v>
      </c>
      <c r="AC229" s="17">
        <f t="array" aca="1" ref="AC229" ca="1">IF(H229,W229-AB229,"")</f>
        <v>1</v>
      </c>
      <c r="AD229" s="17">
        <f t="shared" ca="1" si="2609"/>
        <v>3</v>
      </c>
      <c r="AE229" s="17" t="b">
        <f t="shared" ca="1" si="2610"/>
        <v>0</v>
      </c>
      <c r="AF229" s="17" t="str">
        <f ca="1">IF(AE229,IF($H229,ADDRESS(3,D229+2,4,,"["&amp;wew!$G$7&amp;"]"&amp;_sheetname_dataframe)&amp;":"&amp;ADDRESS(2+ster!$C$14,D229+2,4),""),"")</f>
        <v/>
      </c>
      <c r="AG229" s="17" t="str">
        <f t="shared" ca="1" si="2611"/>
        <v/>
      </c>
      <c r="AH229" s="17" t="b">
        <f t="shared" ca="1" si="2612"/>
        <v>0</v>
      </c>
      <c r="AI229" s="17" t="str">
        <f ca="1">IF(AH229,IF($H229,ADDRESS(3,D229+3,4,,"["&amp;wew!$G$7&amp;"]"&amp;_sheetname_dataframe)&amp;":"&amp;ADDRESS(2+ster!$C$14,D229+3,4),""),"")</f>
        <v/>
      </c>
      <c r="AJ229" s="17" t="str">
        <f t="shared" ca="1" si="2613"/>
        <v/>
      </c>
      <c r="AK229" s="17" t="b">
        <f t="shared" ca="1" si="2614"/>
        <v>0</v>
      </c>
      <c r="AL229" s="17" t="b">
        <f t="shared" ca="1" si="2615"/>
        <v>0</v>
      </c>
      <c r="AM229" s="17" t="b">
        <f t="shared" ca="1" si="2616"/>
        <v>1</v>
      </c>
      <c r="AN229" s="17">
        <f t="shared" ca="1" si="2617"/>
        <v>0</v>
      </c>
      <c r="AO229" s="24" t="str">
        <f t="shared" ca="1" si="2618"/>
        <v/>
      </c>
      <c r="AP229" s="24" t="str">
        <f t="shared" ca="1" si="2619"/>
        <v/>
      </c>
      <c r="AQ229" s="17" t="b">
        <f t="shared" ca="1" si="2620"/>
        <v>0</v>
      </c>
      <c r="AR229" s="17" t="b">
        <f t="shared" ca="1" si="2621"/>
        <v>0</v>
      </c>
      <c r="AS229" s="17" t="b">
        <f t="shared" ca="1" si="2622"/>
        <v>0</v>
      </c>
      <c r="AT229" s="17" t="b">
        <f t="shared" ca="1" si="2623"/>
        <v>0</v>
      </c>
      <c r="AU229" s="17" t="b">
        <f t="shared" ca="1" si="2624"/>
        <v>1</v>
      </c>
      <c r="AV229" s="17" t="b">
        <f t="shared" ca="1" si="2625"/>
        <v>0</v>
      </c>
      <c r="AW229" s="17" t="b">
        <f t="shared" ca="1" si="2626"/>
        <v>1</v>
      </c>
      <c r="AX229" s="14" t="b">
        <f t="array" aca="1" ref="AX229" ca="1">IF(H229,N229&gt;0,"")</f>
        <v>0</v>
      </c>
      <c r="AY229" s="17" t="str">
        <f t="shared" ca="1" si="2627"/>
        <v/>
      </c>
      <c r="AZ229" s="17" t="str">
        <f t="array" aca="1" ref="AZ229" ca="1">IF(AY229&lt;&gt;"",SUM(1*ISERROR(MATCH(INDIRECT(AY229),INDIRECT(K229),0)))=0,"")</f>
        <v/>
      </c>
      <c r="BA229" s="17" t="b">
        <f t="shared" ca="1" si="2628"/>
        <v>0</v>
      </c>
      <c r="BB229" s="17" t="b">
        <v>0</v>
      </c>
      <c r="BC229" s="17" t="str">
        <f t="shared" ca="1" si="2629"/>
        <v/>
      </c>
      <c r="BD229" s="17" t="str">
        <f t="shared" ca="1" si="2630"/>
        <v/>
      </c>
      <c r="BE229" s="17" t="str">
        <f t="shared" ca="1" si="2631"/>
        <v/>
      </c>
      <c r="BF229" s="17" t="str">
        <f t="shared" ca="1" si="2632"/>
        <v/>
      </c>
      <c r="BG229" s="17" t="str">
        <f t="shared" ca="1" si="2633"/>
        <v/>
      </c>
      <c r="BH229" s="17" t="str">
        <f t="shared" ca="1" si="2634"/>
        <v/>
      </c>
      <c r="BI229" s="17" t="str">
        <f t="shared" ca="1" si="2635"/>
        <v/>
      </c>
      <c r="BJ229" s="17" t="b">
        <f t="shared" ca="1" si="2636"/>
        <v>0</v>
      </c>
      <c r="BK229" s="17" t="b">
        <f t="shared" ca="1" si="2637"/>
        <v>0</v>
      </c>
      <c r="BL229" s="17" t="b">
        <f t="shared" ca="1" si="2638"/>
        <v>1</v>
      </c>
      <c r="BM229" s="17" t="str">
        <f t="shared" ca="1" si="2639"/>
        <v>N</v>
      </c>
      <c r="BN229" s="17" t="str">
        <f t="shared" ca="1" si="2640"/>
        <v>N</v>
      </c>
      <c r="BO229" s="17" t="str">
        <f t="shared" ca="1" si="2641"/>
        <v>I</v>
      </c>
      <c r="BP229" s="14" t="b">
        <f t="shared" ca="1" si="2642"/>
        <v>1</v>
      </c>
      <c r="BQ229" s="35">
        <v>1</v>
      </c>
      <c r="BU229" s="14" t="s">
        <v>387</v>
      </c>
      <c r="BX229" s="16"/>
      <c r="BY229" s="16"/>
      <c r="BZ229" s="16"/>
      <c r="CA229" s="16"/>
      <c r="CB229" s="16"/>
      <c r="CC229" s="16"/>
      <c r="CD229" s="16"/>
      <c r="CE229" s="16"/>
      <c r="CF229" s="16"/>
      <c r="CN229" s="14">
        <f ca="1">IF(H229,IFERROR(IsVariableNameLegal(O229),0),0)</f>
        <v>0</v>
      </c>
      <c r="CO229" s="14" t="str">
        <f t="array" aca="1" ref="CO229" ca="1">IF(H229,IF(COUNTIF(INDIRECT(wew!$C$13),O229)&gt;1,TRIM(SUBSTITUTE(_xll.MCONCAT(IF((INDIRECT(wew!$C$13)=O229)*(COLUMN(INDIRECT(wew!$C$13))&lt;&gt;D229+1),-1+COLUMN(INDIRECT(wew!$C$13)),"")," "),"  "," ")),""),"")</f>
        <v/>
      </c>
      <c r="CP229" s="14" t="str">
        <f t="array" aca="1" ref="CP229" ca="1">IF(P229&lt;&gt;"",IF(LEN(P229)&gt;150,1,""),"")</f>
        <v/>
      </c>
      <c r="CQ229" s="14" t="str">
        <f t="array" aca="1" ref="CQ229" ca="1">IF(AND(H229,NOT(ster!$J$3)),IF(COUNTIF(INDIRECT(wew!$C$15),P229)&gt;1,TRIM(SUBSTITUTE(_xll.MCONCAT(IF((INDIRECT(wew!$C$15)=P229)*(COLUMN(INDIRECT(wew!$C$15))&lt;&gt;D229+1),-1+COLUMN(INDIRECT(wew!$C$15)),"")," "),"  "," ")),""),"")</f>
        <v/>
      </c>
      <c r="CR229" s="14" t="str">
        <f t="array" aca="1" ref="CR229" ca="1">IF(H229,IF(AND(W229&gt;0,AO229&lt;&gt;""),TRIM(SUBSTITUTE(_xll.MCONCAT(IFERROR(IF(ISNUMBER(INDIRECT(Q229)),IF((INDIRECT(ster!$D$14)&lt;&gt;"")*(INDIRECT(Q229)&lt;AO229),INDIRECT(ster!$D$14) &amp; ": " &amp;  SUBSTITUTE(IF( AV229,IFERROR(TEXT(INDIRECT(Q229),"rrrr-mm-dd") &amp;" (" &amp; INDIRECT(Q229) &amp;")",INDIRECT(Q229)),INDIRECT(Q229))," "," "),""),""),"")," "),"  "," ")),""),"")</f>
        <v/>
      </c>
      <c r="CS229" s="14" t="str">
        <f t="array" aca="1" ref="CS229" ca="1">IF(H229,IF(AND(W229&gt;0,AP229&lt;&gt;""),TRIM(SUBSTITUTE(_xll.MCONCAT(IFERROR(IF(ISNUMBER(INDIRECT(Q229)),IF((INDIRECT(ster!$D$14)&lt;&gt;"")*(INDIRECT(Q229)&gt;AP229),INDIRECT(ster!$D$14) &amp; ": " &amp;  SUBSTITUTE(IF( AV229,IFERROR(TEXT(INDIRECT(Q229),"rrrr-mm-dd")&amp;" (" &amp; INDIRECT(Q229) &amp;")",INDIRECT(Q229)),INDIRECT(Q229))," "," "),""),""),"")," "),"  "," ")),""),"")</f>
        <v/>
      </c>
      <c r="CT229" s="14" t="str">
        <f t="array" aca="1" ref="CT229" ca="1">IF(H229,IF(AND(N229&gt;0,AR229),TRIM(SUBSTITUTE(_xll.MCONCAT(IFERROR(IF(ISNUMBER(INDIRECT(Q229)),IF((INDIRECT(ster!$D$14)&lt;&gt;"")*(IFERROR(0*(MATCH(INDIRECT(Q229),INDIRECT(K229),0)&gt;0),1)),INDIRECT(ster!$D$14) &amp; ": " &amp;  SUBSTITUTE(IF( AV229,IFERROR(TEXT(INDIRECT(Q229),"rrrr-mm-dd")&amp;" (" &amp; INDIRECT(Q229) &amp;")",INDIRECT(Q229)),INDIRECT(Q229))," "," "),""),""),"")," "),"  "," ")),""),"")</f>
        <v/>
      </c>
      <c r="CU229" s="14" t="str">
        <f t="array" aca="1" ref="CU229" ca="1">IF(H229,IF(AND(V229&gt;0),TRIM(SUBSTITUTE(_xll.MCONCAT(IF((INDIRECT(ster!$D$14)&lt;&gt;"")*(IFERROR(0*(INDIRECT(Q229)&lt;&gt;""),1)),INDIRECT(ster!$D$14),"")," "),"  "," ")),""),"")</f>
        <v/>
      </c>
      <c r="CV229" s="14" t="str">
        <f t="array" aca="1" ref="CV229" ca="1">IF(H229,IF(AS229,
TRIM(SUBSTITUTE(_xll.MCONCAT(IF(
   (INDIRECT(ster!$D$14)&lt;&gt;"")*
   ((INDIRECT(Q229)="")+
      NOT(ISNUMBER(INDIRECT(Q229)))*
      NOT(ISERROR(MATCH(INDIRECT(Q229),INDIRECT(K229),0)))
    ),
      INDIRECT(ster!$D$14),
   "")," "),"  "," ")),
""),"")</f>
        <v/>
      </c>
      <c r="CW229" s="14" t="str">
        <f t="array" aca="1" ref="CW229" ca="1">IF(H229,IF(AND(AQ229),TRIM(SUBSTITUTE(_xll.MCONCAT(IFERROR(IF(ISNUMBER(INDIRECT(Q229)),IF((INDIRECT(ster!$D$14)&lt;&gt;"")*(INDIRECT(Q229)&lt;&gt;INT(INDIRECT(Q229))),INDIRECT(ster!$D$14) &amp; ": " &amp; INDIRECT(Q229),""),""),"")," "),"  "," ")),""),"")</f>
        <v/>
      </c>
      <c r="CX229" s="14" t="str">
        <f t="array" aca="1" ref="CX229" ca="1">IF(H229,IF(OR(AU229,AV229),TRIM(SUBSTITUTE(_xll.MCONCAT(IF((INDIRECT(ster!$D$14)&lt;&gt;"")*NOT(ISNUMBER(INDIRECT(Q229))),IF(ISERROR(MATCH(INDIRECT(Q229),INDIRECT(K229),0)),IFERROR(IF(INDIRECT(Q229)&lt;&gt;"",INDIRECT(ster!$D$14) &amp; ": " &amp; SUBSTITUTE(INDIRECT(Q229)," "," "),""),""),""),"")," "),"  "," ")),""),"")</f>
        <v/>
      </c>
      <c r="CY229" s="14" t="str">
        <f t="array" aca="1" ref="CY229" ca="1">IF(H229,IF(AE229,TRIM(SUBSTITUTE(_xll.MCONCAT(IF((INDIRECT(ster!$D$14)&lt;&gt;"")*IFERROR(NOT(INDIRECT(AF229)),FALSE),IF(ISERROR(MATCH(INDIRECT(Q229),INDIRECT(K229),0)),IFERROR(IF(INDIRECT(Q229)&lt;&gt;"",INDIRECT(ster!$D$14)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CZ229" s="14" t="str">
        <f t="array" aca="1" ref="CZ229" ca="1">IF(H229,IF(AH229,TRIM(SUBSTITUTE(_xll.MCONCAT(IF((INDIRECT(ster!$D$14)&lt;&gt;"")*IFERROR(NOT(INDIRECT(AI229)),FALSE),IF(ISERROR(MATCH(INDIRECT(Q229),INDIRECT(K229),0)),IFERROR(IF(INDIRECT(Q229)&lt;&gt;"",INDIRECT(ster!$D$14)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DC229" s="14" t="str">
        <f ca="1">SUBSTITUTE(SUBSTITUTE(SUBSTITUTE(SUBSTITUTE(_xll.MCONCAT(DG229:DS229,"■"),"■■","■"),"■■","■"),"■■","■"),"■■","■")</f>
        <v>■</v>
      </c>
      <c r="DD229" s="14" t="str">
        <f t="shared" ca="1" si="2643"/>
        <v/>
      </c>
      <c r="DE229" s="14" t="str">
        <f t="shared" ca="1" si="2644"/>
        <v/>
      </c>
      <c r="DF229" s="14" t="str">
        <f t="shared" ca="1" si="2645"/>
        <v/>
      </c>
      <c r="DG229" s="14" t="str">
        <f t="shared" ca="1" si="2646"/>
        <v/>
      </c>
      <c r="DH229" s="14" t="str">
        <f t="shared" ca="1" si="2647"/>
        <v/>
      </c>
      <c r="DI229" s="14" t="str">
        <f t="shared" ca="1" si="2648"/>
        <v/>
      </c>
      <c r="DJ229" s="14" t="str">
        <f t="shared" ca="1" si="2649"/>
        <v/>
      </c>
      <c r="DK229" s="14" t="str">
        <f t="shared" ca="1" si="2650"/>
        <v/>
      </c>
      <c r="DL229" s="14" t="str">
        <f t="shared" ca="1" si="1470"/>
        <v/>
      </c>
      <c r="DM229" s="14" t="str">
        <f t="shared" ca="1" si="2651"/>
        <v/>
      </c>
      <c r="DN229" s="14" t="str">
        <f t="array" aca="1" ref="DN229" ca="1">IF(CU229&lt;&gt;"","There are errors in the entered values in the following cases: " &amp;SUBSTITUTE(CU229," ",", "),"")</f>
        <v/>
      </c>
      <c r="DO229" s="14" t="str">
        <f t="shared" ca="1" si="2652"/>
        <v/>
      </c>
      <c r="DP229" s="14" t="str">
        <f t="shared" ca="1" si="2653"/>
        <v/>
      </c>
      <c r="DQ229" s="14" t="str">
        <f t="shared" ca="1" si="2654"/>
        <v/>
      </c>
      <c r="DR229" s="14" t="str">
        <f t="shared" ca="1" si="2655"/>
        <v/>
      </c>
      <c r="DS229" s="14" t="str">
        <f t="shared" ca="1" si="2656"/>
        <v/>
      </c>
      <c r="DZ229" s="14" t="b">
        <f t="shared" ca="1" si="2657"/>
        <v>0</v>
      </c>
      <c r="EA229" s="14" t="str">
        <f t="shared" ca="1" si="2658"/>
        <v>Maximal Inspiratory Pressure (q_68_v)</v>
      </c>
      <c r="EB229" s="14" t="str">
        <f t="shared" ca="1" si="2659"/>
        <v xml:space="preserve">Values must be numeric. </v>
      </c>
      <c r="EC229" s="14" t="str">
        <f t="shared" ca="1" si="2660"/>
        <v xml:space="preserve">Maximal Inspiratory Pressure (q_68_v): Values must be numeric. </v>
      </c>
      <c r="ED229" s="14" t="str">
        <f t="shared" ca="1" si="2661"/>
        <v/>
      </c>
      <c r="EE229" s="14" t="str">
        <f t="shared" ca="1" si="2662"/>
        <v>Values must be numeric</v>
      </c>
      <c r="EF229" s="14" t="str">
        <f t="shared" ca="1" si="2663"/>
        <v/>
      </c>
      <c r="EG229" s="14" t="str">
        <f t="shared" ca="1" si="2664"/>
        <v/>
      </c>
      <c r="EM229" s="14" t="b">
        <f t="shared" ca="1" si="2665"/>
        <v>1</v>
      </c>
      <c r="EN229" s="14">
        <f t="shared" ca="1" si="2666"/>
        <v>216</v>
      </c>
      <c r="EO229" s="14" t="str">
        <f t="shared" ca="1" si="2667"/>
        <v>q_68_v</v>
      </c>
      <c r="EP229" s="14" t="str">
        <f t="shared" ca="1" si="2668"/>
        <v xml:space="preserve">Maximal Inspiratory Pressure (q_68_v): Values must be numeric. </v>
      </c>
      <c r="EQ229" s="14" t="str">
        <f t="shared" ca="1" si="2669"/>
        <v/>
      </c>
    </row>
    <row r="230" spans="2:147" s="14" customFormat="1">
      <c r="B230" s="14" t="str">
        <f t="shared" ref="B230" ca="1" si="4620">DF230</f>
        <v/>
      </c>
      <c r="C230" s="14">
        <f t="shared" ref="C230" ca="1" si="4621">IF(OFFSET(B230,-1,COLUMN(VariableExists)-2),OFFSET(B230,-1,1)+1,OFFSET(B230,-1,1))</f>
        <v>217</v>
      </c>
      <c r="D230" s="14">
        <f t="shared" ref="D230" si="4622">ROW(A230)-2</f>
        <v>228</v>
      </c>
      <c r="E230" s="14" t="str">
        <f t="shared" ref="E230" ca="1" si="4623">IF(OR(G230="",ROW(G230)=2),"",IF(Z230&gt;0,"S",IF(AX230,IF(J230=2,"D","N"),"I")))</f>
        <v>D</v>
      </c>
      <c r="F230" s="14" t="str">
        <f t="shared" ref="F230" ca="1" si="4624">IF(H230,O230,"")</f>
        <v>q_68_u</v>
      </c>
      <c r="G230" s="14" t="str">
        <f t="shared" ref="G230" ca="1" si="4625">IF(H230,P230,"")</f>
        <v>Maximal Inspiratory Pressure unit</v>
      </c>
      <c r="H230" s="14" t="b">
        <f t="shared" ref="H230" ca="1" si="4626">IF(INDIRECT(ADDRESS(2,D230+1,,,_sheetname_dataframe))="",FALSE,MID(INDIRECT(ADDRESS(2,D230+1,,,_sheetname_dataframe)),1,1)&lt;&gt;".")</f>
        <v>1</v>
      </c>
      <c r="I230" s="14" t="str">
        <f ca="1">IF($H230,ADDRESS(3,(D230+1)*2-1,4,,"["&amp;wew!$G$7&amp;"]"&amp;_sheetname_labels)&amp;":"&amp;ADDRESS(2+ster!$B$20,(D230+1)*2-1,4),"")</f>
        <v>[DBTemplate.xlsm]labels!QO3:QO61</v>
      </c>
      <c r="J230" s="14">
        <f t="array" aca="1" ref="J230" ca="1">IF(H230,MAX(0,MAX(IF(INDIRECT(I230)&lt;&gt;"",ROW(INDIRECT(I230)),""))-2),"")</f>
        <v>2</v>
      </c>
      <c r="K230" s="14" t="str">
        <f ca="1">IF($H230,IF($J230&gt;0,ADDRESS(3,(D230+1)*2-1,4,,"["&amp;wew!$G$7&amp;"]"&amp;_sheetname_labels)&amp;":"&amp;ADDRESS(2+J230,(D230+1)*2-1,4),""),"")</f>
        <v>[DBTemplate.xlsm]labels!QO3:QO4</v>
      </c>
      <c r="L230" s="14" t="str">
        <f ca="1">IF($H230,IF($J230&gt;0,ADDRESS(3,(D230+1)*2,4,,"["&amp;wew!$G$7&amp;"]"&amp;_sheetname_labels)&amp;":"&amp;ADDRESS(2+J230,(D230+1)*2,4),""),"")</f>
        <v>[DBTemplate.xlsm]labels!QP3:QP4</v>
      </c>
      <c r="M230" s="14">
        <f t="shared" ref="M230" ca="1" si="4627">IF($H230,IF(J230&gt;0,COUNTA(INDIRECT(K230))-COUNT(INDIRECT(K230)),0),"")</f>
        <v>0</v>
      </c>
      <c r="N230" s="14">
        <f t="shared" ref="N230" ca="1" si="4628">IF(H230,J230-M230,"")</f>
        <v>2</v>
      </c>
      <c r="O230" s="14" t="str">
        <f t="shared" ref="O230" ca="1" si="4629">IF(INDIRECT(ADDRESS(2,D230+1,,,_sheetname_dataframe))="","",INDIRECT(ADDRESS(2,D230+1,,,_sheetname_dataframe)))</f>
        <v>q_68_u</v>
      </c>
      <c r="P230" s="14" t="str">
        <f t="shared" ref="P230" ca="1" si="4630">IF(H230,IF(INDIRECT(ADDRESS(1,D230+1,,,_sheetname_dataframe))="","",INDIRECT(ADDRESS(1,D230+1,,,_sheetname_dataframe))),"")</f>
        <v>Maximal Inspiratory Pressure unit</v>
      </c>
      <c r="Q230" s="14" t="str">
        <f ca="1">IF($BP230,ADDRESS(3,D230+1,4,,"["&amp;wew!$G$7&amp;"]"&amp;_sheetname_dataframe)&amp;":"&amp;ADDRESS(2+ster!$C$14,D230+1,4),"")</f>
        <v>[DBTemplate.xlsm]data_frame!HU3:HU3</v>
      </c>
      <c r="R230" s="14" t="str">
        <f>IF($BP230,IF(MID(_xll.FORMULATEXT(INDEX(INDIRECT(Q230),1)),1,1)="=", _xll.FORMULATEXT(INDEX(INDIRECT(Q230),1),2,TRUE),""),"")</f>
        <v/>
      </c>
      <c r="S230" s="14">
        <f t="array" aca="1" ref="S230" ca="1">IF(H230,SUM(IF((IFERROR(INDIRECT(Q230)&lt;&gt;"",FALSE))*(INDIRECT(ster!$D$14)&lt;&gt;""),1,0)),"")</f>
        <v>0</v>
      </c>
      <c r="T230" s="14">
        <f t="array" aca="1" ref="T230" ca="1">IF(H230,IF(M230&gt;0,SUM(IFERROR(1*(MATCH(INDIRECT(Q230),INDIRECT(K230),0)&gt;0),0)*(INDIRECT(ster!$D$14)&lt;&gt;"")*NOT(ISNUMBER(INDIRECT(Q230)))),0),"")</f>
        <v>0</v>
      </c>
      <c r="U230" s="14">
        <f t="array" aca="1" ref="U230" ca="1">IF(H230,SUM((IFERROR(INDIRECT(Q230)="",FALSE))*(INDIRECT(ster!$D$14)&lt;&gt;"")),"")</f>
        <v>1</v>
      </c>
      <c r="V230" s="14">
        <f t="array" aca="1" ref="V230" ca="1">IF(H230,SUM((IFERROR(INDIRECT(Q230)="#ąś",TRUE))*(INDIRECT(ster!$D$14)&lt;&gt;"")),"")</f>
        <v>0</v>
      </c>
      <c r="W230" s="14">
        <f t="array" aca="1" ref="W230" ca="1">IF(H230,SUM(ISNUMBER(INDIRECT(Q230))*(INDIRECT(ster!$D$14)&lt;&gt;"")),"")</f>
        <v>0</v>
      </c>
      <c r="X230" s="14" t="str">
        <f t="array" aca="1" ref="X230" ca="1">IF(AND(H230,W230&gt;0),IF(wew!$B$3,MIN(IF((INDIRECT(ster!$D$14)&lt;&gt;"")*IFERROR(INDIRECT($Q230)&lt;&gt;"",FALSE),IFERROR(INDIRECT($Q230),"X"),"X")),"&lt;włącz podświetlanie wartości&gt;"),"—")</f>
        <v>—</v>
      </c>
      <c r="Y230" s="14" t="str">
        <f t="array" aca="1" ref="Y230" ca="1">IF(AND(H230,W230&gt;0),IF(wew!$B$3,MAX(IF((INDIRECT(ster!$D$14)&lt;&gt;"")*IFERROR(INDIRECT($Q230)&lt;&gt;"",FALSE),IFERROR(INDIRECT($Q230),"X"),"X")),"&lt;włącz podświetlanie wartości&gt;"),"—")</f>
        <v>—</v>
      </c>
      <c r="Z230" s="14">
        <f t="shared" ref="Z230" ca="1" si="4631">IF(H230,S230-T230-W230,"")</f>
        <v>0</v>
      </c>
      <c r="AA230" s="12" t="str">
        <f t="shared" ref="AA230" ca="1" si="4632">IF(H230,IF(S230&gt;0,W230/(S230),"—"),"")</f>
        <v>—</v>
      </c>
      <c r="AB230" s="17">
        <f t="array" aca="1" ref="AB230" ca="1">IF(H230,IF(W230&gt;0,SUM((INDIRECT(ster!$D$14)&lt;&gt;"")*IFERROR((INDIRECT(Q230)&lt;&gt;"")*(INDIRECT(Q230)=INT(INDIRECT(Q230))),0)),0),"")</f>
        <v>0</v>
      </c>
      <c r="AC230" s="17">
        <f t="array" aca="1" ref="AC230" ca="1">IF(H230,W230-AB230,"")</f>
        <v>0</v>
      </c>
      <c r="AD230" s="17">
        <f t="shared" ref="AD230" ca="1" si="4633">IF($H230,IF(AC230&lt;&gt;"",IF(AC230=0,1,IF(AC230/W230&lt;0.15,2,3)),0),"")</f>
        <v>1</v>
      </c>
      <c r="AE230" s="17" t="b">
        <f t="shared" ref="AE230" ca="1" si="4634">IF(H230,OFFSET(O230,1,0)=".validation",FALSE)</f>
        <v>0</v>
      </c>
      <c r="AF230" s="17" t="str">
        <f ca="1">IF(AE230,IF($H230,ADDRESS(3,D230+2,4,,"["&amp;wew!$G$7&amp;"]"&amp;_sheetname_dataframe)&amp;":"&amp;ADDRESS(2+ster!$C$14,D230+2,4),""),"")</f>
        <v/>
      </c>
      <c r="AG230" s="17" t="str">
        <f t="shared" ref="AG230" ca="1" si="4635">IF(AE230,IF($H230,IF(INDIRECT(ADDRESS(1,D230+2,,,_sheetname_dataframe))="","",INDIRECT(ADDRESS(1,D230+2,,,_sheetname_dataframe))),""),"")</f>
        <v/>
      </c>
      <c r="AH230" s="17" t="b">
        <f t="shared" ref="AH230" ca="1" si="4636">IF(H230,AND(AE230,OFFSET(O230,2,0)=".validation"),FALSE)</f>
        <v>0</v>
      </c>
      <c r="AI230" s="17" t="str">
        <f ca="1">IF(AH230,IF($H230,ADDRESS(3,D230+3,4,,"["&amp;wew!$G$7&amp;"]"&amp;_sheetname_dataframe)&amp;":"&amp;ADDRESS(2+ster!$C$14,D230+3,4),""),"")</f>
        <v/>
      </c>
      <c r="AJ230" s="17" t="str">
        <f t="shared" ref="AJ230" ca="1" si="4637">IF(AH230,IF($H230,IF(INDIRECT(ADDRESS(1,D230+3,,,_sheetname_dataframe))="","",INDIRECT(ADDRESS(1,D230+3,,,_sheetname_dataframe))),""),"")</f>
        <v/>
      </c>
      <c r="AK230" s="17" t="b">
        <f t="shared" ref="AK230" ca="1" si="4638">IF(H230,OR(AQ230,AD230=2),"")</f>
        <v>0</v>
      </c>
      <c r="AL230" s="17" t="b">
        <f t="shared" ref="AL230" ca="1" si="4639">IF($H230,IF(BV230&lt;&gt;"",IF(OR(BM230="F",BM230="L",BM230="I",BM230="D"),BV230&lt;&gt;0)),"")</f>
        <v>0</v>
      </c>
      <c r="AM230" s="17" t="b">
        <f t="shared" ref="AM230" ca="1" si="4640">IF($H230,AND(NOT(AL230),OR(IF(BW230&lt;&gt;"",IF(OR(BM230="F",BM230="L"),BW230&lt;&gt;0)),BM230="I",BM230="N",BM230="D")),"")</f>
        <v>0</v>
      </c>
      <c r="AN230" s="17">
        <f t="shared" ref="AN230" ca="1" si="4641">IF(COUNTA(INDIRECT(Q230))=0,0, IF(AND(AO230&lt;&gt;"",X230&lt;AO230),1,IF(AND(AP230&lt;&gt;"",Y230&gt;AP230),1,IF(AND(AQ230,AC230&gt;0),2,0))))</f>
        <v>0</v>
      </c>
      <c r="AO230" s="24" t="str">
        <f t="shared" ref="AO230" ca="1" si="4642">IF($H230,IF(BY230&lt;&gt;"",IF(ISNUMBER(BY230),BY230,""),""),"")</f>
        <v/>
      </c>
      <c r="AP230" s="24" t="str">
        <f t="shared" ref="AP230" ca="1" si="4643">IF($H230,IF(BZ230&lt;&gt;"",IF(ISNUMBER(BZ230),BZ230,""),""),"")</f>
        <v/>
      </c>
      <c r="AQ230" s="17" t="b">
        <f t="shared" ref="AQ230" ca="1" si="4644">IF(H230,IF(CA230&lt;&gt;"",CA230&lt;&gt;0,FALSE),"")</f>
        <v>0</v>
      </c>
      <c r="AR230" s="17" t="b">
        <f t="shared" ref="AR230" ca="1" si="4645">IF(H230,IF(N230&gt;0,IF(BQ230&lt;&gt;"",BQ230&lt;&gt;0,FALSE),FALSE),"")</f>
        <v>0</v>
      </c>
      <c r="AS230" s="17" t="b">
        <f t="shared" ref="AS230" ca="1" si="4646">IF(H230,IF(BR230&lt;&gt;"",BR230&lt;&gt;0,FALSE),"")</f>
        <v>0</v>
      </c>
      <c r="AT230" s="17" t="b">
        <f t="shared" ref="AT230" ca="1" si="4647">IF(H230,IF(N230&gt;0,FALSE,IF(BU230&lt;&gt;"",MATCH(BU230,DataType,0)=1,FALSE)),"")</f>
        <v>0</v>
      </c>
      <c r="AU230" s="17" t="b">
        <f t="shared" ref="AU230" ca="1" si="4648">IF(H230,IF(N230&gt;0,TRUE,IF(BU230&lt;&gt;"",MATCH(BU230,DataType,0)=2,FALSE)),"")</f>
        <v>1</v>
      </c>
      <c r="AV230" s="17" t="b">
        <f t="shared" ref="AV230" ca="1" si="4649">IF(H230,IF(N230&gt;0,FALSE,IF(BU230&lt;&gt;"",MATCH(BU230,DataType,0)=3,FALSE)),"")</f>
        <v>0</v>
      </c>
      <c r="AW230" s="17" t="b">
        <f t="shared" ref="AW230" ca="1" si="4650">IF(H230,IF(W230&gt;0,Z230=0,FALSE),"")</f>
        <v>0</v>
      </c>
      <c r="AX230" s="14" t="b">
        <f t="array" aca="1" ref="AX230" ca="1">IF(H230,N230&gt;0,"")</f>
        <v>1</v>
      </c>
      <c r="AY230" s="17" t="str">
        <f t="shared" ref="AY230" ca="1" si="4651">IF(H230,IF(N230&gt;0,ADDRESS(ROW(VariablesOrigin)+1,COLUMN(VariablesOrigin)+1,4) &amp; ":" &amp; ADDRESS(ROW(VariablesOrigin)+N230,COLUMN(VariablesOrigin)+1,4),""),"")</f>
        <v>C3:C4</v>
      </c>
      <c r="AZ230" s="17" t="b">
        <f t="array" aca="1" ref="AZ230" ca="1">IF(AY230&lt;&gt;"",SUM(1*ISERROR(MATCH(INDIRECT(AY230),INDIRECT(K230),0)))=0,"")</f>
        <v>1</v>
      </c>
      <c r="BA230" s="17" t="b">
        <f t="shared" ref="BA230" ca="1" si="4652">IF(H230,BU230="",FALSE)</f>
        <v>1</v>
      </c>
      <c r="BB230" s="17" t="b">
        <v>0</v>
      </c>
      <c r="BC230" s="17" t="b">
        <f t="shared" ref="BC230" ca="1" si="4653">IF(BA230,IF(N230&gt;0,AND(AZ230,Z230=0),FALSE),"")</f>
        <v>1</v>
      </c>
      <c r="BD230" s="17" t="b">
        <f t="shared" ref="BD230" ca="1" si="4654">IF(BA230,IF(N230&gt;0,AND(NOT(AZ230),Z230=0),FALSE),"")</f>
        <v>0</v>
      </c>
      <c r="BE230" s="17" t="b">
        <f t="shared" ref="BE230" ca="1" si="4655">IF(BA230,IF(AND(AW230,NOT(BB230),NOT(BC230),NOT(BD230)),AND(Z230=0,AC230=0),FALSE),"")</f>
        <v>0</v>
      </c>
      <c r="BF230" s="17" t="b">
        <f t="shared" ref="BF230" ca="1" si="4656">IF(BA230,IF(AND(AW230,NOT(BB230),NOT(BC230),NOT(BD230)),AND(Z230=0,OR(AC230&gt;0)),FALSE),"")</f>
        <v>0</v>
      </c>
      <c r="BG230" s="17" t="b">
        <f t="shared" ref="BG230" ca="1" si="4657">IF(BA230,IF(OR(BB230:BF230),FALSE,IF(Z230=0,FALSE,Z230&gt;0)),"")</f>
        <v>0</v>
      </c>
      <c r="BH230" s="17" t="b">
        <f t="shared" ref="BH230" ca="1" si="4658">IF(BA230,COUNTIF(BB230:BG230,TRUE)=1,"")</f>
        <v>1</v>
      </c>
      <c r="BI230" s="17">
        <f t="shared" ref="BI230" ca="1" si="4659">IF(BA230,IFERROR(MATCH(TRUE,BB230:BG230,0),7),"")</f>
        <v>2</v>
      </c>
      <c r="BJ230" s="17" t="b">
        <f t="shared" ref="BJ230" ca="1" si="4660">DF230&lt;&gt;""</f>
        <v>0</v>
      </c>
      <c r="BK230" s="17" t="str">
        <f t="shared" ref="BK230" ca="1" si="4661">IF(H230,IF(AND(NOT(BA230),AU230),AC230=0,""),"")</f>
        <v/>
      </c>
      <c r="BL230" s="17" t="str">
        <f t="shared" ref="BL230" ca="1" si="4662">IF(H230,IF(AND(NOT(BA230),AU230),AC230&gt;0,""),"")</f>
        <v/>
      </c>
      <c r="BM230" s="17" t="str">
        <f t="shared" ref="BM230" ca="1" si="4663">IF(H230,IF(BA230,CHOOSE(BI230,"0","F","L","I","N",IF(AA230&gt;0.5,"N","S"),"0"),CHOOSE(MATCH(BU230,DataType,0),"S",IF(BK230,"I","N"),"D"  )),"")</f>
        <v>F</v>
      </c>
      <c r="BN230" s="17" t="str">
        <f t="shared" ref="BN230" ca="1" si="4664">IF(H230,IF(BJ230,"E",IF(BA230,CHOOSE(BI230,"0","F","L","I","N","S","0"),CHOOSE(MATCH(BU230,DataType,0),"S",IF(BK230,"I","N"),"D"  ))),"")</f>
        <v>F</v>
      </c>
      <c r="BO230" s="17" t="str">
        <f t="shared" ref="BO230" ca="1" si="4665">IF($H230,IF(BM230="0","",IF(AND(AR230,N230=2),"D",IF(BM230="S","N",IF(AL230,"O",IF(AM230,"I","N"))))),"")</f>
        <v>N</v>
      </c>
      <c r="BP230" s="14" t="b">
        <f t="shared" ref="BP230" ca="1" si="4666">INDIRECT(ADDRESS(2,ROW(A230)-1,,,_sheetname_dataframe))&lt;&gt;""</f>
        <v>1</v>
      </c>
      <c r="BQ230" s="35"/>
      <c r="BX230" s="16"/>
      <c r="BY230" s="16"/>
      <c r="BZ230" s="16"/>
      <c r="CA230" s="16"/>
      <c r="CB230" s="16"/>
      <c r="CC230" s="16"/>
      <c r="CD230" s="16"/>
      <c r="CE230" s="16"/>
      <c r="CF230" s="16"/>
      <c r="CN230" s="14">
        <f ca="1">IF(H230,IFERROR(IsVariableNameLegal(O230),0),0)</f>
        <v>0</v>
      </c>
      <c r="CO230" s="14" t="str">
        <f t="array" aca="1" ref="CO230" ca="1">IF(H230,IF(COUNTIF(INDIRECT(wew!$C$13),O230)&gt;1,TRIM(SUBSTITUTE(_xll.MCONCAT(IF((INDIRECT(wew!$C$13)=O230)*(COLUMN(INDIRECT(wew!$C$13))&lt;&gt;D230+1),-1+COLUMN(INDIRECT(wew!$C$13)),"")," "),"  "," ")),""),"")</f>
        <v/>
      </c>
      <c r="CP230" s="14" t="str">
        <f t="array" aca="1" ref="CP230" ca="1">IF(P230&lt;&gt;"",IF(LEN(P230)&gt;150,1,""),"")</f>
        <v/>
      </c>
      <c r="CQ230" s="14" t="str">
        <f t="array" aca="1" ref="CQ230" ca="1">IF(AND(H230,NOT(ster!$J$3)),IF(COUNTIF(INDIRECT(wew!$C$15),P230)&gt;1,TRIM(SUBSTITUTE(_xll.MCONCAT(IF((INDIRECT(wew!$C$15)=P230)*(COLUMN(INDIRECT(wew!$C$15))&lt;&gt;D230+1),-1+COLUMN(INDIRECT(wew!$C$15)),"")," "),"  "," ")),""),"")</f>
        <v/>
      </c>
      <c r="CR230" s="14" t="str">
        <f t="array" aca="1" ref="CR230" ca="1">IF(H230,IF(AND(W230&gt;0,AO230&lt;&gt;""),TRIM(SUBSTITUTE(_xll.MCONCAT(IFERROR(IF(ISNUMBER(INDIRECT(Q230)),IF((INDIRECT(ster!$D$14)&lt;&gt;"")*(INDIRECT(Q230)&lt;AO230),INDIRECT(ster!$D$14) &amp; ": " &amp;  SUBSTITUTE(IF( AV230,IFERROR(TEXT(INDIRECT(Q230),"rrrr-mm-dd") &amp;" (" &amp; INDIRECT(Q230) &amp;")",INDIRECT(Q230)),INDIRECT(Q230))," "," "),""),""),"")," "),"  "," ")),""),"")</f>
        <v/>
      </c>
      <c r="CS230" s="14" t="str">
        <f t="array" aca="1" ref="CS230" ca="1">IF(H230,IF(AND(W230&gt;0,AP230&lt;&gt;""),TRIM(SUBSTITUTE(_xll.MCONCAT(IFERROR(IF(ISNUMBER(INDIRECT(Q230)),IF((INDIRECT(ster!$D$14)&lt;&gt;"")*(INDIRECT(Q230)&gt;AP230),INDIRECT(ster!$D$14) &amp; ": " &amp;  SUBSTITUTE(IF( AV230,IFERROR(TEXT(INDIRECT(Q230),"rrrr-mm-dd")&amp;" (" &amp; INDIRECT(Q230) &amp;")",INDIRECT(Q230)),INDIRECT(Q230))," "," "),""),""),"")," "),"  "," ")),""),"")</f>
        <v/>
      </c>
      <c r="CT230" s="14" t="str">
        <f t="array" aca="1" ref="CT230" ca="1">IF(H230,IF(AND(N230&gt;0,AR230),TRIM(SUBSTITUTE(_xll.MCONCAT(IFERROR(IF(ISNUMBER(INDIRECT(Q230)),IF((INDIRECT(ster!$D$14)&lt;&gt;"")*(IFERROR(0*(MATCH(INDIRECT(Q230),INDIRECT(K230),0)&gt;0),1)),INDIRECT(ster!$D$14) &amp; ": " &amp;  SUBSTITUTE(IF( AV230,IFERROR(TEXT(INDIRECT(Q230),"rrrr-mm-dd")&amp;" (" &amp; INDIRECT(Q230) &amp;")",INDIRECT(Q230)),INDIRECT(Q230))," "," "),""),""),"")," "),"  "," ")),""),"")</f>
        <v/>
      </c>
      <c r="CU230" s="14" t="str">
        <f t="array" aca="1" ref="CU230" ca="1">IF(H230,IF(AND(V230&gt;0),TRIM(SUBSTITUTE(_xll.MCONCAT(IF((INDIRECT(ster!$D$14)&lt;&gt;"")*(IFERROR(0*(INDIRECT(Q230)&lt;&gt;""),1)),INDIRECT(ster!$D$14),"")," "),"  "," ")),""),"")</f>
        <v/>
      </c>
      <c r="CV230" s="14" t="str">
        <f t="array" aca="1" ref="CV230" ca="1">IF(H230,IF(AS230,
TRIM(SUBSTITUTE(_xll.MCONCAT(IF(
   (INDIRECT(ster!$D$14)&lt;&gt;"")*
   ((INDIRECT(Q230)="")+
      NOT(ISNUMBER(INDIRECT(Q230)))*
      NOT(ISERROR(MATCH(INDIRECT(Q230),INDIRECT(K230),0)))
    ),
      INDIRECT(ster!$D$14),
   "")," "),"  "," ")),
""),"")</f>
        <v/>
      </c>
      <c r="CW230" s="14" t="str">
        <f t="array" aca="1" ref="CW230" ca="1">IF(H230,IF(AND(AQ230),TRIM(SUBSTITUTE(_xll.MCONCAT(IFERROR(IF(ISNUMBER(INDIRECT(Q230)),IF((INDIRECT(ster!$D$14)&lt;&gt;"")*(INDIRECT(Q230)&lt;&gt;INT(INDIRECT(Q230))),INDIRECT(ster!$D$14) &amp; ": " &amp; INDIRECT(Q230),""),""),"")," "),"  "," ")),""),"")</f>
        <v/>
      </c>
      <c r="CX230" s="14" t="str">
        <f t="array" aca="1" ref="CX230" ca="1">IF(H230,IF(OR(AU230,AV230),TRIM(SUBSTITUTE(_xll.MCONCAT(IF((INDIRECT(ster!$D$14)&lt;&gt;"")*NOT(ISNUMBER(INDIRECT(Q230))),IF(ISERROR(MATCH(INDIRECT(Q230),INDIRECT(K230),0)),IFERROR(IF(INDIRECT(Q230)&lt;&gt;"",INDIRECT(ster!$D$14) &amp; ": " &amp; SUBSTITUTE(INDIRECT(Q230)," "," "),""),""),""),"")," "),"  "," ")),""),"")</f>
        <v/>
      </c>
      <c r="CY230" s="14" t="str">
        <f t="array" aca="1" ref="CY230" ca="1">IF(H230,IF(AE230,TRIM(SUBSTITUTE(_xll.MCONCAT(IF((INDIRECT(ster!$D$14)&lt;&gt;"")*IFERROR(NOT(INDIRECT(AF230)),FALSE),IF(ISERROR(MATCH(INDIRECT(Q230),INDIRECT(K230),0)),IFERROR(IF(INDIRECT(Q230)&lt;&gt;"",INDIRECT(ster!$D$14)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CZ230" s="14" t="str">
        <f t="array" aca="1" ref="CZ230" ca="1">IF(H230,IF(AH230,TRIM(SUBSTITUTE(_xll.MCONCAT(IF((INDIRECT(ster!$D$14)&lt;&gt;"")*IFERROR(NOT(INDIRECT(AI230)),FALSE),IF(ISERROR(MATCH(INDIRECT(Q230),INDIRECT(K230),0)),IFERROR(IF(INDIRECT(Q230)&lt;&gt;"",INDIRECT(ster!$D$14)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DC230" s="14" t="str">
        <f ca="1">SUBSTITUTE(SUBSTITUTE(SUBSTITUTE(SUBSTITUTE(_xll.MCONCAT(DG230:DS230,"■"),"■■","■"),"■■","■"),"■■","■"),"■■","■")</f>
        <v>■</v>
      </c>
      <c r="DD230" s="14" t="str">
        <f t="shared" ref="DD230" ca="1" si="4667">IF(MID(DC230,1,1)="■",MID(DC230,2,LEN(DC230)),DC230)</f>
        <v/>
      </c>
      <c r="DE230" s="14" t="str">
        <f t="shared" ref="DE230" ca="1" si="4668">IF(DD230&lt;&gt;"",IF(MID(DD230,LEN(DD230),1)="■",MID(DD230,1,LEN(DD230)-1),DD230),"")</f>
        <v/>
      </c>
      <c r="DF230" s="14" t="str">
        <f t="shared" ref="DF230" ca="1" si="4669">IFERROR(IF(DE230&lt;&gt;"",SUBSTITUTE(DE230,"■",". "),""),"##INTERNAL_ERROR")</f>
        <v/>
      </c>
      <c r="DG230" s="14" t="str">
        <f t="shared" ref="DG230" ca="1" si="4670">IF(CN230&lt;&gt;0,"Variable name don't comply with the naming convention","")</f>
        <v/>
      </c>
      <c r="DH230" s="14" t="str">
        <f t="shared" ref="DH230" ca="1" si="4671">IF(CO230&lt;&gt;"","Duplicated name. " &amp; IF(ISERROR(FIND(" ",CO230)),"Duplicate have index " &amp; CO230, "Duplicates have indices: "&amp;SUBSTITUTE(CO230," ",", ")),"")</f>
        <v/>
      </c>
      <c r="DI230" s="14" t="str">
        <f t="shared" ref="DI230" ca="1" si="4672">IF(CP230&lt;&gt;"","Variable label exceed length 150","")</f>
        <v/>
      </c>
      <c r="DJ230" s="14" t="str">
        <f t="shared" ref="DJ230" ca="1" si="4673">IF(CQ230&lt;&gt;"","Duplicated variable label. " &amp; IF(ISERROR(FIND(" ",CQ230)),"Duplicate have index " &amp; CQ230, "Duplicates have indices: "&amp;SUBSTITUTE(CQ230," ",", ")),"")</f>
        <v/>
      </c>
      <c r="DK230" s="14" t="str">
        <f t="shared" ref="DK230" ca="1" si="4674">IF(CR230&lt;&gt;"","The following cases have values below declared theorethical min: " &amp;SUBSTITUTE(CR230," ",", "),"")</f>
        <v/>
      </c>
      <c r="DL230" s="14" t="str">
        <f t="shared" ref="DL230" ca="1" si="4675">IF(CS230&lt;&gt;"","The following cases have values above declared theorethical max: " &amp;SUBSTITUTE(CS230," ",", "),"")</f>
        <v/>
      </c>
      <c r="DM230" s="14" t="str">
        <f t="shared" ref="DM230" ca="1" si="4676">IF(CT230&lt;&gt;"","There are some cases with values not explicitly declared in the labels dictionary: " &amp;SUBSTITUTE(CT230," ",", "),"")</f>
        <v/>
      </c>
      <c r="DN230" s="14" t="str">
        <f t="array" aca="1" ref="DN230" ca="1">IF(CU230&lt;&gt;"","There are errors in the entered values in the following cases: " &amp;SUBSTITUTE(CU230," ",", "),"")</f>
        <v/>
      </c>
      <c r="DO230" s="14" t="str">
        <f t="shared" ref="DO230" ca="1" si="4677">IF(CV230&lt;&gt;"","The following records are missing in this required field: " &amp;SUBSTITUTE(CV230," ",", "),"")</f>
        <v/>
      </c>
      <c r="DP230" s="14" t="str">
        <f t="shared" ref="DP230" ca="1" si="4678">IF(CW230&lt;&gt;"","The following cases have non-integer values: " &amp;SUBSTITUTE(CW230," ",", "),"")</f>
        <v/>
      </c>
      <c r="DQ230" s="14" t="str">
        <f t="shared" ref="DQ230" ca="1" si="4679">IF(CX230&lt;&gt;"","The following cases are non-numeric: " &amp;SUBSTITUTE(CX230," ",", "),"")</f>
        <v/>
      </c>
      <c r="DR230" s="14" t="str">
        <f t="shared" ref="DR230" ca="1" si="4680">IF(CY230&lt;&gt;"","In the following cases " &amp; P230 &amp; " " &amp; LOWER(MID(AG230,1,1)) &amp; MID(AG230,2,LEN(AG230)) &amp; ": " &amp;SUBSTITUTE(CY230," ",", "),"")</f>
        <v/>
      </c>
      <c r="DS230" s="14" t="str">
        <f t="shared" ref="DS230" ca="1" si="4681">IF(CZ230&lt;&gt;"","In the following cases " &amp; P230 &amp; " " &amp; LOWER(MID(AJ230,1,1)) &amp; MID(AJ230,2,LEN(AJ230)) &amp; ": " &amp;SUBSTITUTE(CZ230," ",", "),"")</f>
        <v/>
      </c>
      <c r="DZ230" s="14" t="b">
        <f t="shared" ref="DZ230" ca="1" si="4682">OR(ED230&lt;&gt;"",EF230&lt;&gt;"",EG230&lt;&gt;"")</f>
        <v>0</v>
      </c>
      <c r="EA230" s="14" t="str">
        <f t="shared" ref="EA230" ca="1" si="4683">IF(EB230&lt;&gt;"",G230 &amp; " (" &amp; F230 &amp; ")","")</f>
        <v>Maximal Inspiratory Pressure unit (q_68_u)</v>
      </c>
      <c r="EB230" s="14" t="str">
        <f t="shared" ref="EB230" ca="1" si="4684">IF(EE230&lt;&gt;"",EE230&amp;IF(ED230&lt;&gt;""," and "&amp;ED230,""),UPPER(MID(ED230,1,1)&amp;MID(ED230,2,LEN(ED230))))&amp; IF(OR(EF230&lt;&gt;"",EG230&lt;&gt;"")," and "&amp;IF(EF230&lt;&gt;"",LOWER(MID(EF230,1,1) &amp; MID(EF230,2,LEN(EF230))),"")&amp; IF(AND(EF230 &lt;&gt;"",EG230&lt;&gt;"")," and ","") &amp; IF(EG230&lt;&gt;"",LOWER(MID(EG230,1,1) &amp; MID(EG230,2,LEN(EG230))),""),"") &amp; IF(OR(EE230&lt;&gt;"",ED230&lt;&gt;"",EF230&lt;&gt;"",EG230&lt;&gt;""), ". ","")</f>
        <v xml:space="preserve">Values must be numeric. </v>
      </c>
      <c r="EC230" s="14" t="str">
        <f t="shared" ref="EC230" ca="1" si="4685">IF(EB230&lt;&gt;"",G230 &amp; " (" &amp; F230 &amp; "): " &amp; EB230,"")</f>
        <v xml:space="preserve">Maximal Inspiratory Pressure unit (q_68_u): Values must be numeric. </v>
      </c>
      <c r="ED230" s="14" t="str">
        <f t="shared" ref="ED230" ca="1" si="4686">IF(H230,IF(W230&gt;0,IF(AND(AO230&lt;&gt;"",AP230&lt;&gt;""),"each value must be between " &amp; IF( AV230,IFERROR(TEXT(AO230,"rrrr-mm-dd") &amp;" (" &amp; AO230 &amp;")",AO230),AO230) &amp; " and " &amp; IF( AV230,IFERROR(TEXT(AP230,"rrrr-mm-dd") &amp;" (" &amp; AP230 &amp;")",AP230),AP230),IF(AO230&lt;&gt;"","each value must be above " &amp; IF( AV230,IFERROR(TEXT(AO230,"rrrr-mm-dd") &amp;" (" &amp; AO230 &amp;")",AO230),AO230), IF(AP230&lt;&gt;"","each value must be below " &amp; IF( AV230,IFERROR(TEXT(AP230,"rrrr-mm-dd") &amp;" (" &amp; AP230 &amp;")",AP230),AP230),""))),""),"")</f>
        <v/>
      </c>
      <c r="EE230" s="14" t="str">
        <f t="shared" ref="EE230" ca="1" si="4687">IF(H230,IF(OR(AQ230,AU230,AV230,AS230,AR230),
   "Values must be" &amp;
   IF(AR230," limited to predefinied list", IF(AQ230, " integers",IF(OR(AU230,AV230)," numeric",""))) &amp;
   IF(AS230,IF(OR(AR230,AQ230,AU230,AV230), " and ","") &amp; "non-missing",""),
""),"")</f>
        <v>Values must be numeric</v>
      </c>
      <c r="EF230" s="14" t="str">
        <f t="shared" ref="EF230" ca="1" si="4688">IF($H230,AG230,"")</f>
        <v/>
      </c>
      <c r="EG230" s="14" t="str">
        <f t="shared" ref="EG230" ca="1" si="4689">IF($H230,AJ230,"")</f>
        <v/>
      </c>
      <c r="EM230" s="14" t="b">
        <f t="shared" ref="EM230" ca="1" si="4690">OR(EC230&lt;&gt;"",DF230&lt;&gt;"")</f>
        <v>1</v>
      </c>
      <c r="EN230" s="14">
        <f t="shared" ref="EN230" ca="1" si="4691">IF(EM230,C230,"")</f>
        <v>217</v>
      </c>
      <c r="EO230" s="14" t="str">
        <f t="shared" ref="EO230" ca="1" si="4692">IF(EM230,F230,"")</f>
        <v>q_68_u</v>
      </c>
      <c r="EP230" s="14" t="str">
        <f t="shared" ref="EP230" ca="1" si="4693">EC230</f>
        <v xml:space="preserve">Maximal Inspiratory Pressure unit (q_68_u): Values must be numeric. </v>
      </c>
      <c r="EQ230" s="14" t="str">
        <f t="shared" ref="EQ230" ca="1" si="4694">DF230</f>
        <v/>
      </c>
    </row>
    <row r="231" spans="2:147" s="14" customFormat="1">
      <c r="B231" s="14" t="str">
        <f t="shared" ca="1" si="2596"/>
        <v/>
      </c>
      <c r="C231" s="14">
        <f t="shared" ca="1" si="2597"/>
        <v>218</v>
      </c>
      <c r="D231" s="14">
        <f t="shared" si="2598"/>
        <v>229</v>
      </c>
      <c r="E231" s="14" t="str">
        <f t="shared" ca="1" si="2599"/>
        <v>I</v>
      </c>
      <c r="F231" s="14" t="str">
        <f t="shared" ca="1" si="2600"/>
        <v>q_69_v</v>
      </c>
      <c r="G231" s="14" t="str">
        <f t="shared" ca="1" si="2601"/>
        <v>Maximal Expiratory Pressure</v>
      </c>
      <c r="H231" s="14" t="b">
        <f t="shared" ca="1" si="2602"/>
        <v>1</v>
      </c>
      <c r="I231" s="14" t="str">
        <f ca="1">IF($H231,ADDRESS(3,(D231+1)*2-1,4,,"["&amp;wew!$G$7&amp;"]"&amp;_sheetname_labels)&amp;":"&amp;ADDRESS(2+ster!$B$20,(D231+1)*2-1,4),"")</f>
        <v>[DBTemplate.xlsm]labels!QQ3:QQ61</v>
      </c>
      <c r="J231" s="14">
        <f t="array" aca="1" ref="J231" ca="1">IF(H231,MAX(0,MAX(IF(INDIRECT(I231)&lt;&gt;"",ROW(INDIRECT(I231)),""))-2),"")</f>
        <v>2</v>
      </c>
      <c r="K231" s="14" t="str">
        <f ca="1">IF($H231,IF($J231&gt;0,ADDRESS(3,(D231+1)*2-1,4,,"["&amp;wew!$G$7&amp;"]"&amp;_sheetname_labels)&amp;":"&amp;ADDRESS(2+J231,(D231+1)*2-1,4),""),"")</f>
        <v>[DBTemplate.xlsm]labels!QQ3:QQ4</v>
      </c>
      <c r="L231" s="14" t="str">
        <f ca="1">IF($H231,IF($J231&gt;0,ADDRESS(3,(D231+1)*2,4,,"["&amp;wew!$G$7&amp;"]"&amp;_sheetname_labels)&amp;":"&amp;ADDRESS(2+J231,(D231+1)*2,4),""),"")</f>
        <v>[DBTemplate.xlsm]labels!QR3:QR4</v>
      </c>
      <c r="M231" s="14">
        <f t="shared" ca="1" si="2603"/>
        <v>2</v>
      </c>
      <c r="N231" s="14">
        <f t="shared" ca="1" si="2604"/>
        <v>0</v>
      </c>
      <c r="O231" s="14" t="str">
        <f t="shared" ca="1" si="2605"/>
        <v>q_69_v</v>
      </c>
      <c r="P231" s="14" t="str">
        <f t="shared" ca="1" si="2606"/>
        <v>Maximal Expiratory Pressure</v>
      </c>
      <c r="Q231" s="14" t="str">
        <f ca="1">IF($BP231,ADDRESS(3,D231+1,4,,"["&amp;wew!$G$7&amp;"]"&amp;_sheetname_dataframe)&amp;":"&amp;ADDRESS(2+ster!$C$14,D231+1,4),"")</f>
        <v>[DBTemplate.xlsm]data_frame!HV3:HV3</v>
      </c>
      <c r="R231" s="14" t="str">
        <f>IF($BP231,IF(MID(_xll.FORMULATEXT(INDEX(INDIRECT(Q231),1)),1,1)="=", _xll.FORMULATEXT(INDEX(INDIRECT(Q231),1),2,TRUE),""),"")</f>
        <v/>
      </c>
      <c r="S231" s="14">
        <f t="array" aca="1" ref="S231" ca="1">IF(H231,SUM(IF((IFERROR(INDIRECT(Q231)&lt;&gt;"",FALSE))*(INDIRECT(ster!$D$14)&lt;&gt;""),1,0)),"")</f>
        <v>1</v>
      </c>
      <c r="T231" s="14">
        <f t="array" aca="1" ref="T231" ca="1">IF(H231,IF(M231&gt;0,SUM(IFERROR(1*(MATCH(INDIRECT(Q231),INDIRECT(K231),0)&gt;0),0)*(INDIRECT(ster!$D$14)&lt;&gt;"")*NOT(ISNUMBER(INDIRECT(Q231)))),0),"")</f>
        <v>0</v>
      </c>
      <c r="U231" s="14">
        <f t="array" aca="1" ref="U231" ca="1">IF(H231,SUM((IFERROR(INDIRECT(Q231)="",FALSE))*(INDIRECT(ster!$D$14)&lt;&gt;"")),"")</f>
        <v>0</v>
      </c>
      <c r="V231" s="14">
        <f t="array" aca="1" ref="V231" ca="1">IF(H231,SUM((IFERROR(INDIRECT(Q231)="#ąś",TRUE))*(INDIRECT(ster!$D$14)&lt;&gt;"")),"")</f>
        <v>0</v>
      </c>
      <c r="W231" s="14">
        <f t="array" aca="1" ref="W231" ca="1">IF(H231,SUM(ISNUMBER(INDIRECT(Q231))*(INDIRECT(ster!$D$14)&lt;&gt;"")),"")</f>
        <v>1</v>
      </c>
      <c r="X231" s="14">
        <f t="array" aca="1" ref="X231" ca="1">IF(AND(H231,W231&gt;0),IF(wew!$B$3,MIN(IF((INDIRECT(ster!$D$14)&lt;&gt;"")*IFERROR(INDIRECT($Q231)&lt;&gt;"",FALSE),IFERROR(INDIRECT($Q231),"X"),"X")),"&lt;włącz podświetlanie wartości&gt;"),"—")</f>
        <v>0.76100000000000001</v>
      </c>
      <c r="Y231" s="14">
        <f t="array" aca="1" ref="Y231" ca="1">IF(AND(H231,W231&gt;0),IF(wew!$B$3,MAX(IF((INDIRECT(ster!$D$14)&lt;&gt;"")*IFERROR(INDIRECT($Q231)&lt;&gt;"",FALSE),IFERROR(INDIRECT($Q231),"X"),"X")),"&lt;włącz podświetlanie wartości&gt;"),"—")</f>
        <v>0.76100000000000001</v>
      </c>
      <c r="Z231" s="14">
        <f t="shared" ca="1" si="2607"/>
        <v>0</v>
      </c>
      <c r="AA231" s="12">
        <f t="shared" ca="1" si="2608"/>
        <v>1</v>
      </c>
      <c r="AB231" s="17">
        <f t="array" aca="1" ref="AB231" ca="1">IF(H231,IF(W231&gt;0,SUM((INDIRECT(ster!$D$14)&lt;&gt;"")*IFERROR((INDIRECT(Q231)&lt;&gt;"")*(INDIRECT(Q231)=INT(INDIRECT(Q231))),0)),0),"")</f>
        <v>0</v>
      </c>
      <c r="AC231" s="17">
        <f t="array" aca="1" ref="AC231" ca="1">IF(H231,W231-AB231,"")</f>
        <v>1</v>
      </c>
      <c r="AD231" s="17">
        <f t="shared" ca="1" si="2609"/>
        <v>3</v>
      </c>
      <c r="AE231" s="17" t="b">
        <f t="shared" ca="1" si="2610"/>
        <v>0</v>
      </c>
      <c r="AF231" s="17" t="str">
        <f ca="1">IF(AE231,IF($H231,ADDRESS(3,D231+2,4,,"["&amp;wew!$G$7&amp;"]"&amp;_sheetname_dataframe)&amp;":"&amp;ADDRESS(2+ster!$C$14,D231+2,4),""),"")</f>
        <v/>
      </c>
      <c r="AG231" s="17" t="str">
        <f t="shared" ca="1" si="2611"/>
        <v/>
      </c>
      <c r="AH231" s="17" t="b">
        <f t="shared" ca="1" si="2612"/>
        <v>0</v>
      </c>
      <c r="AI231" s="17" t="str">
        <f ca="1">IF(AH231,IF($H231,ADDRESS(3,D231+3,4,,"["&amp;wew!$G$7&amp;"]"&amp;_sheetname_dataframe)&amp;":"&amp;ADDRESS(2+ster!$C$14,D231+3,4),""),"")</f>
        <v/>
      </c>
      <c r="AJ231" s="17" t="str">
        <f t="shared" ca="1" si="2613"/>
        <v/>
      </c>
      <c r="AK231" s="17" t="b">
        <f t="shared" ca="1" si="2614"/>
        <v>0</v>
      </c>
      <c r="AL231" s="17" t="b">
        <f t="shared" ca="1" si="2615"/>
        <v>0</v>
      </c>
      <c r="AM231" s="17" t="b">
        <f t="shared" ca="1" si="2616"/>
        <v>1</v>
      </c>
      <c r="AN231" s="17">
        <f t="shared" ca="1" si="2617"/>
        <v>0</v>
      </c>
      <c r="AO231" s="24" t="str">
        <f t="shared" ca="1" si="2618"/>
        <v/>
      </c>
      <c r="AP231" s="24" t="str">
        <f t="shared" ca="1" si="2619"/>
        <v/>
      </c>
      <c r="AQ231" s="17" t="b">
        <f t="shared" ca="1" si="2620"/>
        <v>0</v>
      </c>
      <c r="AR231" s="17" t="b">
        <f t="shared" ca="1" si="2621"/>
        <v>0</v>
      </c>
      <c r="AS231" s="17" t="b">
        <f t="shared" ca="1" si="2622"/>
        <v>0</v>
      </c>
      <c r="AT231" s="17" t="b">
        <f t="shared" ca="1" si="2623"/>
        <v>0</v>
      </c>
      <c r="AU231" s="17" t="b">
        <f t="shared" ca="1" si="2624"/>
        <v>0</v>
      </c>
      <c r="AV231" s="17" t="b">
        <f t="shared" ca="1" si="2625"/>
        <v>0</v>
      </c>
      <c r="AW231" s="17" t="b">
        <f t="shared" ca="1" si="2626"/>
        <v>1</v>
      </c>
      <c r="AX231" s="14" t="b">
        <f t="array" aca="1" ref="AX231" ca="1">IF(H231,N231&gt;0,"")</f>
        <v>0</v>
      </c>
      <c r="AY231" s="17" t="str">
        <f t="shared" ca="1" si="2627"/>
        <v/>
      </c>
      <c r="AZ231" s="17" t="str">
        <f t="array" aca="1" ref="AZ231" ca="1">IF(AY231&lt;&gt;"",SUM(1*ISERROR(MATCH(INDIRECT(AY231),INDIRECT(K231),0)))=0,"")</f>
        <v/>
      </c>
      <c r="BA231" s="17" t="b">
        <f t="shared" ca="1" si="2628"/>
        <v>1</v>
      </c>
      <c r="BB231" s="17" t="b">
        <v>0</v>
      </c>
      <c r="BC231" s="17" t="b">
        <f t="shared" ca="1" si="2629"/>
        <v>0</v>
      </c>
      <c r="BD231" s="17" t="b">
        <f t="shared" ca="1" si="2630"/>
        <v>0</v>
      </c>
      <c r="BE231" s="17" t="b">
        <f t="shared" ca="1" si="2631"/>
        <v>0</v>
      </c>
      <c r="BF231" s="17" t="b">
        <f t="shared" ca="1" si="2632"/>
        <v>1</v>
      </c>
      <c r="BG231" s="17" t="b">
        <f t="shared" ca="1" si="2633"/>
        <v>0</v>
      </c>
      <c r="BH231" s="17" t="b">
        <f t="shared" ca="1" si="2634"/>
        <v>1</v>
      </c>
      <c r="BI231" s="17">
        <f t="shared" ca="1" si="2635"/>
        <v>5</v>
      </c>
      <c r="BJ231" s="17" t="b">
        <f t="shared" ca="1" si="2636"/>
        <v>0</v>
      </c>
      <c r="BK231" s="17" t="str">
        <f t="shared" ca="1" si="2637"/>
        <v/>
      </c>
      <c r="BL231" s="17" t="str">
        <f t="shared" ca="1" si="2638"/>
        <v/>
      </c>
      <c r="BM231" s="17" t="str">
        <f t="shared" ca="1" si="2639"/>
        <v>N</v>
      </c>
      <c r="BN231" s="17" t="str">
        <f t="shared" ca="1" si="2640"/>
        <v>N</v>
      </c>
      <c r="BO231" s="17" t="str">
        <f t="shared" ca="1" si="2641"/>
        <v>I</v>
      </c>
      <c r="BP231" s="14" t="b">
        <f t="shared" ca="1" si="2642"/>
        <v>1</v>
      </c>
      <c r="BQ231" s="35"/>
      <c r="BX231" s="16"/>
      <c r="BY231" s="16"/>
      <c r="BZ231" s="16"/>
      <c r="CA231" s="16"/>
      <c r="CB231" s="16"/>
      <c r="CC231" s="16"/>
      <c r="CD231" s="16"/>
      <c r="CE231" s="16"/>
      <c r="CF231" s="16"/>
      <c r="CN231" s="14">
        <f ca="1">IF(H231,IFERROR(IsVariableNameLegal(O231),0),0)</f>
        <v>0</v>
      </c>
      <c r="CO231" s="14" t="str">
        <f t="array" aca="1" ref="CO231" ca="1">IF(H231,IF(COUNTIF(INDIRECT(wew!$C$13),O231)&gt;1,TRIM(SUBSTITUTE(_xll.MCONCAT(IF((INDIRECT(wew!$C$13)=O231)*(COLUMN(INDIRECT(wew!$C$13))&lt;&gt;D231+1),-1+COLUMN(INDIRECT(wew!$C$13)),"")," "),"  "," ")),""),"")</f>
        <v/>
      </c>
      <c r="CP231" s="14" t="str">
        <f t="array" aca="1" ref="CP231" ca="1">IF(P231&lt;&gt;"",IF(LEN(P231)&gt;150,1,""),"")</f>
        <v/>
      </c>
      <c r="CQ231" s="14" t="str">
        <f t="array" aca="1" ref="CQ231" ca="1">IF(AND(H231,NOT(ster!$J$3)),IF(COUNTIF(INDIRECT(wew!$C$15),P231)&gt;1,TRIM(SUBSTITUTE(_xll.MCONCAT(IF((INDIRECT(wew!$C$15)=P231)*(COLUMN(INDIRECT(wew!$C$15))&lt;&gt;D231+1),-1+COLUMN(INDIRECT(wew!$C$15)),"")," "),"  "," ")),""),"")</f>
        <v/>
      </c>
      <c r="CR231" s="14" t="str">
        <f t="array" aca="1" ref="CR231" ca="1">IF(H231,IF(AND(W231&gt;0,AO231&lt;&gt;""),TRIM(SUBSTITUTE(_xll.MCONCAT(IFERROR(IF(ISNUMBER(INDIRECT(Q231)),IF((INDIRECT(ster!$D$14)&lt;&gt;"")*(INDIRECT(Q231)&lt;AO231),INDIRECT(ster!$D$14) &amp; ": " &amp;  SUBSTITUTE(IF( AV231,IFERROR(TEXT(INDIRECT(Q231),"rrrr-mm-dd") &amp;" (" &amp; INDIRECT(Q231) &amp;")",INDIRECT(Q231)),INDIRECT(Q231))," "," "),""),""),"")," "),"  "," ")),""),"")</f>
        <v/>
      </c>
      <c r="CS231" s="14" t="str">
        <f t="array" aca="1" ref="CS231" ca="1">IF(H231,IF(AND(W231&gt;0,AP231&lt;&gt;""),TRIM(SUBSTITUTE(_xll.MCONCAT(IFERROR(IF(ISNUMBER(INDIRECT(Q231)),IF((INDIRECT(ster!$D$14)&lt;&gt;"")*(INDIRECT(Q231)&gt;AP231),INDIRECT(ster!$D$14) &amp; ": " &amp;  SUBSTITUTE(IF( AV231,IFERROR(TEXT(INDIRECT(Q231),"rrrr-mm-dd")&amp;" (" &amp; INDIRECT(Q231) &amp;")",INDIRECT(Q231)),INDIRECT(Q231))," "," "),""),""),"")," "),"  "," ")),""),"")</f>
        <v/>
      </c>
      <c r="CT231" s="14" t="str">
        <f t="array" aca="1" ref="CT231" ca="1">IF(H231,IF(AND(N231&gt;0,AR231),TRIM(SUBSTITUTE(_xll.MCONCAT(IFERROR(IF(ISNUMBER(INDIRECT(Q231)),IF((INDIRECT(ster!$D$14)&lt;&gt;"")*(IFERROR(0*(MATCH(INDIRECT(Q231),INDIRECT(K231),0)&gt;0),1)),INDIRECT(ster!$D$14) &amp; ": " &amp;  SUBSTITUTE(IF( AV231,IFERROR(TEXT(INDIRECT(Q231),"rrrr-mm-dd")&amp;" (" &amp; INDIRECT(Q231) &amp;")",INDIRECT(Q231)),INDIRECT(Q231))," "," "),""),""),"")," "),"  "," ")),""),"")</f>
        <v/>
      </c>
      <c r="CU231" s="14" t="str">
        <f t="array" aca="1" ref="CU231" ca="1">IF(H231,IF(AND(V231&gt;0),TRIM(SUBSTITUTE(_xll.MCONCAT(IF((INDIRECT(ster!$D$14)&lt;&gt;"")*(IFERROR(0*(INDIRECT(Q231)&lt;&gt;""),1)),INDIRECT(ster!$D$14),"")," "),"  "," ")),""),"")</f>
        <v/>
      </c>
      <c r="CV231" s="14" t="str">
        <f t="array" aca="1" ref="CV231" ca="1">IF(H231,IF(AS231,
TRIM(SUBSTITUTE(_xll.MCONCAT(IF(
   (INDIRECT(ster!$D$14)&lt;&gt;"")*
   ((INDIRECT(Q231)="")+
      NOT(ISNUMBER(INDIRECT(Q231)))*
      NOT(ISERROR(MATCH(INDIRECT(Q231),INDIRECT(K231),0)))
    ),
      INDIRECT(ster!$D$14),
   "")," "),"  "," ")),
""),"")</f>
        <v/>
      </c>
      <c r="CW231" s="14" t="str">
        <f t="array" aca="1" ref="CW231" ca="1">IF(H231,IF(AND(AQ231),TRIM(SUBSTITUTE(_xll.MCONCAT(IFERROR(IF(ISNUMBER(INDIRECT(Q231)),IF((INDIRECT(ster!$D$14)&lt;&gt;"")*(INDIRECT(Q231)&lt;&gt;INT(INDIRECT(Q231))),INDIRECT(ster!$D$14) &amp; ": " &amp; INDIRECT(Q231),""),""),"")," "),"  "," ")),""),"")</f>
        <v/>
      </c>
      <c r="CX231" s="14" t="str">
        <f t="array" aca="1" ref="CX231" ca="1">IF(H231,IF(OR(AU231,AV231),TRIM(SUBSTITUTE(_xll.MCONCAT(IF((INDIRECT(ster!$D$14)&lt;&gt;"")*NOT(ISNUMBER(INDIRECT(Q231))),IF(ISERROR(MATCH(INDIRECT(Q231),INDIRECT(K231),0)),IFERROR(IF(INDIRECT(Q231)&lt;&gt;"",INDIRECT(ster!$D$14) &amp; ": " &amp; SUBSTITUTE(INDIRECT(Q231)," "," "),""),""),""),"")," "),"  "," ")),""),"")</f>
        <v/>
      </c>
      <c r="CY231" s="14" t="str">
        <f t="array" aca="1" ref="CY231" ca="1">IF(H231,IF(AE231,TRIM(SUBSTITUTE(_xll.MCONCAT(IF((INDIRECT(ster!$D$14)&lt;&gt;"")*IFERROR(NOT(INDIRECT(AF231)),FALSE),IF(ISERROR(MATCH(INDIRECT(Q231),INDIRECT(K231),0)),IFERROR(IF(INDIRECT(Q231)&lt;&gt;"",INDIRECT(ster!$D$14)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CZ231" s="14" t="str">
        <f t="array" aca="1" ref="CZ231" ca="1">IF(H231,IF(AH231,TRIM(SUBSTITUTE(_xll.MCONCAT(IF((INDIRECT(ster!$D$14)&lt;&gt;"")*IFERROR(NOT(INDIRECT(AI231)),FALSE),IF(ISERROR(MATCH(INDIRECT(Q231),INDIRECT(K231),0)),IFERROR(IF(INDIRECT(Q231)&lt;&gt;"",INDIRECT(ster!$D$14)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DC231" s="14" t="str">
        <f ca="1">SUBSTITUTE(SUBSTITUTE(SUBSTITUTE(SUBSTITUTE(_xll.MCONCAT(DG231:DS231,"■"),"■■","■"),"■■","■"),"■■","■"),"■■","■")</f>
        <v>■</v>
      </c>
      <c r="DD231" s="14" t="str">
        <f t="shared" ca="1" si="2643"/>
        <v/>
      </c>
      <c r="DE231" s="14" t="str">
        <f t="shared" ca="1" si="2644"/>
        <v/>
      </c>
      <c r="DF231" s="14" t="str">
        <f t="shared" ca="1" si="2645"/>
        <v/>
      </c>
      <c r="DG231" s="14" t="str">
        <f t="shared" ca="1" si="2646"/>
        <v/>
      </c>
      <c r="DH231" s="14" t="str">
        <f t="shared" ca="1" si="2647"/>
        <v/>
      </c>
      <c r="DI231" s="14" t="str">
        <f t="shared" ca="1" si="2648"/>
        <v/>
      </c>
      <c r="DJ231" s="14" t="str">
        <f t="shared" ca="1" si="2649"/>
        <v/>
      </c>
      <c r="DK231" s="14" t="str">
        <f t="shared" ca="1" si="2650"/>
        <v/>
      </c>
      <c r="DL231" s="14" t="str">
        <f t="shared" ca="1" si="1470"/>
        <v/>
      </c>
      <c r="DM231" s="14" t="str">
        <f t="shared" ca="1" si="2651"/>
        <v/>
      </c>
      <c r="DN231" s="14" t="str">
        <f t="array" aca="1" ref="DN231" ca="1">IF(CU231&lt;&gt;"","There are errors in the entered values in the following cases: " &amp;SUBSTITUTE(CU231," ",", "),"")</f>
        <v/>
      </c>
      <c r="DO231" s="14" t="str">
        <f t="shared" ca="1" si="2652"/>
        <v/>
      </c>
      <c r="DP231" s="14" t="str">
        <f t="shared" ca="1" si="2653"/>
        <v/>
      </c>
      <c r="DQ231" s="14" t="str">
        <f t="shared" ca="1" si="2654"/>
        <v/>
      </c>
      <c r="DR231" s="14" t="str">
        <f t="shared" ca="1" si="2655"/>
        <v/>
      </c>
      <c r="DS231" s="14" t="str">
        <f t="shared" ca="1" si="2656"/>
        <v/>
      </c>
      <c r="DZ231" s="14" t="b">
        <f t="shared" ca="1" si="2657"/>
        <v>0</v>
      </c>
      <c r="EA231" s="14" t="str">
        <f t="shared" ca="1" si="2658"/>
        <v/>
      </c>
      <c r="EB231" s="14" t="str">
        <f t="shared" ca="1" si="2659"/>
        <v/>
      </c>
      <c r="EC231" s="14" t="str">
        <f t="shared" ca="1" si="2660"/>
        <v/>
      </c>
      <c r="ED231" s="14" t="str">
        <f t="shared" ca="1" si="2661"/>
        <v/>
      </c>
      <c r="EE231" s="14" t="str">
        <f t="shared" ca="1" si="2662"/>
        <v/>
      </c>
      <c r="EF231" s="14" t="str">
        <f t="shared" ca="1" si="2663"/>
        <v/>
      </c>
      <c r="EG231" s="14" t="str">
        <f t="shared" ca="1" si="2664"/>
        <v/>
      </c>
      <c r="EM231" s="14" t="b">
        <f t="shared" ca="1" si="2665"/>
        <v>0</v>
      </c>
      <c r="EN231" s="14" t="str">
        <f t="shared" ca="1" si="2666"/>
        <v/>
      </c>
      <c r="EO231" s="14" t="str">
        <f t="shared" ca="1" si="2667"/>
        <v/>
      </c>
      <c r="EP231" s="14" t="str">
        <f t="shared" ca="1" si="2668"/>
        <v/>
      </c>
      <c r="EQ231" s="14" t="str">
        <f t="shared" ca="1" si="2669"/>
        <v/>
      </c>
    </row>
    <row r="232" spans="2:147" s="14" customFormat="1">
      <c r="B232" s="14" t="str">
        <f t="shared" ref="B232" ca="1" si="4695">DF232</f>
        <v/>
      </c>
      <c r="C232" s="14">
        <f t="shared" ref="C232" ca="1" si="4696">IF(OFFSET(B232,-1,COLUMN(VariableExists)-2),OFFSET(B232,-1,1)+1,OFFSET(B232,-1,1))</f>
        <v>219</v>
      </c>
      <c r="D232" s="14">
        <f t="shared" ref="D232" si="4697">ROW(A232)-2</f>
        <v>230</v>
      </c>
      <c r="E232" s="14" t="str">
        <f t="shared" ref="E232" ca="1" si="4698">IF(OR(G232="",ROW(G232)=2),"",IF(Z232&gt;0,"S",IF(AX232,IF(J232=2,"D","N"),"I")))</f>
        <v>D</v>
      </c>
      <c r="F232" s="14" t="str">
        <f t="shared" ref="F232" ca="1" si="4699">IF(H232,O232,"")</f>
        <v>q_69_u</v>
      </c>
      <c r="G232" s="14" t="str">
        <f t="shared" ref="G232" ca="1" si="4700">IF(H232,P232,"")</f>
        <v>Maximal Expiratory Pressure unit</v>
      </c>
      <c r="H232" s="14" t="b">
        <f t="shared" ref="H232" ca="1" si="4701">IF(INDIRECT(ADDRESS(2,D232+1,,,_sheetname_dataframe))="",FALSE,MID(INDIRECT(ADDRESS(2,D232+1,,,_sheetname_dataframe)),1,1)&lt;&gt;".")</f>
        <v>1</v>
      </c>
      <c r="I232" s="14" t="str">
        <f ca="1">IF($H232,ADDRESS(3,(D232+1)*2-1,4,,"["&amp;wew!$G$7&amp;"]"&amp;_sheetname_labels)&amp;":"&amp;ADDRESS(2+ster!$B$20,(D232+1)*2-1,4),"")</f>
        <v>[DBTemplate.xlsm]labels!QS3:QS61</v>
      </c>
      <c r="J232" s="14">
        <f t="array" aca="1" ref="J232" ca="1">IF(H232,MAX(0,MAX(IF(INDIRECT(I232)&lt;&gt;"",ROW(INDIRECT(I232)),""))-2),"")</f>
        <v>2</v>
      </c>
      <c r="K232" s="14" t="str">
        <f ca="1">IF($H232,IF($J232&gt;0,ADDRESS(3,(D232+1)*2-1,4,,"["&amp;wew!$G$7&amp;"]"&amp;_sheetname_labels)&amp;":"&amp;ADDRESS(2+J232,(D232+1)*2-1,4),""),"")</f>
        <v>[DBTemplate.xlsm]labels!QS3:QS4</v>
      </c>
      <c r="L232" s="14" t="str">
        <f ca="1">IF($H232,IF($J232&gt;0,ADDRESS(3,(D232+1)*2,4,,"["&amp;wew!$G$7&amp;"]"&amp;_sheetname_labels)&amp;":"&amp;ADDRESS(2+J232,(D232+1)*2,4),""),"")</f>
        <v>[DBTemplate.xlsm]labels!QT3:QT4</v>
      </c>
      <c r="M232" s="14">
        <f t="shared" ref="M232" ca="1" si="4702">IF($H232,IF(J232&gt;0,COUNTA(INDIRECT(K232))-COUNT(INDIRECT(K232)),0),"")</f>
        <v>0</v>
      </c>
      <c r="N232" s="14">
        <f t="shared" ref="N232" ca="1" si="4703">IF(H232,J232-M232,"")</f>
        <v>2</v>
      </c>
      <c r="O232" s="14" t="str">
        <f t="shared" ref="O232" ca="1" si="4704">IF(INDIRECT(ADDRESS(2,D232+1,,,_sheetname_dataframe))="","",INDIRECT(ADDRESS(2,D232+1,,,_sheetname_dataframe)))</f>
        <v>q_69_u</v>
      </c>
      <c r="P232" s="14" t="str">
        <f t="shared" ref="P232" ca="1" si="4705">IF(H232,IF(INDIRECT(ADDRESS(1,D232+1,,,_sheetname_dataframe))="","",INDIRECT(ADDRESS(1,D232+1,,,_sheetname_dataframe))),"")</f>
        <v>Maximal Expiratory Pressure unit</v>
      </c>
      <c r="Q232" s="14" t="str">
        <f ca="1">IF($BP232,ADDRESS(3,D232+1,4,,"["&amp;wew!$G$7&amp;"]"&amp;_sheetname_dataframe)&amp;":"&amp;ADDRESS(2+ster!$C$14,D232+1,4),"")</f>
        <v>[DBTemplate.xlsm]data_frame!HW3:HW3</v>
      </c>
      <c r="R232" s="14" t="str">
        <f>IF($BP232,IF(MID(_xll.FORMULATEXT(INDEX(INDIRECT(Q232),1)),1,1)="=", _xll.FORMULATEXT(INDEX(INDIRECT(Q232),1),2,TRUE),""),"")</f>
        <v/>
      </c>
      <c r="S232" s="14">
        <f t="array" aca="1" ref="S232" ca="1">IF(H232,SUM(IF((IFERROR(INDIRECT(Q232)&lt;&gt;"",FALSE))*(INDIRECT(ster!$D$14)&lt;&gt;""),1,0)),"")</f>
        <v>0</v>
      </c>
      <c r="T232" s="14">
        <f t="array" aca="1" ref="T232" ca="1">IF(H232,IF(M232&gt;0,SUM(IFERROR(1*(MATCH(INDIRECT(Q232),INDIRECT(K232),0)&gt;0),0)*(INDIRECT(ster!$D$14)&lt;&gt;"")*NOT(ISNUMBER(INDIRECT(Q232)))),0),"")</f>
        <v>0</v>
      </c>
      <c r="U232" s="14">
        <f t="array" aca="1" ref="U232" ca="1">IF(H232,SUM((IFERROR(INDIRECT(Q232)="",FALSE))*(INDIRECT(ster!$D$14)&lt;&gt;"")),"")</f>
        <v>1</v>
      </c>
      <c r="V232" s="14">
        <f t="array" aca="1" ref="V232" ca="1">IF(H232,SUM((IFERROR(INDIRECT(Q232)="#ąś",TRUE))*(INDIRECT(ster!$D$14)&lt;&gt;"")),"")</f>
        <v>0</v>
      </c>
      <c r="W232" s="14">
        <f t="array" aca="1" ref="W232" ca="1">IF(H232,SUM(ISNUMBER(INDIRECT(Q232))*(INDIRECT(ster!$D$14)&lt;&gt;"")),"")</f>
        <v>0</v>
      </c>
      <c r="X232" s="14" t="str">
        <f t="array" aca="1" ref="X232" ca="1">IF(AND(H232,W232&gt;0),IF(wew!$B$3,MIN(IF((INDIRECT(ster!$D$14)&lt;&gt;"")*IFERROR(INDIRECT($Q232)&lt;&gt;"",FALSE),IFERROR(INDIRECT($Q232),"X"),"X")),"&lt;włącz podświetlanie wartości&gt;"),"—")</f>
        <v>—</v>
      </c>
      <c r="Y232" s="14" t="str">
        <f t="array" aca="1" ref="Y232" ca="1">IF(AND(H232,W232&gt;0),IF(wew!$B$3,MAX(IF((INDIRECT(ster!$D$14)&lt;&gt;"")*IFERROR(INDIRECT($Q232)&lt;&gt;"",FALSE),IFERROR(INDIRECT($Q232),"X"),"X")),"&lt;włącz podświetlanie wartości&gt;"),"—")</f>
        <v>—</v>
      </c>
      <c r="Z232" s="14">
        <f t="shared" ref="Z232" ca="1" si="4706">IF(H232,S232-T232-W232,"")</f>
        <v>0</v>
      </c>
      <c r="AA232" s="12" t="str">
        <f t="shared" ref="AA232" ca="1" si="4707">IF(H232,IF(S232&gt;0,W232/(S232),"—"),"")</f>
        <v>—</v>
      </c>
      <c r="AB232" s="17">
        <f t="array" aca="1" ref="AB232" ca="1">IF(H232,IF(W232&gt;0,SUM((INDIRECT(ster!$D$14)&lt;&gt;"")*IFERROR((INDIRECT(Q232)&lt;&gt;"")*(INDIRECT(Q232)=INT(INDIRECT(Q232))),0)),0),"")</f>
        <v>0</v>
      </c>
      <c r="AC232" s="17">
        <f t="array" aca="1" ref="AC232" ca="1">IF(H232,W232-AB232,"")</f>
        <v>0</v>
      </c>
      <c r="AD232" s="17">
        <f t="shared" ref="AD232" ca="1" si="4708">IF($H232,IF(AC232&lt;&gt;"",IF(AC232=0,1,IF(AC232/W232&lt;0.15,2,3)),0),"")</f>
        <v>1</v>
      </c>
      <c r="AE232" s="17" t="b">
        <f t="shared" ref="AE232" ca="1" si="4709">IF(H232,OFFSET(O232,1,0)=".validation",FALSE)</f>
        <v>0</v>
      </c>
      <c r="AF232" s="17" t="str">
        <f ca="1">IF(AE232,IF($H232,ADDRESS(3,D232+2,4,,"["&amp;wew!$G$7&amp;"]"&amp;_sheetname_dataframe)&amp;":"&amp;ADDRESS(2+ster!$C$14,D232+2,4),""),"")</f>
        <v/>
      </c>
      <c r="AG232" s="17" t="str">
        <f t="shared" ref="AG232" ca="1" si="4710">IF(AE232,IF($H232,IF(INDIRECT(ADDRESS(1,D232+2,,,_sheetname_dataframe))="","",INDIRECT(ADDRESS(1,D232+2,,,_sheetname_dataframe))),""),"")</f>
        <v/>
      </c>
      <c r="AH232" s="17" t="b">
        <f t="shared" ref="AH232" ca="1" si="4711">IF(H232,AND(AE232,OFFSET(O232,2,0)=".validation"),FALSE)</f>
        <v>0</v>
      </c>
      <c r="AI232" s="17" t="str">
        <f ca="1">IF(AH232,IF($H232,ADDRESS(3,D232+3,4,,"["&amp;wew!$G$7&amp;"]"&amp;_sheetname_dataframe)&amp;":"&amp;ADDRESS(2+ster!$C$14,D232+3,4),""),"")</f>
        <v/>
      </c>
      <c r="AJ232" s="17" t="str">
        <f t="shared" ref="AJ232" ca="1" si="4712">IF(AH232,IF($H232,IF(INDIRECT(ADDRESS(1,D232+3,,,_sheetname_dataframe))="","",INDIRECT(ADDRESS(1,D232+3,,,_sheetname_dataframe))),""),"")</f>
        <v/>
      </c>
      <c r="AK232" s="17" t="b">
        <f t="shared" ref="AK232" ca="1" si="4713">IF(H232,OR(AQ232,AD232=2),"")</f>
        <v>0</v>
      </c>
      <c r="AL232" s="17" t="b">
        <f t="shared" ref="AL232" ca="1" si="4714">IF($H232,IF(BV232&lt;&gt;"",IF(OR(BM232="F",BM232="L",BM232="I",BM232="D"),BV232&lt;&gt;0)),"")</f>
        <v>0</v>
      </c>
      <c r="AM232" s="17" t="b">
        <f t="shared" ref="AM232" ca="1" si="4715">IF($H232,AND(NOT(AL232),OR(IF(BW232&lt;&gt;"",IF(OR(BM232="F",BM232="L"),BW232&lt;&gt;0)),BM232="I",BM232="N",BM232="D")),"")</f>
        <v>0</v>
      </c>
      <c r="AN232" s="17">
        <f t="shared" ref="AN232" ca="1" si="4716">IF(COUNTA(INDIRECT(Q232))=0,0, IF(AND(AO232&lt;&gt;"",X232&lt;AO232),1,IF(AND(AP232&lt;&gt;"",Y232&gt;AP232),1,IF(AND(AQ232,AC232&gt;0),2,0))))</f>
        <v>0</v>
      </c>
      <c r="AO232" s="24" t="str">
        <f t="shared" ref="AO232" ca="1" si="4717">IF($H232,IF(BY232&lt;&gt;"",IF(ISNUMBER(BY232),BY232,""),""),"")</f>
        <v/>
      </c>
      <c r="AP232" s="24" t="str">
        <f t="shared" ref="AP232" ca="1" si="4718">IF($H232,IF(BZ232&lt;&gt;"",IF(ISNUMBER(BZ232),BZ232,""),""),"")</f>
        <v/>
      </c>
      <c r="AQ232" s="17" t="b">
        <f t="shared" ref="AQ232" ca="1" si="4719">IF(H232,IF(CA232&lt;&gt;"",CA232&lt;&gt;0,FALSE),"")</f>
        <v>0</v>
      </c>
      <c r="AR232" s="17" t="b">
        <f t="shared" ref="AR232" ca="1" si="4720">IF(H232,IF(N232&gt;0,IF(BQ232&lt;&gt;"",BQ232&lt;&gt;0,FALSE),FALSE),"")</f>
        <v>0</v>
      </c>
      <c r="AS232" s="17" t="b">
        <f t="shared" ref="AS232" ca="1" si="4721">IF(H232,IF(BR232&lt;&gt;"",BR232&lt;&gt;0,FALSE),"")</f>
        <v>0</v>
      </c>
      <c r="AT232" s="17" t="b">
        <f t="shared" ref="AT232" ca="1" si="4722">IF(H232,IF(N232&gt;0,FALSE,IF(BU232&lt;&gt;"",MATCH(BU232,DataType,0)=1,FALSE)),"")</f>
        <v>0</v>
      </c>
      <c r="AU232" s="17" t="b">
        <f t="shared" ref="AU232" ca="1" si="4723">IF(H232,IF(N232&gt;0,TRUE,IF(BU232&lt;&gt;"",MATCH(BU232,DataType,0)=2,FALSE)),"")</f>
        <v>1</v>
      </c>
      <c r="AV232" s="17" t="b">
        <f t="shared" ref="AV232" ca="1" si="4724">IF(H232,IF(N232&gt;0,FALSE,IF(BU232&lt;&gt;"",MATCH(BU232,DataType,0)=3,FALSE)),"")</f>
        <v>0</v>
      </c>
      <c r="AW232" s="17" t="b">
        <f t="shared" ref="AW232" ca="1" si="4725">IF(H232,IF(W232&gt;0,Z232=0,FALSE),"")</f>
        <v>0</v>
      </c>
      <c r="AX232" s="14" t="b">
        <f t="array" aca="1" ref="AX232" ca="1">IF(H232,N232&gt;0,"")</f>
        <v>1</v>
      </c>
      <c r="AY232" s="17" t="str">
        <f t="shared" ref="AY232" ca="1" si="4726">IF(H232,IF(N232&gt;0,ADDRESS(ROW(VariablesOrigin)+1,COLUMN(VariablesOrigin)+1,4) &amp; ":" &amp; ADDRESS(ROW(VariablesOrigin)+N232,COLUMN(VariablesOrigin)+1,4),""),"")</f>
        <v>C3:C4</v>
      </c>
      <c r="AZ232" s="17" t="b">
        <f t="array" aca="1" ref="AZ232" ca="1">IF(AY232&lt;&gt;"",SUM(1*ISERROR(MATCH(INDIRECT(AY232),INDIRECT(K232),0)))=0,"")</f>
        <v>1</v>
      </c>
      <c r="BA232" s="17" t="b">
        <f t="shared" ref="BA232" ca="1" si="4727">IF(H232,BU232="",FALSE)</f>
        <v>1</v>
      </c>
      <c r="BB232" s="17" t="b">
        <v>0</v>
      </c>
      <c r="BC232" s="17" t="b">
        <f t="shared" ref="BC232" ca="1" si="4728">IF(BA232,IF(N232&gt;0,AND(AZ232,Z232=0),FALSE),"")</f>
        <v>1</v>
      </c>
      <c r="BD232" s="17" t="b">
        <f t="shared" ref="BD232" ca="1" si="4729">IF(BA232,IF(N232&gt;0,AND(NOT(AZ232),Z232=0),FALSE),"")</f>
        <v>0</v>
      </c>
      <c r="BE232" s="17" t="b">
        <f t="shared" ref="BE232" ca="1" si="4730">IF(BA232,IF(AND(AW232,NOT(BB232),NOT(BC232),NOT(BD232)),AND(Z232=0,AC232=0),FALSE),"")</f>
        <v>0</v>
      </c>
      <c r="BF232" s="17" t="b">
        <f t="shared" ref="BF232" ca="1" si="4731">IF(BA232,IF(AND(AW232,NOT(BB232),NOT(BC232),NOT(BD232)),AND(Z232=0,OR(AC232&gt;0)),FALSE),"")</f>
        <v>0</v>
      </c>
      <c r="BG232" s="17" t="b">
        <f t="shared" ref="BG232" ca="1" si="4732">IF(BA232,IF(OR(BB232:BF232),FALSE,IF(Z232=0,FALSE,Z232&gt;0)),"")</f>
        <v>0</v>
      </c>
      <c r="BH232" s="17" t="b">
        <f t="shared" ref="BH232" ca="1" si="4733">IF(BA232,COUNTIF(BB232:BG232,TRUE)=1,"")</f>
        <v>1</v>
      </c>
      <c r="BI232" s="17">
        <f t="shared" ref="BI232" ca="1" si="4734">IF(BA232,IFERROR(MATCH(TRUE,BB232:BG232,0),7),"")</f>
        <v>2</v>
      </c>
      <c r="BJ232" s="17" t="b">
        <f t="shared" ref="BJ232" ca="1" si="4735">DF232&lt;&gt;""</f>
        <v>0</v>
      </c>
      <c r="BK232" s="17" t="str">
        <f t="shared" ref="BK232" ca="1" si="4736">IF(H232,IF(AND(NOT(BA232),AU232),AC232=0,""),"")</f>
        <v/>
      </c>
      <c r="BL232" s="17" t="str">
        <f t="shared" ref="BL232" ca="1" si="4737">IF(H232,IF(AND(NOT(BA232),AU232),AC232&gt;0,""),"")</f>
        <v/>
      </c>
      <c r="BM232" s="17" t="str">
        <f t="shared" ref="BM232" ca="1" si="4738">IF(H232,IF(BA232,CHOOSE(BI232,"0","F","L","I","N",IF(AA232&gt;0.5,"N","S"),"0"),CHOOSE(MATCH(BU232,DataType,0),"S",IF(BK232,"I","N"),"D"  )),"")</f>
        <v>F</v>
      </c>
      <c r="BN232" s="17" t="str">
        <f t="shared" ref="BN232" ca="1" si="4739">IF(H232,IF(BJ232,"E",IF(BA232,CHOOSE(BI232,"0","F","L","I","N","S","0"),CHOOSE(MATCH(BU232,DataType,0),"S",IF(BK232,"I","N"),"D"  ))),"")</f>
        <v>F</v>
      </c>
      <c r="BO232" s="17" t="str">
        <f t="shared" ref="BO232" ca="1" si="4740">IF($H232,IF(BM232="0","",IF(AND(AR232,N232=2),"D",IF(BM232="S","N",IF(AL232,"O",IF(AM232,"I","N"))))),"")</f>
        <v>N</v>
      </c>
      <c r="BP232" s="14" t="b">
        <f t="shared" ref="BP232" ca="1" si="4741">INDIRECT(ADDRESS(2,ROW(A232)-1,,,_sheetname_dataframe))&lt;&gt;""</f>
        <v>1</v>
      </c>
      <c r="BQ232" s="35"/>
      <c r="BX232" s="16"/>
      <c r="BY232" s="16"/>
      <c r="BZ232" s="16"/>
      <c r="CA232" s="16"/>
      <c r="CB232" s="16"/>
      <c r="CC232" s="16"/>
      <c r="CD232" s="16"/>
      <c r="CE232" s="16"/>
      <c r="CF232" s="16"/>
      <c r="CN232" s="14">
        <f ca="1">IF(H232,IFERROR(IsVariableNameLegal(O232),0),0)</f>
        <v>0</v>
      </c>
      <c r="CO232" s="14" t="str">
        <f t="array" aca="1" ref="CO232" ca="1">IF(H232,IF(COUNTIF(INDIRECT(wew!$C$13),O232)&gt;1,TRIM(SUBSTITUTE(_xll.MCONCAT(IF((INDIRECT(wew!$C$13)=O232)*(COLUMN(INDIRECT(wew!$C$13))&lt;&gt;D232+1),-1+COLUMN(INDIRECT(wew!$C$13)),"")," "),"  "," ")),""),"")</f>
        <v/>
      </c>
      <c r="CP232" s="14" t="str">
        <f t="array" aca="1" ref="CP232" ca="1">IF(P232&lt;&gt;"",IF(LEN(P232)&gt;150,1,""),"")</f>
        <v/>
      </c>
      <c r="CQ232" s="14" t="str">
        <f t="array" aca="1" ref="CQ232" ca="1">IF(AND(H232,NOT(ster!$J$3)),IF(COUNTIF(INDIRECT(wew!$C$15),P232)&gt;1,TRIM(SUBSTITUTE(_xll.MCONCAT(IF((INDIRECT(wew!$C$15)=P232)*(COLUMN(INDIRECT(wew!$C$15))&lt;&gt;D232+1),-1+COLUMN(INDIRECT(wew!$C$15)),"")," "),"  "," ")),""),"")</f>
        <v/>
      </c>
      <c r="CR232" s="14" t="str">
        <f t="array" aca="1" ref="CR232" ca="1">IF(H232,IF(AND(W232&gt;0,AO232&lt;&gt;""),TRIM(SUBSTITUTE(_xll.MCONCAT(IFERROR(IF(ISNUMBER(INDIRECT(Q232)),IF((INDIRECT(ster!$D$14)&lt;&gt;"")*(INDIRECT(Q232)&lt;AO232),INDIRECT(ster!$D$14) &amp; ": " &amp;  SUBSTITUTE(IF( AV232,IFERROR(TEXT(INDIRECT(Q232),"rrrr-mm-dd") &amp;" (" &amp; INDIRECT(Q232) &amp;")",INDIRECT(Q232)),INDIRECT(Q232))," "," "),""),""),"")," "),"  "," ")),""),"")</f>
        <v/>
      </c>
      <c r="CS232" s="14" t="str">
        <f t="array" aca="1" ref="CS232" ca="1">IF(H232,IF(AND(W232&gt;0,AP232&lt;&gt;""),TRIM(SUBSTITUTE(_xll.MCONCAT(IFERROR(IF(ISNUMBER(INDIRECT(Q232)),IF((INDIRECT(ster!$D$14)&lt;&gt;"")*(INDIRECT(Q232)&gt;AP232),INDIRECT(ster!$D$14) &amp; ": " &amp;  SUBSTITUTE(IF( AV232,IFERROR(TEXT(INDIRECT(Q232),"rrrr-mm-dd")&amp;" (" &amp; INDIRECT(Q232) &amp;")",INDIRECT(Q232)),INDIRECT(Q232))," "," "),""),""),"")," "),"  "," ")),""),"")</f>
        <v/>
      </c>
      <c r="CT232" s="14" t="str">
        <f t="array" aca="1" ref="CT232" ca="1">IF(H232,IF(AND(N232&gt;0,AR232),TRIM(SUBSTITUTE(_xll.MCONCAT(IFERROR(IF(ISNUMBER(INDIRECT(Q232)),IF((INDIRECT(ster!$D$14)&lt;&gt;"")*(IFERROR(0*(MATCH(INDIRECT(Q232),INDIRECT(K232),0)&gt;0),1)),INDIRECT(ster!$D$14) &amp; ": " &amp;  SUBSTITUTE(IF( AV232,IFERROR(TEXT(INDIRECT(Q232),"rrrr-mm-dd")&amp;" (" &amp; INDIRECT(Q232) &amp;")",INDIRECT(Q232)),INDIRECT(Q232))," "," "),""),""),"")," "),"  "," ")),""),"")</f>
        <v/>
      </c>
      <c r="CU232" s="14" t="str">
        <f t="array" aca="1" ref="CU232" ca="1">IF(H232,IF(AND(V232&gt;0),TRIM(SUBSTITUTE(_xll.MCONCAT(IF((INDIRECT(ster!$D$14)&lt;&gt;"")*(IFERROR(0*(INDIRECT(Q232)&lt;&gt;""),1)),INDIRECT(ster!$D$14),"")," "),"  "," ")),""),"")</f>
        <v/>
      </c>
      <c r="CV232" s="14" t="str">
        <f t="array" aca="1" ref="CV232" ca="1">IF(H232,IF(AS232,
TRIM(SUBSTITUTE(_xll.MCONCAT(IF(
   (INDIRECT(ster!$D$14)&lt;&gt;"")*
   ((INDIRECT(Q232)="")+
      NOT(ISNUMBER(INDIRECT(Q232)))*
      NOT(ISERROR(MATCH(INDIRECT(Q232),INDIRECT(K232),0)))
    ),
      INDIRECT(ster!$D$14),
   "")," "),"  "," ")),
""),"")</f>
        <v/>
      </c>
      <c r="CW232" s="14" t="str">
        <f t="array" aca="1" ref="CW232" ca="1">IF(H232,IF(AND(AQ232),TRIM(SUBSTITUTE(_xll.MCONCAT(IFERROR(IF(ISNUMBER(INDIRECT(Q232)),IF((INDIRECT(ster!$D$14)&lt;&gt;"")*(INDIRECT(Q232)&lt;&gt;INT(INDIRECT(Q232))),INDIRECT(ster!$D$14) &amp; ": " &amp; INDIRECT(Q232),""),""),"")," "),"  "," ")),""),"")</f>
        <v/>
      </c>
      <c r="CX232" s="14" t="str">
        <f t="array" aca="1" ref="CX232" ca="1">IF(H232,IF(OR(AU232,AV232),TRIM(SUBSTITUTE(_xll.MCONCAT(IF((INDIRECT(ster!$D$14)&lt;&gt;"")*NOT(ISNUMBER(INDIRECT(Q232))),IF(ISERROR(MATCH(INDIRECT(Q232),INDIRECT(K232),0)),IFERROR(IF(INDIRECT(Q232)&lt;&gt;"",INDIRECT(ster!$D$14) &amp; ": " &amp; SUBSTITUTE(INDIRECT(Q232)," "," "),""),""),""),"")," "),"  "," ")),""),"")</f>
        <v/>
      </c>
      <c r="CY232" s="14" t="str">
        <f t="array" aca="1" ref="CY232" ca="1">IF(H232,IF(AE232,TRIM(SUBSTITUTE(_xll.MCONCAT(IF((INDIRECT(ster!$D$14)&lt;&gt;"")*IFERROR(NOT(INDIRECT(AF232)),FALSE),IF(ISERROR(MATCH(INDIRECT(Q232),INDIRECT(K232),0)),IFERROR(IF(INDIRECT(Q232)&lt;&gt;"",INDIRECT(ster!$D$14)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CZ232" s="14" t="str">
        <f t="array" aca="1" ref="CZ232" ca="1">IF(H232,IF(AH232,TRIM(SUBSTITUTE(_xll.MCONCAT(IF((INDIRECT(ster!$D$14)&lt;&gt;"")*IFERROR(NOT(INDIRECT(AI232)),FALSE),IF(ISERROR(MATCH(INDIRECT(Q232),INDIRECT(K232),0)),IFERROR(IF(INDIRECT(Q232)&lt;&gt;"",INDIRECT(ster!$D$14)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DC232" s="14" t="str">
        <f ca="1">SUBSTITUTE(SUBSTITUTE(SUBSTITUTE(SUBSTITUTE(_xll.MCONCAT(DG232:DS232,"■"),"■■","■"),"■■","■"),"■■","■"),"■■","■")</f>
        <v>■</v>
      </c>
      <c r="DD232" s="14" t="str">
        <f t="shared" ref="DD232" ca="1" si="4742">IF(MID(DC232,1,1)="■",MID(DC232,2,LEN(DC232)),DC232)</f>
        <v/>
      </c>
      <c r="DE232" s="14" t="str">
        <f t="shared" ref="DE232" ca="1" si="4743">IF(DD232&lt;&gt;"",IF(MID(DD232,LEN(DD232),1)="■",MID(DD232,1,LEN(DD232)-1),DD232),"")</f>
        <v/>
      </c>
      <c r="DF232" s="14" t="str">
        <f t="shared" ref="DF232" ca="1" si="4744">IFERROR(IF(DE232&lt;&gt;"",SUBSTITUTE(DE232,"■",". "),""),"##INTERNAL_ERROR")</f>
        <v/>
      </c>
      <c r="DG232" s="14" t="str">
        <f t="shared" ref="DG232" ca="1" si="4745">IF(CN232&lt;&gt;0,"Variable name don't comply with the naming convention","")</f>
        <v/>
      </c>
      <c r="DH232" s="14" t="str">
        <f t="shared" ref="DH232" ca="1" si="4746">IF(CO232&lt;&gt;"","Duplicated name. " &amp; IF(ISERROR(FIND(" ",CO232)),"Duplicate have index " &amp; CO232, "Duplicates have indices: "&amp;SUBSTITUTE(CO232," ",", ")),"")</f>
        <v/>
      </c>
      <c r="DI232" s="14" t="str">
        <f t="shared" ref="DI232" ca="1" si="4747">IF(CP232&lt;&gt;"","Variable label exceed length 150","")</f>
        <v/>
      </c>
      <c r="DJ232" s="14" t="str">
        <f t="shared" ref="DJ232" ca="1" si="4748">IF(CQ232&lt;&gt;"","Duplicated variable label. " &amp; IF(ISERROR(FIND(" ",CQ232)),"Duplicate have index " &amp; CQ232, "Duplicates have indices: "&amp;SUBSTITUTE(CQ232," ",", ")),"")</f>
        <v/>
      </c>
      <c r="DK232" s="14" t="str">
        <f t="shared" ref="DK232" ca="1" si="4749">IF(CR232&lt;&gt;"","The following cases have values below declared theorethical min: " &amp;SUBSTITUTE(CR232," ",", "),"")</f>
        <v/>
      </c>
      <c r="DL232" s="14" t="str">
        <f t="shared" ref="DL232" ca="1" si="4750">IF(CS232&lt;&gt;"","The following cases have values above declared theorethical max: " &amp;SUBSTITUTE(CS232," ",", "),"")</f>
        <v/>
      </c>
      <c r="DM232" s="14" t="str">
        <f t="shared" ref="DM232" ca="1" si="4751">IF(CT232&lt;&gt;"","There are some cases with values not explicitly declared in the labels dictionary: " &amp;SUBSTITUTE(CT232," ",", "),"")</f>
        <v/>
      </c>
      <c r="DN232" s="14" t="str">
        <f t="array" aca="1" ref="DN232" ca="1">IF(CU232&lt;&gt;"","There are errors in the entered values in the following cases: " &amp;SUBSTITUTE(CU232," ",", "),"")</f>
        <v/>
      </c>
      <c r="DO232" s="14" t="str">
        <f t="shared" ref="DO232" ca="1" si="4752">IF(CV232&lt;&gt;"","The following records are missing in this required field: " &amp;SUBSTITUTE(CV232," ",", "),"")</f>
        <v/>
      </c>
      <c r="DP232" s="14" t="str">
        <f t="shared" ref="DP232" ca="1" si="4753">IF(CW232&lt;&gt;"","The following cases have non-integer values: " &amp;SUBSTITUTE(CW232," ",", "),"")</f>
        <v/>
      </c>
      <c r="DQ232" s="14" t="str">
        <f t="shared" ref="DQ232" ca="1" si="4754">IF(CX232&lt;&gt;"","The following cases are non-numeric: " &amp;SUBSTITUTE(CX232," ",", "),"")</f>
        <v/>
      </c>
      <c r="DR232" s="14" t="str">
        <f t="shared" ref="DR232" ca="1" si="4755">IF(CY232&lt;&gt;"","In the following cases " &amp; P232 &amp; " " &amp; LOWER(MID(AG232,1,1)) &amp; MID(AG232,2,LEN(AG232)) &amp; ": " &amp;SUBSTITUTE(CY232," ",", "),"")</f>
        <v/>
      </c>
      <c r="DS232" s="14" t="str">
        <f t="shared" ref="DS232" ca="1" si="4756">IF(CZ232&lt;&gt;"","In the following cases " &amp; P232 &amp; " " &amp; LOWER(MID(AJ232,1,1)) &amp; MID(AJ232,2,LEN(AJ232)) &amp; ": " &amp;SUBSTITUTE(CZ232," ",", "),"")</f>
        <v/>
      </c>
      <c r="DZ232" s="14" t="b">
        <f t="shared" ref="DZ232" ca="1" si="4757">OR(ED232&lt;&gt;"",EF232&lt;&gt;"",EG232&lt;&gt;"")</f>
        <v>0</v>
      </c>
      <c r="EA232" s="14" t="str">
        <f t="shared" ref="EA232" ca="1" si="4758">IF(EB232&lt;&gt;"",G232 &amp; " (" &amp; F232 &amp; ")","")</f>
        <v>Maximal Expiratory Pressure unit (q_69_u)</v>
      </c>
      <c r="EB232" s="14" t="str">
        <f t="shared" ref="EB232" ca="1" si="4759">IF(EE232&lt;&gt;"",EE232&amp;IF(ED232&lt;&gt;""," and "&amp;ED232,""),UPPER(MID(ED232,1,1)&amp;MID(ED232,2,LEN(ED232))))&amp; IF(OR(EF232&lt;&gt;"",EG232&lt;&gt;"")," and "&amp;IF(EF232&lt;&gt;"",LOWER(MID(EF232,1,1) &amp; MID(EF232,2,LEN(EF232))),"")&amp; IF(AND(EF232 &lt;&gt;"",EG232&lt;&gt;"")," and ","") &amp; IF(EG232&lt;&gt;"",LOWER(MID(EG232,1,1) &amp; MID(EG232,2,LEN(EG232))),""),"") &amp; IF(OR(EE232&lt;&gt;"",ED232&lt;&gt;"",EF232&lt;&gt;"",EG232&lt;&gt;""), ". ","")</f>
        <v xml:space="preserve">Values must be numeric. </v>
      </c>
      <c r="EC232" s="14" t="str">
        <f t="shared" ref="EC232" ca="1" si="4760">IF(EB232&lt;&gt;"",G232 &amp; " (" &amp; F232 &amp; "): " &amp; EB232,"")</f>
        <v xml:space="preserve">Maximal Expiratory Pressure unit (q_69_u): Values must be numeric. </v>
      </c>
      <c r="ED232" s="14" t="str">
        <f t="shared" ref="ED232" ca="1" si="4761">IF(H232,IF(W232&gt;0,IF(AND(AO232&lt;&gt;"",AP232&lt;&gt;""),"each value must be between " &amp; IF( AV232,IFERROR(TEXT(AO232,"rrrr-mm-dd") &amp;" (" &amp; AO232 &amp;")",AO232),AO232) &amp; " and " &amp; IF( AV232,IFERROR(TEXT(AP232,"rrrr-mm-dd") &amp;" (" &amp; AP232 &amp;")",AP232),AP232),IF(AO232&lt;&gt;"","each value must be above " &amp; IF( AV232,IFERROR(TEXT(AO232,"rrrr-mm-dd") &amp;" (" &amp; AO232 &amp;")",AO232),AO232), IF(AP232&lt;&gt;"","each value must be below " &amp; IF( AV232,IFERROR(TEXT(AP232,"rrrr-mm-dd") &amp;" (" &amp; AP232 &amp;")",AP232),AP232),""))),""),"")</f>
        <v/>
      </c>
      <c r="EE232" s="14" t="str">
        <f t="shared" ref="EE232" ca="1" si="4762">IF(H232,IF(OR(AQ232,AU232,AV232,AS232,AR232),
   "Values must be" &amp;
   IF(AR232," limited to predefinied list", IF(AQ232, " integers",IF(OR(AU232,AV232)," numeric",""))) &amp;
   IF(AS232,IF(OR(AR232,AQ232,AU232,AV232), " and ","") &amp; "non-missing",""),
""),"")</f>
        <v>Values must be numeric</v>
      </c>
      <c r="EF232" s="14" t="str">
        <f t="shared" ref="EF232" ca="1" si="4763">IF($H232,AG232,"")</f>
        <v/>
      </c>
      <c r="EG232" s="14" t="str">
        <f t="shared" ref="EG232" ca="1" si="4764">IF($H232,AJ232,"")</f>
        <v/>
      </c>
      <c r="EM232" s="14" t="b">
        <f t="shared" ref="EM232" ca="1" si="4765">OR(EC232&lt;&gt;"",DF232&lt;&gt;"")</f>
        <v>1</v>
      </c>
      <c r="EN232" s="14">
        <f t="shared" ref="EN232" ca="1" si="4766">IF(EM232,C232,"")</f>
        <v>219</v>
      </c>
      <c r="EO232" s="14" t="str">
        <f t="shared" ref="EO232" ca="1" si="4767">IF(EM232,F232,"")</f>
        <v>q_69_u</v>
      </c>
      <c r="EP232" s="14" t="str">
        <f t="shared" ref="EP232" ca="1" si="4768">EC232</f>
        <v xml:space="preserve">Maximal Expiratory Pressure unit (q_69_u): Values must be numeric. </v>
      </c>
      <c r="EQ232" s="14" t="str">
        <f t="shared" ref="EQ232" ca="1" si="4769">DF232</f>
        <v/>
      </c>
    </row>
    <row r="233" spans="2:147" s="14" customFormat="1">
      <c r="B233" s="14" t="str">
        <f t="shared" ca="1" si="2596"/>
        <v/>
      </c>
      <c r="C233" s="14">
        <f t="shared" ca="1" si="2597"/>
        <v>220</v>
      </c>
      <c r="D233" s="14">
        <f t="shared" si="2598"/>
        <v>231</v>
      </c>
      <c r="E233" s="14" t="str">
        <f t="shared" ca="1" si="2599"/>
        <v>I</v>
      </c>
      <c r="F233" s="14" t="str">
        <f t="shared" ca="1" si="2600"/>
        <v>q_70</v>
      </c>
      <c r="G233" s="14" t="str">
        <f t="shared" ca="1" si="2601"/>
        <v>SNIP – absolute value (cmH2O)</v>
      </c>
      <c r="H233" s="14" t="b">
        <f t="shared" ca="1" si="2602"/>
        <v>1</v>
      </c>
      <c r="I233" s="14" t="str">
        <f ca="1">IF($H233,ADDRESS(3,(D233+1)*2-1,4,,"["&amp;wew!$G$7&amp;"]"&amp;_sheetname_labels)&amp;":"&amp;ADDRESS(2+ster!$B$20,(D233+1)*2-1,4),"")</f>
        <v>[DBTemplate.xlsm]labels!QU3:QU61</v>
      </c>
      <c r="J233" s="14">
        <f t="array" aca="1" ref="J233" ca="1">IF(H233,MAX(0,MAX(IF(INDIRECT(I233)&lt;&gt;"",ROW(INDIRECT(I233)),""))-2),"")</f>
        <v>2</v>
      </c>
      <c r="K233" s="14" t="str">
        <f ca="1">IF($H233,IF($J233&gt;0,ADDRESS(3,(D233+1)*2-1,4,,"["&amp;wew!$G$7&amp;"]"&amp;_sheetname_labels)&amp;":"&amp;ADDRESS(2+J233,(D233+1)*2-1,4),""),"")</f>
        <v>[DBTemplate.xlsm]labels!QU3:QU4</v>
      </c>
      <c r="L233" s="14" t="str">
        <f ca="1">IF($H233,IF($J233&gt;0,ADDRESS(3,(D233+1)*2,4,,"["&amp;wew!$G$7&amp;"]"&amp;_sheetname_labels)&amp;":"&amp;ADDRESS(2+J233,(D233+1)*2,4),""),"")</f>
        <v>[DBTemplate.xlsm]labels!QV3:QV4</v>
      </c>
      <c r="M233" s="14">
        <f t="shared" ca="1" si="2603"/>
        <v>2</v>
      </c>
      <c r="N233" s="14">
        <f t="shared" ca="1" si="2604"/>
        <v>0</v>
      </c>
      <c r="O233" s="14" t="str">
        <f t="shared" ca="1" si="2605"/>
        <v>q_70</v>
      </c>
      <c r="P233" s="14" t="str">
        <f t="shared" ca="1" si="2606"/>
        <v>SNIP – absolute value (cmH2O)</v>
      </c>
      <c r="Q233" s="14" t="str">
        <f ca="1">IF($BP233,ADDRESS(3,D233+1,4,,"["&amp;wew!$G$7&amp;"]"&amp;_sheetname_dataframe)&amp;":"&amp;ADDRESS(2+ster!$C$14,D233+1,4),"")</f>
        <v>[DBTemplate.xlsm]data_frame!HX3:HX3</v>
      </c>
      <c r="R233" s="14" t="str">
        <f>IF($BP233,IF(MID(_xll.FORMULATEXT(INDEX(INDIRECT(Q233),1)),1,1)="=", _xll.FORMULATEXT(INDEX(INDIRECT(Q233),1),2,TRUE),""),"")</f>
        <v/>
      </c>
      <c r="S233" s="14">
        <f t="array" aca="1" ref="S233" ca="1">IF(H233,SUM(IF((IFERROR(INDIRECT(Q233)&lt;&gt;"",FALSE))*(INDIRECT(ster!$D$14)&lt;&gt;""),1,0)),"")</f>
        <v>1</v>
      </c>
      <c r="T233" s="14">
        <f t="array" aca="1" ref="T233" ca="1">IF(H233,IF(M233&gt;0,SUM(IFERROR(1*(MATCH(INDIRECT(Q233),INDIRECT(K233),0)&gt;0),0)*(INDIRECT(ster!$D$14)&lt;&gt;"")*NOT(ISNUMBER(INDIRECT(Q233)))),0),"")</f>
        <v>1</v>
      </c>
      <c r="U233" s="14">
        <f t="array" aca="1" ref="U233" ca="1">IF(H233,SUM((IFERROR(INDIRECT(Q233)="",FALSE))*(INDIRECT(ster!$D$14)&lt;&gt;"")),"")</f>
        <v>0</v>
      </c>
      <c r="V233" s="14">
        <f t="array" aca="1" ref="V233" ca="1">IF(H233,SUM((IFERROR(INDIRECT(Q233)="#ąś",TRUE))*(INDIRECT(ster!$D$14)&lt;&gt;"")),"")</f>
        <v>0</v>
      </c>
      <c r="W233" s="14">
        <f t="array" aca="1" ref="W233" ca="1">IF(H233,SUM(ISNUMBER(INDIRECT(Q233))*(INDIRECT(ster!$D$14)&lt;&gt;"")),"")</f>
        <v>0</v>
      </c>
      <c r="X233" s="14" t="str">
        <f t="array" aca="1" ref="X233" ca="1">IF(AND(H233,W233&gt;0),IF(wew!$B$3,MIN(IF((INDIRECT(ster!$D$14)&lt;&gt;"")*IFERROR(INDIRECT($Q233)&lt;&gt;"",FALSE),IFERROR(INDIRECT($Q233),"X"),"X")),"&lt;włącz podświetlanie wartości&gt;"),"—")</f>
        <v>—</v>
      </c>
      <c r="Y233" s="14" t="str">
        <f t="array" aca="1" ref="Y233" ca="1">IF(AND(H233,W233&gt;0),IF(wew!$B$3,MAX(IF((INDIRECT(ster!$D$14)&lt;&gt;"")*IFERROR(INDIRECT($Q233)&lt;&gt;"",FALSE),IFERROR(INDIRECT($Q233),"X"),"X")),"&lt;włącz podświetlanie wartości&gt;"),"—")</f>
        <v>—</v>
      </c>
      <c r="Z233" s="14">
        <f t="shared" ca="1" si="2607"/>
        <v>0</v>
      </c>
      <c r="AA233" s="12">
        <f t="shared" ca="1" si="2608"/>
        <v>0</v>
      </c>
      <c r="AB233" s="17">
        <f t="array" aca="1" ref="AB233" ca="1">IF(H233,IF(W233&gt;0,SUM((INDIRECT(ster!$D$14)&lt;&gt;"")*IFERROR((INDIRECT(Q233)&lt;&gt;"")*(INDIRECT(Q233)=INT(INDIRECT(Q233))),0)),0),"")</f>
        <v>0</v>
      </c>
      <c r="AC233" s="17">
        <f t="array" aca="1" ref="AC233" ca="1">IF(H233,W233-AB233,"")</f>
        <v>0</v>
      </c>
      <c r="AD233" s="17">
        <f t="shared" ca="1" si="2609"/>
        <v>1</v>
      </c>
      <c r="AE233" s="17" t="b">
        <f t="shared" ca="1" si="2610"/>
        <v>0</v>
      </c>
      <c r="AF233" s="17" t="str">
        <f ca="1">IF(AE233,IF($H233,ADDRESS(3,D233+2,4,,"["&amp;wew!$G$7&amp;"]"&amp;_sheetname_dataframe)&amp;":"&amp;ADDRESS(2+ster!$C$14,D233+2,4),""),"")</f>
        <v/>
      </c>
      <c r="AG233" s="17" t="str">
        <f t="shared" ca="1" si="2611"/>
        <v/>
      </c>
      <c r="AH233" s="17" t="b">
        <f t="shared" ca="1" si="2612"/>
        <v>0</v>
      </c>
      <c r="AI233" s="17" t="str">
        <f ca="1">IF(AH233,IF($H233,ADDRESS(3,D233+3,4,,"["&amp;wew!$G$7&amp;"]"&amp;_sheetname_dataframe)&amp;":"&amp;ADDRESS(2+ster!$C$14,D233+3,4),""),"")</f>
        <v/>
      </c>
      <c r="AJ233" s="17" t="str">
        <f t="shared" ca="1" si="2613"/>
        <v/>
      </c>
      <c r="AK233" s="17" t="b">
        <f t="shared" ca="1" si="2614"/>
        <v>0</v>
      </c>
      <c r="AL233" s="17" t="b">
        <f t="shared" ca="1" si="2615"/>
        <v>0</v>
      </c>
      <c r="AM233" s="17" t="b">
        <f t="shared" ca="1" si="2616"/>
        <v>0</v>
      </c>
      <c r="AN233" s="17">
        <f t="shared" ca="1" si="2617"/>
        <v>0</v>
      </c>
      <c r="AO233" s="24" t="str">
        <f t="shared" ca="1" si="2618"/>
        <v/>
      </c>
      <c r="AP233" s="24" t="str">
        <f t="shared" ca="1" si="2619"/>
        <v/>
      </c>
      <c r="AQ233" s="17" t="b">
        <f t="shared" ca="1" si="2620"/>
        <v>0</v>
      </c>
      <c r="AR233" s="17" t="b">
        <f t="shared" ca="1" si="2621"/>
        <v>0</v>
      </c>
      <c r="AS233" s="17" t="b">
        <f t="shared" ca="1" si="2622"/>
        <v>0</v>
      </c>
      <c r="AT233" s="17" t="b">
        <f t="shared" ca="1" si="2623"/>
        <v>0</v>
      </c>
      <c r="AU233" s="17" t="b">
        <f t="shared" ca="1" si="2624"/>
        <v>0</v>
      </c>
      <c r="AV233" s="17" t="b">
        <f t="shared" ca="1" si="2625"/>
        <v>0</v>
      </c>
      <c r="AW233" s="17" t="b">
        <f t="shared" ca="1" si="2626"/>
        <v>0</v>
      </c>
      <c r="AX233" s="14" t="b">
        <f t="array" aca="1" ref="AX233" ca="1">IF(H233,N233&gt;0,"")</f>
        <v>0</v>
      </c>
      <c r="AY233" s="17" t="str">
        <f t="shared" ca="1" si="2627"/>
        <v/>
      </c>
      <c r="AZ233" s="17" t="str">
        <f t="array" aca="1" ref="AZ233" ca="1">IF(AY233&lt;&gt;"",SUM(1*ISERROR(MATCH(INDIRECT(AY233),INDIRECT(K233),0)))=0,"")</f>
        <v/>
      </c>
      <c r="BA233" s="17" t="b">
        <f t="shared" ca="1" si="2628"/>
        <v>1</v>
      </c>
      <c r="BB233" s="17" t="b">
        <v>0</v>
      </c>
      <c r="BC233" s="17" t="b">
        <f t="shared" ca="1" si="2629"/>
        <v>0</v>
      </c>
      <c r="BD233" s="17" t="b">
        <f t="shared" ca="1" si="2630"/>
        <v>0</v>
      </c>
      <c r="BE233" s="17" t="b">
        <f t="shared" ca="1" si="2631"/>
        <v>0</v>
      </c>
      <c r="BF233" s="17" t="b">
        <f t="shared" ca="1" si="2632"/>
        <v>0</v>
      </c>
      <c r="BG233" s="17" t="b">
        <f t="shared" ca="1" si="2633"/>
        <v>0</v>
      </c>
      <c r="BH233" s="17" t="b">
        <f t="shared" ca="1" si="2634"/>
        <v>0</v>
      </c>
      <c r="BI233" s="17">
        <f t="shared" ca="1" si="2635"/>
        <v>7</v>
      </c>
      <c r="BJ233" s="17" t="b">
        <f t="shared" ca="1" si="2636"/>
        <v>0</v>
      </c>
      <c r="BK233" s="17" t="str">
        <f t="shared" ca="1" si="2637"/>
        <v/>
      </c>
      <c r="BL233" s="17" t="str">
        <f t="shared" ca="1" si="2638"/>
        <v/>
      </c>
      <c r="BM233" s="17" t="str">
        <f t="shared" ca="1" si="2639"/>
        <v>0</v>
      </c>
      <c r="BN233" s="17" t="str">
        <f t="shared" ca="1" si="2640"/>
        <v>I</v>
      </c>
      <c r="BO233" s="17" t="str">
        <f t="shared" ca="1" si="2641"/>
        <v/>
      </c>
      <c r="BP233" s="14" t="b">
        <f t="shared" ca="1" si="2642"/>
        <v>1</v>
      </c>
      <c r="BQ233" s="35"/>
      <c r="BX233" s="16"/>
      <c r="BY233" s="16"/>
      <c r="BZ233" s="16"/>
      <c r="CA233" s="16"/>
      <c r="CB233" s="16"/>
      <c r="CC233" s="16"/>
      <c r="CD233" s="16"/>
      <c r="CE233" s="16"/>
      <c r="CF233" s="16"/>
      <c r="CN233" s="14">
        <f ca="1">IF(H233,IFERROR(IsVariableNameLegal(O233),0),0)</f>
        <v>0</v>
      </c>
      <c r="CO233" s="14" t="str">
        <f t="array" aca="1" ref="CO233" ca="1">IF(H233,IF(COUNTIF(INDIRECT(wew!$C$13),O233)&gt;1,TRIM(SUBSTITUTE(_xll.MCONCAT(IF((INDIRECT(wew!$C$13)=O233)*(COLUMN(INDIRECT(wew!$C$13))&lt;&gt;D233+1),-1+COLUMN(INDIRECT(wew!$C$13)),"")," "),"  "," ")),""),"")</f>
        <v/>
      </c>
      <c r="CP233" s="14" t="str">
        <f t="array" aca="1" ref="CP233" ca="1">IF(P233&lt;&gt;"",IF(LEN(P233)&gt;150,1,""),"")</f>
        <v/>
      </c>
      <c r="CQ233" s="14" t="str">
        <f t="array" aca="1" ref="CQ233" ca="1">IF(AND(H233,NOT(ster!$J$3)),IF(COUNTIF(INDIRECT(wew!$C$15),P233)&gt;1,TRIM(SUBSTITUTE(_xll.MCONCAT(IF((INDIRECT(wew!$C$15)=P233)*(COLUMN(INDIRECT(wew!$C$15))&lt;&gt;D233+1),-1+COLUMN(INDIRECT(wew!$C$15)),"")," "),"  "," ")),""),"")</f>
        <v/>
      </c>
      <c r="CR233" s="14" t="str">
        <f t="array" aca="1" ref="CR233" ca="1">IF(H233,IF(AND(W233&gt;0,AO233&lt;&gt;""),TRIM(SUBSTITUTE(_xll.MCONCAT(IFERROR(IF(ISNUMBER(INDIRECT(Q233)),IF((INDIRECT(ster!$D$14)&lt;&gt;"")*(INDIRECT(Q233)&lt;AO233),INDIRECT(ster!$D$14) &amp; ": " &amp;  SUBSTITUTE(IF( AV233,IFERROR(TEXT(INDIRECT(Q233),"rrrr-mm-dd") &amp;" (" &amp; INDIRECT(Q233) &amp;")",INDIRECT(Q233)),INDIRECT(Q233))," "," "),""),""),"")," "),"  "," ")),""),"")</f>
        <v/>
      </c>
      <c r="CS233" s="14" t="str">
        <f t="array" aca="1" ref="CS233" ca="1">IF(H233,IF(AND(W233&gt;0,AP233&lt;&gt;""),TRIM(SUBSTITUTE(_xll.MCONCAT(IFERROR(IF(ISNUMBER(INDIRECT(Q233)),IF((INDIRECT(ster!$D$14)&lt;&gt;"")*(INDIRECT(Q233)&gt;AP233),INDIRECT(ster!$D$14) &amp; ": " &amp;  SUBSTITUTE(IF( AV233,IFERROR(TEXT(INDIRECT(Q233),"rrrr-mm-dd")&amp;" (" &amp; INDIRECT(Q233) &amp;")",INDIRECT(Q233)),INDIRECT(Q233))," "," "),""),""),"")," "),"  "," ")),""),"")</f>
        <v/>
      </c>
      <c r="CT233" s="14" t="str">
        <f t="array" aca="1" ref="CT233" ca="1">IF(H233,IF(AND(N233&gt;0,AR233),TRIM(SUBSTITUTE(_xll.MCONCAT(IFERROR(IF(ISNUMBER(INDIRECT(Q233)),IF((INDIRECT(ster!$D$14)&lt;&gt;"")*(IFERROR(0*(MATCH(INDIRECT(Q233),INDIRECT(K233),0)&gt;0),1)),INDIRECT(ster!$D$14) &amp; ": " &amp;  SUBSTITUTE(IF( AV233,IFERROR(TEXT(INDIRECT(Q233),"rrrr-mm-dd")&amp;" (" &amp; INDIRECT(Q233) &amp;")",INDIRECT(Q233)),INDIRECT(Q233))," "," "),""),""),"")," "),"  "," ")),""),"")</f>
        <v/>
      </c>
      <c r="CU233" s="14" t="str">
        <f t="array" aca="1" ref="CU233" ca="1">IF(H233,IF(AND(V233&gt;0),TRIM(SUBSTITUTE(_xll.MCONCAT(IF((INDIRECT(ster!$D$14)&lt;&gt;"")*(IFERROR(0*(INDIRECT(Q233)&lt;&gt;""),1)),INDIRECT(ster!$D$14),"")," "),"  "," ")),""),"")</f>
        <v/>
      </c>
      <c r="CV233" s="14" t="str">
        <f t="array" aca="1" ref="CV233" ca="1">IF(H233,IF(AS233,
TRIM(SUBSTITUTE(_xll.MCONCAT(IF(
   (INDIRECT(ster!$D$14)&lt;&gt;"")*
   ((INDIRECT(Q233)="")+
      NOT(ISNUMBER(INDIRECT(Q233)))*
      NOT(ISERROR(MATCH(INDIRECT(Q233),INDIRECT(K233),0)))
    ),
      INDIRECT(ster!$D$14),
   "")," "),"  "," ")),
""),"")</f>
        <v/>
      </c>
      <c r="CW233" s="14" t="str">
        <f t="array" aca="1" ref="CW233" ca="1">IF(H233,IF(AND(AQ233),TRIM(SUBSTITUTE(_xll.MCONCAT(IFERROR(IF(ISNUMBER(INDIRECT(Q233)),IF((INDIRECT(ster!$D$14)&lt;&gt;"")*(INDIRECT(Q233)&lt;&gt;INT(INDIRECT(Q233))),INDIRECT(ster!$D$14) &amp; ": " &amp; INDIRECT(Q233),""),""),"")," "),"  "," ")),""),"")</f>
        <v/>
      </c>
      <c r="CX233" s="14" t="str">
        <f t="array" aca="1" ref="CX233" ca="1">IF(H233,IF(OR(AU233,AV233),TRIM(SUBSTITUTE(_xll.MCONCAT(IF((INDIRECT(ster!$D$14)&lt;&gt;"")*NOT(ISNUMBER(INDIRECT(Q233))),IF(ISERROR(MATCH(INDIRECT(Q233),INDIRECT(K233),0)),IFERROR(IF(INDIRECT(Q233)&lt;&gt;"",INDIRECT(ster!$D$14) &amp; ": " &amp; SUBSTITUTE(INDIRECT(Q233)," "," "),""),""),""),"")," "),"  "," ")),""),"")</f>
        <v/>
      </c>
      <c r="CY233" s="14" t="str">
        <f t="array" aca="1" ref="CY233" ca="1">IF(H233,IF(AE233,TRIM(SUBSTITUTE(_xll.MCONCAT(IF((INDIRECT(ster!$D$14)&lt;&gt;"")*IFERROR(NOT(INDIRECT(AF233)),FALSE),IF(ISERROR(MATCH(INDIRECT(Q233),INDIRECT(K233),0)),IFERROR(IF(INDIRECT(Q233)&lt;&gt;"",INDIRECT(ster!$D$14)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CZ233" s="14" t="str">
        <f t="array" aca="1" ref="CZ233" ca="1">IF(H233,IF(AH233,TRIM(SUBSTITUTE(_xll.MCONCAT(IF((INDIRECT(ster!$D$14)&lt;&gt;"")*IFERROR(NOT(INDIRECT(AI233)),FALSE),IF(ISERROR(MATCH(INDIRECT(Q233),INDIRECT(K233),0)),IFERROR(IF(INDIRECT(Q233)&lt;&gt;"",INDIRECT(ster!$D$14)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DC233" s="14" t="str">
        <f ca="1">SUBSTITUTE(SUBSTITUTE(SUBSTITUTE(SUBSTITUTE(_xll.MCONCAT(DG233:DS233,"■"),"■■","■"),"■■","■"),"■■","■"),"■■","■")</f>
        <v>■</v>
      </c>
      <c r="DD233" s="14" t="str">
        <f t="shared" ca="1" si="2643"/>
        <v/>
      </c>
      <c r="DE233" s="14" t="str">
        <f t="shared" ca="1" si="2644"/>
        <v/>
      </c>
      <c r="DF233" s="14" t="str">
        <f t="shared" ca="1" si="2645"/>
        <v/>
      </c>
      <c r="DG233" s="14" t="str">
        <f t="shared" ca="1" si="2646"/>
        <v/>
      </c>
      <c r="DH233" s="14" t="str">
        <f t="shared" ca="1" si="2647"/>
        <v/>
      </c>
      <c r="DI233" s="14" t="str">
        <f t="shared" ca="1" si="2648"/>
        <v/>
      </c>
      <c r="DJ233" s="14" t="str">
        <f t="shared" ca="1" si="2649"/>
        <v/>
      </c>
      <c r="DK233" s="14" t="str">
        <f t="shared" ca="1" si="2650"/>
        <v/>
      </c>
      <c r="DL233" s="14" t="str">
        <f t="shared" ca="1" si="1470"/>
        <v/>
      </c>
      <c r="DM233" s="14" t="str">
        <f t="shared" ca="1" si="2651"/>
        <v/>
      </c>
      <c r="DN233" s="14" t="str">
        <f t="array" aca="1" ref="DN233" ca="1">IF(CU233&lt;&gt;"","There are errors in the entered values in the following cases: " &amp;SUBSTITUTE(CU233," ",", "),"")</f>
        <v/>
      </c>
      <c r="DO233" s="14" t="str">
        <f t="shared" ca="1" si="2652"/>
        <v/>
      </c>
      <c r="DP233" s="14" t="str">
        <f t="shared" ca="1" si="2653"/>
        <v/>
      </c>
      <c r="DQ233" s="14" t="str">
        <f t="shared" ca="1" si="2654"/>
        <v/>
      </c>
      <c r="DR233" s="14" t="str">
        <f t="shared" ca="1" si="2655"/>
        <v/>
      </c>
      <c r="DS233" s="14" t="str">
        <f t="shared" ca="1" si="2656"/>
        <v/>
      </c>
      <c r="DZ233" s="14" t="b">
        <f t="shared" ca="1" si="2657"/>
        <v>0</v>
      </c>
      <c r="EA233" s="14" t="str">
        <f t="shared" ca="1" si="2658"/>
        <v/>
      </c>
      <c r="EB233" s="14" t="str">
        <f t="shared" ca="1" si="2659"/>
        <v/>
      </c>
      <c r="EC233" s="14" t="str">
        <f t="shared" ca="1" si="2660"/>
        <v/>
      </c>
      <c r="ED233" s="14" t="str">
        <f t="shared" ca="1" si="2661"/>
        <v/>
      </c>
      <c r="EE233" s="14" t="str">
        <f t="shared" ca="1" si="2662"/>
        <v/>
      </c>
      <c r="EF233" s="14" t="str">
        <f t="shared" ca="1" si="2663"/>
        <v/>
      </c>
      <c r="EG233" s="14" t="str">
        <f t="shared" ca="1" si="2664"/>
        <v/>
      </c>
      <c r="EM233" s="14" t="b">
        <f t="shared" ca="1" si="2665"/>
        <v>0</v>
      </c>
      <c r="EN233" s="14" t="str">
        <f t="shared" ca="1" si="2666"/>
        <v/>
      </c>
      <c r="EO233" s="14" t="str">
        <f t="shared" ca="1" si="2667"/>
        <v/>
      </c>
      <c r="EP233" s="14" t="str">
        <f t="shared" ca="1" si="2668"/>
        <v/>
      </c>
      <c r="EQ233" s="14" t="str">
        <f t="shared" ca="1" si="2669"/>
        <v/>
      </c>
    </row>
    <row r="234" spans="2:147" s="14" customFormat="1">
      <c r="B234" s="14" t="str">
        <f t="shared" ca="1" si="2596"/>
        <v/>
      </c>
      <c r="C234" s="14">
        <f t="shared" ca="1" si="2597"/>
        <v>221</v>
      </c>
      <c r="D234" s="14">
        <f t="shared" si="2598"/>
        <v>232</v>
      </c>
      <c r="E234" s="14" t="str">
        <f t="shared" ca="1" si="2599"/>
        <v>I</v>
      </c>
      <c r="F234" s="14" t="str">
        <f t="shared" ca="1" si="2600"/>
        <v>q_71</v>
      </c>
      <c r="G234" s="14" t="str">
        <f t="shared" ca="1" si="2601"/>
        <v>Nocturnal oximetry - mean value (%)</v>
      </c>
      <c r="H234" s="14" t="b">
        <f t="shared" ca="1" si="2602"/>
        <v>1</v>
      </c>
      <c r="I234" s="14" t="str">
        <f ca="1">IF($H234,ADDRESS(3,(D234+1)*2-1,4,,"["&amp;wew!$G$7&amp;"]"&amp;_sheetname_labels)&amp;":"&amp;ADDRESS(2+ster!$B$20,(D234+1)*2-1,4),"")</f>
        <v>[DBTemplate.xlsm]labels!QW3:QW61</v>
      </c>
      <c r="J234" s="14">
        <f t="array" aca="1" ref="J234" ca="1">IF(H234,MAX(0,MAX(IF(INDIRECT(I234)&lt;&gt;"",ROW(INDIRECT(I234)),""))-2),"")</f>
        <v>2</v>
      </c>
      <c r="K234" s="14" t="str">
        <f ca="1">IF($H234,IF($J234&gt;0,ADDRESS(3,(D234+1)*2-1,4,,"["&amp;wew!$G$7&amp;"]"&amp;_sheetname_labels)&amp;":"&amp;ADDRESS(2+J234,(D234+1)*2-1,4),""),"")</f>
        <v>[DBTemplate.xlsm]labels!QW3:QW4</v>
      </c>
      <c r="L234" s="14" t="str">
        <f ca="1">IF($H234,IF($J234&gt;0,ADDRESS(3,(D234+1)*2,4,,"["&amp;wew!$G$7&amp;"]"&amp;_sheetname_labels)&amp;":"&amp;ADDRESS(2+J234,(D234+1)*2,4),""),"")</f>
        <v>[DBTemplate.xlsm]labels!QX3:QX4</v>
      </c>
      <c r="M234" s="14">
        <f t="shared" ca="1" si="2603"/>
        <v>2</v>
      </c>
      <c r="N234" s="14">
        <f t="shared" ca="1" si="2604"/>
        <v>0</v>
      </c>
      <c r="O234" s="14" t="str">
        <f t="shared" ca="1" si="2605"/>
        <v>q_71</v>
      </c>
      <c r="P234" s="14" t="str">
        <f t="shared" ca="1" si="2606"/>
        <v>Nocturnal oximetry - mean value (%)</v>
      </c>
      <c r="Q234" s="14" t="str">
        <f ca="1">IF($BP234,ADDRESS(3,D234+1,4,,"["&amp;wew!$G$7&amp;"]"&amp;_sheetname_dataframe)&amp;":"&amp;ADDRESS(2+ster!$C$14,D234+1,4),"")</f>
        <v>[DBTemplate.xlsm]data_frame!HY3:HY3</v>
      </c>
      <c r="R234" s="14" t="str">
        <f>IF($BP234,IF(MID(_xll.FORMULATEXT(INDEX(INDIRECT(Q234),1)),1,1)="=", _xll.FORMULATEXT(INDEX(INDIRECT(Q234),1),2,TRUE),""),"")</f>
        <v/>
      </c>
      <c r="S234" s="14">
        <f t="array" aca="1" ref="S234" ca="1">IF(H234,SUM(IF((IFERROR(INDIRECT(Q234)&lt;&gt;"",FALSE))*(INDIRECT(ster!$D$14)&lt;&gt;""),1,0)),"")</f>
        <v>1</v>
      </c>
      <c r="T234" s="14">
        <f t="array" aca="1" ref="T234" ca="1">IF(H234,IF(M234&gt;0,SUM(IFERROR(1*(MATCH(INDIRECT(Q234),INDIRECT(K234),0)&gt;0),0)*(INDIRECT(ster!$D$14)&lt;&gt;"")*NOT(ISNUMBER(INDIRECT(Q234)))),0),"")</f>
        <v>1</v>
      </c>
      <c r="U234" s="14">
        <f t="array" aca="1" ref="U234" ca="1">IF(H234,SUM((IFERROR(INDIRECT(Q234)="",FALSE))*(INDIRECT(ster!$D$14)&lt;&gt;"")),"")</f>
        <v>0</v>
      </c>
      <c r="V234" s="14">
        <f t="array" aca="1" ref="V234" ca="1">IF(H234,SUM((IFERROR(INDIRECT(Q234)="#ąś",TRUE))*(INDIRECT(ster!$D$14)&lt;&gt;"")),"")</f>
        <v>0</v>
      </c>
      <c r="W234" s="14">
        <f t="array" aca="1" ref="W234" ca="1">IF(H234,SUM(ISNUMBER(INDIRECT(Q234))*(INDIRECT(ster!$D$14)&lt;&gt;"")),"")</f>
        <v>0</v>
      </c>
      <c r="X234" s="14" t="str">
        <f t="array" aca="1" ref="X234" ca="1">IF(AND(H234,W234&gt;0),IF(wew!$B$3,MIN(IF((INDIRECT(ster!$D$14)&lt;&gt;"")*IFERROR(INDIRECT($Q234)&lt;&gt;"",FALSE),IFERROR(INDIRECT($Q234),"X"),"X")),"&lt;włącz podświetlanie wartości&gt;"),"—")</f>
        <v>—</v>
      </c>
      <c r="Y234" s="14" t="str">
        <f t="array" aca="1" ref="Y234" ca="1">IF(AND(H234,W234&gt;0),IF(wew!$B$3,MAX(IF((INDIRECT(ster!$D$14)&lt;&gt;"")*IFERROR(INDIRECT($Q234)&lt;&gt;"",FALSE),IFERROR(INDIRECT($Q234),"X"),"X")),"&lt;włącz podświetlanie wartości&gt;"),"—")</f>
        <v>—</v>
      </c>
      <c r="Z234" s="14">
        <f t="shared" ca="1" si="2607"/>
        <v>0</v>
      </c>
      <c r="AA234" s="12">
        <f t="shared" ca="1" si="2608"/>
        <v>0</v>
      </c>
      <c r="AB234" s="17">
        <f t="array" aca="1" ref="AB234" ca="1">IF(H234,IF(W234&gt;0,SUM((INDIRECT(ster!$D$14)&lt;&gt;"")*IFERROR((INDIRECT(Q234)&lt;&gt;"")*(INDIRECT(Q234)=INT(INDIRECT(Q234))),0)),0),"")</f>
        <v>0</v>
      </c>
      <c r="AC234" s="17">
        <f t="array" aca="1" ref="AC234" ca="1">IF(H234,W234-AB234,"")</f>
        <v>0</v>
      </c>
      <c r="AD234" s="17">
        <f t="shared" ca="1" si="2609"/>
        <v>1</v>
      </c>
      <c r="AE234" s="17" t="b">
        <f t="shared" ca="1" si="2610"/>
        <v>0</v>
      </c>
      <c r="AF234" s="17" t="str">
        <f ca="1">IF(AE234,IF($H234,ADDRESS(3,D234+2,4,,"["&amp;wew!$G$7&amp;"]"&amp;_sheetname_dataframe)&amp;":"&amp;ADDRESS(2+ster!$C$14,D234+2,4),""),"")</f>
        <v/>
      </c>
      <c r="AG234" s="17" t="str">
        <f t="shared" ca="1" si="2611"/>
        <v/>
      </c>
      <c r="AH234" s="17" t="b">
        <f t="shared" ca="1" si="2612"/>
        <v>0</v>
      </c>
      <c r="AI234" s="17" t="str">
        <f ca="1">IF(AH234,IF($H234,ADDRESS(3,D234+3,4,,"["&amp;wew!$G$7&amp;"]"&amp;_sheetname_dataframe)&amp;":"&amp;ADDRESS(2+ster!$C$14,D234+3,4),""),"")</f>
        <v/>
      </c>
      <c r="AJ234" s="17" t="str">
        <f t="shared" ca="1" si="2613"/>
        <v/>
      </c>
      <c r="AK234" s="17" t="b">
        <f t="shared" ca="1" si="2614"/>
        <v>0</v>
      </c>
      <c r="AL234" s="17" t="b">
        <f t="shared" ca="1" si="2615"/>
        <v>0</v>
      </c>
      <c r="AM234" s="17" t="b">
        <f t="shared" ca="1" si="2616"/>
        <v>1</v>
      </c>
      <c r="AN234" s="17">
        <f t="shared" ca="1" si="2617"/>
        <v>0</v>
      </c>
      <c r="AO234" s="24" t="str">
        <f t="shared" ca="1" si="2618"/>
        <v/>
      </c>
      <c r="AP234" s="24" t="str">
        <f t="shared" ca="1" si="2619"/>
        <v/>
      </c>
      <c r="AQ234" s="17" t="b">
        <f t="shared" ca="1" si="2620"/>
        <v>0</v>
      </c>
      <c r="AR234" s="17" t="b">
        <f t="shared" ca="1" si="2621"/>
        <v>0</v>
      </c>
      <c r="AS234" s="17" t="b">
        <f t="shared" ca="1" si="2622"/>
        <v>0</v>
      </c>
      <c r="AT234" s="17" t="b">
        <f t="shared" ca="1" si="2623"/>
        <v>0</v>
      </c>
      <c r="AU234" s="17" t="b">
        <f t="shared" ca="1" si="2624"/>
        <v>1</v>
      </c>
      <c r="AV234" s="17" t="b">
        <f t="shared" ca="1" si="2625"/>
        <v>0</v>
      </c>
      <c r="AW234" s="17" t="b">
        <f t="shared" ca="1" si="2626"/>
        <v>0</v>
      </c>
      <c r="AX234" s="14" t="b">
        <f t="array" aca="1" ref="AX234" ca="1">IF(H234,N234&gt;0,"")</f>
        <v>0</v>
      </c>
      <c r="AY234" s="17" t="str">
        <f t="shared" ca="1" si="2627"/>
        <v/>
      </c>
      <c r="AZ234" s="17" t="str">
        <f t="array" aca="1" ref="AZ234" ca="1">IF(AY234&lt;&gt;"",SUM(1*ISERROR(MATCH(INDIRECT(AY234),INDIRECT(K234),0)))=0,"")</f>
        <v/>
      </c>
      <c r="BA234" s="17" t="b">
        <f t="shared" ca="1" si="2628"/>
        <v>0</v>
      </c>
      <c r="BB234" s="17" t="b">
        <v>0</v>
      </c>
      <c r="BC234" s="17" t="str">
        <f t="shared" ca="1" si="2629"/>
        <v/>
      </c>
      <c r="BD234" s="17" t="str">
        <f t="shared" ca="1" si="2630"/>
        <v/>
      </c>
      <c r="BE234" s="17" t="str">
        <f t="shared" ca="1" si="2631"/>
        <v/>
      </c>
      <c r="BF234" s="17" t="str">
        <f t="shared" ca="1" si="2632"/>
        <v/>
      </c>
      <c r="BG234" s="17" t="str">
        <f t="shared" ca="1" si="2633"/>
        <v/>
      </c>
      <c r="BH234" s="17" t="str">
        <f t="shared" ca="1" si="2634"/>
        <v/>
      </c>
      <c r="BI234" s="17" t="str">
        <f t="shared" ca="1" si="2635"/>
        <v/>
      </c>
      <c r="BJ234" s="17" t="b">
        <f t="shared" ca="1" si="2636"/>
        <v>0</v>
      </c>
      <c r="BK234" s="17" t="b">
        <f t="shared" ca="1" si="2637"/>
        <v>1</v>
      </c>
      <c r="BL234" s="17" t="b">
        <f t="shared" ca="1" si="2638"/>
        <v>0</v>
      </c>
      <c r="BM234" s="17" t="str">
        <f t="shared" ca="1" si="2639"/>
        <v>I</v>
      </c>
      <c r="BN234" s="17" t="str">
        <f t="shared" ca="1" si="2640"/>
        <v>N</v>
      </c>
      <c r="BO234" s="17" t="str">
        <f t="shared" ca="1" si="2641"/>
        <v>I</v>
      </c>
      <c r="BP234" s="14" t="b">
        <f t="shared" ca="1" si="2642"/>
        <v>1</v>
      </c>
      <c r="BQ234" s="35">
        <v>1</v>
      </c>
      <c r="BU234" s="14" t="s">
        <v>387</v>
      </c>
      <c r="BX234" s="16"/>
      <c r="BY234" s="16"/>
      <c r="BZ234" s="16"/>
      <c r="CA234" s="16"/>
      <c r="CB234" s="16"/>
      <c r="CC234" s="16"/>
      <c r="CD234" s="16"/>
      <c r="CE234" s="16"/>
      <c r="CF234" s="16"/>
      <c r="CN234" s="14">
        <f ca="1">IF(H234,IFERROR(IsVariableNameLegal(O234),0),0)</f>
        <v>0</v>
      </c>
      <c r="CO234" s="14" t="str">
        <f t="array" aca="1" ref="CO234" ca="1">IF(H234,IF(COUNTIF(INDIRECT(wew!$C$13),O234)&gt;1,TRIM(SUBSTITUTE(_xll.MCONCAT(IF((INDIRECT(wew!$C$13)=O234)*(COLUMN(INDIRECT(wew!$C$13))&lt;&gt;D234+1),-1+COLUMN(INDIRECT(wew!$C$13)),"")," "),"  "," ")),""),"")</f>
        <v/>
      </c>
      <c r="CP234" s="14" t="str">
        <f t="array" aca="1" ref="CP234" ca="1">IF(P234&lt;&gt;"",IF(LEN(P234)&gt;150,1,""),"")</f>
        <v/>
      </c>
      <c r="CQ234" s="14" t="str">
        <f t="array" aca="1" ref="CQ234" ca="1">IF(AND(H234,NOT(ster!$J$3)),IF(COUNTIF(INDIRECT(wew!$C$15),P234)&gt;1,TRIM(SUBSTITUTE(_xll.MCONCAT(IF((INDIRECT(wew!$C$15)=P234)*(COLUMN(INDIRECT(wew!$C$15))&lt;&gt;D234+1),-1+COLUMN(INDIRECT(wew!$C$15)),"")," "),"  "," ")),""),"")</f>
        <v/>
      </c>
      <c r="CR234" s="14" t="str">
        <f t="array" aca="1" ref="CR234" ca="1">IF(H234,IF(AND(W234&gt;0,AO234&lt;&gt;""),TRIM(SUBSTITUTE(_xll.MCONCAT(IFERROR(IF(ISNUMBER(INDIRECT(Q234)),IF((INDIRECT(ster!$D$14)&lt;&gt;"")*(INDIRECT(Q234)&lt;AO234),INDIRECT(ster!$D$14) &amp; ": " &amp;  SUBSTITUTE(IF( AV234,IFERROR(TEXT(INDIRECT(Q234),"rrrr-mm-dd") &amp;" (" &amp; INDIRECT(Q234) &amp;")",INDIRECT(Q234)),INDIRECT(Q234))," "," "),""),""),"")," "),"  "," ")),""),"")</f>
        <v/>
      </c>
      <c r="CS234" s="14" t="str">
        <f t="array" aca="1" ref="CS234" ca="1">IF(H234,IF(AND(W234&gt;0,AP234&lt;&gt;""),TRIM(SUBSTITUTE(_xll.MCONCAT(IFERROR(IF(ISNUMBER(INDIRECT(Q234)),IF((INDIRECT(ster!$D$14)&lt;&gt;"")*(INDIRECT(Q234)&gt;AP234),INDIRECT(ster!$D$14) &amp; ": " &amp;  SUBSTITUTE(IF( AV234,IFERROR(TEXT(INDIRECT(Q234),"rrrr-mm-dd")&amp;" (" &amp; INDIRECT(Q234) &amp;")",INDIRECT(Q234)),INDIRECT(Q234))," "," "),""),""),"")," "),"  "," ")),""),"")</f>
        <v/>
      </c>
      <c r="CT234" s="14" t="str">
        <f t="array" aca="1" ref="CT234" ca="1">IF(H234,IF(AND(N234&gt;0,AR234),TRIM(SUBSTITUTE(_xll.MCONCAT(IFERROR(IF(ISNUMBER(INDIRECT(Q234)),IF((INDIRECT(ster!$D$14)&lt;&gt;"")*(IFERROR(0*(MATCH(INDIRECT(Q234),INDIRECT(K234),0)&gt;0),1)),INDIRECT(ster!$D$14) &amp; ": " &amp;  SUBSTITUTE(IF( AV234,IFERROR(TEXT(INDIRECT(Q234),"rrrr-mm-dd")&amp;" (" &amp; INDIRECT(Q234) &amp;")",INDIRECT(Q234)),INDIRECT(Q234))," "," "),""),""),"")," "),"  "," ")),""),"")</f>
        <v/>
      </c>
      <c r="CU234" s="14" t="str">
        <f t="array" aca="1" ref="CU234" ca="1">IF(H234,IF(AND(V234&gt;0),TRIM(SUBSTITUTE(_xll.MCONCAT(IF((INDIRECT(ster!$D$14)&lt;&gt;"")*(IFERROR(0*(INDIRECT(Q234)&lt;&gt;""),1)),INDIRECT(ster!$D$14),"")," "),"  "," ")),""),"")</f>
        <v/>
      </c>
      <c r="CV234" s="14" t="str">
        <f t="array" aca="1" ref="CV234" ca="1">IF(H234,IF(AS234,
TRIM(SUBSTITUTE(_xll.MCONCAT(IF(
   (INDIRECT(ster!$D$14)&lt;&gt;"")*
   ((INDIRECT(Q234)="")+
      NOT(ISNUMBER(INDIRECT(Q234)))*
      NOT(ISERROR(MATCH(INDIRECT(Q234),INDIRECT(K234),0)))
    ),
      INDIRECT(ster!$D$14),
   "")," "),"  "," ")),
""),"")</f>
        <v/>
      </c>
      <c r="CW234" s="14" t="str">
        <f t="array" aca="1" ref="CW234" ca="1">IF(H234,IF(AND(AQ234),TRIM(SUBSTITUTE(_xll.MCONCAT(IFERROR(IF(ISNUMBER(INDIRECT(Q234)),IF((INDIRECT(ster!$D$14)&lt;&gt;"")*(INDIRECT(Q234)&lt;&gt;INT(INDIRECT(Q234))),INDIRECT(ster!$D$14) &amp; ": " &amp; INDIRECT(Q234),""),""),"")," "),"  "," ")),""),"")</f>
        <v/>
      </c>
      <c r="CX234" s="14" t="str">
        <f t="array" aca="1" ref="CX234" ca="1">IF(H234,IF(OR(AU234,AV234),TRIM(SUBSTITUTE(_xll.MCONCAT(IF((INDIRECT(ster!$D$14)&lt;&gt;"")*NOT(ISNUMBER(INDIRECT(Q234))),IF(ISERROR(MATCH(INDIRECT(Q234),INDIRECT(K234),0)),IFERROR(IF(INDIRECT(Q234)&lt;&gt;"",INDIRECT(ster!$D$14) &amp; ": " &amp; SUBSTITUTE(INDIRECT(Q234)," "," "),""),""),""),"")," "),"  "," ")),""),"")</f>
        <v/>
      </c>
      <c r="CY234" s="14" t="str">
        <f t="array" aca="1" ref="CY234" ca="1">IF(H234,IF(AE234,TRIM(SUBSTITUTE(_xll.MCONCAT(IF((INDIRECT(ster!$D$14)&lt;&gt;"")*IFERROR(NOT(INDIRECT(AF234)),FALSE),IF(ISERROR(MATCH(INDIRECT(Q234),INDIRECT(K234),0)),IFERROR(IF(INDIRECT(Q234)&lt;&gt;"",INDIRECT(ster!$D$14)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CZ234" s="14" t="str">
        <f t="array" aca="1" ref="CZ234" ca="1">IF(H234,IF(AH234,TRIM(SUBSTITUTE(_xll.MCONCAT(IF((INDIRECT(ster!$D$14)&lt;&gt;"")*IFERROR(NOT(INDIRECT(AI234)),FALSE),IF(ISERROR(MATCH(INDIRECT(Q234),INDIRECT(K234),0)),IFERROR(IF(INDIRECT(Q234)&lt;&gt;"",INDIRECT(ster!$D$14)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DC234" s="14" t="str">
        <f ca="1">SUBSTITUTE(SUBSTITUTE(SUBSTITUTE(SUBSTITUTE(_xll.MCONCAT(DG234:DS234,"■"),"■■","■"),"■■","■"),"■■","■"),"■■","■")</f>
        <v>■</v>
      </c>
      <c r="DD234" s="14" t="str">
        <f t="shared" ca="1" si="2643"/>
        <v/>
      </c>
      <c r="DE234" s="14" t="str">
        <f t="shared" ca="1" si="2644"/>
        <v/>
      </c>
      <c r="DF234" s="14" t="str">
        <f t="shared" ca="1" si="2645"/>
        <v/>
      </c>
      <c r="DG234" s="14" t="str">
        <f t="shared" ca="1" si="2646"/>
        <v/>
      </c>
      <c r="DH234" s="14" t="str">
        <f t="shared" ca="1" si="2647"/>
        <v/>
      </c>
      <c r="DI234" s="14" t="str">
        <f t="shared" ca="1" si="2648"/>
        <v/>
      </c>
      <c r="DJ234" s="14" t="str">
        <f t="shared" ca="1" si="2649"/>
        <v/>
      </c>
      <c r="DK234" s="14" t="str">
        <f t="shared" ca="1" si="2650"/>
        <v/>
      </c>
      <c r="DL234" s="14" t="str">
        <f t="shared" ca="1" si="1470"/>
        <v/>
      </c>
      <c r="DM234" s="14" t="str">
        <f t="shared" ca="1" si="2651"/>
        <v/>
      </c>
      <c r="DN234" s="14" t="str">
        <f t="array" aca="1" ref="DN234" ca="1">IF(CU234&lt;&gt;"","There are errors in the entered values in the following cases: " &amp;SUBSTITUTE(CU234," ",", "),"")</f>
        <v/>
      </c>
      <c r="DO234" s="14" t="str">
        <f t="shared" ca="1" si="2652"/>
        <v/>
      </c>
      <c r="DP234" s="14" t="str">
        <f t="shared" ca="1" si="2653"/>
        <v/>
      </c>
      <c r="DQ234" s="14" t="str">
        <f t="shared" ca="1" si="2654"/>
        <v/>
      </c>
      <c r="DR234" s="14" t="str">
        <f t="shared" ca="1" si="2655"/>
        <v/>
      </c>
      <c r="DS234" s="14" t="str">
        <f t="shared" ca="1" si="2656"/>
        <v/>
      </c>
      <c r="DZ234" s="14" t="b">
        <f t="shared" ca="1" si="2657"/>
        <v>0</v>
      </c>
      <c r="EA234" s="14" t="str">
        <f t="shared" ca="1" si="2658"/>
        <v>Nocturnal oximetry - mean value (%) (q_71)</v>
      </c>
      <c r="EB234" s="14" t="str">
        <f t="shared" ca="1" si="2659"/>
        <v xml:space="preserve">Values must be numeric. </v>
      </c>
      <c r="EC234" s="14" t="str">
        <f t="shared" ca="1" si="2660"/>
        <v xml:space="preserve">Nocturnal oximetry - mean value (%) (q_71): Values must be numeric. </v>
      </c>
      <c r="ED234" s="14" t="str">
        <f t="shared" ca="1" si="2661"/>
        <v/>
      </c>
      <c r="EE234" s="14" t="str">
        <f t="shared" ca="1" si="2662"/>
        <v>Values must be numeric</v>
      </c>
      <c r="EF234" s="14" t="str">
        <f t="shared" ca="1" si="2663"/>
        <v/>
      </c>
      <c r="EG234" s="14" t="str">
        <f t="shared" ca="1" si="2664"/>
        <v/>
      </c>
      <c r="EM234" s="14" t="b">
        <f t="shared" ca="1" si="2665"/>
        <v>1</v>
      </c>
      <c r="EN234" s="14">
        <f t="shared" ca="1" si="2666"/>
        <v>221</v>
      </c>
      <c r="EO234" s="14" t="str">
        <f t="shared" ca="1" si="2667"/>
        <v>q_71</v>
      </c>
      <c r="EP234" s="14" t="str">
        <f t="shared" ca="1" si="2668"/>
        <v xml:space="preserve">Nocturnal oximetry - mean value (%) (q_71): Values must be numeric. </v>
      </c>
      <c r="EQ234" s="14" t="str">
        <f t="shared" ca="1" si="2669"/>
        <v/>
      </c>
    </row>
    <row r="235" spans="2:147" s="14" customFormat="1">
      <c r="B235" s="14" t="str">
        <f t="shared" ca="1" si="2596"/>
        <v/>
      </c>
      <c r="C235" s="14">
        <f t="shared" ca="1" si="2597"/>
        <v>222</v>
      </c>
      <c r="D235" s="14">
        <f t="shared" si="2598"/>
        <v>233</v>
      </c>
      <c r="E235" s="14" t="str">
        <f t="shared" ca="1" si="2599"/>
        <v>I</v>
      </c>
      <c r="F235" s="14" t="str">
        <f t="shared" ca="1" si="2600"/>
        <v>q_72</v>
      </c>
      <c r="G235" s="14" t="str">
        <f t="shared" ca="1" si="2601"/>
        <v xml:space="preserve">Nocturnal oximetry &lt; 90% </v>
      </c>
      <c r="H235" s="14" t="b">
        <f t="shared" ca="1" si="2602"/>
        <v>1</v>
      </c>
      <c r="I235" s="14" t="str">
        <f ca="1">IF($H235,ADDRESS(3,(D235+1)*2-1,4,,"["&amp;wew!$G$7&amp;"]"&amp;_sheetname_labels)&amp;":"&amp;ADDRESS(2+ster!$B$20,(D235+1)*2-1,4),"")</f>
        <v>[DBTemplate.xlsm]labels!QY3:QY61</v>
      </c>
      <c r="J235" s="14">
        <f t="array" aca="1" ref="J235" ca="1">IF(H235,MAX(0,MAX(IF(INDIRECT(I235)&lt;&gt;"",ROW(INDIRECT(I235)),""))-2),"")</f>
        <v>2</v>
      </c>
      <c r="K235" s="14" t="str">
        <f ca="1">IF($H235,IF($J235&gt;0,ADDRESS(3,(D235+1)*2-1,4,,"["&amp;wew!$G$7&amp;"]"&amp;_sheetname_labels)&amp;":"&amp;ADDRESS(2+J235,(D235+1)*2-1,4),""),"")</f>
        <v>[DBTemplate.xlsm]labels!QY3:QY4</v>
      </c>
      <c r="L235" s="14" t="str">
        <f ca="1">IF($H235,IF($J235&gt;0,ADDRESS(3,(D235+1)*2,4,,"["&amp;wew!$G$7&amp;"]"&amp;_sheetname_labels)&amp;":"&amp;ADDRESS(2+J235,(D235+1)*2,4),""),"")</f>
        <v>[DBTemplate.xlsm]labels!QZ3:QZ4</v>
      </c>
      <c r="M235" s="14">
        <f t="shared" ca="1" si="2603"/>
        <v>2</v>
      </c>
      <c r="N235" s="14">
        <f t="shared" ca="1" si="2604"/>
        <v>0</v>
      </c>
      <c r="O235" s="14" t="str">
        <f t="shared" ca="1" si="2605"/>
        <v>q_72</v>
      </c>
      <c r="P235" s="14" t="str">
        <f t="shared" ca="1" si="2606"/>
        <v xml:space="preserve">Nocturnal oximetry &lt; 90% </v>
      </c>
      <c r="Q235" s="14" t="str">
        <f ca="1">IF($BP235,ADDRESS(3,D235+1,4,,"["&amp;wew!$G$7&amp;"]"&amp;_sheetname_dataframe)&amp;":"&amp;ADDRESS(2+ster!$C$14,D235+1,4),"")</f>
        <v>[DBTemplate.xlsm]data_frame!HZ3:HZ3</v>
      </c>
      <c r="R235" s="14" t="str">
        <f>IF($BP235,IF(MID(_xll.FORMULATEXT(INDEX(INDIRECT(Q235),1)),1,1)="=", _xll.FORMULATEXT(INDEX(INDIRECT(Q235),1),2,TRUE),""),"")</f>
        <v/>
      </c>
      <c r="S235" s="14">
        <f t="array" aca="1" ref="S235" ca="1">IF(H235,SUM(IF((IFERROR(INDIRECT(Q235)&lt;&gt;"",FALSE))*(INDIRECT(ster!$D$14)&lt;&gt;""),1,0)),"")</f>
        <v>1</v>
      </c>
      <c r="T235" s="14">
        <f t="array" aca="1" ref="T235" ca="1">IF(H235,IF(M235&gt;0,SUM(IFERROR(1*(MATCH(INDIRECT(Q235),INDIRECT(K235),0)&gt;0),0)*(INDIRECT(ster!$D$14)&lt;&gt;"")*NOT(ISNUMBER(INDIRECT(Q235)))),0),"")</f>
        <v>1</v>
      </c>
      <c r="U235" s="14">
        <f t="array" aca="1" ref="U235" ca="1">IF(H235,SUM((IFERROR(INDIRECT(Q235)="",FALSE))*(INDIRECT(ster!$D$14)&lt;&gt;"")),"")</f>
        <v>0</v>
      </c>
      <c r="V235" s="14">
        <f t="array" aca="1" ref="V235" ca="1">IF(H235,SUM((IFERROR(INDIRECT(Q235)="#ąś",TRUE))*(INDIRECT(ster!$D$14)&lt;&gt;"")),"")</f>
        <v>0</v>
      </c>
      <c r="W235" s="14">
        <f t="array" aca="1" ref="W235" ca="1">IF(H235,SUM(ISNUMBER(INDIRECT(Q235))*(INDIRECT(ster!$D$14)&lt;&gt;"")),"")</f>
        <v>0</v>
      </c>
      <c r="X235" s="14" t="str">
        <f t="array" aca="1" ref="X235" ca="1">IF(AND(H235,W235&gt;0),IF(wew!$B$3,MIN(IF((INDIRECT(ster!$D$14)&lt;&gt;"")*IFERROR(INDIRECT($Q235)&lt;&gt;"",FALSE),IFERROR(INDIRECT($Q235),"X"),"X")),"&lt;włącz podświetlanie wartości&gt;"),"—")</f>
        <v>—</v>
      </c>
      <c r="Y235" s="14" t="str">
        <f t="array" aca="1" ref="Y235" ca="1">IF(AND(H235,W235&gt;0),IF(wew!$B$3,MAX(IF((INDIRECT(ster!$D$14)&lt;&gt;"")*IFERROR(INDIRECT($Q235)&lt;&gt;"",FALSE),IFERROR(INDIRECT($Q235),"X"),"X")),"&lt;włącz podświetlanie wartości&gt;"),"—")</f>
        <v>—</v>
      </c>
      <c r="Z235" s="14">
        <f t="shared" ca="1" si="2607"/>
        <v>0</v>
      </c>
      <c r="AA235" s="12">
        <f t="shared" ca="1" si="2608"/>
        <v>0</v>
      </c>
      <c r="AB235" s="17">
        <f t="array" aca="1" ref="AB235" ca="1">IF(H235,IF(W235&gt;0,SUM((INDIRECT(ster!$D$14)&lt;&gt;"")*IFERROR((INDIRECT(Q235)&lt;&gt;"")*(INDIRECT(Q235)=INT(INDIRECT(Q235))),0)),0),"")</f>
        <v>0</v>
      </c>
      <c r="AC235" s="17">
        <f t="array" aca="1" ref="AC235" ca="1">IF(H235,W235-AB235,"")</f>
        <v>0</v>
      </c>
      <c r="AD235" s="17">
        <f t="shared" ca="1" si="2609"/>
        <v>1</v>
      </c>
      <c r="AE235" s="17" t="b">
        <f t="shared" ca="1" si="2610"/>
        <v>0</v>
      </c>
      <c r="AF235" s="17" t="str">
        <f ca="1">IF(AE235,IF($H235,ADDRESS(3,D235+2,4,,"["&amp;wew!$G$7&amp;"]"&amp;_sheetname_dataframe)&amp;":"&amp;ADDRESS(2+ster!$C$14,D235+2,4),""),"")</f>
        <v/>
      </c>
      <c r="AG235" s="17" t="str">
        <f t="shared" ca="1" si="2611"/>
        <v/>
      </c>
      <c r="AH235" s="17" t="b">
        <f t="shared" ca="1" si="2612"/>
        <v>0</v>
      </c>
      <c r="AI235" s="17" t="str">
        <f ca="1">IF(AH235,IF($H235,ADDRESS(3,D235+3,4,,"["&amp;wew!$G$7&amp;"]"&amp;_sheetname_dataframe)&amp;":"&amp;ADDRESS(2+ster!$C$14,D235+3,4),""),"")</f>
        <v/>
      </c>
      <c r="AJ235" s="17" t="str">
        <f t="shared" ca="1" si="2613"/>
        <v/>
      </c>
      <c r="AK235" s="17" t="b">
        <f t="shared" ca="1" si="2614"/>
        <v>0</v>
      </c>
      <c r="AL235" s="17" t="b">
        <f t="shared" ca="1" si="2615"/>
        <v>0</v>
      </c>
      <c r="AM235" s="17" t="b">
        <f t="shared" ca="1" si="2616"/>
        <v>1</v>
      </c>
      <c r="AN235" s="17">
        <f t="shared" ca="1" si="2617"/>
        <v>0</v>
      </c>
      <c r="AO235" s="24" t="str">
        <f t="shared" ca="1" si="2618"/>
        <v/>
      </c>
      <c r="AP235" s="24" t="str">
        <f t="shared" ca="1" si="2619"/>
        <v/>
      </c>
      <c r="AQ235" s="17" t="b">
        <f t="shared" ca="1" si="2620"/>
        <v>0</v>
      </c>
      <c r="AR235" s="17" t="b">
        <f t="shared" ca="1" si="2621"/>
        <v>0</v>
      </c>
      <c r="AS235" s="17" t="b">
        <f t="shared" ca="1" si="2622"/>
        <v>0</v>
      </c>
      <c r="AT235" s="17" t="b">
        <f t="shared" ca="1" si="2623"/>
        <v>0</v>
      </c>
      <c r="AU235" s="17" t="b">
        <f t="shared" ca="1" si="2624"/>
        <v>1</v>
      </c>
      <c r="AV235" s="17" t="b">
        <f t="shared" ca="1" si="2625"/>
        <v>0</v>
      </c>
      <c r="AW235" s="17" t="b">
        <f t="shared" ca="1" si="2626"/>
        <v>0</v>
      </c>
      <c r="AX235" s="14" t="b">
        <f t="array" aca="1" ref="AX235" ca="1">IF(H235,N235&gt;0,"")</f>
        <v>0</v>
      </c>
      <c r="AY235" s="17" t="str">
        <f t="shared" ca="1" si="2627"/>
        <v/>
      </c>
      <c r="AZ235" s="17" t="str">
        <f t="array" aca="1" ref="AZ235" ca="1">IF(AY235&lt;&gt;"",SUM(1*ISERROR(MATCH(INDIRECT(AY235),INDIRECT(K235),0)))=0,"")</f>
        <v/>
      </c>
      <c r="BA235" s="17" t="b">
        <f t="shared" ca="1" si="2628"/>
        <v>0</v>
      </c>
      <c r="BB235" s="17" t="b">
        <v>0</v>
      </c>
      <c r="BC235" s="17" t="str">
        <f t="shared" ca="1" si="2629"/>
        <v/>
      </c>
      <c r="BD235" s="17" t="str">
        <f t="shared" ca="1" si="2630"/>
        <v/>
      </c>
      <c r="BE235" s="17" t="str">
        <f t="shared" ca="1" si="2631"/>
        <v/>
      </c>
      <c r="BF235" s="17" t="str">
        <f t="shared" ca="1" si="2632"/>
        <v/>
      </c>
      <c r="BG235" s="17" t="str">
        <f t="shared" ca="1" si="2633"/>
        <v/>
      </c>
      <c r="BH235" s="17" t="str">
        <f t="shared" ca="1" si="2634"/>
        <v/>
      </c>
      <c r="BI235" s="17" t="str">
        <f t="shared" ca="1" si="2635"/>
        <v/>
      </c>
      <c r="BJ235" s="17" t="b">
        <f t="shared" ca="1" si="2636"/>
        <v>0</v>
      </c>
      <c r="BK235" s="17" t="b">
        <f t="shared" ca="1" si="2637"/>
        <v>1</v>
      </c>
      <c r="BL235" s="17" t="b">
        <f t="shared" ca="1" si="2638"/>
        <v>0</v>
      </c>
      <c r="BM235" s="17" t="str">
        <f t="shared" ca="1" si="2639"/>
        <v>I</v>
      </c>
      <c r="BN235" s="17" t="str">
        <f t="shared" ca="1" si="2640"/>
        <v>N</v>
      </c>
      <c r="BO235" s="17" t="str">
        <f t="shared" ca="1" si="2641"/>
        <v>I</v>
      </c>
      <c r="BP235" s="14" t="b">
        <f t="shared" ca="1" si="2642"/>
        <v>1</v>
      </c>
      <c r="BQ235" s="35">
        <v>1</v>
      </c>
      <c r="BU235" s="14" t="s">
        <v>387</v>
      </c>
      <c r="BX235" s="16"/>
      <c r="BY235" s="16"/>
      <c r="BZ235" s="16"/>
      <c r="CA235" s="16"/>
      <c r="CB235" s="16"/>
      <c r="CC235" s="16"/>
      <c r="CD235" s="16"/>
      <c r="CE235" s="16"/>
      <c r="CF235" s="16"/>
      <c r="CN235" s="14">
        <f ca="1">IF(H235,IFERROR(IsVariableNameLegal(O235),0),0)</f>
        <v>0</v>
      </c>
      <c r="CO235" s="14" t="str">
        <f t="array" aca="1" ref="CO235" ca="1">IF(H235,IF(COUNTIF(INDIRECT(wew!$C$13),O235)&gt;1,TRIM(SUBSTITUTE(_xll.MCONCAT(IF((INDIRECT(wew!$C$13)=O235)*(COLUMN(INDIRECT(wew!$C$13))&lt;&gt;D235+1),-1+COLUMN(INDIRECT(wew!$C$13)),"")," "),"  "," ")),""),"")</f>
        <v/>
      </c>
      <c r="CP235" s="14" t="str">
        <f t="array" aca="1" ref="CP235" ca="1">IF(P235&lt;&gt;"",IF(LEN(P235)&gt;150,1,""),"")</f>
        <v/>
      </c>
      <c r="CQ235" s="14" t="str">
        <f t="array" aca="1" ref="CQ235" ca="1">IF(AND(H235,NOT(ster!$J$3)),IF(COUNTIF(INDIRECT(wew!$C$15),P235)&gt;1,TRIM(SUBSTITUTE(_xll.MCONCAT(IF((INDIRECT(wew!$C$15)=P235)*(COLUMN(INDIRECT(wew!$C$15))&lt;&gt;D235+1),-1+COLUMN(INDIRECT(wew!$C$15)),"")," "),"  "," ")),""),"")</f>
        <v/>
      </c>
      <c r="CR235" s="14" t="str">
        <f t="array" aca="1" ref="CR235" ca="1">IF(H235,IF(AND(W235&gt;0,AO235&lt;&gt;""),TRIM(SUBSTITUTE(_xll.MCONCAT(IFERROR(IF(ISNUMBER(INDIRECT(Q235)),IF((INDIRECT(ster!$D$14)&lt;&gt;"")*(INDIRECT(Q235)&lt;AO235),INDIRECT(ster!$D$14) &amp; ": " &amp;  SUBSTITUTE(IF( AV235,IFERROR(TEXT(INDIRECT(Q235),"rrrr-mm-dd") &amp;" (" &amp; INDIRECT(Q235) &amp;")",INDIRECT(Q235)),INDIRECT(Q235))," "," "),""),""),"")," "),"  "," ")),""),"")</f>
        <v/>
      </c>
      <c r="CS235" s="14" t="str">
        <f t="array" aca="1" ref="CS235" ca="1">IF(H235,IF(AND(W235&gt;0,AP235&lt;&gt;""),TRIM(SUBSTITUTE(_xll.MCONCAT(IFERROR(IF(ISNUMBER(INDIRECT(Q235)),IF((INDIRECT(ster!$D$14)&lt;&gt;"")*(INDIRECT(Q235)&gt;AP235),INDIRECT(ster!$D$14) &amp; ": " &amp;  SUBSTITUTE(IF( AV235,IFERROR(TEXT(INDIRECT(Q235),"rrrr-mm-dd")&amp;" (" &amp; INDIRECT(Q235) &amp;")",INDIRECT(Q235)),INDIRECT(Q235))," "," "),""),""),"")," "),"  "," ")),""),"")</f>
        <v/>
      </c>
      <c r="CT235" s="14" t="str">
        <f t="array" aca="1" ref="CT235" ca="1">IF(H235,IF(AND(N235&gt;0,AR235),TRIM(SUBSTITUTE(_xll.MCONCAT(IFERROR(IF(ISNUMBER(INDIRECT(Q235)),IF((INDIRECT(ster!$D$14)&lt;&gt;"")*(IFERROR(0*(MATCH(INDIRECT(Q235),INDIRECT(K235),0)&gt;0),1)),INDIRECT(ster!$D$14) &amp; ": " &amp;  SUBSTITUTE(IF( AV235,IFERROR(TEXT(INDIRECT(Q235),"rrrr-mm-dd")&amp;" (" &amp; INDIRECT(Q235) &amp;")",INDIRECT(Q235)),INDIRECT(Q235))," "," "),""),""),"")," "),"  "," ")),""),"")</f>
        <v/>
      </c>
      <c r="CU235" s="14" t="str">
        <f t="array" aca="1" ref="CU235" ca="1">IF(H235,IF(AND(V235&gt;0),TRIM(SUBSTITUTE(_xll.MCONCAT(IF((INDIRECT(ster!$D$14)&lt;&gt;"")*(IFERROR(0*(INDIRECT(Q235)&lt;&gt;""),1)),INDIRECT(ster!$D$14),"")," "),"  "," ")),""),"")</f>
        <v/>
      </c>
      <c r="CV235" s="14" t="str">
        <f t="array" aca="1" ref="CV235" ca="1">IF(H235,IF(AS235,
TRIM(SUBSTITUTE(_xll.MCONCAT(IF(
   (INDIRECT(ster!$D$14)&lt;&gt;"")*
   ((INDIRECT(Q235)="")+
      NOT(ISNUMBER(INDIRECT(Q235)))*
      NOT(ISERROR(MATCH(INDIRECT(Q235),INDIRECT(K235),0)))
    ),
      INDIRECT(ster!$D$14),
   "")," "),"  "," ")),
""),"")</f>
        <v/>
      </c>
      <c r="CW235" s="14" t="str">
        <f t="array" aca="1" ref="CW235" ca="1">IF(H235,IF(AND(AQ235),TRIM(SUBSTITUTE(_xll.MCONCAT(IFERROR(IF(ISNUMBER(INDIRECT(Q235)),IF((INDIRECT(ster!$D$14)&lt;&gt;"")*(INDIRECT(Q235)&lt;&gt;INT(INDIRECT(Q235))),INDIRECT(ster!$D$14) &amp; ": " &amp; INDIRECT(Q235),""),""),"")," "),"  "," ")),""),"")</f>
        <v/>
      </c>
      <c r="CX235" s="14" t="str">
        <f t="array" aca="1" ref="CX235" ca="1">IF(H235,IF(OR(AU235,AV235),TRIM(SUBSTITUTE(_xll.MCONCAT(IF((INDIRECT(ster!$D$14)&lt;&gt;"")*NOT(ISNUMBER(INDIRECT(Q235))),IF(ISERROR(MATCH(INDIRECT(Q235),INDIRECT(K235),0)),IFERROR(IF(INDIRECT(Q235)&lt;&gt;"",INDIRECT(ster!$D$14) &amp; ": " &amp; SUBSTITUTE(INDIRECT(Q235)," "," "),""),""),""),"")," "),"  "," ")),""),"")</f>
        <v/>
      </c>
      <c r="CY235" s="14" t="str">
        <f t="array" aca="1" ref="CY235" ca="1">IF(H235,IF(AE235,TRIM(SUBSTITUTE(_xll.MCONCAT(IF((INDIRECT(ster!$D$14)&lt;&gt;"")*IFERROR(NOT(INDIRECT(AF235)),FALSE),IF(ISERROR(MATCH(INDIRECT(Q235),INDIRECT(K235),0)),IFERROR(IF(INDIRECT(Q235)&lt;&gt;"",INDIRECT(ster!$D$14)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CZ235" s="14" t="str">
        <f t="array" aca="1" ref="CZ235" ca="1">IF(H235,IF(AH235,TRIM(SUBSTITUTE(_xll.MCONCAT(IF((INDIRECT(ster!$D$14)&lt;&gt;"")*IFERROR(NOT(INDIRECT(AI235)),FALSE),IF(ISERROR(MATCH(INDIRECT(Q235),INDIRECT(K235),0)),IFERROR(IF(INDIRECT(Q235)&lt;&gt;"",INDIRECT(ster!$D$14)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DC235" s="14" t="str">
        <f ca="1">SUBSTITUTE(SUBSTITUTE(SUBSTITUTE(SUBSTITUTE(_xll.MCONCAT(DG235:DS235,"■"),"■■","■"),"■■","■"),"■■","■"),"■■","■")</f>
        <v>■</v>
      </c>
      <c r="DD235" s="14" t="str">
        <f t="shared" ca="1" si="2643"/>
        <v/>
      </c>
      <c r="DE235" s="14" t="str">
        <f t="shared" ca="1" si="2644"/>
        <v/>
      </c>
      <c r="DF235" s="14" t="str">
        <f t="shared" ca="1" si="2645"/>
        <v/>
      </c>
      <c r="DG235" s="14" t="str">
        <f t="shared" ca="1" si="2646"/>
        <v/>
      </c>
      <c r="DH235" s="14" t="str">
        <f t="shared" ca="1" si="2647"/>
        <v/>
      </c>
      <c r="DI235" s="14" t="str">
        <f t="shared" ca="1" si="2648"/>
        <v/>
      </c>
      <c r="DJ235" s="14" t="str">
        <f t="shared" ca="1" si="2649"/>
        <v/>
      </c>
      <c r="DK235" s="14" t="str">
        <f t="shared" ca="1" si="2650"/>
        <v/>
      </c>
      <c r="DL235" s="14" t="str">
        <f t="shared" ca="1" si="1470"/>
        <v/>
      </c>
      <c r="DM235" s="14" t="str">
        <f t="shared" ca="1" si="2651"/>
        <v/>
      </c>
      <c r="DN235" s="14" t="str">
        <f t="array" aca="1" ref="DN235" ca="1">IF(CU235&lt;&gt;"","There are errors in the entered values in the following cases: " &amp;SUBSTITUTE(CU235," ",", "),"")</f>
        <v/>
      </c>
      <c r="DO235" s="14" t="str">
        <f t="shared" ca="1" si="2652"/>
        <v/>
      </c>
      <c r="DP235" s="14" t="str">
        <f t="shared" ca="1" si="2653"/>
        <v/>
      </c>
      <c r="DQ235" s="14" t="str">
        <f t="shared" ca="1" si="2654"/>
        <v/>
      </c>
      <c r="DR235" s="14" t="str">
        <f t="shared" ca="1" si="2655"/>
        <v/>
      </c>
      <c r="DS235" s="14" t="str">
        <f t="shared" ca="1" si="2656"/>
        <v/>
      </c>
      <c r="DZ235" s="14" t="b">
        <f t="shared" ca="1" si="2657"/>
        <v>0</v>
      </c>
      <c r="EA235" s="14" t="str">
        <f t="shared" ca="1" si="2658"/>
        <v>Nocturnal oximetry &lt; 90%  (q_72)</v>
      </c>
      <c r="EB235" s="14" t="str">
        <f t="shared" ca="1" si="2659"/>
        <v xml:space="preserve">Values must be numeric. </v>
      </c>
      <c r="EC235" s="14" t="str">
        <f t="shared" ca="1" si="2660"/>
        <v xml:space="preserve">Nocturnal oximetry &lt; 90%  (q_72): Values must be numeric. </v>
      </c>
      <c r="ED235" s="14" t="str">
        <f t="shared" ca="1" si="2661"/>
        <v/>
      </c>
      <c r="EE235" s="14" t="str">
        <f t="shared" ca="1" si="2662"/>
        <v>Values must be numeric</v>
      </c>
      <c r="EF235" s="14" t="str">
        <f t="shared" ca="1" si="2663"/>
        <v/>
      </c>
      <c r="EG235" s="14" t="str">
        <f t="shared" ca="1" si="2664"/>
        <v/>
      </c>
      <c r="EM235" s="14" t="b">
        <f t="shared" ca="1" si="2665"/>
        <v>1</v>
      </c>
      <c r="EN235" s="14">
        <f t="shared" ca="1" si="2666"/>
        <v>222</v>
      </c>
      <c r="EO235" s="14" t="str">
        <f t="shared" ca="1" si="2667"/>
        <v>q_72</v>
      </c>
      <c r="EP235" s="14" t="str">
        <f t="shared" ca="1" si="2668"/>
        <v xml:space="preserve">Nocturnal oximetry &lt; 90%  (q_72): Values must be numeric. </v>
      </c>
      <c r="EQ235" s="14" t="str">
        <f t="shared" ca="1" si="2669"/>
        <v/>
      </c>
    </row>
    <row r="236" spans="2:147" s="14" customFormat="1">
      <c r="B236" s="14" t="str">
        <f t="shared" ca="1" si="2596"/>
        <v/>
      </c>
      <c r="C236" s="14">
        <f t="shared" ca="1" si="2597"/>
        <v>223</v>
      </c>
      <c r="D236" s="14">
        <f t="shared" si="2598"/>
        <v>234</v>
      </c>
      <c r="E236" s="14" t="str">
        <f t="shared" ca="1" si="2599"/>
        <v>D</v>
      </c>
      <c r="F236" s="14" t="str">
        <f t="shared" ca="1" si="2600"/>
        <v>q_73</v>
      </c>
      <c r="G236" s="14" t="str">
        <f t="shared" ca="1" si="2601"/>
        <v>Blood hypertension</v>
      </c>
      <c r="H236" s="14" t="b">
        <f t="shared" ca="1" si="2602"/>
        <v>1</v>
      </c>
      <c r="I236" s="14" t="str">
        <f ca="1">IF($H236,ADDRESS(3,(D236+1)*2-1,4,,"["&amp;wew!$G$7&amp;"]"&amp;_sheetname_labels)&amp;":"&amp;ADDRESS(2+ster!$B$20,(D236+1)*2-1,4),"")</f>
        <v>[DBTemplate.xlsm]labels!RA3:RA61</v>
      </c>
      <c r="J236" s="14">
        <f t="array" aca="1" ref="J236" ca="1">IF(H236,MAX(0,MAX(IF(INDIRECT(I236)&lt;&gt;"",ROW(INDIRECT(I236)),""))-2),"")</f>
        <v>2</v>
      </c>
      <c r="K236" s="14" t="str">
        <f ca="1">IF($H236,IF($J236&gt;0,ADDRESS(3,(D236+1)*2-1,4,,"["&amp;wew!$G$7&amp;"]"&amp;_sheetname_labels)&amp;":"&amp;ADDRESS(2+J236,(D236+1)*2-1,4),""),"")</f>
        <v>[DBTemplate.xlsm]labels!RA3:RA4</v>
      </c>
      <c r="L236" s="14" t="str">
        <f ca="1">IF($H236,IF($J236&gt;0,ADDRESS(3,(D236+1)*2,4,,"["&amp;wew!$G$7&amp;"]"&amp;_sheetname_labels)&amp;":"&amp;ADDRESS(2+J236,(D236+1)*2,4),""),"")</f>
        <v>[DBTemplate.xlsm]labels!RB3:RB4</v>
      </c>
      <c r="M236" s="14">
        <f t="shared" ca="1" si="2603"/>
        <v>0</v>
      </c>
      <c r="N236" s="14">
        <f t="shared" ca="1" si="2604"/>
        <v>2</v>
      </c>
      <c r="O236" s="14" t="str">
        <f t="shared" ca="1" si="2605"/>
        <v>q_73</v>
      </c>
      <c r="P236" s="14" t="str">
        <f t="shared" ca="1" si="2606"/>
        <v>Blood hypertension</v>
      </c>
      <c r="Q236" s="14" t="str">
        <f ca="1">IF($BP236,ADDRESS(3,D236+1,4,,"["&amp;wew!$G$7&amp;"]"&amp;_sheetname_dataframe)&amp;":"&amp;ADDRESS(2+ster!$C$14,D236+1,4),"")</f>
        <v>[DBTemplate.xlsm]data_frame!IA3:IA3</v>
      </c>
      <c r="R236" s="14" t="str">
        <f>IF($BP236,IF(MID(_xll.FORMULATEXT(INDEX(INDIRECT(Q236),1)),1,1)="=", _xll.FORMULATEXT(INDEX(INDIRECT(Q236),1),2,TRUE),""),"")</f>
        <v/>
      </c>
      <c r="S236" s="14">
        <f t="array" aca="1" ref="S236" ca="1">IF(H236,SUM(IF((IFERROR(INDIRECT(Q236)&lt;&gt;"",FALSE))*(INDIRECT(ster!$D$14)&lt;&gt;""),1,0)),"")</f>
        <v>1</v>
      </c>
      <c r="T236" s="14">
        <f t="array" aca="1" ref="T236" ca="1">IF(H236,IF(M236&gt;0,SUM(IFERROR(1*(MATCH(INDIRECT(Q236),INDIRECT(K236),0)&gt;0),0)*(INDIRECT(ster!$D$14)&lt;&gt;"")*NOT(ISNUMBER(INDIRECT(Q236)))),0),"")</f>
        <v>0</v>
      </c>
      <c r="U236" s="14">
        <f t="array" aca="1" ref="U236" ca="1">IF(H236,SUM((IFERROR(INDIRECT(Q236)="",FALSE))*(INDIRECT(ster!$D$14)&lt;&gt;"")),"")</f>
        <v>0</v>
      </c>
      <c r="V236" s="14">
        <f t="array" aca="1" ref="V236" ca="1">IF(H236,SUM((IFERROR(INDIRECT(Q236)="#ąś",TRUE))*(INDIRECT(ster!$D$14)&lt;&gt;"")),"")</f>
        <v>0</v>
      </c>
      <c r="W236" s="14">
        <f t="array" aca="1" ref="W236" ca="1">IF(H236,SUM(ISNUMBER(INDIRECT(Q236))*(INDIRECT(ster!$D$14)&lt;&gt;"")),"")</f>
        <v>1</v>
      </c>
      <c r="X236" s="14">
        <f t="array" aca="1" ref="X236" ca="1">IF(AND(H236,W236&gt;0),IF(wew!$B$3,MIN(IF((INDIRECT(ster!$D$14)&lt;&gt;"")*IFERROR(INDIRECT($Q236)&lt;&gt;"",FALSE),IFERROR(INDIRECT($Q236),"X"),"X")),"&lt;włącz podświetlanie wartości&gt;"),"—")</f>
        <v>2</v>
      </c>
      <c r="Y236" s="14">
        <f t="array" aca="1" ref="Y236" ca="1">IF(AND(H236,W236&gt;0),IF(wew!$B$3,MAX(IF((INDIRECT(ster!$D$14)&lt;&gt;"")*IFERROR(INDIRECT($Q236)&lt;&gt;"",FALSE),IFERROR(INDIRECT($Q236),"X"),"X")),"&lt;włącz podświetlanie wartości&gt;"),"—")</f>
        <v>2</v>
      </c>
      <c r="Z236" s="14">
        <f t="shared" ca="1" si="2607"/>
        <v>0</v>
      </c>
      <c r="AA236" s="12">
        <f t="shared" ca="1" si="2608"/>
        <v>1</v>
      </c>
      <c r="AB236" s="17">
        <f t="array" aca="1" ref="AB236" ca="1">IF(H236,IF(W236&gt;0,SUM((INDIRECT(ster!$D$14)&lt;&gt;"")*IFERROR((INDIRECT(Q236)&lt;&gt;"")*(INDIRECT(Q236)=INT(INDIRECT(Q236))),0)),0),"")</f>
        <v>1</v>
      </c>
      <c r="AC236" s="17">
        <f t="array" aca="1" ref="AC236" ca="1">IF(H236,W236-AB236,"")</f>
        <v>0</v>
      </c>
      <c r="AD236" s="17">
        <f t="shared" ca="1" si="2609"/>
        <v>1</v>
      </c>
      <c r="AE236" s="17" t="b">
        <f t="shared" ca="1" si="2610"/>
        <v>0</v>
      </c>
      <c r="AF236" s="17" t="str">
        <f ca="1">IF(AE236,IF($H236,ADDRESS(3,D236+2,4,,"["&amp;wew!$G$7&amp;"]"&amp;_sheetname_dataframe)&amp;":"&amp;ADDRESS(2+ster!$C$14,D236+2,4),""),"")</f>
        <v/>
      </c>
      <c r="AG236" s="17" t="str">
        <f t="shared" ca="1" si="2611"/>
        <v/>
      </c>
      <c r="AH236" s="17" t="b">
        <f t="shared" ca="1" si="2612"/>
        <v>0</v>
      </c>
      <c r="AI236" s="17" t="str">
        <f ca="1">IF(AH236,IF($H236,ADDRESS(3,D236+3,4,,"["&amp;wew!$G$7&amp;"]"&amp;_sheetname_dataframe)&amp;":"&amp;ADDRESS(2+ster!$C$14,D236+3,4),""),"")</f>
        <v/>
      </c>
      <c r="AJ236" s="17" t="str">
        <f t="shared" ca="1" si="2613"/>
        <v/>
      </c>
      <c r="AK236" s="17" t="b">
        <f t="shared" ca="1" si="2614"/>
        <v>0</v>
      </c>
      <c r="AL236" s="17" t="b">
        <f t="shared" ca="1" si="2615"/>
        <v>0</v>
      </c>
      <c r="AM236" s="17" t="b">
        <f t="shared" ca="1" si="2616"/>
        <v>1</v>
      </c>
      <c r="AN236" s="17">
        <f t="shared" ca="1" si="2617"/>
        <v>0</v>
      </c>
      <c r="AO236" s="24" t="str">
        <f t="shared" ca="1" si="2618"/>
        <v/>
      </c>
      <c r="AP236" s="24" t="str">
        <f t="shared" ca="1" si="2619"/>
        <v/>
      </c>
      <c r="AQ236" s="17" t="b">
        <f t="shared" ca="1" si="2620"/>
        <v>0</v>
      </c>
      <c r="AR236" s="17" t="b">
        <f t="shared" ca="1" si="2621"/>
        <v>1</v>
      </c>
      <c r="AS236" s="17" t="b">
        <f t="shared" ca="1" si="2622"/>
        <v>0</v>
      </c>
      <c r="AT236" s="17" t="b">
        <f t="shared" ca="1" si="2623"/>
        <v>0</v>
      </c>
      <c r="AU236" s="17" t="b">
        <f t="shared" ca="1" si="2624"/>
        <v>1</v>
      </c>
      <c r="AV236" s="17" t="b">
        <f t="shared" ca="1" si="2625"/>
        <v>0</v>
      </c>
      <c r="AW236" s="17" t="b">
        <f t="shared" ca="1" si="2626"/>
        <v>1</v>
      </c>
      <c r="AX236" s="14" t="b">
        <f t="array" aca="1" ref="AX236" ca="1">IF(H236,N236&gt;0,"")</f>
        <v>1</v>
      </c>
      <c r="AY236" s="17" t="str">
        <f t="shared" ca="1" si="2627"/>
        <v>C3:C4</v>
      </c>
      <c r="AZ236" s="17" t="b">
        <f t="array" aca="1" ref="AZ236" ca="1">IF(AY236&lt;&gt;"",SUM(1*ISERROR(MATCH(INDIRECT(AY236),INDIRECT(K236),0)))=0,"")</f>
        <v>1</v>
      </c>
      <c r="BA236" s="17" t="b">
        <f t="shared" ca="1" si="2628"/>
        <v>0</v>
      </c>
      <c r="BB236" s="17" t="b">
        <v>0</v>
      </c>
      <c r="BC236" s="17" t="str">
        <f t="shared" ca="1" si="2629"/>
        <v/>
      </c>
      <c r="BD236" s="17" t="str">
        <f t="shared" ca="1" si="2630"/>
        <v/>
      </c>
      <c r="BE236" s="17" t="str">
        <f t="shared" ca="1" si="2631"/>
        <v/>
      </c>
      <c r="BF236" s="17" t="str">
        <f t="shared" ca="1" si="2632"/>
        <v/>
      </c>
      <c r="BG236" s="17" t="str">
        <f t="shared" ca="1" si="2633"/>
        <v/>
      </c>
      <c r="BH236" s="17" t="str">
        <f t="shared" ca="1" si="2634"/>
        <v/>
      </c>
      <c r="BI236" s="17" t="str">
        <f t="shared" ca="1" si="2635"/>
        <v/>
      </c>
      <c r="BJ236" s="17" t="b">
        <f t="shared" ca="1" si="2636"/>
        <v>0</v>
      </c>
      <c r="BK236" s="17" t="b">
        <f t="shared" ca="1" si="2637"/>
        <v>1</v>
      </c>
      <c r="BL236" s="17" t="b">
        <f t="shared" ca="1" si="2638"/>
        <v>0</v>
      </c>
      <c r="BM236" s="17" t="str">
        <f t="shared" ca="1" si="2639"/>
        <v>I</v>
      </c>
      <c r="BN236" s="17" t="str">
        <f t="shared" ca="1" si="2640"/>
        <v>I</v>
      </c>
      <c r="BO236" s="17" t="str">
        <f t="shared" ca="1" si="2641"/>
        <v>D</v>
      </c>
      <c r="BP236" s="14" t="b">
        <f t="shared" ca="1" si="2642"/>
        <v>1</v>
      </c>
      <c r="BQ236" s="35">
        <v>1</v>
      </c>
      <c r="BU236" s="14" t="s">
        <v>387</v>
      </c>
      <c r="BX236" s="16"/>
      <c r="BY236" s="16"/>
      <c r="BZ236" s="16"/>
      <c r="CA236" s="16"/>
      <c r="CB236" s="16"/>
      <c r="CC236" s="16"/>
      <c r="CD236" s="16"/>
      <c r="CE236" s="16"/>
      <c r="CF236" s="16"/>
      <c r="CN236" s="14">
        <f ca="1">IF(H236,IFERROR(IsVariableNameLegal(O236),0),0)</f>
        <v>0</v>
      </c>
      <c r="CO236" s="14" t="str">
        <f t="array" aca="1" ref="CO236" ca="1">IF(H236,IF(COUNTIF(INDIRECT(wew!$C$13),O236)&gt;1,TRIM(SUBSTITUTE(_xll.MCONCAT(IF((INDIRECT(wew!$C$13)=O236)*(COLUMN(INDIRECT(wew!$C$13))&lt;&gt;D236+1),-1+COLUMN(INDIRECT(wew!$C$13)),"")," "),"  "," ")),""),"")</f>
        <v/>
      </c>
      <c r="CP236" s="14" t="str">
        <f t="array" aca="1" ref="CP236" ca="1">IF(P236&lt;&gt;"",IF(LEN(P236)&gt;150,1,""),"")</f>
        <v/>
      </c>
      <c r="CQ236" s="14" t="str">
        <f t="array" aca="1" ref="CQ236" ca="1">IF(AND(H236,NOT(ster!$J$3)),IF(COUNTIF(INDIRECT(wew!$C$15),P236)&gt;1,TRIM(SUBSTITUTE(_xll.MCONCAT(IF((INDIRECT(wew!$C$15)=P236)*(COLUMN(INDIRECT(wew!$C$15))&lt;&gt;D236+1),-1+COLUMN(INDIRECT(wew!$C$15)),"")," "),"  "," ")),""),"")</f>
        <v/>
      </c>
      <c r="CR236" s="14" t="str">
        <f t="array" aca="1" ref="CR236" ca="1">IF(H236,IF(AND(W236&gt;0,AO236&lt;&gt;""),TRIM(SUBSTITUTE(_xll.MCONCAT(IFERROR(IF(ISNUMBER(INDIRECT(Q236)),IF((INDIRECT(ster!$D$14)&lt;&gt;"")*(INDIRECT(Q236)&lt;AO236),INDIRECT(ster!$D$14) &amp; ": " &amp;  SUBSTITUTE(IF( AV236,IFERROR(TEXT(INDIRECT(Q236),"rrrr-mm-dd") &amp;" (" &amp; INDIRECT(Q236) &amp;")",INDIRECT(Q236)),INDIRECT(Q236))," "," "),""),""),"")," "),"  "," ")),""),"")</f>
        <v/>
      </c>
      <c r="CS236" s="14" t="str">
        <f t="array" aca="1" ref="CS236" ca="1">IF(H236,IF(AND(W236&gt;0,AP236&lt;&gt;""),TRIM(SUBSTITUTE(_xll.MCONCAT(IFERROR(IF(ISNUMBER(INDIRECT(Q236)),IF((INDIRECT(ster!$D$14)&lt;&gt;"")*(INDIRECT(Q236)&gt;AP236),INDIRECT(ster!$D$14) &amp; ": " &amp;  SUBSTITUTE(IF( AV236,IFERROR(TEXT(INDIRECT(Q236),"rrrr-mm-dd")&amp;" (" &amp; INDIRECT(Q236) &amp;")",INDIRECT(Q236)),INDIRECT(Q236))," "," "),""),""),"")," "),"  "," ")),""),"")</f>
        <v/>
      </c>
      <c r="CT236" s="14" t="str">
        <f t="array" aca="1" ref="CT236" ca="1">IF(H236,IF(AND(N236&gt;0,AR236),TRIM(SUBSTITUTE(_xll.MCONCAT(IFERROR(IF(ISNUMBER(INDIRECT(Q236)),IF((INDIRECT(ster!$D$14)&lt;&gt;"")*(IFERROR(0*(MATCH(INDIRECT(Q236),INDIRECT(K236),0)&gt;0),1)),INDIRECT(ster!$D$14) &amp; ": " &amp;  SUBSTITUTE(IF( AV236,IFERROR(TEXT(INDIRECT(Q236),"rrrr-mm-dd")&amp;" (" &amp; INDIRECT(Q236) &amp;")",INDIRECT(Q236)),INDIRECT(Q236))," "," "),""),""),"")," "),"  "," ")),""),"")</f>
        <v/>
      </c>
      <c r="CU236" s="14" t="str">
        <f t="array" aca="1" ref="CU236" ca="1">IF(H236,IF(AND(V236&gt;0),TRIM(SUBSTITUTE(_xll.MCONCAT(IF((INDIRECT(ster!$D$14)&lt;&gt;"")*(IFERROR(0*(INDIRECT(Q236)&lt;&gt;""),1)),INDIRECT(ster!$D$14),"")," "),"  "," ")),""),"")</f>
        <v/>
      </c>
      <c r="CV236" s="14" t="str">
        <f t="array" aca="1" ref="CV236" ca="1">IF(H236,IF(AS236,
TRIM(SUBSTITUTE(_xll.MCONCAT(IF(
   (INDIRECT(ster!$D$14)&lt;&gt;"")*
   ((INDIRECT(Q236)="")+
      NOT(ISNUMBER(INDIRECT(Q236)))*
      NOT(ISERROR(MATCH(INDIRECT(Q236),INDIRECT(K236),0)))
    ),
      INDIRECT(ster!$D$14),
   "")," "),"  "," ")),
""),"")</f>
        <v/>
      </c>
      <c r="CW236" s="14" t="str">
        <f t="array" aca="1" ref="CW236" ca="1">IF(H236,IF(AND(AQ236),TRIM(SUBSTITUTE(_xll.MCONCAT(IFERROR(IF(ISNUMBER(INDIRECT(Q236)),IF((INDIRECT(ster!$D$14)&lt;&gt;"")*(INDIRECT(Q236)&lt;&gt;INT(INDIRECT(Q236))),INDIRECT(ster!$D$14) &amp; ": " &amp; INDIRECT(Q236),""),""),"")," "),"  "," ")),""),"")</f>
        <v/>
      </c>
      <c r="CX236" s="14" t="str">
        <f t="array" aca="1" ref="CX236" ca="1">IF(H236,IF(OR(AU236,AV236),TRIM(SUBSTITUTE(_xll.MCONCAT(IF((INDIRECT(ster!$D$14)&lt;&gt;"")*NOT(ISNUMBER(INDIRECT(Q236))),IF(ISERROR(MATCH(INDIRECT(Q236),INDIRECT(K236),0)),IFERROR(IF(INDIRECT(Q236)&lt;&gt;"",INDIRECT(ster!$D$14) &amp; ": " &amp; SUBSTITUTE(INDIRECT(Q236)," "," "),""),""),""),"")," "),"  "," ")),""),"")</f>
        <v/>
      </c>
      <c r="CY236" s="14" t="str">
        <f t="array" aca="1" ref="CY236" ca="1">IF(H236,IF(AE236,TRIM(SUBSTITUTE(_xll.MCONCAT(IF((INDIRECT(ster!$D$14)&lt;&gt;"")*IFERROR(NOT(INDIRECT(AF236)),FALSE),IF(ISERROR(MATCH(INDIRECT(Q236),INDIRECT(K236),0)),IFERROR(IF(INDIRECT(Q236)&lt;&gt;"",INDIRECT(ster!$D$14)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CZ236" s="14" t="str">
        <f t="array" aca="1" ref="CZ236" ca="1">IF(H236,IF(AH236,TRIM(SUBSTITUTE(_xll.MCONCAT(IF((INDIRECT(ster!$D$14)&lt;&gt;"")*IFERROR(NOT(INDIRECT(AI236)),FALSE),IF(ISERROR(MATCH(INDIRECT(Q236),INDIRECT(K236),0)),IFERROR(IF(INDIRECT(Q236)&lt;&gt;"",INDIRECT(ster!$D$14)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DC236" s="14" t="str">
        <f ca="1">SUBSTITUTE(SUBSTITUTE(SUBSTITUTE(SUBSTITUTE(_xll.MCONCAT(DG236:DS236,"■"),"■■","■"),"■■","■"),"■■","■"),"■■","■")</f>
        <v>■</v>
      </c>
      <c r="DD236" s="14" t="str">
        <f t="shared" ca="1" si="2643"/>
        <v/>
      </c>
      <c r="DE236" s="14" t="str">
        <f t="shared" ca="1" si="2644"/>
        <v/>
      </c>
      <c r="DF236" s="14" t="str">
        <f t="shared" ca="1" si="2645"/>
        <v/>
      </c>
      <c r="DG236" s="14" t="str">
        <f t="shared" ca="1" si="2646"/>
        <v/>
      </c>
      <c r="DH236" s="14" t="str">
        <f t="shared" ca="1" si="2647"/>
        <v/>
      </c>
      <c r="DI236" s="14" t="str">
        <f t="shared" ca="1" si="2648"/>
        <v/>
      </c>
      <c r="DJ236" s="14" t="str">
        <f t="shared" ca="1" si="2649"/>
        <v/>
      </c>
      <c r="DK236" s="14" t="str">
        <f t="shared" ca="1" si="2650"/>
        <v/>
      </c>
      <c r="DL236" s="14" t="str">
        <f t="shared" ca="1" si="1470"/>
        <v/>
      </c>
      <c r="DM236" s="14" t="str">
        <f t="shared" ca="1" si="2651"/>
        <v/>
      </c>
      <c r="DN236" s="14" t="str">
        <f t="array" aca="1" ref="DN236" ca="1">IF(CU236&lt;&gt;"","There are errors in the entered values in the following cases: " &amp;SUBSTITUTE(CU236," ",", "),"")</f>
        <v/>
      </c>
      <c r="DO236" s="14" t="str">
        <f t="shared" ca="1" si="2652"/>
        <v/>
      </c>
      <c r="DP236" s="14" t="str">
        <f t="shared" ca="1" si="2653"/>
        <v/>
      </c>
      <c r="DQ236" s="14" t="str">
        <f t="shared" ca="1" si="2654"/>
        <v/>
      </c>
      <c r="DR236" s="14" t="str">
        <f t="shared" ca="1" si="2655"/>
        <v/>
      </c>
      <c r="DS236" s="14" t="str">
        <f t="shared" ca="1" si="2656"/>
        <v/>
      </c>
      <c r="DZ236" s="14" t="b">
        <f t="shared" ca="1" si="2657"/>
        <v>0</v>
      </c>
      <c r="EA236" s="14" t="str">
        <f t="shared" ca="1" si="2658"/>
        <v>Blood hypertension (q_73)</v>
      </c>
      <c r="EB236" s="14" t="str">
        <f t="shared" ca="1" si="2659"/>
        <v xml:space="preserve">Values must be limited to predefinied list. </v>
      </c>
      <c r="EC236" s="14" t="str">
        <f t="shared" ca="1" si="2660"/>
        <v xml:space="preserve">Blood hypertension (q_73): Values must be limited to predefinied list. </v>
      </c>
      <c r="ED236" s="14" t="str">
        <f t="shared" ca="1" si="2661"/>
        <v/>
      </c>
      <c r="EE236" s="14" t="str">
        <f t="shared" ca="1" si="2662"/>
        <v>Values must be limited to predefinied list</v>
      </c>
      <c r="EF236" s="14" t="str">
        <f t="shared" ca="1" si="2663"/>
        <v/>
      </c>
      <c r="EG236" s="14" t="str">
        <f t="shared" ca="1" si="2664"/>
        <v/>
      </c>
      <c r="EM236" s="14" t="b">
        <f t="shared" ca="1" si="2665"/>
        <v>1</v>
      </c>
      <c r="EN236" s="14">
        <f t="shared" ca="1" si="2666"/>
        <v>223</v>
      </c>
      <c r="EO236" s="14" t="str">
        <f t="shared" ca="1" si="2667"/>
        <v>q_73</v>
      </c>
      <c r="EP236" s="14" t="str">
        <f t="shared" ca="1" si="2668"/>
        <v xml:space="preserve">Blood hypertension (q_73): Values must be limited to predefinied list. </v>
      </c>
      <c r="EQ236" s="14" t="str">
        <f t="shared" ca="1" si="2669"/>
        <v/>
      </c>
    </row>
    <row r="237" spans="2:147" s="14" customFormat="1">
      <c r="B237" s="14" t="str">
        <f t="shared" ca="1" si="2596"/>
        <v/>
      </c>
      <c r="C237" s="14">
        <f t="shared" ca="1" si="2597"/>
        <v>224</v>
      </c>
      <c r="D237" s="14">
        <f t="shared" si="2598"/>
        <v>235</v>
      </c>
      <c r="E237" s="14" t="str">
        <f t="shared" ca="1" si="2599"/>
        <v>N</v>
      </c>
      <c r="F237" s="14" t="str">
        <f t="shared" ca="1" si="2600"/>
        <v>q_74</v>
      </c>
      <c r="G237" s="14" t="str">
        <f t="shared" ca="1" si="2601"/>
        <v>Diabetes – type I / II</v>
      </c>
      <c r="H237" s="14" t="b">
        <f t="shared" ca="1" si="2602"/>
        <v>1</v>
      </c>
      <c r="I237" s="14" t="str">
        <f ca="1">IF($H237,ADDRESS(3,(D237+1)*2-1,4,,"["&amp;wew!$G$7&amp;"]"&amp;_sheetname_labels)&amp;":"&amp;ADDRESS(2+ster!$B$20,(D237+1)*2-1,4),"")</f>
        <v>[DBTemplate.xlsm]labels!RC3:RC61</v>
      </c>
      <c r="J237" s="14">
        <f t="array" aca="1" ref="J237" ca="1">IF(H237,MAX(0,MAX(IF(INDIRECT(I237)&lt;&gt;"",ROW(INDIRECT(I237)),""))-2),"")</f>
        <v>3</v>
      </c>
      <c r="K237" s="14" t="str">
        <f ca="1">IF($H237,IF($J237&gt;0,ADDRESS(3,(D237+1)*2-1,4,,"["&amp;wew!$G$7&amp;"]"&amp;_sheetname_labels)&amp;":"&amp;ADDRESS(2+J237,(D237+1)*2-1,4),""),"")</f>
        <v>[DBTemplate.xlsm]labels!RC3:RC5</v>
      </c>
      <c r="L237" s="14" t="str">
        <f ca="1">IF($H237,IF($J237&gt;0,ADDRESS(3,(D237+1)*2,4,,"["&amp;wew!$G$7&amp;"]"&amp;_sheetname_labels)&amp;":"&amp;ADDRESS(2+J237,(D237+1)*2,4),""),"")</f>
        <v>[DBTemplate.xlsm]labels!RD3:RD5</v>
      </c>
      <c r="M237" s="14">
        <f t="shared" ca="1" si="2603"/>
        <v>0</v>
      </c>
      <c r="N237" s="14">
        <f t="shared" ca="1" si="2604"/>
        <v>3</v>
      </c>
      <c r="O237" s="14" t="str">
        <f t="shared" ca="1" si="2605"/>
        <v>q_74</v>
      </c>
      <c r="P237" s="14" t="str">
        <f t="shared" ca="1" si="2606"/>
        <v>Diabetes – type I / II</v>
      </c>
      <c r="Q237" s="14" t="str">
        <f ca="1">IF($BP237,ADDRESS(3,D237+1,4,,"["&amp;wew!$G$7&amp;"]"&amp;_sheetname_dataframe)&amp;":"&amp;ADDRESS(2+ster!$C$14,D237+1,4),"")</f>
        <v>[DBTemplate.xlsm]data_frame!IB3:IB3</v>
      </c>
      <c r="R237" s="14" t="str">
        <f>IF($BP237,IF(MID(_xll.FORMULATEXT(INDEX(INDIRECT(Q237),1)),1,1)="=", _xll.FORMULATEXT(INDEX(INDIRECT(Q237),1),2,TRUE),""),"")</f>
        <v/>
      </c>
      <c r="S237" s="14">
        <f t="array" aca="1" ref="S237" ca="1">IF(H237,SUM(IF((IFERROR(INDIRECT(Q237)&lt;&gt;"",FALSE))*(INDIRECT(ster!$D$14)&lt;&gt;""),1,0)),"")</f>
        <v>1</v>
      </c>
      <c r="T237" s="14">
        <f t="array" aca="1" ref="T237" ca="1">IF(H237,IF(M237&gt;0,SUM(IFERROR(1*(MATCH(INDIRECT(Q237),INDIRECT(K237),0)&gt;0),0)*(INDIRECT(ster!$D$14)&lt;&gt;"")*NOT(ISNUMBER(INDIRECT(Q237)))),0),"")</f>
        <v>0</v>
      </c>
      <c r="U237" s="14">
        <f t="array" aca="1" ref="U237" ca="1">IF(H237,SUM((IFERROR(INDIRECT(Q237)="",FALSE))*(INDIRECT(ster!$D$14)&lt;&gt;"")),"")</f>
        <v>0</v>
      </c>
      <c r="V237" s="14">
        <f t="array" aca="1" ref="V237" ca="1">IF(H237,SUM((IFERROR(INDIRECT(Q237)="#ąś",TRUE))*(INDIRECT(ster!$D$14)&lt;&gt;"")),"")</f>
        <v>0</v>
      </c>
      <c r="W237" s="14">
        <f t="array" aca="1" ref="W237" ca="1">IF(H237,SUM(ISNUMBER(INDIRECT(Q237))*(INDIRECT(ster!$D$14)&lt;&gt;"")),"")</f>
        <v>1</v>
      </c>
      <c r="X237" s="14">
        <f t="array" aca="1" ref="X237" ca="1">IF(AND(H237,W237&gt;0),IF(wew!$B$3,MIN(IF((INDIRECT(ster!$D$14)&lt;&gt;"")*IFERROR(INDIRECT($Q237)&lt;&gt;"",FALSE),IFERROR(INDIRECT($Q237),"X"),"X")),"&lt;włącz podświetlanie wartości&gt;"),"—")</f>
        <v>2</v>
      </c>
      <c r="Y237" s="14">
        <f t="array" aca="1" ref="Y237" ca="1">IF(AND(H237,W237&gt;0),IF(wew!$B$3,MAX(IF((INDIRECT(ster!$D$14)&lt;&gt;"")*IFERROR(INDIRECT($Q237)&lt;&gt;"",FALSE),IFERROR(INDIRECT($Q237),"X"),"X")),"&lt;włącz podświetlanie wartości&gt;"),"—")</f>
        <v>2</v>
      </c>
      <c r="Z237" s="14">
        <f t="shared" ca="1" si="2607"/>
        <v>0</v>
      </c>
      <c r="AA237" s="12">
        <f t="shared" ca="1" si="2608"/>
        <v>1</v>
      </c>
      <c r="AB237" s="17">
        <f t="array" aca="1" ref="AB237" ca="1">IF(H237,IF(W237&gt;0,SUM((INDIRECT(ster!$D$14)&lt;&gt;"")*IFERROR((INDIRECT(Q237)&lt;&gt;"")*(INDIRECT(Q237)=INT(INDIRECT(Q237))),0)),0),"")</f>
        <v>1</v>
      </c>
      <c r="AC237" s="17">
        <f t="array" aca="1" ref="AC237" ca="1">IF(H237,W237-AB237,"")</f>
        <v>0</v>
      </c>
      <c r="AD237" s="17">
        <f t="shared" ca="1" si="2609"/>
        <v>1</v>
      </c>
      <c r="AE237" s="17" t="b">
        <f t="shared" ca="1" si="2610"/>
        <v>0</v>
      </c>
      <c r="AF237" s="17" t="str">
        <f ca="1">IF(AE237,IF($H237,ADDRESS(3,D237+2,4,,"["&amp;wew!$G$7&amp;"]"&amp;_sheetname_dataframe)&amp;":"&amp;ADDRESS(2+ster!$C$14,D237+2,4),""),"")</f>
        <v/>
      </c>
      <c r="AG237" s="17" t="str">
        <f t="shared" ca="1" si="2611"/>
        <v/>
      </c>
      <c r="AH237" s="17" t="b">
        <f t="shared" ca="1" si="2612"/>
        <v>0</v>
      </c>
      <c r="AI237" s="17" t="str">
        <f ca="1">IF(AH237,IF($H237,ADDRESS(3,D237+3,4,,"["&amp;wew!$G$7&amp;"]"&amp;_sheetname_dataframe)&amp;":"&amp;ADDRESS(2+ster!$C$14,D237+3,4),""),"")</f>
        <v/>
      </c>
      <c r="AJ237" s="17" t="str">
        <f t="shared" ca="1" si="2613"/>
        <v/>
      </c>
      <c r="AK237" s="17" t="b">
        <f t="shared" ca="1" si="2614"/>
        <v>0</v>
      </c>
      <c r="AL237" s="17" t="b">
        <f t="shared" ca="1" si="2615"/>
        <v>0</v>
      </c>
      <c r="AM237" s="17" t="b">
        <f t="shared" ca="1" si="2616"/>
        <v>1</v>
      </c>
      <c r="AN237" s="17">
        <f t="shared" ca="1" si="2617"/>
        <v>0</v>
      </c>
      <c r="AO237" s="24" t="str">
        <f t="shared" ca="1" si="2618"/>
        <v/>
      </c>
      <c r="AP237" s="24" t="str">
        <f t="shared" ca="1" si="2619"/>
        <v/>
      </c>
      <c r="AQ237" s="17" t="b">
        <f t="shared" ca="1" si="2620"/>
        <v>0</v>
      </c>
      <c r="AR237" s="17" t="b">
        <f t="shared" ca="1" si="2621"/>
        <v>1</v>
      </c>
      <c r="AS237" s="17" t="b">
        <f t="shared" ca="1" si="2622"/>
        <v>0</v>
      </c>
      <c r="AT237" s="17" t="b">
        <f t="shared" ca="1" si="2623"/>
        <v>0</v>
      </c>
      <c r="AU237" s="17" t="b">
        <f t="shared" ca="1" si="2624"/>
        <v>1</v>
      </c>
      <c r="AV237" s="17" t="b">
        <f t="shared" ca="1" si="2625"/>
        <v>0</v>
      </c>
      <c r="AW237" s="17" t="b">
        <f t="shared" ca="1" si="2626"/>
        <v>1</v>
      </c>
      <c r="AX237" s="14" t="b">
        <f t="array" aca="1" ref="AX237" ca="1">IF(H237,N237&gt;0,"")</f>
        <v>1</v>
      </c>
      <c r="AY237" s="17" t="str">
        <f t="shared" ca="1" si="2627"/>
        <v>C3:C5</v>
      </c>
      <c r="AZ237" s="17" t="b">
        <f t="array" aca="1" ref="AZ237" ca="1">IF(AY237&lt;&gt;"",SUM(1*ISERROR(MATCH(INDIRECT(AY237),INDIRECT(K237),0)))=0,"")</f>
        <v>1</v>
      </c>
      <c r="BA237" s="17" t="b">
        <f t="shared" ca="1" si="2628"/>
        <v>0</v>
      </c>
      <c r="BB237" s="17" t="b">
        <v>0</v>
      </c>
      <c r="BC237" s="17" t="str">
        <f t="shared" ca="1" si="2629"/>
        <v/>
      </c>
      <c r="BD237" s="17" t="str">
        <f t="shared" ca="1" si="2630"/>
        <v/>
      </c>
      <c r="BE237" s="17" t="str">
        <f t="shared" ca="1" si="2631"/>
        <v/>
      </c>
      <c r="BF237" s="17" t="str">
        <f t="shared" ca="1" si="2632"/>
        <v/>
      </c>
      <c r="BG237" s="17" t="str">
        <f t="shared" ca="1" si="2633"/>
        <v/>
      </c>
      <c r="BH237" s="17" t="str">
        <f t="shared" ca="1" si="2634"/>
        <v/>
      </c>
      <c r="BI237" s="17" t="str">
        <f t="shared" ca="1" si="2635"/>
        <v/>
      </c>
      <c r="BJ237" s="17" t="b">
        <f t="shared" ca="1" si="2636"/>
        <v>0</v>
      </c>
      <c r="BK237" s="17" t="b">
        <f t="shared" ca="1" si="2637"/>
        <v>1</v>
      </c>
      <c r="BL237" s="17" t="b">
        <f t="shared" ca="1" si="2638"/>
        <v>0</v>
      </c>
      <c r="BM237" s="17" t="str">
        <f t="shared" ca="1" si="2639"/>
        <v>I</v>
      </c>
      <c r="BN237" s="17" t="str">
        <f t="shared" ca="1" si="2640"/>
        <v>I</v>
      </c>
      <c r="BO237" s="17" t="str">
        <f t="shared" ca="1" si="2641"/>
        <v>I</v>
      </c>
      <c r="BP237" s="14" t="b">
        <f t="shared" ca="1" si="2642"/>
        <v>1</v>
      </c>
      <c r="BQ237" s="35">
        <v>1</v>
      </c>
      <c r="BU237" s="14" t="s">
        <v>387</v>
      </c>
      <c r="BX237" s="16"/>
      <c r="BY237" s="16"/>
      <c r="BZ237" s="16"/>
      <c r="CA237" s="16"/>
      <c r="CB237" s="16"/>
      <c r="CC237" s="16"/>
      <c r="CD237" s="16"/>
      <c r="CE237" s="16"/>
      <c r="CF237" s="16"/>
      <c r="CN237" s="14">
        <f ca="1">IF(H237,IFERROR(IsVariableNameLegal(O237),0),0)</f>
        <v>0</v>
      </c>
      <c r="CO237" s="14" t="str">
        <f t="array" aca="1" ref="CO237" ca="1">IF(H237,IF(COUNTIF(INDIRECT(wew!$C$13),O237)&gt;1,TRIM(SUBSTITUTE(_xll.MCONCAT(IF((INDIRECT(wew!$C$13)=O237)*(COLUMN(INDIRECT(wew!$C$13))&lt;&gt;D237+1),-1+COLUMN(INDIRECT(wew!$C$13)),"")," "),"  "," ")),""),"")</f>
        <v/>
      </c>
      <c r="CP237" s="14" t="str">
        <f t="array" aca="1" ref="CP237" ca="1">IF(P237&lt;&gt;"",IF(LEN(P237)&gt;150,1,""),"")</f>
        <v/>
      </c>
      <c r="CQ237" s="14" t="str">
        <f t="array" aca="1" ref="CQ237" ca="1">IF(AND(H237,NOT(ster!$J$3)),IF(COUNTIF(INDIRECT(wew!$C$15),P237)&gt;1,TRIM(SUBSTITUTE(_xll.MCONCAT(IF((INDIRECT(wew!$C$15)=P237)*(COLUMN(INDIRECT(wew!$C$15))&lt;&gt;D237+1),-1+COLUMN(INDIRECT(wew!$C$15)),"")," "),"  "," ")),""),"")</f>
        <v/>
      </c>
      <c r="CR237" s="14" t="str">
        <f t="array" aca="1" ref="CR237" ca="1">IF(H237,IF(AND(W237&gt;0,AO237&lt;&gt;""),TRIM(SUBSTITUTE(_xll.MCONCAT(IFERROR(IF(ISNUMBER(INDIRECT(Q237)),IF((INDIRECT(ster!$D$14)&lt;&gt;"")*(INDIRECT(Q237)&lt;AO237),INDIRECT(ster!$D$14) &amp; ": " &amp;  SUBSTITUTE(IF( AV237,IFERROR(TEXT(INDIRECT(Q237),"rrrr-mm-dd") &amp;" (" &amp; INDIRECT(Q237) &amp;")",INDIRECT(Q237)),INDIRECT(Q237))," "," "),""),""),"")," "),"  "," ")),""),"")</f>
        <v/>
      </c>
      <c r="CS237" s="14" t="str">
        <f t="array" aca="1" ref="CS237" ca="1">IF(H237,IF(AND(W237&gt;0,AP237&lt;&gt;""),TRIM(SUBSTITUTE(_xll.MCONCAT(IFERROR(IF(ISNUMBER(INDIRECT(Q237)),IF((INDIRECT(ster!$D$14)&lt;&gt;"")*(INDIRECT(Q237)&gt;AP237),INDIRECT(ster!$D$14) &amp; ": " &amp;  SUBSTITUTE(IF( AV237,IFERROR(TEXT(INDIRECT(Q237),"rrrr-mm-dd")&amp;" (" &amp; INDIRECT(Q237) &amp;")",INDIRECT(Q237)),INDIRECT(Q237))," "," "),""),""),"")," "),"  "," ")),""),"")</f>
        <v/>
      </c>
      <c r="CT237" s="14" t="str">
        <f t="array" aca="1" ref="CT237" ca="1">IF(H237,IF(AND(N237&gt;0,AR237),TRIM(SUBSTITUTE(_xll.MCONCAT(IFERROR(IF(ISNUMBER(INDIRECT(Q237)),IF((INDIRECT(ster!$D$14)&lt;&gt;"")*(IFERROR(0*(MATCH(INDIRECT(Q237),INDIRECT(K237),0)&gt;0),1)),INDIRECT(ster!$D$14) &amp; ": " &amp;  SUBSTITUTE(IF( AV237,IFERROR(TEXT(INDIRECT(Q237),"rrrr-mm-dd")&amp;" (" &amp; INDIRECT(Q237) &amp;")",INDIRECT(Q237)),INDIRECT(Q237))," "," "),""),""),"")," "),"  "," ")),""),"")</f>
        <v/>
      </c>
      <c r="CU237" s="14" t="str">
        <f t="array" aca="1" ref="CU237" ca="1">IF(H237,IF(AND(V237&gt;0),TRIM(SUBSTITUTE(_xll.MCONCAT(IF((INDIRECT(ster!$D$14)&lt;&gt;"")*(IFERROR(0*(INDIRECT(Q237)&lt;&gt;""),1)),INDIRECT(ster!$D$14),"")," "),"  "," ")),""),"")</f>
        <v/>
      </c>
      <c r="CV237" s="14" t="str">
        <f t="array" aca="1" ref="CV237" ca="1">IF(H237,IF(AS237,
TRIM(SUBSTITUTE(_xll.MCONCAT(IF(
   (INDIRECT(ster!$D$14)&lt;&gt;"")*
   ((INDIRECT(Q237)="")+
      NOT(ISNUMBER(INDIRECT(Q237)))*
      NOT(ISERROR(MATCH(INDIRECT(Q237),INDIRECT(K237),0)))
    ),
      INDIRECT(ster!$D$14),
   "")," "),"  "," ")),
""),"")</f>
        <v/>
      </c>
      <c r="CW237" s="14" t="str">
        <f t="array" aca="1" ref="CW237" ca="1">IF(H237,IF(AND(AQ237),TRIM(SUBSTITUTE(_xll.MCONCAT(IFERROR(IF(ISNUMBER(INDIRECT(Q237)),IF((INDIRECT(ster!$D$14)&lt;&gt;"")*(INDIRECT(Q237)&lt;&gt;INT(INDIRECT(Q237))),INDIRECT(ster!$D$14) &amp; ": " &amp; INDIRECT(Q237),""),""),"")," "),"  "," ")),""),"")</f>
        <v/>
      </c>
      <c r="CX237" s="14" t="str">
        <f t="array" aca="1" ref="CX237" ca="1">IF(H237,IF(OR(AU237,AV237),TRIM(SUBSTITUTE(_xll.MCONCAT(IF((INDIRECT(ster!$D$14)&lt;&gt;"")*NOT(ISNUMBER(INDIRECT(Q237))),IF(ISERROR(MATCH(INDIRECT(Q237),INDIRECT(K237),0)),IFERROR(IF(INDIRECT(Q237)&lt;&gt;"",INDIRECT(ster!$D$14) &amp; ": " &amp; SUBSTITUTE(INDIRECT(Q237)," "," "),""),""),""),"")," "),"  "," ")),""),"")</f>
        <v/>
      </c>
      <c r="CY237" s="14" t="str">
        <f t="array" aca="1" ref="CY237" ca="1">IF(H237,IF(AE237,TRIM(SUBSTITUTE(_xll.MCONCAT(IF((INDIRECT(ster!$D$14)&lt;&gt;"")*IFERROR(NOT(INDIRECT(AF237)),FALSE),IF(ISERROR(MATCH(INDIRECT(Q237),INDIRECT(K237),0)),IFERROR(IF(INDIRECT(Q237)&lt;&gt;"",INDIRECT(ster!$D$14)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CZ237" s="14" t="str">
        <f t="array" aca="1" ref="CZ237" ca="1">IF(H237,IF(AH237,TRIM(SUBSTITUTE(_xll.MCONCAT(IF((INDIRECT(ster!$D$14)&lt;&gt;"")*IFERROR(NOT(INDIRECT(AI237)),FALSE),IF(ISERROR(MATCH(INDIRECT(Q237),INDIRECT(K237),0)),IFERROR(IF(INDIRECT(Q237)&lt;&gt;"",INDIRECT(ster!$D$14)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DC237" s="14" t="str">
        <f ca="1">SUBSTITUTE(SUBSTITUTE(SUBSTITUTE(SUBSTITUTE(_xll.MCONCAT(DG237:DS237,"■"),"■■","■"),"■■","■"),"■■","■"),"■■","■")</f>
        <v>■</v>
      </c>
      <c r="DD237" s="14" t="str">
        <f t="shared" ca="1" si="2643"/>
        <v/>
      </c>
      <c r="DE237" s="14" t="str">
        <f t="shared" ca="1" si="2644"/>
        <v/>
      </c>
      <c r="DF237" s="14" t="str">
        <f t="shared" ca="1" si="2645"/>
        <v/>
      </c>
      <c r="DG237" s="14" t="str">
        <f t="shared" ca="1" si="2646"/>
        <v/>
      </c>
      <c r="DH237" s="14" t="str">
        <f t="shared" ca="1" si="2647"/>
        <v/>
      </c>
      <c r="DI237" s="14" t="str">
        <f t="shared" ca="1" si="2648"/>
        <v/>
      </c>
      <c r="DJ237" s="14" t="str">
        <f t="shared" ca="1" si="2649"/>
        <v/>
      </c>
      <c r="DK237" s="14" t="str">
        <f t="shared" ca="1" si="2650"/>
        <v/>
      </c>
      <c r="DL237" s="14" t="str">
        <f t="shared" ca="1" si="1470"/>
        <v/>
      </c>
      <c r="DM237" s="14" t="str">
        <f t="shared" ca="1" si="2651"/>
        <v/>
      </c>
      <c r="DN237" s="14" t="str">
        <f t="array" aca="1" ref="DN237" ca="1">IF(CU237&lt;&gt;"","There are errors in the entered values in the following cases: " &amp;SUBSTITUTE(CU237," ",", "),"")</f>
        <v/>
      </c>
      <c r="DO237" s="14" t="str">
        <f t="shared" ca="1" si="2652"/>
        <v/>
      </c>
      <c r="DP237" s="14" t="str">
        <f t="shared" ca="1" si="2653"/>
        <v/>
      </c>
      <c r="DQ237" s="14" t="str">
        <f t="shared" ca="1" si="2654"/>
        <v/>
      </c>
      <c r="DR237" s="14" t="str">
        <f t="shared" ca="1" si="2655"/>
        <v/>
      </c>
      <c r="DS237" s="14" t="str">
        <f t="shared" ca="1" si="2656"/>
        <v/>
      </c>
      <c r="DZ237" s="14" t="b">
        <f t="shared" ca="1" si="2657"/>
        <v>0</v>
      </c>
      <c r="EA237" s="14" t="str">
        <f t="shared" ca="1" si="2658"/>
        <v>Diabetes – type I / II (q_74)</v>
      </c>
      <c r="EB237" s="14" t="str">
        <f t="shared" ca="1" si="2659"/>
        <v xml:space="preserve">Values must be limited to predefinied list. </v>
      </c>
      <c r="EC237" s="14" t="str">
        <f t="shared" ca="1" si="2660"/>
        <v xml:space="preserve">Diabetes – type I / II (q_74): Values must be limited to predefinied list. </v>
      </c>
      <c r="ED237" s="14" t="str">
        <f t="shared" ca="1" si="2661"/>
        <v/>
      </c>
      <c r="EE237" s="14" t="str">
        <f t="shared" ca="1" si="2662"/>
        <v>Values must be limited to predefinied list</v>
      </c>
      <c r="EF237" s="14" t="str">
        <f t="shared" ca="1" si="2663"/>
        <v/>
      </c>
      <c r="EG237" s="14" t="str">
        <f t="shared" ca="1" si="2664"/>
        <v/>
      </c>
      <c r="EM237" s="14" t="b">
        <f t="shared" ca="1" si="2665"/>
        <v>1</v>
      </c>
      <c r="EN237" s="14">
        <f t="shared" ca="1" si="2666"/>
        <v>224</v>
      </c>
      <c r="EO237" s="14" t="str">
        <f t="shared" ca="1" si="2667"/>
        <v>q_74</v>
      </c>
      <c r="EP237" s="14" t="str">
        <f t="shared" ca="1" si="2668"/>
        <v xml:space="preserve">Diabetes – type I / II (q_74): Values must be limited to predefinied list. </v>
      </c>
      <c r="EQ237" s="14" t="str">
        <f t="shared" ca="1" si="2669"/>
        <v/>
      </c>
    </row>
    <row r="238" spans="2:147" s="14" customFormat="1">
      <c r="B238" s="14" t="str">
        <f t="shared" ca="1" si="2596"/>
        <v/>
      </c>
      <c r="C238" s="14">
        <f t="shared" ca="1" si="2597"/>
        <v>225</v>
      </c>
      <c r="D238" s="14">
        <f t="shared" si="2598"/>
        <v>236</v>
      </c>
      <c r="E238" s="14" t="str">
        <f t="shared" ca="1" si="2599"/>
        <v>D</v>
      </c>
      <c r="F238" s="14" t="str">
        <f t="shared" ca="1" si="2600"/>
        <v>q_75</v>
      </c>
      <c r="G238" s="14" t="str">
        <f t="shared" ca="1" si="2601"/>
        <v>Hypercholesterolemia</v>
      </c>
      <c r="H238" s="14" t="b">
        <f t="shared" ca="1" si="2602"/>
        <v>1</v>
      </c>
      <c r="I238" s="14" t="str">
        <f ca="1">IF($H238,ADDRESS(3,(D238+1)*2-1,4,,"["&amp;wew!$G$7&amp;"]"&amp;_sheetname_labels)&amp;":"&amp;ADDRESS(2+ster!$B$20,(D238+1)*2-1,4),"")</f>
        <v>[DBTemplate.xlsm]labels!RE3:RE61</v>
      </c>
      <c r="J238" s="14">
        <f t="array" aca="1" ref="J238" ca="1">IF(H238,MAX(0,MAX(IF(INDIRECT(I238)&lt;&gt;"",ROW(INDIRECT(I238)),""))-2),"")</f>
        <v>2</v>
      </c>
      <c r="K238" s="14" t="str">
        <f ca="1">IF($H238,IF($J238&gt;0,ADDRESS(3,(D238+1)*2-1,4,,"["&amp;wew!$G$7&amp;"]"&amp;_sheetname_labels)&amp;":"&amp;ADDRESS(2+J238,(D238+1)*2-1,4),""),"")</f>
        <v>[DBTemplate.xlsm]labels!RE3:RE4</v>
      </c>
      <c r="L238" s="14" t="str">
        <f ca="1">IF($H238,IF($J238&gt;0,ADDRESS(3,(D238+1)*2,4,,"["&amp;wew!$G$7&amp;"]"&amp;_sheetname_labels)&amp;":"&amp;ADDRESS(2+J238,(D238+1)*2,4),""),"")</f>
        <v>[DBTemplate.xlsm]labels!RF3:RF4</v>
      </c>
      <c r="M238" s="14">
        <f t="shared" ca="1" si="2603"/>
        <v>0</v>
      </c>
      <c r="N238" s="14">
        <f t="shared" ca="1" si="2604"/>
        <v>2</v>
      </c>
      <c r="O238" s="14" t="str">
        <f t="shared" ca="1" si="2605"/>
        <v>q_75</v>
      </c>
      <c r="P238" s="14" t="str">
        <f t="shared" ca="1" si="2606"/>
        <v>Hypercholesterolemia</v>
      </c>
      <c r="Q238" s="14" t="str">
        <f ca="1">IF($BP238,ADDRESS(3,D238+1,4,,"["&amp;wew!$G$7&amp;"]"&amp;_sheetname_dataframe)&amp;":"&amp;ADDRESS(2+ster!$C$14,D238+1,4),"")</f>
        <v>[DBTemplate.xlsm]data_frame!IC3:IC3</v>
      </c>
      <c r="R238" s="14" t="str">
        <f>IF($BP238,IF(MID(_xll.FORMULATEXT(INDEX(INDIRECT(Q238),1)),1,1)="=", _xll.FORMULATEXT(INDEX(INDIRECT(Q238),1),2,TRUE),""),"")</f>
        <v/>
      </c>
      <c r="S238" s="14">
        <f t="array" aca="1" ref="S238" ca="1">IF(H238,SUM(IF((IFERROR(INDIRECT(Q238)&lt;&gt;"",FALSE))*(INDIRECT(ster!$D$14)&lt;&gt;""),1,0)),"")</f>
        <v>1</v>
      </c>
      <c r="T238" s="14">
        <f t="array" aca="1" ref="T238" ca="1">IF(H238,IF(M238&gt;0,SUM(IFERROR(1*(MATCH(INDIRECT(Q238),INDIRECT(K238),0)&gt;0),0)*(INDIRECT(ster!$D$14)&lt;&gt;"")*NOT(ISNUMBER(INDIRECT(Q238)))),0),"")</f>
        <v>0</v>
      </c>
      <c r="U238" s="14">
        <f t="array" aca="1" ref="U238" ca="1">IF(H238,SUM((IFERROR(INDIRECT(Q238)="",FALSE))*(INDIRECT(ster!$D$14)&lt;&gt;"")),"")</f>
        <v>0</v>
      </c>
      <c r="V238" s="14">
        <f t="array" aca="1" ref="V238" ca="1">IF(H238,SUM((IFERROR(INDIRECT(Q238)="#ąś",TRUE))*(INDIRECT(ster!$D$14)&lt;&gt;"")),"")</f>
        <v>0</v>
      </c>
      <c r="W238" s="14">
        <f t="array" aca="1" ref="W238" ca="1">IF(H238,SUM(ISNUMBER(INDIRECT(Q238))*(INDIRECT(ster!$D$14)&lt;&gt;"")),"")</f>
        <v>1</v>
      </c>
      <c r="X238" s="14">
        <f t="array" aca="1" ref="X238" ca="1">IF(AND(H238,W238&gt;0),IF(wew!$B$3,MIN(IF((INDIRECT(ster!$D$14)&lt;&gt;"")*IFERROR(INDIRECT($Q238)&lt;&gt;"",FALSE),IFERROR(INDIRECT($Q238),"X"),"X")),"&lt;włącz podświetlanie wartości&gt;"),"—")</f>
        <v>1</v>
      </c>
      <c r="Y238" s="14">
        <f t="array" aca="1" ref="Y238" ca="1">IF(AND(H238,W238&gt;0),IF(wew!$B$3,MAX(IF((INDIRECT(ster!$D$14)&lt;&gt;"")*IFERROR(INDIRECT($Q238)&lt;&gt;"",FALSE),IFERROR(INDIRECT($Q238),"X"),"X")),"&lt;włącz podświetlanie wartości&gt;"),"—")</f>
        <v>1</v>
      </c>
      <c r="Z238" s="14">
        <f t="shared" ca="1" si="2607"/>
        <v>0</v>
      </c>
      <c r="AA238" s="12">
        <f t="shared" ca="1" si="2608"/>
        <v>1</v>
      </c>
      <c r="AB238" s="17">
        <f t="array" aca="1" ref="AB238" ca="1">IF(H238,IF(W238&gt;0,SUM((INDIRECT(ster!$D$14)&lt;&gt;"")*IFERROR((INDIRECT(Q238)&lt;&gt;"")*(INDIRECT(Q238)=INT(INDIRECT(Q238))),0)),0),"")</f>
        <v>1</v>
      </c>
      <c r="AC238" s="17">
        <f t="array" aca="1" ref="AC238" ca="1">IF(H238,W238-AB238,"")</f>
        <v>0</v>
      </c>
      <c r="AD238" s="17">
        <f t="shared" ca="1" si="2609"/>
        <v>1</v>
      </c>
      <c r="AE238" s="17" t="b">
        <f t="shared" ca="1" si="2610"/>
        <v>0</v>
      </c>
      <c r="AF238" s="17" t="str">
        <f ca="1">IF(AE238,IF($H238,ADDRESS(3,D238+2,4,,"["&amp;wew!$G$7&amp;"]"&amp;_sheetname_dataframe)&amp;":"&amp;ADDRESS(2+ster!$C$14,D238+2,4),""),"")</f>
        <v/>
      </c>
      <c r="AG238" s="17" t="str">
        <f t="shared" ca="1" si="2611"/>
        <v/>
      </c>
      <c r="AH238" s="17" t="b">
        <f t="shared" ca="1" si="2612"/>
        <v>0</v>
      </c>
      <c r="AI238" s="17" t="str">
        <f ca="1">IF(AH238,IF($H238,ADDRESS(3,D238+3,4,,"["&amp;wew!$G$7&amp;"]"&amp;_sheetname_dataframe)&amp;":"&amp;ADDRESS(2+ster!$C$14,D238+3,4),""),"")</f>
        <v/>
      </c>
      <c r="AJ238" s="17" t="str">
        <f t="shared" ca="1" si="2613"/>
        <v/>
      </c>
      <c r="AK238" s="17" t="b">
        <f t="shared" ca="1" si="2614"/>
        <v>0</v>
      </c>
      <c r="AL238" s="17" t="b">
        <f t="shared" ca="1" si="2615"/>
        <v>0</v>
      </c>
      <c r="AM238" s="17" t="b">
        <f t="shared" ca="1" si="2616"/>
        <v>0</v>
      </c>
      <c r="AN238" s="17">
        <f t="shared" ca="1" si="2617"/>
        <v>0</v>
      </c>
      <c r="AO238" s="24" t="str">
        <f t="shared" ca="1" si="2618"/>
        <v/>
      </c>
      <c r="AP238" s="24" t="str">
        <f t="shared" ca="1" si="2619"/>
        <v/>
      </c>
      <c r="AQ238" s="17" t="b">
        <f t="shared" ca="1" si="2620"/>
        <v>0</v>
      </c>
      <c r="AR238" s="17" t="b">
        <f t="shared" ca="1" si="2621"/>
        <v>1</v>
      </c>
      <c r="AS238" s="17" t="b">
        <f t="shared" ca="1" si="2622"/>
        <v>0</v>
      </c>
      <c r="AT238" s="17" t="b">
        <f t="shared" ca="1" si="2623"/>
        <v>0</v>
      </c>
      <c r="AU238" s="17" t="b">
        <f t="shared" ca="1" si="2624"/>
        <v>1</v>
      </c>
      <c r="AV238" s="17" t="b">
        <f t="shared" ca="1" si="2625"/>
        <v>0</v>
      </c>
      <c r="AW238" s="17" t="b">
        <f t="shared" ca="1" si="2626"/>
        <v>1</v>
      </c>
      <c r="AX238" s="14" t="b">
        <f t="array" aca="1" ref="AX238" ca="1">IF(H238,N238&gt;0,"")</f>
        <v>1</v>
      </c>
      <c r="AY238" s="17" t="str">
        <f t="shared" ca="1" si="2627"/>
        <v>C3:C4</v>
      </c>
      <c r="AZ238" s="17" t="b">
        <f t="array" aca="1" ref="AZ238" ca="1">IF(AY238&lt;&gt;"",SUM(1*ISERROR(MATCH(INDIRECT(AY238),INDIRECT(K238),0)))=0,"")</f>
        <v>1</v>
      </c>
      <c r="BA238" s="17" t="b">
        <f t="shared" ca="1" si="2628"/>
        <v>1</v>
      </c>
      <c r="BB238" s="17" t="b">
        <v>0</v>
      </c>
      <c r="BC238" s="17" t="b">
        <f t="shared" ca="1" si="2629"/>
        <v>1</v>
      </c>
      <c r="BD238" s="17" t="b">
        <f t="shared" ca="1" si="2630"/>
        <v>0</v>
      </c>
      <c r="BE238" s="17" t="b">
        <f t="shared" ca="1" si="2631"/>
        <v>0</v>
      </c>
      <c r="BF238" s="17" t="b">
        <f t="shared" ca="1" si="2632"/>
        <v>0</v>
      </c>
      <c r="BG238" s="17" t="b">
        <f t="shared" ca="1" si="2633"/>
        <v>0</v>
      </c>
      <c r="BH238" s="17" t="b">
        <f t="shared" ca="1" si="2634"/>
        <v>1</v>
      </c>
      <c r="BI238" s="17">
        <f t="shared" ca="1" si="2635"/>
        <v>2</v>
      </c>
      <c r="BJ238" s="17" t="b">
        <f t="shared" ca="1" si="2636"/>
        <v>0</v>
      </c>
      <c r="BK238" s="17" t="str">
        <f t="shared" ca="1" si="2637"/>
        <v/>
      </c>
      <c r="BL238" s="17" t="str">
        <f t="shared" ca="1" si="2638"/>
        <v/>
      </c>
      <c r="BM238" s="17" t="str">
        <f t="shared" ca="1" si="2639"/>
        <v>F</v>
      </c>
      <c r="BN238" s="17" t="str">
        <f t="shared" ca="1" si="2640"/>
        <v>F</v>
      </c>
      <c r="BO238" s="17" t="str">
        <f t="shared" ca="1" si="2641"/>
        <v>D</v>
      </c>
      <c r="BP238" s="14" t="b">
        <f t="shared" ca="1" si="2642"/>
        <v>1</v>
      </c>
      <c r="BQ238" s="35">
        <v>1</v>
      </c>
      <c r="BX238" s="16"/>
      <c r="BY238" s="16"/>
      <c r="BZ238" s="16"/>
      <c r="CA238" s="16"/>
      <c r="CB238" s="16"/>
      <c r="CC238" s="16"/>
      <c r="CD238" s="16"/>
      <c r="CE238" s="16"/>
      <c r="CF238" s="16"/>
      <c r="CN238" s="14">
        <f ca="1">IF(H238,IFERROR(IsVariableNameLegal(O238),0),0)</f>
        <v>0</v>
      </c>
      <c r="CO238" s="14" t="str">
        <f t="array" aca="1" ref="CO238" ca="1">IF(H238,IF(COUNTIF(INDIRECT(wew!$C$13),O238)&gt;1,TRIM(SUBSTITUTE(_xll.MCONCAT(IF((INDIRECT(wew!$C$13)=O238)*(COLUMN(INDIRECT(wew!$C$13))&lt;&gt;D238+1),-1+COLUMN(INDIRECT(wew!$C$13)),"")," "),"  "," ")),""),"")</f>
        <v/>
      </c>
      <c r="CP238" s="14" t="str">
        <f t="array" aca="1" ref="CP238" ca="1">IF(P238&lt;&gt;"",IF(LEN(P238)&gt;150,1,""),"")</f>
        <v/>
      </c>
      <c r="CQ238" s="14" t="str">
        <f t="array" aca="1" ref="CQ238" ca="1">IF(AND(H238,NOT(ster!$J$3)),IF(COUNTIF(INDIRECT(wew!$C$15),P238)&gt;1,TRIM(SUBSTITUTE(_xll.MCONCAT(IF((INDIRECT(wew!$C$15)=P238)*(COLUMN(INDIRECT(wew!$C$15))&lt;&gt;D238+1),-1+COLUMN(INDIRECT(wew!$C$15)),"")," "),"  "," ")),""),"")</f>
        <v/>
      </c>
      <c r="CR238" s="14" t="str">
        <f t="array" aca="1" ref="CR238" ca="1">IF(H238,IF(AND(W238&gt;0,AO238&lt;&gt;""),TRIM(SUBSTITUTE(_xll.MCONCAT(IFERROR(IF(ISNUMBER(INDIRECT(Q238)),IF((INDIRECT(ster!$D$14)&lt;&gt;"")*(INDIRECT(Q238)&lt;AO238),INDIRECT(ster!$D$14) &amp; ": " &amp;  SUBSTITUTE(IF( AV238,IFERROR(TEXT(INDIRECT(Q238),"rrrr-mm-dd") &amp;" (" &amp; INDIRECT(Q238) &amp;")",INDIRECT(Q238)),INDIRECT(Q238))," "," "),""),""),"")," "),"  "," ")),""),"")</f>
        <v/>
      </c>
      <c r="CS238" s="14" t="str">
        <f t="array" aca="1" ref="CS238" ca="1">IF(H238,IF(AND(W238&gt;0,AP238&lt;&gt;""),TRIM(SUBSTITUTE(_xll.MCONCAT(IFERROR(IF(ISNUMBER(INDIRECT(Q238)),IF((INDIRECT(ster!$D$14)&lt;&gt;"")*(INDIRECT(Q238)&gt;AP238),INDIRECT(ster!$D$14) &amp; ": " &amp;  SUBSTITUTE(IF( AV238,IFERROR(TEXT(INDIRECT(Q238),"rrrr-mm-dd")&amp;" (" &amp; INDIRECT(Q238) &amp;")",INDIRECT(Q238)),INDIRECT(Q238))," "," "),""),""),"")," "),"  "," ")),""),"")</f>
        <v/>
      </c>
      <c r="CT238" s="14" t="str">
        <f t="array" aca="1" ref="CT238" ca="1">IF(H238,IF(AND(N238&gt;0,AR238),TRIM(SUBSTITUTE(_xll.MCONCAT(IFERROR(IF(ISNUMBER(INDIRECT(Q238)),IF((INDIRECT(ster!$D$14)&lt;&gt;"")*(IFERROR(0*(MATCH(INDIRECT(Q238),INDIRECT(K238),0)&gt;0),1)),INDIRECT(ster!$D$14) &amp; ": " &amp;  SUBSTITUTE(IF( AV238,IFERROR(TEXT(INDIRECT(Q238),"rrrr-mm-dd")&amp;" (" &amp; INDIRECT(Q238) &amp;")",INDIRECT(Q238)),INDIRECT(Q238))," "," "),""),""),"")," "),"  "," ")),""),"")</f>
        <v/>
      </c>
      <c r="CU238" s="14" t="str">
        <f t="array" aca="1" ref="CU238" ca="1">IF(H238,IF(AND(V238&gt;0),TRIM(SUBSTITUTE(_xll.MCONCAT(IF((INDIRECT(ster!$D$14)&lt;&gt;"")*(IFERROR(0*(INDIRECT(Q238)&lt;&gt;""),1)),INDIRECT(ster!$D$14),"")," "),"  "," ")),""),"")</f>
        <v/>
      </c>
      <c r="CV238" s="14" t="str">
        <f t="array" aca="1" ref="CV238" ca="1">IF(H238,IF(AS238,
TRIM(SUBSTITUTE(_xll.MCONCAT(IF(
   (INDIRECT(ster!$D$14)&lt;&gt;"")*
   ((INDIRECT(Q238)="")+
      NOT(ISNUMBER(INDIRECT(Q238)))*
      NOT(ISERROR(MATCH(INDIRECT(Q238),INDIRECT(K238),0)))
    ),
      INDIRECT(ster!$D$14),
   "")," "),"  "," ")),
""),"")</f>
        <v/>
      </c>
      <c r="CW238" s="14" t="str">
        <f t="array" aca="1" ref="CW238" ca="1">IF(H238,IF(AND(AQ238),TRIM(SUBSTITUTE(_xll.MCONCAT(IFERROR(IF(ISNUMBER(INDIRECT(Q238)),IF((INDIRECT(ster!$D$14)&lt;&gt;"")*(INDIRECT(Q238)&lt;&gt;INT(INDIRECT(Q238))),INDIRECT(ster!$D$14) &amp; ": " &amp; INDIRECT(Q238),""),""),"")," "),"  "," ")),""),"")</f>
        <v/>
      </c>
      <c r="CX238" s="14" t="str">
        <f t="array" aca="1" ref="CX238" ca="1">IF(H238,IF(OR(AU238,AV238),TRIM(SUBSTITUTE(_xll.MCONCAT(IF((INDIRECT(ster!$D$14)&lt;&gt;"")*NOT(ISNUMBER(INDIRECT(Q238))),IF(ISERROR(MATCH(INDIRECT(Q238),INDIRECT(K238),0)),IFERROR(IF(INDIRECT(Q238)&lt;&gt;"",INDIRECT(ster!$D$14) &amp; ": " &amp; SUBSTITUTE(INDIRECT(Q238)," "," "),""),""),""),"")," "),"  "," ")),""),"")</f>
        <v/>
      </c>
      <c r="CY238" s="14" t="str">
        <f t="array" aca="1" ref="CY238" ca="1">IF(H238,IF(AE238,TRIM(SUBSTITUTE(_xll.MCONCAT(IF((INDIRECT(ster!$D$14)&lt;&gt;"")*IFERROR(NOT(INDIRECT(AF238)),FALSE),IF(ISERROR(MATCH(INDIRECT(Q238),INDIRECT(K238),0)),IFERROR(IF(INDIRECT(Q238)&lt;&gt;"",INDIRECT(ster!$D$14)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CZ238" s="14" t="str">
        <f t="array" aca="1" ref="CZ238" ca="1">IF(H238,IF(AH238,TRIM(SUBSTITUTE(_xll.MCONCAT(IF((INDIRECT(ster!$D$14)&lt;&gt;"")*IFERROR(NOT(INDIRECT(AI238)),FALSE),IF(ISERROR(MATCH(INDIRECT(Q238),INDIRECT(K238),0)),IFERROR(IF(INDIRECT(Q238)&lt;&gt;"",INDIRECT(ster!$D$14)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DC238" s="14" t="str">
        <f ca="1">SUBSTITUTE(SUBSTITUTE(SUBSTITUTE(SUBSTITUTE(_xll.MCONCAT(DG238:DS238,"■"),"■■","■"),"■■","■"),"■■","■"),"■■","■")</f>
        <v>■</v>
      </c>
      <c r="DD238" s="14" t="str">
        <f t="shared" ca="1" si="2643"/>
        <v/>
      </c>
      <c r="DE238" s="14" t="str">
        <f t="shared" ca="1" si="2644"/>
        <v/>
      </c>
      <c r="DF238" s="14" t="str">
        <f t="shared" ca="1" si="2645"/>
        <v/>
      </c>
      <c r="DG238" s="14" t="str">
        <f t="shared" ca="1" si="2646"/>
        <v/>
      </c>
      <c r="DH238" s="14" t="str">
        <f t="shared" ca="1" si="2647"/>
        <v/>
      </c>
      <c r="DI238" s="14" t="str">
        <f t="shared" ca="1" si="2648"/>
        <v/>
      </c>
      <c r="DJ238" s="14" t="str">
        <f t="shared" ca="1" si="2649"/>
        <v/>
      </c>
      <c r="DK238" s="14" t="str">
        <f t="shared" ca="1" si="2650"/>
        <v/>
      </c>
      <c r="DL238" s="14" t="str">
        <f t="shared" ca="1" si="1470"/>
        <v/>
      </c>
      <c r="DM238" s="14" t="str">
        <f t="shared" ca="1" si="2651"/>
        <v/>
      </c>
      <c r="DN238" s="14" t="str">
        <f t="array" aca="1" ref="DN238" ca="1">IF(CU238&lt;&gt;"","There are errors in the entered values in the following cases: " &amp;SUBSTITUTE(CU238," ",", "),"")</f>
        <v/>
      </c>
      <c r="DO238" s="14" t="str">
        <f t="shared" ca="1" si="2652"/>
        <v/>
      </c>
      <c r="DP238" s="14" t="str">
        <f t="shared" ca="1" si="2653"/>
        <v/>
      </c>
      <c r="DQ238" s="14" t="str">
        <f t="shared" ca="1" si="2654"/>
        <v/>
      </c>
      <c r="DR238" s="14" t="str">
        <f t="shared" ca="1" si="2655"/>
        <v/>
      </c>
      <c r="DS238" s="14" t="str">
        <f t="shared" ca="1" si="2656"/>
        <v/>
      </c>
      <c r="DZ238" s="14" t="b">
        <f t="shared" ca="1" si="2657"/>
        <v>0</v>
      </c>
      <c r="EA238" s="14" t="str">
        <f t="shared" ca="1" si="2658"/>
        <v>Hypercholesterolemia (q_75)</v>
      </c>
      <c r="EB238" s="14" t="str">
        <f t="shared" ca="1" si="2659"/>
        <v xml:space="preserve">Values must be limited to predefinied list. </v>
      </c>
      <c r="EC238" s="14" t="str">
        <f t="shared" ca="1" si="2660"/>
        <v xml:space="preserve">Hypercholesterolemia (q_75): Values must be limited to predefinied list. </v>
      </c>
      <c r="ED238" s="14" t="str">
        <f t="shared" ca="1" si="2661"/>
        <v/>
      </c>
      <c r="EE238" s="14" t="str">
        <f t="shared" ca="1" si="2662"/>
        <v>Values must be limited to predefinied list</v>
      </c>
      <c r="EF238" s="14" t="str">
        <f t="shared" ca="1" si="2663"/>
        <v/>
      </c>
      <c r="EG238" s="14" t="str">
        <f t="shared" ca="1" si="2664"/>
        <v/>
      </c>
      <c r="EM238" s="14" t="b">
        <f t="shared" ca="1" si="2665"/>
        <v>1</v>
      </c>
      <c r="EN238" s="14">
        <f t="shared" ca="1" si="2666"/>
        <v>225</v>
      </c>
      <c r="EO238" s="14" t="str">
        <f t="shared" ca="1" si="2667"/>
        <v>q_75</v>
      </c>
      <c r="EP238" s="14" t="str">
        <f t="shared" ca="1" si="2668"/>
        <v xml:space="preserve">Hypercholesterolemia (q_75): Values must be limited to predefinied list. </v>
      </c>
      <c r="EQ238" s="14" t="str">
        <f t="shared" ca="1" si="2669"/>
        <v/>
      </c>
    </row>
    <row r="239" spans="2:147" s="14" customFormat="1">
      <c r="B239" s="14" t="str">
        <f t="shared" ca="1" si="2596"/>
        <v/>
      </c>
      <c r="C239" s="14">
        <f t="shared" ca="1" si="2597"/>
        <v>226</v>
      </c>
      <c r="D239" s="14">
        <f t="shared" si="2598"/>
        <v>237</v>
      </c>
      <c r="E239" s="14" t="str">
        <f t="shared" ca="1" si="2599"/>
        <v>D</v>
      </c>
      <c r="F239" s="14" t="str">
        <f t="shared" ca="1" si="2600"/>
        <v>q_76</v>
      </c>
      <c r="G239" s="14" t="str">
        <f t="shared" ca="1" si="2601"/>
        <v>Hypertriglyceridemia</v>
      </c>
      <c r="H239" s="14" t="b">
        <f t="shared" ca="1" si="2602"/>
        <v>1</v>
      </c>
      <c r="I239" s="14" t="str">
        <f ca="1">IF($H239,ADDRESS(3,(D239+1)*2-1,4,,"["&amp;wew!$G$7&amp;"]"&amp;_sheetname_labels)&amp;":"&amp;ADDRESS(2+ster!$B$20,(D239+1)*2-1,4),"")</f>
        <v>[DBTemplate.xlsm]labels!RG3:RG61</v>
      </c>
      <c r="J239" s="14">
        <f t="array" aca="1" ref="J239" ca="1">IF(H239,MAX(0,MAX(IF(INDIRECT(I239)&lt;&gt;"",ROW(INDIRECT(I239)),""))-2),"")</f>
        <v>2</v>
      </c>
      <c r="K239" s="14" t="str">
        <f ca="1">IF($H239,IF($J239&gt;0,ADDRESS(3,(D239+1)*2-1,4,,"["&amp;wew!$G$7&amp;"]"&amp;_sheetname_labels)&amp;":"&amp;ADDRESS(2+J239,(D239+1)*2-1,4),""),"")</f>
        <v>[DBTemplate.xlsm]labels!RG3:RG4</v>
      </c>
      <c r="L239" s="14" t="str">
        <f ca="1">IF($H239,IF($J239&gt;0,ADDRESS(3,(D239+1)*2,4,,"["&amp;wew!$G$7&amp;"]"&amp;_sheetname_labels)&amp;":"&amp;ADDRESS(2+J239,(D239+1)*2,4),""),"")</f>
        <v>[DBTemplate.xlsm]labels!RH3:RH4</v>
      </c>
      <c r="M239" s="14">
        <f t="shared" ca="1" si="2603"/>
        <v>0</v>
      </c>
      <c r="N239" s="14">
        <f t="shared" ca="1" si="2604"/>
        <v>2</v>
      </c>
      <c r="O239" s="14" t="str">
        <f t="shared" ca="1" si="2605"/>
        <v>q_76</v>
      </c>
      <c r="P239" s="14" t="str">
        <f t="shared" ca="1" si="2606"/>
        <v>Hypertriglyceridemia</v>
      </c>
      <c r="Q239" s="14" t="str">
        <f ca="1">IF($BP239,ADDRESS(3,D239+1,4,,"["&amp;wew!$G$7&amp;"]"&amp;_sheetname_dataframe)&amp;":"&amp;ADDRESS(2+ster!$C$14,D239+1,4),"")</f>
        <v>[DBTemplate.xlsm]data_frame!ID3:ID3</v>
      </c>
      <c r="R239" s="14" t="str">
        <f>IF($BP239,IF(MID(_xll.FORMULATEXT(INDEX(INDIRECT(Q239),1)),1,1)="=", _xll.FORMULATEXT(INDEX(INDIRECT(Q239),1),2,TRUE),""),"")</f>
        <v/>
      </c>
      <c r="S239" s="14">
        <f t="array" aca="1" ref="S239" ca="1">IF(H239,SUM(IF((IFERROR(INDIRECT(Q239)&lt;&gt;"",FALSE))*(INDIRECT(ster!$D$14)&lt;&gt;""),1,0)),"")</f>
        <v>1</v>
      </c>
      <c r="T239" s="14">
        <f t="array" aca="1" ref="T239" ca="1">IF(H239,IF(M239&gt;0,SUM(IFERROR(1*(MATCH(INDIRECT(Q239),INDIRECT(K239),0)&gt;0),0)*(INDIRECT(ster!$D$14)&lt;&gt;"")*NOT(ISNUMBER(INDIRECT(Q239)))),0),"")</f>
        <v>0</v>
      </c>
      <c r="U239" s="14">
        <f t="array" aca="1" ref="U239" ca="1">IF(H239,SUM((IFERROR(INDIRECT(Q239)="",FALSE))*(INDIRECT(ster!$D$14)&lt;&gt;"")),"")</f>
        <v>0</v>
      </c>
      <c r="V239" s="14">
        <f t="array" aca="1" ref="V239" ca="1">IF(H239,SUM((IFERROR(INDIRECT(Q239)="#ąś",TRUE))*(INDIRECT(ster!$D$14)&lt;&gt;"")),"")</f>
        <v>0</v>
      </c>
      <c r="W239" s="14">
        <f t="array" aca="1" ref="W239" ca="1">IF(H239,SUM(ISNUMBER(INDIRECT(Q239))*(INDIRECT(ster!$D$14)&lt;&gt;"")),"")</f>
        <v>1</v>
      </c>
      <c r="X239" s="14">
        <f t="array" aca="1" ref="X239" ca="1">IF(AND(H239,W239&gt;0),IF(wew!$B$3,MIN(IF((INDIRECT(ster!$D$14)&lt;&gt;"")*IFERROR(INDIRECT($Q239)&lt;&gt;"",FALSE),IFERROR(INDIRECT($Q239),"X"),"X")),"&lt;włącz podświetlanie wartości&gt;"),"—")</f>
        <v>2</v>
      </c>
      <c r="Y239" s="14">
        <f t="array" aca="1" ref="Y239" ca="1">IF(AND(H239,W239&gt;0),IF(wew!$B$3,MAX(IF((INDIRECT(ster!$D$14)&lt;&gt;"")*IFERROR(INDIRECT($Q239)&lt;&gt;"",FALSE),IFERROR(INDIRECT($Q239),"X"),"X")),"&lt;włącz podświetlanie wartości&gt;"),"—")</f>
        <v>2</v>
      </c>
      <c r="Z239" s="14">
        <f t="shared" ca="1" si="2607"/>
        <v>0</v>
      </c>
      <c r="AA239" s="12">
        <f t="shared" ca="1" si="2608"/>
        <v>1</v>
      </c>
      <c r="AB239" s="17">
        <f t="array" aca="1" ref="AB239" ca="1">IF(H239,IF(W239&gt;0,SUM((INDIRECT(ster!$D$14)&lt;&gt;"")*IFERROR((INDIRECT(Q239)&lt;&gt;"")*(INDIRECT(Q239)=INT(INDIRECT(Q239))),0)),0),"")</f>
        <v>1</v>
      </c>
      <c r="AC239" s="17">
        <f t="array" aca="1" ref="AC239" ca="1">IF(H239,W239-AB239,"")</f>
        <v>0</v>
      </c>
      <c r="AD239" s="17">
        <f t="shared" ca="1" si="2609"/>
        <v>1</v>
      </c>
      <c r="AE239" s="17" t="b">
        <f t="shared" ca="1" si="2610"/>
        <v>0</v>
      </c>
      <c r="AF239" s="17" t="str">
        <f ca="1">IF(AE239,IF($H239,ADDRESS(3,D239+2,4,,"["&amp;wew!$G$7&amp;"]"&amp;_sheetname_dataframe)&amp;":"&amp;ADDRESS(2+ster!$C$14,D239+2,4),""),"")</f>
        <v/>
      </c>
      <c r="AG239" s="17" t="str">
        <f t="shared" ca="1" si="2611"/>
        <v/>
      </c>
      <c r="AH239" s="17" t="b">
        <f t="shared" ca="1" si="2612"/>
        <v>0</v>
      </c>
      <c r="AI239" s="17" t="str">
        <f ca="1">IF(AH239,IF($H239,ADDRESS(3,D239+3,4,,"["&amp;wew!$G$7&amp;"]"&amp;_sheetname_dataframe)&amp;":"&amp;ADDRESS(2+ster!$C$14,D239+3,4),""),"")</f>
        <v/>
      </c>
      <c r="AJ239" s="17" t="str">
        <f t="shared" ca="1" si="2613"/>
        <v/>
      </c>
      <c r="AK239" s="17" t="b">
        <f t="shared" ca="1" si="2614"/>
        <v>0</v>
      </c>
      <c r="AL239" s="17" t="b">
        <f t="shared" ca="1" si="2615"/>
        <v>0</v>
      </c>
      <c r="AM239" s="17" t="b">
        <f t="shared" ca="1" si="2616"/>
        <v>0</v>
      </c>
      <c r="AN239" s="17">
        <f t="shared" ca="1" si="2617"/>
        <v>0</v>
      </c>
      <c r="AO239" s="24" t="str">
        <f t="shared" ca="1" si="2618"/>
        <v/>
      </c>
      <c r="AP239" s="24" t="str">
        <f t="shared" ca="1" si="2619"/>
        <v/>
      </c>
      <c r="AQ239" s="17" t="b">
        <f t="shared" ca="1" si="2620"/>
        <v>0</v>
      </c>
      <c r="AR239" s="17" t="b">
        <f t="shared" ca="1" si="2621"/>
        <v>1</v>
      </c>
      <c r="AS239" s="17" t="b">
        <f t="shared" ca="1" si="2622"/>
        <v>0</v>
      </c>
      <c r="AT239" s="17" t="b">
        <f t="shared" ca="1" si="2623"/>
        <v>0</v>
      </c>
      <c r="AU239" s="17" t="b">
        <f t="shared" ca="1" si="2624"/>
        <v>1</v>
      </c>
      <c r="AV239" s="17" t="b">
        <f t="shared" ca="1" si="2625"/>
        <v>0</v>
      </c>
      <c r="AW239" s="17" t="b">
        <f t="shared" ca="1" si="2626"/>
        <v>1</v>
      </c>
      <c r="AX239" s="14" t="b">
        <f t="array" aca="1" ref="AX239" ca="1">IF(H239,N239&gt;0,"")</f>
        <v>1</v>
      </c>
      <c r="AY239" s="17" t="str">
        <f t="shared" ca="1" si="2627"/>
        <v>C3:C4</v>
      </c>
      <c r="AZ239" s="17" t="b">
        <f t="array" aca="1" ref="AZ239" ca="1">IF(AY239&lt;&gt;"",SUM(1*ISERROR(MATCH(INDIRECT(AY239),INDIRECT(K239),0)))=0,"")</f>
        <v>1</v>
      </c>
      <c r="BA239" s="17" t="b">
        <f t="shared" ca="1" si="2628"/>
        <v>1</v>
      </c>
      <c r="BB239" s="17" t="b">
        <v>0</v>
      </c>
      <c r="BC239" s="17" t="b">
        <f t="shared" ca="1" si="2629"/>
        <v>1</v>
      </c>
      <c r="BD239" s="17" t="b">
        <f t="shared" ca="1" si="2630"/>
        <v>0</v>
      </c>
      <c r="BE239" s="17" t="b">
        <f t="shared" ca="1" si="2631"/>
        <v>0</v>
      </c>
      <c r="BF239" s="17" t="b">
        <f t="shared" ca="1" si="2632"/>
        <v>0</v>
      </c>
      <c r="BG239" s="17" t="b">
        <f t="shared" ca="1" si="2633"/>
        <v>0</v>
      </c>
      <c r="BH239" s="17" t="b">
        <f t="shared" ca="1" si="2634"/>
        <v>1</v>
      </c>
      <c r="BI239" s="17">
        <f t="shared" ca="1" si="2635"/>
        <v>2</v>
      </c>
      <c r="BJ239" s="17" t="b">
        <f t="shared" ca="1" si="2636"/>
        <v>0</v>
      </c>
      <c r="BK239" s="17" t="str">
        <f t="shared" ca="1" si="2637"/>
        <v/>
      </c>
      <c r="BL239" s="17" t="str">
        <f t="shared" ca="1" si="2638"/>
        <v/>
      </c>
      <c r="BM239" s="17" t="str">
        <f t="shared" ca="1" si="2639"/>
        <v>F</v>
      </c>
      <c r="BN239" s="17" t="str">
        <f t="shared" ca="1" si="2640"/>
        <v>F</v>
      </c>
      <c r="BO239" s="17" t="str">
        <f t="shared" ca="1" si="2641"/>
        <v>D</v>
      </c>
      <c r="BP239" s="14" t="b">
        <f t="shared" ca="1" si="2642"/>
        <v>1</v>
      </c>
      <c r="BQ239" s="35">
        <v>1</v>
      </c>
      <c r="BX239" s="16"/>
      <c r="BY239" s="16"/>
      <c r="BZ239" s="16"/>
      <c r="CA239" s="16"/>
      <c r="CB239" s="16"/>
      <c r="CC239" s="16"/>
      <c r="CD239" s="16"/>
      <c r="CE239" s="16"/>
      <c r="CF239" s="16"/>
      <c r="CN239" s="14">
        <f ca="1">IF(H239,IFERROR(IsVariableNameLegal(O239),0),0)</f>
        <v>0</v>
      </c>
      <c r="CO239" s="14" t="str">
        <f t="array" aca="1" ref="CO239" ca="1">IF(H239,IF(COUNTIF(INDIRECT(wew!$C$13),O239)&gt;1,TRIM(SUBSTITUTE(_xll.MCONCAT(IF((INDIRECT(wew!$C$13)=O239)*(COLUMN(INDIRECT(wew!$C$13))&lt;&gt;D239+1),-1+COLUMN(INDIRECT(wew!$C$13)),"")," "),"  "," ")),""),"")</f>
        <v/>
      </c>
      <c r="CP239" s="14" t="str">
        <f t="array" aca="1" ref="CP239" ca="1">IF(P239&lt;&gt;"",IF(LEN(P239)&gt;150,1,""),"")</f>
        <v/>
      </c>
      <c r="CQ239" s="14" t="str">
        <f t="array" aca="1" ref="CQ239" ca="1">IF(AND(H239,NOT(ster!$J$3)),IF(COUNTIF(INDIRECT(wew!$C$15),P239)&gt;1,TRIM(SUBSTITUTE(_xll.MCONCAT(IF((INDIRECT(wew!$C$15)=P239)*(COLUMN(INDIRECT(wew!$C$15))&lt;&gt;D239+1),-1+COLUMN(INDIRECT(wew!$C$15)),"")," "),"  "," ")),""),"")</f>
        <v/>
      </c>
      <c r="CR239" s="14" t="str">
        <f t="array" aca="1" ref="CR239" ca="1">IF(H239,IF(AND(W239&gt;0,AO239&lt;&gt;""),TRIM(SUBSTITUTE(_xll.MCONCAT(IFERROR(IF(ISNUMBER(INDIRECT(Q239)),IF((INDIRECT(ster!$D$14)&lt;&gt;"")*(INDIRECT(Q239)&lt;AO239),INDIRECT(ster!$D$14) &amp; ": " &amp;  SUBSTITUTE(IF( AV239,IFERROR(TEXT(INDIRECT(Q239),"rrrr-mm-dd") &amp;" (" &amp; INDIRECT(Q239) &amp;")",INDIRECT(Q239)),INDIRECT(Q239))," "," "),""),""),"")," "),"  "," ")),""),"")</f>
        <v/>
      </c>
      <c r="CS239" s="14" t="str">
        <f t="array" aca="1" ref="CS239" ca="1">IF(H239,IF(AND(W239&gt;0,AP239&lt;&gt;""),TRIM(SUBSTITUTE(_xll.MCONCAT(IFERROR(IF(ISNUMBER(INDIRECT(Q239)),IF((INDIRECT(ster!$D$14)&lt;&gt;"")*(INDIRECT(Q239)&gt;AP239),INDIRECT(ster!$D$14) &amp; ": " &amp;  SUBSTITUTE(IF( AV239,IFERROR(TEXT(INDIRECT(Q239),"rrrr-mm-dd")&amp;" (" &amp; INDIRECT(Q239) &amp;")",INDIRECT(Q239)),INDIRECT(Q239))," "," "),""),""),"")," "),"  "," ")),""),"")</f>
        <v/>
      </c>
      <c r="CT239" s="14" t="str">
        <f t="array" aca="1" ref="CT239" ca="1">IF(H239,IF(AND(N239&gt;0,AR239),TRIM(SUBSTITUTE(_xll.MCONCAT(IFERROR(IF(ISNUMBER(INDIRECT(Q239)),IF((INDIRECT(ster!$D$14)&lt;&gt;"")*(IFERROR(0*(MATCH(INDIRECT(Q239),INDIRECT(K239),0)&gt;0),1)),INDIRECT(ster!$D$14) &amp; ": " &amp;  SUBSTITUTE(IF( AV239,IFERROR(TEXT(INDIRECT(Q239),"rrrr-mm-dd")&amp;" (" &amp; INDIRECT(Q239) &amp;")",INDIRECT(Q239)),INDIRECT(Q239))," "," "),""),""),"")," "),"  "," ")),""),"")</f>
        <v/>
      </c>
      <c r="CU239" s="14" t="str">
        <f t="array" aca="1" ref="CU239" ca="1">IF(H239,IF(AND(V239&gt;0),TRIM(SUBSTITUTE(_xll.MCONCAT(IF((INDIRECT(ster!$D$14)&lt;&gt;"")*(IFERROR(0*(INDIRECT(Q239)&lt;&gt;""),1)),INDIRECT(ster!$D$14),"")," "),"  "," ")),""),"")</f>
        <v/>
      </c>
      <c r="CV239" s="14" t="str">
        <f t="array" aca="1" ref="CV239" ca="1">IF(H239,IF(AS239,
TRIM(SUBSTITUTE(_xll.MCONCAT(IF(
   (INDIRECT(ster!$D$14)&lt;&gt;"")*
   ((INDIRECT(Q239)="")+
      NOT(ISNUMBER(INDIRECT(Q239)))*
      NOT(ISERROR(MATCH(INDIRECT(Q239),INDIRECT(K239),0)))
    ),
      INDIRECT(ster!$D$14),
   "")," "),"  "," ")),
""),"")</f>
        <v/>
      </c>
      <c r="CW239" s="14" t="str">
        <f t="array" aca="1" ref="CW239" ca="1">IF(H239,IF(AND(AQ239),TRIM(SUBSTITUTE(_xll.MCONCAT(IFERROR(IF(ISNUMBER(INDIRECT(Q239)),IF((INDIRECT(ster!$D$14)&lt;&gt;"")*(INDIRECT(Q239)&lt;&gt;INT(INDIRECT(Q239))),INDIRECT(ster!$D$14) &amp; ": " &amp; INDIRECT(Q239),""),""),"")," "),"  "," ")),""),"")</f>
        <v/>
      </c>
      <c r="CX239" s="14" t="str">
        <f t="array" aca="1" ref="CX239" ca="1">IF(H239,IF(OR(AU239,AV239),TRIM(SUBSTITUTE(_xll.MCONCAT(IF((INDIRECT(ster!$D$14)&lt;&gt;"")*NOT(ISNUMBER(INDIRECT(Q239))),IF(ISERROR(MATCH(INDIRECT(Q239),INDIRECT(K239),0)),IFERROR(IF(INDIRECT(Q239)&lt;&gt;"",INDIRECT(ster!$D$14) &amp; ": " &amp; SUBSTITUTE(INDIRECT(Q239)," "," "),""),""),""),"")," "),"  "," ")),""),"")</f>
        <v/>
      </c>
      <c r="CY239" s="14" t="str">
        <f t="array" aca="1" ref="CY239" ca="1">IF(H239,IF(AE239,TRIM(SUBSTITUTE(_xll.MCONCAT(IF((INDIRECT(ster!$D$14)&lt;&gt;"")*IFERROR(NOT(INDIRECT(AF239)),FALSE),IF(ISERROR(MATCH(INDIRECT(Q239),INDIRECT(K239),0)),IFERROR(IF(INDIRECT(Q239)&lt;&gt;"",INDIRECT(ster!$D$14)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CZ239" s="14" t="str">
        <f t="array" aca="1" ref="CZ239" ca="1">IF(H239,IF(AH239,TRIM(SUBSTITUTE(_xll.MCONCAT(IF((INDIRECT(ster!$D$14)&lt;&gt;"")*IFERROR(NOT(INDIRECT(AI239)),FALSE),IF(ISERROR(MATCH(INDIRECT(Q239),INDIRECT(K239),0)),IFERROR(IF(INDIRECT(Q239)&lt;&gt;"",INDIRECT(ster!$D$14)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DC239" s="14" t="str">
        <f ca="1">SUBSTITUTE(SUBSTITUTE(SUBSTITUTE(SUBSTITUTE(_xll.MCONCAT(DG239:DS239,"■"),"■■","■"),"■■","■"),"■■","■"),"■■","■")</f>
        <v>■</v>
      </c>
      <c r="DD239" s="14" t="str">
        <f t="shared" ca="1" si="2643"/>
        <v/>
      </c>
      <c r="DE239" s="14" t="str">
        <f t="shared" ca="1" si="2644"/>
        <v/>
      </c>
      <c r="DF239" s="14" t="str">
        <f t="shared" ca="1" si="2645"/>
        <v/>
      </c>
      <c r="DG239" s="14" t="str">
        <f t="shared" ca="1" si="2646"/>
        <v/>
      </c>
      <c r="DH239" s="14" t="str">
        <f t="shared" ca="1" si="2647"/>
        <v/>
      </c>
      <c r="DI239" s="14" t="str">
        <f t="shared" ca="1" si="2648"/>
        <v/>
      </c>
      <c r="DJ239" s="14" t="str">
        <f t="shared" ca="1" si="2649"/>
        <v/>
      </c>
      <c r="DK239" s="14" t="str">
        <f t="shared" ca="1" si="2650"/>
        <v/>
      </c>
      <c r="DL239" s="14" t="str">
        <f t="shared" ca="1" si="1470"/>
        <v/>
      </c>
      <c r="DM239" s="14" t="str">
        <f t="shared" ca="1" si="2651"/>
        <v/>
      </c>
      <c r="DN239" s="14" t="str">
        <f t="array" aca="1" ref="DN239" ca="1">IF(CU239&lt;&gt;"","There are errors in the entered values in the following cases: " &amp;SUBSTITUTE(CU239," ",", "),"")</f>
        <v/>
      </c>
      <c r="DO239" s="14" t="str">
        <f t="shared" ca="1" si="2652"/>
        <v/>
      </c>
      <c r="DP239" s="14" t="str">
        <f t="shared" ca="1" si="2653"/>
        <v/>
      </c>
      <c r="DQ239" s="14" t="str">
        <f t="shared" ca="1" si="2654"/>
        <v/>
      </c>
      <c r="DR239" s="14" t="str">
        <f t="shared" ca="1" si="2655"/>
        <v/>
      </c>
      <c r="DS239" s="14" t="str">
        <f t="shared" ca="1" si="2656"/>
        <v/>
      </c>
      <c r="DZ239" s="14" t="b">
        <f t="shared" ca="1" si="2657"/>
        <v>0</v>
      </c>
      <c r="EA239" s="14" t="str">
        <f t="shared" ca="1" si="2658"/>
        <v>Hypertriglyceridemia (q_76)</v>
      </c>
      <c r="EB239" s="14" t="str">
        <f t="shared" ca="1" si="2659"/>
        <v xml:space="preserve">Values must be limited to predefinied list. </v>
      </c>
      <c r="EC239" s="14" t="str">
        <f t="shared" ca="1" si="2660"/>
        <v xml:space="preserve">Hypertriglyceridemia (q_76): Values must be limited to predefinied list. </v>
      </c>
      <c r="ED239" s="14" t="str">
        <f t="shared" ca="1" si="2661"/>
        <v/>
      </c>
      <c r="EE239" s="14" t="str">
        <f t="shared" ca="1" si="2662"/>
        <v>Values must be limited to predefinied list</v>
      </c>
      <c r="EF239" s="14" t="str">
        <f t="shared" ca="1" si="2663"/>
        <v/>
      </c>
      <c r="EG239" s="14" t="str">
        <f t="shared" ca="1" si="2664"/>
        <v/>
      </c>
      <c r="EM239" s="14" t="b">
        <f t="shared" ca="1" si="2665"/>
        <v>1</v>
      </c>
      <c r="EN239" s="14">
        <f t="shared" ca="1" si="2666"/>
        <v>226</v>
      </c>
      <c r="EO239" s="14" t="str">
        <f t="shared" ca="1" si="2667"/>
        <v>q_76</v>
      </c>
      <c r="EP239" s="14" t="str">
        <f t="shared" ca="1" si="2668"/>
        <v xml:space="preserve">Hypertriglyceridemia (q_76): Values must be limited to predefinied list. </v>
      </c>
      <c r="EQ239" s="14" t="str">
        <f t="shared" ca="1" si="2669"/>
        <v/>
      </c>
    </row>
    <row r="240" spans="2:147" s="14" customFormat="1">
      <c r="B240" s="14" t="str">
        <f t="shared" ca="1" si="2596"/>
        <v/>
      </c>
      <c r="C240" s="14">
        <f t="shared" ca="1" si="2597"/>
        <v>227</v>
      </c>
      <c r="D240" s="14">
        <f t="shared" si="2598"/>
        <v>238</v>
      </c>
      <c r="E240" s="14" t="str">
        <f t="shared" ca="1" si="2599"/>
        <v>D</v>
      </c>
      <c r="F240" s="14" t="str">
        <f t="shared" ca="1" si="2600"/>
        <v>q_77</v>
      </c>
      <c r="G240" s="14" t="str">
        <f t="shared" ca="1" si="2601"/>
        <v>Hyperthyroidism</v>
      </c>
      <c r="H240" s="14" t="b">
        <f t="shared" ca="1" si="2602"/>
        <v>1</v>
      </c>
      <c r="I240" s="14" t="str">
        <f ca="1">IF($H240,ADDRESS(3,(D240+1)*2-1,4,,"["&amp;wew!$G$7&amp;"]"&amp;_sheetname_labels)&amp;":"&amp;ADDRESS(2+ster!$B$20,(D240+1)*2-1,4),"")</f>
        <v>[DBTemplate.xlsm]labels!RI3:RI61</v>
      </c>
      <c r="J240" s="14">
        <f t="array" aca="1" ref="J240" ca="1">IF(H240,MAX(0,MAX(IF(INDIRECT(I240)&lt;&gt;"",ROW(INDIRECT(I240)),""))-2),"")</f>
        <v>2</v>
      </c>
      <c r="K240" s="14" t="str">
        <f ca="1">IF($H240,IF($J240&gt;0,ADDRESS(3,(D240+1)*2-1,4,,"["&amp;wew!$G$7&amp;"]"&amp;_sheetname_labels)&amp;":"&amp;ADDRESS(2+J240,(D240+1)*2-1,4),""),"")</f>
        <v>[DBTemplate.xlsm]labels!RI3:RI4</v>
      </c>
      <c r="L240" s="14" t="str">
        <f ca="1">IF($H240,IF($J240&gt;0,ADDRESS(3,(D240+1)*2,4,,"["&amp;wew!$G$7&amp;"]"&amp;_sheetname_labels)&amp;":"&amp;ADDRESS(2+J240,(D240+1)*2,4),""),"")</f>
        <v>[DBTemplate.xlsm]labels!RJ3:RJ4</v>
      </c>
      <c r="M240" s="14">
        <f t="shared" ca="1" si="2603"/>
        <v>0</v>
      </c>
      <c r="N240" s="14">
        <f t="shared" ca="1" si="2604"/>
        <v>2</v>
      </c>
      <c r="O240" s="14" t="str">
        <f t="shared" ca="1" si="2605"/>
        <v>q_77</v>
      </c>
      <c r="P240" s="14" t="str">
        <f t="shared" ca="1" si="2606"/>
        <v>Hyperthyroidism</v>
      </c>
      <c r="Q240" s="14" t="str">
        <f ca="1">IF($BP240,ADDRESS(3,D240+1,4,,"["&amp;wew!$G$7&amp;"]"&amp;_sheetname_dataframe)&amp;":"&amp;ADDRESS(2+ster!$C$14,D240+1,4),"")</f>
        <v>[DBTemplate.xlsm]data_frame!IE3:IE3</v>
      </c>
      <c r="R240" s="14" t="str">
        <f>IF($BP240,IF(MID(_xll.FORMULATEXT(INDEX(INDIRECT(Q240),1)),1,1)="=", _xll.FORMULATEXT(INDEX(INDIRECT(Q240),1),2,TRUE),""),"")</f>
        <v/>
      </c>
      <c r="S240" s="14">
        <f t="array" aca="1" ref="S240" ca="1">IF(H240,SUM(IF((IFERROR(INDIRECT(Q240)&lt;&gt;"",FALSE))*(INDIRECT(ster!$D$14)&lt;&gt;""),1,0)),"")</f>
        <v>1</v>
      </c>
      <c r="T240" s="14">
        <f t="array" aca="1" ref="T240" ca="1">IF(H240,IF(M240&gt;0,SUM(IFERROR(1*(MATCH(INDIRECT(Q240),INDIRECT(K240),0)&gt;0),0)*(INDIRECT(ster!$D$14)&lt;&gt;"")*NOT(ISNUMBER(INDIRECT(Q240)))),0),"")</f>
        <v>0</v>
      </c>
      <c r="U240" s="14">
        <f t="array" aca="1" ref="U240" ca="1">IF(H240,SUM((IFERROR(INDIRECT(Q240)="",FALSE))*(INDIRECT(ster!$D$14)&lt;&gt;"")),"")</f>
        <v>0</v>
      </c>
      <c r="V240" s="14">
        <f t="array" aca="1" ref="V240" ca="1">IF(H240,SUM((IFERROR(INDIRECT(Q240)="#ąś",TRUE))*(INDIRECT(ster!$D$14)&lt;&gt;"")),"")</f>
        <v>0</v>
      </c>
      <c r="W240" s="14">
        <f t="array" aca="1" ref="W240" ca="1">IF(H240,SUM(ISNUMBER(INDIRECT(Q240))*(INDIRECT(ster!$D$14)&lt;&gt;"")),"")</f>
        <v>1</v>
      </c>
      <c r="X240" s="14">
        <f t="array" aca="1" ref="X240" ca="1">IF(AND(H240,W240&gt;0),IF(wew!$B$3,MIN(IF((INDIRECT(ster!$D$14)&lt;&gt;"")*IFERROR(INDIRECT($Q240)&lt;&gt;"",FALSE),IFERROR(INDIRECT($Q240),"X"),"X")),"&lt;włącz podświetlanie wartości&gt;"),"—")</f>
        <v>2</v>
      </c>
      <c r="Y240" s="14">
        <f t="array" aca="1" ref="Y240" ca="1">IF(AND(H240,W240&gt;0),IF(wew!$B$3,MAX(IF((INDIRECT(ster!$D$14)&lt;&gt;"")*IFERROR(INDIRECT($Q240)&lt;&gt;"",FALSE),IFERROR(INDIRECT($Q240),"X"),"X")),"&lt;włącz podświetlanie wartości&gt;"),"—")</f>
        <v>2</v>
      </c>
      <c r="Z240" s="14">
        <f t="shared" ca="1" si="2607"/>
        <v>0</v>
      </c>
      <c r="AA240" s="12">
        <f t="shared" ca="1" si="2608"/>
        <v>1</v>
      </c>
      <c r="AB240" s="17">
        <f t="array" aca="1" ref="AB240" ca="1">IF(H240,IF(W240&gt;0,SUM((INDIRECT(ster!$D$14)&lt;&gt;"")*IFERROR((INDIRECT(Q240)&lt;&gt;"")*(INDIRECT(Q240)=INT(INDIRECT(Q240))),0)),0),"")</f>
        <v>1</v>
      </c>
      <c r="AC240" s="17">
        <f t="array" aca="1" ref="AC240" ca="1">IF(H240,W240-AB240,"")</f>
        <v>0</v>
      </c>
      <c r="AD240" s="17">
        <f t="shared" ca="1" si="2609"/>
        <v>1</v>
      </c>
      <c r="AE240" s="17" t="b">
        <f t="shared" ca="1" si="2610"/>
        <v>0</v>
      </c>
      <c r="AF240" s="17" t="str">
        <f ca="1">IF(AE240,IF($H240,ADDRESS(3,D240+2,4,,"["&amp;wew!$G$7&amp;"]"&amp;_sheetname_dataframe)&amp;":"&amp;ADDRESS(2+ster!$C$14,D240+2,4),""),"")</f>
        <v/>
      </c>
      <c r="AG240" s="17" t="str">
        <f t="shared" ca="1" si="2611"/>
        <v/>
      </c>
      <c r="AH240" s="17" t="b">
        <f t="shared" ca="1" si="2612"/>
        <v>0</v>
      </c>
      <c r="AI240" s="17" t="str">
        <f ca="1">IF(AH240,IF($H240,ADDRESS(3,D240+3,4,,"["&amp;wew!$G$7&amp;"]"&amp;_sheetname_dataframe)&amp;":"&amp;ADDRESS(2+ster!$C$14,D240+3,4),""),"")</f>
        <v/>
      </c>
      <c r="AJ240" s="17" t="str">
        <f t="shared" ca="1" si="2613"/>
        <v/>
      </c>
      <c r="AK240" s="17" t="b">
        <f t="shared" ca="1" si="2614"/>
        <v>0</v>
      </c>
      <c r="AL240" s="17" t="b">
        <f t="shared" ca="1" si="2615"/>
        <v>0</v>
      </c>
      <c r="AM240" s="17" t="b">
        <f t="shared" ca="1" si="2616"/>
        <v>0</v>
      </c>
      <c r="AN240" s="17">
        <f t="shared" ca="1" si="2617"/>
        <v>0</v>
      </c>
      <c r="AO240" s="24" t="str">
        <f t="shared" ca="1" si="2618"/>
        <v/>
      </c>
      <c r="AP240" s="24" t="str">
        <f t="shared" ca="1" si="2619"/>
        <v/>
      </c>
      <c r="AQ240" s="17" t="b">
        <f t="shared" ca="1" si="2620"/>
        <v>0</v>
      </c>
      <c r="AR240" s="17" t="b">
        <f t="shared" ca="1" si="2621"/>
        <v>1</v>
      </c>
      <c r="AS240" s="17" t="b">
        <f t="shared" ca="1" si="2622"/>
        <v>0</v>
      </c>
      <c r="AT240" s="17" t="b">
        <f t="shared" ca="1" si="2623"/>
        <v>0</v>
      </c>
      <c r="AU240" s="17" t="b">
        <f t="shared" ca="1" si="2624"/>
        <v>1</v>
      </c>
      <c r="AV240" s="17" t="b">
        <f t="shared" ca="1" si="2625"/>
        <v>0</v>
      </c>
      <c r="AW240" s="17" t="b">
        <f t="shared" ca="1" si="2626"/>
        <v>1</v>
      </c>
      <c r="AX240" s="14" t="b">
        <f t="array" aca="1" ref="AX240" ca="1">IF(H240,N240&gt;0,"")</f>
        <v>1</v>
      </c>
      <c r="AY240" s="17" t="str">
        <f t="shared" ca="1" si="2627"/>
        <v>C3:C4</v>
      </c>
      <c r="AZ240" s="17" t="b">
        <f t="array" aca="1" ref="AZ240" ca="1">IF(AY240&lt;&gt;"",SUM(1*ISERROR(MATCH(INDIRECT(AY240),INDIRECT(K240),0)))=0,"")</f>
        <v>1</v>
      </c>
      <c r="BA240" s="17" t="b">
        <f t="shared" ca="1" si="2628"/>
        <v>1</v>
      </c>
      <c r="BB240" s="17" t="b">
        <v>0</v>
      </c>
      <c r="BC240" s="17" t="b">
        <f t="shared" ca="1" si="2629"/>
        <v>1</v>
      </c>
      <c r="BD240" s="17" t="b">
        <f t="shared" ca="1" si="2630"/>
        <v>0</v>
      </c>
      <c r="BE240" s="17" t="b">
        <f t="shared" ca="1" si="2631"/>
        <v>0</v>
      </c>
      <c r="BF240" s="17" t="b">
        <f t="shared" ca="1" si="2632"/>
        <v>0</v>
      </c>
      <c r="BG240" s="17" t="b">
        <f t="shared" ca="1" si="2633"/>
        <v>0</v>
      </c>
      <c r="BH240" s="17" t="b">
        <f t="shared" ca="1" si="2634"/>
        <v>1</v>
      </c>
      <c r="BI240" s="17">
        <f t="shared" ca="1" si="2635"/>
        <v>2</v>
      </c>
      <c r="BJ240" s="17" t="b">
        <f t="shared" ca="1" si="2636"/>
        <v>0</v>
      </c>
      <c r="BK240" s="17" t="str">
        <f t="shared" ca="1" si="2637"/>
        <v/>
      </c>
      <c r="BL240" s="17" t="str">
        <f t="shared" ca="1" si="2638"/>
        <v/>
      </c>
      <c r="BM240" s="17" t="str">
        <f t="shared" ca="1" si="2639"/>
        <v>F</v>
      </c>
      <c r="BN240" s="17" t="str">
        <f t="shared" ca="1" si="2640"/>
        <v>F</v>
      </c>
      <c r="BO240" s="17" t="str">
        <f t="shared" ca="1" si="2641"/>
        <v>D</v>
      </c>
      <c r="BP240" s="14" t="b">
        <f t="shared" ca="1" si="2642"/>
        <v>1</v>
      </c>
      <c r="BQ240" s="35">
        <v>1</v>
      </c>
      <c r="BX240" s="16"/>
      <c r="BY240" s="16"/>
      <c r="BZ240" s="16"/>
      <c r="CA240" s="16"/>
      <c r="CB240" s="16"/>
      <c r="CC240" s="16"/>
      <c r="CD240" s="16"/>
      <c r="CE240" s="16"/>
      <c r="CF240" s="16"/>
      <c r="CN240" s="14">
        <f ca="1">IF(H240,IFERROR(IsVariableNameLegal(O240),0),0)</f>
        <v>0</v>
      </c>
      <c r="CO240" s="14" t="str">
        <f t="array" aca="1" ref="CO240" ca="1">IF(H240,IF(COUNTIF(INDIRECT(wew!$C$13),O240)&gt;1,TRIM(SUBSTITUTE(_xll.MCONCAT(IF((INDIRECT(wew!$C$13)=O240)*(COLUMN(INDIRECT(wew!$C$13))&lt;&gt;D240+1),-1+COLUMN(INDIRECT(wew!$C$13)),"")," "),"  "," ")),""),"")</f>
        <v/>
      </c>
      <c r="CP240" s="14" t="str">
        <f t="array" aca="1" ref="CP240" ca="1">IF(P240&lt;&gt;"",IF(LEN(P240)&gt;150,1,""),"")</f>
        <v/>
      </c>
      <c r="CQ240" s="14" t="str">
        <f t="array" aca="1" ref="CQ240" ca="1">IF(AND(H240,NOT(ster!$J$3)),IF(COUNTIF(INDIRECT(wew!$C$15),P240)&gt;1,TRIM(SUBSTITUTE(_xll.MCONCAT(IF((INDIRECT(wew!$C$15)=P240)*(COLUMN(INDIRECT(wew!$C$15))&lt;&gt;D240+1),-1+COLUMN(INDIRECT(wew!$C$15)),"")," "),"  "," ")),""),"")</f>
        <v/>
      </c>
      <c r="CR240" s="14" t="str">
        <f t="array" aca="1" ref="CR240" ca="1">IF(H240,IF(AND(W240&gt;0,AO240&lt;&gt;""),TRIM(SUBSTITUTE(_xll.MCONCAT(IFERROR(IF(ISNUMBER(INDIRECT(Q240)),IF((INDIRECT(ster!$D$14)&lt;&gt;"")*(INDIRECT(Q240)&lt;AO240),INDIRECT(ster!$D$14) &amp; ": " &amp;  SUBSTITUTE(IF( AV240,IFERROR(TEXT(INDIRECT(Q240),"rrrr-mm-dd") &amp;" (" &amp; INDIRECT(Q240) &amp;")",INDIRECT(Q240)),INDIRECT(Q240))," "," "),""),""),"")," "),"  "," ")),""),"")</f>
        <v/>
      </c>
      <c r="CS240" s="14" t="str">
        <f t="array" aca="1" ref="CS240" ca="1">IF(H240,IF(AND(W240&gt;0,AP240&lt;&gt;""),TRIM(SUBSTITUTE(_xll.MCONCAT(IFERROR(IF(ISNUMBER(INDIRECT(Q240)),IF((INDIRECT(ster!$D$14)&lt;&gt;"")*(INDIRECT(Q240)&gt;AP240),INDIRECT(ster!$D$14) &amp; ": " &amp;  SUBSTITUTE(IF( AV240,IFERROR(TEXT(INDIRECT(Q240),"rrrr-mm-dd")&amp;" (" &amp; INDIRECT(Q240) &amp;")",INDIRECT(Q240)),INDIRECT(Q240))," "," "),""),""),"")," "),"  "," ")),""),"")</f>
        <v/>
      </c>
      <c r="CT240" s="14" t="str">
        <f t="array" aca="1" ref="CT240" ca="1">IF(H240,IF(AND(N240&gt;0,AR240),TRIM(SUBSTITUTE(_xll.MCONCAT(IFERROR(IF(ISNUMBER(INDIRECT(Q240)),IF((INDIRECT(ster!$D$14)&lt;&gt;"")*(IFERROR(0*(MATCH(INDIRECT(Q240),INDIRECT(K240),0)&gt;0),1)),INDIRECT(ster!$D$14) &amp; ": " &amp;  SUBSTITUTE(IF( AV240,IFERROR(TEXT(INDIRECT(Q240),"rrrr-mm-dd")&amp;" (" &amp; INDIRECT(Q240) &amp;")",INDIRECT(Q240)),INDIRECT(Q240))," "," "),""),""),"")," "),"  "," ")),""),"")</f>
        <v/>
      </c>
      <c r="CU240" s="14" t="str">
        <f t="array" aca="1" ref="CU240" ca="1">IF(H240,IF(AND(V240&gt;0),TRIM(SUBSTITUTE(_xll.MCONCAT(IF((INDIRECT(ster!$D$14)&lt;&gt;"")*(IFERROR(0*(INDIRECT(Q240)&lt;&gt;""),1)),INDIRECT(ster!$D$14),"")," "),"  "," ")),""),"")</f>
        <v/>
      </c>
      <c r="CV240" s="14" t="str">
        <f t="array" aca="1" ref="CV240" ca="1">IF(H240,IF(AS240,
TRIM(SUBSTITUTE(_xll.MCONCAT(IF(
   (INDIRECT(ster!$D$14)&lt;&gt;"")*
   ((INDIRECT(Q240)="")+
      NOT(ISNUMBER(INDIRECT(Q240)))*
      NOT(ISERROR(MATCH(INDIRECT(Q240),INDIRECT(K240),0)))
    ),
      INDIRECT(ster!$D$14),
   "")," "),"  "," ")),
""),"")</f>
        <v/>
      </c>
      <c r="CW240" s="14" t="str">
        <f t="array" aca="1" ref="CW240" ca="1">IF(H240,IF(AND(AQ240),TRIM(SUBSTITUTE(_xll.MCONCAT(IFERROR(IF(ISNUMBER(INDIRECT(Q240)),IF((INDIRECT(ster!$D$14)&lt;&gt;"")*(INDIRECT(Q240)&lt;&gt;INT(INDIRECT(Q240))),INDIRECT(ster!$D$14) &amp; ": " &amp; INDIRECT(Q240),""),""),"")," "),"  "," ")),""),"")</f>
        <v/>
      </c>
      <c r="CX240" s="14" t="str">
        <f t="array" aca="1" ref="CX240" ca="1">IF(H240,IF(OR(AU240,AV240),TRIM(SUBSTITUTE(_xll.MCONCAT(IF((INDIRECT(ster!$D$14)&lt;&gt;"")*NOT(ISNUMBER(INDIRECT(Q240))),IF(ISERROR(MATCH(INDIRECT(Q240),INDIRECT(K240),0)),IFERROR(IF(INDIRECT(Q240)&lt;&gt;"",INDIRECT(ster!$D$14) &amp; ": " &amp; SUBSTITUTE(INDIRECT(Q240)," "," "),""),""),""),"")," "),"  "," ")),""),"")</f>
        <v/>
      </c>
      <c r="CY240" s="14" t="str">
        <f t="array" aca="1" ref="CY240" ca="1">IF(H240,IF(AE240,TRIM(SUBSTITUTE(_xll.MCONCAT(IF((INDIRECT(ster!$D$14)&lt;&gt;"")*IFERROR(NOT(INDIRECT(AF240)),FALSE),IF(ISERROR(MATCH(INDIRECT(Q240),INDIRECT(K240),0)),IFERROR(IF(INDIRECT(Q240)&lt;&gt;"",INDIRECT(ster!$D$14)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CZ240" s="14" t="str">
        <f t="array" aca="1" ref="CZ240" ca="1">IF(H240,IF(AH240,TRIM(SUBSTITUTE(_xll.MCONCAT(IF((INDIRECT(ster!$D$14)&lt;&gt;"")*IFERROR(NOT(INDIRECT(AI240)),FALSE),IF(ISERROR(MATCH(INDIRECT(Q240),INDIRECT(K240),0)),IFERROR(IF(INDIRECT(Q240)&lt;&gt;"",INDIRECT(ster!$D$14)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DC240" s="14" t="str">
        <f ca="1">SUBSTITUTE(SUBSTITUTE(SUBSTITUTE(SUBSTITUTE(_xll.MCONCAT(DG240:DS240,"■"),"■■","■"),"■■","■"),"■■","■"),"■■","■")</f>
        <v>■</v>
      </c>
      <c r="DD240" s="14" t="str">
        <f t="shared" ca="1" si="2643"/>
        <v/>
      </c>
      <c r="DE240" s="14" t="str">
        <f t="shared" ca="1" si="2644"/>
        <v/>
      </c>
      <c r="DF240" s="14" t="str">
        <f t="shared" ca="1" si="2645"/>
        <v/>
      </c>
      <c r="DG240" s="14" t="str">
        <f t="shared" ca="1" si="2646"/>
        <v/>
      </c>
      <c r="DH240" s="14" t="str">
        <f t="shared" ca="1" si="2647"/>
        <v/>
      </c>
      <c r="DI240" s="14" t="str">
        <f t="shared" ca="1" si="2648"/>
        <v/>
      </c>
      <c r="DJ240" s="14" t="str">
        <f t="shared" ca="1" si="2649"/>
        <v/>
      </c>
      <c r="DK240" s="14" t="str">
        <f t="shared" ca="1" si="2650"/>
        <v/>
      </c>
      <c r="DL240" s="14" t="str">
        <f t="shared" ca="1" si="1470"/>
        <v/>
      </c>
      <c r="DM240" s="14" t="str">
        <f t="shared" ca="1" si="2651"/>
        <v/>
      </c>
      <c r="DN240" s="14" t="str">
        <f t="array" aca="1" ref="DN240" ca="1">IF(CU240&lt;&gt;"","There are errors in the entered values in the following cases: " &amp;SUBSTITUTE(CU240," ",", "),"")</f>
        <v/>
      </c>
      <c r="DO240" s="14" t="str">
        <f t="shared" ca="1" si="2652"/>
        <v/>
      </c>
      <c r="DP240" s="14" t="str">
        <f t="shared" ca="1" si="2653"/>
        <v/>
      </c>
      <c r="DQ240" s="14" t="str">
        <f t="shared" ca="1" si="2654"/>
        <v/>
      </c>
      <c r="DR240" s="14" t="str">
        <f t="shared" ca="1" si="2655"/>
        <v/>
      </c>
      <c r="DS240" s="14" t="str">
        <f t="shared" ca="1" si="2656"/>
        <v/>
      </c>
      <c r="DZ240" s="14" t="b">
        <f t="shared" ca="1" si="2657"/>
        <v>0</v>
      </c>
      <c r="EA240" s="14" t="str">
        <f t="shared" ca="1" si="2658"/>
        <v>Hyperthyroidism (q_77)</v>
      </c>
      <c r="EB240" s="14" t="str">
        <f t="shared" ca="1" si="2659"/>
        <v xml:space="preserve">Values must be limited to predefinied list. </v>
      </c>
      <c r="EC240" s="14" t="str">
        <f t="shared" ca="1" si="2660"/>
        <v xml:space="preserve">Hyperthyroidism (q_77): Values must be limited to predefinied list. </v>
      </c>
      <c r="ED240" s="14" t="str">
        <f t="shared" ca="1" si="2661"/>
        <v/>
      </c>
      <c r="EE240" s="14" t="str">
        <f t="shared" ca="1" si="2662"/>
        <v>Values must be limited to predefinied list</v>
      </c>
      <c r="EF240" s="14" t="str">
        <f t="shared" ca="1" si="2663"/>
        <v/>
      </c>
      <c r="EG240" s="14" t="str">
        <f t="shared" ca="1" si="2664"/>
        <v/>
      </c>
      <c r="EM240" s="14" t="b">
        <f t="shared" ca="1" si="2665"/>
        <v>1</v>
      </c>
      <c r="EN240" s="14">
        <f t="shared" ca="1" si="2666"/>
        <v>227</v>
      </c>
      <c r="EO240" s="14" t="str">
        <f t="shared" ca="1" si="2667"/>
        <v>q_77</v>
      </c>
      <c r="EP240" s="14" t="str">
        <f t="shared" ca="1" si="2668"/>
        <v xml:space="preserve">Hyperthyroidism (q_77): Values must be limited to predefinied list. </v>
      </c>
      <c r="EQ240" s="14" t="str">
        <f t="shared" ca="1" si="2669"/>
        <v/>
      </c>
    </row>
    <row r="241" spans="2:147" s="14" customFormat="1">
      <c r="B241" s="14" t="str">
        <f t="shared" ca="1" si="2596"/>
        <v/>
      </c>
      <c r="C241" s="14">
        <f t="shared" ca="1" si="2597"/>
        <v>228</v>
      </c>
      <c r="D241" s="14">
        <f t="shared" si="2598"/>
        <v>239</v>
      </c>
      <c r="E241" s="14" t="str">
        <f t="shared" ca="1" si="2599"/>
        <v>D</v>
      </c>
      <c r="F241" s="14" t="str">
        <f t="shared" ca="1" si="2600"/>
        <v>q_78</v>
      </c>
      <c r="G241" s="14" t="str">
        <f t="shared" ca="1" si="2601"/>
        <v>Hypothyroidism</v>
      </c>
      <c r="H241" s="14" t="b">
        <f t="shared" ca="1" si="2602"/>
        <v>1</v>
      </c>
      <c r="I241" s="14" t="str">
        <f ca="1">IF($H241,ADDRESS(3,(D241+1)*2-1,4,,"["&amp;wew!$G$7&amp;"]"&amp;_sheetname_labels)&amp;":"&amp;ADDRESS(2+ster!$B$20,(D241+1)*2-1,4),"")</f>
        <v>[DBTemplate.xlsm]labels!RK3:RK61</v>
      </c>
      <c r="J241" s="14">
        <f t="array" aca="1" ref="J241" ca="1">IF(H241,MAX(0,MAX(IF(INDIRECT(I241)&lt;&gt;"",ROW(INDIRECT(I241)),""))-2),"")</f>
        <v>2</v>
      </c>
      <c r="K241" s="14" t="str">
        <f ca="1">IF($H241,IF($J241&gt;0,ADDRESS(3,(D241+1)*2-1,4,,"["&amp;wew!$G$7&amp;"]"&amp;_sheetname_labels)&amp;":"&amp;ADDRESS(2+J241,(D241+1)*2-1,4),""),"")</f>
        <v>[DBTemplate.xlsm]labels!RK3:RK4</v>
      </c>
      <c r="L241" s="14" t="str">
        <f ca="1">IF($H241,IF($J241&gt;0,ADDRESS(3,(D241+1)*2,4,,"["&amp;wew!$G$7&amp;"]"&amp;_sheetname_labels)&amp;":"&amp;ADDRESS(2+J241,(D241+1)*2,4),""),"")</f>
        <v>[DBTemplate.xlsm]labels!RL3:RL4</v>
      </c>
      <c r="M241" s="14">
        <f t="shared" ca="1" si="2603"/>
        <v>0</v>
      </c>
      <c r="N241" s="14">
        <f t="shared" ca="1" si="2604"/>
        <v>2</v>
      </c>
      <c r="O241" s="14" t="str">
        <f t="shared" ca="1" si="2605"/>
        <v>q_78</v>
      </c>
      <c r="P241" s="14" t="str">
        <f t="shared" ca="1" si="2606"/>
        <v>Hypothyroidism</v>
      </c>
      <c r="Q241" s="14" t="str">
        <f ca="1">IF($BP241,ADDRESS(3,D241+1,4,,"["&amp;wew!$G$7&amp;"]"&amp;_sheetname_dataframe)&amp;":"&amp;ADDRESS(2+ster!$C$14,D241+1,4),"")</f>
        <v>[DBTemplate.xlsm]data_frame!IF3:IF3</v>
      </c>
      <c r="R241" s="14" t="str">
        <f>IF($BP241,IF(MID(_xll.FORMULATEXT(INDEX(INDIRECT(Q241),1)),1,1)="=", _xll.FORMULATEXT(INDEX(INDIRECT(Q241),1),2,TRUE),""),"")</f>
        <v/>
      </c>
      <c r="S241" s="14">
        <f t="array" aca="1" ref="S241" ca="1">IF(H241,SUM(IF((IFERROR(INDIRECT(Q241)&lt;&gt;"",FALSE))*(INDIRECT(ster!$D$14)&lt;&gt;""),1,0)),"")</f>
        <v>1</v>
      </c>
      <c r="T241" s="14">
        <f t="array" aca="1" ref="T241" ca="1">IF(H241,IF(M241&gt;0,SUM(IFERROR(1*(MATCH(INDIRECT(Q241),INDIRECT(K241),0)&gt;0),0)*(INDIRECT(ster!$D$14)&lt;&gt;"")*NOT(ISNUMBER(INDIRECT(Q241)))),0),"")</f>
        <v>0</v>
      </c>
      <c r="U241" s="14">
        <f t="array" aca="1" ref="U241" ca="1">IF(H241,SUM((IFERROR(INDIRECT(Q241)="",FALSE))*(INDIRECT(ster!$D$14)&lt;&gt;"")),"")</f>
        <v>0</v>
      </c>
      <c r="V241" s="14">
        <f t="array" aca="1" ref="V241" ca="1">IF(H241,SUM((IFERROR(INDIRECT(Q241)="#ąś",TRUE))*(INDIRECT(ster!$D$14)&lt;&gt;"")),"")</f>
        <v>0</v>
      </c>
      <c r="W241" s="14">
        <f t="array" aca="1" ref="W241" ca="1">IF(H241,SUM(ISNUMBER(INDIRECT(Q241))*(INDIRECT(ster!$D$14)&lt;&gt;"")),"")</f>
        <v>1</v>
      </c>
      <c r="X241" s="14">
        <f t="array" aca="1" ref="X241" ca="1">IF(AND(H241,W241&gt;0),IF(wew!$B$3,MIN(IF((INDIRECT(ster!$D$14)&lt;&gt;"")*IFERROR(INDIRECT($Q241)&lt;&gt;"",FALSE),IFERROR(INDIRECT($Q241),"X"),"X")),"&lt;włącz podświetlanie wartości&gt;"),"—")</f>
        <v>2</v>
      </c>
      <c r="Y241" s="14">
        <f t="array" aca="1" ref="Y241" ca="1">IF(AND(H241,W241&gt;0),IF(wew!$B$3,MAX(IF((INDIRECT(ster!$D$14)&lt;&gt;"")*IFERROR(INDIRECT($Q241)&lt;&gt;"",FALSE),IFERROR(INDIRECT($Q241),"X"),"X")),"&lt;włącz podświetlanie wartości&gt;"),"—")</f>
        <v>2</v>
      </c>
      <c r="Z241" s="14">
        <f t="shared" ca="1" si="2607"/>
        <v>0</v>
      </c>
      <c r="AA241" s="12">
        <f t="shared" ca="1" si="2608"/>
        <v>1</v>
      </c>
      <c r="AB241" s="17">
        <f t="array" aca="1" ref="AB241" ca="1">IF(H241,IF(W241&gt;0,SUM((INDIRECT(ster!$D$14)&lt;&gt;"")*IFERROR((INDIRECT(Q241)&lt;&gt;"")*(INDIRECT(Q241)=INT(INDIRECT(Q241))),0)),0),"")</f>
        <v>1</v>
      </c>
      <c r="AC241" s="17">
        <f t="array" aca="1" ref="AC241" ca="1">IF(H241,W241-AB241,"")</f>
        <v>0</v>
      </c>
      <c r="AD241" s="17">
        <f t="shared" ca="1" si="2609"/>
        <v>1</v>
      </c>
      <c r="AE241" s="17" t="b">
        <f t="shared" ca="1" si="2610"/>
        <v>0</v>
      </c>
      <c r="AF241" s="17" t="str">
        <f ca="1">IF(AE241,IF($H241,ADDRESS(3,D241+2,4,,"["&amp;wew!$G$7&amp;"]"&amp;_sheetname_dataframe)&amp;":"&amp;ADDRESS(2+ster!$C$14,D241+2,4),""),"")</f>
        <v/>
      </c>
      <c r="AG241" s="17" t="str">
        <f t="shared" ca="1" si="2611"/>
        <v/>
      </c>
      <c r="AH241" s="17" t="b">
        <f t="shared" ca="1" si="2612"/>
        <v>0</v>
      </c>
      <c r="AI241" s="17" t="str">
        <f ca="1">IF(AH241,IF($H241,ADDRESS(3,D241+3,4,,"["&amp;wew!$G$7&amp;"]"&amp;_sheetname_dataframe)&amp;":"&amp;ADDRESS(2+ster!$C$14,D241+3,4),""),"")</f>
        <v/>
      </c>
      <c r="AJ241" s="17" t="str">
        <f t="shared" ca="1" si="2613"/>
        <v/>
      </c>
      <c r="AK241" s="17" t="b">
        <f t="shared" ca="1" si="2614"/>
        <v>0</v>
      </c>
      <c r="AL241" s="17" t="b">
        <f t="shared" ca="1" si="2615"/>
        <v>0</v>
      </c>
      <c r="AM241" s="17" t="b">
        <f t="shared" ca="1" si="2616"/>
        <v>0</v>
      </c>
      <c r="AN241" s="17">
        <f t="shared" ca="1" si="2617"/>
        <v>0</v>
      </c>
      <c r="AO241" s="24" t="str">
        <f t="shared" ca="1" si="2618"/>
        <v/>
      </c>
      <c r="AP241" s="24" t="str">
        <f t="shared" ca="1" si="2619"/>
        <v/>
      </c>
      <c r="AQ241" s="17" t="b">
        <f t="shared" ca="1" si="2620"/>
        <v>0</v>
      </c>
      <c r="AR241" s="17" t="b">
        <f t="shared" ca="1" si="2621"/>
        <v>1</v>
      </c>
      <c r="AS241" s="17" t="b">
        <f t="shared" ca="1" si="2622"/>
        <v>0</v>
      </c>
      <c r="AT241" s="17" t="b">
        <f t="shared" ca="1" si="2623"/>
        <v>0</v>
      </c>
      <c r="AU241" s="17" t="b">
        <f t="shared" ca="1" si="2624"/>
        <v>1</v>
      </c>
      <c r="AV241" s="17" t="b">
        <f t="shared" ca="1" si="2625"/>
        <v>0</v>
      </c>
      <c r="AW241" s="17" t="b">
        <f t="shared" ca="1" si="2626"/>
        <v>1</v>
      </c>
      <c r="AX241" s="14" t="b">
        <f t="array" aca="1" ref="AX241" ca="1">IF(H241,N241&gt;0,"")</f>
        <v>1</v>
      </c>
      <c r="AY241" s="17" t="str">
        <f t="shared" ca="1" si="2627"/>
        <v>C3:C4</v>
      </c>
      <c r="AZ241" s="17" t="b">
        <f t="array" aca="1" ref="AZ241" ca="1">IF(AY241&lt;&gt;"",SUM(1*ISERROR(MATCH(INDIRECT(AY241),INDIRECT(K241),0)))=0,"")</f>
        <v>1</v>
      </c>
      <c r="BA241" s="17" t="b">
        <f t="shared" ca="1" si="2628"/>
        <v>1</v>
      </c>
      <c r="BB241" s="17" t="b">
        <v>0</v>
      </c>
      <c r="BC241" s="17" t="b">
        <f t="shared" ca="1" si="2629"/>
        <v>1</v>
      </c>
      <c r="BD241" s="17" t="b">
        <f t="shared" ca="1" si="2630"/>
        <v>0</v>
      </c>
      <c r="BE241" s="17" t="b">
        <f t="shared" ca="1" si="2631"/>
        <v>0</v>
      </c>
      <c r="BF241" s="17" t="b">
        <f t="shared" ca="1" si="2632"/>
        <v>0</v>
      </c>
      <c r="BG241" s="17" t="b">
        <f t="shared" ca="1" si="2633"/>
        <v>0</v>
      </c>
      <c r="BH241" s="17" t="b">
        <f t="shared" ca="1" si="2634"/>
        <v>1</v>
      </c>
      <c r="BI241" s="17">
        <f t="shared" ca="1" si="2635"/>
        <v>2</v>
      </c>
      <c r="BJ241" s="17" t="b">
        <f t="shared" ca="1" si="2636"/>
        <v>0</v>
      </c>
      <c r="BK241" s="17" t="str">
        <f t="shared" ca="1" si="2637"/>
        <v/>
      </c>
      <c r="BL241" s="17" t="str">
        <f t="shared" ca="1" si="2638"/>
        <v/>
      </c>
      <c r="BM241" s="17" t="str">
        <f t="shared" ca="1" si="2639"/>
        <v>F</v>
      </c>
      <c r="BN241" s="17" t="str">
        <f t="shared" ca="1" si="2640"/>
        <v>F</v>
      </c>
      <c r="BO241" s="17" t="str">
        <f t="shared" ca="1" si="2641"/>
        <v>D</v>
      </c>
      <c r="BP241" s="14" t="b">
        <f t="shared" ca="1" si="2642"/>
        <v>1</v>
      </c>
      <c r="BQ241" s="35">
        <v>1</v>
      </c>
      <c r="BX241" s="16"/>
      <c r="BY241" s="16"/>
      <c r="BZ241" s="16"/>
      <c r="CA241" s="16"/>
      <c r="CB241" s="16"/>
      <c r="CC241" s="16"/>
      <c r="CD241" s="16"/>
      <c r="CE241" s="16"/>
      <c r="CF241" s="16"/>
      <c r="CN241" s="14">
        <f ca="1">IF(H241,IFERROR(IsVariableNameLegal(O241),0),0)</f>
        <v>0</v>
      </c>
      <c r="CO241" s="14" t="str">
        <f t="array" aca="1" ref="CO241" ca="1">IF(H241,IF(COUNTIF(INDIRECT(wew!$C$13),O241)&gt;1,TRIM(SUBSTITUTE(_xll.MCONCAT(IF((INDIRECT(wew!$C$13)=O241)*(COLUMN(INDIRECT(wew!$C$13))&lt;&gt;D241+1),-1+COLUMN(INDIRECT(wew!$C$13)),"")," "),"  "," ")),""),"")</f>
        <v/>
      </c>
      <c r="CP241" s="14" t="str">
        <f t="array" aca="1" ref="CP241" ca="1">IF(P241&lt;&gt;"",IF(LEN(P241)&gt;150,1,""),"")</f>
        <v/>
      </c>
      <c r="CQ241" s="14" t="str">
        <f t="array" aca="1" ref="CQ241" ca="1">IF(AND(H241,NOT(ster!$J$3)),IF(COUNTIF(INDIRECT(wew!$C$15),P241)&gt;1,TRIM(SUBSTITUTE(_xll.MCONCAT(IF((INDIRECT(wew!$C$15)=P241)*(COLUMN(INDIRECT(wew!$C$15))&lt;&gt;D241+1),-1+COLUMN(INDIRECT(wew!$C$15)),"")," "),"  "," ")),""),"")</f>
        <v/>
      </c>
      <c r="CR241" s="14" t="str">
        <f t="array" aca="1" ref="CR241" ca="1">IF(H241,IF(AND(W241&gt;0,AO241&lt;&gt;""),TRIM(SUBSTITUTE(_xll.MCONCAT(IFERROR(IF(ISNUMBER(INDIRECT(Q241)),IF((INDIRECT(ster!$D$14)&lt;&gt;"")*(INDIRECT(Q241)&lt;AO241),INDIRECT(ster!$D$14) &amp; ": " &amp;  SUBSTITUTE(IF( AV241,IFERROR(TEXT(INDIRECT(Q241),"rrrr-mm-dd") &amp;" (" &amp; INDIRECT(Q241) &amp;")",INDIRECT(Q241)),INDIRECT(Q241))," "," "),""),""),"")," "),"  "," ")),""),"")</f>
        <v/>
      </c>
      <c r="CS241" s="14" t="str">
        <f t="array" aca="1" ref="CS241" ca="1">IF(H241,IF(AND(W241&gt;0,AP241&lt;&gt;""),TRIM(SUBSTITUTE(_xll.MCONCAT(IFERROR(IF(ISNUMBER(INDIRECT(Q241)),IF((INDIRECT(ster!$D$14)&lt;&gt;"")*(INDIRECT(Q241)&gt;AP241),INDIRECT(ster!$D$14) &amp; ": " &amp;  SUBSTITUTE(IF( AV241,IFERROR(TEXT(INDIRECT(Q241),"rrrr-mm-dd")&amp;" (" &amp; INDIRECT(Q241) &amp;")",INDIRECT(Q241)),INDIRECT(Q241))," "," "),""),""),"")," "),"  "," ")),""),"")</f>
        <v/>
      </c>
      <c r="CT241" s="14" t="str">
        <f t="array" aca="1" ref="CT241" ca="1">IF(H241,IF(AND(N241&gt;0,AR241),TRIM(SUBSTITUTE(_xll.MCONCAT(IFERROR(IF(ISNUMBER(INDIRECT(Q241)),IF((INDIRECT(ster!$D$14)&lt;&gt;"")*(IFERROR(0*(MATCH(INDIRECT(Q241),INDIRECT(K241),0)&gt;0),1)),INDIRECT(ster!$D$14) &amp; ": " &amp;  SUBSTITUTE(IF( AV241,IFERROR(TEXT(INDIRECT(Q241),"rrrr-mm-dd")&amp;" (" &amp; INDIRECT(Q241) &amp;")",INDIRECT(Q241)),INDIRECT(Q241))," "," "),""),""),"")," "),"  "," ")),""),"")</f>
        <v/>
      </c>
      <c r="CU241" s="14" t="str">
        <f t="array" aca="1" ref="CU241" ca="1">IF(H241,IF(AND(V241&gt;0),TRIM(SUBSTITUTE(_xll.MCONCAT(IF((INDIRECT(ster!$D$14)&lt;&gt;"")*(IFERROR(0*(INDIRECT(Q241)&lt;&gt;""),1)),INDIRECT(ster!$D$14),"")," "),"  "," ")),""),"")</f>
        <v/>
      </c>
      <c r="CV241" s="14" t="str">
        <f t="array" aca="1" ref="CV241" ca="1">IF(H241,IF(AS241,
TRIM(SUBSTITUTE(_xll.MCONCAT(IF(
   (INDIRECT(ster!$D$14)&lt;&gt;"")*
   ((INDIRECT(Q241)="")+
      NOT(ISNUMBER(INDIRECT(Q241)))*
      NOT(ISERROR(MATCH(INDIRECT(Q241),INDIRECT(K241),0)))
    ),
      INDIRECT(ster!$D$14),
   "")," "),"  "," ")),
""),"")</f>
        <v/>
      </c>
      <c r="CW241" s="14" t="str">
        <f t="array" aca="1" ref="CW241" ca="1">IF(H241,IF(AND(AQ241),TRIM(SUBSTITUTE(_xll.MCONCAT(IFERROR(IF(ISNUMBER(INDIRECT(Q241)),IF((INDIRECT(ster!$D$14)&lt;&gt;"")*(INDIRECT(Q241)&lt;&gt;INT(INDIRECT(Q241))),INDIRECT(ster!$D$14) &amp; ": " &amp; INDIRECT(Q241),""),""),"")," "),"  "," ")),""),"")</f>
        <v/>
      </c>
      <c r="CX241" s="14" t="str">
        <f t="array" aca="1" ref="CX241" ca="1">IF(H241,IF(OR(AU241,AV241),TRIM(SUBSTITUTE(_xll.MCONCAT(IF((INDIRECT(ster!$D$14)&lt;&gt;"")*NOT(ISNUMBER(INDIRECT(Q241))),IF(ISERROR(MATCH(INDIRECT(Q241),INDIRECT(K241),0)),IFERROR(IF(INDIRECT(Q241)&lt;&gt;"",INDIRECT(ster!$D$14) &amp; ": " &amp; SUBSTITUTE(INDIRECT(Q241)," "," "),""),""),""),"")," "),"  "," ")),""),"")</f>
        <v/>
      </c>
      <c r="CY241" s="14" t="str">
        <f t="array" aca="1" ref="CY241" ca="1">IF(H241,IF(AE241,TRIM(SUBSTITUTE(_xll.MCONCAT(IF((INDIRECT(ster!$D$14)&lt;&gt;"")*IFERROR(NOT(INDIRECT(AF241)),FALSE),IF(ISERROR(MATCH(INDIRECT(Q241),INDIRECT(K241),0)),IFERROR(IF(INDIRECT(Q241)&lt;&gt;"",INDIRECT(ster!$D$14)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CZ241" s="14" t="str">
        <f t="array" aca="1" ref="CZ241" ca="1">IF(H241,IF(AH241,TRIM(SUBSTITUTE(_xll.MCONCAT(IF((INDIRECT(ster!$D$14)&lt;&gt;"")*IFERROR(NOT(INDIRECT(AI241)),FALSE),IF(ISERROR(MATCH(INDIRECT(Q241),INDIRECT(K241),0)),IFERROR(IF(INDIRECT(Q241)&lt;&gt;"",INDIRECT(ster!$D$14)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DC241" s="14" t="str">
        <f ca="1">SUBSTITUTE(SUBSTITUTE(SUBSTITUTE(SUBSTITUTE(_xll.MCONCAT(DG241:DS241,"■"),"■■","■"),"■■","■"),"■■","■"),"■■","■")</f>
        <v>■</v>
      </c>
      <c r="DD241" s="14" t="str">
        <f t="shared" ca="1" si="2643"/>
        <v/>
      </c>
      <c r="DE241" s="14" t="str">
        <f t="shared" ca="1" si="2644"/>
        <v/>
      </c>
      <c r="DF241" s="14" t="str">
        <f t="shared" ca="1" si="2645"/>
        <v/>
      </c>
      <c r="DG241" s="14" t="str">
        <f t="shared" ca="1" si="2646"/>
        <v/>
      </c>
      <c r="DH241" s="14" t="str">
        <f t="shared" ca="1" si="2647"/>
        <v/>
      </c>
      <c r="DI241" s="14" t="str">
        <f t="shared" ca="1" si="2648"/>
        <v/>
      </c>
      <c r="DJ241" s="14" t="str">
        <f t="shared" ca="1" si="2649"/>
        <v/>
      </c>
      <c r="DK241" s="14" t="str">
        <f t="shared" ca="1" si="2650"/>
        <v/>
      </c>
      <c r="DL241" s="14" t="str">
        <f t="shared" ca="1" si="1470"/>
        <v/>
      </c>
      <c r="DM241" s="14" t="str">
        <f t="shared" ca="1" si="2651"/>
        <v/>
      </c>
      <c r="DN241" s="14" t="str">
        <f t="array" aca="1" ref="DN241" ca="1">IF(CU241&lt;&gt;"","There are errors in the entered values in the following cases: " &amp;SUBSTITUTE(CU241," ",", "),"")</f>
        <v/>
      </c>
      <c r="DO241" s="14" t="str">
        <f t="shared" ca="1" si="2652"/>
        <v/>
      </c>
      <c r="DP241" s="14" t="str">
        <f t="shared" ca="1" si="2653"/>
        <v/>
      </c>
      <c r="DQ241" s="14" t="str">
        <f t="shared" ca="1" si="2654"/>
        <v/>
      </c>
      <c r="DR241" s="14" t="str">
        <f t="shared" ca="1" si="2655"/>
        <v/>
      </c>
      <c r="DS241" s="14" t="str">
        <f t="shared" ca="1" si="2656"/>
        <v/>
      </c>
      <c r="DZ241" s="14" t="b">
        <f t="shared" ca="1" si="2657"/>
        <v>0</v>
      </c>
      <c r="EA241" s="14" t="str">
        <f t="shared" ca="1" si="2658"/>
        <v>Hypothyroidism (q_78)</v>
      </c>
      <c r="EB241" s="14" t="str">
        <f t="shared" ca="1" si="2659"/>
        <v xml:space="preserve">Values must be limited to predefinied list. </v>
      </c>
      <c r="EC241" s="14" t="str">
        <f t="shared" ca="1" si="2660"/>
        <v xml:space="preserve">Hypothyroidism (q_78): Values must be limited to predefinied list. </v>
      </c>
      <c r="ED241" s="14" t="str">
        <f t="shared" ca="1" si="2661"/>
        <v/>
      </c>
      <c r="EE241" s="14" t="str">
        <f t="shared" ca="1" si="2662"/>
        <v>Values must be limited to predefinied list</v>
      </c>
      <c r="EF241" s="14" t="str">
        <f t="shared" ca="1" si="2663"/>
        <v/>
      </c>
      <c r="EG241" s="14" t="str">
        <f t="shared" ca="1" si="2664"/>
        <v/>
      </c>
      <c r="EM241" s="14" t="b">
        <f t="shared" ca="1" si="2665"/>
        <v>1</v>
      </c>
      <c r="EN241" s="14">
        <f t="shared" ca="1" si="2666"/>
        <v>228</v>
      </c>
      <c r="EO241" s="14" t="str">
        <f t="shared" ca="1" si="2667"/>
        <v>q_78</v>
      </c>
      <c r="EP241" s="14" t="str">
        <f t="shared" ca="1" si="2668"/>
        <v xml:space="preserve">Hypothyroidism (q_78): Values must be limited to predefinied list. </v>
      </c>
      <c r="EQ241" s="14" t="str">
        <f t="shared" ca="1" si="2669"/>
        <v/>
      </c>
    </row>
    <row r="242" spans="2:147" s="14" customFormat="1">
      <c r="B242" s="14" t="str">
        <f t="shared" ca="1" si="2596"/>
        <v/>
      </c>
      <c r="C242" s="14">
        <f t="shared" ca="1" si="2597"/>
        <v>229</v>
      </c>
      <c r="D242" s="14">
        <f t="shared" si="2598"/>
        <v>240</v>
      </c>
      <c r="E242" s="14" t="str">
        <f t="shared" ca="1" si="2599"/>
        <v>D</v>
      </c>
      <c r="F242" s="14" t="str">
        <f t="shared" ca="1" si="2600"/>
        <v>q_79</v>
      </c>
      <c r="G242" s="14" t="str">
        <f t="shared" ca="1" si="2601"/>
        <v>Autoimmune rheumatologic disorder</v>
      </c>
      <c r="H242" s="14" t="b">
        <f t="shared" ca="1" si="2602"/>
        <v>1</v>
      </c>
      <c r="I242" s="14" t="str">
        <f ca="1">IF($H242,ADDRESS(3,(D242+1)*2-1,4,,"["&amp;wew!$G$7&amp;"]"&amp;_sheetname_labels)&amp;":"&amp;ADDRESS(2+ster!$B$20,(D242+1)*2-1,4),"")</f>
        <v>[DBTemplate.xlsm]labels!RM3:RM61</v>
      </c>
      <c r="J242" s="14">
        <f t="array" aca="1" ref="J242" ca="1">IF(H242,MAX(0,MAX(IF(INDIRECT(I242)&lt;&gt;"",ROW(INDIRECT(I242)),""))-2),"")</f>
        <v>2</v>
      </c>
      <c r="K242" s="14" t="str">
        <f ca="1">IF($H242,IF($J242&gt;0,ADDRESS(3,(D242+1)*2-1,4,,"["&amp;wew!$G$7&amp;"]"&amp;_sheetname_labels)&amp;":"&amp;ADDRESS(2+J242,(D242+1)*2-1,4),""),"")</f>
        <v>[DBTemplate.xlsm]labels!RM3:RM4</v>
      </c>
      <c r="L242" s="14" t="str">
        <f ca="1">IF($H242,IF($J242&gt;0,ADDRESS(3,(D242+1)*2,4,,"["&amp;wew!$G$7&amp;"]"&amp;_sheetname_labels)&amp;":"&amp;ADDRESS(2+J242,(D242+1)*2,4),""),"")</f>
        <v>[DBTemplate.xlsm]labels!RN3:RN4</v>
      </c>
      <c r="M242" s="14">
        <f t="shared" ca="1" si="2603"/>
        <v>0</v>
      </c>
      <c r="N242" s="14">
        <f t="shared" ca="1" si="2604"/>
        <v>2</v>
      </c>
      <c r="O242" s="14" t="str">
        <f t="shared" ca="1" si="2605"/>
        <v>q_79</v>
      </c>
      <c r="P242" s="14" t="str">
        <f t="shared" ca="1" si="2606"/>
        <v>Autoimmune rheumatologic disorder</v>
      </c>
      <c r="Q242" s="14" t="str">
        <f ca="1">IF($BP242,ADDRESS(3,D242+1,4,,"["&amp;wew!$G$7&amp;"]"&amp;_sheetname_dataframe)&amp;":"&amp;ADDRESS(2+ster!$C$14,D242+1,4),"")</f>
        <v>[DBTemplate.xlsm]data_frame!IG3:IG3</v>
      </c>
      <c r="R242" s="14" t="str">
        <f>IF($BP242,IF(MID(_xll.FORMULATEXT(INDEX(INDIRECT(Q242),1)),1,1)="=", _xll.FORMULATEXT(INDEX(INDIRECT(Q242),1),2,TRUE),""),"")</f>
        <v/>
      </c>
      <c r="S242" s="14">
        <f t="array" aca="1" ref="S242" ca="1">IF(H242,SUM(IF((IFERROR(INDIRECT(Q242)&lt;&gt;"",FALSE))*(INDIRECT(ster!$D$14)&lt;&gt;""),1,0)),"")</f>
        <v>1</v>
      </c>
      <c r="T242" s="14">
        <f t="array" aca="1" ref="T242" ca="1">IF(H242,IF(M242&gt;0,SUM(IFERROR(1*(MATCH(INDIRECT(Q242),INDIRECT(K242),0)&gt;0),0)*(INDIRECT(ster!$D$14)&lt;&gt;"")*NOT(ISNUMBER(INDIRECT(Q242)))),0),"")</f>
        <v>0</v>
      </c>
      <c r="U242" s="14">
        <f t="array" aca="1" ref="U242" ca="1">IF(H242,SUM((IFERROR(INDIRECT(Q242)="",FALSE))*(INDIRECT(ster!$D$14)&lt;&gt;"")),"")</f>
        <v>0</v>
      </c>
      <c r="V242" s="14">
        <f t="array" aca="1" ref="V242" ca="1">IF(H242,SUM((IFERROR(INDIRECT(Q242)="#ąś",TRUE))*(INDIRECT(ster!$D$14)&lt;&gt;"")),"")</f>
        <v>0</v>
      </c>
      <c r="W242" s="14">
        <f t="array" aca="1" ref="W242" ca="1">IF(H242,SUM(ISNUMBER(INDIRECT(Q242))*(INDIRECT(ster!$D$14)&lt;&gt;"")),"")</f>
        <v>1</v>
      </c>
      <c r="X242" s="14">
        <f t="array" aca="1" ref="X242" ca="1">IF(AND(H242,W242&gt;0),IF(wew!$B$3,MIN(IF((INDIRECT(ster!$D$14)&lt;&gt;"")*IFERROR(INDIRECT($Q242)&lt;&gt;"",FALSE),IFERROR(INDIRECT($Q242),"X"),"X")),"&lt;włącz podświetlanie wartości&gt;"),"—")</f>
        <v>2</v>
      </c>
      <c r="Y242" s="14">
        <f t="array" aca="1" ref="Y242" ca="1">IF(AND(H242,W242&gt;0),IF(wew!$B$3,MAX(IF((INDIRECT(ster!$D$14)&lt;&gt;"")*IFERROR(INDIRECT($Q242)&lt;&gt;"",FALSE),IFERROR(INDIRECT($Q242),"X"),"X")),"&lt;włącz podświetlanie wartości&gt;"),"—")</f>
        <v>2</v>
      </c>
      <c r="Z242" s="14">
        <f t="shared" ca="1" si="2607"/>
        <v>0</v>
      </c>
      <c r="AA242" s="12">
        <f t="shared" ca="1" si="2608"/>
        <v>1</v>
      </c>
      <c r="AB242" s="17">
        <f t="array" aca="1" ref="AB242" ca="1">IF(H242,IF(W242&gt;0,SUM((INDIRECT(ster!$D$14)&lt;&gt;"")*IFERROR((INDIRECT(Q242)&lt;&gt;"")*(INDIRECT(Q242)=INT(INDIRECT(Q242))),0)),0),"")</f>
        <v>1</v>
      </c>
      <c r="AC242" s="17">
        <f t="array" aca="1" ref="AC242" ca="1">IF(H242,W242-AB242,"")</f>
        <v>0</v>
      </c>
      <c r="AD242" s="17">
        <f t="shared" ca="1" si="2609"/>
        <v>1</v>
      </c>
      <c r="AE242" s="17" t="b">
        <f t="shared" ca="1" si="2610"/>
        <v>0</v>
      </c>
      <c r="AF242" s="17" t="str">
        <f ca="1">IF(AE242,IF($H242,ADDRESS(3,D242+2,4,,"["&amp;wew!$G$7&amp;"]"&amp;_sheetname_dataframe)&amp;":"&amp;ADDRESS(2+ster!$C$14,D242+2,4),""),"")</f>
        <v/>
      </c>
      <c r="AG242" s="17" t="str">
        <f t="shared" ca="1" si="2611"/>
        <v/>
      </c>
      <c r="AH242" s="17" t="b">
        <f t="shared" ca="1" si="2612"/>
        <v>0</v>
      </c>
      <c r="AI242" s="17" t="str">
        <f ca="1">IF(AH242,IF($H242,ADDRESS(3,D242+3,4,,"["&amp;wew!$G$7&amp;"]"&amp;_sheetname_dataframe)&amp;":"&amp;ADDRESS(2+ster!$C$14,D242+3,4),""),"")</f>
        <v/>
      </c>
      <c r="AJ242" s="17" t="str">
        <f t="shared" ca="1" si="2613"/>
        <v/>
      </c>
      <c r="AK242" s="17" t="b">
        <f t="shared" ca="1" si="2614"/>
        <v>0</v>
      </c>
      <c r="AL242" s="17" t="b">
        <f t="shared" ca="1" si="2615"/>
        <v>0</v>
      </c>
      <c r="AM242" s="17" t="b">
        <f t="shared" ca="1" si="2616"/>
        <v>0</v>
      </c>
      <c r="AN242" s="17">
        <f t="shared" ca="1" si="2617"/>
        <v>0</v>
      </c>
      <c r="AO242" s="24" t="str">
        <f t="shared" ca="1" si="2618"/>
        <v/>
      </c>
      <c r="AP242" s="24" t="str">
        <f t="shared" ca="1" si="2619"/>
        <v/>
      </c>
      <c r="AQ242" s="17" t="b">
        <f t="shared" ca="1" si="2620"/>
        <v>0</v>
      </c>
      <c r="AR242" s="17" t="b">
        <f t="shared" ca="1" si="2621"/>
        <v>1</v>
      </c>
      <c r="AS242" s="17" t="b">
        <f t="shared" ca="1" si="2622"/>
        <v>0</v>
      </c>
      <c r="AT242" s="17" t="b">
        <f t="shared" ca="1" si="2623"/>
        <v>0</v>
      </c>
      <c r="AU242" s="17" t="b">
        <f t="shared" ca="1" si="2624"/>
        <v>1</v>
      </c>
      <c r="AV242" s="17" t="b">
        <f t="shared" ca="1" si="2625"/>
        <v>0</v>
      </c>
      <c r="AW242" s="17" t="b">
        <f t="shared" ca="1" si="2626"/>
        <v>1</v>
      </c>
      <c r="AX242" s="14" t="b">
        <f t="array" aca="1" ref="AX242" ca="1">IF(H242,N242&gt;0,"")</f>
        <v>1</v>
      </c>
      <c r="AY242" s="17" t="str">
        <f t="shared" ca="1" si="2627"/>
        <v>C3:C4</v>
      </c>
      <c r="AZ242" s="17" t="b">
        <f t="array" aca="1" ref="AZ242" ca="1">IF(AY242&lt;&gt;"",SUM(1*ISERROR(MATCH(INDIRECT(AY242),INDIRECT(K242),0)))=0,"")</f>
        <v>1</v>
      </c>
      <c r="BA242" s="17" t="b">
        <f t="shared" ca="1" si="2628"/>
        <v>1</v>
      </c>
      <c r="BB242" s="17" t="b">
        <v>0</v>
      </c>
      <c r="BC242" s="17" t="b">
        <f t="shared" ca="1" si="2629"/>
        <v>1</v>
      </c>
      <c r="BD242" s="17" t="b">
        <f t="shared" ca="1" si="2630"/>
        <v>0</v>
      </c>
      <c r="BE242" s="17" t="b">
        <f t="shared" ca="1" si="2631"/>
        <v>0</v>
      </c>
      <c r="BF242" s="17" t="b">
        <f t="shared" ca="1" si="2632"/>
        <v>0</v>
      </c>
      <c r="BG242" s="17" t="b">
        <f t="shared" ca="1" si="2633"/>
        <v>0</v>
      </c>
      <c r="BH242" s="17" t="b">
        <f t="shared" ca="1" si="2634"/>
        <v>1</v>
      </c>
      <c r="BI242" s="17">
        <f t="shared" ca="1" si="2635"/>
        <v>2</v>
      </c>
      <c r="BJ242" s="17" t="b">
        <f t="shared" ca="1" si="2636"/>
        <v>0</v>
      </c>
      <c r="BK242" s="17" t="str">
        <f t="shared" ca="1" si="2637"/>
        <v/>
      </c>
      <c r="BL242" s="17" t="str">
        <f t="shared" ca="1" si="2638"/>
        <v/>
      </c>
      <c r="BM242" s="17" t="str">
        <f t="shared" ca="1" si="2639"/>
        <v>F</v>
      </c>
      <c r="BN242" s="17" t="str">
        <f t="shared" ca="1" si="2640"/>
        <v>F</v>
      </c>
      <c r="BO242" s="17" t="str">
        <f t="shared" ca="1" si="2641"/>
        <v>D</v>
      </c>
      <c r="BP242" s="14" t="b">
        <f t="shared" ca="1" si="2642"/>
        <v>1</v>
      </c>
      <c r="BQ242" s="35">
        <v>1</v>
      </c>
      <c r="BX242" s="16"/>
      <c r="BY242" s="16"/>
      <c r="BZ242" s="16"/>
      <c r="CA242" s="16"/>
      <c r="CB242" s="16"/>
      <c r="CC242" s="16"/>
      <c r="CD242" s="16"/>
      <c r="CE242" s="16"/>
      <c r="CF242" s="16"/>
      <c r="CN242" s="14">
        <f ca="1">IF(H242,IFERROR(IsVariableNameLegal(O242),0),0)</f>
        <v>0</v>
      </c>
      <c r="CO242" s="14" t="str">
        <f t="array" aca="1" ref="CO242" ca="1">IF(H242,IF(COUNTIF(INDIRECT(wew!$C$13),O242)&gt;1,TRIM(SUBSTITUTE(_xll.MCONCAT(IF((INDIRECT(wew!$C$13)=O242)*(COLUMN(INDIRECT(wew!$C$13))&lt;&gt;D242+1),-1+COLUMN(INDIRECT(wew!$C$13)),"")," "),"  "," ")),""),"")</f>
        <v/>
      </c>
      <c r="CP242" s="14" t="str">
        <f t="array" aca="1" ref="CP242" ca="1">IF(P242&lt;&gt;"",IF(LEN(P242)&gt;150,1,""),"")</f>
        <v/>
      </c>
      <c r="CQ242" s="14" t="str">
        <f t="array" aca="1" ref="CQ242" ca="1">IF(AND(H242,NOT(ster!$J$3)),IF(COUNTIF(INDIRECT(wew!$C$15),P242)&gt;1,TRIM(SUBSTITUTE(_xll.MCONCAT(IF((INDIRECT(wew!$C$15)=P242)*(COLUMN(INDIRECT(wew!$C$15))&lt;&gt;D242+1),-1+COLUMN(INDIRECT(wew!$C$15)),"")," "),"  "," ")),""),"")</f>
        <v/>
      </c>
      <c r="CR242" s="14" t="str">
        <f t="array" aca="1" ref="CR242" ca="1">IF(H242,IF(AND(W242&gt;0,AO242&lt;&gt;""),TRIM(SUBSTITUTE(_xll.MCONCAT(IFERROR(IF(ISNUMBER(INDIRECT(Q242)),IF((INDIRECT(ster!$D$14)&lt;&gt;"")*(INDIRECT(Q242)&lt;AO242),INDIRECT(ster!$D$14) &amp; ": " &amp;  SUBSTITUTE(IF( AV242,IFERROR(TEXT(INDIRECT(Q242),"rrrr-mm-dd") &amp;" (" &amp; INDIRECT(Q242) &amp;")",INDIRECT(Q242)),INDIRECT(Q242))," "," "),""),""),"")," "),"  "," ")),""),"")</f>
        <v/>
      </c>
      <c r="CS242" s="14" t="str">
        <f t="array" aca="1" ref="CS242" ca="1">IF(H242,IF(AND(W242&gt;0,AP242&lt;&gt;""),TRIM(SUBSTITUTE(_xll.MCONCAT(IFERROR(IF(ISNUMBER(INDIRECT(Q242)),IF((INDIRECT(ster!$D$14)&lt;&gt;"")*(INDIRECT(Q242)&gt;AP242),INDIRECT(ster!$D$14) &amp; ": " &amp;  SUBSTITUTE(IF( AV242,IFERROR(TEXT(INDIRECT(Q242),"rrrr-mm-dd")&amp;" (" &amp; INDIRECT(Q242) &amp;")",INDIRECT(Q242)),INDIRECT(Q242))," "," "),""),""),"")," "),"  "," ")),""),"")</f>
        <v/>
      </c>
      <c r="CT242" s="14" t="str">
        <f t="array" aca="1" ref="CT242" ca="1">IF(H242,IF(AND(N242&gt;0,AR242),TRIM(SUBSTITUTE(_xll.MCONCAT(IFERROR(IF(ISNUMBER(INDIRECT(Q242)),IF((INDIRECT(ster!$D$14)&lt;&gt;"")*(IFERROR(0*(MATCH(INDIRECT(Q242),INDIRECT(K242),0)&gt;0),1)),INDIRECT(ster!$D$14) &amp; ": " &amp;  SUBSTITUTE(IF( AV242,IFERROR(TEXT(INDIRECT(Q242),"rrrr-mm-dd")&amp;" (" &amp; INDIRECT(Q242) &amp;")",INDIRECT(Q242)),INDIRECT(Q242))," "," "),""),""),"")," "),"  "," ")),""),"")</f>
        <v/>
      </c>
      <c r="CU242" s="14" t="str">
        <f t="array" aca="1" ref="CU242" ca="1">IF(H242,IF(AND(V242&gt;0),TRIM(SUBSTITUTE(_xll.MCONCAT(IF((INDIRECT(ster!$D$14)&lt;&gt;"")*(IFERROR(0*(INDIRECT(Q242)&lt;&gt;""),1)),INDIRECT(ster!$D$14),"")," "),"  "," ")),""),"")</f>
        <v/>
      </c>
      <c r="CV242" s="14" t="str">
        <f t="array" aca="1" ref="CV242" ca="1">IF(H242,IF(AS242,
TRIM(SUBSTITUTE(_xll.MCONCAT(IF(
   (INDIRECT(ster!$D$14)&lt;&gt;"")*
   ((INDIRECT(Q242)="")+
      NOT(ISNUMBER(INDIRECT(Q242)))*
      NOT(ISERROR(MATCH(INDIRECT(Q242),INDIRECT(K242),0)))
    ),
      INDIRECT(ster!$D$14),
   "")," "),"  "," ")),
""),"")</f>
        <v/>
      </c>
      <c r="CW242" s="14" t="str">
        <f t="array" aca="1" ref="CW242" ca="1">IF(H242,IF(AND(AQ242),TRIM(SUBSTITUTE(_xll.MCONCAT(IFERROR(IF(ISNUMBER(INDIRECT(Q242)),IF((INDIRECT(ster!$D$14)&lt;&gt;"")*(INDIRECT(Q242)&lt;&gt;INT(INDIRECT(Q242))),INDIRECT(ster!$D$14) &amp; ": " &amp; INDIRECT(Q242),""),""),"")," "),"  "," ")),""),"")</f>
        <v/>
      </c>
      <c r="CX242" s="14" t="str">
        <f t="array" aca="1" ref="CX242" ca="1">IF(H242,IF(OR(AU242,AV242),TRIM(SUBSTITUTE(_xll.MCONCAT(IF((INDIRECT(ster!$D$14)&lt;&gt;"")*NOT(ISNUMBER(INDIRECT(Q242))),IF(ISERROR(MATCH(INDIRECT(Q242),INDIRECT(K242),0)),IFERROR(IF(INDIRECT(Q242)&lt;&gt;"",INDIRECT(ster!$D$14) &amp; ": " &amp; SUBSTITUTE(INDIRECT(Q242)," "," "),""),""),""),"")," "),"  "," ")),""),"")</f>
        <v/>
      </c>
      <c r="CY242" s="14" t="str">
        <f t="array" aca="1" ref="CY242" ca="1">IF(H242,IF(AE242,TRIM(SUBSTITUTE(_xll.MCONCAT(IF((INDIRECT(ster!$D$14)&lt;&gt;"")*IFERROR(NOT(INDIRECT(AF242)),FALSE),IF(ISERROR(MATCH(INDIRECT(Q242),INDIRECT(K242),0)),IFERROR(IF(INDIRECT(Q242)&lt;&gt;"",INDIRECT(ster!$D$14)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CZ242" s="14" t="str">
        <f t="array" aca="1" ref="CZ242" ca="1">IF(H242,IF(AH242,TRIM(SUBSTITUTE(_xll.MCONCAT(IF((INDIRECT(ster!$D$14)&lt;&gt;"")*IFERROR(NOT(INDIRECT(AI242)),FALSE),IF(ISERROR(MATCH(INDIRECT(Q242),INDIRECT(K242),0)),IFERROR(IF(INDIRECT(Q242)&lt;&gt;"",INDIRECT(ster!$D$14)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DC242" s="14" t="str">
        <f ca="1">SUBSTITUTE(SUBSTITUTE(SUBSTITUTE(SUBSTITUTE(_xll.MCONCAT(DG242:DS242,"■"),"■■","■"),"■■","■"),"■■","■"),"■■","■")</f>
        <v>■</v>
      </c>
      <c r="DD242" s="14" t="str">
        <f t="shared" ca="1" si="2643"/>
        <v/>
      </c>
      <c r="DE242" s="14" t="str">
        <f t="shared" ca="1" si="2644"/>
        <v/>
      </c>
      <c r="DF242" s="14" t="str">
        <f t="shared" ca="1" si="2645"/>
        <v/>
      </c>
      <c r="DG242" s="14" t="str">
        <f t="shared" ca="1" si="2646"/>
        <v/>
      </c>
      <c r="DH242" s="14" t="str">
        <f t="shared" ca="1" si="2647"/>
        <v/>
      </c>
      <c r="DI242" s="14" t="str">
        <f t="shared" ca="1" si="2648"/>
        <v/>
      </c>
      <c r="DJ242" s="14" t="str">
        <f t="shared" ca="1" si="2649"/>
        <v/>
      </c>
      <c r="DK242" s="14" t="str">
        <f t="shared" ca="1" si="2650"/>
        <v/>
      </c>
      <c r="DL242" s="14" t="str">
        <f t="shared" ca="1" si="1470"/>
        <v/>
      </c>
      <c r="DM242" s="14" t="str">
        <f t="shared" ca="1" si="2651"/>
        <v/>
      </c>
      <c r="DN242" s="14" t="str">
        <f t="array" aca="1" ref="DN242" ca="1">IF(CU242&lt;&gt;"","There are errors in the entered values in the following cases: " &amp;SUBSTITUTE(CU242," ",", "),"")</f>
        <v/>
      </c>
      <c r="DO242" s="14" t="str">
        <f t="shared" ca="1" si="2652"/>
        <v/>
      </c>
      <c r="DP242" s="14" t="str">
        <f t="shared" ca="1" si="2653"/>
        <v/>
      </c>
      <c r="DQ242" s="14" t="str">
        <f t="shared" ca="1" si="2654"/>
        <v/>
      </c>
      <c r="DR242" s="14" t="str">
        <f t="shared" ca="1" si="2655"/>
        <v/>
      </c>
      <c r="DS242" s="14" t="str">
        <f t="shared" ca="1" si="2656"/>
        <v/>
      </c>
      <c r="DZ242" s="14" t="b">
        <f t="shared" ca="1" si="2657"/>
        <v>0</v>
      </c>
      <c r="EA242" s="14" t="str">
        <f t="shared" ca="1" si="2658"/>
        <v>Autoimmune rheumatologic disorder (q_79)</v>
      </c>
      <c r="EB242" s="14" t="str">
        <f t="shared" ca="1" si="2659"/>
        <v xml:space="preserve">Values must be limited to predefinied list. </v>
      </c>
      <c r="EC242" s="14" t="str">
        <f t="shared" ca="1" si="2660"/>
        <v xml:space="preserve">Autoimmune rheumatologic disorder (q_79): Values must be limited to predefinied list. </v>
      </c>
      <c r="ED242" s="14" t="str">
        <f t="shared" ca="1" si="2661"/>
        <v/>
      </c>
      <c r="EE242" s="14" t="str">
        <f t="shared" ca="1" si="2662"/>
        <v>Values must be limited to predefinied list</v>
      </c>
      <c r="EF242" s="14" t="str">
        <f t="shared" ca="1" si="2663"/>
        <v/>
      </c>
      <c r="EG242" s="14" t="str">
        <f t="shared" ca="1" si="2664"/>
        <v/>
      </c>
      <c r="EM242" s="14" t="b">
        <f t="shared" ca="1" si="2665"/>
        <v>1</v>
      </c>
      <c r="EN242" s="14">
        <f t="shared" ca="1" si="2666"/>
        <v>229</v>
      </c>
      <c r="EO242" s="14" t="str">
        <f t="shared" ca="1" si="2667"/>
        <v>q_79</v>
      </c>
      <c r="EP242" s="14" t="str">
        <f t="shared" ca="1" si="2668"/>
        <v xml:space="preserve">Autoimmune rheumatologic disorder (q_79): Values must be limited to predefinied list. </v>
      </c>
      <c r="EQ242" s="14" t="str">
        <f t="shared" ca="1" si="2669"/>
        <v/>
      </c>
    </row>
    <row r="243" spans="2:147" s="14" customFormat="1">
      <c r="B243" s="14" t="str">
        <f t="shared" ca="1" si="2596"/>
        <v/>
      </c>
      <c r="C243" s="14">
        <f t="shared" ca="1" si="2597"/>
        <v>230</v>
      </c>
      <c r="D243" s="14">
        <f t="shared" si="2598"/>
        <v>241</v>
      </c>
      <c r="E243" s="14" t="str">
        <f t="shared" ca="1" si="2599"/>
        <v>D</v>
      </c>
      <c r="F243" s="14" t="str">
        <f t="shared" ca="1" si="2600"/>
        <v>q_80</v>
      </c>
      <c r="G243" s="14" t="str">
        <f t="shared" ca="1" si="2601"/>
        <v>Autoimmune intestinal disorder</v>
      </c>
      <c r="H243" s="14" t="b">
        <f t="shared" ca="1" si="2602"/>
        <v>1</v>
      </c>
      <c r="I243" s="14" t="str">
        <f ca="1">IF($H243,ADDRESS(3,(D243+1)*2-1,4,,"["&amp;wew!$G$7&amp;"]"&amp;_sheetname_labels)&amp;":"&amp;ADDRESS(2+ster!$B$20,(D243+1)*2-1,4),"")</f>
        <v>[DBTemplate.xlsm]labels!RO3:RO61</v>
      </c>
      <c r="J243" s="14">
        <f t="array" aca="1" ref="J243" ca="1">IF(H243,MAX(0,MAX(IF(INDIRECT(I243)&lt;&gt;"",ROW(INDIRECT(I243)),""))-2),"")</f>
        <v>2</v>
      </c>
      <c r="K243" s="14" t="str">
        <f ca="1">IF($H243,IF($J243&gt;0,ADDRESS(3,(D243+1)*2-1,4,,"["&amp;wew!$G$7&amp;"]"&amp;_sheetname_labels)&amp;":"&amp;ADDRESS(2+J243,(D243+1)*2-1,4),""),"")</f>
        <v>[DBTemplate.xlsm]labels!RO3:RO4</v>
      </c>
      <c r="L243" s="14" t="str">
        <f ca="1">IF($H243,IF($J243&gt;0,ADDRESS(3,(D243+1)*2,4,,"["&amp;wew!$G$7&amp;"]"&amp;_sheetname_labels)&amp;":"&amp;ADDRESS(2+J243,(D243+1)*2,4),""),"")</f>
        <v>[DBTemplate.xlsm]labels!RP3:RP4</v>
      </c>
      <c r="M243" s="14">
        <f t="shared" ca="1" si="2603"/>
        <v>0</v>
      </c>
      <c r="N243" s="14">
        <f t="shared" ca="1" si="2604"/>
        <v>2</v>
      </c>
      <c r="O243" s="14" t="str">
        <f t="shared" ca="1" si="2605"/>
        <v>q_80</v>
      </c>
      <c r="P243" s="14" t="str">
        <f t="shared" ca="1" si="2606"/>
        <v>Autoimmune intestinal disorder</v>
      </c>
      <c r="Q243" s="14" t="str">
        <f ca="1">IF($BP243,ADDRESS(3,D243+1,4,,"["&amp;wew!$G$7&amp;"]"&amp;_sheetname_dataframe)&amp;":"&amp;ADDRESS(2+ster!$C$14,D243+1,4),"")</f>
        <v>[DBTemplate.xlsm]data_frame!IH3:IH3</v>
      </c>
      <c r="R243" s="14" t="str">
        <f>IF($BP243,IF(MID(_xll.FORMULATEXT(INDEX(INDIRECT(Q243),1)),1,1)="=", _xll.FORMULATEXT(INDEX(INDIRECT(Q243),1),2,TRUE),""),"")</f>
        <v/>
      </c>
      <c r="S243" s="14">
        <f t="array" aca="1" ref="S243" ca="1">IF(H243,SUM(IF((IFERROR(INDIRECT(Q243)&lt;&gt;"",FALSE))*(INDIRECT(ster!$D$14)&lt;&gt;""),1,0)),"")</f>
        <v>1</v>
      </c>
      <c r="T243" s="14">
        <f t="array" aca="1" ref="T243" ca="1">IF(H243,IF(M243&gt;0,SUM(IFERROR(1*(MATCH(INDIRECT(Q243),INDIRECT(K243),0)&gt;0),0)*(INDIRECT(ster!$D$14)&lt;&gt;"")*NOT(ISNUMBER(INDIRECT(Q243)))),0),"")</f>
        <v>0</v>
      </c>
      <c r="U243" s="14">
        <f t="array" aca="1" ref="U243" ca="1">IF(H243,SUM((IFERROR(INDIRECT(Q243)="",FALSE))*(INDIRECT(ster!$D$14)&lt;&gt;"")),"")</f>
        <v>0</v>
      </c>
      <c r="V243" s="14">
        <f t="array" aca="1" ref="V243" ca="1">IF(H243,SUM((IFERROR(INDIRECT(Q243)="#ąś",TRUE))*(INDIRECT(ster!$D$14)&lt;&gt;"")),"")</f>
        <v>0</v>
      </c>
      <c r="W243" s="14">
        <f t="array" aca="1" ref="W243" ca="1">IF(H243,SUM(ISNUMBER(INDIRECT(Q243))*(INDIRECT(ster!$D$14)&lt;&gt;"")),"")</f>
        <v>1</v>
      </c>
      <c r="X243" s="14">
        <f t="array" aca="1" ref="X243" ca="1">IF(AND(H243,W243&gt;0),IF(wew!$B$3,MIN(IF((INDIRECT(ster!$D$14)&lt;&gt;"")*IFERROR(INDIRECT($Q243)&lt;&gt;"",FALSE),IFERROR(INDIRECT($Q243),"X"),"X")),"&lt;włącz podświetlanie wartości&gt;"),"—")</f>
        <v>2</v>
      </c>
      <c r="Y243" s="14">
        <f t="array" aca="1" ref="Y243" ca="1">IF(AND(H243,W243&gt;0),IF(wew!$B$3,MAX(IF((INDIRECT(ster!$D$14)&lt;&gt;"")*IFERROR(INDIRECT($Q243)&lt;&gt;"",FALSE),IFERROR(INDIRECT($Q243),"X"),"X")),"&lt;włącz podświetlanie wartości&gt;"),"—")</f>
        <v>2</v>
      </c>
      <c r="Z243" s="14">
        <f t="shared" ca="1" si="2607"/>
        <v>0</v>
      </c>
      <c r="AA243" s="12">
        <f t="shared" ca="1" si="2608"/>
        <v>1</v>
      </c>
      <c r="AB243" s="17">
        <f t="array" aca="1" ref="AB243" ca="1">IF(H243,IF(W243&gt;0,SUM((INDIRECT(ster!$D$14)&lt;&gt;"")*IFERROR((INDIRECT(Q243)&lt;&gt;"")*(INDIRECT(Q243)=INT(INDIRECT(Q243))),0)),0),"")</f>
        <v>1</v>
      </c>
      <c r="AC243" s="17">
        <f t="array" aca="1" ref="AC243" ca="1">IF(H243,W243-AB243,"")</f>
        <v>0</v>
      </c>
      <c r="AD243" s="17">
        <f t="shared" ca="1" si="2609"/>
        <v>1</v>
      </c>
      <c r="AE243" s="17" t="b">
        <f t="shared" ca="1" si="2610"/>
        <v>0</v>
      </c>
      <c r="AF243" s="17" t="str">
        <f ca="1">IF(AE243,IF($H243,ADDRESS(3,D243+2,4,,"["&amp;wew!$G$7&amp;"]"&amp;_sheetname_dataframe)&amp;":"&amp;ADDRESS(2+ster!$C$14,D243+2,4),""),"")</f>
        <v/>
      </c>
      <c r="AG243" s="17" t="str">
        <f t="shared" ca="1" si="2611"/>
        <v/>
      </c>
      <c r="AH243" s="17" t="b">
        <f t="shared" ca="1" si="2612"/>
        <v>0</v>
      </c>
      <c r="AI243" s="17" t="str">
        <f ca="1">IF(AH243,IF($H243,ADDRESS(3,D243+3,4,,"["&amp;wew!$G$7&amp;"]"&amp;_sheetname_dataframe)&amp;":"&amp;ADDRESS(2+ster!$C$14,D243+3,4),""),"")</f>
        <v/>
      </c>
      <c r="AJ243" s="17" t="str">
        <f t="shared" ca="1" si="2613"/>
        <v/>
      </c>
      <c r="AK243" s="17" t="b">
        <f t="shared" ca="1" si="2614"/>
        <v>0</v>
      </c>
      <c r="AL243" s="17" t="b">
        <f t="shared" ca="1" si="2615"/>
        <v>0</v>
      </c>
      <c r="AM243" s="17" t="b">
        <f t="shared" ca="1" si="2616"/>
        <v>0</v>
      </c>
      <c r="AN243" s="17">
        <f t="shared" ca="1" si="2617"/>
        <v>0</v>
      </c>
      <c r="AO243" s="24" t="str">
        <f t="shared" ca="1" si="2618"/>
        <v/>
      </c>
      <c r="AP243" s="24" t="str">
        <f t="shared" ca="1" si="2619"/>
        <v/>
      </c>
      <c r="AQ243" s="17" t="b">
        <f t="shared" ca="1" si="2620"/>
        <v>0</v>
      </c>
      <c r="AR243" s="17" t="b">
        <f t="shared" ca="1" si="2621"/>
        <v>1</v>
      </c>
      <c r="AS243" s="17" t="b">
        <f t="shared" ca="1" si="2622"/>
        <v>0</v>
      </c>
      <c r="AT243" s="17" t="b">
        <f t="shared" ca="1" si="2623"/>
        <v>0</v>
      </c>
      <c r="AU243" s="17" t="b">
        <f t="shared" ca="1" si="2624"/>
        <v>1</v>
      </c>
      <c r="AV243" s="17" t="b">
        <f t="shared" ca="1" si="2625"/>
        <v>0</v>
      </c>
      <c r="AW243" s="17" t="b">
        <f t="shared" ca="1" si="2626"/>
        <v>1</v>
      </c>
      <c r="AX243" s="14" t="b">
        <f t="array" aca="1" ref="AX243" ca="1">IF(H243,N243&gt;0,"")</f>
        <v>1</v>
      </c>
      <c r="AY243" s="17" t="str">
        <f t="shared" ca="1" si="2627"/>
        <v>C3:C4</v>
      </c>
      <c r="AZ243" s="17" t="b">
        <f t="array" aca="1" ref="AZ243" ca="1">IF(AY243&lt;&gt;"",SUM(1*ISERROR(MATCH(INDIRECT(AY243),INDIRECT(K243),0)))=0,"")</f>
        <v>1</v>
      </c>
      <c r="BA243" s="17" t="b">
        <f t="shared" ca="1" si="2628"/>
        <v>1</v>
      </c>
      <c r="BB243" s="17" t="b">
        <v>0</v>
      </c>
      <c r="BC243" s="17" t="b">
        <f t="shared" ca="1" si="2629"/>
        <v>1</v>
      </c>
      <c r="BD243" s="17" t="b">
        <f t="shared" ca="1" si="2630"/>
        <v>0</v>
      </c>
      <c r="BE243" s="17" t="b">
        <f t="shared" ca="1" si="2631"/>
        <v>0</v>
      </c>
      <c r="BF243" s="17" t="b">
        <f t="shared" ca="1" si="2632"/>
        <v>0</v>
      </c>
      <c r="BG243" s="17" t="b">
        <f t="shared" ca="1" si="2633"/>
        <v>0</v>
      </c>
      <c r="BH243" s="17" t="b">
        <f t="shared" ca="1" si="2634"/>
        <v>1</v>
      </c>
      <c r="BI243" s="17">
        <f t="shared" ca="1" si="2635"/>
        <v>2</v>
      </c>
      <c r="BJ243" s="17" t="b">
        <f t="shared" ca="1" si="2636"/>
        <v>0</v>
      </c>
      <c r="BK243" s="17" t="str">
        <f t="shared" ca="1" si="2637"/>
        <v/>
      </c>
      <c r="BL243" s="17" t="str">
        <f t="shared" ca="1" si="2638"/>
        <v/>
      </c>
      <c r="BM243" s="17" t="str">
        <f t="shared" ca="1" si="2639"/>
        <v>F</v>
      </c>
      <c r="BN243" s="17" t="str">
        <f t="shared" ca="1" si="2640"/>
        <v>F</v>
      </c>
      <c r="BO243" s="17" t="str">
        <f t="shared" ca="1" si="2641"/>
        <v>D</v>
      </c>
      <c r="BP243" s="14" t="b">
        <f t="shared" ca="1" si="2642"/>
        <v>1</v>
      </c>
      <c r="BQ243" s="35">
        <v>1</v>
      </c>
      <c r="BX243" s="16"/>
      <c r="BY243" s="16"/>
      <c r="BZ243" s="16"/>
      <c r="CA243" s="16"/>
      <c r="CB243" s="16"/>
      <c r="CC243" s="16"/>
      <c r="CD243" s="16"/>
      <c r="CE243" s="16"/>
      <c r="CF243" s="16"/>
      <c r="CN243" s="14">
        <f ca="1">IF(H243,IFERROR(IsVariableNameLegal(O243),0),0)</f>
        <v>0</v>
      </c>
      <c r="CO243" s="14" t="str">
        <f t="array" aca="1" ref="CO243" ca="1">IF(H243,IF(COUNTIF(INDIRECT(wew!$C$13),O243)&gt;1,TRIM(SUBSTITUTE(_xll.MCONCAT(IF((INDIRECT(wew!$C$13)=O243)*(COLUMN(INDIRECT(wew!$C$13))&lt;&gt;D243+1),-1+COLUMN(INDIRECT(wew!$C$13)),"")," "),"  "," ")),""),"")</f>
        <v/>
      </c>
      <c r="CP243" s="14" t="str">
        <f t="array" aca="1" ref="CP243" ca="1">IF(P243&lt;&gt;"",IF(LEN(P243)&gt;150,1,""),"")</f>
        <v/>
      </c>
      <c r="CQ243" s="14" t="str">
        <f t="array" aca="1" ref="CQ243" ca="1">IF(AND(H243,NOT(ster!$J$3)),IF(COUNTIF(INDIRECT(wew!$C$15),P243)&gt;1,TRIM(SUBSTITUTE(_xll.MCONCAT(IF((INDIRECT(wew!$C$15)=P243)*(COLUMN(INDIRECT(wew!$C$15))&lt;&gt;D243+1),-1+COLUMN(INDIRECT(wew!$C$15)),"")," "),"  "," ")),""),"")</f>
        <v/>
      </c>
      <c r="CR243" s="14" t="str">
        <f t="array" aca="1" ref="CR243" ca="1">IF(H243,IF(AND(W243&gt;0,AO243&lt;&gt;""),TRIM(SUBSTITUTE(_xll.MCONCAT(IFERROR(IF(ISNUMBER(INDIRECT(Q243)),IF((INDIRECT(ster!$D$14)&lt;&gt;"")*(INDIRECT(Q243)&lt;AO243),INDIRECT(ster!$D$14) &amp; ": " &amp;  SUBSTITUTE(IF( AV243,IFERROR(TEXT(INDIRECT(Q243),"rrrr-mm-dd") &amp;" (" &amp; INDIRECT(Q243) &amp;")",INDIRECT(Q243)),INDIRECT(Q243))," "," "),""),""),"")," "),"  "," ")),""),"")</f>
        <v/>
      </c>
      <c r="CS243" s="14" t="str">
        <f t="array" aca="1" ref="CS243" ca="1">IF(H243,IF(AND(W243&gt;0,AP243&lt;&gt;""),TRIM(SUBSTITUTE(_xll.MCONCAT(IFERROR(IF(ISNUMBER(INDIRECT(Q243)),IF((INDIRECT(ster!$D$14)&lt;&gt;"")*(INDIRECT(Q243)&gt;AP243),INDIRECT(ster!$D$14) &amp; ": " &amp;  SUBSTITUTE(IF( AV243,IFERROR(TEXT(INDIRECT(Q243),"rrrr-mm-dd")&amp;" (" &amp; INDIRECT(Q243) &amp;")",INDIRECT(Q243)),INDIRECT(Q243))," "," "),""),""),"")," "),"  "," ")),""),"")</f>
        <v/>
      </c>
      <c r="CT243" s="14" t="str">
        <f t="array" aca="1" ref="CT243" ca="1">IF(H243,IF(AND(N243&gt;0,AR243),TRIM(SUBSTITUTE(_xll.MCONCAT(IFERROR(IF(ISNUMBER(INDIRECT(Q243)),IF((INDIRECT(ster!$D$14)&lt;&gt;"")*(IFERROR(0*(MATCH(INDIRECT(Q243),INDIRECT(K243),0)&gt;0),1)),INDIRECT(ster!$D$14) &amp; ": " &amp;  SUBSTITUTE(IF( AV243,IFERROR(TEXT(INDIRECT(Q243),"rrrr-mm-dd")&amp;" (" &amp; INDIRECT(Q243) &amp;")",INDIRECT(Q243)),INDIRECT(Q243))," "," "),""),""),"")," "),"  "," ")),""),"")</f>
        <v/>
      </c>
      <c r="CU243" s="14" t="str">
        <f t="array" aca="1" ref="CU243" ca="1">IF(H243,IF(AND(V243&gt;0),TRIM(SUBSTITUTE(_xll.MCONCAT(IF((INDIRECT(ster!$D$14)&lt;&gt;"")*(IFERROR(0*(INDIRECT(Q243)&lt;&gt;""),1)),INDIRECT(ster!$D$14),"")," "),"  "," ")),""),"")</f>
        <v/>
      </c>
      <c r="CV243" s="14" t="str">
        <f t="array" aca="1" ref="CV243" ca="1">IF(H243,IF(AS243,
TRIM(SUBSTITUTE(_xll.MCONCAT(IF(
   (INDIRECT(ster!$D$14)&lt;&gt;"")*
   ((INDIRECT(Q243)="")+
      NOT(ISNUMBER(INDIRECT(Q243)))*
      NOT(ISERROR(MATCH(INDIRECT(Q243),INDIRECT(K243),0)))
    ),
      INDIRECT(ster!$D$14),
   "")," "),"  "," ")),
""),"")</f>
        <v/>
      </c>
      <c r="CW243" s="14" t="str">
        <f t="array" aca="1" ref="CW243" ca="1">IF(H243,IF(AND(AQ243),TRIM(SUBSTITUTE(_xll.MCONCAT(IFERROR(IF(ISNUMBER(INDIRECT(Q243)),IF((INDIRECT(ster!$D$14)&lt;&gt;"")*(INDIRECT(Q243)&lt;&gt;INT(INDIRECT(Q243))),INDIRECT(ster!$D$14) &amp; ": " &amp; INDIRECT(Q243),""),""),"")," "),"  "," ")),""),"")</f>
        <v/>
      </c>
      <c r="CX243" s="14" t="str">
        <f t="array" aca="1" ref="CX243" ca="1">IF(H243,IF(OR(AU243,AV243),TRIM(SUBSTITUTE(_xll.MCONCAT(IF((INDIRECT(ster!$D$14)&lt;&gt;"")*NOT(ISNUMBER(INDIRECT(Q243))),IF(ISERROR(MATCH(INDIRECT(Q243),INDIRECT(K243),0)),IFERROR(IF(INDIRECT(Q243)&lt;&gt;"",INDIRECT(ster!$D$14) &amp; ": " &amp; SUBSTITUTE(INDIRECT(Q243)," "," "),""),""),""),"")," "),"  "," ")),""),"")</f>
        <v/>
      </c>
      <c r="CY243" s="14" t="str">
        <f t="array" aca="1" ref="CY243" ca="1">IF(H243,IF(AE243,TRIM(SUBSTITUTE(_xll.MCONCAT(IF((INDIRECT(ster!$D$14)&lt;&gt;"")*IFERROR(NOT(INDIRECT(AF243)),FALSE),IF(ISERROR(MATCH(INDIRECT(Q243),INDIRECT(K243),0)),IFERROR(IF(INDIRECT(Q243)&lt;&gt;"",INDIRECT(ster!$D$14)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CZ243" s="14" t="str">
        <f t="array" aca="1" ref="CZ243" ca="1">IF(H243,IF(AH243,TRIM(SUBSTITUTE(_xll.MCONCAT(IF((INDIRECT(ster!$D$14)&lt;&gt;"")*IFERROR(NOT(INDIRECT(AI243)),FALSE),IF(ISERROR(MATCH(INDIRECT(Q243),INDIRECT(K243),0)),IFERROR(IF(INDIRECT(Q243)&lt;&gt;"",INDIRECT(ster!$D$14)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DC243" s="14" t="str">
        <f ca="1">SUBSTITUTE(SUBSTITUTE(SUBSTITUTE(SUBSTITUTE(_xll.MCONCAT(DG243:DS243,"■"),"■■","■"),"■■","■"),"■■","■"),"■■","■")</f>
        <v>■</v>
      </c>
      <c r="DD243" s="14" t="str">
        <f t="shared" ca="1" si="2643"/>
        <v/>
      </c>
      <c r="DE243" s="14" t="str">
        <f t="shared" ca="1" si="2644"/>
        <v/>
      </c>
      <c r="DF243" s="14" t="str">
        <f t="shared" ca="1" si="2645"/>
        <v/>
      </c>
      <c r="DG243" s="14" t="str">
        <f t="shared" ca="1" si="2646"/>
        <v/>
      </c>
      <c r="DH243" s="14" t="str">
        <f t="shared" ca="1" si="2647"/>
        <v/>
      </c>
      <c r="DI243" s="14" t="str">
        <f t="shared" ca="1" si="2648"/>
        <v/>
      </c>
      <c r="DJ243" s="14" t="str">
        <f t="shared" ca="1" si="2649"/>
        <v/>
      </c>
      <c r="DK243" s="14" t="str">
        <f t="shared" ca="1" si="2650"/>
        <v/>
      </c>
      <c r="DL243" s="14" t="str">
        <f t="shared" ca="1" si="1470"/>
        <v/>
      </c>
      <c r="DM243" s="14" t="str">
        <f t="shared" ca="1" si="2651"/>
        <v/>
      </c>
      <c r="DN243" s="14" t="str">
        <f t="array" aca="1" ref="DN243" ca="1">IF(CU243&lt;&gt;"","There are errors in the entered values in the following cases: " &amp;SUBSTITUTE(CU243," ",", "),"")</f>
        <v/>
      </c>
      <c r="DO243" s="14" t="str">
        <f t="shared" ca="1" si="2652"/>
        <v/>
      </c>
      <c r="DP243" s="14" t="str">
        <f t="shared" ca="1" si="2653"/>
        <v/>
      </c>
      <c r="DQ243" s="14" t="str">
        <f t="shared" ca="1" si="2654"/>
        <v/>
      </c>
      <c r="DR243" s="14" t="str">
        <f t="shared" ca="1" si="2655"/>
        <v/>
      </c>
      <c r="DS243" s="14" t="str">
        <f t="shared" ca="1" si="2656"/>
        <v/>
      </c>
      <c r="DZ243" s="14" t="b">
        <f t="shared" ca="1" si="2657"/>
        <v>0</v>
      </c>
      <c r="EA243" s="14" t="str">
        <f t="shared" ca="1" si="2658"/>
        <v>Autoimmune intestinal disorder (q_80)</v>
      </c>
      <c r="EB243" s="14" t="str">
        <f t="shared" ca="1" si="2659"/>
        <v xml:space="preserve">Values must be limited to predefinied list. </v>
      </c>
      <c r="EC243" s="14" t="str">
        <f t="shared" ca="1" si="2660"/>
        <v xml:space="preserve">Autoimmune intestinal disorder (q_80): Values must be limited to predefinied list. </v>
      </c>
      <c r="ED243" s="14" t="str">
        <f t="shared" ca="1" si="2661"/>
        <v/>
      </c>
      <c r="EE243" s="14" t="str">
        <f t="shared" ca="1" si="2662"/>
        <v>Values must be limited to predefinied list</v>
      </c>
      <c r="EF243" s="14" t="str">
        <f t="shared" ca="1" si="2663"/>
        <v/>
      </c>
      <c r="EG243" s="14" t="str">
        <f t="shared" ca="1" si="2664"/>
        <v/>
      </c>
      <c r="EM243" s="14" t="b">
        <f t="shared" ca="1" si="2665"/>
        <v>1</v>
      </c>
      <c r="EN243" s="14">
        <f t="shared" ca="1" si="2666"/>
        <v>230</v>
      </c>
      <c r="EO243" s="14" t="str">
        <f t="shared" ca="1" si="2667"/>
        <v>q_80</v>
      </c>
      <c r="EP243" s="14" t="str">
        <f t="shared" ca="1" si="2668"/>
        <v xml:space="preserve">Autoimmune intestinal disorder (q_80): Values must be limited to predefinied list. </v>
      </c>
      <c r="EQ243" s="14" t="str">
        <f t="shared" ca="1" si="2669"/>
        <v/>
      </c>
    </row>
    <row r="244" spans="2:147" s="14" customFormat="1">
      <c r="B244" s="14" t="str">
        <f t="shared" ca="1" si="2596"/>
        <v/>
      </c>
      <c r="C244" s="14">
        <f t="shared" ca="1" si="2597"/>
        <v>231</v>
      </c>
      <c r="D244" s="14">
        <f t="shared" si="2598"/>
        <v>242</v>
      </c>
      <c r="E244" s="14" t="str">
        <f t="shared" ca="1" si="2599"/>
        <v>N</v>
      </c>
      <c r="F244" s="14" t="str">
        <f t="shared" ca="1" si="2600"/>
        <v>q_81</v>
      </c>
      <c r="G244" s="14" t="str">
        <f t="shared" ca="1" si="2601"/>
        <v>Stroke</v>
      </c>
      <c r="H244" s="14" t="b">
        <f t="shared" ca="1" si="2602"/>
        <v>1</v>
      </c>
      <c r="I244" s="14" t="str">
        <f ca="1">IF($H244,ADDRESS(3,(D244+1)*2-1,4,,"["&amp;wew!$G$7&amp;"]"&amp;_sheetname_labels)&amp;":"&amp;ADDRESS(2+ster!$B$20,(D244+1)*2-1,4),"")</f>
        <v>[DBTemplate.xlsm]labels!RQ3:RQ61</v>
      </c>
      <c r="J244" s="14">
        <f t="array" aca="1" ref="J244" ca="1">IF(H244,MAX(0,MAX(IF(INDIRECT(I244)&lt;&gt;"",ROW(INDIRECT(I244)),""))-2),"")</f>
        <v>4</v>
      </c>
      <c r="K244" s="14" t="str">
        <f ca="1">IF($H244,IF($J244&gt;0,ADDRESS(3,(D244+1)*2-1,4,,"["&amp;wew!$G$7&amp;"]"&amp;_sheetname_labels)&amp;":"&amp;ADDRESS(2+J244,(D244+1)*2-1,4),""),"")</f>
        <v>[DBTemplate.xlsm]labels!RQ3:RQ6</v>
      </c>
      <c r="L244" s="14" t="str">
        <f ca="1">IF($H244,IF($J244&gt;0,ADDRESS(3,(D244+1)*2,4,,"["&amp;wew!$G$7&amp;"]"&amp;_sheetname_labels)&amp;":"&amp;ADDRESS(2+J244,(D244+1)*2,4),""),"")</f>
        <v>[DBTemplate.xlsm]labels!RR3:RR6</v>
      </c>
      <c r="M244" s="14">
        <f t="shared" ca="1" si="2603"/>
        <v>0</v>
      </c>
      <c r="N244" s="14">
        <f t="shared" ca="1" si="2604"/>
        <v>4</v>
      </c>
      <c r="O244" s="14" t="str">
        <f t="shared" ca="1" si="2605"/>
        <v>q_81</v>
      </c>
      <c r="P244" s="14" t="str">
        <f t="shared" ca="1" si="2606"/>
        <v>Stroke</v>
      </c>
      <c r="Q244" s="14" t="str">
        <f ca="1">IF($BP244,ADDRESS(3,D244+1,4,,"["&amp;wew!$G$7&amp;"]"&amp;_sheetname_dataframe)&amp;":"&amp;ADDRESS(2+ster!$C$14,D244+1,4),"")</f>
        <v>[DBTemplate.xlsm]data_frame!II3:II3</v>
      </c>
      <c r="R244" s="14" t="str">
        <f>IF($BP244,IF(MID(_xll.FORMULATEXT(INDEX(INDIRECT(Q244),1)),1,1)="=", _xll.FORMULATEXT(INDEX(INDIRECT(Q244),1),2,TRUE),""),"")</f>
        <v/>
      </c>
      <c r="S244" s="14">
        <f t="array" aca="1" ref="S244" ca="1">IF(H244,SUM(IF((IFERROR(INDIRECT(Q244)&lt;&gt;"",FALSE))*(INDIRECT(ster!$D$14)&lt;&gt;""),1,0)),"")</f>
        <v>1</v>
      </c>
      <c r="T244" s="14">
        <f t="array" aca="1" ref="T244" ca="1">IF(H244,IF(M244&gt;0,SUM(IFERROR(1*(MATCH(INDIRECT(Q244),INDIRECT(K244),0)&gt;0),0)*(INDIRECT(ster!$D$14)&lt;&gt;"")*NOT(ISNUMBER(INDIRECT(Q244)))),0),"")</f>
        <v>0</v>
      </c>
      <c r="U244" s="14">
        <f t="array" aca="1" ref="U244" ca="1">IF(H244,SUM((IFERROR(INDIRECT(Q244)="",FALSE))*(INDIRECT(ster!$D$14)&lt;&gt;"")),"")</f>
        <v>0</v>
      </c>
      <c r="V244" s="14">
        <f t="array" aca="1" ref="V244" ca="1">IF(H244,SUM((IFERROR(INDIRECT(Q244)="#ąś",TRUE))*(INDIRECT(ster!$D$14)&lt;&gt;"")),"")</f>
        <v>0</v>
      </c>
      <c r="W244" s="14">
        <f t="array" aca="1" ref="W244" ca="1">IF(H244,SUM(ISNUMBER(INDIRECT(Q244))*(INDIRECT(ster!$D$14)&lt;&gt;"")),"")</f>
        <v>1</v>
      </c>
      <c r="X244" s="14">
        <f t="array" aca="1" ref="X244" ca="1">IF(AND(H244,W244&gt;0),IF(wew!$B$3,MIN(IF((INDIRECT(ster!$D$14)&lt;&gt;"")*IFERROR(INDIRECT($Q244)&lt;&gt;"",FALSE),IFERROR(INDIRECT($Q244),"X"),"X")),"&lt;włącz podświetlanie wartości&gt;"),"—")</f>
        <v>4</v>
      </c>
      <c r="Y244" s="14">
        <f t="array" aca="1" ref="Y244" ca="1">IF(AND(H244,W244&gt;0),IF(wew!$B$3,MAX(IF((INDIRECT(ster!$D$14)&lt;&gt;"")*IFERROR(INDIRECT($Q244)&lt;&gt;"",FALSE),IFERROR(INDIRECT($Q244),"X"),"X")),"&lt;włącz podświetlanie wartości&gt;"),"—")</f>
        <v>4</v>
      </c>
      <c r="Z244" s="14">
        <f t="shared" ca="1" si="2607"/>
        <v>0</v>
      </c>
      <c r="AA244" s="12">
        <f t="shared" ca="1" si="2608"/>
        <v>1</v>
      </c>
      <c r="AB244" s="17">
        <f t="array" aca="1" ref="AB244" ca="1">IF(H244,IF(W244&gt;0,SUM((INDIRECT(ster!$D$14)&lt;&gt;"")*IFERROR((INDIRECT(Q244)&lt;&gt;"")*(INDIRECT(Q244)=INT(INDIRECT(Q244))),0)),0),"")</f>
        <v>1</v>
      </c>
      <c r="AC244" s="17">
        <f t="array" aca="1" ref="AC244" ca="1">IF(H244,W244-AB244,"")</f>
        <v>0</v>
      </c>
      <c r="AD244" s="17">
        <f t="shared" ca="1" si="2609"/>
        <v>1</v>
      </c>
      <c r="AE244" s="17" t="b">
        <f t="shared" ca="1" si="2610"/>
        <v>0</v>
      </c>
      <c r="AF244" s="17" t="str">
        <f ca="1">IF(AE244,IF($H244,ADDRESS(3,D244+2,4,,"["&amp;wew!$G$7&amp;"]"&amp;_sheetname_dataframe)&amp;":"&amp;ADDRESS(2+ster!$C$14,D244+2,4),""),"")</f>
        <v/>
      </c>
      <c r="AG244" s="17" t="str">
        <f t="shared" ca="1" si="2611"/>
        <v/>
      </c>
      <c r="AH244" s="17" t="b">
        <f t="shared" ca="1" si="2612"/>
        <v>0</v>
      </c>
      <c r="AI244" s="17" t="str">
        <f ca="1">IF(AH244,IF($H244,ADDRESS(3,D244+3,4,,"["&amp;wew!$G$7&amp;"]"&amp;_sheetname_dataframe)&amp;":"&amp;ADDRESS(2+ster!$C$14,D244+3,4),""),"")</f>
        <v/>
      </c>
      <c r="AJ244" s="17" t="str">
        <f t="shared" ca="1" si="2613"/>
        <v/>
      </c>
      <c r="AK244" s="17" t="b">
        <f t="shared" ca="1" si="2614"/>
        <v>0</v>
      </c>
      <c r="AL244" s="17" t="b">
        <f t="shared" ca="1" si="2615"/>
        <v>0</v>
      </c>
      <c r="AM244" s="17" t="b">
        <f t="shared" ca="1" si="2616"/>
        <v>0</v>
      </c>
      <c r="AN244" s="17">
        <f t="shared" ca="1" si="2617"/>
        <v>0</v>
      </c>
      <c r="AO244" s="24" t="str">
        <f t="shared" ca="1" si="2618"/>
        <v/>
      </c>
      <c r="AP244" s="24" t="str">
        <f t="shared" ca="1" si="2619"/>
        <v/>
      </c>
      <c r="AQ244" s="17" t="b">
        <f t="shared" ca="1" si="2620"/>
        <v>0</v>
      </c>
      <c r="AR244" s="17" t="b">
        <f t="shared" ca="1" si="2621"/>
        <v>1</v>
      </c>
      <c r="AS244" s="17" t="b">
        <f t="shared" ca="1" si="2622"/>
        <v>0</v>
      </c>
      <c r="AT244" s="17" t="b">
        <f t="shared" ca="1" si="2623"/>
        <v>0</v>
      </c>
      <c r="AU244" s="17" t="b">
        <f t="shared" ca="1" si="2624"/>
        <v>1</v>
      </c>
      <c r="AV244" s="17" t="b">
        <f t="shared" ca="1" si="2625"/>
        <v>0</v>
      </c>
      <c r="AW244" s="17" t="b">
        <f t="shared" ca="1" si="2626"/>
        <v>1</v>
      </c>
      <c r="AX244" s="14" t="b">
        <f t="array" aca="1" ref="AX244" ca="1">IF(H244,N244&gt;0,"")</f>
        <v>1</v>
      </c>
      <c r="AY244" s="17" t="str">
        <f t="shared" ca="1" si="2627"/>
        <v>C3:C6</v>
      </c>
      <c r="AZ244" s="17" t="b">
        <f t="array" aca="1" ref="AZ244" ca="1">IF(AY244&lt;&gt;"",SUM(1*ISERROR(MATCH(INDIRECT(AY244),INDIRECT(K244),0)))=0,"")</f>
        <v>1</v>
      </c>
      <c r="BA244" s="17" t="b">
        <f t="shared" ca="1" si="2628"/>
        <v>1</v>
      </c>
      <c r="BB244" s="17" t="b">
        <v>0</v>
      </c>
      <c r="BC244" s="17" t="b">
        <f t="shared" ca="1" si="2629"/>
        <v>1</v>
      </c>
      <c r="BD244" s="17" t="b">
        <f t="shared" ca="1" si="2630"/>
        <v>0</v>
      </c>
      <c r="BE244" s="17" t="b">
        <f t="shared" ca="1" si="2631"/>
        <v>0</v>
      </c>
      <c r="BF244" s="17" t="b">
        <f t="shared" ca="1" si="2632"/>
        <v>0</v>
      </c>
      <c r="BG244" s="17" t="b">
        <f t="shared" ca="1" si="2633"/>
        <v>0</v>
      </c>
      <c r="BH244" s="17" t="b">
        <f t="shared" ca="1" si="2634"/>
        <v>1</v>
      </c>
      <c r="BI244" s="17">
        <f t="shared" ca="1" si="2635"/>
        <v>2</v>
      </c>
      <c r="BJ244" s="17" t="b">
        <f t="shared" ca="1" si="2636"/>
        <v>0</v>
      </c>
      <c r="BK244" s="17" t="str">
        <f t="shared" ca="1" si="2637"/>
        <v/>
      </c>
      <c r="BL244" s="17" t="str">
        <f t="shared" ca="1" si="2638"/>
        <v/>
      </c>
      <c r="BM244" s="17" t="str">
        <f t="shared" ca="1" si="2639"/>
        <v>F</v>
      </c>
      <c r="BN244" s="17" t="str">
        <f t="shared" ca="1" si="2640"/>
        <v>F</v>
      </c>
      <c r="BO244" s="17" t="str">
        <f t="shared" ca="1" si="2641"/>
        <v>N</v>
      </c>
      <c r="BP244" s="14" t="b">
        <f t="shared" ca="1" si="2642"/>
        <v>1</v>
      </c>
      <c r="BQ244" s="35">
        <v>1</v>
      </c>
      <c r="BX244" s="16"/>
      <c r="BY244" s="16"/>
      <c r="BZ244" s="16"/>
      <c r="CA244" s="16"/>
      <c r="CB244" s="16"/>
      <c r="CC244" s="16"/>
      <c r="CD244" s="16"/>
      <c r="CE244" s="16"/>
      <c r="CF244" s="16"/>
      <c r="CN244" s="14">
        <f ca="1">IF(H244,IFERROR(IsVariableNameLegal(O244),0),0)</f>
        <v>0</v>
      </c>
      <c r="CO244" s="14" t="str">
        <f t="array" aca="1" ref="CO244" ca="1">IF(H244,IF(COUNTIF(INDIRECT(wew!$C$13),O244)&gt;1,TRIM(SUBSTITUTE(_xll.MCONCAT(IF((INDIRECT(wew!$C$13)=O244)*(COLUMN(INDIRECT(wew!$C$13))&lt;&gt;D244+1),-1+COLUMN(INDIRECT(wew!$C$13)),"")," "),"  "," ")),""),"")</f>
        <v/>
      </c>
      <c r="CP244" s="14" t="str">
        <f t="array" aca="1" ref="CP244" ca="1">IF(P244&lt;&gt;"",IF(LEN(P244)&gt;150,1,""),"")</f>
        <v/>
      </c>
      <c r="CQ244" s="14" t="str">
        <f t="array" aca="1" ref="CQ244" ca="1">IF(AND(H244,NOT(ster!$J$3)),IF(COUNTIF(INDIRECT(wew!$C$15),P244)&gt;1,TRIM(SUBSTITUTE(_xll.MCONCAT(IF((INDIRECT(wew!$C$15)=P244)*(COLUMN(INDIRECT(wew!$C$15))&lt;&gt;D244+1),-1+COLUMN(INDIRECT(wew!$C$15)),"")," "),"  "," ")),""),"")</f>
        <v/>
      </c>
      <c r="CR244" s="14" t="str">
        <f t="array" aca="1" ref="CR244" ca="1">IF(H244,IF(AND(W244&gt;0,AO244&lt;&gt;""),TRIM(SUBSTITUTE(_xll.MCONCAT(IFERROR(IF(ISNUMBER(INDIRECT(Q244)),IF((INDIRECT(ster!$D$14)&lt;&gt;"")*(INDIRECT(Q244)&lt;AO244),INDIRECT(ster!$D$14) &amp; ": " &amp;  SUBSTITUTE(IF( AV244,IFERROR(TEXT(INDIRECT(Q244),"rrrr-mm-dd") &amp;" (" &amp; INDIRECT(Q244) &amp;")",INDIRECT(Q244)),INDIRECT(Q244))," "," "),""),""),"")," "),"  "," ")),""),"")</f>
        <v/>
      </c>
      <c r="CS244" s="14" t="str">
        <f t="array" aca="1" ref="CS244" ca="1">IF(H244,IF(AND(W244&gt;0,AP244&lt;&gt;""),TRIM(SUBSTITUTE(_xll.MCONCAT(IFERROR(IF(ISNUMBER(INDIRECT(Q244)),IF((INDIRECT(ster!$D$14)&lt;&gt;"")*(INDIRECT(Q244)&gt;AP244),INDIRECT(ster!$D$14) &amp; ": " &amp;  SUBSTITUTE(IF( AV244,IFERROR(TEXT(INDIRECT(Q244),"rrrr-mm-dd")&amp;" (" &amp; INDIRECT(Q244) &amp;")",INDIRECT(Q244)),INDIRECT(Q244))," "," "),""),""),"")," "),"  "," ")),""),"")</f>
        <v/>
      </c>
      <c r="CT244" s="14" t="str">
        <f t="array" aca="1" ref="CT244" ca="1">IF(H244,IF(AND(N244&gt;0,AR244),TRIM(SUBSTITUTE(_xll.MCONCAT(IFERROR(IF(ISNUMBER(INDIRECT(Q244)),IF((INDIRECT(ster!$D$14)&lt;&gt;"")*(IFERROR(0*(MATCH(INDIRECT(Q244),INDIRECT(K244),0)&gt;0),1)),INDIRECT(ster!$D$14) &amp; ": " &amp;  SUBSTITUTE(IF( AV244,IFERROR(TEXT(INDIRECT(Q244),"rrrr-mm-dd")&amp;" (" &amp; INDIRECT(Q244) &amp;")",INDIRECT(Q244)),INDIRECT(Q244))," "," "),""),""),"")," "),"  "," ")),""),"")</f>
        <v/>
      </c>
      <c r="CU244" s="14" t="str">
        <f t="array" aca="1" ref="CU244" ca="1">IF(H244,IF(AND(V244&gt;0),TRIM(SUBSTITUTE(_xll.MCONCAT(IF((INDIRECT(ster!$D$14)&lt;&gt;"")*(IFERROR(0*(INDIRECT(Q244)&lt;&gt;""),1)),INDIRECT(ster!$D$14),"")," "),"  "," ")),""),"")</f>
        <v/>
      </c>
      <c r="CV244" s="14" t="str">
        <f t="array" aca="1" ref="CV244" ca="1">IF(H244,IF(AS244,
TRIM(SUBSTITUTE(_xll.MCONCAT(IF(
   (INDIRECT(ster!$D$14)&lt;&gt;"")*
   ((INDIRECT(Q244)="")+
      NOT(ISNUMBER(INDIRECT(Q244)))*
      NOT(ISERROR(MATCH(INDIRECT(Q244),INDIRECT(K244),0)))
    ),
      INDIRECT(ster!$D$14),
   "")," "),"  "," ")),
""),"")</f>
        <v/>
      </c>
      <c r="CW244" s="14" t="str">
        <f t="array" aca="1" ref="CW244" ca="1">IF(H244,IF(AND(AQ244),TRIM(SUBSTITUTE(_xll.MCONCAT(IFERROR(IF(ISNUMBER(INDIRECT(Q244)),IF((INDIRECT(ster!$D$14)&lt;&gt;"")*(INDIRECT(Q244)&lt;&gt;INT(INDIRECT(Q244))),INDIRECT(ster!$D$14) &amp; ": " &amp; INDIRECT(Q244),""),""),"")," "),"  "," ")),""),"")</f>
        <v/>
      </c>
      <c r="CX244" s="14" t="str">
        <f t="array" aca="1" ref="CX244" ca="1">IF(H244,IF(OR(AU244,AV244),TRIM(SUBSTITUTE(_xll.MCONCAT(IF((INDIRECT(ster!$D$14)&lt;&gt;"")*NOT(ISNUMBER(INDIRECT(Q244))),IF(ISERROR(MATCH(INDIRECT(Q244),INDIRECT(K244),0)),IFERROR(IF(INDIRECT(Q244)&lt;&gt;"",INDIRECT(ster!$D$14) &amp; ": " &amp; SUBSTITUTE(INDIRECT(Q244)," "," "),""),""),""),"")," "),"  "," ")),""),"")</f>
        <v/>
      </c>
      <c r="CY244" s="14" t="str">
        <f t="array" aca="1" ref="CY244" ca="1">IF(H244,IF(AE244,TRIM(SUBSTITUTE(_xll.MCONCAT(IF((INDIRECT(ster!$D$14)&lt;&gt;"")*IFERROR(NOT(INDIRECT(AF244)),FALSE),IF(ISERROR(MATCH(INDIRECT(Q244),INDIRECT(K244),0)),IFERROR(IF(INDIRECT(Q244)&lt;&gt;"",INDIRECT(ster!$D$14)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CZ244" s="14" t="str">
        <f t="array" aca="1" ref="CZ244" ca="1">IF(H244,IF(AH244,TRIM(SUBSTITUTE(_xll.MCONCAT(IF((INDIRECT(ster!$D$14)&lt;&gt;"")*IFERROR(NOT(INDIRECT(AI244)),FALSE),IF(ISERROR(MATCH(INDIRECT(Q244),INDIRECT(K244),0)),IFERROR(IF(INDIRECT(Q244)&lt;&gt;"",INDIRECT(ster!$D$14)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DC244" s="14" t="str">
        <f ca="1">SUBSTITUTE(SUBSTITUTE(SUBSTITUTE(SUBSTITUTE(_xll.MCONCAT(DG244:DS244,"■"),"■■","■"),"■■","■"),"■■","■"),"■■","■")</f>
        <v>■</v>
      </c>
      <c r="DD244" s="14" t="str">
        <f t="shared" ca="1" si="2643"/>
        <v/>
      </c>
      <c r="DE244" s="14" t="str">
        <f t="shared" ca="1" si="2644"/>
        <v/>
      </c>
      <c r="DF244" s="14" t="str">
        <f t="shared" ca="1" si="2645"/>
        <v/>
      </c>
      <c r="DG244" s="14" t="str">
        <f t="shared" ca="1" si="2646"/>
        <v/>
      </c>
      <c r="DH244" s="14" t="str">
        <f t="shared" ca="1" si="2647"/>
        <v/>
      </c>
      <c r="DI244" s="14" t="str">
        <f t="shared" ca="1" si="2648"/>
        <v/>
      </c>
      <c r="DJ244" s="14" t="str">
        <f t="shared" ca="1" si="2649"/>
        <v/>
      </c>
      <c r="DK244" s="14" t="str">
        <f t="shared" ca="1" si="2650"/>
        <v/>
      </c>
      <c r="DL244" s="14" t="str">
        <f t="shared" ca="1" si="1470"/>
        <v/>
      </c>
      <c r="DM244" s="14" t="str">
        <f t="shared" ca="1" si="2651"/>
        <v/>
      </c>
      <c r="DN244" s="14" t="str">
        <f t="array" aca="1" ref="DN244" ca="1">IF(CU244&lt;&gt;"","There are errors in the entered values in the following cases: " &amp;SUBSTITUTE(CU244," ",", "),"")</f>
        <v/>
      </c>
      <c r="DO244" s="14" t="str">
        <f t="shared" ca="1" si="2652"/>
        <v/>
      </c>
      <c r="DP244" s="14" t="str">
        <f t="shared" ca="1" si="2653"/>
        <v/>
      </c>
      <c r="DQ244" s="14" t="str">
        <f t="shared" ca="1" si="2654"/>
        <v/>
      </c>
      <c r="DR244" s="14" t="str">
        <f t="shared" ca="1" si="2655"/>
        <v/>
      </c>
      <c r="DS244" s="14" t="str">
        <f t="shared" ca="1" si="2656"/>
        <v/>
      </c>
      <c r="DZ244" s="14" t="b">
        <f t="shared" ca="1" si="2657"/>
        <v>0</v>
      </c>
      <c r="EA244" s="14" t="str">
        <f t="shared" ca="1" si="2658"/>
        <v>Stroke (q_81)</v>
      </c>
      <c r="EB244" s="14" t="str">
        <f t="shared" ca="1" si="2659"/>
        <v xml:space="preserve">Values must be limited to predefinied list. </v>
      </c>
      <c r="EC244" s="14" t="str">
        <f t="shared" ca="1" si="2660"/>
        <v xml:space="preserve">Stroke (q_81): Values must be limited to predefinied list. </v>
      </c>
      <c r="ED244" s="14" t="str">
        <f t="shared" ca="1" si="2661"/>
        <v/>
      </c>
      <c r="EE244" s="14" t="str">
        <f t="shared" ca="1" si="2662"/>
        <v>Values must be limited to predefinied list</v>
      </c>
      <c r="EF244" s="14" t="str">
        <f t="shared" ca="1" si="2663"/>
        <v/>
      </c>
      <c r="EG244" s="14" t="str">
        <f t="shared" ca="1" si="2664"/>
        <v/>
      </c>
      <c r="EM244" s="14" t="b">
        <f t="shared" ca="1" si="2665"/>
        <v>1</v>
      </c>
      <c r="EN244" s="14">
        <f t="shared" ca="1" si="2666"/>
        <v>231</v>
      </c>
      <c r="EO244" s="14" t="str">
        <f t="shared" ca="1" si="2667"/>
        <v>q_81</v>
      </c>
      <c r="EP244" s="14" t="str">
        <f t="shared" ca="1" si="2668"/>
        <v xml:space="preserve">Stroke (q_81): Values must be limited to predefinied list. </v>
      </c>
      <c r="EQ244" s="14" t="str">
        <f t="shared" ca="1" si="2669"/>
        <v/>
      </c>
    </row>
    <row r="245" spans="2:147" s="14" customFormat="1">
      <c r="B245" s="14" t="str">
        <f t="shared" ca="1" si="2596"/>
        <v/>
      </c>
      <c r="C245" s="14">
        <f t="shared" ca="1" si="2597"/>
        <v>232</v>
      </c>
      <c r="D245" s="14">
        <f t="shared" si="2598"/>
        <v>243</v>
      </c>
      <c r="E245" s="14" t="str">
        <f t="shared" ca="1" si="2599"/>
        <v>D</v>
      </c>
      <c r="F245" s="14" t="str">
        <f t="shared" ca="1" si="2600"/>
        <v>q_82</v>
      </c>
      <c r="G245" s="14" t="str">
        <f t="shared" ca="1" si="2601"/>
        <v>Heart – ischemia</v>
      </c>
      <c r="H245" s="14" t="b">
        <f t="shared" ca="1" si="2602"/>
        <v>1</v>
      </c>
      <c r="I245" s="14" t="str">
        <f ca="1">IF($H245,ADDRESS(3,(D245+1)*2-1,4,,"["&amp;wew!$G$7&amp;"]"&amp;_sheetname_labels)&amp;":"&amp;ADDRESS(2+ster!$B$20,(D245+1)*2-1,4),"")</f>
        <v>[DBTemplate.xlsm]labels!RS3:RS61</v>
      </c>
      <c r="J245" s="14">
        <f t="array" aca="1" ref="J245" ca="1">IF(H245,MAX(0,MAX(IF(INDIRECT(I245)&lt;&gt;"",ROW(INDIRECT(I245)),""))-2),"")</f>
        <v>2</v>
      </c>
      <c r="K245" s="14" t="str">
        <f ca="1">IF($H245,IF($J245&gt;0,ADDRESS(3,(D245+1)*2-1,4,,"["&amp;wew!$G$7&amp;"]"&amp;_sheetname_labels)&amp;":"&amp;ADDRESS(2+J245,(D245+1)*2-1,4),""),"")</f>
        <v>[DBTemplate.xlsm]labels!RS3:RS4</v>
      </c>
      <c r="L245" s="14" t="str">
        <f ca="1">IF($H245,IF($J245&gt;0,ADDRESS(3,(D245+1)*2,4,,"["&amp;wew!$G$7&amp;"]"&amp;_sheetname_labels)&amp;":"&amp;ADDRESS(2+J245,(D245+1)*2,4),""),"")</f>
        <v>[DBTemplate.xlsm]labels!RT3:RT4</v>
      </c>
      <c r="M245" s="14">
        <f t="shared" ca="1" si="2603"/>
        <v>0</v>
      </c>
      <c r="N245" s="14">
        <f t="shared" ca="1" si="2604"/>
        <v>2</v>
      </c>
      <c r="O245" s="14" t="str">
        <f t="shared" ca="1" si="2605"/>
        <v>q_82</v>
      </c>
      <c r="P245" s="14" t="str">
        <f t="shared" ca="1" si="2606"/>
        <v>Heart – ischemia</v>
      </c>
      <c r="Q245" s="14" t="str">
        <f ca="1">IF($BP245,ADDRESS(3,D245+1,4,,"["&amp;wew!$G$7&amp;"]"&amp;_sheetname_dataframe)&amp;":"&amp;ADDRESS(2+ster!$C$14,D245+1,4),"")</f>
        <v>[DBTemplate.xlsm]data_frame!IJ3:IJ3</v>
      </c>
      <c r="R245" s="14" t="str">
        <f>IF($BP245,IF(MID(_xll.FORMULATEXT(INDEX(INDIRECT(Q245),1)),1,1)="=", _xll.FORMULATEXT(INDEX(INDIRECT(Q245),1),2,TRUE),""),"")</f>
        <v/>
      </c>
      <c r="S245" s="14">
        <f t="array" aca="1" ref="S245" ca="1">IF(H245,SUM(IF((IFERROR(INDIRECT(Q245)&lt;&gt;"",FALSE))*(INDIRECT(ster!$D$14)&lt;&gt;""),1,0)),"")</f>
        <v>1</v>
      </c>
      <c r="T245" s="14">
        <f t="array" aca="1" ref="T245" ca="1">IF(H245,IF(M245&gt;0,SUM(IFERROR(1*(MATCH(INDIRECT(Q245),INDIRECT(K245),0)&gt;0),0)*(INDIRECT(ster!$D$14)&lt;&gt;"")*NOT(ISNUMBER(INDIRECT(Q245)))),0),"")</f>
        <v>0</v>
      </c>
      <c r="U245" s="14">
        <f t="array" aca="1" ref="U245" ca="1">IF(H245,SUM((IFERROR(INDIRECT(Q245)="",FALSE))*(INDIRECT(ster!$D$14)&lt;&gt;"")),"")</f>
        <v>0</v>
      </c>
      <c r="V245" s="14">
        <f t="array" aca="1" ref="V245" ca="1">IF(H245,SUM((IFERROR(INDIRECT(Q245)="#ąś",TRUE))*(INDIRECT(ster!$D$14)&lt;&gt;"")),"")</f>
        <v>0</v>
      </c>
      <c r="W245" s="14">
        <f t="array" aca="1" ref="W245" ca="1">IF(H245,SUM(ISNUMBER(INDIRECT(Q245))*(INDIRECT(ster!$D$14)&lt;&gt;"")),"")</f>
        <v>1</v>
      </c>
      <c r="X245" s="14">
        <f t="array" aca="1" ref="X245" ca="1">IF(AND(H245,W245&gt;0),IF(wew!$B$3,MIN(IF((INDIRECT(ster!$D$14)&lt;&gt;"")*IFERROR(INDIRECT($Q245)&lt;&gt;"",FALSE),IFERROR(INDIRECT($Q245),"X"),"X")),"&lt;włącz podświetlanie wartości&gt;"),"—")</f>
        <v>2</v>
      </c>
      <c r="Y245" s="14">
        <f t="array" aca="1" ref="Y245" ca="1">IF(AND(H245,W245&gt;0),IF(wew!$B$3,MAX(IF((INDIRECT(ster!$D$14)&lt;&gt;"")*IFERROR(INDIRECT($Q245)&lt;&gt;"",FALSE),IFERROR(INDIRECT($Q245),"X"),"X")),"&lt;włącz podświetlanie wartości&gt;"),"—")</f>
        <v>2</v>
      </c>
      <c r="Z245" s="14">
        <f t="shared" ca="1" si="2607"/>
        <v>0</v>
      </c>
      <c r="AA245" s="12">
        <f t="shared" ca="1" si="2608"/>
        <v>1</v>
      </c>
      <c r="AB245" s="17">
        <f t="array" aca="1" ref="AB245" ca="1">IF(H245,IF(W245&gt;0,SUM((INDIRECT(ster!$D$14)&lt;&gt;"")*IFERROR((INDIRECT(Q245)&lt;&gt;"")*(INDIRECT(Q245)=INT(INDIRECT(Q245))),0)),0),"")</f>
        <v>1</v>
      </c>
      <c r="AC245" s="17">
        <f t="array" aca="1" ref="AC245" ca="1">IF(H245,W245-AB245,"")</f>
        <v>0</v>
      </c>
      <c r="AD245" s="17">
        <f t="shared" ca="1" si="2609"/>
        <v>1</v>
      </c>
      <c r="AE245" s="17" t="b">
        <f t="shared" ca="1" si="2610"/>
        <v>0</v>
      </c>
      <c r="AF245" s="17" t="str">
        <f ca="1">IF(AE245,IF($H245,ADDRESS(3,D245+2,4,,"["&amp;wew!$G$7&amp;"]"&amp;_sheetname_dataframe)&amp;":"&amp;ADDRESS(2+ster!$C$14,D245+2,4),""),"")</f>
        <v/>
      </c>
      <c r="AG245" s="17" t="str">
        <f t="shared" ca="1" si="2611"/>
        <v/>
      </c>
      <c r="AH245" s="17" t="b">
        <f t="shared" ca="1" si="2612"/>
        <v>0</v>
      </c>
      <c r="AI245" s="17" t="str">
        <f ca="1">IF(AH245,IF($H245,ADDRESS(3,D245+3,4,,"["&amp;wew!$G$7&amp;"]"&amp;_sheetname_dataframe)&amp;":"&amp;ADDRESS(2+ster!$C$14,D245+3,4),""),"")</f>
        <v/>
      </c>
      <c r="AJ245" s="17" t="str">
        <f t="shared" ca="1" si="2613"/>
        <v/>
      </c>
      <c r="AK245" s="17" t="b">
        <f t="shared" ca="1" si="2614"/>
        <v>0</v>
      </c>
      <c r="AL245" s="17" t="b">
        <f t="shared" ca="1" si="2615"/>
        <v>0</v>
      </c>
      <c r="AM245" s="17" t="b">
        <f t="shared" ca="1" si="2616"/>
        <v>0</v>
      </c>
      <c r="AN245" s="17">
        <f t="shared" ca="1" si="2617"/>
        <v>0</v>
      </c>
      <c r="AO245" s="24" t="str">
        <f t="shared" ca="1" si="2618"/>
        <v/>
      </c>
      <c r="AP245" s="24" t="str">
        <f t="shared" ca="1" si="2619"/>
        <v/>
      </c>
      <c r="AQ245" s="17" t="b">
        <f t="shared" ca="1" si="2620"/>
        <v>0</v>
      </c>
      <c r="AR245" s="17" t="b">
        <f t="shared" ca="1" si="2621"/>
        <v>1</v>
      </c>
      <c r="AS245" s="17" t="b">
        <f t="shared" ca="1" si="2622"/>
        <v>0</v>
      </c>
      <c r="AT245" s="17" t="b">
        <f t="shared" ca="1" si="2623"/>
        <v>0</v>
      </c>
      <c r="AU245" s="17" t="b">
        <f t="shared" ca="1" si="2624"/>
        <v>1</v>
      </c>
      <c r="AV245" s="17" t="b">
        <f t="shared" ca="1" si="2625"/>
        <v>0</v>
      </c>
      <c r="AW245" s="17" t="b">
        <f t="shared" ca="1" si="2626"/>
        <v>1</v>
      </c>
      <c r="AX245" s="14" t="b">
        <f t="array" aca="1" ref="AX245" ca="1">IF(H245,N245&gt;0,"")</f>
        <v>1</v>
      </c>
      <c r="AY245" s="17" t="str">
        <f t="shared" ca="1" si="2627"/>
        <v>C3:C4</v>
      </c>
      <c r="AZ245" s="17" t="b">
        <f t="array" aca="1" ref="AZ245" ca="1">IF(AY245&lt;&gt;"",SUM(1*ISERROR(MATCH(INDIRECT(AY245),INDIRECT(K245),0)))=0,"")</f>
        <v>1</v>
      </c>
      <c r="BA245" s="17" t="b">
        <f t="shared" ca="1" si="2628"/>
        <v>1</v>
      </c>
      <c r="BB245" s="17" t="b">
        <v>0</v>
      </c>
      <c r="BC245" s="17" t="b">
        <f t="shared" ca="1" si="2629"/>
        <v>1</v>
      </c>
      <c r="BD245" s="17" t="b">
        <f t="shared" ca="1" si="2630"/>
        <v>0</v>
      </c>
      <c r="BE245" s="17" t="b">
        <f t="shared" ca="1" si="2631"/>
        <v>0</v>
      </c>
      <c r="BF245" s="17" t="b">
        <f t="shared" ca="1" si="2632"/>
        <v>0</v>
      </c>
      <c r="BG245" s="17" t="b">
        <f t="shared" ca="1" si="2633"/>
        <v>0</v>
      </c>
      <c r="BH245" s="17" t="b">
        <f t="shared" ca="1" si="2634"/>
        <v>1</v>
      </c>
      <c r="BI245" s="17">
        <f t="shared" ca="1" si="2635"/>
        <v>2</v>
      </c>
      <c r="BJ245" s="17" t="b">
        <f t="shared" ca="1" si="2636"/>
        <v>0</v>
      </c>
      <c r="BK245" s="17" t="str">
        <f t="shared" ca="1" si="2637"/>
        <v/>
      </c>
      <c r="BL245" s="17" t="str">
        <f t="shared" ca="1" si="2638"/>
        <v/>
      </c>
      <c r="BM245" s="17" t="str">
        <f t="shared" ca="1" si="2639"/>
        <v>F</v>
      </c>
      <c r="BN245" s="17" t="str">
        <f t="shared" ca="1" si="2640"/>
        <v>F</v>
      </c>
      <c r="BO245" s="17" t="str">
        <f t="shared" ca="1" si="2641"/>
        <v>D</v>
      </c>
      <c r="BP245" s="14" t="b">
        <f t="shared" ca="1" si="2642"/>
        <v>1</v>
      </c>
      <c r="BQ245" s="35">
        <v>1</v>
      </c>
      <c r="BX245" s="16"/>
      <c r="BY245" s="16"/>
      <c r="BZ245" s="16"/>
      <c r="CA245" s="16"/>
      <c r="CB245" s="16"/>
      <c r="CC245" s="16"/>
      <c r="CD245" s="16"/>
      <c r="CE245" s="16"/>
      <c r="CF245" s="16"/>
      <c r="CN245" s="14">
        <f ca="1">IF(H245,IFERROR(IsVariableNameLegal(O245),0),0)</f>
        <v>0</v>
      </c>
      <c r="CO245" s="14" t="str">
        <f t="array" aca="1" ref="CO245" ca="1">IF(H245,IF(COUNTIF(INDIRECT(wew!$C$13),O245)&gt;1,TRIM(SUBSTITUTE(_xll.MCONCAT(IF((INDIRECT(wew!$C$13)=O245)*(COLUMN(INDIRECT(wew!$C$13))&lt;&gt;D245+1),-1+COLUMN(INDIRECT(wew!$C$13)),"")," "),"  "," ")),""),"")</f>
        <v/>
      </c>
      <c r="CP245" s="14" t="str">
        <f t="array" aca="1" ref="CP245" ca="1">IF(P245&lt;&gt;"",IF(LEN(P245)&gt;150,1,""),"")</f>
        <v/>
      </c>
      <c r="CQ245" s="14" t="str">
        <f t="array" aca="1" ref="CQ245" ca="1">IF(AND(H245,NOT(ster!$J$3)),IF(COUNTIF(INDIRECT(wew!$C$15),P245)&gt;1,TRIM(SUBSTITUTE(_xll.MCONCAT(IF((INDIRECT(wew!$C$15)=P245)*(COLUMN(INDIRECT(wew!$C$15))&lt;&gt;D245+1),-1+COLUMN(INDIRECT(wew!$C$15)),"")," "),"  "," ")),""),"")</f>
        <v/>
      </c>
      <c r="CR245" s="14" t="str">
        <f t="array" aca="1" ref="CR245" ca="1">IF(H245,IF(AND(W245&gt;0,AO245&lt;&gt;""),TRIM(SUBSTITUTE(_xll.MCONCAT(IFERROR(IF(ISNUMBER(INDIRECT(Q245)),IF((INDIRECT(ster!$D$14)&lt;&gt;"")*(INDIRECT(Q245)&lt;AO245),INDIRECT(ster!$D$14) &amp; ": " &amp;  SUBSTITUTE(IF( AV245,IFERROR(TEXT(INDIRECT(Q245),"rrrr-mm-dd") &amp;" (" &amp; INDIRECT(Q245) &amp;")",INDIRECT(Q245)),INDIRECT(Q245))," "," "),""),""),"")," "),"  "," ")),""),"")</f>
        <v/>
      </c>
      <c r="CS245" s="14" t="str">
        <f t="array" aca="1" ref="CS245" ca="1">IF(H245,IF(AND(W245&gt;0,AP245&lt;&gt;""),TRIM(SUBSTITUTE(_xll.MCONCAT(IFERROR(IF(ISNUMBER(INDIRECT(Q245)),IF((INDIRECT(ster!$D$14)&lt;&gt;"")*(INDIRECT(Q245)&gt;AP245),INDIRECT(ster!$D$14) &amp; ": " &amp;  SUBSTITUTE(IF( AV245,IFERROR(TEXT(INDIRECT(Q245),"rrrr-mm-dd")&amp;" (" &amp; INDIRECT(Q245) &amp;")",INDIRECT(Q245)),INDIRECT(Q245))," "," "),""),""),"")," "),"  "," ")),""),"")</f>
        <v/>
      </c>
      <c r="CT245" s="14" t="str">
        <f t="array" aca="1" ref="CT245" ca="1">IF(H245,IF(AND(N245&gt;0,AR245),TRIM(SUBSTITUTE(_xll.MCONCAT(IFERROR(IF(ISNUMBER(INDIRECT(Q245)),IF((INDIRECT(ster!$D$14)&lt;&gt;"")*(IFERROR(0*(MATCH(INDIRECT(Q245),INDIRECT(K245),0)&gt;0),1)),INDIRECT(ster!$D$14) &amp; ": " &amp;  SUBSTITUTE(IF( AV245,IFERROR(TEXT(INDIRECT(Q245),"rrrr-mm-dd")&amp;" (" &amp; INDIRECT(Q245) &amp;")",INDIRECT(Q245)),INDIRECT(Q245))," "," "),""),""),"")," "),"  "," ")),""),"")</f>
        <v/>
      </c>
      <c r="CU245" s="14" t="str">
        <f t="array" aca="1" ref="CU245" ca="1">IF(H245,IF(AND(V245&gt;0),TRIM(SUBSTITUTE(_xll.MCONCAT(IF((INDIRECT(ster!$D$14)&lt;&gt;"")*(IFERROR(0*(INDIRECT(Q245)&lt;&gt;""),1)),INDIRECT(ster!$D$14),"")," "),"  "," ")),""),"")</f>
        <v/>
      </c>
      <c r="CV245" s="14" t="str">
        <f t="array" aca="1" ref="CV245" ca="1">IF(H245,IF(AS245,
TRIM(SUBSTITUTE(_xll.MCONCAT(IF(
   (INDIRECT(ster!$D$14)&lt;&gt;"")*
   ((INDIRECT(Q245)="")+
      NOT(ISNUMBER(INDIRECT(Q245)))*
      NOT(ISERROR(MATCH(INDIRECT(Q245),INDIRECT(K245),0)))
    ),
      INDIRECT(ster!$D$14),
   "")," "),"  "," ")),
""),"")</f>
        <v/>
      </c>
      <c r="CW245" s="14" t="str">
        <f t="array" aca="1" ref="CW245" ca="1">IF(H245,IF(AND(AQ245),TRIM(SUBSTITUTE(_xll.MCONCAT(IFERROR(IF(ISNUMBER(INDIRECT(Q245)),IF((INDIRECT(ster!$D$14)&lt;&gt;"")*(INDIRECT(Q245)&lt;&gt;INT(INDIRECT(Q245))),INDIRECT(ster!$D$14) &amp; ": " &amp; INDIRECT(Q245),""),""),"")," "),"  "," ")),""),"")</f>
        <v/>
      </c>
      <c r="CX245" s="14" t="str">
        <f t="array" aca="1" ref="CX245" ca="1">IF(H245,IF(OR(AU245,AV245),TRIM(SUBSTITUTE(_xll.MCONCAT(IF((INDIRECT(ster!$D$14)&lt;&gt;"")*NOT(ISNUMBER(INDIRECT(Q245))),IF(ISERROR(MATCH(INDIRECT(Q245),INDIRECT(K245),0)),IFERROR(IF(INDIRECT(Q245)&lt;&gt;"",INDIRECT(ster!$D$14) &amp; ": " &amp; SUBSTITUTE(INDIRECT(Q245)," "," "),""),""),""),"")," "),"  "," ")),""),"")</f>
        <v/>
      </c>
      <c r="CY245" s="14" t="str">
        <f t="array" aca="1" ref="CY245" ca="1">IF(H245,IF(AE245,TRIM(SUBSTITUTE(_xll.MCONCAT(IF((INDIRECT(ster!$D$14)&lt;&gt;"")*IFERROR(NOT(INDIRECT(AF245)),FALSE),IF(ISERROR(MATCH(INDIRECT(Q245),INDIRECT(K245),0)),IFERROR(IF(INDIRECT(Q245)&lt;&gt;"",INDIRECT(ster!$D$14)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CZ245" s="14" t="str">
        <f t="array" aca="1" ref="CZ245" ca="1">IF(H245,IF(AH245,TRIM(SUBSTITUTE(_xll.MCONCAT(IF((INDIRECT(ster!$D$14)&lt;&gt;"")*IFERROR(NOT(INDIRECT(AI245)),FALSE),IF(ISERROR(MATCH(INDIRECT(Q245),INDIRECT(K245),0)),IFERROR(IF(INDIRECT(Q245)&lt;&gt;"",INDIRECT(ster!$D$14)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DC245" s="14" t="str">
        <f ca="1">SUBSTITUTE(SUBSTITUTE(SUBSTITUTE(SUBSTITUTE(_xll.MCONCAT(DG245:DS245,"■"),"■■","■"),"■■","■"),"■■","■"),"■■","■")</f>
        <v>■</v>
      </c>
      <c r="DD245" s="14" t="str">
        <f t="shared" ca="1" si="2643"/>
        <v/>
      </c>
      <c r="DE245" s="14" t="str">
        <f t="shared" ca="1" si="2644"/>
        <v/>
      </c>
      <c r="DF245" s="14" t="str">
        <f t="shared" ca="1" si="2645"/>
        <v/>
      </c>
      <c r="DG245" s="14" t="str">
        <f t="shared" ca="1" si="2646"/>
        <v/>
      </c>
      <c r="DH245" s="14" t="str">
        <f t="shared" ca="1" si="2647"/>
        <v/>
      </c>
      <c r="DI245" s="14" t="str">
        <f t="shared" ca="1" si="2648"/>
        <v/>
      </c>
      <c r="DJ245" s="14" t="str">
        <f t="shared" ca="1" si="2649"/>
        <v/>
      </c>
      <c r="DK245" s="14" t="str">
        <f t="shared" ca="1" si="2650"/>
        <v/>
      </c>
      <c r="DL245" s="14" t="str">
        <f t="shared" ca="1" si="1470"/>
        <v/>
      </c>
      <c r="DM245" s="14" t="str">
        <f t="shared" ca="1" si="2651"/>
        <v/>
      </c>
      <c r="DN245" s="14" t="str">
        <f t="array" aca="1" ref="DN245" ca="1">IF(CU245&lt;&gt;"","There are errors in the entered values in the following cases: " &amp;SUBSTITUTE(CU245," ",", "),"")</f>
        <v/>
      </c>
      <c r="DO245" s="14" t="str">
        <f t="shared" ca="1" si="2652"/>
        <v/>
      </c>
      <c r="DP245" s="14" t="str">
        <f t="shared" ca="1" si="2653"/>
        <v/>
      </c>
      <c r="DQ245" s="14" t="str">
        <f t="shared" ca="1" si="2654"/>
        <v/>
      </c>
      <c r="DR245" s="14" t="str">
        <f t="shared" ca="1" si="2655"/>
        <v/>
      </c>
      <c r="DS245" s="14" t="str">
        <f t="shared" ca="1" si="2656"/>
        <v/>
      </c>
      <c r="DZ245" s="14" t="b">
        <f t="shared" ca="1" si="2657"/>
        <v>0</v>
      </c>
      <c r="EA245" s="14" t="str">
        <f t="shared" ca="1" si="2658"/>
        <v>Heart – ischemia (q_82)</v>
      </c>
      <c r="EB245" s="14" t="str">
        <f t="shared" ca="1" si="2659"/>
        <v xml:space="preserve">Values must be limited to predefinied list. </v>
      </c>
      <c r="EC245" s="14" t="str">
        <f t="shared" ca="1" si="2660"/>
        <v xml:space="preserve">Heart – ischemia (q_82): Values must be limited to predefinied list. </v>
      </c>
      <c r="ED245" s="14" t="str">
        <f t="shared" ca="1" si="2661"/>
        <v/>
      </c>
      <c r="EE245" s="14" t="str">
        <f t="shared" ca="1" si="2662"/>
        <v>Values must be limited to predefinied list</v>
      </c>
      <c r="EF245" s="14" t="str">
        <f t="shared" ca="1" si="2663"/>
        <v/>
      </c>
      <c r="EG245" s="14" t="str">
        <f t="shared" ca="1" si="2664"/>
        <v/>
      </c>
      <c r="EM245" s="14" t="b">
        <f t="shared" ca="1" si="2665"/>
        <v>1</v>
      </c>
      <c r="EN245" s="14">
        <f t="shared" ca="1" si="2666"/>
        <v>232</v>
      </c>
      <c r="EO245" s="14" t="str">
        <f t="shared" ca="1" si="2667"/>
        <v>q_82</v>
      </c>
      <c r="EP245" s="14" t="str">
        <f t="shared" ca="1" si="2668"/>
        <v xml:space="preserve">Heart – ischemia (q_82): Values must be limited to predefinied list. </v>
      </c>
      <c r="EQ245" s="14" t="str">
        <f t="shared" ca="1" si="2669"/>
        <v/>
      </c>
    </row>
    <row r="246" spans="2:147" s="14" customFormat="1">
      <c r="B246" s="14" t="str">
        <f t="shared" ca="1" si="2596"/>
        <v/>
      </c>
      <c r="C246" s="14">
        <f t="shared" ca="1" si="2597"/>
        <v>233</v>
      </c>
      <c r="D246" s="14">
        <f t="shared" si="2598"/>
        <v>244</v>
      </c>
      <c r="E246" s="14" t="str">
        <f t="shared" ca="1" si="2599"/>
        <v>D</v>
      </c>
      <c r="F246" s="14" t="str">
        <f t="shared" ca="1" si="2600"/>
        <v>q_83</v>
      </c>
      <c r="G246" s="14" t="str">
        <f t="shared" ca="1" si="2601"/>
        <v>Heart – arrhytmia</v>
      </c>
      <c r="H246" s="14" t="b">
        <f t="shared" ca="1" si="2602"/>
        <v>1</v>
      </c>
      <c r="I246" s="14" t="str">
        <f ca="1">IF($H246,ADDRESS(3,(D246+1)*2-1,4,,"["&amp;wew!$G$7&amp;"]"&amp;_sheetname_labels)&amp;":"&amp;ADDRESS(2+ster!$B$20,(D246+1)*2-1,4),"")</f>
        <v>[DBTemplate.xlsm]labels!RU3:RU61</v>
      </c>
      <c r="J246" s="14">
        <f t="array" aca="1" ref="J246" ca="1">IF(H246,MAX(0,MAX(IF(INDIRECT(I246)&lt;&gt;"",ROW(INDIRECT(I246)),""))-2),"")</f>
        <v>2</v>
      </c>
      <c r="K246" s="14" t="str">
        <f ca="1">IF($H246,IF($J246&gt;0,ADDRESS(3,(D246+1)*2-1,4,,"["&amp;wew!$G$7&amp;"]"&amp;_sheetname_labels)&amp;":"&amp;ADDRESS(2+J246,(D246+1)*2-1,4),""),"")</f>
        <v>[DBTemplate.xlsm]labels!RU3:RU4</v>
      </c>
      <c r="L246" s="14" t="str">
        <f ca="1">IF($H246,IF($J246&gt;0,ADDRESS(3,(D246+1)*2,4,,"["&amp;wew!$G$7&amp;"]"&amp;_sheetname_labels)&amp;":"&amp;ADDRESS(2+J246,(D246+1)*2,4),""),"")</f>
        <v>[DBTemplate.xlsm]labels!RV3:RV4</v>
      </c>
      <c r="M246" s="14">
        <f t="shared" ca="1" si="2603"/>
        <v>0</v>
      </c>
      <c r="N246" s="14">
        <f t="shared" ca="1" si="2604"/>
        <v>2</v>
      </c>
      <c r="O246" s="14" t="str">
        <f t="shared" ca="1" si="2605"/>
        <v>q_83</v>
      </c>
      <c r="P246" s="14" t="str">
        <f t="shared" ca="1" si="2606"/>
        <v>Heart – arrhytmia</v>
      </c>
      <c r="Q246" s="14" t="str">
        <f ca="1">IF($BP246,ADDRESS(3,D246+1,4,,"["&amp;wew!$G$7&amp;"]"&amp;_sheetname_dataframe)&amp;":"&amp;ADDRESS(2+ster!$C$14,D246+1,4),"")</f>
        <v>[DBTemplate.xlsm]data_frame!IK3:IK3</v>
      </c>
      <c r="R246" s="14" t="str">
        <f>IF($BP246,IF(MID(_xll.FORMULATEXT(INDEX(INDIRECT(Q246),1)),1,1)="=", _xll.FORMULATEXT(INDEX(INDIRECT(Q246),1),2,TRUE),""),"")</f>
        <v/>
      </c>
      <c r="S246" s="14">
        <f t="array" aca="1" ref="S246" ca="1">IF(H246,SUM(IF((IFERROR(INDIRECT(Q246)&lt;&gt;"",FALSE))*(INDIRECT(ster!$D$14)&lt;&gt;""),1,0)),"")</f>
        <v>1</v>
      </c>
      <c r="T246" s="14">
        <f t="array" aca="1" ref="T246" ca="1">IF(H246,IF(M246&gt;0,SUM(IFERROR(1*(MATCH(INDIRECT(Q246),INDIRECT(K246),0)&gt;0),0)*(INDIRECT(ster!$D$14)&lt;&gt;"")*NOT(ISNUMBER(INDIRECT(Q246)))),0),"")</f>
        <v>0</v>
      </c>
      <c r="U246" s="14">
        <f t="array" aca="1" ref="U246" ca="1">IF(H246,SUM((IFERROR(INDIRECT(Q246)="",FALSE))*(INDIRECT(ster!$D$14)&lt;&gt;"")),"")</f>
        <v>0</v>
      </c>
      <c r="V246" s="14">
        <f t="array" aca="1" ref="V246" ca="1">IF(H246,SUM((IFERROR(INDIRECT(Q246)="#ąś",TRUE))*(INDIRECT(ster!$D$14)&lt;&gt;"")),"")</f>
        <v>0</v>
      </c>
      <c r="W246" s="14">
        <f t="array" aca="1" ref="W246" ca="1">IF(H246,SUM(ISNUMBER(INDIRECT(Q246))*(INDIRECT(ster!$D$14)&lt;&gt;"")),"")</f>
        <v>1</v>
      </c>
      <c r="X246" s="14">
        <f t="array" aca="1" ref="X246" ca="1">IF(AND(H246,W246&gt;0),IF(wew!$B$3,MIN(IF((INDIRECT(ster!$D$14)&lt;&gt;"")*IFERROR(INDIRECT($Q246)&lt;&gt;"",FALSE),IFERROR(INDIRECT($Q246),"X"),"X")),"&lt;włącz podświetlanie wartości&gt;"),"—")</f>
        <v>2</v>
      </c>
      <c r="Y246" s="14">
        <f t="array" aca="1" ref="Y246" ca="1">IF(AND(H246,W246&gt;0),IF(wew!$B$3,MAX(IF((INDIRECT(ster!$D$14)&lt;&gt;"")*IFERROR(INDIRECT($Q246)&lt;&gt;"",FALSE),IFERROR(INDIRECT($Q246),"X"),"X")),"&lt;włącz podświetlanie wartości&gt;"),"—")</f>
        <v>2</v>
      </c>
      <c r="Z246" s="14">
        <f t="shared" ca="1" si="2607"/>
        <v>0</v>
      </c>
      <c r="AA246" s="12">
        <f t="shared" ca="1" si="2608"/>
        <v>1</v>
      </c>
      <c r="AB246" s="17">
        <f t="array" aca="1" ref="AB246" ca="1">IF(H246,IF(W246&gt;0,SUM((INDIRECT(ster!$D$14)&lt;&gt;"")*IFERROR((INDIRECT(Q246)&lt;&gt;"")*(INDIRECT(Q246)=INT(INDIRECT(Q246))),0)),0),"")</f>
        <v>1</v>
      </c>
      <c r="AC246" s="17">
        <f t="array" aca="1" ref="AC246" ca="1">IF(H246,W246-AB246,"")</f>
        <v>0</v>
      </c>
      <c r="AD246" s="17">
        <f t="shared" ca="1" si="2609"/>
        <v>1</v>
      </c>
      <c r="AE246" s="17" t="b">
        <f t="shared" ca="1" si="2610"/>
        <v>0</v>
      </c>
      <c r="AF246" s="17" t="str">
        <f ca="1">IF(AE246,IF($H246,ADDRESS(3,D246+2,4,,"["&amp;wew!$G$7&amp;"]"&amp;_sheetname_dataframe)&amp;":"&amp;ADDRESS(2+ster!$C$14,D246+2,4),""),"")</f>
        <v/>
      </c>
      <c r="AG246" s="17" t="str">
        <f t="shared" ca="1" si="2611"/>
        <v/>
      </c>
      <c r="AH246" s="17" t="b">
        <f t="shared" ca="1" si="2612"/>
        <v>0</v>
      </c>
      <c r="AI246" s="17" t="str">
        <f ca="1">IF(AH246,IF($H246,ADDRESS(3,D246+3,4,,"["&amp;wew!$G$7&amp;"]"&amp;_sheetname_dataframe)&amp;":"&amp;ADDRESS(2+ster!$C$14,D246+3,4),""),"")</f>
        <v/>
      </c>
      <c r="AJ246" s="17" t="str">
        <f t="shared" ca="1" si="2613"/>
        <v/>
      </c>
      <c r="AK246" s="17" t="b">
        <f t="shared" ca="1" si="2614"/>
        <v>0</v>
      </c>
      <c r="AL246" s="17" t="b">
        <f t="shared" ca="1" si="2615"/>
        <v>0</v>
      </c>
      <c r="AM246" s="17" t="b">
        <f t="shared" ca="1" si="2616"/>
        <v>0</v>
      </c>
      <c r="AN246" s="17">
        <f t="shared" ca="1" si="2617"/>
        <v>0</v>
      </c>
      <c r="AO246" s="24" t="str">
        <f t="shared" ca="1" si="2618"/>
        <v/>
      </c>
      <c r="AP246" s="24" t="str">
        <f t="shared" ca="1" si="2619"/>
        <v/>
      </c>
      <c r="AQ246" s="17" t="b">
        <f t="shared" ca="1" si="2620"/>
        <v>0</v>
      </c>
      <c r="AR246" s="17" t="b">
        <f t="shared" ca="1" si="2621"/>
        <v>1</v>
      </c>
      <c r="AS246" s="17" t="b">
        <f t="shared" ca="1" si="2622"/>
        <v>0</v>
      </c>
      <c r="AT246" s="17" t="b">
        <f t="shared" ca="1" si="2623"/>
        <v>0</v>
      </c>
      <c r="AU246" s="17" t="b">
        <f t="shared" ca="1" si="2624"/>
        <v>1</v>
      </c>
      <c r="AV246" s="17" t="b">
        <f t="shared" ca="1" si="2625"/>
        <v>0</v>
      </c>
      <c r="AW246" s="17" t="b">
        <f t="shared" ca="1" si="2626"/>
        <v>1</v>
      </c>
      <c r="AX246" s="14" t="b">
        <f t="array" aca="1" ref="AX246" ca="1">IF(H246,N246&gt;0,"")</f>
        <v>1</v>
      </c>
      <c r="AY246" s="17" t="str">
        <f t="shared" ca="1" si="2627"/>
        <v>C3:C4</v>
      </c>
      <c r="AZ246" s="17" t="b">
        <f t="array" aca="1" ref="AZ246" ca="1">IF(AY246&lt;&gt;"",SUM(1*ISERROR(MATCH(INDIRECT(AY246),INDIRECT(K246),0)))=0,"")</f>
        <v>1</v>
      </c>
      <c r="BA246" s="17" t="b">
        <f t="shared" ca="1" si="2628"/>
        <v>1</v>
      </c>
      <c r="BB246" s="17" t="b">
        <v>0</v>
      </c>
      <c r="BC246" s="17" t="b">
        <f t="shared" ca="1" si="2629"/>
        <v>1</v>
      </c>
      <c r="BD246" s="17" t="b">
        <f t="shared" ca="1" si="2630"/>
        <v>0</v>
      </c>
      <c r="BE246" s="17" t="b">
        <f t="shared" ca="1" si="2631"/>
        <v>0</v>
      </c>
      <c r="BF246" s="17" t="b">
        <f t="shared" ca="1" si="2632"/>
        <v>0</v>
      </c>
      <c r="BG246" s="17" t="b">
        <f t="shared" ca="1" si="2633"/>
        <v>0</v>
      </c>
      <c r="BH246" s="17" t="b">
        <f t="shared" ca="1" si="2634"/>
        <v>1</v>
      </c>
      <c r="BI246" s="17">
        <f t="shared" ca="1" si="2635"/>
        <v>2</v>
      </c>
      <c r="BJ246" s="17" t="b">
        <f t="shared" ca="1" si="2636"/>
        <v>0</v>
      </c>
      <c r="BK246" s="17" t="str">
        <f t="shared" ca="1" si="2637"/>
        <v/>
      </c>
      <c r="BL246" s="17" t="str">
        <f t="shared" ca="1" si="2638"/>
        <v/>
      </c>
      <c r="BM246" s="17" t="str">
        <f t="shared" ca="1" si="2639"/>
        <v>F</v>
      </c>
      <c r="BN246" s="17" t="str">
        <f t="shared" ca="1" si="2640"/>
        <v>F</v>
      </c>
      <c r="BO246" s="17" t="str">
        <f t="shared" ca="1" si="2641"/>
        <v>D</v>
      </c>
      <c r="BP246" s="14" t="b">
        <f t="shared" ca="1" si="2642"/>
        <v>1</v>
      </c>
      <c r="BQ246" s="35">
        <v>1</v>
      </c>
      <c r="BX246" s="16"/>
      <c r="BY246" s="16"/>
      <c r="BZ246" s="16"/>
      <c r="CA246" s="16"/>
      <c r="CB246" s="16"/>
      <c r="CC246" s="16"/>
      <c r="CD246" s="16"/>
      <c r="CE246" s="16"/>
      <c r="CF246" s="16"/>
      <c r="CN246" s="14">
        <f ca="1">IF(H246,IFERROR(IsVariableNameLegal(O246),0),0)</f>
        <v>0</v>
      </c>
      <c r="CO246" s="14" t="str">
        <f t="array" aca="1" ref="CO246" ca="1">IF(H246,IF(COUNTIF(INDIRECT(wew!$C$13),O246)&gt;1,TRIM(SUBSTITUTE(_xll.MCONCAT(IF((INDIRECT(wew!$C$13)=O246)*(COLUMN(INDIRECT(wew!$C$13))&lt;&gt;D246+1),-1+COLUMN(INDIRECT(wew!$C$13)),"")," "),"  "," ")),""),"")</f>
        <v/>
      </c>
      <c r="CP246" s="14" t="str">
        <f t="array" aca="1" ref="CP246" ca="1">IF(P246&lt;&gt;"",IF(LEN(P246)&gt;150,1,""),"")</f>
        <v/>
      </c>
      <c r="CQ246" s="14" t="str">
        <f t="array" aca="1" ref="CQ246" ca="1">IF(AND(H246,NOT(ster!$J$3)),IF(COUNTIF(INDIRECT(wew!$C$15),P246)&gt;1,TRIM(SUBSTITUTE(_xll.MCONCAT(IF((INDIRECT(wew!$C$15)=P246)*(COLUMN(INDIRECT(wew!$C$15))&lt;&gt;D246+1),-1+COLUMN(INDIRECT(wew!$C$15)),"")," "),"  "," ")),""),"")</f>
        <v/>
      </c>
      <c r="CR246" s="14" t="str">
        <f t="array" aca="1" ref="CR246" ca="1">IF(H246,IF(AND(W246&gt;0,AO246&lt;&gt;""),TRIM(SUBSTITUTE(_xll.MCONCAT(IFERROR(IF(ISNUMBER(INDIRECT(Q246)),IF((INDIRECT(ster!$D$14)&lt;&gt;"")*(INDIRECT(Q246)&lt;AO246),INDIRECT(ster!$D$14) &amp; ": " &amp;  SUBSTITUTE(IF( AV246,IFERROR(TEXT(INDIRECT(Q246),"rrrr-mm-dd") &amp;" (" &amp; INDIRECT(Q246) &amp;")",INDIRECT(Q246)),INDIRECT(Q246))," "," "),""),""),"")," "),"  "," ")),""),"")</f>
        <v/>
      </c>
      <c r="CS246" s="14" t="str">
        <f t="array" aca="1" ref="CS246" ca="1">IF(H246,IF(AND(W246&gt;0,AP246&lt;&gt;""),TRIM(SUBSTITUTE(_xll.MCONCAT(IFERROR(IF(ISNUMBER(INDIRECT(Q246)),IF((INDIRECT(ster!$D$14)&lt;&gt;"")*(INDIRECT(Q246)&gt;AP246),INDIRECT(ster!$D$14) &amp; ": " &amp;  SUBSTITUTE(IF( AV246,IFERROR(TEXT(INDIRECT(Q246),"rrrr-mm-dd")&amp;" (" &amp; INDIRECT(Q246) &amp;")",INDIRECT(Q246)),INDIRECT(Q246))," "," "),""),""),"")," "),"  "," ")),""),"")</f>
        <v/>
      </c>
      <c r="CT246" s="14" t="str">
        <f t="array" aca="1" ref="CT246" ca="1">IF(H246,IF(AND(N246&gt;0,AR246),TRIM(SUBSTITUTE(_xll.MCONCAT(IFERROR(IF(ISNUMBER(INDIRECT(Q246)),IF((INDIRECT(ster!$D$14)&lt;&gt;"")*(IFERROR(0*(MATCH(INDIRECT(Q246),INDIRECT(K246),0)&gt;0),1)),INDIRECT(ster!$D$14) &amp; ": " &amp;  SUBSTITUTE(IF( AV246,IFERROR(TEXT(INDIRECT(Q246),"rrrr-mm-dd")&amp;" (" &amp; INDIRECT(Q246) &amp;")",INDIRECT(Q246)),INDIRECT(Q246))," "," "),""),""),"")," "),"  "," ")),""),"")</f>
        <v/>
      </c>
      <c r="CU246" s="14" t="str">
        <f t="array" aca="1" ref="CU246" ca="1">IF(H246,IF(AND(V246&gt;0),TRIM(SUBSTITUTE(_xll.MCONCAT(IF((INDIRECT(ster!$D$14)&lt;&gt;"")*(IFERROR(0*(INDIRECT(Q246)&lt;&gt;""),1)),INDIRECT(ster!$D$14),"")," "),"  "," ")),""),"")</f>
        <v/>
      </c>
      <c r="CV246" s="14" t="str">
        <f t="array" aca="1" ref="CV246" ca="1">IF(H246,IF(AS246,
TRIM(SUBSTITUTE(_xll.MCONCAT(IF(
   (INDIRECT(ster!$D$14)&lt;&gt;"")*
   ((INDIRECT(Q246)="")+
      NOT(ISNUMBER(INDIRECT(Q246)))*
      NOT(ISERROR(MATCH(INDIRECT(Q246),INDIRECT(K246),0)))
    ),
      INDIRECT(ster!$D$14),
   "")," "),"  "," ")),
""),"")</f>
        <v/>
      </c>
      <c r="CW246" s="14" t="str">
        <f t="array" aca="1" ref="CW246" ca="1">IF(H246,IF(AND(AQ246),TRIM(SUBSTITUTE(_xll.MCONCAT(IFERROR(IF(ISNUMBER(INDIRECT(Q246)),IF((INDIRECT(ster!$D$14)&lt;&gt;"")*(INDIRECT(Q246)&lt;&gt;INT(INDIRECT(Q246))),INDIRECT(ster!$D$14) &amp; ": " &amp; INDIRECT(Q246),""),""),"")," "),"  "," ")),""),"")</f>
        <v/>
      </c>
      <c r="CX246" s="14" t="str">
        <f t="array" aca="1" ref="CX246" ca="1">IF(H246,IF(OR(AU246,AV246),TRIM(SUBSTITUTE(_xll.MCONCAT(IF((INDIRECT(ster!$D$14)&lt;&gt;"")*NOT(ISNUMBER(INDIRECT(Q246))),IF(ISERROR(MATCH(INDIRECT(Q246),INDIRECT(K246),0)),IFERROR(IF(INDIRECT(Q246)&lt;&gt;"",INDIRECT(ster!$D$14) &amp; ": " &amp; SUBSTITUTE(INDIRECT(Q246)," "," "),""),""),""),"")," "),"  "," ")),""),"")</f>
        <v/>
      </c>
      <c r="CY246" s="14" t="str">
        <f t="array" aca="1" ref="CY246" ca="1">IF(H246,IF(AE246,TRIM(SUBSTITUTE(_xll.MCONCAT(IF((INDIRECT(ster!$D$14)&lt;&gt;"")*IFERROR(NOT(INDIRECT(AF246)),FALSE),IF(ISERROR(MATCH(INDIRECT(Q246),INDIRECT(K246),0)),IFERROR(IF(INDIRECT(Q246)&lt;&gt;"",INDIRECT(ster!$D$14)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CZ246" s="14" t="str">
        <f t="array" aca="1" ref="CZ246" ca="1">IF(H246,IF(AH246,TRIM(SUBSTITUTE(_xll.MCONCAT(IF((INDIRECT(ster!$D$14)&lt;&gt;"")*IFERROR(NOT(INDIRECT(AI246)),FALSE),IF(ISERROR(MATCH(INDIRECT(Q246),INDIRECT(K246),0)),IFERROR(IF(INDIRECT(Q246)&lt;&gt;"",INDIRECT(ster!$D$14)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DC246" s="14" t="str">
        <f ca="1">SUBSTITUTE(SUBSTITUTE(SUBSTITUTE(SUBSTITUTE(_xll.MCONCAT(DG246:DS246,"■"),"■■","■"),"■■","■"),"■■","■"),"■■","■")</f>
        <v>■</v>
      </c>
      <c r="DD246" s="14" t="str">
        <f t="shared" ca="1" si="2643"/>
        <v/>
      </c>
      <c r="DE246" s="14" t="str">
        <f t="shared" ca="1" si="2644"/>
        <v/>
      </c>
      <c r="DF246" s="14" t="str">
        <f t="shared" ca="1" si="2645"/>
        <v/>
      </c>
      <c r="DG246" s="14" t="str">
        <f t="shared" ca="1" si="2646"/>
        <v/>
      </c>
      <c r="DH246" s="14" t="str">
        <f t="shared" ca="1" si="2647"/>
        <v/>
      </c>
      <c r="DI246" s="14" t="str">
        <f t="shared" ca="1" si="2648"/>
        <v/>
      </c>
      <c r="DJ246" s="14" t="str">
        <f t="shared" ca="1" si="2649"/>
        <v/>
      </c>
      <c r="DK246" s="14" t="str">
        <f t="shared" ca="1" si="2650"/>
        <v/>
      </c>
      <c r="DL246" s="14" t="str">
        <f t="shared" ca="1" si="1470"/>
        <v/>
      </c>
      <c r="DM246" s="14" t="str">
        <f t="shared" ca="1" si="2651"/>
        <v/>
      </c>
      <c r="DN246" s="14" t="str">
        <f t="array" aca="1" ref="DN246" ca="1">IF(CU246&lt;&gt;"","There are errors in the entered values in the following cases: " &amp;SUBSTITUTE(CU246," ",", "),"")</f>
        <v/>
      </c>
      <c r="DO246" s="14" t="str">
        <f t="shared" ca="1" si="2652"/>
        <v/>
      </c>
      <c r="DP246" s="14" t="str">
        <f t="shared" ca="1" si="2653"/>
        <v/>
      </c>
      <c r="DQ246" s="14" t="str">
        <f t="shared" ca="1" si="2654"/>
        <v/>
      </c>
      <c r="DR246" s="14" t="str">
        <f t="shared" ca="1" si="2655"/>
        <v/>
      </c>
      <c r="DS246" s="14" t="str">
        <f t="shared" ca="1" si="2656"/>
        <v/>
      </c>
      <c r="DZ246" s="14" t="b">
        <f t="shared" ca="1" si="2657"/>
        <v>0</v>
      </c>
      <c r="EA246" s="14" t="str">
        <f t="shared" ca="1" si="2658"/>
        <v>Heart – arrhytmia (q_83)</v>
      </c>
      <c r="EB246" s="14" t="str">
        <f t="shared" ca="1" si="2659"/>
        <v xml:space="preserve">Values must be limited to predefinied list. </v>
      </c>
      <c r="EC246" s="14" t="str">
        <f t="shared" ca="1" si="2660"/>
        <v xml:space="preserve">Heart – arrhytmia (q_83): Values must be limited to predefinied list. </v>
      </c>
      <c r="ED246" s="14" t="str">
        <f t="shared" ca="1" si="2661"/>
        <v/>
      </c>
      <c r="EE246" s="14" t="str">
        <f t="shared" ca="1" si="2662"/>
        <v>Values must be limited to predefinied list</v>
      </c>
      <c r="EF246" s="14" t="str">
        <f t="shared" ca="1" si="2663"/>
        <v/>
      </c>
      <c r="EG246" s="14" t="str">
        <f t="shared" ca="1" si="2664"/>
        <v/>
      </c>
      <c r="EM246" s="14" t="b">
        <f t="shared" ca="1" si="2665"/>
        <v>1</v>
      </c>
      <c r="EN246" s="14">
        <f t="shared" ca="1" si="2666"/>
        <v>233</v>
      </c>
      <c r="EO246" s="14" t="str">
        <f t="shared" ca="1" si="2667"/>
        <v>q_83</v>
      </c>
      <c r="EP246" s="14" t="str">
        <f t="shared" ca="1" si="2668"/>
        <v xml:space="preserve">Heart – arrhytmia (q_83): Values must be limited to predefinied list. </v>
      </c>
      <c r="EQ246" s="14" t="str">
        <f t="shared" ca="1" si="2669"/>
        <v/>
      </c>
    </row>
    <row r="247" spans="2:147" s="14" customFormat="1">
      <c r="B247" s="14" t="str">
        <f t="shared" ca="1" si="2596"/>
        <v/>
      </c>
      <c r="C247" s="14">
        <f t="shared" ca="1" si="2597"/>
        <v>234</v>
      </c>
      <c r="D247" s="14">
        <f t="shared" si="2598"/>
        <v>245</v>
      </c>
      <c r="E247" s="14" t="str">
        <f t="shared" ca="1" si="2599"/>
        <v>D</v>
      </c>
      <c r="F247" s="14" t="str">
        <f t="shared" ca="1" si="2600"/>
        <v>q_84</v>
      </c>
      <c r="G247" s="14" t="str">
        <f t="shared" ca="1" si="2601"/>
        <v>Heart – insufficiency</v>
      </c>
      <c r="H247" s="14" t="b">
        <f t="shared" ca="1" si="2602"/>
        <v>1</v>
      </c>
      <c r="I247" s="14" t="str">
        <f ca="1">IF($H247,ADDRESS(3,(D247+1)*2-1,4,,"["&amp;wew!$G$7&amp;"]"&amp;_sheetname_labels)&amp;":"&amp;ADDRESS(2+ster!$B$20,(D247+1)*2-1,4),"")</f>
        <v>[DBTemplate.xlsm]labels!RW3:RW61</v>
      </c>
      <c r="J247" s="14">
        <f t="array" aca="1" ref="J247" ca="1">IF(H247,MAX(0,MAX(IF(INDIRECT(I247)&lt;&gt;"",ROW(INDIRECT(I247)),""))-2),"")</f>
        <v>2</v>
      </c>
      <c r="K247" s="14" t="str">
        <f ca="1">IF($H247,IF($J247&gt;0,ADDRESS(3,(D247+1)*2-1,4,,"["&amp;wew!$G$7&amp;"]"&amp;_sheetname_labels)&amp;":"&amp;ADDRESS(2+J247,(D247+1)*2-1,4),""),"")</f>
        <v>[DBTemplate.xlsm]labels!RW3:RW4</v>
      </c>
      <c r="L247" s="14" t="str">
        <f ca="1">IF($H247,IF($J247&gt;0,ADDRESS(3,(D247+1)*2,4,,"["&amp;wew!$G$7&amp;"]"&amp;_sheetname_labels)&amp;":"&amp;ADDRESS(2+J247,(D247+1)*2,4),""),"")</f>
        <v>[DBTemplate.xlsm]labels!RX3:RX4</v>
      </c>
      <c r="M247" s="14">
        <f t="shared" ca="1" si="2603"/>
        <v>0</v>
      </c>
      <c r="N247" s="14">
        <f t="shared" ca="1" si="2604"/>
        <v>2</v>
      </c>
      <c r="O247" s="14" t="str">
        <f t="shared" ca="1" si="2605"/>
        <v>q_84</v>
      </c>
      <c r="P247" s="14" t="str">
        <f t="shared" ca="1" si="2606"/>
        <v>Heart – insufficiency</v>
      </c>
      <c r="Q247" s="14" t="str">
        <f ca="1">IF($BP247,ADDRESS(3,D247+1,4,,"["&amp;wew!$G$7&amp;"]"&amp;_sheetname_dataframe)&amp;":"&amp;ADDRESS(2+ster!$C$14,D247+1,4),"")</f>
        <v>[DBTemplate.xlsm]data_frame!IL3:IL3</v>
      </c>
      <c r="R247" s="14" t="str">
        <f>IF($BP247,IF(MID(_xll.FORMULATEXT(INDEX(INDIRECT(Q247),1)),1,1)="=", _xll.FORMULATEXT(INDEX(INDIRECT(Q247),1),2,TRUE),""),"")</f>
        <v/>
      </c>
      <c r="S247" s="14">
        <f t="array" aca="1" ref="S247" ca="1">IF(H247,SUM(IF((IFERROR(INDIRECT(Q247)&lt;&gt;"",FALSE))*(INDIRECT(ster!$D$14)&lt;&gt;""),1,0)),"")</f>
        <v>1</v>
      </c>
      <c r="T247" s="14">
        <f t="array" aca="1" ref="T247" ca="1">IF(H247,IF(M247&gt;0,SUM(IFERROR(1*(MATCH(INDIRECT(Q247),INDIRECT(K247),0)&gt;0),0)*(INDIRECT(ster!$D$14)&lt;&gt;"")*NOT(ISNUMBER(INDIRECT(Q247)))),0),"")</f>
        <v>0</v>
      </c>
      <c r="U247" s="14">
        <f t="array" aca="1" ref="U247" ca="1">IF(H247,SUM((IFERROR(INDIRECT(Q247)="",FALSE))*(INDIRECT(ster!$D$14)&lt;&gt;"")),"")</f>
        <v>0</v>
      </c>
      <c r="V247" s="14">
        <f t="array" aca="1" ref="V247" ca="1">IF(H247,SUM((IFERROR(INDIRECT(Q247)="#ąś",TRUE))*(INDIRECT(ster!$D$14)&lt;&gt;"")),"")</f>
        <v>0</v>
      </c>
      <c r="W247" s="14">
        <f t="array" aca="1" ref="W247" ca="1">IF(H247,SUM(ISNUMBER(INDIRECT(Q247))*(INDIRECT(ster!$D$14)&lt;&gt;"")),"")</f>
        <v>1</v>
      </c>
      <c r="X247" s="14">
        <f t="array" aca="1" ref="X247" ca="1">IF(AND(H247,W247&gt;0),IF(wew!$B$3,MIN(IF((INDIRECT(ster!$D$14)&lt;&gt;"")*IFERROR(INDIRECT($Q247)&lt;&gt;"",FALSE),IFERROR(INDIRECT($Q247),"X"),"X")),"&lt;włącz podświetlanie wartości&gt;"),"—")</f>
        <v>2</v>
      </c>
      <c r="Y247" s="14">
        <f t="array" aca="1" ref="Y247" ca="1">IF(AND(H247,W247&gt;0),IF(wew!$B$3,MAX(IF((INDIRECT(ster!$D$14)&lt;&gt;"")*IFERROR(INDIRECT($Q247)&lt;&gt;"",FALSE),IFERROR(INDIRECT($Q247),"X"),"X")),"&lt;włącz podświetlanie wartości&gt;"),"—")</f>
        <v>2</v>
      </c>
      <c r="Z247" s="14">
        <f t="shared" ca="1" si="2607"/>
        <v>0</v>
      </c>
      <c r="AA247" s="12">
        <f t="shared" ca="1" si="2608"/>
        <v>1</v>
      </c>
      <c r="AB247" s="17">
        <f t="array" aca="1" ref="AB247" ca="1">IF(H247,IF(W247&gt;0,SUM((INDIRECT(ster!$D$14)&lt;&gt;"")*IFERROR((INDIRECT(Q247)&lt;&gt;"")*(INDIRECT(Q247)=INT(INDIRECT(Q247))),0)),0),"")</f>
        <v>1</v>
      </c>
      <c r="AC247" s="17">
        <f t="array" aca="1" ref="AC247" ca="1">IF(H247,W247-AB247,"")</f>
        <v>0</v>
      </c>
      <c r="AD247" s="17">
        <f t="shared" ca="1" si="2609"/>
        <v>1</v>
      </c>
      <c r="AE247" s="17" t="b">
        <f t="shared" ca="1" si="2610"/>
        <v>0</v>
      </c>
      <c r="AF247" s="17" t="str">
        <f ca="1">IF(AE247,IF($H247,ADDRESS(3,D247+2,4,,"["&amp;wew!$G$7&amp;"]"&amp;_sheetname_dataframe)&amp;":"&amp;ADDRESS(2+ster!$C$14,D247+2,4),""),"")</f>
        <v/>
      </c>
      <c r="AG247" s="17" t="str">
        <f t="shared" ca="1" si="2611"/>
        <v/>
      </c>
      <c r="AH247" s="17" t="b">
        <f t="shared" ca="1" si="2612"/>
        <v>0</v>
      </c>
      <c r="AI247" s="17" t="str">
        <f ca="1">IF(AH247,IF($H247,ADDRESS(3,D247+3,4,,"["&amp;wew!$G$7&amp;"]"&amp;_sheetname_dataframe)&amp;":"&amp;ADDRESS(2+ster!$C$14,D247+3,4),""),"")</f>
        <v/>
      </c>
      <c r="AJ247" s="17" t="str">
        <f t="shared" ca="1" si="2613"/>
        <v/>
      </c>
      <c r="AK247" s="17" t="b">
        <f t="shared" ca="1" si="2614"/>
        <v>0</v>
      </c>
      <c r="AL247" s="17" t="b">
        <f t="shared" ca="1" si="2615"/>
        <v>0</v>
      </c>
      <c r="AM247" s="17" t="b">
        <f t="shared" ca="1" si="2616"/>
        <v>0</v>
      </c>
      <c r="AN247" s="17">
        <f t="shared" ca="1" si="2617"/>
        <v>0</v>
      </c>
      <c r="AO247" s="24" t="str">
        <f t="shared" ca="1" si="2618"/>
        <v/>
      </c>
      <c r="AP247" s="24" t="str">
        <f t="shared" ca="1" si="2619"/>
        <v/>
      </c>
      <c r="AQ247" s="17" t="b">
        <f t="shared" ca="1" si="2620"/>
        <v>0</v>
      </c>
      <c r="AR247" s="17" t="b">
        <f t="shared" ca="1" si="2621"/>
        <v>1</v>
      </c>
      <c r="AS247" s="17" t="b">
        <f t="shared" ca="1" si="2622"/>
        <v>0</v>
      </c>
      <c r="AT247" s="17" t="b">
        <f t="shared" ca="1" si="2623"/>
        <v>0</v>
      </c>
      <c r="AU247" s="17" t="b">
        <f t="shared" ca="1" si="2624"/>
        <v>1</v>
      </c>
      <c r="AV247" s="17" t="b">
        <f t="shared" ca="1" si="2625"/>
        <v>0</v>
      </c>
      <c r="AW247" s="17" t="b">
        <f t="shared" ca="1" si="2626"/>
        <v>1</v>
      </c>
      <c r="AX247" s="14" t="b">
        <f t="array" aca="1" ref="AX247" ca="1">IF(H247,N247&gt;0,"")</f>
        <v>1</v>
      </c>
      <c r="AY247" s="17" t="str">
        <f t="shared" ca="1" si="2627"/>
        <v>C3:C4</v>
      </c>
      <c r="AZ247" s="17" t="b">
        <f t="array" aca="1" ref="AZ247" ca="1">IF(AY247&lt;&gt;"",SUM(1*ISERROR(MATCH(INDIRECT(AY247),INDIRECT(K247),0)))=0,"")</f>
        <v>1</v>
      </c>
      <c r="BA247" s="17" t="b">
        <f t="shared" ca="1" si="2628"/>
        <v>1</v>
      </c>
      <c r="BB247" s="17" t="b">
        <v>0</v>
      </c>
      <c r="BC247" s="17" t="b">
        <f t="shared" ca="1" si="2629"/>
        <v>1</v>
      </c>
      <c r="BD247" s="17" t="b">
        <f t="shared" ca="1" si="2630"/>
        <v>0</v>
      </c>
      <c r="BE247" s="17" t="b">
        <f t="shared" ca="1" si="2631"/>
        <v>0</v>
      </c>
      <c r="BF247" s="17" t="b">
        <f t="shared" ca="1" si="2632"/>
        <v>0</v>
      </c>
      <c r="BG247" s="17" t="b">
        <f t="shared" ca="1" si="2633"/>
        <v>0</v>
      </c>
      <c r="BH247" s="17" t="b">
        <f t="shared" ca="1" si="2634"/>
        <v>1</v>
      </c>
      <c r="BI247" s="17">
        <f t="shared" ca="1" si="2635"/>
        <v>2</v>
      </c>
      <c r="BJ247" s="17" t="b">
        <f t="shared" ca="1" si="2636"/>
        <v>0</v>
      </c>
      <c r="BK247" s="17" t="str">
        <f t="shared" ca="1" si="2637"/>
        <v/>
      </c>
      <c r="BL247" s="17" t="str">
        <f t="shared" ca="1" si="2638"/>
        <v/>
      </c>
      <c r="BM247" s="17" t="str">
        <f t="shared" ca="1" si="2639"/>
        <v>F</v>
      </c>
      <c r="BN247" s="17" t="str">
        <f t="shared" ca="1" si="2640"/>
        <v>F</v>
      </c>
      <c r="BO247" s="17" t="str">
        <f t="shared" ca="1" si="2641"/>
        <v>D</v>
      </c>
      <c r="BP247" s="14" t="b">
        <f t="shared" ca="1" si="2642"/>
        <v>1</v>
      </c>
      <c r="BQ247" s="35">
        <v>1</v>
      </c>
      <c r="BX247" s="16"/>
      <c r="BY247" s="16"/>
      <c r="BZ247" s="16"/>
      <c r="CA247" s="16"/>
      <c r="CB247" s="16"/>
      <c r="CC247" s="16"/>
      <c r="CD247" s="16"/>
      <c r="CE247" s="16"/>
      <c r="CF247" s="16"/>
      <c r="CN247" s="14">
        <f ca="1">IF(H247,IFERROR(IsVariableNameLegal(O247),0),0)</f>
        <v>0</v>
      </c>
      <c r="CO247" s="14" t="str">
        <f t="array" aca="1" ref="CO247" ca="1">IF(H247,IF(COUNTIF(INDIRECT(wew!$C$13),O247)&gt;1,TRIM(SUBSTITUTE(_xll.MCONCAT(IF((INDIRECT(wew!$C$13)=O247)*(COLUMN(INDIRECT(wew!$C$13))&lt;&gt;D247+1),-1+COLUMN(INDIRECT(wew!$C$13)),"")," "),"  "," ")),""),"")</f>
        <v/>
      </c>
      <c r="CP247" s="14" t="str">
        <f t="array" aca="1" ref="CP247" ca="1">IF(P247&lt;&gt;"",IF(LEN(P247)&gt;150,1,""),"")</f>
        <v/>
      </c>
      <c r="CQ247" s="14" t="str">
        <f t="array" aca="1" ref="CQ247" ca="1">IF(AND(H247,NOT(ster!$J$3)),IF(COUNTIF(INDIRECT(wew!$C$15),P247)&gt;1,TRIM(SUBSTITUTE(_xll.MCONCAT(IF((INDIRECT(wew!$C$15)=P247)*(COLUMN(INDIRECT(wew!$C$15))&lt;&gt;D247+1),-1+COLUMN(INDIRECT(wew!$C$15)),"")," "),"  "," ")),""),"")</f>
        <v/>
      </c>
      <c r="CR247" s="14" t="str">
        <f t="array" aca="1" ref="CR247" ca="1">IF(H247,IF(AND(W247&gt;0,AO247&lt;&gt;""),TRIM(SUBSTITUTE(_xll.MCONCAT(IFERROR(IF(ISNUMBER(INDIRECT(Q247)),IF((INDIRECT(ster!$D$14)&lt;&gt;"")*(INDIRECT(Q247)&lt;AO247),INDIRECT(ster!$D$14) &amp; ": " &amp;  SUBSTITUTE(IF( AV247,IFERROR(TEXT(INDIRECT(Q247),"rrrr-mm-dd") &amp;" (" &amp; INDIRECT(Q247) &amp;")",INDIRECT(Q247)),INDIRECT(Q247))," "," "),""),""),"")," "),"  "," ")),""),"")</f>
        <v/>
      </c>
      <c r="CS247" s="14" t="str">
        <f t="array" aca="1" ref="CS247" ca="1">IF(H247,IF(AND(W247&gt;0,AP247&lt;&gt;""),TRIM(SUBSTITUTE(_xll.MCONCAT(IFERROR(IF(ISNUMBER(INDIRECT(Q247)),IF((INDIRECT(ster!$D$14)&lt;&gt;"")*(INDIRECT(Q247)&gt;AP247),INDIRECT(ster!$D$14) &amp; ": " &amp;  SUBSTITUTE(IF( AV247,IFERROR(TEXT(INDIRECT(Q247),"rrrr-mm-dd")&amp;" (" &amp; INDIRECT(Q247) &amp;")",INDIRECT(Q247)),INDIRECT(Q247))," "," "),""),""),"")," "),"  "," ")),""),"")</f>
        <v/>
      </c>
      <c r="CT247" s="14" t="str">
        <f t="array" aca="1" ref="CT247" ca="1">IF(H247,IF(AND(N247&gt;0,AR247),TRIM(SUBSTITUTE(_xll.MCONCAT(IFERROR(IF(ISNUMBER(INDIRECT(Q247)),IF((INDIRECT(ster!$D$14)&lt;&gt;"")*(IFERROR(0*(MATCH(INDIRECT(Q247),INDIRECT(K247),0)&gt;0),1)),INDIRECT(ster!$D$14) &amp; ": " &amp;  SUBSTITUTE(IF( AV247,IFERROR(TEXT(INDIRECT(Q247),"rrrr-mm-dd")&amp;" (" &amp; INDIRECT(Q247) &amp;")",INDIRECT(Q247)),INDIRECT(Q247))," "," "),""),""),"")," "),"  "," ")),""),"")</f>
        <v/>
      </c>
      <c r="CU247" s="14" t="str">
        <f t="array" aca="1" ref="CU247" ca="1">IF(H247,IF(AND(V247&gt;0),TRIM(SUBSTITUTE(_xll.MCONCAT(IF((INDIRECT(ster!$D$14)&lt;&gt;"")*(IFERROR(0*(INDIRECT(Q247)&lt;&gt;""),1)),INDIRECT(ster!$D$14),"")," "),"  "," ")),""),"")</f>
        <v/>
      </c>
      <c r="CV247" s="14" t="str">
        <f t="array" aca="1" ref="CV247" ca="1">IF(H247,IF(AS247,
TRIM(SUBSTITUTE(_xll.MCONCAT(IF(
   (INDIRECT(ster!$D$14)&lt;&gt;"")*
   ((INDIRECT(Q247)="")+
      NOT(ISNUMBER(INDIRECT(Q247)))*
      NOT(ISERROR(MATCH(INDIRECT(Q247),INDIRECT(K247),0)))
    ),
      INDIRECT(ster!$D$14),
   "")," "),"  "," ")),
""),"")</f>
        <v/>
      </c>
      <c r="CW247" s="14" t="str">
        <f t="array" aca="1" ref="CW247" ca="1">IF(H247,IF(AND(AQ247),TRIM(SUBSTITUTE(_xll.MCONCAT(IFERROR(IF(ISNUMBER(INDIRECT(Q247)),IF((INDIRECT(ster!$D$14)&lt;&gt;"")*(INDIRECT(Q247)&lt;&gt;INT(INDIRECT(Q247))),INDIRECT(ster!$D$14) &amp; ": " &amp; INDIRECT(Q247),""),""),"")," "),"  "," ")),""),"")</f>
        <v/>
      </c>
      <c r="CX247" s="14" t="str">
        <f t="array" aca="1" ref="CX247" ca="1">IF(H247,IF(OR(AU247,AV247),TRIM(SUBSTITUTE(_xll.MCONCAT(IF((INDIRECT(ster!$D$14)&lt;&gt;"")*NOT(ISNUMBER(INDIRECT(Q247))),IF(ISERROR(MATCH(INDIRECT(Q247),INDIRECT(K247),0)),IFERROR(IF(INDIRECT(Q247)&lt;&gt;"",INDIRECT(ster!$D$14) &amp; ": " &amp; SUBSTITUTE(INDIRECT(Q247)," "," "),""),""),""),"")," "),"  "," ")),""),"")</f>
        <v/>
      </c>
      <c r="CY247" s="14" t="str">
        <f t="array" aca="1" ref="CY247" ca="1">IF(H247,IF(AE247,TRIM(SUBSTITUTE(_xll.MCONCAT(IF((INDIRECT(ster!$D$14)&lt;&gt;"")*IFERROR(NOT(INDIRECT(AF247)),FALSE),IF(ISERROR(MATCH(INDIRECT(Q247),INDIRECT(K247),0)),IFERROR(IF(INDIRECT(Q247)&lt;&gt;"",INDIRECT(ster!$D$14)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CZ247" s="14" t="str">
        <f t="array" aca="1" ref="CZ247" ca="1">IF(H247,IF(AH247,TRIM(SUBSTITUTE(_xll.MCONCAT(IF((INDIRECT(ster!$D$14)&lt;&gt;"")*IFERROR(NOT(INDIRECT(AI247)),FALSE),IF(ISERROR(MATCH(INDIRECT(Q247),INDIRECT(K247),0)),IFERROR(IF(INDIRECT(Q247)&lt;&gt;"",INDIRECT(ster!$D$14)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DC247" s="14" t="str">
        <f ca="1">SUBSTITUTE(SUBSTITUTE(SUBSTITUTE(SUBSTITUTE(_xll.MCONCAT(DG247:DS247,"■"),"■■","■"),"■■","■"),"■■","■"),"■■","■")</f>
        <v>■</v>
      </c>
      <c r="DD247" s="14" t="str">
        <f t="shared" ca="1" si="2643"/>
        <v/>
      </c>
      <c r="DE247" s="14" t="str">
        <f t="shared" ca="1" si="2644"/>
        <v/>
      </c>
      <c r="DF247" s="14" t="str">
        <f t="shared" ca="1" si="2645"/>
        <v/>
      </c>
      <c r="DG247" s="14" t="str">
        <f t="shared" ca="1" si="2646"/>
        <v/>
      </c>
      <c r="DH247" s="14" t="str">
        <f t="shared" ca="1" si="2647"/>
        <v/>
      </c>
      <c r="DI247" s="14" t="str">
        <f t="shared" ca="1" si="2648"/>
        <v/>
      </c>
      <c r="DJ247" s="14" t="str">
        <f t="shared" ca="1" si="2649"/>
        <v/>
      </c>
      <c r="DK247" s="14" t="str">
        <f t="shared" ca="1" si="2650"/>
        <v/>
      </c>
      <c r="DL247" s="14" t="str">
        <f t="shared" ca="1" si="1470"/>
        <v/>
      </c>
      <c r="DM247" s="14" t="str">
        <f t="shared" ca="1" si="2651"/>
        <v/>
      </c>
      <c r="DN247" s="14" t="str">
        <f t="array" aca="1" ref="DN247" ca="1">IF(CU247&lt;&gt;"","There are errors in the entered values in the following cases: " &amp;SUBSTITUTE(CU247," ",", "),"")</f>
        <v/>
      </c>
      <c r="DO247" s="14" t="str">
        <f t="shared" ca="1" si="2652"/>
        <v/>
      </c>
      <c r="DP247" s="14" t="str">
        <f t="shared" ca="1" si="2653"/>
        <v/>
      </c>
      <c r="DQ247" s="14" t="str">
        <f t="shared" ca="1" si="2654"/>
        <v/>
      </c>
      <c r="DR247" s="14" t="str">
        <f t="shared" ca="1" si="2655"/>
        <v/>
      </c>
      <c r="DS247" s="14" t="str">
        <f t="shared" ca="1" si="2656"/>
        <v/>
      </c>
      <c r="DZ247" s="14" t="b">
        <f t="shared" ca="1" si="2657"/>
        <v>0</v>
      </c>
      <c r="EA247" s="14" t="str">
        <f t="shared" ca="1" si="2658"/>
        <v>Heart – insufficiency (q_84)</v>
      </c>
      <c r="EB247" s="14" t="str">
        <f t="shared" ca="1" si="2659"/>
        <v xml:space="preserve">Values must be limited to predefinied list. </v>
      </c>
      <c r="EC247" s="14" t="str">
        <f t="shared" ca="1" si="2660"/>
        <v xml:space="preserve">Heart – insufficiency (q_84): Values must be limited to predefinied list. </v>
      </c>
      <c r="ED247" s="14" t="str">
        <f t="shared" ca="1" si="2661"/>
        <v/>
      </c>
      <c r="EE247" s="14" t="str">
        <f t="shared" ca="1" si="2662"/>
        <v>Values must be limited to predefinied list</v>
      </c>
      <c r="EF247" s="14" t="str">
        <f t="shared" ca="1" si="2663"/>
        <v/>
      </c>
      <c r="EG247" s="14" t="str">
        <f t="shared" ca="1" si="2664"/>
        <v/>
      </c>
      <c r="EM247" s="14" t="b">
        <f t="shared" ca="1" si="2665"/>
        <v>1</v>
      </c>
      <c r="EN247" s="14">
        <f t="shared" ca="1" si="2666"/>
        <v>234</v>
      </c>
      <c r="EO247" s="14" t="str">
        <f t="shared" ca="1" si="2667"/>
        <v>q_84</v>
      </c>
      <c r="EP247" s="14" t="str">
        <f t="shared" ca="1" si="2668"/>
        <v xml:space="preserve">Heart – insufficiency (q_84): Values must be limited to predefinied list. </v>
      </c>
      <c r="EQ247" s="14" t="str">
        <f t="shared" ca="1" si="2669"/>
        <v/>
      </c>
    </row>
    <row r="248" spans="2:147" s="14" customFormat="1">
      <c r="B248" s="14" t="str">
        <f t="shared" ca="1" si="2596"/>
        <v/>
      </c>
      <c r="C248" s="14">
        <f t="shared" ca="1" si="2597"/>
        <v>235</v>
      </c>
      <c r="D248" s="14">
        <f t="shared" si="2598"/>
        <v>246</v>
      </c>
      <c r="E248" s="14" t="str">
        <f t="shared" ca="1" si="2599"/>
        <v>D</v>
      </c>
      <c r="F248" s="14" t="str">
        <f t="shared" ca="1" si="2600"/>
        <v>q_85a_1</v>
      </c>
      <c r="G248" s="14" t="str">
        <f t="shared" ca="1" si="2601"/>
        <v>Primary cancer - Brain</v>
      </c>
      <c r="H248" s="14" t="b">
        <f t="shared" ca="1" si="2602"/>
        <v>1</v>
      </c>
      <c r="I248" s="14" t="str">
        <f ca="1">IF($H248,ADDRESS(3,(D248+1)*2-1,4,,"["&amp;wew!$G$7&amp;"]"&amp;_sheetname_labels)&amp;":"&amp;ADDRESS(2+ster!$B$20,(D248+1)*2-1,4),"")</f>
        <v>[DBTemplate.xlsm]labels!RY3:RY61</v>
      </c>
      <c r="J248" s="14">
        <f t="array" aca="1" ref="J248" ca="1">IF(H248,MAX(0,MAX(IF(INDIRECT(I248)&lt;&gt;"",ROW(INDIRECT(I248)),""))-2),"")</f>
        <v>2</v>
      </c>
      <c r="K248" s="14" t="str">
        <f ca="1">IF($H248,IF($J248&gt;0,ADDRESS(3,(D248+1)*2-1,4,,"["&amp;wew!$G$7&amp;"]"&amp;_sheetname_labels)&amp;":"&amp;ADDRESS(2+J248,(D248+1)*2-1,4),""),"")</f>
        <v>[DBTemplate.xlsm]labels!RY3:RY4</v>
      </c>
      <c r="L248" s="14" t="str">
        <f ca="1">IF($H248,IF($J248&gt;0,ADDRESS(3,(D248+1)*2,4,,"["&amp;wew!$G$7&amp;"]"&amp;_sheetname_labels)&amp;":"&amp;ADDRESS(2+J248,(D248+1)*2,4),""),"")</f>
        <v>[DBTemplate.xlsm]labels!RZ3:RZ4</v>
      </c>
      <c r="M248" s="14">
        <f t="shared" ca="1" si="2603"/>
        <v>0</v>
      </c>
      <c r="N248" s="14">
        <f t="shared" ca="1" si="2604"/>
        <v>2</v>
      </c>
      <c r="O248" s="14" t="str">
        <f t="shared" ca="1" si="2605"/>
        <v>q_85a_1</v>
      </c>
      <c r="P248" s="14" t="str">
        <f t="shared" ca="1" si="2606"/>
        <v>Primary cancer - Brain</v>
      </c>
      <c r="Q248" s="14" t="str">
        <f ca="1">IF($BP248,ADDRESS(3,D248+1,4,,"["&amp;wew!$G$7&amp;"]"&amp;_sheetname_dataframe)&amp;":"&amp;ADDRESS(2+ster!$C$14,D248+1,4),"")</f>
        <v>[DBTemplate.xlsm]data_frame!IM3:IM3</v>
      </c>
      <c r="R248" s="14" t="str">
        <f>IF($BP248,IF(MID(_xll.FORMULATEXT(INDEX(INDIRECT(Q248),1)),1,1)="=", _xll.FORMULATEXT(INDEX(INDIRECT(Q248),1),2,TRUE),""),"")</f>
        <v/>
      </c>
      <c r="S248" s="14">
        <f t="array" aca="1" ref="S248" ca="1">IF(H248,SUM(IF((IFERROR(INDIRECT(Q248)&lt;&gt;"",FALSE))*(INDIRECT(ster!$D$14)&lt;&gt;""),1,0)),"")</f>
        <v>0</v>
      </c>
      <c r="T248" s="14">
        <f t="array" aca="1" ref="T248" ca="1">IF(H248,IF(M248&gt;0,SUM(IFERROR(1*(MATCH(INDIRECT(Q248),INDIRECT(K248),0)&gt;0),0)*(INDIRECT(ster!$D$14)&lt;&gt;"")*NOT(ISNUMBER(INDIRECT(Q248)))),0),"")</f>
        <v>0</v>
      </c>
      <c r="U248" s="14">
        <f t="array" aca="1" ref="U248" ca="1">IF(H248,SUM((IFERROR(INDIRECT(Q248)="",FALSE))*(INDIRECT(ster!$D$14)&lt;&gt;"")),"")</f>
        <v>1</v>
      </c>
      <c r="V248" s="14">
        <f t="array" aca="1" ref="V248" ca="1">IF(H248,SUM((IFERROR(INDIRECT(Q248)="#ąś",TRUE))*(INDIRECT(ster!$D$14)&lt;&gt;"")),"")</f>
        <v>0</v>
      </c>
      <c r="W248" s="14">
        <f t="array" aca="1" ref="W248" ca="1">IF(H248,SUM(ISNUMBER(INDIRECT(Q248))*(INDIRECT(ster!$D$14)&lt;&gt;"")),"")</f>
        <v>0</v>
      </c>
      <c r="X248" s="14" t="str">
        <f t="array" aca="1" ref="X248" ca="1">IF(AND(H248,W248&gt;0),IF(wew!$B$3,MIN(IF((INDIRECT(ster!$D$14)&lt;&gt;"")*IFERROR(INDIRECT($Q248)&lt;&gt;"",FALSE),IFERROR(INDIRECT($Q248),"X"),"X")),"&lt;włącz podświetlanie wartości&gt;"),"—")</f>
        <v>—</v>
      </c>
      <c r="Y248" s="14" t="str">
        <f t="array" aca="1" ref="Y248" ca="1">IF(AND(H248,W248&gt;0),IF(wew!$B$3,MAX(IF((INDIRECT(ster!$D$14)&lt;&gt;"")*IFERROR(INDIRECT($Q248)&lt;&gt;"",FALSE),IFERROR(INDIRECT($Q248),"X"),"X")),"&lt;włącz podświetlanie wartości&gt;"),"—")</f>
        <v>—</v>
      </c>
      <c r="Z248" s="14">
        <f t="shared" ca="1" si="2607"/>
        <v>0</v>
      </c>
      <c r="AA248" s="12" t="str">
        <f t="shared" ca="1" si="2608"/>
        <v>—</v>
      </c>
      <c r="AB248" s="17">
        <f t="array" aca="1" ref="AB248" ca="1">IF(H248,IF(W248&gt;0,SUM((INDIRECT(ster!$D$14)&lt;&gt;"")*IFERROR((INDIRECT(Q248)&lt;&gt;"")*(INDIRECT(Q248)=INT(INDIRECT(Q248))),0)),0),"")</f>
        <v>0</v>
      </c>
      <c r="AC248" s="17">
        <f t="array" aca="1" ref="AC248" ca="1">IF(H248,W248-AB248,"")</f>
        <v>0</v>
      </c>
      <c r="AD248" s="17">
        <f t="shared" ca="1" si="2609"/>
        <v>1</v>
      </c>
      <c r="AE248" s="17" t="b">
        <f t="shared" ca="1" si="2610"/>
        <v>0</v>
      </c>
      <c r="AF248" s="17" t="str">
        <f ca="1">IF(AE248,IF($H248,ADDRESS(3,D248+2,4,,"["&amp;wew!$G$7&amp;"]"&amp;_sheetname_dataframe)&amp;":"&amp;ADDRESS(2+ster!$C$14,D248+2,4),""),"")</f>
        <v/>
      </c>
      <c r="AG248" s="17" t="str">
        <f t="shared" ca="1" si="2611"/>
        <v/>
      </c>
      <c r="AH248" s="17" t="b">
        <f t="shared" ca="1" si="2612"/>
        <v>0</v>
      </c>
      <c r="AI248" s="17" t="str">
        <f ca="1">IF(AH248,IF($H248,ADDRESS(3,D248+3,4,,"["&amp;wew!$G$7&amp;"]"&amp;_sheetname_dataframe)&amp;":"&amp;ADDRESS(2+ster!$C$14,D248+3,4),""),"")</f>
        <v/>
      </c>
      <c r="AJ248" s="17" t="str">
        <f t="shared" ca="1" si="2613"/>
        <v/>
      </c>
      <c r="AK248" s="17" t="b">
        <f t="shared" ca="1" si="2614"/>
        <v>0</v>
      </c>
      <c r="AL248" s="17" t="b">
        <f t="shared" ca="1" si="2615"/>
        <v>0</v>
      </c>
      <c r="AM248" s="17" t="b">
        <f t="shared" ca="1" si="2616"/>
        <v>0</v>
      </c>
      <c r="AN248" s="17">
        <f t="shared" ca="1" si="2617"/>
        <v>0</v>
      </c>
      <c r="AO248" s="24" t="str">
        <f t="shared" ca="1" si="2618"/>
        <v/>
      </c>
      <c r="AP248" s="24" t="str">
        <f t="shared" ca="1" si="2619"/>
        <v/>
      </c>
      <c r="AQ248" s="17" t="b">
        <f t="shared" ca="1" si="2620"/>
        <v>0</v>
      </c>
      <c r="AR248" s="17" t="b">
        <f t="shared" ca="1" si="2621"/>
        <v>1</v>
      </c>
      <c r="AS248" s="17" t="b">
        <f t="shared" ca="1" si="2622"/>
        <v>0</v>
      </c>
      <c r="AT248" s="17" t="b">
        <f t="shared" ca="1" si="2623"/>
        <v>0</v>
      </c>
      <c r="AU248" s="17" t="b">
        <f t="shared" ca="1" si="2624"/>
        <v>1</v>
      </c>
      <c r="AV248" s="17" t="b">
        <f t="shared" ca="1" si="2625"/>
        <v>0</v>
      </c>
      <c r="AW248" s="17" t="b">
        <f t="shared" ca="1" si="2626"/>
        <v>0</v>
      </c>
      <c r="AX248" s="14" t="b">
        <f t="array" aca="1" ref="AX248" ca="1">IF(H248,N248&gt;0,"")</f>
        <v>1</v>
      </c>
      <c r="AY248" s="17" t="str">
        <f t="shared" ca="1" si="2627"/>
        <v>C3:C4</v>
      </c>
      <c r="AZ248" s="17" t="b">
        <f t="array" aca="1" ref="AZ248" ca="1">IF(AY248&lt;&gt;"",SUM(1*ISERROR(MATCH(INDIRECT(AY248),INDIRECT(K248),0)))=0,"")</f>
        <v>1</v>
      </c>
      <c r="BA248" s="17" t="b">
        <f t="shared" ca="1" si="2628"/>
        <v>1</v>
      </c>
      <c r="BB248" s="17" t="b">
        <v>0</v>
      </c>
      <c r="BC248" s="17" t="b">
        <f t="shared" ca="1" si="2629"/>
        <v>1</v>
      </c>
      <c r="BD248" s="17" t="b">
        <f t="shared" ca="1" si="2630"/>
        <v>0</v>
      </c>
      <c r="BE248" s="17" t="b">
        <f t="shared" ca="1" si="2631"/>
        <v>0</v>
      </c>
      <c r="BF248" s="17" t="b">
        <f t="shared" ca="1" si="2632"/>
        <v>0</v>
      </c>
      <c r="BG248" s="17" t="b">
        <f t="shared" ca="1" si="2633"/>
        <v>0</v>
      </c>
      <c r="BH248" s="17" t="b">
        <f t="shared" ca="1" si="2634"/>
        <v>1</v>
      </c>
      <c r="BI248" s="17">
        <f t="shared" ca="1" si="2635"/>
        <v>2</v>
      </c>
      <c r="BJ248" s="17" t="b">
        <f t="shared" ca="1" si="2636"/>
        <v>0</v>
      </c>
      <c r="BK248" s="17" t="str">
        <f t="shared" ca="1" si="2637"/>
        <v/>
      </c>
      <c r="BL248" s="17" t="str">
        <f t="shared" ca="1" si="2638"/>
        <v/>
      </c>
      <c r="BM248" s="17" t="str">
        <f t="shared" ca="1" si="2639"/>
        <v>F</v>
      </c>
      <c r="BN248" s="17" t="str">
        <f t="shared" ca="1" si="2640"/>
        <v>F</v>
      </c>
      <c r="BO248" s="17" t="str">
        <f t="shared" ca="1" si="2641"/>
        <v>D</v>
      </c>
      <c r="BP248" s="14" t="b">
        <f t="shared" ca="1" si="2642"/>
        <v>1</v>
      </c>
      <c r="BQ248" s="35">
        <v>1</v>
      </c>
      <c r="BX248" s="16"/>
      <c r="BY248" s="16"/>
      <c r="BZ248" s="16"/>
      <c r="CA248" s="16"/>
      <c r="CB248" s="16"/>
      <c r="CC248" s="16"/>
      <c r="CD248" s="16"/>
      <c r="CE248" s="16"/>
      <c r="CF248" s="16"/>
      <c r="CN248" s="14">
        <f ca="1">IF(H248,IFERROR(IsVariableNameLegal(O248),0),0)</f>
        <v>0</v>
      </c>
      <c r="CO248" s="14" t="str">
        <f t="array" aca="1" ref="CO248" ca="1">IF(H248,IF(COUNTIF(INDIRECT(wew!$C$13),O248)&gt;1,TRIM(SUBSTITUTE(_xll.MCONCAT(IF((INDIRECT(wew!$C$13)=O248)*(COLUMN(INDIRECT(wew!$C$13))&lt;&gt;D248+1),-1+COLUMN(INDIRECT(wew!$C$13)),"")," "),"  "," ")),""),"")</f>
        <v/>
      </c>
      <c r="CP248" s="14" t="str">
        <f t="array" aca="1" ref="CP248" ca="1">IF(P248&lt;&gt;"",IF(LEN(P248)&gt;150,1,""),"")</f>
        <v/>
      </c>
      <c r="CQ248" s="14" t="str">
        <f t="array" aca="1" ref="CQ248" ca="1">IF(AND(H248,NOT(ster!$J$3)),IF(COUNTIF(INDIRECT(wew!$C$15),P248)&gt;1,TRIM(SUBSTITUTE(_xll.MCONCAT(IF((INDIRECT(wew!$C$15)=P248)*(COLUMN(INDIRECT(wew!$C$15))&lt;&gt;D248+1),-1+COLUMN(INDIRECT(wew!$C$15)),"")," "),"  "," ")),""),"")</f>
        <v/>
      </c>
      <c r="CR248" s="14" t="str">
        <f t="array" aca="1" ref="CR248" ca="1">IF(H248,IF(AND(W248&gt;0,AO248&lt;&gt;""),TRIM(SUBSTITUTE(_xll.MCONCAT(IFERROR(IF(ISNUMBER(INDIRECT(Q248)),IF((INDIRECT(ster!$D$14)&lt;&gt;"")*(INDIRECT(Q248)&lt;AO248),INDIRECT(ster!$D$14) &amp; ": " &amp;  SUBSTITUTE(IF( AV248,IFERROR(TEXT(INDIRECT(Q248),"rrrr-mm-dd") &amp;" (" &amp; INDIRECT(Q248) &amp;")",INDIRECT(Q248)),INDIRECT(Q248))," "," "),""),""),"")," "),"  "," ")),""),"")</f>
        <v/>
      </c>
      <c r="CS248" s="14" t="str">
        <f t="array" aca="1" ref="CS248" ca="1">IF(H248,IF(AND(W248&gt;0,AP248&lt;&gt;""),TRIM(SUBSTITUTE(_xll.MCONCAT(IFERROR(IF(ISNUMBER(INDIRECT(Q248)),IF((INDIRECT(ster!$D$14)&lt;&gt;"")*(INDIRECT(Q248)&gt;AP248),INDIRECT(ster!$D$14) &amp; ": " &amp;  SUBSTITUTE(IF( AV248,IFERROR(TEXT(INDIRECT(Q248),"rrrr-mm-dd")&amp;" (" &amp; INDIRECT(Q248) &amp;")",INDIRECT(Q248)),INDIRECT(Q248))," "," "),""),""),"")," "),"  "," ")),""),"")</f>
        <v/>
      </c>
      <c r="CT248" s="14" t="str">
        <f t="array" aca="1" ref="CT248" ca="1">IF(H248,IF(AND(N248&gt;0,AR248),TRIM(SUBSTITUTE(_xll.MCONCAT(IFERROR(IF(ISNUMBER(INDIRECT(Q248)),IF((INDIRECT(ster!$D$14)&lt;&gt;"")*(IFERROR(0*(MATCH(INDIRECT(Q248),INDIRECT(K248),0)&gt;0),1)),INDIRECT(ster!$D$14) &amp; ": " &amp;  SUBSTITUTE(IF( AV248,IFERROR(TEXT(INDIRECT(Q248),"rrrr-mm-dd")&amp;" (" &amp; INDIRECT(Q248) &amp;")",INDIRECT(Q248)),INDIRECT(Q248))," "," "),""),""),"")," "),"  "," ")),""),"")</f>
        <v/>
      </c>
      <c r="CU248" s="14" t="str">
        <f t="array" aca="1" ref="CU248" ca="1">IF(H248,IF(AND(V248&gt;0),TRIM(SUBSTITUTE(_xll.MCONCAT(IF((INDIRECT(ster!$D$14)&lt;&gt;"")*(IFERROR(0*(INDIRECT(Q248)&lt;&gt;""),1)),INDIRECT(ster!$D$14),"")," "),"  "," ")),""),"")</f>
        <v/>
      </c>
      <c r="CV248" s="14" t="str">
        <f t="array" aca="1" ref="CV248" ca="1">IF(H248,IF(AS248,
TRIM(SUBSTITUTE(_xll.MCONCAT(IF(
   (INDIRECT(ster!$D$14)&lt;&gt;"")*
   ((INDIRECT(Q248)="")+
      NOT(ISNUMBER(INDIRECT(Q248)))*
      NOT(ISERROR(MATCH(INDIRECT(Q248),INDIRECT(K248),0)))
    ),
      INDIRECT(ster!$D$14),
   "")," "),"  "," ")),
""),"")</f>
        <v/>
      </c>
      <c r="CW248" s="14" t="str">
        <f t="array" aca="1" ref="CW248" ca="1">IF(H248,IF(AND(AQ248),TRIM(SUBSTITUTE(_xll.MCONCAT(IFERROR(IF(ISNUMBER(INDIRECT(Q248)),IF((INDIRECT(ster!$D$14)&lt;&gt;"")*(INDIRECT(Q248)&lt;&gt;INT(INDIRECT(Q248))),INDIRECT(ster!$D$14) &amp; ": " &amp; INDIRECT(Q248),""),""),"")," "),"  "," ")),""),"")</f>
        <v/>
      </c>
      <c r="CX248" s="14" t="str">
        <f t="array" aca="1" ref="CX248" ca="1">IF(H248,IF(OR(AU248,AV248),TRIM(SUBSTITUTE(_xll.MCONCAT(IF((INDIRECT(ster!$D$14)&lt;&gt;"")*NOT(ISNUMBER(INDIRECT(Q248))),IF(ISERROR(MATCH(INDIRECT(Q248),INDIRECT(K248),0)),IFERROR(IF(INDIRECT(Q248)&lt;&gt;"",INDIRECT(ster!$D$14) &amp; ": " &amp; SUBSTITUTE(INDIRECT(Q248)," "," "),""),""),""),"")," "),"  "," ")),""),"")</f>
        <v/>
      </c>
      <c r="CY248" s="14" t="str">
        <f t="array" aca="1" ref="CY248" ca="1">IF(H248,IF(AE248,TRIM(SUBSTITUTE(_xll.MCONCAT(IF((INDIRECT(ster!$D$14)&lt;&gt;"")*IFERROR(NOT(INDIRECT(AF248)),FALSE),IF(ISERROR(MATCH(INDIRECT(Q248),INDIRECT(K248),0)),IFERROR(IF(INDIRECT(Q248)&lt;&gt;"",INDIRECT(ster!$D$14)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CZ248" s="14" t="str">
        <f t="array" aca="1" ref="CZ248" ca="1">IF(H248,IF(AH248,TRIM(SUBSTITUTE(_xll.MCONCAT(IF((INDIRECT(ster!$D$14)&lt;&gt;"")*IFERROR(NOT(INDIRECT(AI248)),FALSE),IF(ISERROR(MATCH(INDIRECT(Q248),INDIRECT(K248),0)),IFERROR(IF(INDIRECT(Q248)&lt;&gt;"",INDIRECT(ster!$D$14)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DC248" s="14" t="str">
        <f ca="1">SUBSTITUTE(SUBSTITUTE(SUBSTITUTE(SUBSTITUTE(_xll.MCONCAT(DG248:DS248,"■"),"■■","■"),"■■","■"),"■■","■"),"■■","■")</f>
        <v>■</v>
      </c>
      <c r="DD248" s="14" t="str">
        <f t="shared" ca="1" si="2643"/>
        <v/>
      </c>
      <c r="DE248" s="14" t="str">
        <f t="shared" ca="1" si="2644"/>
        <v/>
      </c>
      <c r="DF248" s="14" t="str">
        <f t="shared" ca="1" si="2645"/>
        <v/>
      </c>
      <c r="DG248" s="14" t="str">
        <f t="shared" ca="1" si="2646"/>
        <v/>
      </c>
      <c r="DH248" s="14" t="str">
        <f t="shared" ca="1" si="2647"/>
        <v/>
      </c>
      <c r="DI248" s="14" t="str">
        <f t="shared" ca="1" si="2648"/>
        <v/>
      </c>
      <c r="DJ248" s="14" t="str">
        <f t="shared" ca="1" si="2649"/>
        <v/>
      </c>
      <c r="DK248" s="14" t="str">
        <f t="shared" ca="1" si="2650"/>
        <v/>
      </c>
      <c r="DL248" s="14" t="str">
        <f t="shared" ca="1" si="1470"/>
        <v/>
      </c>
      <c r="DM248" s="14" t="str">
        <f t="shared" ca="1" si="2651"/>
        <v/>
      </c>
      <c r="DN248" s="14" t="str">
        <f t="array" aca="1" ref="DN248" ca="1">IF(CU248&lt;&gt;"","There are errors in the entered values in the following cases: " &amp;SUBSTITUTE(CU248," ",", "),"")</f>
        <v/>
      </c>
      <c r="DO248" s="14" t="str">
        <f t="shared" ca="1" si="2652"/>
        <v/>
      </c>
      <c r="DP248" s="14" t="str">
        <f t="shared" ca="1" si="2653"/>
        <v/>
      </c>
      <c r="DQ248" s="14" t="str">
        <f t="shared" ca="1" si="2654"/>
        <v/>
      </c>
      <c r="DR248" s="14" t="str">
        <f t="shared" ca="1" si="2655"/>
        <v/>
      </c>
      <c r="DS248" s="14" t="str">
        <f t="shared" ca="1" si="2656"/>
        <v/>
      </c>
      <c r="DZ248" s="14" t="b">
        <f t="shared" ca="1" si="2657"/>
        <v>0</v>
      </c>
      <c r="EA248" s="14" t="str">
        <f t="shared" ca="1" si="2658"/>
        <v>Primary cancer - Brain (q_85a_1)</v>
      </c>
      <c r="EB248" s="14" t="str">
        <f t="shared" ca="1" si="2659"/>
        <v xml:space="preserve">Values must be limited to predefinied list. </v>
      </c>
      <c r="EC248" s="14" t="str">
        <f t="shared" ca="1" si="2660"/>
        <v xml:space="preserve">Primary cancer - Brain (q_85a_1): Values must be limited to predefinied list. </v>
      </c>
      <c r="ED248" s="14" t="str">
        <f t="shared" ca="1" si="2661"/>
        <v/>
      </c>
      <c r="EE248" s="14" t="str">
        <f t="shared" ca="1" si="2662"/>
        <v>Values must be limited to predefinied list</v>
      </c>
      <c r="EF248" s="14" t="str">
        <f t="shared" ca="1" si="2663"/>
        <v/>
      </c>
      <c r="EG248" s="14" t="str">
        <f t="shared" ca="1" si="2664"/>
        <v/>
      </c>
      <c r="EM248" s="14" t="b">
        <f t="shared" ca="1" si="2665"/>
        <v>1</v>
      </c>
      <c r="EN248" s="14">
        <f t="shared" ca="1" si="2666"/>
        <v>235</v>
      </c>
      <c r="EO248" s="14" t="str">
        <f t="shared" ca="1" si="2667"/>
        <v>q_85a_1</v>
      </c>
      <c r="EP248" s="14" t="str">
        <f t="shared" ca="1" si="2668"/>
        <v xml:space="preserve">Primary cancer - Brain (q_85a_1): Values must be limited to predefinied list. </v>
      </c>
      <c r="EQ248" s="14" t="str">
        <f t="shared" ca="1" si="2669"/>
        <v/>
      </c>
    </row>
    <row r="249" spans="2:147" s="14" customFormat="1">
      <c r="B249" s="14" t="str">
        <f t="shared" ref="B249" ca="1" si="4770">DF249</f>
        <v/>
      </c>
      <c r="C249" s="14">
        <f t="shared" ref="C249" ca="1" si="4771">IF(OFFSET(B249,-1,COLUMN(VariableExists)-2),OFFSET(B249,-1,1)+1,OFFSET(B249,-1,1))</f>
        <v>236</v>
      </c>
      <c r="D249" s="14">
        <f t="shared" ref="D249" si="4772">ROW(A249)-2</f>
        <v>247</v>
      </c>
      <c r="E249" s="14" t="str">
        <f t="shared" ref="E249" ca="1" si="4773">IF(OR(G249="",ROW(G249)=2),"",IF(Z249&gt;0,"S",IF(AX249,IF(J249=2,"D","N"),"I")))</f>
        <v>D</v>
      </c>
      <c r="F249" s="14" t="str">
        <f t="shared" ref="F249" ca="1" si="4774">IF(H249,O249,"")</f>
        <v>q_85a_2</v>
      </c>
      <c r="G249" s="14" t="str">
        <f t="shared" ref="G249" ca="1" si="4775">IF(H249,P249,"")</f>
        <v>Primary cancer - Neck</v>
      </c>
      <c r="H249" s="14" t="b">
        <f t="shared" ref="H249" ca="1" si="4776">IF(INDIRECT(ADDRESS(2,D249+1,,,_sheetname_dataframe))="",FALSE,MID(INDIRECT(ADDRESS(2,D249+1,,,_sheetname_dataframe)),1,1)&lt;&gt;".")</f>
        <v>1</v>
      </c>
      <c r="I249" s="14" t="str">
        <f ca="1">IF($H249,ADDRESS(3,(D249+1)*2-1,4,,"["&amp;wew!$G$7&amp;"]"&amp;_sheetname_labels)&amp;":"&amp;ADDRESS(2+ster!$B$20,(D249+1)*2-1,4),"")</f>
        <v>[DBTemplate.xlsm]labels!SA3:SA61</v>
      </c>
      <c r="J249" s="14">
        <f t="array" aca="1" ref="J249" ca="1">IF(H249,MAX(0,MAX(IF(INDIRECT(I249)&lt;&gt;"",ROW(INDIRECT(I249)),""))-2),"")</f>
        <v>2</v>
      </c>
      <c r="K249" s="14" t="str">
        <f ca="1">IF($H249,IF($J249&gt;0,ADDRESS(3,(D249+1)*2-1,4,,"["&amp;wew!$G$7&amp;"]"&amp;_sheetname_labels)&amp;":"&amp;ADDRESS(2+J249,(D249+1)*2-1,4),""),"")</f>
        <v>[DBTemplate.xlsm]labels!SA3:SA4</v>
      </c>
      <c r="L249" s="14" t="str">
        <f ca="1">IF($H249,IF($J249&gt;0,ADDRESS(3,(D249+1)*2,4,,"["&amp;wew!$G$7&amp;"]"&amp;_sheetname_labels)&amp;":"&amp;ADDRESS(2+J249,(D249+1)*2,4),""),"")</f>
        <v>[DBTemplate.xlsm]labels!SB3:SB4</v>
      </c>
      <c r="M249" s="14">
        <f t="shared" ref="M249" ca="1" si="4777">IF($H249,IF(J249&gt;0,COUNTA(INDIRECT(K249))-COUNT(INDIRECT(K249)),0),"")</f>
        <v>0</v>
      </c>
      <c r="N249" s="14">
        <f t="shared" ref="N249" ca="1" si="4778">IF(H249,J249-M249,"")</f>
        <v>2</v>
      </c>
      <c r="O249" s="14" t="str">
        <f t="shared" ref="O249" ca="1" si="4779">IF(INDIRECT(ADDRESS(2,D249+1,,,_sheetname_dataframe))="","",INDIRECT(ADDRESS(2,D249+1,,,_sheetname_dataframe)))</f>
        <v>q_85a_2</v>
      </c>
      <c r="P249" s="14" t="str">
        <f t="shared" ref="P249" ca="1" si="4780">IF(H249,IF(INDIRECT(ADDRESS(1,D249+1,,,_sheetname_dataframe))="","",INDIRECT(ADDRESS(1,D249+1,,,_sheetname_dataframe))),"")</f>
        <v>Primary cancer - Neck</v>
      </c>
      <c r="Q249" s="14" t="str">
        <f ca="1">IF($BP249,ADDRESS(3,D249+1,4,,"["&amp;wew!$G$7&amp;"]"&amp;_sheetname_dataframe)&amp;":"&amp;ADDRESS(2+ster!$C$14,D249+1,4),"")</f>
        <v>[DBTemplate.xlsm]data_frame!IN3:IN3</v>
      </c>
      <c r="R249" s="14" t="str">
        <f>IF($BP249,IF(MID(_xll.FORMULATEXT(INDEX(INDIRECT(Q249),1)),1,1)="=", _xll.FORMULATEXT(INDEX(INDIRECT(Q249),1),2,TRUE),""),"")</f>
        <v/>
      </c>
      <c r="S249" s="14">
        <f t="array" aca="1" ref="S249" ca="1">IF(H249,SUM(IF((IFERROR(INDIRECT(Q249)&lt;&gt;"",FALSE))*(INDIRECT(ster!$D$14)&lt;&gt;""),1,0)),"")</f>
        <v>0</v>
      </c>
      <c r="T249" s="14">
        <f t="array" aca="1" ref="T249" ca="1">IF(H249,IF(M249&gt;0,SUM(IFERROR(1*(MATCH(INDIRECT(Q249),INDIRECT(K249),0)&gt;0),0)*(INDIRECT(ster!$D$14)&lt;&gt;"")*NOT(ISNUMBER(INDIRECT(Q249)))),0),"")</f>
        <v>0</v>
      </c>
      <c r="U249" s="14">
        <f t="array" aca="1" ref="U249" ca="1">IF(H249,SUM((IFERROR(INDIRECT(Q249)="",FALSE))*(INDIRECT(ster!$D$14)&lt;&gt;"")),"")</f>
        <v>1</v>
      </c>
      <c r="V249" s="14">
        <f t="array" aca="1" ref="V249" ca="1">IF(H249,SUM((IFERROR(INDIRECT(Q249)="#ąś",TRUE))*(INDIRECT(ster!$D$14)&lt;&gt;"")),"")</f>
        <v>0</v>
      </c>
      <c r="W249" s="14">
        <f t="array" aca="1" ref="W249" ca="1">IF(H249,SUM(ISNUMBER(INDIRECT(Q249))*(INDIRECT(ster!$D$14)&lt;&gt;"")),"")</f>
        <v>0</v>
      </c>
      <c r="X249" s="14" t="str">
        <f t="array" aca="1" ref="X249" ca="1">IF(AND(H249,W249&gt;0),IF(wew!$B$3,MIN(IF((INDIRECT(ster!$D$14)&lt;&gt;"")*IFERROR(INDIRECT($Q249)&lt;&gt;"",FALSE),IFERROR(INDIRECT($Q249),"X"),"X")),"&lt;włącz podświetlanie wartości&gt;"),"—")</f>
        <v>—</v>
      </c>
      <c r="Y249" s="14" t="str">
        <f t="array" aca="1" ref="Y249" ca="1">IF(AND(H249,W249&gt;0),IF(wew!$B$3,MAX(IF((INDIRECT(ster!$D$14)&lt;&gt;"")*IFERROR(INDIRECT($Q249)&lt;&gt;"",FALSE),IFERROR(INDIRECT($Q249),"X"),"X")),"&lt;włącz podświetlanie wartości&gt;"),"—")</f>
        <v>—</v>
      </c>
      <c r="Z249" s="14">
        <f t="shared" ref="Z249" ca="1" si="4781">IF(H249,S249-T249-W249,"")</f>
        <v>0</v>
      </c>
      <c r="AA249" s="12" t="str">
        <f t="shared" ref="AA249" ca="1" si="4782">IF(H249,IF(S249&gt;0,W249/(S249),"—"),"")</f>
        <v>—</v>
      </c>
      <c r="AB249" s="17">
        <f t="array" aca="1" ref="AB249" ca="1">IF(H249,IF(W249&gt;0,SUM((INDIRECT(ster!$D$14)&lt;&gt;"")*IFERROR((INDIRECT(Q249)&lt;&gt;"")*(INDIRECT(Q249)=INT(INDIRECT(Q249))),0)),0),"")</f>
        <v>0</v>
      </c>
      <c r="AC249" s="17">
        <f t="array" aca="1" ref="AC249" ca="1">IF(H249,W249-AB249,"")</f>
        <v>0</v>
      </c>
      <c r="AD249" s="17">
        <f t="shared" ref="AD249" ca="1" si="4783">IF($H249,IF(AC249&lt;&gt;"",IF(AC249=0,1,IF(AC249/W249&lt;0.15,2,3)),0),"")</f>
        <v>1</v>
      </c>
      <c r="AE249" s="17" t="b">
        <f t="shared" ref="AE249" ca="1" si="4784">IF(H249,OFFSET(O249,1,0)=".validation",FALSE)</f>
        <v>0</v>
      </c>
      <c r="AF249" s="17" t="str">
        <f ca="1">IF(AE249,IF($H249,ADDRESS(3,D249+2,4,,"["&amp;wew!$G$7&amp;"]"&amp;_sheetname_dataframe)&amp;":"&amp;ADDRESS(2+ster!$C$14,D249+2,4),""),"")</f>
        <v/>
      </c>
      <c r="AG249" s="17" t="str">
        <f t="shared" ref="AG249" ca="1" si="4785">IF(AE249,IF($H249,IF(INDIRECT(ADDRESS(1,D249+2,,,_sheetname_dataframe))="","",INDIRECT(ADDRESS(1,D249+2,,,_sheetname_dataframe))),""),"")</f>
        <v/>
      </c>
      <c r="AH249" s="17" t="b">
        <f t="shared" ref="AH249" ca="1" si="4786">IF(H249,AND(AE249,OFFSET(O249,2,0)=".validation"),FALSE)</f>
        <v>0</v>
      </c>
      <c r="AI249" s="17" t="str">
        <f ca="1">IF(AH249,IF($H249,ADDRESS(3,D249+3,4,,"["&amp;wew!$G$7&amp;"]"&amp;_sheetname_dataframe)&amp;":"&amp;ADDRESS(2+ster!$C$14,D249+3,4),""),"")</f>
        <v/>
      </c>
      <c r="AJ249" s="17" t="str">
        <f t="shared" ref="AJ249" ca="1" si="4787">IF(AH249,IF($H249,IF(INDIRECT(ADDRESS(1,D249+3,,,_sheetname_dataframe))="","",INDIRECT(ADDRESS(1,D249+3,,,_sheetname_dataframe))),""),"")</f>
        <v/>
      </c>
      <c r="AK249" s="17" t="b">
        <f t="shared" ref="AK249" ca="1" si="4788">IF(H249,OR(AQ249,AD249=2),"")</f>
        <v>0</v>
      </c>
      <c r="AL249" s="17" t="b">
        <f t="shared" ref="AL249" ca="1" si="4789">IF($H249,IF(BV249&lt;&gt;"",IF(OR(BM249="F",BM249="L",BM249="I",BM249="D"),BV249&lt;&gt;0)),"")</f>
        <v>0</v>
      </c>
      <c r="AM249" s="17" t="b">
        <f t="shared" ref="AM249" ca="1" si="4790">IF($H249,AND(NOT(AL249),OR(IF(BW249&lt;&gt;"",IF(OR(BM249="F",BM249="L"),BW249&lt;&gt;0)),BM249="I",BM249="N",BM249="D")),"")</f>
        <v>0</v>
      </c>
      <c r="AN249" s="17">
        <f t="shared" ref="AN249" ca="1" si="4791">IF(COUNTA(INDIRECT(Q249))=0,0, IF(AND(AO249&lt;&gt;"",X249&lt;AO249),1,IF(AND(AP249&lt;&gt;"",Y249&gt;AP249),1,IF(AND(AQ249,AC249&gt;0),2,0))))</f>
        <v>0</v>
      </c>
      <c r="AO249" s="24" t="str">
        <f t="shared" ref="AO249" ca="1" si="4792">IF($H249,IF(BY249&lt;&gt;"",IF(ISNUMBER(BY249),BY249,""),""),"")</f>
        <v/>
      </c>
      <c r="AP249" s="24" t="str">
        <f t="shared" ref="AP249" ca="1" si="4793">IF($H249,IF(BZ249&lt;&gt;"",IF(ISNUMBER(BZ249),BZ249,""),""),"")</f>
        <v/>
      </c>
      <c r="AQ249" s="17" t="b">
        <f t="shared" ref="AQ249" ca="1" si="4794">IF(H249,IF(CA249&lt;&gt;"",CA249&lt;&gt;0,FALSE),"")</f>
        <v>0</v>
      </c>
      <c r="AR249" s="17" t="b">
        <f t="shared" ref="AR249" ca="1" si="4795">IF(H249,IF(N249&gt;0,IF(BQ249&lt;&gt;"",BQ249&lt;&gt;0,FALSE),FALSE),"")</f>
        <v>0</v>
      </c>
      <c r="AS249" s="17" t="b">
        <f t="shared" ref="AS249" ca="1" si="4796">IF(H249,IF(BR249&lt;&gt;"",BR249&lt;&gt;0,FALSE),"")</f>
        <v>0</v>
      </c>
      <c r="AT249" s="17" t="b">
        <f t="shared" ref="AT249" ca="1" si="4797">IF(H249,IF(N249&gt;0,FALSE,IF(BU249&lt;&gt;"",MATCH(BU249,DataType,0)=1,FALSE)),"")</f>
        <v>0</v>
      </c>
      <c r="AU249" s="17" t="b">
        <f t="shared" ref="AU249" ca="1" si="4798">IF(H249,IF(N249&gt;0,TRUE,IF(BU249&lt;&gt;"",MATCH(BU249,DataType,0)=2,FALSE)),"")</f>
        <v>1</v>
      </c>
      <c r="AV249" s="17" t="b">
        <f t="shared" ref="AV249" ca="1" si="4799">IF(H249,IF(N249&gt;0,FALSE,IF(BU249&lt;&gt;"",MATCH(BU249,DataType,0)=3,FALSE)),"")</f>
        <v>0</v>
      </c>
      <c r="AW249" s="17" t="b">
        <f t="shared" ref="AW249" ca="1" si="4800">IF(H249,IF(W249&gt;0,Z249=0,FALSE),"")</f>
        <v>0</v>
      </c>
      <c r="AX249" s="14" t="b">
        <f t="array" aca="1" ref="AX249" ca="1">IF(H249,N249&gt;0,"")</f>
        <v>1</v>
      </c>
      <c r="AY249" s="17" t="str">
        <f t="shared" ref="AY249" ca="1" si="4801">IF(H249,IF(N249&gt;0,ADDRESS(ROW(VariablesOrigin)+1,COLUMN(VariablesOrigin)+1,4) &amp; ":" &amp; ADDRESS(ROW(VariablesOrigin)+N249,COLUMN(VariablesOrigin)+1,4),""),"")</f>
        <v>C3:C4</v>
      </c>
      <c r="AZ249" s="17" t="b">
        <f t="array" aca="1" ref="AZ249" ca="1">IF(AY249&lt;&gt;"",SUM(1*ISERROR(MATCH(INDIRECT(AY249),INDIRECT(K249),0)))=0,"")</f>
        <v>1</v>
      </c>
      <c r="BA249" s="17" t="b">
        <f t="shared" ref="BA249" ca="1" si="4802">IF(H249,BU249="",FALSE)</f>
        <v>1</v>
      </c>
      <c r="BB249" s="17" t="b">
        <v>0</v>
      </c>
      <c r="BC249" s="17" t="b">
        <f t="shared" ref="BC249" ca="1" si="4803">IF(BA249,IF(N249&gt;0,AND(AZ249,Z249=0),FALSE),"")</f>
        <v>1</v>
      </c>
      <c r="BD249" s="17" t="b">
        <f t="shared" ref="BD249" ca="1" si="4804">IF(BA249,IF(N249&gt;0,AND(NOT(AZ249),Z249=0),FALSE),"")</f>
        <v>0</v>
      </c>
      <c r="BE249" s="17" t="b">
        <f t="shared" ref="BE249" ca="1" si="4805">IF(BA249,IF(AND(AW249,NOT(BB249),NOT(BC249),NOT(BD249)),AND(Z249=0,AC249=0),FALSE),"")</f>
        <v>0</v>
      </c>
      <c r="BF249" s="17" t="b">
        <f t="shared" ref="BF249" ca="1" si="4806">IF(BA249,IF(AND(AW249,NOT(BB249),NOT(BC249),NOT(BD249)),AND(Z249=0,OR(AC249&gt;0)),FALSE),"")</f>
        <v>0</v>
      </c>
      <c r="BG249" s="17" t="b">
        <f t="shared" ref="BG249" ca="1" si="4807">IF(BA249,IF(OR(BB249:BF249),FALSE,IF(Z249=0,FALSE,Z249&gt;0)),"")</f>
        <v>0</v>
      </c>
      <c r="BH249" s="17" t="b">
        <f t="shared" ref="BH249" ca="1" si="4808">IF(BA249,COUNTIF(BB249:BG249,TRUE)=1,"")</f>
        <v>1</v>
      </c>
      <c r="BI249" s="17">
        <f t="shared" ref="BI249" ca="1" si="4809">IF(BA249,IFERROR(MATCH(TRUE,BB249:BG249,0),7),"")</f>
        <v>2</v>
      </c>
      <c r="BJ249" s="17" t="b">
        <f t="shared" ref="BJ249" ca="1" si="4810">DF249&lt;&gt;""</f>
        <v>0</v>
      </c>
      <c r="BK249" s="17" t="str">
        <f t="shared" ref="BK249" ca="1" si="4811">IF(H249,IF(AND(NOT(BA249),AU249),AC249=0,""),"")</f>
        <v/>
      </c>
      <c r="BL249" s="17" t="str">
        <f t="shared" ref="BL249" ca="1" si="4812">IF(H249,IF(AND(NOT(BA249),AU249),AC249&gt;0,""),"")</f>
        <v/>
      </c>
      <c r="BM249" s="17" t="str">
        <f t="shared" ref="BM249" ca="1" si="4813">IF(H249,IF(BA249,CHOOSE(BI249,"0","F","L","I","N",IF(AA249&gt;0.5,"N","S"),"0"),CHOOSE(MATCH(BU249,DataType,0),"S",IF(BK249,"I","N"),"D"  )),"")</f>
        <v>F</v>
      </c>
      <c r="BN249" s="17" t="str">
        <f t="shared" ref="BN249" ca="1" si="4814">IF(H249,IF(BJ249,"E",IF(BA249,CHOOSE(BI249,"0","F","L","I","N","S","0"),CHOOSE(MATCH(BU249,DataType,0),"S",IF(BK249,"I","N"),"D"  ))),"")</f>
        <v>F</v>
      </c>
      <c r="BO249" s="17" t="str">
        <f t="shared" ref="BO249" ca="1" si="4815">IF($H249,IF(BM249="0","",IF(AND(AR249,N249=2),"D",IF(BM249="S","N",IF(AL249,"O",IF(AM249,"I","N"))))),"")</f>
        <v>N</v>
      </c>
      <c r="BP249" s="14" t="b">
        <f t="shared" ref="BP249" ca="1" si="4816">INDIRECT(ADDRESS(2,ROW(A249)-1,,,_sheetname_dataframe))&lt;&gt;""</f>
        <v>1</v>
      </c>
      <c r="BQ249" s="35"/>
      <c r="BX249" s="16"/>
      <c r="BY249" s="16"/>
      <c r="BZ249" s="16"/>
      <c r="CA249" s="16"/>
      <c r="CB249" s="16"/>
      <c r="CC249" s="16"/>
      <c r="CD249" s="16"/>
      <c r="CE249" s="16"/>
      <c r="CF249" s="16"/>
      <c r="CN249" s="14">
        <f ca="1">IF(H249,IFERROR(IsVariableNameLegal(O249),0),0)</f>
        <v>0</v>
      </c>
      <c r="CO249" s="14" t="str">
        <f t="array" aca="1" ref="CO249" ca="1">IF(H249,IF(COUNTIF(INDIRECT(wew!$C$13),O249)&gt;1,TRIM(SUBSTITUTE(_xll.MCONCAT(IF((INDIRECT(wew!$C$13)=O249)*(COLUMN(INDIRECT(wew!$C$13))&lt;&gt;D249+1),-1+COLUMN(INDIRECT(wew!$C$13)),"")," "),"  "," ")),""),"")</f>
        <v/>
      </c>
      <c r="CP249" s="14" t="str">
        <f t="array" aca="1" ref="CP249" ca="1">IF(P249&lt;&gt;"",IF(LEN(P249)&gt;150,1,""),"")</f>
        <v/>
      </c>
      <c r="CQ249" s="14" t="str">
        <f t="array" aca="1" ref="CQ249" ca="1">IF(AND(H249,NOT(ster!$J$3)),IF(COUNTIF(INDIRECT(wew!$C$15),P249)&gt;1,TRIM(SUBSTITUTE(_xll.MCONCAT(IF((INDIRECT(wew!$C$15)=P249)*(COLUMN(INDIRECT(wew!$C$15))&lt;&gt;D249+1),-1+COLUMN(INDIRECT(wew!$C$15)),"")," "),"  "," ")),""),"")</f>
        <v/>
      </c>
      <c r="CR249" s="14" t="str">
        <f t="array" aca="1" ref="CR249" ca="1">IF(H249,IF(AND(W249&gt;0,AO249&lt;&gt;""),TRIM(SUBSTITUTE(_xll.MCONCAT(IFERROR(IF(ISNUMBER(INDIRECT(Q249)),IF((INDIRECT(ster!$D$14)&lt;&gt;"")*(INDIRECT(Q249)&lt;AO249),INDIRECT(ster!$D$14) &amp; ": " &amp;  SUBSTITUTE(IF( AV249,IFERROR(TEXT(INDIRECT(Q249),"rrrr-mm-dd") &amp;" (" &amp; INDIRECT(Q249) &amp;")",INDIRECT(Q249)),INDIRECT(Q249))," "," "),""),""),"")," "),"  "," ")),""),"")</f>
        <v/>
      </c>
      <c r="CS249" s="14" t="str">
        <f t="array" aca="1" ref="CS249" ca="1">IF(H249,IF(AND(W249&gt;0,AP249&lt;&gt;""),TRIM(SUBSTITUTE(_xll.MCONCAT(IFERROR(IF(ISNUMBER(INDIRECT(Q249)),IF((INDIRECT(ster!$D$14)&lt;&gt;"")*(INDIRECT(Q249)&gt;AP249),INDIRECT(ster!$D$14) &amp; ": " &amp;  SUBSTITUTE(IF( AV249,IFERROR(TEXT(INDIRECT(Q249),"rrrr-mm-dd")&amp;" (" &amp; INDIRECT(Q249) &amp;")",INDIRECT(Q249)),INDIRECT(Q249))," "," "),""),""),"")," "),"  "," ")),""),"")</f>
        <v/>
      </c>
      <c r="CT249" s="14" t="str">
        <f t="array" aca="1" ref="CT249" ca="1">IF(H249,IF(AND(N249&gt;0,AR249),TRIM(SUBSTITUTE(_xll.MCONCAT(IFERROR(IF(ISNUMBER(INDIRECT(Q249)),IF((INDIRECT(ster!$D$14)&lt;&gt;"")*(IFERROR(0*(MATCH(INDIRECT(Q249),INDIRECT(K249),0)&gt;0),1)),INDIRECT(ster!$D$14) &amp; ": " &amp;  SUBSTITUTE(IF( AV249,IFERROR(TEXT(INDIRECT(Q249),"rrrr-mm-dd")&amp;" (" &amp; INDIRECT(Q249) &amp;")",INDIRECT(Q249)),INDIRECT(Q249))," "," "),""),""),"")," "),"  "," ")),""),"")</f>
        <v/>
      </c>
      <c r="CU249" s="14" t="str">
        <f t="array" aca="1" ref="CU249" ca="1">IF(H249,IF(AND(V249&gt;0),TRIM(SUBSTITUTE(_xll.MCONCAT(IF((INDIRECT(ster!$D$14)&lt;&gt;"")*(IFERROR(0*(INDIRECT(Q249)&lt;&gt;""),1)),INDIRECT(ster!$D$14),"")," "),"  "," ")),""),"")</f>
        <v/>
      </c>
      <c r="CV249" s="14" t="str">
        <f t="array" aca="1" ref="CV249" ca="1">IF(H249,IF(AS249,
TRIM(SUBSTITUTE(_xll.MCONCAT(IF(
   (INDIRECT(ster!$D$14)&lt;&gt;"")*
   ((INDIRECT(Q249)="")+
      NOT(ISNUMBER(INDIRECT(Q249)))*
      NOT(ISERROR(MATCH(INDIRECT(Q249),INDIRECT(K249),0)))
    ),
      INDIRECT(ster!$D$14),
   "")," "),"  "," ")),
""),"")</f>
        <v/>
      </c>
      <c r="CW249" s="14" t="str">
        <f t="array" aca="1" ref="CW249" ca="1">IF(H249,IF(AND(AQ249),TRIM(SUBSTITUTE(_xll.MCONCAT(IFERROR(IF(ISNUMBER(INDIRECT(Q249)),IF((INDIRECT(ster!$D$14)&lt;&gt;"")*(INDIRECT(Q249)&lt;&gt;INT(INDIRECT(Q249))),INDIRECT(ster!$D$14) &amp; ": " &amp; INDIRECT(Q249),""),""),"")," "),"  "," ")),""),"")</f>
        <v/>
      </c>
      <c r="CX249" s="14" t="str">
        <f t="array" aca="1" ref="CX249" ca="1">IF(H249,IF(OR(AU249,AV249),TRIM(SUBSTITUTE(_xll.MCONCAT(IF((INDIRECT(ster!$D$14)&lt;&gt;"")*NOT(ISNUMBER(INDIRECT(Q249))),IF(ISERROR(MATCH(INDIRECT(Q249),INDIRECT(K249),0)),IFERROR(IF(INDIRECT(Q249)&lt;&gt;"",INDIRECT(ster!$D$14) &amp; ": " &amp; SUBSTITUTE(INDIRECT(Q249)," "," "),""),""),""),"")," "),"  "," ")),""),"")</f>
        <v/>
      </c>
      <c r="CY249" s="14" t="str">
        <f t="array" aca="1" ref="CY249" ca="1">IF(H249,IF(AE249,TRIM(SUBSTITUTE(_xll.MCONCAT(IF((INDIRECT(ster!$D$14)&lt;&gt;"")*IFERROR(NOT(INDIRECT(AF249)),FALSE),IF(ISERROR(MATCH(INDIRECT(Q249),INDIRECT(K249),0)),IFERROR(IF(INDIRECT(Q249)&lt;&gt;"",INDIRECT(ster!$D$14)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CZ249" s="14" t="str">
        <f t="array" aca="1" ref="CZ249" ca="1">IF(H249,IF(AH249,TRIM(SUBSTITUTE(_xll.MCONCAT(IF((INDIRECT(ster!$D$14)&lt;&gt;"")*IFERROR(NOT(INDIRECT(AI249)),FALSE),IF(ISERROR(MATCH(INDIRECT(Q249),INDIRECT(K249),0)),IFERROR(IF(INDIRECT(Q249)&lt;&gt;"",INDIRECT(ster!$D$14)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DC249" s="14" t="str">
        <f ca="1">SUBSTITUTE(SUBSTITUTE(SUBSTITUTE(SUBSTITUTE(_xll.MCONCAT(DG249:DS249,"■"),"■■","■"),"■■","■"),"■■","■"),"■■","■")</f>
        <v>■</v>
      </c>
      <c r="DD249" s="14" t="str">
        <f t="shared" ref="DD249" ca="1" si="4817">IF(MID(DC249,1,1)="■",MID(DC249,2,LEN(DC249)),DC249)</f>
        <v/>
      </c>
      <c r="DE249" s="14" t="str">
        <f t="shared" ref="DE249" ca="1" si="4818">IF(DD249&lt;&gt;"",IF(MID(DD249,LEN(DD249),1)="■",MID(DD249,1,LEN(DD249)-1),DD249),"")</f>
        <v/>
      </c>
      <c r="DF249" s="14" t="str">
        <f t="shared" ref="DF249" ca="1" si="4819">IFERROR(IF(DE249&lt;&gt;"",SUBSTITUTE(DE249,"■",". "),""),"##INTERNAL_ERROR")</f>
        <v/>
      </c>
      <c r="DG249" s="14" t="str">
        <f t="shared" ref="DG249" ca="1" si="4820">IF(CN249&lt;&gt;0,"Variable name don't comply with the naming convention","")</f>
        <v/>
      </c>
      <c r="DH249" s="14" t="str">
        <f t="shared" ref="DH249" ca="1" si="4821">IF(CO249&lt;&gt;"","Duplicated name. " &amp; IF(ISERROR(FIND(" ",CO249)),"Duplicate have index " &amp; CO249, "Duplicates have indices: "&amp;SUBSTITUTE(CO249," ",", ")),"")</f>
        <v/>
      </c>
      <c r="DI249" s="14" t="str">
        <f t="shared" ref="DI249" ca="1" si="4822">IF(CP249&lt;&gt;"","Variable label exceed length 150","")</f>
        <v/>
      </c>
      <c r="DJ249" s="14" t="str">
        <f t="shared" ref="DJ249" ca="1" si="4823">IF(CQ249&lt;&gt;"","Duplicated variable label. " &amp; IF(ISERROR(FIND(" ",CQ249)),"Duplicate have index " &amp; CQ249, "Duplicates have indices: "&amp;SUBSTITUTE(CQ249," ",", ")),"")</f>
        <v/>
      </c>
      <c r="DK249" s="14" t="str">
        <f t="shared" ref="DK249" ca="1" si="4824">IF(CR249&lt;&gt;"","The following cases have values below declared theorethical min: " &amp;SUBSTITUTE(CR249," ",", "),"")</f>
        <v/>
      </c>
      <c r="DL249" s="14" t="str">
        <f t="shared" ref="DL249" ca="1" si="4825">IF(CS249&lt;&gt;"","The following cases have values above declared theorethical max: " &amp;SUBSTITUTE(CS249," ",", "),"")</f>
        <v/>
      </c>
      <c r="DM249" s="14" t="str">
        <f t="shared" ref="DM249" ca="1" si="4826">IF(CT249&lt;&gt;"","There are some cases with values not explicitly declared in the labels dictionary: " &amp;SUBSTITUTE(CT249," ",", "),"")</f>
        <v/>
      </c>
      <c r="DN249" s="14" t="str">
        <f t="array" aca="1" ref="DN249" ca="1">IF(CU249&lt;&gt;"","There are errors in the entered values in the following cases: " &amp;SUBSTITUTE(CU249," ",", "),"")</f>
        <v/>
      </c>
      <c r="DO249" s="14" t="str">
        <f t="shared" ref="DO249" ca="1" si="4827">IF(CV249&lt;&gt;"","The following records are missing in this required field: " &amp;SUBSTITUTE(CV249," ",", "),"")</f>
        <v/>
      </c>
      <c r="DP249" s="14" t="str">
        <f t="shared" ref="DP249" ca="1" si="4828">IF(CW249&lt;&gt;"","The following cases have non-integer values: " &amp;SUBSTITUTE(CW249," ",", "),"")</f>
        <v/>
      </c>
      <c r="DQ249" s="14" t="str">
        <f t="shared" ref="DQ249" ca="1" si="4829">IF(CX249&lt;&gt;"","The following cases are non-numeric: " &amp;SUBSTITUTE(CX249," ",", "),"")</f>
        <v/>
      </c>
      <c r="DR249" s="14" t="str">
        <f t="shared" ref="DR249" ca="1" si="4830">IF(CY249&lt;&gt;"","In the following cases " &amp; P249 &amp; " " &amp; LOWER(MID(AG249,1,1)) &amp; MID(AG249,2,LEN(AG249)) &amp; ": " &amp;SUBSTITUTE(CY249," ",", "),"")</f>
        <v/>
      </c>
      <c r="DS249" s="14" t="str">
        <f t="shared" ref="DS249" ca="1" si="4831">IF(CZ249&lt;&gt;"","In the following cases " &amp; P249 &amp; " " &amp; LOWER(MID(AJ249,1,1)) &amp; MID(AJ249,2,LEN(AJ249)) &amp; ": " &amp;SUBSTITUTE(CZ249," ",", "),"")</f>
        <v/>
      </c>
      <c r="DZ249" s="14" t="b">
        <f t="shared" ref="DZ249" ca="1" si="4832">OR(ED249&lt;&gt;"",EF249&lt;&gt;"",EG249&lt;&gt;"")</f>
        <v>0</v>
      </c>
      <c r="EA249" s="14" t="str">
        <f t="shared" ref="EA249" ca="1" si="4833">IF(EB249&lt;&gt;"",G249 &amp; " (" &amp; F249 &amp; ")","")</f>
        <v>Primary cancer - Neck (q_85a_2)</v>
      </c>
      <c r="EB249" s="14" t="str">
        <f t="shared" ref="EB249" ca="1" si="4834">IF(EE249&lt;&gt;"",EE249&amp;IF(ED249&lt;&gt;""," and "&amp;ED249,""),UPPER(MID(ED249,1,1)&amp;MID(ED249,2,LEN(ED249))))&amp; IF(OR(EF249&lt;&gt;"",EG249&lt;&gt;"")," and "&amp;IF(EF249&lt;&gt;"",LOWER(MID(EF249,1,1) &amp; MID(EF249,2,LEN(EF249))),"")&amp; IF(AND(EF249 &lt;&gt;"",EG249&lt;&gt;"")," and ","") &amp; IF(EG249&lt;&gt;"",LOWER(MID(EG249,1,1) &amp; MID(EG249,2,LEN(EG249))),""),"") &amp; IF(OR(EE249&lt;&gt;"",ED249&lt;&gt;"",EF249&lt;&gt;"",EG249&lt;&gt;""), ". ","")</f>
        <v xml:space="preserve">Values must be numeric. </v>
      </c>
      <c r="EC249" s="14" t="str">
        <f t="shared" ref="EC249" ca="1" si="4835">IF(EB249&lt;&gt;"",G249 &amp; " (" &amp; F249 &amp; "): " &amp; EB249,"")</f>
        <v xml:space="preserve">Primary cancer - Neck (q_85a_2): Values must be numeric. </v>
      </c>
      <c r="ED249" s="14" t="str">
        <f t="shared" ref="ED249" ca="1" si="4836">IF(H249,IF(W249&gt;0,IF(AND(AO249&lt;&gt;"",AP249&lt;&gt;""),"each value must be between " &amp; IF( AV249,IFERROR(TEXT(AO249,"rrrr-mm-dd") &amp;" (" &amp; AO249 &amp;")",AO249),AO249) &amp; " and " &amp; IF( AV249,IFERROR(TEXT(AP249,"rrrr-mm-dd") &amp;" (" &amp; AP249 &amp;")",AP249),AP249),IF(AO249&lt;&gt;"","each value must be above " &amp; IF( AV249,IFERROR(TEXT(AO249,"rrrr-mm-dd") &amp;" (" &amp; AO249 &amp;")",AO249),AO249), IF(AP249&lt;&gt;"","each value must be below " &amp; IF( AV249,IFERROR(TEXT(AP249,"rrrr-mm-dd") &amp;" (" &amp; AP249 &amp;")",AP249),AP249),""))),""),"")</f>
        <v/>
      </c>
      <c r="EE249" s="14" t="str">
        <f t="shared" ref="EE249" ca="1" si="4837">IF(H249,IF(OR(AQ249,AU249,AV249,AS249,AR249),
   "Values must be" &amp;
   IF(AR249," limited to predefinied list", IF(AQ249, " integers",IF(OR(AU249,AV249)," numeric",""))) &amp;
   IF(AS249,IF(OR(AR249,AQ249,AU249,AV249), " and ","") &amp; "non-missing",""),
""),"")</f>
        <v>Values must be numeric</v>
      </c>
      <c r="EF249" s="14" t="str">
        <f t="shared" ref="EF249" ca="1" si="4838">IF($H249,AG249,"")</f>
        <v/>
      </c>
      <c r="EG249" s="14" t="str">
        <f t="shared" ref="EG249" ca="1" si="4839">IF($H249,AJ249,"")</f>
        <v/>
      </c>
      <c r="EM249" s="14" t="b">
        <f t="shared" ref="EM249" ca="1" si="4840">OR(EC249&lt;&gt;"",DF249&lt;&gt;"")</f>
        <v>1</v>
      </c>
      <c r="EN249" s="14">
        <f t="shared" ref="EN249" ca="1" si="4841">IF(EM249,C249,"")</f>
        <v>236</v>
      </c>
      <c r="EO249" s="14" t="str">
        <f t="shared" ref="EO249" ca="1" si="4842">IF(EM249,F249,"")</f>
        <v>q_85a_2</v>
      </c>
      <c r="EP249" s="14" t="str">
        <f t="shared" ref="EP249" ca="1" si="4843">EC249</f>
        <v xml:space="preserve">Primary cancer - Neck (q_85a_2): Values must be numeric. </v>
      </c>
      <c r="EQ249" s="14" t="str">
        <f t="shared" ref="EQ249" ca="1" si="4844">DF249</f>
        <v/>
      </c>
    </row>
    <row r="250" spans="2:147" s="14" customFormat="1">
      <c r="B250" s="14" t="str">
        <f t="shared" ref="B250" ca="1" si="4845">DF250</f>
        <v/>
      </c>
      <c r="C250" s="14">
        <f t="shared" ref="C250" ca="1" si="4846">IF(OFFSET(B250,-1,COLUMN(VariableExists)-2),OFFSET(B250,-1,1)+1,OFFSET(B250,-1,1))</f>
        <v>237</v>
      </c>
      <c r="D250" s="14">
        <f t="shared" ref="D250" si="4847">ROW(A250)-2</f>
        <v>248</v>
      </c>
      <c r="E250" s="14" t="str">
        <f t="shared" ref="E250" ca="1" si="4848">IF(OR(G250="",ROW(G250)=2),"",IF(Z250&gt;0,"S",IF(AX250,IF(J250=2,"D","N"),"I")))</f>
        <v>D</v>
      </c>
      <c r="F250" s="14" t="str">
        <f t="shared" ref="F250" ca="1" si="4849">IF(H250,O250,"")</f>
        <v>q_85a_3</v>
      </c>
      <c r="G250" s="14" t="str">
        <f t="shared" ref="G250" ca="1" si="4850">IF(H250,P250,"")</f>
        <v>Primary cancer - Breast</v>
      </c>
      <c r="H250" s="14" t="b">
        <f t="shared" ref="H250" ca="1" si="4851">IF(INDIRECT(ADDRESS(2,D250+1,,,_sheetname_dataframe))="",FALSE,MID(INDIRECT(ADDRESS(2,D250+1,,,_sheetname_dataframe)),1,1)&lt;&gt;".")</f>
        <v>1</v>
      </c>
      <c r="I250" s="14" t="str">
        <f ca="1">IF($H250,ADDRESS(3,(D250+1)*2-1,4,,"["&amp;wew!$G$7&amp;"]"&amp;_sheetname_labels)&amp;":"&amp;ADDRESS(2+ster!$B$20,(D250+1)*2-1,4),"")</f>
        <v>[DBTemplate.xlsm]labels!SC3:SC61</v>
      </c>
      <c r="J250" s="14">
        <f t="array" aca="1" ref="J250" ca="1">IF(H250,MAX(0,MAX(IF(INDIRECT(I250)&lt;&gt;"",ROW(INDIRECT(I250)),""))-2),"")</f>
        <v>2</v>
      </c>
      <c r="K250" s="14" t="str">
        <f ca="1">IF($H250,IF($J250&gt;0,ADDRESS(3,(D250+1)*2-1,4,,"["&amp;wew!$G$7&amp;"]"&amp;_sheetname_labels)&amp;":"&amp;ADDRESS(2+J250,(D250+1)*2-1,4),""),"")</f>
        <v>[DBTemplate.xlsm]labels!SC3:SC4</v>
      </c>
      <c r="L250" s="14" t="str">
        <f ca="1">IF($H250,IF($J250&gt;0,ADDRESS(3,(D250+1)*2,4,,"["&amp;wew!$G$7&amp;"]"&amp;_sheetname_labels)&amp;":"&amp;ADDRESS(2+J250,(D250+1)*2,4),""),"")</f>
        <v>[DBTemplate.xlsm]labels!SD3:SD4</v>
      </c>
      <c r="M250" s="14">
        <f t="shared" ref="M250" ca="1" si="4852">IF($H250,IF(J250&gt;0,COUNTA(INDIRECT(K250))-COUNT(INDIRECT(K250)),0),"")</f>
        <v>0</v>
      </c>
      <c r="N250" s="14">
        <f t="shared" ref="N250" ca="1" si="4853">IF(H250,J250-M250,"")</f>
        <v>2</v>
      </c>
      <c r="O250" s="14" t="str">
        <f t="shared" ref="O250" ca="1" si="4854">IF(INDIRECT(ADDRESS(2,D250+1,,,_sheetname_dataframe))="","",INDIRECT(ADDRESS(2,D250+1,,,_sheetname_dataframe)))</f>
        <v>q_85a_3</v>
      </c>
      <c r="P250" s="14" t="str">
        <f t="shared" ref="P250" ca="1" si="4855">IF(H250,IF(INDIRECT(ADDRESS(1,D250+1,,,_sheetname_dataframe))="","",INDIRECT(ADDRESS(1,D250+1,,,_sheetname_dataframe))),"")</f>
        <v>Primary cancer - Breast</v>
      </c>
      <c r="Q250" s="14" t="str">
        <f ca="1">IF($BP250,ADDRESS(3,D250+1,4,,"["&amp;wew!$G$7&amp;"]"&amp;_sheetname_dataframe)&amp;":"&amp;ADDRESS(2+ster!$C$14,D250+1,4),"")</f>
        <v>[DBTemplate.xlsm]data_frame!IO3:IO3</v>
      </c>
      <c r="R250" s="14" t="str">
        <f>IF($BP250,IF(MID(_xll.FORMULATEXT(INDEX(INDIRECT(Q250),1)),1,1)="=", _xll.FORMULATEXT(INDEX(INDIRECT(Q250),1),2,TRUE),""),"")</f>
        <v/>
      </c>
      <c r="S250" s="14">
        <f t="array" aca="1" ref="S250" ca="1">IF(H250,SUM(IF((IFERROR(INDIRECT(Q250)&lt;&gt;"",FALSE))*(INDIRECT(ster!$D$14)&lt;&gt;""),1,0)),"")</f>
        <v>0</v>
      </c>
      <c r="T250" s="14">
        <f t="array" aca="1" ref="T250" ca="1">IF(H250,IF(M250&gt;0,SUM(IFERROR(1*(MATCH(INDIRECT(Q250),INDIRECT(K250),0)&gt;0),0)*(INDIRECT(ster!$D$14)&lt;&gt;"")*NOT(ISNUMBER(INDIRECT(Q250)))),0),"")</f>
        <v>0</v>
      </c>
      <c r="U250" s="14">
        <f t="array" aca="1" ref="U250" ca="1">IF(H250,SUM((IFERROR(INDIRECT(Q250)="",FALSE))*(INDIRECT(ster!$D$14)&lt;&gt;"")),"")</f>
        <v>1</v>
      </c>
      <c r="V250" s="14">
        <f t="array" aca="1" ref="V250" ca="1">IF(H250,SUM((IFERROR(INDIRECT(Q250)="#ąś",TRUE))*(INDIRECT(ster!$D$14)&lt;&gt;"")),"")</f>
        <v>0</v>
      </c>
      <c r="W250" s="14">
        <f t="array" aca="1" ref="W250" ca="1">IF(H250,SUM(ISNUMBER(INDIRECT(Q250))*(INDIRECT(ster!$D$14)&lt;&gt;"")),"")</f>
        <v>0</v>
      </c>
      <c r="X250" s="14" t="str">
        <f t="array" aca="1" ref="X250" ca="1">IF(AND(H250,W250&gt;0),IF(wew!$B$3,MIN(IF((INDIRECT(ster!$D$14)&lt;&gt;"")*IFERROR(INDIRECT($Q250)&lt;&gt;"",FALSE),IFERROR(INDIRECT($Q250),"X"),"X")),"&lt;włącz podświetlanie wartości&gt;"),"—")</f>
        <v>—</v>
      </c>
      <c r="Y250" s="14" t="str">
        <f t="array" aca="1" ref="Y250" ca="1">IF(AND(H250,W250&gt;0),IF(wew!$B$3,MAX(IF((INDIRECT(ster!$D$14)&lt;&gt;"")*IFERROR(INDIRECT($Q250)&lt;&gt;"",FALSE),IFERROR(INDIRECT($Q250),"X"),"X")),"&lt;włącz podświetlanie wartości&gt;"),"—")</f>
        <v>—</v>
      </c>
      <c r="Z250" s="14">
        <f t="shared" ref="Z250" ca="1" si="4856">IF(H250,S250-T250-W250,"")</f>
        <v>0</v>
      </c>
      <c r="AA250" s="12" t="str">
        <f t="shared" ref="AA250" ca="1" si="4857">IF(H250,IF(S250&gt;0,W250/(S250),"—"),"")</f>
        <v>—</v>
      </c>
      <c r="AB250" s="17">
        <f t="array" aca="1" ref="AB250" ca="1">IF(H250,IF(W250&gt;0,SUM((INDIRECT(ster!$D$14)&lt;&gt;"")*IFERROR((INDIRECT(Q250)&lt;&gt;"")*(INDIRECT(Q250)=INT(INDIRECT(Q250))),0)),0),"")</f>
        <v>0</v>
      </c>
      <c r="AC250" s="17">
        <f t="array" aca="1" ref="AC250" ca="1">IF(H250,W250-AB250,"")</f>
        <v>0</v>
      </c>
      <c r="AD250" s="17">
        <f t="shared" ref="AD250" ca="1" si="4858">IF($H250,IF(AC250&lt;&gt;"",IF(AC250=0,1,IF(AC250/W250&lt;0.15,2,3)),0),"")</f>
        <v>1</v>
      </c>
      <c r="AE250" s="17" t="b">
        <f t="shared" ref="AE250" ca="1" si="4859">IF(H250,OFFSET(O250,1,0)=".validation",FALSE)</f>
        <v>0</v>
      </c>
      <c r="AF250" s="17" t="str">
        <f ca="1">IF(AE250,IF($H250,ADDRESS(3,D250+2,4,,"["&amp;wew!$G$7&amp;"]"&amp;_sheetname_dataframe)&amp;":"&amp;ADDRESS(2+ster!$C$14,D250+2,4),""),"")</f>
        <v/>
      </c>
      <c r="AG250" s="17" t="str">
        <f t="shared" ref="AG250" ca="1" si="4860">IF(AE250,IF($H250,IF(INDIRECT(ADDRESS(1,D250+2,,,_sheetname_dataframe))="","",INDIRECT(ADDRESS(1,D250+2,,,_sheetname_dataframe))),""),"")</f>
        <v/>
      </c>
      <c r="AH250" s="17" t="b">
        <f t="shared" ref="AH250" ca="1" si="4861">IF(H250,AND(AE250,OFFSET(O250,2,0)=".validation"),FALSE)</f>
        <v>0</v>
      </c>
      <c r="AI250" s="17" t="str">
        <f ca="1">IF(AH250,IF($H250,ADDRESS(3,D250+3,4,,"["&amp;wew!$G$7&amp;"]"&amp;_sheetname_dataframe)&amp;":"&amp;ADDRESS(2+ster!$C$14,D250+3,4),""),"")</f>
        <v/>
      </c>
      <c r="AJ250" s="17" t="str">
        <f t="shared" ref="AJ250" ca="1" si="4862">IF(AH250,IF($H250,IF(INDIRECT(ADDRESS(1,D250+3,,,_sheetname_dataframe))="","",INDIRECT(ADDRESS(1,D250+3,,,_sheetname_dataframe))),""),"")</f>
        <v/>
      </c>
      <c r="AK250" s="17" t="b">
        <f t="shared" ref="AK250" ca="1" si="4863">IF(H250,OR(AQ250,AD250=2),"")</f>
        <v>0</v>
      </c>
      <c r="AL250" s="17" t="b">
        <f t="shared" ref="AL250" ca="1" si="4864">IF($H250,IF(BV250&lt;&gt;"",IF(OR(BM250="F",BM250="L",BM250="I",BM250="D"),BV250&lt;&gt;0)),"")</f>
        <v>0</v>
      </c>
      <c r="AM250" s="17" t="b">
        <f t="shared" ref="AM250" ca="1" si="4865">IF($H250,AND(NOT(AL250),OR(IF(BW250&lt;&gt;"",IF(OR(BM250="F",BM250="L"),BW250&lt;&gt;0)),BM250="I",BM250="N",BM250="D")),"")</f>
        <v>0</v>
      </c>
      <c r="AN250" s="17">
        <f t="shared" ref="AN250" ca="1" si="4866">IF(COUNTA(INDIRECT(Q250))=0,0, IF(AND(AO250&lt;&gt;"",X250&lt;AO250),1,IF(AND(AP250&lt;&gt;"",Y250&gt;AP250),1,IF(AND(AQ250,AC250&gt;0),2,0))))</f>
        <v>0</v>
      </c>
      <c r="AO250" s="24" t="str">
        <f t="shared" ref="AO250" ca="1" si="4867">IF($H250,IF(BY250&lt;&gt;"",IF(ISNUMBER(BY250),BY250,""),""),"")</f>
        <v/>
      </c>
      <c r="AP250" s="24" t="str">
        <f t="shared" ref="AP250" ca="1" si="4868">IF($H250,IF(BZ250&lt;&gt;"",IF(ISNUMBER(BZ250),BZ250,""),""),"")</f>
        <v/>
      </c>
      <c r="AQ250" s="17" t="b">
        <f t="shared" ref="AQ250" ca="1" si="4869">IF(H250,IF(CA250&lt;&gt;"",CA250&lt;&gt;0,FALSE),"")</f>
        <v>0</v>
      </c>
      <c r="AR250" s="17" t="b">
        <f t="shared" ref="AR250" ca="1" si="4870">IF(H250,IF(N250&gt;0,IF(BQ250&lt;&gt;"",BQ250&lt;&gt;0,FALSE),FALSE),"")</f>
        <v>0</v>
      </c>
      <c r="AS250" s="17" t="b">
        <f t="shared" ref="AS250" ca="1" si="4871">IF(H250,IF(BR250&lt;&gt;"",BR250&lt;&gt;0,FALSE),"")</f>
        <v>0</v>
      </c>
      <c r="AT250" s="17" t="b">
        <f t="shared" ref="AT250" ca="1" si="4872">IF(H250,IF(N250&gt;0,FALSE,IF(BU250&lt;&gt;"",MATCH(BU250,DataType,0)=1,FALSE)),"")</f>
        <v>0</v>
      </c>
      <c r="AU250" s="17" t="b">
        <f t="shared" ref="AU250" ca="1" si="4873">IF(H250,IF(N250&gt;0,TRUE,IF(BU250&lt;&gt;"",MATCH(BU250,DataType,0)=2,FALSE)),"")</f>
        <v>1</v>
      </c>
      <c r="AV250" s="17" t="b">
        <f t="shared" ref="AV250" ca="1" si="4874">IF(H250,IF(N250&gt;0,FALSE,IF(BU250&lt;&gt;"",MATCH(BU250,DataType,0)=3,FALSE)),"")</f>
        <v>0</v>
      </c>
      <c r="AW250" s="17" t="b">
        <f t="shared" ref="AW250" ca="1" si="4875">IF(H250,IF(W250&gt;0,Z250=0,FALSE),"")</f>
        <v>0</v>
      </c>
      <c r="AX250" s="14" t="b">
        <f t="array" aca="1" ref="AX250" ca="1">IF(H250,N250&gt;0,"")</f>
        <v>1</v>
      </c>
      <c r="AY250" s="17" t="str">
        <f t="shared" ref="AY250" ca="1" si="4876">IF(H250,IF(N250&gt;0,ADDRESS(ROW(VariablesOrigin)+1,COLUMN(VariablesOrigin)+1,4) &amp; ":" &amp; ADDRESS(ROW(VariablesOrigin)+N250,COLUMN(VariablesOrigin)+1,4),""),"")</f>
        <v>C3:C4</v>
      </c>
      <c r="AZ250" s="17" t="b">
        <f t="array" aca="1" ref="AZ250" ca="1">IF(AY250&lt;&gt;"",SUM(1*ISERROR(MATCH(INDIRECT(AY250),INDIRECT(K250),0)))=0,"")</f>
        <v>1</v>
      </c>
      <c r="BA250" s="17" t="b">
        <f t="shared" ref="BA250" ca="1" si="4877">IF(H250,BU250="",FALSE)</f>
        <v>1</v>
      </c>
      <c r="BB250" s="17" t="b">
        <v>0</v>
      </c>
      <c r="BC250" s="17" t="b">
        <f t="shared" ref="BC250" ca="1" si="4878">IF(BA250,IF(N250&gt;0,AND(AZ250,Z250=0),FALSE),"")</f>
        <v>1</v>
      </c>
      <c r="BD250" s="17" t="b">
        <f t="shared" ref="BD250" ca="1" si="4879">IF(BA250,IF(N250&gt;0,AND(NOT(AZ250),Z250=0),FALSE),"")</f>
        <v>0</v>
      </c>
      <c r="BE250" s="17" t="b">
        <f t="shared" ref="BE250" ca="1" si="4880">IF(BA250,IF(AND(AW250,NOT(BB250),NOT(BC250),NOT(BD250)),AND(Z250=0,AC250=0),FALSE),"")</f>
        <v>0</v>
      </c>
      <c r="BF250" s="17" t="b">
        <f t="shared" ref="BF250" ca="1" si="4881">IF(BA250,IF(AND(AW250,NOT(BB250),NOT(BC250),NOT(BD250)),AND(Z250=0,OR(AC250&gt;0)),FALSE),"")</f>
        <v>0</v>
      </c>
      <c r="BG250" s="17" t="b">
        <f t="shared" ref="BG250" ca="1" si="4882">IF(BA250,IF(OR(BB250:BF250),FALSE,IF(Z250=0,FALSE,Z250&gt;0)),"")</f>
        <v>0</v>
      </c>
      <c r="BH250" s="17" t="b">
        <f t="shared" ref="BH250" ca="1" si="4883">IF(BA250,COUNTIF(BB250:BG250,TRUE)=1,"")</f>
        <v>1</v>
      </c>
      <c r="BI250" s="17">
        <f t="shared" ref="BI250" ca="1" si="4884">IF(BA250,IFERROR(MATCH(TRUE,BB250:BG250,0),7),"")</f>
        <v>2</v>
      </c>
      <c r="BJ250" s="17" t="b">
        <f t="shared" ref="BJ250" ca="1" si="4885">DF250&lt;&gt;""</f>
        <v>0</v>
      </c>
      <c r="BK250" s="17" t="str">
        <f t="shared" ref="BK250" ca="1" si="4886">IF(H250,IF(AND(NOT(BA250),AU250),AC250=0,""),"")</f>
        <v/>
      </c>
      <c r="BL250" s="17" t="str">
        <f t="shared" ref="BL250" ca="1" si="4887">IF(H250,IF(AND(NOT(BA250),AU250),AC250&gt;0,""),"")</f>
        <v/>
      </c>
      <c r="BM250" s="17" t="str">
        <f t="shared" ref="BM250" ca="1" si="4888">IF(H250,IF(BA250,CHOOSE(BI250,"0","F","L","I","N",IF(AA250&gt;0.5,"N","S"),"0"),CHOOSE(MATCH(BU250,DataType,0),"S",IF(BK250,"I","N"),"D"  )),"")</f>
        <v>F</v>
      </c>
      <c r="BN250" s="17" t="str">
        <f t="shared" ref="BN250" ca="1" si="4889">IF(H250,IF(BJ250,"E",IF(BA250,CHOOSE(BI250,"0","F","L","I","N","S","0"),CHOOSE(MATCH(BU250,DataType,0),"S",IF(BK250,"I","N"),"D"  ))),"")</f>
        <v>F</v>
      </c>
      <c r="BO250" s="17" t="str">
        <f t="shared" ref="BO250" ca="1" si="4890">IF($H250,IF(BM250="0","",IF(AND(AR250,N250=2),"D",IF(BM250="S","N",IF(AL250,"O",IF(AM250,"I","N"))))),"")</f>
        <v>N</v>
      </c>
      <c r="BP250" s="14" t="b">
        <f t="shared" ref="BP250" ca="1" si="4891">INDIRECT(ADDRESS(2,ROW(A250)-1,,,_sheetname_dataframe))&lt;&gt;""</f>
        <v>1</v>
      </c>
      <c r="BQ250" s="35"/>
      <c r="BX250" s="16"/>
      <c r="BY250" s="16"/>
      <c r="BZ250" s="16"/>
      <c r="CA250" s="16"/>
      <c r="CB250" s="16"/>
      <c r="CC250" s="16"/>
      <c r="CD250" s="16"/>
      <c r="CE250" s="16"/>
      <c r="CF250" s="16"/>
      <c r="CN250" s="14">
        <f ca="1">IF(H250,IFERROR(IsVariableNameLegal(O250),0),0)</f>
        <v>0</v>
      </c>
      <c r="CO250" s="14" t="str">
        <f t="array" aca="1" ref="CO250" ca="1">IF(H250,IF(COUNTIF(INDIRECT(wew!$C$13),O250)&gt;1,TRIM(SUBSTITUTE(_xll.MCONCAT(IF((INDIRECT(wew!$C$13)=O250)*(COLUMN(INDIRECT(wew!$C$13))&lt;&gt;D250+1),-1+COLUMN(INDIRECT(wew!$C$13)),"")," "),"  "," ")),""),"")</f>
        <v/>
      </c>
      <c r="CP250" s="14" t="str">
        <f t="array" aca="1" ref="CP250" ca="1">IF(P250&lt;&gt;"",IF(LEN(P250)&gt;150,1,""),"")</f>
        <v/>
      </c>
      <c r="CQ250" s="14" t="str">
        <f t="array" aca="1" ref="CQ250" ca="1">IF(AND(H250,NOT(ster!$J$3)),IF(COUNTIF(INDIRECT(wew!$C$15),P250)&gt;1,TRIM(SUBSTITUTE(_xll.MCONCAT(IF((INDIRECT(wew!$C$15)=P250)*(COLUMN(INDIRECT(wew!$C$15))&lt;&gt;D250+1),-1+COLUMN(INDIRECT(wew!$C$15)),"")," "),"  "," ")),""),"")</f>
        <v/>
      </c>
      <c r="CR250" s="14" t="str">
        <f t="array" aca="1" ref="CR250" ca="1">IF(H250,IF(AND(W250&gt;0,AO250&lt;&gt;""),TRIM(SUBSTITUTE(_xll.MCONCAT(IFERROR(IF(ISNUMBER(INDIRECT(Q250)),IF((INDIRECT(ster!$D$14)&lt;&gt;"")*(INDIRECT(Q250)&lt;AO250),INDIRECT(ster!$D$14) &amp; ": " &amp;  SUBSTITUTE(IF( AV250,IFERROR(TEXT(INDIRECT(Q250),"rrrr-mm-dd") &amp;" (" &amp; INDIRECT(Q250) &amp;")",INDIRECT(Q250)),INDIRECT(Q250))," "," "),""),""),"")," "),"  "," ")),""),"")</f>
        <v/>
      </c>
      <c r="CS250" s="14" t="str">
        <f t="array" aca="1" ref="CS250" ca="1">IF(H250,IF(AND(W250&gt;0,AP250&lt;&gt;""),TRIM(SUBSTITUTE(_xll.MCONCAT(IFERROR(IF(ISNUMBER(INDIRECT(Q250)),IF((INDIRECT(ster!$D$14)&lt;&gt;"")*(INDIRECT(Q250)&gt;AP250),INDIRECT(ster!$D$14) &amp; ": " &amp;  SUBSTITUTE(IF( AV250,IFERROR(TEXT(INDIRECT(Q250),"rrrr-mm-dd")&amp;" (" &amp; INDIRECT(Q250) &amp;")",INDIRECT(Q250)),INDIRECT(Q250))," "," "),""),""),"")," "),"  "," ")),""),"")</f>
        <v/>
      </c>
      <c r="CT250" s="14" t="str">
        <f t="array" aca="1" ref="CT250" ca="1">IF(H250,IF(AND(N250&gt;0,AR250),TRIM(SUBSTITUTE(_xll.MCONCAT(IFERROR(IF(ISNUMBER(INDIRECT(Q250)),IF((INDIRECT(ster!$D$14)&lt;&gt;"")*(IFERROR(0*(MATCH(INDIRECT(Q250),INDIRECT(K250),0)&gt;0),1)),INDIRECT(ster!$D$14) &amp; ": " &amp;  SUBSTITUTE(IF( AV250,IFERROR(TEXT(INDIRECT(Q250),"rrrr-mm-dd")&amp;" (" &amp; INDIRECT(Q250) &amp;")",INDIRECT(Q250)),INDIRECT(Q250))," "," "),""),""),"")," "),"  "," ")),""),"")</f>
        <v/>
      </c>
      <c r="CU250" s="14" t="str">
        <f t="array" aca="1" ref="CU250" ca="1">IF(H250,IF(AND(V250&gt;0),TRIM(SUBSTITUTE(_xll.MCONCAT(IF((INDIRECT(ster!$D$14)&lt;&gt;"")*(IFERROR(0*(INDIRECT(Q250)&lt;&gt;""),1)),INDIRECT(ster!$D$14),"")," "),"  "," ")),""),"")</f>
        <v/>
      </c>
      <c r="CV250" s="14" t="str">
        <f t="array" aca="1" ref="CV250" ca="1">IF(H250,IF(AS250,
TRIM(SUBSTITUTE(_xll.MCONCAT(IF(
   (INDIRECT(ster!$D$14)&lt;&gt;"")*
   ((INDIRECT(Q250)="")+
      NOT(ISNUMBER(INDIRECT(Q250)))*
      NOT(ISERROR(MATCH(INDIRECT(Q250),INDIRECT(K250),0)))
    ),
      INDIRECT(ster!$D$14),
   "")," "),"  "," ")),
""),"")</f>
        <v/>
      </c>
      <c r="CW250" s="14" t="str">
        <f t="array" aca="1" ref="CW250" ca="1">IF(H250,IF(AND(AQ250),TRIM(SUBSTITUTE(_xll.MCONCAT(IFERROR(IF(ISNUMBER(INDIRECT(Q250)),IF((INDIRECT(ster!$D$14)&lt;&gt;"")*(INDIRECT(Q250)&lt;&gt;INT(INDIRECT(Q250))),INDIRECT(ster!$D$14) &amp; ": " &amp; INDIRECT(Q250),""),""),"")," "),"  "," ")),""),"")</f>
        <v/>
      </c>
      <c r="CX250" s="14" t="str">
        <f t="array" aca="1" ref="CX250" ca="1">IF(H250,IF(OR(AU250,AV250),TRIM(SUBSTITUTE(_xll.MCONCAT(IF((INDIRECT(ster!$D$14)&lt;&gt;"")*NOT(ISNUMBER(INDIRECT(Q250))),IF(ISERROR(MATCH(INDIRECT(Q250),INDIRECT(K250),0)),IFERROR(IF(INDIRECT(Q250)&lt;&gt;"",INDIRECT(ster!$D$14) &amp; ": " &amp; SUBSTITUTE(INDIRECT(Q250)," "," "),""),""),""),"")," "),"  "," ")),""),"")</f>
        <v/>
      </c>
      <c r="CY250" s="14" t="str">
        <f t="array" aca="1" ref="CY250" ca="1">IF(H250,IF(AE250,TRIM(SUBSTITUTE(_xll.MCONCAT(IF((INDIRECT(ster!$D$14)&lt;&gt;"")*IFERROR(NOT(INDIRECT(AF250)),FALSE),IF(ISERROR(MATCH(INDIRECT(Q250),INDIRECT(K250),0)),IFERROR(IF(INDIRECT(Q250)&lt;&gt;"",INDIRECT(ster!$D$14)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CZ250" s="14" t="str">
        <f t="array" aca="1" ref="CZ250" ca="1">IF(H250,IF(AH250,TRIM(SUBSTITUTE(_xll.MCONCAT(IF((INDIRECT(ster!$D$14)&lt;&gt;"")*IFERROR(NOT(INDIRECT(AI250)),FALSE),IF(ISERROR(MATCH(INDIRECT(Q250),INDIRECT(K250),0)),IFERROR(IF(INDIRECT(Q250)&lt;&gt;"",INDIRECT(ster!$D$14)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DC250" s="14" t="str">
        <f ca="1">SUBSTITUTE(SUBSTITUTE(SUBSTITUTE(SUBSTITUTE(_xll.MCONCAT(DG250:DS250,"■"),"■■","■"),"■■","■"),"■■","■"),"■■","■")</f>
        <v>■</v>
      </c>
      <c r="DD250" s="14" t="str">
        <f t="shared" ref="DD250" ca="1" si="4892">IF(MID(DC250,1,1)="■",MID(DC250,2,LEN(DC250)),DC250)</f>
        <v/>
      </c>
      <c r="DE250" s="14" t="str">
        <f t="shared" ref="DE250" ca="1" si="4893">IF(DD250&lt;&gt;"",IF(MID(DD250,LEN(DD250),1)="■",MID(DD250,1,LEN(DD250)-1),DD250),"")</f>
        <v/>
      </c>
      <c r="DF250" s="14" t="str">
        <f t="shared" ref="DF250" ca="1" si="4894">IFERROR(IF(DE250&lt;&gt;"",SUBSTITUTE(DE250,"■",". "),""),"##INTERNAL_ERROR")</f>
        <v/>
      </c>
      <c r="DG250" s="14" t="str">
        <f t="shared" ref="DG250" ca="1" si="4895">IF(CN250&lt;&gt;0,"Variable name don't comply with the naming convention","")</f>
        <v/>
      </c>
      <c r="DH250" s="14" t="str">
        <f t="shared" ref="DH250" ca="1" si="4896">IF(CO250&lt;&gt;"","Duplicated name. " &amp; IF(ISERROR(FIND(" ",CO250)),"Duplicate have index " &amp; CO250, "Duplicates have indices: "&amp;SUBSTITUTE(CO250," ",", ")),"")</f>
        <v/>
      </c>
      <c r="DI250" s="14" t="str">
        <f t="shared" ref="DI250" ca="1" si="4897">IF(CP250&lt;&gt;"","Variable label exceed length 150","")</f>
        <v/>
      </c>
      <c r="DJ250" s="14" t="str">
        <f t="shared" ref="DJ250" ca="1" si="4898">IF(CQ250&lt;&gt;"","Duplicated variable label. " &amp; IF(ISERROR(FIND(" ",CQ250)),"Duplicate have index " &amp; CQ250, "Duplicates have indices: "&amp;SUBSTITUTE(CQ250," ",", ")),"")</f>
        <v/>
      </c>
      <c r="DK250" s="14" t="str">
        <f t="shared" ref="DK250" ca="1" si="4899">IF(CR250&lt;&gt;"","The following cases have values below declared theorethical min: " &amp;SUBSTITUTE(CR250," ",", "),"")</f>
        <v/>
      </c>
      <c r="DL250" s="14" t="str">
        <f t="shared" ref="DL250" ca="1" si="4900">IF(CS250&lt;&gt;"","The following cases have values above declared theorethical max: " &amp;SUBSTITUTE(CS250," ",", "),"")</f>
        <v/>
      </c>
      <c r="DM250" s="14" t="str">
        <f t="shared" ref="DM250" ca="1" si="4901">IF(CT250&lt;&gt;"","There are some cases with values not explicitly declared in the labels dictionary: " &amp;SUBSTITUTE(CT250," ",", "),"")</f>
        <v/>
      </c>
      <c r="DN250" s="14" t="str">
        <f t="array" aca="1" ref="DN250" ca="1">IF(CU250&lt;&gt;"","There are errors in the entered values in the following cases: " &amp;SUBSTITUTE(CU250," ",", "),"")</f>
        <v/>
      </c>
      <c r="DO250" s="14" t="str">
        <f t="shared" ref="DO250" ca="1" si="4902">IF(CV250&lt;&gt;"","The following records are missing in this required field: " &amp;SUBSTITUTE(CV250," ",", "),"")</f>
        <v/>
      </c>
      <c r="DP250" s="14" t="str">
        <f t="shared" ref="DP250" ca="1" si="4903">IF(CW250&lt;&gt;"","The following cases have non-integer values: " &amp;SUBSTITUTE(CW250," ",", "),"")</f>
        <v/>
      </c>
      <c r="DQ250" s="14" t="str">
        <f t="shared" ref="DQ250" ca="1" si="4904">IF(CX250&lt;&gt;"","The following cases are non-numeric: " &amp;SUBSTITUTE(CX250," ",", "),"")</f>
        <v/>
      </c>
      <c r="DR250" s="14" t="str">
        <f t="shared" ref="DR250" ca="1" si="4905">IF(CY250&lt;&gt;"","In the following cases " &amp; P250 &amp; " " &amp; LOWER(MID(AG250,1,1)) &amp; MID(AG250,2,LEN(AG250)) &amp; ": " &amp;SUBSTITUTE(CY250," ",", "),"")</f>
        <v/>
      </c>
      <c r="DS250" s="14" t="str">
        <f t="shared" ref="DS250" ca="1" si="4906">IF(CZ250&lt;&gt;"","In the following cases " &amp; P250 &amp; " " &amp; LOWER(MID(AJ250,1,1)) &amp; MID(AJ250,2,LEN(AJ250)) &amp; ": " &amp;SUBSTITUTE(CZ250," ",", "),"")</f>
        <v/>
      </c>
      <c r="DZ250" s="14" t="b">
        <f t="shared" ref="DZ250" ca="1" si="4907">OR(ED250&lt;&gt;"",EF250&lt;&gt;"",EG250&lt;&gt;"")</f>
        <v>0</v>
      </c>
      <c r="EA250" s="14" t="str">
        <f t="shared" ref="EA250" ca="1" si="4908">IF(EB250&lt;&gt;"",G250 &amp; " (" &amp; F250 &amp; ")","")</f>
        <v>Primary cancer - Breast (q_85a_3)</v>
      </c>
      <c r="EB250" s="14" t="str">
        <f t="shared" ref="EB250" ca="1" si="4909">IF(EE250&lt;&gt;"",EE250&amp;IF(ED250&lt;&gt;""," and "&amp;ED250,""),UPPER(MID(ED250,1,1)&amp;MID(ED250,2,LEN(ED250))))&amp; IF(OR(EF250&lt;&gt;"",EG250&lt;&gt;"")," and "&amp;IF(EF250&lt;&gt;"",LOWER(MID(EF250,1,1) &amp; MID(EF250,2,LEN(EF250))),"")&amp; IF(AND(EF250 &lt;&gt;"",EG250&lt;&gt;"")," and ","") &amp; IF(EG250&lt;&gt;"",LOWER(MID(EG250,1,1) &amp; MID(EG250,2,LEN(EG250))),""),"") &amp; IF(OR(EE250&lt;&gt;"",ED250&lt;&gt;"",EF250&lt;&gt;"",EG250&lt;&gt;""), ". ","")</f>
        <v xml:space="preserve">Values must be numeric. </v>
      </c>
      <c r="EC250" s="14" t="str">
        <f t="shared" ref="EC250" ca="1" si="4910">IF(EB250&lt;&gt;"",G250 &amp; " (" &amp; F250 &amp; "): " &amp; EB250,"")</f>
        <v xml:space="preserve">Primary cancer - Breast (q_85a_3): Values must be numeric. </v>
      </c>
      <c r="ED250" s="14" t="str">
        <f t="shared" ref="ED250" ca="1" si="4911">IF(H250,IF(W250&gt;0,IF(AND(AO250&lt;&gt;"",AP250&lt;&gt;""),"each value must be between " &amp; IF( AV250,IFERROR(TEXT(AO250,"rrrr-mm-dd") &amp;" (" &amp; AO250 &amp;")",AO250),AO250) &amp; " and " &amp; IF( AV250,IFERROR(TEXT(AP250,"rrrr-mm-dd") &amp;" (" &amp; AP250 &amp;")",AP250),AP250),IF(AO250&lt;&gt;"","each value must be above " &amp; IF( AV250,IFERROR(TEXT(AO250,"rrrr-mm-dd") &amp;" (" &amp; AO250 &amp;")",AO250),AO250), IF(AP250&lt;&gt;"","each value must be below " &amp; IF( AV250,IFERROR(TEXT(AP250,"rrrr-mm-dd") &amp;" (" &amp; AP250 &amp;")",AP250),AP250),""))),""),"")</f>
        <v/>
      </c>
      <c r="EE250" s="14" t="str">
        <f t="shared" ref="EE250" ca="1" si="4912">IF(H250,IF(OR(AQ250,AU250,AV250,AS250,AR250),
   "Values must be" &amp;
   IF(AR250," limited to predefinied list", IF(AQ250, " integers",IF(OR(AU250,AV250)," numeric",""))) &amp;
   IF(AS250,IF(OR(AR250,AQ250,AU250,AV250), " and ","") &amp; "non-missing",""),
""),"")</f>
        <v>Values must be numeric</v>
      </c>
      <c r="EF250" s="14" t="str">
        <f t="shared" ref="EF250" ca="1" si="4913">IF($H250,AG250,"")</f>
        <v/>
      </c>
      <c r="EG250" s="14" t="str">
        <f t="shared" ref="EG250" ca="1" si="4914">IF($H250,AJ250,"")</f>
        <v/>
      </c>
      <c r="EM250" s="14" t="b">
        <f t="shared" ref="EM250" ca="1" si="4915">OR(EC250&lt;&gt;"",DF250&lt;&gt;"")</f>
        <v>1</v>
      </c>
      <c r="EN250" s="14">
        <f t="shared" ref="EN250" ca="1" si="4916">IF(EM250,C250,"")</f>
        <v>237</v>
      </c>
      <c r="EO250" s="14" t="str">
        <f t="shared" ref="EO250" ca="1" si="4917">IF(EM250,F250,"")</f>
        <v>q_85a_3</v>
      </c>
      <c r="EP250" s="14" t="str">
        <f t="shared" ref="EP250" ca="1" si="4918">EC250</f>
        <v xml:space="preserve">Primary cancer - Breast (q_85a_3): Values must be numeric. </v>
      </c>
      <c r="EQ250" s="14" t="str">
        <f t="shared" ref="EQ250" ca="1" si="4919">DF250</f>
        <v/>
      </c>
    </row>
    <row r="251" spans="2:147" s="14" customFormat="1">
      <c r="B251" s="14" t="str">
        <f t="shared" ref="B251" ca="1" si="4920">DF251</f>
        <v/>
      </c>
      <c r="C251" s="14">
        <f t="shared" ref="C251" ca="1" si="4921">IF(OFFSET(B251,-1,COLUMN(VariableExists)-2),OFFSET(B251,-1,1)+1,OFFSET(B251,-1,1))</f>
        <v>238</v>
      </c>
      <c r="D251" s="14">
        <f t="shared" ref="D251" si="4922">ROW(A251)-2</f>
        <v>249</v>
      </c>
      <c r="E251" s="14" t="str">
        <f t="shared" ref="E251" ca="1" si="4923">IF(OR(G251="",ROW(G251)=2),"",IF(Z251&gt;0,"S",IF(AX251,IF(J251=2,"D","N"),"I")))</f>
        <v>D</v>
      </c>
      <c r="F251" s="14" t="str">
        <f t="shared" ref="F251" ca="1" si="4924">IF(H251,O251,"")</f>
        <v>q_85a_4</v>
      </c>
      <c r="G251" s="14" t="str">
        <f t="shared" ref="G251" ca="1" si="4925">IF(H251,P251,"")</f>
        <v>Primary cancer - Lung</v>
      </c>
      <c r="H251" s="14" t="b">
        <f t="shared" ref="H251" ca="1" si="4926">IF(INDIRECT(ADDRESS(2,D251+1,,,_sheetname_dataframe))="",FALSE,MID(INDIRECT(ADDRESS(2,D251+1,,,_sheetname_dataframe)),1,1)&lt;&gt;".")</f>
        <v>1</v>
      </c>
      <c r="I251" s="14" t="str">
        <f ca="1">IF($H251,ADDRESS(3,(D251+1)*2-1,4,,"["&amp;wew!$G$7&amp;"]"&amp;_sheetname_labels)&amp;":"&amp;ADDRESS(2+ster!$B$20,(D251+1)*2-1,4),"")</f>
        <v>[DBTemplate.xlsm]labels!SE3:SE61</v>
      </c>
      <c r="J251" s="14">
        <f t="array" aca="1" ref="J251" ca="1">IF(H251,MAX(0,MAX(IF(INDIRECT(I251)&lt;&gt;"",ROW(INDIRECT(I251)),""))-2),"")</f>
        <v>2</v>
      </c>
      <c r="K251" s="14" t="str">
        <f ca="1">IF($H251,IF($J251&gt;0,ADDRESS(3,(D251+1)*2-1,4,,"["&amp;wew!$G$7&amp;"]"&amp;_sheetname_labels)&amp;":"&amp;ADDRESS(2+J251,(D251+1)*2-1,4),""),"")</f>
        <v>[DBTemplate.xlsm]labels!SE3:SE4</v>
      </c>
      <c r="L251" s="14" t="str">
        <f ca="1">IF($H251,IF($J251&gt;0,ADDRESS(3,(D251+1)*2,4,,"["&amp;wew!$G$7&amp;"]"&amp;_sheetname_labels)&amp;":"&amp;ADDRESS(2+J251,(D251+1)*2,4),""),"")</f>
        <v>[DBTemplate.xlsm]labels!SF3:SF4</v>
      </c>
      <c r="M251" s="14">
        <f t="shared" ref="M251" ca="1" si="4927">IF($H251,IF(J251&gt;0,COUNTA(INDIRECT(K251))-COUNT(INDIRECT(K251)),0),"")</f>
        <v>0</v>
      </c>
      <c r="N251" s="14">
        <f t="shared" ref="N251" ca="1" si="4928">IF(H251,J251-M251,"")</f>
        <v>2</v>
      </c>
      <c r="O251" s="14" t="str">
        <f t="shared" ref="O251" ca="1" si="4929">IF(INDIRECT(ADDRESS(2,D251+1,,,_sheetname_dataframe))="","",INDIRECT(ADDRESS(2,D251+1,,,_sheetname_dataframe)))</f>
        <v>q_85a_4</v>
      </c>
      <c r="P251" s="14" t="str">
        <f t="shared" ref="P251" ca="1" si="4930">IF(H251,IF(INDIRECT(ADDRESS(1,D251+1,,,_sheetname_dataframe))="","",INDIRECT(ADDRESS(1,D251+1,,,_sheetname_dataframe))),"")</f>
        <v>Primary cancer - Lung</v>
      </c>
      <c r="Q251" s="14" t="str">
        <f ca="1">IF($BP251,ADDRESS(3,D251+1,4,,"["&amp;wew!$G$7&amp;"]"&amp;_sheetname_dataframe)&amp;":"&amp;ADDRESS(2+ster!$C$14,D251+1,4),"")</f>
        <v>[DBTemplate.xlsm]data_frame!IP3:IP3</v>
      </c>
      <c r="R251" s="14" t="str">
        <f>IF($BP251,IF(MID(_xll.FORMULATEXT(INDEX(INDIRECT(Q251),1)),1,1)="=", _xll.FORMULATEXT(INDEX(INDIRECT(Q251),1),2,TRUE),""),"")</f>
        <v/>
      </c>
      <c r="S251" s="14">
        <f t="array" aca="1" ref="S251" ca="1">IF(H251,SUM(IF((IFERROR(INDIRECT(Q251)&lt;&gt;"",FALSE))*(INDIRECT(ster!$D$14)&lt;&gt;""),1,0)),"")</f>
        <v>0</v>
      </c>
      <c r="T251" s="14">
        <f t="array" aca="1" ref="T251" ca="1">IF(H251,IF(M251&gt;0,SUM(IFERROR(1*(MATCH(INDIRECT(Q251),INDIRECT(K251),0)&gt;0),0)*(INDIRECT(ster!$D$14)&lt;&gt;"")*NOT(ISNUMBER(INDIRECT(Q251)))),0),"")</f>
        <v>0</v>
      </c>
      <c r="U251" s="14">
        <f t="array" aca="1" ref="U251" ca="1">IF(H251,SUM((IFERROR(INDIRECT(Q251)="",FALSE))*(INDIRECT(ster!$D$14)&lt;&gt;"")),"")</f>
        <v>1</v>
      </c>
      <c r="V251" s="14">
        <f t="array" aca="1" ref="V251" ca="1">IF(H251,SUM((IFERROR(INDIRECT(Q251)="#ąś",TRUE))*(INDIRECT(ster!$D$14)&lt;&gt;"")),"")</f>
        <v>0</v>
      </c>
      <c r="W251" s="14">
        <f t="array" aca="1" ref="W251" ca="1">IF(H251,SUM(ISNUMBER(INDIRECT(Q251))*(INDIRECT(ster!$D$14)&lt;&gt;"")),"")</f>
        <v>0</v>
      </c>
      <c r="X251" s="14" t="str">
        <f t="array" aca="1" ref="X251" ca="1">IF(AND(H251,W251&gt;0),IF(wew!$B$3,MIN(IF((INDIRECT(ster!$D$14)&lt;&gt;"")*IFERROR(INDIRECT($Q251)&lt;&gt;"",FALSE),IFERROR(INDIRECT($Q251),"X"),"X")),"&lt;włącz podświetlanie wartości&gt;"),"—")</f>
        <v>—</v>
      </c>
      <c r="Y251" s="14" t="str">
        <f t="array" aca="1" ref="Y251" ca="1">IF(AND(H251,W251&gt;0),IF(wew!$B$3,MAX(IF((INDIRECT(ster!$D$14)&lt;&gt;"")*IFERROR(INDIRECT($Q251)&lt;&gt;"",FALSE),IFERROR(INDIRECT($Q251),"X"),"X")),"&lt;włącz podświetlanie wartości&gt;"),"—")</f>
        <v>—</v>
      </c>
      <c r="Z251" s="14">
        <f t="shared" ref="Z251" ca="1" si="4931">IF(H251,S251-T251-W251,"")</f>
        <v>0</v>
      </c>
      <c r="AA251" s="12" t="str">
        <f t="shared" ref="AA251" ca="1" si="4932">IF(H251,IF(S251&gt;0,W251/(S251),"—"),"")</f>
        <v>—</v>
      </c>
      <c r="AB251" s="17">
        <f t="array" aca="1" ref="AB251" ca="1">IF(H251,IF(W251&gt;0,SUM((INDIRECT(ster!$D$14)&lt;&gt;"")*IFERROR((INDIRECT(Q251)&lt;&gt;"")*(INDIRECT(Q251)=INT(INDIRECT(Q251))),0)),0),"")</f>
        <v>0</v>
      </c>
      <c r="AC251" s="17">
        <f t="array" aca="1" ref="AC251" ca="1">IF(H251,W251-AB251,"")</f>
        <v>0</v>
      </c>
      <c r="AD251" s="17">
        <f t="shared" ref="AD251" ca="1" si="4933">IF($H251,IF(AC251&lt;&gt;"",IF(AC251=0,1,IF(AC251/W251&lt;0.15,2,3)),0),"")</f>
        <v>1</v>
      </c>
      <c r="AE251" s="17" t="b">
        <f t="shared" ref="AE251" ca="1" si="4934">IF(H251,OFFSET(O251,1,0)=".validation",FALSE)</f>
        <v>0</v>
      </c>
      <c r="AF251" s="17" t="str">
        <f ca="1">IF(AE251,IF($H251,ADDRESS(3,D251+2,4,,"["&amp;wew!$G$7&amp;"]"&amp;_sheetname_dataframe)&amp;":"&amp;ADDRESS(2+ster!$C$14,D251+2,4),""),"")</f>
        <v/>
      </c>
      <c r="AG251" s="17" t="str">
        <f t="shared" ref="AG251" ca="1" si="4935">IF(AE251,IF($H251,IF(INDIRECT(ADDRESS(1,D251+2,,,_sheetname_dataframe))="","",INDIRECT(ADDRESS(1,D251+2,,,_sheetname_dataframe))),""),"")</f>
        <v/>
      </c>
      <c r="AH251" s="17" t="b">
        <f t="shared" ref="AH251" ca="1" si="4936">IF(H251,AND(AE251,OFFSET(O251,2,0)=".validation"),FALSE)</f>
        <v>0</v>
      </c>
      <c r="AI251" s="17" t="str">
        <f ca="1">IF(AH251,IF($H251,ADDRESS(3,D251+3,4,,"["&amp;wew!$G$7&amp;"]"&amp;_sheetname_dataframe)&amp;":"&amp;ADDRESS(2+ster!$C$14,D251+3,4),""),"")</f>
        <v/>
      </c>
      <c r="AJ251" s="17" t="str">
        <f t="shared" ref="AJ251" ca="1" si="4937">IF(AH251,IF($H251,IF(INDIRECT(ADDRESS(1,D251+3,,,_sheetname_dataframe))="","",INDIRECT(ADDRESS(1,D251+3,,,_sheetname_dataframe))),""),"")</f>
        <v/>
      </c>
      <c r="AK251" s="17" t="b">
        <f t="shared" ref="AK251" ca="1" si="4938">IF(H251,OR(AQ251,AD251=2),"")</f>
        <v>0</v>
      </c>
      <c r="AL251" s="17" t="b">
        <f t="shared" ref="AL251" ca="1" si="4939">IF($H251,IF(BV251&lt;&gt;"",IF(OR(BM251="F",BM251="L",BM251="I",BM251="D"),BV251&lt;&gt;0)),"")</f>
        <v>0</v>
      </c>
      <c r="AM251" s="17" t="b">
        <f t="shared" ref="AM251" ca="1" si="4940">IF($H251,AND(NOT(AL251),OR(IF(BW251&lt;&gt;"",IF(OR(BM251="F",BM251="L"),BW251&lt;&gt;0)),BM251="I",BM251="N",BM251="D")),"")</f>
        <v>0</v>
      </c>
      <c r="AN251" s="17">
        <f t="shared" ref="AN251" ca="1" si="4941">IF(COUNTA(INDIRECT(Q251))=0,0, IF(AND(AO251&lt;&gt;"",X251&lt;AO251),1,IF(AND(AP251&lt;&gt;"",Y251&gt;AP251),1,IF(AND(AQ251,AC251&gt;0),2,0))))</f>
        <v>0</v>
      </c>
      <c r="AO251" s="24" t="str">
        <f t="shared" ref="AO251" ca="1" si="4942">IF($H251,IF(BY251&lt;&gt;"",IF(ISNUMBER(BY251),BY251,""),""),"")</f>
        <v/>
      </c>
      <c r="AP251" s="24" t="str">
        <f t="shared" ref="AP251" ca="1" si="4943">IF($H251,IF(BZ251&lt;&gt;"",IF(ISNUMBER(BZ251),BZ251,""),""),"")</f>
        <v/>
      </c>
      <c r="AQ251" s="17" t="b">
        <f t="shared" ref="AQ251" ca="1" si="4944">IF(H251,IF(CA251&lt;&gt;"",CA251&lt;&gt;0,FALSE),"")</f>
        <v>0</v>
      </c>
      <c r="AR251" s="17" t="b">
        <f t="shared" ref="AR251" ca="1" si="4945">IF(H251,IF(N251&gt;0,IF(BQ251&lt;&gt;"",BQ251&lt;&gt;0,FALSE),FALSE),"")</f>
        <v>0</v>
      </c>
      <c r="AS251" s="17" t="b">
        <f t="shared" ref="AS251" ca="1" si="4946">IF(H251,IF(BR251&lt;&gt;"",BR251&lt;&gt;0,FALSE),"")</f>
        <v>0</v>
      </c>
      <c r="AT251" s="17" t="b">
        <f t="shared" ref="AT251" ca="1" si="4947">IF(H251,IF(N251&gt;0,FALSE,IF(BU251&lt;&gt;"",MATCH(BU251,DataType,0)=1,FALSE)),"")</f>
        <v>0</v>
      </c>
      <c r="AU251" s="17" t="b">
        <f t="shared" ref="AU251" ca="1" si="4948">IF(H251,IF(N251&gt;0,TRUE,IF(BU251&lt;&gt;"",MATCH(BU251,DataType,0)=2,FALSE)),"")</f>
        <v>1</v>
      </c>
      <c r="AV251" s="17" t="b">
        <f t="shared" ref="AV251" ca="1" si="4949">IF(H251,IF(N251&gt;0,FALSE,IF(BU251&lt;&gt;"",MATCH(BU251,DataType,0)=3,FALSE)),"")</f>
        <v>0</v>
      </c>
      <c r="AW251" s="17" t="b">
        <f t="shared" ref="AW251" ca="1" si="4950">IF(H251,IF(W251&gt;0,Z251=0,FALSE),"")</f>
        <v>0</v>
      </c>
      <c r="AX251" s="14" t="b">
        <f t="array" aca="1" ref="AX251" ca="1">IF(H251,N251&gt;0,"")</f>
        <v>1</v>
      </c>
      <c r="AY251" s="17" t="str">
        <f t="shared" ref="AY251" ca="1" si="4951">IF(H251,IF(N251&gt;0,ADDRESS(ROW(VariablesOrigin)+1,COLUMN(VariablesOrigin)+1,4) &amp; ":" &amp; ADDRESS(ROW(VariablesOrigin)+N251,COLUMN(VariablesOrigin)+1,4),""),"")</f>
        <v>C3:C4</v>
      </c>
      <c r="AZ251" s="17" t="b">
        <f t="array" aca="1" ref="AZ251" ca="1">IF(AY251&lt;&gt;"",SUM(1*ISERROR(MATCH(INDIRECT(AY251),INDIRECT(K251),0)))=0,"")</f>
        <v>1</v>
      </c>
      <c r="BA251" s="17" t="b">
        <f t="shared" ref="BA251" ca="1" si="4952">IF(H251,BU251="",FALSE)</f>
        <v>1</v>
      </c>
      <c r="BB251" s="17" t="b">
        <v>0</v>
      </c>
      <c r="BC251" s="17" t="b">
        <f t="shared" ref="BC251" ca="1" si="4953">IF(BA251,IF(N251&gt;0,AND(AZ251,Z251=0),FALSE),"")</f>
        <v>1</v>
      </c>
      <c r="BD251" s="17" t="b">
        <f t="shared" ref="BD251" ca="1" si="4954">IF(BA251,IF(N251&gt;0,AND(NOT(AZ251),Z251=0),FALSE),"")</f>
        <v>0</v>
      </c>
      <c r="BE251" s="17" t="b">
        <f t="shared" ref="BE251" ca="1" si="4955">IF(BA251,IF(AND(AW251,NOT(BB251),NOT(BC251),NOT(BD251)),AND(Z251=0,AC251=0),FALSE),"")</f>
        <v>0</v>
      </c>
      <c r="BF251" s="17" t="b">
        <f t="shared" ref="BF251" ca="1" si="4956">IF(BA251,IF(AND(AW251,NOT(BB251),NOT(BC251),NOT(BD251)),AND(Z251=0,OR(AC251&gt;0)),FALSE),"")</f>
        <v>0</v>
      </c>
      <c r="BG251" s="17" t="b">
        <f t="shared" ref="BG251" ca="1" si="4957">IF(BA251,IF(OR(BB251:BF251),FALSE,IF(Z251=0,FALSE,Z251&gt;0)),"")</f>
        <v>0</v>
      </c>
      <c r="BH251" s="17" t="b">
        <f t="shared" ref="BH251" ca="1" si="4958">IF(BA251,COUNTIF(BB251:BG251,TRUE)=1,"")</f>
        <v>1</v>
      </c>
      <c r="BI251" s="17">
        <f t="shared" ref="BI251" ca="1" si="4959">IF(BA251,IFERROR(MATCH(TRUE,BB251:BG251,0),7),"")</f>
        <v>2</v>
      </c>
      <c r="BJ251" s="17" t="b">
        <f t="shared" ref="BJ251" ca="1" si="4960">DF251&lt;&gt;""</f>
        <v>0</v>
      </c>
      <c r="BK251" s="17" t="str">
        <f t="shared" ref="BK251" ca="1" si="4961">IF(H251,IF(AND(NOT(BA251),AU251),AC251=0,""),"")</f>
        <v/>
      </c>
      <c r="BL251" s="17" t="str">
        <f t="shared" ref="BL251" ca="1" si="4962">IF(H251,IF(AND(NOT(BA251),AU251),AC251&gt;0,""),"")</f>
        <v/>
      </c>
      <c r="BM251" s="17" t="str">
        <f t="shared" ref="BM251" ca="1" si="4963">IF(H251,IF(BA251,CHOOSE(BI251,"0","F","L","I","N",IF(AA251&gt;0.5,"N","S"),"0"),CHOOSE(MATCH(BU251,DataType,0),"S",IF(BK251,"I","N"),"D"  )),"")</f>
        <v>F</v>
      </c>
      <c r="BN251" s="17" t="str">
        <f t="shared" ref="BN251" ca="1" si="4964">IF(H251,IF(BJ251,"E",IF(BA251,CHOOSE(BI251,"0","F","L","I","N","S","0"),CHOOSE(MATCH(BU251,DataType,0),"S",IF(BK251,"I","N"),"D"  ))),"")</f>
        <v>F</v>
      </c>
      <c r="BO251" s="17" t="str">
        <f t="shared" ref="BO251" ca="1" si="4965">IF($H251,IF(BM251="0","",IF(AND(AR251,N251=2),"D",IF(BM251="S","N",IF(AL251,"O",IF(AM251,"I","N"))))),"")</f>
        <v>N</v>
      </c>
      <c r="BP251" s="14" t="b">
        <f t="shared" ref="BP251" ca="1" si="4966">INDIRECT(ADDRESS(2,ROW(A251)-1,,,_sheetname_dataframe))&lt;&gt;""</f>
        <v>1</v>
      </c>
      <c r="BQ251" s="35"/>
      <c r="BX251" s="16"/>
      <c r="BY251" s="16"/>
      <c r="BZ251" s="16"/>
      <c r="CA251" s="16"/>
      <c r="CB251" s="16"/>
      <c r="CC251" s="16"/>
      <c r="CD251" s="16"/>
      <c r="CE251" s="16"/>
      <c r="CF251" s="16"/>
      <c r="CN251" s="14">
        <f ca="1">IF(H251,IFERROR(IsVariableNameLegal(O251),0),0)</f>
        <v>0</v>
      </c>
      <c r="CO251" s="14" t="str">
        <f t="array" aca="1" ref="CO251" ca="1">IF(H251,IF(COUNTIF(INDIRECT(wew!$C$13),O251)&gt;1,TRIM(SUBSTITUTE(_xll.MCONCAT(IF((INDIRECT(wew!$C$13)=O251)*(COLUMN(INDIRECT(wew!$C$13))&lt;&gt;D251+1),-1+COLUMN(INDIRECT(wew!$C$13)),"")," "),"  "," ")),""),"")</f>
        <v/>
      </c>
      <c r="CP251" s="14" t="str">
        <f t="array" aca="1" ref="CP251" ca="1">IF(P251&lt;&gt;"",IF(LEN(P251)&gt;150,1,""),"")</f>
        <v/>
      </c>
      <c r="CQ251" s="14" t="str">
        <f t="array" aca="1" ref="CQ251" ca="1">IF(AND(H251,NOT(ster!$J$3)),IF(COUNTIF(INDIRECT(wew!$C$15),P251)&gt;1,TRIM(SUBSTITUTE(_xll.MCONCAT(IF((INDIRECT(wew!$C$15)=P251)*(COLUMN(INDIRECT(wew!$C$15))&lt;&gt;D251+1),-1+COLUMN(INDIRECT(wew!$C$15)),"")," "),"  "," ")),""),"")</f>
        <v/>
      </c>
      <c r="CR251" s="14" t="str">
        <f t="array" aca="1" ref="CR251" ca="1">IF(H251,IF(AND(W251&gt;0,AO251&lt;&gt;""),TRIM(SUBSTITUTE(_xll.MCONCAT(IFERROR(IF(ISNUMBER(INDIRECT(Q251)),IF((INDIRECT(ster!$D$14)&lt;&gt;"")*(INDIRECT(Q251)&lt;AO251),INDIRECT(ster!$D$14) &amp; ": " &amp;  SUBSTITUTE(IF( AV251,IFERROR(TEXT(INDIRECT(Q251),"rrrr-mm-dd") &amp;" (" &amp; INDIRECT(Q251) &amp;")",INDIRECT(Q251)),INDIRECT(Q251))," "," "),""),""),"")," "),"  "," ")),""),"")</f>
        <v/>
      </c>
      <c r="CS251" s="14" t="str">
        <f t="array" aca="1" ref="CS251" ca="1">IF(H251,IF(AND(W251&gt;0,AP251&lt;&gt;""),TRIM(SUBSTITUTE(_xll.MCONCAT(IFERROR(IF(ISNUMBER(INDIRECT(Q251)),IF((INDIRECT(ster!$D$14)&lt;&gt;"")*(INDIRECT(Q251)&gt;AP251),INDIRECT(ster!$D$14) &amp; ": " &amp;  SUBSTITUTE(IF( AV251,IFERROR(TEXT(INDIRECT(Q251),"rrrr-mm-dd")&amp;" (" &amp; INDIRECT(Q251) &amp;")",INDIRECT(Q251)),INDIRECT(Q251))," "," "),""),""),"")," "),"  "," ")),""),"")</f>
        <v/>
      </c>
      <c r="CT251" s="14" t="str">
        <f t="array" aca="1" ref="CT251" ca="1">IF(H251,IF(AND(N251&gt;0,AR251),TRIM(SUBSTITUTE(_xll.MCONCAT(IFERROR(IF(ISNUMBER(INDIRECT(Q251)),IF((INDIRECT(ster!$D$14)&lt;&gt;"")*(IFERROR(0*(MATCH(INDIRECT(Q251),INDIRECT(K251),0)&gt;0),1)),INDIRECT(ster!$D$14) &amp; ": " &amp;  SUBSTITUTE(IF( AV251,IFERROR(TEXT(INDIRECT(Q251),"rrrr-mm-dd")&amp;" (" &amp; INDIRECT(Q251) &amp;")",INDIRECT(Q251)),INDIRECT(Q251))," "," "),""),""),"")," "),"  "," ")),""),"")</f>
        <v/>
      </c>
      <c r="CU251" s="14" t="str">
        <f t="array" aca="1" ref="CU251" ca="1">IF(H251,IF(AND(V251&gt;0),TRIM(SUBSTITUTE(_xll.MCONCAT(IF((INDIRECT(ster!$D$14)&lt;&gt;"")*(IFERROR(0*(INDIRECT(Q251)&lt;&gt;""),1)),INDIRECT(ster!$D$14),"")," "),"  "," ")),""),"")</f>
        <v/>
      </c>
      <c r="CV251" s="14" t="str">
        <f t="array" aca="1" ref="CV251" ca="1">IF(H251,IF(AS251,
TRIM(SUBSTITUTE(_xll.MCONCAT(IF(
   (INDIRECT(ster!$D$14)&lt;&gt;"")*
   ((INDIRECT(Q251)="")+
      NOT(ISNUMBER(INDIRECT(Q251)))*
      NOT(ISERROR(MATCH(INDIRECT(Q251),INDIRECT(K251),0)))
    ),
      INDIRECT(ster!$D$14),
   "")," "),"  "," ")),
""),"")</f>
        <v/>
      </c>
      <c r="CW251" s="14" t="str">
        <f t="array" aca="1" ref="CW251" ca="1">IF(H251,IF(AND(AQ251),TRIM(SUBSTITUTE(_xll.MCONCAT(IFERROR(IF(ISNUMBER(INDIRECT(Q251)),IF((INDIRECT(ster!$D$14)&lt;&gt;"")*(INDIRECT(Q251)&lt;&gt;INT(INDIRECT(Q251))),INDIRECT(ster!$D$14) &amp; ": " &amp; INDIRECT(Q251),""),""),"")," "),"  "," ")),""),"")</f>
        <v/>
      </c>
      <c r="CX251" s="14" t="str">
        <f t="array" aca="1" ref="CX251" ca="1">IF(H251,IF(OR(AU251,AV251),TRIM(SUBSTITUTE(_xll.MCONCAT(IF((INDIRECT(ster!$D$14)&lt;&gt;"")*NOT(ISNUMBER(INDIRECT(Q251))),IF(ISERROR(MATCH(INDIRECT(Q251),INDIRECT(K251),0)),IFERROR(IF(INDIRECT(Q251)&lt;&gt;"",INDIRECT(ster!$D$14) &amp; ": " &amp; SUBSTITUTE(INDIRECT(Q251)," "," "),""),""),""),"")," "),"  "," ")),""),"")</f>
        <v/>
      </c>
      <c r="CY251" s="14" t="str">
        <f t="array" aca="1" ref="CY251" ca="1">IF(H251,IF(AE251,TRIM(SUBSTITUTE(_xll.MCONCAT(IF((INDIRECT(ster!$D$14)&lt;&gt;"")*IFERROR(NOT(INDIRECT(AF251)),FALSE),IF(ISERROR(MATCH(INDIRECT(Q251),INDIRECT(K251),0)),IFERROR(IF(INDIRECT(Q251)&lt;&gt;"",INDIRECT(ster!$D$14)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CZ251" s="14" t="str">
        <f t="array" aca="1" ref="CZ251" ca="1">IF(H251,IF(AH251,TRIM(SUBSTITUTE(_xll.MCONCAT(IF((INDIRECT(ster!$D$14)&lt;&gt;"")*IFERROR(NOT(INDIRECT(AI251)),FALSE),IF(ISERROR(MATCH(INDIRECT(Q251),INDIRECT(K251),0)),IFERROR(IF(INDIRECT(Q251)&lt;&gt;"",INDIRECT(ster!$D$14)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DC251" s="14" t="str">
        <f ca="1">SUBSTITUTE(SUBSTITUTE(SUBSTITUTE(SUBSTITUTE(_xll.MCONCAT(DG251:DS251,"■"),"■■","■"),"■■","■"),"■■","■"),"■■","■")</f>
        <v>■</v>
      </c>
      <c r="DD251" s="14" t="str">
        <f t="shared" ref="DD251" ca="1" si="4967">IF(MID(DC251,1,1)="■",MID(DC251,2,LEN(DC251)),DC251)</f>
        <v/>
      </c>
      <c r="DE251" s="14" t="str">
        <f t="shared" ref="DE251" ca="1" si="4968">IF(DD251&lt;&gt;"",IF(MID(DD251,LEN(DD251),1)="■",MID(DD251,1,LEN(DD251)-1),DD251),"")</f>
        <v/>
      </c>
      <c r="DF251" s="14" t="str">
        <f t="shared" ref="DF251" ca="1" si="4969">IFERROR(IF(DE251&lt;&gt;"",SUBSTITUTE(DE251,"■",". "),""),"##INTERNAL_ERROR")</f>
        <v/>
      </c>
      <c r="DG251" s="14" t="str">
        <f t="shared" ref="DG251" ca="1" si="4970">IF(CN251&lt;&gt;0,"Variable name don't comply with the naming convention","")</f>
        <v/>
      </c>
      <c r="DH251" s="14" t="str">
        <f t="shared" ref="DH251" ca="1" si="4971">IF(CO251&lt;&gt;"","Duplicated name. " &amp; IF(ISERROR(FIND(" ",CO251)),"Duplicate have index " &amp; CO251, "Duplicates have indices: "&amp;SUBSTITUTE(CO251," ",", ")),"")</f>
        <v/>
      </c>
      <c r="DI251" s="14" t="str">
        <f t="shared" ref="DI251" ca="1" si="4972">IF(CP251&lt;&gt;"","Variable label exceed length 150","")</f>
        <v/>
      </c>
      <c r="DJ251" s="14" t="str">
        <f t="shared" ref="DJ251" ca="1" si="4973">IF(CQ251&lt;&gt;"","Duplicated variable label. " &amp; IF(ISERROR(FIND(" ",CQ251)),"Duplicate have index " &amp; CQ251, "Duplicates have indices: "&amp;SUBSTITUTE(CQ251," ",", ")),"")</f>
        <v/>
      </c>
      <c r="DK251" s="14" t="str">
        <f t="shared" ref="DK251" ca="1" si="4974">IF(CR251&lt;&gt;"","The following cases have values below declared theorethical min: " &amp;SUBSTITUTE(CR251," ",", "),"")</f>
        <v/>
      </c>
      <c r="DL251" s="14" t="str">
        <f t="shared" ref="DL251" ca="1" si="4975">IF(CS251&lt;&gt;"","The following cases have values above declared theorethical max: " &amp;SUBSTITUTE(CS251," ",", "),"")</f>
        <v/>
      </c>
      <c r="DM251" s="14" t="str">
        <f t="shared" ref="DM251" ca="1" si="4976">IF(CT251&lt;&gt;"","There are some cases with values not explicitly declared in the labels dictionary: " &amp;SUBSTITUTE(CT251," ",", "),"")</f>
        <v/>
      </c>
      <c r="DN251" s="14" t="str">
        <f t="array" aca="1" ref="DN251" ca="1">IF(CU251&lt;&gt;"","There are errors in the entered values in the following cases: " &amp;SUBSTITUTE(CU251," ",", "),"")</f>
        <v/>
      </c>
      <c r="DO251" s="14" t="str">
        <f t="shared" ref="DO251" ca="1" si="4977">IF(CV251&lt;&gt;"","The following records are missing in this required field: " &amp;SUBSTITUTE(CV251," ",", "),"")</f>
        <v/>
      </c>
      <c r="DP251" s="14" t="str">
        <f t="shared" ref="DP251" ca="1" si="4978">IF(CW251&lt;&gt;"","The following cases have non-integer values: " &amp;SUBSTITUTE(CW251," ",", "),"")</f>
        <v/>
      </c>
      <c r="DQ251" s="14" t="str">
        <f t="shared" ref="DQ251" ca="1" si="4979">IF(CX251&lt;&gt;"","The following cases are non-numeric: " &amp;SUBSTITUTE(CX251," ",", "),"")</f>
        <v/>
      </c>
      <c r="DR251" s="14" t="str">
        <f t="shared" ref="DR251" ca="1" si="4980">IF(CY251&lt;&gt;"","In the following cases " &amp; P251 &amp; " " &amp; LOWER(MID(AG251,1,1)) &amp; MID(AG251,2,LEN(AG251)) &amp; ": " &amp;SUBSTITUTE(CY251," ",", "),"")</f>
        <v/>
      </c>
      <c r="DS251" s="14" t="str">
        <f t="shared" ref="DS251" ca="1" si="4981">IF(CZ251&lt;&gt;"","In the following cases " &amp; P251 &amp; " " &amp; LOWER(MID(AJ251,1,1)) &amp; MID(AJ251,2,LEN(AJ251)) &amp; ": " &amp;SUBSTITUTE(CZ251," ",", "),"")</f>
        <v/>
      </c>
      <c r="DZ251" s="14" t="b">
        <f t="shared" ref="DZ251" ca="1" si="4982">OR(ED251&lt;&gt;"",EF251&lt;&gt;"",EG251&lt;&gt;"")</f>
        <v>0</v>
      </c>
      <c r="EA251" s="14" t="str">
        <f t="shared" ref="EA251" ca="1" si="4983">IF(EB251&lt;&gt;"",G251 &amp; " (" &amp; F251 &amp; ")","")</f>
        <v>Primary cancer - Lung (q_85a_4)</v>
      </c>
      <c r="EB251" s="14" t="str">
        <f t="shared" ref="EB251" ca="1" si="4984">IF(EE251&lt;&gt;"",EE251&amp;IF(ED251&lt;&gt;""," and "&amp;ED251,""),UPPER(MID(ED251,1,1)&amp;MID(ED251,2,LEN(ED251))))&amp; IF(OR(EF251&lt;&gt;"",EG251&lt;&gt;"")," and "&amp;IF(EF251&lt;&gt;"",LOWER(MID(EF251,1,1) &amp; MID(EF251,2,LEN(EF251))),"")&amp; IF(AND(EF251 &lt;&gt;"",EG251&lt;&gt;"")," and ","") &amp; IF(EG251&lt;&gt;"",LOWER(MID(EG251,1,1) &amp; MID(EG251,2,LEN(EG251))),""),"") &amp; IF(OR(EE251&lt;&gt;"",ED251&lt;&gt;"",EF251&lt;&gt;"",EG251&lt;&gt;""), ". ","")</f>
        <v xml:space="preserve">Values must be numeric. </v>
      </c>
      <c r="EC251" s="14" t="str">
        <f t="shared" ref="EC251" ca="1" si="4985">IF(EB251&lt;&gt;"",G251 &amp; " (" &amp; F251 &amp; "): " &amp; EB251,"")</f>
        <v xml:space="preserve">Primary cancer - Lung (q_85a_4): Values must be numeric. </v>
      </c>
      <c r="ED251" s="14" t="str">
        <f t="shared" ref="ED251" ca="1" si="4986">IF(H251,IF(W251&gt;0,IF(AND(AO251&lt;&gt;"",AP251&lt;&gt;""),"each value must be between " &amp; IF( AV251,IFERROR(TEXT(AO251,"rrrr-mm-dd") &amp;" (" &amp; AO251 &amp;")",AO251),AO251) &amp; " and " &amp; IF( AV251,IFERROR(TEXT(AP251,"rrrr-mm-dd") &amp;" (" &amp; AP251 &amp;")",AP251),AP251),IF(AO251&lt;&gt;"","each value must be above " &amp; IF( AV251,IFERROR(TEXT(AO251,"rrrr-mm-dd") &amp;" (" &amp; AO251 &amp;")",AO251),AO251), IF(AP251&lt;&gt;"","each value must be below " &amp; IF( AV251,IFERROR(TEXT(AP251,"rrrr-mm-dd") &amp;" (" &amp; AP251 &amp;")",AP251),AP251),""))),""),"")</f>
        <v/>
      </c>
      <c r="EE251" s="14" t="str">
        <f t="shared" ref="EE251" ca="1" si="4987">IF(H251,IF(OR(AQ251,AU251,AV251,AS251,AR251),
   "Values must be" &amp;
   IF(AR251," limited to predefinied list", IF(AQ251, " integers",IF(OR(AU251,AV251)," numeric",""))) &amp;
   IF(AS251,IF(OR(AR251,AQ251,AU251,AV251), " and ","") &amp; "non-missing",""),
""),"")</f>
        <v>Values must be numeric</v>
      </c>
      <c r="EF251" s="14" t="str">
        <f t="shared" ref="EF251" ca="1" si="4988">IF($H251,AG251,"")</f>
        <v/>
      </c>
      <c r="EG251" s="14" t="str">
        <f t="shared" ref="EG251" ca="1" si="4989">IF($H251,AJ251,"")</f>
        <v/>
      </c>
      <c r="EM251" s="14" t="b">
        <f t="shared" ref="EM251" ca="1" si="4990">OR(EC251&lt;&gt;"",DF251&lt;&gt;"")</f>
        <v>1</v>
      </c>
      <c r="EN251" s="14">
        <f t="shared" ref="EN251" ca="1" si="4991">IF(EM251,C251,"")</f>
        <v>238</v>
      </c>
      <c r="EO251" s="14" t="str">
        <f t="shared" ref="EO251" ca="1" si="4992">IF(EM251,F251,"")</f>
        <v>q_85a_4</v>
      </c>
      <c r="EP251" s="14" t="str">
        <f t="shared" ref="EP251" ca="1" si="4993">EC251</f>
        <v xml:space="preserve">Primary cancer - Lung (q_85a_4): Values must be numeric. </v>
      </c>
      <c r="EQ251" s="14" t="str">
        <f t="shared" ref="EQ251" ca="1" si="4994">DF251</f>
        <v/>
      </c>
    </row>
    <row r="252" spans="2:147" s="14" customFormat="1">
      <c r="B252" s="14" t="str">
        <f t="shared" ref="B252" ca="1" si="4995">DF252</f>
        <v/>
      </c>
      <c r="C252" s="14">
        <f t="shared" ref="C252" ca="1" si="4996">IF(OFFSET(B252,-1,COLUMN(VariableExists)-2),OFFSET(B252,-1,1)+1,OFFSET(B252,-1,1))</f>
        <v>239</v>
      </c>
      <c r="D252" s="14">
        <f t="shared" ref="D252" si="4997">ROW(A252)-2</f>
        <v>250</v>
      </c>
      <c r="E252" s="14" t="str">
        <f t="shared" ref="E252" ca="1" si="4998">IF(OR(G252="",ROW(G252)=2),"",IF(Z252&gt;0,"S",IF(AX252,IF(J252=2,"D","N"),"I")))</f>
        <v>D</v>
      </c>
      <c r="F252" s="14" t="str">
        <f t="shared" ref="F252" ca="1" si="4999">IF(H252,O252,"")</f>
        <v>q_85a_5</v>
      </c>
      <c r="G252" s="14" t="str">
        <f t="shared" ref="G252" ca="1" si="5000">IF(H252,P252,"")</f>
        <v>Primary cancer - other Thoracic</v>
      </c>
      <c r="H252" s="14" t="b">
        <f t="shared" ref="H252" ca="1" si="5001">IF(INDIRECT(ADDRESS(2,D252+1,,,_sheetname_dataframe))="",FALSE,MID(INDIRECT(ADDRESS(2,D252+1,,,_sheetname_dataframe)),1,1)&lt;&gt;".")</f>
        <v>1</v>
      </c>
      <c r="I252" s="14" t="str">
        <f ca="1">IF($H252,ADDRESS(3,(D252+1)*2-1,4,,"["&amp;wew!$G$7&amp;"]"&amp;_sheetname_labels)&amp;":"&amp;ADDRESS(2+ster!$B$20,(D252+1)*2-1,4),"")</f>
        <v>[DBTemplate.xlsm]labels!SG3:SG61</v>
      </c>
      <c r="J252" s="14">
        <f t="array" aca="1" ref="J252" ca="1">IF(H252,MAX(0,MAX(IF(INDIRECT(I252)&lt;&gt;"",ROW(INDIRECT(I252)),""))-2),"")</f>
        <v>2</v>
      </c>
      <c r="K252" s="14" t="str">
        <f ca="1">IF($H252,IF($J252&gt;0,ADDRESS(3,(D252+1)*2-1,4,,"["&amp;wew!$G$7&amp;"]"&amp;_sheetname_labels)&amp;":"&amp;ADDRESS(2+J252,(D252+1)*2-1,4),""),"")</f>
        <v>[DBTemplate.xlsm]labels!SG3:SG4</v>
      </c>
      <c r="L252" s="14" t="str">
        <f ca="1">IF($H252,IF($J252&gt;0,ADDRESS(3,(D252+1)*2,4,,"["&amp;wew!$G$7&amp;"]"&amp;_sheetname_labels)&amp;":"&amp;ADDRESS(2+J252,(D252+1)*2,4),""),"")</f>
        <v>[DBTemplate.xlsm]labels!SH3:SH4</v>
      </c>
      <c r="M252" s="14">
        <f t="shared" ref="M252" ca="1" si="5002">IF($H252,IF(J252&gt;0,COUNTA(INDIRECT(K252))-COUNT(INDIRECT(K252)),0),"")</f>
        <v>0</v>
      </c>
      <c r="N252" s="14">
        <f t="shared" ref="N252" ca="1" si="5003">IF(H252,J252-M252,"")</f>
        <v>2</v>
      </c>
      <c r="O252" s="14" t="str">
        <f t="shared" ref="O252" ca="1" si="5004">IF(INDIRECT(ADDRESS(2,D252+1,,,_sheetname_dataframe))="","",INDIRECT(ADDRESS(2,D252+1,,,_sheetname_dataframe)))</f>
        <v>q_85a_5</v>
      </c>
      <c r="P252" s="14" t="str">
        <f t="shared" ref="P252" ca="1" si="5005">IF(H252,IF(INDIRECT(ADDRESS(1,D252+1,,,_sheetname_dataframe))="","",INDIRECT(ADDRESS(1,D252+1,,,_sheetname_dataframe))),"")</f>
        <v>Primary cancer - other Thoracic</v>
      </c>
      <c r="Q252" s="14" t="str">
        <f ca="1">IF($BP252,ADDRESS(3,D252+1,4,,"["&amp;wew!$G$7&amp;"]"&amp;_sheetname_dataframe)&amp;":"&amp;ADDRESS(2+ster!$C$14,D252+1,4),"")</f>
        <v>[DBTemplate.xlsm]data_frame!IQ3:IQ3</v>
      </c>
      <c r="R252" s="14" t="str">
        <f>IF($BP252,IF(MID(_xll.FORMULATEXT(INDEX(INDIRECT(Q252),1)),1,1)="=", _xll.FORMULATEXT(INDEX(INDIRECT(Q252),1),2,TRUE),""),"")</f>
        <v/>
      </c>
      <c r="S252" s="14">
        <f t="array" aca="1" ref="S252" ca="1">IF(H252,SUM(IF((IFERROR(INDIRECT(Q252)&lt;&gt;"",FALSE))*(INDIRECT(ster!$D$14)&lt;&gt;""),1,0)),"")</f>
        <v>0</v>
      </c>
      <c r="T252" s="14">
        <f t="array" aca="1" ref="T252" ca="1">IF(H252,IF(M252&gt;0,SUM(IFERROR(1*(MATCH(INDIRECT(Q252),INDIRECT(K252),0)&gt;0),0)*(INDIRECT(ster!$D$14)&lt;&gt;"")*NOT(ISNUMBER(INDIRECT(Q252)))),0),"")</f>
        <v>0</v>
      </c>
      <c r="U252" s="14">
        <f t="array" aca="1" ref="U252" ca="1">IF(H252,SUM((IFERROR(INDIRECT(Q252)="",FALSE))*(INDIRECT(ster!$D$14)&lt;&gt;"")),"")</f>
        <v>1</v>
      </c>
      <c r="V252" s="14">
        <f t="array" aca="1" ref="V252" ca="1">IF(H252,SUM((IFERROR(INDIRECT(Q252)="#ąś",TRUE))*(INDIRECT(ster!$D$14)&lt;&gt;"")),"")</f>
        <v>0</v>
      </c>
      <c r="W252" s="14">
        <f t="array" aca="1" ref="W252" ca="1">IF(H252,SUM(ISNUMBER(INDIRECT(Q252))*(INDIRECT(ster!$D$14)&lt;&gt;"")),"")</f>
        <v>0</v>
      </c>
      <c r="X252" s="14" t="str">
        <f t="array" aca="1" ref="X252" ca="1">IF(AND(H252,W252&gt;0),IF(wew!$B$3,MIN(IF((INDIRECT(ster!$D$14)&lt;&gt;"")*IFERROR(INDIRECT($Q252)&lt;&gt;"",FALSE),IFERROR(INDIRECT($Q252),"X"),"X")),"&lt;włącz podświetlanie wartości&gt;"),"—")</f>
        <v>—</v>
      </c>
      <c r="Y252" s="14" t="str">
        <f t="array" aca="1" ref="Y252" ca="1">IF(AND(H252,W252&gt;0),IF(wew!$B$3,MAX(IF((INDIRECT(ster!$D$14)&lt;&gt;"")*IFERROR(INDIRECT($Q252)&lt;&gt;"",FALSE),IFERROR(INDIRECT($Q252),"X"),"X")),"&lt;włącz podświetlanie wartości&gt;"),"—")</f>
        <v>—</v>
      </c>
      <c r="Z252" s="14">
        <f t="shared" ref="Z252" ca="1" si="5006">IF(H252,S252-T252-W252,"")</f>
        <v>0</v>
      </c>
      <c r="AA252" s="12" t="str">
        <f t="shared" ref="AA252" ca="1" si="5007">IF(H252,IF(S252&gt;0,W252/(S252),"—"),"")</f>
        <v>—</v>
      </c>
      <c r="AB252" s="17">
        <f t="array" aca="1" ref="AB252" ca="1">IF(H252,IF(W252&gt;0,SUM((INDIRECT(ster!$D$14)&lt;&gt;"")*IFERROR((INDIRECT(Q252)&lt;&gt;"")*(INDIRECT(Q252)=INT(INDIRECT(Q252))),0)),0),"")</f>
        <v>0</v>
      </c>
      <c r="AC252" s="17">
        <f t="array" aca="1" ref="AC252" ca="1">IF(H252,W252-AB252,"")</f>
        <v>0</v>
      </c>
      <c r="AD252" s="17">
        <f t="shared" ref="AD252" ca="1" si="5008">IF($H252,IF(AC252&lt;&gt;"",IF(AC252=0,1,IF(AC252/W252&lt;0.15,2,3)),0),"")</f>
        <v>1</v>
      </c>
      <c r="AE252" s="17" t="b">
        <f t="shared" ref="AE252" ca="1" si="5009">IF(H252,OFFSET(O252,1,0)=".validation",FALSE)</f>
        <v>0</v>
      </c>
      <c r="AF252" s="17" t="str">
        <f ca="1">IF(AE252,IF($H252,ADDRESS(3,D252+2,4,,"["&amp;wew!$G$7&amp;"]"&amp;_sheetname_dataframe)&amp;":"&amp;ADDRESS(2+ster!$C$14,D252+2,4),""),"")</f>
        <v/>
      </c>
      <c r="AG252" s="17" t="str">
        <f t="shared" ref="AG252" ca="1" si="5010">IF(AE252,IF($H252,IF(INDIRECT(ADDRESS(1,D252+2,,,_sheetname_dataframe))="","",INDIRECT(ADDRESS(1,D252+2,,,_sheetname_dataframe))),""),"")</f>
        <v/>
      </c>
      <c r="AH252" s="17" t="b">
        <f t="shared" ref="AH252" ca="1" si="5011">IF(H252,AND(AE252,OFFSET(O252,2,0)=".validation"),FALSE)</f>
        <v>0</v>
      </c>
      <c r="AI252" s="17" t="str">
        <f ca="1">IF(AH252,IF($H252,ADDRESS(3,D252+3,4,,"["&amp;wew!$G$7&amp;"]"&amp;_sheetname_dataframe)&amp;":"&amp;ADDRESS(2+ster!$C$14,D252+3,4),""),"")</f>
        <v/>
      </c>
      <c r="AJ252" s="17" t="str">
        <f t="shared" ref="AJ252" ca="1" si="5012">IF(AH252,IF($H252,IF(INDIRECT(ADDRESS(1,D252+3,,,_sheetname_dataframe))="","",INDIRECT(ADDRESS(1,D252+3,,,_sheetname_dataframe))),""),"")</f>
        <v/>
      </c>
      <c r="AK252" s="17" t="b">
        <f t="shared" ref="AK252" ca="1" si="5013">IF(H252,OR(AQ252,AD252=2),"")</f>
        <v>0</v>
      </c>
      <c r="AL252" s="17" t="b">
        <f t="shared" ref="AL252" ca="1" si="5014">IF($H252,IF(BV252&lt;&gt;"",IF(OR(BM252="F",BM252="L",BM252="I",BM252="D"),BV252&lt;&gt;0)),"")</f>
        <v>0</v>
      </c>
      <c r="AM252" s="17" t="b">
        <f t="shared" ref="AM252" ca="1" si="5015">IF($H252,AND(NOT(AL252),OR(IF(BW252&lt;&gt;"",IF(OR(BM252="F",BM252="L"),BW252&lt;&gt;0)),BM252="I",BM252="N",BM252="D")),"")</f>
        <v>0</v>
      </c>
      <c r="AN252" s="17">
        <f t="shared" ref="AN252" ca="1" si="5016">IF(COUNTA(INDIRECT(Q252))=0,0, IF(AND(AO252&lt;&gt;"",X252&lt;AO252),1,IF(AND(AP252&lt;&gt;"",Y252&gt;AP252),1,IF(AND(AQ252,AC252&gt;0),2,0))))</f>
        <v>0</v>
      </c>
      <c r="AO252" s="24" t="str">
        <f t="shared" ref="AO252" ca="1" si="5017">IF($H252,IF(BY252&lt;&gt;"",IF(ISNUMBER(BY252),BY252,""),""),"")</f>
        <v/>
      </c>
      <c r="AP252" s="24" t="str">
        <f t="shared" ref="AP252" ca="1" si="5018">IF($H252,IF(BZ252&lt;&gt;"",IF(ISNUMBER(BZ252),BZ252,""),""),"")</f>
        <v/>
      </c>
      <c r="AQ252" s="17" t="b">
        <f t="shared" ref="AQ252" ca="1" si="5019">IF(H252,IF(CA252&lt;&gt;"",CA252&lt;&gt;0,FALSE),"")</f>
        <v>0</v>
      </c>
      <c r="AR252" s="17" t="b">
        <f t="shared" ref="AR252" ca="1" si="5020">IF(H252,IF(N252&gt;0,IF(BQ252&lt;&gt;"",BQ252&lt;&gt;0,FALSE),FALSE),"")</f>
        <v>0</v>
      </c>
      <c r="AS252" s="17" t="b">
        <f t="shared" ref="AS252" ca="1" si="5021">IF(H252,IF(BR252&lt;&gt;"",BR252&lt;&gt;0,FALSE),"")</f>
        <v>0</v>
      </c>
      <c r="AT252" s="17" t="b">
        <f t="shared" ref="AT252" ca="1" si="5022">IF(H252,IF(N252&gt;0,FALSE,IF(BU252&lt;&gt;"",MATCH(BU252,DataType,0)=1,FALSE)),"")</f>
        <v>0</v>
      </c>
      <c r="AU252" s="17" t="b">
        <f t="shared" ref="AU252" ca="1" si="5023">IF(H252,IF(N252&gt;0,TRUE,IF(BU252&lt;&gt;"",MATCH(BU252,DataType,0)=2,FALSE)),"")</f>
        <v>1</v>
      </c>
      <c r="AV252" s="17" t="b">
        <f t="shared" ref="AV252" ca="1" si="5024">IF(H252,IF(N252&gt;0,FALSE,IF(BU252&lt;&gt;"",MATCH(BU252,DataType,0)=3,FALSE)),"")</f>
        <v>0</v>
      </c>
      <c r="AW252" s="17" t="b">
        <f t="shared" ref="AW252" ca="1" si="5025">IF(H252,IF(W252&gt;0,Z252=0,FALSE),"")</f>
        <v>0</v>
      </c>
      <c r="AX252" s="14" t="b">
        <f t="array" aca="1" ref="AX252" ca="1">IF(H252,N252&gt;0,"")</f>
        <v>1</v>
      </c>
      <c r="AY252" s="17" t="str">
        <f t="shared" ref="AY252" ca="1" si="5026">IF(H252,IF(N252&gt;0,ADDRESS(ROW(VariablesOrigin)+1,COLUMN(VariablesOrigin)+1,4) &amp; ":" &amp; ADDRESS(ROW(VariablesOrigin)+N252,COLUMN(VariablesOrigin)+1,4),""),"")</f>
        <v>C3:C4</v>
      </c>
      <c r="AZ252" s="17" t="b">
        <f t="array" aca="1" ref="AZ252" ca="1">IF(AY252&lt;&gt;"",SUM(1*ISERROR(MATCH(INDIRECT(AY252),INDIRECT(K252),0)))=0,"")</f>
        <v>1</v>
      </c>
      <c r="BA252" s="17" t="b">
        <f t="shared" ref="BA252" ca="1" si="5027">IF(H252,BU252="",FALSE)</f>
        <v>1</v>
      </c>
      <c r="BB252" s="17" t="b">
        <v>0</v>
      </c>
      <c r="BC252" s="17" t="b">
        <f t="shared" ref="BC252" ca="1" si="5028">IF(BA252,IF(N252&gt;0,AND(AZ252,Z252=0),FALSE),"")</f>
        <v>1</v>
      </c>
      <c r="BD252" s="17" t="b">
        <f t="shared" ref="BD252" ca="1" si="5029">IF(BA252,IF(N252&gt;0,AND(NOT(AZ252),Z252=0),FALSE),"")</f>
        <v>0</v>
      </c>
      <c r="BE252" s="17" t="b">
        <f t="shared" ref="BE252" ca="1" si="5030">IF(BA252,IF(AND(AW252,NOT(BB252),NOT(BC252),NOT(BD252)),AND(Z252=0,AC252=0),FALSE),"")</f>
        <v>0</v>
      </c>
      <c r="BF252" s="17" t="b">
        <f t="shared" ref="BF252" ca="1" si="5031">IF(BA252,IF(AND(AW252,NOT(BB252),NOT(BC252),NOT(BD252)),AND(Z252=0,OR(AC252&gt;0)),FALSE),"")</f>
        <v>0</v>
      </c>
      <c r="BG252" s="17" t="b">
        <f t="shared" ref="BG252" ca="1" si="5032">IF(BA252,IF(OR(BB252:BF252),FALSE,IF(Z252=0,FALSE,Z252&gt;0)),"")</f>
        <v>0</v>
      </c>
      <c r="BH252" s="17" t="b">
        <f t="shared" ref="BH252" ca="1" si="5033">IF(BA252,COUNTIF(BB252:BG252,TRUE)=1,"")</f>
        <v>1</v>
      </c>
      <c r="BI252" s="17">
        <f t="shared" ref="BI252" ca="1" si="5034">IF(BA252,IFERROR(MATCH(TRUE,BB252:BG252,0),7),"")</f>
        <v>2</v>
      </c>
      <c r="BJ252" s="17" t="b">
        <f t="shared" ref="BJ252" ca="1" si="5035">DF252&lt;&gt;""</f>
        <v>0</v>
      </c>
      <c r="BK252" s="17" t="str">
        <f t="shared" ref="BK252" ca="1" si="5036">IF(H252,IF(AND(NOT(BA252),AU252),AC252=0,""),"")</f>
        <v/>
      </c>
      <c r="BL252" s="17" t="str">
        <f t="shared" ref="BL252" ca="1" si="5037">IF(H252,IF(AND(NOT(BA252),AU252),AC252&gt;0,""),"")</f>
        <v/>
      </c>
      <c r="BM252" s="17" t="str">
        <f t="shared" ref="BM252" ca="1" si="5038">IF(H252,IF(BA252,CHOOSE(BI252,"0","F","L","I","N",IF(AA252&gt;0.5,"N","S"),"0"),CHOOSE(MATCH(BU252,DataType,0),"S",IF(BK252,"I","N"),"D"  )),"")</f>
        <v>F</v>
      </c>
      <c r="BN252" s="17" t="str">
        <f t="shared" ref="BN252" ca="1" si="5039">IF(H252,IF(BJ252,"E",IF(BA252,CHOOSE(BI252,"0","F","L","I","N","S","0"),CHOOSE(MATCH(BU252,DataType,0),"S",IF(BK252,"I","N"),"D"  ))),"")</f>
        <v>F</v>
      </c>
      <c r="BO252" s="17" t="str">
        <f t="shared" ref="BO252" ca="1" si="5040">IF($H252,IF(BM252="0","",IF(AND(AR252,N252=2),"D",IF(BM252="S","N",IF(AL252,"O",IF(AM252,"I","N"))))),"")</f>
        <v>N</v>
      </c>
      <c r="BP252" s="14" t="b">
        <f t="shared" ref="BP252" ca="1" si="5041">INDIRECT(ADDRESS(2,ROW(A252)-1,,,_sheetname_dataframe))&lt;&gt;""</f>
        <v>1</v>
      </c>
      <c r="BQ252" s="35"/>
      <c r="BX252" s="16"/>
      <c r="BY252" s="16"/>
      <c r="BZ252" s="16"/>
      <c r="CA252" s="16"/>
      <c r="CB252" s="16"/>
      <c r="CC252" s="16"/>
      <c r="CD252" s="16"/>
      <c r="CE252" s="16"/>
      <c r="CF252" s="16"/>
      <c r="CN252" s="14">
        <f ca="1">IF(H252,IFERROR(IsVariableNameLegal(O252),0),0)</f>
        <v>0</v>
      </c>
      <c r="CO252" s="14" t="str">
        <f t="array" aca="1" ref="CO252" ca="1">IF(H252,IF(COUNTIF(INDIRECT(wew!$C$13),O252)&gt;1,TRIM(SUBSTITUTE(_xll.MCONCAT(IF((INDIRECT(wew!$C$13)=O252)*(COLUMN(INDIRECT(wew!$C$13))&lt;&gt;D252+1),-1+COLUMN(INDIRECT(wew!$C$13)),"")," "),"  "," ")),""),"")</f>
        <v/>
      </c>
      <c r="CP252" s="14" t="str">
        <f t="array" aca="1" ref="CP252" ca="1">IF(P252&lt;&gt;"",IF(LEN(P252)&gt;150,1,""),"")</f>
        <v/>
      </c>
      <c r="CQ252" s="14" t="str">
        <f t="array" aca="1" ref="CQ252" ca="1">IF(AND(H252,NOT(ster!$J$3)),IF(COUNTIF(INDIRECT(wew!$C$15),P252)&gt;1,TRIM(SUBSTITUTE(_xll.MCONCAT(IF((INDIRECT(wew!$C$15)=P252)*(COLUMN(INDIRECT(wew!$C$15))&lt;&gt;D252+1),-1+COLUMN(INDIRECT(wew!$C$15)),"")," "),"  "," ")),""),"")</f>
        <v/>
      </c>
      <c r="CR252" s="14" t="str">
        <f t="array" aca="1" ref="CR252" ca="1">IF(H252,IF(AND(W252&gt;0,AO252&lt;&gt;""),TRIM(SUBSTITUTE(_xll.MCONCAT(IFERROR(IF(ISNUMBER(INDIRECT(Q252)),IF((INDIRECT(ster!$D$14)&lt;&gt;"")*(INDIRECT(Q252)&lt;AO252),INDIRECT(ster!$D$14) &amp; ": " &amp;  SUBSTITUTE(IF( AV252,IFERROR(TEXT(INDIRECT(Q252),"rrrr-mm-dd") &amp;" (" &amp; INDIRECT(Q252) &amp;")",INDIRECT(Q252)),INDIRECT(Q252))," "," "),""),""),"")," "),"  "," ")),""),"")</f>
        <v/>
      </c>
      <c r="CS252" s="14" t="str">
        <f t="array" aca="1" ref="CS252" ca="1">IF(H252,IF(AND(W252&gt;0,AP252&lt;&gt;""),TRIM(SUBSTITUTE(_xll.MCONCAT(IFERROR(IF(ISNUMBER(INDIRECT(Q252)),IF((INDIRECT(ster!$D$14)&lt;&gt;"")*(INDIRECT(Q252)&gt;AP252),INDIRECT(ster!$D$14) &amp; ": " &amp;  SUBSTITUTE(IF( AV252,IFERROR(TEXT(INDIRECT(Q252),"rrrr-mm-dd")&amp;" (" &amp; INDIRECT(Q252) &amp;")",INDIRECT(Q252)),INDIRECT(Q252))," "," "),""),""),"")," "),"  "," ")),""),"")</f>
        <v/>
      </c>
      <c r="CT252" s="14" t="str">
        <f t="array" aca="1" ref="CT252" ca="1">IF(H252,IF(AND(N252&gt;0,AR252),TRIM(SUBSTITUTE(_xll.MCONCAT(IFERROR(IF(ISNUMBER(INDIRECT(Q252)),IF((INDIRECT(ster!$D$14)&lt;&gt;"")*(IFERROR(0*(MATCH(INDIRECT(Q252),INDIRECT(K252),0)&gt;0),1)),INDIRECT(ster!$D$14) &amp; ": " &amp;  SUBSTITUTE(IF( AV252,IFERROR(TEXT(INDIRECT(Q252),"rrrr-mm-dd")&amp;" (" &amp; INDIRECT(Q252) &amp;")",INDIRECT(Q252)),INDIRECT(Q252))," "," "),""),""),"")," "),"  "," ")),""),"")</f>
        <v/>
      </c>
      <c r="CU252" s="14" t="str">
        <f t="array" aca="1" ref="CU252" ca="1">IF(H252,IF(AND(V252&gt;0),TRIM(SUBSTITUTE(_xll.MCONCAT(IF((INDIRECT(ster!$D$14)&lt;&gt;"")*(IFERROR(0*(INDIRECT(Q252)&lt;&gt;""),1)),INDIRECT(ster!$D$14),"")," "),"  "," ")),""),"")</f>
        <v/>
      </c>
      <c r="CV252" s="14" t="str">
        <f t="array" aca="1" ref="CV252" ca="1">IF(H252,IF(AS252,
TRIM(SUBSTITUTE(_xll.MCONCAT(IF(
   (INDIRECT(ster!$D$14)&lt;&gt;"")*
   ((INDIRECT(Q252)="")+
      NOT(ISNUMBER(INDIRECT(Q252)))*
      NOT(ISERROR(MATCH(INDIRECT(Q252),INDIRECT(K252),0)))
    ),
      INDIRECT(ster!$D$14),
   "")," "),"  "," ")),
""),"")</f>
        <v/>
      </c>
      <c r="CW252" s="14" t="str">
        <f t="array" aca="1" ref="CW252" ca="1">IF(H252,IF(AND(AQ252),TRIM(SUBSTITUTE(_xll.MCONCAT(IFERROR(IF(ISNUMBER(INDIRECT(Q252)),IF((INDIRECT(ster!$D$14)&lt;&gt;"")*(INDIRECT(Q252)&lt;&gt;INT(INDIRECT(Q252))),INDIRECT(ster!$D$14) &amp; ": " &amp; INDIRECT(Q252),""),""),"")," "),"  "," ")),""),"")</f>
        <v/>
      </c>
      <c r="CX252" s="14" t="str">
        <f t="array" aca="1" ref="CX252" ca="1">IF(H252,IF(OR(AU252,AV252),TRIM(SUBSTITUTE(_xll.MCONCAT(IF((INDIRECT(ster!$D$14)&lt;&gt;"")*NOT(ISNUMBER(INDIRECT(Q252))),IF(ISERROR(MATCH(INDIRECT(Q252),INDIRECT(K252),0)),IFERROR(IF(INDIRECT(Q252)&lt;&gt;"",INDIRECT(ster!$D$14) &amp; ": " &amp; SUBSTITUTE(INDIRECT(Q252)," "," "),""),""),""),"")," "),"  "," ")),""),"")</f>
        <v/>
      </c>
      <c r="CY252" s="14" t="str">
        <f t="array" aca="1" ref="CY252" ca="1">IF(H252,IF(AE252,TRIM(SUBSTITUTE(_xll.MCONCAT(IF((INDIRECT(ster!$D$14)&lt;&gt;"")*IFERROR(NOT(INDIRECT(AF252)),FALSE),IF(ISERROR(MATCH(INDIRECT(Q252),INDIRECT(K252),0)),IFERROR(IF(INDIRECT(Q252)&lt;&gt;"",INDIRECT(ster!$D$14)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CZ252" s="14" t="str">
        <f t="array" aca="1" ref="CZ252" ca="1">IF(H252,IF(AH252,TRIM(SUBSTITUTE(_xll.MCONCAT(IF((INDIRECT(ster!$D$14)&lt;&gt;"")*IFERROR(NOT(INDIRECT(AI252)),FALSE),IF(ISERROR(MATCH(INDIRECT(Q252),INDIRECT(K252),0)),IFERROR(IF(INDIRECT(Q252)&lt;&gt;"",INDIRECT(ster!$D$14)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DC252" s="14" t="str">
        <f ca="1">SUBSTITUTE(SUBSTITUTE(SUBSTITUTE(SUBSTITUTE(_xll.MCONCAT(DG252:DS252,"■"),"■■","■"),"■■","■"),"■■","■"),"■■","■")</f>
        <v>■</v>
      </c>
      <c r="DD252" s="14" t="str">
        <f t="shared" ref="DD252" ca="1" si="5042">IF(MID(DC252,1,1)="■",MID(DC252,2,LEN(DC252)),DC252)</f>
        <v/>
      </c>
      <c r="DE252" s="14" t="str">
        <f t="shared" ref="DE252" ca="1" si="5043">IF(DD252&lt;&gt;"",IF(MID(DD252,LEN(DD252),1)="■",MID(DD252,1,LEN(DD252)-1),DD252),"")</f>
        <v/>
      </c>
      <c r="DF252" s="14" t="str">
        <f t="shared" ref="DF252" ca="1" si="5044">IFERROR(IF(DE252&lt;&gt;"",SUBSTITUTE(DE252,"■",". "),""),"##INTERNAL_ERROR")</f>
        <v/>
      </c>
      <c r="DG252" s="14" t="str">
        <f t="shared" ref="DG252" ca="1" si="5045">IF(CN252&lt;&gt;0,"Variable name don't comply with the naming convention","")</f>
        <v/>
      </c>
      <c r="DH252" s="14" t="str">
        <f t="shared" ref="DH252" ca="1" si="5046">IF(CO252&lt;&gt;"","Duplicated name. " &amp; IF(ISERROR(FIND(" ",CO252)),"Duplicate have index " &amp; CO252, "Duplicates have indices: "&amp;SUBSTITUTE(CO252," ",", ")),"")</f>
        <v/>
      </c>
      <c r="DI252" s="14" t="str">
        <f t="shared" ref="DI252" ca="1" si="5047">IF(CP252&lt;&gt;"","Variable label exceed length 150","")</f>
        <v/>
      </c>
      <c r="DJ252" s="14" t="str">
        <f t="shared" ref="DJ252" ca="1" si="5048">IF(CQ252&lt;&gt;"","Duplicated variable label. " &amp; IF(ISERROR(FIND(" ",CQ252)),"Duplicate have index " &amp; CQ252, "Duplicates have indices: "&amp;SUBSTITUTE(CQ252," ",", ")),"")</f>
        <v/>
      </c>
      <c r="DK252" s="14" t="str">
        <f t="shared" ref="DK252" ca="1" si="5049">IF(CR252&lt;&gt;"","The following cases have values below declared theorethical min: " &amp;SUBSTITUTE(CR252," ",", "),"")</f>
        <v/>
      </c>
      <c r="DL252" s="14" t="str">
        <f t="shared" ref="DL252" ca="1" si="5050">IF(CS252&lt;&gt;"","The following cases have values above declared theorethical max: " &amp;SUBSTITUTE(CS252," ",", "),"")</f>
        <v/>
      </c>
      <c r="DM252" s="14" t="str">
        <f t="shared" ref="DM252" ca="1" si="5051">IF(CT252&lt;&gt;"","There are some cases with values not explicitly declared in the labels dictionary: " &amp;SUBSTITUTE(CT252," ",", "),"")</f>
        <v/>
      </c>
      <c r="DN252" s="14" t="str">
        <f t="array" aca="1" ref="DN252" ca="1">IF(CU252&lt;&gt;"","There are errors in the entered values in the following cases: " &amp;SUBSTITUTE(CU252," ",", "),"")</f>
        <v/>
      </c>
      <c r="DO252" s="14" t="str">
        <f t="shared" ref="DO252" ca="1" si="5052">IF(CV252&lt;&gt;"","The following records are missing in this required field: " &amp;SUBSTITUTE(CV252," ",", "),"")</f>
        <v/>
      </c>
      <c r="DP252" s="14" t="str">
        <f t="shared" ref="DP252" ca="1" si="5053">IF(CW252&lt;&gt;"","The following cases have non-integer values: " &amp;SUBSTITUTE(CW252," ",", "),"")</f>
        <v/>
      </c>
      <c r="DQ252" s="14" t="str">
        <f t="shared" ref="DQ252" ca="1" si="5054">IF(CX252&lt;&gt;"","The following cases are non-numeric: " &amp;SUBSTITUTE(CX252," ",", "),"")</f>
        <v/>
      </c>
      <c r="DR252" s="14" t="str">
        <f t="shared" ref="DR252" ca="1" si="5055">IF(CY252&lt;&gt;"","In the following cases " &amp; P252 &amp; " " &amp; LOWER(MID(AG252,1,1)) &amp; MID(AG252,2,LEN(AG252)) &amp; ": " &amp;SUBSTITUTE(CY252," ",", "),"")</f>
        <v/>
      </c>
      <c r="DS252" s="14" t="str">
        <f t="shared" ref="DS252" ca="1" si="5056">IF(CZ252&lt;&gt;"","In the following cases " &amp; P252 &amp; " " &amp; LOWER(MID(AJ252,1,1)) &amp; MID(AJ252,2,LEN(AJ252)) &amp; ": " &amp;SUBSTITUTE(CZ252," ",", "),"")</f>
        <v/>
      </c>
      <c r="DZ252" s="14" t="b">
        <f t="shared" ref="DZ252" ca="1" si="5057">OR(ED252&lt;&gt;"",EF252&lt;&gt;"",EG252&lt;&gt;"")</f>
        <v>0</v>
      </c>
      <c r="EA252" s="14" t="str">
        <f t="shared" ref="EA252" ca="1" si="5058">IF(EB252&lt;&gt;"",G252 &amp; " (" &amp; F252 &amp; ")","")</f>
        <v>Primary cancer - other Thoracic (q_85a_5)</v>
      </c>
      <c r="EB252" s="14" t="str">
        <f t="shared" ref="EB252" ca="1" si="5059">IF(EE252&lt;&gt;"",EE252&amp;IF(ED252&lt;&gt;""," and "&amp;ED252,""),UPPER(MID(ED252,1,1)&amp;MID(ED252,2,LEN(ED252))))&amp; IF(OR(EF252&lt;&gt;"",EG252&lt;&gt;"")," and "&amp;IF(EF252&lt;&gt;"",LOWER(MID(EF252,1,1) &amp; MID(EF252,2,LEN(EF252))),"")&amp; IF(AND(EF252 &lt;&gt;"",EG252&lt;&gt;"")," and ","") &amp; IF(EG252&lt;&gt;"",LOWER(MID(EG252,1,1) &amp; MID(EG252,2,LEN(EG252))),""),"") &amp; IF(OR(EE252&lt;&gt;"",ED252&lt;&gt;"",EF252&lt;&gt;"",EG252&lt;&gt;""), ". ","")</f>
        <v xml:space="preserve">Values must be numeric. </v>
      </c>
      <c r="EC252" s="14" t="str">
        <f t="shared" ref="EC252" ca="1" si="5060">IF(EB252&lt;&gt;"",G252 &amp; " (" &amp; F252 &amp; "): " &amp; EB252,"")</f>
        <v xml:space="preserve">Primary cancer - other Thoracic (q_85a_5): Values must be numeric. </v>
      </c>
      <c r="ED252" s="14" t="str">
        <f t="shared" ref="ED252" ca="1" si="5061">IF(H252,IF(W252&gt;0,IF(AND(AO252&lt;&gt;"",AP252&lt;&gt;""),"each value must be between " &amp; IF( AV252,IFERROR(TEXT(AO252,"rrrr-mm-dd") &amp;" (" &amp; AO252 &amp;")",AO252),AO252) &amp; " and " &amp; IF( AV252,IFERROR(TEXT(AP252,"rrrr-mm-dd") &amp;" (" &amp; AP252 &amp;")",AP252),AP252),IF(AO252&lt;&gt;"","each value must be above " &amp; IF( AV252,IFERROR(TEXT(AO252,"rrrr-mm-dd") &amp;" (" &amp; AO252 &amp;")",AO252),AO252), IF(AP252&lt;&gt;"","each value must be below " &amp; IF( AV252,IFERROR(TEXT(AP252,"rrrr-mm-dd") &amp;" (" &amp; AP252 &amp;")",AP252),AP252),""))),""),"")</f>
        <v/>
      </c>
      <c r="EE252" s="14" t="str">
        <f t="shared" ref="EE252" ca="1" si="5062">IF(H252,IF(OR(AQ252,AU252,AV252,AS252,AR252),
   "Values must be" &amp;
   IF(AR252," limited to predefinied list", IF(AQ252, " integers",IF(OR(AU252,AV252)," numeric",""))) &amp;
   IF(AS252,IF(OR(AR252,AQ252,AU252,AV252), " and ","") &amp; "non-missing",""),
""),"")</f>
        <v>Values must be numeric</v>
      </c>
      <c r="EF252" s="14" t="str">
        <f t="shared" ref="EF252" ca="1" si="5063">IF($H252,AG252,"")</f>
        <v/>
      </c>
      <c r="EG252" s="14" t="str">
        <f t="shared" ref="EG252" ca="1" si="5064">IF($H252,AJ252,"")</f>
        <v/>
      </c>
      <c r="EM252" s="14" t="b">
        <f t="shared" ref="EM252" ca="1" si="5065">OR(EC252&lt;&gt;"",DF252&lt;&gt;"")</f>
        <v>1</v>
      </c>
      <c r="EN252" s="14">
        <f t="shared" ref="EN252" ca="1" si="5066">IF(EM252,C252,"")</f>
        <v>239</v>
      </c>
      <c r="EO252" s="14" t="str">
        <f t="shared" ref="EO252" ca="1" si="5067">IF(EM252,F252,"")</f>
        <v>q_85a_5</v>
      </c>
      <c r="EP252" s="14" t="str">
        <f t="shared" ref="EP252" ca="1" si="5068">EC252</f>
        <v xml:space="preserve">Primary cancer - other Thoracic (q_85a_5): Values must be numeric. </v>
      </c>
      <c r="EQ252" s="14" t="str">
        <f t="shared" ref="EQ252" ca="1" si="5069">DF252</f>
        <v/>
      </c>
    </row>
    <row r="253" spans="2:147" s="14" customFormat="1">
      <c r="B253" s="14" t="str">
        <f t="shared" ref="B253" ca="1" si="5070">DF253</f>
        <v/>
      </c>
      <c r="C253" s="14">
        <f t="shared" ref="C253" ca="1" si="5071">IF(OFFSET(B253,-1,COLUMN(VariableExists)-2),OFFSET(B253,-1,1)+1,OFFSET(B253,-1,1))</f>
        <v>240</v>
      </c>
      <c r="D253" s="14">
        <f t="shared" ref="D253" si="5072">ROW(A253)-2</f>
        <v>251</v>
      </c>
      <c r="E253" s="14" t="str">
        <f t="shared" ref="E253" ca="1" si="5073">IF(OR(G253="",ROW(G253)=2),"",IF(Z253&gt;0,"S",IF(AX253,IF(J253=2,"D","N"),"I")))</f>
        <v>D</v>
      </c>
      <c r="F253" s="14" t="str">
        <f t="shared" ref="F253" ca="1" si="5074">IF(H253,O253,"")</f>
        <v>q_85a_6</v>
      </c>
      <c r="G253" s="14" t="str">
        <f t="shared" ref="G253" ca="1" si="5075">IF(H253,P253,"")</f>
        <v>Primary cancer - Gastric</v>
      </c>
      <c r="H253" s="14" t="b">
        <f t="shared" ref="H253" ca="1" si="5076">IF(INDIRECT(ADDRESS(2,D253+1,,,_sheetname_dataframe))="",FALSE,MID(INDIRECT(ADDRESS(2,D253+1,,,_sheetname_dataframe)),1,1)&lt;&gt;".")</f>
        <v>1</v>
      </c>
      <c r="I253" s="14" t="str">
        <f ca="1">IF($H253,ADDRESS(3,(D253+1)*2-1,4,,"["&amp;wew!$G$7&amp;"]"&amp;_sheetname_labels)&amp;":"&amp;ADDRESS(2+ster!$B$20,(D253+1)*2-1,4),"")</f>
        <v>[DBTemplate.xlsm]labels!SI3:SI61</v>
      </c>
      <c r="J253" s="14">
        <f t="array" aca="1" ref="J253" ca="1">IF(H253,MAX(0,MAX(IF(INDIRECT(I253)&lt;&gt;"",ROW(INDIRECT(I253)),""))-2),"")</f>
        <v>2</v>
      </c>
      <c r="K253" s="14" t="str">
        <f ca="1">IF($H253,IF($J253&gt;0,ADDRESS(3,(D253+1)*2-1,4,,"["&amp;wew!$G$7&amp;"]"&amp;_sheetname_labels)&amp;":"&amp;ADDRESS(2+J253,(D253+1)*2-1,4),""),"")</f>
        <v>[DBTemplate.xlsm]labels!SI3:SI4</v>
      </c>
      <c r="L253" s="14" t="str">
        <f ca="1">IF($H253,IF($J253&gt;0,ADDRESS(3,(D253+1)*2,4,,"["&amp;wew!$G$7&amp;"]"&amp;_sheetname_labels)&amp;":"&amp;ADDRESS(2+J253,(D253+1)*2,4),""),"")</f>
        <v>[DBTemplate.xlsm]labels!SJ3:SJ4</v>
      </c>
      <c r="M253" s="14">
        <f t="shared" ref="M253" ca="1" si="5077">IF($H253,IF(J253&gt;0,COUNTA(INDIRECT(K253))-COUNT(INDIRECT(K253)),0),"")</f>
        <v>0</v>
      </c>
      <c r="N253" s="14">
        <f t="shared" ref="N253" ca="1" si="5078">IF(H253,J253-M253,"")</f>
        <v>2</v>
      </c>
      <c r="O253" s="14" t="str">
        <f t="shared" ref="O253" ca="1" si="5079">IF(INDIRECT(ADDRESS(2,D253+1,,,_sheetname_dataframe))="","",INDIRECT(ADDRESS(2,D253+1,,,_sheetname_dataframe)))</f>
        <v>q_85a_6</v>
      </c>
      <c r="P253" s="14" t="str">
        <f t="shared" ref="P253" ca="1" si="5080">IF(H253,IF(INDIRECT(ADDRESS(1,D253+1,,,_sheetname_dataframe))="","",INDIRECT(ADDRESS(1,D253+1,,,_sheetname_dataframe))),"")</f>
        <v>Primary cancer - Gastric</v>
      </c>
      <c r="Q253" s="14" t="str">
        <f ca="1">IF($BP253,ADDRESS(3,D253+1,4,,"["&amp;wew!$G$7&amp;"]"&amp;_sheetname_dataframe)&amp;":"&amp;ADDRESS(2+ster!$C$14,D253+1,4),"")</f>
        <v>[DBTemplate.xlsm]data_frame!IR3:IR3</v>
      </c>
      <c r="R253" s="14" t="str">
        <f>IF($BP253,IF(MID(_xll.FORMULATEXT(INDEX(INDIRECT(Q253),1)),1,1)="=", _xll.FORMULATEXT(INDEX(INDIRECT(Q253),1),2,TRUE),""),"")</f>
        <v/>
      </c>
      <c r="S253" s="14">
        <f t="array" aca="1" ref="S253" ca="1">IF(H253,SUM(IF((IFERROR(INDIRECT(Q253)&lt;&gt;"",FALSE))*(INDIRECT(ster!$D$14)&lt;&gt;""),1,0)),"")</f>
        <v>0</v>
      </c>
      <c r="T253" s="14">
        <f t="array" aca="1" ref="T253" ca="1">IF(H253,IF(M253&gt;0,SUM(IFERROR(1*(MATCH(INDIRECT(Q253),INDIRECT(K253),0)&gt;0),0)*(INDIRECT(ster!$D$14)&lt;&gt;"")*NOT(ISNUMBER(INDIRECT(Q253)))),0),"")</f>
        <v>0</v>
      </c>
      <c r="U253" s="14">
        <f t="array" aca="1" ref="U253" ca="1">IF(H253,SUM((IFERROR(INDIRECT(Q253)="",FALSE))*(INDIRECT(ster!$D$14)&lt;&gt;"")),"")</f>
        <v>1</v>
      </c>
      <c r="V253" s="14">
        <f t="array" aca="1" ref="V253" ca="1">IF(H253,SUM((IFERROR(INDIRECT(Q253)="#ąś",TRUE))*(INDIRECT(ster!$D$14)&lt;&gt;"")),"")</f>
        <v>0</v>
      </c>
      <c r="W253" s="14">
        <f t="array" aca="1" ref="W253" ca="1">IF(H253,SUM(ISNUMBER(INDIRECT(Q253))*(INDIRECT(ster!$D$14)&lt;&gt;"")),"")</f>
        <v>0</v>
      </c>
      <c r="X253" s="14" t="str">
        <f t="array" aca="1" ref="X253" ca="1">IF(AND(H253,W253&gt;0),IF(wew!$B$3,MIN(IF((INDIRECT(ster!$D$14)&lt;&gt;"")*IFERROR(INDIRECT($Q253)&lt;&gt;"",FALSE),IFERROR(INDIRECT($Q253),"X"),"X")),"&lt;włącz podświetlanie wartości&gt;"),"—")</f>
        <v>—</v>
      </c>
      <c r="Y253" s="14" t="str">
        <f t="array" aca="1" ref="Y253" ca="1">IF(AND(H253,W253&gt;0),IF(wew!$B$3,MAX(IF((INDIRECT(ster!$D$14)&lt;&gt;"")*IFERROR(INDIRECT($Q253)&lt;&gt;"",FALSE),IFERROR(INDIRECT($Q253),"X"),"X")),"&lt;włącz podświetlanie wartości&gt;"),"—")</f>
        <v>—</v>
      </c>
      <c r="Z253" s="14">
        <f t="shared" ref="Z253" ca="1" si="5081">IF(H253,S253-T253-W253,"")</f>
        <v>0</v>
      </c>
      <c r="AA253" s="12" t="str">
        <f t="shared" ref="AA253" ca="1" si="5082">IF(H253,IF(S253&gt;0,W253/(S253),"—"),"")</f>
        <v>—</v>
      </c>
      <c r="AB253" s="17">
        <f t="array" aca="1" ref="AB253" ca="1">IF(H253,IF(W253&gt;0,SUM((INDIRECT(ster!$D$14)&lt;&gt;"")*IFERROR((INDIRECT(Q253)&lt;&gt;"")*(INDIRECT(Q253)=INT(INDIRECT(Q253))),0)),0),"")</f>
        <v>0</v>
      </c>
      <c r="AC253" s="17">
        <f t="array" aca="1" ref="AC253" ca="1">IF(H253,W253-AB253,"")</f>
        <v>0</v>
      </c>
      <c r="AD253" s="17">
        <f t="shared" ref="AD253" ca="1" si="5083">IF($H253,IF(AC253&lt;&gt;"",IF(AC253=0,1,IF(AC253/W253&lt;0.15,2,3)),0),"")</f>
        <v>1</v>
      </c>
      <c r="AE253" s="17" t="b">
        <f t="shared" ref="AE253" ca="1" si="5084">IF(H253,OFFSET(O253,1,0)=".validation",FALSE)</f>
        <v>0</v>
      </c>
      <c r="AF253" s="17" t="str">
        <f ca="1">IF(AE253,IF($H253,ADDRESS(3,D253+2,4,,"["&amp;wew!$G$7&amp;"]"&amp;_sheetname_dataframe)&amp;":"&amp;ADDRESS(2+ster!$C$14,D253+2,4),""),"")</f>
        <v/>
      </c>
      <c r="AG253" s="17" t="str">
        <f t="shared" ref="AG253" ca="1" si="5085">IF(AE253,IF($H253,IF(INDIRECT(ADDRESS(1,D253+2,,,_sheetname_dataframe))="","",INDIRECT(ADDRESS(1,D253+2,,,_sheetname_dataframe))),""),"")</f>
        <v/>
      </c>
      <c r="AH253" s="17" t="b">
        <f t="shared" ref="AH253" ca="1" si="5086">IF(H253,AND(AE253,OFFSET(O253,2,0)=".validation"),FALSE)</f>
        <v>0</v>
      </c>
      <c r="AI253" s="17" t="str">
        <f ca="1">IF(AH253,IF($H253,ADDRESS(3,D253+3,4,,"["&amp;wew!$G$7&amp;"]"&amp;_sheetname_dataframe)&amp;":"&amp;ADDRESS(2+ster!$C$14,D253+3,4),""),"")</f>
        <v/>
      </c>
      <c r="AJ253" s="17" t="str">
        <f t="shared" ref="AJ253" ca="1" si="5087">IF(AH253,IF($H253,IF(INDIRECT(ADDRESS(1,D253+3,,,_sheetname_dataframe))="","",INDIRECT(ADDRESS(1,D253+3,,,_sheetname_dataframe))),""),"")</f>
        <v/>
      </c>
      <c r="AK253" s="17" t="b">
        <f t="shared" ref="AK253" ca="1" si="5088">IF(H253,OR(AQ253,AD253=2),"")</f>
        <v>0</v>
      </c>
      <c r="AL253" s="17" t="b">
        <f t="shared" ref="AL253" ca="1" si="5089">IF($H253,IF(BV253&lt;&gt;"",IF(OR(BM253="F",BM253="L",BM253="I",BM253="D"),BV253&lt;&gt;0)),"")</f>
        <v>0</v>
      </c>
      <c r="AM253" s="17" t="b">
        <f t="shared" ref="AM253" ca="1" si="5090">IF($H253,AND(NOT(AL253),OR(IF(BW253&lt;&gt;"",IF(OR(BM253="F",BM253="L"),BW253&lt;&gt;0)),BM253="I",BM253="N",BM253="D")),"")</f>
        <v>0</v>
      </c>
      <c r="AN253" s="17">
        <f t="shared" ref="AN253" ca="1" si="5091">IF(COUNTA(INDIRECT(Q253))=0,0, IF(AND(AO253&lt;&gt;"",X253&lt;AO253),1,IF(AND(AP253&lt;&gt;"",Y253&gt;AP253),1,IF(AND(AQ253,AC253&gt;0),2,0))))</f>
        <v>0</v>
      </c>
      <c r="AO253" s="24" t="str">
        <f t="shared" ref="AO253" ca="1" si="5092">IF($H253,IF(BY253&lt;&gt;"",IF(ISNUMBER(BY253),BY253,""),""),"")</f>
        <v/>
      </c>
      <c r="AP253" s="24" t="str">
        <f t="shared" ref="AP253" ca="1" si="5093">IF($H253,IF(BZ253&lt;&gt;"",IF(ISNUMBER(BZ253),BZ253,""),""),"")</f>
        <v/>
      </c>
      <c r="AQ253" s="17" t="b">
        <f t="shared" ref="AQ253" ca="1" si="5094">IF(H253,IF(CA253&lt;&gt;"",CA253&lt;&gt;0,FALSE),"")</f>
        <v>0</v>
      </c>
      <c r="AR253" s="17" t="b">
        <f t="shared" ref="AR253" ca="1" si="5095">IF(H253,IF(N253&gt;0,IF(BQ253&lt;&gt;"",BQ253&lt;&gt;0,FALSE),FALSE),"")</f>
        <v>0</v>
      </c>
      <c r="AS253" s="17" t="b">
        <f t="shared" ref="AS253" ca="1" si="5096">IF(H253,IF(BR253&lt;&gt;"",BR253&lt;&gt;0,FALSE),"")</f>
        <v>0</v>
      </c>
      <c r="AT253" s="17" t="b">
        <f t="shared" ref="AT253" ca="1" si="5097">IF(H253,IF(N253&gt;0,FALSE,IF(BU253&lt;&gt;"",MATCH(BU253,DataType,0)=1,FALSE)),"")</f>
        <v>0</v>
      </c>
      <c r="AU253" s="17" t="b">
        <f t="shared" ref="AU253" ca="1" si="5098">IF(H253,IF(N253&gt;0,TRUE,IF(BU253&lt;&gt;"",MATCH(BU253,DataType,0)=2,FALSE)),"")</f>
        <v>1</v>
      </c>
      <c r="AV253" s="17" t="b">
        <f t="shared" ref="AV253" ca="1" si="5099">IF(H253,IF(N253&gt;0,FALSE,IF(BU253&lt;&gt;"",MATCH(BU253,DataType,0)=3,FALSE)),"")</f>
        <v>0</v>
      </c>
      <c r="AW253" s="17" t="b">
        <f t="shared" ref="AW253" ca="1" si="5100">IF(H253,IF(W253&gt;0,Z253=0,FALSE),"")</f>
        <v>0</v>
      </c>
      <c r="AX253" s="14" t="b">
        <f t="array" aca="1" ref="AX253" ca="1">IF(H253,N253&gt;0,"")</f>
        <v>1</v>
      </c>
      <c r="AY253" s="17" t="str">
        <f t="shared" ref="AY253" ca="1" si="5101">IF(H253,IF(N253&gt;0,ADDRESS(ROW(VariablesOrigin)+1,COLUMN(VariablesOrigin)+1,4) &amp; ":" &amp; ADDRESS(ROW(VariablesOrigin)+N253,COLUMN(VariablesOrigin)+1,4),""),"")</f>
        <v>C3:C4</v>
      </c>
      <c r="AZ253" s="17" t="b">
        <f t="array" aca="1" ref="AZ253" ca="1">IF(AY253&lt;&gt;"",SUM(1*ISERROR(MATCH(INDIRECT(AY253),INDIRECT(K253),0)))=0,"")</f>
        <v>1</v>
      </c>
      <c r="BA253" s="17" t="b">
        <f t="shared" ref="BA253" ca="1" si="5102">IF(H253,BU253="",FALSE)</f>
        <v>1</v>
      </c>
      <c r="BB253" s="17" t="b">
        <v>0</v>
      </c>
      <c r="BC253" s="17" t="b">
        <f t="shared" ref="BC253" ca="1" si="5103">IF(BA253,IF(N253&gt;0,AND(AZ253,Z253=0),FALSE),"")</f>
        <v>1</v>
      </c>
      <c r="BD253" s="17" t="b">
        <f t="shared" ref="BD253" ca="1" si="5104">IF(BA253,IF(N253&gt;0,AND(NOT(AZ253),Z253=0),FALSE),"")</f>
        <v>0</v>
      </c>
      <c r="BE253" s="17" t="b">
        <f t="shared" ref="BE253" ca="1" si="5105">IF(BA253,IF(AND(AW253,NOT(BB253),NOT(BC253),NOT(BD253)),AND(Z253=0,AC253=0),FALSE),"")</f>
        <v>0</v>
      </c>
      <c r="BF253" s="17" t="b">
        <f t="shared" ref="BF253" ca="1" si="5106">IF(BA253,IF(AND(AW253,NOT(BB253),NOT(BC253),NOT(BD253)),AND(Z253=0,OR(AC253&gt;0)),FALSE),"")</f>
        <v>0</v>
      </c>
      <c r="BG253" s="17" t="b">
        <f t="shared" ref="BG253" ca="1" si="5107">IF(BA253,IF(OR(BB253:BF253),FALSE,IF(Z253=0,FALSE,Z253&gt;0)),"")</f>
        <v>0</v>
      </c>
      <c r="BH253" s="17" t="b">
        <f t="shared" ref="BH253" ca="1" si="5108">IF(BA253,COUNTIF(BB253:BG253,TRUE)=1,"")</f>
        <v>1</v>
      </c>
      <c r="BI253" s="17">
        <f t="shared" ref="BI253" ca="1" si="5109">IF(BA253,IFERROR(MATCH(TRUE,BB253:BG253,0),7),"")</f>
        <v>2</v>
      </c>
      <c r="BJ253" s="17" t="b">
        <f t="shared" ref="BJ253" ca="1" si="5110">DF253&lt;&gt;""</f>
        <v>0</v>
      </c>
      <c r="BK253" s="17" t="str">
        <f t="shared" ref="BK253" ca="1" si="5111">IF(H253,IF(AND(NOT(BA253),AU253),AC253=0,""),"")</f>
        <v/>
      </c>
      <c r="BL253" s="17" t="str">
        <f t="shared" ref="BL253" ca="1" si="5112">IF(H253,IF(AND(NOT(BA253),AU253),AC253&gt;0,""),"")</f>
        <v/>
      </c>
      <c r="BM253" s="17" t="str">
        <f t="shared" ref="BM253" ca="1" si="5113">IF(H253,IF(BA253,CHOOSE(BI253,"0","F","L","I","N",IF(AA253&gt;0.5,"N","S"),"0"),CHOOSE(MATCH(BU253,DataType,0),"S",IF(BK253,"I","N"),"D"  )),"")</f>
        <v>F</v>
      </c>
      <c r="BN253" s="17" t="str">
        <f t="shared" ref="BN253" ca="1" si="5114">IF(H253,IF(BJ253,"E",IF(BA253,CHOOSE(BI253,"0","F","L","I","N","S","0"),CHOOSE(MATCH(BU253,DataType,0),"S",IF(BK253,"I","N"),"D"  ))),"")</f>
        <v>F</v>
      </c>
      <c r="BO253" s="17" t="str">
        <f t="shared" ref="BO253" ca="1" si="5115">IF($H253,IF(BM253="0","",IF(AND(AR253,N253=2),"D",IF(BM253="S","N",IF(AL253,"O",IF(AM253,"I","N"))))),"")</f>
        <v>N</v>
      </c>
      <c r="BP253" s="14" t="b">
        <f t="shared" ref="BP253" ca="1" si="5116">INDIRECT(ADDRESS(2,ROW(A253)-1,,,_sheetname_dataframe))&lt;&gt;""</f>
        <v>1</v>
      </c>
      <c r="BQ253" s="35"/>
      <c r="BX253" s="16"/>
      <c r="BY253" s="16"/>
      <c r="BZ253" s="16"/>
      <c r="CA253" s="16"/>
      <c r="CB253" s="16"/>
      <c r="CC253" s="16"/>
      <c r="CD253" s="16"/>
      <c r="CE253" s="16"/>
      <c r="CF253" s="16"/>
      <c r="CN253" s="14">
        <f ca="1">IF(H253,IFERROR(IsVariableNameLegal(O253),0),0)</f>
        <v>0</v>
      </c>
      <c r="CO253" s="14" t="str">
        <f t="array" aca="1" ref="CO253" ca="1">IF(H253,IF(COUNTIF(INDIRECT(wew!$C$13),O253)&gt;1,TRIM(SUBSTITUTE(_xll.MCONCAT(IF((INDIRECT(wew!$C$13)=O253)*(COLUMN(INDIRECT(wew!$C$13))&lt;&gt;D253+1),-1+COLUMN(INDIRECT(wew!$C$13)),"")," "),"  "," ")),""),"")</f>
        <v/>
      </c>
      <c r="CP253" s="14" t="str">
        <f t="array" aca="1" ref="CP253" ca="1">IF(P253&lt;&gt;"",IF(LEN(P253)&gt;150,1,""),"")</f>
        <v/>
      </c>
      <c r="CQ253" s="14" t="str">
        <f t="array" aca="1" ref="CQ253" ca="1">IF(AND(H253,NOT(ster!$J$3)),IF(COUNTIF(INDIRECT(wew!$C$15),P253)&gt;1,TRIM(SUBSTITUTE(_xll.MCONCAT(IF((INDIRECT(wew!$C$15)=P253)*(COLUMN(INDIRECT(wew!$C$15))&lt;&gt;D253+1),-1+COLUMN(INDIRECT(wew!$C$15)),"")," "),"  "," ")),""),"")</f>
        <v/>
      </c>
      <c r="CR253" s="14" t="str">
        <f t="array" aca="1" ref="CR253" ca="1">IF(H253,IF(AND(W253&gt;0,AO253&lt;&gt;""),TRIM(SUBSTITUTE(_xll.MCONCAT(IFERROR(IF(ISNUMBER(INDIRECT(Q253)),IF((INDIRECT(ster!$D$14)&lt;&gt;"")*(INDIRECT(Q253)&lt;AO253),INDIRECT(ster!$D$14) &amp; ": " &amp;  SUBSTITUTE(IF( AV253,IFERROR(TEXT(INDIRECT(Q253),"rrrr-mm-dd") &amp;" (" &amp; INDIRECT(Q253) &amp;")",INDIRECT(Q253)),INDIRECT(Q253))," "," "),""),""),"")," "),"  "," ")),""),"")</f>
        <v/>
      </c>
      <c r="CS253" s="14" t="str">
        <f t="array" aca="1" ref="CS253" ca="1">IF(H253,IF(AND(W253&gt;0,AP253&lt;&gt;""),TRIM(SUBSTITUTE(_xll.MCONCAT(IFERROR(IF(ISNUMBER(INDIRECT(Q253)),IF((INDIRECT(ster!$D$14)&lt;&gt;"")*(INDIRECT(Q253)&gt;AP253),INDIRECT(ster!$D$14) &amp; ": " &amp;  SUBSTITUTE(IF( AV253,IFERROR(TEXT(INDIRECT(Q253),"rrrr-mm-dd")&amp;" (" &amp; INDIRECT(Q253) &amp;")",INDIRECT(Q253)),INDIRECT(Q253))," "," "),""),""),"")," "),"  "," ")),""),"")</f>
        <v/>
      </c>
      <c r="CT253" s="14" t="str">
        <f t="array" aca="1" ref="CT253" ca="1">IF(H253,IF(AND(N253&gt;0,AR253),TRIM(SUBSTITUTE(_xll.MCONCAT(IFERROR(IF(ISNUMBER(INDIRECT(Q253)),IF((INDIRECT(ster!$D$14)&lt;&gt;"")*(IFERROR(0*(MATCH(INDIRECT(Q253),INDIRECT(K253),0)&gt;0),1)),INDIRECT(ster!$D$14) &amp; ": " &amp;  SUBSTITUTE(IF( AV253,IFERROR(TEXT(INDIRECT(Q253),"rrrr-mm-dd")&amp;" (" &amp; INDIRECT(Q253) &amp;")",INDIRECT(Q253)),INDIRECT(Q253))," "," "),""),""),"")," "),"  "," ")),""),"")</f>
        <v/>
      </c>
      <c r="CU253" s="14" t="str">
        <f t="array" aca="1" ref="CU253" ca="1">IF(H253,IF(AND(V253&gt;0),TRIM(SUBSTITUTE(_xll.MCONCAT(IF((INDIRECT(ster!$D$14)&lt;&gt;"")*(IFERROR(0*(INDIRECT(Q253)&lt;&gt;""),1)),INDIRECT(ster!$D$14),"")," "),"  "," ")),""),"")</f>
        <v/>
      </c>
      <c r="CV253" s="14" t="str">
        <f t="array" aca="1" ref="CV253" ca="1">IF(H253,IF(AS253,
TRIM(SUBSTITUTE(_xll.MCONCAT(IF(
   (INDIRECT(ster!$D$14)&lt;&gt;"")*
   ((INDIRECT(Q253)="")+
      NOT(ISNUMBER(INDIRECT(Q253)))*
      NOT(ISERROR(MATCH(INDIRECT(Q253),INDIRECT(K253),0)))
    ),
      INDIRECT(ster!$D$14),
   "")," "),"  "," ")),
""),"")</f>
        <v/>
      </c>
      <c r="CW253" s="14" t="str">
        <f t="array" aca="1" ref="CW253" ca="1">IF(H253,IF(AND(AQ253),TRIM(SUBSTITUTE(_xll.MCONCAT(IFERROR(IF(ISNUMBER(INDIRECT(Q253)),IF((INDIRECT(ster!$D$14)&lt;&gt;"")*(INDIRECT(Q253)&lt;&gt;INT(INDIRECT(Q253))),INDIRECT(ster!$D$14) &amp; ": " &amp; INDIRECT(Q253),""),""),"")," "),"  "," ")),""),"")</f>
        <v/>
      </c>
      <c r="CX253" s="14" t="str">
        <f t="array" aca="1" ref="CX253" ca="1">IF(H253,IF(OR(AU253,AV253),TRIM(SUBSTITUTE(_xll.MCONCAT(IF((INDIRECT(ster!$D$14)&lt;&gt;"")*NOT(ISNUMBER(INDIRECT(Q253))),IF(ISERROR(MATCH(INDIRECT(Q253),INDIRECT(K253),0)),IFERROR(IF(INDIRECT(Q253)&lt;&gt;"",INDIRECT(ster!$D$14) &amp; ": " &amp; SUBSTITUTE(INDIRECT(Q253)," "," "),""),""),""),"")," "),"  "," ")),""),"")</f>
        <v/>
      </c>
      <c r="CY253" s="14" t="str">
        <f t="array" aca="1" ref="CY253" ca="1">IF(H253,IF(AE253,TRIM(SUBSTITUTE(_xll.MCONCAT(IF((INDIRECT(ster!$D$14)&lt;&gt;"")*IFERROR(NOT(INDIRECT(AF253)),FALSE),IF(ISERROR(MATCH(INDIRECT(Q253),INDIRECT(K253),0)),IFERROR(IF(INDIRECT(Q253)&lt;&gt;"",INDIRECT(ster!$D$14)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CZ253" s="14" t="str">
        <f t="array" aca="1" ref="CZ253" ca="1">IF(H253,IF(AH253,TRIM(SUBSTITUTE(_xll.MCONCAT(IF((INDIRECT(ster!$D$14)&lt;&gt;"")*IFERROR(NOT(INDIRECT(AI253)),FALSE),IF(ISERROR(MATCH(INDIRECT(Q253),INDIRECT(K253),0)),IFERROR(IF(INDIRECT(Q253)&lt;&gt;"",INDIRECT(ster!$D$14)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DC253" s="14" t="str">
        <f ca="1">SUBSTITUTE(SUBSTITUTE(SUBSTITUTE(SUBSTITUTE(_xll.MCONCAT(DG253:DS253,"■"),"■■","■"),"■■","■"),"■■","■"),"■■","■")</f>
        <v>■</v>
      </c>
      <c r="DD253" s="14" t="str">
        <f t="shared" ref="DD253" ca="1" si="5117">IF(MID(DC253,1,1)="■",MID(DC253,2,LEN(DC253)),DC253)</f>
        <v/>
      </c>
      <c r="DE253" s="14" t="str">
        <f t="shared" ref="DE253" ca="1" si="5118">IF(DD253&lt;&gt;"",IF(MID(DD253,LEN(DD253),1)="■",MID(DD253,1,LEN(DD253)-1),DD253),"")</f>
        <v/>
      </c>
      <c r="DF253" s="14" t="str">
        <f t="shared" ref="DF253" ca="1" si="5119">IFERROR(IF(DE253&lt;&gt;"",SUBSTITUTE(DE253,"■",". "),""),"##INTERNAL_ERROR")</f>
        <v/>
      </c>
      <c r="DG253" s="14" t="str">
        <f t="shared" ref="DG253" ca="1" si="5120">IF(CN253&lt;&gt;0,"Variable name don't comply with the naming convention","")</f>
        <v/>
      </c>
      <c r="DH253" s="14" t="str">
        <f t="shared" ref="DH253" ca="1" si="5121">IF(CO253&lt;&gt;"","Duplicated name. " &amp; IF(ISERROR(FIND(" ",CO253)),"Duplicate have index " &amp; CO253, "Duplicates have indices: "&amp;SUBSTITUTE(CO253," ",", ")),"")</f>
        <v/>
      </c>
      <c r="DI253" s="14" t="str">
        <f t="shared" ref="DI253" ca="1" si="5122">IF(CP253&lt;&gt;"","Variable label exceed length 150","")</f>
        <v/>
      </c>
      <c r="DJ253" s="14" t="str">
        <f t="shared" ref="DJ253" ca="1" si="5123">IF(CQ253&lt;&gt;"","Duplicated variable label. " &amp; IF(ISERROR(FIND(" ",CQ253)),"Duplicate have index " &amp; CQ253, "Duplicates have indices: "&amp;SUBSTITUTE(CQ253," ",", ")),"")</f>
        <v/>
      </c>
      <c r="DK253" s="14" t="str">
        <f t="shared" ref="DK253" ca="1" si="5124">IF(CR253&lt;&gt;"","The following cases have values below declared theorethical min: " &amp;SUBSTITUTE(CR253," ",", "),"")</f>
        <v/>
      </c>
      <c r="DL253" s="14" t="str">
        <f t="shared" ref="DL253" ca="1" si="5125">IF(CS253&lt;&gt;"","The following cases have values above declared theorethical max: " &amp;SUBSTITUTE(CS253," ",", "),"")</f>
        <v/>
      </c>
      <c r="DM253" s="14" t="str">
        <f t="shared" ref="DM253" ca="1" si="5126">IF(CT253&lt;&gt;"","There are some cases with values not explicitly declared in the labels dictionary: " &amp;SUBSTITUTE(CT253," ",", "),"")</f>
        <v/>
      </c>
      <c r="DN253" s="14" t="str">
        <f t="array" aca="1" ref="DN253" ca="1">IF(CU253&lt;&gt;"","There are errors in the entered values in the following cases: " &amp;SUBSTITUTE(CU253," ",", "),"")</f>
        <v/>
      </c>
      <c r="DO253" s="14" t="str">
        <f t="shared" ref="DO253" ca="1" si="5127">IF(CV253&lt;&gt;"","The following records are missing in this required field: " &amp;SUBSTITUTE(CV253," ",", "),"")</f>
        <v/>
      </c>
      <c r="DP253" s="14" t="str">
        <f t="shared" ref="DP253" ca="1" si="5128">IF(CW253&lt;&gt;"","The following cases have non-integer values: " &amp;SUBSTITUTE(CW253," ",", "),"")</f>
        <v/>
      </c>
      <c r="DQ253" s="14" t="str">
        <f t="shared" ref="DQ253" ca="1" si="5129">IF(CX253&lt;&gt;"","The following cases are non-numeric: " &amp;SUBSTITUTE(CX253," ",", "),"")</f>
        <v/>
      </c>
      <c r="DR253" s="14" t="str">
        <f t="shared" ref="DR253" ca="1" si="5130">IF(CY253&lt;&gt;"","In the following cases " &amp; P253 &amp; " " &amp; LOWER(MID(AG253,1,1)) &amp; MID(AG253,2,LEN(AG253)) &amp; ": " &amp;SUBSTITUTE(CY253," ",", "),"")</f>
        <v/>
      </c>
      <c r="DS253" s="14" t="str">
        <f t="shared" ref="DS253" ca="1" si="5131">IF(CZ253&lt;&gt;"","In the following cases " &amp; P253 &amp; " " &amp; LOWER(MID(AJ253,1,1)) &amp; MID(AJ253,2,LEN(AJ253)) &amp; ": " &amp;SUBSTITUTE(CZ253," ",", "),"")</f>
        <v/>
      </c>
      <c r="DZ253" s="14" t="b">
        <f t="shared" ref="DZ253" ca="1" si="5132">OR(ED253&lt;&gt;"",EF253&lt;&gt;"",EG253&lt;&gt;"")</f>
        <v>0</v>
      </c>
      <c r="EA253" s="14" t="str">
        <f t="shared" ref="EA253" ca="1" si="5133">IF(EB253&lt;&gt;"",G253 &amp; " (" &amp; F253 &amp; ")","")</f>
        <v>Primary cancer - Gastric (q_85a_6)</v>
      </c>
      <c r="EB253" s="14" t="str">
        <f t="shared" ref="EB253" ca="1" si="5134">IF(EE253&lt;&gt;"",EE253&amp;IF(ED253&lt;&gt;""," and "&amp;ED253,""),UPPER(MID(ED253,1,1)&amp;MID(ED253,2,LEN(ED253))))&amp; IF(OR(EF253&lt;&gt;"",EG253&lt;&gt;"")," and "&amp;IF(EF253&lt;&gt;"",LOWER(MID(EF253,1,1) &amp; MID(EF253,2,LEN(EF253))),"")&amp; IF(AND(EF253 &lt;&gt;"",EG253&lt;&gt;"")," and ","") &amp; IF(EG253&lt;&gt;"",LOWER(MID(EG253,1,1) &amp; MID(EG253,2,LEN(EG253))),""),"") &amp; IF(OR(EE253&lt;&gt;"",ED253&lt;&gt;"",EF253&lt;&gt;"",EG253&lt;&gt;""), ". ","")</f>
        <v xml:space="preserve">Values must be numeric. </v>
      </c>
      <c r="EC253" s="14" t="str">
        <f t="shared" ref="EC253" ca="1" si="5135">IF(EB253&lt;&gt;"",G253 &amp; " (" &amp; F253 &amp; "): " &amp; EB253,"")</f>
        <v xml:space="preserve">Primary cancer - Gastric (q_85a_6): Values must be numeric. </v>
      </c>
      <c r="ED253" s="14" t="str">
        <f t="shared" ref="ED253" ca="1" si="5136">IF(H253,IF(W253&gt;0,IF(AND(AO253&lt;&gt;"",AP253&lt;&gt;""),"each value must be between " &amp; IF( AV253,IFERROR(TEXT(AO253,"rrrr-mm-dd") &amp;" (" &amp; AO253 &amp;")",AO253),AO253) &amp; " and " &amp; IF( AV253,IFERROR(TEXT(AP253,"rrrr-mm-dd") &amp;" (" &amp; AP253 &amp;")",AP253),AP253),IF(AO253&lt;&gt;"","each value must be above " &amp; IF( AV253,IFERROR(TEXT(AO253,"rrrr-mm-dd") &amp;" (" &amp; AO253 &amp;")",AO253),AO253), IF(AP253&lt;&gt;"","each value must be below " &amp; IF( AV253,IFERROR(TEXT(AP253,"rrrr-mm-dd") &amp;" (" &amp; AP253 &amp;")",AP253),AP253),""))),""),"")</f>
        <v/>
      </c>
      <c r="EE253" s="14" t="str">
        <f t="shared" ref="EE253" ca="1" si="5137">IF(H253,IF(OR(AQ253,AU253,AV253,AS253,AR253),
   "Values must be" &amp;
   IF(AR253," limited to predefinied list", IF(AQ253, " integers",IF(OR(AU253,AV253)," numeric",""))) &amp;
   IF(AS253,IF(OR(AR253,AQ253,AU253,AV253), " and ","") &amp; "non-missing",""),
""),"")</f>
        <v>Values must be numeric</v>
      </c>
      <c r="EF253" s="14" t="str">
        <f t="shared" ref="EF253" ca="1" si="5138">IF($H253,AG253,"")</f>
        <v/>
      </c>
      <c r="EG253" s="14" t="str">
        <f t="shared" ref="EG253" ca="1" si="5139">IF($H253,AJ253,"")</f>
        <v/>
      </c>
      <c r="EM253" s="14" t="b">
        <f t="shared" ref="EM253" ca="1" si="5140">OR(EC253&lt;&gt;"",DF253&lt;&gt;"")</f>
        <v>1</v>
      </c>
      <c r="EN253" s="14">
        <f t="shared" ref="EN253" ca="1" si="5141">IF(EM253,C253,"")</f>
        <v>240</v>
      </c>
      <c r="EO253" s="14" t="str">
        <f t="shared" ref="EO253" ca="1" si="5142">IF(EM253,F253,"")</f>
        <v>q_85a_6</v>
      </c>
      <c r="EP253" s="14" t="str">
        <f t="shared" ref="EP253" ca="1" si="5143">EC253</f>
        <v xml:space="preserve">Primary cancer - Gastric (q_85a_6): Values must be numeric. </v>
      </c>
      <c r="EQ253" s="14" t="str">
        <f t="shared" ref="EQ253" ca="1" si="5144">DF253</f>
        <v/>
      </c>
    </row>
    <row r="254" spans="2:147" s="14" customFormat="1">
      <c r="B254" s="14" t="str">
        <f t="shared" ref="B254" ca="1" si="5145">DF254</f>
        <v/>
      </c>
      <c r="C254" s="14">
        <f t="shared" ref="C254" ca="1" si="5146">IF(OFFSET(B254,-1,COLUMN(VariableExists)-2),OFFSET(B254,-1,1)+1,OFFSET(B254,-1,1))</f>
        <v>241</v>
      </c>
      <c r="D254" s="14">
        <f t="shared" ref="D254" si="5147">ROW(A254)-2</f>
        <v>252</v>
      </c>
      <c r="E254" s="14" t="str">
        <f t="shared" ref="E254" ca="1" si="5148">IF(OR(G254="",ROW(G254)=2),"",IF(Z254&gt;0,"S",IF(AX254,IF(J254=2,"D","N"),"I")))</f>
        <v>D</v>
      </c>
      <c r="F254" s="14" t="str">
        <f t="shared" ref="F254" ca="1" si="5149">IF(H254,O254,"")</f>
        <v>q_85a_7</v>
      </c>
      <c r="G254" s="14" t="str">
        <f t="shared" ref="G254" ca="1" si="5150">IF(H254,P254,"")</f>
        <v>Primary cancer - Colon</v>
      </c>
      <c r="H254" s="14" t="b">
        <f t="shared" ref="H254" ca="1" si="5151">IF(INDIRECT(ADDRESS(2,D254+1,,,_sheetname_dataframe))="",FALSE,MID(INDIRECT(ADDRESS(2,D254+1,,,_sheetname_dataframe)),1,1)&lt;&gt;".")</f>
        <v>1</v>
      </c>
      <c r="I254" s="14" t="str">
        <f ca="1">IF($H254,ADDRESS(3,(D254+1)*2-1,4,,"["&amp;wew!$G$7&amp;"]"&amp;_sheetname_labels)&amp;":"&amp;ADDRESS(2+ster!$B$20,(D254+1)*2-1,4),"")</f>
        <v>[DBTemplate.xlsm]labels!SK3:SK61</v>
      </c>
      <c r="J254" s="14">
        <f t="array" aca="1" ref="J254" ca="1">IF(H254,MAX(0,MAX(IF(INDIRECT(I254)&lt;&gt;"",ROW(INDIRECT(I254)),""))-2),"")</f>
        <v>2</v>
      </c>
      <c r="K254" s="14" t="str">
        <f ca="1">IF($H254,IF($J254&gt;0,ADDRESS(3,(D254+1)*2-1,4,,"["&amp;wew!$G$7&amp;"]"&amp;_sheetname_labels)&amp;":"&amp;ADDRESS(2+J254,(D254+1)*2-1,4),""),"")</f>
        <v>[DBTemplate.xlsm]labels!SK3:SK4</v>
      </c>
      <c r="L254" s="14" t="str">
        <f ca="1">IF($H254,IF($J254&gt;0,ADDRESS(3,(D254+1)*2,4,,"["&amp;wew!$G$7&amp;"]"&amp;_sheetname_labels)&amp;":"&amp;ADDRESS(2+J254,(D254+1)*2,4),""),"")</f>
        <v>[DBTemplate.xlsm]labels!SL3:SL4</v>
      </c>
      <c r="M254" s="14">
        <f t="shared" ref="M254" ca="1" si="5152">IF($H254,IF(J254&gt;0,COUNTA(INDIRECT(K254))-COUNT(INDIRECT(K254)),0),"")</f>
        <v>0</v>
      </c>
      <c r="N254" s="14">
        <f t="shared" ref="N254" ca="1" si="5153">IF(H254,J254-M254,"")</f>
        <v>2</v>
      </c>
      <c r="O254" s="14" t="str">
        <f t="shared" ref="O254" ca="1" si="5154">IF(INDIRECT(ADDRESS(2,D254+1,,,_sheetname_dataframe))="","",INDIRECT(ADDRESS(2,D254+1,,,_sheetname_dataframe)))</f>
        <v>q_85a_7</v>
      </c>
      <c r="P254" s="14" t="str">
        <f t="shared" ref="P254" ca="1" si="5155">IF(H254,IF(INDIRECT(ADDRESS(1,D254+1,,,_sheetname_dataframe))="","",INDIRECT(ADDRESS(1,D254+1,,,_sheetname_dataframe))),"")</f>
        <v>Primary cancer - Colon</v>
      </c>
      <c r="Q254" s="14" t="str">
        <f ca="1">IF($BP254,ADDRESS(3,D254+1,4,,"["&amp;wew!$G$7&amp;"]"&amp;_sheetname_dataframe)&amp;":"&amp;ADDRESS(2+ster!$C$14,D254+1,4),"")</f>
        <v>[DBTemplate.xlsm]data_frame!IS3:IS3</v>
      </c>
      <c r="R254" s="14" t="str">
        <f>IF($BP254,IF(MID(_xll.FORMULATEXT(INDEX(INDIRECT(Q254),1)),1,1)="=", _xll.FORMULATEXT(INDEX(INDIRECT(Q254),1),2,TRUE),""),"")</f>
        <v/>
      </c>
      <c r="S254" s="14">
        <f t="array" aca="1" ref="S254" ca="1">IF(H254,SUM(IF((IFERROR(INDIRECT(Q254)&lt;&gt;"",FALSE))*(INDIRECT(ster!$D$14)&lt;&gt;""),1,0)),"")</f>
        <v>0</v>
      </c>
      <c r="T254" s="14">
        <f t="array" aca="1" ref="T254" ca="1">IF(H254,IF(M254&gt;0,SUM(IFERROR(1*(MATCH(INDIRECT(Q254),INDIRECT(K254),0)&gt;0),0)*(INDIRECT(ster!$D$14)&lt;&gt;"")*NOT(ISNUMBER(INDIRECT(Q254)))),0),"")</f>
        <v>0</v>
      </c>
      <c r="U254" s="14">
        <f t="array" aca="1" ref="U254" ca="1">IF(H254,SUM((IFERROR(INDIRECT(Q254)="",FALSE))*(INDIRECT(ster!$D$14)&lt;&gt;"")),"")</f>
        <v>1</v>
      </c>
      <c r="V254" s="14">
        <f t="array" aca="1" ref="V254" ca="1">IF(H254,SUM((IFERROR(INDIRECT(Q254)="#ąś",TRUE))*(INDIRECT(ster!$D$14)&lt;&gt;"")),"")</f>
        <v>0</v>
      </c>
      <c r="W254" s="14">
        <f t="array" aca="1" ref="W254" ca="1">IF(H254,SUM(ISNUMBER(INDIRECT(Q254))*(INDIRECT(ster!$D$14)&lt;&gt;"")),"")</f>
        <v>0</v>
      </c>
      <c r="X254" s="14" t="str">
        <f t="array" aca="1" ref="X254" ca="1">IF(AND(H254,W254&gt;0),IF(wew!$B$3,MIN(IF((INDIRECT(ster!$D$14)&lt;&gt;"")*IFERROR(INDIRECT($Q254)&lt;&gt;"",FALSE),IFERROR(INDIRECT($Q254),"X"),"X")),"&lt;włącz podświetlanie wartości&gt;"),"—")</f>
        <v>—</v>
      </c>
      <c r="Y254" s="14" t="str">
        <f t="array" aca="1" ref="Y254" ca="1">IF(AND(H254,W254&gt;0),IF(wew!$B$3,MAX(IF((INDIRECT(ster!$D$14)&lt;&gt;"")*IFERROR(INDIRECT($Q254)&lt;&gt;"",FALSE),IFERROR(INDIRECT($Q254),"X"),"X")),"&lt;włącz podświetlanie wartości&gt;"),"—")</f>
        <v>—</v>
      </c>
      <c r="Z254" s="14">
        <f t="shared" ref="Z254" ca="1" si="5156">IF(H254,S254-T254-W254,"")</f>
        <v>0</v>
      </c>
      <c r="AA254" s="12" t="str">
        <f t="shared" ref="AA254" ca="1" si="5157">IF(H254,IF(S254&gt;0,W254/(S254),"—"),"")</f>
        <v>—</v>
      </c>
      <c r="AB254" s="17">
        <f t="array" aca="1" ref="AB254" ca="1">IF(H254,IF(W254&gt;0,SUM((INDIRECT(ster!$D$14)&lt;&gt;"")*IFERROR((INDIRECT(Q254)&lt;&gt;"")*(INDIRECT(Q254)=INT(INDIRECT(Q254))),0)),0),"")</f>
        <v>0</v>
      </c>
      <c r="AC254" s="17">
        <f t="array" aca="1" ref="AC254" ca="1">IF(H254,W254-AB254,"")</f>
        <v>0</v>
      </c>
      <c r="AD254" s="17">
        <f t="shared" ref="AD254" ca="1" si="5158">IF($H254,IF(AC254&lt;&gt;"",IF(AC254=0,1,IF(AC254/W254&lt;0.15,2,3)),0),"")</f>
        <v>1</v>
      </c>
      <c r="AE254" s="17" t="b">
        <f t="shared" ref="AE254" ca="1" si="5159">IF(H254,OFFSET(O254,1,0)=".validation",FALSE)</f>
        <v>0</v>
      </c>
      <c r="AF254" s="17" t="str">
        <f ca="1">IF(AE254,IF($H254,ADDRESS(3,D254+2,4,,"["&amp;wew!$G$7&amp;"]"&amp;_sheetname_dataframe)&amp;":"&amp;ADDRESS(2+ster!$C$14,D254+2,4),""),"")</f>
        <v/>
      </c>
      <c r="AG254" s="17" t="str">
        <f t="shared" ref="AG254" ca="1" si="5160">IF(AE254,IF($H254,IF(INDIRECT(ADDRESS(1,D254+2,,,_sheetname_dataframe))="","",INDIRECT(ADDRESS(1,D254+2,,,_sheetname_dataframe))),""),"")</f>
        <v/>
      </c>
      <c r="AH254" s="17" t="b">
        <f t="shared" ref="AH254" ca="1" si="5161">IF(H254,AND(AE254,OFFSET(O254,2,0)=".validation"),FALSE)</f>
        <v>0</v>
      </c>
      <c r="AI254" s="17" t="str">
        <f ca="1">IF(AH254,IF($H254,ADDRESS(3,D254+3,4,,"["&amp;wew!$G$7&amp;"]"&amp;_sheetname_dataframe)&amp;":"&amp;ADDRESS(2+ster!$C$14,D254+3,4),""),"")</f>
        <v/>
      </c>
      <c r="AJ254" s="17" t="str">
        <f t="shared" ref="AJ254" ca="1" si="5162">IF(AH254,IF($H254,IF(INDIRECT(ADDRESS(1,D254+3,,,_sheetname_dataframe))="","",INDIRECT(ADDRESS(1,D254+3,,,_sheetname_dataframe))),""),"")</f>
        <v/>
      </c>
      <c r="AK254" s="17" t="b">
        <f t="shared" ref="AK254" ca="1" si="5163">IF(H254,OR(AQ254,AD254=2),"")</f>
        <v>0</v>
      </c>
      <c r="AL254" s="17" t="b">
        <f t="shared" ref="AL254" ca="1" si="5164">IF($H254,IF(BV254&lt;&gt;"",IF(OR(BM254="F",BM254="L",BM254="I",BM254="D"),BV254&lt;&gt;0)),"")</f>
        <v>0</v>
      </c>
      <c r="AM254" s="17" t="b">
        <f t="shared" ref="AM254" ca="1" si="5165">IF($H254,AND(NOT(AL254),OR(IF(BW254&lt;&gt;"",IF(OR(BM254="F",BM254="L"),BW254&lt;&gt;0)),BM254="I",BM254="N",BM254="D")),"")</f>
        <v>0</v>
      </c>
      <c r="AN254" s="17">
        <f t="shared" ref="AN254" ca="1" si="5166">IF(COUNTA(INDIRECT(Q254))=0,0, IF(AND(AO254&lt;&gt;"",X254&lt;AO254),1,IF(AND(AP254&lt;&gt;"",Y254&gt;AP254),1,IF(AND(AQ254,AC254&gt;0),2,0))))</f>
        <v>0</v>
      </c>
      <c r="AO254" s="24" t="str">
        <f t="shared" ref="AO254" ca="1" si="5167">IF($H254,IF(BY254&lt;&gt;"",IF(ISNUMBER(BY254),BY254,""),""),"")</f>
        <v/>
      </c>
      <c r="AP254" s="24" t="str">
        <f t="shared" ref="AP254" ca="1" si="5168">IF($H254,IF(BZ254&lt;&gt;"",IF(ISNUMBER(BZ254),BZ254,""),""),"")</f>
        <v/>
      </c>
      <c r="AQ254" s="17" t="b">
        <f t="shared" ref="AQ254" ca="1" si="5169">IF(H254,IF(CA254&lt;&gt;"",CA254&lt;&gt;0,FALSE),"")</f>
        <v>0</v>
      </c>
      <c r="AR254" s="17" t="b">
        <f t="shared" ref="AR254" ca="1" si="5170">IF(H254,IF(N254&gt;0,IF(BQ254&lt;&gt;"",BQ254&lt;&gt;0,FALSE),FALSE),"")</f>
        <v>0</v>
      </c>
      <c r="AS254" s="17" t="b">
        <f t="shared" ref="AS254" ca="1" si="5171">IF(H254,IF(BR254&lt;&gt;"",BR254&lt;&gt;0,FALSE),"")</f>
        <v>0</v>
      </c>
      <c r="AT254" s="17" t="b">
        <f t="shared" ref="AT254" ca="1" si="5172">IF(H254,IF(N254&gt;0,FALSE,IF(BU254&lt;&gt;"",MATCH(BU254,DataType,0)=1,FALSE)),"")</f>
        <v>0</v>
      </c>
      <c r="AU254" s="17" t="b">
        <f t="shared" ref="AU254" ca="1" si="5173">IF(H254,IF(N254&gt;0,TRUE,IF(BU254&lt;&gt;"",MATCH(BU254,DataType,0)=2,FALSE)),"")</f>
        <v>1</v>
      </c>
      <c r="AV254" s="17" t="b">
        <f t="shared" ref="AV254" ca="1" si="5174">IF(H254,IF(N254&gt;0,FALSE,IF(BU254&lt;&gt;"",MATCH(BU254,DataType,0)=3,FALSE)),"")</f>
        <v>0</v>
      </c>
      <c r="AW254" s="17" t="b">
        <f t="shared" ref="AW254" ca="1" si="5175">IF(H254,IF(W254&gt;0,Z254=0,FALSE),"")</f>
        <v>0</v>
      </c>
      <c r="AX254" s="14" t="b">
        <f t="array" aca="1" ref="AX254" ca="1">IF(H254,N254&gt;0,"")</f>
        <v>1</v>
      </c>
      <c r="AY254" s="17" t="str">
        <f t="shared" ref="AY254" ca="1" si="5176">IF(H254,IF(N254&gt;0,ADDRESS(ROW(VariablesOrigin)+1,COLUMN(VariablesOrigin)+1,4) &amp; ":" &amp; ADDRESS(ROW(VariablesOrigin)+N254,COLUMN(VariablesOrigin)+1,4),""),"")</f>
        <v>C3:C4</v>
      </c>
      <c r="AZ254" s="17" t="b">
        <f t="array" aca="1" ref="AZ254" ca="1">IF(AY254&lt;&gt;"",SUM(1*ISERROR(MATCH(INDIRECT(AY254),INDIRECT(K254),0)))=0,"")</f>
        <v>1</v>
      </c>
      <c r="BA254" s="17" t="b">
        <f t="shared" ref="BA254" ca="1" si="5177">IF(H254,BU254="",FALSE)</f>
        <v>1</v>
      </c>
      <c r="BB254" s="17" t="b">
        <v>0</v>
      </c>
      <c r="BC254" s="17" t="b">
        <f t="shared" ref="BC254" ca="1" si="5178">IF(BA254,IF(N254&gt;0,AND(AZ254,Z254=0),FALSE),"")</f>
        <v>1</v>
      </c>
      <c r="BD254" s="17" t="b">
        <f t="shared" ref="BD254" ca="1" si="5179">IF(BA254,IF(N254&gt;0,AND(NOT(AZ254),Z254=0),FALSE),"")</f>
        <v>0</v>
      </c>
      <c r="BE254" s="17" t="b">
        <f t="shared" ref="BE254" ca="1" si="5180">IF(BA254,IF(AND(AW254,NOT(BB254),NOT(BC254),NOT(BD254)),AND(Z254=0,AC254=0),FALSE),"")</f>
        <v>0</v>
      </c>
      <c r="BF254" s="17" t="b">
        <f t="shared" ref="BF254" ca="1" si="5181">IF(BA254,IF(AND(AW254,NOT(BB254),NOT(BC254),NOT(BD254)),AND(Z254=0,OR(AC254&gt;0)),FALSE),"")</f>
        <v>0</v>
      </c>
      <c r="BG254" s="17" t="b">
        <f t="shared" ref="BG254" ca="1" si="5182">IF(BA254,IF(OR(BB254:BF254),FALSE,IF(Z254=0,FALSE,Z254&gt;0)),"")</f>
        <v>0</v>
      </c>
      <c r="BH254" s="17" t="b">
        <f t="shared" ref="BH254" ca="1" si="5183">IF(BA254,COUNTIF(BB254:BG254,TRUE)=1,"")</f>
        <v>1</v>
      </c>
      <c r="BI254" s="17">
        <f t="shared" ref="BI254" ca="1" si="5184">IF(BA254,IFERROR(MATCH(TRUE,BB254:BG254,0),7),"")</f>
        <v>2</v>
      </c>
      <c r="BJ254" s="17" t="b">
        <f t="shared" ref="BJ254" ca="1" si="5185">DF254&lt;&gt;""</f>
        <v>0</v>
      </c>
      <c r="BK254" s="17" t="str">
        <f t="shared" ref="BK254" ca="1" si="5186">IF(H254,IF(AND(NOT(BA254),AU254),AC254=0,""),"")</f>
        <v/>
      </c>
      <c r="BL254" s="17" t="str">
        <f t="shared" ref="BL254" ca="1" si="5187">IF(H254,IF(AND(NOT(BA254),AU254),AC254&gt;0,""),"")</f>
        <v/>
      </c>
      <c r="BM254" s="17" t="str">
        <f t="shared" ref="BM254" ca="1" si="5188">IF(H254,IF(BA254,CHOOSE(BI254,"0","F","L","I","N",IF(AA254&gt;0.5,"N","S"),"0"),CHOOSE(MATCH(BU254,DataType,0),"S",IF(BK254,"I","N"),"D"  )),"")</f>
        <v>F</v>
      </c>
      <c r="BN254" s="17" t="str">
        <f t="shared" ref="BN254" ca="1" si="5189">IF(H254,IF(BJ254,"E",IF(BA254,CHOOSE(BI254,"0","F","L","I","N","S","0"),CHOOSE(MATCH(BU254,DataType,0),"S",IF(BK254,"I","N"),"D"  ))),"")</f>
        <v>F</v>
      </c>
      <c r="BO254" s="17" t="str">
        <f t="shared" ref="BO254" ca="1" si="5190">IF($H254,IF(BM254="0","",IF(AND(AR254,N254=2),"D",IF(BM254="S","N",IF(AL254,"O",IF(AM254,"I","N"))))),"")</f>
        <v>N</v>
      </c>
      <c r="BP254" s="14" t="b">
        <f t="shared" ref="BP254" ca="1" si="5191">INDIRECT(ADDRESS(2,ROW(A254)-1,,,_sheetname_dataframe))&lt;&gt;""</f>
        <v>1</v>
      </c>
      <c r="BQ254" s="35"/>
      <c r="BX254" s="16"/>
      <c r="BY254" s="16"/>
      <c r="BZ254" s="16"/>
      <c r="CA254" s="16"/>
      <c r="CB254" s="16"/>
      <c r="CC254" s="16"/>
      <c r="CD254" s="16"/>
      <c r="CE254" s="16"/>
      <c r="CF254" s="16"/>
      <c r="CN254" s="14">
        <f ca="1">IF(H254,IFERROR(IsVariableNameLegal(O254),0),0)</f>
        <v>0</v>
      </c>
      <c r="CO254" s="14" t="str">
        <f t="array" aca="1" ref="CO254" ca="1">IF(H254,IF(COUNTIF(INDIRECT(wew!$C$13),O254)&gt;1,TRIM(SUBSTITUTE(_xll.MCONCAT(IF((INDIRECT(wew!$C$13)=O254)*(COLUMN(INDIRECT(wew!$C$13))&lt;&gt;D254+1),-1+COLUMN(INDIRECT(wew!$C$13)),"")," "),"  "," ")),""),"")</f>
        <v/>
      </c>
      <c r="CP254" s="14" t="str">
        <f t="array" aca="1" ref="CP254" ca="1">IF(P254&lt;&gt;"",IF(LEN(P254)&gt;150,1,""),"")</f>
        <v/>
      </c>
      <c r="CQ254" s="14" t="str">
        <f t="array" aca="1" ref="CQ254" ca="1">IF(AND(H254,NOT(ster!$J$3)),IF(COUNTIF(INDIRECT(wew!$C$15),P254)&gt;1,TRIM(SUBSTITUTE(_xll.MCONCAT(IF((INDIRECT(wew!$C$15)=P254)*(COLUMN(INDIRECT(wew!$C$15))&lt;&gt;D254+1),-1+COLUMN(INDIRECT(wew!$C$15)),"")," "),"  "," ")),""),"")</f>
        <v/>
      </c>
      <c r="CR254" s="14" t="str">
        <f t="array" aca="1" ref="CR254" ca="1">IF(H254,IF(AND(W254&gt;0,AO254&lt;&gt;""),TRIM(SUBSTITUTE(_xll.MCONCAT(IFERROR(IF(ISNUMBER(INDIRECT(Q254)),IF((INDIRECT(ster!$D$14)&lt;&gt;"")*(INDIRECT(Q254)&lt;AO254),INDIRECT(ster!$D$14) &amp; ": " &amp;  SUBSTITUTE(IF( AV254,IFERROR(TEXT(INDIRECT(Q254),"rrrr-mm-dd") &amp;" (" &amp; INDIRECT(Q254) &amp;")",INDIRECT(Q254)),INDIRECT(Q254))," "," "),""),""),"")," "),"  "," ")),""),"")</f>
        <v/>
      </c>
      <c r="CS254" s="14" t="str">
        <f t="array" aca="1" ref="CS254" ca="1">IF(H254,IF(AND(W254&gt;0,AP254&lt;&gt;""),TRIM(SUBSTITUTE(_xll.MCONCAT(IFERROR(IF(ISNUMBER(INDIRECT(Q254)),IF((INDIRECT(ster!$D$14)&lt;&gt;"")*(INDIRECT(Q254)&gt;AP254),INDIRECT(ster!$D$14) &amp; ": " &amp;  SUBSTITUTE(IF( AV254,IFERROR(TEXT(INDIRECT(Q254),"rrrr-mm-dd")&amp;" (" &amp; INDIRECT(Q254) &amp;")",INDIRECT(Q254)),INDIRECT(Q254))," "," "),""),""),"")," "),"  "," ")),""),"")</f>
        <v/>
      </c>
      <c r="CT254" s="14" t="str">
        <f t="array" aca="1" ref="CT254" ca="1">IF(H254,IF(AND(N254&gt;0,AR254),TRIM(SUBSTITUTE(_xll.MCONCAT(IFERROR(IF(ISNUMBER(INDIRECT(Q254)),IF((INDIRECT(ster!$D$14)&lt;&gt;"")*(IFERROR(0*(MATCH(INDIRECT(Q254),INDIRECT(K254),0)&gt;0),1)),INDIRECT(ster!$D$14) &amp; ": " &amp;  SUBSTITUTE(IF( AV254,IFERROR(TEXT(INDIRECT(Q254),"rrrr-mm-dd")&amp;" (" &amp; INDIRECT(Q254) &amp;")",INDIRECT(Q254)),INDIRECT(Q254))," "," "),""),""),"")," "),"  "," ")),""),"")</f>
        <v/>
      </c>
      <c r="CU254" s="14" t="str">
        <f t="array" aca="1" ref="CU254" ca="1">IF(H254,IF(AND(V254&gt;0),TRIM(SUBSTITUTE(_xll.MCONCAT(IF((INDIRECT(ster!$D$14)&lt;&gt;"")*(IFERROR(0*(INDIRECT(Q254)&lt;&gt;""),1)),INDIRECT(ster!$D$14),"")," "),"  "," ")),""),"")</f>
        <v/>
      </c>
      <c r="CV254" s="14" t="str">
        <f t="array" aca="1" ref="CV254" ca="1">IF(H254,IF(AS254,
TRIM(SUBSTITUTE(_xll.MCONCAT(IF(
   (INDIRECT(ster!$D$14)&lt;&gt;"")*
   ((INDIRECT(Q254)="")+
      NOT(ISNUMBER(INDIRECT(Q254)))*
      NOT(ISERROR(MATCH(INDIRECT(Q254),INDIRECT(K254),0)))
    ),
      INDIRECT(ster!$D$14),
   "")," "),"  "," ")),
""),"")</f>
        <v/>
      </c>
      <c r="CW254" s="14" t="str">
        <f t="array" aca="1" ref="CW254" ca="1">IF(H254,IF(AND(AQ254),TRIM(SUBSTITUTE(_xll.MCONCAT(IFERROR(IF(ISNUMBER(INDIRECT(Q254)),IF((INDIRECT(ster!$D$14)&lt;&gt;"")*(INDIRECT(Q254)&lt;&gt;INT(INDIRECT(Q254))),INDIRECT(ster!$D$14) &amp; ": " &amp; INDIRECT(Q254),""),""),"")," "),"  "," ")),""),"")</f>
        <v/>
      </c>
      <c r="CX254" s="14" t="str">
        <f t="array" aca="1" ref="CX254" ca="1">IF(H254,IF(OR(AU254,AV254),TRIM(SUBSTITUTE(_xll.MCONCAT(IF((INDIRECT(ster!$D$14)&lt;&gt;"")*NOT(ISNUMBER(INDIRECT(Q254))),IF(ISERROR(MATCH(INDIRECT(Q254),INDIRECT(K254),0)),IFERROR(IF(INDIRECT(Q254)&lt;&gt;"",INDIRECT(ster!$D$14) &amp; ": " &amp; SUBSTITUTE(INDIRECT(Q254)," "," "),""),""),""),"")," "),"  "," ")),""),"")</f>
        <v/>
      </c>
      <c r="CY254" s="14" t="str">
        <f t="array" aca="1" ref="CY254" ca="1">IF(H254,IF(AE254,TRIM(SUBSTITUTE(_xll.MCONCAT(IF((INDIRECT(ster!$D$14)&lt;&gt;"")*IFERROR(NOT(INDIRECT(AF254)),FALSE),IF(ISERROR(MATCH(INDIRECT(Q254),INDIRECT(K254),0)),IFERROR(IF(INDIRECT(Q254)&lt;&gt;"",INDIRECT(ster!$D$14)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CZ254" s="14" t="str">
        <f t="array" aca="1" ref="CZ254" ca="1">IF(H254,IF(AH254,TRIM(SUBSTITUTE(_xll.MCONCAT(IF((INDIRECT(ster!$D$14)&lt;&gt;"")*IFERROR(NOT(INDIRECT(AI254)),FALSE),IF(ISERROR(MATCH(INDIRECT(Q254),INDIRECT(K254),0)),IFERROR(IF(INDIRECT(Q254)&lt;&gt;"",INDIRECT(ster!$D$14)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DC254" s="14" t="str">
        <f ca="1">SUBSTITUTE(SUBSTITUTE(SUBSTITUTE(SUBSTITUTE(_xll.MCONCAT(DG254:DS254,"■"),"■■","■"),"■■","■"),"■■","■"),"■■","■")</f>
        <v>■</v>
      </c>
      <c r="DD254" s="14" t="str">
        <f t="shared" ref="DD254" ca="1" si="5192">IF(MID(DC254,1,1)="■",MID(DC254,2,LEN(DC254)),DC254)</f>
        <v/>
      </c>
      <c r="DE254" s="14" t="str">
        <f t="shared" ref="DE254" ca="1" si="5193">IF(DD254&lt;&gt;"",IF(MID(DD254,LEN(DD254),1)="■",MID(DD254,1,LEN(DD254)-1),DD254),"")</f>
        <v/>
      </c>
      <c r="DF254" s="14" t="str">
        <f t="shared" ref="DF254" ca="1" si="5194">IFERROR(IF(DE254&lt;&gt;"",SUBSTITUTE(DE254,"■",". "),""),"##INTERNAL_ERROR")</f>
        <v/>
      </c>
      <c r="DG254" s="14" t="str">
        <f t="shared" ref="DG254" ca="1" si="5195">IF(CN254&lt;&gt;0,"Variable name don't comply with the naming convention","")</f>
        <v/>
      </c>
      <c r="DH254" s="14" t="str">
        <f t="shared" ref="DH254" ca="1" si="5196">IF(CO254&lt;&gt;"","Duplicated name. " &amp; IF(ISERROR(FIND(" ",CO254)),"Duplicate have index " &amp; CO254, "Duplicates have indices: "&amp;SUBSTITUTE(CO254," ",", ")),"")</f>
        <v/>
      </c>
      <c r="DI254" s="14" t="str">
        <f t="shared" ref="DI254" ca="1" si="5197">IF(CP254&lt;&gt;"","Variable label exceed length 150","")</f>
        <v/>
      </c>
      <c r="DJ254" s="14" t="str">
        <f t="shared" ref="DJ254" ca="1" si="5198">IF(CQ254&lt;&gt;"","Duplicated variable label. " &amp; IF(ISERROR(FIND(" ",CQ254)),"Duplicate have index " &amp; CQ254, "Duplicates have indices: "&amp;SUBSTITUTE(CQ254," ",", ")),"")</f>
        <v/>
      </c>
      <c r="DK254" s="14" t="str">
        <f t="shared" ref="DK254" ca="1" si="5199">IF(CR254&lt;&gt;"","The following cases have values below declared theorethical min: " &amp;SUBSTITUTE(CR254," ",", "),"")</f>
        <v/>
      </c>
      <c r="DL254" s="14" t="str">
        <f t="shared" ref="DL254" ca="1" si="5200">IF(CS254&lt;&gt;"","The following cases have values above declared theorethical max: " &amp;SUBSTITUTE(CS254," ",", "),"")</f>
        <v/>
      </c>
      <c r="DM254" s="14" t="str">
        <f t="shared" ref="DM254" ca="1" si="5201">IF(CT254&lt;&gt;"","There are some cases with values not explicitly declared in the labels dictionary: " &amp;SUBSTITUTE(CT254," ",", "),"")</f>
        <v/>
      </c>
      <c r="DN254" s="14" t="str">
        <f t="array" aca="1" ref="DN254" ca="1">IF(CU254&lt;&gt;"","There are errors in the entered values in the following cases: " &amp;SUBSTITUTE(CU254," ",", "),"")</f>
        <v/>
      </c>
      <c r="DO254" s="14" t="str">
        <f t="shared" ref="DO254" ca="1" si="5202">IF(CV254&lt;&gt;"","The following records are missing in this required field: " &amp;SUBSTITUTE(CV254," ",", "),"")</f>
        <v/>
      </c>
      <c r="DP254" s="14" t="str">
        <f t="shared" ref="DP254" ca="1" si="5203">IF(CW254&lt;&gt;"","The following cases have non-integer values: " &amp;SUBSTITUTE(CW254," ",", "),"")</f>
        <v/>
      </c>
      <c r="DQ254" s="14" t="str">
        <f t="shared" ref="DQ254" ca="1" si="5204">IF(CX254&lt;&gt;"","The following cases are non-numeric: " &amp;SUBSTITUTE(CX254," ",", "),"")</f>
        <v/>
      </c>
      <c r="DR254" s="14" t="str">
        <f t="shared" ref="DR254" ca="1" si="5205">IF(CY254&lt;&gt;"","In the following cases " &amp; P254 &amp; " " &amp; LOWER(MID(AG254,1,1)) &amp; MID(AG254,2,LEN(AG254)) &amp; ": " &amp;SUBSTITUTE(CY254," ",", "),"")</f>
        <v/>
      </c>
      <c r="DS254" s="14" t="str">
        <f t="shared" ref="DS254" ca="1" si="5206">IF(CZ254&lt;&gt;"","In the following cases " &amp; P254 &amp; " " &amp; LOWER(MID(AJ254,1,1)) &amp; MID(AJ254,2,LEN(AJ254)) &amp; ": " &amp;SUBSTITUTE(CZ254," ",", "),"")</f>
        <v/>
      </c>
      <c r="DZ254" s="14" t="b">
        <f t="shared" ref="DZ254" ca="1" si="5207">OR(ED254&lt;&gt;"",EF254&lt;&gt;"",EG254&lt;&gt;"")</f>
        <v>0</v>
      </c>
      <c r="EA254" s="14" t="str">
        <f t="shared" ref="EA254" ca="1" si="5208">IF(EB254&lt;&gt;"",G254 &amp; " (" &amp; F254 &amp; ")","")</f>
        <v>Primary cancer - Colon (q_85a_7)</v>
      </c>
      <c r="EB254" s="14" t="str">
        <f t="shared" ref="EB254" ca="1" si="5209">IF(EE254&lt;&gt;"",EE254&amp;IF(ED254&lt;&gt;""," and "&amp;ED254,""),UPPER(MID(ED254,1,1)&amp;MID(ED254,2,LEN(ED254))))&amp; IF(OR(EF254&lt;&gt;"",EG254&lt;&gt;"")," and "&amp;IF(EF254&lt;&gt;"",LOWER(MID(EF254,1,1) &amp; MID(EF254,2,LEN(EF254))),"")&amp; IF(AND(EF254 &lt;&gt;"",EG254&lt;&gt;"")," and ","") &amp; IF(EG254&lt;&gt;"",LOWER(MID(EG254,1,1) &amp; MID(EG254,2,LEN(EG254))),""),"") &amp; IF(OR(EE254&lt;&gt;"",ED254&lt;&gt;"",EF254&lt;&gt;"",EG254&lt;&gt;""), ". ","")</f>
        <v xml:space="preserve">Values must be numeric. </v>
      </c>
      <c r="EC254" s="14" t="str">
        <f t="shared" ref="EC254" ca="1" si="5210">IF(EB254&lt;&gt;"",G254 &amp; " (" &amp; F254 &amp; "): " &amp; EB254,"")</f>
        <v xml:space="preserve">Primary cancer - Colon (q_85a_7): Values must be numeric. </v>
      </c>
      <c r="ED254" s="14" t="str">
        <f t="shared" ref="ED254" ca="1" si="5211">IF(H254,IF(W254&gt;0,IF(AND(AO254&lt;&gt;"",AP254&lt;&gt;""),"each value must be between " &amp; IF( AV254,IFERROR(TEXT(AO254,"rrrr-mm-dd") &amp;" (" &amp; AO254 &amp;")",AO254),AO254) &amp; " and " &amp; IF( AV254,IFERROR(TEXT(AP254,"rrrr-mm-dd") &amp;" (" &amp; AP254 &amp;")",AP254),AP254),IF(AO254&lt;&gt;"","each value must be above " &amp; IF( AV254,IFERROR(TEXT(AO254,"rrrr-mm-dd") &amp;" (" &amp; AO254 &amp;")",AO254),AO254), IF(AP254&lt;&gt;"","each value must be below " &amp; IF( AV254,IFERROR(TEXT(AP254,"rrrr-mm-dd") &amp;" (" &amp; AP254 &amp;")",AP254),AP254),""))),""),"")</f>
        <v/>
      </c>
      <c r="EE254" s="14" t="str">
        <f t="shared" ref="EE254" ca="1" si="5212">IF(H254,IF(OR(AQ254,AU254,AV254,AS254,AR254),
   "Values must be" &amp;
   IF(AR254," limited to predefinied list", IF(AQ254, " integers",IF(OR(AU254,AV254)," numeric",""))) &amp;
   IF(AS254,IF(OR(AR254,AQ254,AU254,AV254), " and ","") &amp; "non-missing",""),
""),"")</f>
        <v>Values must be numeric</v>
      </c>
      <c r="EF254" s="14" t="str">
        <f t="shared" ref="EF254" ca="1" si="5213">IF($H254,AG254,"")</f>
        <v/>
      </c>
      <c r="EG254" s="14" t="str">
        <f t="shared" ref="EG254" ca="1" si="5214">IF($H254,AJ254,"")</f>
        <v/>
      </c>
      <c r="EM254" s="14" t="b">
        <f t="shared" ref="EM254" ca="1" si="5215">OR(EC254&lt;&gt;"",DF254&lt;&gt;"")</f>
        <v>1</v>
      </c>
      <c r="EN254" s="14">
        <f t="shared" ref="EN254" ca="1" si="5216">IF(EM254,C254,"")</f>
        <v>241</v>
      </c>
      <c r="EO254" s="14" t="str">
        <f t="shared" ref="EO254" ca="1" si="5217">IF(EM254,F254,"")</f>
        <v>q_85a_7</v>
      </c>
      <c r="EP254" s="14" t="str">
        <f t="shared" ref="EP254" ca="1" si="5218">EC254</f>
        <v xml:space="preserve">Primary cancer - Colon (q_85a_7): Values must be numeric. </v>
      </c>
      <c r="EQ254" s="14" t="str">
        <f t="shared" ref="EQ254" ca="1" si="5219">DF254</f>
        <v/>
      </c>
    </row>
    <row r="255" spans="2:147" s="14" customFormat="1">
      <c r="B255" s="14" t="str">
        <f t="shared" ref="B255" ca="1" si="5220">DF255</f>
        <v/>
      </c>
      <c r="C255" s="14">
        <f t="shared" ref="C255" ca="1" si="5221">IF(OFFSET(B255,-1,COLUMN(VariableExists)-2),OFFSET(B255,-1,1)+1,OFFSET(B255,-1,1))</f>
        <v>242</v>
      </c>
      <c r="D255" s="14">
        <f t="shared" ref="D255" si="5222">ROW(A255)-2</f>
        <v>253</v>
      </c>
      <c r="E255" s="14" t="str">
        <f t="shared" ref="E255" ca="1" si="5223">IF(OR(G255="",ROW(G255)=2),"",IF(Z255&gt;0,"S",IF(AX255,IF(J255=2,"D","N"),"I")))</f>
        <v>D</v>
      </c>
      <c r="F255" s="14" t="str">
        <f t="shared" ref="F255" ca="1" si="5224">IF(H255,O255,"")</f>
        <v>q_85a_8</v>
      </c>
      <c r="G255" s="14" t="str">
        <f t="shared" ref="G255" ca="1" si="5225">IF(H255,P255,"")</f>
        <v>Primary cancer - Rectum</v>
      </c>
      <c r="H255" s="14" t="b">
        <f t="shared" ref="H255" ca="1" si="5226">IF(INDIRECT(ADDRESS(2,D255+1,,,_sheetname_dataframe))="",FALSE,MID(INDIRECT(ADDRESS(2,D255+1,,,_sheetname_dataframe)),1,1)&lt;&gt;".")</f>
        <v>1</v>
      </c>
      <c r="I255" s="14" t="str">
        <f ca="1">IF($H255,ADDRESS(3,(D255+1)*2-1,4,,"["&amp;wew!$G$7&amp;"]"&amp;_sheetname_labels)&amp;":"&amp;ADDRESS(2+ster!$B$20,(D255+1)*2-1,4),"")</f>
        <v>[DBTemplate.xlsm]labels!SM3:SM61</v>
      </c>
      <c r="J255" s="14">
        <f t="array" aca="1" ref="J255" ca="1">IF(H255,MAX(0,MAX(IF(INDIRECT(I255)&lt;&gt;"",ROW(INDIRECT(I255)),""))-2),"")</f>
        <v>2</v>
      </c>
      <c r="K255" s="14" t="str">
        <f ca="1">IF($H255,IF($J255&gt;0,ADDRESS(3,(D255+1)*2-1,4,,"["&amp;wew!$G$7&amp;"]"&amp;_sheetname_labels)&amp;":"&amp;ADDRESS(2+J255,(D255+1)*2-1,4),""),"")</f>
        <v>[DBTemplate.xlsm]labels!SM3:SM4</v>
      </c>
      <c r="L255" s="14" t="str">
        <f ca="1">IF($H255,IF($J255&gt;0,ADDRESS(3,(D255+1)*2,4,,"["&amp;wew!$G$7&amp;"]"&amp;_sheetname_labels)&amp;":"&amp;ADDRESS(2+J255,(D255+1)*2,4),""),"")</f>
        <v>[DBTemplate.xlsm]labels!SN3:SN4</v>
      </c>
      <c r="M255" s="14">
        <f t="shared" ref="M255" ca="1" si="5227">IF($H255,IF(J255&gt;0,COUNTA(INDIRECT(K255))-COUNT(INDIRECT(K255)),0),"")</f>
        <v>0</v>
      </c>
      <c r="N255" s="14">
        <f t="shared" ref="N255" ca="1" si="5228">IF(H255,J255-M255,"")</f>
        <v>2</v>
      </c>
      <c r="O255" s="14" t="str">
        <f t="shared" ref="O255" ca="1" si="5229">IF(INDIRECT(ADDRESS(2,D255+1,,,_sheetname_dataframe))="","",INDIRECT(ADDRESS(2,D255+1,,,_sheetname_dataframe)))</f>
        <v>q_85a_8</v>
      </c>
      <c r="P255" s="14" t="str">
        <f t="shared" ref="P255" ca="1" si="5230">IF(H255,IF(INDIRECT(ADDRESS(1,D255+1,,,_sheetname_dataframe))="","",INDIRECT(ADDRESS(1,D255+1,,,_sheetname_dataframe))),"")</f>
        <v>Primary cancer - Rectum</v>
      </c>
      <c r="Q255" s="14" t="str">
        <f ca="1">IF($BP255,ADDRESS(3,D255+1,4,,"["&amp;wew!$G$7&amp;"]"&amp;_sheetname_dataframe)&amp;":"&amp;ADDRESS(2+ster!$C$14,D255+1,4),"")</f>
        <v>[DBTemplate.xlsm]data_frame!IT3:IT3</v>
      </c>
      <c r="R255" s="14" t="str">
        <f>IF($BP255,IF(MID(_xll.FORMULATEXT(INDEX(INDIRECT(Q255),1)),1,1)="=", _xll.FORMULATEXT(INDEX(INDIRECT(Q255),1),2,TRUE),""),"")</f>
        <v/>
      </c>
      <c r="S255" s="14">
        <f t="array" aca="1" ref="S255" ca="1">IF(H255,SUM(IF((IFERROR(INDIRECT(Q255)&lt;&gt;"",FALSE))*(INDIRECT(ster!$D$14)&lt;&gt;""),1,0)),"")</f>
        <v>0</v>
      </c>
      <c r="T255" s="14">
        <f t="array" aca="1" ref="T255" ca="1">IF(H255,IF(M255&gt;0,SUM(IFERROR(1*(MATCH(INDIRECT(Q255),INDIRECT(K255),0)&gt;0),0)*(INDIRECT(ster!$D$14)&lt;&gt;"")*NOT(ISNUMBER(INDIRECT(Q255)))),0),"")</f>
        <v>0</v>
      </c>
      <c r="U255" s="14">
        <f t="array" aca="1" ref="U255" ca="1">IF(H255,SUM((IFERROR(INDIRECT(Q255)="",FALSE))*(INDIRECT(ster!$D$14)&lt;&gt;"")),"")</f>
        <v>1</v>
      </c>
      <c r="V255" s="14">
        <f t="array" aca="1" ref="V255" ca="1">IF(H255,SUM((IFERROR(INDIRECT(Q255)="#ąś",TRUE))*(INDIRECT(ster!$D$14)&lt;&gt;"")),"")</f>
        <v>0</v>
      </c>
      <c r="W255" s="14">
        <f t="array" aca="1" ref="W255" ca="1">IF(H255,SUM(ISNUMBER(INDIRECT(Q255))*(INDIRECT(ster!$D$14)&lt;&gt;"")),"")</f>
        <v>0</v>
      </c>
      <c r="X255" s="14" t="str">
        <f t="array" aca="1" ref="X255" ca="1">IF(AND(H255,W255&gt;0),IF(wew!$B$3,MIN(IF((INDIRECT(ster!$D$14)&lt;&gt;"")*IFERROR(INDIRECT($Q255)&lt;&gt;"",FALSE),IFERROR(INDIRECT($Q255),"X"),"X")),"&lt;włącz podświetlanie wartości&gt;"),"—")</f>
        <v>—</v>
      </c>
      <c r="Y255" s="14" t="str">
        <f t="array" aca="1" ref="Y255" ca="1">IF(AND(H255,W255&gt;0),IF(wew!$B$3,MAX(IF((INDIRECT(ster!$D$14)&lt;&gt;"")*IFERROR(INDIRECT($Q255)&lt;&gt;"",FALSE),IFERROR(INDIRECT($Q255),"X"),"X")),"&lt;włącz podświetlanie wartości&gt;"),"—")</f>
        <v>—</v>
      </c>
      <c r="Z255" s="14">
        <f t="shared" ref="Z255" ca="1" si="5231">IF(H255,S255-T255-W255,"")</f>
        <v>0</v>
      </c>
      <c r="AA255" s="12" t="str">
        <f t="shared" ref="AA255" ca="1" si="5232">IF(H255,IF(S255&gt;0,W255/(S255),"—"),"")</f>
        <v>—</v>
      </c>
      <c r="AB255" s="17">
        <f t="array" aca="1" ref="AB255" ca="1">IF(H255,IF(W255&gt;0,SUM((INDIRECT(ster!$D$14)&lt;&gt;"")*IFERROR((INDIRECT(Q255)&lt;&gt;"")*(INDIRECT(Q255)=INT(INDIRECT(Q255))),0)),0),"")</f>
        <v>0</v>
      </c>
      <c r="AC255" s="17">
        <f t="array" aca="1" ref="AC255" ca="1">IF(H255,W255-AB255,"")</f>
        <v>0</v>
      </c>
      <c r="AD255" s="17">
        <f t="shared" ref="AD255" ca="1" si="5233">IF($H255,IF(AC255&lt;&gt;"",IF(AC255=0,1,IF(AC255/W255&lt;0.15,2,3)),0),"")</f>
        <v>1</v>
      </c>
      <c r="AE255" s="17" t="b">
        <f t="shared" ref="AE255" ca="1" si="5234">IF(H255,OFFSET(O255,1,0)=".validation",FALSE)</f>
        <v>0</v>
      </c>
      <c r="AF255" s="17" t="str">
        <f ca="1">IF(AE255,IF($H255,ADDRESS(3,D255+2,4,,"["&amp;wew!$G$7&amp;"]"&amp;_sheetname_dataframe)&amp;":"&amp;ADDRESS(2+ster!$C$14,D255+2,4),""),"")</f>
        <v/>
      </c>
      <c r="AG255" s="17" t="str">
        <f t="shared" ref="AG255" ca="1" si="5235">IF(AE255,IF($H255,IF(INDIRECT(ADDRESS(1,D255+2,,,_sheetname_dataframe))="","",INDIRECT(ADDRESS(1,D255+2,,,_sheetname_dataframe))),""),"")</f>
        <v/>
      </c>
      <c r="AH255" s="17" t="b">
        <f t="shared" ref="AH255" ca="1" si="5236">IF(H255,AND(AE255,OFFSET(O255,2,0)=".validation"),FALSE)</f>
        <v>0</v>
      </c>
      <c r="AI255" s="17" t="str">
        <f ca="1">IF(AH255,IF($H255,ADDRESS(3,D255+3,4,,"["&amp;wew!$G$7&amp;"]"&amp;_sheetname_dataframe)&amp;":"&amp;ADDRESS(2+ster!$C$14,D255+3,4),""),"")</f>
        <v/>
      </c>
      <c r="AJ255" s="17" t="str">
        <f t="shared" ref="AJ255" ca="1" si="5237">IF(AH255,IF($H255,IF(INDIRECT(ADDRESS(1,D255+3,,,_sheetname_dataframe))="","",INDIRECT(ADDRESS(1,D255+3,,,_sheetname_dataframe))),""),"")</f>
        <v/>
      </c>
      <c r="AK255" s="17" t="b">
        <f t="shared" ref="AK255" ca="1" si="5238">IF(H255,OR(AQ255,AD255=2),"")</f>
        <v>0</v>
      </c>
      <c r="AL255" s="17" t="b">
        <f t="shared" ref="AL255" ca="1" si="5239">IF($H255,IF(BV255&lt;&gt;"",IF(OR(BM255="F",BM255="L",BM255="I",BM255="D"),BV255&lt;&gt;0)),"")</f>
        <v>0</v>
      </c>
      <c r="AM255" s="17" t="b">
        <f t="shared" ref="AM255" ca="1" si="5240">IF($H255,AND(NOT(AL255),OR(IF(BW255&lt;&gt;"",IF(OR(BM255="F",BM255="L"),BW255&lt;&gt;0)),BM255="I",BM255="N",BM255="D")),"")</f>
        <v>0</v>
      </c>
      <c r="AN255" s="17">
        <f t="shared" ref="AN255" ca="1" si="5241">IF(COUNTA(INDIRECT(Q255))=0,0, IF(AND(AO255&lt;&gt;"",X255&lt;AO255),1,IF(AND(AP255&lt;&gt;"",Y255&gt;AP255),1,IF(AND(AQ255,AC255&gt;0),2,0))))</f>
        <v>0</v>
      </c>
      <c r="AO255" s="24" t="str">
        <f t="shared" ref="AO255" ca="1" si="5242">IF($H255,IF(BY255&lt;&gt;"",IF(ISNUMBER(BY255),BY255,""),""),"")</f>
        <v/>
      </c>
      <c r="AP255" s="24" t="str">
        <f t="shared" ref="AP255" ca="1" si="5243">IF($H255,IF(BZ255&lt;&gt;"",IF(ISNUMBER(BZ255),BZ255,""),""),"")</f>
        <v/>
      </c>
      <c r="AQ255" s="17" t="b">
        <f t="shared" ref="AQ255" ca="1" si="5244">IF(H255,IF(CA255&lt;&gt;"",CA255&lt;&gt;0,FALSE),"")</f>
        <v>0</v>
      </c>
      <c r="AR255" s="17" t="b">
        <f t="shared" ref="AR255" ca="1" si="5245">IF(H255,IF(N255&gt;0,IF(BQ255&lt;&gt;"",BQ255&lt;&gt;0,FALSE),FALSE),"")</f>
        <v>0</v>
      </c>
      <c r="AS255" s="17" t="b">
        <f t="shared" ref="AS255" ca="1" si="5246">IF(H255,IF(BR255&lt;&gt;"",BR255&lt;&gt;0,FALSE),"")</f>
        <v>0</v>
      </c>
      <c r="AT255" s="17" t="b">
        <f t="shared" ref="AT255" ca="1" si="5247">IF(H255,IF(N255&gt;0,FALSE,IF(BU255&lt;&gt;"",MATCH(BU255,DataType,0)=1,FALSE)),"")</f>
        <v>0</v>
      </c>
      <c r="AU255" s="17" t="b">
        <f t="shared" ref="AU255" ca="1" si="5248">IF(H255,IF(N255&gt;0,TRUE,IF(BU255&lt;&gt;"",MATCH(BU255,DataType,0)=2,FALSE)),"")</f>
        <v>1</v>
      </c>
      <c r="AV255" s="17" t="b">
        <f t="shared" ref="AV255" ca="1" si="5249">IF(H255,IF(N255&gt;0,FALSE,IF(BU255&lt;&gt;"",MATCH(BU255,DataType,0)=3,FALSE)),"")</f>
        <v>0</v>
      </c>
      <c r="AW255" s="17" t="b">
        <f t="shared" ref="AW255" ca="1" si="5250">IF(H255,IF(W255&gt;0,Z255=0,FALSE),"")</f>
        <v>0</v>
      </c>
      <c r="AX255" s="14" t="b">
        <f t="array" aca="1" ref="AX255" ca="1">IF(H255,N255&gt;0,"")</f>
        <v>1</v>
      </c>
      <c r="AY255" s="17" t="str">
        <f t="shared" ref="AY255" ca="1" si="5251">IF(H255,IF(N255&gt;0,ADDRESS(ROW(VariablesOrigin)+1,COLUMN(VariablesOrigin)+1,4) &amp; ":" &amp; ADDRESS(ROW(VariablesOrigin)+N255,COLUMN(VariablesOrigin)+1,4),""),"")</f>
        <v>C3:C4</v>
      </c>
      <c r="AZ255" s="17" t="b">
        <f t="array" aca="1" ref="AZ255" ca="1">IF(AY255&lt;&gt;"",SUM(1*ISERROR(MATCH(INDIRECT(AY255),INDIRECT(K255),0)))=0,"")</f>
        <v>1</v>
      </c>
      <c r="BA255" s="17" t="b">
        <f t="shared" ref="BA255" ca="1" si="5252">IF(H255,BU255="",FALSE)</f>
        <v>1</v>
      </c>
      <c r="BB255" s="17" t="b">
        <v>0</v>
      </c>
      <c r="BC255" s="17" t="b">
        <f t="shared" ref="BC255" ca="1" si="5253">IF(BA255,IF(N255&gt;0,AND(AZ255,Z255=0),FALSE),"")</f>
        <v>1</v>
      </c>
      <c r="BD255" s="17" t="b">
        <f t="shared" ref="BD255" ca="1" si="5254">IF(BA255,IF(N255&gt;0,AND(NOT(AZ255),Z255=0),FALSE),"")</f>
        <v>0</v>
      </c>
      <c r="BE255" s="17" t="b">
        <f t="shared" ref="BE255" ca="1" si="5255">IF(BA255,IF(AND(AW255,NOT(BB255),NOT(BC255),NOT(BD255)),AND(Z255=0,AC255=0),FALSE),"")</f>
        <v>0</v>
      </c>
      <c r="BF255" s="17" t="b">
        <f t="shared" ref="BF255" ca="1" si="5256">IF(BA255,IF(AND(AW255,NOT(BB255),NOT(BC255),NOT(BD255)),AND(Z255=0,OR(AC255&gt;0)),FALSE),"")</f>
        <v>0</v>
      </c>
      <c r="BG255" s="17" t="b">
        <f t="shared" ref="BG255" ca="1" si="5257">IF(BA255,IF(OR(BB255:BF255),FALSE,IF(Z255=0,FALSE,Z255&gt;0)),"")</f>
        <v>0</v>
      </c>
      <c r="BH255" s="17" t="b">
        <f t="shared" ref="BH255" ca="1" si="5258">IF(BA255,COUNTIF(BB255:BG255,TRUE)=1,"")</f>
        <v>1</v>
      </c>
      <c r="BI255" s="17">
        <f t="shared" ref="BI255" ca="1" si="5259">IF(BA255,IFERROR(MATCH(TRUE,BB255:BG255,0),7),"")</f>
        <v>2</v>
      </c>
      <c r="BJ255" s="17" t="b">
        <f t="shared" ref="BJ255" ca="1" si="5260">DF255&lt;&gt;""</f>
        <v>0</v>
      </c>
      <c r="BK255" s="17" t="str">
        <f t="shared" ref="BK255" ca="1" si="5261">IF(H255,IF(AND(NOT(BA255),AU255),AC255=0,""),"")</f>
        <v/>
      </c>
      <c r="BL255" s="17" t="str">
        <f t="shared" ref="BL255" ca="1" si="5262">IF(H255,IF(AND(NOT(BA255),AU255),AC255&gt;0,""),"")</f>
        <v/>
      </c>
      <c r="BM255" s="17" t="str">
        <f t="shared" ref="BM255" ca="1" si="5263">IF(H255,IF(BA255,CHOOSE(BI255,"0","F","L","I","N",IF(AA255&gt;0.5,"N","S"),"0"),CHOOSE(MATCH(BU255,DataType,0),"S",IF(BK255,"I","N"),"D"  )),"")</f>
        <v>F</v>
      </c>
      <c r="BN255" s="17" t="str">
        <f t="shared" ref="BN255" ca="1" si="5264">IF(H255,IF(BJ255,"E",IF(BA255,CHOOSE(BI255,"0","F","L","I","N","S","0"),CHOOSE(MATCH(BU255,DataType,0),"S",IF(BK255,"I","N"),"D"  ))),"")</f>
        <v>F</v>
      </c>
      <c r="BO255" s="17" t="str">
        <f t="shared" ref="BO255" ca="1" si="5265">IF($H255,IF(BM255="0","",IF(AND(AR255,N255=2),"D",IF(BM255="S","N",IF(AL255,"O",IF(AM255,"I","N"))))),"")</f>
        <v>N</v>
      </c>
      <c r="BP255" s="14" t="b">
        <f t="shared" ref="BP255" ca="1" si="5266">INDIRECT(ADDRESS(2,ROW(A255)-1,,,_sheetname_dataframe))&lt;&gt;""</f>
        <v>1</v>
      </c>
      <c r="BQ255" s="35"/>
      <c r="BX255" s="16"/>
      <c r="BY255" s="16"/>
      <c r="BZ255" s="16"/>
      <c r="CA255" s="16"/>
      <c r="CB255" s="16"/>
      <c r="CC255" s="16"/>
      <c r="CD255" s="16"/>
      <c r="CE255" s="16"/>
      <c r="CF255" s="16"/>
      <c r="CN255" s="14">
        <f ca="1">IF(H255,IFERROR(IsVariableNameLegal(O255),0),0)</f>
        <v>0</v>
      </c>
      <c r="CO255" s="14" t="str">
        <f t="array" aca="1" ref="CO255" ca="1">IF(H255,IF(COUNTIF(INDIRECT(wew!$C$13),O255)&gt;1,TRIM(SUBSTITUTE(_xll.MCONCAT(IF((INDIRECT(wew!$C$13)=O255)*(COLUMN(INDIRECT(wew!$C$13))&lt;&gt;D255+1),-1+COLUMN(INDIRECT(wew!$C$13)),"")," "),"  "," ")),""),"")</f>
        <v/>
      </c>
      <c r="CP255" s="14" t="str">
        <f t="array" aca="1" ref="CP255" ca="1">IF(P255&lt;&gt;"",IF(LEN(P255)&gt;150,1,""),"")</f>
        <v/>
      </c>
      <c r="CQ255" s="14" t="str">
        <f t="array" aca="1" ref="CQ255" ca="1">IF(AND(H255,NOT(ster!$J$3)),IF(COUNTIF(INDIRECT(wew!$C$15),P255)&gt;1,TRIM(SUBSTITUTE(_xll.MCONCAT(IF((INDIRECT(wew!$C$15)=P255)*(COLUMN(INDIRECT(wew!$C$15))&lt;&gt;D255+1),-1+COLUMN(INDIRECT(wew!$C$15)),"")," "),"  "," ")),""),"")</f>
        <v/>
      </c>
      <c r="CR255" s="14" t="str">
        <f t="array" aca="1" ref="CR255" ca="1">IF(H255,IF(AND(W255&gt;0,AO255&lt;&gt;""),TRIM(SUBSTITUTE(_xll.MCONCAT(IFERROR(IF(ISNUMBER(INDIRECT(Q255)),IF((INDIRECT(ster!$D$14)&lt;&gt;"")*(INDIRECT(Q255)&lt;AO255),INDIRECT(ster!$D$14) &amp; ": " &amp;  SUBSTITUTE(IF( AV255,IFERROR(TEXT(INDIRECT(Q255),"rrrr-mm-dd") &amp;" (" &amp; INDIRECT(Q255) &amp;")",INDIRECT(Q255)),INDIRECT(Q255))," "," "),""),""),"")," "),"  "," ")),""),"")</f>
        <v/>
      </c>
      <c r="CS255" s="14" t="str">
        <f t="array" aca="1" ref="CS255" ca="1">IF(H255,IF(AND(W255&gt;0,AP255&lt;&gt;""),TRIM(SUBSTITUTE(_xll.MCONCAT(IFERROR(IF(ISNUMBER(INDIRECT(Q255)),IF((INDIRECT(ster!$D$14)&lt;&gt;"")*(INDIRECT(Q255)&gt;AP255),INDIRECT(ster!$D$14) &amp; ": " &amp;  SUBSTITUTE(IF( AV255,IFERROR(TEXT(INDIRECT(Q255),"rrrr-mm-dd")&amp;" (" &amp; INDIRECT(Q255) &amp;")",INDIRECT(Q255)),INDIRECT(Q255))," "," "),""),""),"")," "),"  "," ")),""),"")</f>
        <v/>
      </c>
      <c r="CT255" s="14" t="str">
        <f t="array" aca="1" ref="CT255" ca="1">IF(H255,IF(AND(N255&gt;0,AR255),TRIM(SUBSTITUTE(_xll.MCONCAT(IFERROR(IF(ISNUMBER(INDIRECT(Q255)),IF((INDIRECT(ster!$D$14)&lt;&gt;"")*(IFERROR(0*(MATCH(INDIRECT(Q255),INDIRECT(K255),0)&gt;0),1)),INDIRECT(ster!$D$14) &amp; ": " &amp;  SUBSTITUTE(IF( AV255,IFERROR(TEXT(INDIRECT(Q255),"rrrr-mm-dd")&amp;" (" &amp; INDIRECT(Q255) &amp;")",INDIRECT(Q255)),INDIRECT(Q255))," "," "),""),""),"")," "),"  "," ")),""),"")</f>
        <v/>
      </c>
      <c r="CU255" s="14" t="str">
        <f t="array" aca="1" ref="CU255" ca="1">IF(H255,IF(AND(V255&gt;0),TRIM(SUBSTITUTE(_xll.MCONCAT(IF((INDIRECT(ster!$D$14)&lt;&gt;"")*(IFERROR(0*(INDIRECT(Q255)&lt;&gt;""),1)),INDIRECT(ster!$D$14),"")," "),"  "," ")),""),"")</f>
        <v/>
      </c>
      <c r="CV255" s="14" t="str">
        <f t="array" aca="1" ref="CV255" ca="1">IF(H255,IF(AS255,
TRIM(SUBSTITUTE(_xll.MCONCAT(IF(
   (INDIRECT(ster!$D$14)&lt;&gt;"")*
   ((INDIRECT(Q255)="")+
      NOT(ISNUMBER(INDIRECT(Q255)))*
      NOT(ISERROR(MATCH(INDIRECT(Q255),INDIRECT(K255),0)))
    ),
      INDIRECT(ster!$D$14),
   "")," "),"  "," ")),
""),"")</f>
        <v/>
      </c>
      <c r="CW255" s="14" t="str">
        <f t="array" aca="1" ref="CW255" ca="1">IF(H255,IF(AND(AQ255),TRIM(SUBSTITUTE(_xll.MCONCAT(IFERROR(IF(ISNUMBER(INDIRECT(Q255)),IF((INDIRECT(ster!$D$14)&lt;&gt;"")*(INDIRECT(Q255)&lt;&gt;INT(INDIRECT(Q255))),INDIRECT(ster!$D$14) &amp; ": " &amp; INDIRECT(Q255),""),""),"")," "),"  "," ")),""),"")</f>
        <v/>
      </c>
      <c r="CX255" s="14" t="str">
        <f t="array" aca="1" ref="CX255" ca="1">IF(H255,IF(OR(AU255,AV255),TRIM(SUBSTITUTE(_xll.MCONCAT(IF((INDIRECT(ster!$D$14)&lt;&gt;"")*NOT(ISNUMBER(INDIRECT(Q255))),IF(ISERROR(MATCH(INDIRECT(Q255),INDIRECT(K255),0)),IFERROR(IF(INDIRECT(Q255)&lt;&gt;"",INDIRECT(ster!$D$14) &amp; ": " &amp; SUBSTITUTE(INDIRECT(Q255)," "," "),""),""),""),"")," "),"  "," ")),""),"")</f>
        <v/>
      </c>
      <c r="CY255" s="14" t="str">
        <f t="array" aca="1" ref="CY255" ca="1">IF(H255,IF(AE255,TRIM(SUBSTITUTE(_xll.MCONCAT(IF((INDIRECT(ster!$D$14)&lt;&gt;"")*IFERROR(NOT(INDIRECT(AF255)),FALSE),IF(ISERROR(MATCH(INDIRECT(Q255),INDIRECT(K255),0)),IFERROR(IF(INDIRECT(Q255)&lt;&gt;"",INDIRECT(ster!$D$14)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CZ255" s="14" t="str">
        <f t="array" aca="1" ref="CZ255" ca="1">IF(H255,IF(AH255,TRIM(SUBSTITUTE(_xll.MCONCAT(IF((INDIRECT(ster!$D$14)&lt;&gt;"")*IFERROR(NOT(INDIRECT(AI255)),FALSE),IF(ISERROR(MATCH(INDIRECT(Q255),INDIRECT(K255),0)),IFERROR(IF(INDIRECT(Q255)&lt;&gt;"",INDIRECT(ster!$D$14)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DC255" s="14" t="str">
        <f ca="1">SUBSTITUTE(SUBSTITUTE(SUBSTITUTE(SUBSTITUTE(_xll.MCONCAT(DG255:DS255,"■"),"■■","■"),"■■","■"),"■■","■"),"■■","■")</f>
        <v>■</v>
      </c>
      <c r="DD255" s="14" t="str">
        <f t="shared" ref="DD255" ca="1" si="5267">IF(MID(DC255,1,1)="■",MID(DC255,2,LEN(DC255)),DC255)</f>
        <v/>
      </c>
      <c r="DE255" s="14" t="str">
        <f t="shared" ref="DE255" ca="1" si="5268">IF(DD255&lt;&gt;"",IF(MID(DD255,LEN(DD255),1)="■",MID(DD255,1,LEN(DD255)-1),DD255),"")</f>
        <v/>
      </c>
      <c r="DF255" s="14" t="str">
        <f t="shared" ref="DF255" ca="1" si="5269">IFERROR(IF(DE255&lt;&gt;"",SUBSTITUTE(DE255,"■",". "),""),"##INTERNAL_ERROR")</f>
        <v/>
      </c>
      <c r="DG255" s="14" t="str">
        <f t="shared" ref="DG255" ca="1" si="5270">IF(CN255&lt;&gt;0,"Variable name don't comply with the naming convention","")</f>
        <v/>
      </c>
      <c r="DH255" s="14" t="str">
        <f t="shared" ref="DH255" ca="1" si="5271">IF(CO255&lt;&gt;"","Duplicated name. " &amp; IF(ISERROR(FIND(" ",CO255)),"Duplicate have index " &amp; CO255, "Duplicates have indices: "&amp;SUBSTITUTE(CO255," ",", ")),"")</f>
        <v/>
      </c>
      <c r="DI255" s="14" t="str">
        <f t="shared" ref="DI255" ca="1" si="5272">IF(CP255&lt;&gt;"","Variable label exceed length 150","")</f>
        <v/>
      </c>
      <c r="DJ255" s="14" t="str">
        <f t="shared" ref="DJ255" ca="1" si="5273">IF(CQ255&lt;&gt;"","Duplicated variable label. " &amp; IF(ISERROR(FIND(" ",CQ255)),"Duplicate have index " &amp; CQ255, "Duplicates have indices: "&amp;SUBSTITUTE(CQ255," ",", ")),"")</f>
        <v/>
      </c>
      <c r="DK255" s="14" t="str">
        <f t="shared" ref="DK255" ca="1" si="5274">IF(CR255&lt;&gt;"","The following cases have values below declared theorethical min: " &amp;SUBSTITUTE(CR255," ",", "),"")</f>
        <v/>
      </c>
      <c r="DL255" s="14" t="str">
        <f t="shared" ref="DL255" ca="1" si="5275">IF(CS255&lt;&gt;"","The following cases have values above declared theorethical max: " &amp;SUBSTITUTE(CS255," ",", "),"")</f>
        <v/>
      </c>
      <c r="DM255" s="14" t="str">
        <f t="shared" ref="DM255" ca="1" si="5276">IF(CT255&lt;&gt;"","There are some cases with values not explicitly declared in the labels dictionary: " &amp;SUBSTITUTE(CT255," ",", "),"")</f>
        <v/>
      </c>
      <c r="DN255" s="14" t="str">
        <f t="array" aca="1" ref="DN255" ca="1">IF(CU255&lt;&gt;"","There are errors in the entered values in the following cases: " &amp;SUBSTITUTE(CU255," ",", "),"")</f>
        <v/>
      </c>
      <c r="DO255" s="14" t="str">
        <f t="shared" ref="DO255" ca="1" si="5277">IF(CV255&lt;&gt;"","The following records are missing in this required field: " &amp;SUBSTITUTE(CV255," ",", "),"")</f>
        <v/>
      </c>
      <c r="DP255" s="14" t="str">
        <f t="shared" ref="DP255" ca="1" si="5278">IF(CW255&lt;&gt;"","The following cases have non-integer values: " &amp;SUBSTITUTE(CW255," ",", "),"")</f>
        <v/>
      </c>
      <c r="DQ255" s="14" t="str">
        <f t="shared" ref="DQ255" ca="1" si="5279">IF(CX255&lt;&gt;"","The following cases are non-numeric: " &amp;SUBSTITUTE(CX255," ",", "),"")</f>
        <v/>
      </c>
      <c r="DR255" s="14" t="str">
        <f t="shared" ref="DR255" ca="1" si="5280">IF(CY255&lt;&gt;"","In the following cases " &amp; P255 &amp; " " &amp; LOWER(MID(AG255,1,1)) &amp; MID(AG255,2,LEN(AG255)) &amp; ": " &amp;SUBSTITUTE(CY255," ",", "),"")</f>
        <v/>
      </c>
      <c r="DS255" s="14" t="str">
        <f t="shared" ref="DS255" ca="1" si="5281">IF(CZ255&lt;&gt;"","In the following cases " &amp; P255 &amp; " " &amp; LOWER(MID(AJ255,1,1)) &amp; MID(AJ255,2,LEN(AJ255)) &amp; ": " &amp;SUBSTITUTE(CZ255," ",", "),"")</f>
        <v/>
      </c>
      <c r="DZ255" s="14" t="b">
        <f t="shared" ref="DZ255" ca="1" si="5282">OR(ED255&lt;&gt;"",EF255&lt;&gt;"",EG255&lt;&gt;"")</f>
        <v>0</v>
      </c>
      <c r="EA255" s="14" t="str">
        <f t="shared" ref="EA255" ca="1" si="5283">IF(EB255&lt;&gt;"",G255 &amp; " (" &amp; F255 &amp; ")","")</f>
        <v>Primary cancer - Rectum (q_85a_8)</v>
      </c>
      <c r="EB255" s="14" t="str">
        <f t="shared" ref="EB255" ca="1" si="5284">IF(EE255&lt;&gt;"",EE255&amp;IF(ED255&lt;&gt;""," and "&amp;ED255,""),UPPER(MID(ED255,1,1)&amp;MID(ED255,2,LEN(ED255))))&amp; IF(OR(EF255&lt;&gt;"",EG255&lt;&gt;"")," and "&amp;IF(EF255&lt;&gt;"",LOWER(MID(EF255,1,1) &amp; MID(EF255,2,LEN(EF255))),"")&amp; IF(AND(EF255 &lt;&gt;"",EG255&lt;&gt;"")," and ","") &amp; IF(EG255&lt;&gt;"",LOWER(MID(EG255,1,1) &amp; MID(EG255,2,LEN(EG255))),""),"") &amp; IF(OR(EE255&lt;&gt;"",ED255&lt;&gt;"",EF255&lt;&gt;"",EG255&lt;&gt;""), ". ","")</f>
        <v xml:space="preserve">Values must be numeric. </v>
      </c>
      <c r="EC255" s="14" t="str">
        <f t="shared" ref="EC255" ca="1" si="5285">IF(EB255&lt;&gt;"",G255 &amp; " (" &amp; F255 &amp; "): " &amp; EB255,"")</f>
        <v xml:space="preserve">Primary cancer - Rectum (q_85a_8): Values must be numeric. </v>
      </c>
      <c r="ED255" s="14" t="str">
        <f t="shared" ref="ED255" ca="1" si="5286">IF(H255,IF(W255&gt;0,IF(AND(AO255&lt;&gt;"",AP255&lt;&gt;""),"each value must be between " &amp; IF( AV255,IFERROR(TEXT(AO255,"rrrr-mm-dd") &amp;" (" &amp; AO255 &amp;")",AO255),AO255) &amp; " and " &amp; IF( AV255,IFERROR(TEXT(AP255,"rrrr-mm-dd") &amp;" (" &amp; AP255 &amp;")",AP255),AP255),IF(AO255&lt;&gt;"","each value must be above " &amp; IF( AV255,IFERROR(TEXT(AO255,"rrrr-mm-dd") &amp;" (" &amp; AO255 &amp;")",AO255),AO255), IF(AP255&lt;&gt;"","each value must be below " &amp; IF( AV255,IFERROR(TEXT(AP255,"rrrr-mm-dd") &amp;" (" &amp; AP255 &amp;")",AP255),AP255),""))),""),"")</f>
        <v/>
      </c>
      <c r="EE255" s="14" t="str">
        <f t="shared" ref="EE255" ca="1" si="5287">IF(H255,IF(OR(AQ255,AU255,AV255,AS255,AR255),
   "Values must be" &amp;
   IF(AR255," limited to predefinied list", IF(AQ255, " integers",IF(OR(AU255,AV255)," numeric",""))) &amp;
   IF(AS255,IF(OR(AR255,AQ255,AU255,AV255), " and ","") &amp; "non-missing",""),
""),"")</f>
        <v>Values must be numeric</v>
      </c>
      <c r="EF255" s="14" t="str">
        <f t="shared" ref="EF255" ca="1" si="5288">IF($H255,AG255,"")</f>
        <v/>
      </c>
      <c r="EG255" s="14" t="str">
        <f t="shared" ref="EG255" ca="1" si="5289">IF($H255,AJ255,"")</f>
        <v/>
      </c>
      <c r="EM255" s="14" t="b">
        <f t="shared" ref="EM255" ca="1" si="5290">OR(EC255&lt;&gt;"",DF255&lt;&gt;"")</f>
        <v>1</v>
      </c>
      <c r="EN255" s="14">
        <f t="shared" ref="EN255" ca="1" si="5291">IF(EM255,C255,"")</f>
        <v>242</v>
      </c>
      <c r="EO255" s="14" t="str">
        <f t="shared" ref="EO255" ca="1" si="5292">IF(EM255,F255,"")</f>
        <v>q_85a_8</v>
      </c>
      <c r="EP255" s="14" t="str">
        <f t="shared" ref="EP255" ca="1" si="5293">EC255</f>
        <v xml:space="preserve">Primary cancer - Rectum (q_85a_8): Values must be numeric. </v>
      </c>
      <c r="EQ255" s="14" t="str">
        <f t="shared" ref="EQ255" ca="1" si="5294">DF255</f>
        <v/>
      </c>
    </row>
    <row r="256" spans="2:147" s="14" customFormat="1">
      <c r="B256" s="14" t="str">
        <f t="shared" ref="B256" ca="1" si="5295">DF256</f>
        <v/>
      </c>
      <c r="C256" s="14">
        <f t="shared" ref="C256" ca="1" si="5296">IF(OFFSET(B256,-1,COLUMN(VariableExists)-2),OFFSET(B256,-1,1)+1,OFFSET(B256,-1,1))</f>
        <v>243</v>
      </c>
      <c r="D256" s="14">
        <f t="shared" ref="D256" si="5297">ROW(A256)-2</f>
        <v>254</v>
      </c>
      <c r="E256" s="14" t="str">
        <f t="shared" ref="E256" ca="1" si="5298">IF(OR(G256="",ROW(G256)=2),"",IF(Z256&gt;0,"S",IF(AX256,IF(J256=2,"D","N"),"I")))</f>
        <v>D</v>
      </c>
      <c r="F256" s="14" t="str">
        <f t="shared" ref="F256" ca="1" si="5299">IF(H256,O256,"")</f>
        <v>q_85a_9</v>
      </c>
      <c r="G256" s="14" t="str">
        <f t="shared" ref="G256" ca="1" si="5300">IF(H256,P256,"")</f>
        <v>Primary cancer - other Abdominal</v>
      </c>
      <c r="H256" s="14" t="b">
        <f t="shared" ref="H256" ca="1" si="5301">IF(INDIRECT(ADDRESS(2,D256+1,,,_sheetname_dataframe))="",FALSE,MID(INDIRECT(ADDRESS(2,D256+1,,,_sheetname_dataframe)),1,1)&lt;&gt;".")</f>
        <v>1</v>
      </c>
      <c r="I256" s="14" t="str">
        <f ca="1">IF($H256,ADDRESS(3,(D256+1)*2-1,4,,"["&amp;wew!$G$7&amp;"]"&amp;_sheetname_labels)&amp;":"&amp;ADDRESS(2+ster!$B$20,(D256+1)*2-1,4),"")</f>
        <v>[DBTemplate.xlsm]labels!SO3:SO61</v>
      </c>
      <c r="J256" s="14">
        <f t="array" aca="1" ref="J256" ca="1">IF(H256,MAX(0,MAX(IF(INDIRECT(I256)&lt;&gt;"",ROW(INDIRECT(I256)),""))-2),"")</f>
        <v>2</v>
      </c>
      <c r="K256" s="14" t="str">
        <f ca="1">IF($H256,IF($J256&gt;0,ADDRESS(3,(D256+1)*2-1,4,,"["&amp;wew!$G$7&amp;"]"&amp;_sheetname_labels)&amp;":"&amp;ADDRESS(2+J256,(D256+1)*2-1,4),""),"")</f>
        <v>[DBTemplate.xlsm]labels!SO3:SO4</v>
      </c>
      <c r="L256" s="14" t="str">
        <f ca="1">IF($H256,IF($J256&gt;0,ADDRESS(3,(D256+1)*2,4,,"["&amp;wew!$G$7&amp;"]"&amp;_sheetname_labels)&amp;":"&amp;ADDRESS(2+J256,(D256+1)*2,4),""),"")</f>
        <v>[DBTemplate.xlsm]labels!SP3:SP4</v>
      </c>
      <c r="M256" s="14">
        <f t="shared" ref="M256" ca="1" si="5302">IF($H256,IF(J256&gt;0,COUNTA(INDIRECT(K256))-COUNT(INDIRECT(K256)),0),"")</f>
        <v>0</v>
      </c>
      <c r="N256" s="14">
        <f t="shared" ref="N256" ca="1" si="5303">IF(H256,J256-M256,"")</f>
        <v>2</v>
      </c>
      <c r="O256" s="14" t="str">
        <f t="shared" ref="O256" ca="1" si="5304">IF(INDIRECT(ADDRESS(2,D256+1,,,_sheetname_dataframe))="","",INDIRECT(ADDRESS(2,D256+1,,,_sheetname_dataframe)))</f>
        <v>q_85a_9</v>
      </c>
      <c r="P256" s="14" t="str">
        <f t="shared" ref="P256" ca="1" si="5305">IF(H256,IF(INDIRECT(ADDRESS(1,D256+1,,,_sheetname_dataframe))="","",INDIRECT(ADDRESS(1,D256+1,,,_sheetname_dataframe))),"")</f>
        <v>Primary cancer - other Abdominal</v>
      </c>
      <c r="Q256" s="14" t="str">
        <f ca="1">IF($BP256,ADDRESS(3,D256+1,4,,"["&amp;wew!$G$7&amp;"]"&amp;_sheetname_dataframe)&amp;":"&amp;ADDRESS(2+ster!$C$14,D256+1,4),"")</f>
        <v>[DBTemplate.xlsm]data_frame!IU3:IU3</v>
      </c>
      <c r="R256" s="14" t="str">
        <f>IF($BP256,IF(MID(_xll.FORMULATEXT(INDEX(INDIRECT(Q256),1)),1,1)="=", _xll.FORMULATEXT(INDEX(INDIRECT(Q256),1),2,TRUE),""),"")</f>
        <v/>
      </c>
      <c r="S256" s="14">
        <f t="array" aca="1" ref="S256" ca="1">IF(H256,SUM(IF((IFERROR(INDIRECT(Q256)&lt;&gt;"",FALSE))*(INDIRECT(ster!$D$14)&lt;&gt;""),1,0)),"")</f>
        <v>0</v>
      </c>
      <c r="T256" s="14">
        <f t="array" aca="1" ref="T256" ca="1">IF(H256,IF(M256&gt;0,SUM(IFERROR(1*(MATCH(INDIRECT(Q256),INDIRECT(K256),0)&gt;0),0)*(INDIRECT(ster!$D$14)&lt;&gt;"")*NOT(ISNUMBER(INDIRECT(Q256)))),0),"")</f>
        <v>0</v>
      </c>
      <c r="U256" s="14">
        <f t="array" aca="1" ref="U256" ca="1">IF(H256,SUM((IFERROR(INDIRECT(Q256)="",FALSE))*(INDIRECT(ster!$D$14)&lt;&gt;"")),"")</f>
        <v>1</v>
      </c>
      <c r="V256" s="14">
        <f t="array" aca="1" ref="V256" ca="1">IF(H256,SUM((IFERROR(INDIRECT(Q256)="#ąś",TRUE))*(INDIRECT(ster!$D$14)&lt;&gt;"")),"")</f>
        <v>0</v>
      </c>
      <c r="W256" s="14">
        <f t="array" aca="1" ref="W256" ca="1">IF(H256,SUM(ISNUMBER(INDIRECT(Q256))*(INDIRECT(ster!$D$14)&lt;&gt;"")),"")</f>
        <v>0</v>
      </c>
      <c r="X256" s="14" t="str">
        <f t="array" aca="1" ref="X256" ca="1">IF(AND(H256,W256&gt;0),IF(wew!$B$3,MIN(IF((INDIRECT(ster!$D$14)&lt;&gt;"")*IFERROR(INDIRECT($Q256)&lt;&gt;"",FALSE),IFERROR(INDIRECT($Q256),"X"),"X")),"&lt;włącz podświetlanie wartości&gt;"),"—")</f>
        <v>—</v>
      </c>
      <c r="Y256" s="14" t="str">
        <f t="array" aca="1" ref="Y256" ca="1">IF(AND(H256,W256&gt;0),IF(wew!$B$3,MAX(IF((INDIRECT(ster!$D$14)&lt;&gt;"")*IFERROR(INDIRECT($Q256)&lt;&gt;"",FALSE),IFERROR(INDIRECT($Q256),"X"),"X")),"&lt;włącz podświetlanie wartości&gt;"),"—")</f>
        <v>—</v>
      </c>
      <c r="Z256" s="14">
        <f t="shared" ref="Z256" ca="1" si="5306">IF(H256,S256-T256-W256,"")</f>
        <v>0</v>
      </c>
      <c r="AA256" s="12" t="str">
        <f t="shared" ref="AA256" ca="1" si="5307">IF(H256,IF(S256&gt;0,W256/(S256),"—"),"")</f>
        <v>—</v>
      </c>
      <c r="AB256" s="17">
        <f t="array" aca="1" ref="AB256" ca="1">IF(H256,IF(W256&gt;0,SUM((INDIRECT(ster!$D$14)&lt;&gt;"")*IFERROR((INDIRECT(Q256)&lt;&gt;"")*(INDIRECT(Q256)=INT(INDIRECT(Q256))),0)),0),"")</f>
        <v>0</v>
      </c>
      <c r="AC256" s="17">
        <f t="array" aca="1" ref="AC256" ca="1">IF(H256,W256-AB256,"")</f>
        <v>0</v>
      </c>
      <c r="AD256" s="17">
        <f t="shared" ref="AD256" ca="1" si="5308">IF($H256,IF(AC256&lt;&gt;"",IF(AC256=0,1,IF(AC256/W256&lt;0.15,2,3)),0),"")</f>
        <v>1</v>
      </c>
      <c r="AE256" s="17" t="b">
        <f t="shared" ref="AE256" ca="1" si="5309">IF(H256,OFFSET(O256,1,0)=".validation",FALSE)</f>
        <v>0</v>
      </c>
      <c r="AF256" s="17" t="str">
        <f ca="1">IF(AE256,IF($H256,ADDRESS(3,D256+2,4,,"["&amp;wew!$G$7&amp;"]"&amp;_sheetname_dataframe)&amp;":"&amp;ADDRESS(2+ster!$C$14,D256+2,4),""),"")</f>
        <v/>
      </c>
      <c r="AG256" s="17" t="str">
        <f t="shared" ref="AG256" ca="1" si="5310">IF(AE256,IF($H256,IF(INDIRECT(ADDRESS(1,D256+2,,,_sheetname_dataframe))="","",INDIRECT(ADDRESS(1,D256+2,,,_sheetname_dataframe))),""),"")</f>
        <v/>
      </c>
      <c r="AH256" s="17" t="b">
        <f t="shared" ref="AH256" ca="1" si="5311">IF(H256,AND(AE256,OFFSET(O256,2,0)=".validation"),FALSE)</f>
        <v>0</v>
      </c>
      <c r="AI256" s="17" t="str">
        <f ca="1">IF(AH256,IF($H256,ADDRESS(3,D256+3,4,,"["&amp;wew!$G$7&amp;"]"&amp;_sheetname_dataframe)&amp;":"&amp;ADDRESS(2+ster!$C$14,D256+3,4),""),"")</f>
        <v/>
      </c>
      <c r="AJ256" s="17" t="str">
        <f t="shared" ref="AJ256" ca="1" si="5312">IF(AH256,IF($H256,IF(INDIRECT(ADDRESS(1,D256+3,,,_sheetname_dataframe))="","",INDIRECT(ADDRESS(1,D256+3,,,_sheetname_dataframe))),""),"")</f>
        <v/>
      </c>
      <c r="AK256" s="17" t="b">
        <f t="shared" ref="AK256" ca="1" si="5313">IF(H256,OR(AQ256,AD256=2),"")</f>
        <v>0</v>
      </c>
      <c r="AL256" s="17" t="b">
        <f t="shared" ref="AL256" ca="1" si="5314">IF($H256,IF(BV256&lt;&gt;"",IF(OR(BM256="F",BM256="L",BM256="I",BM256="D"),BV256&lt;&gt;0)),"")</f>
        <v>0</v>
      </c>
      <c r="AM256" s="17" t="b">
        <f t="shared" ref="AM256" ca="1" si="5315">IF($H256,AND(NOT(AL256),OR(IF(BW256&lt;&gt;"",IF(OR(BM256="F",BM256="L"),BW256&lt;&gt;0)),BM256="I",BM256="N",BM256="D")),"")</f>
        <v>0</v>
      </c>
      <c r="AN256" s="17">
        <f t="shared" ref="AN256" ca="1" si="5316">IF(COUNTA(INDIRECT(Q256))=0,0, IF(AND(AO256&lt;&gt;"",X256&lt;AO256),1,IF(AND(AP256&lt;&gt;"",Y256&gt;AP256),1,IF(AND(AQ256,AC256&gt;0),2,0))))</f>
        <v>0</v>
      </c>
      <c r="AO256" s="24" t="str">
        <f t="shared" ref="AO256" ca="1" si="5317">IF($H256,IF(BY256&lt;&gt;"",IF(ISNUMBER(BY256),BY256,""),""),"")</f>
        <v/>
      </c>
      <c r="AP256" s="24" t="str">
        <f t="shared" ref="AP256" ca="1" si="5318">IF($H256,IF(BZ256&lt;&gt;"",IF(ISNUMBER(BZ256),BZ256,""),""),"")</f>
        <v/>
      </c>
      <c r="AQ256" s="17" t="b">
        <f t="shared" ref="AQ256" ca="1" si="5319">IF(H256,IF(CA256&lt;&gt;"",CA256&lt;&gt;0,FALSE),"")</f>
        <v>0</v>
      </c>
      <c r="AR256" s="17" t="b">
        <f t="shared" ref="AR256" ca="1" si="5320">IF(H256,IF(N256&gt;0,IF(BQ256&lt;&gt;"",BQ256&lt;&gt;0,FALSE),FALSE),"")</f>
        <v>0</v>
      </c>
      <c r="AS256" s="17" t="b">
        <f t="shared" ref="AS256" ca="1" si="5321">IF(H256,IF(BR256&lt;&gt;"",BR256&lt;&gt;0,FALSE),"")</f>
        <v>0</v>
      </c>
      <c r="AT256" s="17" t="b">
        <f t="shared" ref="AT256" ca="1" si="5322">IF(H256,IF(N256&gt;0,FALSE,IF(BU256&lt;&gt;"",MATCH(BU256,DataType,0)=1,FALSE)),"")</f>
        <v>0</v>
      </c>
      <c r="AU256" s="17" t="b">
        <f t="shared" ref="AU256" ca="1" si="5323">IF(H256,IF(N256&gt;0,TRUE,IF(BU256&lt;&gt;"",MATCH(BU256,DataType,0)=2,FALSE)),"")</f>
        <v>1</v>
      </c>
      <c r="AV256" s="17" t="b">
        <f t="shared" ref="AV256" ca="1" si="5324">IF(H256,IF(N256&gt;0,FALSE,IF(BU256&lt;&gt;"",MATCH(BU256,DataType,0)=3,FALSE)),"")</f>
        <v>0</v>
      </c>
      <c r="AW256" s="17" t="b">
        <f t="shared" ref="AW256" ca="1" si="5325">IF(H256,IF(W256&gt;0,Z256=0,FALSE),"")</f>
        <v>0</v>
      </c>
      <c r="AX256" s="14" t="b">
        <f t="array" aca="1" ref="AX256" ca="1">IF(H256,N256&gt;0,"")</f>
        <v>1</v>
      </c>
      <c r="AY256" s="17" t="str">
        <f t="shared" ref="AY256" ca="1" si="5326">IF(H256,IF(N256&gt;0,ADDRESS(ROW(VariablesOrigin)+1,COLUMN(VariablesOrigin)+1,4) &amp; ":" &amp; ADDRESS(ROW(VariablesOrigin)+N256,COLUMN(VariablesOrigin)+1,4),""),"")</f>
        <v>C3:C4</v>
      </c>
      <c r="AZ256" s="17" t="b">
        <f t="array" aca="1" ref="AZ256" ca="1">IF(AY256&lt;&gt;"",SUM(1*ISERROR(MATCH(INDIRECT(AY256),INDIRECT(K256),0)))=0,"")</f>
        <v>1</v>
      </c>
      <c r="BA256" s="17" t="b">
        <f t="shared" ref="BA256" ca="1" si="5327">IF(H256,BU256="",FALSE)</f>
        <v>1</v>
      </c>
      <c r="BB256" s="17" t="b">
        <v>0</v>
      </c>
      <c r="BC256" s="17" t="b">
        <f t="shared" ref="BC256" ca="1" si="5328">IF(BA256,IF(N256&gt;0,AND(AZ256,Z256=0),FALSE),"")</f>
        <v>1</v>
      </c>
      <c r="BD256" s="17" t="b">
        <f t="shared" ref="BD256" ca="1" si="5329">IF(BA256,IF(N256&gt;0,AND(NOT(AZ256),Z256=0),FALSE),"")</f>
        <v>0</v>
      </c>
      <c r="BE256" s="17" t="b">
        <f t="shared" ref="BE256" ca="1" si="5330">IF(BA256,IF(AND(AW256,NOT(BB256),NOT(BC256),NOT(BD256)),AND(Z256=0,AC256=0),FALSE),"")</f>
        <v>0</v>
      </c>
      <c r="BF256" s="17" t="b">
        <f t="shared" ref="BF256" ca="1" si="5331">IF(BA256,IF(AND(AW256,NOT(BB256),NOT(BC256),NOT(BD256)),AND(Z256=0,OR(AC256&gt;0)),FALSE),"")</f>
        <v>0</v>
      </c>
      <c r="BG256" s="17" t="b">
        <f t="shared" ref="BG256" ca="1" si="5332">IF(BA256,IF(OR(BB256:BF256),FALSE,IF(Z256=0,FALSE,Z256&gt;0)),"")</f>
        <v>0</v>
      </c>
      <c r="BH256" s="17" t="b">
        <f t="shared" ref="BH256" ca="1" si="5333">IF(BA256,COUNTIF(BB256:BG256,TRUE)=1,"")</f>
        <v>1</v>
      </c>
      <c r="BI256" s="17">
        <f t="shared" ref="BI256" ca="1" si="5334">IF(BA256,IFERROR(MATCH(TRUE,BB256:BG256,0),7),"")</f>
        <v>2</v>
      </c>
      <c r="BJ256" s="17" t="b">
        <f t="shared" ref="BJ256" ca="1" si="5335">DF256&lt;&gt;""</f>
        <v>0</v>
      </c>
      <c r="BK256" s="17" t="str">
        <f t="shared" ref="BK256" ca="1" si="5336">IF(H256,IF(AND(NOT(BA256),AU256),AC256=0,""),"")</f>
        <v/>
      </c>
      <c r="BL256" s="17" t="str">
        <f t="shared" ref="BL256" ca="1" si="5337">IF(H256,IF(AND(NOT(BA256),AU256),AC256&gt;0,""),"")</f>
        <v/>
      </c>
      <c r="BM256" s="17" t="str">
        <f t="shared" ref="BM256" ca="1" si="5338">IF(H256,IF(BA256,CHOOSE(BI256,"0","F","L","I","N",IF(AA256&gt;0.5,"N","S"),"0"),CHOOSE(MATCH(BU256,DataType,0),"S",IF(BK256,"I","N"),"D"  )),"")</f>
        <v>F</v>
      </c>
      <c r="BN256" s="17" t="str">
        <f t="shared" ref="BN256" ca="1" si="5339">IF(H256,IF(BJ256,"E",IF(BA256,CHOOSE(BI256,"0","F","L","I","N","S","0"),CHOOSE(MATCH(BU256,DataType,0),"S",IF(BK256,"I","N"),"D"  ))),"")</f>
        <v>F</v>
      </c>
      <c r="BO256" s="17" t="str">
        <f t="shared" ref="BO256" ca="1" si="5340">IF($H256,IF(BM256="0","",IF(AND(AR256,N256=2),"D",IF(BM256="S","N",IF(AL256,"O",IF(AM256,"I","N"))))),"")</f>
        <v>N</v>
      </c>
      <c r="BP256" s="14" t="b">
        <f t="shared" ref="BP256" ca="1" si="5341">INDIRECT(ADDRESS(2,ROW(A256)-1,,,_sheetname_dataframe))&lt;&gt;""</f>
        <v>1</v>
      </c>
      <c r="BQ256" s="35"/>
      <c r="BX256" s="16"/>
      <c r="BY256" s="16"/>
      <c r="BZ256" s="16"/>
      <c r="CA256" s="16"/>
      <c r="CB256" s="16"/>
      <c r="CC256" s="16"/>
      <c r="CD256" s="16"/>
      <c r="CE256" s="16"/>
      <c r="CF256" s="16"/>
      <c r="CN256" s="14">
        <f ca="1">IF(H256,IFERROR(IsVariableNameLegal(O256),0),0)</f>
        <v>0</v>
      </c>
      <c r="CO256" s="14" t="str">
        <f t="array" aca="1" ref="CO256" ca="1">IF(H256,IF(COUNTIF(INDIRECT(wew!$C$13),O256)&gt;1,TRIM(SUBSTITUTE(_xll.MCONCAT(IF((INDIRECT(wew!$C$13)=O256)*(COLUMN(INDIRECT(wew!$C$13))&lt;&gt;D256+1),-1+COLUMN(INDIRECT(wew!$C$13)),"")," "),"  "," ")),""),"")</f>
        <v/>
      </c>
      <c r="CP256" s="14" t="str">
        <f t="array" aca="1" ref="CP256" ca="1">IF(P256&lt;&gt;"",IF(LEN(P256)&gt;150,1,""),"")</f>
        <v/>
      </c>
      <c r="CQ256" s="14" t="str">
        <f t="array" aca="1" ref="CQ256" ca="1">IF(AND(H256,NOT(ster!$J$3)),IF(COUNTIF(INDIRECT(wew!$C$15),P256)&gt;1,TRIM(SUBSTITUTE(_xll.MCONCAT(IF((INDIRECT(wew!$C$15)=P256)*(COLUMN(INDIRECT(wew!$C$15))&lt;&gt;D256+1),-1+COLUMN(INDIRECT(wew!$C$15)),"")," "),"  "," ")),""),"")</f>
        <v/>
      </c>
      <c r="CR256" s="14" t="str">
        <f t="array" aca="1" ref="CR256" ca="1">IF(H256,IF(AND(W256&gt;0,AO256&lt;&gt;""),TRIM(SUBSTITUTE(_xll.MCONCAT(IFERROR(IF(ISNUMBER(INDIRECT(Q256)),IF((INDIRECT(ster!$D$14)&lt;&gt;"")*(INDIRECT(Q256)&lt;AO256),INDIRECT(ster!$D$14) &amp; ": " &amp;  SUBSTITUTE(IF( AV256,IFERROR(TEXT(INDIRECT(Q256),"rrrr-mm-dd") &amp;" (" &amp; INDIRECT(Q256) &amp;")",INDIRECT(Q256)),INDIRECT(Q256))," "," "),""),""),"")," "),"  "," ")),""),"")</f>
        <v/>
      </c>
      <c r="CS256" s="14" t="str">
        <f t="array" aca="1" ref="CS256" ca="1">IF(H256,IF(AND(W256&gt;0,AP256&lt;&gt;""),TRIM(SUBSTITUTE(_xll.MCONCAT(IFERROR(IF(ISNUMBER(INDIRECT(Q256)),IF((INDIRECT(ster!$D$14)&lt;&gt;"")*(INDIRECT(Q256)&gt;AP256),INDIRECT(ster!$D$14) &amp; ": " &amp;  SUBSTITUTE(IF( AV256,IFERROR(TEXT(INDIRECT(Q256),"rrrr-mm-dd")&amp;" (" &amp; INDIRECT(Q256) &amp;")",INDIRECT(Q256)),INDIRECT(Q256))," "," "),""),""),"")," "),"  "," ")),""),"")</f>
        <v/>
      </c>
      <c r="CT256" s="14" t="str">
        <f t="array" aca="1" ref="CT256" ca="1">IF(H256,IF(AND(N256&gt;0,AR256),TRIM(SUBSTITUTE(_xll.MCONCAT(IFERROR(IF(ISNUMBER(INDIRECT(Q256)),IF((INDIRECT(ster!$D$14)&lt;&gt;"")*(IFERROR(0*(MATCH(INDIRECT(Q256),INDIRECT(K256),0)&gt;0),1)),INDIRECT(ster!$D$14) &amp; ": " &amp;  SUBSTITUTE(IF( AV256,IFERROR(TEXT(INDIRECT(Q256),"rrrr-mm-dd")&amp;" (" &amp; INDIRECT(Q256) &amp;")",INDIRECT(Q256)),INDIRECT(Q256))," "," "),""),""),"")," "),"  "," ")),""),"")</f>
        <v/>
      </c>
      <c r="CU256" s="14" t="str">
        <f t="array" aca="1" ref="CU256" ca="1">IF(H256,IF(AND(V256&gt;0),TRIM(SUBSTITUTE(_xll.MCONCAT(IF((INDIRECT(ster!$D$14)&lt;&gt;"")*(IFERROR(0*(INDIRECT(Q256)&lt;&gt;""),1)),INDIRECT(ster!$D$14),"")," "),"  "," ")),""),"")</f>
        <v/>
      </c>
      <c r="CV256" s="14" t="str">
        <f t="array" aca="1" ref="CV256" ca="1">IF(H256,IF(AS256,
TRIM(SUBSTITUTE(_xll.MCONCAT(IF(
   (INDIRECT(ster!$D$14)&lt;&gt;"")*
   ((INDIRECT(Q256)="")+
      NOT(ISNUMBER(INDIRECT(Q256)))*
      NOT(ISERROR(MATCH(INDIRECT(Q256),INDIRECT(K256),0)))
    ),
      INDIRECT(ster!$D$14),
   "")," "),"  "," ")),
""),"")</f>
        <v/>
      </c>
      <c r="CW256" s="14" t="str">
        <f t="array" aca="1" ref="CW256" ca="1">IF(H256,IF(AND(AQ256),TRIM(SUBSTITUTE(_xll.MCONCAT(IFERROR(IF(ISNUMBER(INDIRECT(Q256)),IF((INDIRECT(ster!$D$14)&lt;&gt;"")*(INDIRECT(Q256)&lt;&gt;INT(INDIRECT(Q256))),INDIRECT(ster!$D$14) &amp; ": " &amp; INDIRECT(Q256),""),""),"")," "),"  "," ")),""),"")</f>
        <v/>
      </c>
      <c r="CX256" s="14" t="str">
        <f t="array" aca="1" ref="CX256" ca="1">IF(H256,IF(OR(AU256,AV256),TRIM(SUBSTITUTE(_xll.MCONCAT(IF((INDIRECT(ster!$D$14)&lt;&gt;"")*NOT(ISNUMBER(INDIRECT(Q256))),IF(ISERROR(MATCH(INDIRECT(Q256),INDIRECT(K256),0)),IFERROR(IF(INDIRECT(Q256)&lt;&gt;"",INDIRECT(ster!$D$14) &amp; ": " &amp; SUBSTITUTE(INDIRECT(Q256)," "," "),""),""),""),"")," "),"  "," ")),""),"")</f>
        <v/>
      </c>
      <c r="CY256" s="14" t="str">
        <f t="array" aca="1" ref="CY256" ca="1">IF(H256,IF(AE256,TRIM(SUBSTITUTE(_xll.MCONCAT(IF((INDIRECT(ster!$D$14)&lt;&gt;"")*IFERROR(NOT(INDIRECT(AF256)),FALSE),IF(ISERROR(MATCH(INDIRECT(Q256),INDIRECT(K256),0)),IFERROR(IF(INDIRECT(Q256)&lt;&gt;"",INDIRECT(ster!$D$14)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CZ256" s="14" t="str">
        <f t="array" aca="1" ref="CZ256" ca="1">IF(H256,IF(AH256,TRIM(SUBSTITUTE(_xll.MCONCAT(IF((INDIRECT(ster!$D$14)&lt;&gt;"")*IFERROR(NOT(INDIRECT(AI256)),FALSE),IF(ISERROR(MATCH(INDIRECT(Q256),INDIRECT(K256),0)),IFERROR(IF(INDIRECT(Q256)&lt;&gt;"",INDIRECT(ster!$D$14)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DC256" s="14" t="str">
        <f ca="1">SUBSTITUTE(SUBSTITUTE(SUBSTITUTE(SUBSTITUTE(_xll.MCONCAT(DG256:DS256,"■"),"■■","■"),"■■","■"),"■■","■"),"■■","■")</f>
        <v>■</v>
      </c>
      <c r="DD256" s="14" t="str">
        <f t="shared" ref="DD256" ca="1" si="5342">IF(MID(DC256,1,1)="■",MID(DC256,2,LEN(DC256)),DC256)</f>
        <v/>
      </c>
      <c r="DE256" s="14" t="str">
        <f t="shared" ref="DE256" ca="1" si="5343">IF(DD256&lt;&gt;"",IF(MID(DD256,LEN(DD256),1)="■",MID(DD256,1,LEN(DD256)-1),DD256),"")</f>
        <v/>
      </c>
      <c r="DF256" s="14" t="str">
        <f t="shared" ref="DF256" ca="1" si="5344">IFERROR(IF(DE256&lt;&gt;"",SUBSTITUTE(DE256,"■",". "),""),"##INTERNAL_ERROR")</f>
        <v/>
      </c>
      <c r="DG256" s="14" t="str">
        <f t="shared" ref="DG256" ca="1" si="5345">IF(CN256&lt;&gt;0,"Variable name don't comply with the naming convention","")</f>
        <v/>
      </c>
      <c r="DH256" s="14" t="str">
        <f t="shared" ref="DH256" ca="1" si="5346">IF(CO256&lt;&gt;"","Duplicated name. " &amp; IF(ISERROR(FIND(" ",CO256)),"Duplicate have index " &amp; CO256, "Duplicates have indices: "&amp;SUBSTITUTE(CO256," ",", ")),"")</f>
        <v/>
      </c>
      <c r="DI256" s="14" t="str">
        <f t="shared" ref="DI256" ca="1" si="5347">IF(CP256&lt;&gt;"","Variable label exceed length 150","")</f>
        <v/>
      </c>
      <c r="DJ256" s="14" t="str">
        <f t="shared" ref="DJ256" ca="1" si="5348">IF(CQ256&lt;&gt;"","Duplicated variable label. " &amp; IF(ISERROR(FIND(" ",CQ256)),"Duplicate have index " &amp; CQ256, "Duplicates have indices: "&amp;SUBSTITUTE(CQ256," ",", ")),"")</f>
        <v/>
      </c>
      <c r="DK256" s="14" t="str">
        <f t="shared" ref="DK256" ca="1" si="5349">IF(CR256&lt;&gt;"","The following cases have values below declared theorethical min: " &amp;SUBSTITUTE(CR256," ",", "),"")</f>
        <v/>
      </c>
      <c r="DL256" s="14" t="str">
        <f t="shared" ref="DL256" ca="1" si="5350">IF(CS256&lt;&gt;"","The following cases have values above declared theorethical max: " &amp;SUBSTITUTE(CS256," ",", "),"")</f>
        <v/>
      </c>
      <c r="DM256" s="14" t="str">
        <f t="shared" ref="DM256" ca="1" si="5351">IF(CT256&lt;&gt;"","There are some cases with values not explicitly declared in the labels dictionary: " &amp;SUBSTITUTE(CT256," ",", "),"")</f>
        <v/>
      </c>
      <c r="DN256" s="14" t="str">
        <f t="array" aca="1" ref="DN256" ca="1">IF(CU256&lt;&gt;"","There are errors in the entered values in the following cases: " &amp;SUBSTITUTE(CU256," ",", "),"")</f>
        <v/>
      </c>
      <c r="DO256" s="14" t="str">
        <f t="shared" ref="DO256" ca="1" si="5352">IF(CV256&lt;&gt;"","The following records are missing in this required field: " &amp;SUBSTITUTE(CV256," ",", "),"")</f>
        <v/>
      </c>
      <c r="DP256" s="14" t="str">
        <f t="shared" ref="DP256" ca="1" si="5353">IF(CW256&lt;&gt;"","The following cases have non-integer values: " &amp;SUBSTITUTE(CW256," ",", "),"")</f>
        <v/>
      </c>
      <c r="DQ256" s="14" t="str">
        <f t="shared" ref="DQ256" ca="1" si="5354">IF(CX256&lt;&gt;"","The following cases are non-numeric: " &amp;SUBSTITUTE(CX256," ",", "),"")</f>
        <v/>
      </c>
      <c r="DR256" s="14" t="str">
        <f t="shared" ref="DR256" ca="1" si="5355">IF(CY256&lt;&gt;"","In the following cases " &amp; P256 &amp; " " &amp; LOWER(MID(AG256,1,1)) &amp; MID(AG256,2,LEN(AG256)) &amp; ": " &amp;SUBSTITUTE(CY256," ",", "),"")</f>
        <v/>
      </c>
      <c r="DS256" s="14" t="str">
        <f t="shared" ref="DS256" ca="1" si="5356">IF(CZ256&lt;&gt;"","In the following cases " &amp; P256 &amp; " " &amp; LOWER(MID(AJ256,1,1)) &amp; MID(AJ256,2,LEN(AJ256)) &amp; ": " &amp;SUBSTITUTE(CZ256," ",", "),"")</f>
        <v/>
      </c>
      <c r="DZ256" s="14" t="b">
        <f t="shared" ref="DZ256" ca="1" si="5357">OR(ED256&lt;&gt;"",EF256&lt;&gt;"",EG256&lt;&gt;"")</f>
        <v>0</v>
      </c>
      <c r="EA256" s="14" t="str">
        <f t="shared" ref="EA256" ca="1" si="5358">IF(EB256&lt;&gt;"",G256 &amp; " (" &amp; F256 &amp; ")","")</f>
        <v>Primary cancer - other Abdominal (q_85a_9)</v>
      </c>
      <c r="EB256" s="14" t="str">
        <f t="shared" ref="EB256" ca="1" si="5359">IF(EE256&lt;&gt;"",EE256&amp;IF(ED256&lt;&gt;""," and "&amp;ED256,""),UPPER(MID(ED256,1,1)&amp;MID(ED256,2,LEN(ED256))))&amp; IF(OR(EF256&lt;&gt;"",EG256&lt;&gt;"")," and "&amp;IF(EF256&lt;&gt;"",LOWER(MID(EF256,1,1) &amp; MID(EF256,2,LEN(EF256))),"")&amp; IF(AND(EF256 &lt;&gt;"",EG256&lt;&gt;"")," and ","") &amp; IF(EG256&lt;&gt;"",LOWER(MID(EG256,1,1) &amp; MID(EG256,2,LEN(EG256))),""),"") &amp; IF(OR(EE256&lt;&gt;"",ED256&lt;&gt;"",EF256&lt;&gt;"",EG256&lt;&gt;""), ". ","")</f>
        <v xml:space="preserve">Values must be numeric. </v>
      </c>
      <c r="EC256" s="14" t="str">
        <f t="shared" ref="EC256" ca="1" si="5360">IF(EB256&lt;&gt;"",G256 &amp; " (" &amp; F256 &amp; "): " &amp; EB256,"")</f>
        <v xml:space="preserve">Primary cancer - other Abdominal (q_85a_9): Values must be numeric. </v>
      </c>
      <c r="ED256" s="14" t="str">
        <f t="shared" ref="ED256" ca="1" si="5361">IF(H256,IF(W256&gt;0,IF(AND(AO256&lt;&gt;"",AP256&lt;&gt;""),"each value must be between " &amp; IF( AV256,IFERROR(TEXT(AO256,"rrrr-mm-dd") &amp;" (" &amp; AO256 &amp;")",AO256),AO256) &amp; " and " &amp; IF( AV256,IFERROR(TEXT(AP256,"rrrr-mm-dd") &amp;" (" &amp; AP256 &amp;")",AP256),AP256),IF(AO256&lt;&gt;"","each value must be above " &amp; IF( AV256,IFERROR(TEXT(AO256,"rrrr-mm-dd") &amp;" (" &amp; AO256 &amp;")",AO256),AO256), IF(AP256&lt;&gt;"","each value must be below " &amp; IF( AV256,IFERROR(TEXT(AP256,"rrrr-mm-dd") &amp;" (" &amp; AP256 &amp;")",AP256),AP256),""))),""),"")</f>
        <v/>
      </c>
      <c r="EE256" s="14" t="str">
        <f t="shared" ref="EE256" ca="1" si="5362">IF(H256,IF(OR(AQ256,AU256,AV256,AS256,AR256),
   "Values must be" &amp;
   IF(AR256," limited to predefinied list", IF(AQ256, " integers",IF(OR(AU256,AV256)," numeric",""))) &amp;
   IF(AS256,IF(OR(AR256,AQ256,AU256,AV256), " and ","") &amp; "non-missing",""),
""),"")</f>
        <v>Values must be numeric</v>
      </c>
      <c r="EF256" s="14" t="str">
        <f t="shared" ref="EF256" ca="1" si="5363">IF($H256,AG256,"")</f>
        <v/>
      </c>
      <c r="EG256" s="14" t="str">
        <f t="shared" ref="EG256" ca="1" si="5364">IF($H256,AJ256,"")</f>
        <v/>
      </c>
      <c r="EM256" s="14" t="b">
        <f t="shared" ref="EM256" ca="1" si="5365">OR(EC256&lt;&gt;"",DF256&lt;&gt;"")</f>
        <v>1</v>
      </c>
      <c r="EN256" s="14">
        <f t="shared" ref="EN256" ca="1" si="5366">IF(EM256,C256,"")</f>
        <v>243</v>
      </c>
      <c r="EO256" s="14" t="str">
        <f t="shared" ref="EO256" ca="1" si="5367">IF(EM256,F256,"")</f>
        <v>q_85a_9</v>
      </c>
      <c r="EP256" s="14" t="str">
        <f t="shared" ref="EP256" ca="1" si="5368">EC256</f>
        <v xml:space="preserve">Primary cancer - other Abdominal (q_85a_9): Values must be numeric. </v>
      </c>
      <c r="EQ256" s="14" t="str">
        <f t="shared" ref="EQ256" ca="1" si="5369">DF256</f>
        <v/>
      </c>
    </row>
    <row r="257" spans="2:147" s="14" customFormat="1">
      <c r="B257" s="14" t="str">
        <f t="shared" ref="B257" ca="1" si="5370">DF257</f>
        <v/>
      </c>
      <c r="C257" s="14">
        <f t="shared" ref="C257" ca="1" si="5371">IF(OFFSET(B257,-1,COLUMN(VariableExists)-2),OFFSET(B257,-1,1)+1,OFFSET(B257,-1,1))</f>
        <v>244</v>
      </c>
      <c r="D257" s="14">
        <f t="shared" ref="D257" si="5372">ROW(A257)-2</f>
        <v>255</v>
      </c>
      <c r="E257" s="14" t="str">
        <f t="shared" ref="E257" ca="1" si="5373">IF(OR(G257="",ROW(G257)=2),"",IF(Z257&gt;0,"S",IF(AX257,IF(J257=2,"D","N"),"I")))</f>
        <v>D</v>
      </c>
      <c r="F257" s="14" t="str">
        <f t="shared" ref="F257" ca="1" si="5374">IF(H257,O257,"")</f>
        <v>q_85a_10</v>
      </c>
      <c r="G257" s="14" t="str">
        <f t="shared" ref="G257" ca="1" si="5375">IF(H257,P257,"")</f>
        <v>Primary cancer - Prostate</v>
      </c>
      <c r="H257" s="14" t="b">
        <f t="shared" ref="H257" ca="1" si="5376">IF(INDIRECT(ADDRESS(2,D257+1,,,_sheetname_dataframe))="",FALSE,MID(INDIRECT(ADDRESS(2,D257+1,,,_sheetname_dataframe)),1,1)&lt;&gt;".")</f>
        <v>1</v>
      </c>
      <c r="I257" s="14" t="str">
        <f ca="1">IF($H257,ADDRESS(3,(D257+1)*2-1,4,,"["&amp;wew!$G$7&amp;"]"&amp;_sheetname_labels)&amp;":"&amp;ADDRESS(2+ster!$B$20,(D257+1)*2-1,4),"")</f>
        <v>[DBTemplate.xlsm]labels!SQ3:SQ61</v>
      </c>
      <c r="J257" s="14">
        <f t="array" aca="1" ref="J257" ca="1">IF(H257,MAX(0,MAX(IF(INDIRECT(I257)&lt;&gt;"",ROW(INDIRECT(I257)),""))-2),"")</f>
        <v>2</v>
      </c>
      <c r="K257" s="14" t="str">
        <f ca="1">IF($H257,IF($J257&gt;0,ADDRESS(3,(D257+1)*2-1,4,,"["&amp;wew!$G$7&amp;"]"&amp;_sheetname_labels)&amp;":"&amp;ADDRESS(2+J257,(D257+1)*2-1,4),""),"")</f>
        <v>[DBTemplate.xlsm]labels!SQ3:SQ4</v>
      </c>
      <c r="L257" s="14" t="str">
        <f ca="1">IF($H257,IF($J257&gt;0,ADDRESS(3,(D257+1)*2,4,,"["&amp;wew!$G$7&amp;"]"&amp;_sheetname_labels)&amp;":"&amp;ADDRESS(2+J257,(D257+1)*2,4),""),"")</f>
        <v>[DBTemplate.xlsm]labels!SR3:SR4</v>
      </c>
      <c r="M257" s="14">
        <f t="shared" ref="M257" ca="1" si="5377">IF($H257,IF(J257&gt;0,COUNTA(INDIRECT(K257))-COUNT(INDIRECT(K257)),0),"")</f>
        <v>0</v>
      </c>
      <c r="N257" s="14">
        <f t="shared" ref="N257" ca="1" si="5378">IF(H257,J257-M257,"")</f>
        <v>2</v>
      </c>
      <c r="O257" s="14" t="str">
        <f t="shared" ref="O257" ca="1" si="5379">IF(INDIRECT(ADDRESS(2,D257+1,,,_sheetname_dataframe))="","",INDIRECT(ADDRESS(2,D257+1,,,_sheetname_dataframe)))</f>
        <v>q_85a_10</v>
      </c>
      <c r="P257" s="14" t="str">
        <f t="shared" ref="P257" ca="1" si="5380">IF(H257,IF(INDIRECT(ADDRESS(1,D257+1,,,_sheetname_dataframe))="","",INDIRECT(ADDRESS(1,D257+1,,,_sheetname_dataframe))),"")</f>
        <v>Primary cancer - Prostate</v>
      </c>
      <c r="Q257" s="14" t="str">
        <f ca="1">IF($BP257,ADDRESS(3,D257+1,4,,"["&amp;wew!$G$7&amp;"]"&amp;_sheetname_dataframe)&amp;":"&amp;ADDRESS(2+ster!$C$14,D257+1,4),"")</f>
        <v>[DBTemplate.xlsm]data_frame!IV3:IV3</v>
      </c>
      <c r="R257" s="14" t="str">
        <f>IF($BP257,IF(MID(_xll.FORMULATEXT(INDEX(INDIRECT(Q257),1)),1,1)="=", _xll.FORMULATEXT(INDEX(INDIRECT(Q257),1),2,TRUE),""),"")</f>
        <v/>
      </c>
      <c r="S257" s="14">
        <f t="array" aca="1" ref="S257" ca="1">IF(H257,SUM(IF((IFERROR(INDIRECT(Q257)&lt;&gt;"",FALSE))*(INDIRECT(ster!$D$14)&lt;&gt;""),1,0)),"")</f>
        <v>0</v>
      </c>
      <c r="T257" s="14">
        <f t="array" aca="1" ref="T257" ca="1">IF(H257,IF(M257&gt;0,SUM(IFERROR(1*(MATCH(INDIRECT(Q257),INDIRECT(K257),0)&gt;0),0)*(INDIRECT(ster!$D$14)&lt;&gt;"")*NOT(ISNUMBER(INDIRECT(Q257)))),0),"")</f>
        <v>0</v>
      </c>
      <c r="U257" s="14">
        <f t="array" aca="1" ref="U257" ca="1">IF(H257,SUM((IFERROR(INDIRECT(Q257)="",FALSE))*(INDIRECT(ster!$D$14)&lt;&gt;"")),"")</f>
        <v>1</v>
      </c>
      <c r="V257" s="14">
        <f t="array" aca="1" ref="V257" ca="1">IF(H257,SUM((IFERROR(INDIRECT(Q257)="#ąś",TRUE))*(INDIRECT(ster!$D$14)&lt;&gt;"")),"")</f>
        <v>0</v>
      </c>
      <c r="W257" s="14">
        <f t="array" aca="1" ref="W257" ca="1">IF(H257,SUM(ISNUMBER(INDIRECT(Q257))*(INDIRECT(ster!$D$14)&lt;&gt;"")),"")</f>
        <v>0</v>
      </c>
      <c r="X257" s="14" t="str">
        <f t="array" aca="1" ref="X257" ca="1">IF(AND(H257,W257&gt;0),IF(wew!$B$3,MIN(IF((INDIRECT(ster!$D$14)&lt;&gt;"")*IFERROR(INDIRECT($Q257)&lt;&gt;"",FALSE),IFERROR(INDIRECT($Q257),"X"),"X")),"&lt;włącz podświetlanie wartości&gt;"),"—")</f>
        <v>—</v>
      </c>
      <c r="Y257" s="14" t="str">
        <f t="array" aca="1" ref="Y257" ca="1">IF(AND(H257,W257&gt;0),IF(wew!$B$3,MAX(IF((INDIRECT(ster!$D$14)&lt;&gt;"")*IFERROR(INDIRECT($Q257)&lt;&gt;"",FALSE),IFERROR(INDIRECT($Q257),"X"),"X")),"&lt;włącz podświetlanie wartości&gt;"),"—")</f>
        <v>—</v>
      </c>
      <c r="Z257" s="14">
        <f t="shared" ref="Z257" ca="1" si="5381">IF(H257,S257-T257-W257,"")</f>
        <v>0</v>
      </c>
      <c r="AA257" s="12" t="str">
        <f t="shared" ref="AA257" ca="1" si="5382">IF(H257,IF(S257&gt;0,W257/(S257),"—"),"")</f>
        <v>—</v>
      </c>
      <c r="AB257" s="17">
        <f t="array" aca="1" ref="AB257" ca="1">IF(H257,IF(W257&gt;0,SUM((INDIRECT(ster!$D$14)&lt;&gt;"")*IFERROR((INDIRECT(Q257)&lt;&gt;"")*(INDIRECT(Q257)=INT(INDIRECT(Q257))),0)),0),"")</f>
        <v>0</v>
      </c>
      <c r="AC257" s="17">
        <f t="array" aca="1" ref="AC257" ca="1">IF(H257,W257-AB257,"")</f>
        <v>0</v>
      </c>
      <c r="AD257" s="17">
        <f t="shared" ref="AD257" ca="1" si="5383">IF($H257,IF(AC257&lt;&gt;"",IF(AC257=0,1,IF(AC257/W257&lt;0.15,2,3)),0),"")</f>
        <v>1</v>
      </c>
      <c r="AE257" s="17" t="b">
        <f t="shared" ref="AE257" ca="1" si="5384">IF(H257,OFFSET(O257,1,0)=".validation",FALSE)</f>
        <v>0</v>
      </c>
      <c r="AF257" s="17" t="str">
        <f ca="1">IF(AE257,IF($H257,ADDRESS(3,D257+2,4,,"["&amp;wew!$G$7&amp;"]"&amp;_sheetname_dataframe)&amp;":"&amp;ADDRESS(2+ster!$C$14,D257+2,4),""),"")</f>
        <v/>
      </c>
      <c r="AG257" s="17" t="str">
        <f t="shared" ref="AG257" ca="1" si="5385">IF(AE257,IF($H257,IF(INDIRECT(ADDRESS(1,D257+2,,,_sheetname_dataframe))="","",INDIRECT(ADDRESS(1,D257+2,,,_sheetname_dataframe))),""),"")</f>
        <v/>
      </c>
      <c r="AH257" s="17" t="b">
        <f t="shared" ref="AH257" ca="1" si="5386">IF(H257,AND(AE257,OFFSET(O257,2,0)=".validation"),FALSE)</f>
        <v>0</v>
      </c>
      <c r="AI257" s="17" t="str">
        <f ca="1">IF(AH257,IF($H257,ADDRESS(3,D257+3,4,,"["&amp;wew!$G$7&amp;"]"&amp;_sheetname_dataframe)&amp;":"&amp;ADDRESS(2+ster!$C$14,D257+3,4),""),"")</f>
        <v/>
      </c>
      <c r="AJ257" s="17" t="str">
        <f t="shared" ref="AJ257" ca="1" si="5387">IF(AH257,IF($H257,IF(INDIRECT(ADDRESS(1,D257+3,,,_sheetname_dataframe))="","",INDIRECT(ADDRESS(1,D257+3,,,_sheetname_dataframe))),""),"")</f>
        <v/>
      </c>
      <c r="AK257" s="17" t="b">
        <f t="shared" ref="AK257" ca="1" si="5388">IF(H257,OR(AQ257,AD257=2),"")</f>
        <v>0</v>
      </c>
      <c r="AL257" s="17" t="b">
        <f t="shared" ref="AL257" ca="1" si="5389">IF($H257,IF(BV257&lt;&gt;"",IF(OR(BM257="F",BM257="L",BM257="I",BM257="D"),BV257&lt;&gt;0)),"")</f>
        <v>0</v>
      </c>
      <c r="AM257" s="17" t="b">
        <f t="shared" ref="AM257" ca="1" si="5390">IF($H257,AND(NOT(AL257),OR(IF(BW257&lt;&gt;"",IF(OR(BM257="F",BM257="L"),BW257&lt;&gt;0)),BM257="I",BM257="N",BM257="D")),"")</f>
        <v>0</v>
      </c>
      <c r="AN257" s="17">
        <f t="shared" ref="AN257" ca="1" si="5391">IF(COUNTA(INDIRECT(Q257))=0,0, IF(AND(AO257&lt;&gt;"",X257&lt;AO257),1,IF(AND(AP257&lt;&gt;"",Y257&gt;AP257),1,IF(AND(AQ257,AC257&gt;0),2,0))))</f>
        <v>0</v>
      </c>
      <c r="AO257" s="24" t="str">
        <f t="shared" ref="AO257" ca="1" si="5392">IF($H257,IF(BY257&lt;&gt;"",IF(ISNUMBER(BY257),BY257,""),""),"")</f>
        <v/>
      </c>
      <c r="AP257" s="24" t="str">
        <f t="shared" ref="AP257" ca="1" si="5393">IF($H257,IF(BZ257&lt;&gt;"",IF(ISNUMBER(BZ257),BZ257,""),""),"")</f>
        <v/>
      </c>
      <c r="AQ257" s="17" t="b">
        <f t="shared" ref="AQ257" ca="1" si="5394">IF(H257,IF(CA257&lt;&gt;"",CA257&lt;&gt;0,FALSE),"")</f>
        <v>0</v>
      </c>
      <c r="AR257" s="17" t="b">
        <f t="shared" ref="AR257" ca="1" si="5395">IF(H257,IF(N257&gt;0,IF(BQ257&lt;&gt;"",BQ257&lt;&gt;0,FALSE),FALSE),"")</f>
        <v>0</v>
      </c>
      <c r="AS257" s="17" t="b">
        <f t="shared" ref="AS257" ca="1" si="5396">IF(H257,IF(BR257&lt;&gt;"",BR257&lt;&gt;0,FALSE),"")</f>
        <v>0</v>
      </c>
      <c r="AT257" s="17" t="b">
        <f t="shared" ref="AT257" ca="1" si="5397">IF(H257,IF(N257&gt;0,FALSE,IF(BU257&lt;&gt;"",MATCH(BU257,DataType,0)=1,FALSE)),"")</f>
        <v>0</v>
      </c>
      <c r="AU257" s="17" t="b">
        <f t="shared" ref="AU257" ca="1" si="5398">IF(H257,IF(N257&gt;0,TRUE,IF(BU257&lt;&gt;"",MATCH(BU257,DataType,0)=2,FALSE)),"")</f>
        <v>1</v>
      </c>
      <c r="AV257" s="17" t="b">
        <f t="shared" ref="AV257" ca="1" si="5399">IF(H257,IF(N257&gt;0,FALSE,IF(BU257&lt;&gt;"",MATCH(BU257,DataType,0)=3,FALSE)),"")</f>
        <v>0</v>
      </c>
      <c r="AW257" s="17" t="b">
        <f t="shared" ref="AW257" ca="1" si="5400">IF(H257,IF(W257&gt;0,Z257=0,FALSE),"")</f>
        <v>0</v>
      </c>
      <c r="AX257" s="14" t="b">
        <f t="array" aca="1" ref="AX257" ca="1">IF(H257,N257&gt;0,"")</f>
        <v>1</v>
      </c>
      <c r="AY257" s="17" t="str">
        <f t="shared" ref="AY257" ca="1" si="5401">IF(H257,IF(N257&gt;0,ADDRESS(ROW(VariablesOrigin)+1,COLUMN(VariablesOrigin)+1,4) &amp; ":" &amp; ADDRESS(ROW(VariablesOrigin)+N257,COLUMN(VariablesOrigin)+1,4),""),"")</f>
        <v>C3:C4</v>
      </c>
      <c r="AZ257" s="17" t="b">
        <f t="array" aca="1" ref="AZ257" ca="1">IF(AY257&lt;&gt;"",SUM(1*ISERROR(MATCH(INDIRECT(AY257),INDIRECT(K257),0)))=0,"")</f>
        <v>1</v>
      </c>
      <c r="BA257" s="17" t="b">
        <f t="shared" ref="BA257" ca="1" si="5402">IF(H257,BU257="",FALSE)</f>
        <v>1</v>
      </c>
      <c r="BB257" s="17" t="b">
        <v>0</v>
      </c>
      <c r="BC257" s="17" t="b">
        <f t="shared" ref="BC257" ca="1" si="5403">IF(BA257,IF(N257&gt;0,AND(AZ257,Z257=0),FALSE),"")</f>
        <v>1</v>
      </c>
      <c r="BD257" s="17" t="b">
        <f t="shared" ref="BD257" ca="1" si="5404">IF(BA257,IF(N257&gt;0,AND(NOT(AZ257),Z257=0),FALSE),"")</f>
        <v>0</v>
      </c>
      <c r="BE257" s="17" t="b">
        <f t="shared" ref="BE257" ca="1" si="5405">IF(BA257,IF(AND(AW257,NOT(BB257),NOT(BC257),NOT(BD257)),AND(Z257=0,AC257=0),FALSE),"")</f>
        <v>0</v>
      </c>
      <c r="BF257" s="17" t="b">
        <f t="shared" ref="BF257" ca="1" si="5406">IF(BA257,IF(AND(AW257,NOT(BB257),NOT(BC257),NOT(BD257)),AND(Z257=0,OR(AC257&gt;0)),FALSE),"")</f>
        <v>0</v>
      </c>
      <c r="BG257" s="17" t="b">
        <f t="shared" ref="BG257" ca="1" si="5407">IF(BA257,IF(OR(BB257:BF257),FALSE,IF(Z257=0,FALSE,Z257&gt;0)),"")</f>
        <v>0</v>
      </c>
      <c r="BH257" s="17" t="b">
        <f t="shared" ref="BH257" ca="1" si="5408">IF(BA257,COUNTIF(BB257:BG257,TRUE)=1,"")</f>
        <v>1</v>
      </c>
      <c r="BI257" s="17">
        <f t="shared" ref="BI257" ca="1" si="5409">IF(BA257,IFERROR(MATCH(TRUE,BB257:BG257,0),7),"")</f>
        <v>2</v>
      </c>
      <c r="BJ257" s="17" t="b">
        <f t="shared" ref="BJ257" ca="1" si="5410">DF257&lt;&gt;""</f>
        <v>0</v>
      </c>
      <c r="BK257" s="17" t="str">
        <f t="shared" ref="BK257" ca="1" si="5411">IF(H257,IF(AND(NOT(BA257),AU257),AC257=0,""),"")</f>
        <v/>
      </c>
      <c r="BL257" s="17" t="str">
        <f t="shared" ref="BL257" ca="1" si="5412">IF(H257,IF(AND(NOT(BA257),AU257),AC257&gt;0,""),"")</f>
        <v/>
      </c>
      <c r="BM257" s="17" t="str">
        <f t="shared" ref="BM257" ca="1" si="5413">IF(H257,IF(BA257,CHOOSE(BI257,"0","F","L","I","N",IF(AA257&gt;0.5,"N","S"),"0"),CHOOSE(MATCH(BU257,DataType,0),"S",IF(BK257,"I","N"),"D"  )),"")</f>
        <v>F</v>
      </c>
      <c r="BN257" s="17" t="str">
        <f t="shared" ref="BN257" ca="1" si="5414">IF(H257,IF(BJ257,"E",IF(BA257,CHOOSE(BI257,"0","F","L","I","N","S","0"),CHOOSE(MATCH(BU257,DataType,0),"S",IF(BK257,"I","N"),"D"  ))),"")</f>
        <v>F</v>
      </c>
      <c r="BO257" s="17" t="str">
        <f t="shared" ref="BO257" ca="1" si="5415">IF($H257,IF(BM257="0","",IF(AND(AR257,N257=2),"D",IF(BM257="S","N",IF(AL257,"O",IF(AM257,"I","N"))))),"")</f>
        <v>N</v>
      </c>
      <c r="BP257" s="14" t="b">
        <f t="shared" ref="BP257" ca="1" si="5416">INDIRECT(ADDRESS(2,ROW(A257)-1,,,_sheetname_dataframe))&lt;&gt;""</f>
        <v>1</v>
      </c>
      <c r="BQ257" s="35"/>
      <c r="BX257" s="16"/>
      <c r="BY257" s="16"/>
      <c r="BZ257" s="16"/>
      <c r="CA257" s="16"/>
      <c r="CB257" s="16"/>
      <c r="CC257" s="16"/>
      <c r="CD257" s="16"/>
      <c r="CE257" s="16"/>
      <c r="CF257" s="16"/>
      <c r="CN257" s="14">
        <f ca="1">IF(H257,IFERROR(IsVariableNameLegal(O257),0),0)</f>
        <v>0</v>
      </c>
      <c r="CO257" s="14" t="str">
        <f t="array" aca="1" ref="CO257" ca="1">IF(H257,IF(COUNTIF(INDIRECT(wew!$C$13),O257)&gt;1,TRIM(SUBSTITUTE(_xll.MCONCAT(IF((INDIRECT(wew!$C$13)=O257)*(COLUMN(INDIRECT(wew!$C$13))&lt;&gt;D257+1),-1+COLUMN(INDIRECT(wew!$C$13)),"")," "),"  "," ")),""),"")</f>
        <v/>
      </c>
      <c r="CP257" s="14" t="str">
        <f t="array" aca="1" ref="CP257" ca="1">IF(P257&lt;&gt;"",IF(LEN(P257)&gt;150,1,""),"")</f>
        <v/>
      </c>
      <c r="CQ257" s="14" t="str">
        <f t="array" aca="1" ref="CQ257" ca="1">IF(AND(H257,NOT(ster!$J$3)),IF(COUNTIF(INDIRECT(wew!$C$15),P257)&gt;1,TRIM(SUBSTITUTE(_xll.MCONCAT(IF((INDIRECT(wew!$C$15)=P257)*(COLUMN(INDIRECT(wew!$C$15))&lt;&gt;D257+1),-1+COLUMN(INDIRECT(wew!$C$15)),"")," "),"  "," ")),""),"")</f>
        <v/>
      </c>
      <c r="CR257" s="14" t="str">
        <f t="array" aca="1" ref="CR257" ca="1">IF(H257,IF(AND(W257&gt;0,AO257&lt;&gt;""),TRIM(SUBSTITUTE(_xll.MCONCAT(IFERROR(IF(ISNUMBER(INDIRECT(Q257)),IF((INDIRECT(ster!$D$14)&lt;&gt;"")*(INDIRECT(Q257)&lt;AO257),INDIRECT(ster!$D$14) &amp; ": " &amp;  SUBSTITUTE(IF( AV257,IFERROR(TEXT(INDIRECT(Q257),"rrrr-mm-dd") &amp;" (" &amp; INDIRECT(Q257) &amp;")",INDIRECT(Q257)),INDIRECT(Q257))," "," "),""),""),"")," "),"  "," ")),""),"")</f>
        <v/>
      </c>
      <c r="CS257" s="14" t="str">
        <f t="array" aca="1" ref="CS257" ca="1">IF(H257,IF(AND(W257&gt;0,AP257&lt;&gt;""),TRIM(SUBSTITUTE(_xll.MCONCAT(IFERROR(IF(ISNUMBER(INDIRECT(Q257)),IF((INDIRECT(ster!$D$14)&lt;&gt;"")*(INDIRECT(Q257)&gt;AP257),INDIRECT(ster!$D$14) &amp; ": " &amp;  SUBSTITUTE(IF( AV257,IFERROR(TEXT(INDIRECT(Q257),"rrrr-mm-dd")&amp;" (" &amp; INDIRECT(Q257) &amp;")",INDIRECT(Q257)),INDIRECT(Q257))," "," "),""),""),"")," "),"  "," ")),""),"")</f>
        <v/>
      </c>
      <c r="CT257" s="14" t="str">
        <f t="array" aca="1" ref="CT257" ca="1">IF(H257,IF(AND(N257&gt;0,AR257),TRIM(SUBSTITUTE(_xll.MCONCAT(IFERROR(IF(ISNUMBER(INDIRECT(Q257)),IF((INDIRECT(ster!$D$14)&lt;&gt;"")*(IFERROR(0*(MATCH(INDIRECT(Q257),INDIRECT(K257),0)&gt;0),1)),INDIRECT(ster!$D$14) &amp; ": " &amp;  SUBSTITUTE(IF( AV257,IFERROR(TEXT(INDIRECT(Q257),"rrrr-mm-dd")&amp;" (" &amp; INDIRECT(Q257) &amp;")",INDIRECT(Q257)),INDIRECT(Q257))," "," "),""),""),"")," "),"  "," ")),""),"")</f>
        <v/>
      </c>
      <c r="CU257" s="14" t="str">
        <f t="array" aca="1" ref="CU257" ca="1">IF(H257,IF(AND(V257&gt;0),TRIM(SUBSTITUTE(_xll.MCONCAT(IF((INDIRECT(ster!$D$14)&lt;&gt;"")*(IFERROR(0*(INDIRECT(Q257)&lt;&gt;""),1)),INDIRECT(ster!$D$14),"")," "),"  "," ")),""),"")</f>
        <v/>
      </c>
      <c r="CV257" s="14" t="str">
        <f t="array" aca="1" ref="CV257" ca="1">IF(H257,IF(AS257,
TRIM(SUBSTITUTE(_xll.MCONCAT(IF(
   (INDIRECT(ster!$D$14)&lt;&gt;"")*
   ((INDIRECT(Q257)="")+
      NOT(ISNUMBER(INDIRECT(Q257)))*
      NOT(ISERROR(MATCH(INDIRECT(Q257),INDIRECT(K257),0)))
    ),
      INDIRECT(ster!$D$14),
   "")," "),"  "," ")),
""),"")</f>
        <v/>
      </c>
      <c r="CW257" s="14" t="str">
        <f t="array" aca="1" ref="CW257" ca="1">IF(H257,IF(AND(AQ257),TRIM(SUBSTITUTE(_xll.MCONCAT(IFERROR(IF(ISNUMBER(INDIRECT(Q257)),IF((INDIRECT(ster!$D$14)&lt;&gt;"")*(INDIRECT(Q257)&lt;&gt;INT(INDIRECT(Q257))),INDIRECT(ster!$D$14) &amp; ": " &amp; INDIRECT(Q257),""),""),"")," "),"  "," ")),""),"")</f>
        <v/>
      </c>
      <c r="CX257" s="14" t="str">
        <f t="array" aca="1" ref="CX257" ca="1">IF(H257,IF(OR(AU257,AV257),TRIM(SUBSTITUTE(_xll.MCONCAT(IF((INDIRECT(ster!$D$14)&lt;&gt;"")*NOT(ISNUMBER(INDIRECT(Q257))),IF(ISERROR(MATCH(INDIRECT(Q257),INDIRECT(K257),0)),IFERROR(IF(INDIRECT(Q257)&lt;&gt;"",INDIRECT(ster!$D$14) &amp; ": " &amp; SUBSTITUTE(INDIRECT(Q257)," "," "),""),""),""),"")," "),"  "," ")),""),"")</f>
        <v/>
      </c>
      <c r="CY257" s="14" t="str">
        <f t="array" aca="1" ref="CY257" ca="1">IF(H257,IF(AE257,TRIM(SUBSTITUTE(_xll.MCONCAT(IF((INDIRECT(ster!$D$14)&lt;&gt;"")*IFERROR(NOT(INDIRECT(AF257)),FALSE),IF(ISERROR(MATCH(INDIRECT(Q257),INDIRECT(K257),0)),IFERROR(IF(INDIRECT(Q257)&lt;&gt;"",INDIRECT(ster!$D$14)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CZ257" s="14" t="str">
        <f t="array" aca="1" ref="CZ257" ca="1">IF(H257,IF(AH257,TRIM(SUBSTITUTE(_xll.MCONCAT(IF((INDIRECT(ster!$D$14)&lt;&gt;"")*IFERROR(NOT(INDIRECT(AI257)),FALSE),IF(ISERROR(MATCH(INDIRECT(Q257),INDIRECT(K257),0)),IFERROR(IF(INDIRECT(Q257)&lt;&gt;"",INDIRECT(ster!$D$14)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DC257" s="14" t="str">
        <f ca="1">SUBSTITUTE(SUBSTITUTE(SUBSTITUTE(SUBSTITUTE(_xll.MCONCAT(DG257:DS257,"■"),"■■","■"),"■■","■"),"■■","■"),"■■","■")</f>
        <v>■</v>
      </c>
      <c r="DD257" s="14" t="str">
        <f t="shared" ref="DD257" ca="1" si="5417">IF(MID(DC257,1,1)="■",MID(DC257,2,LEN(DC257)),DC257)</f>
        <v/>
      </c>
      <c r="DE257" s="14" t="str">
        <f t="shared" ref="DE257" ca="1" si="5418">IF(DD257&lt;&gt;"",IF(MID(DD257,LEN(DD257),1)="■",MID(DD257,1,LEN(DD257)-1),DD257),"")</f>
        <v/>
      </c>
      <c r="DF257" s="14" t="str">
        <f t="shared" ref="DF257" ca="1" si="5419">IFERROR(IF(DE257&lt;&gt;"",SUBSTITUTE(DE257,"■",". "),""),"##INTERNAL_ERROR")</f>
        <v/>
      </c>
      <c r="DG257" s="14" t="str">
        <f t="shared" ref="DG257" ca="1" si="5420">IF(CN257&lt;&gt;0,"Variable name don't comply with the naming convention","")</f>
        <v/>
      </c>
      <c r="DH257" s="14" t="str">
        <f t="shared" ref="DH257" ca="1" si="5421">IF(CO257&lt;&gt;"","Duplicated name. " &amp; IF(ISERROR(FIND(" ",CO257)),"Duplicate have index " &amp; CO257, "Duplicates have indices: "&amp;SUBSTITUTE(CO257," ",", ")),"")</f>
        <v/>
      </c>
      <c r="DI257" s="14" t="str">
        <f t="shared" ref="DI257" ca="1" si="5422">IF(CP257&lt;&gt;"","Variable label exceed length 150","")</f>
        <v/>
      </c>
      <c r="DJ257" s="14" t="str">
        <f t="shared" ref="DJ257" ca="1" si="5423">IF(CQ257&lt;&gt;"","Duplicated variable label. " &amp; IF(ISERROR(FIND(" ",CQ257)),"Duplicate have index " &amp; CQ257, "Duplicates have indices: "&amp;SUBSTITUTE(CQ257," ",", ")),"")</f>
        <v/>
      </c>
      <c r="DK257" s="14" t="str">
        <f t="shared" ref="DK257" ca="1" si="5424">IF(CR257&lt;&gt;"","The following cases have values below declared theorethical min: " &amp;SUBSTITUTE(CR257," ",", "),"")</f>
        <v/>
      </c>
      <c r="DL257" s="14" t="str">
        <f t="shared" ref="DL257" ca="1" si="5425">IF(CS257&lt;&gt;"","The following cases have values above declared theorethical max: " &amp;SUBSTITUTE(CS257," ",", "),"")</f>
        <v/>
      </c>
      <c r="DM257" s="14" t="str">
        <f t="shared" ref="DM257" ca="1" si="5426">IF(CT257&lt;&gt;"","There are some cases with values not explicitly declared in the labels dictionary: " &amp;SUBSTITUTE(CT257," ",", "),"")</f>
        <v/>
      </c>
      <c r="DN257" s="14" t="str">
        <f t="array" aca="1" ref="DN257" ca="1">IF(CU257&lt;&gt;"","There are errors in the entered values in the following cases: " &amp;SUBSTITUTE(CU257," ",", "),"")</f>
        <v/>
      </c>
      <c r="DO257" s="14" t="str">
        <f t="shared" ref="DO257" ca="1" si="5427">IF(CV257&lt;&gt;"","The following records are missing in this required field: " &amp;SUBSTITUTE(CV257," ",", "),"")</f>
        <v/>
      </c>
      <c r="DP257" s="14" t="str">
        <f t="shared" ref="DP257" ca="1" si="5428">IF(CW257&lt;&gt;"","The following cases have non-integer values: " &amp;SUBSTITUTE(CW257," ",", "),"")</f>
        <v/>
      </c>
      <c r="DQ257" s="14" t="str">
        <f t="shared" ref="DQ257" ca="1" si="5429">IF(CX257&lt;&gt;"","The following cases are non-numeric: " &amp;SUBSTITUTE(CX257," ",", "),"")</f>
        <v/>
      </c>
      <c r="DR257" s="14" t="str">
        <f t="shared" ref="DR257" ca="1" si="5430">IF(CY257&lt;&gt;"","In the following cases " &amp; P257 &amp; " " &amp; LOWER(MID(AG257,1,1)) &amp; MID(AG257,2,LEN(AG257)) &amp; ": " &amp;SUBSTITUTE(CY257," ",", "),"")</f>
        <v/>
      </c>
      <c r="DS257" s="14" t="str">
        <f t="shared" ref="DS257" ca="1" si="5431">IF(CZ257&lt;&gt;"","In the following cases " &amp; P257 &amp; " " &amp; LOWER(MID(AJ257,1,1)) &amp; MID(AJ257,2,LEN(AJ257)) &amp; ": " &amp;SUBSTITUTE(CZ257," ",", "),"")</f>
        <v/>
      </c>
      <c r="DZ257" s="14" t="b">
        <f t="shared" ref="DZ257" ca="1" si="5432">OR(ED257&lt;&gt;"",EF257&lt;&gt;"",EG257&lt;&gt;"")</f>
        <v>0</v>
      </c>
      <c r="EA257" s="14" t="str">
        <f t="shared" ref="EA257" ca="1" si="5433">IF(EB257&lt;&gt;"",G257 &amp; " (" &amp; F257 &amp; ")","")</f>
        <v>Primary cancer - Prostate (q_85a_10)</v>
      </c>
      <c r="EB257" s="14" t="str">
        <f t="shared" ref="EB257" ca="1" si="5434">IF(EE257&lt;&gt;"",EE257&amp;IF(ED257&lt;&gt;""," and "&amp;ED257,""),UPPER(MID(ED257,1,1)&amp;MID(ED257,2,LEN(ED257))))&amp; IF(OR(EF257&lt;&gt;"",EG257&lt;&gt;"")," and "&amp;IF(EF257&lt;&gt;"",LOWER(MID(EF257,1,1) &amp; MID(EF257,2,LEN(EF257))),"")&amp; IF(AND(EF257 &lt;&gt;"",EG257&lt;&gt;"")," and ","") &amp; IF(EG257&lt;&gt;"",LOWER(MID(EG257,1,1) &amp; MID(EG257,2,LEN(EG257))),""),"") &amp; IF(OR(EE257&lt;&gt;"",ED257&lt;&gt;"",EF257&lt;&gt;"",EG257&lt;&gt;""), ". ","")</f>
        <v xml:space="preserve">Values must be numeric. </v>
      </c>
      <c r="EC257" s="14" t="str">
        <f t="shared" ref="EC257" ca="1" si="5435">IF(EB257&lt;&gt;"",G257 &amp; " (" &amp; F257 &amp; "): " &amp; EB257,"")</f>
        <v xml:space="preserve">Primary cancer - Prostate (q_85a_10): Values must be numeric. </v>
      </c>
      <c r="ED257" s="14" t="str">
        <f t="shared" ref="ED257" ca="1" si="5436">IF(H257,IF(W257&gt;0,IF(AND(AO257&lt;&gt;"",AP257&lt;&gt;""),"each value must be between " &amp; IF( AV257,IFERROR(TEXT(AO257,"rrrr-mm-dd") &amp;" (" &amp; AO257 &amp;")",AO257),AO257) &amp; " and " &amp; IF( AV257,IFERROR(TEXT(AP257,"rrrr-mm-dd") &amp;" (" &amp; AP257 &amp;")",AP257),AP257),IF(AO257&lt;&gt;"","each value must be above " &amp; IF( AV257,IFERROR(TEXT(AO257,"rrrr-mm-dd") &amp;" (" &amp; AO257 &amp;")",AO257),AO257), IF(AP257&lt;&gt;"","each value must be below " &amp; IF( AV257,IFERROR(TEXT(AP257,"rrrr-mm-dd") &amp;" (" &amp; AP257 &amp;")",AP257),AP257),""))),""),"")</f>
        <v/>
      </c>
      <c r="EE257" s="14" t="str">
        <f t="shared" ref="EE257" ca="1" si="5437">IF(H257,IF(OR(AQ257,AU257,AV257,AS257,AR257),
   "Values must be" &amp;
   IF(AR257," limited to predefinied list", IF(AQ257, " integers",IF(OR(AU257,AV257)," numeric",""))) &amp;
   IF(AS257,IF(OR(AR257,AQ257,AU257,AV257), " and ","") &amp; "non-missing",""),
""),"")</f>
        <v>Values must be numeric</v>
      </c>
      <c r="EF257" s="14" t="str">
        <f t="shared" ref="EF257" ca="1" si="5438">IF($H257,AG257,"")</f>
        <v/>
      </c>
      <c r="EG257" s="14" t="str">
        <f t="shared" ref="EG257" ca="1" si="5439">IF($H257,AJ257,"")</f>
        <v/>
      </c>
      <c r="EM257" s="14" t="b">
        <f t="shared" ref="EM257" ca="1" si="5440">OR(EC257&lt;&gt;"",DF257&lt;&gt;"")</f>
        <v>1</v>
      </c>
      <c r="EN257" s="14">
        <f t="shared" ref="EN257" ca="1" si="5441">IF(EM257,C257,"")</f>
        <v>244</v>
      </c>
      <c r="EO257" s="14" t="str">
        <f t="shared" ref="EO257" ca="1" si="5442">IF(EM257,F257,"")</f>
        <v>q_85a_10</v>
      </c>
      <c r="EP257" s="14" t="str">
        <f t="shared" ref="EP257" ca="1" si="5443">EC257</f>
        <v xml:space="preserve">Primary cancer - Prostate (q_85a_10): Values must be numeric. </v>
      </c>
      <c r="EQ257" s="14" t="str">
        <f t="shared" ref="EQ257" ca="1" si="5444">DF257</f>
        <v/>
      </c>
    </row>
    <row r="258" spans="2:147" s="14" customFormat="1">
      <c r="B258" s="14" t="str">
        <f t="shared" ref="B258" ca="1" si="5445">DF258</f>
        <v/>
      </c>
      <c r="C258" s="14">
        <f t="shared" ref="C258" ca="1" si="5446">IF(OFFSET(B258,-1,COLUMN(VariableExists)-2),OFFSET(B258,-1,1)+1,OFFSET(B258,-1,1))</f>
        <v>245</v>
      </c>
      <c r="D258" s="14">
        <f t="shared" ref="D258" si="5447">ROW(A258)-2</f>
        <v>256</v>
      </c>
      <c r="E258" s="14" t="str">
        <f t="shared" ref="E258" ca="1" si="5448">IF(OR(G258="",ROW(G258)=2),"",IF(Z258&gt;0,"S",IF(AX258,IF(J258=2,"D","N"),"I")))</f>
        <v>D</v>
      </c>
      <c r="F258" s="14" t="str">
        <f t="shared" ref="F258" ca="1" si="5449">IF(H258,O258,"")</f>
        <v>q_85a_11</v>
      </c>
      <c r="G258" s="14" t="str">
        <f t="shared" ref="G258" ca="1" si="5450">IF(H258,P258,"")</f>
        <v>Primary cancer - Uterus</v>
      </c>
      <c r="H258" s="14" t="b">
        <f t="shared" ref="H258" ca="1" si="5451">IF(INDIRECT(ADDRESS(2,D258+1,,,_sheetname_dataframe))="",FALSE,MID(INDIRECT(ADDRESS(2,D258+1,,,_sheetname_dataframe)),1,1)&lt;&gt;".")</f>
        <v>1</v>
      </c>
      <c r="I258" s="14" t="str">
        <f ca="1">IF($H258,ADDRESS(3,(D258+1)*2-1,4,,"["&amp;wew!$G$7&amp;"]"&amp;_sheetname_labels)&amp;":"&amp;ADDRESS(2+ster!$B$20,(D258+1)*2-1,4),"")</f>
        <v>[DBTemplate.xlsm]labels!SS3:SS61</v>
      </c>
      <c r="J258" s="14">
        <f t="array" aca="1" ref="J258" ca="1">IF(H258,MAX(0,MAX(IF(INDIRECT(I258)&lt;&gt;"",ROW(INDIRECT(I258)),""))-2),"")</f>
        <v>2</v>
      </c>
      <c r="K258" s="14" t="str">
        <f ca="1">IF($H258,IF($J258&gt;0,ADDRESS(3,(D258+1)*2-1,4,,"["&amp;wew!$G$7&amp;"]"&amp;_sheetname_labels)&amp;":"&amp;ADDRESS(2+J258,(D258+1)*2-1,4),""),"")</f>
        <v>[DBTemplate.xlsm]labels!SS3:SS4</v>
      </c>
      <c r="L258" s="14" t="str">
        <f ca="1">IF($H258,IF($J258&gt;0,ADDRESS(3,(D258+1)*2,4,,"["&amp;wew!$G$7&amp;"]"&amp;_sheetname_labels)&amp;":"&amp;ADDRESS(2+J258,(D258+1)*2,4),""),"")</f>
        <v>[DBTemplate.xlsm]labels!ST3:ST4</v>
      </c>
      <c r="M258" s="14">
        <f t="shared" ref="M258" ca="1" si="5452">IF($H258,IF(J258&gt;0,COUNTA(INDIRECT(K258))-COUNT(INDIRECT(K258)),0),"")</f>
        <v>0</v>
      </c>
      <c r="N258" s="14">
        <f t="shared" ref="N258" ca="1" si="5453">IF(H258,J258-M258,"")</f>
        <v>2</v>
      </c>
      <c r="O258" s="14" t="str">
        <f t="shared" ref="O258" ca="1" si="5454">IF(INDIRECT(ADDRESS(2,D258+1,,,_sheetname_dataframe))="","",INDIRECT(ADDRESS(2,D258+1,,,_sheetname_dataframe)))</f>
        <v>q_85a_11</v>
      </c>
      <c r="P258" s="14" t="str">
        <f t="shared" ref="P258" ca="1" si="5455">IF(H258,IF(INDIRECT(ADDRESS(1,D258+1,,,_sheetname_dataframe))="","",INDIRECT(ADDRESS(1,D258+1,,,_sheetname_dataframe))),"")</f>
        <v>Primary cancer - Uterus</v>
      </c>
      <c r="Q258" s="14" t="str">
        <f ca="1">IF($BP258,ADDRESS(3,D258+1,4,,"["&amp;wew!$G$7&amp;"]"&amp;_sheetname_dataframe)&amp;":"&amp;ADDRESS(2+ster!$C$14,D258+1,4),"")</f>
        <v>[DBTemplate.xlsm]data_frame!IW3:IW3</v>
      </c>
      <c r="R258" s="14" t="str">
        <f>IF($BP258,IF(MID(_xll.FORMULATEXT(INDEX(INDIRECT(Q258),1)),1,1)="=", _xll.FORMULATEXT(INDEX(INDIRECT(Q258),1),2,TRUE),""),"")</f>
        <v/>
      </c>
      <c r="S258" s="14">
        <f t="array" aca="1" ref="S258" ca="1">IF(H258,SUM(IF((IFERROR(INDIRECT(Q258)&lt;&gt;"",FALSE))*(INDIRECT(ster!$D$14)&lt;&gt;""),1,0)),"")</f>
        <v>0</v>
      </c>
      <c r="T258" s="14">
        <f t="array" aca="1" ref="T258" ca="1">IF(H258,IF(M258&gt;0,SUM(IFERROR(1*(MATCH(INDIRECT(Q258),INDIRECT(K258),0)&gt;0),0)*(INDIRECT(ster!$D$14)&lt;&gt;"")*NOT(ISNUMBER(INDIRECT(Q258)))),0),"")</f>
        <v>0</v>
      </c>
      <c r="U258" s="14">
        <f t="array" aca="1" ref="U258" ca="1">IF(H258,SUM((IFERROR(INDIRECT(Q258)="",FALSE))*(INDIRECT(ster!$D$14)&lt;&gt;"")),"")</f>
        <v>1</v>
      </c>
      <c r="V258" s="14">
        <f t="array" aca="1" ref="V258" ca="1">IF(H258,SUM((IFERROR(INDIRECT(Q258)="#ąś",TRUE))*(INDIRECT(ster!$D$14)&lt;&gt;"")),"")</f>
        <v>0</v>
      </c>
      <c r="W258" s="14">
        <f t="array" aca="1" ref="W258" ca="1">IF(H258,SUM(ISNUMBER(INDIRECT(Q258))*(INDIRECT(ster!$D$14)&lt;&gt;"")),"")</f>
        <v>0</v>
      </c>
      <c r="X258" s="14" t="str">
        <f t="array" aca="1" ref="X258" ca="1">IF(AND(H258,W258&gt;0),IF(wew!$B$3,MIN(IF((INDIRECT(ster!$D$14)&lt;&gt;"")*IFERROR(INDIRECT($Q258)&lt;&gt;"",FALSE),IFERROR(INDIRECT($Q258),"X"),"X")),"&lt;włącz podświetlanie wartości&gt;"),"—")</f>
        <v>—</v>
      </c>
      <c r="Y258" s="14" t="str">
        <f t="array" aca="1" ref="Y258" ca="1">IF(AND(H258,W258&gt;0),IF(wew!$B$3,MAX(IF((INDIRECT(ster!$D$14)&lt;&gt;"")*IFERROR(INDIRECT($Q258)&lt;&gt;"",FALSE),IFERROR(INDIRECT($Q258),"X"),"X")),"&lt;włącz podświetlanie wartości&gt;"),"—")</f>
        <v>—</v>
      </c>
      <c r="Z258" s="14">
        <f t="shared" ref="Z258" ca="1" si="5456">IF(H258,S258-T258-W258,"")</f>
        <v>0</v>
      </c>
      <c r="AA258" s="12" t="str">
        <f t="shared" ref="AA258" ca="1" si="5457">IF(H258,IF(S258&gt;0,W258/(S258),"—"),"")</f>
        <v>—</v>
      </c>
      <c r="AB258" s="17">
        <f t="array" aca="1" ref="AB258" ca="1">IF(H258,IF(W258&gt;0,SUM((INDIRECT(ster!$D$14)&lt;&gt;"")*IFERROR((INDIRECT(Q258)&lt;&gt;"")*(INDIRECT(Q258)=INT(INDIRECT(Q258))),0)),0),"")</f>
        <v>0</v>
      </c>
      <c r="AC258" s="17">
        <f t="array" aca="1" ref="AC258" ca="1">IF(H258,W258-AB258,"")</f>
        <v>0</v>
      </c>
      <c r="AD258" s="17">
        <f t="shared" ref="AD258" ca="1" si="5458">IF($H258,IF(AC258&lt;&gt;"",IF(AC258=0,1,IF(AC258/W258&lt;0.15,2,3)),0),"")</f>
        <v>1</v>
      </c>
      <c r="AE258" s="17" t="b">
        <f t="shared" ref="AE258" ca="1" si="5459">IF(H258,OFFSET(O258,1,0)=".validation",FALSE)</f>
        <v>0</v>
      </c>
      <c r="AF258" s="17" t="str">
        <f ca="1">IF(AE258,IF($H258,ADDRESS(3,D258+2,4,,"["&amp;wew!$G$7&amp;"]"&amp;_sheetname_dataframe)&amp;":"&amp;ADDRESS(2+ster!$C$14,D258+2,4),""),"")</f>
        <v/>
      </c>
      <c r="AG258" s="17" t="str">
        <f t="shared" ref="AG258" ca="1" si="5460">IF(AE258,IF($H258,IF(INDIRECT(ADDRESS(1,D258+2,,,_sheetname_dataframe))="","",INDIRECT(ADDRESS(1,D258+2,,,_sheetname_dataframe))),""),"")</f>
        <v/>
      </c>
      <c r="AH258" s="17" t="b">
        <f t="shared" ref="AH258" ca="1" si="5461">IF(H258,AND(AE258,OFFSET(O258,2,0)=".validation"),FALSE)</f>
        <v>0</v>
      </c>
      <c r="AI258" s="17" t="str">
        <f ca="1">IF(AH258,IF($H258,ADDRESS(3,D258+3,4,,"["&amp;wew!$G$7&amp;"]"&amp;_sheetname_dataframe)&amp;":"&amp;ADDRESS(2+ster!$C$14,D258+3,4),""),"")</f>
        <v/>
      </c>
      <c r="AJ258" s="17" t="str">
        <f t="shared" ref="AJ258" ca="1" si="5462">IF(AH258,IF($H258,IF(INDIRECT(ADDRESS(1,D258+3,,,_sheetname_dataframe))="","",INDIRECT(ADDRESS(1,D258+3,,,_sheetname_dataframe))),""),"")</f>
        <v/>
      </c>
      <c r="AK258" s="17" t="b">
        <f t="shared" ref="AK258" ca="1" si="5463">IF(H258,OR(AQ258,AD258=2),"")</f>
        <v>0</v>
      </c>
      <c r="AL258" s="17" t="b">
        <f t="shared" ref="AL258" ca="1" si="5464">IF($H258,IF(BV258&lt;&gt;"",IF(OR(BM258="F",BM258="L",BM258="I",BM258="D"),BV258&lt;&gt;0)),"")</f>
        <v>0</v>
      </c>
      <c r="AM258" s="17" t="b">
        <f t="shared" ref="AM258" ca="1" si="5465">IF($H258,AND(NOT(AL258),OR(IF(BW258&lt;&gt;"",IF(OR(BM258="F",BM258="L"),BW258&lt;&gt;0)),BM258="I",BM258="N",BM258="D")),"")</f>
        <v>0</v>
      </c>
      <c r="AN258" s="17">
        <f t="shared" ref="AN258" ca="1" si="5466">IF(COUNTA(INDIRECT(Q258))=0,0, IF(AND(AO258&lt;&gt;"",X258&lt;AO258),1,IF(AND(AP258&lt;&gt;"",Y258&gt;AP258),1,IF(AND(AQ258,AC258&gt;0),2,0))))</f>
        <v>0</v>
      </c>
      <c r="AO258" s="24" t="str">
        <f t="shared" ref="AO258" ca="1" si="5467">IF($H258,IF(BY258&lt;&gt;"",IF(ISNUMBER(BY258),BY258,""),""),"")</f>
        <v/>
      </c>
      <c r="AP258" s="24" t="str">
        <f t="shared" ref="AP258" ca="1" si="5468">IF($H258,IF(BZ258&lt;&gt;"",IF(ISNUMBER(BZ258),BZ258,""),""),"")</f>
        <v/>
      </c>
      <c r="AQ258" s="17" t="b">
        <f t="shared" ref="AQ258" ca="1" si="5469">IF(H258,IF(CA258&lt;&gt;"",CA258&lt;&gt;0,FALSE),"")</f>
        <v>0</v>
      </c>
      <c r="AR258" s="17" t="b">
        <f t="shared" ref="AR258" ca="1" si="5470">IF(H258,IF(N258&gt;0,IF(BQ258&lt;&gt;"",BQ258&lt;&gt;0,FALSE),FALSE),"")</f>
        <v>0</v>
      </c>
      <c r="AS258" s="17" t="b">
        <f t="shared" ref="AS258" ca="1" si="5471">IF(H258,IF(BR258&lt;&gt;"",BR258&lt;&gt;0,FALSE),"")</f>
        <v>0</v>
      </c>
      <c r="AT258" s="17" t="b">
        <f t="shared" ref="AT258" ca="1" si="5472">IF(H258,IF(N258&gt;0,FALSE,IF(BU258&lt;&gt;"",MATCH(BU258,DataType,0)=1,FALSE)),"")</f>
        <v>0</v>
      </c>
      <c r="AU258" s="17" t="b">
        <f t="shared" ref="AU258" ca="1" si="5473">IF(H258,IF(N258&gt;0,TRUE,IF(BU258&lt;&gt;"",MATCH(BU258,DataType,0)=2,FALSE)),"")</f>
        <v>1</v>
      </c>
      <c r="AV258" s="17" t="b">
        <f t="shared" ref="AV258" ca="1" si="5474">IF(H258,IF(N258&gt;0,FALSE,IF(BU258&lt;&gt;"",MATCH(BU258,DataType,0)=3,FALSE)),"")</f>
        <v>0</v>
      </c>
      <c r="AW258" s="17" t="b">
        <f t="shared" ref="AW258" ca="1" si="5475">IF(H258,IF(W258&gt;0,Z258=0,FALSE),"")</f>
        <v>0</v>
      </c>
      <c r="AX258" s="14" t="b">
        <f t="array" aca="1" ref="AX258" ca="1">IF(H258,N258&gt;0,"")</f>
        <v>1</v>
      </c>
      <c r="AY258" s="17" t="str">
        <f t="shared" ref="AY258" ca="1" si="5476">IF(H258,IF(N258&gt;0,ADDRESS(ROW(VariablesOrigin)+1,COLUMN(VariablesOrigin)+1,4) &amp; ":" &amp; ADDRESS(ROW(VariablesOrigin)+N258,COLUMN(VariablesOrigin)+1,4),""),"")</f>
        <v>C3:C4</v>
      </c>
      <c r="AZ258" s="17" t="b">
        <f t="array" aca="1" ref="AZ258" ca="1">IF(AY258&lt;&gt;"",SUM(1*ISERROR(MATCH(INDIRECT(AY258),INDIRECT(K258),0)))=0,"")</f>
        <v>1</v>
      </c>
      <c r="BA258" s="17" t="b">
        <f t="shared" ref="BA258" ca="1" si="5477">IF(H258,BU258="",FALSE)</f>
        <v>1</v>
      </c>
      <c r="BB258" s="17" t="b">
        <v>0</v>
      </c>
      <c r="BC258" s="17" t="b">
        <f t="shared" ref="BC258" ca="1" si="5478">IF(BA258,IF(N258&gt;0,AND(AZ258,Z258=0),FALSE),"")</f>
        <v>1</v>
      </c>
      <c r="BD258" s="17" t="b">
        <f t="shared" ref="BD258" ca="1" si="5479">IF(BA258,IF(N258&gt;0,AND(NOT(AZ258),Z258=0),FALSE),"")</f>
        <v>0</v>
      </c>
      <c r="BE258" s="17" t="b">
        <f t="shared" ref="BE258" ca="1" si="5480">IF(BA258,IF(AND(AW258,NOT(BB258),NOT(BC258),NOT(BD258)),AND(Z258=0,AC258=0),FALSE),"")</f>
        <v>0</v>
      </c>
      <c r="BF258" s="17" t="b">
        <f t="shared" ref="BF258" ca="1" si="5481">IF(BA258,IF(AND(AW258,NOT(BB258),NOT(BC258),NOT(BD258)),AND(Z258=0,OR(AC258&gt;0)),FALSE),"")</f>
        <v>0</v>
      </c>
      <c r="BG258" s="17" t="b">
        <f t="shared" ref="BG258" ca="1" si="5482">IF(BA258,IF(OR(BB258:BF258),FALSE,IF(Z258=0,FALSE,Z258&gt;0)),"")</f>
        <v>0</v>
      </c>
      <c r="BH258" s="17" t="b">
        <f t="shared" ref="BH258" ca="1" si="5483">IF(BA258,COUNTIF(BB258:BG258,TRUE)=1,"")</f>
        <v>1</v>
      </c>
      <c r="BI258" s="17">
        <f t="shared" ref="BI258" ca="1" si="5484">IF(BA258,IFERROR(MATCH(TRUE,BB258:BG258,0),7),"")</f>
        <v>2</v>
      </c>
      <c r="BJ258" s="17" t="b">
        <f t="shared" ref="BJ258" ca="1" si="5485">DF258&lt;&gt;""</f>
        <v>0</v>
      </c>
      <c r="BK258" s="17" t="str">
        <f t="shared" ref="BK258" ca="1" si="5486">IF(H258,IF(AND(NOT(BA258),AU258),AC258=0,""),"")</f>
        <v/>
      </c>
      <c r="BL258" s="17" t="str">
        <f t="shared" ref="BL258" ca="1" si="5487">IF(H258,IF(AND(NOT(BA258),AU258),AC258&gt;0,""),"")</f>
        <v/>
      </c>
      <c r="BM258" s="17" t="str">
        <f t="shared" ref="BM258" ca="1" si="5488">IF(H258,IF(BA258,CHOOSE(BI258,"0","F","L","I","N",IF(AA258&gt;0.5,"N","S"),"0"),CHOOSE(MATCH(BU258,DataType,0),"S",IF(BK258,"I","N"),"D"  )),"")</f>
        <v>F</v>
      </c>
      <c r="BN258" s="17" t="str">
        <f t="shared" ref="BN258" ca="1" si="5489">IF(H258,IF(BJ258,"E",IF(BA258,CHOOSE(BI258,"0","F","L","I","N","S","0"),CHOOSE(MATCH(BU258,DataType,0),"S",IF(BK258,"I","N"),"D"  ))),"")</f>
        <v>F</v>
      </c>
      <c r="BO258" s="17" t="str">
        <f t="shared" ref="BO258" ca="1" si="5490">IF($H258,IF(BM258="0","",IF(AND(AR258,N258=2),"D",IF(BM258="S","N",IF(AL258,"O",IF(AM258,"I","N"))))),"")</f>
        <v>N</v>
      </c>
      <c r="BP258" s="14" t="b">
        <f t="shared" ref="BP258" ca="1" si="5491">INDIRECT(ADDRESS(2,ROW(A258)-1,,,_sheetname_dataframe))&lt;&gt;""</f>
        <v>1</v>
      </c>
      <c r="BQ258" s="35"/>
      <c r="BX258" s="16"/>
      <c r="BY258" s="16"/>
      <c r="BZ258" s="16"/>
      <c r="CA258" s="16"/>
      <c r="CB258" s="16"/>
      <c r="CC258" s="16"/>
      <c r="CD258" s="16"/>
      <c r="CE258" s="16"/>
      <c r="CF258" s="16"/>
      <c r="CN258" s="14">
        <f ca="1">IF(H258,IFERROR(IsVariableNameLegal(O258),0),0)</f>
        <v>0</v>
      </c>
      <c r="CO258" s="14" t="str">
        <f t="array" aca="1" ref="CO258" ca="1">IF(H258,IF(COUNTIF(INDIRECT(wew!$C$13),O258)&gt;1,TRIM(SUBSTITUTE(_xll.MCONCAT(IF((INDIRECT(wew!$C$13)=O258)*(COLUMN(INDIRECT(wew!$C$13))&lt;&gt;D258+1),-1+COLUMN(INDIRECT(wew!$C$13)),"")," "),"  "," ")),""),"")</f>
        <v/>
      </c>
      <c r="CP258" s="14" t="str">
        <f t="array" aca="1" ref="CP258" ca="1">IF(P258&lt;&gt;"",IF(LEN(P258)&gt;150,1,""),"")</f>
        <v/>
      </c>
      <c r="CQ258" s="14" t="str">
        <f t="array" aca="1" ref="CQ258" ca="1">IF(AND(H258,NOT(ster!$J$3)),IF(COUNTIF(INDIRECT(wew!$C$15),P258)&gt;1,TRIM(SUBSTITUTE(_xll.MCONCAT(IF((INDIRECT(wew!$C$15)=P258)*(COLUMN(INDIRECT(wew!$C$15))&lt;&gt;D258+1),-1+COLUMN(INDIRECT(wew!$C$15)),"")," "),"  "," ")),""),"")</f>
        <v/>
      </c>
      <c r="CR258" s="14" t="str">
        <f t="array" aca="1" ref="CR258" ca="1">IF(H258,IF(AND(W258&gt;0,AO258&lt;&gt;""),TRIM(SUBSTITUTE(_xll.MCONCAT(IFERROR(IF(ISNUMBER(INDIRECT(Q258)),IF((INDIRECT(ster!$D$14)&lt;&gt;"")*(INDIRECT(Q258)&lt;AO258),INDIRECT(ster!$D$14) &amp; ": " &amp;  SUBSTITUTE(IF( AV258,IFERROR(TEXT(INDIRECT(Q258),"rrrr-mm-dd") &amp;" (" &amp; INDIRECT(Q258) &amp;")",INDIRECT(Q258)),INDIRECT(Q258))," "," "),""),""),"")," "),"  "," ")),""),"")</f>
        <v/>
      </c>
      <c r="CS258" s="14" t="str">
        <f t="array" aca="1" ref="CS258" ca="1">IF(H258,IF(AND(W258&gt;0,AP258&lt;&gt;""),TRIM(SUBSTITUTE(_xll.MCONCAT(IFERROR(IF(ISNUMBER(INDIRECT(Q258)),IF((INDIRECT(ster!$D$14)&lt;&gt;"")*(INDIRECT(Q258)&gt;AP258),INDIRECT(ster!$D$14) &amp; ": " &amp;  SUBSTITUTE(IF( AV258,IFERROR(TEXT(INDIRECT(Q258),"rrrr-mm-dd")&amp;" (" &amp; INDIRECT(Q258) &amp;")",INDIRECT(Q258)),INDIRECT(Q258))," "," "),""),""),"")," "),"  "," ")),""),"")</f>
        <v/>
      </c>
      <c r="CT258" s="14" t="str">
        <f t="array" aca="1" ref="CT258" ca="1">IF(H258,IF(AND(N258&gt;0,AR258),TRIM(SUBSTITUTE(_xll.MCONCAT(IFERROR(IF(ISNUMBER(INDIRECT(Q258)),IF((INDIRECT(ster!$D$14)&lt;&gt;"")*(IFERROR(0*(MATCH(INDIRECT(Q258),INDIRECT(K258),0)&gt;0),1)),INDIRECT(ster!$D$14) &amp; ": " &amp;  SUBSTITUTE(IF( AV258,IFERROR(TEXT(INDIRECT(Q258),"rrrr-mm-dd")&amp;" (" &amp; INDIRECT(Q258) &amp;")",INDIRECT(Q258)),INDIRECT(Q258))," "," "),""),""),"")," "),"  "," ")),""),"")</f>
        <v/>
      </c>
      <c r="CU258" s="14" t="str">
        <f t="array" aca="1" ref="CU258" ca="1">IF(H258,IF(AND(V258&gt;0),TRIM(SUBSTITUTE(_xll.MCONCAT(IF((INDIRECT(ster!$D$14)&lt;&gt;"")*(IFERROR(0*(INDIRECT(Q258)&lt;&gt;""),1)),INDIRECT(ster!$D$14),"")," "),"  "," ")),""),"")</f>
        <v/>
      </c>
      <c r="CV258" s="14" t="str">
        <f t="array" aca="1" ref="CV258" ca="1">IF(H258,IF(AS258,
TRIM(SUBSTITUTE(_xll.MCONCAT(IF(
   (INDIRECT(ster!$D$14)&lt;&gt;"")*
   ((INDIRECT(Q258)="")+
      NOT(ISNUMBER(INDIRECT(Q258)))*
      NOT(ISERROR(MATCH(INDIRECT(Q258),INDIRECT(K258),0)))
    ),
      INDIRECT(ster!$D$14),
   "")," "),"  "," ")),
""),"")</f>
        <v/>
      </c>
      <c r="CW258" s="14" t="str">
        <f t="array" aca="1" ref="CW258" ca="1">IF(H258,IF(AND(AQ258),TRIM(SUBSTITUTE(_xll.MCONCAT(IFERROR(IF(ISNUMBER(INDIRECT(Q258)),IF((INDIRECT(ster!$D$14)&lt;&gt;"")*(INDIRECT(Q258)&lt;&gt;INT(INDIRECT(Q258))),INDIRECT(ster!$D$14) &amp; ": " &amp; INDIRECT(Q258),""),""),"")," "),"  "," ")),""),"")</f>
        <v/>
      </c>
      <c r="CX258" s="14" t="str">
        <f t="array" aca="1" ref="CX258" ca="1">IF(H258,IF(OR(AU258,AV258),TRIM(SUBSTITUTE(_xll.MCONCAT(IF((INDIRECT(ster!$D$14)&lt;&gt;"")*NOT(ISNUMBER(INDIRECT(Q258))),IF(ISERROR(MATCH(INDIRECT(Q258),INDIRECT(K258),0)),IFERROR(IF(INDIRECT(Q258)&lt;&gt;"",INDIRECT(ster!$D$14) &amp; ": " &amp; SUBSTITUTE(INDIRECT(Q258)," "," "),""),""),""),"")," "),"  "," ")),""),"")</f>
        <v/>
      </c>
      <c r="CY258" s="14" t="str">
        <f t="array" aca="1" ref="CY258" ca="1">IF(H258,IF(AE258,TRIM(SUBSTITUTE(_xll.MCONCAT(IF((INDIRECT(ster!$D$14)&lt;&gt;"")*IFERROR(NOT(INDIRECT(AF258)),FALSE),IF(ISERROR(MATCH(INDIRECT(Q258),INDIRECT(K258),0)),IFERROR(IF(INDIRECT(Q258)&lt;&gt;"",INDIRECT(ster!$D$14)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CZ258" s="14" t="str">
        <f t="array" aca="1" ref="CZ258" ca="1">IF(H258,IF(AH258,TRIM(SUBSTITUTE(_xll.MCONCAT(IF((INDIRECT(ster!$D$14)&lt;&gt;"")*IFERROR(NOT(INDIRECT(AI258)),FALSE),IF(ISERROR(MATCH(INDIRECT(Q258),INDIRECT(K258),0)),IFERROR(IF(INDIRECT(Q258)&lt;&gt;"",INDIRECT(ster!$D$14)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DC258" s="14" t="str">
        <f ca="1">SUBSTITUTE(SUBSTITUTE(SUBSTITUTE(SUBSTITUTE(_xll.MCONCAT(DG258:DS258,"■"),"■■","■"),"■■","■"),"■■","■"),"■■","■")</f>
        <v>■</v>
      </c>
      <c r="DD258" s="14" t="str">
        <f t="shared" ref="DD258" ca="1" si="5492">IF(MID(DC258,1,1)="■",MID(DC258,2,LEN(DC258)),DC258)</f>
        <v/>
      </c>
      <c r="DE258" s="14" t="str">
        <f t="shared" ref="DE258" ca="1" si="5493">IF(DD258&lt;&gt;"",IF(MID(DD258,LEN(DD258),1)="■",MID(DD258,1,LEN(DD258)-1),DD258),"")</f>
        <v/>
      </c>
      <c r="DF258" s="14" t="str">
        <f t="shared" ref="DF258" ca="1" si="5494">IFERROR(IF(DE258&lt;&gt;"",SUBSTITUTE(DE258,"■",". "),""),"##INTERNAL_ERROR")</f>
        <v/>
      </c>
      <c r="DG258" s="14" t="str">
        <f t="shared" ref="DG258" ca="1" si="5495">IF(CN258&lt;&gt;0,"Variable name don't comply with the naming convention","")</f>
        <v/>
      </c>
      <c r="DH258" s="14" t="str">
        <f t="shared" ref="DH258" ca="1" si="5496">IF(CO258&lt;&gt;"","Duplicated name. " &amp; IF(ISERROR(FIND(" ",CO258)),"Duplicate have index " &amp; CO258, "Duplicates have indices: "&amp;SUBSTITUTE(CO258," ",", ")),"")</f>
        <v/>
      </c>
      <c r="DI258" s="14" t="str">
        <f t="shared" ref="DI258" ca="1" si="5497">IF(CP258&lt;&gt;"","Variable label exceed length 150","")</f>
        <v/>
      </c>
      <c r="DJ258" s="14" t="str">
        <f t="shared" ref="DJ258" ca="1" si="5498">IF(CQ258&lt;&gt;"","Duplicated variable label. " &amp; IF(ISERROR(FIND(" ",CQ258)),"Duplicate have index " &amp; CQ258, "Duplicates have indices: "&amp;SUBSTITUTE(CQ258," ",", ")),"")</f>
        <v/>
      </c>
      <c r="DK258" s="14" t="str">
        <f t="shared" ref="DK258" ca="1" si="5499">IF(CR258&lt;&gt;"","The following cases have values below declared theorethical min: " &amp;SUBSTITUTE(CR258," ",", "),"")</f>
        <v/>
      </c>
      <c r="DL258" s="14" t="str">
        <f t="shared" ref="DL258" ca="1" si="5500">IF(CS258&lt;&gt;"","The following cases have values above declared theorethical max: " &amp;SUBSTITUTE(CS258," ",", "),"")</f>
        <v/>
      </c>
      <c r="DM258" s="14" t="str">
        <f t="shared" ref="DM258" ca="1" si="5501">IF(CT258&lt;&gt;"","There are some cases with values not explicitly declared in the labels dictionary: " &amp;SUBSTITUTE(CT258," ",", "),"")</f>
        <v/>
      </c>
      <c r="DN258" s="14" t="str">
        <f t="array" aca="1" ref="DN258" ca="1">IF(CU258&lt;&gt;"","There are errors in the entered values in the following cases: " &amp;SUBSTITUTE(CU258," ",", "),"")</f>
        <v/>
      </c>
      <c r="DO258" s="14" t="str">
        <f t="shared" ref="DO258" ca="1" si="5502">IF(CV258&lt;&gt;"","The following records are missing in this required field: " &amp;SUBSTITUTE(CV258," ",", "),"")</f>
        <v/>
      </c>
      <c r="DP258" s="14" t="str">
        <f t="shared" ref="DP258" ca="1" si="5503">IF(CW258&lt;&gt;"","The following cases have non-integer values: " &amp;SUBSTITUTE(CW258," ",", "),"")</f>
        <v/>
      </c>
      <c r="DQ258" s="14" t="str">
        <f t="shared" ref="DQ258" ca="1" si="5504">IF(CX258&lt;&gt;"","The following cases are non-numeric: " &amp;SUBSTITUTE(CX258," ",", "),"")</f>
        <v/>
      </c>
      <c r="DR258" s="14" t="str">
        <f t="shared" ref="DR258" ca="1" si="5505">IF(CY258&lt;&gt;"","In the following cases " &amp; P258 &amp; " " &amp; LOWER(MID(AG258,1,1)) &amp; MID(AG258,2,LEN(AG258)) &amp; ": " &amp;SUBSTITUTE(CY258," ",", "),"")</f>
        <v/>
      </c>
      <c r="DS258" s="14" t="str">
        <f t="shared" ref="DS258" ca="1" si="5506">IF(CZ258&lt;&gt;"","In the following cases " &amp; P258 &amp; " " &amp; LOWER(MID(AJ258,1,1)) &amp; MID(AJ258,2,LEN(AJ258)) &amp; ": " &amp;SUBSTITUTE(CZ258," ",", "),"")</f>
        <v/>
      </c>
      <c r="DZ258" s="14" t="b">
        <f t="shared" ref="DZ258" ca="1" si="5507">OR(ED258&lt;&gt;"",EF258&lt;&gt;"",EG258&lt;&gt;"")</f>
        <v>0</v>
      </c>
      <c r="EA258" s="14" t="str">
        <f t="shared" ref="EA258" ca="1" si="5508">IF(EB258&lt;&gt;"",G258 &amp; " (" &amp; F258 &amp; ")","")</f>
        <v>Primary cancer - Uterus (q_85a_11)</v>
      </c>
      <c r="EB258" s="14" t="str">
        <f t="shared" ref="EB258" ca="1" si="5509">IF(EE258&lt;&gt;"",EE258&amp;IF(ED258&lt;&gt;""," and "&amp;ED258,""),UPPER(MID(ED258,1,1)&amp;MID(ED258,2,LEN(ED258))))&amp; IF(OR(EF258&lt;&gt;"",EG258&lt;&gt;"")," and "&amp;IF(EF258&lt;&gt;"",LOWER(MID(EF258,1,1) &amp; MID(EF258,2,LEN(EF258))),"")&amp; IF(AND(EF258 &lt;&gt;"",EG258&lt;&gt;"")," and ","") &amp; IF(EG258&lt;&gt;"",LOWER(MID(EG258,1,1) &amp; MID(EG258,2,LEN(EG258))),""),"") &amp; IF(OR(EE258&lt;&gt;"",ED258&lt;&gt;"",EF258&lt;&gt;"",EG258&lt;&gt;""), ". ","")</f>
        <v xml:space="preserve">Values must be numeric. </v>
      </c>
      <c r="EC258" s="14" t="str">
        <f t="shared" ref="EC258" ca="1" si="5510">IF(EB258&lt;&gt;"",G258 &amp; " (" &amp; F258 &amp; "): " &amp; EB258,"")</f>
        <v xml:space="preserve">Primary cancer - Uterus (q_85a_11): Values must be numeric. </v>
      </c>
      <c r="ED258" s="14" t="str">
        <f t="shared" ref="ED258" ca="1" si="5511">IF(H258,IF(W258&gt;0,IF(AND(AO258&lt;&gt;"",AP258&lt;&gt;""),"each value must be between " &amp; IF( AV258,IFERROR(TEXT(AO258,"rrrr-mm-dd") &amp;" (" &amp; AO258 &amp;")",AO258),AO258) &amp; " and " &amp; IF( AV258,IFERROR(TEXT(AP258,"rrrr-mm-dd") &amp;" (" &amp; AP258 &amp;")",AP258),AP258),IF(AO258&lt;&gt;"","each value must be above " &amp; IF( AV258,IFERROR(TEXT(AO258,"rrrr-mm-dd") &amp;" (" &amp; AO258 &amp;")",AO258),AO258), IF(AP258&lt;&gt;"","each value must be below " &amp; IF( AV258,IFERROR(TEXT(AP258,"rrrr-mm-dd") &amp;" (" &amp; AP258 &amp;")",AP258),AP258),""))),""),"")</f>
        <v/>
      </c>
      <c r="EE258" s="14" t="str">
        <f t="shared" ref="EE258" ca="1" si="5512">IF(H258,IF(OR(AQ258,AU258,AV258,AS258,AR258),
   "Values must be" &amp;
   IF(AR258," limited to predefinied list", IF(AQ258, " integers",IF(OR(AU258,AV258)," numeric",""))) &amp;
   IF(AS258,IF(OR(AR258,AQ258,AU258,AV258), " and ","") &amp; "non-missing",""),
""),"")</f>
        <v>Values must be numeric</v>
      </c>
      <c r="EF258" s="14" t="str">
        <f t="shared" ref="EF258" ca="1" si="5513">IF($H258,AG258,"")</f>
        <v/>
      </c>
      <c r="EG258" s="14" t="str">
        <f t="shared" ref="EG258" ca="1" si="5514">IF($H258,AJ258,"")</f>
        <v/>
      </c>
      <c r="EM258" s="14" t="b">
        <f t="shared" ref="EM258" ca="1" si="5515">OR(EC258&lt;&gt;"",DF258&lt;&gt;"")</f>
        <v>1</v>
      </c>
      <c r="EN258" s="14">
        <f t="shared" ref="EN258" ca="1" si="5516">IF(EM258,C258,"")</f>
        <v>245</v>
      </c>
      <c r="EO258" s="14" t="str">
        <f t="shared" ref="EO258" ca="1" si="5517">IF(EM258,F258,"")</f>
        <v>q_85a_11</v>
      </c>
      <c r="EP258" s="14" t="str">
        <f t="shared" ref="EP258" ca="1" si="5518">EC258</f>
        <v xml:space="preserve">Primary cancer - Uterus (q_85a_11): Values must be numeric. </v>
      </c>
      <c r="EQ258" s="14" t="str">
        <f t="shared" ref="EQ258" ca="1" si="5519">DF258</f>
        <v/>
      </c>
    </row>
    <row r="259" spans="2:147" s="14" customFormat="1">
      <c r="B259" s="14" t="str">
        <f t="shared" ref="B259" ca="1" si="5520">DF259</f>
        <v/>
      </c>
      <c r="C259" s="14">
        <f t="shared" ref="C259" ca="1" si="5521">IF(OFFSET(B259,-1,COLUMN(VariableExists)-2),OFFSET(B259,-1,1)+1,OFFSET(B259,-1,1))</f>
        <v>246</v>
      </c>
      <c r="D259" s="14">
        <f t="shared" ref="D259" si="5522">ROW(A259)-2</f>
        <v>257</v>
      </c>
      <c r="E259" s="14" t="str">
        <f t="shared" ref="E259" ca="1" si="5523">IF(OR(G259="",ROW(G259)=2),"",IF(Z259&gt;0,"S",IF(AX259,IF(J259=2,"D","N"),"I")))</f>
        <v>D</v>
      </c>
      <c r="F259" s="14" t="str">
        <f t="shared" ref="F259" ca="1" si="5524">IF(H259,O259,"")</f>
        <v>q_85a_12</v>
      </c>
      <c r="G259" s="14" t="str">
        <f t="shared" ref="G259" ca="1" si="5525">IF(H259,P259,"")</f>
        <v>Primary cancer - other Plevic</v>
      </c>
      <c r="H259" s="14" t="b">
        <f t="shared" ref="H259" ca="1" si="5526">IF(INDIRECT(ADDRESS(2,D259+1,,,_sheetname_dataframe))="",FALSE,MID(INDIRECT(ADDRESS(2,D259+1,,,_sheetname_dataframe)),1,1)&lt;&gt;".")</f>
        <v>1</v>
      </c>
      <c r="I259" s="14" t="str">
        <f ca="1">IF($H259,ADDRESS(3,(D259+1)*2-1,4,,"["&amp;wew!$G$7&amp;"]"&amp;_sheetname_labels)&amp;":"&amp;ADDRESS(2+ster!$B$20,(D259+1)*2-1,4),"")</f>
        <v>[DBTemplate.xlsm]labels!SU3:SU61</v>
      </c>
      <c r="J259" s="14">
        <f t="array" aca="1" ref="J259" ca="1">IF(H259,MAX(0,MAX(IF(INDIRECT(I259)&lt;&gt;"",ROW(INDIRECT(I259)),""))-2),"")</f>
        <v>2</v>
      </c>
      <c r="K259" s="14" t="str">
        <f ca="1">IF($H259,IF($J259&gt;0,ADDRESS(3,(D259+1)*2-1,4,,"["&amp;wew!$G$7&amp;"]"&amp;_sheetname_labels)&amp;":"&amp;ADDRESS(2+J259,(D259+1)*2-1,4),""),"")</f>
        <v>[DBTemplate.xlsm]labels!SU3:SU4</v>
      </c>
      <c r="L259" s="14" t="str">
        <f ca="1">IF($H259,IF($J259&gt;0,ADDRESS(3,(D259+1)*2,4,,"["&amp;wew!$G$7&amp;"]"&amp;_sheetname_labels)&amp;":"&amp;ADDRESS(2+J259,(D259+1)*2,4),""),"")</f>
        <v>[DBTemplate.xlsm]labels!SV3:SV4</v>
      </c>
      <c r="M259" s="14">
        <f t="shared" ref="M259" ca="1" si="5527">IF($H259,IF(J259&gt;0,COUNTA(INDIRECT(K259))-COUNT(INDIRECT(K259)),0),"")</f>
        <v>0</v>
      </c>
      <c r="N259" s="14">
        <f t="shared" ref="N259" ca="1" si="5528">IF(H259,J259-M259,"")</f>
        <v>2</v>
      </c>
      <c r="O259" s="14" t="str">
        <f t="shared" ref="O259" ca="1" si="5529">IF(INDIRECT(ADDRESS(2,D259+1,,,_sheetname_dataframe))="","",INDIRECT(ADDRESS(2,D259+1,,,_sheetname_dataframe)))</f>
        <v>q_85a_12</v>
      </c>
      <c r="P259" s="14" t="str">
        <f t="shared" ref="P259" ca="1" si="5530">IF(H259,IF(INDIRECT(ADDRESS(1,D259+1,,,_sheetname_dataframe))="","",INDIRECT(ADDRESS(1,D259+1,,,_sheetname_dataframe))),"")</f>
        <v>Primary cancer - other Plevic</v>
      </c>
      <c r="Q259" s="14" t="str">
        <f ca="1">IF($BP259,ADDRESS(3,D259+1,4,,"["&amp;wew!$G$7&amp;"]"&amp;_sheetname_dataframe)&amp;":"&amp;ADDRESS(2+ster!$C$14,D259+1,4),"")</f>
        <v>[DBTemplate.xlsm]data_frame!IX3:IX3</v>
      </c>
      <c r="R259" s="14" t="str">
        <f>IF($BP259,IF(MID(_xll.FORMULATEXT(INDEX(INDIRECT(Q259),1)),1,1)="=", _xll.FORMULATEXT(INDEX(INDIRECT(Q259),1),2,TRUE),""),"")</f>
        <v/>
      </c>
      <c r="S259" s="14">
        <f t="array" aca="1" ref="S259" ca="1">IF(H259,SUM(IF((IFERROR(INDIRECT(Q259)&lt;&gt;"",FALSE))*(INDIRECT(ster!$D$14)&lt;&gt;""),1,0)),"")</f>
        <v>0</v>
      </c>
      <c r="T259" s="14">
        <f t="array" aca="1" ref="T259" ca="1">IF(H259,IF(M259&gt;0,SUM(IFERROR(1*(MATCH(INDIRECT(Q259),INDIRECT(K259),0)&gt;0),0)*(INDIRECT(ster!$D$14)&lt;&gt;"")*NOT(ISNUMBER(INDIRECT(Q259)))),0),"")</f>
        <v>0</v>
      </c>
      <c r="U259" s="14">
        <f t="array" aca="1" ref="U259" ca="1">IF(H259,SUM((IFERROR(INDIRECT(Q259)="",FALSE))*(INDIRECT(ster!$D$14)&lt;&gt;"")),"")</f>
        <v>1</v>
      </c>
      <c r="V259" s="14">
        <f t="array" aca="1" ref="V259" ca="1">IF(H259,SUM((IFERROR(INDIRECT(Q259)="#ąś",TRUE))*(INDIRECT(ster!$D$14)&lt;&gt;"")),"")</f>
        <v>0</v>
      </c>
      <c r="W259" s="14">
        <f t="array" aca="1" ref="W259" ca="1">IF(H259,SUM(ISNUMBER(INDIRECT(Q259))*(INDIRECT(ster!$D$14)&lt;&gt;"")),"")</f>
        <v>0</v>
      </c>
      <c r="X259" s="14" t="str">
        <f t="array" aca="1" ref="X259" ca="1">IF(AND(H259,W259&gt;0),IF(wew!$B$3,MIN(IF((INDIRECT(ster!$D$14)&lt;&gt;"")*IFERROR(INDIRECT($Q259)&lt;&gt;"",FALSE),IFERROR(INDIRECT($Q259),"X"),"X")),"&lt;włącz podświetlanie wartości&gt;"),"—")</f>
        <v>—</v>
      </c>
      <c r="Y259" s="14" t="str">
        <f t="array" aca="1" ref="Y259" ca="1">IF(AND(H259,W259&gt;0),IF(wew!$B$3,MAX(IF((INDIRECT(ster!$D$14)&lt;&gt;"")*IFERROR(INDIRECT($Q259)&lt;&gt;"",FALSE),IFERROR(INDIRECT($Q259),"X"),"X")),"&lt;włącz podświetlanie wartości&gt;"),"—")</f>
        <v>—</v>
      </c>
      <c r="Z259" s="14">
        <f t="shared" ref="Z259" ca="1" si="5531">IF(H259,S259-T259-W259,"")</f>
        <v>0</v>
      </c>
      <c r="AA259" s="12" t="str">
        <f t="shared" ref="AA259" ca="1" si="5532">IF(H259,IF(S259&gt;0,W259/(S259),"—"),"")</f>
        <v>—</v>
      </c>
      <c r="AB259" s="17">
        <f t="array" aca="1" ref="AB259" ca="1">IF(H259,IF(W259&gt;0,SUM((INDIRECT(ster!$D$14)&lt;&gt;"")*IFERROR((INDIRECT(Q259)&lt;&gt;"")*(INDIRECT(Q259)=INT(INDIRECT(Q259))),0)),0),"")</f>
        <v>0</v>
      </c>
      <c r="AC259" s="17">
        <f t="array" aca="1" ref="AC259" ca="1">IF(H259,W259-AB259,"")</f>
        <v>0</v>
      </c>
      <c r="AD259" s="17">
        <f t="shared" ref="AD259" ca="1" si="5533">IF($H259,IF(AC259&lt;&gt;"",IF(AC259=0,1,IF(AC259/W259&lt;0.15,2,3)),0),"")</f>
        <v>1</v>
      </c>
      <c r="AE259" s="17" t="b">
        <f t="shared" ref="AE259" ca="1" si="5534">IF(H259,OFFSET(O259,1,0)=".validation",FALSE)</f>
        <v>0</v>
      </c>
      <c r="AF259" s="17" t="str">
        <f ca="1">IF(AE259,IF($H259,ADDRESS(3,D259+2,4,,"["&amp;wew!$G$7&amp;"]"&amp;_sheetname_dataframe)&amp;":"&amp;ADDRESS(2+ster!$C$14,D259+2,4),""),"")</f>
        <v/>
      </c>
      <c r="AG259" s="17" t="str">
        <f t="shared" ref="AG259" ca="1" si="5535">IF(AE259,IF($H259,IF(INDIRECT(ADDRESS(1,D259+2,,,_sheetname_dataframe))="","",INDIRECT(ADDRESS(1,D259+2,,,_sheetname_dataframe))),""),"")</f>
        <v/>
      </c>
      <c r="AH259" s="17" t="b">
        <f t="shared" ref="AH259" ca="1" si="5536">IF(H259,AND(AE259,OFFSET(O259,2,0)=".validation"),FALSE)</f>
        <v>0</v>
      </c>
      <c r="AI259" s="17" t="str">
        <f ca="1">IF(AH259,IF($H259,ADDRESS(3,D259+3,4,,"["&amp;wew!$G$7&amp;"]"&amp;_sheetname_dataframe)&amp;":"&amp;ADDRESS(2+ster!$C$14,D259+3,4),""),"")</f>
        <v/>
      </c>
      <c r="AJ259" s="17" t="str">
        <f t="shared" ref="AJ259" ca="1" si="5537">IF(AH259,IF($H259,IF(INDIRECT(ADDRESS(1,D259+3,,,_sheetname_dataframe))="","",INDIRECT(ADDRESS(1,D259+3,,,_sheetname_dataframe))),""),"")</f>
        <v/>
      </c>
      <c r="AK259" s="17" t="b">
        <f t="shared" ref="AK259" ca="1" si="5538">IF(H259,OR(AQ259,AD259=2),"")</f>
        <v>0</v>
      </c>
      <c r="AL259" s="17" t="b">
        <f t="shared" ref="AL259" ca="1" si="5539">IF($H259,IF(BV259&lt;&gt;"",IF(OR(BM259="F",BM259="L",BM259="I",BM259="D"),BV259&lt;&gt;0)),"")</f>
        <v>0</v>
      </c>
      <c r="AM259" s="17" t="b">
        <f t="shared" ref="AM259" ca="1" si="5540">IF($H259,AND(NOT(AL259),OR(IF(BW259&lt;&gt;"",IF(OR(BM259="F",BM259="L"),BW259&lt;&gt;0)),BM259="I",BM259="N",BM259="D")),"")</f>
        <v>0</v>
      </c>
      <c r="AN259" s="17">
        <f t="shared" ref="AN259" ca="1" si="5541">IF(COUNTA(INDIRECT(Q259))=0,0, IF(AND(AO259&lt;&gt;"",X259&lt;AO259),1,IF(AND(AP259&lt;&gt;"",Y259&gt;AP259),1,IF(AND(AQ259,AC259&gt;0),2,0))))</f>
        <v>0</v>
      </c>
      <c r="AO259" s="24" t="str">
        <f t="shared" ref="AO259" ca="1" si="5542">IF($H259,IF(BY259&lt;&gt;"",IF(ISNUMBER(BY259),BY259,""),""),"")</f>
        <v/>
      </c>
      <c r="AP259" s="24" t="str">
        <f t="shared" ref="AP259" ca="1" si="5543">IF($H259,IF(BZ259&lt;&gt;"",IF(ISNUMBER(BZ259),BZ259,""),""),"")</f>
        <v/>
      </c>
      <c r="AQ259" s="17" t="b">
        <f t="shared" ref="AQ259" ca="1" si="5544">IF(H259,IF(CA259&lt;&gt;"",CA259&lt;&gt;0,FALSE),"")</f>
        <v>0</v>
      </c>
      <c r="AR259" s="17" t="b">
        <f t="shared" ref="AR259" ca="1" si="5545">IF(H259,IF(N259&gt;0,IF(BQ259&lt;&gt;"",BQ259&lt;&gt;0,FALSE),FALSE),"")</f>
        <v>0</v>
      </c>
      <c r="AS259" s="17" t="b">
        <f t="shared" ref="AS259" ca="1" si="5546">IF(H259,IF(BR259&lt;&gt;"",BR259&lt;&gt;0,FALSE),"")</f>
        <v>0</v>
      </c>
      <c r="AT259" s="17" t="b">
        <f t="shared" ref="AT259" ca="1" si="5547">IF(H259,IF(N259&gt;0,FALSE,IF(BU259&lt;&gt;"",MATCH(BU259,DataType,0)=1,FALSE)),"")</f>
        <v>0</v>
      </c>
      <c r="AU259" s="17" t="b">
        <f t="shared" ref="AU259" ca="1" si="5548">IF(H259,IF(N259&gt;0,TRUE,IF(BU259&lt;&gt;"",MATCH(BU259,DataType,0)=2,FALSE)),"")</f>
        <v>1</v>
      </c>
      <c r="AV259" s="17" t="b">
        <f t="shared" ref="AV259" ca="1" si="5549">IF(H259,IF(N259&gt;0,FALSE,IF(BU259&lt;&gt;"",MATCH(BU259,DataType,0)=3,FALSE)),"")</f>
        <v>0</v>
      </c>
      <c r="AW259" s="17" t="b">
        <f t="shared" ref="AW259" ca="1" si="5550">IF(H259,IF(W259&gt;0,Z259=0,FALSE),"")</f>
        <v>0</v>
      </c>
      <c r="AX259" s="14" t="b">
        <f t="array" aca="1" ref="AX259" ca="1">IF(H259,N259&gt;0,"")</f>
        <v>1</v>
      </c>
      <c r="AY259" s="17" t="str">
        <f t="shared" ref="AY259" ca="1" si="5551">IF(H259,IF(N259&gt;0,ADDRESS(ROW(VariablesOrigin)+1,COLUMN(VariablesOrigin)+1,4) &amp; ":" &amp; ADDRESS(ROW(VariablesOrigin)+N259,COLUMN(VariablesOrigin)+1,4),""),"")</f>
        <v>C3:C4</v>
      </c>
      <c r="AZ259" s="17" t="b">
        <f t="array" aca="1" ref="AZ259" ca="1">IF(AY259&lt;&gt;"",SUM(1*ISERROR(MATCH(INDIRECT(AY259),INDIRECT(K259),0)))=0,"")</f>
        <v>1</v>
      </c>
      <c r="BA259" s="17" t="b">
        <f t="shared" ref="BA259" ca="1" si="5552">IF(H259,BU259="",FALSE)</f>
        <v>1</v>
      </c>
      <c r="BB259" s="17" t="b">
        <v>0</v>
      </c>
      <c r="BC259" s="17" t="b">
        <f t="shared" ref="BC259" ca="1" si="5553">IF(BA259,IF(N259&gt;0,AND(AZ259,Z259=0),FALSE),"")</f>
        <v>1</v>
      </c>
      <c r="BD259" s="17" t="b">
        <f t="shared" ref="BD259" ca="1" si="5554">IF(BA259,IF(N259&gt;0,AND(NOT(AZ259),Z259=0),FALSE),"")</f>
        <v>0</v>
      </c>
      <c r="BE259" s="17" t="b">
        <f t="shared" ref="BE259" ca="1" si="5555">IF(BA259,IF(AND(AW259,NOT(BB259),NOT(BC259),NOT(BD259)),AND(Z259=0,AC259=0),FALSE),"")</f>
        <v>0</v>
      </c>
      <c r="BF259" s="17" t="b">
        <f t="shared" ref="BF259" ca="1" si="5556">IF(BA259,IF(AND(AW259,NOT(BB259),NOT(BC259),NOT(BD259)),AND(Z259=0,OR(AC259&gt;0)),FALSE),"")</f>
        <v>0</v>
      </c>
      <c r="BG259" s="17" t="b">
        <f t="shared" ref="BG259" ca="1" si="5557">IF(BA259,IF(OR(BB259:BF259),FALSE,IF(Z259=0,FALSE,Z259&gt;0)),"")</f>
        <v>0</v>
      </c>
      <c r="BH259" s="17" t="b">
        <f t="shared" ref="BH259" ca="1" si="5558">IF(BA259,COUNTIF(BB259:BG259,TRUE)=1,"")</f>
        <v>1</v>
      </c>
      <c r="BI259" s="17">
        <f t="shared" ref="BI259" ca="1" si="5559">IF(BA259,IFERROR(MATCH(TRUE,BB259:BG259,0),7),"")</f>
        <v>2</v>
      </c>
      <c r="BJ259" s="17" t="b">
        <f t="shared" ref="BJ259" ca="1" si="5560">DF259&lt;&gt;""</f>
        <v>0</v>
      </c>
      <c r="BK259" s="17" t="str">
        <f t="shared" ref="BK259" ca="1" si="5561">IF(H259,IF(AND(NOT(BA259),AU259),AC259=0,""),"")</f>
        <v/>
      </c>
      <c r="BL259" s="17" t="str">
        <f t="shared" ref="BL259" ca="1" si="5562">IF(H259,IF(AND(NOT(BA259),AU259),AC259&gt;0,""),"")</f>
        <v/>
      </c>
      <c r="BM259" s="17" t="str">
        <f t="shared" ref="BM259" ca="1" si="5563">IF(H259,IF(BA259,CHOOSE(BI259,"0","F","L","I","N",IF(AA259&gt;0.5,"N","S"),"0"),CHOOSE(MATCH(BU259,DataType,0),"S",IF(BK259,"I","N"),"D"  )),"")</f>
        <v>F</v>
      </c>
      <c r="BN259" s="17" t="str">
        <f t="shared" ref="BN259" ca="1" si="5564">IF(H259,IF(BJ259,"E",IF(BA259,CHOOSE(BI259,"0","F","L","I","N","S","0"),CHOOSE(MATCH(BU259,DataType,0),"S",IF(BK259,"I","N"),"D"  ))),"")</f>
        <v>F</v>
      </c>
      <c r="BO259" s="17" t="str">
        <f t="shared" ref="BO259" ca="1" si="5565">IF($H259,IF(BM259="0","",IF(AND(AR259,N259=2),"D",IF(BM259="S","N",IF(AL259,"O",IF(AM259,"I","N"))))),"")</f>
        <v>N</v>
      </c>
      <c r="BP259" s="14" t="b">
        <f t="shared" ref="BP259" ca="1" si="5566">INDIRECT(ADDRESS(2,ROW(A259)-1,,,_sheetname_dataframe))&lt;&gt;""</f>
        <v>1</v>
      </c>
      <c r="BQ259" s="35"/>
      <c r="BX259" s="16"/>
      <c r="BY259" s="16"/>
      <c r="BZ259" s="16"/>
      <c r="CA259" s="16"/>
      <c r="CB259" s="16"/>
      <c r="CC259" s="16"/>
      <c r="CD259" s="16"/>
      <c r="CE259" s="16"/>
      <c r="CF259" s="16"/>
      <c r="CN259" s="14">
        <f ca="1">IF(H259,IFERROR(IsVariableNameLegal(O259),0),0)</f>
        <v>0</v>
      </c>
      <c r="CO259" s="14" t="str">
        <f t="array" aca="1" ref="CO259" ca="1">IF(H259,IF(COUNTIF(INDIRECT(wew!$C$13),O259)&gt;1,TRIM(SUBSTITUTE(_xll.MCONCAT(IF((INDIRECT(wew!$C$13)=O259)*(COLUMN(INDIRECT(wew!$C$13))&lt;&gt;D259+1),-1+COLUMN(INDIRECT(wew!$C$13)),"")," "),"  "," ")),""),"")</f>
        <v/>
      </c>
      <c r="CP259" s="14" t="str">
        <f t="array" aca="1" ref="CP259" ca="1">IF(P259&lt;&gt;"",IF(LEN(P259)&gt;150,1,""),"")</f>
        <v/>
      </c>
      <c r="CQ259" s="14" t="str">
        <f t="array" aca="1" ref="CQ259" ca="1">IF(AND(H259,NOT(ster!$J$3)),IF(COUNTIF(INDIRECT(wew!$C$15),P259)&gt;1,TRIM(SUBSTITUTE(_xll.MCONCAT(IF((INDIRECT(wew!$C$15)=P259)*(COLUMN(INDIRECT(wew!$C$15))&lt;&gt;D259+1),-1+COLUMN(INDIRECT(wew!$C$15)),"")," "),"  "," ")),""),"")</f>
        <v/>
      </c>
      <c r="CR259" s="14" t="str">
        <f t="array" aca="1" ref="CR259" ca="1">IF(H259,IF(AND(W259&gt;0,AO259&lt;&gt;""),TRIM(SUBSTITUTE(_xll.MCONCAT(IFERROR(IF(ISNUMBER(INDIRECT(Q259)),IF((INDIRECT(ster!$D$14)&lt;&gt;"")*(INDIRECT(Q259)&lt;AO259),INDIRECT(ster!$D$14) &amp; ": " &amp;  SUBSTITUTE(IF( AV259,IFERROR(TEXT(INDIRECT(Q259),"rrrr-mm-dd") &amp;" (" &amp; INDIRECT(Q259) &amp;")",INDIRECT(Q259)),INDIRECT(Q259))," "," "),""),""),"")," "),"  "," ")),""),"")</f>
        <v/>
      </c>
      <c r="CS259" s="14" t="str">
        <f t="array" aca="1" ref="CS259" ca="1">IF(H259,IF(AND(W259&gt;0,AP259&lt;&gt;""),TRIM(SUBSTITUTE(_xll.MCONCAT(IFERROR(IF(ISNUMBER(INDIRECT(Q259)),IF((INDIRECT(ster!$D$14)&lt;&gt;"")*(INDIRECT(Q259)&gt;AP259),INDIRECT(ster!$D$14) &amp; ": " &amp;  SUBSTITUTE(IF( AV259,IFERROR(TEXT(INDIRECT(Q259),"rrrr-mm-dd")&amp;" (" &amp; INDIRECT(Q259) &amp;")",INDIRECT(Q259)),INDIRECT(Q259))," "," "),""),""),"")," "),"  "," ")),""),"")</f>
        <v/>
      </c>
      <c r="CT259" s="14" t="str">
        <f t="array" aca="1" ref="CT259" ca="1">IF(H259,IF(AND(N259&gt;0,AR259),TRIM(SUBSTITUTE(_xll.MCONCAT(IFERROR(IF(ISNUMBER(INDIRECT(Q259)),IF((INDIRECT(ster!$D$14)&lt;&gt;"")*(IFERROR(0*(MATCH(INDIRECT(Q259),INDIRECT(K259),0)&gt;0),1)),INDIRECT(ster!$D$14) &amp; ": " &amp;  SUBSTITUTE(IF( AV259,IFERROR(TEXT(INDIRECT(Q259),"rrrr-mm-dd")&amp;" (" &amp; INDIRECT(Q259) &amp;")",INDIRECT(Q259)),INDIRECT(Q259))," "," "),""),""),"")," "),"  "," ")),""),"")</f>
        <v/>
      </c>
      <c r="CU259" s="14" t="str">
        <f t="array" aca="1" ref="CU259" ca="1">IF(H259,IF(AND(V259&gt;0),TRIM(SUBSTITUTE(_xll.MCONCAT(IF((INDIRECT(ster!$D$14)&lt;&gt;"")*(IFERROR(0*(INDIRECT(Q259)&lt;&gt;""),1)),INDIRECT(ster!$D$14),"")," "),"  "," ")),""),"")</f>
        <v/>
      </c>
      <c r="CV259" s="14" t="str">
        <f t="array" aca="1" ref="CV259" ca="1">IF(H259,IF(AS259,
TRIM(SUBSTITUTE(_xll.MCONCAT(IF(
   (INDIRECT(ster!$D$14)&lt;&gt;"")*
   ((INDIRECT(Q259)="")+
      NOT(ISNUMBER(INDIRECT(Q259)))*
      NOT(ISERROR(MATCH(INDIRECT(Q259),INDIRECT(K259),0)))
    ),
      INDIRECT(ster!$D$14),
   "")," "),"  "," ")),
""),"")</f>
        <v/>
      </c>
      <c r="CW259" s="14" t="str">
        <f t="array" aca="1" ref="CW259" ca="1">IF(H259,IF(AND(AQ259),TRIM(SUBSTITUTE(_xll.MCONCAT(IFERROR(IF(ISNUMBER(INDIRECT(Q259)),IF((INDIRECT(ster!$D$14)&lt;&gt;"")*(INDIRECT(Q259)&lt;&gt;INT(INDIRECT(Q259))),INDIRECT(ster!$D$14) &amp; ": " &amp; INDIRECT(Q259),""),""),"")," "),"  "," ")),""),"")</f>
        <v/>
      </c>
      <c r="CX259" s="14" t="str">
        <f t="array" aca="1" ref="CX259" ca="1">IF(H259,IF(OR(AU259,AV259),TRIM(SUBSTITUTE(_xll.MCONCAT(IF((INDIRECT(ster!$D$14)&lt;&gt;"")*NOT(ISNUMBER(INDIRECT(Q259))),IF(ISERROR(MATCH(INDIRECT(Q259),INDIRECT(K259),0)),IFERROR(IF(INDIRECT(Q259)&lt;&gt;"",INDIRECT(ster!$D$14) &amp; ": " &amp; SUBSTITUTE(INDIRECT(Q259)," "," "),""),""),""),"")," "),"  "," ")),""),"")</f>
        <v/>
      </c>
      <c r="CY259" s="14" t="str">
        <f t="array" aca="1" ref="CY259" ca="1">IF(H259,IF(AE259,TRIM(SUBSTITUTE(_xll.MCONCAT(IF((INDIRECT(ster!$D$14)&lt;&gt;"")*IFERROR(NOT(INDIRECT(AF259)),FALSE),IF(ISERROR(MATCH(INDIRECT(Q259),INDIRECT(K259),0)),IFERROR(IF(INDIRECT(Q259)&lt;&gt;"",INDIRECT(ster!$D$14)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CZ259" s="14" t="str">
        <f t="array" aca="1" ref="CZ259" ca="1">IF(H259,IF(AH259,TRIM(SUBSTITUTE(_xll.MCONCAT(IF((INDIRECT(ster!$D$14)&lt;&gt;"")*IFERROR(NOT(INDIRECT(AI259)),FALSE),IF(ISERROR(MATCH(INDIRECT(Q259),INDIRECT(K259),0)),IFERROR(IF(INDIRECT(Q259)&lt;&gt;"",INDIRECT(ster!$D$14)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DC259" s="14" t="str">
        <f ca="1">SUBSTITUTE(SUBSTITUTE(SUBSTITUTE(SUBSTITUTE(_xll.MCONCAT(DG259:DS259,"■"),"■■","■"),"■■","■"),"■■","■"),"■■","■")</f>
        <v>■</v>
      </c>
      <c r="DD259" s="14" t="str">
        <f t="shared" ref="DD259" ca="1" si="5567">IF(MID(DC259,1,1)="■",MID(DC259,2,LEN(DC259)),DC259)</f>
        <v/>
      </c>
      <c r="DE259" s="14" t="str">
        <f t="shared" ref="DE259" ca="1" si="5568">IF(DD259&lt;&gt;"",IF(MID(DD259,LEN(DD259),1)="■",MID(DD259,1,LEN(DD259)-1),DD259),"")</f>
        <v/>
      </c>
      <c r="DF259" s="14" t="str">
        <f t="shared" ref="DF259" ca="1" si="5569">IFERROR(IF(DE259&lt;&gt;"",SUBSTITUTE(DE259,"■",". "),""),"##INTERNAL_ERROR")</f>
        <v/>
      </c>
      <c r="DG259" s="14" t="str">
        <f t="shared" ref="DG259" ca="1" si="5570">IF(CN259&lt;&gt;0,"Variable name don't comply with the naming convention","")</f>
        <v/>
      </c>
      <c r="DH259" s="14" t="str">
        <f t="shared" ref="DH259" ca="1" si="5571">IF(CO259&lt;&gt;"","Duplicated name. " &amp; IF(ISERROR(FIND(" ",CO259)),"Duplicate have index " &amp; CO259, "Duplicates have indices: "&amp;SUBSTITUTE(CO259," ",", ")),"")</f>
        <v/>
      </c>
      <c r="DI259" s="14" t="str">
        <f t="shared" ref="DI259" ca="1" si="5572">IF(CP259&lt;&gt;"","Variable label exceed length 150","")</f>
        <v/>
      </c>
      <c r="DJ259" s="14" t="str">
        <f t="shared" ref="DJ259" ca="1" si="5573">IF(CQ259&lt;&gt;"","Duplicated variable label. " &amp; IF(ISERROR(FIND(" ",CQ259)),"Duplicate have index " &amp; CQ259, "Duplicates have indices: "&amp;SUBSTITUTE(CQ259," ",", ")),"")</f>
        <v/>
      </c>
      <c r="DK259" s="14" t="str">
        <f t="shared" ref="DK259" ca="1" si="5574">IF(CR259&lt;&gt;"","The following cases have values below declared theorethical min: " &amp;SUBSTITUTE(CR259," ",", "),"")</f>
        <v/>
      </c>
      <c r="DL259" s="14" t="str">
        <f t="shared" ref="DL259" ca="1" si="5575">IF(CS259&lt;&gt;"","The following cases have values above declared theorethical max: " &amp;SUBSTITUTE(CS259," ",", "),"")</f>
        <v/>
      </c>
      <c r="DM259" s="14" t="str">
        <f t="shared" ref="DM259" ca="1" si="5576">IF(CT259&lt;&gt;"","There are some cases with values not explicitly declared in the labels dictionary: " &amp;SUBSTITUTE(CT259," ",", "),"")</f>
        <v/>
      </c>
      <c r="DN259" s="14" t="str">
        <f t="array" aca="1" ref="DN259" ca="1">IF(CU259&lt;&gt;"","There are errors in the entered values in the following cases: " &amp;SUBSTITUTE(CU259," ",", "),"")</f>
        <v/>
      </c>
      <c r="DO259" s="14" t="str">
        <f t="shared" ref="DO259" ca="1" si="5577">IF(CV259&lt;&gt;"","The following records are missing in this required field: " &amp;SUBSTITUTE(CV259," ",", "),"")</f>
        <v/>
      </c>
      <c r="DP259" s="14" t="str">
        <f t="shared" ref="DP259" ca="1" si="5578">IF(CW259&lt;&gt;"","The following cases have non-integer values: " &amp;SUBSTITUTE(CW259," ",", "),"")</f>
        <v/>
      </c>
      <c r="DQ259" s="14" t="str">
        <f t="shared" ref="DQ259" ca="1" si="5579">IF(CX259&lt;&gt;"","The following cases are non-numeric: " &amp;SUBSTITUTE(CX259," ",", "),"")</f>
        <v/>
      </c>
      <c r="DR259" s="14" t="str">
        <f t="shared" ref="DR259" ca="1" si="5580">IF(CY259&lt;&gt;"","In the following cases " &amp; P259 &amp; " " &amp; LOWER(MID(AG259,1,1)) &amp; MID(AG259,2,LEN(AG259)) &amp; ": " &amp;SUBSTITUTE(CY259," ",", "),"")</f>
        <v/>
      </c>
      <c r="DS259" s="14" t="str">
        <f t="shared" ref="DS259" ca="1" si="5581">IF(CZ259&lt;&gt;"","In the following cases " &amp; P259 &amp; " " &amp; LOWER(MID(AJ259,1,1)) &amp; MID(AJ259,2,LEN(AJ259)) &amp; ": " &amp;SUBSTITUTE(CZ259," ",", "),"")</f>
        <v/>
      </c>
      <c r="DZ259" s="14" t="b">
        <f t="shared" ref="DZ259" ca="1" si="5582">OR(ED259&lt;&gt;"",EF259&lt;&gt;"",EG259&lt;&gt;"")</f>
        <v>0</v>
      </c>
      <c r="EA259" s="14" t="str">
        <f t="shared" ref="EA259" ca="1" si="5583">IF(EB259&lt;&gt;"",G259 &amp; " (" &amp; F259 &amp; ")","")</f>
        <v>Primary cancer - other Plevic (q_85a_12)</v>
      </c>
      <c r="EB259" s="14" t="str">
        <f t="shared" ref="EB259" ca="1" si="5584">IF(EE259&lt;&gt;"",EE259&amp;IF(ED259&lt;&gt;""," and "&amp;ED259,""),UPPER(MID(ED259,1,1)&amp;MID(ED259,2,LEN(ED259))))&amp; IF(OR(EF259&lt;&gt;"",EG259&lt;&gt;"")," and "&amp;IF(EF259&lt;&gt;"",LOWER(MID(EF259,1,1) &amp; MID(EF259,2,LEN(EF259))),"")&amp; IF(AND(EF259 &lt;&gt;"",EG259&lt;&gt;"")," and ","") &amp; IF(EG259&lt;&gt;"",LOWER(MID(EG259,1,1) &amp; MID(EG259,2,LEN(EG259))),""),"") &amp; IF(OR(EE259&lt;&gt;"",ED259&lt;&gt;"",EF259&lt;&gt;"",EG259&lt;&gt;""), ". ","")</f>
        <v xml:space="preserve">Values must be numeric. </v>
      </c>
      <c r="EC259" s="14" t="str">
        <f t="shared" ref="EC259" ca="1" si="5585">IF(EB259&lt;&gt;"",G259 &amp; " (" &amp; F259 &amp; "): " &amp; EB259,"")</f>
        <v xml:space="preserve">Primary cancer - other Plevic (q_85a_12): Values must be numeric. </v>
      </c>
      <c r="ED259" s="14" t="str">
        <f t="shared" ref="ED259" ca="1" si="5586">IF(H259,IF(W259&gt;0,IF(AND(AO259&lt;&gt;"",AP259&lt;&gt;""),"each value must be between " &amp; IF( AV259,IFERROR(TEXT(AO259,"rrrr-mm-dd") &amp;" (" &amp; AO259 &amp;")",AO259),AO259) &amp; " and " &amp; IF( AV259,IFERROR(TEXT(AP259,"rrrr-mm-dd") &amp;" (" &amp; AP259 &amp;")",AP259),AP259),IF(AO259&lt;&gt;"","each value must be above " &amp; IF( AV259,IFERROR(TEXT(AO259,"rrrr-mm-dd") &amp;" (" &amp; AO259 &amp;")",AO259),AO259), IF(AP259&lt;&gt;"","each value must be below " &amp; IF( AV259,IFERROR(TEXT(AP259,"rrrr-mm-dd") &amp;" (" &amp; AP259 &amp;")",AP259),AP259),""))),""),"")</f>
        <v/>
      </c>
      <c r="EE259" s="14" t="str">
        <f t="shared" ref="EE259" ca="1" si="5587">IF(H259,IF(OR(AQ259,AU259,AV259,AS259,AR259),
   "Values must be" &amp;
   IF(AR259," limited to predefinied list", IF(AQ259, " integers",IF(OR(AU259,AV259)," numeric",""))) &amp;
   IF(AS259,IF(OR(AR259,AQ259,AU259,AV259), " and ","") &amp; "non-missing",""),
""),"")</f>
        <v>Values must be numeric</v>
      </c>
      <c r="EF259" s="14" t="str">
        <f t="shared" ref="EF259" ca="1" si="5588">IF($H259,AG259,"")</f>
        <v/>
      </c>
      <c r="EG259" s="14" t="str">
        <f t="shared" ref="EG259" ca="1" si="5589">IF($H259,AJ259,"")</f>
        <v/>
      </c>
      <c r="EM259" s="14" t="b">
        <f t="shared" ref="EM259" ca="1" si="5590">OR(EC259&lt;&gt;"",DF259&lt;&gt;"")</f>
        <v>1</v>
      </c>
      <c r="EN259" s="14">
        <f t="shared" ref="EN259" ca="1" si="5591">IF(EM259,C259,"")</f>
        <v>246</v>
      </c>
      <c r="EO259" s="14" t="str">
        <f t="shared" ref="EO259" ca="1" si="5592">IF(EM259,F259,"")</f>
        <v>q_85a_12</v>
      </c>
      <c r="EP259" s="14" t="str">
        <f t="shared" ref="EP259" ca="1" si="5593">EC259</f>
        <v xml:space="preserve">Primary cancer - other Plevic (q_85a_12): Values must be numeric. </v>
      </c>
      <c r="EQ259" s="14" t="str">
        <f t="shared" ref="EQ259" ca="1" si="5594">DF259</f>
        <v/>
      </c>
    </row>
    <row r="260" spans="2:147" s="14" customFormat="1">
      <c r="B260" s="14" t="str">
        <f t="shared" ref="B260" ca="1" si="5595">DF260</f>
        <v/>
      </c>
      <c r="C260" s="14">
        <f t="shared" ref="C260" ca="1" si="5596">IF(OFFSET(B260,-1,COLUMN(VariableExists)-2),OFFSET(B260,-1,1)+1,OFFSET(B260,-1,1))</f>
        <v>247</v>
      </c>
      <c r="D260" s="14">
        <f t="shared" ref="D260" si="5597">ROW(A260)-2</f>
        <v>258</v>
      </c>
      <c r="E260" s="14" t="str">
        <f t="shared" ref="E260" ca="1" si="5598">IF(OR(G260="",ROW(G260)=2),"",IF(Z260&gt;0,"S",IF(AX260,IF(J260=2,"D","N"),"I")))</f>
        <v>D</v>
      </c>
      <c r="F260" s="14" t="str">
        <f t="shared" ref="F260" ca="1" si="5599">IF(H260,O260,"")</f>
        <v>q_85a_13</v>
      </c>
      <c r="G260" s="14" t="str">
        <f t="shared" ref="G260" ca="1" si="5600">IF(H260,P260,"")</f>
        <v>Primary cancer - Spine</v>
      </c>
      <c r="H260" s="14" t="b">
        <f t="shared" ref="H260" ca="1" si="5601">IF(INDIRECT(ADDRESS(2,D260+1,,,_sheetname_dataframe))="",FALSE,MID(INDIRECT(ADDRESS(2,D260+1,,,_sheetname_dataframe)),1,1)&lt;&gt;".")</f>
        <v>1</v>
      </c>
      <c r="I260" s="14" t="str">
        <f ca="1">IF($H260,ADDRESS(3,(D260+1)*2-1,4,,"["&amp;wew!$G$7&amp;"]"&amp;_sheetname_labels)&amp;":"&amp;ADDRESS(2+ster!$B$20,(D260+1)*2-1,4),"")</f>
        <v>[DBTemplate.xlsm]labels!SW3:SW61</v>
      </c>
      <c r="J260" s="14">
        <f t="array" aca="1" ref="J260" ca="1">IF(H260,MAX(0,MAX(IF(INDIRECT(I260)&lt;&gt;"",ROW(INDIRECT(I260)),""))-2),"")</f>
        <v>2</v>
      </c>
      <c r="K260" s="14" t="str">
        <f ca="1">IF($H260,IF($J260&gt;0,ADDRESS(3,(D260+1)*2-1,4,,"["&amp;wew!$G$7&amp;"]"&amp;_sheetname_labels)&amp;":"&amp;ADDRESS(2+J260,(D260+1)*2-1,4),""),"")</f>
        <v>[DBTemplate.xlsm]labels!SW3:SW4</v>
      </c>
      <c r="L260" s="14" t="str">
        <f ca="1">IF($H260,IF($J260&gt;0,ADDRESS(3,(D260+1)*2,4,,"["&amp;wew!$G$7&amp;"]"&amp;_sheetname_labels)&amp;":"&amp;ADDRESS(2+J260,(D260+1)*2,4),""),"")</f>
        <v>[DBTemplate.xlsm]labels!SX3:SX4</v>
      </c>
      <c r="M260" s="14">
        <f t="shared" ref="M260" ca="1" si="5602">IF($H260,IF(J260&gt;0,COUNTA(INDIRECT(K260))-COUNT(INDIRECT(K260)),0),"")</f>
        <v>0</v>
      </c>
      <c r="N260" s="14">
        <f t="shared" ref="N260" ca="1" si="5603">IF(H260,J260-M260,"")</f>
        <v>2</v>
      </c>
      <c r="O260" s="14" t="str">
        <f t="shared" ref="O260" ca="1" si="5604">IF(INDIRECT(ADDRESS(2,D260+1,,,_sheetname_dataframe))="","",INDIRECT(ADDRESS(2,D260+1,,,_sheetname_dataframe)))</f>
        <v>q_85a_13</v>
      </c>
      <c r="P260" s="14" t="str">
        <f t="shared" ref="P260" ca="1" si="5605">IF(H260,IF(INDIRECT(ADDRESS(1,D260+1,,,_sheetname_dataframe))="","",INDIRECT(ADDRESS(1,D260+1,,,_sheetname_dataframe))),"")</f>
        <v>Primary cancer - Spine</v>
      </c>
      <c r="Q260" s="14" t="str">
        <f ca="1">IF($BP260,ADDRESS(3,D260+1,4,,"["&amp;wew!$G$7&amp;"]"&amp;_sheetname_dataframe)&amp;":"&amp;ADDRESS(2+ster!$C$14,D260+1,4),"")</f>
        <v>[DBTemplate.xlsm]data_frame!IY3:IY3</v>
      </c>
      <c r="R260" s="14" t="str">
        <f>IF($BP260,IF(MID(_xll.FORMULATEXT(INDEX(INDIRECT(Q260),1)),1,1)="=", _xll.FORMULATEXT(INDEX(INDIRECT(Q260),1),2,TRUE),""),"")</f>
        <v/>
      </c>
      <c r="S260" s="14">
        <f t="array" aca="1" ref="S260" ca="1">IF(H260,SUM(IF((IFERROR(INDIRECT(Q260)&lt;&gt;"",FALSE))*(INDIRECT(ster!$D$14)&lt;&gt;""),1,0)),"")</f>
        <v>0</v>
      </c>
      <c r="T260" s="14">
        <f t="array" aca="1" ref="T260" ca="1">IF(H260,IF(M260&gt;0,SUM(IFERROR(1*(MATCH(INDIRECT(Q260),INDIRECT(K260),0)&gt;0),0)*(INDIRECT(ster!$D$14)&lt;&gt;"")*NOT(ISNUMBER(INDIRECT(Q260)))),0),"")</f>
        <v>0</v>
      </c>
      <c r="U260" s="14">
        <f t="array" aca="1" ref="U260" ca="1">IF(H260,SUM((IFERROR(INDIRECT(Q260)="",FALSE))*(INDIRECT(ster!$D$14)&lt;&gt;"")),"")</f>
        <v>1</v>
      </c>
      <c r="V260" s="14">
        <f t="array" aca="1" ref="V260" ca="1">IF(H260,SUM((IFERROR(INDIRECT(Q260)="#ąś",TRUE))*(INDIRECT(ster!$D$14)&lt;&gt;"")),"")</f>
        <v>0</v>
      </c>
      <c r="W260" s="14">
        <f t="array" aca="1" ref="W260" ca="1">IF(H260,SUM(ISNUMBER(INDIRECT(Q260))*(INDIRECT(ster!$D$14)&lt;&gt;"")),"")</f>
        <v>0</v>
      </c>
      <c r="X260" s="14" t="str">
        <f t="array" aca="1" ref="X260" ca="1">IF(AND(H260,W260&gt;0),IF(wew!$B$3,MIN(IF((INDIRECT(ster!$D$14)&lt;&gt;"")*IFERROR(INDIRECT($Q260)&lt;&gt;"",FALSE),IFERROR(INDIRECT($Q260),"X"),"X")),"&lt;włącz podświetlanie wartości&gt;"),"—")</f>
        <v>—</v>
      </c>
      <c r="Y260" s="14" t="str">
        <f t="array" aca="1" ref="Y260" ca="1">IF(AND(H260,W260&gt;0),IF(wew!$B$3,MAX(IF((INDIRECT(ster!$D$14)&lt;&gt;"")*IFERROR(INDIRECT($Q260)&lt;&gt;"",FALSE),IFERROR(INDIRECT($Q260),"X"),"X")),"&lt;włącz podświetlanie wartości&gt;"),"—")</f>
        <v>—</v>
      </c>
      <c r="Z260" s="14">
        <f t="shared" ref="Z260" ca="1" si="5606">IF(H260,S260-T260-W260,"")</f>
        <v>0</v>
      </c>
      <c r="AA260" s="12" t="str">
        <f t="shared" ref="AA260" ca="1" si="5607">IF(H260,IF(S260&gt;0,W260/(S260),"—"),"")</f>
        <v>—</v>
      </c>
      <c r="AB260" s="17">
        <f t="array" aca="1" ref="AB260" ca="1">IF(H260,IF(W260&gt;0,SUM((INDIRECT(ster!$D$14)&lt;&gt;"")*IFERROR((INDIRECT(Q260)&lt;&gt;"")*(INDIRECT(Q260)=INT(INDIRECT(Q260))),0)),0),"")</f>
        <v>0</v>
      </c>
      <c r="AC260" s="17">
        <f t="array" aca="1" ref="AC260" ca="1">IF(H260,W260-AB260,"")</f>
        <v>0</v>
      </c>
      <c r="AD260" s="17">
        <f t="shared" ref="AD260" ca="1" si="5608">IF($H260,IF(AC260&lt;&gt;"",IF(AC260=0,1,IF(AC260/W260&lt;0.15,2,3)),0),"")</f>
        <v>1</v>
      </c>
      <c r="AE260" s="17" t="b">
        <f t="shared" ref="AE260" ca="1" si="5609">IF(H260,OFFSET(O260,1,0)=".validation",FALSE)</f>
        <v>0</v>
      </c>
      <c r="AF260" s="17" t="str">
        <f ca="1">IF(AE260,IF($H260,ADDRESS(3,D260+2,4,,"["&amp;wew!$G$7&amp;"]"&amp;_sheetname_dataframe)&amp;":"&amp;ADDRESS(2+ster!$C$14,D260+2,4),""),"")</f>
        <v/>
      </c>
      <c r="AG260" s="17" t="str">
        <f t="shared" ref="AG260" ca="1" si="5610">IF(AE260,IF($H260,IF(INDIRECT(ADDRESS(1,D260+2,,,_sheetname_dataframe))="","",INDIRECT(ADDRESS(1,D260+2,,,_sheetname_dataframe))),""),"")</f>
        <v/>
      </c>
      <c r="AH260" s="17" t="b">
        <f t="shared" ref="AH260" ca="1" si="5611">IF(H260,AND(AE260,OFFSET(O260,2,0)=".validation"),FALSE)</f>
        <v>0</v>
      </c>
      <c r="AI260" s="17" t="str">
        <f ca="1">IF(AH260,IF($H260,ADDRESS(3,D260+3,4,,"["&amp;wew!$G$7&amp;"]"&amp;_sheetname_dataframe)&amp;":"&amp;ADDRESS(2+ster!$C$14,D260+3,4),""),"")</f>
        <v/>
      </c>
      <c r="AJ260" s="17" t="str">
        <f t="shared" ref="AJ260" ca="1" si="5612">IF(AH260,IF($H260,IF(INDIRECT(ADDRESS(1,D260+3,,,_sheetname_dataframe))="","",INDIRECT(ADDRESS(1,D260+3,,,_sheetname_dataframe))),""),"")</f>
        <v/>
      </c>
      <c r="AK260" s="17" t="b">
        <f t="shared" ref="AK260" ca="1" si="5613">IF(H260,OR(AQ260,AD260=2),"")</f>
        <v>0</v>
      </c>
      <c r="AL260" s="17" t="b">
        <f t="shared" ref="AL260" ca="1" si="5614">IF($H260,IF(BV260&lt;&gt;"",IF(OR(BM260="F",BM260="L",BM260="I",BM260="D"),BV260&lt;&gt;0)),"")</f>
        <v>0</v>
      </c>
      <c r="AM260" s="17" t="b">
        <f t="shared" ref="AM260" ca="1" si="5615">IF($H260,AND(NOT(AL260),OR(IF(BW260&lt;&gt;"",IF(OR(BM260="F",BM260="L"),BW260&lt;&gt;0)),BM260="I",BM260="N",BM260="D")),"")</f>
        <v>0</v>
      </c>
      <c r="AN260" s="17">
        <f t="shared" ref="AN260" ca="1" si="5616">IF(COUNTA(INDIRECT(Q260))=0,0, IF(AND(AO260&lt;&gt;"",X260&lt;AO260),1,IF(AND(AP260&lt;&gt;"",Y260&gt;AP260),1,IF(AND(AQ260,AC260&gt;0),2,0))))</f>
        <v>0</v>
      </c>
      <c r="AO260" s="24" t="str">
        <f t="shared" ref="AO260" ca="1" si="5617">IF($H260,IF(BY260&lt;&gt;"",IF(ISNUMBER(BY260),BY260,""),""),"")</f>
        <v/>
      </c>
      <c r="AP260" s="24" t="str">
        <f t="shared" ref="AP260" ca="1" si="5618">IF($H260,IF(BZ260&lt;&gt;"",IF(ISNUMBER(BZ260),BZ260,""),""),"")</f>
        <v/>
      </c>
      <c r="AQ260" s="17" t="b">
        <f t="shared" ref="AQ260" ca="1" si="5619">IF(H260,IF(CA260&lt;&gt;"",CA260&lt;&gt;0,FALSE),"")</f>
        <v>0</v>
      </c>
      <c r="AR260" s="17" t="b">
        <f t="shared" ref="AR260" ca="1" si="5620">IF(H260,IF(N260&gt;0,IF(BQ260&lt;&gt;"",BQ260&lt;&gt;0,FALSE),FALSE),"")</f>
        <v>0</v>
      </c>
      <c r="AS260" s="17" t="b">
        <f t="shared" ref="AS260" ca="1" si="5621">IF(H260,IF(BR260&lt;&gt;"",BR260&lt;&gt;0,FALSE),"")</f>
        <v>0</v>
      </c>
      <c r="AT260" s="17" t="b">
        <f t="shared" ref="AT260" ca="1" si="5622">IF(H260,IF(N260&gt;0,FALSE,IF(BU260&lt;&gt;"",MATCH(BU260,DataType,0)=1,FALSE)),"")</f>
        <v>0</v>
      </c>
      <c r="AU260" s="17" t="b">
        <f t="shared" ref="AU260" ca="1" si="5623">IF(H260,IF(N260&gt;0,TRUE,IF(BU260&lt;&gt;"",MATCH(BU260,DataType,0)=2,FALSE)),"")</f>
        <v>1</v>
      </c>
      <c r="AV260" s="17" t="b">
        <f t="shared" ref="AV260" ca="1" si="5624">IF(H260,IF(N260&gt;0,FALSE,IF(BU260&lt;&gt;"",MATCH(BU260,DataType,0)=3,FALSE)),"")</f>
        <v>0</v>
      </c>
      <c r="AW260" s="17" t="b">
        <f t="shared" ref="AW260" ca="1" si="5625">IF(H260,IF(W260&gt;0,Z260=0,FALSE),"")</f>
        <v>0</v>
      </c>
      <c r="AX260" s="14" t="b">
        <f t="array" aca="1" ref="AX260" ca="1">IF(H260,N260&gt;0,"")</f>
        <v>1</v>
      </c>
      <c r="AY260" s="17" t="str">
        <f t="shared" ref="AY260" ca="1" si="5626">IF(H260,IF(N260&gt;0,ADDRESS(ROW(VariablesOrigin)+1,COLUMN(VariablesOrigin)+1,4) &amp; ":" &amp; ADDRESS(ROW(VariablesOrigin)+N260,COLUMN(VariablesOrigin)+1,4),""),"")</f>
        <v>C3:C4</v>
      </c>
      <c r="AZ260" s="17" t="b">
        <f t="array" aca="1" ref="AZ260" ca="1">IF(AY260&lt;&gt;"",SUM(1*ISERROR(MATCH(INDIRECT(AY260),INDIRECT(K260),0)))=0,"")</f>
        <v>1</v>
      </c>
      <c r="BA260" s="17" t="b">
        <f t="shared" ref="BA260" ca="1" si="5627">IF(H260,BU260="",FALSE)</f>
        <v>1</v>
      </c>
      <c r="BB260" s="17" t="b">
        <v>0</v>
      </c>
      <c r="BC260" s="17" t="b">
        <f t="shared" ref="BC260" ca="1" si="5628">IF(BA260,IF(N260&gt;0,AND(AZ260,Z260=0),FALSE),"")</f>
        <v>1</v>
      </c>
      <c r="BD260" s="17" t="b">
        <f t="shared" ref="BD260" ca="1" si="5629">IF(BA260,IF(N260&gt;0,AND(NOT(AZ260),Z260=0),FALSE),"")</f>
        <v>0</v>
      </c>
      <c r="BE260" s="17" t="b">
        <f t="shared" ref="BE260" ca="1" si="5630">IF(BA260,IF(AND(AW260,NOT(BB260),NOT(BC260),NOT(BD260)),AND(Z260=0,AC260=0),FALSE),"")</f>
        <v>0</v>
      </c>
      <c r="BF260" s="17" t="b">
        <f t="shared" ref="BF260" ca="1" si="5631">IF(BA260,IF(AND(AW260,NOT(BB260),NOT(BC260),NOT(BD260)),AND(Z260=0,OR(AC260&gt;0)),FALSE),"")</f>
        <v>0</v>
      </c>
      <c r="BG260" s="17" t="b">
        <f t="shared" ref="BG260" ca="1" si="5632">IF(BA260,IF(OR(BB260:BF260),FALSE,IF(Z260=0,FALSE,Z260&gt;0)),"")</f>
        <v>0</v>
      </c>
      <c r="BH260" s="17" t="b">
        <f t="shared" ref="BH260" ca="1" si="5633">IF(BA260,COUNTIF(BB260:BG260,TRUE)=1,"")</f>
        <v>1</v>
      </c>
      <c r="BI260" s="17">
        <f t="shared" ref="BI260" ca="1" si="5634">IF(BA260,IFERROR(MATCH(TRUE,BB260:BG260,0),7),"")</f>
        <v>2</v>
      </c>
      <c r="BJ260" s="17" t="b">
        <f t="shared" ref="BJ260" ca="1" si="5635">DF260&lt;&gt;""</f>
        <v>0</v>
      </c>
      <c r="BK260" s="17" t="str">
        <f t="shared" ref="BK260" ca="1" si="5636">IF(H260,IF(AND(NOT(BA260),AU260),AC260=0,""),"")</f>
        <v/>
      </c>
      <c r="BL260" s="17" t="str">
        <f t="shared" ref="BL260" ca="1" si="5637">IF(H260,IF(AND(NOT(BA260),AU260),AC260&gt;0,""),"")</f>
        <v/>
      </c>
      <c r="BM260" s="17" t="str">
        <f t="shared" ref="BM260" ca="1" si="5638">IF(H260,IF(BA260,CHOOSE(BI260,"0","F","L","I","N",IF(AA260&gt;0.5,"N","S"),"0"),CHOOSE(MATCH(BU260,DataType,0),"S",IF(BK260,"I","N"),"D"  )),"")</f>
        <v>F</v>
      </c>
      <c r="BN260" s="17" t="str">
        <f t="shared" ref="BN260" ca="1" si="5639">IF(H260,IF(BJ260,"E",IF(BA260,CHOOSE(BI260,"0","F","L","I","N","S","0"),CHOOSE(MATCH(BU260,DataType,0),"S",IF(BK260,"I","N"),"D"  ))),"")</f>
        <v>F</v>
      </c>
      <c r="BO260" s="17" t="str">
        <f t="shared" ref="BO260" ca="1" si="5640">IF($H260,IF(BM260="0","",IF(AND(AR260,N260=2),"D",IF(BM260="S","N",IF(AL260,"O",IF(AM260,"I","N"))))),"")</f>
        <v>N</v>
      </c>
      <c r="BP260" s="14" t="b">
        <f t="shared" ref="BP260" ca="1" si="5641">INDIRECT(ADDRESS(2,ROW(A260)-1,,,_sheetname_dataframe))&lt;&gt;""</f>
        <v>1</v>
      </c>
      <c r="BQ260" s="35"/>
      <c r="BX260" s="16"/>
      <c r="BY260" s="16"/>
      <c r="BZ260" s="16"/>
      <c r="CA260" s="16"/>
      <c r="CB260" s="16"/>
      <c r="CC260" s="16"/>
      <c r="CD260" s="16"/>
      <c r="CE260" s="16"/>
      <c r="CF260" s="16"/>
      <c r="CN260" s="14">
        <f ca="1">IF(H260,IFERROR(IsVariableNameLegal(O260),0),0)</f>
        <v>0</v>
      </c>
      <c r="CO260" s="14" t="str">
        <f t="array" aca="1" ref="CO260" ca="1">IF(H260,IF(COUNTIF(INDIRECT(wew!$C$13),O260)&gt;1,TRIM(SUBSTITUTE(_xll.MCONCAT(IF((INDIRECT(wew!$C$13)=O260)*(COLUMN(INDIRECT(wew!$C$13))&lt;&gt;D260+1),-1+COLUMN(INDIRECT(wew!$C$13)),"")," "),"  "," ")),""),"")</f>
        <v/>
      </c>
      <c r="CP260" s="14" t="str">
        <f t="array" aca="1" ref="CP260" ca="1">IF(P260&lt;&gt;"",IF(LEN(P260)&gt;150,1,""),"")</f>
        <v/>
      </c>
      <c r="CQ260" s="14" t="str">
        <f t="array" aca="1" ref="CQ260" ca="1">IF(AND(H260,NOT(ster!$J$3)),IF(COUNTIF(INDIRECT(wew!$C$15),P260)&gt;1,TRIM(SUBSTITUTE(_xll.MCONCAT(IF((INDIRECT(wew!$C$15)=P260)*(COLUMN(INDIRECT(wew!$C$15))&lt;&gt;D260+1),-1+COLUMN(INDIRECT(wew!$C$15)),"")," "),"  "," ")),""),"")</f>
        <v/>
      </c>
      <c r="CR260" s="14" t="str">
        <f t="array" aca="1" ref="CR260" ca="1">IF(H260,IF(AND(W260&gt;0,AO260&lt;&gt;""),TRIM(SUBSTITUTE(_xll.MCONCAT(IFERROR(IF(ISNUMBER(INDIRECT(Q260)),IF((INDIRECT(ster!$D$14)&lt;&gt;"")*(INDIRECT(Q260)&lt;AO260),INDIRECT(ster!$D$14) &amp; ": " &amp;  SUBSTITUTE(IF( AV260,IFERROR(TEXT(INDIRECT(Q260),"rrrr-mm-dd") &amp;" (" &amp; INDIRECT(Q260) &amp;")",INDIRECT(Q260)),INDIRECT(Q260))," "," "),""),""),"")," "),"  "," ")),""),"")</f>
        <v/>
      </c>
      <c r="CS260" s="14" t="str">
        <f t="array" aca="1" ref="CS260" ca="1">IF(H260,IF(AND(W260&gt;0,AP260&lt;&gt;""),TRIM(SUBSTITUTE(_xll.MCONCAT(IFERROR(IF(ISNUMBER(INDIRECT(Q260)),IF((INDIRECT(ster!$D$14)&lt;&gt;"")*(INDIRECT(Q260)&gt;AP260),INDIRECT(ster!$D$14) &amp; ": " &amp;  SUBSTITUTE(IF( AV260,IFERROR(TEXT(INDIRECT(Q260),"rrrr-mm-dd")&amp;" (" &amp; INDIRECT(Q260) &amp;")",INDIRECT(Q260)),INDIRECT(Q260))," "," "),""),""),"")," "),"  "," ")),""),"")</f>
        <v/>
      </c>
      <c r="CT260" s="14" t="str">
        <f t="array" aca="1" ref="CT260" ca="1">IF(H260,IF(AND(N260&gt;0,AR260),TRIM(SUBSTITUTE(_xll.MCONCAT(IFERROR(IF(ISNUMBER(INDIRECT(Q260)),IF((INDIRECT(ster!$D$14)&lt;&gt;"")*(IFERROR(0*(MATCH(INDIRECT(Q260),INDIRECT(K260),0)&gt;0),1)),INDIRECT(ster!$D$14) &amp; ": " &amp;  SUBSTITUTE(IF( AV260,IFERROR(TEXT(INDIRECT(Q260),"rrrr-mm-dd")&amp;" (" &amp; INDIRECT(Q260) &amp;")",INDIRECT(Q260)),INDIRECT(Q260))," "," "),""),""),"")," "),"  "," ")),""),"")</f>
        <v/>
      </c>
      <c r="CU260" s="14" t="str">
        <f t="array" aca="1" ref="CU260" ca="1">IF(H260,IF(AND(V260&gt;0),TRIM(SUBSTITUTE(_xll.MCONCAT(IF((INDIRECT(ster!$D$14)&lt;&gt;"")*(IFERROR(0*(INDIRECT(Q260)&lt;&gt;""),1)),INDIRECT(ster!$D$14),"")," "),"  "," ")),""),"")</f>
        <v/>
      </c>
      <c r="CV260" s="14" t="str">
        <f t="array" aca="1" ref="CV260" ca="1">IF(H260,IF(AS260,
TRIM(SUBSTITUTE(_xll.MCONCAT(IF(
   (INDIRECT(ster!$D$14)&lt;&gt;"")*
   ((INDIRECT(Q260)="")+
      NOT(ISNUMBER(INDIRECT(Q260)))*
      NOT(ISERROR(MATCH(INDIRECT(Q260),INDIRECT(K260),0)))
    ),
      INDIRECT(ster!$D$14),
   "")," "),"  "," ")),
""),"")</f>
        <v/>
      </c>
      <c r="CW260" s="14" t="str">
        <f t="array" aca="1" ref="CW260" ca="1">IF(H260,IF(AND(AQ260),TRIM(SUBSTITUTE(_xll.MCONCAT(IFERROR(IF(ISNUMBER(INDIRECT(Q260)),IF((INDIRECT(ster!$D$14)&lt;&gt;"")*(INDIRECT(Q260)&lt;&gt;INT(INDIRECT(Q260))),INDIRECT(ster!$D$14) &amp; ": " &amp; INDIRECT(Q260),""),""),"")," "),"  "," ")),""),"")</f>
        <v/>
      </c>
      <c r="CX260" s="14" t="str">
        <f t="array" aca="1" ref="CX260" ca="1">IF(H260,IF(OR(AU260,AV260),TRIM(SUBSTITUTE(_xll.MCONCAT(IF((INDIRECT(ster!$D$14)&lt;&gt;"")*NOT(ISNUMBER(INDIRECT(Q260))),IF(ISERROR(MATCH(INDIRECT(Q260),INDIRECT(K260),0)),IFERROR(IF(INDIRECT(Q260)&lt;&gt;"",INDIRECT(ster!$D$14) &amp; ": " &amp; SUBSTITUTE(INDIRECT(Q260)," "," "),""),""),""),"")," "),"  "," ")),""),"")</f>
        <v/>
      </c>
      <c r="CY260" s="14" t="str">
        <f t="array" aca="1" ref="CY260" ca="1">IF(H260,IF(AE260,TRIM(SUBSTITUTE(_xll.MCONCAT(IF((INDIRECT(ster!$D$14)&lt;&gt;"")*IFERROR(NOT(INDIRECT(AF260)),FALSE),IF(ISERROR(MATCH(INDIRECT(Q260),INDIRECT(K260),0)),IFERROR(IF(INDIRECT(Q260)&lt;&gt;"",INDIRECT(ster!$D$14)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CZ260" s="14" t="str">
        <f t="array" aca="1" ref="CZ260" ca="1">IF(H260,IF(AH260,TRIM(SUBSTITUTE(_xll.MCONCAT(IF((INDIRECT(ster!$D$14)&lt;&gt;"")*IFERROR(NOT(INDIRECT(AI260)),FALSE),IF(ISERROR(MATCH(INDIRECT(Q260),INDIRECT(K260),0)),IFERROR(IF(INDIRECT(Q260)&lt;&gt;"",INDIRECT(ster!$D$14)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DC260" s="14" t="str">
        <f ca="1">SUBSTITUTE(SUBSTITUTE(SUBSTITUTE(SUBSTITUTE(_xll.MCONCAT(DG260:DS260,"■"),"■■","■"),"■■","■"),"■■","■"),"■■","■")</f>
        <v>■</v>
      </c>
      <c r="DD260" s="14" t="str">
        <f t="shared" ref="DD260" ca="1" si="5642">IF(MID(DC260,1,1)="■",MID(DC260,2,LEN(DC260)),DC260)</f>
        <v/>
      </c>
      <c r="DE260" s="14" t="str">
        <f t="shared" ref="DE260" ca="1" si="5643">IF(DD260&lt;&gt;"",IF(MID(DD260,LEN(DD260),1)="■",MID(DD260,1,LEN(DD260)-1),DD260),"")</f>
        <v/>
      </c>
      <c r="DF260" s="14" t="str">
        <f t="shared" ref="DF260" ca="1" si="5644">IFERROR(IF(DE260&lt;&gt;"",SUBSTITUTE(DE260,"■",". "),""),"##INTERNAL_ERROR")</f>
        <v/>
      </c>
      <c r="DG260" s="14" t="str">
        <f t="shared" ref="DG260" ca="1" si="5645">IF(CN260&lt;&gt;0,"Variable name don't comply with the naming convention","")</f>
        <v/>
      </c>
      <c r="DH260" s="14" t="str">
        <f t="shared" ref="DH260" ca="1" si="5646">IF(CO260&lt;&gt;"","Duplicated name. " &amp; IF(ISERROR(FIND(" ",CO260)),"Duplicate have index " &amp; CO260, "Duplicates have indices: "&amp;SUBSTITUTE(CO260," ",", ")),"")</f>
        <v/>
      </c>
      <c r="DI260" s="14" t="str">
        <f t="shared" ref="DI260" ca="1" si="5647">IF(CP260&lt;&gt;"","Variable label exceed length 150","")</f>
        <v/>
      </c>
      <c r="DJ260" s="14" t="str">
        <f t="shared" ref="DJ260" ca="1" si="5648">IF(CQ260&lt;&gt;"","Duplicated variable label. " &amp; IF(ISERROR(FIND(" ",CQ260)),"Duplicate have index " &amp; CQ260, "Duplicates have indices: "&amp;SUBSTITUTE(CQ260," ",", ")),"")</f>
        <v/>
      </c>
      <c r="DK260" s="14" t="str">
        <f t="shared" ref="DK260" ca="1" si="5649">IF(CR260&lt;&gt;"","The following cases have values below declared theorethical min: " &amp;SUBSTITUTE(CR260," ",", "),"")</f>
        <v/>
      </c>
      <c r="DL260" s="14" t="str">
        <f t="shared" ref="DL260" ca="1" si="5650">IF(CS260&lt;&gt;"","The following cases have values above declared theorethical max: " &amp;SUBSTITUTE(CS260," ",", "),"")</f>
        <v/>
      </c>
      <c r="DM260" s="14" t="str">
        <f t="shared" ref="DM260" ca="1" si="5651">IF(CT260&lt;&gt;"","There are some cases with values not explicitly declared in the labels dictionary: " &amp;SUBSTITUTE(CT260," ",", "),"")</f>
        <v/>
      </c>
      <c r="DN260" s="14" t="str">
        <f t="array" aca="1" ref="DN260" ca="1">IF(CU260&lt;&gt;"","There are errors in the entered values in the following cases: " &amp;SUBSTITUTE(CU260," ",", "),"")</f>
        <v/>
      </c>
      <c r="DO260" s="14" t="str">
        <f t="shared" ref="DO260" ca="1" si="5652">IF(CV260&lt;&gt;"","The following records are missing in this required field: " &amp;SUBSTITUTE(CV260," ",", "),"")</f>
        <v/>
      </c>
      <c r="DP260" s="14" t="str">
        <f t="shared" ref="DP260" ca="1" si="5653">IF(CW260&lt;&gt;"","The following cases have non-integer values: " &amp;SUBSTITUTE(CW260," ",", "),"")</f>
        <v/>
      </c>
      <c r="DQ260" s="14" t="str">
        <f t="shared" ref="DQ260" ca="1" si="5654">IF(CX260&lt;&gt;"","The following cases are non-numeric: " &amp;SUBSTITUTE(CX260," ",", "),"")</f>
        <v/>
      </c>
      <c r="DR260" s="14" t="str">
        <f t="shared" ref="DR260" ca="1" si="5655">IF(CY260&lt;&gt;"","In the following cases " &amp; P260 &amp; " " &amp; LOWER(MID(AG260,1,1)) &amp; MID(AG260,2,LEN(AG260)) &amp; ": " &amp;SUBSTITUTE(CY260," ",", "),"")</f>
        <v/>
      </c>
      <c r="DS260" s="14" t="str">
        <f t="shared" ref="DS260" ca="1" si="5656">IF(CZ260&lt;&gt;"","In the following cases " &amp; P260 &amp; " " &amp; LOWER(MID(AJ260,1,1)) &amp; MID(AJ260,2,LEN(AJ260)) &amp; ": " &amp;SUBSTITUTE(CZ260," ",", "),"")</f>
        <v/>
      </c>
      <c r="DZ260" s="14" t="b">
        <f t="shared" ref="DZ260" ca="1" si="5657">OR(ED260&lt;&gt;"",EF260&lt;&gt;"",EG260&lt;&gt;"")</f>
        <v>0</v>
      </c>
      <c r="EA260" s="14" t="str">
        <f t="shared" ref="EA260" ca="1" si="5658">IF(EB260&lt;&gt;"",G260 &amp; " (" &amp; F260 &amp; ")","")</f>
        <v>Primary cancer - Spine (q_85a_13)</v>
      </c>
      <c r="EB260" s="14" t="str">
        <f t="shared" ref="EB260" ca="1" si="5659">IF(EE260&lt;&gt;"",EE260&amp;IF(ED260&lt;&gt;""," and "&amp;ED260,""),UPPER(MID(ED260,1,1)&amp;MID(ED260,2,LEN(ED260))))&amp; IF(OR(EF260&lt;&gt;"",EG260&lt;&gt;"")," and "&amp;IF(EF260&lt;&gt;"",LOWER(MID(EF260,1,1) &amp; MID(EF260,2,LEN(EF260))),"")&amp; IF(AND(EF260 &lt;&gt;"",EG260&lt;&gt;"")," and ","") &amp; IF(EG260&lt;&gt;"",LOWER(MID(EG260,1,1) &amp; MID(EG260,2,LEN(EG260))),""),"") &amp; IF(OR(EE260&lt;&gt;"",ED260&lt;&gt;"",EF260&lt;&gt;"",EG260&lt;&gt;""), ". ","")</f>
        <v xml:space="preserve">Values must be numeric. </v>
      </c>
      <c r="EC260" s="14" t="str">
        <f t="shared" ref="EC260" ca="1" si="5660">IF(EB260&lt;&gt;"",G260 &amp; " (" &amp; F260 &amp; "): " &amp; EB260,"")</f>
        <v xml:space="preserve">Primary cancer - Spine (q_85a_13): Values must be numeric. </v>
      </c>
      <c r="ED260" s="14" t="str">
        <f t="shared" ref="ED260" ca="1" si="5661">IF(H260,IF(W260&gt;0,IF(AND(AO260&lt;&gt;"",AP260&lt;&gt;""),"each value must be between " &amp; IF( AV260,IFERROR(TEXT(AO260,"rrrr-mm-dd") &amp;" (" &amp; AO260 &amp;")",AO260),AO260) &amp; " and " &amp; IF( AV260,IFERROR(TEXT(AP260,"rrrr-mm-dd") &amp;" (" &amp; AP260 &amp;")",AP260),AP260),IF(AO260&lt;&gt;"","each value must be above " &amp; IF( AV260,IFERROR(TEXT(AO260,"rrrr-mm-dd") &amp;" (" &amp; AO260 &amp;")",AO260),AO260), IF(AP260&lt;&gt;"","each value must be below " &amp; IF( AV260,IFERROR(TEXT(AP260,"rrrr-mm-dd") &amp;" (" &amp; AP260 &amp;")",AP260),AP260),""))),""),"")</f>
        <v/>
      </c>
      <c r="EE260" s="14" t="str">
        <f t="shared" ref="EE260" ca="1" si="5662">IF(H260,IF(OR(AQ260,AU260,AV260,AS260,AR260),
   "Values must be" &amp;
   IF(AR260," limited to predefinied list", IF(AQ260, " integers",IF(OR(AU260,AV260)," numeric",""))) &amp;
   IF(AS260,IF(OR(AR260,AQ260,AU260,AV260), " and ","") &amp; "non-missing",""),
""),"")</f>
        <v>Values must be numeric</v>
      </c>
      <c r="EF260" s="14" t="str">
        <f t="shared" ref="EF260" ca="1" si="5663">IF($H260,AG260,"")</f>
        <v/>
      </c>
      <c r="EG260" s="14" t="str">
        <f t="shared" ref="EG260" ca="1" si="5664">IF($H260,AJ260,"")</f>
        <v/>
      </c>
      <c r="EM260" s="14" t="b">
        <f t="shared" ref="EM260" ca="1" si="5665">OR(EC260&lt;&gt;"",DF260&lt;&gt;"")</f>
        <v>1</v>
      </c>
      <c r="EN260" s="14">
        <f t="shared" ref="EN260" ca="1" si="5666">IF(EM260,C260,"")</f>
        <v>247</v>
      </c>
      <c r="EO260" s="14" t="str">
        <f t="shared" ref="EO260" ca="1" si="5667">IF(EM260,F260,"")</f>
        <v>q_85a_13</v>
      </c>
      <c r="EP260" s="14" t="str">
        <f t="shared" ref="EP260" ca="1" si="5668">EC260</f>
        <v xml:space="preserve">Primary cancer - Spine (q_85a_13): Values must be numeric. </v>
      </c>
      <c r="EQ260" s="14" t="str">
        <f t="shared" ref="EQ260" ca="1" si="5669">DF260</f>
        <v/>
      </c>
    </row>
    <row r="261" spans="2:147" s="14" customFormat="1">
      <c r="B261" s="14" t="str">
        <f t="shared" ref="B261" ca="1" si="5670">DF261</f>
        <v/>
      </c>
      <c r="C261" s="14">
        <f t="shared" ref="C261" ca="1" si="5671">IF(OFFSET(B261,-1,COLUMN(VariableExists)-2),OFFSET(B261,-1,1)+1,OFFSET(B261,-1,1))</f>
        <v>248</v>
      </c>
      <c r="D261" s="14">
        <f t="shared" ref="D261" si="5672">ROW(A261)-2</f>
        <v>259</v>
      </c>
      <c r="E261" s="14" t="str">
        <f t="shared" ref="E261" ca="1" si="5673">IF(OR(G261="",ROW(G261)=2),"",IF(Z261&gt;0,"S",IF(AX261,IF(J261=2,"D","N"),"I")))</f>
        <v>D</v>
      </c>
      <c r="F261" s="14" t="str">
        <f t="shared" ref="F261" ca="1" si="5674">IF(H261,O261,"")</f>
        <v>q_85a_14</v>
      </c>
      <c r="G261" s="14" t="str">
        <f t="shared" ref="G261" ca="1" si="5675">IF(H261,P261,"")</f>
        <v>Primary cancer - UL bone &amp; sarcomas</v>
      </c>
      <c r="H261" s="14" t="b">
        <f t="shared" ref="H261" ca="1" si="5676">IF(INDIRECT(ADDRESS(2,D261+1,,,_sheetname_dataframe))="",FALSE,MID(INDIRECT(ADDRESS(2,D261+1,,,_sheetname_dataframe)),1,1)&lt;&gt;".")</f>
        <v>1</v>
      </c>
      <c r="I261" s="14" t="str">
        <f ca="1">IF($H261,ADDRESS(3,(D261+1)*2-1,4,,"["&amp;wew!$G$7&amp;"]"&amp;_sheetname_labels)&amp;":"&amp;ADDRESS(2+ster!$B$20,(D261+1)*2-1,4),"")</f>
        <v>[DBTemplate.xlsm]labels!SY3:SY61</v>
      </c>
      <c r="J261" s="14">
        <f t="array" aca="1" ref="J261" ca="1">IF(H261,MAX(0,MAX(IF(INDIRECT(I261)&lt;&gt;"",ROW(INDIRECT(I261)),""))-2),"")</f>
        <v>2</v>
      </c>
      <c r="K261" s="14" t="str">
        <f ca="1">IF($H261,IF($J261&gt;0,ADDRESS(3,(D261+1)*2-1,4,,"["&amp;wew!$G$7&amp;"]"&amp;_sheetname_labels)&amp;":"&amp;ADDRESS(2+J261,(D261+1)*2-1,4),""),"")</f>
        <v>[DBTemplate.xlsm]labels!SY3:SY4</v>
      </c>
      <c r="L261" s="14" t="str">
        <f ca="1">IF($H261,IF($J261&gt;0,ADDRESS(3,(D261+1)*2,4,,"["&amp;wew!$G$7&amp;"]"&amp;_sheetname_labels)&amp;":"&amp;ADDRESS(2+J261,(D261+1)*2,4),""),"")</f>
        <v>[DBTemplate.xlsm]labels!SZ3:SZ4</v>
      </c>
      <c r="M261" s="14">
        <f t="shared" ref="M261" ca="1" si="5677">IF($H261,IF(J261&gt;0,COUNTA(INDIRECT(K261))-COUNT(INDIRECT(K261)),0),"")</f>
        <v>0</v>
      </c>
      <c r="N261" s="14">
        <f t="shared" ref="N261" ca="1" si="5678">IF(H261,J261-M261,"")</f>
        <v>2</v>
      </c>
      <c r="O261" s="14" t="str">
        <f t="shared" ref="O261" ca="1" si="5679">IF(INDIRECT(ADDRESS(2,D261+1,,,_sheetname_dataframe))="","",INDIRECT(ADDRESS(2,D261+1,,,_sheetname_dataframe)))</f>
        <v>q_85a_14</v>
      </c>
      <c r="P261" s="14" t="str">
        <f t="shared" ref="P261" ca="1" si="5680">IF(H261,IF(INDIRECT(ADDRESS(1,D261+1,,,_sheetname_dataframe))="","",INDIRECT(ADDRESS(1,D261+1,,,_sheetname_dataframe))),"")</f>
        <v>Primary cancer - UL bone &amp; sarcomas</v>
      </c>
      <c r="Q261" s="14" t="str">
        <f ca="1">IF($BP261,ADDRESS(3,D261+1,4,,"["&amp;wew!$G$7&amp;"]"&amp;_sheetname_dataframe)&amp;":"&amp;ADDRESS(2+ster!$C$14,D261+1,4),"")</f>
        <v>[DBTemplate.xlsm]data_frame!IZ3:IZ3</v>
      </c>
      <c r="R261" s="14" t="str">
        <f>IF($BP261,IF(MID(_xll.FORMULATEXT(INDEX(INDIRECT(Q261),1)),1,1)="=", _xll.FORMULATEXT(INDEX(INDIRECT(Q261),1),2,TRUE),""),"")</f>
        <v/>
      </c>
      <c r="S261" s="14">
        <f t="array" aca="1" ref="S261" ca="1">IF(H261,SUM(IF((IFERROR(INDIRECT(Q261)&lt;&gt;"",FALSE))*(INDIRECT(ster!$D$14)&lt;&gt;""),1,0)),"")</f>
        <v>0</v>
      </c>
      <c r="T261" s="14">
        <f t="array" aca="1" ref="T261" ca="1">IF(H261,IF(M261&gt;0,SUM(IFERROR(1*(MATCH(INDIRECT(Q261),INDIRECT(K261),0)&gt;0),0)*(INDIRECT(ster!$D$14)&lt;&gt;"")*NOT(ISNUMBER(INDIRECT(Q261)))),0),"")</f>
        <v>0</v>
      </c>
      <c r="U261" s="14">
        <f t="array" aca="1" ref="U261" ca="1">IF(H261,SUM((IFERROR(INDIRECT(Q261)="",FALSE))*(INDIRECT(ster!$D$14)&lt;&gt;"")),"")</f>
        <v>1</v>
      </c>
      <c r="V261" s="14">
        <f t="array" aca="1" ref="V261" ca="1">IF(H261,SUM((IFERROR(INDIRECT(Q261)="#ąś",TRUE))*(INDIRECT(ster!$D$14)&lt;&gt;"")),"")</f>
        <v>0</v>
      </c>
      <c r="W261" s="14">
        <f t="array" aca="1" ref="W261" ca="1">IF(H261,SUM(ISNUMBER(INDIRECT(Q261))*(INDIRECT(ster!$D$14)&lt;&gt;"")),"")</f>
        <v>0</v>
      </c>
      <c r="X261" s="14" t="str">
        <f t="array" aca="1" ref="X261" ca="1">IF(AND(H261,W261&gt;0),IF(wew!$B$3,MIN(IF((INDIRECT(ster!$D$14)&lt;&gt;"")*IFERROR(INDIRECT($Q261)&lt;&gt;"",FALSE),IFERROR(INDIRECT($Q261),"X"),"X")),"&lt;włącz podświetlanie wartości&gt;"),"—")</f>
        <v>—</v>
      </c>
      <c r="Y261" s="14" t="str">
        <f t="array" aca="1" ref="Y261" ca="1">IF(AND(H261,W261&gt;0),IF(wew!$B$3,MAX(IF((INDIRECT(ster!$D$14)&lt;&gt;"")*IFERROR(INDIRECT($Q261)&lt;&gt;"",FALSE),IFERROR(INDIRECT($Q261),"X"),"X")),"&lt;włącz podświetlanie wartości&gt;"),"—")</f>
        <v>—</v>
      </c>
      <c r="Z261" s="14">
        <f t="shared" ref="Z261" ca="1" si="5681">IF(H261,S261-T261-W261,"")</f>
        <v>0</v>
      </c>
      <c r="AA261" s="12" t="str">
        <f t="shared" ref="AA261" ca="1" si="5682">IF(H261,IF(S261&gt;0,W261/(S261),"—"),"")</f>
        <v>—</v>
      </c>
      <c r="AB261" s="17">
        <f t="array" aca="1" ref="AB261" ca="1">IF(H261,IF(W261&gt;0,SUM((INDIRECT(ster!$D$14)&lt;&gt;"")*IFERROR((INDIRECT(Q261)&lt;&gt;"")*(INDIRECT(Q261)=INT(INDIRECT(Q261))),0)),0),"")</f>
        <v>0</v>
      </c>
      <c r="AC261" s="17">
        <f t="array" aca="1" ref="AC261" ca="1">IF(H261,W261-AB261,"")</f>
        <v>0</v>
      </c>
      <c r="AD261" s="17">
        <f t="shared" ref="AD261" ca="1" si="5683">IF($H261,IF(AC261&lt;&gt;"",IF(AC261=0,1,IF(AC261/W261&lt;0.15,2,3)),0),"")</f>
        <v>1</v>
      </c>
      <c r="AE261" s="17" t="b">
        <f t="shared" ref="AE261" ca="1" si="5684">IF(H261,OFFSET(O261,1,0)=".validation",FALSE)</f>
        <v>0</v>
      </c>
      <c r="AF261" s="17" t="str">
        <f ca="1">IF(AE261,IF($H261,ADDRESS(3,D261+2,4,,"["&amp;wew!$G$7&amp;"]"&amp;_sheetname_dataframe)&amp;":"&amp;ADDRESS(2+ster!$C$14,D261+2,4),""),"")</f>
        <v/>
      </c>
      <c r="AG261" s="17" t="str">
        <f t="shared" ref="AG261" ca="1" si="5685">IF(AE261,IF($H261,IF(INDIRECT(ADDRESS(1,D261+2,,,_sheetname_dataframe))="","",INDIRECT(ADDRESS(1,D261+2,,,_sheetname_dataframe))),""),"")</f>
        <v/>
      </c>
      <c r="AH261" s="17" t="b">
        <f t="shared" ref="AH261" ca="1" si="5686">IF(H261,AND(AE261,OFFSET(O261,2,0)=".validation"),FALSE)</f>
        <v>0</v>
      </c>
      <c r="AI261" s="17" t="str">
        <f ca="1">IF(AH261,IF($H261,ADDRESS(3,D261+3,4,,"["&amp;wew!$G$7&amp;"]"&amp;_sheetname_dataframe)&amp;":"&amp;ADDRESS(2+ster!$C$14,D261+3,4),""),"")</f>
        <v/>
      </c>
      <c r="AJ261" s="17" t="str">
        <f t="shared" ref="AJ261" ca="1" si="5687">IF(AH261,IF($H261,IF(INDIRECT(ADDRESS(1,D261+3,,,_sheetname_dataframe))="","",INDIRECT(ADDRESS(1,D261+3,,,_sheetname_dataframe))),""),"")</f>
        <v/>
      </c>
      <c r="AK261" s="17" t="b">
        <f t="shared" ref="AK261" ca="1" si="5688">IF(H261,OR(AQ261,AD261=2),"")</f>
        <v>0</v>
      </c>
      <c r="AL261" s="17" t="b">
        <f t="shared" ref="AL261" ca="1" si="5689">IF($H261,IF(BV261&lt;&gt;"",IF(OR(BM261="F",BM261="L",BM261="I",BM261="D"),BV261&lt;&gt;0)),"")</f>
        <v>0</v>
      </c>
      <c r="AM261" s="17" t="b">
        <f t="shared" ref="AM261" ca="1" si="5690">IF($H261,AND(NOT(AL261),OR(IF(BW261&lt;&gt;"",IF(OR(BM261="F",BM261="L"),BW261&lt;&gt;0)),BM261="I",BM261="N",BM261="D")),"")</f>
        <v>0</v>
      </c>
      <c r="AN261" s="17">
        <f t="shared" ref="AN261" ca="1" si="5691">IF(COUNTA(INDIRECT(Q261))=0,0, IF(AND(AO261&lt;&gt;"",X261&lt;AO261),1,IF(AND(AP261&lt;&gt;"",Y261&gt;AP261),1,IF(AND(AQ261,AC261&gt;0),2,0))))</f>
        <v>0</v>
      </c>
      <c r="AO261" s="24" t="str">
        <f t="shared" ref="AO261" ca="1" si="5692">IF($H261,IF(BY261&lt;&gt;"",IF(ISNUMBER(BY261),BY261,""),""),"")</f>
        <v/>
      </c>
      <c r="AP261" s="24" t="str">
        <f t="shared" ref="AP261" ca="1" si="5693">IF($H261,IF(BZ261&lt;&gt;"",IF(ISNUMBER(BZ261),BZ261,""),""),"")</f>
        <v/>
      </c>
      <c r="AQ261" s="17" t="b">
        <f t="shared" ref="AQ261" ca="1" si="5694">IF(H261,IF(CA261&lt;&gt;"",CA261&lt;&gt;0,FALSE),"")</f>
        <v>0</v>
      </c>
      <c r="AR261" s="17" t="b">
        <f t="shared" ref="AR261" ca="1" si="5695">IF(H261,IF(N261&gt;0,IF(BQ261&lt;&gt;"",BQ261&lt;&gt;0,FALSE),FALSE),"")</f>
        <v>0</v>
      </c>
      <c r="AS261" s="17" t="b">
        <f t="shared" ref="AS261" ca="1" si="5696">IF(H261,IF(BR261&lt;&gt;"",BR261&lt;&gt;0,FALSE),"")</f>
        <v>0</v>
      </c>
      <c r="AT261" s="17" t="b">
        <f t="shared" ref="AT261" ca="1" si="5697">IF(H261,IF(N261&gt;0,FALSE,IF(BU261&lt;&gt;"",MATCH(BU261,DataType,0)=1,FALSE)),"")</f>
        <v>0</v>
      </c>
      <c r="AU261" s="17" t="b">
        <f t="shared" ref="AU261" ca="1" si="5698">IF(H261,IF(N261&gt;0,TRUE,IF(BU261&lt;&gt;"",MATCH(BU261,DataType,0)=2,FALSE)),"")</f>
        <v>1</v>
      </c>
      <c r="AV261" s="17" t="b">
        <f t="shared" ref="AV261" ca="1" si="5699">IF(H261,IF(N261&gt;0,FALSE,IF(BU261&lt;&gt;"",MATCH(BU261,DataType,0)=3,FALSE)),"")</f>
        <v>0</v>
      </c>
      <c r="AW261" s="17" t="b">
        <f t="shared" ref="AW261" ca="1" si="5700">IF(H261,IF(W261&gt;0,Z261=0,FALSE),"")</f>
        <v>0</v>
      </c>
      <c r="AX261" s="14" t="b">
        <f t="array" aca="1" ref="AX261" ca="1">IF(H261,N261&gt;0,"")</f>
        <v>1</v>
      </c>
      <c r="AY261" s="17" t="str">
        <f t="shared" ref="AY261" ca="1" si="5701">IF(H261,IF(N261&gt;0,ADDRESS(ROW(VariablesOrigin)+1,COLUMN(VariablesOrigin)+1,4) &amp; ":" &amp; ADDRESS(ROW(VariablesOrigin)+N261,COLUMN(VariablesOrigin)+1,4),""),"")</f>
        <v>C3:C4</v>
      </c>
      <c r="AZ261" s="17" t="b">
        <f t="array" aca="1" ref="AZ261" ca="1">IF(AY261&lt;&gt;"",SUM(1*ISERROR(MATCH(INDIRECT(AY261),INDIRECT(K261),0)))=0,"")</f>
        <v>1</v>
      </c>
      <c r="BA261" s="17" t="b">
        <f t="shared" ref="BA261" ca="1" si="5702">IF(H261,BU261="",FALSE)</f>
        <v>1</v>
      </c>
      <c r="BB261" s="17" t="b">
        <v>0</v>
      </c>
      <c r="BC261" s="17" t="b">
        <f t="shared" ref="BC261" ca="1" si="5703">IF(BA261,IF(N261&gt;0,AND(AZ261,Z261=0),FALSE),"")</f>
        <v>1</v>
      </c>
      <c r="BD261" s="17" t="b">
        <f t="shared" ref="BD261" ca="1" si="5704">IF(BA261,IF(N261&gt;0,AND(NOT(AZ261),Z261=0),FALSE),"")</f>
        <v>0</v>
      </c>
      <c r="BE261" s="17" t="b">
        <f t="shared" ref="BE261" ca="1" si="5705">IF(BA261,IF(AND(AW261,NOT(BB261),NOT(BC261),NOT(BD261)),AND(Z261=0,AC261=0),FALSE),"")</f>
        <v>0</v>
      </c>
      <c r="BF261" s="17" t="b">
        <f t="shared" ref="BF261" ca="1" si="5706">IF(BA261,IF(AND(AW261,NOT(BB261),NOT(BC261),NOT(BD261)),AND(Z261=0,OR(AC261&gt;0)),FALSE),"")</f>
        <v>0</v>
      </c>
      <c r="BG261" s="17" t="b">
        <f t="shared" ref="BG261" ca="1" si="5707">IF(BA261,IF(OR(BB261:BF261),FALSE,IF(Z261=0,FALSE,Z261&gt;0)),"")</f>
        <v>0</v>
      </c>
      <c r="BH261" s="17" t="b">
        <f t="shared" ref="BH261" ca="1" si="5708">IF(BA261,COUNTIF(BB261:BG261,TRUE)=1,"")</f>
        <v>1</v>
      </c>
      <c r="BI261" s="17">
        <f t="shared" ref="BI261" ca="1" si="5709">IF(BA261,IFERROR(MATCH(TRUE,BB261:BG261,0),7),"")</f>
        <v>2</v>
      </c>
      <c r="BJ261" s="17" t="b">
        <f t="shared" ref="BJ261" ca="1" si="5710">DF261&lt;&gt;""</f>
        <v>0</v>
      </c>
      <c r="BK261" s="17" t="str">
        <f t="shared" ref="BK261" ca="1" si="5711">IF(H261,IF(AND(NOT(BA261),AU261),AC261=0,""),"")</f>
        <v/>
      </c>
      <c r="BL261" s="17" t="str">
        <f t="shared" ref="BL261" ca="1" si="5712">IF(H261,IF(AND(NOT(BA261),AU261),AC261&gt;0,""),"")</f>
        <v/>
      </c>
      <c r="BM261" s="17" t="str">
        <f t="shared" ref="BM261" ca="1" si="5713">IF(H261,IF(BA261,CHOOSE(BI261,"0","F","L","I","N",IF(AA261&gt;0.5,"N","S"),"0"),CHOOSE(MATCH(BU261,DataType,0),"S",IF(BK261,"I","N"),"D"  )),"")</f>
        <v>F</v>
      </c>
      <c r="BN261" s="17" t="str">
        <f t="shared" ref="BN261" ca="1" si="5714">IF(H261,IF(BJ261,"E",IF(BA261,CHOOSE(BI261,"0","F","L","I","N","S","0"),CHOOSE(MATCH(BU261,DataType,0),"S",IF(BK261,"I","N"),"D"  ))),"")</f>
        <v>F</v>
      </c>
      <c r="BO261" s="17" t="str">
        <f t="shared" ref="BO261" ca="1" si="5715">IF($H261,IF(BM261="0","",IF(AND(AR261,N261=2),"D",IF(BM261="S","N",IF(AL261,"O",IF(AM261,"I","N"))))),"")</f>
        <v>N</v>
      </c>
      <c r="BP261" s="14" t="b">
        <f t="shared" ref="BP261" ca="1" si="5716">INDIRECT(ADDRESS(2,ROW(A261)-1,,,_sheetname_dataframe))&lt;&gt;""</f>
        <v>1</v>
      </c>
      <c r="BQ261" s="35"/>
      <c r="BX261" s="16"/>
      <c r="BY261" s="16"/>
      <c r="BZ261" s="16"/>
      <c r="CA261" s="16"/>
      <c r="CB261" s="16"/>
      <c r="CC261" s="16"/>
      <c r="CD261" s="16"/>
      <c r="CE261" s="16"/>
      <c r="CF261" s="16"/>
      <c r="CN261" s="14">
        <f ca="1">IF(H261,IFERROR(IsVariableNameLegal(O261),0),0)</f>
        <v>0</v>
      </c>
      <c r="CO261" s="14" t="str">
        <f t="array" aca="1" ref="CO261" ca="1">IF(H261,IF(COUNTIF(INDIRECT(wew!$C$13),O261)&gt;1,TRIM(SUBSTITUTE(_xll.MCONCAT(IF((INDIRECT(wew!$C$13)=O261)*(COLUMN(INDIRECT(wew!$C$13))&lt;&gt;D261+1),-1+COLUMN(INDIRECT(wew!$C$13)),"")," "),"  "," ")),""),"")</f>
        <v/>
      </c>
      <c r="CP261" s="14" t="str">
        <f t="array" aca="1" ref="CP261" ca="1">IF(P261&lt;&gt;"",IF(LEN(P261)&gt;150,1,""),"")</f>
        <v/>
      </c>
      <c r="CQ261" s="14" t="str">
        <f t="array" aca="1" ref="CQ261" ca="1">IF(AND(H261,NOT(ster!$J$3)),IF(COUNTIF(INDIRECT(wew!$C$15),P261)&gt;1,TRIM(SUBSTITUTE(_xll.MCONCAT(IF((INDIRECT(wew!$C$15)=P261)*(COLUMN(INDIRECT(wew!$C$15))&lt;&gt;D261+1),-1+COLUMN(INDIRECT(wew!$C$15)),"")," "),"  "," ")),""),"")</f>
        <v/>
      </c>
      <c r="CR261" s="14" t="str">
        <f t="array" aca="1" ref="CR261" ca="1">IF(H261,IF(AND(W261&gt;0,AO261&lt;&gt;""),TRIM(SUBSTITUTE(_xll.MCONCAT(IFERROR(IF(ISNUMBER(INDIRECT(Q261)),IF((INDIRECT(ster!$D$14)&lt;&gt;"")*(INDIRECT(Q261)&lt;AO261),INDIRECT(ster!$D$14) &amp; ": " &amp;  SUBSTITUTE(IF( AV261,IFERROR(TEXT(INDIRECT(Q261),"rrrr-mm-dd") &amp;" (" &amp; INDIRECT(Q261) &amp;")",INDIRECT(Q261)),INDIRECT(Q261))," "," "),""),""),"")," "),"  "," ")),""),"")</f>
        <v/>
      </c>
      <c r="CS261" s="14" t="str">
        <f t="array" aca="1" ref="CS261" ca="1">IF(H261,IF(AND(W261&gt;0,AP261&lt;&gt;""),TRIM(SUBSTITUTE(_xll.MCONCAT(IFERROR(IF(ISNUMBER(INDIRECT(Q261)),IF((INDIRECT(ster!$D$14)&lt;&gt;"")*(INDIRECT(Q261)&gt;AP261),INDIRECT(ster!$D$14) &amp; ": " &amp;  SUBSTITUTE(IF( AV261,IFERROR(TEXT(INDIRECT(Q261),"rrrr-mm-dd")&amp;" (" &amp; INDIRECT(Q261) &amp;")",INDIRECT(Q261)),INDIRECT(Q261))," "," "),""),""),"")," "),"  "," ")),""),"")</f>
        <v/>
      </c>
      <c r="CT261" s="14" t="str">
        <f t="array" aca="1" ref="CT261" ca="1">IF(H261,IF(AND(N261&gt;0,AR261),TRIM(SUBSTITUTE(_xll.MCONCAT(IFERROR(IF(ISNUMBER(INDIRECT(Q261)),IF((INDIRECT(ster!$D$14)&lt;&gt;"")*(IFERROR(0*(MATCH(INDIRECT(Q261),INDIRECT(K261),0)&gt;0),1)),INDIRECT(ster!$D$14) &amp; ": " &amp;  SUBSTITUTE(IF( AV261,IFERROR(TEXT(INDIRECT(Q261),"rrrr-mm-dd")&amp;" (" &amp; INDIRECT(Q261) &amp;")",INDIRECT(Q261)),INDIRECT(Q261))," "," "),""),""),"")," "),"  "," ")),""),"")</f>
        <v/>
      </c>
      <c r="CU261" s="14" t="str">
        <f t="array" aca="1" ref="CU261" ca="1">IF(H261,IF(AND(V261&gt;0),TRIM(SUBSTITUTE(_xll.MCONCAT(IF((INDIRECT(ster!$D$14)&lt;&gt;"")*(IFERROR(0*(INDIRECT(Q261)&lt;&gt;""),1)),INDIRECT(ster!$D$14),"")," "),"  "," ")),""),"")</f>
        <v/>
      </c>
      <c r="CV261" s="14" t="str">
        <f t="array" aca="1" ref="CV261" ca="1">IF(H261,IF(AS261,
TRIM(SUBSTITUTE(_xll.MCONCAT(IF(
   (INDIRECT(ster!$D$14)&lt;&gt;"")*
   ((INDIRECT(Q261)="")+
      NOT(ISNUMBER(INDIRECT(Q261)))*
      NOT(ISERROR(MATCH(INDIRECT(Q261),INDIRECT(K261),0)))
    ),
      INDIRECT(ster!$D$14),
   "")," "),"  "," ")),
""),"")</f>
        <v/>
      </c>
      <c r="CW261" s="14" t="str">
        <f t="array" aca="1" ref="CW261" ca="1">IF(H261,IF(AND(AQ261),TRIM(SUBSTITUTE(_xll.MCONCAT(IFERROR(IF(ISNUMBER(INDIRECT(Q261)),IF((INDIRECT(ster!$D$14)&lt;&gt;"")*(INDIRECT(Q261)&lt;&gt;INT(INDIRECT(Q261))),INDIRECT(ster!$D$14) &amp; ": " &amp; INDIRECT(Q261),""),""),"")," "),"  "," ")),""),"")</f>
        <v/>
      </c>
      <c r="CX261" s="14" t="str">
        <f t="array" aca="1" ref="CX261" ca="1">IF(H261,IF(OR(AU261,AV261),TRIM(SUBSTITUTE(_xll.MCONCAT(IF((INDIRECT(ster!$D$14)&lt;&gt;"")*NOT(ISNUMBER(INDIRECT(Q261))),IF(ISERROR(MATCH(INDIRECT(Q261),INDIRECT(K261),0)),IFERROR(IF(INDIRECT(Q261)&lt;&gt;"",INDIRECT(ster!$D$14) &amp; ": " &amp; SUBSTITUTE(INDIRECT(Q261)," "," "),""),""),""),"")," "),"  "," ")),""),"")</f>
        <v/>
      </c>
      <c r="CY261" s="14" t="str">
        <f t="array" aca="1" ref="CY261" ca="1">IF(H261,IF(AE261,TRIM(SUBSTITUTE(_xll.MCONCAT(IF((INDIRECT(ster!$D$14)&lt;&gt;"")*IFERROR(NOT(INDIRECT(AF261)),FALSE),IF(ISERROR(MATCH(INDIRECT(Q261),INDIRECT(K261),0)),IFERROR(IF(INDIRECT(Q261)&lt;&gt;"",INDIRECT(ster!$D$14)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CZ261" s="14" t="str">
        <f t="array" aca="1" ref="CZ261" ca="1">IF(H261,IF(AH261,TRIM(SUBSTITUTE(_xll.MCONCAT(IF((INDIRECT(ster!$D$14)&lt;&gt;"")*IFERROR(NOT(INDIRECT(AI261)),FALSE),IF(ISERROR(MATCH(INDIRECT(Q261),INDIRECT(K261),0)),IFERROR(IF(INDIRECT(Q261)&lt;&gt;"",INDIRECT(ster!$D$14)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DC261" s="14" t="str">
        <f ca="1">SUBSTITUTE(SUBSTITUTE(SUBSTITUTE(SUBSTITUTE(_xll.MCONCAT(DG261:DS261,"■"),"■■","■"),"■■","■"),"■■","■"),"■■","■")</f>
        <v>■</v>
      </c>
      <c r="DD261" s="14" t="str">
        <f t="shared" ref="DD261" ca="1" si="5717">IF(MID(DC261,1,1)="■",MID(DC261,2,LEN(DC261)),DC261)</f>
        <v/>
      </c>
      <c r="DE261" s="14" t="str">
        <f t="shared" ref="DE261" ca="1" si="5718">IF(DD261&lt;&gt;"",IF(MID(DD261,LEN(DD261),1)="■",MID(DD261,1,LEN(DD261)-1),DD261),"")</f>
        <v/>
      </c>
      <c r="DF261" s="14" t="str">
        <f t="shared" ref="DF261" ca="1" si="5719">IFERROR(IF(DE261&lt;&gt;"",SUBSTITUTE(DE261,"■",". "),""),"##INTERNAL_ERROR")</f>
        <v/>
      </c>
      <c r="DG261" s="14" t="str">
        <f t="shared" ref="DG261" ca="1" si="5720">IF(CN261&lt;&gt;0,"Variable name don't comply with the naming convention","")</f>
        <v/>
      </c>
      <c r="DH261" s="14" t="str">
        <f t="shared" ref="DH261" ca="1" si="5721">IF(CO261&lt;&gt;"","Duplicated name. " &amp; IF(ISERROR(FIND(" ",CO261)),"Duplicate have index " &amp; CO261, "Duplicates have indices: "&amp;SUBSTITUTE(CO261," ",", ")),"")</f>
        <v/>
      </c>
      <c r="DI261" s="14" t="str">
        <f t="shared" ref="DI261" ca="1" si="5722">IF(CP261&lt;&gt;"","Variable label exceed length 150","")</f>
        <v/>
      </c>
      <c r="DJ261" s="14" t="str">
        <f t="shared" ref="DJ261" ca="1" si="5723">IF(CQ261&lt;&gt;"","Duplicated variable label. " &amp; IF(ISERROR(FIND(" ",CQ261)),"Duplicate have index " &amp; CQ261, "Duplicates have indices: "&amp;SUBSTITUTE(CQ261," ",", ")),"")</f>
        <v/>
      </c>
      <c r="DK261" s="14" t="str">
        <f t="shared" ref="DK261" ca="1" si="5724">IF(CR261&lt;&gt;"","The following cases have values below declared theorethical min: " &amp;SUBSTITUTE(CR261," ",", "),"")</f>
        <v/>
      </c>
      <c r="DL261" s="14" t="str">
        <f t="shared" ref="DL261" ca="1" si="5725">IF(CS261&lt;&gt;"","The following cases have values above declared theorethical max: " &amp;SUBSTITUTE(CS261," ",", "),"")</f>
        <v/>
      </c>
      <c r="DM261" s="14" t="str">
        <f t="shared" ref="DM261" ca="1" si="5726">IF(CT261&lt;&gt;"","There are some cases with values not explicitly declared in the labels dictionary: " &amp;SUBSTITUTE(CT261," ",", "),"")</f>
        <v/>
      </c>
      <c r="DN261" s="14" t="str">
        <f t="array" aca="1" ref="DN261" ca="1">IF(CU261&lt;&gt;"","There are errors in the entered values in the following cases: " &amp;SUBSTITUTE(CU261," ",", "),"")</f>
        <v/>
      </c>
      <c r="DO261" s="14" t="str">
        <f t="shared" ref="DO261" ca="1" si="5727">IF(CV261&lt;&gt;"","The following records are missing in this required field: " &amp;SUBSTITUTE(CV261," ",", "),"")</f>
        <v/>
      </c>
      <c r="DP261" s="14" t="str">
        <f t="shared" ref="DP261" ca="1" si="5728">IF(CW261&lt;&gt;"","The following cases have non-integer values: " &amp;SUBSTITUTE(CW261," ",", "),"")</f>
        <v/>
      </c>
      <c r="DQ261" s="14" t="str">
        <f t="shared" ref="DQ261" ca="1" si="5729">IF(CX261&lt;&gt;"","The following cases are non-numeric: " &amp;SUBSTITUTE(CX261," ",", "),"")</f>
        <v/>
      </c>
      <c r="DR261" s="14" t="str">
        <f t="shared" ref="DR261" ca="1" si="5730">IF(CY261&lt;&gt;"","In the following cases " &amp; P261 &amp; " " &amp; LOWER(MID(AG261,1,1)) &amp; MID(AG261,2,LEN(AG261)) &amp; ": " &amp;SUBSTITUTE(CY261," ",", "),"")</f>
        <v/>
      </c>
      <c r="DS261" s="14" t="str">
        <f t="shared" ref="DS261" ca="1" si="5731">IF(CZ261&lt;&gt;"","In the following cases " &amp; P261 &amp; " " &amp; LOWER(MID(AJ261,1,1)) &amp; MID(AJ261,2,LEN(AJ261)) &amp; ": " &amp;SUBSTITUTE(CZ261," ",", "),"")</f>
        <v/>
      </c>
      <c r="DZ261" s="14" t="b">
        <f t="shared" ref="DZ261" ca="1" si="5732">OR(ED261&lt;&gt;"",EF261&lt;&gt;"",EG261&lt;&gt;"")</f>
        <v>0</v>
      </c>
      <c r="EA261" s="14" t="str">
        <f t="shared" ref="EA261" ca="1" si="5733">IF(EB261&lt;&gt;"",G261 &amp; " (" &amp; F261 &amp; ")","")</f>
        <v>Primary cancer - UL bone &amp; sarcomas (q_85a_14)</v>
      </c>
      <c r="EB261" s="14" t="str">
        <f t="shared" ref="EB261" ca="1" si="5734">IF(EE261&lt;&gt;"",EE261&amp;IF(ED261&lt;&gt;""," and "&amp;ED261,""),UPPER(MID(ED261,1,1)&amp;MID(ED261,2,LEN(ED261))))&amp; IF(OR(EF261&lt;&gt;"",EG261&lt;&gt;"")," and "&amp;IF(EF261&lt;&gt;"",LOWER(MID(EF261,1,1) &amp; MID(EF261,2,LEN(EF261))),"")&amp; IF(AND(EF261 &lt;&gt;"",EG261&lt;&gt;"")," and ","") &amp; IF(EG261&lt;&gt;"",LOWER(MID(EG261,1,1) &amp; MID(EG261,2,LEN(EG261))),""),"") &amp; IF(OR(EE261&lt;&gt;"",ED261&lt;&gt;"",EF261&lt;&gt;"",EG261&lt;&gt;""), ". ","")</f>
        <v xml:space="preserve">Values must be numeric. </v>
      </c>
      <c r="EC261" s="14" t="str">
        <f t="shared" ref="EC261" ca="1" si="5735">IF(EB261&lt;&gt;"",G261 &amp; " (" &amp; F261 &amp; "): " &amp; EB261,"")</f>
        <v xml:space="preserve">Primary cancer - UL bone &amp; sarcomas (q_85a_14): Values must be numeric. </v>
      </c>
      <c r="ED261" s="14" t="str">
        <f t="shared" ref="ED261" ca="1" si="5736">IF(H261,IF(W261&gt;0,IF(AND(AO261&lt;&gt;"",AP261&lt;&gt;""),"each value must be between " &amp; IF( AV261,IFERROR(TEXT(AO261,"rrrr-mm-dd") &amp;" (" &amp; AO261 &amp;")",AO261),AO261) &amp; " and " &amp; IF( AV261,IFERROR(TEXT(AP261,"rrrr-mm-dd") &amp;" (" &amp; AP261 &amp;")",AP261),AP261),IF(AO261&lt;&gt;"","each value must be above " &amp; IF( AV261,IFERROR(TEXT(AO261,"rrrr-mm-dd") &amp;" (" &amp; AO261 &amp;")",AO261),AO261), IF(AP261&lt;&gt;"","each value must be below " &amp; IF( AV261,IFERROR(TEXT(AP261,"rrrr-mm-dd") &amp;" (" &amp; AP261 &amp;")",AP261),AP261),""))),""),"")</f>
        <v/>
      </c>
      <c r="EE261" s="14" t="str">
        <f t="shared" ref="EE261" ca="1" si="5737">IF(H261,IF(OR(AQ261,AU261,AV261,AS261,AR261),
   "Values must be" &amp;
   IF(AR261," limited to predefinied list", IF(AQ261, " integers",IF(OR(AU261,AV261)," numeric",""))) &amp;
   IF(AS261,IF(OR(AR261,AQ261,AU261,AV261), " and ","") &amp; "non-missing",""),
""),"")</f>
        <v>Values must be numeric</v>
      </c>
      <c r="EF261" s="14" t="str">
        <f t="shared" ref="EF261" ca="1" si="5738">IF($H261,AG261,"")</f>
        <v/>
      </c>
      <c r="EG261" s="14" t="str">
        <f t="shared" ref="EG261" ca="1" si="5739">IF($H261,AJ261,"")</f>
        <v/>
      </c>
      <c r="EM261" s="14" t="b">
        <f t="shared" ref="EM261" ca="1" si="5740">OR(EC261&lt;&gt;"",DF261&lt;&gt;"")</f>
        <v>1</v>
      </c>
      <c r="EN261" s="14">
        <f t="shared" ref="EN261" ca="1" si="5741">IF(EM261,C261,"")</f>
        <v>248</v>
      </c>
      <c r="EO261" s="14" t="str">
        <f t="shared" ref="EO261" ca="1" si="5742">IF(EM261,F261,"")</f>
        <v>q_85a_14</v>
      </c>
      <c r="EP261" s="14" t="str">
        <f t="shared" ref="EP261" ca="1" si="5743">EC261</f>
        <v xml:space="preserve">Primary cancer - UL bone &amp; sarcomas (q_85a_14): Values must be numeric. </v>
      </c>
      <c r="EQ261" s="14" t="str">
        <f t="shared" ref="EQ261" ca="1" si="5744">DF261</f>
        <v/>
      </c>
    </row>
    <row r="262" spans="2:147" s="14" customFormat="1">
      <c r="B262" s="14" t="str">
        <f t="shared" ref="B262" ca="1" si="5745">DF262</f>
        <v/>
      </c>
      <c r="C262" s="14">
        <f t="shared" ref="C262" ca="1" si="5746">IF(OFFSET(B262,-1,COLUMN(VariableExists)-2),OFFSET(B262,-1,1)+1,OFFSET(B262,-1,1))</f>
        <v>249</v>
      </c>
      <c r="D262" s="14">
        <f t="shared" ref="D262" si="5747">ROW(A262)-2</f>
        <v>260</v>
      </c>
      <c r="E262" s="14" t="str">
        <f t="shared" ref="E262" ca="1" si="5748">IF(OR(G262="",ROW(G262)=2),"",IF(Z262&gt;0,"S",IF(AX262,IF(J262=2,"D","N"),"I")))</f>
        <v>D</v>
      </c>
      <c r="F262" s="14" t="str">
        <f t="shared" ref="F262" ca="1" si="5749">IF(H262,O262,"")</f>
        <v>q_85a_15</v>
      </c>
      <c r="G262" s="14" t="str">
        <f t="shared" ref="G262" ca="1" si="5750">IF(H262,P262,"")</f>
        <v>Primary cancer - LL bone &amp; sarcomas</v>
      </c>
      <c r="H262" s="14" t="b">
        <f t="shared" ref="H262" ca="1" si="5751">IF(INDIRECT(ADDRESS(2,D262+1,,,_sheetname_dataframe))="",FALSE,MID(INDIRECT(ADDRESS(2,D262+1,,,_sheetname_dataframe)),1,1)&lt;&gt;".")</f>
        <v>1</v>
      </c>
      <c r="I262" s="14" t="str">
        <f ca="1">IF($H262,ADDRESS(3,(D262+1)*2-1,4,,"["&amp;wew!$G$7&amp;"]"&amp;_sheetname_labels)&amp;":"&amp;ADDRESS(2+ster!$B$20,(D262+1)*2-1,4),"")</f>
        <v>[DBTemplate.xlsm]labels!TA3:TA61</v>
      </c>
      <c r="J262" s="14">
        <f t="array" aca="1" ref="J262" ca="1">IF(H262,MAX(0,MAX(IF(INDIRECT(I262)&lt;&gt;"",ROW(INDIRECT(I262)),""))-2),"")</f>
        <v>2</v>
      </c>
      <c r="K262" s="14" t="str">
        <f ca="1">IF($H262,IF($J262&gt;0,ADDRESS(3,(D262+1)*2-1,4,,"["&amp;wew!$G$7&amp;"]"&amp;_sheetname_labels)&amp;":"&amp;ADDRESS(2+J262,(D262+1)*2-1,4),""),"")</f>
        <v>[DBTemplate.xlsm]labels!TA3:TA4</v>
      </c>
      <c r="L262" s="14" t="str">
        <f ca="1">IF($H262,IF($J262&gt;0,ADDRESS(3,(D262+1)*2,4,,"["&amp;wew!$G$7&amp;"]"&amp;_sheetname_labels)&amp;":"&amp;ADDRESS(2+J262,(D262+1)*2,4),""),"")</f>
        <v>[DBTemplate.xlsm]labels!TB3:TB4</v>
      </c>
      <c r="M262" s="14">
        <f t="shared" ref="M262" ca="1" si="5752">IF($H262,IF(J262&gt;0,COUNTA(INDIRECT(K262))-COUNT(INDIRECT(K262)),0),"")</f>
        <v>0</v>
      </c>
      <c r="N262" s="14">
        <f t="shared" ref="N262" ca="1" si="5753">IF(H262,J262-M262,"")</f>
        <v>2</v>
      </c>
      <c r="O262" s="14" t="str">
        <f t="shared" ref="O262" ca="1" si="5754">IF(INDIRECT(ADDRESS(2,D262+1,,,_sheetname_dataframe))="","",INDIRECT(ADDRESS(2,D262+1,,,_sheetname_dataframe)))</f>
        <v>q_85a_15</v>
      </c>
      <c r="P262" s="14" t="str">
        <f t="shared" ref="P262" ca="1" si="5755">IF(H262,IF(INDIRECT(ADDRESS(1,D262+1,,,_sheetname_dataframe))="","",INDIRECT(ADDRESS(1,D262+1,,,_sheetname_dataframe))),"")</f>
        <v>Primary cancer - LL bone &amp; sarcomas</v>
      </c>
      <c r="Q262" s="14" t="str">
        <f ca="1">IF($BP262,ADDRESS(3,D262+1,4,,"["&amp;wew!$G$7&amp;"]"&amp;_sheetname_dataframe)&amp;":"&amp;ADDRESS(2+ster!$C$14,D262+1,4),"")</f>
        <v>[DBTemplate.xlsm]data_frame!JA3:JA3</v>
      </c>
      <c r="R262" s="14" t="str">
        <f>IF($BP262,IF(MID(_xll.FORMULATEXT(INDEX(INDIRECT(Q262),1)),1,1)="=", _xll.FORMULATEXT(INDEX(INDIRECT(Q262),1),2,TRUE),""),"")</f>
        <v/>
      </c>
      <c r="S262" s="14">
        <f t="array" aca="1" ref="S262" ca="1">IF(H262,SUM(IF((IFERROR(INDIRECT(Q262)&lt;&gt;"",FALSE))*(INDIRECT(ster!$D$14)&lt;&gt;""),1,0)),"")</f>
        <v>0</v>
      </c>
      <c r="T262" s="14">
        <f t="array" aca="1" ref="T262" ca="1">IF(H262,IF(M262&gt;0,SUM(IFERROR(1*(MATCH(INDIRECT(Q262),INDIRECT(K262),0)&gt;0),0)*(INDIRECT(ster!$D$14)&lt;&gt;"")*NOT(ISNUMBER(INDIRECT(Q262)))),0),"")</f>
        <v>0</v>
      </c>
      <c r="U262" s="14">
        <f t="array" aca="1" ref="U262" ca="1">IF(H262,SUM((IFERROR(INDIRECT(Q262)="",FALSE))*(INDIRECT(ster!$D$14)&lt;&gt;"")),"")</f>
        <v>1</v>
      </c>
      <c r="V262" s="14">
        <f t="array" aca="1" ref="V262" ca="1">IF(H262,SUM((IFERROR(INDIRECT(Q262)="#ąś",TRUE))*(INDIRECT(ster!$D$14)&lt;&gt;"")),"")</f>
        <v>0</v>
      </c>
      <c r="W262" s="14">
        <f t="array" aca="1" ref="W262" ca="1">IF(H262,SUM(ISNUMBER(INDIRECT(Q262))*(INDIRECT(ster!$D$14)&lt;&gt;"")),"")</f>
        <v>0</v>
      </c>
      <c r="X262" s="14" t="str">
        <f t="array" aca="1" ref="X262" ca="1">IF(AND(H262,W262&gt;0),IF(wew!$B$3,MIN(IF((INDIRECT(ster!$D$14)&lt;&gt;"")*IFERROR(INDIRECT($Q262)&lt;&gt;"",FALSE),IFERROR(INDIRECT($Q262),"X"),"X")),"&lt;włącz podświetlanie wartości&gt;"),"—")</f>
        <v>—</v>
      </c>
      <c r="Y262" s="14" t="str">
        <f t="array" aca="1" ref="Y262" ca="1">IF(AND(H262,W262&gt;0),IF(wew!$B$3,MAX(IF((INDIRECT(ster!$D$14)&lt;&gt;"")*IFERROR(INDIRECT($Q262)&lt;&gt;"",FALSE),IFERROR(INDIRECT($Q262),"X"),"X")),"&lt;włącz podświetlanie wartości&gt;"),"—")</f>
        <v>—</v>
      </c>
      <c r="Z262" s="14">
        <f t="shared" ref="Z262" ca="1" si="5756">IF(H262,S262-T262-W262,"")</f>
        <v>0</v>
      </c>
      <c r="AA262" s="12" t="str">
        <f t="shared" ref="AA262" ca="1" si="5757">IF(H262,IF(S262&gt;0,W262/(S262),"—"),"")</f>
        <v>—</v>
      </c>
      <c r="AB262" s="17">
        <f t="array" aca="1" ref="AB262" ca="1">IF(H262,IF(W262&gt;0,SUM((INDIRECT(ster!$D$14)&lt;&gt;"")*IFERROR((INDIRECT(Q262)&lt;&gt;"")*(INDIRECT(Q262)=INT(INDIRECT(Q262))),0)),0),"")</f>
        <v>0</v>
      </c>
      <c r="AC262" s="17">
        <f t="array" aca="1" ref="AC262" ca="1">IF(H262,W262-AB262,"")</f>
        <v>0</v>
      </c>
      <c r="AD262" s="17">
        <f t="shared" ref="AD262" ca="1" si="5758">IF($H262,IF(AC262&lt;&gt;"",IF(AC262=0,1,IF(AC262/W262&lt;0.15,2,3)),0),"")</f>
        <v>1</v>
      </c>
      <c r="AE262" s="17" t="b">
        <f t="shared" ref="AE262" ca="1" si="5759">IF(H262,OFFSET(O262,1,0)=".validation",FALSE)</f>
        <v>0</v>
      </c>
      <c r="AF262" s="17" t="str">
        <f ca="1">IF(AE262,IF($H262,ADDRESS(3,D262+2,4,,"["&amp;wew!$G$7&amp;"]"&amp;_sheetname_dataframe)&amp;":"&amp;ADDRESS(2+ster!$C$14,D262+2,4),""),"")</f>
        <v/>
      </c>
      <c r="AG262" s="17" t="str">
        <f t="shared" ref="AG262" ca="1" si="5760">IF(AE262,IF($H262,IF(INDIRECT(ADDRESS(1,D262+2,,,_sheetname_dataframe))="","",INDIRECT(ADDRESS(1,D262+2,,,_sheetname_dataframe))),""),"")</f>
        <v/>
      </c>
      <c r="AH262" s="17" t="b">
        <f t="shared" ref="AH262" ca="1" si="5761">IF(H262,AND(AE262,OFFSET(O262,2,0)=".validation"),FALSE)</f>
        <v>0</v>
      </c>
      <c r="AI262" s="17" t="str">
        <f ca="1">IF(AH262,IF($H262,ADDRESS(3,D262+3,4,,"["&amp;wew!$G$7&amp;"]"&amp;_sheetname_dataframe)&amp;":"&amp;ADDRESS(2+ster!$C$14,D262+3,4),""),"")</f>
        <v/>
      </c>
      <c r="AJ262" s="17" t="str">
        <f t="shared" ref="AJ262" ca="1" si="5762">IF(AH262,IF($H262,IF(INDIRECT(ADDRESS(1,D262+3,,,_sheetname_dataframe))="","",INDIRECT(ADDRESS(1,D262+3,,,_sheetname_dataframe))),""),"")</f>
        <v/>
      </c>
      <c r="AK262" s="17" t="b">
        <f t="shared" ref="AK262" ca="1" si="5763">IF(H262,OR(AQ262,AD262=2),"")</f>
        <v>0</v>
      </c>
      <c r="AL262" s="17" t="b">
        <f t="shared" ref="AL262" ca="1" si="5764">IF($H262,IF(BV262&lt;&gt;"",IF(OR(BM262="F",BM262="L",BM262="I",BM262="D"),BV262&lt;&gt;0)),"")</f>
        <v>0</v>
      </c>
      <c r="AM262" s="17" t="b">
        <f t="shared" ref="AM262" ca="1" si="5765">IF($H262,AND(NOT(AL262),OR(IF(BW262&lt;&gt;"",IF(OR(BM262="F",BM262="L"),BW262&lt;&gt;0)),BM262="I",BM262="N",BM262="D")),"")</f>
        <v>0</v>
      </c>
      <c r="AN262" s="17">
        <f t="shared" ref="AN262" ca="1" si="5766">IF(COUNTA(INDIRECT(Q262))=0,0, IF(AND(AO262&lt;&gt;"",X262&lt;AO262),1,IF(AND(AP262&lt;&gt;"",Y262&gt;AP262),1,IF(AND(AQ262,AC262&gt;0),2,0))))</f>
        <v>0</v>
      </c>
      <c r="AO262" s="24" t="str">
        <f t="shared" ref="AO262" ca="1" si="5767">IF($H262,IF(BY262&lt;&gt;"",IF(ISNUMBER(BY262),BY262,""),""),"")</f>
        <v/>
      </c>
      <c r="AP262" s="24" t="str">
        <f t="shared" ref="AP262" ca="1" si="5768">IF($H262,IF(BZ262&lt;&gt;"",IF(ISNUMBER(BZ262),BZ262,""),""),"")</f>
        <v/>
      </c>
      <c r="AQ262" s="17" t="b">
        <f t="shared" ref="AQ262" ca="1" si="5769">IF(H262,IF(CA262&lt;&gt;"",CA262&lt;&gt;0,FALSE),"")</f>
        <v>0</v>
      </c>
      <c r="AR262" s="17" t="b">
        <f t="shared" ref="AR262" ca="1" si="5770">IF(H262,IF(N262&gt;0,IF(BQ262&lt;&gt;"",BQ262&lt;&gt;0,FALSE),FALSE),"")</f>
        <v>0</v>
      </c>
      <c r="AS262" s="17" t="b">
        <f t="shared" ref="AS262" ca="1" si="5771">IF(H262,IF(BR262&lt;&gt;"",BR262&lt;&gt;0,FALSE),"")</f>
        <v>0</v>
      </c>
      <c r="AT262" s="17" t="b">
        <f t="shared" ref="AT262" ca="1" si="5772">IF(H262,IF(N262&gt;0,FALSE,IF(BU262&lt;&gt;"",MATCH(BU262,DataType,0)=1,FALSE)),"")</f>
        <v>0</v>
      </c>
      <c r="AU262" s="17" t="b">
        <f t="shared" ref="AU262" ca="1" si="5773">IF(H262,IF(N262&gt;0,TRUE,IF(BU262&lt;&gt;"",MATCH(BU262,DataType,0)=2,FALSE)),"")</f>
        <v>1</v>
      </c>
      <c r="AV262" s="17" t="b">
        <f t="shared" ref="AV262" ca="1" si="5774">IF(H262,IF(N262&gt;0,FALSE,IF(BU262&lt;&gt;"",MATCH(BU262,DataType,0)=3,FALSE)),"")</f>
        <v>0</v>
      </c>
      <c r="AW262" s="17" t="b">
        <f t="shared" ref="AW262" ca="1" si="5775">IF(H262,IF(W262&gt;0,Z262=0,FALSE),"")</f>
        <v>0</v>
      </c>
      <c r="AX262" s="14" t="b">
        <f t="array" aca="1" ref="AX262" ca="1">IF(H262,N262&gt;0,"")</f>
        <v>1</v>
      </c>
      <c r="AY262" s="17" t="str">
        <f t="shared" ref="AY262" ca="1" si="5776">IF(H262,IF(N262&gt;0,ADDRESS(ROW(VariablesOrigin)+1,COLUMN(VariablesOrigin)+1,4) &amp; ":" &amp; ADDRESS(ROW(VariablesOrigin)+N262,COLUMN(VariablesOrigin)+1,4),""),"")</f>
        <v>C3:C4</v>
      </c>
      <c r="AZ262" s="17" t="b">
        <f t="array" aca="1" ref="AZ262" ca="1">IF(AY262&lt;&gt;"",SUM(1*ISERROR(MATCH(INDIRECT(AY262),INDIRECT(K262),0)))=0,"")</f>
        <v>1</v>
      </c>
      <c r="BA262" s="17" t="b">
        <f t="shared" ref="BA262" ca="1" si="5777">IF(H262,BU262="",FALSE)</f>
        <v>1</v>
      </c>
      <c r="BB262" s="17" t="b">
        <v>0</v>
      </c>
      <c r="BC262" s="17" t="b">
        <f t="shared" ref="BC262" ca="1" si="5778">IF(BA262,IF(N262&gt;0,AND(AZ262,Z262=0),FALSE),"")</f>
        <v>1</v>
      </c>
      <c r="BD262" s="17" t="b">
        <f t="shared" ref="BD262" ca="1" si="5779">IF(BA262,IF(N262&gt;0,AND(NOT(AZ262),Z262=0),FALSE),"")</f>
        <v>0</v>
      </c>
      <c r="BE262" s="17" t="b">
        <f t="shared" ref="BE262" ca="1" si="5780">IF(BA262,IF(AND(AW262,NOT(BB262),NOT(BC262),NOT(BD262)),AND(Z262=0,AC262=0),FALSE),"")</f>
        <v>0</v>
      </c>
      <c r="BF262" s="17" t="b">
        <f t="shared" ref="BF262" ca="1" si="5781">IF(BA262,IF(AND(AW262,NOT(BB262),NOT(BC262),NOT(BD262)),AND(Z262=0,OR(AC262&gt;0)),FALSE),"")</f>
        <v>0</v>
      </c>
      <c r="BG262" s="17" t="b">
        <f t="shared" ref="BG262" ca="1" si="5782">IF(BA262,IF(OR(BB262:BF262),FALSE,IF(Z262=0,FALSE,Z262&gt;0)),"")</f>
        <v>0</v>
      </c>
      <c r="BH262" s="17" t="b">
        <f t="shared" ref="BH262" ca="1" si="5783">IF(BA262,COUNTIF(BB262:BG262,TRUE)=1,"")</f>
        <v>1</v>
      </c>
      <c r="BI262" s="17">
        <f t="shared" ref="BI262" ca="1" si="5784">IF(BA262,IFERROR(MATCH(TRUE,BB262:BG262,0),7),"")</f>
        <v>2</v>
      </c>
      <c r="BJ262" s="17" t="b">
        <f t="shared" ref="BJ262" ca="1" si="5785">DF262&lt;&gt;""</f>
        <v>0</v>
      </c>
      <c r="BK262" s="17" t="str">
        <f t="shared" ref="BK262" ca="1" si="5786">IF(H262,IF(AND(NOT(BA262),AU262),AC262=0,""),"")</f>
        <v/>
      </c>
      <c r="BL262" s="17" t="str">
        <f t="shared" ref="BL262" ca="1" si="5787">IF(H262,IF(AND(NOT(BA262),AU262),AC262&gt;0,""),"")</f>
        <v/>
      </c>
      <c r="BM262" s="17" t="str">
        <f t="shared" ref="BM262" ca="1" si="5788">IF(H262,IF(BA262,CHOOSE(BI262,"0","F","L","I","N",IF(AA262&gt;0.5,"N","S"),"0"),CHOOSE(MATCH(BU262,DataType,0),"S",IF(BK262,"I","N"),"D"  )),"")</f>
        <v>F</v>
      </c>
      <c r="BN262" s="17" t="str">
        <f t="shared" ref="BN262" ca="1" si="5789">IF(H262,IF(BJ262,"E",IF(BA262,CHOOSE(BI262,"0","F","L","I","N","S","0"),CHOOSE(MATCH(BU262,DataType,0),"S",IF(BK262,"I","N"),"D"  ))),"")</f>
        <v>F</v>
      </c>
      <c r="BO262" s="17" t="str">
        <f t="shared" ref="BO262" ca="1" si="5790">IF($H262,IF(BM262="0","",IF(AND(AR262,N262=2),"D",IF(BM262="S","N",IF(AL262,"O",IF(AM262,"I","N"))))),"")</f>
        <v>N</v>
      </c>
      <c r="BP262" s="14" t="b">
        <f t="shared" ref="BP262" ca="1" si="5791">INDIRECT(ADDRESS(2,ROW(A262)-1,,,_sheetname_dataframe))&lt;&gt;""</f>
        <v>1</v>
      </c>
      <c r="BQ262" s="35"/>
      <c r="BX262" s="16"/>
      <c r="BY262" s="16"/>
      <c r="BZ262" s="16"/>
      <c r="CA262" s="16"/>
      <c r="CB262" s="16"/>
      <c r="CC262" s="16"/>
      <c r="CD262" s="16"/>
      <c r="CE262" s="16"/>
      <c r="CF262" s="16"/>
      <c r="CN262" s="14">
        <f ca="1">IF(H262,IFERROR(IsVariableNameLegal(O262),0),0)</f>
        <v>0</v>
      </c>
      <c r="CO262" s="14" t="str">
        <f t="array" aca="1" ref="CO262" ca="1">IF(H262,IF(COUNTIF(INDIRECT(wew!$C$13),O262)&gt;1,TRIM(SUBSTITUTE(_xll.MCONCAT(IF((INDIRECT(wew!$C$13)=O262)*(COLUMN(INDIRECT(wew!$C$13))&lt;&gt;D262+1),-1+COLUMN(INDIRECT(wew!$C$13)),"")," "),"  "," ")),""),"")</f>
        <v/>
      </c>
      <c r="CP262" s="14" t="str">
        <f t="array" aca="1" ref="CP262" ca="1">IF(P262&lt;&gt;"",IF(LEN(P262)&gt;150,1,""),"")</f>
        <v/>
      </c>
      <c r="CQ262" s="14" t="str">
        <f t="array" aca="1" ref="CQ262" ca="1">IF(AND(H262,NOT(ster!$J$3)),IF(COUNTIF(INDIRECT(wew!$C$15),P262)&gt;1,TRIM(SUBSTITUTE(_xll.MCONCAT(IF((INDIRECT(wew!$C$15)=P262)*(COLUMN(INDIRECT(wew!$C$15))&lt;&gt;D262+1),-1+COLUMN(INDIRECT(wew!$C$15)),"")," "),"  "," ")),""),"")</f>
        <v/>
      </c>
      <c r="CR262" s="14" t="str">
        <f t="array" aca="1" ref="CR262" ca="1">IF(H262,IF(AND(W262&gt;0,AO262&lt;&gt;""),TRIM(SUBSTITUTE(_xll.MCONCAT(IFERROR(IF(ISNUMBER(INDIRECT(Q262)),IF((INDIRECT(ster!$D$14)&lt;&gt;"")*(INDIRECT(Q262)&lt;AO262),INDIRECT(ster!$D$14) &amp; ": " &amp;  SUBSTITUTE(IF( AV262,IFERROR(TEXT(INDIRECT(Q262),"rrrr-mm-dd") &amp;" (" &amp; INDIRECT(Q262) &amp;")",INDIRECT(Q262)),INDIRECT(Q262))," "," "),""),""),"")," "),"  "," ")),""),"")</f>
        <v/>
      </c>
      <c r="CS262" s="14" t="str">
        <f t="array" aca="1" ref="CS262" ca="1">IF(H262,IF(AND(W262&gt;0,AP262&lt;&gt;""),TRIM(SUBSTITUTE(_xll.MCONCAT(IFERROR(IF(ISNUMBER(INDIRECT(Q262)),IF((INDIRECT(ster!$D$14)&lt;&gt;"")*(INDIRECT(Q262)&gt;AP262),INDIRECT(ster!$D$14) &amp; ": " &amp;  SUBSTITUTE(IF( AV262,IFERROR(TEXT(INDIRECT(Q262),"rrrr-mm-dd")&amp;" (" &amp; INDIRECT(Q262) &amp;")",INDIRECT(Q262)),INDIRECT(Q262))," "," "),""),""),"")," "),"  "," ")),""),"")</f>
        <v/>
      </c>
      <c r="CT262" s="14" t="str">
        <f t="array" aca="1" ref="CT262" ca="1">IF(H262,IF(AND(N262&gt;0,AR262),TRIM(SUBSTITUTE(_xll.MCONCAT(IFERROR(IF(ISNUMBER(INDIRECT(Q262)),IF((INDIRECT(ster!$D$14)&lt;&gt;"")*(IFERROR(0*(MATCH(INDIRECT(Q262),INDIRECT(K262),0)&gt;0),1)),INDIRECT(ster!$D$14) &amp; ": " &amp;  SUBSTITUTE(IF( AV262,IFERROR(TEXT(INDIRECT(Q262),"rrrr-mm-dd")&amp;" (" &amp; INDIRECT(Q262) &amp;")",INDIRECT(Q262)),INDIRECT(Q262))," "," "),""),""),"")," "),"  "," ")),""),"")</f>
        <v/>
      </c>
      <c r="CU262" s="14" t="str">
        <f t="array" aca="1" ref="CU262" ca="1">IF(H262,IF(AND(V262&gt;0),TRIM(SUBSTITUTE(_xll.MCONCAT(IF((INDIRECT(ster!$D$14)&lt;&gt;"")*(IFERROR(0*(INDIRECT(Q262)&lt;&gt;""),1)),INDIRECT(ster!$D$14),"")," "),"  "," ")),""),"")</f>
        <v/>
      </c>
      <c r="CV262" s="14" t="str">
        <f t="array" aca="1" ref="CV262" ca="1">IF(H262,IF(AS262,
TRIM(SUBSTITUTE(_xll.MCONCAT(IF(
   (INDIRECT(ster!$D$14)&lt;&gt;"")*
   ((INDIRECT(Q262)="")+
      NOT(ISNUMBER(INDIRECT(Q262)))*
      NOT(ISERROR(MATCH(INDIRECT(Q262),INDIRECT(K262),0)))
    ),
      INDIRECT(ster!$D$14),
   "")," "),"  "," ")),
""),"")</f>
        <v/>
      </c>
      <c r="CW262" s="14" t="str">
        <f t="array" aca="1" ref="CW262" ca="1">IF(H262,IF(AND(AQ262),TRIM(SUBSTITUTE(_xll.MCONCAT(IFERROR(IF(ISNUMBER(INDIRECT(Q262)),IF((INDIRECT(ster!$D$14)&lt;&gt;"")*(INDIRECT(Q262)&lt;&gt;INT(INDIRECT(Q262))),INDIRECT(ster!$D$14) &amp; ": " &amp; INDIRECT(Q262),""),""),"")," "),"  "," ")),""),"")</f>
        <v/>
      </c>
      <c r="CX262" s="14" t="str">
        <f t="array" aca="1" ref="CX262" ca="1">IF(H262,IF(OR(AU262,AV262),TRIM(SUBSTITUTE(_xll.MCONCAT(IF((INDIRECT(ster!$D$14)&lt;&gt;"")*NOT(ISNUMBER(INDIRECT(Q262))),IF(ISERROR(MATCH(INDIRECT(Q262),INDIRECT(K262),0)),IFERROR(IF(INDIRECT(Q262)&lt;&gt;"",INDIRECT(ster!$D$14) &amp; ": " &amp; SUBSTITUTE(INDIRECT(Q262)," "," "),""),""),""),"")," "),"  "," ")),""),"")</f>
        <v/>
      </c>
      <c r="CY262" s="14" t="str">
        <f t="array" aca="1" ref="CY262" ca="1">IF(H262,IF(AE262,TRIM(SUBSTITUTE(_xll.MCONCAT(IF((INDIRECT(ster!$D$14)&lt;&gt;"")*IFERROR(NOT(INDIRECT(AF262)),FALSE),IF(ISERROR(MATCH(INDIRECT(Q262),INDIRECT(K262),0)),IFERROR(IF(INDIRECT(Q262)&lt;&gt;"",INDIRECT(ster!$D$14)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CZ262" s="14" t="str">
        <f t="array" aca="1" ref="CZ262" ca="1">IF(H262,IF(AH262,TRIM(SUBSTITUTE(_xll.MCONCAT(IF((INDIRECT(ster!$D$14)&lt;&gt;"")*IFERROR(NOT(INDIRECT(AI262)),FALSE),IF(ISERROR(MATCH(INDIRECT(Q262),INDIRECT(K262),0)),IFERROR(IF(INDIRECT(Q262)&lt;&gt;"",INDIRECT(ster!$D$14)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DC262" s="14" t="str">
        <f ca="1">SUBSTITUTE(SUBSTITUTE(SUBSTITUTE(SUBSTITUTE(_xll.MCONCAT(DG262:DS262,"■"),"■■","■"),"■■","■"),"■■","■"),"■■","■")</f>
        <v>■</v>
      </c>
      <c r="DD262" s="14" t="str">
        <f t="shared" ref="DD262" ca="1" si="5792">IF(MID(DC262,1,1)="■",MID(DC262,2,LEN(DC262)),DC262)</f>
        <v/>
      </c>
      <c r="DE262" s="14" t="str">
        <f t="shared" ref="DE262" ca="1" si="5793">IF(DD262&lt;&gt;"",IF(MID(DD262,LEN(DD262),1)="■",MID(DD262,1,LEN(DD262)-1),DD262),"")</f>
        <v/>
      </c>
      <c r="DF262" s="14" t="str">
        <f t="shared" ref="DF262" ca="1" si="5794">IFERROR(IF(DE262&lt;&gt;"",SUBSTITUTE(DE262,"■",". "),""),"##INTERNAL_ERROR")</f>
        <v/>
      </c>
      <c r="DG262" s="14" t="str">
        <f t="shared" ref="DG262" ca="1" si="5795">IF(CN262&lt;&gt;0,"Variable name don't comply with the naming convention","")</f>
        <v/>
      </c>
      <c r="DH262" s="14" t="str">
        <f t="shared" ref="DH262" ca="1" si="5796">IF(CO262&lt;&gt;"","Duplicated name. " &amp; IF(ISERROR(FIND(" ",CO262)),"Duplicate have index " &amp; CO262, "Duplicates have indices: "&amp;SUBSTITUTE(CO262," ",", ")),"")</f>
        <v/>
      </c>
      <c r="DI262" s="14" t="str">
        <f t="shared" ref="DI262" ca="1" si="5797">IF(CP262&lt;&gt;"","Variable label exceed length 150","")</f>
        <v/>
      </c>
      <c r="DJ262" s="14" t="str">
        <f t="shared" ref="DJ262" ca="1" si="5798">IF(CQ262&lt;&gt;"","Duplicated variable label. " &amp; IF(ISERROR(FIND(" ",CQ262)),"Duplicate have index " &amp; CQ262, "Duplicates have indices: "&amp;SUBSTITUTE(CQ262," ",", ")),"")</f>
        <v/>
      </c>
      <c r="DK262" s="14" t="str">
        <f t="shared" ref="DK262" ca="1" si="5799">IF(CR262&lt;&gt;"","The following cases have values below declared theorethical min: " &amp;SUBSTITUTE(CR262," ",", "),"")</f>
        <v/>
      </c>
      <c r="DL262" s="14" t="str">
        <f t="shared" ref="DL262" ca="1" si="5800">IF(CS262&lt;&gt;"","The following cases have values above declared theorethical max: " &amp;SUBSTITUTE(CS262," ",", "),"")</f>
        <v/>
      </c>
      <c r="DM262" s="14" t="str">
        <f t="shared" ref="DM262" ca="1" si="5801">IF(CT262&lt;&gt;"","There are some cases with values not explicitly declared in the labels dictionary: " &amp;SUBSTITUTE(CT262," ",", "),"")</f>
        <v/>
      </c>
      <c r="DN262" s="14" t="str">
        <f t="array" aca="1" ref="DN262" ca="1">IF(CU262&lt;&gt;"","There are errors in the entered values in the following cases: " &amp;SUBSTITUTE(CU262," ",", "),"")</f>
        <v/>
      </c>
      <c r="DO262" s="14" t="str">
        <f t="shared" ref="DO262" ca="1" si="5802">IF(CV262&lt;&gt;"","The following records are missing in this required field: " &amp;SUBSTITUTE(CV262," ",", "),"")</f>
        <v/>
      </c>
      <c r="DP262" s="14" t="str">
        <f t="shared" ref="DP262" ca="1" si="5803">IF(CW262&lt;&gt;"","The following cases have non-integer values: " &amp;SUBSTITUTE(CW262," ",", "),"")</f>
        <v/>
      </c>
      <c r="DQ262" s="14" t="str">
        <f t="shared" ref="DQ262" ca="1" si="5804">IF(CX262&lt;&gt;"","The following cases are non-numeric: " &amp;SUBSTITUTE(CX262," ",", "),"")</f>
        <v/>
      </c>
      <c r="DR262" s="14" t="str">
        <f t="shared" ref="DR262" ca="1" si="5805">IF(CY262&lt;&gt;"","In the following cases " &amp; P262 &amp; " " &amp; LOWER(MID(AG262,1,1)) &amp; MID(AG262,2,LEN(AG262)) &amp; ": " &amp;SUBSTITUTE(CY262," ",", "),"")</f>
        <v/>
      </c>
      <c r="DS262" s="14" t="str">
        <f t="shared" ref="DS262" ca="1" si="5806">IF(CZ262&lt;&gt;"","In the following cases " &amp; P262 &amp; " " &amp; LOWER(MID(AJ262,1,1)) &amp; MID(AJ262,2,LEN(AJ262)) &amp; ": " &amp;SUBSTITUTE(CZ262," ",", "),"")</f>
        <v/>
      </c>
      <c r="DZ262" s="14" t="b">
        <f t="shared" ref="DZ262" ca="1" si="5807">OR(ED262&lt;&gt;"",EF262&lt;&gt;"",EG262&lt;&gt;"")</f>
        <v>0</v>
      </c>
      <c r="EA262" s="14" t="str">
        <f t="shared" ref="EA262" ca="1" si="5808">IF(EB262&lt;&gt;"",G262 &amp; " (" &amp; F262 &amp; ")","")</f>
        <v>Primary cancer - LL bone &amp; sarcomas (q_85a_15)</v>
      </c>
      <c r="EB262" s="14" t="str">
        <f t="shared" ref="EB262" ca="1" si="5809">IF(EE262&lt;&gt;"",EE262&amp;IF(ED262&lt;&gt;""," and "&amp;ED262,""),UPPER(MID(ED262,1,1)&amp;MID(ED262,2,LEN(ED262))))&amp; IF(OR(EF262&lt;&gt;"",EG262&lt;&gt;"")," and "&amp;IF(EF262&lt;&gt;"",LOWER(MID(EF262,1,1) &amp; MID(EF262,2,LEN(EF262))),"")&amp; IF(AND(EF262 &lt;&gt;"",EG262&lt;&gt;"")," and ","") &amp; IF(EG262&lt;&gt;"",LOWER(MID(EG262,1,1) &amp; MID(EG262,2,LEN(EG262))),""),"") &amp; IF(OR(EE262&lt;&gt;"",ED262&lt;&gt;"",EF262&lt;&gt;"",EG262&lt;&gt;""), ". ","")</f>
        <v xml:space="preserve">Values must be numeric. </v>
      </c>
      <c r="EC262" s="14" t="str">
        <f t="shared" ref="EC262" ca="1" si="5810">IF(EB262&lt;&gt;"",G262 &amp; " (" &amp; F262 &amp; "): " &amp; EB262,"")</f>
        <v xml:space="preserve">Primary cancer - LL bone &amp; sarcomas (q_85a_15): Values must be numeric. </v>
      </c>
      <c r="ED262" s="14" t="str">
        <f t="shared" ref="ED262" ca="1" si="5811">IF(H262,IF(W262&gt;0,IF(AND(AO262&lt;&gt;"",AP262&lt;&gt;""),"each value must be between " &amp; IF( AV262,IFERROR(TEXT(AO262,"rrrr-mm-dd") &amp;" (" &amp; AO262 &amp;")",AO262),AO262) &amp; " and " &amp; IF( AV262,IFERROR(TEXT(AP262,"rrrr-mm-dd") &amp;" (" &amp; AP262 &amp;")",AP262),AP262),IF(AO262&lt;&gt;"","each value must be above " &amp; IF( AV262,IFERROR(TEXT(AO262,"rrrr-mm-dd") &amp;" (" &amp; AO262 &amp;")",AO262),AO262), IF(AP262&lt;&gt;"","each value must be below " &amp; IF( AV262,IFERROR(TEXT(AP262,"rrrr-mm-dd") &amp;" (" &amp; AP262 &amp;")",AP262),AP262),""))),""),"")</f>
        <v/>
      </c>
      <c r="EE262" s="14" t="str">
        <f t="shared" ref="EE262" ca="1" si="5812">IF(H262,IF(OR(AQ262,AU262,AV262,AS262,AR262),
   "Values must be" &amp;
   IF(AR262," limited to predefinied list", IF(AQ262, " integers",IF(OR(AU262,AV262)," numeric",""))) &amp;
   IF(AS262,IF(OR(AR262,AQ262,AU262,AV262), " and ","") &amp; "non-missing",""),
""),"")</f>
        <v>Values must be numeric</v>
      </c>
      <c r="EF262" s="14" t="str">
        <f t="shared" ref="EF262" ca="1" si="5813">IF($H262,AG262,"")</f>
        <v/>
      </c>
      <c r="EG262" s="14" t="str">
        <f t="shared" ref="EG262" ca="1" si="5814">IF($H262,AJ262,"")</f>
        <v/>
      </c>
      <c r="EM262" s="14" t="b">
        <f t="shared" ref="EM262" ca="1" si="5815">OR(EC262&lt;&gt;"",DF262&lt;&gt;"")</f>
        <v>1</v>
      </c>
      <c r="EN262" s="14">
        <f t="shared" ref="EN262" ca="1" si="5816">IF(EM262,C262,"")</f>
        <v>249</v>
      </c>
      <c r="EO262" s="14" t="str">
        <f t="shared" ref="EO262" ca="1" si="5817">IF(EM262,F262,"")</f>
        <v>q_85a_15</v>
      </c>
      <c r="EP262" s="14" t="str">
        <f t="shared" ref="EP262" ca="1" si="5818">EC262</f>
        <v xml:space="preserve">Primary cancer - LL bone &amp; sarcomas (q_85a_15): Values must be numeric. </v>
      </c>
      <c r="EQ262" s="14" t="str">
        <f t="shared" ref="EQ262" ca="1" si="5819">DF262</f>
        <v/>
      </c>
    </row>
    <row r="263" spans="2:147" s="14" customFormat="1">
      <c r="B263" s="14" t="str">
        <f t="shared" ref="B263" ca="1" si="5820">DF263</f>
        <v/>
      </c>
      <c r="C263" s="14">
        <f t="shared" ref="C263" ca="1" si="5821">IF(OFFSET(B263,-1,COLUMN(VariableExists)-2),OFFSET(B263,-1,1)+1,OFFSET(B263,-1,1))</f>
        <v>250</v>
      </c>
      <c r="D263" s="14">
        <f t="shared" ref="D263" si="5822">ROW(A263)-2</f>
        <v>261</v>
      </c>
      <c r="E263" s="14" t="str">
        <f t="shared" ref="E263" ca="1" si="5823">IF(OR(G263="",ROW(G263)=2),"",IF(Z263&gt;0,"S",IF(AX263,IF(J263=2,"D","N"),"I")))</f>
        <v>D</v>
      </c>
      <c r="F263" s="14" t="str">
        <f t="shared" ref="F263" ca="1" si="5824">IF(H263,O263,"")</f>
        <v>q_85a_16</v>
      </c>
      <c r="G263" s="14" t="str">
        <f t="shared" ref="G263" ca="1" si="5825">IF(H263,P263,"")</f>
        <v>Primary cancer - Skin</v>
      </c>
      <c r="H263" s="14" t="b">
        <f t="shared" ref="H263" ca="1" si="5826">IF(INDIRECT(ADDRESS(2,D263+1,,,_sheetname_dataframe))="",FALSE,MID(INDIRECT(ADDRESS(2,D263+1,,,_sheetname_dataframe)),1,1)&lt;&gt;".")</f>
        <v>1</v>
      </c>
      <c r="I263" s="14" t="str">
        <f ca="1">IF($H263,ADDRESS(3,(D263+1)*2-1,4,,"["&amp;wew!$G$7&amp;"]"&amp;_sheetname_labels)&amp;":"&amp;ADDRESS(2+ster!$B$20,(D263+1)*2-1,4),"")</f>
        <v>[DBTemplate.xlsm]labels!TC3:TC61</v>
      </c>
      <c r="J263" s="14">
        <f t="array" aca="1" ref="J263" ca="1">IF(H263,MAX(0,MAX(IF(INDIRECT(I263)&lt;&gt;"",ROW(INDIRECT(I263)),""))-2),"")</f>
        <v>2</v>
      </c>
      <c r="K263" s="14" t="str">
        <f ca="1">IF($H263,IF($J263&gt;0,ADDRESS(3,(D263+1)*2-1,4,,"["&amp;wew!$G$7&amp;"]"&amp;_sheetname_labels)&amp;":"&amp;ADDRESS(2+J263,(D263+1)*2-1,4),""),"")</f>
        <v>[DBTemplate.xlsm]labels!TC3:TC4</v>
      </c>
      <c r="L263" s="14" t="str">
        <f ca="1">IF($H263,IF($J263&gt;0,ADDRESS(3,(D263+1)*2,4,,"["&amp;wew!$G$7&amp;"]"&amp;_sheetname_labels)&amp;":"&amp;ADDRESS(2+J263,(D263+1)*2,4),""),"")</f>
        <v>[DBTemplate.xlsm]labels!TD3:TD4</v>
      </c>
      <c r="M263" s="14">
        <f t="shared" ref="M263" ca="1" si="5827">IF($H263,IF(J263&gt;0,COUNTA(INDIRECT(K263))-COUNT(INDIRECT(K263)),0),"")</f>
        <v>0</v>
      </c>
      <c r="N263" s="14">
        <f t="shared" ref="N263" ca="1" si="5828">IF(H263,J263-M263,"")</f>
        <v>2</v>
      </c>
      <c r="O263" s="14" t="str">
        <f t="shared" ref="O263" ca="1" si="5829">IF(INDIRECT(ADDRESS(2,D263+1,,,_sheetname_dataframe))="","",INDIRECT(ADDRESS(2,D263+1,,,_sheetname_dataframe)))</f>
        <v>q_85a_16</v>
      </c>
      <c r="P263" s="14" t="str">
        <f t="shared" ref="P263" ca="1" si="5830">IF(H263,IF(INDIRECT(ADDRESS(1,D263+1,,,_sheetname_dataframe))="","",INDIRECT(ADDRESS(1,D263+1,,,_sheetname_dataframe))),"")</f>
        <v>Primary cancer - Skin</v>
      </c>
      <c r="Q263" s="14" t="str">
        <f ca="1">IF($BP263,ADDRESS(3,D263+1,4,,"["&amp;wew!$G$7&amp;"]"&amp;_sheetname_dataframe)&amp;":"&amp;ADDRESS(2+ster!$C$14,D263+1,4),"")</f>
        <v>[DBTemplate.xlsm]data_frame!JB3:JB3</v>
      </c>
      <c r="R263" s="14" t="str">
        <f>IF($BP263,IF(MID(_xll.FORMULATEXT(INDEX(INDIRECT(Q263),1)),1,1)="=", _xll.FORMULATEXT(INDEX(INDIRECT(Q263),1),2,TRUE),""),"")</f>
        <v/>
      </c>
      <c r="S263" s="14">
        <f t="array" aca="1" ref="S263" ca="1">IF(H263,SUM(IF((IFERROR(INDIRECT(Q263)&lt;&gt;"",FALSE))*(INDIRECT(ster!$D$14)&lt;&gt;""),1,0)),"")</f>
        <v>0</v>
      </c>
      <c r="T263" s="14">
        <f t="array" aca="1" ref="T263" ca="1">IF(H263,IF(M263&gt;0,SUM(IFERROR(1*(MATCH(INDIRECT(Q263),INDIRECT(K263),0)&gt;0),0)*(INDIRECT(ster!$D$14)&lt;&gt;"")*NOT(ISNUMBER(INDIRECT(Q263)))),0),"")</f>
        <v>0</v>
      </c>
      <c r="U263" s="14">
        <f t="array" aca="1" ref="U263" ca="1">IF(H263,SUM((IFERROR(INDIRECT(Q263)="",FALSE))*(INDIRECT(ster!$D$14)&lt;&gt;"")),"")</f>
        <v>1</v>
      </c>
      <c r="V263" s="14">
        <f t="array" aca="1" ref="V263" ca="1">IF(H263,SUM((IFERROR(INDIRECT(Q263)="#ąś",TRUE))*(INDIRECT(ster!$D$14)&lt;&gt;"")),"")</f>
        <v>0</v>
      </c>
      <c r="W263" s="14">
        <f t="array" aca="1" ref="W263" ca="1">IF(H263,SUM(ISNUMBER(INDIRECT(Q263))*(INDIRECT(ster!$D$14)&lt;&gt;"")),"")</f>
        <v>0</v>
      </c>
      <c r="X263" s="14" t="str">
        <f t="array" aca="1" ref="X263" ca="1">IF(AND(H263,W263&gt;0),IF(wew!$B$3,MIN(IF((INDIRECT(ster!$D$14)&lt;&gt;"")*IFERROR(INDIRECT($Q263)&lt;&gt;"",FALSE),IFERROR(INDIRECT($Q263),"X"),"X")),"&lt;włącz podświetlanie wartości&gt;"),"—")</f>
        <v>—</v>
      </c>
      <c r="Y263" s="14" t="str">
        <f t="array" aca="1" ref="Y263" ca="1">IF(AND(H263,W263&gt;0),IF(wew!$B$3,MAX(IF((INDIRECT(ster!$D$14)&lt;&gt;"")*IFERROR(INDIRECT($Q263)&lt;&gt;"",FALSE),IFERROR(INDIRECT($Q263),"X"),"X")),"&lt;włącz podświetlanie wartości&gt;"),"—")</f>
        <v>—</v>
      </c>
      <c r="Z263" s="14">
        <f t="shared" ref="Z263" ca="1" si="5831">IF(H263,S263-T263-W263,"")</f>
        <v>0</v>
      </c>
      <c r="AA263" s="12" t="str">
        <f t="shared" ref="AA263" ca="1" si="5832">IF(H263,IF(S263&gt;0,W263/(S263),"—"),"")</f>
        <v>—</v>
      </c>
      <c r="AB263" s="17">
        <f t="array" aca="1" ref="AB263" ca="1">IF(H263,IF(W263&gt;0,SUM((INDIRECT(ster!$D$14)&lt;&gt;"")*IFERROR((INDIRECT(Q263)&lt;&gt;"")*(INDIRECT(Q263)=INT(INDIRECT(Q263))),0)),0),"")</f>
        <v>0</v>
      </c>
      <c r="AC263" s="17">
        <f t="array" aca="1" ref="AC263" ca="1">IF(H263,W263-AB263,"")</f>
        <v>0</v>
      </c>
      <c r="AD263" s="17">
        <f t="shared" ref="AD263" ca="1" si="5833">IF($H263,IF(AC263&lt;&gt;"",IF(AC263=0,1,IF(AC263/W263&lt;0.15,2,3)),0),"")</f>
        <v>1</v>
      </c>
      <c r="AE263" s="17" t="b">
        <f t="shared" ref="AE263" ca="1" si="5834">IF(H263,OFFSET(O263,1,0)=".validation",FALSE)</f>
        <v>0</v>
      </c>
      <c r="AF263" s="17" t="str">
        <f ca="1">IF(AE263,IF($H263,ADDRESS(3,D263+2,4,,"["&amp;wew!$G$7&amp;"]"&amp;_sheetname_dataframe)&amp;":"&amp;ADDRESS(2+ster!$C$14,D263+2,4),""),"")</f>
        <v/>
      </c>
      <c r="AG263" s="17" t="str">
        <f t="shared" ref="AG263" ca="1" si="5835">IF(AE263,IF($H263,IF(INDIRECT(ADDRESS(1,D263+2,,,_sheetname_dataframe))="","",INDIRECT(ADDRESS(1,D263+2,,,_sheetname_dataframe))),""),"")</f>
        <v/>
      </c>
      <c r="AH263" s="17" t="b">
        <f t="shared" ref="AH263" ca="1" si="5836">IF(H263,AND(AE263,OFFSET(O263,2,0)=".validation"),FALSE)</f>
        <v>0</v>
      </c>
      <c r="AI263" s="17" t="str">
        <f ca="1">IF(AH263,IF($H263,ADDRESS(3,D263+3,4,,"["&amp;wew!$G$7&amp;"]"&amp;_sheetname_dataframe)&amp;":"&amp;ADDRESS(2+ster!$C$14,D263+3,4),""),"")</f>
        <v/>
      </c>
      <c r="AJ263" s="17" t="str">
        <f t="shared" ref="AJ263" ca="1" si="5837">IF(AH263,IF($H263,IF(INDIRECT(ADDRESS(1,D263+3,,,_sheetname_dataframe))="","",INDIRECT(ADDRESS(1,D263+3,,,_sheetname_dataframe))),""),"")</f>
        <v/>
      </c>
      <c r="AK263" s="17" t="b">
        <f t="shared" ref="AK263" ca="1" si="5838">IF(H263,OR(AQ263,AD263=2),"")</f>
        <v>0</v>
      </c>
      <c r="AL263" s="17" t="b">
        <f t="shared" ref="AL263" ca="1" si="5839">IF($H263,IF(BV263&lt;&gt;"",IF(OR(BM263="F",BM263="L",BM263="I",BM263="D"),BV263&lt;&gt;0)),"")</f>
        <v>0</v>
      </c>
      <c r="AM263" s="17" t="b">
        <f t="shared" ref="AM263" ca="1" si="5840">IF($H263,AND(NOT(AL263),OR(IF(BW263&lt;&gt;"",IF(OR(BM263="F",BM263="L"),BW263&lt;&gt;0)),BM263="I",BM263="N",BM263="D")),"")</f>
        <v>0</v>
      </c>
      <c r="AN263" s="17">
        <f t="shared" ref="AN263" ca="1" si="5841">IF(COUNTA(INDIRECT(Q263))=0,0, IF(AND(AO263&lt;&gt;"",X263&lt;AO263),1,IF(AND(AP263&lt;&gt;"",Y263&gt;AP263),1,IF(AND(AQ263,AC263&gt;0),2,0))))</f>
        <v>0</v>
      </c>
      <c r="AO263" s="24" t="str">
        <f t="shared" ref="AO263" ca="1" si="5842">IF($H263,IF(BY263&lt;&gt;"",IF(ISNUMBER(BY263),BY263,""),""),"")</f>
        <v/>
      </c>
      <c r="AP263" s="24" t="str">
        <f t="shared" ref="AP263" ca="1" si="5843">IF($H263,IF(BZ263&lt;&gt;"",IF(ISNUMBER(BZ263),BZ263,""),""),"")</f>
        <v/>
      </c>
      <c r="AQ263" s="17" t="b">
        <f t="shared" ref="AQ263" ca="1" si="5844">IF(H263,IF(CA263&lt;&gt;"",CA263&lt;&gt;0,FALSE),"")</f>
        <v>0</v>
      </c>
      <c r="AR263" s="17" t="b">
        <f t="shared" ref="AR263" ca="1" si="5845">IF(H263,IF(N263&gt;0,IF(BQ263&lt;&gt;"",BQ263&lt;&gt;0,FALSE),FALSE),"")</f>
        <v>0</v>
      </c>
      <c r="AS263" s="17" t="b">
        <f t="shared" ref="AS263" ca="1" si="5846">IF(H263,IF(BR263&lt;&gt;"",BR263&lt;&gt;0,FALSE),"")</f>
        <v>0</v>
      </c>
      <c r="AT263" s="17" t="b">
        <f t="shared" ref="AT263" ca="1" si="5847">IF(H263,IF(N263&gt;0,FALSE,IF(BU263&lt;&gt;"",MATCH(BU263,DataType,0)=1,FALSE)),"")</f>
        <v>0</v>
      </c>
      <c r="AU263" s="17" t="b">
        <f t="shared" ref="AU263" ca="1" si="5848">IF(H263,IF(N263&gt;0,TRUE,IF(BU263&lt;&gt;"",MATCH(BU263,DataType,0)=2,FALSE)),"")</f>
        <v>1</v>
      </c>
      <c r="AV263" s="17" t="b">
        <f t="shared" ref="AV263" ca="1" si="5849">IF(H263,IF(N263&gt;0,FALSE,IF(BU263&lt;&gt;"",MATCH(BU263,DataType,0)=3,FALSE)),"")</f>
        <v>0</v>
      </c>
      <c r="AW263" s="17" t="b">
        <f t="shared" ref="AW263" ca="1" si="5850">IF(H263,IF(W263&gt;0,Z263=0,FALSE),"")</f>
        <v>0</v>
      </c>
      <c r="AX263" s="14" t="b">
        <f t="array" aca="1" ref="AX263" ca="1">IF(H263,N263&gt;0,"")</f>
        <v>1</v>
      </c>
      <c r="AY263" s="17" t="str">
        <f t="shared" ref="AY263" ca="1" si="5851">IF(H263,IF(N263&gt;0,ADDRESS(ROW(VariablesOrigin)+1,COLUMN(VariablesOrigin)+1,4) &amp; ":" &amp; ADDRESS(ROW(VariablesOrigin)+N263,COLUMN(VariablesOrigin)+1,4),""),"")</f>
        <v>C3:C4</v>
      </c>
      <c r="AZ263" s="17" t="b">
        <f t="array" aca="1" ref="AZ263" ca="1">IF(AY263&lt;&gt;"",SUM(1*ISERROR(MATCH(INDIRECT(AY263),INDIRECT(K263),0)))=0,"")</f>
        <v>1</v>
      </c>
      <c r="BA263" s="17" t="b">
        <f t="shared" ref="BA263" ca="1" si="5852">IF(H263,BU263="",FALSE)</f>
        <v>1</v>
      </c>
      <c r="BB263" s="17" t="b">
        <v>0</v>
      </c>
      <c r="BC263" s="17" t="b">
        <f t="shared" ref="BC263" ca="1" si="5853">IF(BA263,IF(N263&gt;0,AND(AZ263,Z263=0),FALSE),"")</f>
        <v>1</v>
      </c>
      <c r="BD263" s="17" t="b">
        <f t="shared" ref="BD263" ca="1" si="5854">IF(BA263,IF(N263&gt;0,AND(NOT(AZ263),Z263=0),FALSE),"")</f>
        <v>0</v>
      </c>
      <c r="BE263" s="17" t="b">
        <f t="shared" ref="BE263" ca="1" si="5855">IF(BA263,IF(AND(AW263,NOT(BB263),NOT(BC263),NOT(BD263)),AND(Z263=0,AC263=0),FALSE),"")</f>
        <v>0</v>
      </c>
      <c r="BF263" s="17" t="b">
        <f t="shared" ref="BF263" ca="1" si="5856">IF(BA263,IF(AND(AW263,NOT(BB263),NOT(BC263),NOT(BD263)),AND(Z263=0,OR(AC263&gt;0)),FALSE),"")</f>
        <v>0</v>
      </c>
      <c r="BG263" s="17" t="b">
        <f t="shared" ref="BG263" ca="1" si="5857">IF(BA263,IF(OR(BB263:BF263),FALSE,IF(Z263=0,FALSE,Z263&gt;0)),"")</f>
        <v>0</v>
      </c>
      <c r="BH263" s="17" t="b">
        <f t="shared" ref="BH263" ca="1" si="5858">IF(BA263,COUNTIF(BB263:BG263,TRUE)=1,"")</f>
        <v>1</v>
      </c>
      <c r="BI263" s="17">
        <f t="shared" ref="BI263" ca="1" si="5859">IF(BA263,IFERROR(MATCH(TRUE,BB263:BG263,0),7),"")</f>
        <v>2</v>
      </c>
      <c r="BJ263" s="17" t="b">
        <f t="shared" ref="BJ263" ca="1" si="5860">DF263&lt;&gt;""</f>
        <v>0</v>
      </c>
      <c r="BK263" s="17" t="str">
        <f t="shared" ref="BK263" ca="1" si="5861">IF(H263,IF(AND(NOT(BA263),AU263),AC263=0,""),"")</f>
        <v/>
      </c>
      <c r="BL263" s="17" t="str">
        <f t="shared" ref="BL263" ca="1" si="5862">IF(H263,IF(AND(NOT(BA263),AU263),AC263&gt;0,""),"")</f>
        <v/>
      </c>
      <c r="BM263" s="17" t="str">
        <f t="shared" ref="BM263" ca="1" si="5863">IF(H263,IF(BA263,CHOOSE(BI263,"0","F","L","I","N",IF(AA263&gt;0.5,"N","S"),"0"),CHOOSE(MATCH(BU263,DataType,0),"S",IF(BK263,"I","N"),"D"  )),"")</f>
        <v>F</v>
      </c>
      <c r="BN263" s="17" t="str">
        <f t="shared" ref="BN263" ca="1" si="5864">IF(H263,IF(BJ263,"E",IF(BA263,CHOOSE(BI263,"0","F","L","I","N","S","0"),CHOOSE(MATCH(BU263,DataType,0),"S",IF(BK263,"I","N"),"D"  ))),"")</f>
        <v>F</v>
      </c>
      <c r="BO263" s="17" t="str">
        <f t="shared" ref="BO263" ca="1" si="5865">IF($H263,IF(BM263="0","",IF(AND(AR263,N263=2),"D",IF(BM263="S","N",IF(AL263,"O",IF(AM263,"I","N"))))),"")</f>
        <v>N</v>
      </c>
      <c r="BP263" s="14" t="b">
        <f t="shared" ref="BP263" ca="1" si="5866">INDIRECT(ADDRESS(2,ROW(A263)-1,,,_sheetname_dataframe))&lt;&gt;""</f>
        <v>1</v>
      </c>
      <c r="BQ263" s="35"/>
      <c r="BX263" s="16"/>
      <c r="BY263" s="16"/>
      <c r="BZ263" s="16"/>
      <c r="CA263" s="16"/>
      <c r="CB263" s="16"/>
      <c r="CC263" s="16"/>
      <c r="CD263" s="16"/>
      <c r="CE263" s="16"/>
      <c r="CF263" s="16"/>
      <c r="CN263" s="14">
        <f ca="1">IF(H263,IFERROR(IsVariableNameLegal(O263),0),0)</f>
        <v>0</v>
      </c>
      <c r="CO263" s="14" t="str">
        <f t="array" aca="1" ref="CO263" ca="1">IF(H263,IF(COUNTIF(INDIRECT(wew!$C$13),O263)&gt;1,TRIM(SUBSTITUTE(_xll.MCONCAT(IF((INDIRECT(wew!$C$13)=O263)*(COLUMN(INDIRECT(wew!$C$13))&lt;&gt;D263+1),-1+COLUMN(INDIRECT(wew!$C$13)),"")," "),"  "," ")),""),"")</f>
        <v/>
      </c>
      <c r="CP263" s="14" t="str">
        <f t="array" aca="1" ref="CP263" ca="1">IF(P263&lt;&gt;"",IF(LEN(P263)&gt;150,1,""),"")</f>
        <v/>
      </c>
      <c r="CQ263" s="14" t="str">
        <f t="array" aca="1" ref="CQ263" ca="1">IF(AND(H263,NOT(ster!$J$3)),IF(COUNTIF(INDIRECT(wew!$C$15),P263)&gt;1,TRIM(SUBSTITUTE(_xll.MCONCAT(IF((INDIRECT(wew!$C$15)=P263)*(COLUMN(INDIRECT(wew!$C$15))&lt;&gt;D263+1),-1+COLUMN(INDIRECT(wew!$C$15)),"")," "),"  "," ")),""),"")</f>
        <v/>
      </c>
      <c r="CR263" s="14" t="str">
        <f t="array" aca="1" ref="CR263" ca="1">IF(H263,IF(AND(W263&gt;0,AO263&lt;&gt;""),TRIM(SUBSTITUTE(_xll.MCONCAT(IFERROR(IF(ISNUMBER(INDIRECT(Q263)),IF((INDIRECT(ster!$D$14)&lt;&gt;"")*(INDIRECT(Q263)&lt;AO263),INDIRECT(ster!$D$14) &amp; ": " &amp;  SUBSTITUTE(IF( AV263,IFERROR(TEXT(INDIRECT(Q263),"rrrr-mm-dd") &amp;" (" &amp; INDIRECT(Q263) &amp;")",INDIRECT(Q263)),INDIRECT(Q263))," "," "),""),""),"")," "),"  "," ")),""),"")</f>
        <v/>
      </c>
      <c r="CS263" s="14" t="str">
        <f t="array" aca="1" ref="CS263" ca="1">IF(H263,IF(AND(W263&gt;0,AP263&lt;&gt;""),TRIM(SUBSTITUTE(_xll.MCONCAT(IFERROR(IF(ISNUMBER(INDIRECT(Q263)),IF((INDIRECT(ster!$D$14)&lt;&gt;"")*(INDIRECT(Q263)&gt;AP263),INDIRECT(ster!$D$14) &amp; ": " &amp;  SUBSTITUTE(IF( AV263,IFERROR(TEXT(INDIRECT(Q263),"rrrr-mm-dd")&amp;" (" &amp; INDIRECT(Q263) &amp;")",INDIRECT(Q263)),INDIRECT(Q263))," "," "),""),""),"")," "),"  "," ")),""),"")</f>
        <v/>
      </c>
      <c r="CT263" s="14" t="str">
        <f t="array" aca="1" ref="CT263" ca="1">IF(H263,IF(AND(N263&gt;0,AR263),TRIM(SUBSTITUTE(_xll.MCONCAT(IFERROR(IF(ISNUMBER(INDIRECT(Q263)),IF((INDIRECT(ster!$D$14)&lt;&gt;"")*(IFERROR(0*(MATCH(INDIRECT(Q263),INDIRECT(K263),0)&gt;0),1)),INDIRECT(ster!$D$14) &amp; ": " &amp;  SUBSTITUTE(IF( AV263,IFERROR(TEXT(INDIRECT(Q263),"rrrr-mm-dd")&amp;" (" &amp; INDIRECT(Q263) &amp;")",INDIRECT(Q263)),INDIRECT(Q263))," "," "),""),""),"")," "),"  "," ")),""),"")</f>
        <v/>
      </c>
      <c r="CU263" s="14" t="str">
        <f t="array" aca="1" ref="CU263" ca="1">IF(H263,IF(AND(V263&gt;0),TRIM(SUBSTITUTE(_xll.MCONCAT(IF((INDIRECT(ster!$D$14)&lt;&gt;"")*(IFERROR(0*(INDIRECT(Q263)&lt;&gt;""),1)),INDIRECT(ster!$D$14),"")," "),"  "," ")),""),"")</f>
        <v/>
      </c>
      <c r="CV263" s="14" t="str">
        <f t="array" aca="1" ref="CV263" ca="1">IF(H263,IF(AS263,
TRIM(SUBSTITUTE(_xll.MCONCAT(IF(
   (INDIRECT(ster!$D$14)&lt;&gt;"")*
   ((INDIRECT(Q263)="")+
      NOT(ISNUMBER(INDIRECT(Q263)))*
      NOT(ISERROR(MATCH(INDIRECT(Q263),INDIRECT(K263),0)))
    ),
      INDIRECT(ster!$D$14),
   "")," "),"  "," ")),
""),"")</f>
        <v/>
      </c>
      <c r="CW263" s="14" t="str">
        <f t="array" aca="1" ref="CW263" ca="1">IF(H263,IF(AND(AQ263),TRIM(SUBSTITUTE(_xll.MCONCAT(IFERROR(IF(ISNUMBER(INDIRECT(Q263)),IF((INDIRECT(ster!$D$14)&lt;&gt;"")*(INDIRECT(Q263)&lt;&gt;INT(INDIRECT(Q263))),INDIRECT(ster!$D$14) &amp; ": " &amp; INDIRECT(Q263),""),""),"")," "),"  "," ")),""),"")</f>
        <v/>
      </c>
      <c r="CX263" s="14" t="str">
        <f t="array" aca="1" ref="CX263" ca="1">IF(H263,IF(OR(AU263,AV263),TRIM(SUBSTITUTE(_xll.MCONCAT(IF((INDIRECT(ster!$D$14)&lt;&gt;"")*NOT(ISNUMBER(INDIRECT(Q263))),IF(ISERROR(MATCH(INDIRECT(Q263),INDIRECT(K263),0)),IFERROR(IF(INDIRECT(Q263)&lt;&gt;"",INDIRECT(ster!$D$14) &amp; ": " &amp; SUBSTITUTE(INDIRECT(Q263)," "," "),""),""),""),"")," "),"  "," ")),""),"")</f>
        <v/>
      </c>
      <c r="CY263" s="14" t="str">
        <f t="array" aca="1" ref="CY263" ca="1">IF(H263,IF(AE263,TRIM(SUBSTITUTE(_xll.MCONCAT(IF((INDIRECT(ster!$D$14)&lt;&gt;"")*IFERROR(NOT(INDIRECT(AF263)),FALSE),IF(ISERROR(MATCH(INDIRECT(Q263),INDIRECT(K263),0)),IFERROR(IF(INDIRECT(Q263)&lt;&gt;"",INDIRECT(ster!$D$14)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CZ263" s="14" t="str">
        <f t="array" aca="1" ref="CZ263" ca="1">IF(H263,IF(AH263,TRIM(SUBSTITUTE(_xll.MCONCAT(IF((INDIRECT(ster!$D$14)&lt;&gt;"")*IFERROR(NOT(INDIRECT(AI263)),FALSE),IF(ISERROR(MATCH(INDIRECT(Q263),INDIRECT(K263),0)),IFERROR(IF(INDIRECT(Q263)&lt;&gt;"",INDIRECT(ster!$D$14)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DC263" s="14" t="str">
        <f ca="1">SUBSTITUTE(SUBSTITUTE(SUBSTITUTE(SUBSTITUTE(_xll.MCONCAT(DG263:DS263,"■"),"■■","■"),"■■","■"),"■■","■"),"■■","■")</f>
        <v>■</v>
      </c>
      <c r="DD263" s="14" t="str">
        <f t="shared" ref="DD263" ca="1" si="5867">IF(MID(DC263,1,1)="■",MID(DC263,2,LEN(DC263)),DC263)</f>
        <v/>
      </c>
      <c r="DE263" s="14" t="str">
        <f t="shared" ref="DE263" ca="1" si="5868">IF(DD263&lt;&gt;"",IF(MID(DD263,LEN(DD263),1)="■",MID(DD263,1,LEN(DD263)-1),DD263),"")</f>
        <v/>
      </c>
      <c r="DF263" s="14" t="str">
        <f t="shared" ref="DF263" ca="1" si="5869">IFERROR(IF(DE263&lt;&gt;"",SUBSTITUTE(DE263,"■",". "),""),"##INTERNAL_ERROR")</f>
        <v/>
      </c>
      <c r="DG263" s="14" t="str">
        <f t="shared" ref="DG263" ca="1" si="5870">IF(CN263&lt;&gt;0,"Variable name don't comply with the naming convention","")</f>
        <v/>
      </c>
      <c r="DH263" s="14" t="str">
        <f t="shared" ref="DH263" ca="1" si="5871">IF(CO263&lt;&gt;"","Duplicated name. " &amp; IF(ISERROR(FIND(" ",CO263)),"Duplicate have index " &amp; CO263, "Duplicates have indices: "&amp;SUBSTITUTE(CO263," ",", ")),"")</f>
        <v/>
      </c>
      <c r="DI263" s="14" t="str">
        <f t="shared" ref="DI263" ca="1" si="5872">IF(CP263&lt;&gt;"","Variable label exceed length 150","")</f>
        <v/>
      </c>
      <c r="DJ263" s="14" t="str">
        <f t="shared" ref="DJ263" ca="1" si="5873">IF(CQ263&lt;&gt;"","Duplicated variable label. " &amp; IF(ISERROR(FIND(" ",CQ263)),"Duplicate have index " &amp; CQ263, "Duplicates have indices: "&amp;SUBSTITUTE(CQ263," ",", ")),"")</f>
        <v/>
      </c>
      <c r="DK263" s="14" t="str">
        <f t="shared" ref="DK263" ca="1" si="5874">IF(CR263&lt;&gt;"","The following cases have values below declared theorethical min: " &amp;SUBSTITUTE(CR263," ",", "),"")</f>
        <v/>
      </c>
      <c r="DL263" s="14" t="str">
        <f t="shared" ref="DL263" ca="1" si="5875">IF(CS263&lt;&gt;"","The following cases have values above declared theorethical max: " &amp;SUBSTITUTE(CS263," ",", "),"")</f>
        <v/>
      </c>
      <c r="DM263" s="14" t="str">
        <f t="shared" ref="DM263" ca="1" si="5876">IF(CT263&lt;&gt;"","There are some cases with values not explicitly declared in the labels dictionary: " &amp;SUBSTITUTE(CT263," ",", "),"")</f>
        <v/>
      </c>
      <c r="DN263" s="14" t="str">
        <f t="array" aca="1" ref="DN263" ca="1">IF(CU263&lt;&gt;"","There are errors in the entered values in the following cases: " &amp;SUBSTITUTE(CU263," ",", "),"")</f>
        <v/>
      </c>
      <c r="DO263" s="14" t="str">
        <f t="shared" ref="DO263" ca="1" si="5877">IF(CV263&lt;&gt;"","The following records are missing in this required field: " &amp;SUBSTITUTE(CV263," ",", "),"")</f>
        <v/>
      </c>
      <c r="DP263" s="14" t="str">
        <f t="shared" ref="DP263" ca="1" si="5878">IF(CW263&lt;&gt;"","The following cases have non-integer values: " &amp;SUBSTITUTE(CW263," ",", "),"")</f>
        <v/>
      </c>
      <c r="DQ263" s="14" t="str">
        <f t="shared" ref="DQ263" ca="1" si="5879">IF(CX263&lt;&gt;"","The following cases are non-numeric: " &amp;SUBSTITUTE(CX263," ",", "),"")</f>
        <v/>
      </c>
      <c r="DR263" s="14" t="str">
        <f t="shared" ref="DR263" ca="1" si="5880">IF(CY263&lt;&gt;"","In the following cases " &amp; P263 &amp; " " &amp; LOWER(MID(AG263,1,1)) &amp; MID(AG263,2,LEN(AG263)) &amp; ": " &amp;SUBSTITUTE(CY263," ",", "),"")</f>
        <v/>
      </c>
      <c r="DS263" s="14" t="str">
        <f t="shared" ref="DS263" ca="1" si="5881">IF(CZ263&lt;&gt;"","In the following cases " &amp; P263 &amp; " " &amp; LOWER(MID(AJ263,1,1)) &amp; MID(AJ263,2,LEN(AJ263)) &amp; ": " &amp;SUBSTITUTE(CZ263," ",", "),"")</f>
        <v/>
      </c>
      <c r="DZ263" s="14" t="b">
        <f t="shared" ref="DZ263" ca="1" si="5882">OR(ED263&lt;&gt;"",EF263&lt;&gt;"",EG263&lt;&gt;"")</f>
        <v>0</v>
      </c>
      <c r="EA263" s="14" t="str">
        <f t="shared" ref="EA263" ca="1" si="5883">IF(EB263&lt;&gt;"",G263 &amp; " (" &amp; F263 &amp; ")","")</f>
        <v>Primary cancer - Skin (q_85a_16)</v>
      </c>
      <c r="EB263" s="14" t="str">
        <f t="shared" ref="EB263" ca="1" si="5884">IF(EE263&lt;&gt;"",EE263&amp;IF(ED263&lt;&gt;""," and "&amp;ED263,""),UPPER(MID(ED263,1,1)&amp;MID(ED263,2,LEN(ED263))))&amp; IF(OR(EF263&lt;&gt;"",EG263&lt;&gt;"")," and "&amp;IF(EF263&lt;&gt;"",LOWER(MID(EF263,1,1) &amp; MID(EF263,2,LEN(EF263))),"")&amp; IF(AND(EF263 &lt;&gt;"",EG263&lt;&gt;"")," and ","") &amp; IF(EG263&lt;&gt;"",LOWER(MID(EG263,1,1) &amp; MID(EG263,2,LEN(EG263))),""),"") &amp; IF(OR(EE263&lt;&gt;"",ED263&lt;&gt;"",EF263&lt;&gt;"",EG263&lt;&gt;""), ". ","")</f>
        <v xml:space="preserve">Values must be numeric. </v>
      </c>
      <c r="EC263" s="14" t="str">
        <f t="shared" ref="EC263" ca="1" si="5885">IF(EB263&lt;&gt;"",G263 &amp; " (" &amp; F263 &amp; "): " &amp; EB263,"")</f>
        <v xml:space="preserve">Primary cancer - Skin (q_85a_16): Values must be numeric. </v>
      </c>
      <c r="ED263" s="14" t="str">
        <f t="shared" ref="ED263" ca="1" si="5886">IF(H263,IF(W263&gt;0,IF(AND(AO263&lt;&gt;"",AP263&lt;&gt;""),"each value must be between " &amp; IF( AV263,IFERROR(TEXT(AO263,"rrrr-mm-dd") &amp;" (" &amp; AO263 &amp;")",AO263),AO263) &amp; " and " &amp; IF( AV263,IFERROR(TEXT(AP263,"rrrr-mm-dd") &amp;" (" &amp; AP263 &amp;")",AP263),AP263),IF(AO263&lt;&gt;"","each value must be above " &amp; IF( AV263,IFERROR(TEXT(AO263,"rrrr-mm-dd") &amp;" (" &amp; AO263 &amp;")",AO263),AO263), IF(AP263&lt;&gt;"","each value must be below " &amp; IF( AV263,IFERROR(TEXT(AP263,"rrrr-mm-dd") &amp;" (" &amp; AP263 &amp;")",AP263),AP263),""))),""),"")</f>
        <v/>
      </c>
      <c r="EE263" s="14" t="str">
        <f t="shared" ref="EE263" ca="1" si="5887">IF(H263,IF(OR(AQ263,AU263,AV263,AS263,AR263),
   "Values must be" &amp;
   IF(AR263," limited to predefinied list", IF(AQ263, " integers",IF(OR(AU263,AV263)," numeric",""))) &amp;
   IF(AS263,IF(OR(AR263,AQ263,AU263,AV263), " and ","") &amp; "non-missing",""),
""),"")</f>
        <v>Values must be numeric</v>
      </c>
      <c r="EF263" s="14" t="str">
        <f t="shared" ref="EF263" ca="1" si="5888">IF($H263,AG263,"")</f>
        <v/>
      </c>
      <c r="EG263" s="14" t="str">
        <f t="shared" ref="EG263" ca="1" si="5889">IF($H263,AJ263,"")</f>
        <v/>
      </c>
      <c r="EM263" s="14" t="b">
        <f t="shared" ref="EM263" ca="1" si="5890">OR(EC263&lt;&gt;"",DF263&lt;&gt;"")</f>
        <v>1</v>
      </c>
      <c r="EN263" s="14">
        <f t="shared" ref="EN263" ca="1" si="5891">IF(EM263,C263,"")</f>
        <v>250</v>
      </c>
      <c r="EO263" s="14" t="str">
        <f t="shared" ref="EO263" ca="1" si="5892">IF(EM263,F263,"")</f>
        <v>q_85a_16</v>
      </c>
      <c r="EP263" s="14" t="str">
        <f t="shared" ref="EP263" ca="1" si="5893">EC263</f>
        <v xml:space="preserve">Primary cancer - Skin (q_85a_16): Values must be numeric. </v>
      </c>
      <c r="EQ263" s="14" t="str">
        <f t="shared" ref="EQ263" ca="1" si="5894">DF263</f>
        <v/>
      </c>
    </row>
    <row r="264" spans="2:147" s="14" customFormat="1">
      <c r="B264" s="14" t="str">
        <f t="shared" ref="B264" ca="1" si="5895">DF264</f>
        <v/>
      </c>
      <c r="C264" s="14">
        <f t="shared" ref="C264" ca="1" si="5896">IF(OFFSET(B264,-1,COLUMN(VariableExists)-2),OFFSET(B264,-1,1)+1,OFFSET(B264,-1,1))</f>
        <v>251</v>
      </c>
      <c r="D264" s="14">
        <f t="shared" ref="D264" si="5897">ROW(A264)-2</f>
        <v>262</v>
      </c>
      <c r="E264" s="14" t="str">
        <f t="shared" ref="E264" ca="1" si="5898">IF(OR(G264="",ROW(G264)=2),"",IF(Z264&gt;0,"S",IF(AX264,IF(J264=2,"D","N"),"I")))</f>
        <v>D</v>
      </c>
      <c r="F264" s="14" t="str">
        <f t="shared" ref="F264" ca="1" si="5899">IF(H264,O264,"")</f>
        <v>q_85a_17</v>
      </c>
      <c r="G264" s="14" t="str">
        <f t="shared" ref="G264" ca="1" si="5900">IF(H264,P264,"")</f>
        <v>Primary cancer - Leukemia</v>
      </c>
      <c r="H264" s="14" t="b">
        <f t="shared" ref="H264" ca="1" si="5901">IF(INDIRECT(ADDRESS(2,D264+1,,,_sheetname_dataframe))="",FALSE,MID(INDIRECT(ADDRESS(2,D264+1,,,_sheetname_dataframe)),1,1)&lt;&gt;".")</f>
        <v>1</v>
      </c>
      <c r="I264" s="14" t="str">
        <f ca="1">IF($H264,ADDRESS(3,(D264+1)*2-1,4,,"["&amp;wew!$G$7&amp;"]"&amp;_sheetname_labels)&amp;":"&amp;ADDRESS(2+ster!$B$20,(D264+1)*2-1,4),"")</f>
        <v>[DBTemplate.xlsm]labels!TE3:TE61</v>
      </c>
      <c r="J264" s="14">
        <f t="array" aca="1" ref="J264" ca="1">IF(H264,MAX(0,MAX(IF(INDIRECT(I264)&lt;&gt;"",ROW(INDIRECT(I264)),""))-2),"")</f>
        <v>2</v>
      </c>
      <c r="K264" s="14" t="str">
        <f ca="1">IF($H264,IF($J264&gt;0,ADDRESS(3,(D264+1)*2-1,4,,"["&amp;wew!$G$7&amp;"]"&amp;_sheetname_labels)&amp;":"&amp;ADDRESS(2+J264,(D264+1)*2-1,4),""),"")</f>
        <v>[DBTemplate.xlsm]labels!TE3:TE4</v>
      </c>
      <c r="L264" s="14" t="str">
        <f ca="1">IF($H264,IF($J264&gt;0,ADDRESS(3,(D264+1)*2,4,,"["&amp;wew!$G$7&amp;"]"&amp;_sheetname_labels)&amp;":"&amp;ADDRESS(2+J264,(D264+1)*2,4),""),"")</f>
        <v>[DBTemplate.xlsm]labels!TF3:TF4</v>
      </c>
      <c r="M264" s="14">
        <f t="shared" ref="M264" ca="1" si="5902">IF($H264,IF(J264&gt;0,COUNTA(INDIRECT(K264))-COUNT(INDIRECT(K264)),0),"")</f>
        <v>0</v>
      </c>
      <c r="N264" s="14">
        <f t="shared" ref="N264" ca="1" si="5903">IF(H264,J264-M264,"")</f>
        <v>2</v>
      </c>
      <c r="O264" s="14" t="str">
        <f t="shared" ref="O264" ca="1" si="5904">IF(INDIRECT(ADDRESS(2,D264+1,,,_sheetname_dataframe))="","",INDIRECT(ADDRESS(2,D264+1,,,_sheetname_dataframe)))</f>
        <v>q_85a_17</v>
      </c>
      <c r="P264" s="14" t="str">
        <f t="shared" ref="P264" ca="1" si="5905">IF(H264,IF(INDIRECT(ADDRESS(1,D264+1,,,_sheetname_dataframe))="","",INDIRECT(ADDRESS(1,D264+1,,,_sheetname_dataframe))),"")</f>
        <v>Primary cancer - Leukemia</v>
      </c>
      <c r="Q264" s="14" t="str">
        <f ca="1">IF($BP264,ADDRESS(3,D264+1,4,,"["&amp;wew!$G$7&amp;"]"&amp;_sheetname_dataframe)&amp;":"&amp;ADDRESS(2+ster!$C$14,D264+1,4),"")</f>
        <v>[DBTemplate.xlsm]data_frame!JC3:JC3</v>
      </c>
      <c r="R264" s="14" t="str">
        <f>IF($BP264,IF(MID(_xll.FORMULATEXT(INDEX(INDIRECT(Q264),1)),1,1)="=", _xll.FORMULATEXT(INDEX(INDIRECT(Q264),1),2,TRUE),""),"")</f>
        <v/>
      </c>
      <c r="S264" s="14">
        <f t="array" aca="1" ref="S264" ca="1">IF(H264,SUM(IF((IFERROR(INDIRECT(Q264)&lt;&gt;"",FALSE))*(INDIRECT(ster!$D$14)&lt;&gt;""),1,0)),"")</f>
        <v>0</v>
      </c>
      <c r="T264" s="14">
        <f t="array" aca="1" ref="T264" ca="1">IF(H264,IF(M264&gt;0,SUM(IFERROR(1*(MATCH(INDIRECT(Q264),INDIRECT(K264),0)&gt;0),0)*(INDIRECT(ster!$D$14)&lt;&gt;"")*NOT(ISNUMBER(INDIRECT(Q264)))),0),"")</f>
        <v>0</v>
      </c>
      <c r="U264" s="14">
        <f t="array" aca="1" ref="U264" ca="1">IF(H264,SUM((IFERROR(INDIRECT(Q264)="",FALSE))*(INDIRECT(ster!$D$14)&lt;&gt;"")),"")</f>
        <v>1</v>
      </c>
      <c r="V264" s="14">
        <f t="array" aca="1" ref="V264" ca="1">IF(H264,SUM((IFERROR(INDIRECT(Q264)="#ąś",TRUE))*(INDIRECT(ster!$D$14)&lt;&gt;"")),"")</f>
        <v>0</v>
      </c>
      <c r="W264" s="14">
        <f t="array" aca="1" ref="W264" ca="1">IF(H264,SUM(ISNUMBER(INDIRECT(Q264))*(INDIRECT(ster!$D$14)&lt;&gt;"")),"")</f>
        <v>0</v>
      </c>
      <c r="X264" s="14" t="str">
        <f t="array" aca="1" ref="X264" ca="1">IF(AND(H264,W264&gt;0),IF(wew!$B$3,MIN(IF((INDIRECT(ster!$D$14)&lt;&gt;"")*IFERROR(INDIRECT($Q264)&lt;&gt;"",FALSE),IFERROR(INDIRECT($Q264),"X"),"X")),"&lt;włącz podświetlanie wartości&gt;"),"—")</f>
        <v>—</v>
      </c>
      <c r="Y264" s="14" t="str">
        <f t="array" aca="1" ref="Y264" ca="1">IF(AND(H264,W264&gt;0),IF(wew!$B$3,MAX(IF((INDIRECT(ster!$D$14)&lt;&gt;"")*IFERROR(INDIRECT($Q264)&lt;&gt;"",FALSE),IFERROR(INDIRECT($Q264),"X"),"X")),"&lt;włącz podświetlanie wartości&gt;"),"—")</f>
        <v>—</v>
      </c>
      <c r="Z264" s="14">
        <f t="shared" ref="Z264" ca="1" si="5906">IF(H264,S264-T264-W264,"")</f>
        <v>0</v>
      </c>
      <c r="AA264" s="12" t="str">
        <f t="shared" ref="AA264" ca="1" si="5907">IF(H264,IF(S264&gt;0,W264/(S264),"—"),"")</f>
        <v>—</v>
      </c>
      <c r="AB264" s="17">
        <f t="array" aca="1" ref="AB264" ca="1">IF(H264,IF(W264&gt;0,SUM((INDIRECT(ster!$D$14)&lt;&gt;"")*IFERROR((INDIRECT(Q264)&lt;&gt;"")*(INDIRECT(Q264)=INT(INDIRECT(Q264))),0)),0),"")</f>
        <v>0</v>
      </c>
      <c r="AC264" s="17">
        <f t="array" aca="1" ref="AC264" ca="1">IF(H264,W264-AB264,"")</f>
        <v>0</v>
      </c>
      <c r="AD264" s="17">
        <f t="shared" ref="AD264" ca="1" si="5908">IF($H264,IF(AC264&lt;&gt;"",IF(AC264=0,1,IF(AC264/W264&lt;0.15,2,3)),0),"")</f>
        <v>1</v>
      </c>
      <c r="AE264" s="17" t="b">
        <f t="shared" ref="AE264" ca="1" si="5909">IF(H264,OFFSET(O264,1,0)=".validation",FALSE)</f>
        <v>0</v>
      </c>
      <c r="AF264" s="17" t="str">
        <f ca="1">IF(AE264,IF($H264,ADDRESS(3,D264+2,4,,"["&amp;wew!$G$7&amp;"]"&amp;_sheetname_dataframe)&amp;":"&amp;ADDRESS(2+ster!$C$14,D264+2,4),""),"")</f>
        <v/>
      </c>
      <c r="AG264" s="17" t="str">
        <f t="shared" ref="AG264" ca="1" si="5910">IF(AE264,IF($H264,IF(INDIRECT(ADDRESS(1,D264+2,,,_sheetname_dataframe))="","",INDIRECT(ADDRESS(1,D264+2,,,_sheetname_dataframe))),""),"")</f>
        <v/>
      </c>
      <c r="AH264" s="17" t="b">
        <f t="shared" ref="AH264" ca="1" si="5911">IF(H264,AND(AE264,OFFSET(O264,2,0)=".validation"),FALSE)</f>
        <v>0</v>
      </c>
      <c r="AI264" s="17" t="str">
        <f ca="1">IF(AH264,IF($H264,ADDRESS(3,D264+3,4,,"["&amp;wew!$G$7&amp;"]"&amp;_sheetname_dataframe)&amp;":"&amp;ADDRESS(2+ster!$C$14,D264+3,4),""),"")</f>
        <v/>
      </c>
      <c r="AJ264" s="17" t="str">
        <f t="shared" ref="AJ264" ca="1" si="5912">IF(AH264,IF($H264,IF(INDIRECT(ADDRESS(1,D264+3,,,_sheetname_dataframe))="","",INDIRECT(ADDRESS(1,D264+3,,,_sheetname_dataframe))),""),"")</f>
        <v/>
      </c>
      <c r="AK264" s="17" t="b">
        <f t="shared" ref="AK264" ca="1" si="5913">IF(H264,OR(AQ264,AD264=2),"")</f>
        <v>0</v>
      </c>
      <c r="AL264" s="17" t="b">
        <f t="shared" ref="AL264" ca="1" si="5914">IF($H264,IF(BV264&lt;&gt;"",IF(OR(BM264="F",BM264="L",BM264="I",BM264="D"),BV264&lt;&gt;0)),"")</f>
        <v>0</v>
      </c>
      <c r="AM264" s="17" t="b">
        <f t="shared" ref="AM264" ca="1" si="5915">IF($H264,AND(NOT(AL264),OR(IF(BW264&lt;&gt;"",IF(OR(BM264="F",BM264="L"),BW264&lt;&gt;0)),BM264="I",BM264="N",BM264="D")),"")</f>
        <v>0</v>
      </c>
      <c r="AN264" s="17">
        <f t="shared" ref="AN264" ca="1" si="5916">IF(COUNTA(INDIRECT(Q264))=0,0, IF(AND(AO264&lt;&gt;"",X264&lt;AO264),1,IF(AND(AP264&lt;&gt;"",Y264&gt;AP264),1,IF(AND(AQ264,AC264&gt;0),2,0))))</f>
        <v>0</v>
      </c>
      <c r="AO264" s="24" t="str">
        <f t="shared" ref="AO264" ca="1" si="5917">IF($H264,IF(BY264&lt;&gt;"",IF(ISNUMBER(BY264),BY264,""),""),"")</f>
        <v/>
      </c>
      <c r="AP264" s="24" t="str">
        <f t="shared" ref="AP264" ca="1" si="5918">IF($H264,IF(BZ264&lt;&gt;"",IF(ISNUMBER(BZ264),BZ264,""),""),"")</f>
        <v/>
      </c>
      <c r="AQ264" s="17" t="b">
        <f t="shared" ref="AQ264" ca="1" si="5919">IF(H264,IF(CA264&lt;&gt;"",CA264&lt;&gt;0,FALSE),"")</f>
        <v>0</v>
      </c>
      <c r="AR264" s="17" t="b">
        <f t="shared" ref="AR264" ca="1" si="5920">IF(H264,IF(N264&gt;0,IF(BQ264&lt;&gt;"",BQ264&lt;&gt;0,FALSE),FALSE),"")</f>
        <v>0</v>
      </c>
      <c r="AS264" s="17" t="b">
        <f t="shared" ref="AS264" ca="1" si="5921">IF(H264,IF(BR264&lt;&gt;"",BR264&lt;&gt;0,FALSE),"")</f>
        <v>0</v>
      </c>
      <c r="AT264" s="17" t="b">
        <f t="shared" ref="AT264" ca="1" si="5922">IF(H264,IF(N264&gt;0,FALSE,IF(BU264&lt;&gt;"",MATCH(BU264,DataType,0)=1,FALSE)),"")</f>
        <v>0</v>
      </c>
      <c r="AU264" s="17" t="b">
        <f t="shared" ref="AU264" ca="1" si="5923">IF(H264,IF(N264&gt;0,TRUE,IF(BU264&lt;&gt;"",MATCH(BU264,DataType,0)=2,FALSE)),"")</f>
        <v>1</v>
      </c>
      <c r="AV264" s="17" t="b">
        <f t="shared" ref="AV264" ca="1" si="5924">IF(H264,IF(N264&gt;0,FALSE,IF(BU264&lt;&gt;"",MATCH(BU264,DataType,0)=3,FALSE)),"")</f>
        <v>0</v>
      </c>
      <c r="AW264" s="17" t="b">
        <f t="shared" ref="AW264" ca="1" si="5925">IF(H264,IF(W264&gt;0,Z264=0,FALSE),"")</f>
        <v>0</v>
      </c>
      <c r="AX264" s="14" t="b">
        <f t="array" aca="1" ref="AX264" ca="1">IF(H264,N264&gt;0,"")</f>
        <v>1</v>
      </c>
      <c r="AY264" s="17" t="str">
        <f t="shared" ref="AY264" ca="1" si="5926">IF(H264,IF(N264&gt;0,ADDRESS(ROW(VariablesOrigin)+1,COLUMN(VariablesOrigin)+1,4) &amp; ":" &amp; ADDRESS(ROW(VariablesOrigin)+N264,COLUMN(VariablesOrigin)+1,4),""),"")</f>
        <v>C3:C4</v>
      </c>
      <c r="AZ264" s="17" t="b">
        <f t="array" aca="1" ref="AZ264" ca="1">IF(AY264&lt;&gt;"",SUM(1*ISERROR(MATCH(INDIRECT(AY264),INDIRECT(K264),0)))=0,"")</f>
        <v>1</v>
      </c>
      <c r="BA264" s="17" t="b">
        <f t="shared" ref="BA264" ca="1" si="5927">IF(H264,BU264="",FALSE)</f>
        <v>1</v>
      </c>
      <c r="BB264" s="17" t="b">
        <v>0</v>
      </c>
      <c r="BC264" s="17" t="b">
        <f t="shared" ref="BC264" ca="1" si="5928">IF(BA264,IF(N264&gt;0,AND(AZ264,Z264=0),FALSE),"")</f>
        <v>1</v>
      </c>
      <c r="BD264" s="17" t="b">
        <f t="shared" ref="BD264" ca="1" si="5929">IF(BA264,IF(N264&gt;0,AND(NOT(AZ264),Z264=0),FALSE),"")</f>
        <v>0</v>
      </c>
      <c r="BE264" s="17" t="b">
        <f t="shared" ref="BE264" ca="1" si="5930">IF(BA264,IF(AND(AW264,NOT(BB264),NOT(BC264),NOT(BD264)),AND(Z264=0,AC264=0),FALSE),"")</f>
        <v>0</v>
      </c>
      <c r="BF264" s="17" t="b">
        <f t="shared" ref="BF264" ca="1" si="5931">IF(BA264,IF(AND(AW264,NOT(BB264),NOT(BC264),NOT(BD264)),AND(Z264=0,OR(AC264&gt;0)),FALSE),"")</f>
        <v>0</v>
      </c>
      <c r="BG264" s="17" t="b">
        <f t="shared" ref="BG264" ca="1" si="5932">IF(BA264,IF(OR(BB264:BF264),FALSE,IF(Z264=0,FALSE,Z264&gt;0)),"")</f>
        <v>0</v>
      </c>
      <c r="BH264" s="17" t="b">
        <f t="shared" ref="BH264" ca="1" si="5933">IF(BA264,COUNTIF(BB264:BG264,TRUE)=1,"")</f>
        <v>1</v>
      </c>
      <c r="BI264" s="17">
        <f t="shared" ref="BI264" ca="1" si="5934">IF(BA264,IFERROR(MATCH(TRUE,BB264:BG264,0),7),"")</f>
        <v>2</v>
      </c>
      <c r="BJ264" s="17" t="b">
        <f t="shared" ref="BJ264" ca="1" si="5935">DF264&lt;&gt;""</f>
        <v>0</v>
      </c>
      <c r="BK264" s="17" t="str">
        <f t="shared" ref="BK264" ca="1" si="5936">IF(H264,IF(AND(NOT(BA264),AU264),AC264=0,""),"")</f>
        <v/>
      </c>
      <c r="BL264" s="17" t="str">
        <f t="shared" ref="BL264" ca="1" si="5937">IF(H264,IF(AND(NOT(BA264),AU264),AC264&gt;0,""),"")</f>
        <v/>
      </c>
      <c r="BM264" s="17" t="str">
        <f t="shared" ref="BM264" ca="1" si="5938">IF(H264,IF(BA264,CHOOSE(BI264,"0","F","L","I","N",IF(AA264&gt;0.5,"N","S"),"0"),CHOOSE(MATCH(BU264,DataType,0),"S",IF(BK264,"I","N"),"D"  )),"")</f>
        <v>F</v>
      </c>
      <c r="BN264" s="17" t="str">
        <f t="shared" ref="BN264" ca="1" si="5939">IF(H264,IF(BJ264,"E",IF(BA264,CHOOSE(BI264,"0","F","L","I","N","S","0"),CHOOSE(MATCH(BU264,DataType,0),"S",IF(BK264,"I","N"),"D"  ))),"")</f>
        <v>F</v>
      </c>
      <c r="BO264" s="17" t="str">
        <f t="shared" ref="BO264" ca="1" si="5940">IF($H264,IF(BM264="0","",IF(AND(AR264,N264=2),"D",IF(BM264="S","N",IF(AL264,"O",IF(AM264,"I","N"))))),"")</f>
        <v>N</v>
      </c>
      <c r="BP264" s="14" t="b">
        <f t="shared" ref="BP264" ca="1" si="5941">INDIRECT(ADDRESS(2,ROW(A264)-1,,,_sheetname_dataframe))&lt;&gt;""</f>
        <v>1</v>
      </c>
      <c r="BQ264" s="35"/>
      <c r="BX264" s="16"/>
      <c r="BY264" s="16"/>
      <c r="BZ264" s="16"/>
      <c r="CA264" s="16"/>
      <c r="CB264" s="16"/>
      <c r="CC264" s="16"/>
      <c r="CD264" s="16"/>
      <c r="CE264" s="16"/>
      <c r="CF264" s="16"/>
      <c r="CN264" s="14">
        <f ca="1">IF(H264,IFERROR(IsVariableNameLegal(O264),0),0)</f>
        <v>0</v>
      </c>
      <c r="CO264" s="14" t="str">
        <f t="array" aca="1" ref="CO264" ca="1">IF(H264,IF(COUNTIF(INDIRECT(wew!$C$13),O264)&gt;1,TRIM(SUBSTITUTE(_xll.MCONCAT(IF((INDIRECT(wew!$C$13)=O264)*(COLUMN(INDIRECT(wew!$C$13))&lt;&gt;D264+1),-1+COLUMN(INDIRECT(wew!$C$13)),"")," "),"  "," ")),""),"")</f>
        <v/>
      </c>
      <c r="CP264" s="14" t="str">
        <f t="array" aca="1" ref="CP264" ca="1">IF(P264&lt;&gt;"",IF(LEN(P264)&gt;150,1,""),"")</f>
        <v/>
      </c>
      <c r="CQ264" s="14" t="str">
        <f t="array" aca="1" ref="CQ264" ca="1">IF(AND(H264,NOT(ster!$J$3)),IF(COUNTIF(INDIRECT(wew!$C$15),P264)&gt;1,TRIM(SUBSTITUTE(_xll.MCONCAT(IF((INDIRECT(wew!$C$15)=P264)*(COLUMN(INDIRECT(wew!$C$15))&lt;&gt;D264+1),-1+COLUMN(INDIRECT(wew!$C$15)),"")," "),"  "," ")),""),"")</f>
        <v/>
      </c>
      <c r="CR264" s="14" t="str">
        <f t="array" aca="1" ref="CR264" ca="1">IF(H264,IF(AND(W264&gt;0,AO264&lt;&gt;""),TRIM(SUBSTITUTE(_xll.MCONCAT(IFERROR(IF(ISNUMBER(INDIRECT(Q264)),IF((INDIRECT(ster!$D$14)&lt;&gt;"")*(INDIRECT(Q264)&lt;AO264),INDIRECT(ster!$D$14) &amp; ": " &amp;  SUBSTITUTE(IF( AV264,IFERROR(TEXT(INDIRECT(Q264),"rrrr-mm-dd") &amp;" (" &amp; INDIRECT(Q264) &amp;")",INDIRECT(Q264)),INDIRECT(Q264))," "," "),""),""),"")," "),"  "," ")),""),"")</f>
        <v/>
      </c>
      <c r="CS264" s="14" t="str">
        <f t="array" aca="1" ref="CS264" ca="1">IF(H264,IF(AND(W264&gt;0,AP264&lt;&gt;""),TRIM(SUBSTITUTE(_xll.MCONCAT(IFERROR(IF(ISNUMBER(INDIRECT(Q264)),IF((INDIRECT(ster!$D$14)&lt;&gt;"")*(INDIRECT(Q264)&gt;AP264),INDIRECT(ster!$D$14) &amp; ": " &amp;  SUBSTITUTE(IF( AV264,IFERROR(TEXT(INDIRECT(Q264),"rrrr-mm-dd")&amp;" (" &amp; INDIRECT(Q264) &amp;")",INDIRECT(Q264)),INDIRECT(Q264))," "," "),""),""),"")," "),"  "," ")),""),"")</f>
        <v/>
      </c>
      <c r="CT264" s="14" t="str">
        <f t="array" aca="1" ref="CT264" ca="1">IF(H264,IF(AND(N264&gt;0,AR264),TRIM(SUBSTITUTE(_xll.MCONCAT(IFERROR(IF(ISNUMBER(INDIRECT(Q264)),IF((INDIRECT(ster!$D$14)&lt;&gt;"")*(IFERROR(0*(MATCH(INDIRECT(Q264),INDIRECT(K264),0)&gt;0),1)),INDIRECT(ster!$D$14) &amp; ": " &amp;  SUBSTITUTE(IF( AV264,IFERROR(TEXT(INDIRECT(Q264),"rrrr-mm-dd")&amp;" (" &amp; INDIRECT(Q264) &amp;")",INDIRECT(Q264)),INDIRECT(Q264))," "," "),""),""),"")," "),"  "," ")),""),"")</f>
        <v/>
      </c>
      <c r="CU264" s="14" t="str">
        <f t="array" aca="1" ref="CU264" ca="1">IF(H264,IF(AND(V264&gt;0),TRIM(SUBSTITUTE(_xll.MCONCAT(IF((INDIRECT(ster!$D$14)&lt;&gt;"")*(IFERROR(0*(INDIRECT(Q264)&lt;&gt;""),1)),INDIRECT(ster!$D$14),"")," "),"  "," ")),""),"")</f>
        <v/>
      </c>
      <c r="CV264" s="14" t="str">
        <f t="array" aca="1" ref="CV264" ca="1">IF(H264,IF(AS264,
TRIM(SUBSTITUTE(_xll.MCONCAT(IF(
   (INDIRECT(ster!$D$14)&lt;&gt;"")*
   ((INDIRECT(Q264)="")+
      NOT(ISNUMBER(INDIRECT(Q264)))*
      NOT(ISERROR(MATCH(INDIRECT(Q264),INDIRECT(K264),0)))
    ),
      INDIRECT(ster!$D$14),
   "")," "),"  "," ")),
""),"")</f>
        <v/>
      </c>
      <c r="CW264" s="14" t="str">
        <f t="array" aca="1" ref="CW264" ca="1">IF(H264,IF(AND(AQ264),TRIM(SUBSTITUTE(_xll.MCONCAT(IFERROR(IF(ISNUMBER(INDIRECT(Q264)),IF((INDIRECT(ster!$D$14)&lt;&gt;"")*(INDIRECT(Q264)&lt;&gt;INT(INDIRECT(Q264))),INDIRECT(ster!$D$14) &amp; ": " &amp; INDIRECT(Q264),""),""),"")," "),"  "," ")),""),"")</f>
        <v/>
      </c>
      <c r="CX264" s="14" t="str">
        <f t="array" aca="1" ref="CX264" ca="1">IF(H264,IF(OR(AU264,AV264),TRIM(SUBSTITUTE(_xll.MCONCAT(IF((INDIRECT(ster!$D$14)&lt;&gt;"")*NOT(ISNUMBER(INDIRECT(Q264))),IF(ISERROR(MATCH(INDIRECT(Q264),INDIRECT(K264),0)),IFERROR(IF(INDIRECT(Q264)&lt;&gt;"",INDIRECT(ster!$D$14) &amp; ": " &amp; SUBSTITUTE(INDIRECT(Q264)," "," "),""),""),""),"")," "),"  "," ")),""),"")</f>
        <v/>
      </c>
      <c r="CY264" s="14" t="str">
        <f t="array" aca="1" ref="CY264" ca="1">IF(H264,IF(AE264,TRIM(SUBSTITUTE(_xll.MCONCAT(IF((INDIRECT(ster!$D$14)&lt;&gt;"")*IFERROR(NOT(INDIRECT(AF264)),FALSE),IF(ISERROR(MATCH(INDIRECT(Q264),INDIRECT(K264),0)),IFERROR(IF(INDIRECT(Q264)&lt;&gt;"",INDIRECT(ster!$D$14)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CZ264" s="14" t="str">
        <f t="array" aca="1" ref="CZ264" ca="1">IF(H264,IF(AH264,TRIM(SUBSTITUTE(_xll.MCONCAT(IF((INDIRECT(ster!$D$14)&lt;&gt;"")*IFERROR(NOT(INDIRECT(AI264)),FALSE),IF(ISERROR(MATCH(INDIRECT(Q264),INDIRECT(K264),0)),IFERROR(IF(INDIRECT(Q264)&lt;&gt;"",INDIRECT(ster!$D$14)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DC264" s="14" t="str">
        <f ca="1">SUBSTITUTE(SUBSTITUTE(SUBSTITUTE(SUBSTITUTE(_xll.MCONCAT(DG264:DS264,"■"),"■■","■"),"■■","■"),"■■","■"),"■■","■")</f>
        <v>■</v>
      </c>
      <c r="DD264" s="14" t="str">
        <f t="shared" ref="DD264" ca="1" si="5942">IF(MID(DC264,1,1)="■",MID(DC264,2,LEN(DC264)),DC264)</f>
        <v/>
      </c>
      <c r="DE264" s="14" t="str">
        <f t="shared" ref="DE264" ca="1" si="5943">IF(DD264&lt;&gt;"",IF(MID(DD264,LEN(DD264),1)="■",MID(DD264,1,LEN(DD264)-1),DD264),"")</f>
        <v/>
      </c>
      <c r="DF264" s="14" t="str">
        <f t="shared" ref="DF264" ca="1" si="5944">IFERROR(IF(DE264&lt;&gt;"",SUBSTITUTE(DE264,"■",". "),""),"##INTERNAL_ERROR")</f>
        <v/>
      </c>
      <c r="DG264" s="14" t="str">
        <f t="shared" ref="DG264" ca="1" si="5945">IF(CN264&lt;&gt;0,"Variable name don't comply with the naming convention","")</f>
        <v/>
      </c>
      <c r="DH264" s="14" t="str">
        <f t="shared" ref="DH264" ca="1" si="5946">IF(CO264&lt;&gt;"","Duplicated name. " &amp; IF(ISERROR(FIND(" ",CO264)),"Duplicate have index " &amp; CO264, "Duplicates have indices: "&amp;SUBSTITUTE(CO264," ",", ")),"")</f>
        <v/>
      </c>
      <c r="DI264" s="14" t="str">
        <f t="shared" ref="DI264" ca="1" si="5947">IF(CP264&lt;&gt;"","Variable label exceed length 150","")</f>
        <v/>
      </c>
      <c r="DJ264" s="14" t="str">
        <f t="shared" ref="DJ264" ca="1" si="5948">IF(CQ264&lt;&gt;"","Duplicated variable label. " &amp; IF(ISERROR(FIND(" ",CQ264)),"Duplicate have index " &amp; CQ264, "Duplicates have indices: "&amp;SUBSTITUTE(CQ264," ",", ")),"")</f>
        <v/>
      </c>
      <c r="DK264" s="14" t="str">
        <f t="shared" ref="DK264" ca="1" si="5949">IF(CR264&lt;&gt;"","The following cases have values below declared theorethical min: " &amp;SUBSTITUTE(CR264," ",", "),"")</f>
        <v/>
      </c>
      <c r="DL264" s="14" t="str">
        <f t="shared" ref="DL264" ca="1" si="5950">IF(CS264&lt;&gt;"","The following cases have values above declared theorethical max: " &amp;SUBSTITUTE(CS264," ",", "),"")</f>
        <v/>
      </c>
      <c r="DM264" s="14" t="str">
        <f t="shared" ref="DM264" ca="1" si="5951">IF(CT264&lt;&gt;"","There are some cases with values not explicitly declared in the labels dictionary: " &amp;SUBSTITUTE(CT264," ",", "),"")</f>
        <v/>
      </c>
      <c r="DN264" s="14" t="str">
        <f t="array" aca="1" ref="DN264" ca="1">IF(CU264&lt;&gt;"","There are errors in the entered values in the following cases: " &amp;SUBSTITUTE(CU264," ",", "),"")</f>
        <v/>
      </c>
      <c r="DO264" s="14" t="str">
        <f t="shared" ref="DO264" ca="1" si="5952">IF(CV264&lt;&gt;"","The following records are missing in this required field: " &amp;SUBSTITUTE(CV264," ",", "),"")</f>
        <v/>
      </c>
      <c r="DP264" s="14" t="str">
        <f t="shared" ref="DP264" ca="1" si="5953">IF(CW264&lt;&gt;"","The following cases have non-integer values: " &amp;SUBSTITUTE(CW264," ",", "),"")</f>
        <v/>
      </c>
      <c r="DQ264" s="14" t="str">
        <f t="shared" ref="DQ264" ca="1" si="5954">IF(CX264&lt;&gt;"","The following cases are non-numeric: " &amp;SUBSTITUTE(CX264," ",", "),"")</f>
        <v/>
      </c>
      <c r="DR264" s="14" t="str">
        <f t="shared" ref="DR264" ca="1" si="5955">IF(CY264&lt;&gt;"","In the following cases " &amp; P264 &amp; " " &amp; LOWER(MID(AG264,1,1)) &amp; MID(AG264,2,LEN(AG264)) &amp; ": " &amp;SUBSTITUTE(CY264," ",", "),"")</f>
        <v/>
      </c>
      <c r="DS264" s="14" t="str">
        <f t="shared" ref="DS264" ca="1" si="5956">IF(CZ264&lt;&gt;"","In the following cases " &amp; P264 &amp; " " &amp; LOWER(MID(AJ264,1,1)) &amp; MID(AJ264,2,LEN(AJ264)) &amp; ": " &amp;SUBSTITUTE(CZ264," ",", "),"")</f>
        <v/>
      </c>
      <c r="DZ264" s="14" t="b">
        <f t="shared" ref="DZ264" ca="1" si="5957">OR(ED264&lt;&gt;"",EF264&lt;&gt;"",EG264&lt;&gt;"")</f>
        <v>0</v>
      </c>
      <c r="EA264" s="14" t="str">
        <f t="shared" ref="EA264" ca="1" si="5958">IF(EB264&lt;&gt;"",G264 &amp; " (" &amp; F264 &amp; ")","")</f>
        <v>Primary cancer - Leukemia (q_85a_17)</v>
      </c>
      <c r="EB264" s="14" t="str">
        <f t="shared" ref="EB264" ca="1" si="5959">IF(EE264&lt;&gt;"",EE264&amp;IF(ED264&lt;&gt;""," and "&amp;ED264,""),UPPER(MID(ED264,1,1)&amp;MID(ED264,2,LEN(ED264))))&amp; IF(OR(EF264&lt;&gt;"",EG264&lt;&gt;"")," and "&amp;IF(EF264&lt;&gt;"",LOWER(MID(EF264,1,1) &amp; MID(EF264,2,LEN(EF264))),"")&amp; IF(AND(EF264 &lt;&gt;"",EG264&lt;&gt;"")," and ","") &amp; IF(EG264&lt;&gt;"",LOWER(MID(EG264,1,1) &amp; MID(EG264,2,LEN(EG264))),""),"") &amp; IF(OR(EE264&lt;&gt;"",ED264&lt;&gt;"",EF264&lt;&gt;"",EG264&lt;&gt;""), ". ","")</f>
        <v xml:space="preserve">Values must be numeric. </v>
      </c>
      <c r="EC264" s="14" t="str">
        <f t="shared" ref="EC264" ca="1" si="5960">IF(EB264&lt;&gt;"",G264 &amp; " (" &amp; F264 &amp; "): " &amp; EB264,"")</f>
        <v xml:space="preserve">Primary cancer - Leukemia (q_85a_17): Values must be numeric. </v>
      </c>
      <c r="ED264" s="14" t="str">
        <f t="shared" ref="ED264" ca="1" si="5961">IF(H264,IF(W264&gt;0,IF(AND(AO264&lt;&gt;"",AP264&lt;&gt;""),"each value must be between " &amp; IF( AV264,IFERROR(TEXT(AO264,"rrrr-mm-dd") &amp;" (" &amp; AO264 &amp;")",AO264),AO264) &amp; " and " &amp; IF( AV264,IFERROR(TEXT(AP264,"rrrr-mm-dd") &amp;" (" &amp; AP264 &amp;")",AP264),AP264),IF(AO264&lt;&gt;"","each value must be above " &amp; IF( AV264,IFERROR(TEXT(AO264,"rrrr-mm-dd") &amp;" (" &amp; AO264 &amp;")",AO264),AO264), IF(AP264&lt;&gt;"","each value must be below " &amp; IF( AV264,IFERROR(TEXT(AP264,"rrrr-mm-dd") &amp;" (" &amp; AP264 &amp;")",AP264),AP264),""))),""),"")</f>
        <v/>
      </c>
      <c r="EE264" s="14" t="str">
        <f t="shared" ref="EE264" ca="1" si="5962">IF(H264,IF(OR(AQ264,AU264,AV264,AS264,AR264),
   "Values must be" &amp;
   IF(AR264," limited to predefinied list", IF(AQ264, " integers",IF(OR(AU264,AV264)," numeric",""))) &amp;
   IF(AS264,IF(OR(AR264,AQ264,AU264,AV264), " and ","") &amp; "non-missing",""),
""),"")</f>
        <v>Values must be numeric</v>
      </c>
      <c r="EF264" s="14" t="str">
        <f t="shared" ref="EF264" ca="1" si="5963">IF($H264,AG264,"")</f>
        <v/>
      </c>
      <c r="EG264" s="14" t="str">
        <f t="shared" ref="EG264" ca="1" si="5964">IF($H264,AJ264,"")</f>
        <v/>
      </c>
      <c r="EM264" s="14" t="b">
        <f t="shared" ref="EM264" ca="1" si="5965">OR(EC264&lt;&gt;"",DF264&lt;&gt;"")</f>
        <v>1</v>
      </c>
      <c r="EN264" s="14">
        <f t="shared" ref="EN264" ca="1" si="5966">IF(EM264,C264,"")</f>
        <v>251</v>
      </c>
      <c r="EO264" s="14" t="str">
        <f t="shared" ref="EO264" ca="1" si="5967">IF(EM264,F264,"")</f>
        <v>q_85a_17</v>
      </c>
      <c r="EP264" s="14" t="str">
        <f t="shared" ref="EP264" ca="1" si="5968">EC264</f>
        <v xml:space="preserve">Primary cancer - Leukemia (q_85a_17): Values must be numeric. </v>
      </c>
      <c r="EQ264" s="14" t="str">
        <f t="shared" ref="EQ264" ca="1" si="5969">DF264</f>
        <v/>
      </c>
    </row>
    <row r="265" spans="2:147" s="14" customFormat="1">
      <c r="B265" s="14" t="str">
        <f t="shared" ref="B265" ca="1" si="5970">DF265</f>
        <v/>
      </c>
      <c r="C265" s="14">
        <f t="shared" ref="C265" ca="1" si="5971">IF(OFFSET(B265,-1,COLUMN(VariableExists)-2),OFFSET(B265,-1,1)+1,OFFSET(B265,-1,1))</f>
        <v>252</v>
      </c>
      <c r="D265" s="14">
        <f t="shared" ref="D265" si="5972">ROW(A265)-2</f>
        <v>263</v>
      </c>
      <c r="E265" s="14" t="str">
        <f t="shared" ref="E265" ca="1" si="5973">IF(OR(G265="",ROW(G265)=2),"",IF(Z265&gt;0,"S",IF(AX265,IF(J265=2,"D","N"),"I")))</f>
        <v>D</v>
      </c>
      <c r="F265" s="14" t="str">
        <f t="shared" ref="F265" ca="1" si="5974">IF(H265,O265,"")</f>
        <v>q_85a_18</v>
      </c>
      <c r="G265" s="14" t="str">
        <f t="shared" ref="G265" ca="1" si="5975">IF(H265,P265,"")</f>
        <v>Primary cancer - Lymphoma</v>
      </c>
      <c r="H265" s="14" t="b">
        <f t="shared" ref="H265" ca="1" si="5976">IF(INDIRECT(ADDRESS(2,D265+1,,,_sheetname_dataframe))="",FALSE,MID(INDIRECT(ADDRESS(2,D265+1,,,_sheetname_dataframe)),1,1)&lt;&gt;".")</f>
        <v>1</v>
      </c>
      <c r="I265" s="14" t="str">
        <f ca="1">IF($H265,ADDRESS(3,(D265+1)*2-1,4,,"["&amp;wew!$G$7&amp;"]"&amp;_sheetname_labels)&amp;":"&amp;ADDRESS(2+ster!$B$20,(D265+1)*2-1,4),"")</f>
        <v>[DBTemplate.xlsm]labels!TG3:TG61</v>
      </c>
      <c r="J265" s="14">
        <f t="array" aca="1" ref="J265" ca="1">IF(H265,MAX(0,MAX(IF(INDIRECT(I265)&lt;&gt;"",ROW(INDIRECT(I265)),""))-2),"")</f>
        <v>2</v>
      </c>
      <c r="K265" s="14" t="str">
        <f ca="1">IF($H265,IF($J265&gt;0,ADDRESS(3,(D265+1)*2-1,4,,"["&amp;wew!$G$7&amp;"]"&amp;_sheetname_labels)&amp;":"&amp;ADDRESS(2+J265,(D265+1)*2-1,4),""),"")</f>
        <v>[DBTemplate.xlsm]labels!TG3:TG4</v>
      </c>
      <c r="L265" s="14" t="str">
        <f ca="1">IF($H265,IF($J265&gt;0,ADDRESS(3,(D265+1)*2,4,,"["&amp;wew!$G$7&amp;"]"&amp;_sheetname_labels)&amp;":"&amp;ADDRESS(2+J265,(D265+1)*2,4),""),"")</f>
        <v>[DBTemplate.xlsm]labels!TH3:TH4</v>
      </c>
      <c r="M265" s="14">
        <f t="shared" ref="M265" ca="1" si="5977">IF($H265,IF(J265&gt;0,COUNTA(INDIRECT(K265))-COUNT(INDIRECT(K265)),0),"")</f>
        <v>0</v>
      </c>
      <c r="N265" s="14">
        <f t="shared" ref="N265" ca="1" si="5978">IF(H265,J265-M265,"")</f>
        <v>2</v>
      </c>
      <c r="O265" s="14" t="str">
        <f t="shared" ref="O265" ca="1" si="5979">IF(INDIRECT(ADDRESS(2,D265+1,,,_sheetname_dataframe))="","",INDIRECT(ADDRESS(2,D265+1,,,_sheetname_dataframe)))</f>
        <v>q_85a_18</v>
      </c>
      <c r="P265" s="14" t="str">
        <f t="shared" ref="P265" ca="1" si="5980">IF(H265,IF(INDIRECT(ADDRESS(1,D265+1,,,_sheetname_dataframe))="","",INDIRECT(ADDRESS(1,D265+1,,,_sheetname_dataframe))),"")</f>
        <v>Primary cancer - Lymphoma</v>
      </c>
      <c r="Q265" s="14" t="str">
        <f ca="1">IF($BP265,ADDRESS(3,D265+1,4,,"["&amp;wew!$G$7&amp;"]"&amp;_sheetname_dataframe)&amp;":"&amp;ADDRESS(2+ster!$C$14,D265+1,4),"")</f>
        <v>[DBTemplate.xlsm]data_frame!JD3:JD3</v>
      </c>
      <c r="R265" s="14" t="str">
        <f>IF($BP265,IF(MID(_xll.FORMULATEXT(INDEX(INDIRECT(Q265),1)),1,1)="=", _xll.FORMULATEXT(INDEX(INDIRECT(Q265),1),2,TRUE),""),"")</f>
        <v/>
      </c>
      <c r="S265" s="14">
        <f t="array" aca="1" ref="S265" ca="1">IF(H265,SUM(IF((IFERROR(INDIRECT(Q265)&lt;&gt;"",FALSE))*(INDIRECT(ster!$D$14)&lt;&gt;""),1,0)),"")</f>
        <v>0</v>
      </c>
      <c r="T265" s="14">
        <f t="array" aca="1" ref="T265" ca="1">IF(H265,IF(M265&gt;0,SUM(IFERROR(1*(MATCH(INDIRECT(Q265),INDIRECT(K265),0)&gt;0),0)*(INDIRECT(ster!$D$14)&lt;&gt;"")*NOT(ISNUMBER(INDIRECT(Q265)))),0),"")</f>
        <v>0</v>
      </c>
      <c r="U265" s="14">
        <f t="array" aca="1" ref="U265" ca="1">IF(H265,SUM((IFERROR(INDIRECT(Q265)="",FALSE))*(INDIRECT(ster!$D$14)&lt;&gt;"")),"")</f>
        <v>1</v>
      </c>
      <c r="V265" s="14">
        <f t="array" aca="1" ref="V265" ca="1">IF(H265,SUM((IFERROR(INDIRECT(Q265)="#ąś",TRUE))*(INDIRECT(ster!$D$14)&lt;&gt;"")),"")</f>
        <v>0</v>
      </c>
      <c r="W265" s="14">
        <f t="array" aca="1" ref="W265" ca="1">IF(H265,SUM(ISNUMBER(INDIRECT(Q265))*(INDIRECT(ster!$D$14)&lt;&gt;"")),"")</f>
        <v>0</v>
      </c>
      <c r="X265" s="14" t="str">
        <f t="array" aca="1" ref="X265" ca="1">IF(AND(H265,W265&gt;0),IF(wew!$B$3,MIN(IF((INDIRECT(ster!$D$14)&lt;&gt;"")*IFERROR(INDIRECT($Q265)&lt;&gt;"",FALSE),IFERROR(INDIRECT($Q265),"X"),"X")),"&lt;włącz podświetlanie wartości&gt;"),"—")</f>
        <v>—</v>
      </c>
      <c r="Y265" s="14" t="str">
        <f t="array" aca="1" ref="Y265" ca="1">IF(AND(H265,W265&gt;0),IF(wew!$B$3,MAX(IF((INDIRECT(ster!$D$14)&lt;&gt;"")*IFERROR(INDIRECT($Q265)&lt;&gt;"",FALSE),IFERROR(INDIRECT($Q265),"X"),"X")),"&lt;włącz podświetlanie wartości&gt;"),"—")</f>
        <v>—</v>
      </c>
      <c r="Z265" s="14">
        <f t="shared" ref="Z265" ca="1" si="5981">IF(H265,S265-T265-W265,"")</f>
        <v>0</v>
      </c>
      <c r="AA265" s="12" t="str">
        <f t="shared" ref="AA265" ca="1" si="5982">IF(H265,IF(S265&gt;0,W265/(S265),"—"),"")</f>
        <v>—</v>
      </c>
      <c r="AB265" s="17">
        <f t="array" aca="1" ref="AB265" ca="1">IF(H265,IF(W265&gt;0,SUM((INDIRECT(ster!$D$14)&lt;&gt;"")*IFERROR((INDIRECT(Q265)&lt;&gt;"")*(INDIRECT(Q265)=INT(INDIRECT(Q265))),0)),0),"")</f>
        <v>0</v>
      </c>
      <c r="AC265" s="17">
        <f t="array" aca="1" ref="AC265" ca="1">IF(H265,W265-AB265,"")</f>
        <v>0</v>
      </c>
      <c r="AD265" s="17">
        <f t="shared" ref="AD265" ca="1" si="5983">IF($H265,IF(AC265&lt;&gt;"",IF(AC265=0,1,IF(AC265/W265&lt;0.15,2,3)),0),"")</f>
        <v>1</v>
      </c>
      <c r="AE265" s="17" t="b">
        <f t="shared" ref="AE265" ca="1" si="5984">IF(H265,OFFSET(O265,1,0)=".validation",FALSE)</f>
        <v>0</v>
      </c>
      <c r="AF265" s="17" t="str">
        <f ca="1">IF(AE265,IF($H265,ADDRESS(3,D265+2,4,,"["&amp;wew!$G$7&amp;"]"&amp;_sheetname_dataframe)&amp;":"&amp;ADDRESS(2+ster!$C$14,D265+2,4),""),"")</f>
        <v/>
      </c>
      <c r="AG265" s="17" t="str">
        <f t="shared" ref="AG265" ca="1" si="5985">IF(AE265,IF($H265,IF(INDIRECT(ADDRESS(1,D265+2,,,_sheetname_dataframe))="","",INDIRECT(ADDRESS(1,D265+2,,,_sheetname_dataframe))),""),"")</f>
        <v/>
      </c>
      <c r="AH265" s="17" t="b">
        <f t="shared" ref="AH265" ca="1" si="5986">IF(H265,AND(AE265,OFFSET(O265,2,0)=".validation"),FALSE)</f>
        <v>0</v>
      </c>
      <c r="AI265" s="17" t="str">
        <f ca="1">IF(AH265,IF($H265,ADDRESS(3,D265+3,4,,"["&amp;wew!$G$7&amp;"]"&amp;_sheetname_dataframe)&amp;":"&amp;ADDRESS(2+ster!$C$14,D265+3,4),""),"")</f>
        <v/>
      </c>
      <c r="AJ265" s="17" t="str">
        <f t="shared" ref="AJ265" ca="1" si="5987">IF(AH265,IF($H265,IF(INDIRECT(ADDRESS(1,D265+3,,,_sheetname_dataframe))="","",INDIRECT(ADDRESS(1,D265+3,,,_sheetname_dataframe))),""),"")</f>
        <v/>
      </c>
      <c r="AK265" s="17" t="b">
        <f t="shared" ref="AK265" ca="1" si="5988">IF(H265,OR(AQ265,AD265=2),"")</f>
        <v>0</v>
      </c>
      <c r="AL265" s="17" t="b">
        <f t="shared" ref="AL265" ca="1" si="5989">IF($H265,IF(BV265&lt;&gt;"",IF(OR(BM265="F",BM265="L",BM265="I",BM265="D"),BV265&lt;&gt;0)),"")</f>
        <v>0</v>
      </c>
      <c r="AM265" s="17" t="b">
        <f t="shared" ref="AM265" ca="1" si="5990">IF($H265,AND(NOT(AL265),OR(IF(BW265&lt;&gt;"",IF(OR(BM265="F",BM265="L"),BW265&lt;&gt;0)),BM265="I",BM265="N",BM265="D")),"")</f>
        <v>0</v>
      </c>
      <c r="AN265" s="17">
        <f t="shared" ref="AN265" ca="1" si="5991">IF(COUNTA(INDIRECT(Q265))=0,0, IF(AND(AO265&lt;&gt;"",X265&lt;AO265),1,IF(AND(AP265&lt;&gt;"",Y265&gt;AP265),1,IF(AND(AQ265,AC265&gt;0),2,0))))</f>
        <v>0</v>
      </c>
      <c r="AO265" s="24" t="str">
        <f t="shared" ref="AO265" ca="1" si="5992">IF($H265,IF(BY265&lt;&gt;"",IF(ISNUMBER(BY265),BY265,""),""),"")</f>
        <v/>
      </c>
      <c r="AP265" s="24" t="str">
        <f t="shared" ref="AP265" ca="1" si="5993">IF($H265,IF(BZ265&lt;&gt;"",IF(ISNUMBER(BZ265),BZ265,""),""),"")</f>
        <v/>
      </c>
      <c r="AQ265" s="17" t="b">
        <f t="shared" ref="AQ265" ca="1" si="5994">IF(H265,IF(CA265&lt;&gt;"",CA265&lt;&gt;0,FALSE),"")</f>
        <v>0</v>
      </c>
      <c r="AR265" s="17" t="b">
        <f t="shared" ref="AR265" ca="1" si="5995">IF(H265,IF(N265&gt;0,IF(BQ265&lt;&gt;"",BQ265&lt;&gt;0,FALSE),FALSE),"")</f>
        <v>0</v>
      </c>
      <c r="AS265" s="17" t="b">
        <f t="shared" ref="AS265" ca="1" si="5996">IF(H265,IF(BR265&lt;&gt;"",BR265&lt;&gt;0,FALSE),"")</f>
        <v>0</v>
      </c>
      <c r="AT265" s="17" t="b">
        <f t="shared" ref="AT265" ca="1" si="5997">IF(H265,IF(N265&gt;0,FALSE,IF(BU265&lt;&gt;"",MATCH(BU265,DataType,0)=1,FALSE)),"")</f>
        <v>0</v>
      </c>
      <c r="AU265" s="17" t="b">
        <f t="shared" ref="AU265" ca="1" si="5998">IF(H265,IF(N265&gt;0,TRUE,IF(BU265&lt;&gt;"",MATCH(BU265,DataType,0)=2,FALSE)),"")</f>
        <v>1</v>
      </c>
      <c r="AV265" s="17" t="b">
        <f t="shared" ref="AV265" ca="1" si="5999">IF(H265,IF(N265&gt;0,FALSE,IF(BU265&lt;&gt;"",MATCH(BU265,DataType,0)=3,FALSE)),"")</f>
        <v>0</v>
      </c>
      <c r="AW265" s="17" t="b">
        <f t="shared" ref="AW265" ca="1" si="6000">IF(H265,IF(W265&gt;0,Z265=0,FALSE),"")</f>
        <v>0</v>
      </c>
      <c r="AX265" s="14" t="b">
        <f t="array" aca="1" ref="AX265" ca="1">IF(H265,N265&gt;0,"")</f>
        <v>1</v>
      </c>
      <c r="AY265" s="17" t="str">
        <f t="shared" ref="AY265" ca="1" si="6001">IF(H265,IF(N265&gt;0,ADDRESS(ROW(VariablesOrigin)+1,COLUMN(VariablesOrigin)+1,4) &amp; ":" &amp; ADDRESS(ROW(VariablesOrigin)+N265,COLUMN(VariablesOrigin)+1,4),""),"")</f>
        <v>C3:C4</v>
      </c>
      <c r="AZ265" s="17" t="b">
        <f t="array" aca="1" ref="AZ265" ca="1">IF(AY265&lt;&gt;"",SUM(1*ISERROR(MATCH(INDIRECT(AY265),INDIRECT(K265),0)))=0,"")</f>
        <v>1</v>
      </c>
      <c r="BA265" s="17" t="b">
        <f t="shared" ref="BA265" ca="1" si="6002">IF(H265,BU265="",FALSE)</f>
        <v>1</v>
      </c>
      <c r="BB265" s="17" t="b">
        <v>0</v>
      </c>
      <c r="BC265" s="17" t="b">
        <f t="shared" ref="BC265" ca="1" si="6003">IF(BA265,IF(N265&gt;0,AND(AZ265,Z265=0),FALSE),"")</f>
        <v>1</v>
      </c>
      <c r="BD265" s="17" t="b">
        <f t="shared" ref="BD265" ca="1" si="6004">IF(BA265,IF(N265&gt;0,AND(NOT(AZ265),Z265=0),FALSE),"")</f>
        <v>0</v>
      </c>
      <c r="BE265" s="17" t="b">
        <f t="shared" ref="BE265" ca="1" si="6005">IF(BA265,IF(AND(AW265,NOT(BB265),NOT(BC265),NOT(BD265)),AND(Z265=0,AC265=0),FALSE),"")</f>
        <v>0</v>
      </c>
      <c r="BF265" s="17" t="b">
        <f t="shared" ref="BF265" ca="1" si="6006">IF(BA265,IF(AND(AW265,NOT(BB265),NOT(BC265),NOT(BD265)),AND(Z265=0,OR(AC265&gt;0)),FALSE),"")</f>
        <v>0</v>
      </c>
      <c r="BG265" s="17" t="b">
        <f t="shared" ref="BG265" ca="1" si="6007">IF(BA265,IF(OR(BB265:BF265),FALSE,IF(Z265=0,FALSE,Z265&gt;0)),"")</f>
        <v>0</v>
      </c>
      <c r="BH265" s="17" t="b">
        <f t="shared" ref="BH265" ca="1" si="6008">IF(BA265,COUNTIF(BB265:BG265,TRUE)=1,"")</f>
        <v>1</v>
      </c>
      <c r="BI265" s="17">
        <f t="shared" ref="BI265" ca="1" si="6009">IF(BA265,IFERROR(MATCH(TRUE,BB265:BG265,0),7),"")</f>
        <v>2</v>
      </c>
      <c r="BJ265" s="17" t="b">
        <f t="shared" ref="BJ265" ca="1" si="6010">DF265&lt;&gt;""</f>
        <v>0</v>
      </c>
      <c r="BK265" s="17" t="str">
        <f t="shared" ref="BK265" ca="1" si="6011">IF(H265,IF(AND(NOT(BA265),AU265),AC265=0,""),"")</f>
        <v/>
      </c>
      <c r="BL265" s="17" t="str">
        <f t="shared" ref="BL265" ca="1" si="6012">IF(H265,IF(AND(NOT(BA265),AU265),AC265&gt;0,""),"")</f>
        <v/>
      </c>
      <c r="BM265" s="17" t="str">
        <f t="shared" ref="BM265" ca="1" si="6013">IF(H265,IF(BA265,CHOOSE(BI265,"0","F","L","I","N",IF(AA265&gt;0.5,"N","S"),"0"),CHOOSE(MATCH(BU265,DataType,0),"S",IF(BK265,"I","N"),"D"  )),"")</f>
        <v>F</v>
      </c>
      <c r="BN265" s="17" t="str">
        <f t="shared" ref="BN265" ca="1" si="6014">IF(H265,IF(BJ265,"E",IF(BA265,CHOOSE(BI265,"0","F","L","I","N","S","0"),CHOOSE(MATCH(BU265,DataType,0),"S",IF(BK265,"I","N"),"D"  ))),"")</f>
        <v>F</v>
      </c>
      <c r="BO265" s="17" t="str">
        <f t="shared" ref="BO265" ca="1" si="6015">IF($H265,IF(BM265="0","",IF(AND(AR265,N265=2),"D",IF(BM265="S","N",IF(AL265,"O",IF(AM265,"I","N"))))),"")</f>
        <v>N</v>
      </c>
      <c r="BP265" s="14" t="b">
        <f t="shared" ref="BP265" ca="1" si="6016">INDIRECT(ADDRESS(2,ROW(A265)-1,,,_sheetname_dataframe))&lt;&gt;""</f>
        <v>1</v>
      </c>
      <c r="BQ265" s="35"/>
      <c r="BX265" s="16"/>
      <c r="BY265" s="16"/>
      <c r="BZ265" s="16"/>
      <c r="CA265" s="16"/>
      <c r="CB265" s="16"/>
      <c r="CC265" s="16"/>
      <c r="CD265" s="16"/>
      <c r="CE265" s="16"/>
      <c r="CF265" s="16"/>
      <c r="CN265" s="14">
        <f ca="1">IF(H265,IFERROR(IsVariableNameLegal(O265),0),0)</f>
        <v>0</v>
      </c>
      <c r="CO265" s="14" t="str">
        <f t="array" aca="1" ref="CO265" ca="1">IF(H265,IF(COUNTIF(INDIRECT(wew!$C$13),O265)&gt;1,TRIM(SUBSTITUTE(_xll.MCONCAT(IF((INDIRECT(wew!$C$13)=O265)*(COLUMN(INDIRECT(wew!$C$13))&lt;&gt;D265+1),-1+COLUMN(INDIRECT(wew!$C$13)),"")," "),"  "," ")),""),"")</f>
        <v/>
      </c>
      <c r="CP265" s="14" t="str">
        <f t="array" aca="1" ref="CP265" ca="1">IF(P265&lt;&gt;"",IF(LEN(P265)&gt;150,1,""),"")</f>
        <v/>
      </c>
      <c r="CQ265" s="14" t="str">
        <f t="array" aca="1" ref="CQ265" ca="1">IF(AND(H265,NOT(ster!$J$3)),IF(COUNTIF(INDIRECT(wew!$C$15),P265)&gt;1,TRIM(SUBSTITUTE(_xll.MCONCAT(IF((INDIRECT(wew!$C$15)=P265)*(COLUMN(INDIRECT(wew!$C$15))&lt;&gt;D265+1),-1+COLUMN(INDIRECT(wew!$C$15)),"")," "),"  "," ")),""),"")</f>
        <v/>
      </c>
      <c r="CR265" s="14" t="str">
        <f t="array" aca="1" ref="CR265" ca="1">IF(H265,IF(AND(W265&gt;0,AO265&lt;&gt;""),TRIM(SUBSTITUTE(_xll.MCONCAT(IFERROR(IF(ISNUMBER(INDIRECT(Q265)),IF((INDIRECT(ster!$D$14)&lt;&gt;"")*(INDIRECT(Q265)&lt;AO265),INDIRECT(ster!$D$14) &amp; ": " &amp;  SUBSTITUTE(IF( AV265,IFERROR(TEXT(INDIRECT(Q265),"rrrr-mm-dd") &amp;" (" &amp; INDIRECT(Q265) &amp;")",INDIRECT(Q265)),INDIRECT(Q265))," "," "),""),""),"")," "),"  "," ")),""),"")</f>
        <v/>
      </c>
      <c r="CS265" s="14" t="str">
        <f t="array" aca="1" ref="CS265" ca="1">IF(H265,IF(AND(W265&gt;0,AP265&lt;&gt;""),TRIM(SUBSTITUTE(_xll.MCONCAT(IFERROR(IF(ISNUMBER(INDIRECT(Q265)),IF((INDIRECT(ster!$D$14)&lt;&gt;"")*(INDIRECT(Q265)&gt;AP265),INDIRECT(ster!$D$14) &amp; ": " &amp;  SUBSTITUTE(IF( AV265,IFERROR(TEXT(INDIRECT(Q265),"rrrr-mm-dd")&amp;" (" &amp; INDIRECT(Q265) &amp;")",INDIRECT(Q265)),INDIRECT(Q265))," "," "),""),""),"")," "),"  "," ")),""),"")</f>
        <v/>
      </c>
      <c r="CT265" s="14" t="str">
        <f t="array" aca="1" ref="CT265" ca="1">IF(H265,IF(AND(N265&gt;0,AR265),TRIM(SUBSTITUTE(_xll.MCONCAT(IFERROR(IF(ISNUMBER(INDIRECT(Q265)),IF((INDIRECT(ster!$D$14)&lt;&gt;"")*(IFERROR(0*(MATCH(INDIRECT(Q265),INDIRECT(K265),0)&gt;0),1)),INDIRECT(ster!$D$14) &amp; ": " &amp;  SUBSTITUTE(IF( AV265,IFERROR(TEXT(INDIRECT(Q265),"rrrr-mm-dd")&amp;" (" &amp; INDIRECT(Q265) &amp;")",INDIRECT(Q265)),INDIRECT(Q265))," "," "),""),""),"")," "),"  "," ")),""),"")</f>
        <v/>
      </c>
      <c r="CU265" s="14" t="str">
        <f t="array" aca="1" ref="CU265" ca="1">IF(H265,IF(AND(V265&gt;0),TRIM(SUBSTITUTE(_xll.MCONCAT(IF((INDIRECT(ster!$D$14)&lt;&gt;"")*(IFERROR(0*(INDIRECT(Q265)&lt;&gt;""),1)),INDIRECT(ster!$D$14),"")," "),"  "," ")),""),"")</f>
        <v/>
      </c>
      <c r="CV265" s="14" t="str">
        <f t="array" aca="1" ref="CV265" ca="1">IF(H265,IF(AS265,
TRIM(SUBSTITUTE(_xll.MCONCAT(IF(
   (INDIRECT(ster!$D$14)&lt;&gt;"")*
   ((INDIRECT(Q265)="")+
      NOT(ISNUMBER(INDIRECT(Q265)))*
      NOT(ISERROR(MATCH(INDIRECT(Q265),INDIRECT(K265),0)))
    ),
      INDIRECT(ster!$D$14),
   "")," "),"  "," ")),
""),"")</f>
        <v/>
      </c>
      <c r="CW265" s="14" t="str">
        <f t="array" aca="1" ref="CW265" ca="1">IF(H265,IF(AND(AQ265),TRIM(SUBSTITUTE(_xll.MCONCAT(IFERROR(IF(ISNUMBER(INDIRECT(Q265)),IF((INDIRECT(ster!$D$14)&lt;&gt;"")*(INDIRECT(Q265)&lt;&gt;INT(INDIRECT(Q265))),INDIRECT(ster!$D$14) &amp; ": " &amp; INDIRECT(Q265),""),""),"")," "),"  "," ")),""),"")</f>
        <v/>
      </c>
      <c r="CX265" s="14" t="str">
        <f t="array" aca="1" ref="CX265" ca="1">IF(H265,IF(OR(AU265,AV265),TRIM(SUBSTITUTE(_xll.MCONCAT(IF((INDIRECT(ster!$D$14)&lt;&gt;"")*NOT(ISNUMBER(INDIRECT(Q265))),IF(ISERROR(MATCH(INDIRECT(Q265),INDIRECT(K265),0)),IFERROR(IF(INDIRECT(Q265)&lt;&gt;"",INDIRECT(ster!$D$14) &amp; ": " &amp; SUBSTITUTE(INDIRECT(Q265)," "," "),""),""),""),"")," "),"  "," ")),""),"")</f>
        <v/>
      </c>
      <c r="CY265" s="14" t="str">
        <f t="array" aca="1" ref="CY265" ca="1">IF(H265,IF(AE265,TRIM(SUBSTITUTE(_xll.MCONCAT(IF((INDIRECT(ster!$D$14)&lt;&gt;"")*IFERROR(NOT(INDIRECT(AF265)),FALSE),IF(ISERROR(MATCH(INDIRECT(Q265),INDIRECT(K265),0)),IFERROR(IF(INDIRECT(Q265)&lt;&gt;"",INDIRECT(ster!$D$14)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CZ265" s="14" t="str">
        <f t="array" aca="1" ref="CZ265" ca="1">IF(H265,IF(AH265,TRIM(SUBSTITUTE(_xll.MCONCAT(IF((INDIRECT(ster!$D$14)&lt;&gt;"")*IFERROR(NOT(INDIRECT(AI265)),FALSE),IF(ISERROR(MATCH(INDIRECT(Q265),INDIRECT(K265),0)),IFERROR(IF(INDIRECT(Q265)&lt;&gt;"",INDIRECT(ster!$D$14)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DC265" s="14" t="str">
        <f ca="1">SUBSTITUTE(SUBSTITUTE(SUBSTITUTE(SUBSTITUTE(_xll.MCONCAT(DG265:DS265,"■"),"■■","■"),"■■","■"),"■■","■"),"■■","■")</f>
        <v>■</v>
      </c>
      <c r="DD265" s="14" t="str">
        <f t="shared" ref="DD265" ca="1" si="6017">IF(MID(DC265,1,1)="■",MID(DC265,2,LEN(DC265)),DC265)</f>
        <v/>
      </c>
      <c r="DE265" s="14" t="str">
        <f t="shared" ref="DE265" ca="1" si="6018">IF(DD265&lt;&gt;"",IF(MID(DD265,LEN(DD265),1)="■",MID(DD265,1,LEN(DD265)-1),DD265),"")</f>
        <v/>
      </c>
      <c r="DF265" s="14" t="str">
        <f t="shared" ref="DF265" ca="1" si="6019">IFERROR(IF(DE265&lt;&gt;"",SUBSTITUTE(DE265,"■",". "),""),"##INTERNAL_ERROR")</f>
        <v/>
      </c>
      <c r="DG265" s="14" t="str">
        <f t="shared" ref="DG265" ca="1" si="6020">IF(CN265&lt;&gt;0,"Variable name don't comply with the naming convention","")</f>
        <v/>
      </c>
      <c r="DH265" s="14" t="str">
        <f t="shared" ref="DH265" ca="1" si="6021">IF(CO265&lt;&gt;"","Duplicated name. " &amp; IF(ISERROR(FIND(" ",CO265)),"Duplicate have index " &amp; CO265, "Duplicates have indices: "&amp;SUBSTITUTE(CO265," ",", ")),"")</f>
        <v/>
      </c>
      <c r="DI265" s="14" t="str">
        <f t="shared" ref="DI265" ca="1" si="6022">IF(CP265&lt;&gt;"","Variable label exceed length 150","")</f>
        <v/>
      </c>
      <c r="DJ265" s="14" t="str">
        <f t="shared" ref="DJ265" ca="1" si="6023">IF(CQ265&lt;&gt;"","Duplicated variable label. " &amp; IF(ISERROR(FIND(" ",CQ265)),"Duplicate have index " &amp; CQ265, "Duplicates have indices: "&amp;SUBSTITUTE(CQ265," ",", ")),"")</f>
        <v/>
      </c>
      <c r="DK265" s="14" t="str">
        <f t="shared" ref="DK265" ca="1" si="6024">IF(CR265&lt;&gt;"","The following cases have values below declared theorethical min: " &amp;SUBSTITUTE(CR265," ",", "),"")</f>
        <v/>
      </c>
      <c r="DL265" s="14" t="str">
        <f t="shared" ref="DL265" ca="1" si="6025">IF(CS265&lt;&gt;"","The following cases have values above declared theorethical max: " &amp;SUBSTITUTE(CS265," ",", "),"")</f>
        <v/>
      </c>
      <c r="DM265" s="14" t="str">
        <f t="shared" ref="DM265" ca="1" si="6026">IF(CT265&lt;&gt;"","There are some cases with values not explicitly declared in the labels dictionary: " &amp;SUBSTITUTE(CT265," ",", "),"")</f>
        <v/>
      </c>
      <c r="DN265" s="14" t="str">
        <f t="array" aca="1" ref="DN265" ca="1">IF(CU265&lt;&gt;"","There are errors in the entered values in the following cases: " &amp;SUBSTITUTE(CU265," ",", "),"")</f>
        <v/>
      </c>
      <c r="DO265" s="14" t="str">
        <f t="shared" ref="DO265" ca="1" si="6027">IF(CV265&lt;&gt;"","The following records are missing in this required field: " &amp;SUBSTITUTE(CV265," ",", "),"")</f>
        <v/>
      </c>
      <c r="DP265" s="14" t="str">
        <f t="shared" ref="DP265" ca="1" si="6028">IF(CW265&lt;&gt;"","The following cases have non-integer values: " &amp;SUBSTITUTE(CW265," ",", "),"")</f>
        <v/>
      </c>
      <c r="DQ265" s="14" t="str">
        <f t="shared" ref="DQ265" ca="1" si="6029">IF(CX265&lt;&gt;"","The following cases are non-numeric: " &amp;SUBSTITUTE(CX265," ",", "),"")</f>
        <v/>
      </c>
      <c r="DR265" s="14" t="str">
        <f t="shared" ref="DR265" ca="1" si="6030">IF(CY265&lt;&gt;"","In the following cases " &amp; P265 &amp; " " &amp; LOWER(MID(AG265,1,1)) &amp; MID(AG265,2,LEN(AG265)) &amp; ": " &amp;SUBSTITUTE(CY265," ",", "),"")</f>
        <v/>
      </c>
      <c r="DS265" s="14" t="str">
        <f t="shared" ref="DS265" ca="1" si="6031">IF(CZ265&lt;&gt;"","In the following cases " &amp; P265 &amp; " " &amp; LOWER(MID(AJ265,1,1)) &amp; MID(AJ265,2,LEN(AJ265)) &amp; ": " &amp;SUBSTITUTE(CZ265," ",", "),"")</f>
        <v/>
      </c>
      <c r="DZ265" s="14" t="b">
        <f t="shared" ref="DZ265" ca="1" si="6032">OR(ED265&lt;&gt;"",EF265&lt;&gt;"",EG265&lt;&gt;"")</f>
        <v>0</v>
      </c>
      <c r="EA265" s="14" t="str">
        <f t="shared" ref="EA265" ca="1" si="6033">IF(EB265&lt;&gt;"",G265 &amp; " (" &amp; F265 &amp; ")","")</f>
        <v>Primary cancer - Lymphoma (q_85a_18)</v>
      </c>
      <c r="EB265" s="14" t="str">
        <f t="shared" ref="EB265" ca="1" si="6034">IF(EE265&lt;&gt;"",EE265&amp;IF(ED265&lt;&gt;""," and "&amp;ED265,""),UPPER(MID(ED265,1,1)&amp;MID(ED265,2,LEN(ED265))))&amp; IF(OR(EF265&lt;&gt;"",EG265&lt;&gt;"")," and "&amp;IF(EF265&lt;&gt;"",LOWER(MID(EF265,1,1) &amp; MID(EF265,2,LEN(EF265))),"")&amp; IF(AND(EF265 &lt;&gt;"",EG265&lt;&gt;"")," and ","") &amp; IF(EG265&lt;&gt;"",LOWER(MID(EG265,1,1) &amp; MID(EG265,2,LEN(EG265))),""),"") &amp; IF(OR(EE265&lt;&gt;"",ED265&lt;&gt;"",EF265&lt;&gt;"",EG265&lt;&gt;""), ". ","")</f>
        <v xml:space="preserve">Values must be numeric. </v>
      </c>
      <c r="EC265" s="14" t="str">
        <f t="shared" ref="EC265" ca="1" si="6035">IF(EB265&lt;&gt;"",G265 &amp; " (" &amp; F265 &amp; "): " &amp; EB265,"")</f>
        <v xml:space="preserve">Primary cancer - Lymphoma (q_85a_18): Values must be numeric. </v>
      </c>
      <c r="ED265" s="14" t="str">
        <f t="shared" ref="ED265" ca="1" si="6036">IF(H265,IF(W265&gt;0,IF(AND(AO265&lt;&gt;"",AP265&lt;&gt;""),"each value must be between " &amp; IF( AV265,IFERROR(TEXT(AO265,"rrrr-mm-dd") &amp;" (" &amp; AO265 &amp;")",AO265),AO265) &amp; " and " &amp; IF( AV265,IFERROR(TEXT(AP265,"rrrr-mm-dd") &amp;" (" &amp; AP265 &amp;")",AP265),AP265),IF(AO265&lt;&gt;"","each value must be above " &amp; IF( AV265,IFERROR(TEXT(AO265,"rrrr-mm-dd") &amp;" (" &amp; AO265 &amp;")",AO265),AO265), IF(AP265&lt;&gt;"","each value must be below " &amp; IF( AV265,IFERROR(TEXT(AP265,"rrrr-mm-dd") &amp;" (" &amp; AP265 &amp;")",AP265),AP265),""))),""),"")</f>
        <v/>
      </c>
      <c r="EE265" s="14" t="str">
        <f t="shared" ref="EE265" ca="1" si="6037">IF(H265,IF(OR(AQ265,AU265,AV265,AS265,AR265),
   "Values must be" &amp;
   IF(AR265," limited to predefinied list", IF(AQ265, " integers",IF(OR(AU265,AV265)," numeric",""))) &amp;
   IF(AS265,IF(OR(AR265,AQ265,AU265,AV265), " and ","") &amp; "non-missing",""),
""),"")</f>
        <v>Values must be numeric</v>
      </c>
      <c r="EF265" s="14" t="str">
        <f t="shared" ref="EF265" ca="1" si="6038">IF($H265,AG265,"")</f>
        <v/>
      </c>
      <c r="EG265" s="14" t="str">
        <f t="shared" ref="EG265" ca="1" si="6039">IF($H265,AJ265,"")</f>
        <v/>
      </c>
      <c r="EM265" s="14" t="b">
        <f t="shared" ref="EM265" ca="1" si="6040">OR(EC265&lt;&gt;"",DF265&lt;&gt;"")</f>
        <v>1</v>
      </c>
      <c r="EN265" s="14">
        <f t="shared" ref="EN265" ca="1" si="6041">IF(EM265,C265,"")</f>
        <v>252</v>
      </c>
      <c r="EO265" s="14" t="str">
        <f t="shared" ref="EO265" ca="1" si="6042">IF(EM265,F265,"")</f>
        <v>q_85a_18</v>
      </c>
      <c r="EP265" s="14" t="str">
        <f t="shared" ref="EP265" ca="1" si="6043">EC265</f>
        <v xml:space="preserve">Primary cancer - Lymphoma (q_85a_18): Values must be numeric. </v>
      </c>
      <c r="EQ265" s="14" t="str">
        <f t="shared" ref="EQ265" ca="1" si="6044">DF265</f>
        <v/>
      </c>
    </row>
    <row r="266" spans="2:147" s="14" customFormat="1">
      <c r="B266" s="14" t="str">
        <f t="shared" ref="B266" ca="1" si="6045">DF266</f>
        <v/>
      </c>
      <c r="C266" s="14">
        <f t="shared" ref="C266" ca="1" si="6046">IF(OFFSET(B266,-1,COLUMN(VariableExists)-2),OFFSET(B266,-1,1)+1,OFFSET(B266,-1,1))</f>
        <v>253</v>
      </c>
      <c r="D266" s="14">
        <f t="shared" ref="D266" si="6047">ROW(A266)-2</f>
        <v>264</v>
      </c>
      <c r="E266" s="14" t="str">
        <f t="shared" ref="E266" ca="1" si="6048">IF(OR(G266="",ROW(G266)=2),"",IF(Z266&gt;0,"S",IF(AX266,IF(J266=2,"D","N"),"I")))</f>
        <v>D</v>
      </c>
      <c r="F266" s="14" t="str">
        <f t="shared" ref="F266" ca="1" si="6049">IF(H266,O266,"")</f>
        <v>q_85a_19</v>
      </c>
      <c r="G266" s="14" t="str">
        <f t="shared" ref="G266" ca="1" si="6050">IF(H266,P266,"")</f>
        <v>Primary cancer - other Blood</v>
      </c>
      <c r="H266" s="14" t="b">
        <f t="shared" ref="H266" ca="1" si="6051">IF(INDIRECT(ADDRESS(2,D266+1,,,_sheetname_dataframe))="",FALSE,MID(INDIRECT(ADDRESS(2,D266+1,,,_sheetname_dataframe)),1,1)&lt;&gt;".")</f>
        <v>1</v>
      </c>
      <c r="I266" s="14" t="str">
        <f ca="1">IF($H266,ADDRESS(3,(D266+1)*2-1,4,,"["&amp;wew!$G$7&amp;"]"&amp;_sheetname_labels)&amp;":"&amp;ADDRESS(2+ster!$B$20,(D266+1)*2-1,4),"")</f>
        <v>[DBTemplate.xlsm]labels!TI3:TI61</v>
      </c>
      <c r="J266" s="14">
        <f t="array" aca="1" ref="J266" ca="1">IF(H266,MAX(0,MAX(IF(INDIRECT(I266)&lt;&gt;"",ROW(INDIRECT(I266)),""))-2),"")</f>
        <v>2</v>
      </c>
      <c r="K266" s="14" t="str">
        <f ca="1">IF($H266,IF($J266&gt;0,ADDRESS(3,(D266+1)*2-1,4,,"["&amp;wew!$G$7&amp;"]"&amp;_sheetname_labels)&amp;":"&amp;ADDRESS(2+J266,(D266+1)*2-1,4),""),"")</f>
        <v>[DBTemplate.xlsm]labels!TI3:TI4</v>
      </c>
      <c r="L266" s="14" t="str">
        <f ca="1">IF($H266,IF($J266&gt;0,ADDRESS(3,(D266+1)*2,4,,"["&amp;wew!$G$7&amp;"]"&amp;_sheetname_labels)&amp;":"&amp;ADDRESS(2+J266,(D266+1)*2,4),""),"")</f>
        <v>[DBTemplate.xlsm]labels!TJ3:TJ4</v>
      </c>
      <c r="M266" s="14">
        <f t="shared" ref="M266" ca="1" si="6052">IF($H266,IF(J266&gt;0,COUNTA(INDIRECT(K266))-COUNT(INDIRECT(K266)),0),"")</f>
        <v>0</v>
      </c>
      <c r="N266" s="14">
        <f t="shared" ref="N266" ca="1" si="6053">IF(H266,J266-M266,"")</f>
        <v>2</v>
      </c>
      <c r="O266" s="14" t="str">
        <f t="shared" ref="O266" ca="1" si="6054">IF(INDIRECT(ADDRESS(2,D266+1,,,_sheetname_dataframe))="","",INDIRECT(ADDRESS(2,D266+1,,,_sheetname_dataframe)))</f>
        <v>q_85a_19</v>
      </c>
      <c r="P266" s="14" t="str">
        <f t="shared" ref="P266" ca="1" si="6055">IF(H266,IF(INDIRECT(ADDRESS(1,D266+1,,,_sheetname_dataframe))="","",INDIRECT(ADDRESS(1,D266+1,,,_sheetname_dataframe))),"")</f>
        <v>Primary cancer - other Blood</v>
      </c>
      <c r="Q266" s="14" t="str">
        <f ca="1">IF($BP266,ADDRESS(3,D266+1,4,,"["&amp;wew!$G$7&amp;"]"&amp;_sheetname_dataframe)&amp;":"&amp;ADDRESS(2+ster!$C$14,D266+1,4),"")</f>
        <v>[DBTemplate.xlsm]data_frame!JE3:JE3</v>
      </c>
      <c r="R266" s="14" t="str">
        <f>IF($BP266,IF(MID(_xll.FORMULATEXT(INDEX(INDIRECT(Q266),1)),1,1)="=", _xll.FORMULATEXT(INDEX(INDIRECT(Q266),1),2,TRUE),""),"")</f>
        <v/>
      </c>
      <c r="S266" s="14">
        <f t="array" aca="1" ref="S266" ca="1">IF(H266,SUM(IF((IFERROR(INDIRECT(Q266)&lt;&gt;"",FALSE))*(INDIRECT(ster!$D$14)&lt;&gt;""),1,0)),"")</f>
        <v>0</v>
      </c>
      <c r="T266" s="14">
        <f t="array" aca="1" ref="T266" ca="1">IF(H266,IF(M266&gt;0,SUM(IFERROR(1*(MATCH(INDIRECT(Q266),INDIRECT(K266),0)&gt;0),0)*(INDIRECT(ster!$D$14)&lt;&gt;"")*NOT(ISNUMBER(INDIRECT(Q266)))),0),"")</f>
        <v>0</v>
      </c>
      <c r="U266" s="14">
        <f t="array" aca="1" ref="U266" ca="1">IF(H266,SUM((IFERROR(INDIRECT(Q266)="",FALSE))*(INDIRECT(ster!$D$14)&lt;&gt;"")),"")</f>
        <v>1</v>
      </c>
      <c r="V266" s="14">
        <f t="array" aca="1" ref="V266" ca="1">IF(H266,SUM((IFERROR(INDIRECT(Q266)="#ąś",TRUE))*(INDIRECT(ster!$D$14)&lt;&gt;"")),"")</f>
        <v>0</v>
      </c>
      <c r="W266" s="14">
        <f t="array" aca="1" ref="W266" ca="1">IF(H266,SUM(ISNUMBER(INDIRECT(Q266))*(INDIRECT(ster!$D$14)&lt;&gt;"")),"")</f>
        <v>0</v>
      </c>
      <c r="X266" s="14" t="str">
        <f t="array" aca="1" ref="X266" ca="1">IF(AND(H266,W266&gt;0),IF(wew!$B$3,MIN(IF((INDIRECT(ster!$D$14)&lt;&gt;"")*IFERROR(INDIRECT($Q266)&lt;&gt;"",FALSE),IFERROR(INDIRECT($Q266),"X"),"X")),"&lt;włącz podświetlanie wartości&gt;"),"—")</f>
        <v>—</v>
      </c>
      <c r="Y266" s="14" t="str">
        <f t="array" aca="1" ref="Y266" ca="1">IF(AND(H266,W266&gt;0),IF(wew!$B$3,MAX(IF((INDIRECT(ster!$D$14)&lt;&gt;"")*IFERROR(INDIRECT($Q266)&lt;&gt;"",FALSE),IFERROR(INDIRECT($Q266),"X"),"X")),"&lt;włącz podświetlanie wartości&gt;"),"—")</f>
        <v>—</v>
      </c>
      <c r="Z266" s="14">
        <f t="shared" ref="Z266" ca="1" si="6056">IF(H266,S266-T266-W266,"")</f>
        <v>0</v>
      </c>
      <c r="AA266" s="12" t="str">
        <f t="shared" ref="AA266" ca="1" si="6057">IF(H266,IF(S266&gt;0,W266/(S266),"—"),"")</f>
        <v>—</v>
      </c>
      <c r="AB266" s="17">
        <f t="array" aca="1" ref="AB266" ca="1">IF(H266,IF(W266&gt;0,SUM((INDIRECT(ster!$D$14)&lt;&gt;"")*IFERROR((INDIRECT(Q266)&lt;&gt;"")*(INDIRECT(Q266)=INT(INDIRECT(Q266))),0)),0),"")</f>
        <v>0</v>
      </c>
      <c r="AC266" s="17">
        <f t="array" aca="1" ref="AC266" ca="1">IF(H266,W266-AB266,"")</f>
        <v>0</v>
      </c>
      <c r="AD266" s="17">
        <f t="shared" ref="AD266" ca="1" si="6058">IF($H266,IF(AC266&lt;&gt;"",IF(AC266=0,1,IF(AC266/W266&lt;0.15,2,3)),0),"")</f>
        <v>1</v>
      </c>
      <c r="AE266" s="17" t="b">
        <f t="shared" ref="AE266" ca="1" si="6059">IF(H266,OFFSET(O266,1,0)=".validation",FALSE)</f>
        <v>0</v>
      </c>
      <c r="AF266" s="17" t="str">
        <f ca="1">IF(AE266,IF($H266,ADDRESS(3,D266+2,4,,"["&amp;wew!$G$7&amp;"]"&amp;_sheetname_dataframe)&amp;":"&amp;ADDRESS(2+ster!$C$14,D266+2,4),""),"")</f>
        <v/>
      </c>
      <c r="AG266" s="17" t="str">
        <f t="shared" ref="AG266" ca="1" si="6060">IF(AE266,IF($H266,IF(INDIRECT(ADDRESS(1,D266+2,,,_sheetname_dataframe))="","",INDIRECT(ADDRESS(1,D266+2,,,_sheetname_dataframe))),""),"")</f>
        <v/>
      </c>
      <c r="AH266" s="17" t="b">
        <f t="shared" ref="AH266" ca="1" si="6061">IF(H266,AND(AE266,OFFSET(O266,2,0)=".validation"),FALSE)</f>
        <v>0</v>
      </c>
      <c r="AI266" s="17" t="str">
        <f ca="1">IF(AH266,IF($H266,ADDRESS(3,D266+3,4,,"["&amp;wew!$G$7&amp;"]"&amp;_sheetname_dataframe)&amp;":"&amp;ADDRESS(2+ster!$C$14,D266+3,4),""),"")</f>
        <v/>
      </c>
      <c r="AJ266" s="17" t="str">
        <f t="shared" ref="AJ266" ca="1" si="6062">IF(AH266,IF($H266,IF(INDIRECT(ADDRESS(1,D266+3,,,_sheetname_dataframe))="","",INDIRECT(ADDRESS(1,D266+3,,,_sheetname_dataframe))),""),"")</f>
        <v/>
      </c>
      <c r="AK266" s="17" t="b">
        <f t="shared" ref="AK266" ca="1" si="6063">IF(H266,OR(AQ266,AD266=2),"")</f>
        <v>0</v>
      </c>
      <c r="AL266" s="17" t="b">
        <f t="shared" ref="AL266" ca="1" si="6064">IF($H266,IF(BV266&lt;&gt;"",IF(OR(BM266="F",BM266="L",BM266="I",BM266="D"),BV266&lt;&gt;0)),"")</f>
        <v>0</v>
      </c>
      <c r="AM266" s="17" t="b">
        <f t="shared" ref="AM266" ca="1" si="6065">IF($H266,AND(NOT(AL266),OR(IF(BW266&lt;&gt;"",IF(OR(BM266="F",BM266="L"),BW266&lt;&gt;0)),BM266="I",BM266="N",BM266="D")),"")</f>
        <v>0</v>
      </c>
      <c r="AN266" s="17">
        <f t="shared" ref="AN266" ca="1" si="6066">IF(COUNTA(INDIRECT(Q266))=0,0, IF(AND(AO266&lt;&gt;"",X266&lt;AO266),1,IF(AND(AP266&lt;&gt;"",Y266&gt;AP266),1,IF(AND(AQ266,AC266&gt;0),2,0))))</f>
        <v>0</v>
      </c>
      <c r="AO266" s="24" t="str">
        <f t="shared" ref="AO266" ca="1" si="6067">IF($H266,IF(BY266&lt;&gt;"",IF(ISNUMBER(BY266),BY266,""),""),"")</f>
        <v/>
      </c>
      <c r="AP266" s="24" t="str">
        <f t="shared" ref="AP266" ca="1" si="6068">IF($H266,IF(BZ266&lt;&gt;"",IF(ISNUMBER(BZ266),BZ266,""),""),"")</f>
        <v/>
      </c>
      <c r="AQ266" s="17" t="b">
        <f t="shared" ref="AQ266" ca="1" si="6069">IF(H266,IF(CA266&lt;&gt;"",CA266&lt;&gt;0,FALSE),"")</f>
        <v>0</v>
      </c>
      <c r="AR266" s="17" t="b">
        <f t="shared" ref="AR266" ca="1" si="6070">IF(H266,IF(N266&gt;0,IF(BQ266&lt;&gt;"",BQ266&lt;&gt;0,FALSE),FALSE),"")</f>
        <v>0</v>
      </c>
      <c r="AS266" s="17" t="b">
        <f t="shared" ref="AS266" ca="1" si="6071">IF(H266,IF(BR266&lt;&gt;"",BR266&lt;&gt;0,FALSE),"")</f>
        <v>0</v>
      </c>
      <c r="AT266" s="17" t="b">
        <f t="shared" ref="AT266" ca="1" si="6072">IF(H266,IF(N266&gt;0,FALSE,IF(BU266&lt;&gt;"",MATCH(BU266,DataType,0)=1,FALSE)),"")</f>
        <v>0</v>
      </c>
      <c r="AU266" s="17" t="b">
        <f t="shared" ref="AU266" ca="1" si="6073">IF(H266,IF(N266&gt;0,TRUE,IF(BU266&lt;&gt;"",MATCH(BU266,DataType,0)=2,FALSE)),"")</f>
        <v>1</v>
      </c>
      <c r="AV266" s="17" t="b">
        <f t="shared" ref="AV266" ca="1" si="6074">IF(H266,IF(N266&gt;0,FALSE,IF(BU266&lt;&gt;"",MATCH(BU266,DataType,0)=3,FALSE)),"")</f>
        <v>0</v>
      </c>
      <c r="AW266" s="17" t="b">
        <f t="shared" ref="AW266" ca="1" si="6075">IF(H266,IF(W266&gt;0,Z266=0,FALSE),"")</f>
        <v>0</v>
      </c>
      <c r="AX266" s="14" t="b">
        <f t="array" aca="1" ref="AX266" ca="1">IF(H266,N266&gt;0,"")</f>
        <v>1</v>
      </c>
      <c r="AY266" s="17" t="str">
        <f t="shared" ref="AY266" ca="1" si="6076">IF(H266,IF(N266&gt;0,ADDRESS(ROW(VariablesOrigin)+1,COLUMN(VariablesOrigin)+1,4) &amp; ":" &amp; ADDRESS(ROW(VariablesOrigin)+N266,COLUMN(VariablesOrigin)+1,4),""),"")</f>
        <v>C3:C4</v>
      </c>
      <c r="AZ266" s="17" t="b">
        <f t="array" aca="1" ref="AZ266" ca="1">IF(AY266&lt;&gt;"",SUM(1*ISERROR(MATCH(INDIRECT(AY266),INDIRECT(K266),0)))=0,"")</f>
        <v>1</v>
      </c>
      <c r="BA266" s="17" t="b">
        <f t="shared" ref="BA266" ca="1" si="6077">IF(H266,BU266="",FALSE)</f>
        <v>1</v>
      </c>
      <c r="BB266" s="17" t="b">
        <v>0</v>
      </c>
      <c r="BC266" s="17" t="b">
        <f t="shared" ref="BC266" ca="1" si="6078">IF(BA266,IF(N266&gt;0,AND(AZ266,Z266=0),FALSE),"")</f>
        <v>1</v>
      </c>
      <c r="BD266" s="17" t="b">
        <f t="shared" ref="BD266" ca="1" si="6079">IF(BA266,IF(N266&gt;0,AND(NOT(AZ266),Z266=0),FALSE),"")</f>
        <v>0</v>
      </c>
      <c r="BE266" s="17" t="b">
        <f t="shared" ref="BE266" ca="1" si="6080">IF(BA266,IF(AND(AW266,NOT(BB266),NOT(BC266),NOT(BD266)),AND(Z266=0,AC266=0),FALSE),"")</f>
        <v>0</v>
      </c>
      <c r="BF266" s="17" t="b">
        <f t="shared" ref="BF266" ca="1" si="6081">IF(BA266,IF(AND(AW266,NOT(BB266),NOT(BC266),NOT(BD266)),AND(Z266=0,OR(AC266&gt;0)),FALSE),"")</f>
        <v>0</v>
      </c>
      <c r="BG266" s="17" t="b">
        <f t="shared" ref="BG266" ca="1" si="6082">IF(BA266,IF(OR(BB266:BF266),FALSE,IF(Z266=0,FALSE,Z266&gt;0)),"")</f>
        <v>0</v>
      </c>
      <c r="BH266" s="17" t="b">
        <f t="shared" ref="BH266" ca="1" si="6083">IF(BA266,COUNTIF(BB266:BG266,TRUE)=1,"")</f>
        <v>1</v>
      </c>
      <c r="BI266" s="17">
        <f t="shared" ref="BI266" ca="1" si="6084">IF(BA266,IFERROR(MATCH(TRUE,BB266:BG266,0),7),"")</f>
        <v>2</v>
      </c>
      <c r="BJ266" s="17" t="b">
        <f t="shared" ref="BJ266" ca="1" si="6085">DF266&lt;&gt;""</f>
        <v>0</v>
      </c>
      <c r="BK266" s="17" t="str">
        <f t="shared" ref="BK266" ca="1" si="6086">IF(H266,IF(AND(NOT(BA266),AU266),AC266=0,""),"")</f>
        <v/>
      </c>
      <c r="BL266" s="17" t="str">
        <f t="shared" ref="BL266" ca="1" si="6087">IF(H266,IF(AND(NOT(BA266),AU266),AC266&gt;0,""),"")</f>
        <v/>
      </c>
      <c r="BM266" s="17" t="str">
        <f t="shared" ref="BM266" ca="1" si="6088">IF(H266,IF(BA266,CHOOSE(BI266,"0","F","L","I","N",IF(AA266&gt;0.5,"N","S"),"0"),CHOOSE(MATCH(BU266,DataType,0),"S",IF(BK266,"I","N"),"D"  )),"")</f>
        <v>F</v>
      </c>
      <c r="BN266" s="17" t="str">
        <f t="shared" ref="BN266" ca="1" si="6089">IF(H266,IF(BJ266,"E",IF(BA266,CHOOSE(BI266,"0","F","L","I","N","S","0"),CHOOSE(MATCH(BU266,DataType,0),"S",IF(BK266,"I","N"),"D"  ))),"")</f>
        <v>F</v>
      </c>
      <c r="BO266" s="17" t="str">
        <f t="shared" ref="BO266" ca="1" si="6090">IF($H266,IF(BM266="0","",IF(AND(AR266,N266=2),"D",IF(BM266="S","N",IF(AL266,"O",IF(AM266,"I","N"))))),"")</f>
        <v>N</v>
      </c>
      <c r="BP266" s="14" t="b">
        <f t="shared" ref="BP266" ca="1" si="6091">INDIRECT(ADDRESS(2,ROW(A266)-1,,,_sheetname_dataframe))&lt;&gt;""</f>
        <v>1</v>
      </c>
      <c r="BQ266" s="35"/>
      <c r="BX266" s="16"/>
      <c r="BY266" s="16"/>
      <c r="BZ266" s="16"/>
      <c r="CA266" s="16"/>
      <c r="CB266" s="16"/>
      <c r="CC266" s="16"/>
      <c r="CD266" s="16"/>
      <c r="CE266" s="16"/>
      <c r="CF266" s="16"/>
      <c r="CN266" s="14">
        <f ca="1">IF(H266,IFERROR(IsVariableNameLegal(O266),0),0)</f>
        <v>0</v>
      </c>
      <c r="CO266" s="14" t="str">
        <f t="array" aca="1" ref="CO266" ca="1">IF(H266,IF(COUNTIF(INDIRECT(wew!$C$13),O266)&gt;1,TRIM(SUBSTITUTE(_xll.MCONCAT(IF((INDIRECT(wew!$C$13)=O266)*(COLUMN(INDIRECT(wew!$C$13))&lt;&gt;D266+1),-1+COLUMN(INDIRECT(wew!$C$13)),"")," "),"  "," ")),""),"")</f>
        <v/>
      </c>
      <c r="CP266" s="14" t="str">
        <f t="array" aca="1" ref="CP266" ca="1">IF(P266&lt;&gt;"",IF(LEN(P266)&gt;150,1,""),"")</f>
        <v/>
      </c>
      <c r="CQ266" s="14" t="str">
        <f t="array" aca="1" ref="CQ266" ca="1">IF(AND(H266,NOT(ster!$J$3)),IF(COUNTIF(INDIRECT(wew!$C$15),P266)&gt;1,TRIM(SUBSTITUTE(_xll.MCONCAT(IF((INDIRECT(wew!$C$15)=P266)*(COLUMN(INDIRECT(wew!$C$15))&lt;&gt;D266+1),-1+COLUMN(INDIRECT(wew!$C$15)),"")," "),"  "," ")),""),"")</f>
        <v/>
      </c>
      <c r="CR266" s="14" t="str">
        <f t="array" aca="1" ref="CR266" ca="1">IF(H266,IF(AND(W266&gt;0,AO266&lt;&gt;""),TRIM(SUBSTITUTE(_xll.MCONCAT(IFERROR(IF(ISNUMBER(INDIRECT(Q266)),IF((INDIRECT(ster!$D$14)&lt;&gt;"")*(INDIRECT(Q266)&lt;AO266),INDIRECT(ster!$D$14) &amp; ": " &amp;  SUBSTITUTE(IF( AV266,IFERROR(TEXT(INDIRECT(Q266),"rrrr-mm-dd") &amp;" (" &amp; INDIRECT(Q266) &amp;")",INDIRECT(Q266)),INDIRECT(Q266))," "," "),""),""),"")," "),"  "," ")),""),"")</f>
        <v/>
      </c>
      <c r="CS266" s="14" t="str">
        <f t="array" aca="1" ref="CS266" ca="1">IF(H266,IF(AND(W266&gt;0,AP266&lt;&gt;""),TRIM(SUBSTITUTE(_xll.MCONCAT(IFERROR(IF(ISNUMBER(INDIRECT(Q266)),IF((INDIRECT(ster!$D$14)&lt;&gt;"")*(INDIRECT(Q266)&gt;AP266),INDIRECT(ster!$D$14) &amp; ": " &amp;  SUBSTITUTE(IF( AV266,IFERROR(TEXT(INDIRECT(Q266),"rrrr-mm-dd")&amp;" (" &amp; INDIRECT(Q266) &amp;")",INDIRECT(Q266)),INDIRECT(Q266))," "," "),""),""),"")," "),"  "," ")),""),"")</f>
        <v/>
      </c>
      <c r="CT266" s="14" t="str">
        <f t="array" aca="1" ref="CT266" ca="1">IF(H266,IF(AND(N266&gt;0,AR266),TRIM(SUBSTITUTE(_xll.MCONCAT(IFERROR(IF(ISNUMBER(INDIRECT(Q266)),IF((INDIRECT(ster!$D$14)&lt;&gt;"")*(IFERROR(0*(MATCH(INDIRECT(Q266),INDIRECT(K266),0)&gt;0),1)),INDIRECT(ster!$D$14) &amp; ": " &amp;  SUBSTITUTE(IF( AV266,IFERROR(TEXT(INDIRECT(Q266),"rrrr-mm-dd")&amp;" (" &amp; INDIRECT(Q266) &amp;")",INDIRECT(Q266)),INDIRECT(Q266))," "," "),""),""),"")," "),"  "," ")),""),"")</f>
        <v/>
      </c>
      <c r="CU266" s="14" t="str">
        <f t="array" aca="1" ref="CU266" ca="1">IF(H266,IF(AND(V266&gt;0),TRIM(SUBSTITUTE(_xll.MCONCAT(IF((INDIRECT(ster!$D$14)&lt;&gt;"")*(IFERROR(0*(INDIRECT(Q266)&lt;&gt;""),1)),INDIRECT(ster!$D$14),"")," "),"  "," ")),""),"")</f>
        <v/>
      </c>
      <c r="CV266" s="14" t="str">
        <f t="array" aca="1" ref="CV266" ca="1">IF(H266,IF(AS266,
TRIM(SUBSTITUTE(_xll.MCONCAT(IF(
   (INDIRECT(ster!$D$14)&lt;&gt;"")*
   ((INDIRECT(Q266)="")+
      NOT(ISNUMBER(INDIRECT(Q266)))*
      NOT(ISERROR(MATCH(INDIRECT(Q266),INDIRECT(K266),0)))
    ),
      INDIRECT(ster!$D$14),
   "")," "),"  "," ")),
""),"")</f>
        <v/>
      </c>
      <c r="CW266" s="14" t="str">
        <f t="array" aca="1" ref="CW266" ca="1">IF(H266,IF(AND(AQ266),TRIM(SUBSTITUTE(_xll.MCONCAT(IFERROR(IF(ISNUMBER(INDIRECT(Q266)),IF((INDIRECT(ster!$D$14)&lt;&gt;"")*(INDIRECT(Q266)&lt;&gt;INT(INDIRECT(Q266))),INDIRECT(ster!$D$14) &amp; ": " &amp; INDIRECT(Q266),""),""),"")," "),"  "," ")),""),"")</f>
        <v/>
      </c>
      <c r="CX266" s="14" t="str">
        <f t="array" aca="1" ref="CX266" ca="1">IF(H266,IF(OR(AU266,AV266),TRIM(SUBSTITUTE(_xll.MCONCAT(IF((INDIRECT(ster!$D$14)&lt;&gt;"")*NOT(ISNUMBER(INDIRECT(Q266))),IF(ISERROR(MATCH(INDIRECT(Q266),INDIRECT(K266),0)),IFERROR(IF(INDIRECT(Q266)&lt;&gt;"",INDIRECT(ster!$D$14) &amp; ": " &amp; SUBSTITUTE(INDIRECT(Q266)," "," "),""),""),""),"")," "),"  "," ")),""),"")</f>
        <v/>
      </c>
      <c r="CY266" s="14" t="str">
        <f t="array" aca="1" ref="CY266" ca="1">IF(H266,IF(AE266,TRIM(SUBSTITUTE(_xll.MCONCAT(IF((INDIRECT(ster!$D$14)&lt;&gt;"")*IFERROR(NOT(INDIRECT(AF266)),FALSE),IF(ISERROR(MATCH(INDIRECT(Q266),INDIRECT(K266),0)),IFERROR(IF(INDIRECT(Q266)&lt;&gt;"",INDIRECT(ster!$D$14)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CZ266" s="14" t="str">
        <f t="array" aca="1" ref="CZ266" ca="1">IF(H266,IF(AH266,TRIM(SUBSTITUTE(_xll.MCONCAT(IF((INDIRECT(ster!$D$14)&lt;&gt;"")*IFERROR(NOT(INDIRECT(AI266)),FALSE),IF(ISERROR(MATCH(INDIRECT(Q266),INDIRECT(K266),0)),IFERROR(IF(INDIRECT(Q266)&lt;&gt;"",INDIRECT(ster!$D$14)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DC266" s="14" t="str">
        <f ca="1">SUBSTITUTE(SUBSTITUTE(SUBSTITUTE(SUBSTITUTE(_xll.MCONCAT(DG266:DS266,"■"),"■■","■"),"■■","■"),"■■","■"),"■■","■")</f>
        <v>■</v>
      </c>
      <c r="DD266" s="14" t="str">
        <f t="shared" ref="DD266" ca="1" si="6092">IF(MID(DC266,1,1)="■",MID(DC266,2,LEN(DC266)),DC266)</f>
        <v/>
      </c>
      <c r="DE266" s="14" t="str">
        <f t="shared" ref="DE266" ca="1" si="6093">IF(DD266&lt;&gt;"",IF(MID(DD266,LEN(DD266),1)="■",MID(DD266,1,LEN(DD266)-1),DD266),"")</f>
        <v/>
      </c>
      <c r="DF266" s="14" t="str">
        <f t="shared" ref="DF266" ca="1" si="6094">IFERROR(IF(DE266&lt;&gt;"",SUBSTITUTE(DE266,"■",". "),""),"##INTERNAL_ERROR")</f>
        <v/>
      </c>
      <c r="DG266" s="14" t="str">
        <f t="shared" ref="DG266" ca="1" si="6095">IF(CN266&lt;&gt;0,"Variable name don't comply with the naming convention","")</f>
        <v/>
      </c>
      <c r="DH266" s="14" t="str">
        <f t="shared" ref="DH266" ca="1" si="6096">IF(CO266&lt;&gt;"","Duplicated name. " &amp; IF(ISERROR(FIND(" ",CO266)),"Duplicate have index " &amp; CO266, "Duplicates have indices: "&amp;SUBSTITUTE(CO266," ",", ")),"")</f>
        <v/>
      </c>
      <c r="DI266" s="14" t="str">
        <f t="shared" ref="DI266" ca="1" si="6097">IF(CP266&lt;&gt;"","Variable label exceed length 150","")</f>
        <v/>
      </c>
      <c r="DJ266" s="14" t="str">
        <f t="shared" ref="DJ266" ca="1" si="6098">IF(CQ266&lt;&gt;"","Duplicated variable label. " &amp; IF(ISERROR(FIND(" ",CQ266)),"Duplicate have index " &amp; CQ266, "Duplicates have indices: "&amp;SUBSTITUTE(CQ266," ",", ")),"")</f>
        <v/>
      </c>
      <c r="DK266" s="14" t="str">
        <f t="shared" ref="DK266" ca="1" si="6099">IF(CR266&lt;&gt;"","The following cases have values below declared theorethical min: " &amp;SUBSTITUTE(CR266," ",", "),"")</f>
        <v/>
      </c>
      <c r="DL266" s="14" t="str">
        <f t="shared" ref="DL266" ca="1" si="6100">IF(CS266&lt;&gt;"","The following cases have values above declared theorethical max: " &amp;SUBSTITUTE(CS266," ",", "),"")</f>
        <v/>
      </c>
      <c r="DM266" s="14" t="str">
        <f t="shared" ref="DM266" ca="1" si="6101">IF(CT266&lt;&gt;"","There are some cases with values not explicitly declared in the labels dictionary: " &amp;SUBSTITUTE(CT266," ",", "),"")</f>
        <v/>
      </c>
      <c r="DN266" s="14" t="str">
        <f t="array" aca="1" ref="DN266" ca="1">IF(CU266&lt;&gt;"","There are errors in the entered values in the following cases: " &amp;SUBSTITUTE(CU266," ",", "),"")</f>
        <v/>
      </c>
      <c r="DO266" s="14" t="str">
        <f t="shared" ref="DO266" ca="1" si="6102">IF(CV266&lt;&gt;"","The following records are missing in this required field: " &amp;SUBSTITUTE(CV266," ",", "),"")</f>
        <v/>
      </c>
      <c r="DP266" s="14" t="str">
        <f t="shared" ref="DP266" ca="1" si="6103">IF(CW266&lt;&gt;"","The following cases have non-integer values: " &amp;SUBSTITUTE(CW266," ",", "),"")</f>
        <v/>
      </c>
      <c r="DQ266" s="14" t="str">
        <f t="shared" ref="DQ266" ca="1" si="6104">IF(CX266&lt;&gt;"","The following cases are non-numeric: " &amp;SUBSTITUTE(CX266," ",", "),"")</f>
        <v/>
      </c>
      <c r="DR266" s="14" t="str">
        <f t="shared" ref="DR266" ca="1" si="6105">IF(CY266&lt;&gt;"","In the following cases " &amp; P266 &amp; " " &amp; LOWER(MID(AG266,1,1)) &amp; MID(AG266,2,LEN(AG266)) &amp; ": " &amp;SUBSTITUTE(CY266," ",", "),"")</f>
        <v/>
      </c>
      <c r="DS266" s="14" t="str">
        <f t="shared" ref="DS266" ca="1" si="6106">IF(CZ266&lt;&gt;"","In the following cases " &amp; P266 &amp; " " &amp; LOWER(MID(AJ266,1,1)) &amp; MID(AJ266,2,LEN(AJ266)) &amp; ": " &amp;SUBSTITUTE(CZ266," ",", "),"")</f>
        <v/>
      </c>
      <c r="DZ266" s="14" t="b">
        <f t="shared" ref="DZ266" ca="1" si="6107">OR(ED266&lt;&gt;"",EF266&lt;&gt;"",EG266&lt;&gt;"")</f>
        <v>0</v>
      </c>
      <c r="EA266" s="14" t="str">
        <f t="shared" ref="EA266" ca="1" si="6108">IF(EB266&lt;&gt;"",G266 &amp; " (" &amp; F266 &amp; ")","")</f>
        <v>Primary cancer - other Blood (q_85a_19)</v>
      </c>
      <c r="EB266" s="14" t="str">
        <f t="shared" ref="EB266" ca="1" si="6109">IF(EE266&lt;&gt;"",EE266&amp;IF(ED266&lt;&gt;""," and "&amp;ED266,""),UPPER(MID(ED266,1,1)&amp;MID(ED266,2,LEN(ED266))))&amp; IF(OR(EF266&lt;&gt;"",EG266&lt;&gt;"")," and "&amp;IF(EF266&lt;&gt;"",LOWER(MID(EF266,1,1) &amp; MID(EF266,2,LEN(EF266))),"")&amp; IF(AND(EF266 &lt;&gt;"",EG266&lt;&gt;"")," and ","") &amp; IF(EG266&lt;&gt;"",LOWER(MID(EG266,1,1) &amp; MID(EG266,2,LEN(EG266))),""),"") &amp; IF(OR(EE266&lt;&gt;"",ED266&lt;&gt;"",EF266&lt;&gt;"",EG266&lt;&gt;""), ". ","")</f>
        <v xml:space="preserve">Values must be numeric. </v>
      </c>
      <c r="EC266" s="14" t="str">
        <f t="shared" ref="EC266" ca="1" si="6110">IF(EB266&lt;&gt;"",G266 &amp; " (" &amp; F266 &amp; "): " &amp; EB266,"")</f>
        <v xml:space="preserve">Primary cancer - other Blood (q_85a_19): Values must be numeric. </v>
      </c>
      <c r="ED266" s="14" t="str">
        <f t="shared" ref="ED266" ca="1" si="6111">IF(H266,IF(W266&gt;0,IF(AND(AO266&lt;&gt;"",AP266&lt;&gt;""),"each value must be between " &amp; IF( AV266,IFERROR(TEXT(AO266,"rrrr-mm-dd") &amp;" (" &amp; AO266 &amp;")",AO266),AO266) &amp; " and " &amp; IF( AV266,IFERROR(TEXT(AP266,"rrrr-mm-dd") &amp;" (" &amp; AP266 &amp;")",AP266),AP266),IF(AO266&lt;&gt;"","each value must be above " &amp; IF( AV266,IFERROR(TEXT(AO266,"rrrr-mm-dd") &amp;" (" &amp; AO266 &amp;")",AO266),AO266), IF(AP266&lt;&gt;"","each value must be below " &amp; IF( AV266,IFERROR(TEXT(AP266,"rrrr-mm-dd") &amp;" (" &amp; AP266 &amp;")",AP266),AP266),""))),""),"")</f>
        <v/>
      </c>
      <c r="EE266" s="14" t="str">
        <f t="shared" ref="EE266" ca="1" si="6112">IF(H266,IF(OR(AQ266,AU266,AV266,AS266,AR266),
   "Values must be" &amp;
   IF(AR266," limited to predefinied list", IF(AQ266, " integers",IF(OR(AU266,AV266)," numeric",""))) &amp;
   IF(AS266,IF(OR(AR266,AQ266,AU266,AV266), " and ","") &amp; "non-missing",""),
""),"")</f>
        <v>Values must be numeric</v>
      </c>
      <c r="EF266" s="14" t="str">
        <f t="shared" ref="EF266" ca="1" si="6113">IF($H266,AG266,"")</f>
        <v/>
      </c>
      <c r="EG266" s="14" t="str">
        <f t="shared" ref="EG266" ca="1" si="6114">IF($H266,AJ266,"")</f>
        <v/>
      </c>
      <c r="EM266" s="14" t="b">
        <f t="shared" ref="EM266" ca="1" si="6115">OR(EC266&lt;&gt;"",DF266&lt;&gt;"")</f>
        <v>1</v>
      </c>
      <c r="EN266" s="14">
        <f t="shared" ref="EN266" ca="1" si="6116">IF(EM266,C266,"")</f>
        <v>253</v>
      </c>
      <c r="EO266" s="14" t="str">
        <f t="shared" ref="EO266" ca="1" si="6117">IF(EM266,F266,"")</f>
        <v>q_85a_19</v>
      </c>
      <c r="EP266" s="14" t="str">
        <f t="shared" ref="EP266" ca="1" si="6118">EC266</f>
        <v xml:space="preserve">Primary cancer - other Blood (q_85a_19): Values must be numeric. </v>
      </c>
      <c r="EQ266" s="14" t="str">
        <f t="shared" ref="EQ266" ca="1" si="6119">DF266</f>
        <v/>
      </c>
    </row>
    <row r="267" spans="2:147" s="14" customFormat="1">
      <c r="B267" s="14" t="str">
        <f t="shared" ca="1" si="2596"/>
        <v/>
      </c>
      <c r="C267" s="14">
        <f t="shared" ca="1" si="2597"/>
        <v>254</v>
      </c>
      <c r="D267" s="14">
        <f t="shared" si="2598"/>
        <v>265</v>
      </c>
      <c r="E267" s="14" t="str">
        <f t="shared" ca="1" si="2599"/>
        <v>D</v>
      </c>
      <c r="F267" s="14" t="str">
        <f t="shared" ca="1" si="2600"/>
        <v>q_85b_1</v>
      </c>
      <c r="G267" s="14" t="str">
        <f t="shared" ca="1" si="2601"/>
        <v>Metastasis - Brain</v>
      </c>
      <c r="H267" s="14" t="b">
        <f t="shared" ca="1" si="2602"/>
        <v>1</v>
      </c>
      <c r="I267" s="14" t="str">
        <f ca="1">IF($H267,ADDRESS(3,(D267+1)*2-1,4,,"["&amp;wew!$G$7&amp;"]"&amp;_sheetname_labels)&amp;":"&amp;ADDRESS(2+ster!$B$20,(D267+1)*2-1,4),"")</f>
        <v>[DBTemplate.xlsm]labels!TK3:TK61</v>
      </c>
      <c r="J267" s="14">
        <f t="array" aca="1" ref="J267" ca="1">IF(H267,MAX(0,MAX(IF(INDIRECT(I267)&lt;&gt;"",ROW(INDIRECT(I267)),""))-2),"")</f>
        <v>2</v>
      </c>
      <c r="K267" s="14" t="str">
        <f ca="1">IF($H267,IF($J267&gt;0,ADDRESS(3,(D267+1)*2-1,4,,"["&amp;wew!$G$7&amp;"]"&amp;_sheetname_labels)&amp;":"&amp;ADDRESS(2+J267,(D267+1)*2-1,4),""),"")</f>
        <v>[DBTemplate.xlsm]labels!TK3:TK4</v>
      </c>
      <c r="L267" s="14" t="str">
        <f ca="1">IF($H267,IF($J267&gt;0,ADDRESS(3,(D267+1)*2,4,,"["&amp;wew!$G$7&amp;"]"&amp;_sheetname_labels)&amp;":"&amp;ADDRESS(2+J267,(D267+1)*2,4),""),"")</f>
        <v>[DBTemplate.xlsm]labels!TL3:TL4</v>
      </c>
      <c r="M267" s="14">
        <f t="shared" ca="1" si="2603"/>
        <v>0</v>
      </c>
      <c r="N267" s="14">
        <f t="shared" ca="1" si="2604"/>
        <v>2</v>
      </c>
      <c r="O267" s="14" t="str">
        <f t="shared" ca="1" si="2605"/>
        <v>q_85b_1</v>
      </c>
      <c r="P267" s="14" t="str">
        <f t="shared" ca="1" si="2606"/>
        <v>Metastasis - Brain</v>
      </c>
      <c r="Q267" s="14" t="str">
        <f ca="1">IF($BP267,ADDRESS(3,D267+1,4,,"["&amp;wew!$G$7&amp;"]"&amp;_sheetname_dataframe)&amp;":"&amp;ADDRESS(2+ster!$C$14,D267+1,4),"")</f>
        <v>[DBTemplate.xlsm]data_frame!JF3:JF3</v>
      </c>
      <c r="R267" s="14" t="str">
        <f>IF($BP267,IF(MID(_xll.FORMULATEXT(INDEX(INDIRECT(Q267),1)),1,1)="=", _xll.FORMULATEXT(INDEX(INDIRECT(Q267),1),2,TRUE),""),"")</f>
        <v/>
      </c>
      <c r="S267" s="14">
        <f t="array" aca="1" ref="S267" ca="1">IF(H267,SUM(IF((IFERROR(INDIRECT(Q267)&lt;&gt;"",FALSE))*(INDIRECT(ster!$D$14)&lt;&gt;""),1,0)),"")</f>
        <v>0</v>
      </c>
      <c r="T267" s="14">
        <f t="array" aca="1" ref="T267" ca="1">IF(H267,IF(M267&gt;0,SUM(IFERROR(1*(MATCH(INDIRECT(Q267),INDIRECT(K267),0)&gt;0),0)*(INDIRECT(ster!$D$14)&lt;&gt;"")*NOT(ISNUMBER(INDIRECT(Q267)))),0),"")</f>
        <v>0</v>
      </c>
      <c r="U267" s="14">
        <f t="array" aca="1" ref="U267" ca="1">IF(H267,SUM((IFERROR(INDIRECT(Q267)="",FALSE))*(INDIRECT(ster!$D$14)&lt;&gt;"")),"")</f>
        <v>1</v>
      </c>
      <c r="V267" s="14">
        <f t="array" aca="1" ref="V267" ca="1">IF(H267,SUM((IFERROR(INDIRECT(Q267)="#ąś",TRUE))*(INDIRECT(ster!$D$14)&lt;&gt;"")),"")</f>
        <v>0</v>
      </c>
      <c r="W267" s="14">
        <f t="array" aca="1" ref="W267" ca="1">IF(H267,SUM(ISNUMBER(INDIRECT(Q267))*(INDIRECT(ster!$D$14)&lt;&gt;"")),"")</f>
        <v>0</v>
      </c>
      <c r="X267" s="14" t="str">
        <f t="array" aca="1" ref="X267" ca="1">IF(AND(H267,W267&gt;0),IF(wew!$B$3,MIN(IF((INDIRECT(ster!$D$14)&lt;&gt;"")*IFERROR(INDIRECT($Q267)&lt;&gt;"",FALSE),IFERROR(INDIRECT($Q267),"X"),"X")),"&lt;włącz podświetlanie wartości&gt;"),"—")</f>
        <v>—</v>
      </c>
      <c r="Y267" s="14" t="str">
        <f t="array" aca="1" ref="Y267" ca="1">IF(AND(H267,W267&gt;0),IF(wew!$B$3,MAX(IF((INDIRECT(ster!$D$14)&lt;&gt;"")*IFERROR(INDIRECT($Q267)&lt;&gt;"",FALSE),IFERROR(INDIRECT($Q267),"X"),"X")),"&lt;włącz podświetlanie wartości&gt;"),"—")</f>
        <v>—</v>
      </c>
      <c r="Z267" s="14">
        <f t="shared" ca="1" si="2607"/>
        <v>0</v>
      </c>
      <c r="AA267" s="12" t="str">
        <f t="shared" ca="1" si="2608"/>
        <v>—</v>
      </c>
      <c r="AB267" s="17">
        <f t="array" aca="1" ref="AB267" ca="1">IF(H267,IF(W267&gt;0,SUM((INDIRECT(ster!$D$14)&lt;&gt;"")*IFERROR((INDIRECT(Q267)&lt;&gt;"")*(INDIRECT(Q267)=INT(INDIRECT(Q267))),0)),0),"")</f>
        <v>0</v>
      </c>
      <c r="AC267" s="17">
        <f t="array" aca="1" ref="AC267" ca="1">IF(H267,W267-AB267,"")</f>
        <v>0</v>
      </c>
      <c r="AD267" s="17">
        <f t="shared" ca="1" si="2609"/>
        <v>1</v>
      </c>
      <c r="AE267" s="17" t="b">
        <f t="shared" ca="1" si="2610"/>
        <v>0</v>
      </c>
      <c r="AF267" s="17" t="str">
        <f ca="1">IF(AE267,IF($H267,ADDRESS(3,D267+2,4,,"["&amp;wew!$G$7&amp;"]"&amp;_sheetname_dataframe)&amp;":"&amp;ADDRESS(2+ster!$C$14,D267+2,4),""),"")</f>
        <v/>
      </c>
      <c r="AG267" s="17" t="str">
        <f t="shared" ca="1" si="2611"/>
        <v/>
      </c>
      <c r="AH267" s="17" t="b">
        <f t="shared" ca="1" si="2612"/>
        <v>0</v>
      </c>
      <c r="AI267" s="17" t="str">
        <f ca="1">IF(AH267,IF($H267,ADDRESS(3,D267+3,4,,"["&amp;wew!$G$7&amp;"]"&amp;_sheetname_dataframe)&amp;":"&amp;ADDRESS(2+ster!$C$14,D267+3,4),""),"")</f>
        <v/>
      </c>
      <c r="AJ267" s="17" t="str">
        <f t="shared" ca="1" si="2613"/>
        <v/>
      </c>
      <c r="AK267" s="17" t="b">
        <f t="shared" ca="1" si="2614"/>
        <v>0</v>
      </c>
      <c r="AL267" s="17" t="b">
        <f t="shared" ca="1" si="2615"/>
        <v>0</v>
      </c>
      <c r="AM267" s="17" t="b">
        <f t="shared" ca="1" si="2616"/>
        <v>0</v>
      </c>
      <c r="AN267" s="17">
        <f t="shared" ca="1" si="2617"/>
        <v>0</v>
      </c>
      <c r="AO267" s="24" t="str">
        <f t="shared" ca="1" si="2618"/>
        <v/>
      </c>
      <c r="AP267" s="24" t="str">
        <f t="shared" ca="1" si="2619"/>
        <v/>
      </c>
      <c r="AQ267" s="17" t="b">
        <f t="shared" ca="1" si="2620"/>
        <v>0</v>
      </c>
      <c r="AR267" s="17" t="b">
        <f t="shared" ca="1" si="2621"/>
        <v>0</v>
      </c>
      <c r="AS267" s="17" t="b">
        <f t="shared" ca="1" si="2622"/>
        <v>0</v>
      </c>
      <c r="AT267" s="17" t="b">
        <f t="shared" ca="1" si="2623"/>
        <v>0</v>
      </c>
      <c r="AU267" s="17" t="b">
        <f t="shared" ca="1" si="2624"/>
        <v>1</v>
      </c>
      <c r="AV267" s="17" t="b">
        <f t="shared" ca="1" si="2625"/>
        <v>0</v>
      </c>
      <c r="AW267" s="17" t="b">
        <f t="shared" ca="1" si="2626"/>
        <v>0</v>
      </c>
      <c r="AX267" s="14" t="b">
        <f t="array" aca="1" ref="AX267" ca="1">IF(H267,N267&gt;0,"")</f>
        <v>1</v>
      </c>
      <c r="AY267" s="17" t="str">
        <f t="shared" ca="1" si="2627"/>
        <v>C3:C4</v>
      </c>
      <c r="AZ267" s="17" t="b">
        <f t="array" aca="1" ref="AZ267" ca="1">IF(AY267&lt;&gt;"",SUM(1*ISERROR(MATCH(INDIRECT(AY267),INDIRECT(K267),0)))=0,"")</f>
        <v>1</v>
      </c>
      <c r="BA267" s="17" t="b">
        <f t="shared" ca="1" si="2628"/>
        <v>1</v>
      </c>
      <c r="BB267" s="17" t="b">
        <v>0</v>
      </c>
      <c r="BC267" s="17" t="b">
        <f t="shared" ca="1" si="2629"/>
        <v>1</v>
      </c>
      <c r="BD267" s="17" t="b">
        <f t="shared" ca="1" si="2630"/>
        <v>0</v>
      </c>
      <c r="BE267" s="17" t="b">
        <f t="shared" ca="1" si="2631"/>
        <v>0</v>
      </c>
      <c r="BF267" s="17" t="b">
        <f t="shared" ca="1" si="2632"/>
        <v>0</v>
      </c>
      <c r="BG267" s="17" t="b">
        <f t="shared" ca="1" si="2633"/>
        <v>0</v>
      </c>
      <c r="BH267" s="17" t="b">
        <f t="shared" ca="1" si="2634"/>
        <v>1</v>
      </c>
      <c r="BI267" s="17">
        <f t="shared" ca="1" si="2635"/>
        <v>2</v>
      </c>
      <c r="BJ267" s="17" t="b">
        <f t="shared" ca="1" si="2636"/>
        <v>0</v>
      </c>
      <c r="BK267" s="17" t="str">
        <f t="shared" ca="1" si="2637"/>
        <v/>
      </c>
      <c r="BL267" s="17" t="str">
        <f t="shared" ca="1" si="2638"/>
        <v/>
      </c>
      <c r="BM267" s="17" t="str">
        <f t="shared" ca="1" si="2639"/>
        <v>F</v>
      </c>
      <c r="BN267" s="17" t="str">
        <f t="shared" ca="1" si="2640"/>
        <v>F</v>
      </c>
      <c r="BO267" s="17" t="str">
        <f t="shared" ca="1" si="2641"/>
        <v>N</v>
      </c>
      <c r="BP267" s="14" t="b">
        <f t="shared" ca="1" si="2642"/>
        <v>1</v>
      </c>
      <c r="BQ267" s="35"/>
      <c r="BX267" s="16"/>
      <c r="BY267" s="16"/>
      <c r="BZ267" s="16"/>
      <c r="CA267" s="16"/>
      <c r="CB267" s="16"/>
      <c r="CC267" s="16"/>
      <c r="CD267" s="16"/>
      <c r="CE267" s="16"/>
      <c r="CF267" s="16"/>
      <c r="CN267" s="14">
        <f ca="1">IF(H267,IFERROR(IsVariableNameLegal(O267),0),0)</f>
        <v>0</v>
      </c>
      <c r="CO267" s="14" t="str">
        <f t="array" aca="1" ref="CO267" ca="1">IF(H267,IF(COUNTIF(INDIRECT(wew!$C$13),O267)&gt;1,TRIM(SUBSTITUTE(_xll.MCONCAT(IF((INDIRECT(wew!$C$13)=O267)*(COLUMN(INDIRECT(wew!$C$13))&lt;&gt;D267+1),-1+COLUMN(INDIRECT(wew!$C$13)),"")," "),"  "," ")),""),"")</f>
        <v/>
      </c>
      <c r="CP267" s="14" t="str">
        <f t="array" aca="1" ref="CP267" ca="1">IF(P267&lt;&gt;"",IF(LEN(P267)&gt;150,1,""),"")</f>
        <v/>
      </c>
      <c r="CQ267" s="14" t="str">
        <f t="array" aca="1" ref="CQ267" ca="1">IF(AND(H267,NOT(ster!$J$3)),IF(COUNTIF(INDIRECT(wew!$C$15),P267)&gt;1,TRIM(SUBSTITUTE(_xll.MCONCAT(IF((INDIRECT(wew!$C$15)=P267)*(COLUMN(INDIRECT(wew!$C$15))&lt;&gt;D267+1),-1+COLUMN(INDIRECT(wew!$C$15)),"")," "),"  "," ")),""),"")</f>
        <v/>
      </c>
      <c r="CR267" s="14" t="str">
        <f t="array" aca="1" ref="CR267" ca="1">IF(H267,IF(AND(W267&gt;0,AO267&lt;&gt;""),TRIM(SUBSTITUTE(_xll.MCONCAT(IFERROR(IF(ISNUMBER(INDIRECT(Q267)),IF((INDIRECT(ster!$D$14)&lt;&gt;"")*(INDIRECT(Q267)&lt;AO267),INDIRECT(ster!$D$14) &amp; ": " &amp;  SUBSTITUTE(IF( AV267,IFERROR(TEXT(INDIRECT(Q267),"rrrr-mm-dd") &amp;" (" &amp; INDIRECT(Q267) &amp;")",INDIRECT(Q267)),INDIRECT(Q267))," "," "),""),""),"")," "),"  "," ")),""),"")</f>
        <v/>
      </c>
      <c r="CS267" s="14" t="str">
        <f t="array" aca="1" ref="CS267" ca="1">IF(H267,IF(AND(W267&gt;0,AP267&lt;&gt;""),TRIM(SUBSTITUTE(_xll.MCONCAT(IFERROR(IF(ISNUMBER(INDIRECT(Q267)),IF((INDIRECT(ster!$D$14)&lt;&gt;"")*(INDIRECT(Q267)&gt;AP267),INDIRECT(ster!$D$14) &amp; ": " &amp;  SUBSTITUTE(IF( AV267,IFERROR(TEXT(INDIRECT(Q267),"rrrr-mm-dd")&amp;" (" &amp; INDIRECT(Q267) &amp;")",INDIRECT(Q267)),INDIRECT(Q267))," "," "),""),""),"")," "),"  "," ")),""),"")</f>
        <v/>
      </c>
      <c r="CT267" s="14" t="str">
        <f t="array" aca="1" ref="CT267" ca="1">IF(H267,IF(AND(N267&gt;0,AR267),TRIM(SUBSTITUTE(_xll.MCONCAT(IFERROR(IF(ISNUMBER(INDIRECT(Q267)),IF((INDIRECT(ster!$D$14)&lt;&gt;"")*(IFERROR(0*(MATCH(INDIRECT(Q267),INDIRECT(K267),0)&gt;0),1)),INDIRECT(ster!$D$14) &amp; ": " &amp;  SUBSTITUTE(IF( AV267,IFERROR(TEXT(INDIRECT(Q267),"rrrr-mm-dd")&amp;" (" &amp; INDIRECT(Q267) &amp;")",INDIRECT(Q267)),INDIRECT(Q267))," "," "),""),""),"")," "),"  "," ")),""),"")</f>
        <v/>
      </c>
      <c r="CU267" s="14" t="str">
        <f t="array" aca="1" ref="CU267" ca="1">IF(H267,IF(AND(V267&gt;0),TRIM(SUBSTITUTE(_xll.MCONCAT(IF((INDIRECT(ster!$D$14)&lt;&gt;"")*(IFERROR(0*(INDIRECT(Q267)&lt;&gt;""),1)),INDIRECT(ster!$D$14),"")," "),"  "," ")),""),"")</f>
        <v/>
      </c>
      <c r="CV267" s="14" t="str">
        <f t="array" aca="1" ref="CV267" ca="1">IF(H267,IF(AS267,
TRIM(SUBSTITUTE(_xll.MCONCAT(IF(
   (INDIRECT(ster!$D$14)&lt;&gt;"")*
   ((INDIRECT(Q267)="")+
      NOT(ISNUMBER(INDIRECT(Q267)))*
      NOT(ISERROR(MATCH(INDIRECT(Q267),INDIRECT(K267),0)))
    ),
      INDIRECT(ster!$D$14),
   "")," "),"  "," ")),
""),"")</f>
        <v/>
      </c>
      <c r="CW267" s="14" t="str">
        <f t="array" aca="1" ref="CW267" ca="1">IF(H267,IF(AND(AQ267),TRIM(SUBSTITUTE(_xll.MCONCAT(IFERROR(IF(ISNUMBER(INDIRECT(Q267)),IF((INDIRECT(ster!$D$14)&lt;&gt;"")*(INDIRECT(Q267)&lt;&gt;INT(INDIRECT(Q267))),INDIRECT(ster!$D$14) &amp; ": " &amp; INDIRECT(Q267),""),""),"")," "),"  "," ")),""),"")</f>
        <v/>
      </c>
      <c r="CX267" s="14" t="str">
        <f t="array" aca="1" ref="CX267" ca="1">IF(H267,IF(OR(AU267,AV267),TRIM(SUBSTITUTE(_xll.MCONCAT(IF((INDIRECT(ster!$D$14)&lt;&gt;"")*NOT(ISNUMBER(INDIRECT(Q267))),IF(ISERROR(MATCH(INDIRECT(Q267),INDIRECT(K267),0)),IFERROR(IF(INDIRECT(Q267)&lt;&gt;"",INDIRECT(ster!$D$14) &amp; ": " &amp; SUBSTITUTE(INDIRECT(Q267)," "," "),""),""),""),"")," "),"  "," ")),""),"")</f>
        <v/>
      </c>
      <c r="CY267" s="14" t="str">
        <f t="array" aca="1" ref="CY267" ca="1">IF(H267,IF(AE267,TRIM(SUBSTITUTE(_xll.MCONCAT(IF((INDIRECT(ster!$D$14)&lt;&gt;"")*IFERROR(NOT(INDIRECT(AF267)),FALSE),IF(ISERROR(MATCH(INDIRECT(Q267),INDIRECT(K267),0)),IFERROR(IF(INDIRECT(Q267)&lt;&gt;"",INDIRECT(ster!$D$14)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CZ267" s="14" t="str">
        <f t="array" aca="1" ref="CZ267" ca="1">IF(H267,IF(AH267,TRIM(SUBSTITUTE(_xll.MCONCAT(IF((INDIRECT(ster!$D$14)&lt;&gt;"")*IFERROR(NOT(INDIRECT(AI267)),FALSE),IF(ISERROR(MATCH(INDIRECT(Q267),INDIRECT(K267),0)),IFERROR(IF(INDIRECT(Q267)&lt;&gt;"",INDIRECT(ster!$D$14)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DC267" s="14" t="str">
        <f ca="1">SUBSTITUTE(SUBSTITUTE(SUBSTITUTE(SUBSTITUTE(_xll.MCONCAT(DG267:DS267,"■"),"■■","■"),"■■","■"),"■■","■"),"■■","■")</f>
        <v>■</v>
      </c>
      <c r="DD267" s="14" t="str">
        <f t="shared" ca="1" si="2643"/>
        <v/>
      </c>
      <c r="DE267" s="14" t="str">
        <f t="shared" ca="1" si="2644"/>
        <v/>
      </c>
      <c r="DF267" s="14" t="str">
        <f t="shared" ca="1" si="2645"/>
        <v/>
      </c>
      <c r="DG267" s="14" t="str">
        <f t="shared" ca="1" si="2646"/>
        <v/>
      </c>
      <c r="DH267" s="14" t="str">
        <f t="shared" ca="1" si="2647"/>
        <v/>
      </c>
      <c r="DI267" s="14" t="str">
        <f t="shared" ca="1" si="2648"/>
        <v/>
      </c>
      <c r="DJ267" s="14" t="str">
        <f t="shared" ca="1" si="2649"/>
        <v/>
      </c>
      <c r="DK267" s="14" t="str">
        <f t="shared" ca="1" si="2650"/>
        <v/>
      </c>
      <c r="DL267" s="14" t="str">
        <f t="shared" ca="1" si="1470"/>
        <v/>
      </c>
      <c r="DM267" s="14" t="str">
        <f t="shared" ca="1" si="2651"/>
        <v/>
      </c>
      <c r="DN267" s="14" t="str">
        <f t="array" aca="1" ref="DN267" ca="1">IF(CU267&lt;&gt;"","There are errors in the entered values in the following cases: " &amp;SUBSTITUTE(CU267," ",", "),"")</f>
        <v/>
      </c>
      <c r="DO267" s="14" t="str">
        <f t="shared" ca="1" si="2652"/>
        <v/>
      </c>
      <c r="DP267" s="14" t="str">
        <f t="shared" ca="1" si="2653"/>
        <v/>
      </c>
      <c r="DQ267" s="14" t="str">
        <f t="shared" ca="1" si="2654"/>
        <v/>
      </c>
      <c r="DR267" s="14" t="str">
        <f t="shared" ca="1" si="2655"/>
        <v/>
      </c>
      <c r="DS267" s="14" t="str">
        <f t="shared" ca="1" si="2656"/>
        <v/>
      </c>
      <c r="DZ267" s="14" t="b">
        <f t="shared" ca="1" si="2657"/>
        <v>0</v>
      </c>
      <c r="EA267" s="14" t="str">
        <f t="shared" ca="1" si="2658"/>
        <v>Metastasis - Brain (q_85b_1)</v>
      </c>
      <c r="EB267" s="14" t="str">
        <f t="shared" ca="1" si="2659"/>
        <v xml:space="preserve">Values must be numeric. </v>
      </c>
      <c r="EC267" s="14" t="str">
        <f t="shared" ca="1" si="2660"/>
        <v xml:space="preserve">Metastasis - Brain (q_85b_1): Values must be numeric. </v>
      </c>
      <c r="ED267" s="14" t="str">
        <f t="shared" ca="1" si="2661"/>
        <v/>
      </c>
      <c r="EE267" s="14" t="str">
        <f t="shared" ca="1" si="2662"/>
        <v>Values must be numeric</v>
      </c>
      <c r="EF267" s="14" t="str">
        <f t="shared" ca="1" si="2663"/>
        <v/>
      </c>
      <c r="EG267" s="14" t="str">
        <f t="shared" ca="1" si="2664"/>
        <v/>
      </c>
      <c r="EM267" s="14" t="b">
        <f t="shared" ca="1" si="2665"/>
        <v>1</v>
      </c>
      <c r="EN267" s="14">
        <f t="shared" ca="1" si="2666"/>
        <v>254</v>
      </c>
      <c r="EO267" s="14" t="str">
        <f t="shared" ca="1" si="2667"/>
        <v>q_85b_1</v>
      </c>
      <c r="EP267" s="14" t="str">
        <f t="shared" ca="1" si="2668"/>
        <v xml:space="preserve">Metastasis - Brain (q_85b_1): Values must be numeric. </v>
      </c>
      <c r="EQ267" s="14" t="str">
        <f t="shared" ca="1" si="2669"/>
        <v/>
      </c>
    </row>
    <row r="268" spans="2:147" s="14" customFormat="1">
      <c r="B268" s="14" t="str">
        <f t="shared" ref="B268" ca="1" si="6120">DF268</f>
        <v/>
      </c>
      <c r="C268" s="14">
        <f t="shared" ref="C268" ca="1" si="6121">IF(OFFSET(B268,-1,COLUMN(VariableExists)-2),OFFSET(B268,-1,1)+1,OFFSET(B268,-1,1))</f>
        <v>255</v>
      </c>
      <c r="D268" s="14">
        <f t="shared" ref="D268" si="6122">ROW(A268)-2</f>
        <v>266</v>
      </c>
      <c r="E268" s="14" t="str">
        <f t="shared" ref="E268" ca="1" si="6123">IF(OR(G268="",ROW(G268)=2),"",IF(Z268&gt;0,"S",IF(AX268,IF(J268=2,"D","N"),"I")))</f>
        <v>D</v>
      </c>
      <c r="F268" s="14" t="str">
        <f t="shared" ref="F268" ca="1" si="6124">IF(H268,O268,"")</f>
        <v>q_85b_2</v>
      </c>
      <c r="G268" s="14" t="str">
        <f t="shared" ref="G268" ca="1" si="6125">IF(H268,P268,"")</f>
        <v>Metastasis - Neck</v>
      </c>
      <c r="H268" s="14" t="b">
        <f t="shared" ref="H268" ca="1" si="6126">IF(INDIRECT(ADDRESS(2,D268+1,,,_sheetname_dataframe))="",FALSE,MID(INDIRECT(ADDRESS(2,D268+1,,,_sheetname_dataframe)),1,1)&lt;&gt;".")</f>
        <v>1</v>
      </c>
      <c r="I268" s="14" t="str">
        <f ca="1">IF($H268,ADDRESS(3,(D268+1)*2-1,4,,"["&amp;wew!$G$7&amp;"]"&amp;_sheetname_labels)&amp;":"&amp;ADDRESS(2+ster!$B$20,(D268+1)*2-1,4),"")</f>
        <v>[DBTemplate.xlsm]labels!TM3:TM61</v>
      </c>
      <c r="J268" s="14">
        <f t="array" aca="1" ref="J268" ca="1">IF(H268,MAX(0,MAX(IF(INDIRECT(I268)&lt;&gt;"",ROW(INDIRECT(I268)),""))-2),"")</f>
        <v>2</v>
      </c>
      <c r="K268" s="14" t="str">
        <f ca="1">IF($H268,IF($J268&gt;0,ADDRESS(3,(D268+1)*2-1,4,,"["&amp;wew!$G$7&amp;"]"&amp;_sheetname_labels)&amp;":"&amp;ADDRESS(2+J268,(D268+1)*2-1,4),""),"")</f>
        <v>[DBTemplate.xlsm]labels!TM3:TM4</v>
      </c>
      <c r="L268" s="14" t="str">
        <f ca="1">IF($H268,IF($J268&gt;0,ADDRESS(3,(D268+1)*2,4,,"["&amp;wew!$G$7&amp;"]"&amp;_sheetname_labels)&amp;":"&amp;ADDRESS(2+J268,(D268+1)*2,4),""),"")</f>
        <v>[DBTemplate.xlsm]labels!TN3:TN4</v>
      </c>
      <c r="M268" s="14">
        <f t="shared" ref="M268" ca="1" si="6127">IF($H268,IF(J268&gt;0,COUNTA(INDIRECT(K268))-COUNT(INDIRECT(K268)),0),"")</f>
        <v>0</v>
      </c>
      <c r="N268" s="14">
        <f t="shared" ref="N268" ca="1" si="6128">IF(H268,J268-M268,"")</f>
        <v>2</v>
      </c>
      <c r="O268" s="14" t="str">
        <f t="shared" ref="O268" ca="1" si="6129">IF(INDIRECT(ADDRESS(2,D268+1,,,_sheetname_dataframe))="","",INDIRECT(ADDRESS(2,D268+1,,,_sheetname_dataframe)))</f>
        <v>q_85b_2</v>
      </c>
      <c r="P268" s="14" t="str">
        <f t="shared" ref="P268" ca="1" si="6130">IF(H268,IF(INDIRECT(ADDRESS(1,D268+1,,,_sheetname_dataframe))="","",INDIRECT(ADDRESS(1,D268+1,,,_sheetname_dataframe))),"")</f>
        <v>Metastasis - Neck</v>
      </c>
      <c r="Q268" s="14" t="str">
        <f ca="1">IF($BP268,ADDRESS(3,D268+1,4,,"["&amp;wew!$G$7&amp;"]"&amp;_sheetname_dataframe)&amp;":"&amp;ADDRESS(2+ster!$C$14,D268+1,4),"")</f>
        <v>[DBTemplate.xlsm]data_frame!JG3:JG3</v>
      </c>
      <c r="R268" s="14" t="str">
        <f>IF($BP268,IF(MID(_xll.FORMULATEXT(INDEX(INDIRECT(Q268),1)),1,1)="=", _xll.FORMULATEXT(INDEX(INDIRECT(Q268),1),2,TRUE),""),"")</f>
        <v/>
      </c>
      <c r="S268" s="14">
        <f t="array" aca="1" ref="S268" ca="1">IF(H268,SUM(IF((IFERROR(INDIRECT(Q268)&lt;&gt;"",FALSE))*(INDIRECT(ster!$D$14)&lt;&gt;""),1,0)),"")</f>
        <v>0</v>
      </c>
      <c r="T268" s="14">
        <f t="array" aca="1" ref="T268" ca="1">IF(H268,IF(M268&gt;0,SUM(IFERROR(1*(MATCH(INDIRECT(Q268),INDIRECT(K268),0)&gt;0),0)*(INDIRECT(ster!$D$14)&lt;&gt;"")*NOT(ISNUMBER(INDIRECT(Q268)))),0),"")</f>
        <v>0</v>
      </c>
      <c r="U268" s="14">
        <f t="array" aca="1" ref="U268" ca="1">IF(H268,SUM((IFERROR(INDIRECT(Q268)="",FALSE))*(INDIRECT(ster!$D$14)&lt;&gt;"")),"")</f>
        <v>1</v>
      </c>
      <c r="V268" s="14">
        <f t="array" aca="1" ref="V268" ca="1">IF(H268,SUM((IFERROR(INDIRECT(Q268)="#ąś",TRUE))*(INDIRECT(ster!$D$14)&lt;&gt;"")),"")</f>
        <v>0</v>
      </c>
      <c r="W268" s="14">
        <f t="array" aca="1" ref="W268" ca="1">IF(H268,SUM(ISNUMBER(INDIRECT(Q268))*(INDIRECT(ster!$D$14)&lt;&gt;"")),"")</f>
        <v>0</v>
      </c>
      <c r="X268" s="14" t="str">
        <f t="array" aca="1" ref="X268" ca="1">IF(AND(H268,W268&gt;0),IF(wew!$B$3,MIN(IF((INDIRECT(ster!$D$14)&lt;&gt;"")*IFERROR(INDIRECT($Q268)&lt;&gt;"",FALSE),IFERROR(INDIRECT($Q268),"X"),"X")),"&lt;włącz podświetlanie wartości&gt;"),"—")</f>
        <v>—</v>
      </c>
      <c r="Y268" s="14" t="str">
        <f t="array" aca="1" ref="Y268" ca="1">IF(AND(H268,W268&gt;0),IF(wew!$B$3,MAX(IF((INDIRECT(ster!$D$14)&lt;&gt;"")*IFERROR(INDIRECT($Q268)&lt;&gt;"",FALSE),IFERROR(INDIRECT($Q268),"X"),"X")),"&lt;włącz podświetlanie wartości&gt;"),"—")</f>
        <v>—</v>
      </c>
      <c r="Z268" s="14">
        <f t="shared" ref="Z268" ca="1" si="6131">IF(H268,S268-T268-W268,"")</f>
        <v>0</v>
      </c>
      <c r="AA268" s="12" t="str">
        <f t="shared" ref="AA268" ca="1" si="6132">IF(H268,IF(S268&gt;0,W268/(S268),"—"),"")</f>
        <v>—</v>
      </c>
      <c r="AB268" s="17">
        <f t="array" aca="1" ref="AB268" ca="1">IF(H268,IF(W268&gt;0,SUM((INDIRECT(ster!$D$14)&lt;&gt;"")*IFERROR((INDIRECT(Q268)&lt;&gt;"")*(INDIRECT(Q268)=INT(INDIRECT(Q268))),0)),0),"")</f>
        <v>0</v>
      </c>
      <c r="AC268" s="17">
        <f t="array" aca="1" ref="AC268" ca="1">IF(H268,W268-AB268,"")</f>
        <v>0</v>
      </c>
      <c r="AD268" s="17">
        <f t="shared" ref="AD268" ca="1" si="6133">IF($H268,IF(AC268&lt;&gt;"",IF(AC268=0,1,IF(AC268/W268&lt;0.15,2,3)),0),"")</f>
        <v>1</v>
      </c>
      <c r="AE268" s="17" t="b">
        <f t="shared" ref="AE268" ca="1" si="6134">IF(H268,OFFSET(O268,1,0)=".validation",FALSE)</f>
        <v>0</v>
      </c>
      <c r="AF268" s="17" t="str">
        <f ca="1">IF(AE268,IF($H268,ADDRESS(3,D268+2,4,,"["&amp;wew!$G$7&amp;"]"&amp;_sheetname_dataframe)&amp;":"&amp;ADDRESS(2+ster!$C$14,D268+2,4),""),"")</f>
        <v/>
      </c>
      <c r="AG268" s="17" t="str">
        <f t="shared" ref="AG268" ca="1" si="6135">IF(AE268,IF($H268,IF(INDIRECT(ADDRESS(1,D268+2,,,_sheetname_dataframe))="","",INDIRECT(ADDRESS(1,D268+2,,,_sheetname_dataframe))),""),"")</f>
        <v/>
      </c>
      <c r="AH268" s="17" t="b">
        <f t="shared" ref="AH268" ca="1" si="6136">IF(H268,AND(AE268,OFFSET(O268,2,0)=".validation"),FALSE)</f>
        <v>0</v>
      </c>
      <c r="AI268" s="17" t="str">
        <f ca="1">IF(AH268,IF($H268,ADDRESS(3,D268+3,4,,"["&amp;wew!$G$7&amp;"]"&amp;_sheetname_dataframe)&amp;":"&amp;ADDRESS(2+ster!$C$14,D268+3,4),""),"")</f>
        <v/>
      </c>
      <c r="AJ268" s="17" t="str">
        <f t="shared" ref="AJ268" ca="1" si="6137">IF(AH268,IF($H268,IF(INDIRECT(ADDRESS(1,D268+3,,,_sheetname_dataframe))="","",INDIRECT(ADDRESS(1,D268+3,,,_sheetname_dataframe))),""),"")</f>
        <v/>
      </c>
      <c r="AK268" s="17" t="b">
        <f t="shared" ref="AK268" ca="1" si="6138">IF(H268,OR(AQ268,AD268=2),"")</f>
        <v>0</v>
      </c>
      <c r="AL268" s="17" t="b">
        <f t="shared" ref="AL268" ca="1" si="6139">IF($H268,IF(BV268&lt;&gt;"",IF(OR(BM268="F",BM268="L",BM268="I",BM268="D"),BV268&lt;&gt;0)),"")</f>
        <v>0</v>
      </c>
      <c r="AM268" s="17" t="b">
        <f t="shared" ref="AM268" ca="1" si="6140">IF($H268,AND(NOT(AL268),OR(IF(BW268&lt;&gt;"",IF(OR(BM268="F",BM268="L"),BW268&lt;&gt;0)),BM268="I",BM268="N",BM268="D")),"")</f>
        <v>0</v>
      </c>
      <c r="AN268" s="17">
        <f t="shared" ref="AN268" ca="1" si="6141">IF(COUNTA(INDIRECT(Q268))=0,0, IF(AND(AO268&lt;&gt;"",X268&lt;AO268),1,IF(AND(AP268&lt;&gt;"",Y268&gt;AP268),1,IF(AND(AQ268,AC268&gt;0),2,0))))</f>
        <v>0</v>
      </c>
      <c r="AO268" s="24" t="str">
        <f t="shared" ref="AO268" ca="1" si="6142">IF($H268,IF(BY268&lt;&gt;"",IF(ISNUMBER(BY268),BY268,""),""),"")</f>
        <v/>
      </c>
      <c r="AP268" s="24" t="str">
        <f t="shared" ref="AP268" ca="1" si="6143">IF($H268,IF(BZ268&lt;&gt;"",IF(ISNUMBER(BZ268),BZ268,""),""),"")</f>
        <v/>
      </c>
      <c r="AQ268" s="17" t="b">
        <f t="shared" ref="AQ268" ca="1" si="6144">IF(H268,IF(CA268&lt;&gt;"",CA268&lt;&gt;0,FALSE),"")</f>
        <v>0</v>
      </c>
      <c r="AR268" s="17" t="b">
        <f t="shared" ref="AR268" ca="1" si="6145">IF(H268,IF(N268&gt;0,IF(BQ268&lt;&gt;"",BQ268&lt;&gt;0,FALSE),FALSE),"")</f>
        <v>0</v>
      </c>
      <c r="AS268" s="17" t="b">
        <f t="shared" ref="AS268" ca="1" si="6146">IF(H268,IF(BR268&lt;&gt;"",BR268&lt;&gt;0,FALSE),"")</f>
        <v>0</v>
      </c>
      <c r="AT268" s="17" t="b">
        <f t="shared" ref="AT268" ca="1" si="6147">IF(H268,IF(N268&gt;0,FALSE,IF(BU268&lt;&gt;"",MATCH(BU268,DataType,0)=1,FALSE)),"")</f>
        <v>0</v>
      </c>
      <c r="AU268" s="17" t="b">
        <f t="shared" ref="AU268" ca="1" si="6148">IF(H268,IF(N268&gt;0,TRUE,IF(BU268&lt;&gt;"",MATCH(BU268,DataType,0)=2,FALSE)),"")</f>
        <v>1</v>
      </c>
      <c r="AV268" s="17" t="b">
        <f t="shared" ref="AV268" ca="1" si="6149">IF(H268,IF(N268&gt;0,FALSE,IF(BU268&lt;&gt;"",MATCH(BU268,DataType,0)=3,FALSE)),"")</f>
        <v>0</v>
      </c>
      <c r="AW268" s="17" t="b">
        <f t="shared" ref="AW268" ca="1" si="6150">IF(H268,IF(W268&gt;0,Z268=0,FALSE),"")</f>
        <v>0</v>
      </c>
      <c r="AX268" s="14" t="b">
        <f t="array" aca="1" ref="AX268" ca="1">IF(H268,N268&gt;0,"")</f>
        <v>1</v>
      </c>
      <c r="AY268" s="17" t="str">
        <f t="shared" ref="AY268" ca="1" si="6151">IF(H268,IF(N268&gt;0,ADDRESS(ROW(VariablesOrigin)+1,COLUMN(VariablesOrigin)+1,4) &amp; ":" &amp; ADDRESS(ROW(VariablesOrigin)+N268,COLUMN(VariablesOrigin)+1,4),""),"")</f>
        <v>C3:C4</v>
      </c>
      <c r="AZ268" s="17" t="b">
        <f t="array" aca="1" ref="AZ268" ca="1">IF(AY268&lt;&gt;"",SUM(1*ISERROR(MATCH(INDIRECT(AY268),INDIRECT(K268),0)))=0,"")</f>
        <v>1</v>
      </c>
      <c r="BA268" s="17" t="b">
        <f t="shared" ref="BA268" ca="1" si="6152">IF(H268,BU268="",FALSE)</f>
        <v>1</v>
      </c>
      <c r="BB268" s="17" t="b">
        <v>0</v>
      </c>
      <c r="BC268" s="17" t="b">
        <f t="shared" ref="BC268" ca="1" si="6153">IF(BA268,IF(N268&gt;0,AND(AZ268,Z268=0),FALSE),"")</f>
        <v>1</v>
      </c>
      <c r="BD268" s="17" t="b">
        <f t="shared" ref="BD268" ca="1" si="6154">IF(BA268,IF(N268&gt;0,AND(NOT(AZ268),Z268=0),FALSE),"")</f>
        <v>0</v>
      </c>
      <c r="BE268" s="17" t="b">
        <f t="shared" ref="BE268" ca="1" si="6155">IF(BA268,IF(AND(AW268,NOT(BB268),NOT(BC268),NOT(BD268)),AND(Z268=0,AC268=0),FALSE),"")</f>
        <v>0</v>
      </c>
      <c r="BF268" s="17" t="b">
        <f t="shared" ref="BF268" ca="1" si="6156">IF(BA268,IF(AND(AW268,NOT(BB268),NOT(BC268),NOT(BD268)),AND(Z268=0,OR(AC268&gt;0)),FALSE),"")</f>
        <v>0</v>
      </c>
      <c r="BG268" s="17" t="b">
        <f t="shared" ref="BG268" ca="1" si="6157">IF(BA268,IF(OR(BB268:BF268),FALSE,IF(Z268=0,FALSE,Z268&gt;0)),"")</f>
        <v>0</v>
      </c>
      <c r="BH268" s="17" t="b">
        <f t="shared" ref="BH268" ca="1" si="6158">IF(BA268,COUNTIF(BB268:BG268,TRUE)=1,"")</f>
        <v>1</v>
      </c>
      <c r="BI268" s="17">
        <f t="shared" ref="BI268" ca="1" si="6159">IF(BA268,IFERROR(MATCH(TRUE,BB268:BG268,0),7),"")</f>
        <v>2</v>
      </c>
      <c r="BJ268" s="17" t="b">
        <f t="shared" ref="BJ268" ca="1" si="6160">DF268&lt;&gt;""</f>
        <v>0</v>
      </c>
      <c r="BK268" s="17" t="str">
        <f t="shared" ref="BK268" ca="1" si="6161">IF(H268,IF(AND(NOT(BA268),AU268),AC268=0,""),"")</f>
        <v/>
      </c>
      <c r="BL268" s="17" t="str">
        <f t="shared" ref="BL268" ca="1" si="6162">IF(H268,IF(AND(NOT(BA268),AU268),AC268&gt;0,""),"")</f>
        <v/>
      </c>
      <c r="BM268" s="17" t="str">
        <f t="shared" ref="BM268" ca="1" si="6163">IF(H268,IF(BA268,CHOOSE(BI268,"0","F","L","I","N",IF(AA268&gt;0.5,"N","S"),"0"),CHOOSE(MATCH(BU268,DataType,0),"S",IF(BK268,"I","N"),"D"  )),"")</f>
        <v>F</v>
      </c>
      <c r="BN268" s="17" t="str">
        <f t="shared" ref="BN268" ca="1" si="6164">IF(H268,IF(BJ268,"E",IF(BA268,CHOOSE(BI268,"0","F","L","I","N","S","0"),CHOOSE(MATCH(BU268,DataType,0),"S",IF(BK268,"I","N"),"D"  ))),"")</f>
        <v>F</v>
      </c>
      <c r="BO268" s="17" t="str">
        <f t="shared" ref="BO268" ca="1" si="6165">IF($H268,IF(BM268="0","",IF(AND(AR268,N268=2),"D",IF(BM268="S","N",IF(AL268,"O",IF(AM268,"I","N"))))),"")</f>
        <v>N</v>
      </c>
      <c r="BP268" s="14" t="b">
        <f t="shared" ref="BP268" ca="1" si="6166">INDIRECT(ADDRESS(2,ROW(A268)-1,,,_sheetname_dataframe))&lt;&gt;""</f>
        <v>1</v>
      </c>
      <c r="BQ268" s="35"/>
      <c r="BX268" s="16"/>
      <c r="BY268" s="16"/>
      <c r="BZ268" s="16"/>
      <c r="CA268" s="16"/>
      <c r="CB268" s="16"/>
      <c r="CC268" s="16"/>
      <c r="CD268" s="16"/>
      <c r="CE268" s="16"/>
      <c r="CF268" s="16"/>
      <c r="CN268" s="14">
        <f ca="1">IF(H268,IFERROR(IsVariableNameLegal(O268),0),0)</f>
        <v>0</v>
      </c>
      <c r="CO268" s="14" t="str">
        <f t="array" aca="1" ref="CO268" ca="1">IF(H268,IF(COUNTIF(INDIRECT(wew!$C$13),O268)&gt;1,TRIM(SUBSTITUTE(_xll.MCONCAT(IF((INDIRECT(wew!$C$13)=O268)*(COLUMN(INDIRECT(wew!$C$13))&lt;&gt;D268+1),-1+COLUMN(INDIRECT(wew!$C$13)),"")," "),"  "," ")),""),"")</f>
        <v/>
      </c>
      <c r="CP268" s="14" t="str">
        <f t="array" aca="1" ref="CP268" ca="1">IF(P268&lt;&gt;"",IF(LEN(P268)&gt;150,1,""),"")</f>
        <v/>
      </c>
      <c r="CQ268" s="14" t="str">
        <f t="array" aca="1" ref="CQ268" ca="1">IF(AND(H268,NOT(ster!$J$3)),IF(COUNTIF(INDIRECT(wew!$C$15),P268)&gt;1,TRIM(SUBSTITUTE(_xll.MCONCAT(IF((INDIRECT(wew!$C$15)=P268)*(COLUMN(INDIRECT(wew!$C$15))&lt;&gt;D268+1),-1+COLUMN(INDIRECT(wew!$C$15)),"")," "),"  "," ")),""),"")</f>
        <v/>
      </c>
      <c r="CR268" s="14" t="str">
        <f t="array" aca="1" ref="CR268" ca="1">IF(H268,IF(AND(W268&gt;0,AO268&lt;&gt;""),TRIM(SUBSTITUTE(_xll.MCONCAT(IFERROR(IF(ISNUMBER(INDIRECT(Q268)),IF((INDIRECT(ster!$D$14)&lt;&gt;"")*(INDIRECT(Q268)&lt;AO268),INDIRECT(ster!$D$14) &amp; ": " &amp;  SUBSTITUTE(IF( AV268,IFERROR(TEXT(INDIRECT(Q268),"rrrr-mm-dd") &amp;" (" &amp; INDIRECT(Q268) &amp;")",INDIRECT(Q268)),INDIRECT(Q268))," "," "),""),""),"")," "),"  "," ")),""),"")</f>
        <v/>
      </c>
      <c r="CS268" s="14" t="str">
        <f t="array" aca="1" ref="CS268" ca="1">IF(H268,IF(AND(W268&gt;0,AP268&lt;&gt;""),TRIM(SUBSTITUTE(_xll.MCONCAT(IFERROR(IF(ISNUMBER(INDIRECT(Q268)),IF((INDIRECT(ster!$D$14)&lt;&gt;"")*(INDIRECT(Q268)&gt;AP268),INDIRECT(ster!$D$14) &amp; ": " &amp;  SUBSTITUTE(IF( AV268,IFERROR(TEXT(INDIRECT(Q268),"rrrr-mm-dd")&amp;" (" &amp; INDIRECT(Q268) &amp;")",INDIRECT(Q268)),INDIRECT(Q268))," "," "),""),""),"")," "),"  "," ")),""),"")</f>
        <v/>
      </c>
      <c r="CT268" s="14" t="str">
        <f t="array" aca="1" ref="CT268" ca="1">IF(H268,IF(AND(N268&gt;0,AR268),TRIM(SUBSTITUTE(_xll.MCONCAT(IFERROR(IF(ISNUMBER(INDIRECT(Q268)),IF((INDIRECT(ster!$D$14)&lt;&gt;"")*(IFERROR(0*(MATCH(INDIRECT(Q268),INDIRECT(K268),0)&gt;0),1)),INDIRECT(ster!$D$14) &amp; ": " &amp;  SUBSTITUTE(IF( AV268,IFERROR(TEXT(INDIRECT(Q268),"rrrr-mm-dd")&amp;" (" &amp; INDIRECT(Q268) &amp;")",INDIRECT(Q268)),INDIRECT(Q268))," "," "),""),""),"")," "),"  "," ")),""),"")</f>
        <v/>
      </c>
      <c r="CU268" s="14" t="str">
        <f t="array" aca="1" ref="CU268" ca="1">IF(H268,IF(AND(V268&gt;0),TRIM(SUBSTITUTE(_xll.MCONCAT(IF((INDIRECT(ster!$D$14)&lt;&gt;"")*(IFERROR(0*(INDIRECT(Q268)&lt;&gt;""),1)),INDIRECT(ster!$D$14),"")," "),"  "," ")),""),"")</f>
        <v/>
      </c>
      <c r="CV268" s="14" t="str">
        <f t="array" aca="1" ref="CV268" ca="1">IF(H268,IF(AS268,
TRIM(SUBSTITUTE(_xll.MCONCAT(IF(
   (INDIRECT(ster!$D$14)&lt;&gt;"")*
   ((INDIRECT(Q268)="")+
      NOT(ISNUMBER(INDIRECT(Q268)))*
      NOT(ISERROR(MATCH(INDIRECT(Q268),INDIRECT(K268),0)))
    ),
      INDIRECT(ster!$D$14),
   "")," "),"  "," ")),
""),"")</f>
        <v/>
      </c>
      <c r="CW268" s="14" t="str">
        <f t="array" aca="1" ref="CW268" ca="1">IF(H268,IF(AND(AQ268),TRIM(SUBSTITUTE(_xll.MCONCAT(IFERROR(IF(ISNUMBER(INDIRECT(Q268)),IF((INDIRECT(ster!$D$14)&lt;&gt;"")*(INDIRECT(Q268)&lt;&gt;INT(INDIRECT(Q268))),INDIRECT(ster!$D$14) &amp; ": " &amp; INDIRECT(Q268),""),""),"")," "),"  "," ")),""),"")</f>
        <v/>
      </c>
      <c r="CX268" s="14" t="str">
        <f t="array" aca="1" ref="CX268" ca="1">IF(H268,IF(OR(AU268,AV268),TRIM(SUBSTITUTE(_xll.MCONCAT(IF((INDIRECT(ster!$D$14)&lt;&gt;"")*NOT(ISNUMBER(INDIRECT(Q268))),IF(ISERROR(MATCH(INDIRECT(Q268),INDIRECT(K268),0)),IFERROR(IF(INDIRECT(Q268)&lt;&gt;"",INDIRECT(ster!$D$14) &amp; ": " &amp; SUBSTITUTE(INDIRECT(Q268)," "," "),""),""),""),"")," "),"  "," ")),""),"")</f>
        <v/>
      </c>
      <c r="CY268" s="14" t="str">
        <f t="array" aca="1" ref="CY268" ca="1">IF(H268,IF(AE268,TRIM(SUBSTITUTE(_xll.MCONCAT(IF((INDIRECT(ster!$D$14)&lt;&gt;"")*IFERROR(NOT(INDIRECT(AF268)),FALSE),IF(ISERROR(MATCH(INDIRECT(Q268),INDIRECT(K268),0)),IFERROR(IF(INDIRECT(Q268)&lt;&gt;"",INDIRECT(ster!$D$14)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CZ268" s="14" t="str">
        <f t="array" aca="1" ref="CZ268" ca="1">IF(H268,IF(AH268,TRIM(SUBSTITUTE(_xll.MCONCAT(IF((INDIRECT(ster!$D$14)&lt;&gt;"")*IFERROR(NOT(INDIRECT(AI268)),FALSE),IF(ISERROR(MATCH(INDIRECT(Q268),INDIRECT(K268),0)),IFERROR(IF(INDIRECT(Q268)&lt;&gt;"",INDIRECT(ster!$D$14)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DC268" s="14" t="str">
        <f ca="1">SUBSTITUTE(SUBSTITUTE(SUBSTITUTE(SUBSTITUTE(_xll.MCONCAT(DG268:DS268,"■"),"■■","■"),"■■","■"),"■■","■"),"■■","■")</f>
        <v>■</v>
      </c>
      <c r="DD268" s="14" t="str">
        <f t="shared" ref="DD268" ca="1" si="6167">IF(MID(DC268,1,1)="■",MID(DC268,2,LEN(DC268)),DC268)</f>
        <v/>
      </c>
      <c r="DE268" s="14" t="str">
        <f t="shared" ref="DE268" ca="1" si="6168">IF(DD268&lt;&gt;"",IF(MID(DD268,LEN(DD268),1)="■",MID(DD268,1,LEN(DD268)-1),DD268),"")</f>
        <v/>
      </c>
      <c r="DF268" s="14" t="str">
        <f t="shared" ref="DF268" ca="1" si="6169">IFERROR(IF(DE268&lt;&gt;"",SUBSTITUTE(DE268,"■",". "),""),"##INTERNAL_ERROR")</f>
        <v/>
      </c>
      <c r="DG268" s="14" t="str">
        <f t="shared" ref="DG268" ca="1" si="6170">IF(CN268&lt;&gt;0,"Variable name don't comply with the naming convention","")</f>
        <v/>
      </c>
      <c r="DH268" s="14" t="str">
        <f t="shared" ref="DH268" ca="1" si="6171">IF(CO268&lt;&gt;"","Duplicated name. " &amp; IF(ISERROR(FIND(" ",CO268)),"Duplicate have index " &amp; CO268, "Duplicates have indices: "&amp;SUBSTITUTE(CO268," ",", ")),"")</f>
        <v/>
      </c>
      <c r="DI268" s="14" t="str">
        <f t="shared" ref="DI268" ca="1" si="6172">IF(CP268&lt;&gt;"","Variable label exceed length 150","")</f>
        <v/>
      </c>
      <c r="DJ268" s="14" t="str">
        <f t="shared" ref="DJ268" ca="1" si="6173">IF(CQ268&lt;&gt;"","Duplicated variable label. " &amp; IF(ISERROR(FIND(" ",CQ268)),"Duplicate have index " &amp; CQ268, "Duplicates have indices: "&amp;SUBSTITUTE(CQ268," ",", ")),"")</f>
        <v/>
      </c>
      <c r="DK268" s="14" t="str">
        <f t="shared" ref="DK268" ca="1" si="6174">IF(CR268&lt;&gt;"","The following cases have values below declared theorethical min: " &amp;SUBSTITUTE(CR268," ",", "),"")</f>
        <v/>
      </c>
      <c r="DL268" s="14" t="str">
        <f t="shared" ref="DL268" ca="1" si="6175">IF(CS268&lt;&gt;"","The following cases have values above declared theorethical max: " &amp;SUBSTITUTE(CS268," ",", "),"")</f>
        <v/>
      </c>
      <c r="DM268" s="14" t="str">
        <f t="shared" ref="DM268" ca="1" si="6176">IF(CT268&lt;&gt;"","There are some cases with values not explicitly declared in the labels dictionary: " &amp;SUBSTITUTE(CT268," ",", "),"")</f>
        <v/>
      </c>
      <c r="DN268" s="14" t="str">
        <f t="array" aca="1" ref="DN268" ca="1">IF(CU268&lt;&gt;"","There are errors in the entered values in the following cases: " &amp;SUBSTITUTE(CU268," ",", "),"")</f>
        <v/>
      </c>
      <c r="DO268" s="14" t="str">
        <f t="shared" ref="DO268" ca="1" si="6177">IF(CV268&lt;&gt;"","The following records are missing in this required field: " &amp;SUBSTITUTE(CV268," ",", "),"")</f>
        <v/>
      </c>
      <c r="DP268" s="14" t="str">
        <f t="shared" ref="DP268" ca="1" si="6178">IF(CW268&lt;&gt;"","The following cases have non-integer values: " &amp;SUBSTITUTE(CW268," ",", "),"")</f>
        <v/>
      </c>
      <c r="DQ268" s="14" t="str">
        <f t="shared" ref="DQ268" ca="1" si="6179">IF(CX268&lt;&gt;"","The following cases are non-numeric: " &amp;SUBSTITUTE(CX268," ",", "),"")</f>
        <v/>
      </c>
      <c r="DR268" s="14" t="str">
        <f t="shared" ref="DR268" ca="1" si="6180">IF(CY268&lt;&gt;"","In the following cases " &amp; P268 &amp; " " &amp; LOWER(MID(AG268,1,1)) &amp; MID(AG268,2,LEN(AG268)) &amp; ": " &amp;SUBSTITUTE(CY268," ",", "),"")</f>
        <v/>
      </c>
      <c r="DS268" s="14" t="str">
        <f t="shared" ref="DS268" ca="1" si="6181">IF(CZ268&lt;&gt;"","In the following cases " &amp; P268 &amp; " " &amp; LOWER(MID(AJ268,1,1)) &amp; MID(AJ268,2,LEN(AJ268)) &amp; ": " &amp;SUBSTITUTE(CZ268," ",", "),"")</f>
        <v/>
      </c>
      <c r="DZ268" s="14" t="b">
        <f t="shared" ref="DZ268" ca="1" si="6182">OR(ED268&lt;&gt;"",EF268&lt;&gt;"",EG268&lt;&gt;"")</f>
        <v>0</v>
      </c>
      <c r="EA268" s="14" t="str">
        <f t="shared" ref="EA268" ca="1" si="6183">IF(EB268&lt;&gt;"",G268 &amp; " (" &amp; F268 &amp; ")","")</f>
        <v>Metastasis - Neck (q_85b_2)</v>
      </c>
      <c r="EB268" s="14" t="str">
        <f t="shared" ref="EB268" ca="1" si="6184">IF(EE268&lt;&gt;"",EE268&amp;IF(ED268&lt;&gt;""," and "&amp;ED268,""),UPPER(MID(ED268,1,1)&amp;MID(ED268,2,LEN(ED268))))&amp; IF(OR(EF268&lt;&gt;"",EG268&lt;&gt;"")," and "&amp;IF(EF268&lt;&gt;"",LOWER(MID(EF268,1,1) &amp; MID(EF268,2,LEN(EF268))),"")&amp; IF(AND(EF268 &lt;&gt;"",EG268&lt;&gt;"")," and ","") &amp; IF(EG268&lt;&gt;"",LOWER(MID(EG268,1,1) &amp; MID(EG268,2,LEN(EG268))),""),"") &amp; IF(OR(EE268&lt;&gt;"",ED268&lt;&gt;"",EF268&lt;&gt;"",EG268&lt;&gt;""), ". ","")</f>
        <v xml:space="preserve">Values must be numeric. </v>
      </c>
      <c r="EC268" s="14" t="str">
        <f t="shared" ref="EC268" ca="1" si="6185">IF(EB268&lt;&gt;"",G268 &amp; " (" &amp; F268 &amp; "): " &amp; EB268,"")</f>
        <v xml:space="preserve">Metastasis - Neck (q_85b_2): Values must be numeric. </v>
      </c>
      <c r="ED268" s="14" t="str">
        <f t="shared" ref="ED268" ca="1" si="6186">IF(H268,IF(W268&gt;0,IF(AND(AO268&lt;&gt;"",AP268&lt;&gt;""),"each value must be between " &amp; IF( AV268,IFERROR(TEXT(AO268,"rrrr-mm-dd") &amp;" (" &amp; AO268 &amp;")",AO268),AO268) &amp; " and " &amp; IF( AV268,IFERROR(TEXT(AP268,"rrrr-mm-dd") &amp;" (" &amp; AP268 &amp;")",AP268),AP268),IF(AO268&lt;&gt;"","each value must be above " &amp; IF( AV268,IFERROR(TEXT(AO268,"rrrr-mm-dd") &amp;" (" &amp; AO268 &amp;")",AO268),AO268), IF(AP268&lt;&gt;"","each value must be below " &amp; IF( AV268,IFERROR(TEXT(AP268,"rrrr-mm-dd") &amp;" (" &amp; AP268 &amp;")",AP268),AP268),""))),""),"")</f>
        <v/>
      </c>
      <c r="EE268" s="14" t="str">
        <f t="shared" ref="EE268" ca="1" si="6187">IF(H268,IF(OR(AQ268,AU268,AV268,AS268,AR268),
   "Values must be" &amp;
   IF(AR268," limited to predefinied list", IF(AQ268, " integers",IF(OR(AU268,AV268)," numeric",""))) &amp;
   IF(AS268,IF(OR(AR268,AQ268,AU268,AV268), " and ","") &amp; "non-missing",""),
""),"")</f>
        <v>Values must be numeric</v>
      </c>
      <c r="EF268" s="14" t="str">
        <f t="shared" ref="EF268" ca="1" si="6188">IF($H268,AG268,"")</f>
        <v/>
      </c>
      <c r="EG268" s="14" t="str">
        <f t="shared" ref="EG268" ca="1" si="6189">IF($H268,AJ268,"")</f>
        <v/>
      </c>
      <c r="EM268" s="14" t="b">
        <f t="shared" ref="EM268" ca="1" si="6190">OR(EC268&lt;&gt;"",DF268&lt;&gt;"")</f>
        <v>1</v>
      </c>
      <c r="EN268" s="14">
        <f t="shared" ref="EN268" ca="1" si="6191">IF(EM268,C268,"")</f>
        <v>255</v>
      </c>
      <c r="EO268" s="14" t="str">
        <f t="shared" ref="EO268" ca="1" si="6192">IF(EM268,F268,"")</f>
        <v>q_85b_2</v>
      </c>
      <c r="EP268" s="14" t="str">
        <f t="shared" ref="EP268" ca="1" si="6193">EC268</f>
        <v xml:space="preserve">Metastasis - Neck (q_85b_2): Values must be numeric. </v>
      </c>
      <c r="EQ268" s="14" t="str">
        <f t="shared" ref="EQ268" ca="1" si="6194">DF268</f>
        <v/>
      </c>
    </row>
    <row r="269" spans="2:147" s="14" customFormat="1">
      <c r="B269" s="14" t="str">
        <f t="shared" ref="B269" ca="1" si="6195">DF269</f>
        <v/>
      </c>
      <c r="C269" s="14">
        <f t="shared" ref="C269" ca="1" si="6196">IF(OFFSET(B269,-1,COLUMN(VariableExists)-2),OFFSET(B269,-1,1)+1,OFFSET(B269,-1,1))</f>
        <v>256</v>
      </c>
      <c r="D269" s="14">
        <f t="shared" ref="D269" si="6197">ROW(A269)-2</f>
        <v>267</v>
      </c>
      <c r="E269" s="14" t="str">
        <f t="shared" ref="E269" ca="1" si="6198">IF(OR(G269="",ROW(G269)=2),"",IF(Z269&gt;0,"S",IF(AX269,IF(J269=2,"D","N"),"I")))</f>
        <v>D</v>
      </c>
      <c r="F269" s="14" t="str">
        <f t="shared" ref="F269" ca="1" si="6199">IF(H269,O269,"")</f>
        <v>q_85b_3</v>
      </c>
      <c r="G269" s="14" t="str">
        <f t="shared" ref="G269" ca="1" si="6200">IF(H269,P269,"")</f>
        <v>Metastasis - Breast</v>
      </c>
      <c r="H269" s="14" t="b">
        <f t="shared" ref="H269" ca="1" si="6201">IF(INDIRECT(ADDRESS(2,D269+1,,,_sheetname_dataframe))="",FALSE,MID(INDIRECT(ADDRESS(2,D269+1,,,_sheetname_dataframe)),1,1)&lt;&gt;".")</f>
        <v>1</v>
      </c>
      <c r="I269" s="14" t="str">
        <f ca="1">IF($H269,ADDRESS(3,(D269+1)*2-1,4,,"["&amp;wew!$G$7&amp;"]"&amp;_sheetname_labels)&amp;":"&amp;ADDRESS(2+ster!$B$20,(D269+1)*2-1,4),"")</f>
        <v>[DBTemplate.xlsm]labels!TO3:TO61</v>
      </c>
      <c r="J269" s="14">
        <f t="array" aca="1" ref="J269" ca="1">IF(H269,MAX(0,MAX(IF(INDIRECT(I269)&lt;&gt;"",ROW(INDIRECT(I269)),""))-2),"")</f>
        <v>2</v>
      </c>
      <c r="K269" s="14" t="str">
        <f ca="1">IF($H269,IF($J269&gt;0,ADDRESS(3,(D269+1)*2-1,4,,"["&amp;wew!$G$7&amp;"]"&amp;_sheetname_labels)&amp;":"&amp;ADDRESS(2+J269,(D269+1)*2-1,4),""),"")</f>
        <v>[DBTemplate.xlsm]labels!TO3:TO4</v>
      </c>
      <c r="L269" s="14" t="str">
        <f ca="1">IF($H269,IF($J269&gt;0,ADDRESS(3,(D269+1)*2,4,,"["&amp;wew!$G$7&amp;"]"&amp;_sheetname_labels)&amp;":"&amp;ADDRESS(2+J269,(D269+1)*2,4),""),"")</f>
        <v>[DBTemplate.xlsm]labels!TP3:TP4</v>
      </c>
      <c r="M269" s="14">
        <f t="shared" ref="M269" ca="1" si="6202">IF($H269,IF(J269&gt;0,COUNTA(INDIRECT(K269))-COUNT(INDIRECT(K269)),0),"")</f>
        <v>0</v>
      </c>
      <c r="N269" s="14">
        <f t="shared" ref="N269" ca="1" si="6203">IF(H269,J269-M269,"")</f>
        <v>2</v>
      </c>
      <c r="O269" s="14" t="str">
        <f t="shared" ref="O269" ca="1" si="6204">IF(INDIRECT(ADDRESS(2,D269+1,,,_sheetname_dataframe))="","",INDIRECT(ADDRESS(2,D269+1,,,_sheetname_dataframe)))</f>
        <v>q_85b_3</v>
      </c>
      <c r="P269" s="14" t="str">
        <f t="shared" ref="P269" ca="1" si="6205">IF(H269,IF(INDIRECT(ADDRESS(1,D269+1,,,_sheetname_dataframe))="","",INDIRECT(ADDRESS(1,D269+1,,,_sheetname_dataframe))),"")</f>
        <v>Metastasis - Breast</v>
      </c>
      <c r="Q269" s="14" t="str">
        <f ca="1">IF($BP269,ADDRESS(3,D269+1,4,,"["&amp;wew!$G$7&amp;"]"&amp;_sheetname_dataframe)&amp;":"&amp;ADDRESS(2+ster!$C$14,D269+1,4),"")</f>
        <v>[DBTemplate.xlsm]data_frame!JH3:JH3</v>
      </c>
      <c r="R269" s="14" t="str">
        <f>IF($BP269,IF(MID(_xll.FORMULATEXT(INDEX(INDIRECT(Q269),1)),1,1)="=", _xll.FORMULATEXT(INDEX(INDIRECT(Q269),1),2,TRUE),""),"")</f>
        <v/>
      </c>
      <c r="S269" s="14">
        <f t="array" aca="1" ref="S269" ca="1">IF(H269,SUM(IF((IFERROR(INDIRECT(Q269)&lt;&gt;"",FALSE))*(INDIRECT(ster!$D$14)&lt;&gt;""),1,0)),"")</f>
        <v>0</v>
      </c>
      <c r="T269" s="14">
        <f t="array" aca="1" ref="T269" ca="1">IF(H269,IF(M269&gt;0,SUM(IFERROR(1*(MATCH(INDIRECT(Q269),INDIRECT(K269),0)&gt;0),0)*(INDIRECT(ster!$D$14)&lt;&gt;"")*NOT(ISNUMBER(INDIRECT(Q269)))),0),"")</f>
        <v>0</v>
      </c>
      <c r="U269" s="14">
        <f t="array" aca="1" ref="U269" ca="1">IF(H269,SUM((IFERROR(INDIRECT(Q269)="",FALSE))*(INDIRECT(ster!$D$14)&lt;&gt;"")),"")</f>
        <v>1</v>
      </c>
      <c r="V269" s="14">
        <f t="array" aca="1" ref="V269" ca="1">IF(H269,SUM((IFERROR(INDIRECT(Q269)="#ąś",TRUE))*(INDIRECT(ster!$D$14)&lt;&gt;"")),"")</f>
        <v>0</v>
      </c>
      <c r="W269" s="14">
        <f t="array" aca="1" ref="W269" ca="1">IF(H269,SUM(ISNUMBER(INDIRECT(Q269))*(INDIRECT(ster!$D$14)&lt;&gt;"")),"")</f>
        <v>0</v>
      </c>
      <c r="X269" s="14" t="str">
        <f t="array" aca="1" ref="X269" ca="1">IF(AND(H269,W269&gt;0),IF(wew!$B$3,MIN(IF((INDIRECT(ster!$D$14)&lt;&gt;"")*IFERROR(INDIRECT($Q269)&lt;&gt;"",FALSE),IFERROR(INDIRECT($Q269),"X"),"X")),"&lt;włącz podświetlanie wartości&gt;"),"—")</f>
        <v>—</v>
      </c>
      <c r="Y269" s="14" t="str">
        <f t="array" aca="1" ref="Y269" ca="1">IF(AND(H269,W269&gt;0),IF(wew!$B$3,MAX(IF((INDIRECT(ster!$D$14)&lt;&gt;"")*IFERROR(INDIRECT($Q269)&lt;&gt;"",FALSE),IFERROR(INDIRECT($Q269),"X"),"X")),"&lt;włącz podświetlanie wartości&gt;"),"—")</f>
        <v>—</v>
      </c>
      <c r="Z269" s="14">
        <f t="shared" ref="Z269" ca="1" si="6206">IF(H269,S269-T269-W269,"")</f>
        <v>0</v>
      </c>
      <c r="AA269" s="12" t="str">
        <f t="shared" ref="AA269" ca="1" si="6207">IF(H269,IF(S269&gt;0,W269/(S269),"—"),"")</f>
        <v>—</v>
      </c>
      <c r="AB269" s="17">
        <f t="array" aca="1" ref="AB269" ca="1">IF(H269,IF(W269&gt;0,SUM((INDIRECT(ster!$D$14)&lt;&gt;"")*IFERROR((INDIRECT(Q269)&lt;&gt;"")*(INDIRECT(Q269)=INT(INDIRECT(Q269))),0)),0),"")</f>
        <v>0</v>
      </c>
      <c r="AC269" s="17">
        <f t="array" aca="1" ref="AC269" ca="1">IF(H269,W269-AB269,"")</f>
        <v>0</v>
      </c>
      <c r="AD269" s="17">
        <f t="shared" ref="AD269" ca="1" si="6208">IF($H269,IF(AC269&lt;&gt;"",IF(AC269=0,1,IF(AC269/W269&lt;0.15,2,3)),0),"")</f>
        <v>1</v>
      </c>
      <c r="AE269" s="17" t="b">
        <f t="shared" ref="AE269" ca="1" si="6209">IF(H269,OFFSET(O269,1,0)=".validation",FALSE)</f>
        <v>0</v>
      </c>
      <c r="AF269" s="17" t="str">
        <f ca="1">IF(AE269,IF($H269,ADDRESS(3,D269+2,4,,"["&amp;wew!$G$7&amp;"]"&amp;_sheetname_dataframe)&amp;":"&amp;ADDRESS(2+ster!$C$14,D269+2,4),""),"")</f>
        <v/>
      </c>
      <c r="AG269" s="17" t="str">
        <f t="shared" ref="AG269" ca="1" si="6210">IF(AE269,IF($H269,IF(INDIRECT(ADDRESS(1,D269+2,,,_sheetname_dataframe))="","",INDIRECT(ADDRESS(1,D269+2,,,_sheetname_dataframe))),""),"")</f>
        <v/>
      </c>
      <c r="AH269" s="17" t="b">
        <f t="shared" ref="AH269" ca="1" si="6211">IF(H269,AND(AE269,OFFSET(O269,2,0)=".validation"),FALSE)</f>
        <v>0</v>
      </c>
      <c r="AI269" s="17" t="str">
        <f ca="1">IF(AH269,IF($H269,ADDRESS(3,D269+3,4,,"["&amp;wew!$G$7&amp;"]"&amp;_sheetname_dataframe)&amp;":"&amp;ADDRESS(2+ster!$C$14,D269+3,4),""),"")</f>
        <v/>
      </c>
      <c r="AJ269" s="17" t="str">
        <f t="shared" ref="AJ269" ca="1" si="6212">IF(AH269,IF($H269,IF(INDIRECT(ADDRESS(1,D269+3,,,_sheetname_dataframe))="","",INDIRECT(ADDRESS(1,D269+3,,,_sheetname_dataframe))),""),"")</f>
        <v/>
      </c>
      <c r="AK269" s="17" t="b">
        <f t="shared" ref="AK269" ca="1" si="6213">IF(H269,OR(AQ269,AD269=2),"")</f>
        <v>0</v>
      </c>
      <c r="AL269" s="17" t="b">
        <f t="shared" ref="AL269" ca="1" si="6214">IF($H269,IF(BV269&lt;&gt;"",IF(OR(BM269="F",BM269="L",BM269="I",BM269="D"),BV269&lt;&gt;0)),"")</f>
        <v>0</v>
      </c>
      <c r="AM269" s="17" t="b">
        <f t="shared" ref="AM269" ca="1" si="6215">IF($H269,AND(NOT(AL269),OR(IF(BW269&lt;&gt;"",IF(OR(BM269="F",BM269="L"),BW269&lt;&gt;0)),BM269="I",BM269="N",BM269="D")),"")</f>
        <v>0</v>
      </c>
      <c r="AN269" s="17">
        <f t="shared" ref="AN269" ca="1" si="6216">IF(COUNTA(INDIRECT(Q269))=0,0, IF(AND(AO269&lt;&gt;"",X269&lt;AO269),1,IF(AND(AP269&lt;&gt;"",Y269&gt;AP269),1,IF(AND(AQ269,AC269&gt;0),2,0))))</f>
        <v>0</v>
      </c>
      <c r="AO269" s="24" t="str">
        <f t="shared" ref="AO269" ca="1" si="6217">IF($H269,IF(BY269&lt;&gt;"",IF(ISNUMBER(BY269),BY269,""),""),"")</f>
        <v/>
      </c>
      <c r="AP269" s="24" t="str">
        <f t="shared" ref="AP269" ca="1" si="6218">IF($H269,IF(BZ269&lt;&gt;"",IF(ISNUMBER(BZ269),BZ269,""),""),"")</f>
        <v/>
      </c>
      <c r="AQ269" s="17" t="b">
        <f t="shared" ref="AQ269" ca="1" si="6219">IF(H269,IF(CA269&lt;&gt;"",CA269&lt;&gt;0,FALSE),"")</f>
        <v>0</v>
      </c>
      <c r="AR269" s="17" t="b">
        <f t="shared" ref="AR269" ca="1" si="6220">IF(H269,IF(N269&gt;0,IF(BQ269&lt;&gt;"",BQ269&lt;&gt;0,FALSE),FALSE),"")</f>
        <v>0</v>
      </c>
      <c r="AS269" s="17" t="b">
        <f t="shared" ref="AS269" ca="1" si="6221">IF(H269,IF(BR269&lt;&gt;"",BR269&lt;&gt;0,FALSE),"")</f>
        <v>0</v>
      </c>
      <c r="AT269" s="17" t="b">
        <f t="shared" ref="AT269" ca="1" si="6222">IF(H269,IF(N269&gt;0,FALSE,IF(BU269&lt;&gt;"",MATCH(BU269,DataType,0)=1,FALSE)),"")</f>
        <v>0</v>
      </c>
      <c r="AU269" s="17" t="b">
        <f t="shared" ref="AU269" ca="1" si="6223">IF(H269,IF(N269&gt;0,TRUE,IF(BU269&lt;&gt;"",MATCH(BU269,DataType,0)=2,FALSE)),"")</f>
        <v>1</v>
      </c>
      <c r="AV269" s="17" t="b">
        <f t="shared" ref="AV269" ca="1" si="6224">IF(H269,IF(N269&gt;0,FALSE,IF(BU269&lt;&gt;"",MATCH(BU269,DataType,0)=3,FALSE)),"")</f>
        <v>0</v>
      </c>
      <c r="AW269" s="17" t="b">
        <f t="shared" ref="AW269" ca="1" si="6225">IF(H269,IF(W269&gt;0,Z269=0,FALSE),"")</f>
        <v>0</v>
      </c>
      <c r="AX269" s="14" t="b">
        <f t="array" aca="1" ref="AX269" ca="1">IF(H269,N269&gt;0,"")</f>
        <v>1</v>
      </c>
      <c r="AY269" s="17" t="str">
        <f t="shared" ref="AY269" ca="1" si="6226">IF(H269,IF(N269&gt;0,ADDRESS(ROW(VariablesOrigin)+1,COLUMN(VariablesOrigin)+1,4) &amp; ":" &amp; ADDRESS(ROW(VariablesOrigin)+N269,COLUMN(VariablesOrigin)+1,4),""),"")</f>
        <v>C3:C4</v>
      </c>
      <c r="AZ269" s="17" t="b">
        <f t="array" aca="1" ref="AZ269" ca="1">IF(AY269&lt;&gt;"",SUM(1*ISERROR(MATCH(INDIRECT(AY269),INDIRECT(K269),0)))=0,"")</f>
        <v>1</v>
      </c>
      <c r="BA269" s="17" t="b">
        <f t="shared" ref="BA269" ca="1" si="6227">IF(H269,BU269="",FALSE)</f>
        <v>1</v>
      </c>
      <c r="BB269" s="17" t="b">
        <v>0</v>
      </c>
      <c r="BC269" s="17" t="b">
        <f t="shared" ref="BC269" ca="1" si="6228">IF(BA269,IF(N269&gt;0,AND(AZ269,Z269=0),FALSE),"")</f>
        <v>1</v>
      </c>
      <c r="BD269" s="17" t="b">
        <f t="shared" ref="BD269" ca="1" si="6229">IF(BA269,IF(N269&gt;0,AND(NOT(AZ269),Z269=0),FALSE),"")</f>
        <v>0</v>
      </c>
      <c r="BE269" s="17" t="b">
        <f t="shared" ref="BE269" ca="1" si="6230">IF(BA269,IF(AND(AW269,NOT(BB269),NOT(BC269),NOT(BD269)),AND(Z269=0,AC269=0),FALSE),"")</f>
        <v>0</v>
      </c>
      <c r="BF269" s="17" t="b">
        <f t="shared" ref="BF269" ca="1" si="6231">IF(BA269,IF(AND(AW269,NOT(BB269),NOT(BC269),NOT(BD269)),AND(Z269=0,OR(AC269&gt;0)),FALSE),"")</f>
        <v>0</v>
      </c>
      <c r="BG269" s="17" t="b">
        <f t="shared" ref="BG269" ca="1" si="6232">IF(BA269,IF(OR(BB269:BF269),FALSE,IF(Z269=0,FALSE,Z269&gt;0)),"")</f>
        <v>0</v>
      </c>
      <c r="BH269" s="17" t="b">
        <f t="shared" ref="BH269" ca="1" si="6233">IF(BA269,COUNTIF(BB269:BG269,TRUE)=1,"")</f>
        <v>1</v>
      </c>
      <c r="BI269" s="17">
        <f t="shared" ref="BI269" ca="1" si="6234">IF(BA269,IFERROR(MATCH(TRUE,BB269:BG269,0),7),"")</f>
        <v>2</v>
      </c>
      <c r="BJ269" s="17" t="b">
        <f t="shared" ref="BJ269" ca="1" si="6235">DF269&lt;&gt;""</f>
        <v>0</v>
      </c>
      <c r="BK269" s="17" t="str">
        <f t="shared" ref="BK269" ca="1" si="6236">IF(H269,IF(AND(NOT(BA269),AU269),AC269=0,""),"")</f>
        <v/>
      </c>
      <c r="BL269" s="17" t="str">
        <f t="shared" ref="BL269" ca="1" si="6237">IF(H269,IF(AND(NOT(BA269),AU269),AC269&gt;0,""),"")</f>
        <v/>
      </c>
      <c r="BM269" s="17" t="str">
        <f t="shared" ref="BM269" ca="1" si="6238">IF(H269,IF(BA269,CHOOSE(BI269,"0","F","L","I","N",IF(AA269&gt;0.5,"N","S"),"0"),CHOOSE(MATCH(BU269,DataType,0),"S",IF(BK269,"I","N"),"D"  )),"")</f>
        <v>F</v>
      </c>
      <c r="BN269" s="17" t="str">
        <f t="shared" ref="BN269" ca="1" si="6239">IF(H269,IF(BJ269,"E",IF(BA269,CHOOSE(BI269,"0","F","L","I","N","S","0"),CHOOSE(MATCH(BU269,DataType,0),"S",IF(BK269,"I","N"),"D"  ))),"")</f>
        <v>F</v>
      </c>
      <c r="BO269" s="17" t="str">
        <f t="shared" ref="BO269" ca="1" si="6240">IF($H269,IF(BM269="0","",IF(AND(AR269,N269=2),"D",IF(BM269="S","N",IF(AL269,"O",IF(AM269,"I","N"))))),"")</f>
        <v>N</v>
      </c>
      <c r="BP269" s="14" t="b">
        <f t="shared" ref="BP269" ca="1" si="6241">INDIRECT(ADDRESS(2,ROW(A269)-1,,,_sheetname_dataframe))&lt;&gt;""</f>
        <v>1</v>
      </c>
      <c r="BQ269" s="35"/>
      <c r="BX269" s="16"/>
      <c r="BY269" s="16"/>
      <c r="BZ269" s="16"/>
      <c r="CA269" s="16"/>
      <c r="CB269" s="16"/>
      <c r="CC269" s="16"/>
      <c r="CD269" s="16"/>
      <c r="CE269" s="16"/>
      <c r="CF269" s="16"/>
      <c r="CN269" s="14">
        <f ca="1">IF(H269,IFERROR(IsVariableNameLegal(O269),0),0)</f>
        <v>0</v>
      </c>
      <c r="CO269" s="14" t="str">
        <f t="array" aca="1" ref="CO269" ca="1">IF(H269,IF(COUNTIF(INDIRECT(wew!$C$13),O269)&gt;1,TRIM(SUBSTITUTE(_xll.MCONCAT(IF((INDIRECT(wew!$C$13)=O269)*(COLUMN(INDIRECT(wew!$C$13))&lt;&gt;D269+1),-1+COLUMN(INDIRECT(wew!$C$13)),"")," "),"  "," ")),""),"")</f>
        <v/>
      </c>
      <c r="CP269" s="14" t="str">
        <f t="array" aca="1" ref="CP269" ca="1">IF(P269&lt;&gt;"",IF(LEN(P269)&gt;150,1,""),"")</f>
        <v/>
      </c>
      <c r="CQ269" s="14" t="str">
        <f t="array" aca="1" ref="CQ269" ca="1">IF(AND(H269,NOT(ster!$J$3)),IF(COUNTIF(INDIRECT(wew!$C$15),P269)&gt;1,TRIM(SUBSTITUTE(_xll.MCONCAT(IF((INDIRECT(wew!$C$15)=P269)*(COLUMN(INDIRECT(wew!$C$15))&lt;&gt;D269+1),-1+COLUMN(INDIRECT(wew!$C$15)),"")," "),"  "," ")),""),"")</f>
        <v/>
      </c>
      <c r="CR269" s="14" t="str">
        <f t="array" aca="1" ref="CR269" ca="1">IF(H269,IF(AND(W269&gt;0,AO269&lt;&gt;""),TRIM(SUBSTITUTE(_xll.MCONCAT(IFERROR(IF(ISNUMBER(INDIRECT(Q269)),IF((INDIRECT(ster!$D$14)&lt;&gt;"")*(INDIRECT(Q269)&lt;AO269),INDIRECT(ster!$D$14) &amp; ": " &amp;  SUBSTITUTE(IF( AV269,IFERROR(TEXT(INDIRECT(Q269),"rrrr-mm-dd") &amp;" (" &amp; INDIRECT(Q269) &amp;")",INDIRECT(Q269)),INDIRECT(Q269))," "," "),""),""),"")," "),"  "," ")),""),"")</f>
        <v/>
      </c>
      <c r="CS269" s="14" t="str">
        <f t="array" aca="1" ref="CS269" ca="1">IF(H269,IF(AND(W269&gt;0,AP269&lt;&gt;""),TRIM(SUBSTITUTE(_xll.MCONCAT(IFERROR(IF(ISNUMBER(INDIRECT(Q269)),IF((INDIRECT(ster!$D$14)&lt;&gt;"")*(INDIRECT(Q269)&gt;AP269),INDIRECT(ster!$D$14) &amp; ": " &amp;  SUBSTITUTE(IF( AV269,IFERROR(TEXT(INDIRECT(Q269),"rrrr-mm-dd")&amp;" (" &amp; INDIRECT(Q269) &amp;")",INDIRECT(Q269)),INDIRECT(Q269))," "," "),""),""),"")," "),"  "," ")),""),"")</f>
        <v/>
      </c>
      <c r="CT269" s="14" t="str">
        <f t="array" aca="1" ref="CT269" ca="1">IF(H269,IF(AND(N269&gt;0,AR269),TRIM(SUBSTITUTE(_xll.MCONCAT(IFERROR(IF(ISNUMBER(INDIRECT(Q269)),IF((INDIRECT(ster!$D$14)&lt;&gt;"")*(IFERROR(0*(MATCH(INDIRECT(Q269),INDIRECT(K269),0)&gt;0),1)),INDIRECT(ster!$D$14) &amp; ": " &amp;  SUBSTITUTE(IF( AV269,IFERROR(TEXT(INDIRECT(Q269),"rrrr-mm-dd")&amp;" (" &amp; INDIRECT(Q269) &amp;")",INDIRECT(Q269)),INDIRECT(Q269))," "," "),""),""),"")," "),"  "," ")),""),"")</f>
        <v/>
      </c>
      <c r="CU269" s="14" t="str">
        <f t="array" aca="1" ref="CU269" ca="1">IF(H269,IF(AND(V269&gt;0),TRIM(SUBSTITUTE(_xll.MCONCAT(IF((INDIRECT(ster!$D$14)&lt;&gt;"")*(IFERROR(0*(INDIRECT(Q269)&lt;&gt;""),1)),INDIRECT(ster!$D$14),"")," "),"  "," ")),""),"")</f>
        <v/>
      </c>
      <c r="CV269" s="14" t="str">
        <f t="array" aca="1" ref="CV269" ca="1">IF(H269,IF(AS269,
TRIM(SUBSTITUTE(_xll.MCONCAT(IF(
   (INDIRECT(ster!$D$14)&lt;&gt;"")*
   ((INDIRECT(Q269)="")+
      NOT(ISNUMBER(INDIRECT(Q269)))*
      NOT(ISERROR(MATCH(INDIRECT(Q269),INDIRECT(K269),0)))
    ),
      INDIRECT(ster!$D$14),
   "")," "),"  "," ")),
""),"")</f>
        <v/>
      </c>
      <c r="CW269" s="14" t="str">
        <f t="array" aca="1" ref="CW269" ca="1">IF(H269,IF(AND(AQ269),TRIM(SUBSTITUTE(_xll.MCONCAT(IFERROR(IF(ISNUMBER(INDIRECT(Q269)),IF((INDIRECT(ster!$D$14)&lt;&gt;"")*(INDIRECT(Q269)&lt;&gt;INT(INDIRECT(Q269))),INDIRECT(ster!$D$14) &amp; ": " &amp; INDIRECT(Q269),""),""),"")," "),"  "," ")),""),"")</f>
        <v/>
      </c>
      <c r="CX269" s="14" t="str">
        <f t="array" aca="1" ref="CX269" ca="1">IF(H269,IF(OR(AU269,AV269),TRIM(SUBSTITUTE(_xll.MCONCAT(IF((INDIRECT(ster!$D$14)&lt;&gt;"")*NOT(ISNUMBER(INDIRECT(Q269))),IF(ISERROR(MATCH(INDIRECT(Q269),INDIRECT(K269),0)),IFERROR(IF(INDIRECT(Q269)&lt;&gt;"",INDIRECT(ster!$D$14) &amp; ": " &amp; SUBSTITUTE(INDIRECT(Q269)," "," "),""),""),""),"")," "),"  "," ")),""),"")</f>
        <v/>
      </c>
      <c r="CY269" s="14" t="str">
        <f t="array" aca="1" ref="CY269" ca="1">IF(H269,IF(AE269,TRIM(SUBSTITUTE(_xll.MCONCAT(IF((INDIRECT(ster!$D$14)&lt;&gt;"")*IFERROR(NOT(INDIRECT(AF269)),FALSE),IF(ISERROR(MATCH(INDIRECT(Q269),INDIRECT(K269),0)),IFERROR(IF(INDIRECT(Q269)&lt;&gt;"",INDIRECT(ster!$D$14)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CZ269" s="14" t="str">
        <f t="array" aca="1" ref="CZ269" ca="1">IF(H269,IF(AH269,TRIM(SUBSTITUTE(_xll.MCONCAT(IF((INDIRECT(ster!$D$14)&lt;&gt;"")*IFERROR(NOT(INDIRECT(AI269)),FALSE),IF(ISERROR(MATCH(INDIRECT(Q269),INDIRECT(K269),0)),IFERROR(IF(INDIRECT(Q269)&lt;&gt;"",INDIRECT(ster!$D$14)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DC269" s="14" t="str">
        <f ca="1">SUBSTITUTE(SUBSTITUTE(SUBSTITUTE(SUBSTITUTE(_xll.MCONCAT(DG269:DS269,"■"),"■■","■"),"■■","■"),"■■","■"),"■■","■")</f>
        <v>■</v>
      </c>
      <c r="DD269" s="14" t="str">
        <f t="shared" ref="DD269" ca="1" si="6242">IF(MID(DC269,1,1)="■",MID(DC269,2,LEN(DC269)),DC269)</f>
        <v/>
      </c>
      <c r="DE269" s="14" t="str">
        <f t="shared" ref="DE269" ca="1" si="6243">IF(DD269&lt;&gt;"",IF(MID(DD269,LEN(DD269),1)="■",MID(DD269,1,LEN(DD269)-1),DD269),"")</f>
        <v/>
      </c>
      <c r="DF269" s="14" t="str">
        <f t="shared" ref="DF269" ca="1" si="6244">IFERROR(IF(DE269&lt;&gt;"",SUBSTITUTE(DE269,"■",". "),""),"##INTERNAL_ERROR")</f>
        <v/>
      </c>
      <c r="DG269" s="14" t="str">
        <f t="shared" ref="DG269" ca="1" si="6245">IF(CN269&lt;&gt;0,"Variable name don't comply with the naming convention","")</f>
        <v/>
      </c>
      <c r="DH269" s="14" t="str">
        <f t="shared" ref="DH269" ca="1" si="6246">IF(CO269&lt;&gt;"","Duplicated name. " &amp; IF(ISERROR(FIND(" ",CO269)),"Duplicate have index " &amp; CO269, "Duplicates have indices: "&amp;SUBSTITUTE(CO269," ",", ")),"")</f>
        <v/>
      </c>
      <c r="DI269" s="14" t="str">
        <f t="shared" ref="DI269" ca="1" si="6247">IF(CP269&lt;&gt;"","Variable label exceed length 150","")</f>
        <v/>
      </c>
      <c r="DJ269" s="14" t="str">
        <f t="shared" ref="DJ269" ca="1" si="6248">IF(CQ269&lt;&gt;"","Duplicated variable label. " &amp; IF(ISERROR(FIND(" ",CQ269)),"Duplicate have index " &amp; CQ269, "Duplicates have indices: "&amp;SUBSTITUTE(CQ269," ",", ")),"")</f>
        <v/>
      </c>
      <c r="DK269" s="14" t="str">
        <f t="shared" ref="DK269" ca="1" si="6249">IF(CR269&lt;&gt;"","The following cases have values below declared theorethical min: " &amp;SUBSTITUTE(CR269," ",", "),"")</f>
        <v/>
      </c>
      <c r="DL269" s="14" t="str">
        <f t="shared" ref="DL269" ca="1" si="6250">IF(CS269&lt;&gt;"","The following cases have values above declared theorethical max: " &amp;SUBSTITUTE(CS269," ",", "),"")</f>
        <v/>
      </c>
      <c r="DM269" s="14" t="str">
        <f t="shared" ref="DM269" ca="1" si="6251">IF(CT269&lt;&gt;"","There are some cases with values not explicitly declared in the labels dictionary: " &amp;SUBSTITUTE(CT269," ",", "),"")</f>
        <v/>
      </c>
      <c r="DN269" s="14" t="str">
        <f t="array" aca="1" ref="DN269" ca="1">IF(CU269&lt;&gt;"","There are errors in the entered values in the following cases: " &amp;SUBSTITUTE(CU269," ",", "),"")</f>
        <v/>
      </c>
      <c r="DO269" s="14" t="str">
        <f t="shared" ref="DO269" ca="1" si="6252">IF(CV269&lt;&gt;"","The following records are missing in this required field: " &amp;SUBSTITUTE(CV269," ",", "),"")</f>
        <v/>
      </c>
      <c r="DP269" s="14" t="str">
        <f t="shared" ref="DP269" ca="1" si="6253">IF(CW269&lt;&gt;"","The following cases have non-integer values: " &amp;SUBSTITUTE(CW269," ",", "),"")</f>
        <v/>
      </c>
      <c r="DQ269" s="14" t="str">
        <f t="shared" ref="DQ269" ca="1" si="6254">IF(CX269&lt;&gt;"","The following cases are non-numeric: " &amp;SUBSTITUTE(CX269," ",", "),"")</f>
        <v/>
      </c>
      <c r="DR269" s="14" t="str">
        <f t="shared" ref="DR269" ca="1" si="6255">IF(CY269&lt;&gt;"","In the following cases " &amp; P269 &amp; " " &amp; LOWER(MID(AG269,1,1)) &amp; MID(AG269,2,LEN(AG269)) &amp; ": " &amp;SUBSTITUTE(CY269," ",", "),"")</f>
        <v/>
      </c>
      <c r="DS269" s="14" t="str">
        <f t="shared" ref="DS269" ca="1" si="6256">IF(CZ269&lt;&gt;"","In the following cases " &amp; P269 &amp; " " &amp; LOWER(MID(AJ269,1,1)) &amp; MID(AJ269,2,LEN(AJ269)) &amp; ": " &amp;SUBSTITUTE(CZ269," ",", "),"")</f>
        <v/>
      </c>
      <c r="DZ269" s="14" t="b">
        <f t="shared" ref="DZ269" ca="1" si="6257">OR(ED269&lt;&gt;"",EF269&lt;&gt;"",EG269&lt;&gt;"")</f>
        <v>0</v>
      </c>
      <c r="EA269" s="14" t="str">
        <f t="shared" ref="EA269" ca="1" si="6258">IF(EB269&lt;&gt;"",G269 &amp; " (" &amp; F269 &amp; ")","")</f>
        <v>Metastasis - Breast (q_85b_3)</v>
      </c>
      <c r="EB269" s="14" t="str">
        <f t="shared" ref="EB269" ca="1" si="6259">IF(EE269&lt;&gt;"",EE269&amp;IF(ED269&lt;&gt;""," and "&amp;ED269,""),UPPER(MID(ED269,1,1)&amp;MID(ED269,2,LEN(ED269))))&amp; IF(OR(EF269&lt;&gt;"",EG269&lt;&gt;"")," and "&amp;IF(EF269&lt;&gt;"",LOWER(MID(EF269,1,1) &amp; MID(EF269,2,LEN(EF269))),"")&amp; IF(AND(EF269 &lt;&gt;"",EG269&lt;&gt;"")," and ","") &amp; IF(EG269&lt;&gt;"",LOWER(MID(EG269,1,1) &amp; MID(EG269,2,LEN(EG269))),""),"") &amp; IF(OR(EE269&lt;&gt;"",ED269&lt;&gt;"",EF269&lt;&gt;"",EG269&lt;&gt;""), ". ","")</f>
        <v xml:space="preserve">Values must be numeric. </v>
      </c>
      <c r="EC269" s="14" t="str">
        <f t="shared" ref="EC269" ca="1" si="6260">IF(EB269&lt;&gt;"",G269 &amp; " (" &amp; F269 &amp; "): " &amp; EB269,"")</f>
        <v xml:space="preserve">Metastasis - Breast (q_85b_3): Values must be numeric. </v>
      </c>
      <c r="ED269" s="14" t="str">
        <f t="shared" ref="ED269" ca="1" si="6261">IF(H269,IF(W269&gt;0,IF(AND(AO269&lt;&gt;"",AP269&lt;&gt;""),"each value must be between " &amp; IF( AV269,IFERROR(TEXT(AO269,"rrrr-mm-dd") &amp;" (" &amp; AO269 &amp;")",AO269),AO269) &amp; " and " &amp; IF( AV269,IFERROR(TEXT(AP269,"rrrr-mm-dd") &amp;" (" &amp; AP269 &amp;")",AP269),AP269),IF(AO269&lt;&gt;"","each value must be above " &amp; IF( AV269,IFERROR(TEXT(AO269,"rrrr-mm-dd") &amp;" (" &amp; AO269 &amp;")",AO269),AO269), IF(AP269&lt;&gt;"","each value must be below " &amp; IF( AV269,IFERROR(TEXT(AP269,"rrrr-mm-dd") &amp;" (" &amp; AP269 &amp;")",AP269),AP269),""))),""),"")</f>
        <v/>
      </c>
      <c r="EE269" s="14" t="str">
        <f t="shared" ref="EE269" ca="1" si="6262">IF(H269,IF(OR(AQ269,AU269,AV269,AS269,AR269),
   "Values must be" &amp;
   IF(AR269," limited to predefinied list", IF(AQ269, " integers",IF(OR(AU269,AV269)," numeric",""))) &amp;
   IF(AS269,IF(OR(AR269,AQ269,AU269,AV269), " and ","") &amp; "non-missing",""),
""),"")</f>
        <v>Values must be numeric</v>
      </c>
      <c r="EF269" s="14" t="str">
        <f t="shared" ref="EF269" ca="1" si="6263">IF($H269,AG269,"")</f>
        <v/>
      </c>
      <c r="EG269" s="14" t="str">
        <f t="shared" ref="EG269" ca="1" si="6264">IF($H269,AJ269,"")</f>
        <v/>
      </c>
      <c r="EM269" s="14" t="b">
        <f t="shared" ref="EM269" ca="1" si="6265">OR(EC269&lt;&gt;"",DF269&lt;&gt;"")</f>
        <v>1</v>
      </c>
      <c r="EN269" s="14">
        <f t="shared" ref="EN269" ca="1" si="6266">IF(EM269,C269,"")</f>
        <v>256</v>
      </c>
      <c r="EO269" s="14" t="str">
        <f t="shared" ref="EO269" ca="1" si="6267">IF(EM269,F269,"")</f>
        <v>q_85b_3</v>
      </c>
      <c r="EP269" s="14" t="str">
        <f t="shared" ref="EP269" ca="1" si="6268">EC269</f>
        <v xml:space="preserve">Metastasis - Breast (q_85b_3): Values must be numeric. </v>
      </c>
      <c r="EQ269" s="14" t="str">
        <f t="shared" ref="EQ269" ca="1" si="6269">DF269</f>
        <v/>
      </c>
    </row>
    <row r="270" spans="2:147" s="14" customFormat="1">
      <c r="B270" s="14" t="str">
        <f t="shared" ref="B270" ca="1" si="6270">DF270</f>
        <v/>
      </c>
      <c r="C270" s="14">
        <f t="shared" ref="C270" ca="1" si="6271">IF(OFFSET(B270,-1,COLUMN(VariableExists)-2),OFFSET(B270,-1,1)+1,OFFSET(B270,-1,1))</f>
        <v>257</v>
      </c>
      <c r="D270" s="14">
        <f t="shared" ref="D270" si="6272">ROW(A270)-2</f>
        <v>268</v>
      </c>
      <c r="E270" s="14" t="str">
        <f t="shared" ref="E270" ca="1" si="6273">IF(OR(G270="",ROW(G270)=2),"",IF(Z270&gt;0,"S",IF(AX270,IF(J270=2,"D","N"),"I")))</f>
        <v>D</v>
      </c>
      <c r="F270" s="14" t="str">
        <f t="shared" ref="F270" ca="1" si="6274">IF(H270,O270,"")</f>
        <v>q_85b_4</v>
      </c>
      <c r="G270" s="14" t="str">
        <f t="shared" ref="G270" ca="1" si="6275">IF(H270,P270,"")</f>
        <v>Metastasis - Lung</v>
      </c>
      <c r="H270" s="14" t="b">
        <f t="shared" ref="H270" ca="1" si="6276">IF(INDIRECT(ADDRESS(2,D270+1,,,_sheetname_dataframe))="",FALSE,MID(INDIRECT(ADDRESS(2,D270+1,,,_sheetname_dataframe)),1,1)&lt;&gt;".")</f>
        <v>1</v>
      </c>
      <c r="I270" s="14" t="str">
        <f ca="1">IF($H270,ADDRESS(3,(D270+1)*2-1,4,,"["&amp;wew!$G$7&amp;"]"&amp;_sheetname_labels)&amp;":"&amp;ADDRESS(2+ster!$B$20,(D270+1)*2-1,4),"")</f>
        <v>[DBTemplate.xlsm]labels!TQ3:TQ61</v>
      </c>
      <c r="J270" s="14">
        <f t="array" aca="1" ref="J270" ca="1">IF(H270,MAX(0,MAX(IF(INDIRECT(I270)&lt;&gt;"",ROW(INDIRECT(I270)),""))-2),"")</f>
        <v>2</v>
      </c>
      <c r="K270" s="14" t="str">
        <f ca="1">IF($H270,IF($J270&gt;0,ADDRESS(3,(D270+1)*2-1,4,,"["&amp;wew!$G$7&amp;"]"&amp;_sheetname_labels)&amp;":"&amp;ADDRESS(2+J270,(D270+1)*2-1,4),""),"")</f>
        <v>[DBTemplate.xlsm]labels!TQ3:TQ4</v>
      </c>
      <c r="L270" s="14" t="str">
        <f ca="1">IF($H270,IF($J270&gt;0,ADDRESS(3,(D270+1)*2,4,,"["&amp;wew!$G$7&amp;"]"&amp;_sheetname_labels)&amp;":"&amp;ADDRESS(2+J270,(D270+1)*2,4),""),"")</f>
        <v>[DBTemplate.xlsm]labels!TR3:TR4</v>
      </c>
      <c r="M270" s="14">
        <f t="shared" ref="M270" ca="1" si="6277">IF($H270,IF(J270&gt;0,COUNTA(INDIRECT(K270))-COUNT(INDIRECT(K270)),0),"")</f>
        <v>0</v>
      </c>
      <c r="N270" s="14">
        <f t="shared" ref="N270" ca="1" si="6278">IF(H270,J270-M270,"")</f>
        <v>2</v>
      </c>
      <c r="O270" s="14" t="str">
        <f t="shared" ref="O270" ca="1" si="6279">IF(INDIRECT(ADDRESS(2,D270+1,,,_sheetname_dataframe))="","",INDIRECT(ADDRESS(2,D270+1,,,_sheetname_dataframe)))</f>
        <v>q_85b_4</v>
      </c>
      <c r="P270" s="14" t="str">
        <f t="shared" ref="P270" ca="1" si="6280">IF(H270,IF(INDIRECT(ADDRESS(1,D270+1,,,_sheetname_dataframe))="","",INDIRECT(ADDRESS(1,D270+1,,,_sheetname_dataframe))),"")</f>
        <v>Metastasis - Lung</v>
      </c>
      <c r="Q270" s="14" t="str">
        <f ca="1">IF($BP270,ADDRESS(3,D270+1,4,,"["&amp;wew!$G$7&amp;"]"&amp;_sheetname_dataframe)&amp;":"&amp;ADDRESS(2+ster!$C$14,D270+1,4),"")</f>
        <v>[DBTemplate.xlsm]data_frame!JI3:JI3</v>
      </c>
      <c r="R270" s="14" t="str">
        <f>IF($BP270,IF(MID(_xll.FORMULATEXT(INDEX(INDIRECT(Q270),1)),1,1)="=", _xll.FORMULATEXT(INDEX(INDIRECT(Q270),1),2,TRUE),""),"")</f>
        <v/>
      </c>
      <c r="S270" s="14">
        <f t="array" aca="1" ref="S270" ca="1">IF(H270,SUM(IF((IFERROR(INDIRECT(Q270)&lt;&gt;"",FALSE))*(INDIRECT(ster!$D$14)&lt;&gt;""),1,0)),"")</f>
        <v>0</v>
      </c>
      <c r="T270" s="14">
        <f t="array" aca="1" ref="T270" ca="1">IF(H270,IF(M270&gt;0,SUM(IFERROR(1*(MATCH(INDIRECT(Q270),INDIRECT(K270),0)&gt;0),0)*(INDIRECT(ster!$D$14)&lt;&gt;"")*NOT(ISNUMBER(INDIRECT(Q270)))),0),"")</f>
        <v>0</v>
      </c>
      <c r="U270" s="14">
        <f t="array" aca="1" ref="U270" ca="1">IF(H270,SUM((IFERROR(INDIRECT(Q270)="",FALSE))*(INDIRECT(ster!$D$14)&lt;&gt;"")),"")</f>
        <v>1</v>
      </c>
      <c r="V270" s="14">
        <f t="array" aca="1" ref="V270" ca="1">IF(H270,SUM((IFERROR(INDIRECT(Q270)="#ąś",TRUE))*(INDIRECT(ster!$D$14)&lt;&gt;"")),"")</f>
        <v>0</v>
      </c>
      <c r="W270" s="14">
        <f t="array" aca="1" ref="W270" ca="1">IF(H270,SUM(ISNUMBER(INDIRECT(Q270))*(INDIRECT(ster!$D$14)&lt;&gt;"")),"")</f>
        <v>0</v>
      </c>
      <c r="X270" s="14" t="str">
        <f t="array" aca="1" ref="X270" ca="1">IF(AND(H270,W270&gt;0),IF(wew!$B$3,MIN(IF((INDIRECT(ster!$D$14)&lt;&gt;"")*IFERROR(INDIRECT($Q270)&lt;&gt;"",FALSE),IFERROR(INDIRECT($Q270),"X"),"X")),"&lt;włącz podświetlanie wartości&gt;"),"—")</f>
        <v>—</v>
      </c>
      <c r="Y270" s="14" t="str">
        <f t="array" aca="1" ref="Y270" ca="1">IF(AND(H270,W270&gt;0),IF(wew!$B$3,MAX(IF((INDIRECT(ster!$D$14)&lt;&gt;"")*IFERROR(INDIRECT($Q270)&lt;&gt;"",FALSE),IFERROR(INDIRECT($Q270),"X"),"X")),"&lt;włącz podświetlanie wartości&gt;"),"—")</f>
        <v>—</v>
      </c>
      <c r="Z270" s="14">
        <f t="shared" ref="Z270" ca="1" si="6281">IF(H270,S270-T270-W270,"")</f>
        <v>0</v>
      </c>
      <c r="AA270" s="12" t="str">
        <f t="shared" ref="AA270" ca="1" si="6282">IF(H270,IF(S270&gt;0,W270/(S270),"—"),"")</f>
        <v>—</v>
      </c>
      <c r="AB270" s="17">
        <f t="array" aca="1" ref="AB270" ca="1">IF(H270,IF(W270&gt;0,SUM((INDIRECT(ster!$D$14)&lt;&gt;"")*IFERROR((INDIRECT(Q270)&lt;&gt;"")*(INDIRECT(Q270)=INT(INDIRECT(Q270))),0)),0),"")</f>
        <v>0</v>
      </c>
      <c r="AC270" s="17">
        <f t="array" aca="1" ref="AC270" ca="1">IF(H270,W270-AB270,"")</f>
        <v>0</v>
      </c>
      <c r="AD270" s="17">
        <f t="shared" ref="AD270" ca="1" si="6283">IF($H270,IF(AC270&lt;&gt;"",IF(AC270=0,1,IF(AC270/W270&lt;0.15,2,3)),0),"")</f>
        <v>1</v>
      </c>
      <c r="AE270" s="17" t="b">
        <f t="shared" ref="AE270" ca="1" si="6284">IF(H270,OFFSET(O270,1,0)=".validation",FALSE)</f>
        <v>0</v>
      </c>
      <c r="AF270" s="17" t="str">
        <f ca="1">IF(AE270,IF($H270,ADDRESS(3,D270+2,4,,"["&amp;wew!$G$7&amp;"]"&amp;_sheetname_dataframe)&amp;":"&amp;ADDRESS(2+ster!$C$14,D270+2,4),""),"")</f>
        <v/>
      </c>
      <c r="AG270" s="17" t="str">
        <f t="shared" ref="AG270" ca="1" si="6285">IF(AE270,IF($H270,IF(INDIRECT(ADDRESS(1,D270+2,,,_sheetname_dataframe))="","",INDIRECT(ADDRESS(1,D270+2,,,_sheetname_dataframe))),""),"")</f>
        <v/>
      </c>
      <c r="AH270" s="17" t="b">
        <f t="shared" ref="AH270" ca="1" si="6286">IF(H270,AND(AE270,OFFSET(O270,2,0)=".validation"),FALSE)</f>
        <v>0</v>
      </c>
      <c r="AI270" s="17" t="str">
        <f ca="1">IF(AH270,IF($H270,ADDRESS(3,D270+3,4,,"["&amp;wew!$G$7&amp;"]"&amp;_sheetname_dataframe)&amp;":"&amp;ADDRESS(2+ster!$C$14,D270+3,4),""),"")</f>
        <v/>
      </c>
      <c r="AJ270" s="17" t="str">
        <f t="shared" ref="AJ270" ca="1" si="6287">IF(AH270,IF($H270,IF(INDIRECT(ADDRESS(1,D270+3,,,_sheetname_dataframe))="","",INDIRECT(ADDRESS(1,D270+3,,,_sheetname_dataframe))),""),"")</f>
        <v/>
      </c>
      <c r="AK270" s="17" t="b">
        <f t="shared" ref="AK270" ca="1" si="6288">IF(H270,OR(AQ270,AD270=2),"")</f>
        <v>0</v>
      </c>
      <c r="AL270" s="17" t="b">
        <f t="shared" ref="AL270" ca="1" si="6289">IF($H270,IF(BV270&lt;&gt;"",IF(OR(BM270="F",BM270="L",BM270="I",BM270="D"),BV270&lt;&gt;0)),"")</f>
        <v>0</v>
      </c>
      <c r="AM270" s="17" t="b">
        <f t="shared" ref="AM270" ca="1" si="6290">IF($H270,AND(NOT(AL270),OR(IF(BW270&lt;&gt;"",IF(OR(BM270="F",BM270="L"),BW270&lt;&gt;0)),BM270="I",BM270="N",BM270="D")),"")</f>
        <v>0</v>
      </c>
      <c r="AN270" s="17">
        <f t="shared" ref="AN270" ca="1" si="6291">IF(COUNTA(INDIRECT(Q270))=0,0, IF(AND(AO270&lt;&gt;"",X270&lt;AO270),1,IF(AND(AP270&lt;&gt;"",Y270&gt;AP270),1,IF(AND(AQ270,AC270&gt;0),2,0))))</f>
        <v>0</v>
      </c>
      <c r="AO270" s="24" t="str">
        <f t="shared" ref="AO270" ca="1" si="6292">IF($H270,IF(BY270&lt;&gt;"",IF(ISNUMBER(BY270),BY270,""),""),"")</f>
        <v/>
      </c>
      <c r="AP270" s="24" t="str">
        <f t="shared" ref="AP270" ca="1" si="6293">IF($H270,IF(BZ270&lt;&gt;"",IF(ISNUMBER(BZ270),BZ270,""),""),"")</f>
        <v/>
      </c>
      <c r="AQ270" s="17" t="b">
        <f t="shared" ref="AQ270" ca="1" si="6294">IF(H270,IF(CA270&lt;&gt;"",CA270&lt;&gt;0,FALSE),"")</f>
        <v>0</v>
      </c>
      <c r="AR270" s="17" t="b">
        <f t="shared" ref="AR270" ca="1" si="6295">IF(H270,IF(N270&gt;0,IF(BQ270&lt;&gt;"",BQ270&lt;&gt;0,FALSE),FALSE),"")</f>
        <v>0</v>
      </c>
      <c r="AS270" s="17" t="b">
        <f t="shared" ref="AS270" ca="1" si="6296">IF(H270,IF(BR270&lt;&gt;"",BR270&lt;&gt;0,FALSE),"")</f>
        <v>0</v>
      </c>
      <c r="AT270" s="17" t="b">
        <f t="shared" ref="AT270" ca="1" si="6297">IF(H270,IF(N270&gt;0,FALSE,IF(BU270&lt;&gt;"",MATCH(BU270,DataType,0)=1,FALSE)),"")</f>
        <v>0</v>
      </c>
      <c r="AU270" s="17" t="b">
        <f t="shared" ref="AU270" ca="1" si="6298">IF(H270,IF(N270&gt;0,TRUE,IF(BU270&lt;&gt;"",MATCH(BU270,DataType,0)=2,FALSE)),"")</f>
        <v>1</v>
      </c>
      <c r="AV270" s="17" t="b">
        <f t="shared" ref="AV270" ca="1" si="6299">IF(H270,IF(N270&gt;0,FALSE,IF(BU270&lt;&gt;"",MATCH(BU270,DataType,0)=3,FALSE)),"")</f>
        <v>0</v>
      </c>
      <c r="AW270" s="17" t="b">
        <f t="shared" ref="AW270" ca="1" si="6300">IF(H270,IF(W270&gt;0,Z270=0,FALSE),"")</f>
        <v>0</v>
      </c>
      <c r="AX270" s="14" t="b">
        <f t="array" aca="1" ref="AX270" ca="1">IF(H270,N270&gt;0,"")</f>
        <v>1</v>
      </c>
      <c r="AY270" s="17" t="str">
        <f t="shared" ref="AY270" ca="1" si="6301">IF(H270,IF(N270&gt;0,ADDRESS(ROW(VariablesOrigin)+1,COLUMN(VariablesOrigin)+1,4) &amp; ":" &amp; ADDRESS(ROW(VariablesOrigin)+N270,COLUMN(VariablesOrigin)+1,4),""),"")</f>
        <v>C3:C4</v>
      </c>
      <c r="AZ270" s="17" t="b">
        <f t="array" aca="1" ref="AZ270" ca="1">IF(AY270&lt;&gt;"",SUM(1*ISERROR(MATCH(INDIRECT(AY270),INDIRECT(K270),0)))=0,"")</f>
        <v>1</v>
      </c>
      <c r="BA270" s="17" t="b">
        <f t="shared" ref="BA270" ca="1" si="6302">IF(H270,BU270="",FALSE)</f>
        <v>1</v>
      </c>
      <c r="BB270" s="17" t="b">
        <v>0</v>
      </c>
      <c r="BC270" s="17" t="b">
        <f t="shared" ref="BC270" ca="1" si="6303">IF(BA270,IF(N270&gt;0,AND(AZ270,Z270=0),FALSE),"")</f>
        <v>1</v>
      </c>
      <c r="BD270" s="17" t="b">
        <f t="shared" ref="BD270" ca="1" si="6304">IF(BA270,IF(N270&gt;0,AND(NOT(AZ270),Z270=0),FALSE),"")</f>
        <v>0</v>
      </c>
      <c r="BE270" s="17" t="b">
        <f t="shared" ref="BE270" ca="1" si="6305">IF(BA270,IF(AND(AW270,NOT(BB270),NOT(BC270),NOT(BD270)),AND(Z270=0,AC270=0),FALSE),"")</f>
        <v>0</v>
      </c>
      <c r="BF270" s="17" t="b">
        <f t="shared" ref="BF270" ca="1" si="6306">IF(BA270,IF(AND(AW270,NOT(BB270),NOT(BC270),NOT(BD270)),AND(Z270=0,OR(AC270&gt;0)),FALSE),"")</f>
        <v>0</v>
      </c>
      <c r="BG270" s="17" t="b">
        <f t="shared" ref="BG270" ca="1" si="6307">IF(BA270,IF(OR(BB270:BF270),FALSE,IF(Z270=0,FALSE,Z270&gt;0)),"")</f>
        <v>0</v>
      </c>
      <c r="BH270" s="17" t="b">
        <f t="shared" ref="BH270" ca="1" si="6308">IF(BA270,COUNTIF(BB270:BG270,TRUE)=1,"")</f>
        <v>1</v>
      </c>
      <c r="BI270" s="17">
        <f t="shared" ref="BI270" ca="1" si="6309">IF(BA270,IFERROR(MATCH(TRUE,BB270:BG270,0),7),"")</f>
        <v>2</v>
      </c>
      <c r="BJ270" s="17" t="b">
        <f t="shared" ref="BJ270" ca="1" si="6310">DF270&lt;&gt;""</f>
        <v>0</v>
      </c>
      <c r="BK270" s="17" t="str">
        <f t="shared" ref="BK270" ca="1" si="6311">IF(H270,IF(AND(NOT(BA270),AU270),AC270=0,""),"")</f>
        <v/>
      </c>
      <c r="BL270" s="17" t="str">
        <f t="shared" ref="BL270" ca="1" si="6312">IF(H270,IF(AND(NOT(BA270),AU270),AC270&gt;0,""),"")</f>
        <v/>
      </c>
      <c r="BM270" s="17" t="str">
        <f t="shared" ref="BM270" ca="1" si="6313">IF(H270,IF(BA270,CHOOSE(BI270,"0","F","L","I","N",IF(AA270&gt;0.5,"N","S"),"0"),CHOOSE(MATCH(BU270,DataType,0),"S",IF(BK270,"I","N"),"D"  )),"")</f>
        <v>F</v>
      </c>
      <c r="BN270" s="17" t="str">
        <f t="shared" ref="BN270" ca="1" si="6314">IF(H270,IF(BJ270,"E",IF(BA270,CHOOSE(BI270,"0","F","L","I","N","S","0"),CHOOSE(MATCH(BU270,DataType,0),"S",IF(BK270,"I","N"),"D"  ))),"")</f>
        <v>F</v>
      </c>
      <c r="BO270" s="17" t="str">
        <f t="shared" ref="BO270" ca="1" si="6315">IF($H270,IF(BM270="0","",IF(AND(AR270,N270=2),"D",IF(BM270="S","N",IF(AL270,"O",IF(AM270,"I","N"))))),"")</f>
        <v>N</v>
      </c>
      <c r="BP270" s="14" t="b">
        <f t="shared" ref="BP270" ca="1" si="6316">INDIRECT(ADDRESS(2,ROW(A270)-1,,,_sheetname_dataframe))&lt;&gt;""</f>
        <v>1</v>
      </c>
      <c r="BQ270" s="35"/>
      <c r="BX270" s="16"/>
      <c r="BY270" s="16"/>
      <c r="BZ270" s="16"/>
      <c r="CA270" s="16"/>
      <c r="CB270" s="16"/>
      <c r="CC270" s="16"/>
      <c r="CD270" s="16"/>
      <c r="CE270" s="16"/>
      <c r="CF270" s="16"/>
      <c r="CN270" s="14">
        <f ca="1">IF(H270,IFERROR(IsVariableNameLegal(O270),0),0)</f>
        <v>0</v>
      </c>
      <c r="CO270" s="14" t="str">
        <f t="array" aca="1" ref="CO270" ca="1">IF(H270,IF(COUNTIF(INDIRECT(wew!$C$13),O270)&gt;1,TRIM(SUBSTITUTE(_xll.MCONCAT(IF((INDIRECT(wew!$C$13)=O270)*(COLUMN(INDIRECT(wew!$C$13))&lt;&gt;D270+1),-1+COLUMN(INDIRECT(wew!$C$13)),"")," "),"  "," ")),""),"")</f>
        <v/>
      </c>
      <c r="CP270" s="14" t="str">
        <f t="array" aca="1" ref="CP270" ca="1">IF(P270&lt;&gt;"",IF(LEN(P270)&gt;150,1,""),"")</f>
        <v/>
      </c>
      <c r="CQ270" s="14" t="str">
        <f t="array" aca="1" ref="CQ270" ca="1">IF(AND(H270,NOT(ster!$J$3)),IF(COUNTIF(INDIRECT(wew!$C$15),P270)&gt;1,TRIM(SUBSTITUTE(_xll.MCONCAT(IF((INDIRECT(wew!$C$15)=P270)*(COLUMN(INDIRECT(wew!$C$15))&lt;&gt;D270+1),-1+COLUMN(INDIRECT(wew!$C$15)),"")," "),"  "," ")),""),"")</f>
        <v/>
      </c>
      <c r="CR270" s="14" t="str">
        <f t="array" aca="1" ref="CR270" ca="1">IF(H270,IF(AND(W270&gt;0,AO270&lt;&gt;""),TRIM(SUBSTITUTE(_xll.MCONCAT(IFERROR(IF(ISNUMBER(INDIRECT(Q270)),IF((INDIRECT(ster!$D$14)&lt;&gt;"")*(INDIRECT(Q270)&lt;AO270),INDIRECT(ster!$D$14) &amp; ": " &amp;  SUBSTITUTE(IF( AV270,IFERROR(TEXT(INDIRECT(Q270),"rrrr-mm-dd") &amp;" (" &amp; INDIRECT(Q270) &amp;")",INDIRECT(Q270)),INDIRECT(Q270))," "," "),""),""),"")," "),"  "," ")),""),"")</f>
        <v/>
      </c>
      <c r="CS270" s="14" t="str">
        <f t="array" aca="1" ref="CS270" ca="1">IF(H270,IF(AND(W270&gt;0,AP270&lt;&gt;""),TRIM(SUBSTITUTE(_xll.MCONCAT(IFERROR(IF(ISNUMBER(INDIRECT(Q270)),IF((INDIRECT(ster!$D$14)&lt;&gt;"")*(INDIRECT(Q270)&gt;AP270),INDIRECT(ster!$D$14) &amp; ": " &amp;  SUBSTITUTE(IF( AV270,IFERROR(TEXT(INDIRECT(Q270),"rrrr-mm-dd")&amp;" (" &amp; INDIRECT(Q270) &amp;")",INDIRECT(Q270)),INDIRECT(Q270))," "," "),""),""),"")," "),"  "," ")),""),"")</f>
        <v/>
      </c>
      <c r="CT270" s="14" t="str">
        <f t="array" aca="1" ref="CT270" ca="1">IF(H270,IF(AND(N270&gt;0,AR270),TRIM(SUBSTITUTE(_xll.MCONCAT(IFERROR(IF(ISNUMBER(INDIRECT(Q270)),IF((INDIRECT(ster!$D$14)&lt;&gt;"")*(IFERROR(0*(MATCH(INDIRECT(Q270),INDIRECT(K270),0)&gt;0),1)),INDIRECT(ster!$D$14) &amp; ": " &amp;  SUBSTITUTE(IF( AV270,IFERROR(TEXT(INDIRECT(Q270),"rrrr-mm-dd")&amp;" (" &amp; INDIRECT(Q270) &amp;")",INDIRECT(Q270)),INDIRECT(Q270))," "," "),""),""),"")," "),"  "," ")),""),"")</f>
        <v/>
      </c>
      <c r="CU270" s="14" t="str">
        <f t="array" aca="1" ref="CU270" ca="1">IF(H270,IF(AND(V270&gt;0),TRIM(SUBSTITUTE(_xll.MCONCAT(IF((INDIRECT(ster!$D$14)&lt;&gt;"")*(IFERROR(0*(INDIRECT(Q270)&lt;&gt;""),1)),INDIRECT(ster!$D$14),"")," "),"  "," ")),""),"")</f>
        <v/>
      </c>
      <c r="CV270" s="14" t="str">
        <f t="array" aca="1" ref="CV270" ca="1">IF(H270,IF(AS270,
TRIM(SUBSTITUTE(_xll.MCONCAT(IF(
   (INDIRECT(ster!$D$14)&lt;&gt;"")*
   ((INDIRECT(Q270)="")+
      NOT(ISNUMBER(INDIRECT(Q270)))*
      NOT(ISERROR(MATCH(INDIRECT(Q270),INDIRECT(K270),0)))
    ),
      INDIRECT(ster!$D$14),
   "")," "),"  "," ")),
""),"")</f>
        <v/>
      </c>
      <c r="CW270" s="14" t="str">
        <f t="array" aca="1" ref="CW270" ca="1">IF(H270,IF(AND(AQ270),TRIM(SUBSTITUTE(_xll.MCONCAT(IFERROR(IF(ISNUMBER(INDIRECT(Q270)),IF((INDIRECT(ster!$D$14)&lt;&gt;"")*(INDIRECT(Q270)&lt;&gt;INT(INDIRECT(Q270))),INDIRECT(ster!$D$14) &amp; ": " &amp; INDIRECT(Q270),""),""),"")," "),"  "," ")),""),"")</f>
        <v/>
      </c>
      <c r="CX270" s="14" t="str">
        <f t="array" aca="1" ref="CX270" ca="1">IF(H270,IF(OR(AU270,AV270),TRIM(SUBSTITUTE(_xll.MCONCAT(IF((INDIRECT(ster!$D$14)&lt;&gt;"")*NOT(ISNUMBER(INDIRECT(Q270))),IF(ISERROR(MATCH(INDIRECT(Q270),INDIRECT(K270),0)),IFERROR(IF(INDIRECT(Q270)&lt;&gt;"",INDIRECT(ster!$D$14) &amp; ": " &amp; SUBSTITUTE(INDIRECT(Q270)," "," "),""),""),""),"")," "),"  "," ")),""),"")</f>
        <v/>
      </c>
      <c r="CY270" s="14" t="str">
        <f t="array" aca="1" ref="CY270" ca="1">IF(H270,IF(AE270,TRIM(SUBSTITUTE(_xll.MCONCAT(IF((INDIRECT(ster!$D$14)&lt;&gt;"")*IFERROR(NOT(INDIRECT(AF270)),FALSE),IF(ISERROR(MATCH(INDIRECT(Q270),INDIRECT(K270),0)),IFERROR(IF(INDIRECT(Q270)&lt;&gt;"",INDIRECT(ster!$D$14)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CZ270" s="14" t="str">
        <f t="array" aca="1" ref="CZ270" ca="1">IF(H270,IF(AH270,TRIM(SUBSTITUTE(_xll.MCONCAT(IF((INDIRECT(ster!$D$14)&lt;&gt;"")*IFERROR(NOT(INDIRECT(AI270)),FALSE),IF(ISERROR(MATCH(INDIRECT(Q270),INDIRECT(K270),0)),IFERROR(IF(INDIRECT(Q270)&lt;&gt;"",INDIRECT(ster!$D$14)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DC270" s="14" t="str">
        <f ca="1">SUBSTITUTE(SUBSTITUTE(SUBSTITUTE(SUBSTITUTE(_xll.MCONCAT(DG270:DS270,"■"),"■■","■"),"■■","■"),"■■","■"),"■■","■")</f>
        <v>■</v>
      </c>
      <c r="DD270" s="14" t="str">
        <f t="shared" ref="DD270" ca="1" si="6317">IF(MID(DC270,1,1)="■",MID(DC270,2,LEN(DC270)),DC270)</f>
        <v/>
      </c>
      <c r="DE270" s="14" t="str">
        <f t="shared" ref="DE270" ca="1" si="6318">IF(DD270&lt;&gt;"",IF(MID(DD270,LEN(DD270),1)="■",MID(DD270,1,LEN(DD270)-1),DD270),"")</f>
        <v/>
      </c>
      <c r="DF270" s="14" t="str">
        <f t="shared" ref="DF270" ca="1" si="6319">IFERROR(IF(DE270&lt;&gt;"",SUBSTITUTE(DE270,"■",". "),""),"##INTERNAL_ERROR")</f>
        <v/>
      </c>
      <c r="DG270" s="14" t="str">
        <f t="shared" ref="DG270" ca="1" si="6320">IF(CN270&lt;&gt;0,"Variable name don't comply with the naming convention","")</f>
        <v/>
      </c>
      <c r="DH270" s="14" t="str">
        <f t="shared" ref="DH270" ca="1" si="6321">IF(CO270&lt;&gt;"","Duplicated name. " &amp; IF(ISERROR(FIND(" ",CO270)),"Duplicate have index " &amp; CO270, "Duplicates have indices: "&amp;SUBSTITUTE(CO270," ",", ")),"")</f>
        <v/>
      </c>
      <c r="DI270" s="14" t="str">
        <f t="shared" ref="DI270" ca="1" si="6322">IF(CP270&lt;&gt;"","Variable label exceed length 150","")</f>
        <v/>
      </c>
      <c r="DJ270" s="14" t="str">
        <f t="shared" ref="DJ270" ca="1" si="6323">IF(CQ270&lt;&gt;"","Duplicated variable label. " &amp; IF(ISERROR(FIND(" ",CQ270)),"Duplicate have index " &amp; CQ270, "Duplicates have indices: "&amp;SUBSTITUTE(CQ270," ",", ")),"")</f>
        <v/>
      </c>
      <c r="DK270" s="14" t="str">
        <f t="shared" ref="DK270" ca="1" si="6324">IF(CR270&lt;&gt;"","The following cases have values below declared theorethical min: " &amp;SUBSTITUTE(CR270," ",", "),"")</f>
        <v/>
      </c>
      <c r="DL270" s="14" t="str">
        <f t="shared" ref="DL270" ca="1" si="6325">IF(CS270&lt;&gt;"","The following cases have values above declared theorethical max: " &amp;SUBSTITUTE(CS270," ",", "),"")</f>
        <v/>
      </c>
      <c r="DM270" s="14" t="str">
        <f t="shared" ref="DM270" ca="1" si="6326">IF(CT270&lt;&gt;"","There are some cases with values not explicitly declared in the labels dictionary: " &amp;SUBSTITUTE(CT270," ",", "),"")</f>
        <v/>
      </c>
      <c r="DN270" s="14" t="str">
        <f t="array" aca="1" ref="DN270" ca="1">IF(CU270&lt;&gt;"","There are errors in the entered values in the following cases: " &amp;SUBSTITUTE(CU270," ",", "),"")</f>
        <v/>
      </c>
      <c r="DO270" s="14" t="str">
        <f t="shared" ref="DO270" ca="1" si="6327">IF(CV270&lt;&gt;"","The following records are missing in this required field: " &amp;SUBSTITUTE(CV270," ",", "),"")</f>
        <v/>
      </c>
      <c r="DP270" s="14" t="str">
        <f t="shared" ref="DP270" ca="1" si="6328">IF(CW270&lt;&gt;"","The following cases have non-integer values: " &amp;SUBSTITUTE(CW270," ",", "),"")</f>
        <v/>
      </c>
      <c r="DQ270" s="14" t="str">
        <f t="shared" ref="DQ270" ca="1" si="6329">IF(CX270&lt;&gt;"","The following cases are non-numeric: " &amp;SUBSTITUTE(CX270," ",", "),"")</f>
        <v/>
      </c>
      <c r="DR270" s="14" t="str">
        <f t="shared" ref="DR270" ca="1" si="6330">IF(CY270&lt;&gt;"","In the following cases " &amp; P270 &amp; " " &amp; LOWER(MID(AG270,1,1)) &amp; MID(AG270,2,LEN(AG270)) &amp; ": " &amp;SUBSTITUTE(CY270," ",", "),"")</f>
        <v/>
      </c>
      <c r="DS270" s="14" t="str">
        <f t="shared" ref="DS270" ca="1" si="6331">IF(CZ270&lt;&gt;"","In the following cases " &amp; P270 &amp; " " &amp; LOWER(MID(AJ270,1,1)) &amp; MID(AJ270,2,LEN(AJ270)) &amp; ": " &amp;SUBSTITUTE(CZ270," ",", "),"")</f>
        <v/>
      </c>
      <c r="DZ270" s="14" t="b">
        <f t="shared" ref="DZ270" ca="1" si="6332">OR(ED270&lt;&gt;"",EF270&lt;&gt;"",EG270&lt;&gt;"")</f>
        <v>0</v>
      </c>
      <c r="EA270" s="14" t="str">
        <f t="shared" ref="EA270" ca="1" si="6333">IF(EB270&lt;&gt;"",G270 &amp; " (" &amp; F270 &amp; ")","")</f>
        <v>Metastasis - Lung (q_85b_4)</v>
      </c>
      <c r="EB270" s="14" t="str">
        <f t="shared" ref="EB270" ca="1" si="6334">IF(EE270&lt;&gt;"",EE270&amp;IF(ED270&lt;&gt;""," and "&amp;ED270,""),UPPER(MID(ED270,1,1)&amp;MID(ED270,2,LEN(ED270))))&amp; IF(OR(EF270&lt;&gt;"",EG270&lt;&gt;"")," and "&amp;IF(EF270&lt;&gt;"",LOWER(MID(EF270,1,1) &amp; MID(EF270,2,LEN(EF270))),"")&amp; IF(AND(EF270 &lt;&gt;"",EG270&lt;&gt;"")," and ","") &amp; IF(EG270&lt;&gt;"",LOWER(MID(EG270,1,1) &amp; MID(EG270,2,LEN(EG270))),""),"") &amp; IF(OR(EE270&lt;&gt;"",ED270&lt;&gt;"",EF270&lt;&gt;"",EG270&lt;&gt;""), ". ","")</f>
        <v xml:space="preserve">Values must be numeric. </v>
      </c>
      <c r="EC270" s="14" t="str">
        <f t="shared" ref="EC270" ca="1" si="6335">IF(EB270&lt;&gt;"",G270 &amp; " (" &amp; F270 &amp; "): " &amp; EB270,"")</f>
        <v xml:space="preserve">Metastasis - Lung (q_85b_4): Values must be numeric. </v>
      </c>
      <c r="ED270" s="14" t="str">
        <f t="shared" ref="ED270" ca="1" si="6336">IF(H270,IF(W270&gt;0,IF(AND(AO270&lt;&gt;"",AP270&lt;&gt;""),"each value must be between " &amp; IF( AV270,IFERROR(TEXT(AO270,"rrrr-mm-dd") &amp;" (" &amp; AO270 &amp;")",AO270),AO270) &amp; " and " &amp; IF( AV270,IFERROR(TEXT(AP270,"rrrr-mm-dd") &amp;" (" &amp; AP270 &amp;")",AP270),AP270),IF(AO270&lt;&gt;"","each value must be above " &amp; IF( AV270,IFERROR(TEXT(AO270,"rrrr-mm-dd") &amp;" (" &amp; AO270 &amp;")",AO270),AO270), IF(AP270&lt;&gt;"","each value must be below " &amp; IF( AV270,IFERROR(TEXT(AP270,"rrrr-mm-dd") &amp;" (" &amp; AP270 &amp;")",AP270),AP270),""))),""),"")</f>
        <v/>
      </c>
      <c r="EE270" s="14" t="str">
        <f t="shared" ref="EE270" ca="1" si="6337">IF(H270,IF(OR(AQ270,AU270,AV270,AS270,AR270),
   "Values must be" &amp;
   IF(AR270," limited to predefinied list", IF(AQ270, " integers",IF(OR(AU270,AV270)," numeric",""))) &amp;
   IF(AS270,IF(OR(AR270,AQ270,AU270,AV270), " and ","") &amp; "non-missing",""),
""),"")</f>
        <v>Values must be numeric</v>
      </c>
      <c r="EF270" s="14" t="str">
        <f t="shared" ref="EF270" ca="1" si="6338">IF($H270,AG270,"")</f>
        <v/>
      </c>
      <c r="EG270" s="14" t="str">
        <f t="shared" ref="EG270" ca="1" si="6339">IF($H270,AJ270,"")</f>
        <v/>
      </c>
      <c r="EM270" s="14" t="b">
        <f t="shared" ref="EM270" ca="1" si="6340">OR(EC270&lt;&gt;"",DF270&lt;&gt;"")</f>
        <v>1</v>
      </c>
      <c r="EN270" s="14">
        <f t="shared" ref="EN270" ca="1" si="6341">IF(EM270,C270,"")</f>
        <v>257</v>
      </c>
      <c r="EO270" s="14" t="str">
        <f t="shared" ref="EO270" ca="1" si="6342">IF(EM270,F270,"")</f>
        <v>q_85b_4</v>
      </c>
      <c r="EP270" s="14" t="str">
        <f t="shared" ref="EP270" ca="1" si="6343">EC270</f>
        <v xml:space="preserve">Metastasis - Lung (q_85b_4): Values must be numeric. </v>
      </c>
      <c r="EQ270" s="14" t="str">
        <f t="shared" ref="EQ270" ca="1" si="6344">DF270</f>
        <v/>
      </c>
    </row>
    <row r="271" spans="2:147" s="14" customFormat="1">
      <c r="B271" s="14" t="str">
        <f t="shared" ref="B271" ca="1" si="6345">DF271</f>
        <v/>
      </c>
      <c r="C271" s="14">
        <f t="shared" ref="C271" ca="1" si="6346">IF(OFFSET(B271,-1,COLUMN(VariableExists)-2),OFFSET(B271,-1,1)+1,OFFSET(B271,-1,1))</f>
        <v>258</v>
      </c>
      <c r="D271" s="14">
        <f t="shared" ref="D271" si="6347">ROW(A271)-2</f>
        <v>269</v>
      </c>
      <c r="E271" s="14" t="str">
        <f t="shared" ref="E271" ca="1" si="6348">IF(OR(G271="",ROW(G271)=2),"",IF(Z271&gt;0,"S",IF(AX271,IF(J271=2,"D","N"),"I")))</f>
        <v>D</v>
      </c>
      <c r="F271" s="14" t="str">
        <f t="shared" ref="F271" ca="1" si="6349">IF(H271,O271,"")</f>
        <v>q_85b_5</v>
      </c>
      <c r="G271" s="14" t="str">
        <f t="shared" ref="G271" ca="1" si="6350">IF(H271,P271,"")</f>
        <v>Metastasis - other Thoracic</v>
      </c>
      <c r="H271" s="14" t="b">
        <f t="shared" ref="H271" ca="1" si="6351">IF(INDIRECT(ADDRESS(2,D271+1,,,_sheetname_dataframe))="",FALSE,MID(INDIRECT(ADDRESS(2,D271+1,,,_sheetname_dataframe)),1,1)&lt;&gt;".")</f>
        <v>1</v>
      </c>
      <c r="I271" s="14" t="str">
        <f ca="1">IF($H271,ADDRESS(3,(D271+1)*2-1,4,,"["&amp;wew!$G$7&amp;"]"&amp;_sheetname_labels)&amp;":"&amp;ADDRESS(2+ster!$B$20,(D271+1)*2-1,4),"")</f>
        <v>[DBTemplate.xlsm]labels!TS3:TS61</v>
      </c>
      <c r="J271" s="14">
        <f t="array" aca="1" ref="J271" ca="1">IF(H271,MAX(0,MAX(IF(INDIRECT(I271)&lt;&gt;"",ROW(INDIRECT(I271)),""))-2),"")</f>
        <v>2</v>
      </c>
      <c r="K271" s="14" t="str">
        <f ca="1">IF($H271,IF($J271&gt;0,ADDRESS(3,(D271+1)*2-1,4,,"["&amp;wew!$G$7&amp;"]"&amp;_sheetname_labels)&amp;":"&amp;ADDRESS(2+J271,(D271+1)*2-1,4),""),"")</f>
        <v>[DBTemplate.xlsm]labels!TS3:TS4</v>
      </c>
      <c r="L271" s="14" t="str">
        <f ca="1">IF($H271,IF($J271&gt;0,ADDRESS(3,(D271+1)*2,4,,"["&amp;wew!$G$7&amp;"]"&amp;_sheetname_labels)&amp;":"&amp;ADDRESS(2+J271,(D271+1)*2,4),""),"")</f>
        <v>[DBTemplate.xlsm]labels!TT3:TT4</v>
      </c>
      <c r="M271" s="14">
        <f t="shared" ref="M271" ca="1" si="6352">IF($H271,IF(J271&gt;0,COUNTA(INDIRECT(K271))-COUNT(INDIRECT(K271)),0),"")</f>
        <v>0</v>
      </c>
      <c r="N271" s="14">
        <f t="shared" ref="N271" ca="1" si="6353">IF(H271,J271-M271,"")</f>
        <v>2</v>
      </c>
      <c r="O271" s="14" t="str">
        <f t="shared" ref="O271" ca="1" si="6354">IF(INDIRECT(ADDRESS(2,D271+1,,,_sheetname_dataframe))="","",INDIRECT(ADDRESS(2,D271+1,,,_sheetname_dataframe)))</f>
        <v>q_85b_5</v>
      </c>
      <c r="P271" s="14" t="str">
        <f t="shared" ref="P271" ca="1" si="6355">IF(H271,IF(INDIRECT(ADDRESS(1,D271+1,,,_sheetname_dataframe))="","",INDIRECT(ADDRESS(1,D271+1,,,_sheetname_dataframe))),"")</f>
        <v>Metastasis - other Thoracic</v>
      </c>
      <c r="Q271" s="14" t="str">
        <f ca="1">IF($BP271,ADDRESS(3,D271+1,4,,"["&amp;wew!$G$7&amp;"]"&amp;_sheetname_dataframe)&amp;":"&amp;ADDRESS(2+ster!$C$14,D271+1,4),"")</f>
        <v>[DBTemplate.xlsm]data_frame!JJ3:JJ3</v>
      </c>
      <c r="R271" s="14" t="str">
        <f>IF($BP271,IF(MID(_xll.FORMULATEXT(INDEX(INDIRECT(Q271),1)),1,1)="=", _xll.FORMULATEXT(INDEX(INDIRECT(Q271),1),2,TRUE),""),"")</f>
        <v/>
      </c>
      <c r="S271" s="14">
        <f t="array" aca="1" ref="S271" ca="1">IF(H271,SUM(IF((IFERROR(INDIRECT(Q271)&lt;&gt;"",FALSE))*(INDIRECT(ster!$D$14)&lt;&gt;""),1,0)),"")</f>
        <v>0</v>
      </c>
      <c r="T271" s="14">
        <f t="array" aca="1" ref="T271" ca="1">IF(H271,IF(M271&gt;0,SUM(IFERROR(1*(MATCH(INDIRECT(Q271),INDIRECT(K271),0)&gt;0),0)*(INDIRECT(ster!$D$14)&lt;&gt;"")*NOT(ISNUMBER(INDIRECT(Q271)))),0),"")</f>
        <v>0</v>
      </c>
      <c r="U271" s="14">
        <f t="array" aca="1" ref="U271" ca="1">IF(H271,SUM((IFERROR(INDIRECT(Q271)="",FALSE))*(INDIRECT(ster!$D$14)&lt;&gt;"")),"")</f>
        <v>1</v>
      </c>
      <c r="V271" s="14">
        <f t="array" aca="1" ref="V271" ca="1">IF(H271,SUM((IFERROR(INDIRECT(Q271)="#ąś",TRUE))*(INDIRECT(ster!$D$14)&lt;&gt;"")),"")</f>
        <v>0</v>
      </c>
      <c r="W271" s="14">
        <f t="array" aca="1" ref="W271" ca="1">IF(H271,SUM(ISNUMBER(INDIRECT(Q271))*(INDIRECT(ster!$D$14)&lt;&gt;"")),"")</f>
        <v>0</v>
      </c>
      <c r="X271" s="14" t="str">
        <f t="array" aca="1" ref="X271" ca="1">IF(AND(H271,W271&gt;0),IF(wew!$B$3,MIN(IF((INDIRECT(ster!$D$14)&lt;&gt;"")*IFERROR(INDIRECT($Q271)&lt;&gt;"",FALSE),IFERROR(INDIRECT($Q271),"X"),"X")),"&lt;włącz podświetlanie wartości&gt;"),"—")</f>
        <v>—</v>
      </c>
      <c r="Y271" s="14" t="str">
        <f t="array" aca="1" ref="Y271" ca="1">IF(AND(H271,W271&gt;0),IF(wew!$B$3,MAX(IF((INDIRECT(ster!$D$14)&lt;&gt;"")*IFERROR(INDIRECT($Q271)&lt;&gt;"",FALSE),IFERROR(INDIRECT($Q271),"X"),"X")),"&lt;włącz podświetlanie wartości&gt;"),"—")</f>
        <v>—</v>
      </c>
      <c r="Z271" s="14">
        <f t="shared" ref="Z271" ca="1" si="6356">IF(H271,S271-T271-W271,"")</f>
        <v>0</v>
      </c>
      <c r="AA271" s="12" t="str">
        <f t="shared" ref="AA271" ca="1" si="6357">IF(H271,IF(S271&gt;0,W271/(S271),"—"),"")</f>
        <v>—</v>
      </c>
      <c r="AB271" s="17">
        <f t="array" aca="1" ref="AB271" ca="1">IF(H271,IF(W271&gt;0,SUM((INDIRECT(ster!$D$14)&lt;&gt;"")*IFERROR((INDIRECT(Q271)&lt;&gt;"")*(INDIRECT(Q271)=INT(INDIRECT(Q271))),0)),0),"")</f>
        <v>0</v>
      </c>
      <c r="AC271" s="17">
        <f t="array" aca="1" ref="AC271" ca="1">IF(H271,W271-AB271,"")</f>
        <v>0</v>
      </c>
      <c r="AD271" s="17">
        <f t="shared" ref="AD271" ca="1" si="6358">IF($H271,IF(AC271&lt;&gt;"",IF(AC271=0,1,IF(AC271/W271&lt;0.15,2,3)),0),"")</f>
        <v>1</v>
      </c>
      <c r="AE271" s="17" t="b">
        <f t="shared" ref="AE271" ca="1" si="6359">IF(H271,OFFSET(O271,1,0)=".validation",FALSE)</f>
        <v>0</v>
      </c>
      <c r="AF271" s="17" t="str">
        <f ca="1">IF(AE271,IF($H271,ADDRESS(3,D271+2,4,,"["&amp;wew!$G$7&amp;"]"&amp;_sheetname_dataframe)&amp;":"&amp;ADDRESS(2+ster!$C$14,D271+2,4),""),"")</f>
        <v/>
      </c>
      <c r="AG271" s="17" t="str">
        <f t="shared" ref="AG271" ca="1" si="6360">IF(AE271,IF($H271,IF(INDIRECT(ADDRESS(1,D271+2,,,_sheetname_dataframe))="","",INDIRECT(ADDRESS(1,D271+2,,,_sheetname_dataframe))),""),"")</f>
        <v/>
      </c>
      <c r="AH271" s="17" t="b">
        <f t="shared" ref="AH271" ca="1" si="6361">IF(H271,AND(AE271,OFFSET(O271,2,0)=".validation"),FALSE)</f>
        <v>0</v>
      </c>
      <c r="AI271" s="17" t="str">
        <f ca="1">IF(AH271,IF($H271,ADDRESS(3,D271+3,4,,"["&amp;wew!$G$7&amp;"]"&amp;_sheetname_dataframe)&amp;":"&amp;ADDRESS(2+ster!$C$14,D271+3,4),""),"")</f>
        <v/>
      </c>
      <c r="AJ271" s="17" t="str">
        <f t="shared" ref="AJ271" ca="1" si="6362">IF(AH271,IF($H271,IF(INDIRECT(ADDRESS(1,D271+3,,,_sheetname_dataframe))="","",INDIRECT(ADDRESS(1,D271+3,,,_sheetname_dataframe))),""),"")</f>
        <v/>
      </c>
      <c r="AK271" s="17" t="b">
        <f t="shared" ref="AK271" ca="1" si="6363">IF(H271,OR(AQ271,AD271=2),"")</f>
        <v>0</v>
      </c>
      <c r="AL271" s="17" t="b">
        <f t="shared" ref="AL271" ca="1" si="6364">IF($H271,IF(BV271&lt;&gt;"",IF(OR(BM271="F",BM271="L",BM271="I",BM271="D"),BV271&lt;&gt;0)),"")</f>
        <v>0</v>
      </c>
      <c r="AM271" s="17" t="b">
        <f t="shared" ref="AM271" ca="1" si="6365">IF($H271,AND(NOT(AL271),OR(IF(BW271&lt;&gt;"",IF(OR(BM271="F",BM271="L"),BW271&lt;&gt;0)),BM271="I",BM271="N",BM271="D")),"")</f>
        <v>0</v>
      </c>
      <c r="AN271" s="17">
        <f t="shared" ref="AN271" ca="1" si="6366">IF(COUNTA(INDIRECT(Q271))=0,0, IF(AND(AO271&lt;&gt;"",X271&lt;AO271),1,IF(AND(AP271&lt;&gt;"",Y271&gt;AP271),1,IF(AND(AQ271,AC271&gt;0),2,0))))</f>
        <v>0</v>
      </c>
      <c r="AO271" s="24" t="str">
        <f t="shared" ref="AO271" ca="1" si="6367">IF($H271,IF(BY271&lt;&gt;"",IF(ISNUMBER(BY271),BY271,""),""),"")</f>
        <v/>
      </c>
      <c r="AP271" s="24" t="str">
        <f t="shared" ref="AP271" ca="1" si="6368">IF($H271,IF(BZ271&lt;&gt;"",IF(ISNUMBER(BZ271),BZ271,""),""),"")</f>
        <v/>
      </c>
      <c r="AQ271" s="17" t="b">
        <f t="shared" ref="AQ271" ca="1" si="6369">IF(H271,IF(CA271&lt;&gt;"",CA271&lt;&gt;0,FALSE),"")</f>
        <v>0</v>
      </c>
      <c r="AR271" s="17" t="b">
        <f t="shared" ref="AR271" ca="1" si="6370">IF(H271,IF(N271&gt;0,IF(BQ271&lt;&gt;"",BQ271&lt;&gt;0,FALSE),FALSE),"")</f>
        <v>0</v>
      </c>
      <c r="AS271" s="17" t="b">
        <f t="shared" ref="AS271" ca="1" si="6371">IF(H271,IF(BR271&lt;&gt;"",BR271&lt;&gt;0,FALSE),"")</f>
        <v>0</v>
      </c>
      <c r="AT271" s="17" t="b">
        <f t="shared" ref="AT271" ca="1" si="6372">IF(H271,IF(N271&gt;0,FALSE,IF(BU271&lt;&gt;"",MATCH(BU271,DataType,0)=1,FALSE)),"")</f>
        <v>0</v>
      </c>
      <c r="AU271" s="17" t="b">
        <f t="shared" ref="AU271" ca="1" si="6373">IF(H271,IF(N271&gt;0,TRUE,IF(BU271&lt;&gt;"",MATCH(BU271,DataType,0)=2,FALSE)),"")</f>
        <v>1</v>
      </c>
      <c r="AV271" s="17" t="b">
        <f t="shared" ref="AV271" ca="1" si="6374">IF(H271,IF(N271&gt;0,FALSE,IF(BU271&lt;&gt;"",MATCH(BU271,DataType,0)=3,FALSE)),"")</f>
        <v>0</v>
      </c>
      <c r="AW271" s="17" t="b">
        <f t="shared" ref="AW271" ca="1" si="6375">IF(H271,IF(W271&gt;0,Z271=0,FALSE),"")</f>
        <v>0</v>
      </c>
      <c r="AX271" s="14" t="b">
        <f t="array" aca="1" ref="AX271" ca="1">IF(H271,N271&gt;0,"")</f>
        <v>1</v>
      </c>
      <c r="AY271" s="17" t="str">
        <f t="shared" ref="AY271" ca="1" si="6376">IF(H271,IF(N271&gt;0,ADDRESS(ROW(VariablesOrigin)+1,COLUMN(VariablesOrigin)+1,4) &amp; ":" &amp; ADDRESS(ROW(VariablesOrigin)+N271,COLUMN(VariablesOrigin)+1,4),""),"")</f>
        <v>C3:C4</v>
      </c>
      <c r="AZ271" s="17" t="b">
        <f t="array" aca="1" ref="AZ271" ca="1">IF(AY271&lt;&gt;"",SUM(1*ISERROR(MATCH(INDIRECT(AY271),INDIRECT(K271),0)))=0,"")</f>
        <v>1</v>
      </c>
      <c r="BA271" s="17" t="b">
        <f t="shared" ref="BA271" ca="1" si="6377">IF(H271,BU271="",FALSE)</f>
        <v>1</v>
      </c>
      <c r="BB271" s="17" t="b">
        <v>0</v>
      </c>
      <c r="BC271" s="17" t="b">
        <f t="shared" ref="BC271" ca="1" si="6378">IF(BA271,IF(N271&gt;0,AND(AZ271,Z271=0),FALSE),"")</f>
        <v>1</v>
      </c>
      <c r="BD271" s="17" t="b">
        <f t="shared" ref="BD271" ca="1" si="6379">IF(BA271,IF(N271&gt;0,AND(NOT(AZ271),Z271=0),FALSE),"")</f>
        <v>0</v>
      </c>
      <c r="BE271" s="17" t="b">
        <f t="shared" ref="BE271" ca="1" si="6380">IF(BA271,IF(AND(AW271,NOT(BB271),NOT(BC271),NOT(BD271)),AND(Z271=0,AC271=0),FALSE),"")</f>
        <v>0</v>
      </c>
      <c r="BF271" s="17" t="b">
        <f t="shared" ref="BF271" ca="1" si="6381">IF(BA271,IF(AND(AW271,NOT(BB271),NOT(BC271),NOT(BD271)),AND(Z271=0,OR(AC271&gt;0)),FALSE),"")</f>
        <v>0</v>
      </c>
      <c r="BG271" s="17" t="b">
        <f t="shared" ref="BG271" ca="1" si="6382">IF(BA271,IF(OR(BB271:BF271),FALSE,IF(Z271=0,FALSE,Z271&gt;0)),"")</f>
        <v>0</v>
      </c>
      <c r="BH271" s="17" t="b">
        <f t="shared" ref="BH271" ca="1" si="6383">IF(BA271,COUNTIF(BB271:BG271,TRUE)=1,"")</f>
        <v>1</v>
      </c>
      <c r="BI271" s="17">
        <f t="shared" ref="BI271" ca="1" si="6384">IF(BA271,IFERROR(MATCH(TRUE,BB271:BG271,0),7),"")</f>
        <v>2</v>
      </c>
      <c r="BJ271" s="17" t="b">
        <f t="shared" ref="BJ271" ca="1" si="6385">DF271&lt;&gt;""</f>
        <v>0</v>
      </c>
      <c r="BK271" s="17" t="str">
        <f t="shared" ref="BK271" ca="1" si="6386">IF(H271,IF(AND(NOT(BA271),AU271),AC271=0,""),"")</f>
        <v/>
      </c>
      <c r="BL271" s="17" t="str">
        <f t="shared" ref="BL271" ca="1" si="6387">IF(H271,IF(AND(NOT(BA271),AU271),AC271&gt;0,""),"")</f>
        <v/>
      </c>
      <c r="BM271" s="17" t="str">
        <f t="shared" ref="BM271" ca="1" si="6388">IF(H271,IF(BA271,CHOOSE(BI271,"0","F","L","I","N",IF(AA271&gt;0.5,"N","S"),"0"),CHOOSE(MATCH(BU271,DataType,0),"S",IF(BK271,"I","N"),"D"  )),"")</f>
        <v>F</v>
      </c>
      <c r="BN271" s="17" t="str">
        <f t="shared" ref="BN271" ca="1" si="6389">IF(H271,IF(BJ271,"E",IF(BA271,CHOOSE(BI271,"0","F","L","I","N","S","0"),CHOOSE(MATCH(BU271,DataType,0),"S",IF(BK271,"I","N"),"D"  ))),"")</f>
        <v>F</v>
      </c>
      <c r="BO271" s="17" t="str">
        <f t="shared" ref="BO271" ca="1" si="6390">IF($H271,IF(BM271="0","",IF(AND(AR271,N271=2),"D",IF(BM271="S","N",IF(AL271,"O",IF(AM271,"I","N"))))),"")</f>
        <v>N</v>
      </c>
      <c r="BP271" s="14" t="b">
        <f t="shared" ref="BP271" ca="1" si="6391">INDIRECT(ADDRESS(2,ROW(A271)-1,,,_sheetname_dataframe))&lt;&gt;""</f>
        <v>1</v>
      </c>
      <c r="BQ271" s="35"/>
      <c r="BX271" s="16"/>
      <c r="BY271" s="16"/>
      <c r="BZ271" s="16"/>
      <c r="CA271" s="16"/>
      <c r="CB271" s="16"/>
      <c r="CC271" s="16"/>
      <c r="CD271" s="16"/>
      <c r="CE271" s="16"/>
      <c r="CF271" s="16"/>
      <c r="CN271" s="14">
        <f ca="1">IF(H271,IFERROR(IsVariableNameLegal(O271),0),0)</f>
        <v>0</v>
      </c>
      <c r="CO271" s="14" t="str">
        <f t="array" aca="1" ref="CO271" ca="1">IF(H271,IF(COUNTIF(INDIRECT(wew!$C$13),O271)&gt;1,TRIM(SUBSTITUTE(_xll.MCONCAT(IF((INDIRECT(wew!$C$13)=O271)*(COLUMN(INDIRECT(wew!$C$13))&lt;&gt;D271+1),-1+COLUMN(INDIRECT(wew!$C$13)),"")," "),"  "," ")),""),"")</f>
        <v/>
      </c>
      <c r="CP271" s="14" t="str">
        <f t="array" aca="1" ref="CP271" ca="1">IF(P271&lt;&gt;"",IF(LEN(P271)&gt;150,1,""),"")</f>
        <v/>
      </c>
      <c r="CQ271" s="14" t="str">
        <f t="array" aca="1" ref="CQ271" ca="1">IF(AND(H271,NOT(ster!$J$3)),IF(COUNTIF(INDIRECT(wew!$C$15),P271)&gt;1,TRIM(SUBSTITUTE(_xll.MCONCAT(IF((INDIRECT(wew!$C$15)=P271)*(COLUMN(INDIRECT(wew!$C$15))&lt;&gt;D271+1),-1+COLUMN(INDIRECT(wew!$C$15)),"")," "),"  "," ")),""),"")</f>
        <v/>
      </c>
      <c r="CR271" s="14" t="str">
        <f t="array" aca="1" ref="CR271" ca="1">IF(H271,IF(AND(W271&gt;0,AO271&lt;&gt;""),TRIM(SUBSTITUTE(_xll.MCONCAT(IFERROR(IF(ISNUMBER(INDIRECT(Q271)),IF((INDIRECT(ster!$D$14)&lt;&gt;"")*(INDIRECT(Q271)&lt;AO271),INDIRECT(ster!$D$14) &amp; ": " &amp;  SUBSTITUTE(IF( AV271,IFERROR(TEXT(INDIRECT(Q271),"rrrr-mm-dd") &amp;" (" &amp; INDIRECT(Q271) &amp;")",INDIRECT(Q271)),INDIRECT(Q271))," "," "),""),""),"")," "),"  "," ")),""),"")</f>
        <v/>
      </c>
      <c r="CS271" s="14" t="str">
        <f t="array" aca="1" ref="CS271" ca="1">IF(H271,IF(AND(W271&gt;0,AP271&lt;&gt;""),TRIM(SUBSTITUTE(_xll.MCONCAT(IFERROR(IF(ISNUMBER(INDIRECT(Q271)),IF((INDIRECT(ster!$D$14)&lt;&gt;"")*(INDIRECT(Q271)&gt;AP271),INDIRECT(ster!$D$14) &amp; ": " &amp;  SUBSTITUTE(IF( AV271,IFERROR(TEXT(INDIRECT(Q271),"rrrr-mm-dd")&amp;" (" &amp; INDIRECT(Q271) &amp;")",INDIRECT(Q271)),INDIRECT(Q271))," "," "),""),""),"")," "),"  "," ")),""),"")</f>
        <v/>
      </c>
      <c r="CT271" s="14" t="str">
        <f t="array" aca="1" ref="CT271" ca="1">IF(H271,IF(AND(N271&gt;0,AR271),TRIM(SUBSTITUTE(_xll.MCONCAT(IFERROR(IF(ISNUMBER(INDIRECT(Q271)),IF((INDIRECT(ster!$D$14)&lt;&gt;"")*(IFERROR(0*(MATCH(INDIRECT(Q271),INDIRECT(K271),0)&gt;0),1)),INDIRECT(ster!$D$14) &amp; ": " &amp;  SUBSTITUTE(IF( AV271,IFERROR(TEXT(INDIRECT(Q271),"rrrr-mm-dd")&amp;" (" &amp; INDIRECT(Q271) &amp;")",INDIRECT(Q271)),INDIRECT(Q271))," "," "),""),""),"")," "),"  "," ")),""),"")</f>
        <v/>
      </c>
      <c r="CU271" s="14" t="str">
        <f t="array" aca="1" ref="CU271" ca="1">IF(H271,IF(AND(V271&gt;0),TRIM(SUBSTITUTE(_xll.MCONCAT(IF((INDIRECT(ster!$D$14)&lt;&gt;"")*(IFERROR(0*(INDIRECT(Q271)&lt;&gt;""),1)),INDIRECT(ster!$D$14),"")," "),"  "," ")),""),"")</f>
        <v/>
      </c>
      <c r="CV271" s="14" t="str">
        <f t="array" aca="1" ref="CV271" ca="1">IF(H271,IF(AS271,
TRIM(SUBSTITUTE(_xll.MCONCAT(IF(
   (INDIRECT(ster!$D$14)&lt;&gt;"")*
   ((INDIRECT(Q271)="")+
      NOT(ISNUMBER(INDIRECT(Q271)))*
      NOT(ISERROR(MATCH(INDIRECT(Q271),INDIRECT(K271),0)))
    ),
      INDIRECT(ster!$D$14),
   "")," "),"  "," ")),
""),"")</f>
        <v/>
      </c>
      <c r="CW271" s="14" t="str">
        <f t="array" aca="1" ref="CW271" ca="1">IF(H271,IF(AND(AQ271),TRIM(SUBSTITUTE(_xll.MCONCAT(IFERROR(IF(ISNUMBER(INDIRECT(Q271)),IF((INDIRECT(ster!$D$14)&lt;&gt;"")*(INDIRECT(Q271)&lt;&gt;INT(INDIRECT(Q271))),INDIRECT(ster!$D$14) &amp; ": " &amp; INDIRECT(Q271),""),""),"")," "),"  "," ")),""),"")</f>
        <v/>
      </c>
      <c r="CX271" s="14" t="str">
        <f t="array" aca="1" ref="CX271" ca="1">IF(H271,IF(OR(AU271,AV271),TRIM(SUBSTITUTE(_xll.MCONCAT(IF((INDIRECT(ster!$D$14)&lt;&gt;"")*NOT(ISNUMBER(INDIRECT(Q271))),IF(ISERROR(MATCH(INDIRECT(Q271),INDIRECT(K271),0)),IFERROR(IF(INDIRECT(Q271)&lt;&gt;"",INDIRECT(ster!$D$14) &amp; ": " &amp; SUBSTITUTE(INDIRECT(Q271)," "," "),""),""),""),"")," "),"  "," ")),""),"")</f>
        <v/>
      </c>
      <c r="CY271" s="14" t="str">
        <f t="array" aca="1" ref="CY271" ca="1">IF(H271,IF(AE271,TRIM(SUBSTITUTE(_xll.MCONCAT(IF((INDIRECT(ster!$D$14)&lt;&gt;"")*IFERROR(NOT(INDIRECT(AF271)),FALSE),IF(ISERROR(MATCH(INDIRECT(Q271),INDIRECT(K271),0)),IFERROR(IF(INDIRECT(Q271)&lt;&gt;"",INDIRECT(ster!$D$14)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CZ271" s="14" t="str">
        <f t="array" aca="1" ref="CZ271" ca="1">IF(H271,IF(AH271,TRIM(SUBSTITUTE(_xll.MCONCAT(IF((INDIRECT(ster!$D$14)&lt;&gt;"")*IFERROR(NOT(INDIRECT(AI271)),FALSE),IF(ISERROR(MATCH(INDIRECT(Q271),INDIRECT(K271),0)),IFERROR(IF(INDIRECT(Q271)&lt;&gt;"",INDIRECT(ster!$D$14)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DC271" s="14" t="str">
        <f ca="1">SUBSTITUTE(SUBSTITUTE(SUBSTITUTE(SUBSTITUTE(_xll.MCONCAT(DG271:DS271,"■"),"■■","■"),"■■","■"),"■■","■"),"■■","■")</f>
        <v>■</v>
      </c>
      <c r="DD271" s="14" t="str">
        <f t="shared" ref="DD271" ca="1" si="6392">IF(MID(DC271,1,1)="■",MID(DC271,2,LEN(DC271)),DC271)</f>
        <v/>
      </c>
      <c r="DE271" s="14" t="str">
        <f t="shared" ref="DE271" ca="1" si="6393">IF(DD271&lt;&gt;"",IF(MID(DD271,LEN(DD271),1)="■",MID(DD271,1,LEN(DD271)-1),DD271),"")</f>
        <v/>
      </c>
      <c r="DF271" s="14" t="str">
        <f t="shared" ref="DF271" ca="1" si="6394">IFERROR(IF(DE271&lt;&gt;"",SUBSTITUTE(DE271,"■",". "),""),"##INTERNAL_ERROR")</f>
        <v/>
      </c>
      <c r="DG271" s="14" t="str">
        <f t="shared" ref="DG271" ca="1" si="6395">IF(CN271&lt;&gt;0,"Variable name don't comply with the naming convention","")</f>
        <v/>
      </c>
      <c r="DH271" s="14" t="str">
        <f t="shared" ref="DH271" ca="1" si="6396">IF(CO271&lt;&gt;"","Duplicated name. " &amp; IF(ISERROR(FIND(" ",CO271)),"Duplicate have index " &amp; CO271, "Duplicates have indices: "&amp;SUBSTITUTE(CO271," ",", ")),"")</f>
        <v/>
      </c>
      <c r="DI271" s="14" t="str">
        <f t="shared" ref="DI271" ca="1" si="6397">IF(CP271&lt;&gt;"","Variable label exceed length 150","")</f>
        <v/>
      </c>
      <c r="DJ271" s="14" t="str">
        <f t="shared" ref="DJ271" ca="1" si="6398">IF(CQ271&lt;&gt;"","Duplicated variable label. " &amp; IF(ISERROR(FIND(" ",CQ271)),"Duplicate have index " &amp; CQ271, "Duplicates have indices: "&amp;SUBSTITUTE(CQ271," ",", ")),"")</f>
        <v/>
      </c>
      <c r="DK271" s="14" t="str">
        <f t="shared" ref="DK271" ca="1" si="6399">IF(CR271&lt;&gt;"","The following cases have values below declared theorethical min: " &amp;SUBSTITUTE(CR271," ",", "),"")</f>
        <v/>
      </c>
      <c r="DL271" s="14" t="str">
        <f t="shared" ref="DL271" ca="1" si="6400">IF(CS271&lt;&gt;"","The following cases have values above declared theorethical max: " &amp;SUBSTITUTE(CS271," ",", "),"")</f>
        <v/>
      </c>
      <c r="DM271" s="14" t="str">
        <f t="shared" ref="DM271" ca="1" si="6401">IF(CT271&lt;&gt;"","There are some cases with values not explicitly declared in the labels dictionary: " &amp;SUBSTITUTE(CT271," ",", "),"")</f>
        <v/>
      </c>
      <c r="DN271" s="14" t="str">
        <f t="array" aca="1" ref="DN271" ca="1">IF(CU271&lt;&gt;"","There are errors in the entered values in the following cases: " &amp;SUBSTITUTE(CU271," ",", "),"")</f>
        <v/>
      </c>
      <c r="DO271" s="14" t="str">
        <f t="shared" ref="DO271" ca="1" si="6402">IF(CV271&lt;&gt;"","The following records are missing in this required field: " &amp;SUBSTITUTE(CV271," ",", "),"")</f>
        <v/>
      </c>
      <c r="DP271" s="14" t="str">
        <f t="shared" ref="DP271" ca="1" si="6403">IF(CW271&lt;&gt;"","The following cases have non-integer values: " &amp;SUBSTITUTE(CW271," ",", "),"")</f>
        <v/>
      </c>
      <c r="DQ271" s="14" t="str">
        <f t="shared" ref="DQ271" ca="1" si="6404">IF(CX271&lt;&gt;"","The following cases are non-numeric: " &amp;SUBSTITUTE(CX271," ",", "),"")</f>
        <v/>
      </c>
      <c r="DR271" s="14" t="str">
        <f t="shared" ref="DR271" ca="1" si="6405">IF(CY271&lt;&gt;"","In the following cases " &amp; P271 &amp; " " &amp; LOWER(MID(AG271,1,1)) &amp; MID(AG271,2,LEN(AG271)) &amp; ": " &amp;SUBSTITUTE(CY271," ",", "),"")</f>
        <v/>
      </c>
      <c r="DS271" s="14" t="str">
        <f t="shared" ref="DS271" ca="1" si="6406">IF(CZ271&lt;&gt;"","In the following cases " &amp; P271 &amp; " " &amp; LOWER(MID(AJ271,1,1)) &amp; MID(AJ271,2,LEN(AJ271)) &amp; ": " &amp;SUBSTITUTE(CZ271," ",", "),"")</f>
        <v/>
      </c>
      <c r="DZ271" s="14" t="b">
        <f t="shared" ref="DZ271" ca="1" si="6407">OR(ED271&lt;&gt;"",EF271&lt;&gt;"",EG271&lt;&gt;"")</f>
        <v>0</v>
      </c>
      <c r="EA271" s="14" t="str">
        <f t="shared" ref="EA271" ca="1" si="6408">IF(EB271&lt;&gt;"",G271 &amp; " (" &amp; F271 &amp; ")","")</f>
        <v>Metastasis - other Thoracic (q_85b_5)</v>
      </c>
      <c r="EB271" s="14" t="str">
        <f t="shared" ref="EB271" ca="1" si="6409">IF(EE271&lt;&gt;"",EE271&amp;IF(ED271&lt;&gt;""," and "&amp;ED271,""),UPPER(MID(ED271,1,1)&amp;MID(ED271,2,LEN(ED271))))&amp; IF(OR(EF271&lt;&gt;"",EG271&lt;&gt;"")," and "&amp;IF(EF271&lt;&gt;"",LOWER(MID(EF271,1,1) &amp; MID(EF271,2,LEN(EF271))),"")&amp; IF(AND(EF271 &lt;&gt;"",EG271&lt;&gt;"")," and ","") &amp; IF(EG271&lt;&gt;"",LOWER(MID(EG271,1,1) &amp; MID(EG271,2,LEN(EG271))),""),"") &amp; IF(OR(EE271&lt;&gt;"",ED271&lt;&gt;"",EF271&lt;&gt;"",EG271&lt;&gt;""), ". ","")</f>
        <v xml:space="preserve">Values must be numeric. </v>
      </c>
      <c r="EC271" s="14" t="str">
        <f t="shared" ref="EC271" ca="1" si="6410">IF(EB271&lt;&gt;"",G271 &amp; " (" &amp; F271 &amp; "): " &amp; EB271,"")</f>
        <v xml:space="preserve">Metastasis - other Thoracic (q_85b_5): Values must be numeric. </v>
      </c>
      <c r="ED271" s="14" t="str">
        <f t="shared" ref="ED271" ca="1" si="6411">IF(H271,IF(W271&gt;0,IF(AND(AO271&lt;&gt;"",AP271&lt;&gt;""),"each value must be between " &amp; IF( AV271,IFERROR(TEXT(AO271,"rrrr-mm-dd") &amp;" (" &amp; AO271 &amp;")",AO271),AO271) &amp; " and " &amp; IF( AV271,IFERROR(TEXT(AP271,"rrrr-mm-dd") &amp;" (" &amp; AP271 &amp;")",AP271),AP271),IF(AO271&lt;&gt;"","each value must be above " &amp; IF( AV271,IFERROR(TEXT(AO271,"rrrr-mm-dd") &amp;" (" &amp; AO271 &amp;")",AO271),AO271), IF(AP271&lt;&gt;"","each value must be below " &amp; IF( AV271,IFERROR(TEXT(AP271,"rrrr-mm-dd") &amp;" (" &amp; AP271 &amp;")",AP271),AP271),""))),""),"")</f>
        <v/>
      </c>
      <c r="EE271" s="14" t="str">
        <f t="shared" ref="EE271" ca="1" si="6412">IF(H271,IF(OR(AQ271,AU271,AV271,AS271,AR271),
   "Values must be" &amp;
   IF(AR271," limited to predefinied list", IF(AQ271, " integers",IF(OR(AU271,AV271)," numeric",""))) &amp;
   IF(AS271,IF(OR(AR271,AQ271,AU271,AV271), " and ","") &amp; "non-missing",""),
""),"")</f>
        <v>Values must be numeric</v>
      </c>
      <c r="EF271" s="14" t="str">
        <f t="shared" ref="EF271" ca="1" si="6413">IF($H271,AG271,"")</f>
        <v/>
      </c>
      <c r="EG271" s="14" t="str">
        <f t="shared" ref="EG271" ca="1" si="6414">IF($H271,AJ271,"")</f>
        <v/>
      </c>
      <c r="EM271" s="14" t="b">
        <f t="shared" ref="EM271" ca="1" si="6415">OR(EC271&lt;&gt;"",DF271&lt;&gt;"")</f>
        <v>1</v>
      </c>
      <c r="EN271" s="14">
        <f t="shared" ref="EN271" ca="1" si="6416">IF(EM271,C271,"")</f>
        <v>258</v>
      </c>
      <c r="EO271" s="14" t="str">
        <f t="shared" ref="EO271" ca="1" si="6417">IF(EM271,F271,"")</f>
        <v>q_85b_5</v>
      </c>
      <c r="EP271" s="14" t="str">
        <f t="shared" ref="EP271" ca="1" si="6418">EC271</f>
        <v xml:space="preserve">Metastasis - other Thoracic (q_85b_5): Values must be numeric. </v>
      </c>
      <c r="EQ271" s="14" t="str">
        <f t="shared" ref="EQ271" ca="1" si="6419">DF271</f>
        <v/>
      </c>
    </row>
    <row r="272" spans="2:147" s="14" customFormat="1">
      <c r="B272" s="14" t="str">
        <f t="shared" ref="B272" ca="1" si="6420">DF272</f>
        <v/>
      </c>
      <c r="C272" s="14">
        <f t="shared" ref="C272" ca="1" si="6421">IF(OFFSET(B272,-1,COLUMN(VariableExists)-2),OFFSET(B272,-1,1)+1,OFFSET(B272,-1,1))</f>
        <v>259</v>
      </c>
      <c r="D272" s="14">
        <f t="shared" ref="D272" si="6422">ROW(A272)-2</f>
        <v>270</v>
      </c>
      <c r="E272" s="14" t="str">
        <f t="shared" ref="E272" ca="1" si="6423">IF(OR(G272="",ROW(G272)=2),"",IF(Z272&gt;0,"S",IF(AX272,IF(J272=2,"D","N"),"I")))</f>
        <v>D</v>
      </c>
      <c r="F272" s="14" t="str">
        <f t="shared" ref="F272" ca="1" si="6424">IF(H272,O272,"")</f>
        <v>q_85b_6</v>
      </c>
      <c r="G272" s="14" t="str">
        <f t="shared" ref="G272" ca="1" si="6425">IF(H272,P272,"")</f>
        <v>Metastasis - Gastric</v>
      </c>
      <c r="H272" s="14" t="b">
        <f t="shared" ref="H272" ca="1" si="6426">IF(INDIRECT(ADDRESS(2,D272+1,,,_sheetname_dataframe))="",FALSE,MID(INDIRECT(ADDRESS(2,D272+1,,,_sheetname_dataframe)),1,1)&lt;&gt;".")</f>
        <v>1</v>
      </c>
      <c r="I272" s="14" t="str">
        <f ca="1">IF($H272,ADDRESS(3,(D272+1)*2-1,4,,"["&amp;wew!$G$7&amp;"]"&amp;_sheetname_labels)&amp;":"&amp;ADDRESS(2+ster!$B$20,(D272+1)*2-1,4),"")</f>
        <v>[DBTemplate.xlsm]labels!TU3:TU61</v>
      </c>
      <c r="J272" s="14">
        <f t="array" aca="1" ref="J272" ca="1">IF(H272,MAX(0,MAX(IF(INDIRECT(I272)&lt;&gt;"",ROW(INDIRECT(I272)),""))-2),"")</f>
        <v>2</v>
      </c>
      <c r="K272" s="14" t="str">
        <f ca="1">IF($H272,IF($J272&gt;0,ADDRESS(3,(D272+1)*2-1,4,,"["&amp;wew!$G$7&amp;"]"&amp;_sheetname_labels)&amp;":"&amp;ADDRESS(2+J272,(D272+1)*2-1,4),""),"")</f>
        <v>[DBTemplate.xlsm]labels!TU3:TU4</v>
      </c>
      <c r="L272" s="14" t="str">
        <f ca="1">IF($H272,IF($J272&gt;0,ADDRESS(3,(D272+1)*2,4,,"["&amp;wew!$G$7&amp;"]"&amp;_sheetname_labels)&amp;":"&amp;ADDRESS(2+J272,(D272+1)*2,4),""),"")</f>
        <v>[DBTemplate.xlsm]labels!TV3:TV4</v>
      </c>
      <c r="M272" s="14">
        <f t="shared" ref="M272" ca="1" si="6427">IF($H272,IF(J272&gt;0,COUNTA(INDIRECT(K272))-COUNT(INDIRECT(K272)),0),"")</f>
        <v>0</v>
      </c>
      <c r="N272" s="14">
        <f t="shared" ref="N272" ca="1" si="6428">IF(H272,J272-M272,"")</f>
        <v>2</v>
      </c>
      <c r="O272" s="14" t="str">
        <f t="shared" ref="O272" ca="1" si="6429">IF(INDIRECT(ADDRESS(2,D272+1,,,_sheetname_dataframe))="","",INDIRECT(ADDRESS(2,D272+1,,,_sheetname_dataframe)))</f>
        <v>q_85b_6</v>
      </c>
      <c r="P272" s="14" t="str">
        <f t="shared" ref="P272" ca="1" si="6430">IF(H272,IF(INDIRECT(ADDRESS(1,D272+1,,,_sheetname_dataframe))="","",INDIRECT(ADDRESS(1,D272+1,,,_sheetname_dataframe))),"")</f>
        <v>Metastasis - Gastric</v>
      </c>
      <c r="Q272" s="14" t="str">
        <f ca="1">IF($BP272,ADDRESS(3,D272+1,4,,"["&amp;wew!$G$7&amp;"]"&amp;_sheetname_dataframe)&amp;":"&amp;ADDRESS(2+ster!$C$14,D272+1,4),"")</f>
        <v>[DBTemplate.xlsm]data_frame!JK3:JK3</v>
      </c>
      <c r="R272" s="14" t="str">
        <f>IF($BP272,IF(MID(_xll.FORMULATEXT(INDEX(INDIRECT(Q272),1)),1,1)="=", _xll.FORMULATEXT(INDEX(INDIRECT(Q272),1),2,TRUE),""),"")</f>
        <v/>
      </c>
      <c r="S272" s="14">
        <f t="array" aca="1" ref="S272" ca="1">IF(H272,SUM(IF((IFERROR(INDIRECT(Q272)&lt;&gt;"",FALSE))*(INDIRECT(ster!$D$14)&lt;&gt;""),1,0)),"")</f>
        <v>0</v>
      </c>
      <c r="T272" s="14">
        <f t="array" aca="1" ref="T272" ca="1">IF(H272,IF(M272&gt;0,SUM(IFERROR(1*(MATCH(INDIRECT(Q272),INDIRECT(K272),0)&gt;0),0)*(INDIRECT(ster!$D$14)&lt;&gt;"")*NOT(ISNUMBER(INDIRECT(Q272)))),0),"")</f>
        <v>0</v>
      </c>
      <c r="U272" s="14">
        <f t="array" aca="1" ref="U272" ca="1">IF(H272,SUM((IFERROR(INDIRECT(Q272)="",FALSE))*(INDIRECT(ster!$D$14)&lt;&gt;"")),"")</f>
        <v>1</v>
      </c>
      <c r="V272" s="14">
        <f t="array" aca="1" ref="V272" ca="1">IF(H272,SUM((IFERROR(INDIRECT(Q272)="#ąś",TRUE))*(INDIRECT(ster!$D$14)&lt;&gt;"")),"")</f>
        <v>0</v>
      </c>
      <c r="W272" s="14">
        <f t="array" aca="1" ref="W272" ca="1">IF(H272,SUM(ISNUMBER(INDIRECT(Q272))*(INDIRECT(ster!$D$14)&lt;&gt;"")),"")</f>
        <v>0</v>
      </c>
      <c r="X272" s="14" t="str">
        <f t="array" aca="1" ref="X272" ca="1">IF(AND(H272,W272&gt;0),IF(wew!$B$3,MIN(IF((INDIRECT(ster!$D$14)&lt;&gt;"")*IFERROR(INDIRECT($Q272)&lt;&gt;"",FALSE),IFERROR(INDIRECT($Q272),"X"),"X")),"&lt;włącz podświetlanie wartości&gt;"),"—")</f>
        <v>—</v>
      </c>
      <c r="Y272" s="14" t="str">
        <f t="array" aca="1" ref="Y272" ca="1">IF(AND(H272,W272&gt;0),IF(wew!$B$3,MAX(IF((INDIRECT(ster!$D$14)&lt;&gt;"")*IFERROR(INDIRECT($Q272)&lt;&gt;"",FALSE),IFERROR(INDIRECT($Q272),"X"),"X")),"&lt;włącz podświetlanie wartości&gt;"),"—")</f>
        <v>—</v>
      </c>
      <c r="Z272" s="14">
        <f t="shared" ref="Z272" ca="1" si="6431">IF(H272,S272-T272-W272,"")</f>
        <v>0</v>
      </c>
      <c r="AA272" s="12" t="str">
        <f t="shared" ref="AA272" ca="1" si="6432">IF(H272,IF(S272&gt;0,W272/(S272),"—"),"")</f>
        <v>—</v>
      </c>
      <c r="AB272" s="17">
        <f t="array" aca="1" ref="AB272" ca="1">IF(H272,IF(W272&gt;0,SUM((INDIRECT(ster!$D$14)&lt;&gt;"")*IFERROR((INDIRECT(Q272)&lt;&gt;"")*(INDIRECT(Q272)=INT(INDIRECT(Q272))),0)),0),"")</f>
        <v>0</v>
      </c>
      <c r="AC272" s="17">
        <f t="array" aca="1" ref="AC272" ca="1">IF(H272,W272-AB272,"")</f>
        <v>0</v>
      </c>
      <c r="AD272" s="17">
        <f t="shared" ref="AD272" ca="1" si="6433">IF($H272,IF(AC272&lt;&gt;"",IF(AC272=0,1,IF(AC272/W272&lt;0.15,2,3)),0),"")</f>
        <v>1</v>
      </c>
      <c r="AE272" s="17" t="b">
        <f t="shared" ref="AE272" ca="1" si="6434">IF(H272,OFFSET(O272,1,0)=".validation",FALSE)</f>
        <v>0</v>
      </c>
      <c r="AF272" s="17" t="str">
        <f ca="1">IF(AE272,IF($H272,ADDRESS(3,D272+2,4,,"["&amp;wew!$G$7&amp;"]"&amp;_sheetname_dataframe)&amp;":"&amp;ADDRESS(2+ster!$C$14,D272+2,4),""),"")</f>
        <v/>
      </c>
      <c r="AG272" s="17" t="str">
        <f t="shared" ref="AG272" ca="1" si="6435">IF(AE272,IF($H272,IF(INDIRECT(ADDRESS(1,D272+2,,,_sheetname_dataframe))="","",INDIRECT(ADDRESS(1,D272+2,,,_sheetname_dataframe))),""),"")</f>
        <v/>
      </c>
      <c r="AH272" s="17" t="b">
        <f t="shared" ref="AH272" ca="1" si="6436">IF(H272,AND(AE272,OFFSET(O272,2,0)=".validation"),FALSE)</f>
        <v>0</v>
      </c>
      <c r="AI272" s="17" t="str">
        <f ca="1">IF(AH272,IF($H272,ADDRESS(3,D272+3,4,,"["&amp;wew!$G$7&amp;"]"&amp;_sheetname_dataframe)&amp;":"&amp;ADDRESS(2+ster!$C$14,D272+3,4),""),"")</f>
        <v/>
      </c>
      <c r="AJ272" s="17" t="str">
        <f t="shared" ref="AJ272" ca="1" si="6437">IF(AH272,IF($H272,IF(INDIRECT(ADDRESS(1,D272+3,,,_sheetname_dataframe))="","",INDIRECT(ADDRESS(1,D272+3,,,_sheetname_dataframe))),""),"")</f>
        <v/>
      </c>
      <c r="AK272" s="17" t="b">
        <f t="shared" ref="AK272" ca="1" si="6438">IF(H272,OR(AQ272,AD272=2),"")</f>
        <v>0</v>
      </c>
      <c r="AL272" s="17" t="b">
        <f t="shared" ref="AL272" ca="1" si="6439">IF($H272,IF(BV272&lt;&gt;"",IF(OR(BM272="F",BM272="L",BM272="I",BM272="D"),BV272&lt;&gt;0)),"")</f>
        <v>0</v>
      </c>
      <c r="AM272" s="17" t="b">
        <f t="shared" ref="AM272" ca="1" si="6440">IF($H272,AND(NOT(AL272),OR(IF(BW272&lt;&gt;"",IF(OR(BM272="F",BM272="L"),BW272&lt;&gt;0)),BM272="I",BM272="N",BM272="D")),"")</f>
        <v>0</v>
      </c>
      <c r="AN272" s="17">
        <f t="shared" ref="AN272" ca="1" si="6441">IF(COUNTA(INDIRECT(Q272))=0,0, IF(AND(AO272&lt;&gt;"",X272&lt;AO272),1,IF(AND(AP272&lt;&gt;"",Y272&gt;AP272),1,IF(AND(AQ272,AC272&gt;0),2,0))))</f>
        <v>0</v>
      </c>
      <c r="AO272" s="24" t="str">
        <f t="shared" ref="AO272" ca="1" si="6442">IF($H272,IF(BY272&lt;&gt;"",IF(ISNUMBER(BY272),BY272,""),""),"")</f>
        <v/>
      </c>
      <c r="AP272" s="24" t="str">
        <f t="shared" ref="AP272" ca="1" si="6443">IF($H272,IF(BZ272&lt;&gt;"",IF(ISNUMBER(BZ272),BZ272,""),""),"")</f>
        <v/>
      </c>
      <c r="AQ272" s="17" t="b">
        <f t="shared" ref="AQ272" ca="1" si="6444">IF(H272,IF(CA272&lt;&gt;"",CA272&lt;&gt;0,FALSE),"")</f>
        <v>0</v>
      </c>
      <c r="AR272" s="17" t="b">
        <f t="shared" ref="AR272" ca="1" si="6445">IF(H272,IF(N272&gt;0,IF(BQ272&lt;&gt;"",BQ272&lt;&gt;0,FALSE),FALSE),"")</f>
        <v>0</v>
      </c>
      <c r="AS272" s="17" t="b">
        <f t="shared" ref="AS272" ca="1" si="6446">IF(H272,IF(BR272&lt;&gt;"",BR272&lt;&gt;0,FALSE),"")</f>
        <v>0</v>
      </c>
      <c r="AT272" s="17" t="b">
        <f t="shared" ref="AT272" ca="1" si="6447">IF(H272,IF(N272&gt;0,FALSE,IF(BU272&lt;&gt;"",MATCH(BU272,DataType,0)=1,FALSE)),"")</f>
        <v>0</v>
      </c>
      <c r="AU272" s="17" t="b">
        <f t="shared" ref="AU272" ca="1" si="6448">IF(H272,IF(N272&gt;0,TRUE,IF(BU272&lt;&gt;"",MATCH(BU272,DataType,0)=2,FALSE)),"")</f>
        <v>1</v>
      </c>
      <c r="AV272" s="17" t="b">
        <f t="shared" ref="AV272" ca="1" si="6449">IF(H272,IF(N272&gt;0,FALSE,IF(BU272&lt;&gt;"",MATCH(BU272,DataType,0)=3,FALSE)),"")</f>
        <v>0</v>
      </c>
      <c r="AW272" s="17" t="b">
        <f t="shared" ref="AW272" ca="1" si="6450">IF(H272,IF(W272&gt;0,Z272=0,FALSE),"")</f>
        <v>0</v>
      </c>
      <c r="AX272" s="14" t="b">
        <f t="array" aca="1" ref="AX272" ca="1">IF(H272,N272&gt;0,"")</f>
        <v>1</v>
      </c>
      <c r="AY272" s="17" t="str">
        <f t="shared" ref="AY272" ca="1" si="6451">IF(H272,IF(N272&gt;0,ADDRESS(ROW(VariablesOrigin)+1,COLUMN(VariablesOrigin)+1,4) &amp; ":" &amp; ADDRESS(ROW(VariablesOrigin)+N272,COLUMN(VariablesOrigin)+1,4),""),"")</f>
        <v>C3:C4</v>
      </c>
      <c r="AZ272" s="17" t="b">
        <f t="array" aca="1" ref="AZ272" ca="1">IF(AY272&lt;&gt;"",SUM(1*ISERROR(MATCH(INDIRECT(AY272),INDIRECT(K272),0)))=0,"")</f>
        <v>1</v>
      </c>
      <c r="BA272" s="17" t="b">
        <f t="shared" ref="BA272" ca="1" si="6452">IF(H272,BU272="",FALSE)</f>
        <v>1</v>
      </c>
      <c r="BB272" s="17" t="b">
        <v>0</v>
      </c>
      <c r="BC272" s="17" t="b">
        <f t="shared" ref="BC272" ca="1" si="6453">IF(BA272,IF(N272&gt;0,AND(AZ272,Z272=0),FALSE),"")</f>
        <v>1</v>
      </c>
      <c r="BD272" s="17" t="b">
        <f t="shared" ref="BD272" ca="1" si="6454">IF(BA272,IF(N272&gt;0,AND(NOT(AZ272),Z272=0),FALSE),"")</f>
        <v>0</v>
      </c>
      <c r="BE272" s="17" t="b">
        <f t="shared" ref="BE272" ca="1" si="6455">IF(BA272,IF(AND(AW272,NOT(BB272),NOT(BC272),NOT(BD272)),AND(Z272=0,AC272=0),FALSE),"")</f>
        <v>0</v>
      </c>
      <c r="BF272" s="17" t="b">
        <f t="shared" ref="BF272" ca="1" si="6456">IF(BA272,IF(AND(AW272,NOT(BB272),NOT(BC272),NOT(BD272)),AND(Z272=0,OR(AC272&gt;0)),FALSE),"")</f>
        <v>0</v>
      </c>
      <c r="BG272" s="17" t="b">
        <f t="shared" ref="BG272" ca="1" si="6457">IF(BA272,IF(OR(BB272:BF272),FALSE,IF(Z272=0,FALSE,Z272&gt;0)),"")</f>
        <v>0</v>
      </c>
      <c r="BH272" s="17" t="b">
        <f t="shared" ref="BH272" ca="1" si="6458">IF(BA272,COUNTIF(BB272:BG272,TRUE)=1,"")</f>
        <v>1</v>
      </c>
      <c r="BI272" s="17">
        <f t="shared" ref="BI272" ca="1" si="6459">IF(BA272,IFERROR(MATCH(TRUE,BB272:BG272,0),7),"")</f>
        <v>2</v>
      </c>
      <c r="BJ272" s="17" t="b">
        <f t="shared" ref="BJ272" ca="1" si="6460">DF272&lt;&gt;""</f>
        <v>0</v>
      </c>
      <c r="BK272" s="17" t="str">
        <f t="shared" ref="BK272" ca="1" si="6461">IF(H272,IF(AND(NOT(BA272),AU272),AC272=0,""),"")</f>
        <v/>
      </c>
      <c r="BL272" s="17" t="str">
        <f t="shared" ref="BL272" ca="1" si="6462">IF(H272,IF(AND(NOT(BA272),AU272),AC272&gt;0,""),"")</f>
        <v/>
      </c>
      <c r="BM272" s="17" t="str">
        <f t="shared" ref="BM272" ca="1" si="6463">IF(H272,IF(BA272,CHOOSE(BI272,"0","F","L","I","N",IF(AA272&gt;0.5,"N","S"),"0"),CHOOSE(MATCH(BU272,DataType,0),"S",IF(BK272,"I","N"),"D"  )),"")</f>
        <v>F</v>
      </c>
      <c r="BN272" s="17" t="str">
        <f t="shared" ref="BN272" ca="1" si="6464">IF(H272,IF(BJ272,"E",IF(BA272,CHOOSE(BI272,"0","F","L","I","N","S","0"),CHOOSE(MATCH(BU272,DataType,0),"S",IF(BK272,"I","N"),"D"  ))),"")</f>
        <v>F</v>
      </c>
      <c r="BO272" s="17" t="str">
        <f t="shared" ref="BO272" ca="1" si="6465">IF($H272,IF(BM272="0","",IF(AND(AR272,N272=2),"D",IF(BM272="S","N",IF(AL272,"O",IF(AM272,"I","N"))))),"")</f>
        <v>N</v>
      </c>
      <c r="BP272" s="14" t="b">
        <f t="shared" ref="BP272" ca="1" si="6466">INDIRECT(ADDRESS(2,ROW(A272)-1,,,_sheetname_dataframe))&lt;&gt;""</f>
        <v>1</v>
      </c>
      <c r="BQ272" s="35"/>
      <c r="BX272" s="16"/>
      <c r="BY272" s="16"/>
      <c r="BZ272" s="16"/>
      <c r="CA272" s="16"/>
      <c r="CB272" s="16"/>
      <c r="CC272" s="16"/>
      <c r="CD272" s="16"/>
      <c r="CE272" s="16"/>
      <c r="CF272" s="16"/>
      <c r="CN272" s="14">
        <f ca="1">IF(H272,IFERROR(IsVariableNameLegal(O272),0),0)</f>
        <v>0</v>
      </c>
      <c r="CO272" s="14" t="str">
        <f t="array" aca="1" ref="CO272" ca="1">IF(H272,IF(COUNTIF(INDIRECT(wew!$C$13),O272)&gt;1,TRIM(SUBSTITUTE(_xll.MCONCAT(IF((INDIRECT(wew!$C$13)=O272)*(COLUMN(INDIRECT(wew!$C$13))&lt;&gt;D272+1),-1+COLUMN(INDIRECT(wew!$C$13)),"")," "),"  "," ")),""),"")</f>
        <v/>
      </c>
      <c r="CP272" s="14" t="str">
        <f t="array" aca="1" ref="CP272" ca="1">IF(P272&lt;&gt;"",IF(LEN(P272)&gt;150,1,""),"")</f>
        <v/>
      </c>
      <c r="CQ272" s="14" t="str">
        <f t="array" aca="1" ref="CQ272" ca="1">IF(AND(H272,NOT(ster!$J$3)),IF(COUNTIF(INDIRECT(wew!$C$15),P272)&gt;1,TRIM(SUBSTITUTE(_xll.MCONCAT(IF((INDIRECT(wew!$C$15)=P272)*(COLUMN(INDIRECT(wew!$C$15))&lt;&gt;D272+1),-1+COLUMN(INDIRECT(wew!$C$15)),"")," "),"  "," ")),""),"")</f>
        <v/>
      </c>
      <c r="CR272" s="14" t="str">
        <f t="array" aca="1" ref="CR272" ca="1">IF(H272,IF(AND(W272&gt;0,AO272&lt;&gt;""),TRIM(SUBSTITUTE(_xll.MCONCAT(IFERROR(IF(ISNUMBER(INDIRECT(Q272)),IF((INDIRECT(ster!$D$14)&lt;&gt;"")*(INDIRECT(Q272)&lt;AO272),INDIRECT(ster!$D$14) &amp; ": " &amp;  SUBSTITUTE(IF( AV272,IFERROR(TEXT(INDIRECT(Q272),"rrrr-mm-dd") &amp;" (" &amp; INDIRECT(Q272) &amp;")",INDIRECT(Q272)),INDIRECT(Q272))," "," "),""),""),"")," "),"  "," ")),""),"")</f>
        <v/>
      </c>
      <c r="CS272" s="14" t="str">
        <f t="array" aca="1" ref="CS272" ca="1">IF(H272,IF(AND(W272&gt;0,AP272&lt;&gt;""),TRIM(SUBSTITUTE(_xll.MCONCAT(IFERROR(IF(ISNUMBER(INDIRECT(Q272)),IF((INDIRECT(ster!$D$14)&lt;&gt;"")*(INDIRECT(Q272)&gt;AP272),INDIRECT(ster!$D$14) &amp; ": " &amp;  SUBSTITUTE(IF( AV272,IFERROR(TEXT(INDIRECT(Q272),"rrrr-mm-dd")&amp;" (" &amp; INDIRECT(Q272) &amp;")",INDIRECT(Q272)),INDIRECT(Q272))," "," "),""),""),"")," "),"  "," ")),""),"")</f>
        <v/>
      </c>
      <c r="CT272" s="14" t="str">
        <f t="array" aca="1" ref="CT272" ca="1">IF(H272,IF(AND(N272&gt;0,AR272),TRIM(SUBSTITUTE(_xll.MCONCAT(IFERROR(IF(ISNUMBER(INDIRECT(Q272)),IF((INDIRECT(ster!$D$14)&lt;&gt;"")*(IFERROR(0*(MATCH(INDIRECT(Q272),INDIRECT(K272),0)&gt;0),1)),INDIRECT(ster!$D$14) &amp; ": " &amp;  SUBSTITUTE(IF( AV272,IFERROR(TEXT(INDIRECT(Q272),"rrrr-mm-dd")&amp;" (" &amp; INDIRECT(Q272) &amp;")",INDIRECT(Q272)),INDIRECT(Q272))," "," "),""),""),"")," "),"  "," ")),""),"")</f>
        <v/>
      </c>
      <c r="CU272" s="14" t="str">
        <f t="array" aca="1" ref="CU272" ca="1">IF(H272,IF(AND(V272&gt;0),TRIM(SUBSTITUTE(_xll.MCONCAT(IF((INDIRECT(ster!$D$14)&lt;&gt;"")*(IFERROR(0*(INDIRECT(Q272)&lt;&gt;""),1)),INDIRECT(ster!$D$14),"")," "),"  "," ")),""),"")</f>
        <v/>
      </c>
      <c r="CV272" s="14" t="str">
        <f t="array" aca="1" ref="CV272" ca="1">IF(H272,IF(AS272,
TRIM(SUBSTITUTE(_xll.MCONCAT(IF(
   (INDIRECT(ster!$D$14)&lt;&gt;"")*
   ((INDIRECT(Q272)="")+
      NOT(ISNUMBER(INDIRECT(Q272)))*
      NOT(ISERROR(MATCH(INDIRECT(Q272),INDIRECT(K272),0)))
    ),
      INDIRECT(ster!$D$14),
   "")," "),"  "," ")),
""),"")</f>
        <v/>
      </c>
      <c r="CW272" s="14" t="str">
        <f t="array" aca="1" ref="CW272" ca="1">IF(H272,IF(AND(AQ272),TRIM(SUBSTITUTE(_xll.MCONCAT(IFERROR(IF(ISNUMBER(INDIRECT(Q272)),IF((INDIRECT(ster!$D$14)&lt;&gt;"")*(INDIRECT(Q272)&lt;&gt;INT(INDIRECT(Q272))),INDIRECT(ster!$D$14) &amp; ": " &amp; INDIRECT(Q272),""),""),"")," "),"  "," ")),""),"")</f>
        <v/>
      </c>
      <c r="CX272" s="14" t="str">
        <f t="array" aca="1" ref="CX272" ca="1">IF(H272,IF(OR(AU272,AV272),TRIM(SUBSTITUTE(_xll.MCONCAT(IF((INDIRECT(ster!$D$14)&lt;&gt;"")*NOT(ISNUMBER(INDIRECT(Q272))),IF(ISERROR(MATCH(INDIRECT(Q272),INDIRECT(K272),0)),IFERROR(IF(INDIRECT(Q272)&lt;&gt;"",INDIRECT(ster!$D$14) &amp; ": " &amp; SUBSTITUTE(INDIRECT(Q272)," "," "),""),""),""),"")," "),"  "," ")),""),"")</f>
        <v/>
      </c>
      <c r="CY272" s="14" t="str">
        <f t="array" aca="1" ref="CY272" ca="1">IF(H272,IF(AE272,TRIM(SUBSTITUTE(_xll.MCONCAT(IF((INDIRECT(ster!$D$14)&lt;&gt;"")*IFERROR(NOT(INDIRECT(AF272)),FALSE),IF(ISERROR(MATCH(INDIRECT(Q272),INDIRECT(K272),0)),IFERROR(IF(INDIRECT(Q272)&lt;&gt;"",INDIRECT(ster!$D$14)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CZ272" s="14" t="str">
        <f t="array" aca="1" ref="CZ272" ca="1">IF(H272,IF(AH272,TRIM(SUBSTITUTE(_xll.MCONCAT(IF((INDIRECT(ster!$D$14)&lt;&gt;"")*IFERROR(NOT(INDIRECT(AI272)),FALSE),IF(ISERROR(MATCH(INDIRECT(Q272),INDIRECT(K272),0)),IFERROR(IF(INDIRECT(Q272)&lt;&gt;"",INDIRECT(ster!$D$14)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DC272" s="14" t="str">
        <f ca="1">SUBSTITUTE(SUBSTITUTE(SUBSTITUTE(SUBSTITUTE(_xll.MCONCAT(DG272:DS272,"■"),"■■","■"),"■■","■"),"■■","■"),"■■","■")</f>
        <v>■</v>
      </c>
      <c r="DD272" s="14" t="str">
        <f t="shared" ref="DD272" ca="1" si="6467">IF(MID(DC272,1,1)="■",MID(DC272,2,LEN(DC272)),DC272)</f>
        <v/>
      </c>
      <c r="DE272" s="14" t="str">
        <f t="shared" ref="DE272" ca="1" si="6468">IF(DD272&lt;&gt;"",IF(MID(DD272,LEN(DD272),1)="■",MID(DD272,1,LEN(DD272)-1),DD272),"")</f>
        <v/>
      </c>
      <c r="DF272" s="14" t="str">
        <f t="shared" ref="DF272" ca="1" si="6469">IFERROR(IF(DE272&lt;&gt;"",SUBSTITUTE(DE272,"■",". "),""),"##INTERNAL_ERROR")</f>
        <v/>
      </c>
      <c r="DG272" s="14" t="str">
        <f t="shared" ref="DG272" ca="1" si="6470">IF(CN272&lt;&gt;0,"Variable name don't comply with the naming convention","")</f>
        <v/>
      </c>
      <c r="DH272" s="14" t="str">
        <f t="shared" ref="DH272" ca="1" si="6471">IF(CO272&lt;&gt;"","Duplicated name. " &amp; IF(ISERROR(FIND(" ",CO272)),"Duplicate have index " &amp; CO272, "Duplicates have indices: "&amp;SUBSTITUTE(CO272," ",", ")),"")</f>
        <v/>
      </c>
      <c r="DI272" s="14" t="str">
        <f t="shared" ref="DI272" ca="1" si="6472">IF(CP272&lt;&gt;"","Variable label exceed length 150","")</f>
        <v/>
      </c>
      <c r="DJ272" s="14" t="str">
        <f t="shared" ref="DJ272" ca="1" si="6473">IF(CQ272&lt;&gt;"","Duplicated variable label. " &amp; IF(ISERROR(FIND(" ",CQ272)),"Duplicate have index " &amp; CQ272, "Duplicates have indices: "&amp;SUBSTITUTE(CQ272," ",", ")),"")</f>
        <v/>
      </c>
      <c r="DK272" s="14" t="str">
        <f t="shared" ref="DK272" ca="1" si="6474">IF(CR272&lt;&gt;"","The following cases have values below declared theorethical min: " &amp;SUBSTITUTE(CR272," ",", "),"")</f>
        <v/>
      </c>
      <c r="DL272" s="14" t="str">
        <f t="shared" ref="DL272" ca="1" si="6475">IF(CS272&lt;&gt;"","The following cases have values above declared theorethical max: " &amp;SUBSTITUTE(CS272," ",", "),"")</f>
        <v/>
      </c>
      <c r="DM272" s="14" t="str">
        <f t="shared" ref="DM272" ca="1" si="6476">IF(CT272&lt;&gt;"","There are some cases with values not explicitly declared in the labels dictionary: " &amp;SUBSTITUTE(CT272," ",", "),"")</f>
        <v/>
      </c>
      <c r="DN272" s="14" t="str">
        <f t="array" aca="1" ref="DN272" ca="1">IF(CU272&lt;&gt;"","There are errors in the entered values in the following cases: " &amp;SUBSTITUTE(CU272," ",", "),"")</f>
        <v/>
      </c>
      <c r="DO272" s="14" t="str">
        <f t="shared" ref="DO272" ca="1" si="6477">IF(CV272&lt;&gt;"","The following records are missing in this required field: " &amp;SUBSTITUTE(CV272," ",", "),"")</f>
        <v/>
      </c>
      <c r="DP272" s="14" t="str">
        <f t="shared" ref="DP272" ca="1" si="6478">IF(CW272&lt;&gt;"","The following cases have non-integer values: " &amp;SUBSTITUTE(CW272," ",", "),"")</f>
        <v/>
      </c>
      <c r="DQ272" s="14" t="str">
        <f t="shared" ref="DQ272" ca="1" si="6479">IF(CX272&lt;&gt;"","The following cases are non-numeric: " &amp;SUBSTITUTE(CX272," ",", "),"")</f>
        <v/>
      </c>
      <c r="DR272" s="14" t="str">
        <f t="shared" ref="DR272" ca="1" si="6480">IF(CY272&lt;&gt;"","In the following cases " &amp; P272 &amp; " " &amp; LOWER(MID(AG272,1,1)) &amp; MID(AG272,2,LEN(AG272)) &amp; ": " &amp;SUBSTITUTE(CY272," ",", "),"")</f>
        <v/>
      </c>
      <c r="DS272" s="14" t="str">
        <f t="shared" ref="DS272" ca="1" si="6481">IF(CZ272&lt;&gt;"","In the following cases " &amp; P272 &amp; " " &amp; LOWER(MID(AJ272,1,1)) &amp; MID(AJ272,2,LEN(AJ272)) &amp; ": " &amp;SUBSTITUTE(CZ272," ",", "),"")</f>
        <v/>
      </c>
      <c r="DZ272" s="14" t="b">
        <f t="shared" ref="DZ272" ca="1" si="6482">OR(ED272&lt;&gt;"",EF272&lt;&gt;"",EG272&lt;&gt;"")</f>
        <v>0</v>
      </c>
      <c r="EA272" s="14" t="str">
        <f t="shared" ref="EA272" ca="1" si="6483">IF(EB272&lt;&gt;"",G272 &amp; " (" &amp; F272 &amp; ")","")</f>
        <v>Metastasis - Gastric (q_85b_6)</v>
      </c>
      <c r="EB272" s="14" t="str">
        <f t="shared" ref="EB272" ca="1" si="6484">IF(EE272&lt;&gt;"",EE272&amp;IF(ED272&lt;&gt;""," and "&amp;ED272,""),UPPER(MID(ED272,1,1)&amp;MID(ED272,2,LEN(ED272))))&amp; IF(OR(EF272&lt;&gt;"",EG272&lt;&gt;"")," and "&amp;IF(EF272&lt;&gt;"",LOWER(MID(EF272,1,1) &amp; MID(EF272,2,LEN(EF272))),"")&amp; IF(AND(EF272 &lt;&gt;"",EG272&lt;&gt;"")," and ","") &amp; IF(EG272&lt;&gt;"",LOWER(MID(EG272,1,1) &amp; MID(EG272,2,LEN(EG272))),""),"") &amp; IF(OR(EE272&lt;&gt;"",ED272&lt;&gt;"",EF272&lt;&gt;"",EG272&lt;&gt;""), ". ","")</f>
        <v xml:space="preserve">Values must be numeric. </v>
      </c>
      <c r="EC272" s="14" t="str">
        <f t="shared" ref="EC272" ca="1" si="6485">IF(EB272&lt;&gt;"",G272 &amp; " (" &amp; F272 &amp; "): " &amp; EB272,"")</f>
        <v xml:space="preserve">Metastasis - Gastric (q_85b_6): Values must be numeric. </v>
      </c>
      <c r="ED272" s="14" t="str">
        <f t="shared" ref="ED272" ca="1" si="6486">IF(H272,IF(W272&gt;0,IF(AND(AO272&lt;&gt;"",AP272&lt;&gt;""),"each value must be between " &amp; IF( AV272,IFERROR(TEXT(AO272,"rrrr-mm-dd") &amp;" (" &amp; AO272 &amp;")",AO272),AO272) &amp; " and " &amp; IF( AV272,IFERROR(TEXT(AP272,"rrrr-mm-dd") &amp;" (" &amp; AP272 &amp;")",AP272),AP272),IF(AO272&lt;&gt;"","each value must be above " &amp; IF( AV272,IFERROR(TEXT(AO272,"rrrr-mm-dd") &amp;" (" &amp; AO272 &amp;")",AO272),AO272), IF(AP272&lt;&gt;"","each value must be below " &amp; IF( AV272,IFERROR(TEXT(AP272,"rrrr-mm-dd") &amp;" (" &amp; AP272 &amp;")",AP272),AP272),""))),""),"")</f>
        <v/>
      </c>
      <c r="EE272" s="14" t="str">
        <f t="shared" ref="EE272" ca="1" si="6487">IF(H272,IF(OR(AQ272,AU272,AV272,AS272,AR272),
   "Values must be" &amp;
   IF(AR272," limited to predefinied list", IF(AQ272, " integers",IF(OR(AU272,AV272)," numeric",""))) &amp;
   IF(AS272,IF(OR(AR272,AQ272,AU272,AV272), " and ","") &amp; "non-missing",""),
""),"")</f>
        <v>Values must be numeric</v>
      </c>
      <c r="EF272" s="14" t="str">
        <f t="shared" ref="EF272" ca="1" si="6488">IF($H272,AG272,"")</f>
        <v/>
      </c>
      <c r="EG272" s="14" t="str">
        <f t="shared" ref="EG272" ca="1" si="6489">IF($H272,AJ272,"")</f>
        <v/>
      </c>
      <c r="EM272" s="14" t="b">
        <f t="shared" ref="EM272" ca="1" si="6490">OR(EC272&lt;&gt;"",DF272&lt;&gt;"")</f>
        <v>1</v>
      </c>
      <c r="EN272" s="14">
        <f t="shared" ref="EN272" ca="1" si="6491">IF(EM272,C272,"")</f>
        <v>259</v>
      </c>
      <c r="EO272" s="14" t="str">
        <f t="shared" ref="EO272" ca="1" si="6492">IF(EM272,F272,"")</f>
        <v>q_85b_6</v>
      </c>
      <c r="EP272" s="14" t="str">
        <f t="shared" ref="EP272" ca="1" si="6493">EC272</f>
        <v xml:space="preserve">Metastasis - Gastric (q_85b_6): Values must be numeric. </v>
      </c>
      <c r="EQ272" s="14" t="str">
        <f t="shared" ref="EQ272" ca="1" si="6494">DF272</f>
        <v/>
      </c>
    </row>
    <row r="273" spans="2:147" s="14" customFormat="1">
      <c r="B273" s="14" t="str">
        <f t="shared" ref="B273" ca="1" si="6495">DF273</f>
        <v/>
      </c>
      <c r="C273" s="14">
        <f t="shared" ref="C273" ca="1" si="6496">IF(OFFSET(B273,-1,COLUMN(VariableExists)-2),OFFSET(B273,-1,1)+1,OFFSET(B273,-1,1))</f>
        <v>260</v>
      </c>
      <c r="D273" s="14">
        <f t="shared" ref="D273" si="6497">ROW(A273)-2</f>
        <v>271</v>
      </c>
      <c r="E273" s="14" t="str">
        <f t="shared" ref="E273" ca="1" si="6498">IF(OR(G273="",ROW(G273)=2),"",IF(Z273&gt;0,"S",IF(AX273,IF(J273=2,"D","N"),"I")))</f>
        <v>D</v>
      </c>
      <c r="F273" s="14" t="str">
        <f t="shared" ref="F273" ca="1" si="6499">IF(H273,O273,"")</f>
        <v>q_85b_7</v>
      </c>
      <c r="G273" s="14" t="str">
        <f t="shared" ref="G273" ca="1" si="6500">IF(H273,P273,"")</f>
        <v>Metastasis - Colon</v>
      </c>
      <c r="H273" s="14" t="b">
        <f t="shared" ref="H273" ca="1" si="6501">IF(INDIRECT(ADDRESS(2,D273+1,,,_sheetname_dataframe))="",FALSE,MID(INDIRECT(ADDRESS(2,D273+1,,,_sheetname_dataframe)),1,1)&lt;&gt;".")</f>
        <v>1</v>
      </c>
      <c r="I273" s="14" t="str">
        <f ca="1">IF($H273,ADDRESS(3,(D273+1)*2-1,4,,"["&amp;wew!$G$7&amp;"]"&amp;_sheetname_labels)&amp;":"&amp;ADDRESS(2+ster!$B$20,(D273+1)*2-1,4),"")</f>
        <v>[DBTemplate.xlsm]labels!TW3:TW61</v>
      </c>
      <c r="J273" s="14">
        <f t="array" aca="1" ref="J273" ca="1">IF(H273,MAX(0,MAX(IF(INDIRECT(I273)&lt;&gt;"",ROW(INDIRECT(I273)),""))-2),"")</f>
        <v>2</v>
      </c>
      <c r="K273" s="14" t="str">
        <f ca="1">IF($H273,IF($J273&gt;0,ADDRESS(3,(D273+1)*2-1,4,,"["&amp;wew!$G$7&amp;"]"&amp;_sheetname_labels)&amp;":"&amp;ADDRESS(2+J273,(D273+1)*2-1,4),""),"")</f>
        <v>[DBTemplate.xlsm]labels!TW3:TW4</v>
      </c>
      <c r="L273" s="14" t="str">
        <f ca="1">IF($H273,IF($J273&gt;0,ADDRESS(3,(D273+1)*2,4,,"["&amp;wew!$G$7&amp;"]"&amp;_sheetname_labels)&amp;":"&amp;ADDRESS(2+J273,(D273+1)*2,4),""),"")</f>
        <v>[DBTemplate.xlsm]labels!TX3:TX4</v>
      </c>
      <c r="M273" s="14">
        <f t="shared" ref="M273" ca="1" si="6502">IF($H273,IF(J273&gt;0,COUNTA(INDIRECT(K273))-COUNT(INDIRECT(K273)),0),"")</f>
        <v>0</v>
      </c>
      <c r="N273" s="14">
        <f t="shared" ref="N273" ca="1" si="6503">IF(H273,J273-M273,"")</f>
        <v>2</v>
      </c>
      <c r="O273" s="14" t="str">
        <f t="shared" ref="O273" ca="1" si="6504">IF(INDIRECT(ADDRESS(2,D273+1,,,_sheetname_dataframe))="","",INDIRECT(ADDRESS(2,D273+1,,,_sheetname_dataframe)))</f>
        <v>q_85b_7</v>
      </c>
      <c r="P273" s="14" t="str">
        <f t="shared" ref="P273" ca="1" si="6505">IF(H273,IF(INDIRECT(ADDRESS(1,D273+1,,,_sheetname_dataframe))="","",INDIRECT(ADDRESS(1,D273+1,,,_sheetname_dataframe))),"")</f>
        <v>Metastasis - Colon</v>
      </c>
      <c r="Q273" s="14" t="str">
        <f ca="1">IF($BP273,ADDRESS(3,D273+1,4,,"["&amp;wew!$G$7&amp;"]"&amp;_sheetname_dataframe)&amp;":"&amp;ADDRESS(2+ster!$C$14,D273+1,4),"")</f>
        <v>[DBTemplate.xlsm]data_frame!JL3:JL3</v>
      </c>
      <c r="R273" s="14" t="str">
        <f>IF($BP273,IF(MID(_xll.FORMULATEXT(INDEX(INDIRECT(Q273),1)),1,1)="=", _xll.FORMULATEXT(INDEX(INDIRECT(Q273),1),2,TRUE),""),"")</f>
        <v/>
      </c>
      <c r="S273" s="14">
        <f t="array" aca="1" ref="S273" ca="1">IF(H273,SUM(IF((IFERROR(INDIRECT(Q273)&lt;&gt;"",FALSE))*(INDIRECT(ster!$D$14)&lt;&gt;""),1,0)),"")</f>
        <v>0</v>
      </c>
      <c r="T273" s="14">
        <f t="array" aca="1" ref="T273" ca="1">IF(H273,IF(M273&gt;0,SUM(IFERROR(1*(MATCH(INDIRECT(Q273),INDIRECT(K273),0)&gt;0),0)*(INDIRECT(ster!$D$14)&lt;&gt;"")*NOT(ISNUMBER(INDIRECT(Q273)))),0),"")</f>
        <v>0</v>
      </c>
      <c r="U273" s="14">
        <f t="array" aca="1" ref="U273" ca="1">IF(H273,SUM((IFERROR(INDIRECT(Q273)="",FALSE))*(INDIRECT(ster!$D$14)&lt;&gt;"")),"")</f>
        <v>1</v>
      </c>
      <c r="V273" s="14">
        <f t="array" aca="1" ref="V273" ca="1">IF(H273,SUM((IFERROR(INDIRECT(Q273)="#ąś",TRUE))*(INDIRECT(ster!$D$14)&lt;&gt;"")),"")</f>
        <v>0</v>
      </c>
      <c r="W273" s="14">
        <f t="array" aca="1" ref="W273" ca="1">IF(H273,SUM(ISNUMBER(INDIRECT(Q273))*(INDIRECT(ster!$D$14)&lt;&gt;"")),"")</f>
        <v>0</v>
      </c>
      <c r="X273" s="14" t="str">
        <f t="array" aca="1" ref="X273" ca="1">IF(AND(H273,W273&gt;0),IF(wew!$B$3,MIN(IF((INDIRECT(ster!$D$14)&lt;&gt;"")*IFERROR(INDIRECT($Q273)&lt;&gt;"",FALSE),IFERROR(INDIRECT($Q273),"X"),"X")),"&lt;włącz podświetlanie wartości&gt;"),"—")</f>
        <v>—</v>
      </c>
      <c r="Y273" s="14" t="str">
        <f t="array" aca="1" ref="Y273" ca="1">IF(AND(H273,W273&gt;0),IF(wew!$B$3,MAX(IF((INDIRECT(ster!$D$14)&lt;&gt;"")*IFERROR(INDIRECT($Q273)&lt;&gt;"",FALSE),IFERROR(INDIRECT($Q273),"X"),"X")),"&lt;włącz podświetlanie wartości&gt;"),"—")</f>
        <v>—</v>
      </c>
      <c r="Z273" s="14">
        <f t="shared" ref="Z273" ca="1" si="6506">IF(H273,S273-T273-W273,"")</f>
        <v>0</v>
      </c>
      <c r="AA273" s="12" t="str">
        <f t="shared" ref="AA273" ca="1" si="6507">IF(H273,IF(S273&gt;0,W273/(S273),"—"),"")</f>
        <v>—</v>
      </c>
      <c r="AB273" s="17">
        <f t="array" aca="1" ref="AB273" ca="1">IF(H273,IF(W273&gt;0,SUM((INDIRECT(ster!$D$14)&lt;&gt;"")*IFERROR((INDIRECT(Q273)&lt;&gt;"")*(INDIRECT(Q273)=INT(INDIRECT(Q273))),0)),0),"")</f>
        <v>0</v>
      </c>
      <c r="AC273" s="17">
        <f t="array" aca="1" ref="AC273" ca="1">IF(H273,W273-AB273,"")</f>
        <v>0</v>
      </c>
      <c r="AD273" s="17">
        <f t="shared" ref="AD273" ca="1" si="6508">IF($H273,IF(AC273&lt;&gt;"",IF(AC273=0,1,IF(AC273/W273&lt;0.15,2,3)),0),"")</f>
        <v>1</v>
      </c>
      <c r="AE273" s="17" t="b">
        <f t="shared" ref="AE273" ca="1" si="6509">IF(H273,OFFSET(O273,1,0)=".validation",FALSE)</f>
        <v>0</v>
      </c>
      <c r="AF273" s="17" t="str">
        <f ca="1">IF(AE273,IF($H273,ADDRESS(3,D273+2,4,,"["&amp;wew!$G$7&amp;"]"&amp;_sheetname_dataframe)&amp;":"&amp;ADDRESS(2+ster!$C$14,D273+2,4),""),"")</f>
        <v/>
      </c>
      <c r="AG273" s="17" t="str">
        <f t="shared" ref="AG273" ca="1" si="6510">IF(AE273,IF($H273,IF(INDIRECT(ADDRESS(1,D273+2,,,_sheetname_dataframe))="","",INDIRECT(ADDRESS(1,D273+2,,,_sheetname_dataframe))),""),"")</f>
        <v/>
      </c>
      <c r="AH273" s="17" t="b">
        <f t="shared" ref="AH273" ca="1" si="6511">IF(H273,AND(AE273,OFFSET(O273,2,0)=".validation"),FALSE)</f>
        <v>0</v>
      </c>
      <c r="AI273" s="17" t="str">
        <f ca="1">IF(AH273,IF($H273,ADDRESS(3,D273+3,4,,"["&amp;wew!$G$7&amp;"]"&amp;_sheetname_dataframe)&amp;":"&amp;ADDRESS(2+ster!$C$14,D273+3,4),""),"")</f>
        <v/>
      </c>
      <c r="AJ273" s="17" t="str">
        <f t="shared" ref="AJ273" ca="1" si="6512">IF(AH273,IF($H273,IF(INDIRECT(ADDRESS(1,D273+3,,,_sheetname_dataframe))="","",INDIRECT(ADDRESS(1,D273+3,,,_sheetname_dataframe))),""),"")</f>
        <v/>
      </c>
      <c r="AK273" s="17" t="b">
        <f t="shared" ref="AK273" ca="1" si="6513">IF(H273,OR(AQ273,AD273=2),"")</f>
        <v>0</v>
      </c>
      <c r="AL273" s="17" t="b">
        <f t="shared" ref="AL273" ca="1" si="6514">IF($H273,IF(BV273&lt;&gt;"",IF(OR(BM273="F",BM273="L",BM273="I",BM273="D"),BV273&lt;&gt;0)),"")</f>
        <v>0</v>
      </c>
      <c r="AM273" s="17" t="b">
        <f t="shared" ref="AM273" ca="1" si="6515">IF($H273,AND(NOT(AL273),OR(IF(BW273&lt;&gt;"",IF(OR(BM273="F",BM273="L"),BW273&lt;&gt;0)),BM273="I",BM273="N",BM273="D")),"")</f>
        <v>0</v>
      </c>
      <c r="AN273" s="17">
        <f t="shared" ref="AN273" ca="1" si="6516">IF(COUNTA(INDIRECT(Q273))=0,0, IF(AND(AO273&lt;&gt;"",X273&lt;AO273),1,IF(AND(AP273&lt;&gt;"",Y273&gt;AP273),1,IF(AND(AQ273,AC273&gt;0),2,0))))</f>
        <v>0</v>
      </c>
      <c r="AO273" s="24" t="str">
        <f t="shared" ref="AO273" ca="1" si="6517">IF($H273,IF(BY273&lt;&gt;"",IF(ISNUMBER(BY273),BY273,""),""),"")</f>
        <v/>
      </c>
      <c r="AP273" s="24" t="str">
        <f t="shared" ref="AP273" ca="1" si="6518">IF($H273,IF(BZ273&lt;&gt;"",IF(ISNUMBER(BZ273),BZ273,""),""),"")</f>
        <v/>
      </c>
      <c r="AQ273" s="17" t="b">
        <f t="shared" ref="AQ273" ca="1" si="6519">IF(H273,IF(CA273&lt;&gt;"",CA273&lt;&gt;0,FALSE),"")</f>
        <v>0</v>
      </c>
      <c r="AR273" s="17" t="b">
        <f t="shared" ref="AR273" ca="1" si="6520">IF(H273,IF(N273&gt;0,IF(BQ273&lt;&gt;"",BQ273&lt;&gt;0,FALSE),FALSE),"")</f>
        <v>0</v>
      </c>
      <c r="AS273" s="17" t="b">
        <f t="shared" ref="AS273" ca="1" si="6521">IF(H273,IF(BR273&lt;&gt;"",BR273&lt;&gt;0,FALSE),"")</f>
        <v>0</v>
      </c>
      <c r="AT273" s="17" t="b">
        <f t="shared" ref="AT273" ca="1" si="6522">IF(H273,IF(N273&gt;0,FALSE,IF(BU273&lt;&gt;"",MATCH(BU273,DataType,0)=1,FALSE)),"")</f>
        <v>0</v>
      </c>
      <c r="AU273" s="17" t="b">
        <f t="shared" ref="AU273" ca="1" si="6523">IF(H273,IF(N273&gt;0,TRUE,IF(BU273&lt;&gt;"",MATCH(BU273,DataType,0)=2,FALSE)),"")</f>
        <v>1</v>
      </c>
      <c r="AV273" s="17" t="b">
        <f t="shared" ref="AV273" ca="1" si="6524">IF(H273,IF(N273&gt;0,FALSE,IF(BU273&lt;&gt;"",MATCH(BU273,DataType,0)=3,FALSE)),"")</f>
        <v>0</v>
      </c>
      <c r="AW273" s="17" t="b">
        <f t="shared" ref="AW273" ca="1" si="6525">IF(H273,IF(W273&gt;0,Z273=0,FALSE),"")</f>
        <v>0</v>
      </c>
      <c r="AX273" s="14" t="b">
        <f t="array" aca="1" ref="AX273" ca="1">IF(H273,N273&gt;0,"")</f>
        <v>1</v>
      </c>
      <c r="AY273" s="17" t="str">
        <f t="shared" ref="AY273" ca="1" si="6526">IF(H273,IF(N273&gt;0,ADDRESS(ROW(VariablesOrigin)+1,COLUMN(VariablesOrigin)+1,4) &amp; ":" &amp; ADDRESS(ROW(VariablesOrigin)+N273,COLUMN(VariablesOrigin)+1,4),""),"")</f>
        <v>C3:C4</v>
      </c>
      <c r="AZ273" s="17" t="b">
        <f t="array" aca="1" ref="AZ273" ca="1">IF(AY273&lt;&gt;"",SUM(1*ISERROR(MATCH(INDIRECT(AY273),INDIRECT(K273),0)))=0,"")</f>
        <v>1</v>
      </c>
      <c r="BA273" s="17" t="b">
        <f t="shared" ref="BA273" ca="1" si="6527">IF(H273,BU273="",FALSE)</f>
        <v>1</v>
      </c>
      <c r="BB273" s="17" t="b">
        <v>0</v>
      </c>
      <c r="BC273" s="17" t="b">
        <f t="shared" ref="BC273" ca="1" si="6528">IF(BA273,IF(N273&gt;0,AND(AZ273,Z273=0),FALSE),"")</f>
        <v>1</v>
      </c>
      <c r="BD273" s="17" t="b">
        <f t="shared" ref="BD273" ca="1" si="6529">IF(BA273,IF(N273&gt;0,AND(NOT(AZ273),Z273=0),FALSE),"")</f>
        <v>0</v>
      </c>
      <c r="BE273" s="17" t="b">
        <f t="shared" ref="BE273" ca="1" si="6530">IF(BA273,IF(AND(AW273,NOT(BB273),NOT(BC273),NOT(BD273)),AND(Z273=0,AC273=0),FALSE),"")</f>
        <v>0</v>
      </c>
      <c r="BF273" s="17" t="b">
        <f t="shared" ref="BF273" ca="1" si="6531">IF(BA273,IF(AND(AW273,NOT(BB273),NOT(BC273),NOT(BD273)),AND(Z273=0,OR(AC273&gt;0)),FALSE),"")</f>
        <v>0</v>
      </c>
      <c r="BG273" s="17" t="b">
        <f t="shared" ref="BG273" ca="1" si="6532">IF(BA273,IF(OR(BB273:BF273),FALSE,IF(Z273=0,FALSE,Z273&gt;0)),"")</f>
        <v>0</v>
      </c>
      <c r="BH273" s="17" t="b">
        <f t="shared" ref="BH273" ca="1" si="6533">IF(BA273,COUNTIF(BB273:BG273,TRUE)=1,"")</f>
        <v>1</v>
      </c>
      <c r="BI273" s="17">
        <f t="shared" ref="BI273" ca="1" si="6534">IF(BA273,IFERROR(MATCH(TRUE,BB273:BG273,0),7),"")</f>
        <v>2</v>
      </c>
      <c r="BJ273" s="17" t="b">
        <f t="shared" ref="BJ273" ca="1" si="6535">DF273&lt;&gt;""</f>
        <v>0</v>
      </c>
      <c r="BK273" s="17" t="str">
        <f t="shared" ref="BK273" ca="1" si="6536">IF(H273,IF(AND(NOT(BA273),AU273),AC273=0,""),"")</f>
        <v/>
      </c>
      <c r="BL273" s="17" t="str">
        <f t="shared" ref="BL273" ca="1" si="6537">IF(H273,IF(AND(NOT(BA273),AU273),AC273&gt;0,""),"")</f>
        <v/>
      </c>
      <c r="BM273" s="17" t="str">
        <f t="shared" ref="BM273" ca="1" si="6538">IF(H273,IF(BA273,CHOOSE(BI273,"0","F","L","I","N",IF(AA273&gt;0.5,"N","S"),"0"),CHOOSE(MATCH(BU273,DataType,0),"S",IF(BK273,"I","N"),"D"  )),"")</f>
        <v>F</v>
      </c>
      <c r="BN273" s="17" t="str">
        <f t="shared" ref="BN273" ca="1" si="6539">IF(H273,IF(BJ273,"E",IF(BA273,CHOOSE(BI273,"0","F","L","I","N","S","0"),CHOOSE(MATCH(BU273,DataType,0),"S",IF(BK273,"I","N"),"D"  ))),"")</f>
        <v>F</v>
      </c>
      <c r="BO273" s="17" t="str">
        <f t="shared" ref="BO273" ca="1" si="6540">IF($H273,IF(BM273="0","",IF(AND(AR273,N273=2),"D",IF(BM273="S","N",IF(AL273,"O",IF(AM273,"I","N"))))),"")</f>
        <v>N</v>
      </c>
      <c r="BP273" s="14" t="b">
        <f t="shared" ref="BP273" ca="1" si="6541">INDIRECT(ADDRESS(2,ROW(A273)-1,,,_sheetname_dataframe))&lt;&gt;""</f>
        <v>1</v>
      </c>
      <c r="BQ273" s="35"/>
      <c r="BX273" s="16"/>
      <c r="BY273" s="16"/>
      <c r="BZ273" s="16"/>
      <c r="CA273" s="16"/>
      <c r="CB273" s="16"/>
      <c r="CC273" s="16"/>
      <c r="CD273" s="16"/>
      <c r="CE273" s="16"/>
      <c r="CF273" s="16"/>
      <c r="CN273" s="14">
        <f ca="1">IF(H273,IFERROR(IsVariableNameLegal(O273),0),0)</f>
        <v>0</v>
      </c>
      <c r="CO273" s="14" t="str">
        <f t="array" aca="1" ref="CO273" ca="1">IF(H273,IF(COUNTIF(INDIRECT(wew!$C$13),O273)&gt;1,TRIM(SUBSTITUTE(_xll.MCONCAT(IF((INDIRECT(wew!$C$13)=O273)*(COLUMN(INDIRECT(wew!$C$13))&lt;&gt;D273+1),-1+COLUMN(INDIRECT(wew!$C$13)),"")," "),"  "," ")),""),"")</f>
        <v/>
      </c>
      <c r="CP273" s="14" t="str">
        <f t="array" aca="1" ref="CP273" ca="1">IF(P273&lt;&gt;"",IF(LEN(P273)&gt;150,1,""),"")</f>
        <v/>
      </c>
      <c r="CQ273" s="14" t="str">
        <f t="array" aca="1" ref="CQ273" ca="1">IF(AND(H273,NOT(ster!$J$3)),IF(COUNTIF(INDIRECT(wew!$C$15),P273)&gt;1,TRIM(SUBSTITUTE(_xll.MCONCAT(IF((INDIRECT(wew!$C$15)=P273)*(COLUMN(INDIRECT(wew!$C$15))&lt;&gt;D273+1),-1+COLUMN(INDIRECT(wew!$C$15)),"")," "),"  "," ")),""),"")</f>
        <v/>
      </c>
      <c r="CR273" s="14" t="str">
        <f t="array" aca="1" ref="CR273" ca="1">IF(H273,IF(AND(W273&gt;0,AO273&lt;&gt;""),TRIM(SUBSTITUTE(_xll.MCONCAT(IFERROR(IF(ISNUMBER(INDIRECT(Q273)),IF((INDIRECT(ster!$D$14)&lt;&gt;"")*(INDIRECT(Q273)&lt;AO273),INDIRECT(ster!$D$14) &amp; ": " &amp;  SUBSTITUTE(IF( AV273,IFERROR(TEXT(INDIRECT(Q273),"rrrr-mm-dd") &amp;" (" &amp; INDIRECT(Q273) &amp;")",INDIRECT(Q273)),INDIRECT(Q273))," "," "),""),""),"")," "),"  "," ")),""),"")</f>
        <v/>
      </c>
      <c r="CS273" s="14" t="str">
        <f t="array" aca="1" ref="CS273" ca="1">IF(H273,IF(AND(W273&gt;0,AP273&lt;&gt;""),TRIM(SUBSTITUTE(_xll.MCONCAT(IFERROR(IF(ISNUMBER(INDIRECT(Q273)),IF((INDIRECT(ster!$D$14)&lt;&gt;"")*(INDIRECT(Q273)&gt;AP273),INDIRECT(ster!$D$14) &amp; ": " &amp;  SUBSTITUTE(IF( AV273,IFERROR(TEXT(INDIRECT(Q273),"rrrr-mm-dd")&amp;" (" &amp; INDIRECT(Q273) &amp;")",INDIRECT(Q273)),INDIRECT(Q273))," "," "),""),""),"")," "),"  "," ")),""),"")</f>
        <v/>
      </c>
      <c r="CT273" s="14" t="str">
        <f t="array" aca="1" ref="CT273" ca="1">IF(H273,IF(AND(N273&gt;0,AR273),TRIM(SUBSTITUTE(_xll.MCONCAT(IFERROR(IF(ISNUMBER(INDIRECT(Q273)),IF((INDIRECT(ster!$D$14)&lt;&gt;"")*(IFERROR(0*(MATCH(INDIRECT(Q273),INDIRECT(K273),0)&gt;0),1)),INDIRECT(ster!$D$14) &amp; ": " &amp;  SUBSTITUTE(IF( AV273,IFERROR(TEXT(INDIRECT(Q273),"rrrr-mm-dd")&amp;" (" &amp; INDIRECT(Q273) &amp;")",INDIRECT(Q273)),INDIRECT(Q273))," "," "),""),""),"")," "),"  "," ")),""),"")</f>
        <v/>
      </c>
      <c r="CU273" s="14" t="str">
        <f t="array" aca="1" ref="CU273" ca="1">IF(H273,IF(AND(V273&gt;0),TRIM(SUBSTITUTE(_xll.MCONCAT(IF((INDIRECT(ster!$D$14)&lt;&gt;"")*(IFERROR(0*(INDIRECT(Q273)&lt;&gt;""),1)),INDIRECT(ster!$D$14),"")," "),"  "," ")),""),"")</f>
        <v/>
      </c>
      <c r="CV273" s="14" t="str">
        <f t="array" aca="1" ref="CV273" ca="1">IF(H273,IF(AS273,
TRIM(SUBSTITUTE(_xll.MCONCAT(IF(
   (INDIRECT(ster!$D$14)&lt;&gt;"")*
   ((INDIRECT(Q273)="")+
      NOT(ISNUMBER(INDIRECT(Q273)))*
      NOT(ISERROR(MATCH(INDIRECT(Q273),INDIRECT(K273),0)))
    ),
      INDIRECT(ster!$D$14),
   "")," "),"  "," ")),
""),"")</f>
        <v/>
      </c>
      <c r="CW273" s="14" t="str">
        <f t="array" aca="1" ref="CW273" ca="1">IF(H273,IF(AND(AQ273),TRIM(SUBSTITUTE(_xll.MCONCAT(IFERROR(IF(ISNUMBER(INDIRECT(Q273)),IF((INDIRECT(ster!$D$14)&lt;&gt;"")*(INDIRECT(Q273)&lt;&gt;INT(INDIRECT(Q273))),INDIRECT(ster!$D$14) &amp; ": " &amp; INDIRECT(Q273),""),""),"")," "),"  "," ")),""),"")</f>
        <v/>
      </c>
      <c r="CX273" s="14" t="str">
        <f t="array" aca="1" ref="CX273" ca="1">IF(H273,IF(OR(AU273,AV273),TRIM(SUBSTITUTE(_xll.MCONCAT(IF((INDIRECT(ster!$D$14)&lt;&gt;"")*NOT(ISNUMBER(INDIRECT(Q273))),IF(ISERROR(MATCH(INDIRECT(Q273),INDIRECT(K273),0)),IFERROR(IF(INDIRECT(Q273)&lt;&gt;"",INDIRECT(ster!$D$14) &amp; ": " &amp; SUBSTITUTE(INDIRECT(Q273)," "," "),""),""),""),"")," "),"  "," ")),""),"")</f>
        <v/>
      </c>
      <c r="CY273" s="14" t="str">
        <f t="array" aca="1" ref="CY273" ca="1">IF(H273,IF(AE273,TRIM(SUBSTITUTE(_xll.MCONCAT(IF((INDIRECT(ster!$D$14)&lt;&gt;"")*IFERROR(NOT(INDIRECT(AF273)),FALSE),IF(ISERROR(MATCH(INDIRECT(Q273),INDIRECT(K273),0)),IFERROR(IF(INDIRECT(Q273)&lt;&gt;"",INDIRECT(ster!$D$14)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CZ273" s="14" t="str">
        <f t="array" aca="1" ref="CZ273" ca="1">IF(H273,IF(AH273,TRIM(SUBSTITUTE(_xll.MCONCAT(IF((INDIRECT(ster!$D$14)&lt;&gt;"")*IFERROR(NOT(INDIRECT(AI273)),FALSE),IF(ISERROR(MATCH(INDIRECT(Q273),INDIRECT(K273),0)),IFERROR(IF(INDIRECT(Q273)&lt;&gt;"",INDIRECT(ster!$D$14)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DC273" s="14" t="str">
        <f ca="1">SUBSTITUTE(SUBSTITUTE(SUBSTITUTE(SUBSTITUTE(_xll.MCONCAT(DG273:DS273,"■"),"■■","■"),"■■","■"),"■■","■"),"■■","■")</f>
        <v>■</v>
      </c>
      <c r="DD273" s="14" t="str">
        <f t="shared" ref="DD273" ca="1" si="6542">IF(MID(DC273,1,1)="■",MID(DC273,2,LEN(DC273)),DC273)</f>
        <v/>
      </c>
      <c r="DE273" s="14" t="str">
        <f t="shared" ref="DE273" ca="1" si="6543">IF(DD273&lt;&gt;"",IF(MID(DD273,LEN(DD273),1)="■",MID(DD273,1,LEN(DD273)-1),DD273),"")</f>
        <v/>
      </c>
      <c r="DF273" s="14" t="str">
        <f t="shared" ref="DF273" ca="1" si="6544">IFERROR(IF(DE273&lt;&gt;"",SUBSTITUTE(DE273,"■",". "),""),"##INTERNAL_ERROR")</f>
        <v/>
      </c>
      <c r="DG273" s="14" t="str">
        <f t="shared" ref="DG273" ca="1" si="6545">IF(CN273&lt;&gt;0,"Variable name don't comply with the naming convention","")</f>
        <v/>
      </c>
      <c r="DH273" s="14" t="str">
        <f t="shared" ref="DH273" ca="1" si="6546">IF(CO273&lt;&gt;"","Duplicated name. " &amp; IF(ISERROR(FIND(" ",CO273)),"Duplicate have index " &amp; CO273, "Duplicates have indices: "&amp;SUBSTITUTE(CO273," ",", ")),"")</f>
        <v/>
      </c>
      <c r="DI273" s="14" t="str">
        <f t="shared" ref="DI273" ca="1" si="6547">IF(CP273&lt;&gt;"","Variable label exceed length 150","")</f>
        <v/>
      </c>
      <c r="DJ273" s="14" t="str">
        <f t="shared" ref="DJ273" ca="1" si="6548">IF(CQ273&lt;&gt;"","Duplicated variable label. " &amp; IF(ISERROR(FIND(" ",CQ273)),"Duplicate have index " &amp; CQ273, "Duplicates have indices: "&amp;SUBSTITUTE(CQ273," ",", ")),"")</f>
        <v/>
      </c>
      <c r="DK273" s="14" t="str">
        <f t="shared" ref="DK273" ca="1" si="6549">IF(CR273&lt;&gt;"","The following cases have values below declared theorethical min: " &amp;SUBSTITUTE(CR273," ",", "),"")</f>
        <v/>
      </c>
      <c r="DL273" s="14" t="str">
        <f t="shared" ref="DL273" ca="1" si="6550">IF(CS273&lt;&gt;"","The following cases have values above declared theorethical max: " &amp;SUBSTITUTE(CS273," ",", "),"")</f>
        <v/>
      </c>
      <c r="DM273" s="14" t="str">
        <f t="shared" ref="DM273" ca="1" si="6551">IF(CT273&lt;&gt;"","There are some cases with values not explicitly declared in the labels dictionary: " &amp;SUBSTITUTE(CT273," ",", "),"")</f>
        <v/>
      </c>
      <c r="DN273" s="14" t="str">
        <f t="array" aca="1" ref="DN273" ca="1">IF(CU273&lt;&gt;"","There are errors in the entered values in the following cases: " &amp;SUBSTITUTE(CU273," ",", "),"")</f>
        <v/>
      </c>
      <c r="DO273" s="14" t="str">
        <f t="shared" ref="DO273" ca="1" si="6552">IF(CV273&lt;&gt;"","The following records are missing in this required field: " &amp;SUBSTITUTE(CV273," ",", "),"")</f>
        <v/>
      </c>
      <c r="DP273" s="14" t="str">
        <f t="shared" ref="DP273" ca="1" si="6553">IF(CW273&lt;&gt;"","The following cases have non-integer values: " &amp;SUBSTITUTE(CW273," ",", "),"")</f>
        <v/>
      </c>
      <c r="DQ273" s="14" t="str">
        <f t="shared" ref="DQ273" ca="1" si="6554">IF(CX273&lt;&gt;"","The following cases are non-numeric: " &amp;SUBSTITUTE(CX273," ",", "),"")</f>
        <v/>
      </c>
      <c r="DR273" s="14" t="str">
        <f t="shared" ref="DR273" ca="1" si="6555">IF(CY273&lt;&gt;"","In the following cases " &amp; P273 &amp; " " &amp; LOWER(MID(AG273,1,1)) &amp; MID(AG273,2,LEN(AG273)) &amp; ": " &amp;SUBSTITUTE(CY273," ",", "),"")</f>
        <v/>
      </c>
      <c r="DS273" s="14" t="str">
        <f t="shared" ref="DS273" ca="1" si="6556">IF(CZ273&lt;&gt;"","In the following cases " &amp; P273 &amp; " " &amp; LOWER(MID(AJ273,1,1)) &amp; MID(AJ273,2,LEN(AJ273)) &amp; ": " &amp;SUBSTITUTE(CZ273," ",", "),"")</f>
        <v/>
      </c>
      <c r="DZ273" s="14" t="b">
        <f t="shared" ref="DZ273" ca="1" si="6557">OR(ED273&lt;&gt;"",EF273&lt;&gt;"",EG273&lt;&gt;"")</f>
        <v>0</v>
      </c>
      <c r="EA273" s="14" t="str">
        <f t="shared" ref="EA273" ca="1" si="6558">IF(EB273&lt;&gt;"",G273 &amp; " (" &amp; F273 &amp; ")","")</f>
        <v>Metastasis - Colon (q_85b_7)</v>
      </c>
      <c r="EB273" s="14" t="str">
        <f t="shared" ref="EB273" ca="1" si="6559">IF(EE273&lt;&gt;"",EE273&amp;IF(ED273&lt;&gt;""," and "&amp;ED273,""),UPPER(MID(ED273,1,1)&amp;MID(ED273,2,LEN(ED273))))&amp; IF(OR(EF273&lt;&gt;"",EG273&lt;&gt;"")," and "&amp;IF(EF273&lt;&gt;"",LOWER(MID(EF273,1,1) &amp; MID(EF273,2,LEN(EF273))),"")&amp; IF(AND(EF273 &lt;&gt;"",EG273&lt;&gt;"")," and ","") &amp; IF(EG273&lt;&gt;"",LOWER(MID(EG273,1,1) &amp; MID(EG273,2,LEN(EG273))),""),"") &amp; IF(OR(EE273&lt;&gt;"",ED273&lt;&gt;"",EF273&lt;&gt;"",EG273&lt;&gt;""), ". ","")</f>
        <v xml:space="preserve">Values must be numeric. </v>
      </c>
      <c r="EC273" s="14" t="str">
        <f t="shared" ref="EC273" ca="1" si="6560">IF(EB273&lt;&gt;"",G273 &amp; " (" &amp; F273 &amp; "): " &amp; EB273,"")</f>
        <v xml:space="preserve">Metastasis - Colon (q_85b_7): Values must be numeric. </v>
      </c>
      <c r="ED273" s="14" t="str">
        <f t="shared" ref="ED273" ca="1" si="6561">IF(H273,IF(W273&gt;0,IF(AND(AO273&lt;&gt;"",AP273&lt;&gt;""),"each value must be between " &amp; IF( AV273,IFERROR(TEXT(AO273,"rrrr-mm-dd") &amp;" (" &amp; AO273 &amp;")",AO273),AO273) &amp; " and " &amp; IF( AV273,IFERROR(TEXT(AP273,"rrrr-mm-dd") &amp;" (" &amp; AP273 &amp;")",AP273),AP273),IF(AO273&lt;&gt;"","each value must be above " &amp; IF( AV273,IFERROR(TEXT(AO273,"rrrr-mm-dd") &amp;" (" &amp; AO273 &amp;")",AO273),AO273), IF(AP273&lt;&gt;"","each value must be below " &amp; IF( AV273,IFERROR(TEXT(AP273,"rrrr-mm-dd") &amp;" (" &amp; AP273 &amp;")",AP273),AP273),""))),""),"")</f>
        <v/>
      </c>
      <c r="EE273" s="14" t="str">
        <f t="shared" ref="EE273" ca="1" si="6562">IF(H273,IF(OR(AQ273,AU273,AV273,AS273,AR273),
   "Values must be" &amp;
   IF(AR273," limited to predefinied list", IF(AQ273, " integers",IF(OR(AU273,AV273)," numeric",""))) &amp;
   IF(AS273,IF(OR(AR273,AQ273,AU273,AV273), " and ","") &amp; "non-missing",""),
""),"")</f>
        <v>Values must be numeric</v>
      </c>
      <c r="EF273" s="14" t="str">
        <f t="shared" ref="EF273" ca="1" si="6563">IF($H273,AG273,"")</f>
        <v/>
      </c>
      <c r="EG273" s="14" t="str">
        <f t="shared" ref="EG273" ca="1" si="6564">IF($H273,AJ273,"")</f>
        <v/>
      </c>
      <c r="EM273" s="14" t="b">
        <f t="shared" ref="EM273" ca="1" si="6565">OR(EC273&lt;&gt;"",DF273&lt;&gt;"")</f>
        <v>1</v>
      </c>
      <c r="EN273" s="14">
        <f t="shared" ref="EN273" ca="1" si="6566">IF(EM273,C273,"")</f>
        <v>260</v>
      </c>
      <c r="EO273" s="14" t="str">
        <f t="shared" ref="EO273" ca="1" si="6567">IF(EM273,F273,"")</f>
        <v>q_85b_7</v>
      </c>
      <c r="EP273" s="14" t="str">
        <f t="shared" ref="EP273" ca="1" si="6568">EC273</f>
        <v xml:space="preserve">Metastasis - Colon (q_85b_7): Values must be numeric. </v>
      </c>
      <c r="EQ273" s="14" t="str">
        <f t="shared" ref="EQ273" ca="1" si="6569">DF273</f>
        <v/>
      </c>
    </row>
    <row r="274" spans="2:147" s="14" customFormat="1">
      <c r="B274" s="14" t="str">
        <f t="shared" ref="B274" ca="1" si="6570">DF274</f>
        <v/>
      </c>
      <c r="C274" s="14">
        <f t="shared" ref="C274" ca="1" si="6571">IF(OFFSET(B274,-1,COLUMN(VariableExists)-2),OFFSET(B274,-1,1)+1,OFFSET(B274,-1,1))</f>
        <v>261</v>
      </c>
      <c r="D274" s="14">
        <f t="shared" ref="D274" si="6572">ROW(A274)-2</f>
        <v>272</v>
      </c>
      <c r="E274" s="14" t="str">
        <f t="shared" ref="E274" ca="1" si="6573">IF(OR(G274="",ROW(G274)=2),"",IF(Z274&gt;0,"S",IF(AX274,IF(J274=2,"D","N"),"I")))</f>
        <v>D</v>
      </c>
      <c r="F274" s="14" t="str">
        <f t="shared" ref="F274" ca="1" si="6574">IF(H274,O274,"")</f>
        <v>q_85b_8</v>
      </c>
      <c r="G274" s="14" t="str">
        <f t="shared" ref="G274" ca="1" si="6575">IF(H274,P274,"")</f>
        <v>Metastasis - Rectum</v>
      </c>
      <c r="H274" s="14" t="b">
        <f t="shared" ref="H274" ca="1" si="6576">IF(INDIRECT(ADDRESS(2,D274+1,,,_sheetname_dataframe))="",FALSE,MID(INDIRECT(ADDRESS(2,D274+1,,,_sheetname_dataframe)),1,1)&lt;&gt;".")</f>
        <v>1</v>
      </c>
      <c r="I274" s="14" t="str">
        <f ca="1">IF($H274,ADDRESS(3,(D274+1)*2-1,4,,"["&amp;wew!$G$7&amp;"]"&amp;_sheetname_labels)&amp;":"&amp;ADDRESS(2+ster!$B$20,(D274+1)*2-1,4),"")</f>
        <v>[DBTemplate.xlsm]labels!TY3:TY61</v>
      </c>
      <c r="J274" s="14">
        <f t="array" aca="1" ref="J274" ca="1">IF(H274,MAX(0,MAX(IF(INDIRECT(I274)&lt;&gt;"",ROW(INDIRECT(I274)),""))-2),"")</f>
        <v>2</v>
      </c>
      <c r="K274" s="14" t="str">
        <f ca="1">IF($H274,IF($J274&gt;0,ADDRESS(3,(D274+1)*2-1,4,,"["&amp;wew!$G$7&amp;"]"&amp;_sheetname_labels)&amp;":"&amp;ADDRESS(2+J274,(D274+1)*2-1,4),""),"")</f>
        <v>[DBTemplate.xlsm]labels!TY3:TY4</v>
      </c>
      <c r="L274" s="14" t="str">
        <f ca="1">IF($H274,IF($J274&gt;0,ADDRESS(3,(D274+1)*2,4,,"["&amp;wew!$G$7&amp;"]"&amp;_sheetname_labels)&amp;":"&amp;ADDRESS(2+J274,(D274+1)*2,4),""),"")</f>
        <v>[DBTemplate.xlsm]labels!TZ3:TZ4</v>
      </c>
      <c r="M274" s="14">
        <f t="shared" ref="M274" ca="1" si="6577">IF($H274,IF(J274&gt;0,COUNTA(INDIRECT(K274))-COUNT(INDIRECT(K274)),0),"")</f>
        <v>0</v>
      </c>
      <c r="N274" s="14">
        <f t="shared" ref="N274" ca="1" si="6578">IF(H274,J274-M274,"")</f>
        <v>2</v>
      </c>
      <c r="O274" s="14" t="str">
        <f t="shared" ref="O274" ca="1" si="6579">IF(INDIRECT(ADDRESS(2,D274+1,,,_sheetname_dataframe))="","",INDIRECT(ADDRESS(2,D274+1,,,_sheetname_dataframe)))</f>
        <v>q_85b_8</v>
      </c>
      <c r="P274" s="14" t="str">
        <f t="shared" ref="P274" ca="1" si="6580">IF(H274,IF(INDIRECT(ADDRESS(1,D274+1,,,_sheetname_dataframe))="","",INDIRECT(ADDRESS(1,D274+1,,,_sheetname_dataframe))),"")</f>
        <v>Metastasis - Rectum</v>
      </c>
      <c r="Q274" s="14" t="str">
        <f ca="1">IF($BP274,ADDRESS(3,D274+1,4,,"["&amp;wew!$G$7&amp;"]"&amp;_sheetname_dataframe)&amp;":"&amp;ADDRESS(2+ster!$C$14,D274+1,4),"")</f>
        <v>[DBTemplate.xlsm]data_frame!JM3:JM3</v>
      </c>
      <c r="R274" s="14" t="str">
        <f>IF($BP274,IF(MID(_xll.FORMULATEXT(INDEX(INDIRECT(Q274),1)),1,1)="=", _xll.FORMULATEXT(INDEX(INDIRECT(Q274),1),2,TRUE),""),"")</f>
        <v/>
      </c>
      <c r="S274" s="14">
        <f t="array" aca="1" ref="S274" ca="1">IF(H274,SUM(IF((IFERROR(INDIRECT(Q274)&lt;&gt;"",FALSE))*(INDIRECT(ster!$D$14)&lt;&gt;""),1,0)),"")</f>
        <v>0</v>
      </c>
      <c r="T274" s="14">
        <f t="array" aca="1" ref="T274" ca="1">IF(H274,IF(M274&gt;0,SUM(IFERROR(1*(MATCH(INDIRECT(Q274),INDIRECT(K274),0)&gt;0),0)*(INDIRECT(ster!$D$14)&lt;&gt;"")*NOT(ISNUMBER(INDIRECT(Q274)))),0),"")</f>
        <v>0</v>
      </c>
      <c r="U274" s="14">
        <f t="array" aca="1" ref="U274" ca="1">IF(H274,SUM((IFERROR(INDIRECT(Q274)="",FALSE))*(INDIRECT(ster!$D$14)&lt;&gt;"")),"")</f>
        <v>1</v>
      </c>
      <c r="V274" s="14">
        <f t="array" aca="1" ref="V274" ca="1">IF(H274,SUM((IFERROR(INDIRECT(Q274)="#ąś",TRUE))*(INDIRECT(ster!$D$14)&lt;&gt;"")),"")</f>
        <v>0</v>
      </c>
      <c r="W274" s="14">
        <f t="array" aca="1" ref="W274" ca="1">IF(H274,SUM(ISNUMBER(INDIRECT(Q274))*(INDIRECT(ster!$D$14)&lt;&gt;"")),"")</f>
        <v>0</v>
      </c>
      <c r="X274" s="14" t="str">
        <f t="array" aca="1" ref="X274" ca="1">IF(AND(H274,W274&gt;0),IF(wew!$B$3,MIN(IF((INDIRECT(ster!$D$14)&lt;&gt;"")*IFERROR(INDIRECT($Q274)&lt;&gt;"",FALSE),IFERROR(INDIRECT($Q274),"X"),"X")),"&lt;włącz podświetlanie wartości&gt;"),"—")</f>
        <v>—</v>
      </c>
      <c r="Y274" s="14" t="str">
        <f t="array" aca="1" ref="Y274" ca="1">IF(AND(H274,W274&gt;0),IF(wew!$B$3,MAX(IF((INDIRECT(ster!$D$14)&lt;&gt;"")*IFERROR(INDIRECT($Q274)&lt;&gt;"",FALSE),IFERROR(INDIRECT($Q274),"X"),"X")),"&lt;włącz podświetlanie wartości&gt;"),"—")</f>
        <v>—</v>
      </c>
      <c r="Z274" s="14">
        <f t="shared" ref="Z274" ca="1" si="6581">IF(H274,S274-T274-W274,"")</f>
        <v>0</v>
      </c>
      <c r="AA274" s="12" t="str">
        <f t="shared" ref="AA274" ca="1" si="6582">IF(H274,IF(S274&gt;0,W274/(S274),"—"),"")</f>
        <v>—</v>
      </c>
      <c r="AB274" s="17">
        <f t="array" aca="1" ref="AB274" ca="1">IF(H274,IF(W274&gt;0,SUM((INDIRECT(ster!$D$14)&lt;&gt;"")*IFERROR((INDIRECT(Q274)&lt;&gt;"")*(INDIRECT(Q274)=INT(INDIRECT(Q274))),0)),0),"")</f>
        <v>0</v>
      </c>
      <c r="AC274" s="17">
        <f t="array" aca="1" ref="AC274" ca="1">IF(H274,W274-AB274,"")</f>
        <v>0</v>
      </c>
      <c r="AD274" s="17">
        <f t="shared" ref="AD274" ca="1" si="6583">IF($H274,IF(AC274&lt;&gt;"",IF(AC274=0,1,IF(AC274/W274&lt;0.15,2,3)),0),"")</f>
        <v>1</v>
      </c>
      <c r="AE274" s="17" t="b">
        <f t="shared" ref="AE274" ca="1" si="6584">IF(H274,OFFSET(O274,1,0)=".validation",FALSE)</f>
        <v>0</v>
      </c>
      <c r="AF274" s="17" t="str">
        <f ca="1">IF(AE274,IF($H274,ADDRESS(3,D274+2,4,,"["&amp;wew!$G$7&amp;"]"&amp;_sheetname_dataframe)&amp;":"&amp;ADDRESS(2+ster!$C$14,D274+2,4),""),"")</f>
        <v/>
      </c>
      <c r="AG274" s="17" t="str">
        <f t="shared" ref="AG274" ca="1" si="6585">IF(AE274,IF($H274,IF(INDIRECT(ADDRESS(1,D274+2,,,_sheetname_dataframe))="","",INDIRECT(ADDRESS(1,D274+2,,,_sheetname_dataframe))),""),"")</f>
        <v/>
      </c>
      <c r="AH274" s="17" t="b">
        <f t="shared" ref="AH274" ca="1" si="6586">IF(H274,AND(AE274,OFFSET(O274,2,0)=".validation"),FALSE)</f>
        <v>0</v>
      </c>
      <c r="AI274" s="17" t="str">
        <f ca="1">IF(AH274,IF($H274,ADDRESS(3,D274+3,4,,"["&amp;wew!$G$7&amp;"]"&amp;_sheetname_dataframe)&amp;":"&amp;ADDRESS(2+ster!$C$14,D274+3,4),""),"")</f>
        <v/>
      </c>
      <c r="AJ274" s="17" t="str">
        <f t="shared" ref="AJ274" ca="1" si="6587">IF(AH274,IF($H274,IF(INDIRECT(ADDRESS(1,D274+3,,,_sheetname_dataframe))="","",INDIRECT(ADDRESS(1,D274+3,,,_sheetname_dataframe))),""),"")</f>
        <v/>
      </c>
      <c r="AK274" s="17" t="b">
        <f t="shared" ref="AK274" ca="1" si="6588">IF(H274,OR(AQ274,AD274=2),"")</f>
        <v>0</v>
      </c>
      <c r="AL274" s="17" t="b">
        <f t="shared" ref="AL274" ca="1" si="6589">IF($H274,IF(BV274&lt;&gt;"",IF(OR(BM274="F",BM274="L",BM274="I",BM274="D"),BV274&lt;&gt;0)),"")</f>
        <v>0</v>
      </c>
      <c r="AM274" s="17" t="b">
        <f t="shared" ref="AM274" ca="1" si="6590">IF($H274,AND(NOT(AL274),OR(IF(BW274&lt;&gt;"",IF(OR(BM274="F",BM274="L"),BW274&lt;&gt;0)),BM274="I",BM274="N",BM274="D")),"")</f>
        <v>0</v>
      </c>
      <c r="AN274" s="17">
        <f t="shared" ref="AN274" ca="1" si="6591">IF(COUNTA(INDIRECT(Q274))=0,0, IF(AND(AO274&lt;&gt;"",X274&lt;AO274),1,IF(AND(AP274&lt;&gt;"",Y274&gt;AP274),1,IF(AND(AQ274,AC274&gt;0),2,0))))</f>
        <v>0</v>
      </c>
      <c r="AO274" s="24" t="str">
        <f t="shared" ref="AO274" ca="1" si="6592">IF($H274,IF(BY274&lt;&gt;"",IF(ISNUMBER(BY274),BY274,""),""),"")</f>
        <v/>
      </c>
      <c r="AP274" s="24" t="str">
        <f t="shared" ref="AP274" ca="1" si="6593">IF($H274,IF(BZ274&lt;&gt;"",IF(ISNUMBER(BZ274),BZ274,""),""),"")</f>
        <v/>
      </c>
      <c r="AQ274" s="17" t="b">
        <f t="shared" ref="AQ274" ca="1" si="6594">IF(H274,IF(CA274&lt;&gt;"",CA274&lt;&gt;0,FALSE),"")</f>
        <v>0</v>
      </c>
      <c r="AR274" s="17" t="b">
        <f t="shared" ref="AR274" ca="1" si="6595">IF(H274,IF(N274&gt;0,IF(BQ274&lt;&gt;"",BQ274&lt;&gt;0,FALSE),FALSE),"")</f>
        <v>0</v>
      </c>
      <c r="AS274" s="17" t="b">
        <f t="shared" ref="AS274" ca="1" si="6596">IF(H274,IF(BR274&lt;&gt;"",BR274&lt;&gt;0,FALSE),"")</f>
        <v>0</v>
      </c>
      <c r="AT274" s="17" t="b">
        <f t="shared" ref="AT274" ca="1" si="6597">IF(H274,IF(N274&gt;0,FALSE,IF(BU274&lt;&gt;"",MATCH(BU274,DataType,0)=1,FALSE)),"")</f>
        <v>0</v>
      </c>
      <c r="AU274" s="17" t="b">
        <f t="shared" ref="AU274" ca="1" si="6598">IF(H274,IF(N274&gt;0,TRUE,IF(BU274&lt;&gt;"",MATCH(BU274,DataType,0)=2,FALSE)),"")</f>
        <v>1</v>
      </c>
      <c r="AV274" s="17" t="b">
        <f t="shared" ref="AV274" ca="1" si="6599">IF(H274,IF(N274&gt;0,FALSE,IF(BU274&lt;&gt;"",MATCH(BU274,DataType,0)=3,FALSE)),"")</f>
        <v>0</v>
      </c>
      <c r="AW274" s="17" t="b">
        <f t="shared" ref="AW274" ca="1" si="6600">IF(H274,IF(W274&gt;0,Z274=0,FALSE),"")</f>
        <v>0</v>
      </c>
      <c r="AX274" s="14" t="b">
        <f t="array" aca="1" ref="AX274" ca="1">IF(H274,N274&gt;0,"")</f>
        <v>1</v>
      </c>
      <c r="AY274" s="17" t="str">
        <f t="shared" ref="AY274" ca="1" si="6601">IF(H274,IF(N274&gt;0,ADDRESS(ROW(VariablesOrigin)+1,COLUMN(VariablesOrigin)+1,4) &amp; ":" &amp; ADDRESS(ROW(VariablesOrigin)+N274,COLUMN(VariablesOrigin)+1,4),""),"")</f>
        <v>C3:C4</v>
      </c>
      <c r="AZ274" s="17" t="b">
        <f t="array" aca="1" ref="AZ274" ca="1">IF(AY274&lt;&gt;"",SUM(1*ISERROR(MATCH(INDIRECT(AY274),INDIRECT(K274),0)))=0,"")</f>
        <v>1</v>
      </c>
      <c r="BA274" s="17" t="b">
        <f t="shared" ref="BA274" ca="1" si="6602">IF(H274,BU274="",FALSE)</f>
        <v>1</v>
      </c>
      <c r="BB274" s="17" t="b">
        <v>0</v>
      </c>
      <c r="BC274" s="17" t="b">
        <f t="shared" ref="BC274" ca="1" si="6603">IF(BA274,IF(N274&gt;0,AND(AZ274,Z274=0),FALSE),"")</f>
        <v>1</v>
      </c>
      <c r="BD274" s="17" t="b">
        <f t="shared" ref="BD274" ca="1" si="6604">IF(BA274,IF(N274&gt;0,AND(NOT(AZ274),Z274=0),FALSE),"")</f>
        <v>0</v>
      </c>
      <c r="BE274" s="17" t="b">
        <f t="shared" ref="BE274" ca="1" si="6605">IF(BA274,IF(AND(AW274,NOT(BB274),NOT(BC274),NOT(BD274)),AND(Z274=0,AC274=0),FALSE),"")</f>
        <v>0</v>
      </c>
      <c r="BF274" s="17" t="b">
        <f t="shared" ref="BF274" ca="1" si="6606">IF(BA274,IF(AND(AW274,NOT(BB274),NOT(BC274),NOT(BD274)),AND(Z274=0,OR(AC274&gt;0)),FALSE),"")</f>
        <v>0</v>
      </c>
      <c r="BG274" s="17" t="b">
        <f t="shared" ref="BG274" ca="1" si="6607">IF(BA274,IF(OR(BB274:BF274),FALSE,IF(Z274=0,FALSE,Z274&gt;0)),"")</f>
        <v>0</v>
      </c>
      <c r="BH274" s="17" t="b">
        <f t="shared" ref="BH274" ca="1" si="6608">IF(BA274,COUNTIF(BB274:BG274,TRUE)=1,"")</f>
        <v>1</v>
      </c>
      <c r="BI274" s="17">
        <f t="shared" ref="BI274" ca="1" si="6609">IF(BA274,IFERROR(MATCH(TRUE,BB274:BG274,0),7),"")</f>
        <v>2</v>
      </c>
      <c r="BJ274" s="17" t="b">
        <f t="shared" ref="BJ274" ca="1" si="6610">DF274&lt;&gt;""</f>
        <v>0</v>
      </c>
      <c r="BK274" s="17" t="str">
        <f t="shared" ref="BK274" ca="1" si="6611">IF(H274,IF(AND(NOT(BA274),AU274),AC274=0,""),"")</f>
        <v/>
      </c>
      <c r="BL274" s="17" t="str">
        <f t="shared" ref="BL274" ca="1" si="6612">IF(H274,IF(AND(NOT(BA274),AU274),AC274&gt;0,""),"")</f>
        <v/>
      </c>
      <c r="BM274" s="17" t="str">
        <f t="shared" ref="BM274" ca="1" si="6613">IF(H274,IF(BA274,CHOOSE(BI274,"0","F","L","I","N",IF(AA274&gt;0.5,"N","S"),"0"),CHOOSE(MATCH(BU274,DataType,0),"S",IF(BK274,"I","N"),"D"  )),"")</f>
        <v>F</v>
      </c>
      <c r="BN274" s="17" t="str">
        <f t="shared" ref="BN274" ca="1" si="6614">IF(H274,IF(BJ274,"E",IF(BA274,CHOOSE(BI274,"0","F","L","I","N","S","0"),CHOOSE(MATCH(BU274,DataType,0),"S",IF(BK274,"I","N"),"D"  ))),"")</f>
        <v>F</v>
      </c>
      <c r="BO274" s="17" t="str">
        <f t="shared" ref="BO274" ca="1" si="6615">IF($H274,IF(BM274="0","",IF(AND(AR274,N274=2),"D",IF(BM274="S","N",IF(AL274,"O",IF(AM274,"I","N"))))),"")</f>
        <v>N</v>
      </c>
      <c r="BP274" s="14" t="b">
        <f t="shared" ref="BP274" ca="1" si="6616">INDIRECT(ADDRESS(2,ROW(A274)-1,,,_sheetname_dataframe))&lt;&gt;""</f>
        <v>1</v>
      </c>
      <c r="BQ274" s="35"/>
      <c r="BX274" s="16"/>
      <c r="BY274" s="16"/>
      <c r="BZ274" s="16"/>
      <c r="CA274" s="16"/>
      <c r="CB274" s="16"/>
      <c r="CC274" s="16"/>
      <c r="CD274" s="16"/>
      <c r="CE274" s="16"/>
      <c r="CF274" s="16"/>
      <c r="CN274" s="14">
        <f ca="1">IF(H274,IFERROR(IsVariableNameLegal(O274),0),0)</f>
        <v>0</v>
      </c>
      <c r="CO274" s="14" t="str">
        <f t="array" aca="1" ref="CO274" ca="1">IF(H274,IF(COUNTIF(INDIRECT(wew!$C$13),O274)&gt;1,TRIM(SUBSTITUTE(_xll.MCONCAT(IF((INDIRECT(wew!$C$13)=O274)*(COLUMN(INDIRECT(wew!$C$13))&lt;&gt;D274+1),-1+COLUMN(INDIRECT(wew!$C$13)),"")," "),"  "," ")),""),"")</f>
        <v/>
      </c>
      <c r="CP274" s="14" t="str">
        <f t="array" aca="1" ref="CP274" ca="1">IF(P274&lt;&gt;"",IF(LEN(P274)&gt;150,1,""),"")</f>
        <v/>
      </c>
      <c r="CQ274" s="14" t="str">
        <f t="array" aca="1" ref="CQ274" ca="1">IF(AND(H274,NOT(ster!$J$3)),IF(COUNTIF(INDIRECT(wew!$C$15),P274)&gt;1,TRIM(SUBSTITUTE(_xll.MCONCAT(IF((INDIRECT(wew!$C$15)=P274)*(COLUMN(INDIRECT(wew!$C$15))&lt;&gt;D274+1),-1+COLUMN(INDIRECT(wew!$C$15)),"")," "),"  "," ")),""),"")</f>
        <v/>
      </c>
      <c r="CR274" s="14" t="str">
        <f t="array" aca="1" ref="CR274" ca="1">IF(H274,IF(AND(W274&gt;0,AO274&lt;&gt;""),TRIM(SUBSTITUTE(_xll.MCONCAT(IFERROR(IF(ISNUMBER(INDIRECT(Q274)),IF((INDIRECT(ster!$D$14)&lt;&gt;"")*(INDIRECT(Q274)&lt;AO274),INDIRECT(ster!$D$14) &amp; ": " &amp;  SUBSTITUTE(IF( AV274,IFERROR(TEXT(INDIRECT(Q274),"rrrr-mm-dd") &amp;" (" &amp; INDIRECT(Q274) &amp;")",INDIRECT(Q274)),INDIRECT(Q274))," "," "),""),""),"")," "),"  "," ")),""),"")</f>
        <v/>
      </c>
      <c r="CS274" s="14" t="str">
        <f t="array" aca="1" ref="CS274" ca="1">IF(H274,IF(AND(W274&gt;0,AP274&lt;&gt;""),TRIM(SUBSTITUTE(_xll.MCONCAT(IFERROR(IF(ISNUMBER(INDIRECT(Q274)),IF((INDIRECT(ster!$D$14)&lt;&gt;"")*(INDIRECT(Q274)&gt;AP274),INDIRECT(ster!$D$14) &amp; ": " &amp;  SUBSTITUTE(IF( AV274,IFERROR(TEXT(INDIRECT(Q274),"rrrr-mm-dd")&amp;" (" &amp; INDIRECT(Q274) &amp;")",INDIRECT(Q274)),INDIRECT(Q274))," "," "),""),""),"")," "),"  "," ")),""),"")</f>
        <v/>
      </c>
      <c r="CT274" s="14" t="str">
        <f t="array" aca="1" ref="CT274" ca="1">IF(H274,IF(AND(N274&gt;0,AR274),TRIM(SUBSTITUTE(_xll.MCONCAT(IFERROR(IF(ISNUMBER(INDIRECT(Q274)),IF((INDIRECT(ster!$D$14)&lt;&gt;"")*(IFERROR(0*(MATCH(INDIRECT(Q274),INDIRECT(K274),0)&gt;0),1)),INDIRECT(ster!$D$14) &amp; ": " &amp;  SUBSTITUTE(IF( AV274,IFERROR(TEXT(INDIRECT(Q274),"rrrr-mm-dd")&amp;" (" &amp; INDIRECT(Q274) &amp;")",INDIRECT(Q274)),INDIRECT(Q274))," "," "),""),""),"")," "),"  "," ")),""),"")</f>
        <v/>
      </c>
      <c r="CU274" s="14" t="str">
        <f t="array" aca="1" ref="CU274" ca="1">IF(H274,IF(AND(V274&gt;0),TRIM(SUBSTITUTE(_xll.MCONCAT(IF((INDIRECT(ster!$D$14)&lt;&gt;"")*(IFERROR(0*(INDIRECT(Q274)&lt;&gt;""),1)),INDIRECT(ster!$D$14),"")," "),"  "," ")),""),"")</f>
        <v/>
      </c>
      <c r="CV274" s="14" t="str">
        <f t="array" aca="1" ref="CV274" ca="1">IF(H274,IF(AS274,
TRIM(SUBSTITUTE(_xll.MCONCAT(IF(
   (INDIRECT(ster!$D$14)&lt;&gt;"")*
   ((INDIRECT(Q274)="")+
      NOT(ISNUMBER(INDIRECT(Q274)))*
      NOT(ISERROR(MATCH(INDIRECT(Q274),INDIRECT(K274),0)))
    ),
      INDIRECT(ster!$D$14),
   "")," "),"  "," ")),
""),"")</f>
        <v/>
      </c>
      <c r="CW274" s="14" t="str">
        <f t="array" aca="1" ref="CW274" ca="1">IF(H274,IF(AND(AQ274),TRIM(SUBSTITUTE(_xll.MCONCAT(IFERROR(IF(ISNUMBER(INDIRECT(Q274)),IF((INDIRECT(ster!$D$14)&lt;&gt;"")*(INDIRECT(Q274)&lt;&gt;INT(INDIRECT(Q274))),INDIRECT(ster!$D$14) &amp; ": " &amp; INDIRECT(Q274),""),""),"")," "),"  "," ")),""),"")</f>
        <v/>
      </c>
      <c r="CX274" s="14" t="str">
        <f t="array" aca="1" ref="CX274" ca="1">IF(H274,IF(OR(AU274,AV274),TRIM(SUBSTITUTE(_xll.MCONCAT(IF((INDIRECT(ster!$D$14)&lt;&gt;"")*NOT(ISNUMBER(INDIRECT(Q274))),IF(ISERROR(MATCH(INDIRECT(Q274),INDIRECT(K274),0)),IFERROR(IF(INDIRECT(Q274)&lt;&gt;"",INDIRECT(ster!$D$14) &amp; ": " &amp; SUBSTITUTE(INDIRECT(Q274)," "," "),""),""),""),"")," "),"  "," ")),""),"")</f>
        <v/>
      </c>
      <c r="CY274" s="14" t="str">
        <f t="array" aca="1" ref="CY274" ca="1">IF(H274,IF(AE274,TRIM(SUBSTITUTE(_xll.MCONCAT(IF((INDIRECT(ster!$D$14)&lt;&gt;"")*IFERROR(NOT(INDIRECT(AF274)),FALSE),IF(ISERROR(MATCH(INDIRECT(Q274),INDIRECT(K274),0)),IFERROR(IF(INDIRECT(Q274)&lt;&gt;"",INDIRECT(ster!$D$14)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CZ274" s="14" t="str">
        <f t="array" aca="1" ref="CZ274" ca="1">IF(H274,IF(AH274,TRIM(SUBSTITUTE(_xll.MCONCAT(IF((INDIRECT(ster!$D$14)&lt;&gt;"")*IFERROR(NOT(INDIRECT(AI274)),FALSE),IF(ISERROR(MATCH(INDIRECT(Q274),INDIRECT(K274),0)),IFERROR(IF(INDIRECT(Q274)&lt;&gt;"",INDIRECT(ster!$D$14)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DC274" s="14" t="str">
        <f ca="1">SUBSTITUTE(SUBSTITUTE(SUBSTITUTE(SUBSTITUTE(_xll.MCONCAT(DG274:DS274,"■"),"■■","■"),"■■","■"),"■■","■"),"■■","■")</f>
        <v>■</v>
      </c>
      <c r="DD274" s="14" t="str">
        <f t="shared" ref="DD274" ca="1" si="6617">IF(MID(DC274,1,1)="■",MID(DC274,2,LEN(DC274)),DC274)</f>
        <v/>
      </c>
      <c r="DE274" s="14" t="str">
        <f t="shared" ref="DE274" ca="1" si="6618">IF(DD274&lt;&gt;"",IF(MID(DD274,LEN(DD274),1)="■",MID(DD274,1,LEN(DD274)-1),DD274),"")</f>
        <v/>
      </c>
      <c r="DF274" s="14" t="str">
        <f t="shared" ref="DF274" ca="1" si="6619">IFERROR(IF(DE274&lt;&gt;"",SUBSTITUTE(DE274,"■",". "),""),"##INTERNAL_ERROR")</f>
        <v/>
      </c>
      <c r="DG274" s="14" t="str">
        <f t="shared" ref="DG274" ca="1" si="6620">IF(CN274&lt;&gt;0,"Variable name don't comply with the naming convention","")</f>
        <v/>
      </c>
      <c r="DH274" s="14" t="str">
        <f t="shared" ref="DH274" ca="1" si="6621">IF(CO274&lt;&gt;"","Duplicated name. " &amp; IF(ISERROR(FIND(" ",CO274)),"Duplicate have index " &amp; CO274, "Duplicates have indices: "&amp;SUBSTITUTE(CO274," ",", ")),"")</f>
        <v/>
      </c>
      <c r="DI274" s="14" t="str">
        <f t="shared" ref="DI274" ca="1" si="6622">IF(CP274&lt;&gt;"","Variable label exceed length 150","")</f>
        <v/>
      </c>
      <c r="DJ274" s="14" t="str">
        <f t="shared" ref="DJ274" ca="1" si="6623">IF(CQ274&lt;&gt;"","Duplicated variable label. " &amp; IF(ISERROR(FIND(" ",CQ274)),"Duplicate have index " &amp; CQ274, "Duplicates have indices: "&amp;SUBSTITUTE(CQ274," ",", ")),"")</f>
        <v/>
      </c>
      <c r="DK274" s="14" t="str">
        <f t="shared" ref="DK274" ca="1" si="6624">IF(CR274&lt;&gt;"","The following cases have values below declared theorethical min: " &amp;SUBSTITUTE(CR274," ",", "),"")</f>
        <v/>
      </c>
      <c r="DL274" s="14" t="str">
        <f t="shared" ref="DL274" ca="1" si="6625">IF(CS274&lt;&gt;"","The following cases have values above declared theorethical max: " &amp;SUBSTITUTE(CS274," ",", "),"")</f>
        <v/>
      </c>
      <c r="DM274" s="14" t="str">
        <f t="shared" ref="DM274" ca="1" si="6626">IF(CT274&lt;&gt;"","There are some cases with values not explicitly declared in the labels dictionary: " &amp;SUBSTITUTE(CT274," ",", "),"")</f>
        <v/>
      </c>
      <c r="DN274" s="14" t="str">
        <f t="array" aca="1" ref="DN274" ca="1">IF(CU274&lt;&gt;"","There are errors in the entered values in the following cases: " &amp;SUBSTITUTE(CU274," ",", "),"")</f>
        <v/>
      </c>
      <c r="DO274" s="14" t="str">
        <f t="shared" ref="DO274" ca="1" si="6627">IF(CV274&lt;&gt;"","The following records are missing in this required field: " &amp;SUBSTITUTE(CV274," ",", "),"")</f>
        <v/>
      </c>
      <c r="DP274" s="14" t="str">
        <f t="shared" ref="DP274" ca="1" si="6628">IF(CW274&lt;&gt;"","The following cases have non-integer values: " &amp;SUBSTITUTE(CW274," ",", "),"")</f>
        <v/>
      </c>
      <c r="DQ274" s="14" t="str">
        <f t="shared" ref="DQ274" ca="1" si="6629">IF(CX274&lt;&gt;"","The following cases are non-numeric: " &amp;SUBSTITUTE(CX274," ",", "),"")</f>
        <v/>
      </c>
      <c r="DR274" s="14" t="str">
        <f t="shared" ref="DR274" ca="1" si="6630">IF(CY274&lt;&gt;"","In the following cases " &amp; P274 &amp; " " &amp; LOWER(MID(AG274,1,1)) &amp; MID(AG274,2,LEN(AG274)) &amp; ": " &amp;SUBSTITUTE(CY274," ",", "),"")</f>
        <v/>
      </c>
      <c r="DS274" s="14" t="str">
        <f t="shared" ref="DS274" ca="1" si="6631">IF(CZ274&lt;&gt;"","In the following cases " &amp; P274 &amp; " " &amp; LOWER(MID(AJ274,1,1)) &amp; MID(AJ274,2,LEN(AJ274)) &amp; ": " &amp;SUBSTITUTE(CZ274," ",", "),"")</f>
        <v/>
      </c>
      <c r="DZ274" s="14" t="b">
        <f t="shared" ref="DZ274" ca="1" si="6632">OR(ED274&lt;&gt;"",EF274&lt;&gt;"",EG274&lt;&gt;"")</f>
        <v>0</v>
      </c>
      <c r="EA274" s="14" t="str">
        <f t="shared" ref="EA274" ca="1" si="6633">IF(EB274&lt;&gt;"",G274 &amp; " (" &amp; F274 &amp; ")","")</f>
        <v>Metastasis - Rectum (q_85b_8)</v>
      </c>
      <c r="EB274" s="14" t="str">
        <f t="shared" ref="EB274" ca="1" si="6634">IF(EE274&lt;&gt;"",EE274&amp;IF(ED274&lt;&gt;""," and "&amp;ED274,""),UPPER(MID(ED274,1,1)&amp;MID(ED274,2,LEN(ED274))))&amp; IF(OR(EF274&lt;&gt;"",EG274&lt;&gt;"")," and "&amp;IF(EF274&lt;&gt;"",LOWER(MID(EF274,1,1) &amp; MID(EF274,2,LEN(EF274))),"")&amp; IF(AND(EF274 &lt;&gt;"",EG274&lt;&gt;"")," and ","") &amp; IF(EG274&lt;&gt;"",LOWER(MID(EG274,1,1) &amp; MID(EG274,2,LEN(EG274))),""),"") &amp; IF(OR(EE274&lt;&gt;"",ED274&lt;&gt;"",EF274&lt;&gt;"",EG274&lt;&gt;""), ". ","")</f>
        <v xml:space="preserve">Values must be numeric. </v>
      </c>
      <c r="EC274" s="14" t="str">
        <f t="shared" ref="EC274" ca="1" si="6635">IF(EB274&lt;&gt;"",G274 &amp; " (" &amp; F274 &amp; "): " &amp; EB274,"")</f>
        <v xml:space="preserve">Metastasis - Rectum (q_85b_8): Values must be numeric. </v>
      </c>
      <c r="ED274" s="14" t="str">
        <f t="shared" ref="ED274" ca="1" si="6636">IF(H274,IF(W274&gt;0,IF(AND(AO274&lt;&gt;"",AP274&lt;&gt;""),"each value must be between " &amp; IF( AV274,IFERROR(TEXT(AO274,"rrrr-mm-dd") &amp;" (" &amp; AO274 &amp;")",AO274),AO274) &amp; " and " &amp; IF( AV274,IFERROR(TEXT(AP274,"rrrr-mm-dd") &amp;" (" &amp; AP274 &amp;")",AP274),AP274),IF(AO274&lt;&gt;"","each value must be above " &amp; IF( AV274,IFERROR(TEXT(AO274,"rrrr-mm-dd") &amp;" (" &amp; AO274 &amp;")",AO274),AO274), IF(AP274&lt;&gt;"","each value must be below " &amp; IF( AV274,IFERROR(TEXT(AP274,"rrrr-mm-dd") &amp;" (" &amp; AP274 &amp;")",AP274),AP274),""))),""),"")</f>
        <v/>
      </c>
      <c r="EE274" s="14" t="str">
        <f t="shared" ref="EE274" ca="1" si="6637">IF(H274,IF(OR(AQ274,AU274,AV274,AS274,AR274),
   "Values must be" &amp;
   IF(AR274," limited to predefinied list", IF(AQ274, " integers",IF(OR(AU274,AV274)," numeric",""))) &amp;
   IF(AS274,IF(OR(AR274,AQ274,AU274,AV274), " and ","") &amp; "non-missing",""),
""),"")</f>
        <v>Values must be numeric</v>
      </c>
      <c r="EF274" s="14" t="str">
        <f t="shared" ref="EF274" ca="1" si="6638">IF($H274,AG274,"")</f>
        <v/>
      </c>
      <c r="EG274" s="14" t="str">
        <f t="shared" ref="EG274" ca="1" si="6639">IF($H274,AJ274,"")</f>
        <v/>
      </c>
      <c r="EM274" s="14" t="b">
        <f t="shared" ref="EM274" ca="1" si="6640">OR(EC274&lt;&gt;"",DF274&lt;&gt;"")</f>
        <v>1</v>
      </c>
      <c r="EN274" s="14">
        <f t="shared" ref="EN274" ca="1" si="6641">IF(EM274,C274,"")</f>
        <v>261</v>
      </c>
      <c r="EO274" s="14" t="str">
        <f t="shared" ref="EO274" ca="1" si="6642">IF(EM274,F274,"")</f>
        <v>q_85b_8</v>
      </c>
      <c r="EP274" s="14" t="str">
        <f t="shared" ref="EP274" ca="1" si="6643">EC274</f>
        <v xml:space="preserve">Metastasis - Rectum (q_85b_8): Values must be numeric. </v>
      </c>
      <c r="EQ274" s="14" t="str">
        <f t="shared" ref="EQ274" ca="1" si="6644">DF274</f>
        <v/>
      </c>
    </row>
    <row r="275" spans="2:147" s="14" customFormat="1">
      <c r="B275" s="14" t="str">
        <f t="shared" ref="B275" ca="1" si="6645">DF275</f>
        <v/>
      </c>
      <c r="C275" s="14">
        <f t="shared" ref="C275" ca="1" si="6646">IF(OFFSET(B275,-1,COLUMN(VariableExists)-2),OFFSET(B275,-1,1)+1,OFFSET(B275,-1,1))</f>
        <v>262</v>
      </c>
      <c r="D275" s="14">
        <f t="shared" ref="D275" si="6647">ROW(A275)-2</f>
        <v>273</v>
      </c>
      <c r="E275" s="14" t="str">
        <f t="shared" ref="E275" ca="1" si="6648">IF(OR(G275="",ROW(G275)=2),"",IF(Z275&gt;0,"S",IF(AX275,IF(J275=2,"D","N"),"I")))</f>
        <v>D</v>
      </c>
      <c r="F275" s="14" t="str">
        <f t="shared" ref="F275" ca="1" si="6649">IF(H275,O275,"")</f>
        <v>q_85b_9</v>
      </c>
      <c r="G275" s="14" t="str">
        <f t="shared" ref="G275" ca="1" si="6650">IF(H275,P275,"")</f>
        <v>Metastasis - other Abdominal</v>
      </c>
      <c r="H275" s="14" t="b">
        <f t="shared" ref="H275" ca="1" si="6651">IF(INDIRECT(ADDRESS(2,D275+1,,,_sheetname_dataframe))="",FALSE,MID(INDIRECT(ADDRESS(2,D275+1,,,_sheetname_dataframe)),1,1)&lt;&gt;".")</f>
        <v>1</v>
      </c>
      <c r="I275" s="14" t="str">
        <f ca="1">IF($H275,ADDRESS(3,(D275+1)*2-1,4,,"["&amp;wew!$G$7&amp;"]"&amp;_sheetname_labels)&amp;":"&amp;ADDRESS(2+ster!$B$20,(D275+1)*2-1,4),"")</f>
        <v>[DBTemplate.xlsm]labels!UA3:UA61</v>
      </c>
      <c r="J275" s="14">
        <f t="array" aca="1" ref="J275" ca="1">IF(H275,MAX(0,MAX(IF(INDIRECT(I275)&lt;&gt;"",ROW(INDIRECT(I275)),""))-2),"")</f>
        <v>2</v>
      </c>
      <c r="K275" s="14" t="str">
        <f ca="1">IF($H275,IF($J275&gt;0,ADDRESS(3,(D275+1)*2-1,4,,"["&amp;wew!$G$7&amp;"]"&amp;_sheetname_labels)&amp;":"&amp;ADDRESS(2+J275,(D275+1)*2-1,4),""),"")</f>
        <v>[DBTemplate.xlsm]labels!UA3:UA4</v>
      </c>
      <c r="L275" s="14" t="str">
        <f ca="1">IF($H275,IF($J275&gt;0,ADDRESS(3,(D275+1)*2,4,,"["&amp;wew!$G$7&amp;"]"&amp;_sheetname_labels)&amp;":"&amp;ADDRESS(2+J275,(D275+1)*2,4),""),"")</f>
        <v>[DBTemplate.xlsm]labels!UB3:UB4</v>
      </c>
      <c r="M275" s="14">
        <f t="shared" ref="M275" ca="1" si="6652">IF($H275,IF(J275&gt;0,COUNTA(INDIRECT(K275))-COUNT(INDIRECT(K275)),0),"")</f>
        <v>0</v>
      </c>
      <c r="N275" s="14">
        <f t="shared" ref="N275" ca="1" si="6653">IF(H275,J275-M275,"")</f>
        <v>2</v>
      </c>
      <c r="O275" s="14" t="str">
        <f t="shared" ref="O275" ca="1" si="6654">IF(INDIRECT(ADDRESS(2,D275+1,,,_sheetname_dataframe))="","",INDIRECT(ADDRESS(2,D275+1,,,_sheetname_dataframe)))</f>
        <v>q_85b_9</v>
      </c>
      <c r="P275" s="14" t="str">
        <f t="shared" ref="P275" ca="1" si="6655">IF(H275,IF(INDIRECT(ADDRESS(1,D275+1,,,_sheetname_dataframe))="","",INDIRECT(ADDRESS(1,D275+1,,,_sheetname_dataframe))),"")</f>
        <v>Metastasis - other Abdominal</v>
      </c>
      <c r="Q275" s="14" t="str">
        <f ca="1">IF($BP275,ADDRESS(3,D275+1,4,,"["&amp;wew!$G$7&amp;"]"&amp;_sheetname_dataframe)&amp;":"&amp;ADDRESS(2+ster!$C$14,D275+1,4),"")</f>
        <v>[DBTemplate.xlsm]data_frame!JN3:JN3</v>
      </c>
      <c r="R275" s="14" t="str">
        <f>IF($BP275,IF(MID(_xll.FORMULATEXT(INDEX(INDIRECT(Q275),1)),1,1)="=", _xll.FORMULATEXT(INDEX(INDIRECT(Q275),1),2,TRUE),""),"")</f>
        <v/>
      </c>
      <c r="S275" s="14">
        <f t="array" aca="1" ref="S275" ca="1">IF(H275,SUM(IF((IFERROR(INDIRECT(Q275)&lt;&gt;"",FALSE))*(INDIRECT(ster!$D$14)&lt;&gt;""),1,0)),"")</f>
        <v>0</v>
      </c>
      <c r="T275" s="14">
        <f t="array" aca="1" ref="T275" ca="1">IF(H275,IF(M275&gt;0,SUM(IFERROR(1*(MATCH(INDIRECT(Q275),INDIRECT(K275),0)&gt;0),0)*(INDIRECT(ster!$D$14)&lt;&gt;"")*NOT(ISNUMBER(INDIRECT(Q275)))),0),"")</f>
        <v>0</v>
      </c>
      <c r="U275" s="14">
        <f t="array" aca="1" ref="U275" ca="1">IF(H275,SUM((IFERROR(INDIRECT(Q275)="",FALSE))*(INDIRECT(ster!$D$14)&lt;&gt;"")),"")</f>
        <v>1</v>
      </c>
      <c r="V275" s="14">
        <f t="array" aca="1" ref="V275" ca="1">IF(H275,SUM((IFERROR(INDIRECT(Q275)="#ąś",TRUE))*(INDIRECT(ster!$D$14)&lt;&gt;"")),"")</f>
        <v>0</v>
      </c>
      <c r="W275" s="14">
        <f t="array" aca="1" ref="W275" ca="1">IF(H275,SUM(ISNUMBER(INDIRECT(Q275))*(INDIRECT(ster!$D$14)&lt;&gt;"")),"")</f>
        <v>0</v>
      </c>
      <c r="X275" s="14" t="str">
        <f t="array" aca="1" ref="X275" ca="1">IF(AND(H275,W275&gt;0),IF(wew!$B$3,MIN(IF((INDIRECT(ster!$D$14)&lt;&gt;"")*IFERROR(INDIRECT($Q275)&lt;&gt;"",FALSE),IFERROR(INDIRECT($Q275),"X"),"X")),"&lt;włącz podświetlanie wartości&gt;"),"—")</f>
        <v>—</v>
      </c>
      <c r="Y275" s="14" t="str">
        <f t="array" aca="1" ref="Y275" ca="1">IF(AND(H275,W275&gt;0),IF(wew!$B$3,MAX(IF((INDIRECT(ster!$D$14)&lt;&gt;"")*IFERROR(INDIRECT($Q275)&lt;&gt;"",FALSE),IFERROR(INDIRECT($Q275),"X"),"X")),"&lt;włącz podświetlanie wartości&gt;"),"—")</f>
        <v>—</v>
      </c>
      <c r="Z275" s="14">
        <f t="shared" ref="Z275" ca="1" si="6656">IF(H275,S275-T275-W275,"")</f>
        <v>0</v>
      </c>
      <c r="AA275" s="12" t="str">
        <f t="shared" ref="AA275" ca="1" si="6657">IF(H275,IF(S275&gt;0,W275/(S275),"—"),"")</f>
        <v>—</v>
      </c>
      <c r="AB275" s="17">
        <f t="array" aca="1" ref="AB275" ca="1">IF(H275,IF(W275&gt;0,SUM((INDIRECT(ster!$D$14)&lt;&gt;"")*IFERROR((INDIRECT(Q275)&lt;&gt;"")*(INDIRECT(Q275)=INT(INDIRECT(Q275))),0)),0),"")</f>
        <v>0</v>
      </c>
      <c r="AC275" s="17">
        <f t="array" aca="1" ref="AC275" ca="1">IF(H275,W275-AB275,"")</f>
        <v>0</v>
      </c>
      <c r="AD275" s="17">
        <f t="shared" ref="AD275" ca="1" si="6658">IF($H275,IF(AC275&lt;&gt;"",IF(AC275=0,1,IF(AC275/W275&lt;0.15,2,3)),0),"")</f>
        <v>1</v>
      </c>
      <c r="AE275" s="17" t="b">
        <f t="shared" ref="AE275" ca="1" si="6659">IF(H275,OFFSET(O275,1,0)=".validation",FALSE)</f>
        <v>0</v>
      </c>
      <c r="AF275" s="17" t="str">
        <f ca="1">IF(AE275,IF($H275,ADDRESS(3,D275+2,4,,"["&amp;wew!$G$7&amp;"]"&amp;_sheetname_dataframe)&amp;":"&amp;ADDRESS(2+ster!$C$14,D275+2,4),""),"")</f>
        <v/>
      </c>
      <c r="AG275" s="17" t="str">
        <f t="shared" ref="AG275" ca="1" si="6660">IF(AE275,IF($H275,IF(INDIRECT(ADDRESS(1,D275+2,,,_sheetname_dataframe))="","",INDIRECT(ADDRESS(1,D275+2,,,_sheetname_dataframe))),""),"")</f>
        <v/>
      </c>
      <c r="AH275" s="17" t="b">
        <f t="shared" ref="AH275" ca="1" si="6661">IF(H275,AND(AE275,OFFSET(O275,2,0)=".validation"),FALSE)</f>
        <v>0</v>
      </c>
      <c r="AI275" s="17" t="str">
        <f ca="1">IF(AH275,IF($H275,ADDRESS(3,D275+3,4,,"["&amp;wew!$G$7&amp;"]"&amp;_sheetname_dataframe)&amp;":"&amp;ADDRESS(2+ster!$C$14,D275+3,4),""),"")</f>
        <v/>
      </c>
      <c r="AJ275" s="17" t="str">
        <f t="shared" ref="AJ275" ca="1" si="6662">IF(AH275,IF($H275,IF(INDIRECT(ADDRESS(1,D275+3,,,_sheetname_dataframe))="","",INDIRECT(ADDRESS(1,D275+3,,,_sheetname_dataframe))),""),"")</f>
        <v/>
      </c>
      <c r="AK275" s="17" t="b">
        <f t="shared" ref="AK275" ca="1" si="6663">IF(H275,OR(AQ275,AD275=2),"")</f>
        <v>0</v>
      </c>
      <c r="AL275" s="17" t="b">
        <f t="shared" ref="AL275" ca="1" si="6664">IF($H275,IF(BV275&lt;&gt;"",IF(OR(BM275="F",BM275="L",BM275="I",BM275="D"),BV275&lt;&gt;0)),"")</f>
        <v>0</v>
      </c>
      <c r="AM275" s="17" t="b">
        <f t="shared" ref="AM275" ca="1" si="6665">IF($H275,AND(NOT(AL275),OR(IF(BW275&lt;&gt;"",IF(OR(BM275="F",BM275="L"),BW275&lt;&gt;0)),BM275="I",BM275="N",BM275="D")),"")</f>
        <v>0</v>
      </c>
      <c r="AN275" s="17">
        <f t="shared" ref="AN275" ca="1" si="6666">IF(COUNTA(INDIRECT(Q275))=0,0, IF(AND(AO275&lt;&gt;"",X275&lt;AO275),1,IF(AND(AP275&lt;&gt;"",Y275&gt;AP275),1,IF(AND(AQ275,AC275&gt;0),2,0))))</f>
        <v>0</v>
      </c>
      <c r="AO275" s="24" t="str">
        <f t="shared" ref="AO275" ca="1" si="6667">IF($H275,IF(BY275&lt;&gt;"",IF(ISNUMBER(BY275),BY275,""),""),"")</f>
        <v/>
      </c>
      <c r="AP275" s="24" t="str">
        <f t="shared" ref="AP275" ca="1" si="6668">IF($H275,IF(BZ275&lt;&gt;"",IF(ISNUMBER(BZ275),BZ275,""),""),"")</f>
        <v/>
      </c>
      <c r="AQ275" s="17" t="b">
        <f t="shared" ref="AQ275" ca="1" si="6669">IF(H275,IF(CA275&lt;&gt;"",CA275&lt;&gt;0,FALSE),"")</f>
        <v>0</v>
      </c>
      <c r="AR275" s="17" t="b">
        <f t="shared" ref="AR275" ca="1" si="6670">IF(H275,IF(N275&gt;0,IF(BQ275&lt;&gt;"",BQ275&lt;&gt;0,FALSE),FALSE),"")</f>
        <v>0</v>
      </c>
      <c r="AS275" s="17" t="b">
        <f t="shared" ref="AS275" ca="1" si="6671">IF(H275,IF(BR275&lt;&gt;"",BR275&lt;&gt;0,FALSE),"")</f>
        <v>0</v>
      </c>
      <c r="AT275" s="17" t="b">
        <f t="shared" ref="AT275" ca="1" si="6672">IF(H275,IF(N275&gt;0,FALSE,IF(BU275&lt;&gt;"",MATCH(BU275,DataType,0)=1,FALSE)),"")</f>
        <v>0</v>
      </c>
      <c r="AU275" s="17" t="b">
        <f t="shared" ref="AU275" ca="1" si="6673">IF(H275,IF(N275&gt;0,TRUE,IF(BU275&lt;&gt;"",MATCH(BU275,DataType,0)=2,FALSE)),"")</f>
        <v>1</v>
      </c>
      <c r="AV275" s="17" t="b">
        <f t="shared" ref="AV275" ca="1" si="6674">IF(H275,IF(N275&gt;0,FALSE,IF(BU275&lt;&gt;"",MATCH(BU275,DataType,0)=3,FALSE)),"")</f>
        <v>0</v>
      </c>
      <c r="AW275" s="17" t="b">
        <f t="shared" ref="AW275" ca="1" si="6675">IF(H275,IF(W275&gt;0,Z275=0,FALSE),"")</f>
        <v>0</v>
      </c>
      <c r="AX275" s="14" t="b">
        <f t="array" aca="1" ref="AX275" ca="1">IF(H275,N275&gt;0,"")</f>
        <v>1</v>
      </c>
      <c r="AY275" s="17" t="str">
        <f t="shared" ref="AY275" ca="1" si="6676">IF(H275,IF(N275&gt;0,ADDRESS(ROW(VariablesOrigin)+1,COLUMN(VariablesOrigin)+1,4) &amp; ":" &amp; ADDRESS(ROW(VariablesOrigin)+N275,COLUMN(VariablesOrigin)+1,4),""),"")</f>
        <v>C3:C4</v>
      </c>
      <c r="AZ275" s="17" t="b">
        <f t="array" aca="1" ref="AZ275" ca="1">IF(AY275&lt;&gt;"",SUM(1*ISERROR(MATCH(INDIRECT(AY275),INDIRECT(K275),0)))=0,"")</f>
        <v>1</v>
      </c>
      <c r="BA275" s="17" t="b">
        <f t="shared" ref="BA275" ca="1" si="6677">IF(H275,BU275="",FALSE)</f>
        <v>1</v>
      </c>
      <c r="BB275" s="17" t="b">
        <v>0</v>
      </c>
      <c r="BC275" s="17" t="b">
        <f t="shared" ref="BC275" ca="1" si="6678">IF(BA275,IF(N275&gt;0,AND(AZ275,Z275=0),FALSE),"")</f>
        <v>1</v>
      </c>
      <c r="BD275" s="17" t="b">
        <f t="shared" ref="BD275" ca="1" si="6679">IF(BA275,IF(N275&gt;0,AND(NOT(AZ275),Z275=0),FALSE),"")</f>
        <v>0</v>
      </c>
      <c r="BE275" s="17" t="b">
        <f t="shared" ref="BE275" ca="1" si="6680">IF(BA275,IF(AND(AW275,NOT(BB275),NOT(BC275),NOT(BD275)),AND(Z275=0,AC275=0),FALSE),"")</f>
        <v>0</v>
      </c>
      <c r="BF275" s="17" t="b">
        <f t="shared" ref="BF275" ca="1" si="6681">IF(BA275,IF(AND(AW275,NOT(BB275),NOT(BC275),NOT(BD275)),AND(Z275=0,OR(AC275&gt;0)),FALSE),"")</f>
        <v>0</v>
      </c>
      <c r="BG275" s="17" t="b">
        <f t="shared" ref="BG275" ca="1" si="6682">IF(BA275,IF(OR(BB275:BF275),FALSE,IF(Z275=0,FALSE,Z275&gt;0)),"")</f>
        <v>0</v>
      </c>
      <c r="BH275" s="17" t="b">
        <f t="shared" ref="BH275" ca="1" si="6683">IF(BA275,COUNTIF(BB275:BG275,TRUE)=1,"")</f>
        <v>1</v>
      </c>
      <c r="BI275" s="17">
        <f t="shared" ref="BI275" ca="1" si="6684">IF(BA275,IFERROR(MATCH(TRUE,BB275:BG275,0),7),"")</f>
        <v>2</v>
      </c>
      <c r="BJ275" s="17" t="b">
        <f t="shared" ref="BJ275" ca="1" si="6685">DF275&lt;&gt;""</f>
        <v>0</v>
      </c>
      <c r="BK275" s="17" t="str">
        <f t="shared" ref="BK275" ca="1" si="6686">IF(H275,IF(AND(NOT(BA275),AU275),AC275=0,""),"")</f>
        <v/>
      </c>
      <c r="BL275" s="17" t="str">
        <f t="shared" ref="BL275" ca="1" si="6687">IF(H275,IF(AND(NOT(BA275),AU275),AC275&gt;0,""),"")</f>
        <v/>
      </c>
      <c r="BM275" s="17" t="str">
        <f t="shared" ref="BM275" ca="1" si="6688">IF(H275,IF(BA275,CHOOSE(BI275,"0","F","L","I","N",IF(AA275&gt;0.5,"N","S"),"0"),CHOOSE(MATCH(BU275,DataType,0),"S",IF(BK275,"I","N"),"D"  )),"")</f>
        <v>F</v>
      </c>
      <c r="BN275" s="17" t="str">
        <f t="shared" ref="BN275" ca="1" si="6689">IF(H275,IF(BJ275,"E",IF(BA275,CHOOSE(BI275,"0","F","L","I","N","S","0"),CHOOSE(MATCH(BU275,DataType,0),"S",IF(BK275,"I","N"),"D"  ))),"")</f>
        <v>F</v>
      </c>
      <c r="BO275" s="17" t="str">
        <f t="shared" ref="BO275" ca="1" si="6690">IF($H275,IF(BM275="0","",IF(AND(AR275,N275=2),"D",IF(BM275="S","N",IF(AL275,"O",IF(AM275,"I","N"))))),"")</f>
        <v>N</v>
      </c>
      <c r="BP275" s="14" t="b">
        <f t="shared" ref="BP275" ca="1" si="6691">INDIRECT(ADDRESS(2,ROW(A275)-1,,,_sheetname_dataframe))&lt;&gt;""</f>
        <v>1</v>
      </c>
      <c r="BQ275" s="35"/>
      <c r="BX275" s="16"/>
      <c r="BY275" s="16"/>
      <c r="BZ275" s="16"/>
      <c r="CA275" s="16"/>
      <c r="CB275" s="16"/>
      <c r="CC275" s="16"/>
      <c r="CD275" s="16"/>
      <c r="CE275" s="16"/>
      <c r="CF275" s="16"/>
      <c r="CN275" s="14">
        <f ca="1">IF(H275,IFERROR(IsVariableNameLegal(O275),0),0)</f>
        <v>0</v>
      </c>
      <c r="CO275" s="14" t="str">
        <f t="array" aca="1" ref="CO275" ca="1">IF(H275,IF(COUNTIF(INDIRECT(wew!$C$13),O275)&gt;1,TRIM(SUBSTITUTE(_xll.MCONCAT(IF((INDIRECT(wew!$C$13)=O275)*(COLUMN(INDIRECT(wew!$C$13))&lt;&gt;D275+1),-1+COLUMN(INDIRECT(wew!$C$13)),"")," "),"  "," ")),""),"")</f>
        <v/>
      </c>
      <c r="CP275" s="14" t="str">
        <f t="array" aca="1" ref="CP275" ca="1">IF(P275&lt;&gt;"",IF(LEN(P275)&gt;150,1,""),"")</f>
        <v/>
      </c>
      <c r="CQ275" s="14" t="str">
        <f t="array" aca="1" ref="CQ275" ca="1">IF(AND(H275,NOT(ster!$J$3)),IF(COUNTIF(INDIRECT(wew!$C$15),P275)&gt;1,TRIM(SUBSTITUTE(_xll.MCONCAT(IF((INDIRECT(wew!$C$15)=P275)*(COLUMN(INDIRECT(wew!$C$15))&lt;&gt;D275+1),-1+COLUMN(INDIRECT(wew!$C$15)),"")," "),"  "," ")),""),"")</f>
        <v/>
      </c>
      <c r="CR275" s="14" t="str">
        <f t="array" aca="1" ref="CR275" ca="1">IF(H275,IF(AND(W275&gt;0,AO275&lt;&gt;""),TRIM(SUBSTITUTE(_xll.MCONCAT(IFERROR(IF(ISNUMBER(INDIRECT(Q275)),IF((INDIRECT(ster!$D$14)&lt;&gt;"")*(INDIRECT(Q275)&lt;AO275),INDIRECT(ster!$D$14) &amp; ": " &amp;  SUBSTITUTE(IF( AV275,IFERROR(TEXT(INDIRECT(Q275),"rrrr-mm-dd") &amp;" (" &amp; INDIRECT(Q275) &amp;")",INDIRECT(Q275)),INDIRECT(Q275))," "," "),""),""),"")," "),"  "," ")),""),"")</f>
        <v/>
      </c>
      <c r="CS275" s="14" t="str">
        <f t="array" aca="1" ref="CS275" ca="1">IF(H275,IF(AND(W275&gt;0,AP275&lt;&gt;""),TRIM(SUBSTITUTE(_xll.MCONCAT(IFERROR(IF(ISNUMBER(INDIRECT(Q275)),IF((INDIRECT(ster!$D$14)&lt;&gt;"")*(INDIRECT(Q275)&gt;AP275),INDIRECT(ster!$D$14) &amp; ": " &amp;  SUBSTITUTE(IF( AV275,IFERROR(TEXT(INDIRECT(Q275),"rrrr-mm-dd")&amp;" (" &amp; INDIRECT(Q275) &amp;")",INDIRECT(Q275)),INDIRECT(Q275))," "," "),""),""),"")," "),"  "," ")),""),"")</f>
        <v/>
      </c>
      <c r="CT275" s="14" t="str">
        <f t="array" aca="1" ref="CT275" ca="1">IF(H275,IF(AND(N275&gt;0,AR275),TRIM(SUBSTITUTE(_xll.MCONCAT(IFERROR(IF(ISNUMBER(INDIRECT(Q275)),IF((INDIRECT(ster!$D$14)&lt;&gt;"")*(IFERROR(0*(MATCH(INDIRECT(Q275),INDIRECT(K275),0)&gt;0),1)),INDIRECT(ster!$D$14) &amp; ": " &amp;  SUBSTITUTE(IF( AV275,IFERROR(TEXT(INDIRECT(Q275),"rrrr-mm-dd")&amp;" (" &amp; INDIRECT(Q275) &amp;")",INDIRECT(Q275)),INDIRECT(Q275))," "," "),""),""),"")," "),"  "," ")),""),"")</f>
        <v/>
      </c>
      <c r="CU275" s="14" t="str">
        <f t="array" aca="1" ref="CU275" ca="1">IF(H275,IF(AND(V275&gt;0),TRIM(SUBSTITUTE(_xll.MCONCAT(IF((INDIRECT(ster!$D$14)&lt;&gt;"")*(IFERROR(0*(INDIRECT(Q275)&lt;&gt;""),1)),INDIRECT(ster!$D$14),"")," "),"  "," ")),""),"")</f>
        <v/>
      </c>
      <c r="CV275" s="14" t="str">
        <f t="array" aca="1" ref="CV275" ca="1">IF(H275,IF(AS275,
TRIM(SUBSTITUTE(_xll.MCONCAT(IF(
   (INDIRECT(ster!$D$14)&lt;&gt;"")*
   ((INDIRECT(Q275)="")+
      NOT(ISNUMBER(INDIRECT(Q275)))*
      NOT(ISERROR(MATCH(INDIRECT(Q275),INDIRECT(K275),0)))
    ),
      INDIRECT(ster!$D$14),
   "")," "),"  "," ")),
""),"")</f>
        <v/>
      </c>
      <c r="CW275" s="14" t="str">
        <f t="array" aca="1" ref="CW275" ca="1">IF(H275,IF(AND(AQ275),TRIM(SUBSTITUTE(_xll.MCONCAT(IFERROR(IF(ISNUMBER(INDIRECT(Q275)),IF((INDIRECT(ster!$D$14)&lt;&gt;"")*(INDIRECT(Q275)&lt;&gt;INT(INDIRECT(Q275))),INDIRECT(ster!$D$14) &amp; ": " &amp; INDIRECT(Q275),""),""),"")," "),"  "," ")),""),"")</f>
        <v/>
      </c>
      <c r="CX275" s="14" t="str">
        <f t="array" aca="1" ref="CX275" ca="1">IF(H275,IF(OR(AU275,AV275),TRIM(SUBSTITUTE(_xll.MCONCAT(IF((INDIRECT(ster!$D$14)&lt;&gt;"")*NOT(ISNUMBER(INDIRECT(Q275))),IF(ISERROR(MATCH(INDIRECT(Q275),INDIRECT(K275),0)),IFERROR(IF(INDIRECT(Q275)&lt;&gt;"",INDIRECT(ster!$D$14) &amp; ": " &amp; SUBSTITUTE(INDIRECT(Q275)," "," "),""),""),""),"")," "),"  "," ")),""),"")</f>
        <v/>
      </c>
      <c r="CY275" s="14" t="str">
        <f t="array" aca="1" ref="CY275" ca="1">IF(H275,IF(AE275,TRIM(SUBSTITUTE(_xll.MCONCAT(IF((INDIRECT(ster!$D$14)&lt;&gt;"")*IFERROR(NOT(INDIRECT(AF275)),FALSE),IF(ISERROR(MATCH(INDIRECT(Q275),INDIRECT(K275),0)),IFERROR(IF(INDIRECT(Q275)&lt;&gt;"",INDIRECT(ster!$D$14)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CZ275" s="14" t="str">
        <f t="array" aca="1" ref="CZ275" ca="1">IF(H275,IF(AH275,TRIM(SUBSTITUTE(_xll.MCONCAT(IF((INDIRECT(ster!$D$14)&lt;&gt;"")*IFERROR(NOT(INDIRECT(AI275)),FALSE),IF(ISERROR(MATCH(INDIRECT(Q275),INDIRECT(K275),0)),IFERROR(IF(INDIRECT(Q275)&lt;&gt;"",INDIRECT(ster!$D$14)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DC275" s="14" t="str">
        <f ca="1">SUBSTITUTE(SUBSTITUTE(SUBSTITUTE(SUBSTITUTE(_xll.MCONCAT(DG275:DS275,"■"),"■■","■"),"■■","■"),"■■","■"),"■■","■")</f>
        <v>■</v>
      </c>
      <c r="DD275" s="14" t="str">
        <f t="shared" ref="DD275" ca="1" si="6692">IF(MID(DC275,1,1)="■",MID(DC275,2,LEN(DC275)),DC275)</f>
        <v/>
      </c>
      <c r="DE275" s="14" t="str">
        <f t="shared" ref="DE275" ca="1" si="6693">IF(DD275&lt;&gt;"",IF(MID(DD275,LEN(DD275),1)="■",MID(DD275,1,LEN(DD275)-1),DD275),"")</f>
        <v/>
      </c>
      <c r="DF275" s="14" t="str">
        <f t="shared" ref="DF275" ca="1" si="6694">IFERROR(IF(DE275&lt;&gt;"",SUBSTITUTE(DE275,"■",". "),""),"##INTERNAL_ERROR")</f>
        <v/>
      </c>
      <c r="DG275" s="14" t="str">
        <f t="shared" ref="DG275" ca="1" si="6695">IF(CN275&lt;&gt;0,"Variable name don't comply with the naming convention","")</f>
        <v/>
      </c>
      <c r="DH275" s="14" t="str">
        <f t="shared" ref="DH275" ca="1" si="6696">IF(CO275&lt;&gt;"","Duplicated name. " &amp; IF(ISERROR(FIND(" ",CO275)),"Duplicate have index " &amp; CO275, "Duplicates have indices: "&amp;SUBSTITUTE(CO275," ",", ")),"")</f>
        <v/>
      </c>
      <c r="DI275" s="14" t="str">
        <f t="shared" ref="DI275" ca="1" si="6697">IF(CP275&lt;&gt;"","Variable label exceed length 150","")</f>
        <v/>
      </c>
      <c r="DJ275" s="14" t="str">
        <f t="shared" ref="DJ275" ca="1" si="6698">IF(CQ275&lt;&gt;"","Duplicated variable label. " &amp; IF(ISERROR(FIND(" ",CQ275)),"Duplicate have index " &amp; CQ275, "Duplicates have indices: "&amp;SUBSTITUTE(CQ275," ",", ")),"")</f>
        <v/>
      </c>
      <c r="DK275" s="14" t="str">
        <f t="shared" ref="DK275" ca="1" si="6699">IF(CR275&lt;&gt;"","The following cases have values below declared theorethical min: " &amp;SUBSTITUTE(CR275," ",", "),"")</f>
        <v/>
      </c>
      <c r="DL275" s="14" t="str">
        <f t="shared" ref="DL275" ca="1" si="6700">IF(CS275&lt;&gt;"","The following cases have values above declared theorethical max: " &amp;SUBSTITUTE(CS275," ",", "),"")</f>
        <v/>
      </c>
      <c r="DM275" s="14" t="str">
        <f t="shared" ref="DM275" ca="1" si="6701">IF(CT275&lt;&gt;"","There are some cases with values not explicitly declared in the labels dictionary: " &amp;SUBSTITUTE(CT275," ",", "),"")</f>
        <v/>
      </c>
      <c r="DN275" s="14" t="str">
        <f t="array" aca="1" ref="DN275" ca="1">IF(CU275&lt;&gt;"","There are errors in the entered values in the following cases: " &amp;SUBSTITUTE(CU275," ",", "),"")</f>
        <v/>
      </c>
      <c r="DO275" s="14" t="str">
        <f t="shared" ref="DO275" ca="1" si="6702">IF(CV275&lt;&gt;"","The following records are missing in this required field: " &amp;SUBSTITUTE(CV275," ",", "),"")</f>
        <v/>
      </c>
      <c r="DP275" s="14" t="str">
        <f t="shared" ref="DP275" ca="1" si="6703">IF(CW275&lt;&gt;"","The following cases have non-integer values: " &amp;SUBSTITUTE(CW275," ",", "),"")</f>
        <v/>
      </c>
      <c r="DQ275" s="14" t="str">
        <f t="shared" ref="DQ275" ca="1" si="6704">IF(CX275&lt;&gt;"","The following cases are non-numeric: " &amp;SUBSTITUTE(CX275," ",", "),"")</f>
        <v/>
      </c>
      <c r="DR275" s="14" t="str">
        <f t="shared" ref="DR275" ca="1" si="6705">IF(CY275&lt;&gt;"","In the following cases " &amp; P275 &amp; " " &amp; LOWER(MID(AG275,1,1)) &amp; MID(AG275,2,LEN(AG275)) &amp; ": " &amp;SUBSTITUTE(CY275," ",", "),"")</f>
        <v/>
      </c>
      <c r="DS275" s="14" t="str">
        <f t="shared" ref="DS275" ca="1" si="6706">IF(CZ275&lt;&gt;"","In the following cases " &amp; P275 &amp; " " &amp; LOWER(MID(AJ275,1,1)) &amp; MID(AJ275,2,LEN(AJ275)) &amp; ": " &amp;SUBSTITUTE(CZ275," ",", "),"")</f>
        <v/>
      </c>
      <c r="DZ275" s="14" t="b">
        <f t="shared" ref="DZ275" ca="1" si="6707">OR(ED275&lt;&gt;"",EF275&lt;&gt;"",EG275&lt;&gt;"")</f>
        <v>0</v>
      </c>
      <c r="EA275" s="14" t="str">
        <f t="shared" ref="EA275" ca="1" si="6708">IF(EB275&lt;&gt;"",G275 &amp; " (" &amp; F275 &amp; ")","")</f>
        <v>Metastasis - other Abdominal (q_85b_9)</v>
      </c>
      <c r="EB275" s="14" t="str">
        <f t="shared" ref="EB275" ca="1" si="6709">IF(EE275&lt;&gt;"",EE275&amp;IF(ED275&lt;&gt;""," and "&amp;ED275,""),UPPER(MID(ED275,1,1)&amp;MID(ED275,2,LEN(ED275))))&amp; IF(OR(EF275&lt;&gt;"",EG275&lt;&gt;"")," and "&amp;IF(EF275&lt;&gt;"",LOWER(MID(EF275,1,1) &amp; MID(EF275,2,LEN(EF275))),"")&amp; IF(AND(EF275 &lt;&gt;"",EG275&lt;&gt;"")," and ","") &amp; IF(EG275&lt;&gt;"",LOWER(MID(EG275,1,1) &amp; MID(EG275,2,LEN(EG275))),""),"") &amp; IF(OR(EE275&lt;&gt;"",ED275&lt;&gt;"",EF275&lt;&gt;"",EG275&lt;&gt;""), ". ","")</f>
        <v xml:space="preserve">Values must be numeric. </v>
      </c>
      <c r="EC275" s="14" t="str">
        <f t="shared" ref="EC275" ca="1" si="6710">IF(EB275&lt;&gt;"",G275 &amp; " (" &amp; F275 &amp; "): " &amp; EB275,"")</f>
        <v xml:space="preserve">Metastasis - other Abdominal (q_85b_9): Values must be numeric. </v>
      </c>
      <c r="ED275" s="14" t="str">
        <f t="shared" ref="ED275" ca="1" si="6711">IF(H275,IF(W275&gt;0,IF(AND(AO275&lt;&gt;"",AP275&lt;&gt;""),"each value must be between " &amp; IF( AV275,IFERROR(TEXT(AO275,"rrrr-mm-dd") &amp;" (" &amp; AO275 &amp;")",AO275),AO275) &amp; " and " &amp; IF( AV275,IFERROR(TEXT(AP275,"rrrr-mm-dd") &amp;" (" &amp; AP275 &amp;")",AP275),AP275),IF(AO275&lt;&gt;"","each value must be above " &amp; IF( AV275,IFERROR(TEXT(AO275,"rrrr-mm-dd") &amp;" (" &amp; AO275 &amp;")",AO275),AO275), IF(AP275&lt;&gt;"","each value must be below " &amp; IF( AV275,IFERROR(TEXT(AP275,"rrrr-mm-dd") &amp;" (" &amp; AP275 &amp;")",AP275),AP275),""))),""),"")</f>
        <v/>
      </c>
      <c r="EE275" s="14" t="str">
        <f t="shared" ref="EE275" ca="1" si="6712">IF(H275,IF(OR(AQ275,AU275,AV275,AS275,AR275),
   "Values must be" &amp;
   IF(AR275," limited to predefinied list", IF(AQ275, " integers",IF(OR(AU275,AV275)," numeric",""))) &amp;
   IF(AS275,IF(OR(AR275,AQ275,AU275,AV275), " and ","") &amp; "non-missing",""),
""),"")</f>
        <v>Values must be numeric</v>
      </c>
      <c r="EF275" s="14" t="str">
        <f t="shared" ref="EF275" ca="1" si="6713">IF($H275,AG275,"")</f>
        <v/>
      </c>
      <c r="EG275" s="14" t="str">
        <f t="shared" ref="EG275" ca="1" si="6714">IF($H275,AJ275,"")</f>
        <v/>
      </c>
      <c r="EM275" s="14" t="b">
        <f t="shared" ref="EM275" ca="1" si="6715">OR(EC275&lt;&gt;"",DF275&lt;&gt;"")</f>
        <v>1</v>
      </c>
      <c r="EN275" s="14">
        <f t="shared" ref="EN275" ca="1" si="6716">IF(EM275,C275,"")</f>
        <v>262</v>
      </c>
      <c r="EO275" s="14" t="str">
        <f t="shared" ref="EO275" ca="1" si="6717">IF(EM275,F275,"")</f>
        <v>q_85b_9</v>
      </c>
      <c r="EP275" s="14" t="str">
        <f t="shared" ref="EP275" ca="1" si="6718">EC275</f>
        <v xml:space="preserve">Metastasis - other Abdominal (q_85b_9): Values must be numeric. </v>
      </c>
      <c r="EQ275" s="14" t="str">
        <f t="shared" ref="EQ275" ca="1" si="6719">DF275</f>
        <v/>
      </c>
    </row>
    <row r="276" spans="2:147" s="14" customFormat="1">
      <c r="B276" s="14" t="str">
        <f t="shared" ref="B276" ca="1" si="6720">DF276</f>
        <v/>
      </c>
      <c r="C276" s="14">
        <f t="shared" ref="C276" ca="1" si="6721">IF(OFFSET(B276,-1,COLUMN(VariableExists)-2),OFFSET(B276,-1,1)+1,OFFSET(B276,-1,1))</f>
        <v>263</v>
      </c>
      <c r="D276" s="14">
        <f t="shared" ref="D276" si="6722">ROW(A276)-2</f>
        <v>274</v>
      </c>
      <c r="E276" s="14" t="str">
        <f t="shared" ref="E276" ca="1" si="6723">IF(OR(G276="",ROW(G276)=2),"",IF(Z276&gt;0,"S",IF(AX276,IF(J276=2,"D","N"),"I")))</f>
        <v>D</v>
      </c>
      <c r="F276" s="14" t="str">
        <f t="shared" ref="F276" ca="1" si="6724">IF(H276,O276,"")</f>
        <v>q_85b_10</v>
      </c>
      <c r="G276" s="14" t="str">
        <f t="shared" ref="G276" ca="1" si="6725">IF(H276,P276,"")</f>
        <v>Metastasis - Prostate</v>
      </c>
      <c r="H276" s="14" t="b">
        <f t="shared" ref="H276" ca="1" si="6726">IF(INDIRECT(ADDRESS(2,D276+1,,,_sheetname_dataframe))="",FALSE,MID(INDIRECT(ADDRESS(2,D276+1,,,_sheetname_dataframe)),1,1)&lt;&gt;".")</f>
        <v>1</v>
      </c>
      <c r="I276" s="14" t="str">
        <f ca="1">IF($H276,ADDRESS(3,(D276+1)*2-1,4,,"["&amp;wew!$G$7&amp;"]"&amp;_sheetname_labels)&amp;":"&amp;ADDRESS(2+ster!$B$20,(D276+1)*2-1,4),"")</f>
        <v>[DBTemplate.xlsm]labels!UC3:UC61</v>
      </c>
      <c r="J276" s="14">
        <f t="array" aca="1" ref="J276" ca="1">IF(H276,MAX(0,MAX(IF(INDIRECT(I276)&lt;&gt;"",ROW(INDIRECT(I276)),""))-2),"")</f>
        <v>2</v>
      </c>
      <c r="K276" s="14" t="str">
        <f ca="1">IF($H276,IF($J276&gt;0,ADDRESS(3,(D276+1)*2-1,4,,"["&amp;wew!$G$7&amp;"]"&amp;_sheetname_labels)&amp;":"&amp;ADDRESS(2+J276,(D276+1)*2-1,4),""),"")</f>
        <v>[DBTemplate.xlsm]labels!UC3:UC4</v>
      </c>
      <c r="L276" s="14" t="str">
        <f ca="1">IF($H276,IF($J276&gt;0,ADDRESS(3,(D276+1)*2,4,,"["&amp;wew!$G$7&amp;"]"&amp;_sheetname_labels)&amp;":"&amp;ADDRESS(2+J276,(D276+1)*2,4),""),"")</f>
        <v>[DBTemplate.xlsm]labels!UD3:UD4</v>
      </c>
      <c r="M276" s="14">
        <f t="shared" ref="M276" ca="1" si="6727">IF($H276,IF(J276&gt;0,COUNTA(INDIRECT(K276))-COUNT(INDIRECT(K276)),0),"")</f>
        <v>0</v>
      </c>
      <c r="N276" s="14">
        <f t="shared" ref="N276" ca="1" si="6728">IF(H276,J276-M276,"")</f>
        <v>2</v>
      </c>
      <c r="O276" s="14" t="str">
        <f t="shared" ref="O276" ca="1" si="6729">IF(INDIRECT(ADDRESS(2,D276+1,,,_sheetname_dataframe))="","",INDIRECT(ADDRESS(2,D276+1,,,_sheetname_dataframe)))</f>
        <v>q_85b_10</v>
      </c>
      <c r="P276" s="14" t="str">
        <f t="shared" ref="P276" ca="1" si="6730">IF(H276,IF(INDIRECT(ADDRESS(1,D276+1,,,_sheetname_dataframe))="","",INDIRECT(ADDRESS(1,D276+1,,,_sheetname_dataframe))),"")</f>
        <v>Metastasis - Prostate</v>
      </c>
      <c r="Q276" s="14" t="str">
        <f ca="1">IF($BP276,ADDRESS(3,D276+1,4,,"["&amp;wew!$G$7&amp;"]"&amp;_sheetname_dataframe)&amp;":"&amp;ADDRESS(2+ster!$C$14,D276+1,4),"")</f>
        <v>[DBTemplate.xlsm]data_frame!JO3:JO3</v>
      </c>
      <c r="R276" s="14" t="str">
        <f>IF($BP276,IF(MID(_xll.FORMULATEXT(INDEX(INDIRECT(Q276),1)),1,1)="=", _xll.FORMULATEXT(INDEX(INDIRECT(Q276),1),2,TRUE),""),"")</f>
        <v/>
      </c>
      <c r="S276" s="14">
        <f t="array" aca="1" ref="S276" ca="1">IF(H276,SUM(IF((IFERROR(INDIRECT(Q276)&lt;&gt;"",FALSE))*(INDIRECT(ster!$D$14)&lt;&gt;""),1,0)),"")</f>
        <v>0</v>
      </c>
      <c r="T276" s="14">
        <f t="array" aca="1" ref="T276" ca="1">IF(H276,IF(M276&gt;0,SUM(IFERROR(1*(MATCH(INDIRECT(Q276),INDIRECT(K276),0)&gt;0),0)*(INDIRECT(ster!$D$14)&lt;&gt;"")*NOT(ISNUMBER(INDIRECT(Q276)))),0),"")</f>
        <v>0</v>
      </c>
      <c r="U276" s="14">
        <f t="array" aca="1" ref="U276" ca="1">IF(H276,SUM((IFERROR(INDIRECT(Q276)="",FALSE))*(INDIRECT(ster!$D$14)&lt;&gt;"")),"")</f>
        <v>1</v>
      </c>
      <c r="V276" s="14">
        <f t="array" aca="1" ref="V276" ca="1">IF(H276,SUM((IFERROR(INDIRECT(Q276)="#ąś",TRUE))*(INDIRECT(ster!$D$14)&lt;&gt;"")),"")</f>
        <v>0</v>
      </c>
      <c r="W276" s="14">
        <f t="array" aca="1" ref="W276" ca="1">IF(H276,SUM(ISNUMBER(INDIRECT(Q276))*(INDIRECT(ster!$D$14)&lt;&gt;"")),"")</f>
        <v>0</v>
      </c>
      <c r="X276" s="14" t="str">
        <f t="array" aca="1" ref="X276" ca="1">IF(AND(H276,W276&gt;0),IF(wew!$B$3,MIN(IF((INDIRECT(ster!$D$14)&lt;&gt;"")*IFERROR(INDIRECT($Q276)&lt;&gt;"",FALSE),IFERROR(INDIRECT($Q276),"X"),"X")),"&lt;włącz podświetlanie wartości&gt;"),"—")</f>
        <v>—</v>
      </c>
      <c r="Y276" s="14" t="str">
        <f t="array" aca="1" ref="Y276" ca="1">IF(AND(H276,W276&gt;0),IF(wew!$B$3,MAX(IF((INDIRECT(ster!$D$14)&lt;&gt;"")*IFERROR(INDIRECT($Q276)&lt;&gt;"",FALSE),IFERROR(INDIRECT($Q276),"X"),"X")),"&lt;włącz podświetlanie wartości&gt;"),"—")</f>
        <v>—</v>
      </c>
      <c r="Z276" s="14">
        <f t="shared" ref="Z276" ca="1" si="6731">IF(H276,S276-T276-W276,"")</f>
        <v>0</v>
      </c>
      <c r="AA276" s="12" t="str">
        <f t="shared" ref="AA276" ca="1" si="6732">IF(H276,IF(S276&gt;0,W276/(S276),"—"),"")</f>
        <v>—</v>
      </c>
      <c r="AB276" s="17">
        <f t="array" aca="1" ref="AB276" ca="1">IF(H276,IF(W276&gt;0,SUM((INDIRECT(ster!$D$14)&lt;&gt;"")*IFERROR((INDIRECT(Q276)&lt;&gt;"")*(INDIRECT(Q276)=INT(INDIRECT(Q276))),0)),0),"")</f>
        <v>0</v>
      </c>
      <c r="AC276" s="17">
        <f t="array" aca="1" ref="AC276" ca="1">IF(H276,W276-AB276,"")</f>
        <v>0</v>
      </c>
      <c r="AD276" s="17">
        <f t="shared" ref="AD276" ca="1" si="6733">IF($H276,IF(AC276&lt;&gt;"",IF(AC276=0,1,IF(AC276/W276&lt;0.15,2,3)),0),"")</f>
        <v>1</v>
      </c>
      <c r="AE276" s="17" t="b">
        <f t="shared" ref="AE276" ca="1" si="6734">IF(H276,OFFSET(O276,1,0)=".validation",FALSE)</f>
        <v>0</v>
      </c>
      <c r="AF276" s="17" t="str">
        <f ca="1">IF(AE276,IF($H276,ADDRESS(3,D276+2,4,,"["&amp;wew!$G$7&amp;"]"&amp;_sheetname_dataframe)&amp;":"&amp;ADDRESS(2+ster!$C$14,D276+2,4),""),"")</f>
        <v/>
      </c>
      <c r="AG276" s="17" t="str">
        <f t="shared" ref="AG276" ca="1" si="6735">IF(AE276,IF($H276,IF(INDIRECT(ADDRESS(1,D276+2,,,_sheetname_dataframe))="","",INDIRECT(ADDRESS(1,D276+2,,,_sheetname_dataframe))),""),"")</f>
        <v/>
      </c>
      <c r="AH276" s="17" t="b">
        <f t="shared" ref="AH276" ca="1" si="6736">IF(H276,AND(AE276,OFFSET(O276,2,0)=".validation"),FALSE)</f>
        <v>0</v>
      </c>
      <c r="AI276" s="17" t="str">
        <f ca="1">IF(AH276,IF($H276,ADDRESS(3,D276+3,4,,"["&amp;wew!$G$7&amp;"]"&amp;_sheetname_dataframe)&amp;":"&amp;ADDRESS(2+ster!$C$14,D276+3,4),""),"")</f>
        <v/>
      </c>
      <c r="AJ276" s="17" t="str">
        <f t="shared" ref="AJ276" ca="1" si="6737">IF(AH276,IF($H276,IF(INDIRECT(ADDRESS(1,D276+3,,,_sheetname_dataframe))="","",INDIRECT(ADDRESS(1,D276+3,,,_sheetname_dataframe))),""),"")</f>
        <v/>
      </c>
      <c r="AK276" s="17" t="b">
        <f t="shared" ref="AK276" ca="1" si="6738">IF(H276,OR(AQ276,AD276=2),"")</f>
        <v>0</v>
      </c>
      <c r="AL276" s="17" t="b">
        <f t="shared" ref="AL276" ca="1" si="6739">IF($H276,IF(BV276&lt;&gt;"",IF(OR(BM276="F",BM276="L",BM276="I",BM276="D"),BV276&lt;&gt;0)),"")</f>
        <v>0</v>
      </c>
      <c r="AM276" s="17" t="b">
        <f t="shared" ref="AM276" ca="1" si="6740">IF($H276,AND(NOT(AL276),OR(IF(BW276&lt;&gt;"",IF(OR(BM276="F",BM276="L"),BW276&lt;&gt;0)),BM276="I",BM276="N",BM276="D")),"")</f>
        <v>0</v>
      </c>
      <c r="AN276" s="17">
        <f t="shared" ref="AN276" ca="1" si="6741">IF(COUNTA(INDIRECT(Q276))=0,0, IF(AND(AO276&lt;&gt;"",X276&lt;AO276),1,IF(AND(AP276&lt;&gt;"",Y276&gt;AP276),1,IF(AND(AQ276,AC276&gt;0),2,0))))</f>
        <v>0</v>
      </c>
      <c r="AO276" s="24" t="str">
        <f t="shared" ref="AO276" ca="1" si="6742">IF($H276,IF(BY276&lt;&gt;"",IF(ISNUMBER(BY276),BY276,""),""),"")</f>
        <v/>
      </c>
      <c r="AP276" s="24" t="str">
        <f t="shared" ref="AP276" ca="1" si="6743">IF($H276,IF(BZ276&lt;&gt;"",IF(ISNUMBER(BZ276),BZ276,""),""),"")</f>
        <v/>
      </c>
      <c r="AQ276" s="17" t="b">
        <f t="shared" ref="AQ276" ca="1" si="6744">IF(H276,IF(CA276&lt;&gt;"",CA276&lt;&gt;0,FALSE),"")</f>
        <v>0</v>
      </c>
      <c r="AR276" s="17" t="b">
        <f t="shared" ref="AR276" ca="1" si="6745">IF(H276,IF(N276&gt;0,IF(BQ276&lt;&gt;"",BQ276&lt;&gt;0,FALSE),FALSE),"")</f>
        <v>0</v>
      </c>
      <c r="AS276" s="17" t="b">
        <f t="shared" ref="AS276" ca="1" si="6746">IF(H276,IF(BR276&lt;&gt;"",BR276&lt;&gt;0,FALSE),"")</f>
        <v>0</v>
      </c>
      <c r="AT276" s="17" t="b">
        <f t="shared" ref="AT276" ca="1" si="6747">IF(H276,IF(N276&gt;0,FALSE,IF(BU276&lt;&gt;"",MATCH(BU276,DataType,0)=1,FALSE)),"")</f>
        <v>0</v>
      </c>
      <c r="AU276" s="17" t="b">
        <f t="shared" ref="AU276" ca="1" si="6748">IF(H276,IF(N276&gt;0,TRUE,IF(BU276&lt;&gt;"",MATCH(BU276,DataType,0)=2,FALSE)),"")</f>
        <v>1</v>
      </c>
      <c r="AV276" s="17" t="b">
        <f t="shared" ref="AV276" ca="1" si="6749">IF(H276,IF(N276&gt;0,FALSE,IF(BU276&lt;&gt;"",MATCH(BU276,DataType,0)=3,FALSE)),"")</f>
        <v>0</v>
      </c>
      <c r="AW276" s="17" t="b">
        <f t="shared" ref="AW276" ca="1" si="6750">IF(H276,IF(W276&gt;0,Z276=0,FALSE),"")</f>
        <v>0</v>
      </c>
      <c r="AX276" s="14" t="b">
        <f t="array" aca="1" ref="AX276" ca="1">IF(H276,N276&gt;0,"")</f>
        <v>1</v>
      </c>
      <c r="AY276" s="17" t="str">
        <f t="shared" ref="AY276" ca="1" si="6751">IF(H276,IF(N276&gt;0,ADDRESS(ROW(VariablesOrigin)+1,COLUMN(VariablesOrigin)+1,4) &amp; ":" &amp; ADDRESS(ROW(VariablesOrigin)+N276,COLUMN(VariablesOrigin)+1,4),""),"")</f>
        <v>C3:C4</v>
      </c>
      <c r="AZ276" s="17" t="b">
        <f t="array" aca="1" ref="AZ276" ca="1">IF(AY276&lt;&gt;"",SUM(1*ISERROR(MATCH(INDIRECT(AY276),INDIRECT(K276),0)))=0,"")</f>
        <v>1</v>
      </c>
      <c r="BA276" s="17" t="b">
        <f t="shared" ref="BA276" ca="1" si="6752">IF(H276,BU276="",FALSE)</f>
        <v>1</v>
      </c>
      <c r="BB276" s="17" t="b">
        <v>0</v>
      </c>
      <c r="BC276" s="17" t="b">
        <f t="shared" ref="BC276" ca="1" si="6753">IF(BA276,IF(N276&gt;0,AND(AZ276,Z276=0),FALSE),"")</f>
        <v>1</v>
      </c>
      <c r="BD276" s="17" t="b">
        <f t="shared" ref="BD276" ca="1" si="6754">IF(BA276,IF(N276&gt;0,AND(NOT(AZ276),Z276=0),FALSE),"")</f>
        <v>0</v>
      </c>
      <c r="BE276" s="17" t="b">
        <f t="shared" ref="BE276" ca="1" si="6755">IF(BA276,IF(AND(AW276,NOT(BB276),NOT(BC276),NOT(BD276)),AND(Z276=0,AC276=0),FALSE),"")</f>
        <v>0</v>
      </c>
      <c r="BF276" s="17" t="b">
        <f t="shared" ref="BF276" ca="1" si="6756">IF(BA276,IF(AND(AW276,NOT(BB276),NOT(BC276),NOT(BD276)),AND(Z276=0,OR(AC276&gt;0)),FALSE),"")</f>
        <v>0</v>
      </c>
      <c r="BG276" s="17" t="b">
        <f t="shared" ref="BG276" ca="1" si="6757">IF(BA276,IF(OR(BB276:BF276),FALSE,IF(Z276=0,FALSE,Z276&gt;0)),"")</f>
        <v>0</v>
      </c>
      <c r="BH276" s="17" t="b">
        <f t="shared" ref="BH276" ca="1" si="6758">IF(BA276,COUNTIF(BB276:BG276,TRUE)=1,"")</f>
        <v>1</v>
      </c>
      <c r="BI276" s="17">
        <f t="shared" ref="BI276" ca="1" si="6759">IF(BA276,IFERROR(MATCH(TRUE,BB276:BG276,0),7),"")</f>
        <v>2</v>
      </c>
      <c r="BJ276" s="17" t="b">
        <f t="shared" ref="BJ276" ca="1" si="6760">DF276&lt;&gt;""</f>
        <v>0</v>
      </c>
      <c r="BK276" s="17" t="str">
        <f t="shared" ref="BK276" ca="1" si="6761">IF(H276,IF(AND(NOT(BA276),AU276),AC276=0,""),"")</f>
        <v/>
      </c>
      <c r="BL276" s="17" t="str">
        <f t="shared" ref="BL276" ca="1" si="6762">IF(H276,IF(AND(NOT(BA276),AU276),AC276&gt;0,""),"")</f>
        <v/>
      </c>
      <c r="BM276" s="17" t="str">
        <f t="shared" ref="BM276" ca="1" si="6763">IF(H276,IF(BA276,CHOOSE(BI276,"0","F","L","I","N",IF(AA276&gt;0.5,"N","S"),"0"),CHOOSE(MATCH(BU276,DataType,0),"S",IF(BK276,"I","N"),"D"  )),"")</f>
        <v>F</v>
      </c>
      <c r="BN276" s="17" t="str">
        <f t="shared" ref="BN276" ca="1" si="6764">IF(H276,IF(BJ276,"E",IF(BA276,CHOOSE(BI276,"0","F","L","I","N","S","0"),CHOOSE(MATCH(BU276,DataType,0),"S",IF(BK276,"I","N"),"D"  ))),"")</f>
        <v>F</v>
      </c>
      <c r="BO276" s="17" t="str">
        <f t="shared" ref="BO276" ca="1" si="6765">IF($H276,IF(BM276="0","",IF(AND(AR276,N276=2),"D",IF(BM276="S","N",IF(AL276,"O",IF(AM276,"I","N"))))),"")</f>
        <v>N</v>
      </c>
      <c r="BP276" s="14" t="b">
        <f t="shared" ref="BP276" ca="1" si="6766">INDIRECT(ADDRESS(2,ROW(A276)-1,,,_sheetname_dataframe))&lt;&gt;""</f>
        <v>1</v>
      </c>
      <c r="BQ276" s="35"/>
      <c r="BX276" s="16"/>
      <c r="BY276" s="16"/>
      <c r="BZ276" s="16"/>
      <c r="CA276" s="16"/>
      <c r="CB276" s="16"/>
      <c r="CC276" s="16"/>
      <c r="CD276" s="16"/>
      <c r="CE276" s="16"/>
      <c r="CF276" s="16"/>
      <c r="CN276" s="14">
        <f ca="1">IF(H276,IFERROR(IsVariableNameLegal(O276),0),0)</f>
        <v>0</v>
      </c>
      <c r="CO276" s="14" t="str">
        <f t="array" aca="1" ref="CO276" ca="1">IF(H276,IF(COUNTIF(INDIRECT(wew!$C$13),O276)&gt;1,TRIM(SUBSTITUTE(_xll.MCONCAT(IF((INDIRECT(wew!$C$13)=O276)*(COLUMN(INDIRECT(wew!$C$13))&lt;&gt;D276+1),-1+COLUMN(INDIRECT(wew!$C$13)),"")," "),"  "," ")),""),"")</f>
        <v/>
      </c>
      <c r="CP276" s="14" t="str">
        <f t="array" aca="1" ref="CP276" ca="1">IF(P276&lt;&gt;"",IF(LEN(P276)&gt;150,1,""),"")</f>
        <v/>
      </c>
      <c r="CQ276" s="14" t="str">
        <f t="array" aca="1" ref="CQ276" ca="1">IF(AND(H276,NOT(ster!$J$3)),IF(COUNTIF(INDIRECT(wew!$C$15),P276)&gt;1,TRIM(SUBSTITUTE(_xll.MCONCAT(IF((INDIRECT(wew!$C$15)=P276)*(COLUMN(INDIRECT(wew!$C$15))&lt;&gt;D276+1),-1+COLUMN(INDIRECT(wew!$C$15)),"")," "),"  "," ")),""),"")</f>
        <v/>
      </c>
      <c r="CR276" s="14" t="str">
        <f t="array" aca="1" ref="CR276" ca="1">IF(H276,IF(AND(W276&gt;0,AO276&lt;&gt;""),TRIM(SUBSTITUTE(_xll.MCONCAT(IFERROR(IF(ISNUMBER(INDIRECT(Q276)),IF((INDIRECT(ster!$D$14)&lt;&gt;"")*(INDIRECT(Q276)&lt;AO276),INDIRECT(ster!$D$14) &amp; ": " &amp;  SUBSTITUTE(IF( AV276,IFERROR(TEXT(INDIRECT(Q276),"rrrr-mm-dd") &amp;" (" &amp; INDIRECT(Q276) &amp;")",INDIRECT(Q276)),INDIRECT(Q276))," "," "),""),""),"")," "),"  "," ")),""),"")</f>
        <v/>
      </c>
      <c r="CS276" s="14" t="str">
        <f t="array" aca="1" ref="CS276" ca="1">IF(H276,IF(AND(W276&gt;0,AP276&lt;&gt;""),TRIM(SUBSTITUTE(_xll.MCONCAT(IFERROR(IF(ISNUMBER(INDIRECT(Q276)),IF((INDIRECT(ster!$D$14)&lt;&gt;"")*(INDIRECT(Q276)&gt;AP276),INDIRECT(ster!$D$14) &amp; ": " &amp;  SUBSTITUTE(IF( AV276,IFERROR(TEXT(INDIRECT(Q276),"rrrr-mm-dd")&amp;" (" &amp; INDIRECT(Q276) &amp;")",INDIRECT(Q276)),INDIRECT(Q276))," "," "),""),""),"")," "),"  "," ")),""),"")</f>
        <v/>
      </c>
      <c r="CT276" s="14" t="str">
        <f t="array" aca="1" ref="CT276" ca="1">IF(H276,IF(AND(N276&gt;0,AR276),TRIM(SUBSTITUTE(_xll.MCONCAT(IFERROR(IF(ISNUMBER(INDIRECT(Q276)),IF((INDIRECT(ster!$D$14)&lt;&gt;"")*(IFERROR(0*(MATCH(INDIRECT(Q276),INDIRECT(K276),0)&gt;0),1)),INDIRECT(ster!$D$14) &amp; ": " &amp;  SUBSTITUTE(IF( AV276,IFERROR(TEXT(INDIRECT(Q276),"rrrr-mm-dd")&amp;" (" &amp; INDIRECT(Q276) &amp;")",INDIRECT(Q276)),INDIRECT(Q276))," "," "),""),""),"")," "),"  "," ")),""),"")</f>
        <v/>
      </c>
      <c r="CU276" s="14" t="str">
        <f t="array" aca="1" ref="CU276" ca="1">IF(H276,IF(AND(V276&gt;0),TRIM(SUBSTITUTE(_xll.MCONCAT(IF((INDIRECT(ster!$D$14)&lt;&gt;"")*(IFERROR(0*(INDIRECT(Q276)&lt;&gt;""),1)),INDIRECT(ster!$D$14),"")," "),"  "," ")),""),"")</f>
        <v/>
      </c>
      <c r="CV276" s="14" t="str">
        <f t="array" aca="1" ref="CV276" ca="1">IF(H276,IF(AS276,
TRIM(SUBSTITUTE(_xll.MCONCAT(IF(
   (INDIRECT(ster!$D$14)&lt;&gt;"")*
   ((INDIRECT(Q276)="")+
      NOT(ISNUMBER(INDIRECT(Q276)))*
      NOT(ISERROR(MATCH(INDIRECT(Q276),INDIRECT(K276),0)))
    ),
      INDIRECT(ster!$D$14),
   "")," "),"  "," ")),
""),"")</f>
        <v/>
      </c>
      <c r="CW276" s="14" t="str">
        <f t="array" aca="1" ref="CW276" ca="1">IF(H276,IF(AND(AQ276),TRIM(SUBSTITUTE(_xll.MCONCAT(IFERROR(IF(ISNUMBER(INDIRECT(Q276)),IF((INDIRECT(ster!$D$14)&lt;&gt;"")*(INDIRECT(Q276)&lt;&gt;INT(INDIRECT(Q276))),INDIRECT(ster!$D$14) &amp; ": " &amp; INDIRECT(Q276),""),""),"")," "),"  "," ")),""),"")</f>
        <v/>
      </c>
      <c r="CX276" s="14" t="str">
        <f t="array" aca="1" ref="CX276" ca="1">IF(H276,IF(OR(AU276,AV276),TRIM(SUBSTITUTE(_xll.MCONCAT(IF((INDIRECT(ster!$D$14)&lt;&gt;"")*NOT(ISNUMBER(INDIRECT(Q276))),IF(ISERROR(MATCH(INDIRECT(Q276),INDIRECT(K276),0)),IFERROR(IF(INDIRECT(Q276)&lt;&gt;"",INDIRECT(ster!$D$14) &amp; ": " &amp; SUBSTITUTE(INDIRECT(Q276)," "," "),""),""),""),"")," "),"  "," ")),""),"")</f>
        <v/>
      </c>
      <c r="CY276" s="14" t="str">
        <f t="array" aca="1" ref="CY276" ca="1">IF(H276,IF(AE276,TRIM(SUBSTITUTE(_xll.MCONCAT(IF((INDIRECT(ster!$D$14)&lt;&gt;"")*IFERROR(NOT(INDIRECT(AF276)),FALSE),IF(ISERROR(MATCH(INDIRECT(Q276),INDIRECT(K276),0)),IFERROR(IF(INDIRECT(Q276)&lt;&gt;"",INDIRECT(ster!$D$14)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CZ276" s="14" t="str">
        <f t="array" aca="1" ref="CZ276" ca="1">IF(H276,IF(AH276,TRIM(SUBSTITUTE(_xll.MCONCAT(IF((INDIRECT(ster!$D$14)&lt;&gt;"")*IFERROR(NOT(INDIRECT(AI276)),FALSE),IF(ISERROR(MATCH(INDIRECT(Q276),INDIRECT(K276),0)),IFERROR(IF(INDIRECT(Q276)&lt;&gt;"",INDIRECT(ster!$D$14)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DC276" s="14" t="str">
        <f ca="1">SUBSTITUTE(SUBSTITUTE(SUBSTITUTE(SUBSTITUTE(_xll.MCONCAT(DG276:DS276,"■"),"■■","■"),"■■","■"),"■■","■"),"■■","■")</f>
        <v>■</v>
      </c>
      <c r="DD276" s="14" t="str">
        <f t="shared" ref="DD276" ca="1" si="6767">IF(MID(DC276,1,1)="■",MID(DC276,2,LEN(DC276)),DC276)</f>
        <v/>
      </c>
      <c r="DE276" s="14" t="str">
        <f t="shared" ref="DE276" ca="1" si="6768">IF(DD276&lt;&gt;"",IF(MID(DD276,LEN(DD276),1)="■",MID(DD276,1,LEN(DD276)-1),DD276),"")</f>
        <v/>
      </c>
      <c r="DF276" s="14" t="str">
        <f t="shared" ref="DF276" ca="1" si="6769">IFERROR(IF(DE276&lt;&gt;"",SUBSTITUTE(DE276,"■",". "),""),"##INTERNAL_ERROR")</f>
        <v/>
      </c>
      <c r="DG276" s="14" t="str">
        <f t="shared" ref="DG276" ca="1" si="6770">IF(CN276&lt;&gt;0,"Variable name don't comply with the naming convention","")</f>
        <v/>
      </c>
      <c r="DH276" s="14" t="str">
        <f t="shared" ref="DH276" ca="1" si="6771">IF(CO276&lt;&gt;"","Duplicated name. " &amp; IF(ISERROR(FIND(" ",CO276)),"Duplicate have index " &amp; CO276, "Duplicates have indices: "&amp;SUBSTITUTE(CO276," ",", ")),"")</f>
        <v/>
      </c>
      <c r="DI276" s="14" t="str">
        <f t="shared" ref="DI276" ca="1" si="6772">IF(CP276&lt;&gt;"","Variable label exceed length 150","")</f>
        <v/>
      </c>
      <c r="DJ276" s="14" t="str">
        <f t="shared" ref="DJ276" ca="1" si="6773">IF(CQ276&lt;&gt;"","Duplicated variable label. " &amp; IF(ISERROR(FIND(" ",CQ276)),"Duplicate have index " &amp; CQ276, "Duplicates have indices: "&amp;SUBSTITUTE(CQ276," ",", ")),"")</f>
        <v/>
      </c>
      <c r="DK276" s="14" t="str">
        <f t="shared" ref="DK276" ca="1" si="6774">IF(CR276&lt;&gt;"","The following cases have values below declared theorethical min: " &amp;SUBSTITUTE(CR276," ",", "),"")</f>
        <v/>
      </c>
      <c r="DL276" s="14" t="str">
        <f t="shared" ref="DL276" ca="1" si="6775">IF(CS276&lt;&gt;"","The following cases have values above declared theorethical max: " &amp;SUBSTITUTE(CS276," ",", "),"")</f>
        <v/>
      </c>
      <c r="DM276" s="14" t="str">
        <f t="shared" ref="DM276" ca="1" si="6776">IF(CT276&lt;&gt;"","There are some cases with values not explicitly declared in the labels dictionary: " &amp;SUBSTITUTE(CT276," ",", "),"")</f>
        <v/>
      </c>
      <c r="DN276" s="14" t="str">
        <f t="array" aca="1" ref="DN276" ca="1">IF(CU276&lt;&gt;"","There are errors in the entered values in the following cases: " &amp;SUBSTITUTE(CU276," ",", "),"")</f>
        <v/>
      </c>
      <c r="DO276" s="14" t="str">
        <f t="shared" ref="DO276" ca="1" si="6777">IF(CV276&lt;&gt;"","The following records are missing in this required field: " &amp;SUBSTITUTE(CV276," ",", "),"")</f>
        <v/>
      </c>
      <c r="DP276" s="14" t="str">
        <f t="shared" ref="DP276" ca="1" si="6778">IF(CW276&lt;&gt;"","The following cases have non-integer values: " &amp;SUBSTITUTE(CW276," ",", "),"")</f>
        <v/>
      </c>
      <c r="DQ276" s="14" t="str">
        <f t="shared" ref="DQ276" ca="1" si="6779">IF(CX276&lt;&gt;"","The following cases are non-numeric: " &amp;SUBSTITUTE(CX276," ",", "),"")</f>
        <v/>
      </c>
      <c r="DR276" s="14" t="str">
        <f t="shared" ref="DR276" ca="1" si="6780">IF(CY276&lt;&gt;"","In the following cases " &amp; P276 &amp; " " &amp; LOWER(MID(AG276,1,1)) &amp; MID(AG276,2,LEN(AG276)) &amp; ": " &amp;SUBSTITUTE(CY276," ",", "),"")</f>
        <v/>
      </c>
      <c r="DS276" s="14" t="str">
        <f t="shared" ref="DS276" ca="1" si="6781">IF(CZ276&lt;&gt;"","In the following cases " &amp; P276 &amp; " " &amp; LOWER(MID(AJ276,1,1)) &amp; MID(AJ276,2,LEN(AJ276)) &amp; ": " &amp;SUBSTITUTE(CZ276," ",", "),"")</f>
        <v/>
      </c>
      <c r="DZ276" s="14" t="b">
        <f t="shared" ref="DZ276" ca="1" si="6782">OR(ED276&lt;&gt;"",EF276&lt;&gt;"",EG276&lt;&gt;"")</f>
        <v>0</v>
      </c>
      <c r="EA276" s="14" t="str">
        <f t="shared" ref="EA276" ca="1" si="6783">IF(EB276&lt;&gt;"",G276 &amp; " (" &amp; F276 &amp; ")","")</f>
        <v>Metastasis - Prostate (q_85b_10)</v>
      </c>
      <c r="EB276" s="14" t="str">
        <f t="shared" ref="EB276" ca="1" si="6784">IF(EE276&lt;&gt;"",EE276&amp;IF(ED276&lt;&gt;""," and "&amp;ED276,""),UPPER(MID(ED276,1,1)&amp;MID(ED276,2,LEN(ED276))))&amp; IF(OR(EF276&lt;&gt;"",EG276&lt;&gt;"")," and "&amp;IF(EF276&lt;&gt;"",LOWER(MID(EF276,1,1) &amp; MID(EF276,2,LEN(EF276))),"")&amp; IF(AND(EF276 &lt;&gt;"",EG276&lt;&gt;"")," and ","") &amp; IF(EG276&lt;&gt;"",LOWER(MID(EG276,1,1) &amp; MID(EG276,2,LEN(EG276))),""),"") &amp; IF(OR(EE276&lt;&gt;"",ED276&lt;&gt;"",EF276&lt;&gt;"",EG276&lt;&gt;""), ". ","")</f>
        <v xml:space="preserve">Values must be numeric. </v>
      </c>
      <c r="EC276" s="14" t="str">
        <f t="shared" ref="EC276" ca="1" si="6785">IF(EB276&lt;&gt;"",G276 &amp; " (" &amp; F276 &amp; "): " &amp; EB276,"")</f>
        <v xml:space="preserve">Metastasis - Prostate (q_85b_10): Values must be numeric. </v>
      </c>
      <c r="ED276" s="14" t="str">
        <f t="shared" ref="ED276" ca="1" si="6786">IF(H276,IF(W276&gt;0,IF(AND(AO276&lt;&gt;"",AP276&lt;&gt;""),"each value must be between " &amp; IF( AV276,IFERROR(TEXT(AO276,"rrrr-mm-dd") &amp;" (" &amp; AO276 &amp;")",AO276),AO276) &amp; " and " &amp; IF( AV276,IFERROR(TEXT(AP276,"rrrr-mm-dd") &amp;" (" &amp; AP276 &amp;")",AP276),AP276),IF(AO276&lt;&gt;"","each value must be above " &amp; IF( AV276,IFERROR(TEXT(AO276,"rrrr-mm-dd") &amp;" (" &amp; AO276 &amp;")",AO276),AO276), IF(AP276&lt;&gt;"","each value must be below " &amp; IF( AV276,IFERROR(TEXT(AP276,"rrrr-mm-dd") &amp;" (" &amp; AP276 &amp;")",AP276),AP276),""))),""),"")</f>
        <v/>
      </c>
      <c r="EE276" s="14" t="str">
        <f t="shared" ref="EE276" ca="1" si="6787">IF(H276,IF(OR(AQ276,AU276,AV276,AS276,AR276),
   "Values must be" &amp;
   IF(AR276," limited to predefinied list", IF(AQ276, " integers",IF(OR(AU276,AV276)," numeric",""))) &amp;
   IF(AS276,IF(OR(AR276,AQ276,AU276,AV276), " and ","") &amp; "non-missing",""),
""),"")</f>
        <v>Values must be numeric</v>
      </c>
      <c r="EF276" s="14" t="str">
        <f t="shared" ref="EF276" ca="1" si="6788">IF($H276,AG276,"")</f>
        <v/>
      </c>
      <c r="EG276" s="14" t="str">
        <f t="shared" ref="EG276" ca="1" si="6789">IF($H276,AJ276,"")</f>
        <v/>
      </c>
      <c r="EM276" s="14" t="b">
        <f t="shared" ref="EM276" ca="1" si="6790">OR(EC276&lt;&gt;"",DF276&lt;&gt;"")</f>
        <v>1</v>
      </c>
      <c r="EN276" s="14">
        <f t="shared" ref="EN276" ca="1" si="6791">IF(EM276,C276,"")</f>
        <v>263</v>
      </c>
      <c r="EO276" s="14" t="str">
        <f t="shared" ref="EO276" ca="1" si="6792">IF(EM276,F276,"")</f>
        <v>q_85b_10</v>
      </c>
      <c r="EP276" s="14" t="str">
        <f t="shared" ref="EP276" ca="1" si="6793">EC276</f>
        <v xml:space="preserve">Metastasis - Prostate (q_85b_10): Values must be numeric. </v>
      </c>
      <c r="EQ276" s="14" t="str">
        <f t="shared" ref="EQ276" ca="1" si="6794">DF276</f>
        <v/>
      </c>
    </row>
    <row r="277" spans="2:147" s="14" customFormat="1">
      <c r="B277" s="14" t="str">
        <f t="shared" ref="B277" ca="1" si="6795">DF277</f>
        <v/>
      </c>
      <c r="C277" s="14">
        <f t="shared" ref="C277" ca="1" si="6796">IF(OFFSET(B277,-1,COLUMN(VariableExists)-2),OFFSET(B277,-1,1)+1,OFFSET(B277,-1,1))</f>
        <v>264</v>
      </c>
      <c r="D277" s="14">
        <f t="shared" ref="D277" si="6797">ROW(A277)-2</f>
        <v>275</v>
      </c>
      <c r="E277" s="14" t="str">
        <f t="shared" ref="E277" ca="1" si="6798">IF(OR(G277="",ROW(G277)=2),"",IF(Z277&gt;0,"S",IF(AX277,IF(J277=2,"D","N"),"I")))</f>
        <v>D</v>
      </c>
      <c r="F277" s="14" t="str">
        <f t="shared" ref="F277" ca="1" si="6799">IF(H277,O277,"")</f>
        <v>q_85b_11</v>
      </c>
      <c r="G277" s="14" t="str">
        <f t="shared" ref="G277" ca="1" si="6800">IF(H277,P277,"")</f>
        <v>Metastasis - Uterus</v>
      </c>
      <c r="H277" s="14" t="b">
        <f t="shared" ref="H277" ca="1" si="6801">IF(INDIRECT(ADDRESS(2,D277+1,,,_sheetname_dataframe))="",FALSE,MID(INDIRECT(ADDRESS(2,D277+1,,,_sheetname_dataframe)),1,1)&lt;&gt;".")</f>
        <v>1</v>
      </c>
      <c r="I277" s="14" t="str">
        <f ca="1">IF($H277,ADDRESS(3,(D277+1)*2-1,4,,"["&amp;wew!$G$7&amp;"]"&amp;_sheetname_labels)&amp;":"&amp;ADDRESS(2+ster!$B$20,(D277+1)*2-1,4),"")</f>
        <v>[DBTemplate.xlsm]labels!UE3:UE61</v>
      </c>
      <c r="J277" s="14">
        <f t="array" aca="1" ref="J277" ca="1">IF(H277,MAX(0,MAX(IF(INDIRECT(I277)&lt;&gt;"",ROW(INDIRECT(I277)),""))-2),"")</f>
        <v>2</v>
      </c>
      <c r="K277" s="14" t="str">
        <f ca="1">IF($H277,IF($J277&gt;0,ADDRESS(3,(D277+1)*2-1,4,,"["&amp;wew!$G$7&amp;"]"&amp;_sheetname_labels)&amp;":"&amp;ADDRESS(2+J277,(D277+1)*2-1,4),""),"")</f>
        <v>[DBTemplate.xlsm]labels!UE3:UE4</v>
      </c>
      <c r="L277" s="14" t="str">
        <f ca="1">IF($H277,IF($J277&gt;0,ADDRESS(3,(D277+1)*2,4,,"["&amp;wew!$G$7&amp;"]"&amp;_sheetname_labels)&amp;":"&amp;ADDRESS(2+J277,(D277+1)*2,4),""),"")</f>
        <v>[DBTemplate.xlsm]labels!UF3:UF4</v>
      </c>
      <c r="M277" s="14">
        <f t="shared" ref="M277" ca="1" si="6802">IF($H277,IF(J277&gt;0,COUNTA(INDIRECT(K277))-COUNT(INDIRECT(K277)),0),"")</f>
        <v>0</v>
      </c>
      <c r="N277" s="14">
        <f t="shared" ref="N277" ca="1" si="6803">IF(H277,J277-M277,"")</f>
        <v>2</v>
      </c>
      <c r="O277" s="14" t="str">
        <f t="shared" ref="O277" ca="1" si="6804">IF(INDIRECT(ADDRESS(2,D277+1,,,_sheetname_dataframe))="","",INDIRECT(ADDRESS(2,D277+1,,,_sheetname_dataframe)))</f>
        <v>q_85b_11</v>
      </c>
      <c r="P277" s="14" t="str">
        <f t="shared" ref="P277" ca="1" si="6805">IF(H277,IF(INDIRECT(ADDRESS(1,D277+1,,,_sheetname_dataframe))="","",INDIRECT(ADDRESS(1,D277+1,,,_sheetname_dataframe))),"")</f>
        <v>Metastasis - Uterus</v>
      </c>
      <c r="Q277" s="14" t="str">
        <f ca="1">IF($BP277,ADDRESS(3,D277+1,4,,"["&amp;wew!$G$7&amp;"]"&amp;_sheetname_dataframe)&amp;":"&amp;ADDRESS(2+ster!$C$14,D277+1,4),"")</f>
        <v>[DBTemplate.xlsm]data_frame!JP3:JP3</v>
      </c>
      <c r="R277" s="14" t="str">
        <f>IF($BP277,IF(MID(_xll.FORMULATEXT(INDEX(INDIRECT(Q277),1)),1,1)="=", _xll.FORMULATEXT(INDEX(INDIRECT(Q277),1),2,TRUE),""),"")</f>
        <v/>
      </c>
      <c r="S277" s="14">
        <f t="array" aca="1" ref="S277" ca="1">IF(H277,SUM(IF((IFERROR(INDIRECT(Q277)&lt;&gt;"",FALSE))*(INDIRECT(ster!$D$14)&lt;&gt;""),1,0)),"")</f>
        <v>0</v>
      </c>
      <c r="T277" s="14">
        <f t="array" aca="1" ref="T277" ca="1">IF(H277,IF(M277&gt;0,SUM(IFERROR(1*(MATCH(INDIRECT(Q277),INDIRECT(K277),0)&gt;0),0)*(INDIRECT(ster!$D$14)&lt;&gt;"")*NOT(ISNUMBER(INDIRECT(Q277)))),0),"")</f>
        <v>0</v>
      </c>
      <c r="U277" s="14">
        <f t="array" aca="1" ref="U277" ca="1">IF(H277,SUM((IFERROR(INDIRECT(Q277)="",FALSE))*(INDIRECT(ster!$D$14)&lt;&gt;"")),"")</f>
        <v>1</v>
      </c>
      <c r="V277" s="14">
        <f t="array" aca="1" ref="V277" ca="1">IF(H277,SUM((IFERROR(INDIRECT(Q277)="#ąś",TRUE))*(INDIRECT(ster!$D$14)&lt;&gt;"")),"")</f>
        <v>0</v>
      </c>
      <c r="W277" s="14">
        <f t="array" aca="1" ref="W277" ca="1">IF(H277,SUM(ISNUMBER(INDIRECT(Q277))*(INDIRECT(ster!$D$14)&lt;&gt;"")),"")</f>
        <v>0</v>
      </c>
      <c r="X277" s="14" t="str">
        <f t="array" aca="1" ref="X277" ca="1">IF(AND(H277,W277&gt;0),IF(wew!$B$3,MIN(IF((INDIRECT(ster!$D$14)&lt;&gt;"")*IFERROR(INDIRECT($Q277)&lt;&gt;"",FALSE),IFERROR(INDIRECT($Q277),"X"),"X")),"&lt;włącz podświetlanie wartości&gt;"),"—")</f>
        <v>—</v>
      </c>
      <c r="Y277" s="14" t="str">
        <f t="array" aca="1" ref="Y277" ca="1">IF(AND(H277,W277&gt;0),IF(wew!$B$3,MAX(IF((INDIRECT(ster!$D$14)&lt;&gt;"")*IFERROR(INDIRECT($Q277)&lt;&gt;"",FALSE),IFERROR(INDIRECT($Q277),"X"),"X")),"&lt;włącz podświetlanie wartości&gt;"),"—")</f>
        <v>—</v>
      </c>
      <c r="Z277" s="14">
        <f t="shared" ref="Z277" ca="1" si="6806">IF(H277,S277-T277-W277,"")</f>
        <v>0</v>
      </c>
      <c r="AA277" s="12" t="str">
        <f t="shared" ref="AA277" ca="1" si="6807">IF(H277,IF(S277&gt;0,W277/(S277),"—"),"")</f>
        <v>—</v>
      </c>
      <c r="AB277" s="17">
        <f t="array" aca="1" ref="AB277" ca="1">IF(H277,IF(W277&gt;0,SUM((INDIRECT(ster!$D$14)&lt;&gt;"")*IFERROR((INDIRECT(Q277)&lt;&gt;"")*(INDIRECT(Q277)=INT(INDIRECT(Q277))),0)),0),"")</f>
        <v>0</v>
      </c>
      <c r="AC277" s="17">
        <f t="array" aca="1" ref="AC277" ca="1">IF(H277,W277-AB277,"")</f>
        <v>0</v>
      </c>
      <c r="AD277" s="17">
        <f t="shared" ref="AD277" ca="1" si="6808">IF($H277,IF(AC277&lt;&gt;"",IF(AC277=0,1,IF(AC277/W277&lt;0.15,2,3)),0),"")</f>
        <v>1</v>
      </c>
      <c r="AE277" s="17" t="b">
        <f t="shared" ref="AE277" ca="1" si="6809">IF(H277,OFFSET(O277,1,0)=".validation",FALSE)</f>
        <v>0</v>
      </c>
      <c r="AF277" s="17" t="str">
        <f ca="1">IF(AE277,IF($H277,ADDRESS(3,D277+2,4,,"["&amp;wew!$G$7&amp;"]"&amp;_sheetname_dataframe)&amp;":"&amp;ADDRESS(2+ster!$C$14,D277+2,4),""),"")</f>
        <v/>
      </c>
      <c r="AG277" s="17" t="str">
        <f t="shared" ref="AG277" ca="1" si="6810">IF(AE277,IF($H277,IF(INDIRECT(ADDRESS(1,D277+2,,,_sheetname_dataframe))="","",INDIRECT(ADDRESS(1,D277+2,,,_sheetname_dataframe))),""),"")</f>
        <v/>
      </c>
      <c r="AH277" s="17" t="b">
        <f t="shared" ref="AH277" ca="1" si="6811">IF(H277,AND(AE277,OFFSET(O277,2,0)=".validation"),FALSE)</f>
        <v>0</v>
      </c>
      <c r="AI277" s="17" t="str">
        <f ca="1">IF(AH277,IF($H277,ADDRESS(3,D277+3,4,,"["&amp;wew!$G$7&amp;"]"&amp;_sheetname_dataframe)&amp;":"&amp;ADDRESS(2+ster!$C$14,D277+3,4),""),"")</f>
        <v/>
      </c>
      <c r="AJ277" s="17" t="str">
        <f t="shared" ref="AJ277" ca="1" si="6812">IF(AH277,IF($H277,IF(INDIRECT(ADDRESS(1,D277+3,,,_sheetname_dataframe))="","",INDIRECT(ADDRESS(1,D277+3,,,_sheetname_dataframe))),""),"")</f>
        <v/>
      </c>
      <c r="AK277" s="17" t="b">
        <f t="shared" ref="AK277" ca="1" si="6813">IF(H277,OR(AQ277,AD277=2),"")</f>
        <v>0</v>
      </c>
      <c r="AL277" s="17" t="b">
        <f t="shared" ref="AL277" ca="1" si="6814">IF($H277,IF(BV277&lt;&gt;"",IF(OR(BM277="F",BM277="L",BM277="I",BM277="D"),BV277&lt;&gt;0)),"")</f>
        <v>0</v>
      </c>
      <c r="AM277" s="17" t="b">
        <f t="shared" ref="AM277" ca="1" si="6815">IF($H277,AND(NOT(AL277),OR(IF(BW277&lt;&gt;"",IF(OR(BM277="F",BM277="L"),BW277&lt;&gt;0)),BM277="I",BM277="N",BM277="D")),"")</f>
        <v>0</v>
      </c>
      <c r="AN277" s="17">
        <f t="shared" ref="AN277" ca="1" si="6816">IF(COUNTA(INDIRECT(Q277))=0,0, IF(AND(AO277&lt;&gt;"",X277&lt;AO277),1,IF(AND(AP277&lt;&gt;"",Y277&gt;AP277),1,IF(AND(AQ277,AC277&gt;0),2,0))))</f>
        <v>0</v>
      </c>
      <c r="AO277" s="24" t="str">
        <f t="shared" ref="AO277" ca="1" si="6817">IF($H277,IF(BY277&lt;&gt;"",IF(ISNUMBER(BY277),BY277,""),""),"")</f>
        <v/>
      </c>
      <c r="AP277" s="24" t="str">
        <f t="shared" ref="AP277" ca="1" si="6818">IF($H277,IF(BZ277&lt;&gt;"",IF(ISNUMBER(BZ277),BZ277,""),""),"")</f>
        <v/>
      </c>
      <c r="AQ277" s="17" t="b">
        <f t="shared" ref="AQ277" ca="1" si="6819">IF(H277,IF(CA277&lt;&gt;"",CA277&lt;&gt;0,FALSE),"")</f>
        <v>0</v>
      </c>
      <c r="AR277" s="17" t="b">
        <f t="shared" ref="AR277" ca="1" si="6820">IF(H277,IF(N277&gt;0,IF(BQ277&lt;&gt;"",BQ277&lt;&gt;0,FALSE),FALSE),"")</f>
        <v>0</v>
      </c>
      <c r="AS277" s="17" t="b">
        <f t="shared" ref="AS277" ca="1" si="6821">IF(H277,IF(BR277&lt;&gt;"",BR277&lt;&gt;0,FALSE),"")</f>
        <v>0</v>
      </c>
      <c r="AT277" s="17" t="b">
        <f t="shared" ref="AT277" ca="1" si="6822">IF(H277,IF(N277&gt;0,FALSE,IF(BU277&lt;&gt;"",MATCH(BU277,DataType,0)=1,FALSE)),"")</f>
        <v>0</v>
      </c>
      <c r="AU277" s="17" t="b">
        <f t="shared" ref="AU277" ca="1" si="6823">IF(H277,IF(N277&gt;0,TRUE,IF(BU277&lt;&gt;"",MATCH(BU277,DataType,0)=2,FALSE)),"")</f>
        <v>1</v>
      </c>
      <c r="AV277" s="17" t="b">
        <f t="shared" ref="AV277" ca="1" si="6824">IF(H277,IF(N277&gt;0,FALSE,IF(BU277&lt;&gt;"",MATCH(BU277,DataType,0)=3,FALSE)),"")</f>
        <v>0</v>
      </c>
      <c r="AW277" s="17" t="b">
        <f t="shared" ref="AW277" ca="1" si="6825">IF(H277,IF(W277&gt;0,Z277=0,FALSE),"")</f>
        <v>0</v>
      </c>
      <c r="AX277" s="14" t="b">
        <f t="array" aca="1" ref="AX277" ca="1">IF(H277,N277&gt;0,"")</f>
        <v>1</v>
      </c>
      <c r="AY277" s="17" t="str">
        <f t="shared" ref="AY277" ca="1" si="6826">IF(H277,IF(N277&gt;0,ADDRESS(ROW(VariablesOrigin)+1,COLUMN(VariablesOrigin)+1,4) &amp; ":" &amp; ADDRESS(ROW(VariablesOrigin)+N277,COLUMN(VariablesOrigin)+1,4),""),"")</f>
        <v>C3:C4</v>
      </c>
      <c r="AZ277" s="17" t="b">
        <f t="array" aca="1" ref="AZ277" ca="1">IF(AY277&lt;&gt;"",SUM(1*ISERROR(MATCH(INDIRECT(AY277),INDIRECT(K277),0)))=0,"")</f>
        <v>1</v>
      </c>
      <c r="BA277" s="17" t="b">
        <f t="shared" ref="BA277" ca="1" si="6827">IF(H277,BU277="",FALSE)</f>
        <v>1</v>
      </c>
      <c r="BB277" s="17" t="b">
        <v>0</v>
      </c>
      <c r="BC277" s="17" t="b">
        <f t="shared" ref="BC277" ca="1" si="6828">IF(BA277,IF(N277&gt;0,AND(AZ277,Z277=0),FALSE),"")</f>
        <v>1</v>
      </c>
      <c r="BD277" s="17" t="b">
        <f t="shared" ref="BD277" ca="1" si="6829">IF(BA277,IF(N277&gt;0,AND(NOT(AZ277),Z277=0),FALSE),"")</f>
        <v>0</v>
      </c>
      <c r="BE277" s="17" t="b">
        <f t="shared" ref="BE277" ca="1" si="6830">IF(BA277,IF(AND(AW277,NOT(BB277),NOT(BC277),NOT(BD277)),AND(Z277=0,AC277=0),FALSE),"")</f>
        <v>0</v>
      </c>
      <c r="BF277" s="17" t="b">
        <f t="shared" ref="BF277" ca="1" si="6831">IF(BA277,IF(AND(AW277,NOT(BB277),NOT(BC277),NOT(BD277)),AND(Z277=0,OR(AC277&gt;0)),FALSE),"")</f>
        <v>0</v>
      </c>
      <c r="BG277" s="17" t="b">
        <f t="shared" ref="BG277" ca="1" si="6832">IF(BA277,IF(OR(BB277:BF277),FALSE,IF(Z277=0,FALSE,Z277&gt;0)),"")</f>
        <v>0</v>
      </c>
      <c r="BH277" s="17" t="b">
        <f t="shared" ref="BH277" ca="1" si="6833">IF(BA277,COUNTIF(BB277:BG277,TRUE)=1,"")</f>
        <v>1</v>
      </c>
      <c r="BI277" s="17">
        <f t="shared" ref="BI277" ca="1" si="6834">IF(BA277,IFERROR(MATCH(TRUE,BB277:BG277,0),7),"")</f>
        <v>2</v>
      </c>
      <c r="BJ277" s="17" t="b">
        <f t="shared" ref="BJ277" ca="1" si="6835">DF277&lt;&gt;""</f>
        <v>0</v>
      </c>
      <c r="BK277" s="17" t="str">
        <f t="shared" ref="BK277" ca="1" si="6836">IF(H277,IF(AND(NOT(BA277),AU277),AC277=0,""),"")</f>
        <v/>
      </c>
      <c r="BL277" s="17" t="str">
        <f t="shared" ref="BL277" ca="1" si="6837">IF(H277,IF(AND(NOT(BA277),AU277),AC277&gt;0,""),"")</f>
        <v/>
      </c>
      <c r="BM277" s="17" t="str">
        <f t="shared" ref="BM277" ca="1" si="6838">IF(H277,IF(BA277,CHOOSE(BI277,"0","F","L","I","N",IF(AA277&gt;0.5,"N","S"),"0"),CHOOSE(MATCH(BU277,DataType,0),"S",IF(BK277,"I","N"),"D"  )),"")</f>
        <v>F</v>
      </c>
      <c r="BN277" s="17" t="str">
        <f t="shared" ref="BN277" ca="1" si="6839">IF(H277,IF(BJ277,"E",IF(BA277,CHOOSE(BI277,"0","F","L","I","N","S","0"),CHOOSE(MATCH(BU277,DataType,0),"S",IF(BK277,"I","N"),"D"  ))),"")</f>
        <v>F</v>
      </c>
      <c r="BO277" s="17" t="str">
        <f t="shared" ref="BO277" ca="1" si="6840">IF($H277,IF(BM277="0","",IF(AND(AR277,N277=2),"D",IF(BM277="S","N",IF(AL277,"O",IF(AM277,"I","N"))))),"")</f>
        <v>N</v>
      </c>
      <c r="BP277" s="14" t="b">
        <f t="shared" ref="BP277" ca="1" si="6841">INDIRECT(ADDRESS(2,ROW(A277)-1,,,_sheetname_dataframe))&lt;&gt;""</f>
        <v>1</v>
      </c>
      <c r="BQ277" s="35"/>
      <c r="BX277" s="16"/>
      <c r="BY277" s="16"/>
      <c r="BZ277" s="16"/>
      <c r="CA277" s="16"/>
      <c r="CB277" s="16"/>
      <c r="CC277" s="16"/>
      <c r="CD277" s="16"/>
      <c r="CE277" s="16"/>
      <c r="CF277" s="16"/>
      <c r="CN277" s="14">
        <f ca="1">IF(H277,IFERROR(IsVariableNameLegal(O277),0),0)</f>
        <v>0</v>
      </c>
      <c r="CO277" s="14" t="str">
        <f t="array" aca="1" ref="CO277" ca="1">IF(H277,IF(COUNTIF(INDIRECT(wew!$C$13),O277)&gt;1,TRIM(SUBSTITUTE(_xll.MCONCAT(IF((INDIRECT(wew!$C$13)=O277)*(COLUMN(INDIRECT(wew!$C$13))&lt;&gt;D277+1),-1+COLUMN(INDIRECT(wew!$C$13)),"")," "),"  "," ")),""),"")</f>
        <v/>
      </c>
      <c r="CP277" s="14" t="str">
        <f t="array" aca="1" ref="CP277" ca="1">IF(P277&lt;&gt;"",IF(LEN(P277)&gt;150,1,""),"")</f>
        <v/>
      </c>
      <c r="CQ277" s="14" t="str">
        <f t="array" aca="1" ref="CQ277" ca="1">IF(AND(H277,NOT(ster!$J$3)),IF(COUNTIF(INDIRECT(wew!$C$15),P277)&gt;1,TRIM(SUBSTITUTE(_xll.MCONCAT(IF((INDIRECT(wew!$C$15)=P277)*(COLUMN(INDIRECT(wew!$C$15))&lt;&gt;D277+1),-1+COLUMN(INDIRECT(wew!$C$15)),"")," "),"  "," ")),""),"")</f>
        <v/>
      </c>
      <c r="CR277" s="14" t="str">
        <f t="array" aca="1" ref="CR277" ca="1">IF(H277,IF(AND(W277&gt;0,AO277&lt;&gt;""),TRIM(SUBSTITUTE(_xll.MCONCAT(IFERROR(IF(ISNUMBER(INDIRECT(Q277)),IF((INDIRECT(ster!$D$14)&lt;&gt;"")*(INDIRECT(Q277)&lt;AO277),INDIRECT(ster!$D$14) &amp; ": " &amp;  SUBSTITUTE(IF( AV277,IFERROR(TEXT(INDIRECT(Q277),"rrrr-mm-dd") &amp;" (" &amp; INDIRECT(Q277) &amp;")",INDIRECT(Q277)),INDIRECT(Q277))," "," "),""),""),"")," "),"  "," ")),""),"")</f>
        <v/>
      </c>
      <c r="CS277" s="14" t="str">
        <f t="array" aca="1" ref="CS277" ca="1">IF(H277,IF(AND(W277&gt;0,AP277&lt;&gt;""),TRIM(SUBSTITUTE(_xll.MCONCAT(IFERROR(IF(ISNUMBER(INDIRECT(Q277)),IF((INDIRECT(ster!$D$14)&lt;&gt;"")*(INDIRECT(Q277)&gt;AP277),INDIRECT(ster!$D$14) &amp; ": " &amp;  SUBSTITUTE(IF( AV277,IFERROR(TEXT(INDIRECT(Q277),"rrrr-mm-dd")&amp;" (" &amp; INDIRECT(Q277) &amp;")",INDIRECT(Q277)),INDIRECT(Q277))," "," "),""),""),"")," "),"  "," ")),""),"")</f>
        <v/>
      </c>
      <c r="CT277" s="14" t="str">
        <f t="array" aca="1" ref="CT277" ca="1">IF(H277,IF(AND(N277&gt;0,AR277),TRIM(SUBSTITUTE(_xll.MCONCAT(IFERROR(IF(ISNUMBER(INDIRECT(Q277)),IF((INDIRECT(ster!$D$14)&lt;&gt;"")*(IFERROR(0*(MATCH(INDIRECT(Q277),INDIRECT(K277),0)&gt;0),1)),INDIRECT(ster!$D$14) &amp; ": " &amp;  SUBSTITUTE(IF( AV277,IFERROR(TEXT(INDIRECT(Q277),"rrrr-mm-dd")&amp;" (" &amp; INDIRECT(Q277) &amp;")",INDIRECT(Q277)),INDIRECT(Q277))," "," "),""),""),"")," "),"  "," ")),""),"")</f>
        <v/>
      </c>
      <c r="CU277" s="14" t="str">
        <f t="array" aca="1" ref="CU277" ca="1">IF(H277,IF(AND(V277&gt;0),TRIM(SUBSTITUTE(_xll.MCONCAT(IF((INDIRECT(ster!$D$14)&lt;&gt;"")*(IFERROR(0*(INDIRECT(Q277)&lt;&gt;""),1)),INDIRECT(ster!$D$14),"")," "),"  "," ")),""),"")</f>
        <v/>
      </c>
      <c r="CV277" s="14" t="str">
        <f t="array" aca="1" ref="CV277" ca="1">IF(H277,IF(AS277,
TRIM(SUBSTITUTE(_xll.MCONCAT(IF(
   (INDIRECT(ster!$D$14)&lt;&gt;"")*
   ((INDIRECT(Q277)="")+
      NOT(ISNUMBER(INDIRECT(Q277)))*
      NOT(ISERROR(MATCH(INDIRECT(Q277),INDIRECT(K277),0)))
    ),
      INDIRECT(ster!$D$14),
   "")," "),"  "," ")),
""),"")</f>
        <v/>
      </c>
      <c r="CW277" s="14" t="str">
        <f t="array" aca="1" ref="CW277" ca="1">IF(H277,IF(AND(AQ277),TRIM(SUBSTITUTE(_xll.MCONCAT(IFERROR(IF(ISNUMBER(INDIRECT(Q277)),IF((INDIRECT(ster!$D$14)&lt;&gt;"")*(INDIRECT(Q277)&lt;&gt;INT(INDIRECT(Q277))),INDIRECT(ster!$D$14) &amp; ": " &amp; INDIRECT(Q277),""),""),"")," "),"  "," ")),""),"")</f>
        <v/>
      </c>
      <c r="CX277" s="14" t="str">
        <f t="array" aca="1" ref="CX277" ca="1">IF(H277,IF(OR(AU277,AV277),TRIM(SUBSTITUTE(_xll.MCONCAT(IF((INDIRECT(ster!$D$14)&lt;&gt;"")*NOT(ISNUMBER(INDIRECT(Q277))),IF(ISERROR(MATCH(INDIRECT(Q277),INDIRECT(K277),0)),IFERROR(IF(INDIRECT(Q277)&lt;&gt;"",INDIRECT(ster!$D$14) &amp; ": " &amp; SUBSTITUTE(INDIRECT(Q277)," "," "),""),""),""),"")," "),"  "," ")),""),"")</f>
        <v/>
      </c>
      <c r="CY277" s="14" t="str">
        <f t="array" aca="1" ref="CY277" ca="1">IF(H277,IF(AE277,TRIM(SUBSTITUTE(_xll.MCONCAT(IF((INDIRECT(ster!$D$14)&lt;&gt;"")*IFERROR(NOT(INDIRECT(AF277)),FALSE),IF(ISERROR(MATCH(INDIRECT(Q277),INDIRECT(K277),0)),IFERROR(IF(INDIRECT(Q277)&lt;&gt;"",INDIRECT(ster!$D$14)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CZ277" s="14" t="str">
        <f t="array" aca="1" ref="CZ277" ca="1">IF(H277,IF(AH277,TRIM(SUBSTITUTE(_xll.MCONCAT(IF((INDIRECT(ster!$D$14)&lt;&gt;"")*IFERROR(NOT(INDIRECT(AI277)),FALSE),IF(ISERROR(MATCH(INDIRECT(Q277),INDIRECT(K277),0)),IFERROR(IF(INDIRECT(Q277)&lt;&gt;"",INDIRECT(ster!$D$14)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DC277" s="14" t="str">
        <f ca="1">SUBSTITUTE(SUBSTITUTE(SUBSTITUTE(SUBSTITUTE(_xll.MCONCAT(DG277:DS277,"■"),"■■","■"),"■■","■"),"■■","■"),"■■","■")</f>
        <v>■</v>
      </c>
      <c r="DD277" s="14" t="str">
        <f t="shared" ref="DD277" ca="1" si="6842">IF(MID(DC277,1,1)="■",MID(DC277,2,LEN(DC277)),DC277)</f>
        <v/>
      </c>
      <c r="DE277" s="14" t="str">
        <f t="shared" ref="DE277" ca="1" si="6843">IF(DD277&lt;&gt;"",IF(MID(DD277,LEN(DD277),1)="■",MID(DD277,1,LEN(DD277)-1),DD277),"")</f>
        <v/>
      </c>
      <c r="DF277" s="14" t="str">
        <f t="shared" ref="DF277" ca="1" si="6844">IFERROR(IF(DE277&lt;&gt;"",SUBSTITUTE(DE277,"■",". "),""),"##INTERNAL_ERROR")</f>
        <v/>
      </c>
      <c r="DG277" s="14" t="str">
        <f t="shared" ref="DG277" ca="1" si="6845">IF(CN277&lt;&gt;0,"Variable name don't comply with the naming convention","")</f>
        <v/>
      </c>
      <c r="DH277" s="14" t="str">
        <f t="shared" ref="DH277" ca="1" si="6846">IF(CO277&lt;&gt;"","Duplicated name. " &amp; IF(ISERROR(FIND(" ",CO277)),"Duplicate have index " &amp; CO277, "Duplicates have indices: "&amp;SUBSTITUTE(CO277," ",", ")),"")</f>
        <v/>
      </c>
      <c r="DI277" s="14" t="str">
        <f t="shared" ref="DI277" ca="1" si="6847">IF(CP277&lt;&gt;"","Variable label exceed length 150","")</f>
        <v/>
      </c>
      <c r="DJ277" s="14" t="str">
        <f t="shared" ref="DJ277" ca="1" si="6848">IF(CQ277&lt;&gt;"","Duplicated variable label. " &amp; IF(ISERROR(FIND(" ",CQ277)),"Duplicate have index " &amp; CQ277, "Duplicates have indices: "&amp;SUBSTITUTE(CQ277," ",", ")),"")</f>
        <v/>
      </c>
      <c r="DK277" s="14" t="str">
        <f t="shared" ref="DK277" ca="1" si="6849">IF(CR277&lt;&gt;"","The following cases have values below declared theorethical min: " &amp;SUBSTITUTE(CR277," ",", "),"")</f>
        <v/>
      </c>
      <c r="DL277" s="14" t="str">
        <f t="shared" ref="DL277" ca="1" si="6850">IF(CS277&lt;&gt;"","The following cases have values above declared theorethical max: " &amp;SUBSTITUTE(CS277," ",", "),"")</f>
        <v/>
      </c>
      <c r="DM277" s="14" t="str">
        <f t="shared" ref="DM277" ca="1" si="6851">IF(CT277&lt;&gt;"","There are some cases with values not explicitly declared in the labels dictionary: " &amp;SUBSTITUTE(CT277," ",", "),"")</f>
        <v/>
      </c>
      <c r="DN277" s="14" t="str">
        <f t="array" aca="1" ref="DN277" ca="1">IF(CU277&lt;&gt;"","There are errors in the entered values in the following cases: " &amp;SUBSTITUTE(CU277," ",", "),"")</f>
        <v/>
      </c>
      <c r="DO277" s="14" t="str">
        <f t="shared" ref="DO277" ca="1" si="6852">IF(CV277&lt;&gt;"","The following records are missing in this required field: " &amp;SUBSTITUTE(CV277," ",", "),"")</f>
        <v/>
      </c>
      <c r="DP277" s="14" t="str">
        <f t="shared" ref="DP277" ca="1" si="6853">IF(CW277&lt;&gt;"","The following cases have non-integer values: " &amp;SUBSTITUTE(CW277," ",", "),"")</f>
        <v/>
      </c>
      <c r="DQ277" s="14" t="str">
        <f t="shared" ref="DQ277" ca="1" si="6854">IF(CX277&lt;&gt;"","The following cases are non-numeric: " &amp;SUBSTITUTE(CX277," ",", "),"")</f>
        <v/>
      </c>
      <c r="DR277" s="14" t="str">
        <f t="shared" ref="DR277" ca="1" si="6855">IF(CY277&lt;&gt;"","In the following cases " &amp; P277 &amp; " " &amp; LOWER(MID(AG277,1,1)) &amp; MID(AG277,2,LEN(AG277)) &amp; ": " &amp;SUBSTITUTE(CY277," ",", "),"")</f>
        <v/>
      </c>
      <c r="DS277" s="14" t="str">
        <f t="shared" ref="DS277" ca="1" si="6856">IF(CZ277&lt;&gt;"","In the following cases " &amp; P277 &amp; " " &amp; LOWER(MID(AJ277,1,1)) &amp; MID(AJ277,2,LEN(AJ277)) &amp; ": " &amp;SUBSTITUTE(CZ277," ",", "),"")</f>
        <v/>
      </c>
      <c r="DZ277" s="14" t="b">
        <f t="shared" ref="DZ277" ca="1" si="6857">OR(ED277&lt;&gt;"",EF277&lt;&gt;"",EG277&lt;&gt;"")</f>
        <v>0</v>
      </c>
      <c r="EA277" s="14" t="str">
        <f t="shared" ref="EA277" ca="1" si="6858">IF(EB277&lt;&gt;"",G277 &amp; " (" &amp; F277 &amp; ")","")</f>
        <v>Metastasis - Uterus (q_85b_11)</v>
      </c>
      <c r="EB277" s="14" t="str">
        <f t="shared" ref="EB277" ca="1" si="6859">IF(EE277&lt;&gt;"",EE277&amp;IF(ED277&lt;&gt;""," and "&amp;ED277,""),UPPER(MID(ED277,1,1)&amp;MID(ED277,2,LEN(ED277))))&amp; IF(OR(EF277&lt;&gt;"",EG277&lt;&gt;"")," and "&amp;IF(EF277&lt;&gt;"",LOWER(MID(EF277,1,1) &amp; MID(EF277,2,LEN(EF277))),"")&amp; IF(AND(EF277 &lt;&gt;"",EG277&lt;&gt;"")," and ","") &amp; IF(EG277&lt;&gt;"",LOWER(MID(EG277,1,1) &amp; MID(EG277,2,LEN(EG277))),""),"") &amp; IF(OR(EE277&lt;&gt;"",ED277&lt;&gt;"",EF277&lt;&gt;"",EG277&lt;&gt;""), ". ","")</f>
        <v xml:space="preserve">Values must be numeric. </v>
      </c>
      <c r="EC277" s="14" t="str">
        <f t="shared" ref="EC277" ca="1" si="6860">IF(EB277&lt;&gt;"",G277 &amp; " (" &amp; F277 &amp; "): " &amp; EB277,"")</f>
        <v xml:space="preserve">Metastasis - Uterus (q_85b_11): Values must be numeric. </v>
      </c>
      <c r="ED277" s="14" t="str">
        <f t="shared" ref="ED277" ca="1" si="6861">IF(H277,IF(W277&gt;0,IF(AND(AO277&lt;&gt;"",AP277&lt;&gt;""),"each value must be between " &amp; IF( AV277,IFERROR(TEXT(AO277,"rrrr-mm-dd") &amp;" (" &amp; AO277 &amp;")",AO277),AO277) &amp; " and " &amp; IF( AV277,IFERROR(TEXT(AP277,"rrrr-mm-dd") &amp;" (" &amp; AP277 &amp;")",AP277),AP277),IF(AO277&lt;&gt;"","each value must be above " &amp; IF( AV277,IFERROR(TEXT(AO277,"rrrr-mm-dd") &amp;" (" &amp; AO277 &amp;")",AO277),AO277), IF(AP277&lt;&gt;"","each value must be below " &amp; IF( AV277,IFERROR(TEXT(AP277,"rrrr-mm-dd") &amp;" (" &amp; AP277 &amp;")",AP277),AP277),""))),""),"")</f>
        <v/>
      </c>
      <c r="EE277" s="14" t="str">
        <f t="shared" ref="EE277" ca="1" si="6862">IF(H277,IF(OR(AQ277,AU277,AV277,AS277,AR277),
   "Values must be" &amp;
   IF(AR277," limited to predefinied list", IF(AQ277, " integers",IF(OR(AU277,AV277)," numeric",""))) &amp;
   IF(AS277,IF(OR(AR277,AQ277,AU277,AV277), " and ","") &amp; "non-missing",""),
""),"")</f>
        <v>Values must be numeric</v>
      </c>
      <c r="EF277" s="14" t="str">
        <f t="shared" ref="EF277" ca="1" si="6863">IF($H277,AG277,"")</f>
        <v/>
      </c>
      <c r="EG277" s="14" t="str">
        <f t="shared" ref="EG277" ca="1" si="6864">IF($H277,AJ277,"")</f>
        <v/>
      </c>
      <c r="EM277" s="14" t="b">
        <f t="shared" ref="EM277" ca="1" si="6865">OR(EC277&lt;&gt;"",DF277&lt;&gt;"")</f>
        <v>1</v>
      </c>
      <c r="EN277" s="14">
        <f t="shared" ref="EN277" ca="1" si="6866">IF(EM277,C277,"")</f>
        <v>264</v>
      </c>
      <c r="EO277" s="14" t="str">
        <f t="shared" ref="EO277" ca="1" si="6867">IF(EM277,F277,"")</f>
        <v>q_85b_11</v>
      </c>
      <c r="EP277" s="14" t="str">
        <f t="shared" ref="EP277" ca="1" si="6868">EC277</f>
        <v xml:space="preserve">Metastasis - Uterus (q_85b_11): Values must be numeric. </v>
      </c>
      <c r="EQ277" s="14" t="str">
        <f t="shared" ref="EQ277" ca="1" si="6869">DF277</f>
        <v/>
      </c>
    </row>
    <row r="278" spans="2:147" s="14" customFormat="1">
      <c r="B278" s="14" t="str">
        <f t="shared" ref="B278" ca="1" si="6870">DF278</f>
        <v/>
      </c>
      <c r="C278" s="14">
        <f t="shared" ref="C278" ca="1" si="6871">IF(OFFSET(B278,-1,COLUMN(VariableExists)-2),OFFSET(B278,-1,1)+1,OFFSET(B278,-1,1))</f>
        <v>265</v>
      </c>
      <c r="D278" s="14">
        <f t="shared" ref="D278" si="6872">ROW(A278)-2</f>
        <v>276</v>
      </c>
      <c r="E278" s="14" t="str">
        <f t="shared" ref="E278" ca="1" si="6873">IF(OR(G278="",ROW(G278)=2),"",IF(Z278&gt;0,"S",IF(AX278,IF(J278=2,"D","N"),"I")))</f>
        <v>D</v>
      </c>
      <c r="F278" s="14" t="str">
        <f t="shared" ref="F278" ca="1" si="6874">IF(H278,O278,"")</f>
        <v>q_85b_12</v>
      </c>
      <c r="G278" s="14" t="str">
        <f t="shared" ref="G278" ca="1" si="6875">IF(H278,P278,"")</f>
        <v>Metastasis - other Plevic</v>
      </c>
      <c r="H278" s="14" t="b">
        <f t="shared" ref="H278" ca="1" si="6876">IF(INDIRECT(ADDRESS(2,D278+1,,,_sheetname_dataframe))="",FALSE,MID(INDIRECT(ADDRESS(2,D278+1,,,_sheetname_dataframe)),1,1)&lt;&gt;".")</f>
        <v>1</v>
      </c>
      <c r="I278" s="14" t="str">
        <f ca="1">IF($H278,ADDRESS(3,(D278+1)*2-1,4,,"["&amp;wew!$G$7&amp;"]"&amp;_sheetname_labels)&amp;":"&amp;ADDRESS(2+ster!$B$20,(D278+1)*2-1,4),"")</f>
        <v>[DBTemplate.xlsm]labels!UG3:UG61</v>
      </c>
      <c r="J278" s="14">
        <f t="array" aca="1" ref="J278" ca="1">IF(H278,MAX(0,MAX(IF(INDIRECT(I278)&lt;&gt;"",ROW(INDIRECT(I278)),""))-2),"")</f>
        <v>2</v>
      </c>
      <c r="K278" s="14" t="str">
        <f ca="1">IF($H278,IF($J278&gt;0,ADDRESS(3,(D278+1)*2-1,4,,"["&amp;wew!$G$7&amp;"]"&amp;_sheetname_labels)&amp;":"&amp;ADDRESS(2+J278,(D278+1)*2-1,4),""),"")</f>
        <v>[DBTemplate.xlsm]labels!UG3:UG4</v>
      </c>
      <c r="L278" s="14" t="str">
        <f ca="1">IF($H278,IF($J278&gt;0,ADDRESS(3,(D278+1)*2,4,,"["&amp;wew!$G$7&amp;"]"&amp;_sheetname_labels)&amp;":"&amp;ADDRESS(2+J278,(D278+1)*2,4),""),"")</f>
        <v>[DBTemplate.xlsm]labels!UH3:UH4</v>
      </c>
      <c r="M278" s="14">
        <f t="shared" ref="M278" ca="1" si="6877">IF($H278,IF(J278&gt;0,COUNTA(INDIRECT(K278))-COUNT(INDIRECT(K278)),0),"")</f>
        <v>0</v>
      </c>
      <c r="N278" s="14">
        <f t="shared" ref="N278" ca="1" si="6878">IF(H278,J278-M278,"")</f>
        <v>2</v>
      </c>
      <c r="O278" s="14" t="str">
        <f t="shared" ref="O278" ca="1" si="6879">IF(INDIRECT(ADDRESS(2,D278+1,,,_sheetname_dataframe))="","",INDIRECT(ADDRESS(2,D278+1,,,_sheetname_dataframe)))</f>
        <v>q_85b_12</v>
      </c>
      <c r="P278" s="14" t="str">
        <f t="shared" ref="P278" ca="1" si="6880">IF(H278,IF(INDIRECT(ADDRESS(1,D278+1,,,_sheetname_dataframe))="","",INDIRECT(ADDRESS(1,D278+1,,,_sheetname_dataframe))),"")</f>
        <v>Metastasis - other Plevic</v>
      </c>
      <c r="Q278" s="14" t="str">
        <f ca="1">IF($BP278,ADDRESS(3,D278+1,4,,"["&amp;wew!$G$7&amp;"]"&amp;_sheetname_dataframe)&amp;":"&amp;ADDRESS(2+ster!$C$14,D278+1,4),"")</f>
        <v>[DBTemplate.xlsm]data_frame!JQ3:JQ3</v>
      </c>
      <c r="R278" s="14" t="str">
        <f>IF($BP278,IF(MID(_xll.FORMULATEXT(INDEX(INDIRECT(Q278),1)),1,1)="=", _xll.FORMULATEXT(INDEX(INDIRECT(Q278),1),2,TRUE),""),"")</f>
        <v/>
      </c>
      <c r="S278" s="14">
        <f t="array" aca="1" ref="S278" ca="1">IF(H278,SUM(IF((IFERROR(INDIRECT(Q278)&lt;&gt;"",FALSE))*(INDIRECT(ster!$D$14)&lt;&gt;""),1,0)),"")</f>
        <v>0</v>
      </c>
      <c r="T278" s="14">
        <f t="array" aca="1" ref="T278" ca="1">IF(H278,IF(M278&gt;0,SUM(IFERROR(1*(MATCH(INDIRECT(Q278),INDIRECT(K278),0)&gt;0),0)*(INDIRECT(ster!$D$14)&lt;&gt;"")*NOT(ISNUMBER(INDIRECT(Q278)))),0),"")</f>
        <v>0</v>
      </c>
      <c r="U278" s="14">
        <f t="array" aca="1" ref="U278" ca="1">IF(H278,SUM((IFERROR(INDIRECT(Q278)="",FALSE))*(INDIRECT(ster!$D$14)&lt;&gt;"")),"")</f>
        <v>1</v>
      </c>
      <c r="V278" s="14">
        <f t="array" aca="1" ref="V278" ca="1">IF(H278,SUM((IFERROR(INDIRECT(Q278)="#ąś",TRUE))*(INDIRECT(ster!$D$14)&lt;&gt;"")),"")</f>
        <v>0</v>
      </c>
      <c r="W278" s="14">
        <f t="array" aca="1" ref="W278" ca="1">IF(H278,SUM(ISNUMBER(INDIRECT(Q278))*(INDIRECT(ster!$D$14)&lt;&gt;"")),"")</f>
        <v>0</v>
      </c>
      <c r="X278" s="14" t="str">
        <f t="array" aca="1" ref="X278" ca="1">IF(AND(H278,W278&gt;0),IF(wew!$B$3,MIN(IF((INDIRECT(ster!$D$14)&lt;&gt;"")*IFERROR(INDIRECT($Q278)&lt;&gt;"",FALSE),IFERROR(INDIRECT($Q278),"X"),"X")),"&lt;włącz podświetlanie wartości&gt;"),"—")</f>
        <v>—</v>
      </c>
      <c r="Y278" s="14" t="str">
        <f t="array" aca="1" ref="Y278" ca="1">IF(AND(H278,W278&gt;0),IF(wew!$B$3,MAX(IF((INDIRECT(ster!$D$14)&lt;&gt;"")*IFERROR(INDIRECT($Q278)&lt;&gt;"",FALSE),IFERROR(INDIRECT($Q278),"X"),"X")),"&lt;włącz podświetlanie wartości&gt;"),"—")</f>
        <v>—</v>
      </c>
      <c r="Z278" s="14">
        <f t="shared" ref="Z278" ca="1" si="6881">IF(H278,S278-T278-W278,"")</f>
        <v>0</v>
      </c>
      <c r="AA278" s="12" t="str">
        <f t="shared" ref="AA278" ca="1" si="6882">IF(H278,IF(S278&gt;0,W278/(S278),"—"),"")</f>
        <v>—</v>
      </c>
      <c r="AB278" s="17">
        <f t="array" aca="1" ref="AB278" ca="1">IF(H278,IF(W278&gt;0,SUM((INDIRECT(ster!$D$14)&lt;&gt;"")*IFERROR((INDIRECT(Q278)&lt;&gt;"")*(INDIRECT(Q278)=INT(INDIRECT(Q278))),0)),0),"")</f>
        <v>0</v>
      </c>
      <c r="AC278" s="17">
        <f t="array" aca="1" ref="AC278" ca="1">IF(H278,W278-AB278,"")</f>
        <v>0</v>
      </c>
      <c r="AD278" s="17">
        <f t="shared" ref="AD278" ca="1" si="6883">IF($H278,IF(AC278&lt;&gt;"",IF(AC278=0,1,IF(AC278/W278&lt;0.15,2,3)),0),"")</f>
        <v>1</v>
      </c>
      <c r="AE278" s="17" t="b">
        <f t="shared" ref="AE278" ca="1" si="6884">IF(H278,OFFSET(O278,1,0)=".validation",FALSE)</f>
        <v>0</v>
      </c>
      <c r="AF278" s="17" t="str">
        <f ca="1">IF(AE278,IF($H278,ADDRESS(3,D278+2,4,,"["&amp;wew!$G$7&amp;"]"&amp;_sheetname_dataframe)&amp;":"&amp;ADDRESS(2+ster!$C$14,D278+2,4),""),"")</f>
        <v/>
      </c>
      <c r="AG278" s="17" t="str">
        <f t="shared" ref="AG278" ca="1" si="6885">IF(AE278,IF($H278,IF(INDIRECT(ADDRESS(1,D278+2,,,_sheetname_dataframe))="","",INDIRECT(ADDRESS(1,D278+2,,,_sheetname_dataframe))),""),"")</f>
        <v/>
      </c>
      <c r="AH278" s="17" t="b">
        <f t="shared" ref="AH278" ca="1" si="6886">IF(H278,AND(AE278,OFFSET(O278,2,0)=".validation"),FALSE)</f>
        <v>0</v>
      </c>
      <c r="AI278" s="17" t="str">
        <f ca="1">IF(AH278,IF($H278,ADDRESS(3,D278+3,4,,"["&amp;wew!$G$7&amp;"]"&amp;_sheetname_dataframe)&amp;":"&amp;ADDRESS(2+ster!$C$14,D278+3,4),""),"")</f>
        <v/>
      </c>
      <c r="AJ278" s="17" t="str">
        <f t="shared" ref="AJ278" ca="1" si="6887">IF(AH278,IF($H278,IF(INDIRECT(ADDRESS(1,D278+3,,,_sheetname_dataframe))="","",INDIRECT(ADDRESS(1,D278+3,,,_sheetname_dataframe))),""),"")</f>
        <v/>
      </c>
      <c r="AK278" s="17" t="b">
        <f t="shared" ref="AK278" ca="1" si="6888">IF(H278,OR(AQ278,AD278=2),"")</f>
        <v>0</v>
      </c>
      <c r="AL278" s="17" t="b">
        <f t="shared" ref="AL278" ca="1" si="6889">IF($H278,IF(BV278&lt;&gt;"",IF(OR(BM278="F",BM278="L",BM278="I",BM278="D"),BV278&lt;&gt;0)),"")</f>
        <v>0</v>
      </c>
      <c r="AM278" s="17" t="b">
        <f t="shared" ref="AM278" ca="1" si="6890">IF($H278,AND(NOT(AL278),OR(IF(BW278&lt;&gt;"",IF(OR(BM278="F",BM278="L"),BW278&lt;&gt;0)),BM278="I",BM278="N",BM278="D")),"")</f>
        <v>0</v>
      </c>
      <c r="AN278" s="17">
        <f t="shared" ref="AN278" ca="1" si="6891">IF(COUNTA(INDIRECT(Q278))=0,0, IF(AND(AO278&lt;&gt;"",X278&lt;AO278),1,IF(AND(AP278&lt;&gt;"",Y278&gt;AP278),1,IF(AND(AQ278,AC278&gt;0),2,0))))</f>
        <v>0</v>
      </c>
      <c r="AO278" s="24" t="str">
        <f t="shared" ref="AO278" ca="1" si="6892">IF($H278,IF(BY278&lt;&gt;"",IF(ISNUMBER(BY278),BY278,""),""),"")</f>
        <v/>
      </c>
      <c r="AP278" s="24" t="str">
        <f t="shared" ref="AP278" ca="1" si="6893">IF($H278,IF(BZ278&lt;&gt;"",IF(ISNUMBER(BZ278),BZ278,""),""),"")</f>
        <v/>
      </c>
      <c r="AQ278" s="17" t="b">
        <f t="shared" ref="AQ278" ca="1" si="6894">IF(H278,IF(CA278&lt;&gt;"",CA278&lt;&gt;0,FALSE),"")</f>
        <v>0</v>
      </c>
      <c r="AR278" s="17" t="b">
        <f t="shared" ref="AR278" ca="1" si="6895">IF(H278,IF(N278&gt;0,IF(BQ278&lt;&gt;"",BQ278&lt;&gt;0,FALSE),FALSE),"")</f>
        <v>0</v>
      </c>
      <c r="AS278" s="17" t="b">
        <f t="shared" ref="AS278" ca="1" si="6896">IF(H278,IF(BR278&lt;&gt;"",BR278&lt;&gt;0,FALSE),"")</f>
        <v>0</v>
      </c>
      <c r="AT278" s="17" t="b">
        <f t="shared" ref="AT278" ca="1" si="6897">IF(H278,IF(N278&gt;0,FALSE,IF(BU278&lt;&gt;"",MATCH(BU278,DataType,0)=1,FALSE)),"")</f>
        <v>0</v>
      </c>
      <c r="AU278" s="17" t="b">
        <f t="shared" ref="AU278" ca="1" si="6898">IF(H278,IF(N278&gt;0,TRUE,IF(BU278&lt;&gt;"",MATCH(BU278,DataType,0)=2,FALSE)),"")</f>
        <v>1</v>
      </c>
      <c r="AV278" s="17" t="b">
        <f t="shared" ref="AV278" ca="1" si="6899">IF(H278,IF(N278&gt;0,FALSE,IF(BU278&lt;&gt;"",MATCH(BU278,DataType,0)=3,FALSE)),"")</f>
        <v>0</v>
      </c>
      <c r="AW278" s="17" t="b">
        <f t="shared" ref="AW278" ca="1" si="6900">IF(H278,IF(W278&gt;0,Z278=0,FALSE),"")</f>
        <v>0</v>
      </c>
      <c r="AX278" s="14" t="b">
        <f t="array" aca="1" ref="AX278" ca="1">IF(H278,N278&gt;0,"")</f>
        <v>1</v>
      </c>
      <c r="AY278" s="17" t="str">
        <f t="shared" ref="AY278" ca="1" si="6901">IF(H278,IF(N278&gt;0,ADDRESS(ROW(VariablesOrigin)+1,COLUMN(VariablesOrigin)+1,4) &amp; ":" &amp; ADDRESS(ROW(VariablesOrigin)+N278,COLUMN(VariablesOrigin)+1,4),""),"")</f>
        <v>C3:C4</v>
      </c>
      <c r="AZ278" s="17" t="b">
        <f t="array" aca="1" ref="AZ278" ca="1">IF(AY278&lt;&gt;"",SUM(1*ISERROR(MATCH(INDIRECT(AY278),INDIRECT(K278),0)))=0,"")</f>
        <v>1</v>
      </c>
      <c r="BA278" s="17" t="b">
        <f t="shared" ref="BA278" ca="1" si="6902">IF(H278,BU278="",FALSE)</f>
        <v>1</v>
      </c>
      <c r="BB278" s="17" t="b">
        <v>0</v>
      </c>
      <c r="BC278" s="17" t="b">
        <f t="shared" ref="BC278" ca="1" si="6903">IF(BA278,IF(N278&gt;0,AND(AZ278,Z278=0),FALSE),"")</f>
        <v>1</v>
      </c>
      <c r="BD278" s="17" t="b">
        <f t="shared" ref="BD278" ca="1" si="6904">IF(BA278,IF(N278&gt;0,AND(NOT(AZ278),Z278=0),FALSE),"")</f>
        <v>0</v>
      </c>
      <c r="BE278" s="17" t="b">
        <f t="shared" ref="BE278" ca="1" si="6905">IF(BA278,IF(AND(AW278,NOT(BB278),NOT(BC278),NOT(BD278)),AND(Z278=0,AC278=0),FALSE),"")</f>
        <v>0</v>
      </c>
      <c r="BF278" s="17" t="b">
        <f t="shared" ref="BF278" ca="1" si="6906">IF(BA278,IF(AND(AW278,NOT(BB278),NOT(BC278),NOT(BD278)),AND(Z278=0,OR(AC278&gt;0)),FALSE),"")</f>
        <v>0</v>
      </c>
      <c r="BG278" s="17" t="b">
        <f t="shared" ref="BG278" ca="1" si="6907">IF(BA278,IF(OR(BB278:BF278),FALSE,IF(Z278=0,FALSE,Z278&gt;0)),"")</f>
        <v>0</v>
      </c>
      <c r="BH278" s="17" t="b">
        <f t="shared" ref="BH278" ca="1" si="6908">IF(BA278,COUNTIF(BB278:BG278,TRUE)=1,"")</f>
        <v>1</v>
      </c>
      <c r="BI278" s="17">
        <f t="shared" ref="BI278" ca="1" si="6909">IF(BA278,IFERROR(MATCH(TRUE,BB278:BG278,0),7),"")</f>
        <v>2</v>
      </c>
      <c r="BJ278" s="17" t="b">
        <f t="shared" ref="BJ278" ca="1" si="6910">DF278&lt;&gt;""</f>
        <v>0</v>
      </c>
      <c r="BK278" s="17" t="str">
        <f t="shared" ref="BK278" ca="1" si="6911">IF(H278,IF(AND(NOT(BA278),AU278),AC278=0,""),"")</f>
        <v/>
      </c>
      <c r="BL278" s="17" t="str">
        <f t="shared" ref="BL278" ca="1" si="6912">IF(H278,IF(AND(NOT(BA278),AU278),AC278&gt;0,""),"")</f>
        <v/>
      </c>
      <c r="BM278" s="17" t="str">
        <f t="shared" ref="BM278" ca="1" si="6913">IF(H278,IF(BA278,CHOOSE(BI278,"0","F","L","I","N",IF(AA278&gt;0.5,"N","S"),"0"),CHOOSE(MATCH(BU278,DataType,0),"S",IF(BK278,"I","N"),"D"  )),"")</f>
        <v>F</v>
      </c>
      <c r="BN278" s="17" t="str">
        <f t="shared" ref="BN278" ca="1" si="6914">IF(H278,IF(BJ278,"E",IF(BA278,CHOOSE(BI278,"0","F","L","I","N","S","0"),CHOOSE(MATCH(BU278,DataType,0),"S",IF(BK278,"I","N"),"D"  ))),"")</f>
        <v>F</v>
      </c>
      <c r="BO278" s="17" t="str">
        <f t="shared" ref="BO278" ca="1" si="6915">IF($H278,IF(BM278="0","",IF(AND(AR278,N278=2),"D",IF(BM278="S","N",IF(AL278,"O",IF(AM278,"I","N"))))),"")</f>
        <v>N</v>
      </c>
      <c r="BP278" s="14" t="b">
        <f t="shared" ref="BP278" ca="1" si="6916">INDIRECT(ADDRESS(2,ROW(A278)-1,,,_sheetname_dataframe))&lt;&gt;""</f>
        <v>1</v>
      </c>
      <c r="BQ278" s="35"/>
      <c r="BX278" s="16"/>
      <c r="BY278" s="16"/>
      <c r="BZ278" s="16"/>
      <c r="CA278" s="16"/>
      <c r="CB278" s="16"/>
      <c r="CC278" s="16"/>
      <c r="CD278" s="16"/>
      <c r="CE278" s="16"/>
      <c r="CF278" s="16"/>
      <c r="CN278" s="14">
        <f ca="1">IF(H278,IFERROR(IsVariableNameLegal(O278),0),0)</f>
        <v>0</v>
      </c>
      <c r="CO278" s="14" t="str">
        <f t="array" aca="1" ref="CO278" ca="1">IF(H278,IF(COUNTIF(INDIRECT(wew!$C$13),O278)&gt;1,TRIM(SUBSTITUTE(_xll.MCONCAT(IF((INDIRECT(wew!$C$13)=O278)*(COLUMN(INDIRECT(wew!$C$13))&lt;&gt;D278+1),-1+COLUMN(INDIRECT(wew!$C$13)),"")," "),"  "," ")),""),"")</f>
        <v/>
      </c>
      <c r="CP278" s="14" t="str">
        <f t="array" aca="1" ref="CP278" ca="1">IF(P278&lt;&gt;"",IF(LEN(P278)&gt;150,1,""),"")</f>
        <v/>
      </c>
      <c r="CQ278" s="14" t="str">
        <f t="array" aca="1" ref="CQ278" ca="1">IF(AND(H278,NOT(ster!$J$3)),IF(COUNTIF(INDIRECT(wew!$C$15),P278)&gt;1,TRIM(SUBSTITUTE(_xll.MCONCAT(IF((INDIRECT(wew!$C$15)=P278)*(COLUMN(INDIRECT(wew!$C$15))&lt;&gt;D278+1),-1+COLUMN(INDIRECT(wew!$C$15)),"")," "),"  "," ")),""),"")</f>
        <v/>
      </c>
      <c r="CR278" s="14" t="str">
        <f t="array" aca="1" ref="CR278" ca="1">IF(H278,IF(AND(W278&gt;0,AO278&lt;&gt;""),TRIM(SUBSTITUTE(_xll.MCONCAT(IFERROR(IF(ISNUMBER(INDIRECT(Q278)),IF((INDIRECT(ster!$D$14)&lt;&gt;"")*(INDIRECT(Q278)&lt;AO278),INDIRECT(ster!$D$14) &amp; ": " &amp;  SUBSTITUTE(IF( AV278,IFERROR(TEXT(INDIRECT(Q278),"rrrr-mm-dd") &amp;" (" &amp; INDIRECT(Q278) &amp;")",INDIRECT(Q278)),INDIRECT(Q278))," "," "),""),""),"")," "),"  "," ")),""),"")</f>
        <v/>
      </c>
      <c r="CS278" s="14" t="str">
        <f t="array" aca="1" ref="CS278" ca="1">IF(H278,IF(AND(W278&gt;0,AP278&lt;&gt;""),TRIM(SUBSTITUTE(_xll.MCONCAT(IFERROR(IF(ISNUMBER(INDIRECT(Q278)),IF((INDIRECT(ster!$D$14)&lt;&gt;"")*(INDIRECT(Q278)&gt;AP278),INDIRECT(ster!$D$14) &amp; ": " &amp;  SUBSTITUTE(IF( AV278,IFERROR(TEXT(INDIRECT(Q278),"rrrr-mm-dd")&amp;" (" &amp; INDIRECT(Q278) &amp;")",INDIRECT(Q278)),INDIRECT(Q278))," "," "),""),""),"")," "),"  "," ")),""),"")</f>
        <v/>
      </c>
      <c r="CT278" s="14" t="str">
        <f t="array" aca="1" ref="CT278" ca="1">IF(H278,IF(AND(N278&gt;0,AR278),TRIM(SUBSTITUTE(_xll.MCONCAT(IFERROR(IF(ISNUMBER(INDIRECT(Q278)),IF((INDIRECT(ster!$D$14)&lt;&gt;"")*(IFERROR(0*(MATCH(INDIRECT(Q278),INDIRECT(K278),0)&gt;0),1)),INDIRECT(ster!$D$14) &amp; ": " &amp;  SUBSTITUTE(IF( AV278,IFERROR(TEXT(INDIRECT(Q278),"rrrr-mm-dd")&amp;" (" &amp; INDIRECT(Q278) &amp;")",INDIRECT(Q278)),INDIRECT(Q278))," "," "),""),""),"")," "),"  "," ")),""),"")</f>
        <v/>
      </c>
      <c r="CU278" s="14" t="str">
        <f t="array" aca="1" ref="CU278" ca="1">IF(H278,IF(AND(V278&gt;0),TRIM(SUBSTITUTE(_xll.MCONCAT(IF((INDIRECT(ster!$D$14)&lt;&gt;"")*(IFERROR(0*(INDIRECT(Q278)&lt;&gt;""),1)),INDIRECT(ster!$D$14),"")," "),"  "," ")),""),"")</f>
        <v/>
      </c>
      <c r="CV278" s="14" t="str">
        <f t="array" aca="1" ref="CV278" ca="1">IF(H278,IF(AS278,
TRIM(SUBSTITUTE(_xll.MCONCAT(IF(
   (INDIRECT(ster!$D$14)&lt;&gt;"")*
   ((INDIRECT(Q278)="")+
      NOT(ISNUMBER(INDIRECT(Q278)))*
      NOT(ISERROR(MATCH(INDIRECT(Q278),INDIRECT(K278),0)))
    ),
      INDIRECT(ster!$D$14),
   "")," "),"  "," ")),
""),"")</f>
        <v/>
      </c>
      <c r="CW278" s="14" t="str">
        <f t="array" aca="1" ref="CW278" ca="1">IF(H278,IF(AND(AQ278),TRIM(SUBSTITUTE(_xll.MCONCAT(IFERROR(IF(ISNUMBER(INDIRECT(Q278)),IF((INDIRECT(ster!$D$14)&lt;&gt;"")*(INDIRECT(Q278)&lt;&gt;INT(INDIRECT(Q278))),INDIRECT(ster!$D$14) &amp; ": " &amp; INDIRECT(Q278),""),""),"")," "),"  "," ")),""),"")</f>
        <v/>
      </c>
      <c r="CX278" s="14" t="str">
        <f t="array" aca="1" ref="CX278" ca="1">IF(H278,IF(OR(AU278,AV278),TRIM(SUBSTITUTE(_xll.MCONCAT(IF((INDIRECT(ster!$D$14)&lt;&gt;"")*NOT(ISNUMBER(INDIRECT(Q278))),IF(ISERROR(MATCH(INDIRECT(Q278),INDIRECT(K278),0)),IFERROR(IF(INDIRECT(Q278)&lt;&gt;"",INDIRECT(ster!$D$14) &amp; ": " &amp; SUBSTITUTE(INDIRECT(Q278)," "," "),""),""),""),"")," "),"  "," ")),""),"")</f>
        <v/>
      </c>
      <c r="CY278" s="14" t="str">
        <f t="array" aca="1" ref="CY278" ca="1">IF(H278,IF(AE278,TRIM(SUBSTITUTE(_xll.MCONCAT(IF((INDIRECT(ster!$D$14)&lt;&gt;"")*IFERROR(NOT(INDIRECT(AF278)),FALSE),IF(ISERROR(MATCH(INDIRECT(Q278),INDIRECT(K278),0)),IFERROR(IF(INDIRECT(Q278)&lt;&gt;"",INDIRECT(ster!$D$14)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CZ278" s="14" t="str">
        <f t="array" aca="1" ref="CZ278" ca="1">IF(H278,IF(AH278,TRIM(SUBSTITUTE(_xll.MCONCAT(IF((INDIRECT(ster!$D$14)&lt;&gt;"")*IFERROR(NOT(INDIRECT(AI278)),FALSE),IF(ISERROR(MATCH(INDIRECT(Q278),INDIRECT(K278),0)),IFERROR(IF(INDIRECT(Q278)&lt;&gt;"",INDIRECT(ster!$D$14)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DC278" s="14" t="str">
        <f ca="1">SUBSTITUTE(SUBSTITUTE(SUBSTITUTE(SUBSTITUTE(_xll.MCONCAT(DG278:DS278,"■"),"■■","■"),"■■","■"),"■■","■"),"■■","■")</f>
        <v>■</v>
      </c>
      <c r="DD278" s="14" t="str">
        <f t="shared" ref="DD278" ca="1" si="6917">IF(MID(DC278,1,1)="■",MID(DC278,2,LEN(DC278)),DC278)</f>
        <v/>
      </c>
      <c r="DE278" s="14" t="str">
        <f t="shared" ref="DE278" ca="1" si="6918">IF(DD278&lt;&gt;"",IF(MID(DD278,LEN(DD278),1)="■",MID(DD278,1,LEN(DD278)-1),DD278),"")</f>
        <v/>
      </c>
      <c r="DF278" s="14" t="str">
        <f t="shared" ref="DF278" ca="1" si="6919">IFERROR(IF(DE278&lt;&gt;"",SUBSTITUTE(DE278,"■",". "),""),"##INTERNAL_ERROR")</f>
        <v/>
      </c>
      <c r="DG278" s="14" t="str">
        <f t="shared" ref="DG278" ca="1" si="6920">IF(CN278&lt;&gt;0,"Variable name don't comply with the naming convention","")</f>
        <v/>
      </c>
      <c r="DH278" s="14" t="str">
        <f t="shared" ref="DH278" ca="1" si="6921">IF(CO278&lt;&gt;"","Duplicated name. " &amp; IF(ISERROR(FIND(" ",CO278)),"Duplicate have index " &amp; CO278, "Duplicates have indices: "&amp;SUBSTITUTE(CO278," ",", ")),"")</f>
        <v/>
      </c>
      <c r="DI278" s="14" t="str">
        <f t="shared" ref="DI278" ca="1" si="6922">IF(CP278&lt;&gt;"","Variable label exceed length 150","")</f>
        <v/>
      </c>
      <c r="DJ278" s="14" t="str">
        <f t="shared" ref="DJ278" ca="1" si="6923">IF(CQ278&lt;&gt;"","Duplicated variable label. " &amp; IF(ISERROR(FIND(" ",CQ278)),"Duplicate have index " &amp; CQ278, "Duplicates have indices: "&amp;SUBSTITUTE(CQ278," ",", ")),"")</f>
        <v/>
      </c>
      <c r="DK278" s="14" t="str">
        <f t="shared" ref="DK278" ca="1" si="6924">IF(CR278&lt;&gt;"","The following cases have values below declared theorethical min: " &amp;SUBSTITUTE(CR278," ",", "),"")</f>
        <v/>
      </c>
      <c r="DL278" s="14" t="str">
        <f t="shared" ref="DL278" ca="1" si="6925">IF(CS278&lt;&gt;"","The following cases have values above declared theorethical max: " &amp;SUBSTITUTE(CS278," ",", "),"")</f>
        <v/>
      </c>
      <c r="DM278" s="14" t="str">
        <f t="shared" ref="DM278" ca="1" si="6926">IF(CT278&lt;&gt;"","There are some cases with values not explicitly declared in the labels dictionary: " &amp;SUBSTITUTE(CT278," ",", "),"")</f>
        <v/>
      </c>
      <c r="DN278" s="14" t="str">
        <f t="array" aca="1" ref="DN278" ca="1">IF(CU278&lt;&gt;"","There are errors in the entered values in the following cases: " &amp;SUBSTITUTE(CU278," ",", "),"")</f>
        <v/>
      </c>
      <c r="DO278" s="14" t="str">
        <f t="shared" ref="DO278" ca="1" si="6927">IF(CV278&lt;&gt;"","The following records are missing in this required field: " &amp;SUBSTITUTE(CV278," ",", "),"")</f>
        <v/>
      </c>
      <c r="DP278" s="14" t="str">
        <f t="shared" ref="DP278" ca="1" si="6928">IF(CW278&lt;&gt;"","The following cases have non-integer values: " &amp;SUBSTITUTE(CW278," ",", "),"")</f>
        <v/>
      </c>
      <c r="DQ278" s="14" t="str">
        <f t="shared" ref="DQ278" ca="1" si="6929">IF(CX278&lt;&gt;"","The following cases are non-numeric: " &amp;SUBSTITUTE(CX278," ",", "),"")</f>
        <v/>
      </c>
      <c r="DR278" s="14" t="str">
        <f t="shared" ref="DR278" ca="1" si="6930">IF(CY278&lt;&gt;"","In the following cases " &amp; P278 &amp; " " &amp; LOWER(MID(AG278,1,1)) &amp; MID(AG278,2,LEN(AG278)) &amp; ": " &amp;SUBSTITUTE(CY278," ",", "),"")</f>
        <v/>
      </c>
      <c r="DS278" s="14" t="str">
        <f t="shared" ref="DS278" ca="1" si="6931">IF(CZ278&lt;&gt;"","In the following cases " &amp; P278 &amp; " " &amp; LOWER(MID(AJ278,1,1)) &amp; MID(AJ278,2,LEN(AJ278)) &amp; ": " &amp;SUBSTITUTE(CZ278," ",", "),"")</f>
        <v/>
      </c>
      <c r="DZ278" s="14" t="b">
        <f t="shared" ref="DZ278" ca="1" si="6932">OR(ED278&lt;&gt;"",EF278&lt;&gt;"",EG278&lt;&gt;"")</f>
        <v>0</v>
      </c>
      <c r="EA278" s="14" t="str">
        <f t="shared" ref="EA278" ca="1" si="6933">IF(EB278&lt;&gt;"",G278 &amp; " (" &amp; F278 &amp; ")","")</f>
        <v>Metastasis - other Plevic (q_85b_12)</v>
      </c>
      <c r="EB278" s="14" t="str">
        <f t="shared" ref="EB278" ca="1" si="6934">IF(EE278&lt;&gt;"",EE278&amp;IF(ED278&lt;&gt;""," and "&amp;ED278,""),UPPER(MID(ED278,1,1)&amp;MID(ED278,2,LEN(ED278))))&amp; IF(OR(EF278&lt;&gt;"",EG278&lt;&gt;"")," and "&amp;IF(EF278&lt;&gt;"",LOWER(MID(EF278,1,1) &amp; MID(EF278,2,LEN(EF278))),"")&amp; IF(AND(EF278 &lt;&gt;"",EG278&lt;&gt;"")," and ","") &amp; IF(EG278&lt;&gt;"",LOWER(MID(EG278,1,1) &amp; MID(EG278,2,LEN(EG278))),""),"") &amp; IF(OR(EE278&lt;&gt;"",ED278&lt;&gt;"",EF278&lt;&gt;"",EG278&lt;&gt;""), ". ","")</f>
        <v xml:space="preserve">Values must be numeric. </v>
      </c>
      <c r="EC278" s="14" t="str">
        <f t="shared" ref="EC278" ca="1" si="6935">IF(EB278&lt;&gt;"",G278 &amp; " (" &amp; F278 &amp; "): " &amp; EB278,"")</f>
        <v xml:space="preserve">Metastasis - other Plevic (q_85b_12): Values must be numeric. </v>
      </c>
      <c r="ED278" s="14" t="str">
        <f t="shared" ref="ED278" ca="1" si="6936">IF(H278,IF(W278&gt;0,IF(AND(AO278&lt;&gt;"",AP278&lt;&gt;""),"each value must be between " &amp; IF( AV278,IFERROR(TEXT(AO278,"rrrr-mm-dd") &amp;" (" &amp; AO278 &amp;")",AO278),AO278) &amp; " and " &amp; IF( AV278,IFERROR(TEXT(AP278,"rrrr-mm-dd") &amp;" (" &amp; AP278 &amp;")",AP278),AP278),IF(AO278&lt;&gt;"","each value must be above " &amp; IF( AV278,IFERROR(TEXT(AO278,"rrrr-mm-dd") &amp;" (" &amp; AO278 &amp;")",AO278),AO278), IF(AP278&lt;&gt;"","each value must be below " &amp; IF( AV278,IFERROR(TEXT(AP278,"rrrr-mm-dd") &amp;" (" &amp; AP278 &amp;")",AP278),AP278),""))),""),"")</f>
        <v/>
      </c>
      <c r="EE278" s="14" t="str">
        <f t="shared" ref="EE278" ca="1" si="6937">IF(H278,IF(OR(AQ278,AU278,AV278,AS278,AR278),
   "Values must be" &amp;
   IF(AR278," limited to predefinied list", IF(AQ278, " integers",IF(OR(AU278,AV278)," numeric",""))) &amp;
   IF(AS278,IF(OR(AR278,AQ278,AU278,AV278), " and ","") &amp; "non-missing",""),
""),"")</f>
        <v>Values must be numeric</v>
      </c>
      <c r="EF278" s="14" t="str">
        <f t="shared" ref="EF278" ca="1" si="6938">IF($H278,AG278,"")</f>
        <v/>
      </c>
      <c r="EG278" s="14" t="str">
        <f t="shared" ref="EG278" ca="1" si="6939">IF($H278,AJ278,"")</f>
        <v/>
      </c>
      <c r="EM278" s="14" t="b">
        <f t="shared" ref="EM278" ca="1" si="6940">OR(EC278&lt;&gt;"",DF278&lt;&gt;"")</f>
        <v>1</v>
      </c>
      <c r="EN278" s="14">
        <f t="shared" ref="EN278" ca="1" si="6941">IF(EM278,C278,"")</f>
        <v>265</v>
      </c>
      <c r="EO278" s="14" t="str">
        <f t="shared" ref="EO278" ca="1" si="6942">IF(EM278,F278,"")</f>
        <v>q_85b_12</v>
      </c>
      <c r="EP278" s="14" t="str">
        <f t="shared" ref="EP278" ca="1" si="6943">EC278</f>
        <v xml:space="preserve">Metastasis - other Plevic (q_85b_12): Values must be numeric. </v>
      </c>
      <c r="EQ278" s="14" t="str">
        <f t="shared" ref="EQ278" ca="1" si="6944">DF278</f>
        <v/>
      </c>
    </row>
    <row r="279" spans="2:147" s="14" customFormat="1">
      <c r="B279" s="14" t="str">
        <f t="shared" ref="B279" ca="1" si="6945">DF279</f>
        <v/>
      </c>
      <c r="C279" s="14">
        <f t="shared" ref="C279" ca="1" si="6946">IF(OFFSET(B279,-1,COLUMN(VariableExists)-2),OFFSET(B279,-1,1)+1,OFFSET(B279,-1,1))</f>
        <v>266</v>
      </c>
      <c r="D279" s="14">
        <f t="shared" ref="D279" si="6947">ROW(A279)-2</f>
        <v>277</v>
      </c>
      <c r="E279" s="14" t="str">
        <f t="shared" ref="E279" ca="1" si="6948">IF(OR(G279="",ROW(G279)=2),"",IF(Z279&gt;0,"S",IF(AX279,IF(J279=2,"D","N"),"I")))</f>
        <v>D</v>
      </c>
      <c r="F279" s="14" t="str">
        <f t="shared" ref="F279" ca="1" si="6949">IF(H279,O279,"")</f>
        <v>q_85b_13</v>
      </c>
      <c r="G279" s="14" t="str">
        <f t="shared" ref="G279" ca="1" si="6950">IF(H279,P279,"")</f>
        <v>Metastasis - Spine</v>
      </c>
      <c r="H279" s="14" t="b">
        <f t="shared" ref="H279" ca="1" si="6951">IF(INDIRECT(ADDRESS(2,D279+1,,,_sheetname_dataframe))="",FALSE,MID(INDIRECT(ADDRESS(2,D279+1,,,_sheetname_dataframe)),1,1)&lt;&gt;".")</f>
        <v>1</v>
      </c>
      <c r="I279" s="14" t="str">
        <f ca="1">IF($H279,ADDRESS(3,(D279+1)*2-1,4,,"["&amp;wew!$G$7&amp;"]"&amp;_sheetname_labels)&amp;":"&amp;ADDRESS(2+ster!$B$20,(D279+1)*2-1,4),"")</f>
        <v>[DBTemplate.xlsm]labels!UI3:UI61</v>
      </c>
      <c r="J279" s="14">
        <f t="array" aca="1" ref="J279" ca="1">IF(H279,MAX(0,MAX(IF(INDIRECT(I279)&lt;&gt;"",ROW(INDIRECT(I279)),""))-2),"")</f>
        <v>2</v>
      </c>
      <c r="K279" s="14" t="str">
        <f ca="1">IF($H279,IF($J279&gt;0,ADDRESS(3,(D279+1)*2-1,4,,"["&amp;wew!$G$7&amp;"]"&amp;_sheetname_labels)&amp;":"&amp;ADDRESS(2+J279,(D279+1)*2-1,4),""),"")</f>
        <v>[DBTemplate.xlsm]labels!UI3:UI4</v>
      </c>
      <c r="L279" s="14" t="str">
        <f ca="1">IF($H279,IF($J279&gt;0,ADDRESS(3,(D279+1)*2,4,,"["&amp;wew!$G$7&amp;"]"&amp;_sheetname_labels)&amp;":"&amp;ADDRESS(2+J279,(D279+1)*2,4),""),"")</f>
        <v>[DBTemplate.xlsm]labels!UJ3:UJ4</v>
      </c>
      <c r="M279" s="14">
        <f t="shared" ref="M279" ca="1" si="6952">IF($H279,IF(J279&gt;0,COUNTA(INDIRECT(K279))-COUNT(INDIRECT(K279)),0),"")</f>
        <v>0</v>
      </c>
      <c r="N279" s="14">
        <f t="shared" ref="N279" ca="1" si="6953">IF(H279,J279-M279,"")</f>
        <v>2</v>
      </c>
      <c r="O279" s="14" t="str">
        <f t="shared" ref="O279" ca="1" si="6954">IF(INDIRECT(ADDRESS(2,D279+1,,,_sheetname_dataframe))="","",INDIRECT(ADDRESS(2,D279+1,,,_sheetname_dataframe)))</f>
        <v>q_85b_13</v>
      </c>
      <c r="P279" s="14" t="str">
        <f t="shared" ref="P279" ca="1" si="6955">IF(H279,IF(INDIRECT(ADDRESS(1,D279+1,,,_sheetname_dataframe))="","",INDIRECT(ADDRESS(1,D279+1,,,_sheetname_dataframe))),"")</f>
        <v>Metastasis - Spine</v>
      </c>
      <c r="Q279" s="14" t="str">
        <f ca="1">IF($BP279,ADDRESS(3,D279+1,4,,"["&amp;wew!$G$7&amp;"]"&amp;_sheetname_dataframe)&amp;":"&amp;ADDRESS(2+ster!$C$14,D279+1,4),"")</f>
        <v>[DBTemplate.xlsm]data_frame!JR3:JR3</v>
      </c>
      <c r="R279" s="14" t="str">
        <f>IF($BP279,IF(MID(_xll.FORMULATEXT(INDEX(INDIRECT(Q279),1)),1,1)="=", _xll.FORMULATEXT(INDEX(INDIRECT(Q279),1),2,TRUE),""),"")</f>
        <v/>
      </c>
      <c r="S279" s="14">
        <f t="array" aca="1" ref="S279" ca="1">IF(H279,SUM(IF((IFERROR(INDIRECT(Q279)&lt;&gt;"",FALSE))*(INDIRECT(ster!$D$14)&lt;&gt;""),1,0)),"")</f>
        <v>0</v>
      </c>
      <c r="T279" s="14">
        <f t="array" aca="1" ref="T279" ca="1">IF(H279,IF(M279&gt;0,SUM(IFERROR(1*(MATCH(INDIRECT(Q279),INDIRECT(K279),0)&gt;0),0)*(INDIRECT(ster!$D$14)&lt;&gt;"")*NOT(ISNUMBER(INDIRECT(Q279)))),0),"")</f>
        <v>0</v>
      </c>
      <c r="U279" s="14">
        <f t="array" aca="1" ref="U279" ca="1">IF(H279,SUM((IFERROR(INDIRECT(Q279)="",FALSE))*(INDIRECT(ster!$D$14)&lt;&gt;"")),"")</f>
        <v>1</v>
      </c>
      <c r="V279" s="14">
        <f t="array" aca="1" ref="V279" ca="1">IF(H279,SUM((IFERROR(INDIRECT(Q279)="#ąś",TRUE))*(INDIRECT(ster!$D$14)&lt;&gt;"")),"")</f>
        <v>0</v>
      </c>
      <c r="W279" s="14">
        <f t="array" aca="1" ref="W279" ca="1">IF(H279,SUM(ISNUMBER(INDIRECT(Q279))*(INDIRECT(ster!$D$14)&lt;&gt;"")),"")</f>
        <v>0</v>
      </c>
      <c r="X279" s="14" t="str">
        <f t="array" aca="1" ref="X279" ca="1">IF(AND(H279,W279&gt;0),IF(wew!$B$3,MIN(IF((INDIRECT(ster!$D$14)&lt;&gt;"")*IFERROR(INDIRECT($Q279)&lt;&gt;"",FALSE),IFERROR(INDIRECT($Q279),"X"),"X")),"&lt;włącz podświetlanie wartości&gt;"),"—")</f>
        <v>—</v>
      </c>
      <c r="Y279" s="14" t="str">
        <f t="array" aca="1" ref="Y279" ca="1">IF(AND(H279,W279&gt;0),IF(wew!$B$3,MAX(IF((INDIRECT(ster!$D$14)&lt;&gt;"")*IFERROR(INDIRECT($Q279)&lt;&gt;"",FALSE),IFERROR(INDIRECT($Q279),"X"),"X")),"&lt;włącz podświetlanie wartości&gt;"),"—")</f>
        <v>—</v>
      </c>
      <c r="Z279" s="14">
        <f t="shared" ref="Z279" ca="1" si="6956">IF(H279,S279-T279-W279,"")</f>
        <v>0</v>
      </c>
      <c r="AA279" s="12" t="str">
        <f t="shared" ref="AA279" ca="1" si="6957">IF(H279,IF(S279&gt;0,W279/(S279),"—"),"")</f>
        <v>—</v>
      </c>
      <c r="AB279" s="17">
        <f t="array" aca="1" ref="AB279" ca="1">IF(H279,IF(W279&gt;0,SUM((INDIRECT(ster!$D$14)&lt;&gt;"")*IFERROR((INDIRECT(Q279)&lt;&gt;"")*(INDIRECT(Q279)=INT(INDIRECT(Q279))),0)),0),"")</f>
        <v>0</v>
      </c>
      <c r="AC279" s="17">
        <f t="array" aca="1" ref="AC279" ca="1">IF(H279,W279-AB279,"")</f>
        <v>0</v>
      </c>
      <c r="AD279" s="17">
        <f t="shared" ref="AD279" ca="1" si="6958">IF($H279,IF(AC279&lt;&gt;"",IF(AC279=0,1,IF(AC279/W279&lt;0.15,2,3)),0),"")</f>
        <v>1</v>
      </c>
      <c r="AE279" s="17" t="b">
        <f t="shared" ref="AE279" ca="1" si="6959">IF(H279,OFFSET(O279,1,0)=".validation",FALSE)</f>
        <v>0</v>
      </c>
      <c r="AF279" s="17" t="str">
        <f ca="1">IF(AE279,IF($H279,ADDRESS(3,D279+2,4,,"["&amp;wew!$G$7&amp;"]"&amp;_sheetname_dataframe)&amp;":"&amp;ADDRESS(2+ster!$C$14,D279+2,4),""),"")</f>
        <v/>
      </c>
      <c r="AG279" s="17" t="str">
        <f t="shared" ref="AG279" ca="1" si="6960">IF(AE279,IF($H279,IF(INDIRECT(ADDRESS(1,D279+2,,,_sheetname_dataframe))="","",INDIRECT(ADDRESS(1,D279+2,,,_sheetname_dataframe))),""),"")</f>
        <v/>
      </c>
      <c r="AH279" s="17" t="b">
        <f t="shared" ref="AH279" ca="1" si="6961">IF(H279,AND(AE279,OFFSET(O279,2,0)=".validation"),FALSE)</f>
        <v>0</v>
      </c>
      <c r="AI279" s="17" t="str">
        <f ca="1">IF(AH279,IF($H279,ADDRESS(3,D279+3,4,,"["&amp;wew!$G$7&amp;"]"&amp;_sheetname_dataframe)&amp;":"&amp;ADDRESS(2+ster!$C$14,D279+3,4),""),"")</f>
        <v/>
      </c>
      <c r="AJ279" s="17" t="str">
        <f t="shared" ref="AJ279" ca="1" si="6962">IF(AH279,IF($H279,IF(INDIRECT(ADDRESS(1,D279+3,,,_sheetname_dataframe))="","",INDIRECT(ADDRESS(1,D279+3,,,_sheetname_dataframe))),""),"")</f>
        <v/>
      </c>
      <c r="AK279" s="17" t="b">
        <f t="shared" ref="AK279" ca="1" si="6963">IF(H279,OR(AQ279,AD279=2),"")</f>
        <v>0</v>
      </c>
      <c r="AL279" s="17" t="b">
        <f t="shared" ref="AL279" ca="1" si="6964">IF($H279,IF(BV279&lt;&gt;"",IF(OR(BM279="F",BM279="L",BM279="I",BM279="D"),BV279&lt;&gt;0)),"")</f>
        <v>0</v>
      </c>
      <c r="AM279" s="17" t="b">
        <f t="shared" ref="AM279" ca="1" si="6965">IF($H279,AND(NOT(AL279),OR(IF(BW279&lt;&gt;"",IF(OR(BM279="F",BM279="L"),BW279&lt;&gt;0)),BM279="I",BM279="N",BM279="D")),"")</f>
        <v>0</v>
      </c>
      <c r="AN279" s="17">
        <f t="shared" ref="AN279" ca="1" si="6966">IF(COUNTA(INDIRECT(Q279))=0,0, IF(AND(AO279&lt;&gt;"",X279&lt;AO279),1,IF(AND(AP279&lt;&gt;"",Y279&gt;AP279),1,IF(AND(AQ279,AC279&gt;0),2,0))))</f>
        <v>0</v>
      </c>
      <c r="AO279" s="24" t="str">
        <f t="shared" ref="AO279" ca="1" si="6967">IF($H279,IF(BY279&lt;&gt;"",IF(ISNUMBER(BY279),BY279,""),""),"")</f>
        <v/>
      </c>
      <c r="AP279" s="24" t="str">
        <f t="shared" ref="AP279" ca="1" si="6968">IF($H279,IF(BZ279&lt;&gt;"",IF(ISNUMBER(BZ279),BZ279,""),""),"")</f>
        <v/>
      </c>
      <c r="AQ279" s="17" t="b">
        <f t="shared" ref="AQ279" ca="1" si="6969">IF(H279,IF(CA279&lt;&gt;"",CA279&lt;&gt;0,FALSE),"")</f>
        <v>0</v>
      </c>
      <c r="AR279" s="17" t="b">
        <f t="shared" ref="AR279" ca="1" si="6970">IF(H279,IF(N279&gt;0,IF(BQ279&lt;&gt;"",BQ279&lt;&gt;0,FALSE),FALSE),"")</f>
        <v>0</v>
      </c>
      <c r="AS279" s="17" t="b">
        <f t="shared" ref="AS279" ca="1" si="6971">IF(H279,IF(BR279&lt;&gt;"",BR279&lt;&gt;0,FALSE),"")</f>
        <v>0</v>
      </c>
      <c r="AT279" s="17" t="b">
        <f t="shared" ref="AT279" ca="1" si="6972">IF(H279,IF(N279&gt;0,FALSE,IF(BU279&lt;&gt;"",MATCH(BU279,DataType,0)=1,FALSE)),"")</f>
        <v>0</v>
      </c>
      <c r="AU279" s="17" t="b">
        <f t="shared" ref="AU279" ca="1" si="6973">IF(H279,IF(N279&gt;0,TRUE,IF(BU279&lt;&gt;"",MATCH(BU279,DataType,0)=2,FALSE)),"")</f>
        <v>1</v>
      </c>
      <c r="AV279" s="17" t="b">
        <f t="shared" ref="AV279" ca="1" si="6974">IF(H279,IF(N279&gt;0,FALSE,IF(BU279&lt;&gt;"",MATCH(BU279,DataType,0)=3,FALSE)),"")</f>
        <v>0</v>
      </c>
      <c r="AW279" s="17" t="b">
        <f t="shared" ref="AW279" ca="1" si="6975">IF(H279,IF(W279&gt;0,Z279=0,FALSE),"")</f>
        <v>0</v>
      </c>
      <c r="AX279" s="14" t="b">
        <f t="array" aca="1" ref="AX279" ca="1">IF(H279,N279&gt;0,"")</f>
        <v>1</v>
      </c>
      <c r="AY279" s="17" t="str">
        <f t="shared" ref="AY279" ca="1" si="6976">IF(H279,IF(N279&gt;0,ADDRESS(ROW(VariablesOrigin)+1,COLUMN(VariablesOrigin)+1,4) &amp; ":" &amp; ADDRESS(ROW(VariablesOrigin)+N279,COLUMN(VariablesOrigin)+1,4),""),"")</f>
        <v>C3:C4</v>
      </c>
      <c r="AZ279" s="17" t="b">
        <f t="array" aca="1" ref="AZ279" ca="1">IF(AY279&lt;&gt;"",SUM(1*ISERROR(MATCH(INDIRECT(AY279),INDIRECT(K279),0)))=0,"")</f>
        <v>1</v>
      </c>
      <c r="BA279" s="17" t="b">
        <f t="shared" ref="BA279" ca="1" si="6977">IF(H279,BU279="",FALSE)</f>
        <v>1</v>
      </c>
      <c r="BB279" s="17" t="b">
        <v>0</v>
      </c>
      <c r="BC279" s="17" t="b">
        <f t="shared" ref="BC279" ca="1" si="6978">IF(BA279,IF(N279&gt;0,AND(AZ279,Z279=0),FALSE),"")</f>
        <v>1</v>
      </c>
      <c r="BD279" s="17" t="b">
        <f t="shared" ref="BD279" ca="1" si="6979">IF(BA279,IF(N279&gt;0,AND(NOT(AZ279),Z279=0),FALSE),"")</f>
        <v>0</v>
      </c>
      <c r="BE279" s="17" t="b">
        <f t="shared" ref="BE279" ca="1" si="6980">IF(BA279,IF(AND(AW279,NOT(BB279),NOT(BC279),NOT(BD279)),AND(Z279=0,AC279=0),FALSE),"")</f>
        <v>0</v>
      </c>
      <c r="BF279" s="17" t="b">
        <f t="shared" ref="BF279" ca="1" si="6981">IF(BA279,IF(AND(AW279,NOT(BB279),NOT(BC279),NOT(BD279)),AND(Z279=0,OR(AC279&gt;0)),FALSE),"")</f>
        <v>0</v>
      </c>
      <c r="BG279" s="17" t="b">
        <f t="shared" ref="BG279" ca="1" si="6982">IF(BA279,IF(OR(BB279:BF279),FALSE,IF(Z279=0,FALSE,Z279&gt;0)),"")</f>
        <v>0</v>
      </c>
      <c r="BH279" s="17" t="b">
        <f t="shared" ref="BH279" ca="1" si="6983">IF(BA279,COUNTIF(BB279:BG279,TRUE)=1,"")</f>
        <v>1</v>
      </c>
      <c r="BI279" s="17">
        <f t="shared" ref="BI279" ca="1" si="6984">IF(BA279,IFERROR(MATCH(TRUE,BB279:BG279,0),7),"")</f>
        <v>2</v>
      </c>
      <c r="BJ279" s="17" t="b">
        <f t="shared" ref="BJ279" ca="1" si="6985">DF279&lt;&gt;""</f>
        <v>0</v>
      </c>
      <c r="BK279" s="17" t="str">
        <f t="shared" ref="BK279" ca="1" si="6986">IF(H279,IF(AND(NOT(BA279),AU279),AC279=0,""),"")</f>
        <v/>
      </c>
      <c r="BL279" s="17" t="str">
        <f t="shared" ref="BL279" ca="1" si="6987">IF(H279,IF(AND(NOT(BA279),AU279),AC279&gt;0,""),"")</f>
        <v/>
      </c>
      <c r="BM279" s="17" t="str">
        <f t="shared" ref="BM279" ca="1" si="6988">IF(H279,IF(BA279,CHOOSE(BI279,"0","F","L","I","N",IF(AA279&gt;0.5,"N","S"),"0"),CHOOSE(MATCH(BU279,DataType,0),"S",IF(BK279,"I","N"),"D"  )),"")</f>
        <v>F</v>
      </c>
      <c r="BN279" s="17" t="str">
        <f t="shared" ref="BN279" ca="1" si="6989">IF(H279,IF(BJ279,"E",IF(BA279,CHOOSE(BI279,"0","F","L","I","N","S","0"),CHOOSE(MATCH(BU279,DataType,0),"S",IF(BK279,"I","N"),"D"  ))),"")</f>
        <v>F</v>
      </c>
      <c r="BO279" s="17" t="str">
        <f t="shared" ref="BO279" ca="1" si="6990">IF($H279,IF(BM279="0","",IF(AND(AR279,N279=2),"D",IF(BM279="S","N",IF(AL279,"O",IF(AM279,"I","N"))))),"")</f>
        <v>N</v>
      </c>
      <c r="BP279" s="14" t="b">
        <f t="shared" ref="BP279" ca="1" si="6991">INDIRECT(ADDRESS(2,ROW(A279)-1,,,_sheetname_dataframe))&lt;&gt;""</f>
        <v>1</v>
      </c>
      <c r="BQ279" s="35"/>
      <c r="BX279" s="16"/>
      <c r="BY279" s="16"/>
      <c r="BZ279" s="16"/>
      <c r="CA279" s="16"/>
      <c r="CB279" s="16"/>
      <c r="CC279" s="16"/>
      <c r="CD279" s="16"/>
      <c r="CE279" s="16"/>
      <c r="CF279" s="16"/>
      <c r="CN279" s="14">
        <f ca="1">IF(H279,IFERROR(IsVariableNameLegal(O279),0),0)</f>
        <v>0</v>
      </c>
      <c r="CO279" s="14" t="str">
        <f t="array" aca="1" ref="CO279" ca="1">IF(H279,IF(COUNTIF(INDIRECT(wew!$C$13),O279)&gt;1,TRIM(SUBSTITUTE(_xll.MCONCAT(IF((INDIRECT(wew!$C$13)=O279)*(COLUMN(INDIRECT(wew!$C$13))&lt;&gt;D279+1),-1+COLUMN(INDIRECT(wew!$C$13)),"")," "),"  "," ")),""),"")</f>
        <v/>
      </c>
      <c r="CP279" s="14" t="str">
        <f t="array" aca="1" ref="CP279" ca="1">IF(P279&lt;&gt;"",IF(LEN(P279)&gt;150,1,""),"")</f>
        <v/>
      </c>
      <c r="CQ279" s="14" t="str">
        <f t="array" aca="1" ref="CQ279" ca="1">IF(AND(H279,NOT(ster!$J$3)),IF(COUNTIF(INDIRECT(wew!$C$15),P279)&gt;1,TRIM(SUBSTITUTE(_xll.MCONCAT(IF((INDIRECT(wew!$C$15)=P279)*(COLUMN(INDIRECT(wew!$C$15))&lt;&gt;D279+1),-1+COLUMN(INDIRECT(wew!$C$15)),"")," "),"  "," ")),""),"")</f>
        <v/>
      </c>
      <c r="CR279" s="14" t="str">
        <f t="array" aca="1" ref="CR279" ca="1">IF(H279,IF(AND(W279&gt;0,AO279&lt;&gt;""),TRIM(SUBSTITUTE(_xll.MCONCAT(IFERROR(IF(ISNUMBER(INDIRECT(Q279)),IF((INDIRECT(ster!$D$14)&lt;&gt;"")*(INDIRECT(Q279)&lt;AO279),INDIRECT(ster!$D$14) &amp; ": " &amp;  SUBSTITUTE(IF( AV279,IFERROR(TEXT(INDIRECT(Q279),"rrrr-mm-dd") &amp;" (" &amp; INDIRECT(Q279) &amp;")",INDIRECT(Q279)),INDIRECT(Q279))," "," "),""),""),"")," "),"  "," ")),""),"")</f>
        <v/>
      </c>
      <c r="CS279" s="14" t="str">
        <f t="array" aca="1" ref="CS279" ca="1">IF(H279,IF(AND(W279&gt;0,AP279&lt;&gt;""),TRIM(SUBSTITUTE(_xll.MCONCAT(IFERROR(IF(ISNUMBER(INDIRECT(Q279)),IF((INDIRECT(ster!$D$14)&lt;&gt;"")*(INDIRECT(Q279)&gt;AP279),INDIRECT(ster!$D$14) &amp; ": " &amp;  SUBSTITUTE(IF( AV279,IFERROR(TEXT(INDIRECT(Q279),"rrrr-mm-dd")&amp;" (" &amp; INDIRECT(Q279) &amp;")",INDIRECT(Q279)),INDIRECT(Q279))," "," "),""),""),"")," "),"  "," ")),""),"")</f>
        <v/>
      </c>
      <c r="CT279" s="14" t="str">
        <f t="array" aca="1" ref="CT279" ca="1">IF(H279,IF(AND(N279&gt;0,AR279),TRIM(SUBSTITUTE(_xll.MCONCAT(IFERROR(IF(ISNUMBER(INDIRECT(Q279)),IF((INDIRECT(ster!$D$14)&lt;&gt;"")*(IFERROR(0*(MATCH(INDIRECT(Q279),INDIRECT(K279),0)&gt;0),1)),INDIRECT(ster!$D$14) &amp; ": " &amp;  SUBSTITUTE(IF( AV279,IFERROR(TEXT(INDIRECT(Q279),"rrrr-mm-dd")&amp;" (" &amp; INDIRECT(Q279) &amp;")",INDIRECT(Q279)),INDIRECT(Q279))," "," "),""),""),"")," "),"  "," ")),""),"")</f>
        <v/>
      </c>
      <c r="CU279" s="14" t="str">
        <f t="array" aca="1" ref="CU279" ca="1">IF(H279,IF(AND(V279&gt;0),TRIM(SUBSTITUTE(_xll.MCONCAT(IF((INDIRECT(ster!$D$14)&lt;&gt;"")*(IFERROR(0*(INDIRECT(Q279)&lt;&gt;""),1)),INDIRECT(ster!$D$14),"")," "),"  "," ")),""),"")</f>
        <v/>
      </c>
      <c r="CV279" s="14" t="str">
        <f t="array" aca="1" ref="CV279" ca="1">IF(H279,IF(AS279,
TRIM(SUBSTITUTE(_xll.MCONCAT(IF(
   (INDIRECT(ster!$D$14)&lt;&gt;"")*
   ((INDIRECT(Q279)="")+
      NOT(ISNUMBER(INDIRECT(Q279)))*
      NOT(ISERROR(MATCH(INDIRECT(Q279),INDIRECT(K279),0)))
    ),
      INDIRECT(ster!$D$14),
   "")," "),"  "," ")),
""),"")</f>
        <v/>
      </c>
      <c r="CW279" s="14" t="str">
        <f t="array" aca="1" ref="CW279" ca="1">IF(H279,IF(AND(AQ279),TRIM(SUBSTITUTE(_xll.MCONCAT(IFERROR(IF(ISNUMBER(INDIRECT(Q279)),IF((INDIRECT(ster!$D$14)&lt;&gt;"")*(INDIRECT(Q279)&lt;&gt;INT(INDIRECT(Q279))),INDIRECT(ster!$D$14) &amp; ": " &amp; INDIRECT(Q279),""),""),"")," "),"  "," ")),""),"")</f>
        <v/>
      </c>
      <c r="CX279" s="14" t="str">
        <f t="array" aca="1" ref="CX279" ca="1">IF(H279,IF(OR(AU279,AV279),TRIM(SUBSTITUTE(_xll.MCONCAT(IF((INDIRECT(ster!$D$14)&lt;&gt;"")*NOT(ISNUMBER(INDIRECT(Q279))),IF(ISERROR(MATCH(INDIRECT(Q279),INDIRECT(K279),0)),IFERROR(IF(INDIRECT(Q279)&lt;&gt;"",INDIRECT(ster!$D$14) &amp; ": " &amp; SUBSTITUTE(INDIRECT(Q279)," "," "),""),""),""),"")," "),"  "," ")),""),"")</f>
        <v/>
      </c>
      <c r="CY279" s="14" t="str">
        <f t="array" aca="1" ref="CY279" ca="1">IF(H279,IF(AE279,TRIM(SUBSTITUTE(_xll.MCONCAT(IF((INDIRECT(ster!$D$14)&lt;&gt;"")*IFERROR(NOT(INDIRECT(AF279)),FALSE),IF(ISERROR(MATCH(INDIRECT(Q279),INDIRECT(K279),0)),IFERROR(IF(INDIRECT(Q279)&lt;&gt;"",INDIRECT(ster!$D$14)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CZ279" s="14" t="str">
        <f t="array" aca="1" ref="CZ279" ca="1">IF(H279,IF(AH279,TRIM(SUBSTITUTE(_xll.MCONCAT(IF((INDIRECT(ster!$D$14)&lt;&gt;"")*IFERROR(NOT(INDIRECT(AI279)),FALSE),IF(ISERROR(MATCH(INDIRECT(Q279),INDIRECT(K279),0)),IFERROR(IF(INDIRECT(Q279)&lt;&gt;"",INDIRECT(ster!$D$14)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DC279" s="14" t="str">
        <f ca="1">SUBSTITUTE(SUBSTITUTE(SUBSTITUTE(SUBSTITUTE(_xll.MCONCAT(DG279:DS279,"■"),"■■","■"),"■■","■"),"■■","■"),"■■","■")</f>
        <v>■</v>
      </c>
      <c r="DD279" s="14" t="str">
        <f t="shared" ref="DD279" ca="1" si="6992">IF(MID(DC279,1,1)="■",MID(DC279,2,LEN(DC279)),DC279)</f>
        <v/>
      </c>
      <c r="DE279" s="14" t="str">
        <f t="shared" ref="DE279" ca="1" si="6993">IF(DD279&lt;&gt;"",IF(MID(DD279,LEN(DD279),1)="■",MID(DD279,1,LEN(DD279)-1),DD279),"")</f>
        <v/>
      </c>
      <c r="DF279" s="14" t="str">
        <f t="shared" ref="DF279" ca="1" si="6994">IFERROR(IF(DE279&lt;&gt;"",SUBSTITUTE(DE279,"■",". "),""),"##INTERNAL_ERROR")</f>
        <v/>
      </c>
      <c r="DG279" s="14" t="str">
        <f t="shared" ref="DG279" ca="1" si="6995">IF(CN279&lt;&gt;0,"Variable name don't comply with the naming convention","")</f>
        <v/>
      </c>
      <c r="DH279" s="14" t="str">
        <f t="shared" ref="DH279" ca="1" si="6996">IF(CO279&lt;&gt;"","Duplicated name. " &amp; IF(ISERROR(FIND(" ",CO279)),"Duplicate have index " &amp; CO279, "Duplicates have indices: "&amp;SUBSTITUTE(CO279," ",", ")),"")</f>
        <v/>
      </c>
      <c r="DI279" s="14" t="str">
        <f t="shared" ref="DI279" ca="1" si="6997">IF(CP279&lt;&gt;"","Variable label exceed length 150","")</f>
        <v/>
      </c>
      <c r="DJ279" s="14" t="str">
        <f t="shared" ref="DJ279" ca="1" si="6998">IF(CQ279&lt;&gt;"","Duplicated variable label. " &amp; IF(ISERROR(FIND(" ",CQ279)),"Duplicate have index " &amp; CQ279, "Duplicates have indices: "&amp;SUBSTITUTE(CQ279," ",", ")),"")</f>
        <v/>
      </c>
      <c r="DK279" s="14" t="str">
        <f t="shared" ref="DK279" ca="1" si="6999">IF(CR279&lt;&gt;"","The following cases have values below declared theorethical min: " &amp;SUBSTITUTE(CR279," ",", "),"")</f>
        <v/>
      </c>
      <c r="DL279" s="14" t="str">
        <f t="shared" ref="DL279" ca="1" si="7000">IF(CS279&lt;&gt;"","The following cases have values above declared theorethical max: " &amp;SUBSTITUTE(CS279," ",", "),"")</f>
        <v/>
      </c>
      <c r="DM279" s="14" t="str">
        <f t="shared" ref="DM279" ca="1" si="7001">IF(CT279&lt;&gt;"","There are some cases with values not explicitly declared in the labels dictionary: " &amp;SUBSTITUTE(CT279," ",", "),"")</f>
        <v/>
      </c>
      <c r="DN279" s="14" t="str">
        <f t="array" aca="1" ref="DN279" ca="1">IF(CU279&lt;&gt;"","There are errors in the entered values in the following cases: " &amp;SUBSTITUTE(CU279," ",", "),"")</f>
        <v/>
      </c>
      <c r="DO279" s="14" t="str">
        <f t="shared" ref="DO279" ca="1" si="7002">IF(CV279&lt;&gt;"","The following records are missing in this required field: " &amp;SUBSTITUTE(CV279," ",", "),"")</f>
        <v/>
      </c>
      <c r="DP279" s="14" t="str">
        <f t="shared" ref="DP279" ca="1" si="7003">IF(CW279&lt;&gt;"","The following cases have non-integer values: " &amp;SUBSTITUTE(CW279," ",", "),"")</f>
        <v/>
      </c>
      <c r="DQ279" s="14" t="str">
        <f t="shared" ref="DQ279" ca="1" si="7004">IF(CX279&lt;&gt;"","The following cases are non-numeric: " &amp;SUBSTITUTE(CX279," ",", "),"")</f>
        <v/>
      </c>
      <c r="DR279" s="14" t="str">
        <f t="shared" ref="DR279" ca="1" si="7005">IF(CY279&lt;&gt;"","In the following cases " &amp; P279 &amp; " " &amp; LOWER(MID(AG279,1,1)) &amp; MID(AG279,2,LEN(AG279)) &amp; ": " &amp;SUBSTITUTE(CY279," ",", "),"")</f>
        <v/>
      </c>
      <c r="DS279" s="14" t="str">
        <f t="shared" ref="DS279" ca="1" si="7006">IF(CZ279&lt;&gt;"","In the following cases " &amp; P279 &amp; " " &amp; LOWER(MID(AJ279,1,1)) &amp; MID(AJ279,2,LEN(AJ279)) &amp; ": " &amp;SUBSTITUTE(CZ279," ",", "),"")</f>
        <v/>
      </c>
      <c r="DZ279" s="14" t="b">
        <f t="shared" ref="DZ279" ca="1" si="7007">OR(ED279&lt;&gt;"",EF279&lt;&gt;"",EG279&lt;&gt;"")</f>
        <v>0</v>
      </c>
      <c r="EA279" s="14" t="str">
        <f t="shared" ref="EA279" ca="1" si="7008">IF(EB279&lt;&gt;"",G279 &amp; " (" &amp; F279 &amp; ")","")</f>
        <v>Metastasis - Spine (q_85b_13)</v>
      </c>
      <c r="EB279" s="14" t="str">
        <f t="shared" ref="EB279" ca="1" si="7009">IF(EE279&lt;&gt;"",EE279&amp;IF(ED279&lt;&gt;""," and "&amp;ED279,""),UPPER(MID(ED279,1,1)&amp;MID(ED279,2,LEN(ED279))))&amp; IF(OR(EF279&lt;&gt;"",EG279&lt;&gt;"")," and "&amp;IF(EF279&lt;&gt;"",LOWER(MID(EF279,1,1) &amp; MID(EF279,2,LEN(EF279))),"")&amp; IF(AND(EF279 &lt;&gt;"",EG279&lt;&gt;"")," and ","") &amp; IF(EG279&lt;&gt;"",LOWER(MID(EG279,1,1) &amp; MID(EG279,2,LEN(EG279))),""),"") &amp; IF(OR(EE279&lt;&gt;"",ED279&lt;&gt;"",EF279&lt;&gt;"",EG279&lt;&gt;""), ". ","")</f>
        <v xml:space="preserve">Values must be numeric. </v>
      </c>
      <c r="EC279" s="14" t="str">
        <f t="shared" ref="EC279" ca="1" si="7010">IF(EB279&lt;&gt;"",G279 &amp; " (" &amp; F279 &amp; "): " &amp; EB279,"")</f>
        <v xml:space="preserve">Metastasis - Spine (q_85b_13): Values must be numeric. </v>
      </c>
      <c r="ED279" s="14" t="str">
        <f t="shared" ref="ED279" ca="1" si="7011">IF(H279,IF(W279&gt;0,IF(AND(AO279&lt;&gt;"",AP279&lt;&gt;""),"each value must be between " &amp; IF( AV279,IFERROR(TEXT(AO279,"rrrr-mm-dd") &amp;" (" &amp; AO279 &amp;")",AO279),AO279) &amp; " and " &amp; IF( AV279,IFERROR(TEXT(AP279,"rrrr-mm-dd") &amp;" (" &amp; AP279 &amp;")",AP279),AP279),IF(AO279&lt;&gt;"","each value must be above " &amp; IF( AV279,IFERROR(TEXT(AO279,"rrrr-mm-dd") &amp;" (" &amp; AO279 &amp;")",AO279),AO279), IF(AP279&lt;&gt;"","each value must be below " &amp; IF( AV279,IFERROR(TEXT(AP279,"rrrr-mm-dd") &amp;" (" &amp; AP279 &amp;")",AP279),AP279),""))),""),"")</f>
        <v/>
      </c>
      <c r="EE279" s="14" t="str">
        <f t="shared" ref="EE279" ca="1" si="7012">IF(H279,IF(OR(AQ279,AU279,AV279,AS279,AR279),
   "Values must be" &amp;
   IF(AR279," limited to predefinied list", IF(AQ279, " integers",IF(OR(AU279,AV279)," numeric",""))) &amp;
   IF(AS279,IF(OR(AR279,AQ279,AU279,AV279), " and ","") &amp; "non-missing",""),
""),"")</f>
        <v>Values must be numeric</v>
      </c>
      <c r="EF279" s="14" t="str">
        <f t="shared" ref="EF279" ca="1" si="7013">IF($H279,AG279,"")</f>
        <v/>
      </c>
      <c r="EG279" s="14" t="str">
        <f t="shared" ref="EG279" ca="1" si="7014">IF($H279,AJ279,"")</f>
        <v/>
      </c>
      <c r="EM279" s="14" t="b">
        <f t="shared" ref="EM279" ca="1" si="7015">OR(EC279&lt;&gt;"",DF279&lt;&gt;"")</f>
        <v>1</v>
      </c>
      <c r="EN279" s="14">
        <f t="shared" ref="EN279" ca="1" si="7016">IF(EM279,C279,"")</f>
        <v>266</v>
      </c>
      <c r="EO279" s="14" t="str">
        <f t="shared" ref="EO279" ca="1" si="7017">IF(EM279,F279,"")</f>
        <v>q_85b_13</v>
      </c>
      <c r="EP279" s="14" t="str">
        <f t="shared" ref="EP279" ca="1" si="7018">EC279</f>
        <v xml:space="preserve">Metastasis - Spine (q_85b_13): Values must be numeric. </v>
      </c>
      <c r="EQ279" s="14" t="str">
        <f t="shared" ref="EQ279" ca="1" si="7019">DF279</f>
        <v/>
      </c>
    </row>
    <row r="280" spans="2:147" s="14" customFormat="1">
      <c r="B280" s="14" t="str">
        <f t="shared" ref="B280" ca="1" si="7020">DF280</f>
        <v/>
      </c>
      <c r="C280" s="14">
        <f t="shared" ref="C280" ca="1" si="7021">IF(OFFSET(B280,-1,COLUMN(VariableExists)-2),OFFSET(B280,-1,1)+1,OFFSET(B280,-1,1))</f>
        <v>267</v>
      </c>
      <c r="D280" s="14">
        <f t="shared" ref="D280" si="7022">ROW(A280)-2</f>
        <v>278</v>
      </c>
      <c r="E280" s="14" t="str">
        <f t="shared" ref="E280" ca="1" si="7023">IF(OR(G280="",ROW(G280)=2),"",IF(Z280&gt;0,"S",IF(AX280,IF(J280=2,"D","N"),"I")))</f>
        <v>D</v>
      </c>
      <c r="F280" s="14" t="str">
        <f t="shared" ref="F280" ca="1" si="7024">IF(H280,O280,"")</f>
        <v>q_85b_14</v>
      </c>
      <c r="G280" s="14" t="str">
        <f t="shared" ref="G280" ca="1" si="7025">IF(H280,P280,"")</f>
        <v>Metastasis - UL bone &amp; sarcomas</v>
      </c>
      <c r="H280" s="14" t="b">
        <f t="shared" ref="H280" ca="1" si="7026">IF(INDIRECT(ADDRESS(2,D280+1,,,_sheetname_dataframe))="",FALSE,MID(INDIRECT(ADDRESS(2,D280+1,,,_sheetname_dataframe)),1,1)&lt;&gt;".")</f>
        <v>1</v>
      </c>
      <c r="I280" s="14" t="str">
        <f ca="1">IF($H280,ADDRESS(3,(D280+1)*2-1,4,,"["&amp;wew!$G$7&amp;"]"&amp;_sheetname_labels)&amp;":"&amp;ADDRESS(2+ster!$B$20,(D280+1)*2-1,4),"")</f>
        <v>[DBTemplate.xlsm]labels!UK3:UK61</v>
      </c>
      <c r="J280" s="14">
        <f t="array" aca="1" ref="J280" ca="1">IF(H280,MAX(0,MAX(IF(INDIRECT(I280)&lt;&gt;"",ROW(INDIRECT(I280)),""))-2),"")</f>
        <v>2</v>
      </c>
      <c r="K280" s="14" t="str">
        <f ca="1">IF($H280,IF($J280&gt;0,ADDRESS(3,(D280+1)*2-1,4,,"["&amp;wew!$G$7&amp;"]"&amp;_sheetname_labels)&amp;":"&amp;ADDRESS(2+J280,(D280+1)*2-1,4),""),"")</f>
        <v>[DBTemplate.xlsm]labels!UK3:UK4</v>
      </c>
      <c r="L280" s="14" t="str">
        <f ca="1">IF($H280,IF($J280&gt;0,ADDRESS(3,(D280+1)*2,4,,"["&amp;wew!$G$7&amp;"]"&amp;_sheetname_labels)&amp;":"&amp;ADDRESS(2+J280,(D280+1)*2,4),""),"")</f>
        <v>[DBTemplate.xlsm]labels!UL3:UL4</v>
      </c>
      <c r="M280" s="14">
        <f t="shared" ref="M280" ca="1" si="7027">IF($H280,IF(J280&gt;0,COUNTA(INDIRECT(K280))-COUNT(INDIRECT(K280)),0),"")</f>
        <v>0</v>
      </c>
      <c r="N280" s="14">
        <f t="shared" ref="N280" ca="1" si="7028">IF(H280,J280-M280,"")</f>
        <v>2</v>
      </c>
      <c r="O280" s="14" t="str">
        <f t="shared" ref="O280" ca="1" si="7029">IF(INDIRECT(ADDRESS(2,D280+1,,,_sheetname_dataframe))="","",INDIRECT(ADDRESS(2,D280+1,,,_sheetname_dataframe)))</f>
        <v>q_85b_14</v>
      </c>
      <c r="P280" s="14" t="str">
        <f t="shared" ref="P280" ca="1" si="7030">IF(H280,IF(INDIRECT(ADDRESS(1,D280+1,,,_sheetname_dataframe))="","",INDIRECT(ADDRESS(1,D280+1,,,_sheetname_dataframe))),"")</f>
        <v>Metastasis - UL bone &amp; sarcomas</v>
      </c>
      <c r="Q280" s="14" t="str">
        <f ca="1">IF($BP280,ADDRESS(3,D280+1,4,,"["&amp;wew!$G$7&amp;"]"&amp;_sheetname_dataframe)&amp;":"&amp;ADDRESS(2+ster!$C$14,D280+1,4),"")</f>
        <v>[DBTemplate.xlsm]data_frame!JS3:JS3</v>
      </c>
      <c r="R280" s="14" t="str">
        <f>IF($BP280,IF(MID(_xll.FORMULATEXT(INDEX(INDIRECT(Q280),1)),1,1)="=", _xll.FORMULATEXT(INDEX(INDIRECT(Q280),1),2,TRUE),""),"")</f>
        <v/>
      </c>
      <c r="S280" s="14">
        <f t="array" aca="1" ref="S280" ca="1">IF(H280,SUM(IF((IFERROR(INDIRECT(Q280)&lt;&gt;"",FALSE))*(INDIRECT(ster!$D$14)&lt;&gt;""),1,0)),"")</f>
        <v>0</v>
      </c>
      <c r="T280" s="14">
        <f t="array" aca="1" ref="T280" ca="1">IF(H280,IF(M280&gt;0,SUM(IFERROR(1*(MATCH(INDIRECT(Q280),INDIRECT(K280),0)&gt;0),0)*(INDIRECT(ster!$D$14)&lt;&gt;"")*NOT(ISNUMBER(INDIRECT(Q280)))),0),"")</f>
        <v>0</v>
      </c>
      <c r="U280" s="14">
        <f t="array" aca="1" ref="U280" ca="1">IF(H280,SUM((IFERROR(INDIRECT(Q280)="",FALSE))*(INDIRECT(ster!$D$14)&lt;&gt;"")),"")</f>
        <v>1</v>
      </c>
      <c r="V280" s="14">
        <f t="array" aca="1" ref="V280" ca="1">IF(H280,SUM((IFERROR(INDIRECT(Q280)="#ąś",TRUE))*(INDIRECT(ster!$D$14)&lt;&gt;"")),"")</f>
        <v>0</v>
      </c>
      <c r="W280" s="14">
        <f t="array" aca="1" ref="W280" ca="1">IF(H280,SUM(ISNUMBER(INDIRECT(Q280))*(INDIRECT(ster!$D$14)&lt;&gt;"")),"")</f>
        <v>0</v>
      </c>
      <c r="X280" s="14" t="str">
        <f t="array" aca="1" ref="X280" ca="1">IF(AND(H280,W280&gt;0),IF(wew!$B$3,MIN(IF((INDIRECT(ster!$D$14)&lt;&gt;"")*IFERROR(INDIRECT($Q280)&lt;&gt;"",FALSE),IFERROR(INDIRECT($Q280),"X"),"X")),"&lt;włącz podświetlanie wartości&gt;"),"—")</f>
        <v>—</v>
      </c>
      <c r="Y280" s="14" t="str">
        <f t="array" aca="1" ref="Y280" ca="1">IF(AND(H280,W280&gt;0),IF(wew!$B$3,MAX(IF((INDIRECT(ster!$D$14)&lt;&gt;"")*IFERROR(INDIRECT($Q280)&lt;&gt;"",FALSE),IFERROR(INDIRECT($Q280),"X"),"X")),"&lt;włącz podświetlanie wartości&gt;"),"—")</f>
        <v>—</v>
      </c>
      <c r="Z280" s="14">
        <f t="shared" ref="Z280" ca="1" si="7031">IF(H280,S280-T280-W280,"")</f>
        <v>0</v>
      </c>
      <c r="AA280" s="12" t="str">
        <f t="shared" ref="AA280" ca="1" si="7032">IF(H280,IF(S280&gt;0,W280/(S280),"—"),"")</f>
        <v>—</v>
      </c>
      <c r="AB280" s="17">
        <f t="array" aca="1" ref="AB280" ca="1">IF(H280,IF(W280&gt;0,SUM((INDIRECT(ster!$D$14)&lt;&gt;"")*IFERROR((INDIRECT(Q280)&lt;&gt;"")*(INDIRECT(Q280)=INT(INDIRECT(Q280))),0)),0),"")</f>
        <v>0</v>
      </c>
      <c r="AC280" s="17">
        <f t="array" aca="1" ref="AC280" ca="1">IF(H280,W280-AB280,"")</f>
        <v>0</v>
      </c>
      <c r="AD280" s="17">
        <f t="shared" ref="AD280" ca="1" si="7033">IF($H280,IF(AC280&lt;&gt;"",IF(AC280=0,1,IF(AC280/W280&lt;0.15,2,3)),0),"")</f>
        <v>1</v>
      </c>
      <c r="AE280" s="17" t="b">
        <f t="shared" ref="AE280" ca="1" si="7034">IF(H280,OFFSET(O280,1,0)=".validation",FALSE)</f>
        <v>0</v>
      </c>
      <c r="AF280" s="17" t="str">
        <f ca="1">IF(AE280,IF($H280,ADDRESS(3,D280+2,4,,"["&amp;wew!$G$7&amp;"]"&amp;_sheetname_dataframe)&amp;":"&amp;ADDRESS(2+ster!$C$14,D280+2,4),""),"")</f>
        <v/>
      </c>
      <c r="AG280" s="17" t="str">
        <f t="shared" ref="AG280" ca="1" si="7035">IF(AE280,IF($H280,IF(INDIRECT(ADDRESS(1,D280+2,,,_sheetname_dataframe))="","",INDIRECT(ADDRESS(1,D280+2,,,_sheetname_dataframe))),""),"")</f>
        <v/>
      </c>
      <c r="AH280" s="17" t="b">
        <f t="shared" ref="AH280" ca="1" si="7036">IF(H280,AND(AE280,OFFSET(O280,2,0)=".validation"),FALSE)</f>
        <v>0</v>
      </c>
      <c r="AI280" s="17" t="str">
        <f ca="1">IF(AH280,IF($H280,ADDRESS(3,D280+3,4,,"["&amp;wew!$G$7&amp;"]"&amp;_sheetname_dataframe)&amp;":"&amp;ADDRESS(2+ster!$C$14,D280+3,4),""),"")</f>
        <v/>
      </c>
      <c r="AJ280" s="17" t="str">
        <f t="shared" ref="AJ280" ca="1" si="7037">IF(AH280,IF($H280,IF(INDIRECT(ADDRESS(1,D280+3,,,_sheetname_dataframe))="","",INDIRECT(ADDRESS(1,D280+3,,,_sheetname_dataframe))),""),"")</f>
        <v/>
      </c>
      <c r="AK280" s="17" t="b">
        <f t="shared" ref="AK280" ca="1" si="7038">IF(H280,OR(AQ280,AD280=2),"")</f>
        <v>0</v>
      </c>
      <c r="AL280" s="17" t="b">
        <f t="shared" ref="AL280" ca="1" si="7039">IF($H280,IF(BV280&lt;&gt;"",IF(OR(BM280="F",BM280="L",BM280="I",BM280="D"),BV280&lt;&gt;0)),"")</f>
        <v>0</v>
      </c>
      <c r="AM280" s="17" t="b">
        <f t="shared" ref="AM280" ca="1" si="7040">IF($H280,AND(NOT(AL280),OR(IF(BW280&lt;&gt;"",IF(OR(BM280="F",BM280="L"),BW280&lt;&gt;0)),BM280="I",BM280="N",BM280="D")),"")</f>
        <v>0</v>
      </c>
      <c r="AN280" s="17">
        <f t="shared" ref="AN280" ca="1" si="7041">IF(COUNTA(INDIRECT(Q280))=0,0, IF(AND(AO280&lt;&gt;"",X280&lt;AO280),1,IF(AND(AP280&lt;&gt;"",Y280&gt;AP280),1,IF(AND(AQ280,AC280&gt;0),2,0))))</f>
        <v>0</v>
      </c>
      <c r="AO280" s="24" t="str">
        <f t="shared" ref="AO280" ca="1" si="7042">IF($H280,IF(BY280&lt;&gt;"",IF(ISNUMBER(BY280),BY280,""),""),"")</f>
        <v/>
      </c>
      <c r="AP280" s="24" t="str">
        <f t="shared" ref="AP280" ca="1" si="7043">IF($H280,IF(BZ280&lt;&gt;"",IF(ISNUMBER(BZ280),BZ280,""),""),"")</f>
        <v/>
      </c>
      <c r="AQ280" s="17" t="b">
        <f t="shared" ref="AQ280" ca="1" si="7044">IF(H280,IF(CA280&lt;&gt;"",CA280&lt;&gt;0,FALSE),"")</f>
        <v>0</v>
      </c>
      <c r="AR280" s="17" t="b">
        <f t="shared" ref="AR280" ca="1" si="7045">IF(H280,IF(N280&gt;0,IF(BQ280&lt;&gt;"",BQ280&lt;&gt;0,FALSE),FALSE),"")</f>
        <v>0</v>
      </c>
      <c r="AS280" s="17" t="b">
        <f t="shared" ref="AS280" ca="1" si="7046">IF(H280,IF(BR280&lt;&gt;"",BR280&lt;&gt;0,FALSE),"")</f>
        <v>0</v>
      </c>
      <c r="AT280" s="17" t="b">
        <f t="shared" ref="AT280" ca="1" si="7047">IF(H280,IF(N280&gt;0,FALSE,IF(BU280&lt;&gt;"",MATCH(BU280,DataType,0)=1,FALSE)),"")</f>
        <v>0</v>
      </c>
      <c r="AU280" s="17" t="b">
        <f t="shared" ref="AU280" ca="1" si="7048">IF(H280,IF(N280&gt;0,TRUE,IF(BU280&lt;&gt;"",MATCH(BU280,DataType,0)=2,FALSE)),"")</f>
        <v>1</v>
      </c>
      <c r="AV280" s="17" t="b">
        <f t="shared" ref="AV280" ca="1" si="7049">IF(H280,IF(N280&gt;0,FALSE,IF(BU280&lt;&gt;"",MATCH(BU280,DataType,0)=3,FALSE)),"")</f>
        <v>0</v>
      </c>
      <c r="AW280" s="17" t="b">
        <f t="shared" ref="AW280" ca="1" si="7050">IF(H280,IF(W280&gt;0,Z280=0,FALSE),"")</f>
        <v>0</v>
      </c>
      <c r="AX280" s="14" t="b">
        <f t="array" aca="1" ref="AX280" ca="1">IF(H280,N280&gt;0,"")</f>
        <v>1</v>
      </c>
      <c r="AY280" s="17" t="str">
        <f t="shared" ref="AY280" ca="1" si="7051">IF(H280,IF(N280&gt;0,ADDRESS(ROW(VariablesOrigin)+1,COLUMN(VariablesOrigin)+1,4) &amp; ":" &amp; ADDRESS(ROW(VariablesOrigin)+N280,COLUMN(VariablesOrigin)+1,4),""),"")</f>
        <v>C3:C4</v>
      </c>
      <c r="AZ280" s="17" t="b">
        <f t="array" aca="1" ref="AZ280" ca="1">IF(AY280&lt;&gt;"",SUM(1*ISERROR(MATCH(INDIRECT(AY280),INDIRECT(K280),0)))=0,"")</f>
        <v>1</v>
      </c>
      <c r="BA280" s="17" t="b">
        <f t="shared" ref="BA280" ca="1" si="7052">IF(H280,BU280="",FALSE)</f>
        <v>1</v>
      </c>
      <c r="BB280" s="17" t="b">
        <v>0</v>
      </c>
      <c r="BC280" s="17" t="b">
        <f t="shared" ref="BC280" ca="1" si="7053">IF(BA280,IF(N280&gt;0,AND(AZ280,Z280=0),FALSE),"")</f>
        <v>1</v>
      </c>
      <c r="BD280" s="17" t="b">
        <f t="shared" ref="BD280" ca="1" si="7054">IF(BA280,IF(N280&gt;0,AND(NOT(AZ280),Z280=0),FALSE),"")</f>
        <v>0</v>
      </c>
      <c r="BE280" s="17" t="b">
        <f t="shared" ref="BE280" ca="1" si="7055">IF(BA280,IF(AND(AW280,NOT(BB280),NOT(BC280),NOT(BD280)),AND(Z280=0,AC280=0),FALSE),"")</f>
        <v>0</v>
      </c>
      <c r="BF280" s="17" t="b">
        <f t="shared" ref="BF280" ca="1" si="7056">IF(BA280,IF(AND(AW280,NOT(BB280),NOT(BC280),NOT(BD280)),AND(Z280=0,OR(AC280&gt;0)),FALSE),"")</f>
        <v>0</v>
      </c>
      <c r="BG280" s="17" t="b">
        <f t="shared" ref="BG280" ca="1" si="7057">IF(BA280,IF(OR(BB280:BF280),FALSE,IF(Z280=0,FALSE,Z280&gt;0)),"")</f>
        <v>0</v>
      </c>
      <c r="BH280" s="17" t="b">
        <f t="shared" ref="BH280" ca="1" si="7058">IF(BA280,COUNTIF(BB280:BG280,TRUE)=1,"")</f>
        <v>1</v>
      </c>
      <c r="BI280" s="17">
        <f t="shared" ref="BI280" ca="1" si="7059">IF(BA280,IFERROR(MATCH(TRUE,BB280:BG280,0),7),"")</f>
        <v>2</v>
      </c>
      <c r="BJ280" s="17" t="b">
        <f t="shared" ref="BJ280" ca="1" si="7060">DF280&lt;&gt;""</f>
        <v>0</v>
      </c>
      <c r="BK280" s="17" t="str">
        <f t="shared" ref="BK280" ca="1" si="7061">IF(H280,IF(AND(NOT(BA280),AU280),AC280=0,""),"")</f>
        <v/>
      </c>
      <c r="BL280" s="17" t="str">
        <f t="shared" ref="BL280" ca="1" si="7062">IF(H280,IF(AND(NOT(BA280),AU280),AC280&gt;0,""),"")</f>
        <v/>
      </c>
      <c r="BM280" s="17" t="str">
        <f t="shared" ref="BM280" ca="1" si="7063">IF(H280,IF(BA280,CHOOSE(BI280,"0","F","L","I","N",IF(AA280&gt;0.5,"N","S"),"0"),CHOOSE(MATCH(BU280,DataType,0),"S",IF(BK280,"I","N"),"D"  )),"")</f>
        <v>F</v>
      </c>
      <c r="BN280" s="17" t="str">
        <f t="shared" ref="BN280" ca="1" si="7064">IF(H280,IF(BJ280,"E",IF(BA280,CHOOSE(BI280,"0","F","L","I","N","S","0"),CHOOSE(MATCH(BU280,DataType,0),"S",IF(BK280,"I","N"),"D"  ))),"")</f>
        <v>F</v>
      </c>
      <c r="BO280" s="17" t="str">
        <f t="shared" ref="BO280" ca="1" si="7065">IF($H280,IF(BM280="0","",IF(AND(AR280,N280=2),"D",IF(BM280="S","N",IF(AL280,"O",IF(AM280,"I","N"))))),"")</f>
        <v>N</v>
      </c>
      <c r="BP280" s="14" t="b">
        <f t="shared" ref="BP280" ca="1" si="7066">INDIRECT(ADDRESS(2,ROW(A280)-1,,,_sheetname_dataframe))&lt;&gt;""</f>
        <v>1</v>
      </c>
      <c r="BQ280" s="35"/>
      <c r="BX280" s="16"/>
      <c r="BY280" s="16"/>
      <c r="BZ280" s="16"/>
      <c r="CA280" s="16"/>
      <c r="CB280" s="16"/>
      <c r="CC280" s="16"/>
      <c r="CD280" s="16"/>
      <c r="CE280" s="16"/>
      <c r="CF280" s="16"/>
      <c r="CN280" s="14">
        <f ca="1">IF(H280,IFERROR(IsVariableNameLegal(O280),0),0)</f>
        <v>0</v>
      </c>
      <c r="CO280" s="14" t="str">
        <f t="array" aca="1" ref="CO280" ca="1">IF(H280,IF(COUNTIF(INDIRECT(wew!$C$13),O280)&gt;1,TRIM(SUBSTITUTE(_xll.MCONCAT(IF((INDIRECT(wew!$C$13)=O280)*(COLUMN(INDIRECT(wew!$C$13))&lt;&gt;D280+1),-1+COLUMN(INDIRECT(wew!$C$13)),"")," "),"  "," ")),""),"")</f>
        <v/>
      </c>
      <c r="CP280" s="14" t="str">
        <f t="array" aca="1" ref="CP280" ca="1">IF(P280&lt;&gt;"",IF(LEN(P280)&gt;150,1,""),"")</f>
        <v/>
      </c>
      <c r="CQ280" s="14" t="str">
        <f t="array" aca="1" ref="CQ280" ca="1">IF(AND(H280,NOT(ster!$J$3)),IF(COUNTIF(INDIRECT(wew!$C$15),P280)&gt;1,TRIM(SUBSTITUTE(_xll.MCONCAT(IF((INDIRECT(wew!$C$15)=P280)*(COLUMN(INDIRECT(wew!$C$15))&lt;&gt;D280+1),-1+COLUMN(INDIRECT(wew!$C$15)),"")," "),"  "," ")),""),"")</f>
        <v/>
      </c>
      <c r="CR280" s="14" t="str">
        <f t="array" aca="1" ref="CR280" ca="1">IF(H280,IF(AND(W280&gt;0,AO280&lt;&gt;""),TRIM(SUBSTITUTE(_xll.MCONCAT(IFERROR(IF(ISNUMBER(INDIRECT(Q280)),IF((INDIRECT(ster!$D$14)&lt;&gt;"")*(INDIRECT(Q280)&lt;AO280),INDIRECT(ster!$D$14) &amp; ": " &amp;  SUBSTITUTE(IF( AV280,IFERROR(TEXT(INDIRECT(Q280),"rrrr-mm-dd") &amp;" (" &amp; INDIRECT(Q280) &amp;")",INDIRECT(Q280)),INDIRECT(Q280))," "," "),""),""),"")," "),"  "," ")),""),"")</f>
        <v/>
      </c>
      <c r="CS280" s="14" t="str">
        <f t="array" aca="1" ref="CS280" ca="1">IF(H280,IF(AND(W280&gt;0,AP280&lt;&gt;""),TRIM(SUBSTITUTE(_xll.MCONCAT(IFERROR(IF(ISNUMBER(INDIRECT(Q280)),IF((INDIRECT(ster!$D$14)&lt;&gt;"")*(INDIRECT(Q280)&gt;AP280),INDIRECT(ster!$D$14) &amp; ": " &amp;  SUBSTITUTE(IF( AV280,IFERROR(TEXT(INDIRECT(Q280),"rrrr-mm-dd")&amp;" (" &amp; INDIRECT(Q280) &amp;")",INDIRECT(Q280)),INDIRECT(Q280))," "," "),""),""),"")," "),"  "," ")),""),"")</f>
        <v/>
      </c>
      <c r="CT280" s="14" t="str">
        <f t="array" aca="1" ref="CT280" ca="1">IF(H280,IF(AND(N280&gt;0,AR280),TRIM(SUBSTITUTE(_xll.MCONCAT(IFERROR(IF(ISNUMBER(INDIRECT(Q280)),IF((INDIRECT(ster!$D$14)&lt;&gt;"")*(IFERROR(0*(MATCH(INDIRECT(Q280),INDIRECT(K280),0)&gt;0),1)),INDIRECT(ster!$D$14) &amp; ": " &amp;  SUBSTITUTE(IF( AV280,IFERROR(TEXT(INDIRECT(Q280),"rrrr-mm-dd")&amp;" (" &amp; INDIRECT(Q280) &amp;")",INDIRECT(Q280)),INDIRECT(Q280))," "," "),""),""),"")," "),"  "," ")),""),"")</f>
        <v/>
      </c>
      <c r="CU280" s="14" t="str">
        <f t="array" aca="1" ref="CU280" ca="1">IF(H280,IF(AND(V280&gt;0),TRIM(SUBSTITUTE(_xll.MCONCAT(IF((INDIRECT(ster!$D$14)&lt;&gt;"")*(IFERROR(0*(INDIRECT(Q280)&lt;&gt;""),1)),INDIRECT(ster!$D$14),"")," "),"  "," ")),""),"")</f>
        <v/>
      </c>
      <c r="CV280" s="14" t="str">
        <f t="array" aca="1" ref="CV280" ca="1">IF(H280,IF(AS280,
TRIM(SUBSTITUTE(_xll.MCONCAT(IF(
   (INDIRECT(ster!$D$14)&lt;&gt;"")*
   ((INDIRECT(Q280)="")+
      NOT(ISNUMBER(INDIRECT(Q280)))*
      NOT(ISERROR(MATCH(INDIRECT(Q280),INDIRECT(K280),0)))
    ),
      INDIRECT(ster!$D$14),
   "")," "),"  "," ")),
""),"")</f>
        <v/>
      </c>
      <c r="CW280" s="14" t="str">
        <f t="array" aca="1" ref="CW280" ca="1">IF(H280,IF(AND(AQ280),TRIM(SUBSTITUTE(_xll.MCONCAT(IFERROR(IF(ISNUMBER(INDIRECT(Q280)),IF((INDIRECT(ster!$D$14)&lt;&gt;"")*(INDIRECT(Q280)&lt;&gt;INT(INDIRECT(Q280))),INDIRECT(ster!$D$14) &amp; ": " &amp; INDIRECT(Q280),""),""),"")," "),"  "," ")),""),"")</f>
        <v/>
      </c>
      <c r="CX280" s="14" t="str">
        <f t="array" aca="1" ref="CX280" ca="1">IF(H280,IF(OR(AU280,AV280),TRIM(SUBSTITUTE(_xll.MCONCAT(IF((INDIRECT(ster!$D$14)&lt;&gt;"")*NOT(ISNUMBER(INDIRECT(Q280))),IF(ISERROR(MATCH(INDIRECT(Q280),INDIRECT(K280),0)),IFERROR(IF(INDIRECT(Q280)&lt;&gt;"",INDIRECT(ster!$D$14) &amp; ": " &amp; SUBSTITUTE(INDIRECT(Q280)," "," "),""),""),""),"")," "),"  "," ")),""),"")</f>
        <v/>
      </c>
      <c r="CY280" s="14" t="str">
        <f t="array" aca="1" ref="CY280" ca="1">IF(H280,IF(AE280,TRIM(SUBSTITUTE(_xll.MCONCAT(IF((INDIRECT(ster!$D$14)&lt;&gt;"")*IFERROR(NOT(INDIRECT(AF280)),FALSE),IF(ISERROR(MATCH(INDIRECT(Q280),INDIRECT(K280),0)),IFERROR(IF(INDIRECT(Q280)&lt;&gt;"",INDIRECT(ster!$D$14)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CZ280" s="14" t="str">
        <f t="array" aca="1" ref="CZ280" ca="1">IF(H280,IF(AH280,TRIM(SUBSTITUTE(_xll.MCONCAT(IF((INDIRECT(ster!$D$14)&lt;&gt;"")*IFERROR(NOT(INDIRECT(AI280)),FALSE),IF(ISERROR(MATCH(INDIRECT(Q280),INDIRECT(K280),0)),IFERROR(IF(INDIRECT(Q280)&lt;&gt;"",INDIRECT(ster!$D$14)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DC280" s="14" t="str">
        <f ca="1">SUBSTITUTE(SUBSTITUTE(SUBSTITUTE(SUBSTITUTE(_xll.MCONCAT(DG280:DS280,"■"),"■■","■"),"■■","■"),"■■","■"),"■■","■")</f>
        <v>■</v>
      </c>
      <c r="DD280" s="14" t="str">
        <f t="shared" ref="DD280" ca="1" si="7067">IF(MID(DC280,1,1)="■",MID(DC280,2,LEN(DC280)),DC280)</f>
        <v/>
      </c>
      <c r="DE280" s="14" t="str">
        <f t="shared" ref="DE280" ca="1" si="7068">IF(DD280&lt;&gt;"",IF(MID(DD280,LEN(DD280),1)="■",MID(DD280,1,LEN(DD280)-1),DD280),"")</f>
        <v/>
      </c>
      <c r="DF280" s="14" t="str">
        <f t="shared" ref="DF280" ca="1" si="7069">IFERROR(IF(DE280&lt;&gt;"",SUBSTITUTE(DE280,"■",". "),""),"##INTERNAL_ERROR")</f>
        <v/>
      </c>
      <c r="DG280" s="14" t="str">
        <f t="shared" ref="DG280" ca="1" si="7070">IF(CN280&lt;&gt;0,"Variable name don't comply with the naming convention","")</f>
        <v/>
      </c>
      <c r="DH280" s="14" t="str">
        <f t="shared" ref="DH280" ca="1" si="7071">IF(CO280&lt;&gt;"","Duplicated name. " &amp; IF(ISERROR(FIND(" ",CO280)),"Duplicate have index " &amp; CO280, "Duplicates have indices: "&amp;SUBSTITUTE(CO280," ",", ")),"")</f>
        <v/>
      </c>
      <c r="DI280" s="14" t="str">
        <f t="shared" ref="DI280" ca="1" si="7072">IF(CP280&lt;&gt;"","Variable label exceed length 150","")</f>
        <v/>
      </c>
      <c r="DJ280" s="14" t="str">
        <f t="shared" ref="DJ280" ca="1" si="7073">IF(CQ280&lt;&gt;"","Duplicated variable label. " &amp; IF(ISERROR(FIND(" ",CQ280)),"Duplicate have index " &amp; CQ280, "Duplicates have indices: "&amp;SUBSTITUTE(CQ280," ",", ")),"")</f>
        <v/>
      </c>
      <c r="DK280" s="14" t="str">
        <f t="shared" ref="DK280" ca="1" si="7074">IF(CR280&lt;&gt;"","The following cases have values below declared theorethical min: " &amp;SUBSTITUTE(CR280," ",", "),"")</f>
        <v/>
      </c>
      <c r="DL280" s="14" t="str">
        <f t="shared" ref="DL280" ca="1" si="7075">IF(CS280&lt;&gt;"","The following cases have values above declared theorethical max: " &amp;SUBSTITUTE(CS280," ",", "),"")</f>
        <v/>
      </c>
      <c r="DM280" s="14" t="str">
        <f t="shared" ref="DM280" ca="1" si="7076">IF(CT280&lt;&gt;"","There are some cases with values not explicitly declared in the labels dictionary: " &amp;SUBSTITUTE(CT280," ",", "),"")</f>
        <v/>
      </c>
      <c r="DN280" s="14" t="str">
        <f t="array" aca="1" ref="DN280" ca="1">IF(CU280&lt;&gt;"","There are errors in the entered values in the following cases: " &amp;SUBSTITUTE(CU280," ",", "),"")</f>
        <v/>
      </c>
      <c r="DO280" s="14" t="str">
        <f t="shared" ref="DO280" ca="1" si="7077">IF(CV280&lt;&gt;"","The following records are missing in this required field: " &amp;SUBSTITUTE(CV280," ",", "),"")</f>
        <v/>
      </c>
      <c r="DP280" s="14" t="str">
        <f t="shared" ref="DP280" ca="1" si="7078">IF(CW280&lt;&gt;"","The following cases have non-integer values: " &amp;SUBSTITUTE(CW280," ",", "),"")</f>
        <v/>
      </c>
      <c r="DQ280" s="14" t="str">
        <f t="shared" ref="DQ280" ca="1" si="7079">IF(CX280&lt;&gt;"","The following cases are non-numeric: " &amp;SUBSTITUTE(CX280," ",", "),"")</f>
        <v/>
      </c>
      <c r="DR280" s="14" t="str">
        <f t="shared" ref="DR280" ca="1" si="7080">IF(CY280&lt;&gt;"","In the following cases " &amp; P280 &amp; " " &amp; LOWER(MID(AG280,1,1)) &amp; MID(AG280,2,LEN(AG280)) &amp; ": " &amp;SUBSTITUTE(CY280," ",", "),"")</f>
        <v/>
      </c>
      <c r="DS280" s="14" t="str">
        <f t="shared" ref="DS280" ca="1" si="7081">IF(CZ280&lt;&gt;"","In the following cases " &amp; P280 &amp; " " &amp; LOWER(MID(AJ280,1,1)) &amp; MID(AJ280,2,LEN(AJ280)) &amp; ": " &amp;SUBSTITUTE(CZ280," ",", "),"")</f>
        <v/>
      </c>
      <c r="DZ280" s="14" t="b">
        <f t="shared" ref="DZ280" ca="1" si="7082">OR(ED280&lt;&gt;"",EF280&lt;&gt;"",EG280&lt;&gt;"")</f>
        <v>0</v>
      </c>
      <c r="EA280" s="14" t="str">
        <f t="shared" ref="EA280" ca="1" si="7083">IF(EB280&lt;&gt;"",G280 &amp; " (" &amp; F280 &amp; ")","")</f>
        <v>Metastasis - UL bone &amp; sarcomas (q_85b_14)</v>
      </c>
      <c r="EB280" s="14" t="str">
        <f t="shared" ref="EB280" ca="1" si="7084">IF(EE280&lt;&gt;"",EE280&amp;IF(ED280&lt;&gt;""," and "&amp;ED280,""),UPPER(MID(ED280,1,1)&amp;MID(ED280,2,LEN(ED280))))&amp; IF(OR(EF280&lt;&gt;"",EG280&lt;&gt;"")," and "&amp;IF(EF280&lt;&gt;"",LOWER(MID(EF280,1,1) &amp; MID(EF280,2,LEN(EF280))),"")&amp; IF(AND(EF280 &lt;&gt;"",EG280&lt;&gt;"")," and ","") &amp; IF(EG280&lt;&gt;"",LOWER(MID(EG280,1,1) &amp; MID(EG280,2,LEN(EG280))),""),"") &amp; IF(OR(EE280&lt;&gt;"",ED280&lt;&gt;"",EF280&lt;&gt;"",EG280&lt;&gt;""), ". ","")</f>
        <v xml:space="preserve">Values must be numeric. </v>
      </c>
      <c r="EC280" s="14" t="str">
        <f t="shared" ref="EC280" ca="1" si="7085">IF(EB280&lt;&gt;"",G280 &amp; " (" &amp; F280 &amp; "): " &amp; EB280,"")</f>
        <v xml:space="preserve">Metastasis - UL bone &amp; sarcomas (q_85b_14): Values must be numeric. </v>
      </c>
      <c r="ED280" s="14" t="str">
        <f t="shared" ref="ED280" ca="1" si="7086">IF(H280,IF(W280&gt;0,IF(AND(AO280&lt;&gt;"",AP280&lt;&gt;""),"each value must be between " &amp; IF( AV280,IFERROR(TEXT(AO280,"rrrr-mm-dd") &amp;" (" &amp; AO280 &amp;")",AO280),AO280) &amp; " and " &amp; IF( AV280,IFERROR(TEXT(AP280,"rrrr-mm-dd") &amp;" (" &amp; AP280 &amp;")",AP280),AP280),IF(AO280&lt;&gt;"","each value must be above " &amp; IF( AV280,IFERROR(TEXT(AO280,"rrrr-mm-dd") &amp;" (" &amp; AO280 &amp;")",AO280),AO280), IF(AP280&lt;&gt;"","each value must be below " &amp; IF( AV280,IFERROR(TEXT(AP280,"rrrr-mm-dd") &amp;" (" &amp; AP280 &amp;")",AP280),AP280),""))),""),"")</f>
        <v/>
      </c>
      <c r="EE280" s="14" t="str">
        <f t="shared" ref="EE280" ca="1" si="7087">IF(H280,IF(OR(AQ280,AU280,AV280,AS280,AR280),
   "Values must be" &amp;
   IF(AR280," limited to predefinied list", IF(AQ280, " integers",IF(OR(AU280,AV280)," numeric",""))) &amp;
   IF(AS280,IF(OR(AR280,AQ280,AU280,AV280), " and ","") &amp; "non-missing",""),
""),"")</f>
        <v>Values must be numeric</v>
      </c>
      <c r="EF280" s="14" t="str">
        <f t="shared" ref="EF280" ca="1" si="7088">IF($H280,AG280,"")</f>
        <v/>
      </c>
      <c r="EG280" s="14" t="str">
        <f t="shared" ref="EG280" ca="1" si="7089">IF($H280,AJ280,"")</f>
        <v/>
      </c>
      <c r="EM280" s="14" t="b">
        <f t="shared" ref="EM280" ca="1" si="7090">OR(EC280&lt;&gt;"",DF280&lt;&gt;"")</f>
        <v>1</v>
      </c>
      <c r="EN280" s="14">
        <f t="shared" ref="EN280" ca="1" si="7091">IF(EM280,C280,"")</f>
        <v>267</v>
      </c>
      <c r="EO280" s="14" t="str">
        <f t="shared" ref="EO280" ca="1" si="7092">IF(EM280,F280,"")</f>
        <v>q_85b_14</v>
      </c>
      <c r="EP280" s="14" t="str">
        <f t="shared" ref="EP280" ca="1" si="7093">EC280</f>
        <v xml:space="preserve">Metastasis - UL bone &amp; sarcomas (q_85b_14): Values must be numeric. </v>
      </c>
      <c r="EQ280" s="14" t="str">
        <f t="shared" ref="EQ280" ca="1" si="7094">DF280</f>
        <v/>
      </c>
    </row>
    <row r="281" spans="2:147" s="14" customFormat="1">
      <c r="B281" s="14" t="str">
        <f t="shared" ref="B281" ca="1" si="7095">DF281</f>
        <v/>
      </c>
      <c r="C281" s="14">
        <f t="shared" ref="C281" ca="1" si="7096">IF(OFFSET(B281,-1,COLUMN(VariableExists)-2),OFFSET(B281,-1,1)+1,OFFSET(B281,-1,1))</f>
        <v>268</v>
      </c>
      <c r="D281" s="14">
        <f t="shared" ref="D281" si="7097">ROW(A281)-2</f>
        <v>279</v>
      </c>
      <c r="E281" s="14" t="str">
        <f t="shared" ref="E281" ca="1" si="7098">IF(OR(G281="",ROW(G281)=2),"",IF(Z281&gt;0,"S",IF(AX281,IF(J281=2,"D","N"),"I")))</f>
        <v>D</v>
      </c>
      <c r="F281" s="14" t="str">
        <f t="shared" ref="F281" ca="1" si="7099">IF(H281,O281,"")</f>
        <v>q_85b_15</v>
      </c>
      <c r="G281" s="14" t="str">
        <f t="shared" ref="G281" ca="1" si="7100">IF(H281,P281,"")</f>
        <v>Metastasis - LL bone &amp; sarcomas</v>
      </c>
      <c r="H281" s="14" t="b">
        <f t="shared" ref="H281" ca="1" si="7101">IF(INDIRECT(ADDRESS(2,D281+1,,,_sheetname_dataframe))="",FALSE,MID(INDIRECT(ADDRESS(2,D281+1,,,_sheetname_dataframe)),1,1)&lt;&gt;".")</f>
        <v>1</v>
      </c>
      <c r="I281" s="14" t="str">
        <f ca="1">IF($H281,ADDRESS(3,(D281+1)*2-1,4,,"["&amp;wew!$G$7&amp;"]"&amp;_sheetname_labels)&amp;":"&amp;ADDRESS(2+ster!$B$20,(D281+1)*2-1,4),"")</f>
        <v>[DBTemplate.xlsm]labels!UM3:UM61</v>
      </c>
      <c r="J281" s="14">
        <f t="array" aca="1" ref="J281" ca="1">IF(H281,MAX(0,MAX(IF(INDIRECT(I281)&lt;&gt;"",ROW(INDIRECT(I281)),""))-2),"")</f>
        <v>2</v>
      </c>
      <c r="K281" s="14" t="str">
        <f ca="1">IF($H281,IF($J281&gt;0,ADDRESS(3,(D281+1)*2-1,4,,"["&amp;wew!$G$7&amp;"]"&amp;_sheetname_labels)&amp;":"&amp;ADDRESS(2+J281,(D281+1)*2-1,4),""),"")</f>
        <v>[DBTemplate.xlsm]labels!UM3:UM4</v>
      </c>
      <c r="L281" s="14" t="str">
        <f ca="1">IF($H281,IF($J281&gt;0,ADDRESS(3,(D281+1)*2,4,,"["&amp;wew!$G$7&amp;"]"&amp;_sheetname_labels)&amp;":"&amp;ADDRESS(2+J281,(D281+1)*2,4),""),"")</f>
        <v>[DBTemplate.xlsm]labels!UN3:UN4</v>
      </c>
      <c r="M281" s="14">
        <f t="shared" ref="M281" ca="1" si="7102">IF($H281,IF(J281&gt;0,COUNTA(INDIRECT(K281))-COUNT(INDIRECT(K281)),0),"")</f>
        <v>0</v>
      </c>
      <c r="N281" s="14">
        <f t="shared" ref="N281" ca="1" si="7103">IF(H281,J281-M281,"")</f>
        <v>2</v>
      </c>
      <c r="O281" s="14" t="str">
        <f t="shared" ref="O281" ca="1" si="7104">IF(INDIRECT(ADDRESS(2,D281+1,,,_sheetname_dataframe))="","",INDIRECT(ADDRESS(2,D281+1,,,_sheetname_dataframe)))</f>
        <v>q_85b_15</v>
      </c>
      <c r="P281" s="14" t="str">
        <f t="shared" ref="P281" ca="1" si="7105">IF(H281,IF(INDIRECT(ADDRESS(1,D281+1,,,_sheetname_dataframe))="","",INDIRECT(ADDRESS(1,D281+1,,,_sheetname_dataframe))),"")</f>
        <v>Metastasis - LL bone &amp; sarcomas</v>
      </c>
      <c r="Q281" s="14" t="str">
        <f ca="1">IF($BP281,ADDRESS(3,D281+1,4,,"["&amp;wew!$G$7&amp;"]"&amp;_sheetname_dataframe)&amp;":"&amp;ADDRESS(2+ster!$C$14,D281+1,4),"")</f>
        <v>[DBTemplate.xlsm]data_frame!JT3:JT3</v>
      </c>
      <c r="R281" s="14" t="str">
        <f>IF($BP281,IF(MID(_xll.FORMULATEXT(INDEX(INDIRECT(Q281),1)),1,1)="=", _xll.FORMULATEXT(INDEX(INDIRECT(Q281),1),2,TRUE),""),"")</f>
        <v/>
      </c>
      <c r="S281" s="14">
        <f t="array" aca="1" ref="S281" ca="1">IF(H281,SUM(IF((IFERROR(INDIRECT(Q281)&lt;&gt;"",FALSE))*(INDIRECT(ster!$D$14)&lt;&gt;""),1,0)),"")</f>
        <v>0</v>
      </c>
      <c r="T281" s="14">
        <f t="array" aca="1" ref="T281" ca="1">IF(H281,IF(M281&gt;0,SUM(IFERROR(1*(MATCH(INDIRECT(Q281),INDIRECT(K281),0)&gt;0),0)*(INDIRECT(ster!$D$14)&lt;&gt;"")*NOT(ISNUMBER(INDIRECT(Q281)))),0),"")</f>
        <v>0</v>
      </c>
      <c r="U281" s="14">
        <f t="array" aca="1" ref="U281" ca="1">IF(H281,SUM((IFERROR(INDIRECT(Q281)="",FALSE))*(INDIRECT(ster!$D$14)&lt;&gt;"")),"")</f>
        <v>1</v>
      </c>
      <c r="V281" s="14">
        <f t="array" aca="1" ref="V281" ca="1">IF(H281,SUM((IFERROR(INDIRECT(Q281)="#ąś",TRUE))*(INDIRECT(ster!$D$14)&lt;&gt;"")),"")</f>
        <v>0</v>
      </c>
      <c r="W281" s="14">
        <f t="array" aca="1" ref="W281" ca="1">IF(H281,SUM(ISNUMBER(INDIRECT(Q281))*(INDIRECT(ster!$D$14)&lt;&gt;"")),"")</f>
        <v>0</v>
      </c>
      <c r="X281" s="14" t="str">
        <f t="array" aca="1" ref="X281" ca="1">IF(AND(H281,W281&gt;0),IF(wew!$B$3,MIN(IF((INDIRECT(ster!$D$14)&lt;&gt;"")*IFERROR(INDIRECT($Q281)&lt;&gt;"",FALSE),IFERROR(INDIRECT($Q281),"X"),"X")),"&lt;włącz podświetlanie wartości&gt;"),"—")</f>
        <v>—</v>
      </c>
      <c r="Y281" s="14" t="str">
        <f t="array" aca="1" ref="Y281" ca="1">IF(AND(H281,W281&gt;0),IF(wew!$B$3,MAX(IF((INDIRECT(ster!$D$14)&lt;&gt;"")*IFERROR(INDIRECT($Q281)&lt;&gt;"",FALSE),IFERROR(INDIRECT($Q281),"X"),"X")),"&lt;włącz podświetlanie wartości&gt;"),"—")</f>
        <v>—</v>
      </c>
      <c r="Z281" s="14">
        <f t="shared" ref="Z281" ca="1" si="7106">IF(H281,S281-T281-W281,"")</f>
        <v>0</v>
      </c>
      <c r="AA281" s="12" t="str">
        <f t="shared" ref="AA281" ca="1" si="7107">IF(H281,IF(S281&gt;0,W281/(S281),"—"),"")</f>
        <v>—</v>
      </c>
      <c r="AB281" s="17">
        <f t="array" aca="1" ref="AB281" ca="1">IF(H281,IF(W281&gt;0,SUM((INDIRECT(ster!$D$14)&lt;&gt;"")*IFERROR((INDIRECT(Q281)&lt;&gt;"")*(INDIRECT(Q281)=INT(INDIRECT(Q281))),0)),0),"")</f>
        <v>0</v>
      </c>
      <c r="AC281" s="17">
        <f t="array" aca="1" ref="AC281" ca="1">IF(H281,W281-AB281,"")</f>
        <v>0</v>
      </c>
      <c r="AD281" s="17">
        <f t="shared" ref="AD281" ca="1" si="7108">IF($H281,IF(AC281&lt;&gt;"",IF(AC281=0,1,IF(AC281/W281&lt;0.15,2,3)),0),"")</f>
        <v>1</v>
      </c>
      <c r="AE281" s="17" t="b">
        <f t="shared" ref="AE281" ca="1" si="7109">IF(H281,OFFSET(O281,1,0)=".validation",FALSE)</f>
        <v>0</v>
      </c>
      <c r="AF281" s="17" t="str">
        <f ca="1">IF(AE281,IF($H281,ADDRESS(3,D281+2,4,,"["&amp;wew!$G$7&amp;"]"&amp;_sheetname_dataframe)&amp;":"&amp;ADDRESS(2+ster!$C$14,D281+2,4),""),"")</f>
        <v/>
      </c>
      <c r="AG281" s="17" t="str">
        <f t="shared" ref="AG281" ca="1" si="7110">IF(AE281,IF($H281,IF(INDIRECT(ADDRESS(1,D281+2,,,_sheetname_dataframe))="","",INDIRECT(ADDRESS(1,D281+2,,,_sheetname_dataframe))),""),"")</f>
        <v/>
      </c>
      <c r="AH281" s="17" t="b">
        <f t="shared" ref="AH281" ca="1" si="7111">IF(H281,AND(AE281,OFFSET(O281,2,0)=".validation"),FALSE)</f>
        <v>0</v>
      </c>
      <c r="AI281" s="17" t="str">
        <f ca="1">IF(AH281,IF($H281,ADDRESS(3,D281+3,4,,"["&amp;wew!$G$7&amp;"]"&amp;_sheetname_dataframe)&amp;":"&amp;ADDRESS(2+ster!$C$14,D281+3,4),""),"")</f>
        <v/>
      </c>
      <c r="AJ281" s="17" t="str">
        <f t="shared" ref="AJ281" ca="1" si="7112">IF(AH281,IF($H281,IF(INDIRECT(ADDRESS(1,D281+3,,,_sheetname_dataframe))="","",INDIRECT(ADDRESS(1,D281+3,,,_sheetname_dataframe))),""),"")</f>
        <v/>
      </c>
      <c r="AK281" s="17" t="b">
        <f t="shared" ref="AK281" ca="1" si="7113">IF(H281,OR(AQ281,AD281=2),"")</f>
        <v>0</v>
      </c>
      <c r="AL281" s="17" t="b">
        <f t="shared" ref="AL281" ca="1" si="7114">IF($H281,IF(BV281&lt;&gt;"",IF(OR(BM281="F",BM281="L",BM281="I",BM281="D"),BV281&lt;&gt;0)),"")</f>
        <v>0</v>
      </c>
      <c r="AM281" s="17" t="b">
        <f t="shared" ref="AM281" ca="1" si="7115">IF($H281,AND(NOT(AL281),OR(IF(BW281&lt;&gt;"",IF(OR(BM281="F",BM281="L"),BW281&lt;&gt;0)),BM281="I",BM281="N",BM281="D")),"")</f>
        <v>0</v>
      </c>
      <c r="AN281" s="17">
        <f t="shared" ref="AN281" ca="1" si="7116">IF(COUNTA(INDIRECT(Q281))=0,0, IF(AND(AO281&lt;&gt;"",X281&lt;AO281),1,IF(AND(AP281&lt;&gt;"",Y281&gt;AP281),1,IF(AND(AQ281,AC281&gt;0),2,0))))</f>
        <v>0</v>
      </c>
      <c r="AO281" s="24" t="str">
        <f t="shared" ref="AO281" ca="1" si="7117">IF($H281,IF(BY281&lt;&gt;"",IF(ISNUMBER(BY281),BY281,""),""),"")</f>
        <v/>
      </c>
      <c r="AP281" s="24" t="str">
        <f t="shared" ref="AP281" ca="1" si="7118">IF($H281,IF(BZ281&lt;&gt;"",IF(ISNUMBER(BZ281),BZ281,""),""),"")</f>
        <v/>
      </c>
      <c r="AQ281" s="17" t="b">
        <f t="shared" ref="AQ281" ca="1" si="7119">IF(H281,IF(CA281&lt;&gt;"",CA281&lt;&gt;0,FALSE),"")</f>
        <v>0</v>
      </c>
      <c r="AR281" s="17" t="b">
        <f t="shared" ref="AR281" ca="1" si="7120">IF(H281,IF(N281&gt;0,IF(BQ281&lt;&gt;"",BQ281&lt;&gt;0,FALSE),FALSE),"")</f>
        <v>0</v>
      </c>
      <c r="AS281" s="17" t="b">
        <f t="shared" ref="AS281" ca="1" si="7121">IF(H281,IF(BR281&lt;&gt;"",BR281&lt;&gt;0,FALSE),"")</f>
        <v>0</v>
      </c>
      <c r="AT281" s="17" t="b">
        <f t="shared" ref="AT281" ca="1" si="7122">IF(H281,IF(N281&gt;0,FALSE,IF(BU281&lt;&gt;"",MATCH(BU281,DataType,0)=1,FALSE)),"")</f>
        <v>0</v>
      </c>
      <c r="AU281" s="17" t="b">
        <f t="shared" ref="AU281" ca="1" si="7123">IF(H281,IF(N281&gt;0,TRUE,IF(BU281&lt;&gt;"",MATCH(BU281,DataType,0)=2,FALSE)),"")</f>
        <v>1</v>
      </c>
      <c r="AV281" s="17" t="b">
        <f t="shared" ref="AV281" ca="1" si="7124">IF(H281,IF(N281&gt;0,FALSE,IF(BU281&lt;&gt;"",MATCH(BU281,DataType,0)=3,FALSE)),"")</f>
        <v>0</v>
      </c>
      <c r="AW281" s="17" t="b">
        <f t="shared" ref="AW281" ca="1" si="7125">IF(H281,IF(W281&gt;0,Z281=0,FALSE),"")</f>
        <v>0</v>
      </c>
      <c r="AX281" s="14" t="b">
        <f t="array" aca="1" ref="AX281" ca="1">IF(H281,N281&gt;0,"")</f>
        <v>1</v>
      </c>
      <c r="AY281" s="17" t="str">
        <f t="shared" ref="AY281" ca="1" si="7126">IF(H281,IF(N281&gt;0,ADDRESS(ROW(VariablesOrigin)+1,COLUMN(VariablesOrigin)+1,4) &amp; ":" &amp; ADDRESS(ROW(VariablesOrigin)+N281,COLUMN(VariablesOrigin)+1,4),""),"")</f>
        <v>C3:C4</v>
      </c>
      <c r="AZ281" s="17" t="b">
        <f t="array" aca="1" ref="AZ281" ca="1">IF(AY281&lt;&gt;"",SUM(1*ISERROR(MATCH(INDIRECT(AY281),INDIRECT(K281),0)))=0,"")</f>
        <v>1</v>
      </c>
      <c r="BA281" s="17" t="b">
        <f t="shared" ref="BA281" ca="1" si="7127">IF(H281,BU281="",FALSE)</f>
        <v>1</v>
      </c>
      <c r="BB281" s="17" t="b">
        <v>0</v>
      </c>
      <c r="BC281" s="17" t="b">
        <f t="shared" ref="BC281" ca="1" si="7128">IF(BA281,IF(N281&gt;0,AND(AZ281,Z281=0),FALSE),"")</f>
        <v>1</v>
      </c>
      <c r="BD281" s="17" t="b">
        <f t="shared" ref="BD281" ca="1" si="7129">IF(BA281,IF(N281&gt;0,AND(NOT(AZ281),Z281=0),FALSE),"")</f>
        <v>0</v>
      </c>
      <c r="BE281" s="17" t="b">
        <f t="shared" ref="BE281" ca="1" si="7130">IF(BA281,IF(AND(AW281,NOT(BB281),NOT(BC281),NOT(BD281)),AND(Z281=0,AC281=0),FALSE),"")</f>
        <v>0</v>
      </c>
      <c r="BF281" s="17" t="b">
        <f t="shared" ref="BF281" ca="1" si="7131">IF(BA281,IF(AND(AW281,NOT(BB281),NOT(BC281),NOT(BD281)),AND(Z281=0,OR(AC281&gt;0)),FALSE),"")</f>
        <v>0</v>
      </c>
      <c r="BG281" s="17" t="b">
        <f t="shared" ref="BG281" ca="1" si="7132">IF(BA281,IF(OR(BB281:BF281),FALSE,IF(Z281=0,FALSE,Z281&gt;0)),"")</f>
        <v>0</v>
      </c>
      <c r="BH281" s="17" t="b">
        <f t="shared" ref="BH281" ca="1" si="7133">IF(BA281,COUNTIF(BB281:BG281,TRUE)=1,"")</f>
        <v>1</v>
      </c>
      <c r="BI281" s="17">
        <f t="shared" ref="BI281" ca="1" si="7134">IF(BA281,IFERROR(MATCH(TRUE,BB281:BG281,0),7),"")</f>
        <v>2</v>
      </c>
      <c r="BJ281" s="17" t="b">
        <f t="shared" ref="BJ281" ca="1" si="7135">DF281&lt;&gt;""</f>
        <v>0</v>
      </c>
      <c r="BK281" s="17" t="str">
        <f t="shared" ref="BK281" ca="1" si="7136">IF(H281,IF(AND(NOT(BA281),AU281),AC281=0,""),"")</f>
        <v/>
      </c>
      <c r="BL281" s="17" t="str">
        <f t="shared" ref="BL281" ca="1" si="7137">IF(H281,IF(AND(NOT(BA281),AU281),AC281&gt;0,""),"")</f>
        <v/>
      </c>
      <c r="BM281" s="17" t="str">
        <f t="shared" ref="BM281" ca="1" si="7138">IF(H281,IF(BA281,CHOOSE(BI281,"0","F","L","I","N",IF(AA281&gt;0.5,"N","S"),"0"),CHOOSE(MATCH(BU281,DataType,0),"S",IF(BK281,"I","N"),"D"  )),"")</f>
        <v>F</v>
      </c>
      <c r="BN281" s="17" t="str">
        <f t="shared" ref="BN281" ca="1" si="7139">IF(H281,IF(BJ281,"E",IF(BA281,CHOOSE(BI281,"0","F","L","I","N","S","0"),CHOOSE(MATCH(BU281,DataType,0),"S",IF(BK281,"I","N"),"D"  ))),"")</f>
        <v>F</v>
      </c>
      <c r="BO281" s="17" t="str">
        <f t="shared" ref="BO281" ca="1" si="7140">IF($H281,IF(BM281="0","",IF(AND(AR281,N281=2),"D",IF(BM281="S","N",IF(AL281,"O",IF(AM281,"I","N"))))),"")</f>
        <v>N</v>
      </c>
      <c r="BP281" s="14" t="b">
        <f t="shared" ref="BP281" ca="1" si="7141">INDIRECT(ADDRESS(2,ROW(A281)-1,,,_sheetname_dataframe))&lt;&gt;""</f>
        <v>1</v>
      </c>
      <c r="BQ281" s="35"/>
      <c r="BX281" s="16"/>
      <c r="BY281" s="16"/>
      <c r="BZ281" s="16"/>
      <c r="CA281" s="16"/>
      <c r="CB281" s="16"/>
      <c r="CC281" s="16"/>
      <c r="CD281" s="16"/>
      <c r="CE281" s="16"/>
      <c r="CF281" s="16"/>
      <c r="CN281" s="14">
        <f ca="1">IF(H281,IFERROR(IsVariableNameLegal(O281),0),0)</f>
        <v>0</v>
      </c>
      <c r="CO281" s="14" t="str">
        <f t="array" aca="1" ref="CO281" ca="1">IF(H281,IF(COUNTIF(INDIRECT(wew!$C$13),O281)&gt;1,TRIM(SUBSTITUTE(_xll.MCONCAT(IF((INDIRECT(wew!$C$13)=O281)*(COLUMN(INDIRECT(wew!$C$13))&lt;&gt;D281+1),-1+COLUMN(INDIRECT(wew!$C$13)),"")," "),"  "," ")),""),"")</f>
        <v/>
      </c>
      <c r="CP281" s="14" t="str">
        <f t="array" aca="1" ref="CP281" ca="1">IF(P281&lt;&gt;"",IF(LEN(P281)&gt;150,1,""),"")</f>
        <v/>
      </c>
      <c r="CQ281" s="14" t="str">
        <f t="array" aca="1" ref="CQ281" ca="1">IF(AND(H281,NOT(ster!$J$3)),IF(COUNTIF(INDIRECT(wew!$C$15),P281)&gt;1,TRIM(SUBSTITUTE(_xll.MCONCAT(IF((INDIRECT(wew!$C$15)=P281)*(COLUMN(INDIRECT(wew!$C$15))&lt;&gt;D281+1),-1+COLUMN(INDIRECT(wew!$C$15)),"")," "),"  "," ")),""),"")</f>
        <v/>
      </c>
      <c r="CR281" s="14" t="str">
        <f t="array" aca="1" ref="CR281" ca="1">IF(H281,IF(AND(W281&gt;0,AO281&lt;&gt;""),TRIM(SUBSTITUTE(_xll.MCONCAT(IFERROR(IF(ISNUMBER(INDIRECT(Q281)),IF((INDIRECT(ster!$D$14)&lt;&gt;"")*(INDIRECT(Q281)&lt;AO281),INDIRECT(ster!$D$14) &amp; ": " &amp;  SUBSTITUTE(IF( AV281,IFERROR(TEXT(INDIRECT(Q281),"rrrr-mm-dd") &amp;" (" &amp; INDIRECT(Q281) &amp;")",INDIRECT(Q281)),INDIRECT(Q281))," "," "),""),""),"")," "),"  "," ")),""),"")</f>
        <v/>
      </c>
      <c r="CS281" s="14" t="str">
        <f t="array" aca="1" ref="CS281" ca="1">IF(H281,IF(AND(W281&gt;0,AP281&lt;&gt;""),TRIM(SUBSTITUTE(_xll.MCONCAT(IFERROR(IF(ISNUMBER(INDIRECT(Q281)),IF((INDIRECT(ster!$D$14)&lt;&gt;"")*(INDIRECT(Q281)&gt;AP281),INDIRECT(ster!$D$14) &amp; ": " &amp;  SUBSTITUTE(IF( AV281,IFERROR(TEXT(INDIRECT(Q281),"rrrr-mm-dd")&amp;" (" &amp; INDIRECT(Q281) &amp;")",INDIRECT(Q281)),INDIRECT(Q281))," "," "),""),""),"")," "),"  "," ")),""),"")</f>
        <v/>
      </c>
      <c r="CT281" s="14" t="str">
        <f t="array" aca="1" ref="CT281" ca="1">IF(H281,IF(AND(N281&gt;0,AR281),TRIM(SUBSTITUTE(_xll.MCONCAT(IFERROR(IF(ISNUMBER(INDIRECT(Q281)),IF((INDIRECT(ster!$D$14)&lt;&gt;"")*(IFERROR(0*(MATCH(INDIRECT(Q281),INDIRECT(K281),0)&gt;0),1)),INDIRECT(ster!$D$14) &amp; ": " &amp;  SUBSTITUTE(IF( AV281,IFERROR(TEXT(INDIRECT(Q281),"rrrr-mm-dd")&amp;" (" &amp; INDIRECT(Q281) &amp;")",INDIRECT(Q281)),INDIRECT(Q281))," "," "),""),""),"")," "),"  "," ")),""),"")</f>
        <v/>
      </c>
      <c r="CU281" s="14" t="str">
        <f t="array" aca="1" ref="CU281" ca="1">IF(H281,IF(AND(V281&gt;0),TRIM(SUBSTITUTE(_xll.MCONCAT(IF((INDIRECT(ster!$D$14)&lt;&gt;"")*(IFERROR(0*(INDIRECT(Q281)&lt;&gt;""),1)),INDIRECT(ster!$D$14),"")," "),"  "," ")),""),"")</f>
        <v/>
      </c>
      <c r="CV281" s="14" t="str">
        <f t="array" aca="1" ref="CV281" ca="1">IF(H281,IF(AS281,
TRIM(SUBSTITUTE(_xll.MCONCAT(IF(
   (INDIRECT(ster!$D$14)&lt;&gt;"")*
   ((INDIRECT(Q281)="")+
      NOT(ISNUMBER(INDIRECT(Q281)))*
      NOT(ISERROR(MATCH(INDIRECT(Q281),INDIRECT(K281),0)))
    ),
      INDIRECT(ster!$D$14),
   "")," "),"  "," ")),
""),"")</f>
        <v/>
      </c>
      <c r="CW281" s="14" t="str">
        <f t="array" aca="1" ref="CW281" ca="1">IF(H281,IF(AND(AQ281),TRIM(SUBSTITUTE(_xll.MCONCAT(IFERROR(IF(ISNUMBER(INDIRECT(Q281)),IF((INDIRECT(ster!$D$14)&lt;&gt;"")*(INDIRECT(Q281)&lt;&gt;INT(INDIRECT(Q281))),INDIRECT(ster!$D$14) &amp; ": " &amp; INDIRECT(Q281),""),""),"")," "),"  "," ")),""),"")</f>
        <v/>
      </c>
      <c r="CX281" s="14" t="str">
        <f t="array" aca="1" ref="CX281" ca="1">IF(H281,IF(OR(AU281,AV281),TRIM(SUBSTITUTE(_xll.MCONCAT(IF((INDIRECT(ster!$D$14)&lt;&gt;"")*NOT(ISNUMBER(INDIRECT(Q281))),IF(ISERROR(MATCH(INDIRECT(Q281),INDIRECT(K281),0)),IFERROR(IF(INDIRECT(Q281)&lt;&gt;"",INDIRECT(ster!$D$14) &amp; ": " &amp; SUBSTITUTE(INDIRECT(Q281)," "," "),""),""),""),"")," "),"  "," ")),""),"")</f>
        <v/>
      </c>
      <c r="CY281" s="14" t="str">
        <f t="array" aca="1" ref="CY281" ca="1">IF(H281,IF(AE281,TRIM(SUBSTITUTE(_xll.MCONCAT(IF((INDIRECT(ster!$D$14)&lt;&gt;"")*IFERROR(NOT(INDIRECT(AF281)),FALSE),IF(ISERROR(MATCH(INDIRECT(Q281),INDIRECT(K281),0)),IFERROR(IF(INDIRECT(Q281)&lt;&gt;"",INDIRECT(ster!$D$14)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CZ281" s="14" t="str">
        <f t="array" aca="1" ref="CZ281" ca="1">IF(H281,IF(AH281,TRIM(SUBSTITUTE(_xll.MCONCAT(IF((INDIRECT(ster!$D$14)&lt;&gt;"")*IFERROR(NOT(INDIRECT(AI281)),FALSE),IF(ISERROR(MATCH(INDIRECT(Q281),INDIRECT(K281),0)),IFERROR(IF(INDIRECT(Q281)&lt;&gt;"",INDIRECT(ster!$D$14)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DC281" s="14" t="str">
        <f ca="1">SUBSTITUTE(SUBSTITUTE(SUBSTITUTE(SUBSTITUTE(_xll.MCONCAT(DG281:DS281,"■"),"■■","■"),"■■","■"),"■■","■"),"■■","■")</f>
        <v>■</v>
      </c>
      <c r="DD281" s="14" t="str">
        <f t="shared" ref="DD281" ca="1" si="7142">IF(MID(DC281,1,1)="■",MID(DC281,2,LEN(DC281)),DC281)</f>
        <v/>
      </c>
      <c r="DE281" s="14" t="str">
        <f t="shared" ref="DE281" ca="1" si="7143">IF(DD281&lt;&gt;"",IF(MID(DD281,LEN(DD281),1)="■",MID(DD281,1,LEN(DD281)-1),DD281),"")</f>
        <v/>
      </c>
      <c r="DF281" s="14" t="str">
        <f t="shared" ref="DF281" ca="1" si="7144">IFERROR(IF(DE281&lt;&gt;"",SUBSTITUTE(DE281,"■",". "),""),"##INTERNAL_ERROR")</f>
        <v/>
      </c>
      <c r="DG281" s="14" t="str">
        <f t="shared" ref="DG281" ca="1" si="7145">IF(CN281&lt;&gt;0,"Variable name don't comply with the naming convention","")</f>
        <v/>
      </c>
      <c r="DH281" s="14" t="str">
        <f t="shared" ref="DH281" ca="1" si="7146">IF(CO281&lt;&gt;"","Duplicated name. " &amp; IF(ISERROR(FIND(" ",CO281)),"Duplicate have index " &amp; CO281, "Duplicates have indices: "&amp;SUBSTITUTE(CO281," ",", ")),"")</f>
        <v/>
      </c>
      <c r="DI281" s="14" t="str">
        <f t="shared" ref="DI281" ca="1" si="7147">IF(CP281&lt;&gt;"","Variable label exceed length 150","")</f>
        <v/>
      </c>
      <c r="DJ281" s="14" t="str">
        <f t="shared" ref="DJ281" ca="1" si="7148">IF(CQ281&lt;&gt;"","Duplicated variable label. " &amp; IF(ISERROR(FIND(" ",CQ281)),"Duplicate have index " &amp; CQ281, "Duplicates have indices: "&amp;SUBSTITUTE(CQ281," ",", ")),"")</f>
        <v/>
      </c>
      <c r="DK281" s="14" t="str">
        <f t="shared" ref="DK281" ca="1" si="7149">IF(CR281&lt;&gt;"","The following cases have values below declared theorethical min: " &amp;SUBSTITUTE(CR281," ",", "),"")</f>
        <v/>
      </c>
      <c r="DL281" s="14" t="str">
        <f t="shared" ref="DL281" ca="1" si="7150">IF(CS281&lt;&gt;"","The following cases have values above declared theorethical max: " &amp;SUBSTITUTE(CS281," ",", "),"")</f>
        <v/>
      </c>
      <c r="DM281" s="14" t="str">
        <f t="shared" ref="DM281" ca="1" si="7151">IF(CT281&lt;&gt;"","There are some cases with values not explicitly declared in the labels dictionary: " &amp;SUBSTITUTE(CT281," ",", "),"")</f>
        <v/>
      </c>
      <c r="DN281" s="14" t="str">
        <f t="array" aca="1" ref="DN281" ca="1">IF(CU281&lt;&gt;"","There are errors in the entered values in the following cases: " &amp;SUBSTITUTE(CU281," ",", "),"")</f>
        <v/>
      </c>
      <c r="DO281" s="14" t="str">
        <f t="shared" ref="DO281" ca="1" si="7152">IF(CV281&lt;&gt;"","The following records are missing in this required field: " &amp;SUBSTITUTE(CV281," ",", "),"")</f>
        <v/>
      </c>
      <c r="DP281" s="14" t="str">
        <f t="shared" ref="DP281" ca="1" si="7153">IF(CW281&lt;&gt;"","The following cases have non-integer values: " &amp;SUBSTITUTE(CW281," ",", "),"")</f>
        <v/>
      </c>
      <c r="DQ281" s="14" t="str">
        <f t="shared" ref="DQ281" ca="1" si="7154">IF(CX281&lt;&gt;"","The following cases are non-numeric: " &amp;SUBSTITUTE(CX281," ",", "),"")</f>
        <v/>
      </c>
      <c r="DR281" s="14" t="str">
        <f t="shared" ref="DR281" ca="1" si="7155">IF(CY281&lt;&gt;"","In the following cases " &amp; P281 &amp; " " &amp; LOWER(MID(AG281,1,1)) &amp; MID(AG281,2,LEN(AG281)) &amp; ": " &amp;SUBSTITUTE(CY281," ",", "),"")</f>
        <v/>
      </c>
      <c r="DS281" s="14" t="str">
        <f t="shared" ref="DS281" ca="1" si="7156">IF(CZ281&lt;&gt;"","In the following cases " &amp; P281 &amp; " " &amp; LOWER(MID(AJ281,1,1)) &amp; MID(AJ281,2,LEN(AJ281)) &amp; ": " &amp;SUBSTITUTE(CZ281," ",", "),"")</f>
        <v/>
      </c>
      <c r="DZ281" s="14" t="b">
        <f t="shared" ref="DZ281" ca="1" si="7157">OR(ED281&lt;&gt;"",EF281&lt;&gt;"",EG281&lt;&gt;"")</f>
        <v>0</v>
      </c>
      <c r="EA281" s="14" t="str">
        <f t="shared" ref="EA281" ca="1" si="7158">IF(EB281&lt;&gt;"",G281 &amp; " (" &amp; F281 &amp; ")","")</f>
        <v>Metastasis - LL bone &amp; sarcomas (q_85b_15)</v>
      </c>
      <c r="EB281" s="14" t="str">
        <f t="shared" ref="EB281" ca="1" si="7159">IF(EE281&lt;&gt;"",EE281&amp;IF(ED281&lt;&gt;""," and "&amp;ED281,""),UPPER(MID(ED281,1,1)&amp;MID(ED281,2,LEN(ED281))))&amp; IF(OR(EF281&lt;&gt;"",EG281&lt;&gt;"")," and "&amp;IF(EF281&lt;&gt;"",LOWER(MID(EF281,1,1) &amp; MID(EF281,2,LEN(EF281))),"")&amp; IF(AND(EF281 &lt;&gt;"",EG281&lt;&gt;"")," and ","") &amp; IF(EG281&lt;&gt;"",LOWER(MID(EG281,1,1) &amp; MID(EG281,2,LEN(EG281))),""),"") &amp; IF(OR(EE281&lt;&gt;"",ED281&lt;&gt;"",EF281&lt;&gt;"",EG281&lt;&gt;""), ". ","")</f>
        <v xml:space="preserve">Values must be numeric. </v>
      </c>
      <c r="EC281" s="14" t="str">
        <f t="shared" ref="EC281" ca="1" si="7160">IF(EB281&lt;&gt;"",G281 &amp; " (" &amp; F281 &amp; "): " &amp; EB281,"")</f>
        <v xml:space="preserve">Metastasis - LL bone &amp; sarcomas (q_85b_15): Values must be numeric. </v>
      </c>
      <c r="ED281" s="14" t="str">
        <f t="shared" ref="ED281" ca="1" si="7161">IF(H281,IF(W281&gt;0,IF(AND(AO281&lt;&gt;"",AP281&lt;&gt;""),"each value must be between " &amp; IF( AV281,IFERROR(TEXT(AO281,"rrrr-mm-dd") &amp;" (" &amp; AO281 &amp;")",AO281),AO281) &amp; " and " &amp; IF( AV281,IFERROR(TEXT(AP281,"rrrr-mm-dd") &amp;" (" &amp; AP281 &amp;")",AP281),AP281),IF(AO281&lt;&gt;"","each value must be above " &amp; IF( AV281,IFERROR(TEXT(AO281,"rrrr-mm-dd") &amp;" (" &amp; AO281 &amp;")",AO281),AO281), IF(AP281&lt;&gt;"","each value must be below " &amp; IF( AV281,IFERROR(TEXT(AP281,"rrrr-mm-dd") &amp;" (" &amp; AP281 &amp;")",AP281),AP281),""))),""),"")</f>
        <v/>
      </c>
      <c r="EE281" s="14" t="str">
        <f t="shared" ref="EE281" ca="1" si="7162">IF(H281,IF(OR(AQ281,AU281,AV281,AS281,AR281),
   "Values must be" &amp;
   IF(AR281," limited to predefinied list", IF(AQ281, " integers",IF(OR(AU281,AV281)," numeric",""))) &amp;
   IF(AS281,IF(OR(AR281,AQ281,AU281,AV281), " and ","") &amp; "non-missing",""),
""),"")</f>
        <v>Values must be numeric</v>
      </c>
      <c r="EF281" s="14" t="str">
        <f t="shared" ref="EF281" ca="1" si="7163">IF($H281,AG281,"")</f>
        <v/>
      </c>
      <c r="EG281" s="14" t="str">
        <f t="shared" ref="EG281" ca="1" si="7164">IF($H281,AJ281,"")</f>
        <v/>
      </c>
      <c r="EM281" s="14" t="b">
        <f t="shared" ref="EM281" ca="1" si="7165">OR(EC281&lt;&gt;"",DF281&lt;&gt;"")</f>
        <v>1</v>
      </c>
      <c r="EN281" s="14">
        <f t="shared" ref="EN281" ca="1" si="7166">IF(EM281,C281,"")</f>
        <v>268</v>
      </c>
      <c r="EO281" s="14" t="str">
        <f t="shared" ref="EO281" ca="1" si="7167">IF(EM281,F281,"")</f>
        <v>q_85b_15</v>
      </c>
      <c r="EP281" s="14" t="str">
        <f t="shared" ref="EP281" ca="1" si="7168">EC281</f>
        <v xml:space="preserve">Metastasis - LL bone &amp; sarcomas (q_85b_15): Values must be numeric. </v>
      </c>
      <c r="EQ281" s="14" t="str">
        <f t="shared" ref="EQ281" ca="1" si="7169">DF281</f>
        <v/>
      </c>
    </row>
    <row r="282" spans="2:147" s="14" customFormat="1">
      <c r="B282" s="14" t="str">
        <f t="shared" ref="B282" ca="1" si="7170">DF282</f>
        <v/>
      </c>
      <c r="C282" s="14">
        <f t="shared" ref="C282" ca="1" si="7171">IF(OFFSET(B282,-1,COLUMN(VariableExists)-2),OFFSET(B282,-1,1)+1,OFFSET(B282,-1,1))</f>
        <v>269</v>
      </c>
      <c r="D282" s="14">
        <f t="shared" ref="D282" si="7172">ROW(A282)-2</f>
        <v>280</v>
      </c>
      <c r="E282" s="14" t="str">
        <f t="shared" ref="E282" ca="1" si="7173">IF(OR(G282="",ROW(G282)=2),"",IF(Z282&gt;0,"S",IF(AX282,IF(J282=2,"D","N"),"I")))</f>
        <v>D</v>
      </c>
      <c r="F282" s="14" t="str">
        <f t="shared" ref="F282" ca="1" si="7174">IF(H282,O282,"")</f>
        <v>q_85b_16</v>
      </c>
      <c r="G282" s="14" t="str">
        <f t="shared" ref="G282" ca="1" si="7175">IF(H282,P282,"")</f>
        <v>Metastasis - Skin</v>
      </c>
      <c r="H282" s="14" t="b">
        <f t="shared" ref="H282" ca="1" si="7176">IF(INDIRECT(ADDRESS(2,D282+1,,,_sheetname_dataframe))="",FALSE,MID(INDIRECT(ADDRESS(2,D282+1,,,_sheetname_dataframe)),1,1)&lt;&gt;".")</f>
        <v>1</v>
      </c>
      <c r="I282" s="14" t="str">
        <f ca="1">IF($H282,ADDRESS(3,(D282+1)*2-1,4,,"["&amp;wew!$G$7&amp;"]"&amp;_sheetname_labels)&amp;":"&amp;ADDRESS(2+ster!$B$20,(D282+1)*2-1,4),"")</f>
        <v>[DBTemplate.xlsm]labels!UO3:UO61</v>
      </c>
      <c r="J282" s="14">
        <f t="array" aca="1" ref="J282" ca="1">IF(H282,MAX(0,MAX(IF(INDIRECT(I282)&lt;&gt;"",ROW(INDIRECT(I282)),""))-2),"")</f>
        <v>2</v>
      </c>
      <c r="K282" s="14" t="str">
        <f ca="1">IF($H282,IF($J282&gt;0,ADDRESS(3,(D282+1)*2-1,4,,"["&amp;wew!$G$7&amp;"]"&amp;_sheetname_labels)&amp;":"&amp;ADDRESS(2+J282,(D282+1)*2-1,4),""),"")</f>
        <v>[DBTemplate.xlsm]labels!UO3:UO4</v>
      </c>
      <c r="L282" s="14" t="str">
        <f ca="1">IF($H282,IF($J282&gt;0,ADDRESS(3,(D282+1)*2,4,,"["&amp;wew!$G$7&amp;"]"&amp;_sheetname_labels)&amp;":"&amp;ADDRESS(2+J282,(D282+1)*2,4),""),"")</f>
        <v>[DBTemplate.xlsm]labels!UP3:UP4</v>
      </c>
      <c r="M282" s="14">
        <f t="shared" ref="M282" ca="1" si="7177">IF($H282,IF(J282&gt;0,COUNTA(INDIRECT(K282))-COUNT(INDIRECT(K282)),0),"")</f>
        <v>0</v>
      </c>
      <c r="N282" s="14">
        <f t="shared" ref="N282" ca="1" si="7178">IF(H282,J282-M282,"")</f>
        <v>2</v>
      </c>
      <c r="O282" s="14" t="str">
        <f t="shared" ref="O282" ca="1" si="7179">IF(INDIRECT(ADDRESS(2,D282+1,,,_sheetname_dataframe))="","",INDIRECT(ADDRESS(2,D282+1,,,_sheetname_dataframe)))</f>
        <v>q_85b_16</v>
      </c>
      <c r="P282" s="14" t="str">
        <f t="shared" ref="P282" ca="1" si="7180">IF(H282,IF(INDIRECT(ADDRESS(1,D282+1,,,_sheetname_dataframe))="","",INDIRECT(ADDRESS(1,D282+1,,,_sheetname_dataframe))),"")</f>
        <v>Metastasis - Skin</v>
      </c>
      <c r="Q282" s="14" t="str">
        <f ca="1">IF($BP282,ADDRESS(3,D282+1,4,,"["&amp;wew!$G$7&amp;"]"&amp;_sheetname_dataframe)&amp;":"&amp;ADDRESS(2+ster!$C$14,D282+1,4),"")</f>
        <v>[DBTemplate.xlsm]data_frame!JU3:JU3</v>
      </c>
      <c r="R282" s="14" t="str">
        <f>IF($BP282,IF(MID(_xll.FORMULATEXT(INDEX(INDIRECT(Q282),1)),1,1)="=", _xll.FORMULATEXT(INDEX(INDIRECT(Q282),1),2,TRUE),""),"")</f>
        <v/>
      </c>
      <c r="S282" s="14">
        <f t="array" aca="1" ref="S282" ca="1">IF(H282,SUM(IF((IFERROR(INDIRECT(Q282)&lt;&gt;"",FALSE))*(INDIRECT(ster!$D$14)&lt;&gt;""),1,0)),"")</f>
        <v>0</v>
      </c>
      <c r="T282" s="14">
        <f t="array" aca="1" ref="T282" ca="1">IF(H282,IF(M282&gt;0,SUM(IFERROR(1*(MATCH(INDIRECT(Q282),INDIRECT(K282),0)&gt;0),0)*(INDIRECT(ster!$D$14)&lt;&gt;"")*NOT(ISNUMBER(INDIRECT(Q282)))),0),"")</f>
        <v>0</v>
      </c>
      <c r="U282" s="14">
        <f t="array" aca="1" ref="U282" ca="1">IF(H282,SUM((IFERROR(INDIRECT(Q282)="",FALSE))*(INDIRECT(ster!$D$14)&lt;&gt;"")),"")</f>
        <v>1</v>
      </c>
      <c r="V282" s="14">
        <f t="array" aca="1" ref="V282" ca="1">IF(H282,SUM((IFERROR(INDIRECT(Q282)="#ąś",TRUE))*(INDIRECT(ster!$D$14)&lt;&gt;"")),"")</f>
        <v>0</v>
      </c>
      <c r="W282" s="14">
        <f t="array" aca="1" ref="W282" ca="1">IF(H282,SUM(ISNUMBER(INDIRECT(Q282))*(INDIRECT(ster!$D$14)&lt;&gt;"")),"")</f>
        <v>0</v>
      </c>
      <c r="X282" s="14" t="str">
        <f t="array" aca="1" ref="X282" ca="1">IF(AND(H282,W282&gt;0),IF(wew!$B$3,MIN(IF((INDIRECT(ster!$D$14)&lt;&gt;"")*IFERROR(INDIRECT($Q282)&lt;&gt;"",FALSE),IFERROR(INDIRECT($Q282),"X"),"X")),"&lt;włącz podświetlanie wartości&gt;"),"—")</f>
        <v>—</v>
      </c>
      <c r="Y282" s="14" t="str">
        <f t="array" aca="1" ref="Y282" ca="1">IF(AND(H282,W282&gt;0),IF(wew!$B$3,MAX(IF((INDIRECT(ster!$D$14)&lt;&gt;"")*IFERROR(INDIRECT($Q282)&lt;&gt;"",FALSE),IFERROR(INDIRECT($Q282),"X"),"X")),"&lt;włącz podświetlanie wartości&gt;"),"—")</f>
        <v>—</v>
      </c>
      <c r="Z282" s="14">
        <f t="shared" ref="Z282" ca="1" si="7181">IF(H282,S282-T282-W282,"")</f>
        <v>0</v>
      </c>
      <c r="AA282" s="12" t="str">
        <f t="shared" ref="AA282" ca="1" si="7182">IF(H282,IF(S282&gt;0,W282/(S282),"—"),"")</f>
        <v>—</v>
      </c>
      <c r="AB282" s="17">
        <f t="array" aca="1" ref="AB282" ca="1">IF(H282,IF(W282&gt;0,SUM((INDIRECT(ster!$D$14)&lt;&gt;"")*IFERROR((INDIRECT(Q282)&lt;&gt;"")*(INDIRECT(Q282)=INT(INDIRECT(Q282))),0)),0),"")</f>
        <v>0</v>
      </c>
      <c r="AC282" s="17">
        <f t="array" aca="1" ref="AC282" ca="1">IF(H282,W282-AB282,"")</f>
        <v>0</v>
      </c>
      <c r="AD282" s="17">
        <f t="shared" ref="AD282" ca="1" si="7183">IF($H282,IF(AC282&lt;&gt;"",IF(AC282=0,1,IF(AC282/W282&lt;0.15,2,3)),0),"")</f>
        <v>1</v>
      </c>
      <c r="AE282" s="17" t="b">
        <f t="shared" ref="AE282" ca="1" si="7184">IF(H282,OFFSET(O282,1,0)=".validation",FALSE)</f>
        <v>0</v>
      </c>
      <c r="AF282" s="17" t="str">
        <f ca="1">IF(AE282,IF($H282,ADDRESS(3,D282+2,4,,"["&amp;wew!$G$7&amp;"]"&amp;_sheetname_dataframe)&amp;":"&amp;ADDRESS(2+ster!$C$14,D282+2,4),""),"")</f>
        <v/>
      </c>
      <c r="AG282" s="17" t="str">
        <f t="shared" ref="AG282" ca="1" si="7185">IF(AE282,IF($H282,IF(INDIRECT(ADDRESS(1,D282+2,,,_sheetname_dataframe))="","",INDIRECT(ADDRESS(1,D282+2,,,_sheetname_dataframe))),""),"")</f>
        <v/>
      </c>
      <c r="AH282" s="17" t="b">
        <f t="shared" ref="AH282" ca="1" si="7186">IF(H282,AND(AE282,OFFSET(O282,2,0)=".validation"),FALSE)</f>
        <v>0</v>
      </c>
      <c r="AI282" s="17" t="str">
        <f ca="1">IF(AH282,IF($H282,ADDRESS(3,D282+3,4,,"["&amp;wew!$G$7&amp;"]"&amp;_sheetname_dataframe)&amp;":"&amp;ADDRESS(2+ster!$C$14,D282+3,4),""),"")</f>
        <v/>
      </c>
      <c r="AJ282" s="17" t="str">
        <f t="shared" ref="AJ282" ca="1" si="7187">IF(AH282,IF($H282,IF(INDIRECT(ADDRESS(1,D282+3,,,_sheetname_dataframe))="","",INDIRECT(ADDRESS(1,D282+3,,,_sheetname_dataframe))),""),"")</f>
        <v/>
      </c>
      <c r="AK282" s="17" t="b">
        <f t="shared" ref="AK282" ca="1" si="7188">IF(H282,OR(AQ282,AD282=2),"")</f>
        <v>0</v>
      </c>
      <c r="AL282" s="17" t="b">
        <f t="shared" ref="AL282" ca="1" si="7189">IF($H282,IF(BV282&lt;&gt;"",IF(OR(BM282="F",BM282="L",BM282="I",BM282="D"),BV282&lt;&gt;0)),"")</f>
        <v>0</v>
      </c>
      <c r="AM282" s="17" t="b">
        <f t="shared" ref="AM282" ca="1" si="7190">IF($H282,AND(NOT(AL282),OR(IF(BW282&lt;&gt;"",IF(OR(BM282="F",BM282="L"),BW282&lt;&gt;0)),BM282="I",BM282="N",BM282="D")),"")</f>
        <v>0</v>
      </c>
      <c r="AN282" s="17">
        <f t="shared" ref="AN282" ca="1" si="7191">IF(COUNTA(INDIRECT(Q282))=0,0, IF(AND(AO282&lt;&gt;"",X282&lt;AO282),1,IF(AND(AP282&lt;&gt;"",Y282&gt;AP282),1,IF(AND(AQ282,AC282&gt;0),2,0))))</f>
        <v>0</v>
      </c>
      <c r="AO282" s="24" t="str">
        <f t="shared" ref="AO282" ca="1" si="7192">IF($H282,IF(BY282&lt;&gt;"",IF(ISNUMBER(BY282),BY282,""),""),"")</f>
        <v/>
      </c>
      <c r="AP282" s="24" t="str">
        <f t="shared" ref="AP282" ca="1" si="7193">IF($H282,IF(BZ282&lt;&gt;"",IF(ISNUMBER(BZ282),BZ282,""),""),"")</f>
        <v/>
      </c>
      <c r="AQ282" s="17" t="b">
        <f t="shared" ref="AQ282" ca="1" si="7194">IF(H282,IF(CA282&lt;&gt;"",CA282&lt;&gt;0,FALSE),"")</f>
        <v>0</v>
      </c>
      <c r="AR282" s="17" t="b">
        <f t="shared" ref="AR282" ca="1" si="7195">IF(H282,IF(N282&gt;0,IF(BQ282&lt;&gt;"",BQ282&lt;&gt;0,FALSE),FALSE),"")</f>
        <v>0</v>
      </c>
      <c r="AS282" s="17" t="b">
        <f t="shared" ref="AS282" ca="1" si="7196">IF(H282,IF(BR282&lt;&gt;"",BR282&lt;&gt;0,FALSE),"")</f>
        <v>0</v>
      </c>
      <c r="AT282" s="17" t="b">
        <f t="shared" ref="AT282" ca="1" si="7197">IF(H282,IF(N282&gt;0,FALSE,IF(BU282&lt;&gt;"",MATCH(BU282,DataType,0)=1,FALSE)),"")</f>
        <v>0</v>
      </c>
      <c r="AU282" s="17" t="b">
        <f t="shared" ref="AU282" ca="1" si="7198">IF(H282,IF(N282&gt;0,TRUE,IF(BU282&lt;&gt;"",MATCH(BU282,DataType,0)=2,FALSE)),"")</f>
        <v>1</v>
      </c>
      <c r="AV282" s="17" t="b">
        <f t="shared" ref="AV282" ca="1" si="7199">IF(H282,IF(N282&gt;0,FALSE,IF(BU282&lt;&gt;"",MATCH(BU282,DataType,0)=3,FALSE)),"")</f>
        <v>0</v>
      </c>
      <c r="AW282" s="17" t="b">
        <f t="shared" ref="AW282" ca="1" si="7200">IF(H282,IF(W282&gt;0,Z282=0,FALSE),"")</f>
        <v>0</v>
      </c>
      <c r="AX282" s="14" t="b">
        <f t="array" aca="1" ref="AX282" ca="1">IF(H282,N282&gt;0,"")</f>
        <v>1</v>
      </c>
      <c r="AY282" s="17" t="str">
        <f t="shared" ref="AY282" ca="1" si="7201">IF(H282,IF(N282&gt;0,ADDRESS(ROW(VariablesOrigin)+1,COLUMN(VariablesOrigin)+1,4) &amp; ":" &amp; ADDRESS(ROW(VariablesOrigin)+N282,COLUMN(VariablesOrigin)+1,4),""),"")</f>
        <v>C3:C4</v>
      </c>
      <c r="AZ282" s="17" t="b">
        <f t="array" aca="1" ref="AZ282" ca="1">IF(AY282&lt;&gt;"",SUM(1*ISERROR(MATCH(INDIRECT(AY282),INDIRECT(K282),0)))=0,"")</f>
        <v>1</v>
      </c>
      <c r="BA282" s="17" t="b">
        <f t="shared" ref="BA282" ca="1" si="7202">IF(H282,BU282="",FALSE)</f>
        <v>1</v>
      </c>
      <c r="BB282" s="17" t="b">
        <v>0</v>
      </c>
      <c r="BC282" s="17" t="b">
        <f t="shared" ref="BC282" ca="1" si="7203">IF(BA282,IF(N282&gt;0,AND(AZ282,Z282=0),FALSE),"")</f>
        <v>1</v>
      </c>
      <c r="BD282" s="17" t="b">
        <f t="shared" ref="BD282" ca="1" si="7204">IF(BA282,IF(N282&gt;0,AND(NOT(AZ282),Z282=0),FALSE),"")</f>
        <v>0</v>
      </c>
      <c r="BE282" s="17" t="b">
        <f t="shared" ref="BE282" ca="1" si="7205">IF(BA282,IF(AND(AW282,NOT(BB282),NOT(BC282),NOT(BD282)),AND(Z282=0,AC282=0),FALSE),"")</f>
        <v>0</v>
      </c>
      <c r="BF282" s="17" t="b">
        <f t="shared" ref="BF282" ca="1" si="7206">IF(BA282,IF(AND(AW282,NOT(BB282),NOT(BC282),NOT(BD282)),AND(Z282=0,OR(AC282&gt;0)),FALSE),"")</f>
        <v>0</v>
      </c>
      <c r="BG282" s="17" t="b">
        <f t="shared" ref="BG282" ca="1" si="7207">IF(BA282,IF(OR(BB282:BF282),FALSE,IF(Z282=0,FALSE,Z282&gt;0)),"")</f>
        <v>0</v>
      </c>
      <c r="BH282" s="17" t="b">
        <f t="shared" ref="BH282" ca="1" si="7208">IF(BA282,COUNTIF(BB282:BG282,TRUE)=1,"")</f>
        <v>1</v>
      </c>
      <c r="BI282" s="17">
        <f t="shared" ref="BI282" ca="1" si="7209">IF(BA282,IFERROR(MATCH(TRUE,BB282:BG282,0),7),"")</f>
        <v>2</v>
      </c>
      <c r="BJ282" s="17" t="b">
        <f t="shared" ref="BJ282" ca="1" si="7210">DF282&lt;&gt;""</f>
        <v>0</v>
      </c>
      <c r="BK282" s="17" t="str">
        <f t="shared" ref="BK282" ca="1" si="7211">IF(H282,IF(AND(NOT(BA282),AU282),AC282=0,""),"")</f>
        <v/>
      </c>
      <c r="BL282" s="17" t="str">
        <f t="shared" ref="BL282" ca="1" si="7212">IF(H282,IF(AND(NOT(BA282),AU282),AC282&gt;0,""),"")</f>
        <v/>
      </c>
      <c r="BM282" s="17" t="str">
        <f t="shared" ref="BM282" ca="1" si="7213">IF(H282,IF(BA282,CHOOSE(BI282,"0","F","L","I","N",IF(AA282&gt;0.5,"N","S"),"0"),CHOOSE(MATCH(BU282,DataType,0),"S",IF(BK282,"I","N"),"D"  )),"")</f>
        <v>F</v>
      </c>
      <c r="BN282" s="17" t="str">
        <f t="shared" ref="BN282" ca="1" si="7214">IF(H282,IF(BJ282,"E",IF(BA282,CHOOSE(BI282,"0","F","L","I","N","S","0"),CHOOSE(MATCH(BU282,DataType,0),"S",IF(BK282,"I","N"),"D"  ))),"")</f>
        <v>F</v>
      </c>
      <c r="BO282" s="17" t="str">
        <f t="shared" ref="BO282" ca="1" si="7215">IF($H282,IF(BM282="0","",IF(AND(AR282,N282=2),"D",IF(BM282="S","N",IF(AL282,"O",IF(AM282,"I","N"))))),"")</f>
        <v>N</v>
      </c>
      <c r="BP282" s="14" t="b">
        <f t="shared" ref="BP282" ca="1" si="7216">INDIRECT(ADDRESS(2,ROW(A282)-1,,,_sheetname_dataframe))&lt;&gt;""</f>
        <v>1</v>
      </c>
      <c r="BQ282" s="35"/>
      <c r="BX282" s="16"/>
      <c r="BY282" s="16"/>
      <c r="BZ282" s="16"/>
      <c r="CA282" s="16"/>
      <c r="CB282" s="16"/>
      <c r="CC282" s="16"/>
      <c r="CD282" s="16"/>
      <c r="CE282" s="16"/>
      <c r="CF282" s="16"/>
      <c r="CN282" s="14">
        <f ca="1">IF(H282,IFERROR(IsVariableNameLegal(O282),0),0)</f>
        <v>0</v>
      </c>
      <c r="CO282" s="14" t="str">
        <f t="array" aca="1" ref="CO282" ca="1">IF(H282,IF(COUNTIF(INDIRECT(wew!$C$13),O282)&gt;1,TRIM(SUBSTITUTE(_xll.MCONCAT(IF((INDIRECT(wew!$C$13)=O282)*(COLUMN(INDIRECT(wew!$C$13))&lt;&gt;D282+1),-1+COLUMN(INDIRECT(wew!$C$13)),"")," "),"  "," ")),""),"")</f>
        <v/>
      </c>
      <c r="CP282" s="14" t="str">
        <f t="array" aca="1" ref="CP282" ca="1">IF(P282&lt;&gt;"",IF(LEN(P282)&gt;150,1,""),"")</f>
        <v/>
      </c>
      <c r="CQ282" s="14" t="str">
        <f t="array" aca="1" ref="CQ282" ca="1">IF(AND(H282,NOT(ster!$J$3)),IF(COUNTIF(INDIRECT(wew!$C$15),P282)&gt;1,TRIM(SUBSTITUTE(_xll.MCONCAT(IF((INDIRECT(wew!$C$15)=P282)*(COLUMN(INDIRECT(wew!$C$15))&lt;&gt;D282+1),-1+COLUMN(INDIRECT(wew!$C$15)),"")," "),"  "," ")),""),"")</f>
        <v/>
      </c>
      <c r="CR282" s="14" t="str">
        <f t="array" aca="1" ref="CR282" ca="1">IF(H282,IF(AND(W282&gt;0,AO282&lt;&gt;""),TRIM(SUBSTITUTE(_xll.MCONCAT(IFERROR(IF(ISNUMBER(INDIRECT(Q282)),IF((INDIRECT(ster!$D$14)&lt;&gt;"")*(INDIRECT(Q282)&lt;AO282),INDIRECT(ster!$D$14) &amp; ": " &amp;  SUBSTITUTE(IF( AV282,IFERROR(TEXT(INDIRECT(Q282),"rrrr-mm-dd") &amp;" (" &amp; INDIRECT(Q282) &amp;")",INDIRECT(Q282)),INDIRECT(Q282))," "," "),""),""),"")," "),"  "," ")),""),"")</f>
        <v/>
      </c>
      <c r="CS282" s="14" t="str">
        <f t="array" aca="1" ref="CS282" ca="1">IF(H282,IF(AND(W282&gt;0,AP282&lt;&gt;""),TRIM(SUBSTITUTE(_xll.MCONCAT(IFERROR(IF(ISNUMBER(INDIRECT(Q282)),IF((INDIRECT(ster!$D$14)&lt;&gt;"")*(INDIRECT(Q282)&gt;AP282),INDIRECT(ster!$D$14) &amp; ": " &amp;  SUBSTITUTE(IF( AV282,IFERROR(TEXT(INDIRECT(Q282),"rrrr-mm-dd")&amp;" (" &amp; INDIRECT(Q282) &amp;")",INDIRECT(Q282)),INDIRECT(Q282))," "," "),""),""),"")," "),"  "," ")),""),"")</f>
        <v/>
      </c>
      <c r="CT282" s="14" t="str">
        <f t="array" aca="1" ref="CT282" ca="1">IF(H282,IF(AND(N282&gt;0,AR282),TRIM(SUBSTITUTE(_xll.MCONCAT(IFERROR(IF(ISNUMBER(INDIRECT(Q282)),IF((INDIRECT(ster!$D$14)&lt;&gt;"")*(IFERROR(0*(MATCH(INDIRECT(Q282),INDIRECT(K282),0)&gt;0),1)),INDIRECT(ster!$D$14) &amp; ": " &amp;  SUBSTITUTE(IF( AV282,IFERROR(TEXT(INDIRECT(Q282),"rrrr-mm-dd")&amp;" (" &amp; INDIRECT(Q282) &amp;")",INDIRECT(Q282)),INDIRECT(Q282))," "," "),""),""),"")," "),"  "," ")),""),"")</f>
        <v/>
      </c>
      <c r="CU282" s="14" t="str">
        <f t="array" aca="1" ref="CU282" ca="1">IF(H282,IF(AND(V282&gt;0),TRIM(SUBSTITUTE(_xll.MCONCAT(IF((INDIRECT(ster!$D$14)&lt;&gt;"")*(IFERROR(0*(INDIRECT(Q282)&lt;&gt;""),1)),INDIRECT(ster!$D$14),"")," "),"  "," ")),""),"")</f>
        <v/>
      </c>
      <c r="CV282" s="14" t="str">
        <f t="array" aca="1" ref="CV282" ca="1">IF(H282,IF(AS282,
TRIM(SUBSTITUTE(_xll.MCONCAT(IF(
   (INDIRECT(ster!$D$14)&lt;&gt;"")*
   ((INDIRECT(Q282)="")+
      NOT(ISNUMBER(INDIRECT(Q282)))*
      NOT(ISERROR(MATCH(INDIRECT(Q282),INDIRECT(K282),0)))
    ),
      INDIRECT(ster!$D$14),
   "")," "),"  "," ")),
""),"")</f>
        <v/>
      </c>
      <c r="CW282" s="14" t="str">
        <f t="array" aca="1" ref="CW282" ca="1">IF(H282,IF(AND(AQ282),TRIM(SUBSTITUTE(_xll.MCONCAT(IFERROR(IF(ISNUMBER(INDIRECT(Q282)),IF((INDIRECT(ster!$D$14)&lt;&gt;"")*(INDIRECT(Q282)&lt;&gt;INT(INDIRECT(Q282))),INDIRECT(ster!$D$14) &amp; ": " &amp; INDIRECT(Q282),""),""),"")," "),"  "," ")),""),"")</f>
        <v/>
      </c>
      <c r="CX282" s="14" t="str">
        <f t="array" aca="1" ref="CX282" ca="1">IF(H282,IF(OR(AU282,AV282),TRIM(SUBSTITUTE(_xll.MCONCAT(IF((INDIRECT(ster!$D$14)&lt;&gt;"")*NOT(ISNUMBER(INDIRECT(Q282))),IF(ISERROR(MATCH(INDIRECT(Q282),INDIRECT(K282),0)),IFERROR(IF(INDIRECT(Q282)&lt;&gt;"",INDIRECT(ster!$D$14) &amp; ": " &amp; SUBSTITUTE(INDIRECT(Q282)," "," "),""),""),""),"")," "),"  "," ")),""),"")</f>
        <v/>
      </c>
      <c r="CY282" s="14" t="str">
        <f t="array" aca="1" ref="CY282" ca="1">IF(H282,IF(AE282,TRIM(SUBSTITUTE(_xll.MCONCAT(IF((INDIRECT(ster!$D$14)&lt;&gt;"")*IFERROR(NOT(INDIRECT(AF282)),FALSE),IF(ISERROR(MATCH(INDIRECT(Q282),INDIRECT(K282),0)),IFERROR(IF(INDIRECT(Q282)&lt;&gt;"",INDIRECT(ster!$D$14)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CZ282" s="14" t="str">
        <f t="array" aca="1" ref="CZ282" ca="1">IF(H282,IF(AH282,TRIM(SUBSTITUTE(_xll.MCONCAT(IF((INDIRECT(ster!$D$14)&lt;&gt;"")*IFERROR(NOT(INDIRECT(AI282)),FALSE),IF(ISERROR(MATCH(INDIRECT(Q282),INDIRECT(K282),0)),IFERROR(IF(INDIRECT(Q282)&lt;&gt;"",INDIRECT(ster!$D$14)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DC282" s="14" t="str">
        <f ca="1">SUBSTITUTE(SUBSTITUTE(SUBSTITUTE(SUBSTITUTE(_xll.MCONCAT(DG282:DS282,"■"),"■■","■"),"■■","■"),"■■","■"),"■■","■")</f>
        <v>■</v>
      </c>
      <c r="DD282" s="14" t="str">
        <f t="shared" ref="DD282" ca="1" si="7217">IF(MID(DC282,1,1)="■",MID(DC282,2,LEN(DC282)),DC282)</f>
        <v/>
      </c>
      <c r="DE282" s="14" t="str">
        <f t="shared" ref="DE282" ca="1" si="7218">IF(DD282&lt;&gt;"",IF(MID(DD282,LEN(DD282),1)="■",MID(DD282,1,LEN(DD282)-1),DD282),"")</f>
        <v/>
      </c>
      <c r="DF282" s="14" t="str">
        <f t="shared" ref="DF282" ca="1" si="7219">IFERROR(IF(DE282&lt;&gt;"",SUBSTITUTE(DE282,"■",". "),""),"##INTERNAL_ERROR")</f>
        <v/>
      </c>
      <c r="DG282" s="14" t="str">
        <f t="shared" ref="DG282" ca="1" si="7220">IF(CN282&lt;&gt;0,"Variable name don't comply with the naming convention","")</f>
        <v/>
      </c>
      <c r="DH282" s="14" t="str">
        <f t="shared" ref="DH282" ca="1" si="7221">IF(CO282&lt;&gt;"","Duplicated name. " &amp; IF(ISERROR(FIND(" ",CO282)),"Duplicate have index " &amp; CO282, "Duplicates have indices: "&amp;SUBSTITUTE(CO282," ",", ")),"")</f>
        <v/>
      </c>
      <c r="DI282" s="14" t="str">
        <f t="shared" ref="DI282" ca="1" si="7222">IF(CP282&lt;&gt;"","Variable label exceed length 150","")</f>
        <v/>
      </c>
      <c r="DJ282" s="14" t="str">
        <f t="shared" ref="DJ282" ca="1" si="7223">IF(CQ282&lt;&gt;"","Duplicated variable label. " &amp; IF(ISERROR(FIND(" ",CQ282)),"Duplicate have index " &amp; CQ282, "Duplicates have indices: "&amp;SUBSTITUTE(CQ282," ",", ")),"")</f>
        <v/>
      </c>
      <c r="DK282" s="14" t="str">
        <f t="shared" ref="DK282" ca="1" si="7224">IF(CR282&lt;&gt;"","The following cases have values below declared theorethical min: " &amp;SUBSTITUTE(CR282," ",", "),"")</f>
        <v/>
      </c>
      <c r="DL282" s="14" t="str">
        <f t="shared" ref="DL282" ca="1" si="7225">IF(CS282&lt;&gt;"","The following cases have values above declared theorethical max: " &amp;SUBSTITUTE(CS282," ",", "),"")</f>
        <v/>
      </c>
      <c r="DM282" s="14" t="str">
        <f t="shared" ref="DM282" ca="1" si="7226">IF(CT282&lt;&gt;"","There are some cases with values not explicitly declared in the labels dictionary: " &amp;SUBSTITUTE(CT282," ",", "),"")</f>
        <v/>
      </c>
      <c r="DN282" s="14" t="str">
        <f t="array" aca="1" ref="DN282" ca="1">IF(CU282&lt;&gt;"","There are errors in the entered values in the following cases: " &amp;SUBSTITUTE(CU282," ",", "),"")</f>
        <v/>
      </c>
      <c r="DO282" s="14" t="str">
        <f t="shared" ref="DO282" ca="1" si="7227">IF(CV282&lt;&gt;"","The following records are missing in this required field: " &amp;SUBSTITUTE(CV282," ",", "),"")</f>
        <v/>
      </c>
      <c r="DP282" s="14" t="str">
        <f t="shared" ref="DP282" ca="1" si="7228">IF(CW282&lt;&gt;"","The following cases have non-integer values: " &amp;SUBSTITUTE(CW282," ",", "),"")</f>
        <v/>
      </c>
      <c r="DQ282" s="14" t="str">
        <f t="shared" ref="DQ282" ca="1" si="7229">IF(CX282&lt;&gt;"","The following cases are non-numeric: " &amp;SUBSTITUTE(CX282," ",", "),"")</f>
        <v/>
      </c>
      <c r="DR282" s="14" t="str">
        <f t="shared" ref="DR282" ca="1" si="7230">IF(CY282&lt;&gt;"","In the following cases " &amp; P282 &amp; " " &amp; LOWER(MID(AG282,1,1)) &amp; MID(AG282,2,LEN(AG282)) &amp; ": " &amp;SUBSTITUTE(CY282," ",", "),"")</f>
        <v/>
      </c>
      <c r="DS282" s="14" t="str">
        <f t="shared" ref="DS282" ca="1" si="7231">IF(CZ282&lt;&gt;"","In the following cases " &amp; P282 &amp; " " &amp; LOWER(MID(AJ282,1,1)) &amp; MID(AJ282,2,LEN(AJ282)) &amp; ": " &amp;SUBSTITUTE(CZ282," ",", "),"")</f>
        <v/>
      </c>
      <c r="DZ282" s="14" t="b">
        <f t="shared" ref="DZ282" ca="1" si="7232">OR(ED282&lt;&gt;"",EF282&lt;&gt;"",EG282&lt;&gt;"")</f>
        <v>0</v>
      </c>
      <c r="EA282" s="14" t="str">
        <f t="shared" ref="EA282" ca="1" si="7233">IF(EB282&lt;&gt;"",G282 &amp; " (" &amp; F282 &amp; ")","")</f>
        <v>Metastasis - Skin (q_85b_16)</v>
      </c>
      <c r="EB282" s="14" t="str">
        <f t="shared" ref="EB282" ca="1" si="7234">IF(EE282&lt;&gt;"",EE282&amp;IF(ED282&lt;&gt;""," and "&amp;ED282,""),UPPER(MID(ED282,1,1)&amp;MID(ED282,2,LEN(ED282))))&amp; IF(OR(EF282&lt;&gt;"",EG282&lt;&gt;"")," and "&amp;IF(EF282&lt;&gt;"",LOWER(MID(EF282,1,1) &amp; MID(EF282,2,LEN(EF282))),"")&amp; IF(AND(EF282 &lt;&gt;"",EG282&lt;&gt;"")," and ","") &amp; IF(EG282&lt;&gt;"",LOWER(MID(EG282,1,1) &amp; MID(EG282,2,LEN(EG282))),""),"") &amp; IF(OR(EE282&lt;&gt;"",ED282&lt;&gt;"",EF282&lt;&gt;"",EG282&lt;&gt;""), ". ","")</f>
        <v xml:space="preserve">Values must be numeric. </v>
      </c>
      <c r="EC282" s="14" t="str">
        <f t="shared" ref="EC282" ca="1" si="7235">IF(EB282&lt;&gt;"",G282 &amp; " (" &amp; F282 &amp; "): " &amp; EB282,"")</f>
        <v xml:space="preserve">Metastasis - Skin (q_85b_16): Values must be numeric. </v>
      </c>
      <c r="ED282" s="14" t="str">
        <f t="shared" ref="ED282" ca="1" si="7236">IF(H282,IF(W282&gt;0,IF(AND(AO282&lt;&gt;"",AP282&lt;&gt;""),"each value must be between " &amp; IF( AV282,IFERROR(TEXT(AO282,"rrrr-mm-dd") &amp;" (" &amp; AO282 &amp;")",AO282),AO282) &amp; " and " &amp; IF( AV282,IFERROR(TEXT(AP282,"rrrr-mm-dd") &amp;" (" &amp; AP282 &amp;")",AP282),AP282),IF(AO282&lt;&gt;"","each value must be above " &amp; IF( AV282,IFERROR(TEXT(AO282,"rrrr-mm-dd") &amp;" (" &amp; AO282 &amp;")",AO282),AO282), IF(AP282&lt;&gt;"","each value must be below " &amp; IF( AV282,IFERROR(TEXT(AP282,"rrrr-mm-dd") &amp;" (" &amp; AP282 &amp;")",AP282),AP282),""))),""),"")</f>
        <v/>
      </c>
      <c r="EE282" s="14" t="str">
        <f t="shared" ref="EE282" ca="1" si="7237">IF(H282,IF(OR(AQ282,AU282,AV282,AS282,AR282),
   "Values must be" &amp;
   IF(AR282," limited to predefinied list", IF(AQ282, " integers",IF(OR(AU282,AV282)," numeric",""))) &amp;
   IF(AS282,IF(OR(AR282,AQ282,AU282,AV282), " and ","") &amp; "non-missing",""),
""),"")</f>
        <v>Values must be numeric</v>
      </c>
      <c r="EF282" s="14" t="str">
        <f t="shared" ref="EF282" ca="1" si="7238">IF($H282,AG282,"")</f>
        <v/>
      </c>
      <c r="EG282" s="14" t="str">
        <f t="shared" ref="EG282" ca="1" si="7239">IF($H282,AJ282,"")</f>
        <v/>
      </c>
      <c r="EM282" s="14" t="b">
        <f t="shared" ref="EM282" ca="1" si="7240">OR(EC282&lt;&gt;"",DF282&lt;&gt;"")</f>
        <v>1</v>
      </c>
      <c r="EN282" s="14">
        <f t="shared" ref="EN282" ca="1" si="7241">IF(EM282,C282,"")</f>
        <v>269</v>
      </c>
      <c r="EO282" s="14" t="str">
        <f t="shared" ref="EO282" ca="1" si="7242">IF(EM282,F282,"")</f>
        <v>q_85b_16</v>
      </c>
      <c r="EP282" s="14" t="str">
        <f t="shared" ref="EP282" ca="1" si="7243">EC282</f>
        <v xml:space="preserve">Metastasis - Skin (q_85b_16): Values must be numeric. </v>
      </c>
      <c r="EQ282" s="14" t="str">
        <f t="shared" ref="EQ282" ca="1" si="7244">DF282</f>
        <v/>
      </c>
    </row>
    <row r="283" spans="2:147" s="14" customFormat="1">
      <c r="B283" s="14" t="str">
        <f t="shared" ref="B283" ca="1" si="7245">DF283</f>
        <v/>
      </c>
      <c r="C283" s="14">
        <f t="shared" ref="C283" ca="1" si="7246">IF(OFFSET(B283,-1,COLUMN(VariableExists)-2),OFFSET(B283,-1,1)+1,OFFSET(B283,-1,1))</f>
        <v>270</v>
      </c>
      <c r="D283" s="14">
        <f t="shared" ref="D283" si="7247">ROW(A283)-2</f>
        <v>281</v>
      </c>
      <c r="E283" s="14" t="str">
        <f t="shared" ref="E283" ca="1" si="7248">IF(OR(G283="",ROW(G283)=2),"",IF(Z283&gt;0,"S",IF(AX283,IF(J283=2,"D","N"),"I")))</f>
        <v>D</v>
      </c>
      <c r="F283" s="14" t="str">
        <f t="shared" ref="F283" ca="1" si="7249">IF(H283,O283,"")</f>
        <v>q_85b_17</v>
      </c>
      <c r="G283" s="14" t="str">
        <f t="shared" ref="G283" ca="1" si="7250">IF(H283,P283,"")</f>
        <v>Metastasis - Leukemia</v>
      </c>
      <c r="H283" s="14" t="b">
        <f t="shared" ref="H283" ca="1" si="7251">IF(INDIRECT(ADDRESS(2,D283+1,,,_sheetname_dataframe))="",FALSE,MID(INDIRECT(ADDRESS(2,D283+1,,,_sheetname_dataframe)),1,1)&lt;&gt;".")</f>
        <v>1</v>
      </c>
      <c r="I283" s="14" t="str">
        <f ca="1">IF($H283,ADDRESS(3,(D283+1)*2-1,4,,"["&amp;wew!$G$7&amp;"]"&amp;_sheetname_labels)&amp;":"&amp;ADDRESS(2+ster!$B$20,(D283+1)*2-1,4),"")</f>
        <v>[DBTemplate.xlsm]labels!UQ3:UQ61</v>
      </c>
      <c r="J283" s="14">
        <f t="array" aca="1" ref="J283" ca="1">IF(H283,MAX(0,MAX(IF(INDIRECT(I283)&lt;&gt;"",ROW(INDIRECT(I283)),""))-2),"")</f>
        <v>2</v>
      </c>
      <c r="K283" s="14" t="str">
        <f ca="1">IF($H283,IF($J283&gt;0,ADDRESS(3,(D283+1)*2-1,4,,"["&amp;wew!$G$7&amp;"]"&amp;_sheetname_labels)&amp;":"&amp;ADDRESS(2+J283,(D283+1)*2-1,4),""),"")</f>
        <v>[DBTemplate.xlsm]labels!UQ3:UQ4</v>
      </c>
      <c r="L283" s="14" t="str">
        <f ca="1">IF($H283,IF($J283&gt;0,ADDRESS(3,(D283+1)*2,4,,"["&amp;wew!$G$7&amp;"]"&amp;_sheetname_labels)&amp;":"&amp;ADDRESS(2+J283,(D283+1)*2,4),""),"")</f>
        <v>[DBTemplate.xlsm]labels!UR3:UR4</v>
      </c>
      <c r="M283" s="14">
        <f t="shared" ref="M283" ca="1" si="7252">IF($H283,IF(J283&gt;0,COUNTA(INDIRECT(K283))-COUNT(INDIRECT(K283)),0),"")</f>
        <v>0</v>
      </c>
      <c r="N283" s="14">
        <f t="shared" ref="N283" ca="1" si="7253">IF(H283,J283-M283,"")</f>
        <v>2</v>
      </c>
      <c r="O283" s="14" t="str">
        <f t="shared" ref="O283" ca="1" si="7254">IF(INDIRECT(ADDRESS(2,D283+1,,,_sheetname_dataframe))="","",INDIRECT(ADDRESS(2,D283+1,,,_sheetname_dataframe)))</f>
        <v>q_85b_17</v>
      </c>
      <c r="P283" s="14" t="str">
        <f t="shared" ref="P283" ca="1" si="7255">IF(H283,IF(INDIRECT(ADDRESS(1,D283+1,,,_sheetname_dataframe))="","",INDIRECT(ADDRESS(1,D283+1,,,_sheetname_dataframe))),"")</f>
        <v>Metastasis - Leukemia</v>
      </c>
      <c r="Q283" s="14" t="str">
        <f ca="1">IF($BP283,ADDRESS(3,D283+1,4,,"["&amp;wew!$G$7&amp;"]"&amp;_sheetname_dataframe)&amp;":"&amp;ADDRESS(2+ster!$C$14,D283+1,4),"")</f>
        <v>[DBTemplate.xlsm]data_frame!JV3:JV3</v>
      </c>
      <c r="R283" s="14" t="str">
        <f>IF($BP283,IF(MID(_xll.FORMULATEXT(INDEX(INDIRECT(Q283),1)),1,1)="=", _xll.FORMULATEXT(INDEX(INDIRECT(Q283),1),2,TRUE),""),"")</f>
        <v/>
      </c>
      <c r="S283" s="14">
        <f t="array" aca="1" ref="S283" ca="1">IF(H283,SUM(IF((IFERROR(INDIRECT(Q283)&lt;&gt;"",FALSE))*(INDIRECT(ster!$D$14)&lt;&gt;""),1,0)),"")</f>
        <v>0</v>
      </c>
      <c r="T283" s="14">
        <f t="array" aca="1" ref="T283" ca="1">IF(H283,IF(M283&gt;0,SUM(IFERROR(1*(MATCH(INDIRECT(Q283),INDIRECT(K283),0)&gt;0),0)*(INDIRECT(ster!$D$14)&lt;&gt;"")*NOT(ISNUMBER(INDIRECT(Q283)))),0),"")</f>
        <v>0</v>
      </c>
      <c r="U283" s="14">
        <f t="array" aca="1" ref="U283" ca="1">IF(H283,SUM((IFERROR(INDIRECT(Q283)="",FALSE))*(INDIRECT(ster!$D$14)&lt;&gt;"")),"")</f>
        <v>1</v>
      </c>
      <c r="V283" s="14">
        <f t="array" aca="1" ref="V283" ca="1">IF(H283,SUM((IFERROR(INDIRECT(Q283)="#ąś",TRUE))*(INDIRECT(ster!$D$14)&lt;&gt;"")),"")</f>
        <v>0</v>
      </c>
      <c r="W283" s="14">
        <f t="array" aca="1" ref="W283" ca="1">IF(H283,SUM(ISNUMBER(INDIRECT(Q283))*(INDIRECT(ster!$D$14)&lt;&gt;"")),"")</f>
        <v>0</v>
      </c>
      <c r="X283" s="14" t="str">
        <f t="array" aca="1" ref="X283" ca="1">IF(AND(H283,W283&gt;0),IF(wew!$B$3,MIN(IF((INDIRECT(ster!$D$14)&lt;&gt;"")*IFERROR(INDIRECT($Q283)&lt;&gt;"",FALSE),IFERROR(INDIRECT($Q283),"X"),"X")),"&lt;włącz podświetlanie wartości&gt;"),"—")</f>
        <v>—</v>
      </c>
      <c r="Y283" s="14" t="str">
        <f t="array" aca="1" ref="Y283" ca="1">IF(AND(H283,W283&gt;0),IF(wew!$B$3,MAX(IF((INDIRECT(ster!$D$14)&lt;&gt;"")*IFERROR(INDIRECT($Q283)&lt;&gt;"",FALSE),IFERROR(INDIRECT($Q283),"X"),"X")),"&lt;włącz podświetlanie wartości&gt;"),"—")</f>
        <v>—</v>
      </c>
      <c r="Z283" s="14">
        <f t="shared" ref="Z283" ca="1" si="7256">IF(H283,S283-T283-W283,"")</f>
        <v>0</v>
      </c>
      <c r="AA283" s="12" t="str">
        <f t="shared" ref="AA283" ca="1" si="7257">IF(H283,IF(S283&gt;0,W283/(S283),"—"),"")</f>
        <v>—</v>
      </c>
      <c r="AB283" s="17">
        <f t="array" aca="1" ref="AB283" ca="1">IF(H283,IF(W283&gt;0,SUM((INDIRECT(ster!$D$14)&lt;&gt;"")*IFERROR((INDIRECT(Q283)&lt;&gt;"")*(INDIRECT(Q283)=INT(INDIRECT(Q283))),0)),0),"")</f>
        <v>0</v>
      </c>
      <c r="AC283" s="17">
        <f t="array" aca="1" ref="AC283" ca="1">IF(H283,W283-AB283,"")</f>
        <v>0</v>
      </c>
      <c r="AD283" s="17">
        <f t="shared" ref="AD283" ca="1" si="7258">IF($H283,IF(AC283&lt;&gt;"",IF(AC283=0,1,IF(AC283/W283&lt;0.15,2,3)),0),"")</f>
        <v>1</v>
      </c>
      <c r="AE283" s="17" t="b">
        <f t="shared" ref="AE283" ca="1" si="7259">IF(H283,OFFSET(O283,1,0)=".validation",FALSE)</f>
        <v>0</v>
      </c>
      <c r="AF283" s="17" t="str">
        <f ca="1">IF(AE283,IF($H283,ADDRESS(3,D283+2,4,,"["&amp;wew!$G$7&amp;"]"&amp;_sheetname_dataframe)&amp;":"&amp;ADDRESS(2+ster!$C$14,D283+2,4),""),"")</f>
        <v/>
      </c>
      <c r="AG283" s="17" t="str">
        <f t="shared" ref="AG283" ca="1" si="7260">IF(AE283,IF($H283,IF(INDIRECT(ADDRESS(1,D283+2,,,_sheetname_dataframe))="","",INDIRECT(ADDRESS(1,D283+2,,,_sheetname_dataframe))),""),"")</f>
        <v/>
      </c>
      <c r="AH283" s="17" t="b">
        <f t="shared" ref="AH283" ca="1" si="7261">IF(H283,AND(AE283,OFFSET(O283,2,0)=".validation"),FALSE)</f>
        <v>0</v>
      </c>
      <c r="AI283" s="17" t="str">
        <f ca="1">IF(AH283,IF($H283,ADDRESS(3,D283+3,4,,"["&amp;wew!$G$7&amp;"]"&amp;_sheetname_dataframe)&amp;":"&amp;ADDRESS(2+ster!$C$14,D283+3,4),""),"")</f>
        <v/>
      </c>
      <c r="AJ283" s="17" t="str">
        <f t="shared" ref="AJ283" ca="1" si="7262">IF(AH283,IF($H283,IF(INDIRECT(ADDRESS(1,D283+3,,,_sheetname_dataframe))="","",INDIRECT(ADDRESS(1,D283+3,,,_sheetname_dataframe))),""),"")</f>
        <v/>
      </c>
      <c r="AK283" s="17" t="b">
        <f t="shared" ref="AK283" ca="1" si="7263">IF(H283,OR(AQ283,AD283=2),"")</f>
        <v>0</v>
      </c>
      <c r="AL283" s="17" t="b">
        <f t="shared" ref="AL283" ca="1" si="7264">IF($H283,IF(BV283&lt;&gt;"",IF(OR(BM283="F",BM283="L",BM283="I",BM283="D"),BV283&lt;&gt;0)),"")</f>
        <v>0</v>
      </c>
      <c r="AM283" s="17" t="b">
        <f t="shared" ref="AM283" ca="1" si="7265">IF($H283,AND(NOT(AL283),OR(IF(BW283&lt;&gt;"",IF(OR(BM283="F",BM283="L"),BW283&lt;&gt;0)),BM283="I",BM283="N",BM283="D")),"")</f>
        <v>0</v>
      </c>
      <c r="AN283" s="17">
        <f t="shared" ref="AN283" ca="1" si="7266">IF(COUNTA(INDIRECT(Q283))=0,0, IF(AND(AO283&lt;&gt;"",X283&lt;AO283),1,IF(AND(AP283&lt;&gt;"",Y283&gt;AP283),1,IF(AND(AQ283,AC283&gt;0),2,0))))</f>
        <v>0</v>
      </c>
      <c r="AO283" s="24" t="str">
        <f t="shared" ref="AO283" ca="1" si="7267">IF($H283,IF(BY283&lt;&gt;"",IF(ISNUMBER(BY283),BY283,""),""),"")</f>
        <v/>
      </c>
      <c r="AP283" s="24" t="str">
        <f t="shared" ref="AP283" ca="1" si="7268">IF($H283,IF(BZ283&lt;&gt;"",IF(ISNUMBER(BZ283),BZ283,""),""),"")</f>
        <v/>
      </c>
      <c r="AQ283" s="17" t="b">
        <f t="shared" ref="AQ283" ca="1" si="7269">IF(H283,IF(CA283&lt;&gt;"",CA283&lt;&gt;0,FALSE),"")</f>
        <v>0</v>
      </c>
      <c r="AR283" s="17" t="b">
        <f t="shared" ref="AR283" ca="1" si="7270">IF(H283,IF(N283&gt;0,IF(BQ283&lt;&gt;"",BQ283&lt;&gt;0,FALSE),FALSE),"")</f>
        <v>0</v>
      </c>
      <c r="AS283" s="17" t="b">
        <f t="shared" ref="AS283" ca="1" si="7271">IF(H283,IF(BR283&lt;&gt;"",BR283&lt;&gt;0,FALSE),"")</f>
        <v>0</v>
      </c>
      <c r="AT283" s="17" t="b">
        <f t="shared" ref="AT283" ca="1" si="7272">IF(H283,IF(N283&gt;0,FALSE,IF(BU283&lt;&gt;"",MATCH(BU283,DataType,0)=1,FALSE)),"")</f>
        <v>0</v>
      </c>
      <c r="AU283" s="17" t="b">
        <f t="shared" ref="AU283" ca="1" si="7273">IF(H283,IF(N283&gt;0,TRUE,IF(BU283&lt;&gt;"",MATCH(BU283,DataType,0)=2,FALSE)),"")</f>
        <v>1</v>
      </c>
      <c r="AV283" s="17" t="b">
        <f t="shared" ref="AV283" ca="1" si="7274">IF(H283,IF(N283&gt;0,FALSE,IF(BU283&lt;&gt;"",MATCH(BU283,DataType,0)=3,FALSE)),"")</f>
        <v>0</v>
      </c>
      <c r="AW283" s="17" t="b">
        <f t="shared" ref="AW283" ca="1" si="7275">IF(H283,IF(W283&gt;0,Z283=0,FALSE),"")</f>
        <v>0</v>
      </c>
      <c r="AX283" s="14" t="b">
        <f t="array" aca="1" ref="AX283" ca="1">IF(H283,N283&gt;0,"")</f>
        <v>1</v>
      </c>
      <c r="AY283" s="17" t="str">
        <f t="shared" ref="AY283" ca="1" si="7276">IF(H283,IF(N283&gt;0,ADDRESS(ROW(VariablesOrigin)+1,COLUMN(VariablesOrigin)+1,4) &amp; ":" &amp; ADDRESS(ROW(VariablesOrigin)+N283,COLUMN(VariablesOrigin)+1,4),""),"")</f>
        <v>C3:C4</v>
      </c>
      <c r="AZ283" s="17" t="b">
        <f t="array" aca="1" ref="AZ283" ca="1">IF(AY283&lt;&gt;"",SUM(1*ISERROR(MATCH(INDIRECT(AY283),INDIRECT(K283),0)))=0,"")</f>
        <v>1</v>
      </c>
      <c r="BA283" s="17" t="b">
        <f t="shared" ref="BA283" ca="1" si="7277">IF(H283,BU283="",FALSE)</f>
        <v>1</v>
      </c>
      <c r="BB283" s="17" t="b">
        <v>0</v>
      </c>
      <c r="BC283" s="17" t="b">
        <f t="shared" ref="BC283" ca="1" si="7278">IF(BA283,IF(N283&gt;0,AND(AZ283,Z283=0),FALSE),"")</f>
        <v>1</v>
      </c>
      <c r="BD283" s="17" t="b">
        <f t="shared" ref="BD283" ca="1" si="7279">IF(BA283,IF(N283&gt;0,AND(NOT(AZ283),Z283=0),FALSE),"")</f>
        <v>0</v>
      </c>
      <c r="BE283" s="17" t="b">
        <f t="shared" ref="BE283" ca="1" si="7280">IF(BA283,IF(AND(AW283,NOT(BB283),NOT(BC283),NOT(BD283)),AND(Z283=0,AC283=0),FALSE),"")</f>
        <v>0</v>
      </c>
      <c r="BF283" s="17" t="b">
        <f t="shared" ref="BF283" ca="1" si="7281">IF(BA283,IF(AND(AW283,NOT(BB283),NOT(BC283),NOT(BD283)),AND(Z283=0,OR(AC283&gt;0)),FALSE),"")</f>
        <v>0</v>
      </c>
      <c r="BG283" s="17" t="b">
        <f t="shared" ref="BG283" ca="1" si="7282">IF(BA283,IF(OR(BB283:BF283),FALSE,IF(Z283=0,FALSE,Z283&gt;0)),"")</f>
        <v>0</v>
      </c>
      <c r="BH283" s="17" t="b">
        <f t="shared" ref="BH283" ca="1" si="7283">IF(BA283,COUNTIF(BB283:BG283,TRUE)=1,"")</f>
        <v>1</v>
      </c>
      <c r="BI283" s="17">
        <f t="shared" ref="BI283" ca="1" si="7284">IF(BA283,IFERROR(MATCH(TRUE,BB283:BG283,0),7),"")</f>
        <v>2</v>
      </c>
      <c r="BJ283" s="17" t="b">
        <f t="shared" ref="BJ283" ca="1" si="7285">DF283&lt;&gt;""</f>
        <v>0</v>
      </c>
      <c r="BK283" s="17" t="str">
        <f t="shared" ref="BK283" ca="1" si="7286">IF(H283,IF(AND(NOT(BA283),AU283),AC283=0,""),"")</f>
        <v/>
      </c>
      <c r="BL283" s="17" t="str">
        <f t="shared" ref="BL283" ca="1" si="7287">IF(H283,IF(AND(NOT(BA283),AU283),AC283&gt;0,""),"")</f>
        <v/>
      </c>
      <c r="BM283" s="17" t="str">
        <f t="shared" ref="BM283" ca="1" si="7288">IF(H283,IF(BA283,CHOOSE(BI283,"0","F","L","I","N",IF(AA283&gt;0.5,"N","S"),"0"),CHOOSE(MATCH(BU283,DataType,0),"S",IF(BK283,"I","N"),"D"  )),"")</f>
        <v>F</v>
      </c>
      <c r="BN283" s="17" t="str">
        <f t="shared" ref="BN283" ca="1" si="7289">IF(H283,IF(BJ283,"E",IF(BA283,CHOOSE(BI283,"0","F","L","I","N","S","0"),CHOOSE(MATCH(BU283,DataType,0),"S",IF(BK283,"I","N"),"D"  ))),"")</f>
        <v>F</v>
      </c>
      <c r="BO283" s="17" t="str">
        <f t="shared" ref="BO283" ca="1" si="7290">IF($H283,IF(BM283="0","",IF(AND(AR283,N283=2),"D",IF(BM283="S","N",IF(AL283,"O",IF(AM283,"I","N"))))),"")</f>
        <v>N</v>
      </c>
      <c r="BP283" s="14" t="b">
        <f t="shared" ref="BP283" ca="1" si="7291">INDIRECT(ADDRESS(2,ROW(A283)-1,,,_sheetname_dataframe))&lt;&gt;""</f>
        <v>1</v>
      </c>
      <c r="BQ283" s="35"/>
      <c r="BX283" s="16"/>
      <c r="BY283" s="16"/>
      <c r="BZ283" s="16"/>
      <c r="CA283" s="16"/>
      <c r="CB283" s="16"/>
      <c r="CC283" s="16"/>
      <c r="CD283" s="16"/>
      <c r="CE283" s="16"/>
      <c r="CF283" s="16"/>
      <c r="CN283" s="14">
        <f ca="1">IF(H283,IFERROR(IsVariableNameLegal(O283),0),0)</f>
        <v>0</v>
      </c>
      <c r="CO283" s="14" t="str">
        <f t="array" aca="1" ref="CO283" ca="1">IF(H283,IF(COUNTIF(INDIRECT(wew!$C$13),O283)&gt;1,TRIM(SUBSTITUTE(_xll.MCONCAT(IF((INDIRECT(wew!$C$13)=O283)*(COLUMN(INDIRECT(wew!$C$13))&lt;&gt;D283+1),-1+COLUMN(INDIRECT(wew!$C$13)),"")," "),"  "," ")),""),"")</f>
        <v/>
      </c>
      <c r="CP283" s="14" t="str">
        <f t="array" aca="1" ref="CP283" ca="1">IF(P283&lt;&gt;"",IF(LEN(P283)&gt;150,1,""),"")</f>
        <v/>
      </c>
      <c r="CQ283" s="14" t="str">
        <f t="array" aca="1" ref="CQ283" ca="1">IF(AND(H283,NOT(ster!$J$3)),IF(COUNTIF(INDIRECT(wew!$C$15),P283)&gt;1,TRIM(SUBSTITUTE(_xll.MCONCAT(IF((INDIRECT(wew!$C$15)=P283)*(COLUMN(INDIRECT(wew!$C$15))&lt;&gt;D283+1),-1+COLUMN(INDIRECT(wew!$C$15)),"")," "),"  "," ")),""),"")</f>
        <v/>
      </c>
      <c r="CR283" s="14" t="str">
        <f t="array" aca="1" ref="CR283" ca="1">IF(H283,IF(AND(W283&gt;0,AO283&lt;&gt;""),TRIM(SUBSTITUTE(_xll.MCONCAT(IFERROR(IF(ISNUMBER(INDIRECT(Q283)),IF((INDIRECT(ster!$D$14)&lt;&gt;"")*(INDIRECT(Q283)&lt;AO283),INDIRECT(ster!$D$14) &amp; ": " &amp;  SUBSTITUTE(IF( AV283,IFERROR(TEXT(INDIRECT(Q283),"rrrr-mm-dd") &amp;" (" &amp; INDIRECT(Q283) &amp;")",INDIRECT(Q283)),INDIRECT(Q283))," "," "),""),""),"")," "),"  "," ")),""),"")</f>
        <v/>
      </c>
      <c r="CS283" s="14" t="str">
        <f t="array" aca="1" ref="CS283" ca="1">IF(H283,IF(AND(W283&gt;0,AP283&lt;&gt;""),TRIM(SUBSTITUTE(_xll.MCONCAT(IFERROR(IF(ISNUMBER(INDIRECT(Q283)),IF((INDIRECT(ster!$D$14)&lt;&gt;"")*(INDIRECT(Q283)&gt;AP283),INDIRECT(ster!$D$14) &amp; ": " &amp;  SUBSTITUTE(IF( AV283,IFERROR(TEXT(INDIRECT(Q283),"rrrr-mm-dd")&amp;" (" &amp; INDIRECT(Q283) &amp;")",INDIRECT(Q283)),INDIRECT(Q283))," "," "),""),""),"")," "),"  "," ")),""),"")</f>
        <v/>
      </c>
      <c r="CT283" s="14" t="str">
        <f t="array" aca="1" ref="CT283" ca="1">IF(H283,IF(AND(N283&gt;0,AR283),TRIM(SUBSTITUTE(_xll.MCONCAT(IFERROR(IF(ISNUMBER(INDIRECT(Q283)),IF((INDIRECT(ster!$D$14)&lt;&gt;"")*(IFERROR(0*(MATCH(INDIRECT(Q283),INDIRECT(K283),0)&gt;0),1)),INDIRECT(ster!$D$14) &amp; ": " &amp;  SUBSTITUTE(IF( AV283,IFERROR(TEXT(INDIRECT(Q283),"rrrr-mm-dd")&amp;" (" &amp; INDIRECT(Q283) &amp;")",INDIRECT(Q283)),INDIRECT(Q283))," "," "),""),""),"")," "),"  "," ")),""),"")</f>
        <v/>
      </c>
      <c r="CU283" s="14" t="str">
        <f t="array" aca="1" ref="CU283" ca="1">IF(H283,IF(AND(V283&gt;0),TRIM(SUBSTITUTE(_xll.MCONCAT(IF((INDIRECT(ster!$D$14)&lt;&gt;"")*(IFERROR(0*(INDIRECT(Q283)&lt;&gt;""),1)),INDIRECT(ster!$D$14),"")," "),"  "," ")),""),"")</f>
        <v/>
      </c>
      <c r="CV283" s="14" t="str">
        <f t="array" aca="1" ref="CV283" ca="1">IF(H283,IF(AS283,
TRIM(SUBSTITUTE(_xll.MCONCAT(IF(
   (INDIRECT(ster!$D$14)&lt;&gt;"")*
   ((INDIRECT(Q283)="")+
      NOT(ISNUMBER(INDIRECT(Q283)))*
      NOT(ISERROR(MATCH(INDIRECT(Q283),INDIRECT(K283),0)))
    ),
      INDIRECT(ster!$D$14),
   "")," "),"  "," ")),
""),"")</f>
        <v/>
      </c>
      <c r="CW283" s="14" t="str">
        <f t="array" aca="1" ref="CW283" ca="1">IF(H283,IF(AND(AQ283),TRIM(SUBSTITUTE(_xll.MCONCAT(IFERROR(IF(ISNUMBER(INDIRECT(Q283)),IF((INDIRECT(ster!$D$14)&lt;&gt;"")*(INDIRECT(Q283)&lt;&gt;INT(INDIRECT(Q283))),INDIRECT(ster!$D$14) &amp; ": " &amp; INDIRECT(Q283),""),""),"")," "),"  "," ")),""),"")</f>
        <v/>
      </c>
      <c r="CX283" s="14" t="str">
        <f t="array" aca="1" ref="CX283" ca="1">IF(H283,IF(OR(AU283,AV283),TRIM(SUBSTITUTE(_xll.MCONCAT(IF((INDIRECT(ster!$D$14)&lt;&gt;"")*NOT(ISNUMBER(INDIRECT(Q283))),IF(ISERROR(MATCH(INDIRECT(Q283),INDIRECT(K283),0)),IFERROR(IF(INDIRECT(Q283)&lt;&gt;"",INDIRECT(ster!$D$14) &amp; ": " &amp; SUBSTITUTE(INDIRECT(Q283)," "," "),""),""),""),"")," "),"  "," ")),""),"")</f>
        <v/>
      </c>
      <c r="CY283" s="14" t="str">
        <f t="array" aca="1" ref="CY283" ca="1">IF(H283,IF(AE283,TRIM(SUBSTITUTE(_xll.MCONCAT(IF((INDIRECT(ster!$D$14)&lt;&gt;"")*IFERROR(NOT(INDIRECT(AF283)),FALSE),IF(ISERROR(MATCH(INDIRECT(Q283),INDIRECT(K283),0)),IFERROR(IF(INDIRECT(Q283)&lt;&gt;"",INDIRECT(ster!$D$14)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CZ283" s="14" t="str">
        <f t="array" aca="1" ref="CZ283" ca="1">IF(H283,IF(AH283,TRIM(SUBSTITUTE(_xll.MCONCAT(IF((INDIRECT(ster!$D$14)&lt;&gt;"")*IFERROR(NOT(INDIRECT(AI283)),FALSE),IF(ISERROR(MATCH(INDIRECT(Q283),INDIRECT(K283),0)),IFERROR(IF(INDIRECT(Q283)&lt;&gt;"",INDIRECT(ster!$D$14)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DC283" s="14" t="str">
        <f ca="1">SUBSTITUTE(SUBSTITUTE(SUBSTITUTE(SUBSTITUTE(_xll.MCONCAT(DG283:DS283,"■"),"■■","■"),"■■","■"),"■■","■"),"■■","■")</f>
        <v>■</v>
      </c>
      <c r="DD283" s="14" t="str">
        <f t="shared" ref="DD283" ca="1" si="7292">IF(MID(DC283,1,1)="■",MID(DC283,2,LEN(DC283)),DC283)</f>
        <v/>
      </c>
      <c r="DE283" s="14" t="str">
        <f t="shared" ref="DE283" ca="1" si="7293">IF(DD283&lt;&gt;"",IF(MID(DD283,LEN(DD283),1)="■",MID(DD283,1,LEN(DD283)-1),DD283),"")</f>
        <v/>
      </c>
      <c r="DF283" s="14" t="str">
        <f t="shared" ref="DF283" ca="1" si="7294">IFERROR(IF(DE283&lt;&gt;"",SUBSTITUTE(DE283,"■",". "),""),"##INTERNAL_ERROR")</f>
        <v/>
      </c>
      <c r="DG283" s="14" t="str">
        <f t="shared" ref="DG283" ca="1" si="7295">IF(CN283&lt;&gt;0,"Variable name don't comply with the naming convention","")</f>
        <v/>
      </c>
      <c r="DH283" s="14" t="str">
        <f t="shared" ref="DH283" ca="1" si="7296">IF(CO283&lt;&gt;"","Duplicated name. " &amp; IF(ISERROR(FIND(" ",CO283)),"Duplicate have index " &amp; CO283, "Duplicates have indices: "&amp;SUBSTITUTE(CO283," ",", ")),"")</f>
        <v/>
      </c>
      <c r="DI283" s="14" t="str">
        <f t="shared" ref="DI283" ca="1" si="7297">IF(CP283&lt;&gt;"","Variable label exceed length 150","")</f>
        <v/>
      </c>
      <c r="DJ283" s="14" t="str">
        <f t="shared" ref="DJ283" ca="1" si="7298">IF(CQ283&lt;&gt;"","Duplicated variable label. " &amp; IF(ISERROR(FIND(" ",CQ283)),"Duplicate have index " &amp; CQ283, "Duplicates have indices: "&amp;SUBSTITUTE(CQ283," ",", ")),"")</f>
        <v/>
      </c>
      <c r="DK283" s="14" t="str">
        <f t="shared" ref="DK283" ca="1" si="7299">IF(CR283&lt;&gt;"","The following cases have values below declared theorethical min: " &amp;SUBSTITUTE(CR283," ",", "),"")</f>
        <v/>
      </c>
      <c r="DL283" s="14" t="str">
        <f t="shared" ref="DL283" ca="1" si="7300">IF(CS283&lt;&gt;"","The following cases have values above declared theorethical max: " &amp;SUBSTITUTE(CS283," ",", "),"")</f>
        <v/>
      </c>
      <c r="DM283" s="14" t="str">
        <f t="shared" ref="DM283" ca="1" si="7301">IF(CT283&lt;&gt;"","There are some cases with values not explicitly declared in the labels dictionary: " &amp;SUBSTITUTE(CT283," ",", "),"")</f>
        <v/>
      </c>
      <c r="DN283" s="14" t="str">
        <f t="array" aca="1" ref="DN283" ca="1">IF(CU283&lt;&gt;"","There are errors in the entered values in the following cases: " &amp;SUBSTITUTE(CU283," ",", "),"")</f>
        <v/>
      </c>
      <c r="DO283" s="14" t="str">
        <f t="shared" ref="DO283" ca="1" si="7302">IF(CV283&lt;&gt;"","The following records are missing in this required field: " &amp;SUBSTITUTE(CV283," ",", "),"")</f>
        <v/>
      </c>
      <c r="DP283" s="14" t="str">
        <f t="shared" ref="DP283" ca="1" si="7303">IF(CW283&lt;&gt;"","The following cases have non-integer values: " &amp;SUBSTITUTE(CW283," ",", "),"")</f>
        <v/>
      </c>
      <c r="DQ283" s="14" t="str">
        <f t="shared" ref="DQ283" ca="1" si="7304">IF(CX283&lt;&gt;"","The following cases are non-numeric: " &amp;SUBSTITUTE(CX283," ",", "),"")</f>
        <v/>
      </c>
      <c r="DR283" s="14" t="str">
        <f t="shared" ref="DR283" ca="1" si="7305">IF(CY283&lt;&gt;"","In the following cases " &amp; P283 &amp; " " &amp; LOWER(MID(AG283,1,1)) &amp; MID(AG283,2,LEN(AG283)) &amp; ": " &amp;SUBSTITUTE(CY283," ",", "),"")</f>
        <v/>
      </c>
      <c r="DS283" s="14" t="str">
        <f t="shared" ref="DS283" ca="1" si="7306">IF(CZ283&lt;&gt;"","In the following cases " &amp; P283 &amp; " " &amp; LOWER(MID(AJ283,1,1)) &amp; MID(AJ283,2,LEN(AJ283)) &amp; ": " &amp;SUBSTITUTE(CZ283," ",", "),"")</f>
        <v/>
      </c>
      <c r="DZ283" s="14" t="b">
        <f t="shared" ref="DZ283" ca="1" si="7307">OR(ED283&lt;&gt;"",EF283&lt;&gt;"",EG283&lt;&gt;"")</f>
        <v>0</v>
      </c>
      <c r="EA283" s="14" t="str">
        <f t="shared" ref="EA283" ca="1" si="7308">IF(EB283&lt;&gt;"",G283 &amp; " (" &amp; F283 &amp; ")","")</f>
        <v>Metastasis - Leukemia (q_85b_17)</v>
      </c>
      <c r="EB283" s="14" t="str">
        <f t="shared" ref="EB283" ca="1" si="7309">IF(EE283&lt;&gt;"",EE283&amp;IF(ED283&lt;&gt;""," and "&amp;ED283,""),UPPER(MID(ED283,1,1)&amp;MID(ED283,2,LEN(ED283))))&amp; IF(OR(EF283&lt;&gt;"",EG283&lt;&gt;"")," and "&amp;IF(EF283&lt;&gt;"",LOWER(MID(EF283,1,1) &amp; MID(EF283,2,LEN(EF283))),"")&amp; IF(AND(EF283 &lt;&gt;"",EG283&lt;&gt;"")," and ","") &amp; IF(EG283&lt;&gt;"",LOWER(MID(EG283,1,1) &amp; MID(EG283,2,LEN(EG283))),""),"") &amp; IF(OR(EE283&lt;&gt;"",ED283&lt;&gt;"",EF283&lt;&gt;"",EG283&lt;&gt;""), ". ","")</f>
        <v xml:space="preserve">Values must be numeric. </v>
      </c>
      <c r="EC283" s="14" t="str">
        <f t="shared" ref="EC283" ca="1" si="7310">IF(EB283&lt;&gt;"",G283 &amp; " (" &amp; F283 &amp; "): " &amp; EB283,"")</f>
        <v xml:space="preserve">Metastasis - Leukemia (q_85b_17): Values must be numeric. </v>
      </c>
      <c r="ED283" s="14" t="str">
        <f t="shared" ref="ED283" ca="1" si="7311">IF(H283,IF(W283&gt;0,IF(AND(AO283&lt;&gt;"",AP283&lt;&gt;""),"each value must be between " &amp; IF( AV283,IFERROR(TEXT(AO283,"rrrr-mm-dd") &amp;" (" &amp; AO283 &amp;")",AO283),AO283) &amp; " and " &amp; IF( AV283,IFERROR(TEXT(AP283,"rrrr-mm-dd") &amp;" (" &amp; AP283 &amp;")",AP283),AP283),IF(AO283&lt;&gt;"","each value must be above " &amp; IF( AV283,IFERROR(TEXT(AO283,"rrrr-mm-dd") &amp;" (" &amp; AO283 &amp;")",AO283),AO283), IF(AP283&lt;&gt;"","each value must be below " &amp; IF( AV283,IFERROR(TEXT(AP283,"rrrr-mm-dd") &amp;" (" &amp; AP283 &amp;")",AP283),AP283),""))),""),"")</f>
        <v/>
      </c>
      <c r="EE283" s="14" t="str">
        <f t="shared" ref="EE283" ca="1" si="7312">IF(H283,IF(OR(AQ283,AU283,AV283,AS283,AR283),
   "Values must be" &amp;
   IF(AR283," limited to predefinied list", IF(AQ283, " integers",IF(OR(AU283,AV283)," numeric",""))) &amp;
   IF(AS283,IF(OR(AR283,AQ283,AU283,AV283), " and ","") &amp; "non-missing",""),
""),"")</f>
        <v>Values must be numeric</v>
      </c>
      <c r="EF283" s="14" t="str">
        <f t="shared" ref="EF283" ca="1" si="7313">IF($H283,AG283,"")</f>
        <v/>
      </c>
      <c r="EG283" s="14" t="str">
        <f t="shared" ref="EG283" ca="1" si="7314">IF($H283,AJ283,"")</f>
        <v/>
      </c>
      <c r="EM283" s="14" t="b">
        <f t="shared" ref="EM283" ca="1" si="7315">OR(EC283&lt;&gt;"",DF283&lt;&gt;"")</f>
        <v>1</v>
      </c>
      <c r="EN283" s="14">
        <f t="shared" ref="EN283" ca="1" si="7316">IF(EM283,C283,"")</f>
        <v>270</v>
      </c>
      <c r="EO283" s="14" t="str">
        <f t="shared" ref="EO283" ca="1" si="7317">IF(EM283,F283,"")</f>
        <v>q_85b_17</v>
      </c>
      <c r="EP283" s="14" t="str">
        <f t="shared" ref="EP283" ca="1" si="7318">EC283</f>
        <v xml:space="preserve">Metastasis - Leukemia (q_85b_17): Values must be numeric. </v>
      </c>
      <c r="EQ283" s="14" t="str">
        <f t="shared" ref="EQ283" ca="1" si="7319">DF283</f>
        <v/>
      </c>
    </row>
    <row r="284" spans="2:147" s="14" customFormat="1">
      <c r="B284" s="14" t="str">
        <f t="shared" ref="B284:B374" ca="1" si="7320">DF284</f>
        <v/>
      </c>
      <c r="C284" s="14">
        <f t="shared" ref="C284:C374" ca="1" si="7321">IF(OFFSET(B284,-1,COLUMN(VariableExists)-2),OFFSET(B284,-1,1)+1,OFFSET(B284,-1,1))</f>
        <v>271</v>
      </c>
      <c r="D284" s="14">
        <f t="shared" ref="D284:D374" si="7322">ROW(A284)-2</f>
        <v>282</v>
      </c>
      <c r="E284" s="14" t="str">
        <f t="shared" ref="E284:E374" ca="1" si="7323">IF(OR(G284="",ROW(G284)=2),"",IF(Z284&gt;0,"S",IF(AX284,IF(J284=2,"D","N"),"I")))</f>
        <v>D</v>
      </c>
      <c r="F284" s="14" t="str">
        <f t="shared" ref="F284:F374" ca="1" si="7324">IF(H284,O284,"")</f>
        <v>q_85b_18</v>
      </c>
      <c r="G284" s="14" t="str">
        <f t="shared" ref="G284:G374" ca="1" si="7325">IF(H284,P284,"")</f>
        <v>Metastasis - Lymphoma</v>
      </c>
      <c r="H284" s="14" t="b">
        <f t="shared" ref="H284:H374" ca="1" si="7326">IF(INDIRECT(ADDRESS(2,D284+1,,,_sheetname_dataframe))="",FALSE,MID(INDIRECT(ADDRESS(2,D284+1,,,_sheetname_dataframe)),1,1)&lt;&gt;".")</f>
        <v>1</v>
      </c>
      <c r="I284" s="14" t="str">
        <f ca="1">IF($H284,ADDRESS(3,(D284+1)*2-1,4,,"["&amp;wew!$G$7&amp;"]"&amp;_sheetname_labels)&amp;":"&amp;ADDRESS(2+ster!$B$20,(D284+1)*2-1,4),"")</f>
        <v>[DBTemplate.xlsm]labels!US3:US61</v>
      </c>
      <c r="J284" s="14">
        <f t="array" aca="1" ref="J284" ca="1">IF(H284,MAX(0,MAX(IF(INDIRECT(I284)&lt;&gt;"",ROW(INDIRECT(I284)),""))-2),"")</f>
        <v>2</v>
      </c>
      <c r="K284" s="14" t="str">
        <f ca="1">IF($H284,IF($J284&gt;0,ADDRESS(3,(D284+1)*2-1,4,,"["&amp;wew!$G$7&amp;"]"&amp;_sheetname_labels)&amp;":"&amp;ADDRESS(2+J284,(D284+1)*2-1,4),""),"")</f>
        <v>[DBTemplate.xlsm]labels!US3:US4</v>
      </c>
      <c r="L284" s="14" t="str">
        <f ca="1">IF($H284,IF($J284&gt;0,ADDRESS(3,(D284+1)*2,4,,"["&amp;wew!$G$7&amp;"]"&amp;_sheetname_labels)&amp;":"&amp;ADDRESS(2+J284,(D284+1)*2,4),""),"")</f>
        <v>[DBTemplate.xlsm]labels!UT3:UT4</v>
      </c>
      <c r="M284" s="14">
        <f t="shared" ref="M284:M374" ca="1" si="7327">IF($H284,IF(J284&gt;0,COUNTA(INDIRECT(K284))-COUNT(INDIRECT(K284)),0),"")</f>
        <v>0</v>
      </c>
      <c r="N284" s="14">
        <f t="shared" ref="N284:N374" ca="1" si="7328">IF(H284,J284-M284,"")</f>
        <v>2</v>
      </c>
      <c r="O284" s="14" t="str">
        <f t="shared" ref="O284:O374" ca="1" si="7329">IF(INDIRECT(ADDRESS(2,D284+1,,,_sheetname_dataframe))="","",INDIRECT(ADDRESS(2,D284+1,,,_sheetname_dataframe)))</f>
        <v>q_85b_18</v>
      </c>
      <c r="P284" s="14" t="str">
        <f t="shared" ref="P284:P374" ca="1" si="7330">IF(H284,IF(INDIRECT(ADDRESS(1,D284+1,,,_sheetname_dataframe))="","",INDIRECT(ADDRESS(1,D284+1,,,_sheetname_dataframe))),"")</f>
        <v>Metastasis - Lymphoma</v>
      </c>
      <c r="Q284" s="14" t="str">
        <f ca="1">IF($BP284,ADDRESS(3,D284+1,4,,"["&amp;wew!$G$7&amp;"]"&amp;_sheetname_dataframe)&amp;":"&amp;ADDRESS(2+ster!$C$14,D284+1,4),"")</f>
        <v>[DBTemplate.xlsm]data_frame!JW3:JW3</v>
      </c>
      <c r="R284" s="14" t="str">
        <f>IF($BP284,IF(MID(_xll.FORMULATEXT(INDEX(INDIRECT(Q284),1)),1,1)="=", _xll.FORMULATEXT(INDEX(INDIRECT(Q284),1),2,TRUE),""),"")</f>
        <v/>
      </c>
      <c r="S284" s="14">
        <f t="array" aca="1" ref="S284" ca="1">IF(H284,SUM(IF((IFERROR(INDIRECT(Q284)&lt;&gt;"",FALSE))*(INDIRECT(ster!$D$14)&lt;&gt;""),1,0)),"")</f>
        <v>0</v>
      </c>
      <c r="T284" s="14">
        <f t="array" aca="1" ref="T284" ca="1">IF(H284,IF(M284&gt;0,SUM(IFERROR(1*(MATCH(INDIRECT(Q284),INDIRECT(K284),0)&gt;0),0)*(INDIRECT(ster!$D$14)&lt;&gt;"")*NOT(ISNUMBER(INDIRECT(Q284)))),0),"")</f>
        <v>0</v>
      </c>
      <c r="U284" s="14">
        <f t="array" aca="1" ref="U284" ca="1">IF(H284,SUM((IFERROR(INDIRECT(Q284)="",FALSE))*(INDIRECT(ster!$D$14)&lt;&gt;"")),"")</f>
        <v>1</v>
      </c>
      <c r="V284" s="14">
        <f t="array" aca="1" ref="V284" ca="1">IF(H284,SUM((IFERROR(INDIRECT(Q284)="#ąś",TRUE))*(INDIRECT(ster!$D$14)&lt;&gt;"")),"")</f>
        <v>0</v>
      </c>
      <c r="W284" s="14">
        <f t="array" aca="1" ref="W284" ca="1">IF(H284,SUM(ISNUMBER(INDIRECT(Q284))*(INDIRECT(ster!$D$14)&lt;&gt;"")),"")</f>
        <v>0</v>
      </c>
      <c r="X284" s="14" t="str">
        <f t="array" aca="1" ref="X284" ca="1">IF(AND(H284,W284&gt;0),IF(wew!$B$3,MIN(IF((INDIRECT(ster!$D$14)&lt;&gt;"")*IFERROR(INDIRECT($Q284)&lt;&gt;"",FALSE),IFERROR(INDIRECT($Q284),"X"),"X")),"&lt;włącz podświetlanie wartości&gt;"),"—")</f>
        <v>—</v>
      </c>
      <c r="Y284" s="14" t="str">
        <f t="array" aca="1" ref="Y284" ca="1">IF(AND(H284,W284&gt;0),IF(wew!$B$3,MAX(IF((INDIRECT(ster!$D$14)&lt;&gt;"")*IFERROR(INDIRECT($Q284)&lt;&gt;"",FALSE),IFERROR(INDIRECT($Q284),"X"),"X")),"&lt;włącz podświetlanie wartości&gt;"),"—")</f>
        <v>—</v>
      </c>
      <c r="Z284" s="14">
        <f t="shared" ref="Z284:Z374" ca="1" si="7331">IF(H284,S284-T284-W284,"")</f>
        <v>0</v>
      </c>
      <c r="AA284" s="12" t="str">
        <f t="shared" ref="AA284:AA374" ca="1" si="7332">IF(H284,IF(S284&gt;0,W284/(S284),"—"),"")</f>
        <v>—</v>
      </c>
      <c r="AB284" s="17">
        <f t="array" aca="1" ref="AB284" ca="1">IF(H284,IF(W284&gt;0,SUM((INDIRECT(ster!$D$14)&lt;&gt;"")*IFERROR((INDIRECT(Q284)&lt;&gt;"")*(INDIRECT(Q284)=INT(INDIRECT(Q284))),0)),0),"")</f>
        <v>0</v>
      </c>
      <c r="AC284" s="17">
        <f t="array" aca="1" ref="AC284" ca="1">IF(H284,W284-AB284,"")</f>
        <v>0</v>
      </c>
      <c r="AD284" s="17">
        <f t="shared" ref="AD284:AD374" ca="1" si="7333">IF($H284,IF(AC284&lt;&gt;"",IF(AC284=0,1,IF(AC284/W284&lt;0.15,2,3)),0),"")</f>
        <v>1</v>
      </c>
      <c r="AE284" s="17" t="b">
        <f t="shared" ref="AE284:AE374" ca="1" si="7334">IF(H284,OFFSET(O284,1,0)=".validation",FALSE)</f>
        <v>0</v>
      </c>
      <c r="AF284" s="17" t="str">
        <f ca="1">IF(AE284,IF($H284,ADDRESS(3,D284+2,4,,"["&amp;wew!$G$7&amp;"]"&amp;_sheetname_dataframe)&amp;":"&amp;ADDRESS(2+ster!$C$14,D284+2,4),""),"")</f>
        <v/>
      </c>
      <c r="AG284" s="17" t="str">
        <f t="shared" ref="AG284:AG374" ca="1" si="7335">IF(AE284,IF($H284,IF(INDIRECT(ADDRESS(1,D284+2,,,_sheetname_dataframe))="","",INDIRECT(ADDRESS(1,D284+2,,,_sheetname_dataframe))),""),"")</f>
        <v/>
      </c>
      <c r="AH284" s="17" t="b">
        <f t="shared" ref="AH284:AH374" ca="1" si="7336">IF(H284,AND(AE284,OFFSET(O284,2,0)=".validation"),FALSE)</f>
        <v>0</v>
      </c>
      <c r="AI284" s="17" t="str">
        <f ca="1">IF(AH284,IF($H284,ADDRESS(3,D284+3,4,,"["&amp;wew!$G$7&amp;"]"&amp;_sheetname_dataframe)&amp;":"&amp;ADDRESS(2+ster!$C$14,D284+3,4),""),"")</f>
        <v/>
      </c>
      <c r="AJ284" s="17" t="str">
        <f t="shared" ref="AJ284:AJ374" ca="1" si="7337">IF(AH284,IF($H284,IF(INDIRECT(ADDRESS(1,D284+3,,,_sheetname_dataframe))="","",INDIRECT(ADDRESS(1,D284+3,,,_sheetname_dataframe))),""),"")</f>
        <v/>
      </c>
      <c r="AK284" s="17" t="b">
        <f t="shared" ref="AK284:AK374" ca="1" si="7338">IF(H284,OR(AQ284,AD284=2),"")</f>
        <v>0</v>
      </c>
      <c r="AL284" s="17" t="b">
        <f t="shared" ref="AL284:AL374" ca="1" si="7339">IF($H284,IF(BV284&lt;&gt;"",IF(OR(BM284="F",BM284="L",BM284="I",BM284="D"),BV284&lt;&gt;0)),"")</f>
        <v>0</v>
      </c>
      <c r="AM284" s="17" t="b">
        <f t="shared" ref="AM284:AM374" ca="1" si="7340">IF($H284,AND(NOT(AL284),OR(IF(BW284&lt;&gt;"",IF(OR(BM284="F",BM284="L"),BW284&lt;&gt;0)),BM284="I",BM284="N",BM284="D")),"")</f>
        <v>0</v>
      </c>
      <c r="AN284" s="17">
        <f t="shared" ref="AN284:AN374" ca="1" si="7341">IF(COUNTA(INDIRECT(Q284))=0,0, IF(AND(AO284&lt;&gt;"",X284&lt;AO284),1,IF(AND(AP284&lt;&gt;"",Y284&gt;AP284),1,IF(AND(AQ284,AC284&gt;0),2,0))))</f>
        <v>0</v>
      </c>
      <c r="AO284" s="24" t="str">
        <f t="shared" ref="AO284:AO374" ca="1" si="7342">IF($H284,IF(BY284&lt;&gt;"",IF(ISNUMBER(BY284),BY284,""),""),"")</f>
        <v/>
      </c>
      <c r="AP284" s="24" t="str">
        <f t="shared" ref="AP284:AP374" ca="1" si="7343">IF($H284,IF(BZ284&lt;&gt;"",IF(ISNUMBER(BZ284),BZ284,""),""),"")</f>
        <v/>
      </c>
      <c r="AQ284" s="17" t="b">
        <f t="shared" ref="AQ284:AQ374" ca="1" si="7344">IF(H284,IF(CA284&lt;&gt;"",CA284&lt;&gt;0,FALSE),"")</f>
        <v>0</v>
      </c>
      <c r="AR284" s="17" t="b">
        <f t="shared" ref="AR284:AR374" ca="1" si="7345">IF(H284,IF(N284&gt;0,IF(BQ284&lt;&gt;"",BQ284&lt;&gt;0,FALSE),FALSE),"")</f>
        <v>0</v>
      </c>
      <c r="AS284" s="17" t="b">
        <f t="shared" ref="AS284:AS374" ca="1" si="7346">IF(H284,IF(BR284&lt;&gt;"",BR284&lt;&gt;0,FALSE),"")</f>
        <v>0</v>
      </c>
      <c r="AT284" s="17" t="b">
        <f t="shared" ref="AT284:AT374" ca="1" si="7347">IF(H284,IF(N284&gt;0,FALSE,IF(BU284&lt;&gt;"",MATCH(BU284,DataType,0)=1,FALSE)),"")</f>
        <v>0</v>
      </c>
      <c r="AU284" s="17" t="b">
        <f t="shared" ref="AU284:AU374" ca="1" si="7348">IF(H284,IF(N284&gt;0,TRUE,IF(BU284&lt;&gt;"",MATCH(BU284,DataType,0)=2,FALSE)),"")</f>
        <v>1</v>
      </c>
      <c r="AV284" s="17" t="b">
        <f t="shared" ref="AV284:AV374" ca="1" si="7349">IF(H284,IF(N284&gt;0,FALSE,IF(BU284&lt;&gt;"",MATCH(BU284,DataType,0)=3,FALSE)),"")</f>
        <v>0</v>
      </c>
      <c r="AW284" s="17" t="b">
        <f t="shared" ref="AW284:AW374" ca="1" si="7350">IF(H284,IF(W284&gt;0,Z284=0,FALSE),"")</f>
        <v>0</v>
      </c>
      <c r="AX284" s="14" t="b">
        <f t="array" aca="1" ref="AX284" ca="1">IF(H284,N284&gt;0,"")</f>
        <v>1</v>
      </c>
      <c r="AY284" s="17" t="str">
        <f t="shared" ref="AY284:AY374" ca="1" si="7351">IF(H284,IF(N284&gt;0,ADDRESS(ROW(VariablesOrigin)+1,COLUMN(VariablesOrigin)+1,4) &amp; ":" &amp; ADDRESS(ROW(VariablesOrigin)+N284,COLUMN(VariablesOrigin)+1,4),""),"")</f>
        <v>C3:C4</v>
      </c>
      <c r="AZ284" s="17" t="b">
        <f t="array" aca="1" ref="AZ284" ca="1">IF(AY284&lt;&gt;"",SUM(1*ISERROR(MATCH(INDIRECT(AY284),INDIRECT(K284),0)))=0,"")</f>
        <v>1</v>
      </c>
      <c r="BA284" s="17" t="b">
        <f t="shared" ref="BA284:BA374" ca="1" si="7352">IF(H284,BU284="",FALSE)</f>
        <v>1</v>
      </c>
      <c r="BB284" s="17" t="b">
        <v>0</v>
      </c>
      <c r="BC284" s="17" t="b">
        <f t="shared" ref="BC284:BC374" ca="1" si="7353">IF(BA284,IF(N284&gt;0,AND(AZ284,Z284=0),FALSE),"")</f>
        <v>1</v>
      </c>
      <c r="BD284" s="17" t="b">
        <f t="shared" ref="BD284:BD374" ca="1" si="7354">IF(BA284,IF(N284&gt;0,AND(NOT(AZ284),Z284=0),FALSE),"")</f>
        <v>0</v>
      </c>
      <c r="BE284" s="17" t="b">
        <f t="shared" ref="BE284:BE374" ca="1" si="7355">IF(BA284,IF(AND(AW284,NOT(BB284),NOT(BC284),NOT(BD284)),AND(Z284=0,AC284=0),FALSE),"")</f>
        <v>0</v>
      </c>
      <c r="BF284" s="17" t="b">
        <f t="shared" ref="BF284:BF374" ca="1" si="7356">IF(BA284,IF(AND(AW284,NOT(BB284),NOT(BC284),NOT(BD284)),AND(Z284=0,OR(AC284&gt;0)),FALSE),"")</f>
        <v>0</v>
      </c>
      <c r="BG284" s="17" t="b">
        <f t="shared" ref="BG284:BG374" ca="1" si="7357">IF(BA284,IF(OR(BB284:BF284),FALSE,IF(Z284=0,FALSE,Z284&gt;0)),"")</f>
        <v>0</v>
      </c>
      <c r="BH284" s="17" t="b">
        <f t="shared" ref="BH284:BH374" ca="1" si="7358">IF(BA284,COUNTIF(BB284:BG284,TRUE)=1,"")</f>
        <v>1</v>
      </c>
      <c r="BI284" s="17">
        <f t="shared" ref="BI284:BI374" ca="1" si="7359">IF(BA284,IFERROR(MATCH(TRUE,BB284:BG284,0),7),"")</f>
        <v>2</v>
      </c>
      <c r="BJ284" s="17" t="b">
        <f t="shared" ref="BJ284:BJ374" ca="1" si="7360">DF284&lt;&gt;""</f>
        <v>0</v>
      </c>
      <c r="BK284" s="17" t="str">
        <f t="shared" ref="BK284:BK374" ca="1" si="7361">IF(H284,IF(AND(NOT(BA284),AU284),AC284=0,""),"")</f>
        <v/>
      </c>
      <c r="BL284" s="17" t="str">
        <f t="shared" ref="BL284:BL374" ca="1" si="7362">IF(H284,IF(AND(NOT(BA284),AU284),AC284&gt;0,""),"")</f>
        <v/>
      </c>
      <c r="BM284" s="17" t="str">
        <f t="shared" ref="BM284:BM374" ca="1" si="7363">IF(H284,IF(BA284,CHOOSE(BI284,"0","F","L","I","N",IF(AA284&gt;0.5,"N","S"),"0"),CHOOSE(MATCH(BU284,DataType,0),"S",IF(BK284,"I","N"),"D"  )),"")</f>
        <v>F</v>
      </c>
      <c r="BN284" s="17" t="str">
        <f t="shared" ref="BN284:BN374" ca="1" si="7364">IF(H284,IF(BJ284,"E",IF(BA284,CHOOSE(BI284,"0","F","L","I","N","S","0"),CHOOSE(MATCH(BU284,DataType,0),"S",IF(BK284,"I","N"),"D"  ))),"")</f>
        <v>F</v>
      </c>
      <c r="BO284" s="17" t="str">
        <f t="shared" ref="BO284:BO374" ca="1" si="7365">IF($H284,IF(BM284="0","",IF(AND(AR284,N284=2),"D",IF(BM284="S","N",IF(AL284,"O",IF(AM284,"I","N"))))),"")</f>
        <v>N</v>
      </c>
      <c r="BP284" s="14" t="b">
        <f t="shared" ref="BP284:BP374" ca="1" si="7366">INDIRECT(ADDRESS(2,ROW(A284)-1,,,_sheetname_dataframe))&lt;&gt;""</f>
        <v>1</v>
      </c>
      <c r="BQ284" s="35"/>
      <c r="BX284" s="16"/>
      <c r="BY284" s="16"/>
      <c r="BZ284" s="16"/>
      <c r="CA284" s="16"/>
      <c r="CB284" s="16"/>
      <c r="CC284" s="16"/>
      <c r="CD284" s="16"/>
      <c r="CE284" s="16"/>
      <c r="CF284" s="16"/>
      <c r="CN284" s="14">
        <f ca="1">IF(H284,IFERROR(IsVariableNameLegal(O284),0),0)</f>
        <v>0</v>
      </c>
      <c r="CO284" s="14" t="str">
        <f t="array" aca="1" ref="CO284" ca="1">IF(H284,IF(COUNTIF(INDIRECT(wew!$C$13),O284)&gt;1,TRIM(SUBSTITUTE(_xll.MCONCAT(IF((INDIRECT(wew!$C$13)=O284)*(COLUMN(INDIRECT(wew!$C$13))&lt;&gt;D284+1),-1+COLUMN(INDIRECT(wew!$C$13)),"")," "),"  "," ")),""),"")</f>
        <v/>
      </c>
      <c r="CP284" s="14" t="str">
        <f t="array" aca="1" ref="CP284" ca="1">IF(P284&lt;&gt;"",IF(LEN(P284)&gt;150,1,""),"")</f>
        <v/>
      </c>
      <c r="CQ284" s="14" t="str">
        <f t="array" aca="1" ref="CQ284" ca="1">IF(AND(H284,NOT(ster!$J$3)),IF(COUNTIF(INDIRECT(wew!$C$15),P284)&gt;1,TRIM(SUBSTITUTE(_xll.MCONCAT(IF((INDIRECT(wew!$C$15)=P284)*(COLUMN(INDIRECT(wew!$C$15))&lt;&gt;D284+1),-1+COLUMN(INDIRECT(wew!$C$15)),"")," "),"  "," ")),""),"")</f>
        <v/>
      </c>
      <c r="CR284" s="14" t="str">
        <f t="array" aca="1" ref="CR284" ca="1">IF(H284,IF(AND(W284&gt;0,AO284&lt;&gt;""),TRIM(SUBSTITUTE(_xll.MCONCAT(IFERROR(IF(ISNUMBER(INDIRECT(Q284)),IF((INDIRECT(ster!$D$14)&lt;&gt;"")*(INDIRECT(Q284)&lt;AO284),INDIRECT(ster!$D$14) &amp; ": " &amp;  SUBSTITUTE(IF( AV284,IFERROR(TEXT(INDIRECT(Q284),"rrrr-mm-dd") &amp;" (" &amp; INDIRECT(Q284) &amp;")",INDIRECT(Q284)),INDIRECT(Q284))," "," "),""),""),"")," "),"  "," ")),""),"")</f>
        <v/>
      </c>
      <c r="CS284" s="14" t="str">
        <f t="array" aca="1" ref="CS284" ca="1">IF(H284,IF(AND(W284&gt;0,AP284&lt;&gt;""),TRIM(SUBSTITUTE(_xll.MCONCAT(IFERROR(IF(ISNUMBER(INDIRECT(Q284)),IF((INDIRECT(ster!$D$14)&lt;&gt;"")*(INDIRECT(Q284)&gt;AP284),INDIRECT(ster!$D$14) &amp; ": " &amp;  SUBSTITUTE(IF( AV284,IFERROR(TEXT(INDIRECT(Q284),"rrrr-mm-dd")&amp;" (" &amp; INDIRECT(Q284) &amp;")",INDIRECT(Q284)),INDIRECT(Q284))," "," "),""),""),"")," "),"  "," ")),""),"")</f>
        <v/>
      </c>
      <c r="CT284" s="14" t="str">
        <f t="array" aca="1" ref="CT284" ca="1">IF(H284,IF(AND(N284&gt;0,AR284),TRIM(SUBSTITUTE(_xll.MCONCAT(IFERROR(IF(ISNUMBER(INDIRECT(Q284)),IF((INDIRECT(ster!$D$14)&lt;&gt;"")*(IFERROR(0*(MATCH(INDIRECT(Q284),INDIRECT(K284),0)&gt;0),1)),INDIRECT(ster!$D$14) &amp; ": " &amp;  SUBSTITUTE(IF( AV284,IFERROR(TEXT(INDIRECT(Q284),"rrrr-mm-dd")&amp;" (" &amp; INDIRECT(Q284) &amp;")",INDIRECT(Q284)),INDIRECT(Q284))," "," "),""),""),"")," "),"  "," ")),""),"")</f>
        <v/>
      </c>
      <c r="CU284" s="14" t="str">
        <f t="array" aca="1" ref="CU284" ca="1">IF(H284,IF(AND(V284&gt;0),TRIM(SUBSTITUTE(_xll.MCONCAT(IF((INDIRECT(ster!$D$14)&lt;&gt;"")*(IFERROR(0*(INDIRECT(Q284)&lt;&gt;""),1)),INDIRECT(ster!$D$14),"")," "),"  "," ")),""),"")</f>
        <v/>
      </c>
      <c r="CV284" s="14" t="str">
        <f t="array" aca="1" ref="CV284" ca="1">IF(H284,IF(AS284,
TRIM(SUBSTITUTE(_xll.MCONCAT(IF(
   (INDIRECT(ster!$D$14)&lt;&gt;"")*
   ((INDIRECT(Q284)="")+
      NOT(ISNUMBER(INDIRECT(Q284)))*
      NOT(ISERROR(MATCH(INDIRECT(Q284),INDIRECT(K284),0)))
    ),
      INDIRECT(ster!$D$14),
   "")," "),"  "," ")),
""),"")</f>
        <v/>
      </c>
      <c r="CW284" s="14" t="str">
        <f t="array" aca="1" ref="CW284" ca="1">IF(H284,IF(AND(AQ284),TRIM(SUBSTITUTE(_xll.MCONCAT(IFERROR(IF(ISNUMBER(INDIRECT(Q284)),IF((INDIRECT(ster!$D$14)&lt;&gt;"")*(INDIRECT(Q284)&lt;&gt;INT(INDIRECT(Q284))),INDIRECT(ster!$D$14) &amp; ": " &amp; INDIRECT(Q284),""),""),"")," "),"  "," ")),""),"")</f>
        <v/>
      </c>
      <c r="CX284" s="14" t="str">
        <f t="array" aca="1" ref="CX284" ca="1">IF(H284,IF(OR(AU284,AV284),TRIM(SUBSTITUTE(_xll.MCONCAT(IF((INDIRECT(ster!$D$14)&lt;&gt;"")*NOT(ISNUMBER(INDIRECT(Q284))),IF(ISERROR(MATCH(INDIRECT(Q284),INDIRECT(K284),0)),IFERROR(IF(INDIRECT(Q284)&lt;&gt;"",INDIRECT(ster!$D$14) &amp; ": " &amp; SUBSTITUTE(INDIRECT(Q284)," "," "),""),""),""),"")," "),"  "," ")),""),"")</f>
        <v/>
      </c>
      <c r="CY284" s="14" t="str">
        <f t="array" aca="1" ref="CY284" ca="1">IF(H284,IF(AE284,TRIM(SUBSTITUTE(_xll.MCONCAT(IF((INDIRECT(ster!$D$14)&lt;&gt;"")*IFERROR(NOT(INDIRECT(AF284)),FALSE),IF(ISERROR(MATCH(INDIRECT(Q284),INDIRECT(K284),0)),IFERROR(IF(INDIRECT(Q284)&lt;&gt;"",INDIRECT(ster!$D$14)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CZ284" s="14" t="str">
        <f t="array" aca="1" ref="CZ284" ca="1">IF(H284,IF(AH284,TRIM(SUBSTITUTE(_xll.MCONCAT(IF((INDIRECT(ster!$D$14)&lt;&gt;"")*IFERROR(NOT(INDIRECT(AI284)),FALSE),IF(ISERROR(MATCH(INDIRECT(Q284),INDIRECT(K284),0)),IFERROR(IF(INDIRECT(Q284)&lt;&gt;"",INDIRECT(ster!$D$14)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DC284" s="14" t="str">
        <f ca="1">SUBSTITUTE(SUBSTITUTE(SUBSTITUTE(SUBSTITUTE(_xll.MCONCAT(DG284:DS284,"■"),"■■","■"),"■■","■"),"■■","■"),"■■","■")</f>
        <v>■</v>
      </c>
      <c r="DD284" s="14" t="str">
        <f t="shared" ref="DD284:DD374" ca="1" si="7367">IF(MID(DC284,1,1)="■",MID(DC284,2,LEN(DC284)),DC284)</f>
        <v/>
      </c>
      <c r="DE284" s="14" t="str">
        <f t="shared" ref="DE284:DE374" ca="1" si="7368">IF(DD284&lt;&gt;"",IF(MID(DD284,LEN(DD284),1)="■",MID(DD284,1,LEN(DD284)-1),DD284),"")</f>
        <v/>
      </c>
      <c r="DF284" s="14" t="str">
        <f t="shared" ref="DF284:DF374" ca="1" si="7369">IFERROR(IF(DE284&lt;&gt;"",SUBSTITUTE(DE284,"■",". "),""),"##INTERNAL_ERROR")</f>
        <v/>
      </c>
      <c r="DG284" s="14" t="str">
        <f t="shared" ref="DG284:DG374" ca="1" si="7370">IF(CN284&lt;&gt;0,"Variable name don't comply with the naming convention","")</f>
        <v/>
      </c>
      <c r="DH284" s="14" t="str">
        <f t="shared" ref="DH284:DH374" ca="1" si="7371">IF(CO284&lt;&gt;"","Duplicated name. " &amp; IF(ISERROR(FIND(" ",CO284)),"Duplicate have index " &amp; CO284, "Duplicates have indices: "&amp;SUBSTITUTE(CO284," ",", ")),"")</f>
        <v/>
      </c>
      <c r="DI284" s="14" t="str">
        <f t="shared" ref="DI284:DI374" ca="1" si="7372">IF(CP284&lt;&gt;"","Variable label exceed length 150","")</f>
        <v/>
      </c>
      <c r="DJ284" s="14" t="str">
        <f t="shared" ref="DJ284:DJ374" ca="1" si="7373">IF(CQ284&lt;&gt;"","Duplicated variable label. " &amp; IF(ISERROR(FIND(" ",CQ284)),"Duplicate have index " &amp; CQ284, "Duplicates have indices: "&amp;SUBSTITUTE(CQ284," ",", ")),"")</f>
        <v/>
      </c>
      <c r="DK284" s="14" t="str">
        <f t="shared" ref="DK284:DK374" ca="1" si="7374">IF(CR284&lt;&gt;"","The following cases have values below declared theorethical min: " &amp;SUBSTITUTE(CR284," ",", "),"")</f>
        <v/>
      </c>
      <c r="DL284" s="14" t="str">
        <f t="shared" ref="DL284:DL374" ca="1" si="7375">IF(CS284&lt;&gt;"","The following cases have values above declared theorethical max: " &amp;SUBSTITUTE(CS284," ",", "),"")</f>
        <v/>
      </c>
      <c r="DM284" s="14" t="str">
        <f t="shared" ref="DM284:DM374" ca="1" si="7376">IF(CT284&lt;&gt;"","There are some cases with values not explicitly declared in the labels dictionary: " &amp;SUBSTITUTE(CT284," ",", "),"")</f>
        <v/>
      </c>
      <c r="DN284" s="14" t="str">
        <f t="array" aca="1" ref="DN284" ca="1">IF(CU284&lt;&gt;"","There are errors in the entered values in the following cases: " &amp;SUBSTITUTE(CU284," ",", "),"")</f>
        <v/>
      </c>
      <c r="DO284" s="14" t="str">
        <f t="shared" ref="DO284:DO374" ca="1" si="7377">IF(CV284&lt;&gt;"","The following records are missing in this required field: " &amp;SUBSTITUTE(CV284," ",", "),"")</f>
        <v/>
      </c>
      <c r="DP284" s="14" t="str">
        <f t="shared" ref="DP284:DP374" ca="1" si="7378">IF(CW284&lt;&gt;"","The following cases have non-integer values: " &amp;SUBSTITUTE(CW284," ",", "),"")</f>
        <v/>
      </c>
      <c r="DQ284" s="14" t="str">
        <f t="shared" ref="DQ284:DQ374" ca="1" si="7379">IF(CX284&lt;&gt;"","The following cases are non-numeric: " &amp;SUBSTITUTE(CX284," ",", "),"")</f>
        <v/>
      </c>
      <c r="DR284" s="14" t="str">
        <f t="shared" ref="DR284:DR374" ca="1" si="7380">IF(CY284&lt;&gt;"","In the following cases " &amp; P284 &amp; " " &amp; LOWER(MID(AG284,1,1)) &amp; MID(AG284,2,LEN(AG284)) &amp; ": " &amp;SUBSTITUTE(CY284," ",", "),"")</f>
        <v/>
      </c>
      <c r="DS284" s="14" t="str">
        <f t="shared" ref="DS284:DS374" ca="1" si="7381">IF(CZ284&lt;&gt;"","In the following cases " &amp; P284 &amp; " " &amp; LOWER(MID(AJ284,1,1)) &amp; MID(AJ284,2,LEN(AJ284)) &amp; ": " &amp;SUBSTITUTE(CZ284," ",", "),"")</f>
        <v/>
      </c>
      <c r="DZ284" s="14" t="b">
        <f t="shared" ref="DZ284:DZ374" ca="1" si="7382">OR(ED284&lt;&gt;"",EF284&lt;&gt;"",EG284&lt;&gt;"")</f>
        <v>0</v>
      </c>
      <c r="EA284" s="14" t="str">
        <f t="shared" ref="EA284:EA374" ca="1" si="7383">IF(EB284&lt;&gt;"",G284 &amp; " (" &amp; F284 &amp; ")","")</f>
        <v>Metastasis - Lymphoma (q_85b_18)</v>
      </c>
      <c r="EB284" s="14" t="str">
        <f t="shared" ref="EB284:EB374" ca="1" si="7384">IF(EE284&lt;&gt;"",EE284&amp;IF(ED284&lt;&gt;""," and "&amp;ED284,""),UPPER(MID(ED284,1,1)&amp;MID(ED284,2,LEN(ED284))))&amp; IF(OR(EF284&lt;&gt;"",EG284&lt;&gt;"")," and "&amp;IF(EF284&lt;&gt;"",LOWER(MID(EF284,1,1) &amp; MID(EF284,2,LEN(EF284))),"")&amp; IF(AND(EF284 &lt;&gt;"",EG284&lt;&gt;"")," and ","") &amp; IF(EG284&lt;&gt;"",LOWER(MID(EG284,1,1) &amp; MID(EG284,2,LEN(EG284))),""),"") &amp; IF(OR(EE284&lt;&gt;"",ED284&lt;&gt;"",EF284&lt;&gt;"",EG284&lt;&gt;""), ". ","")</f>
        <v xml:space="preserve">Values must be numeric. </v>
      </c>
      <c r="EC284" s="14" t="str">
        <f t="shared" ref="EC284:EC374" ca="1" si="7385">IF(EB284&lt;&gt;"",G284 &amp; " (" &amp; F284 &amp; "): " &amp; EB284,"")</f>
        <v xml:space="preserve">Metastasis - Lymphoma (q_85b_18): Values must be numeric. </v>
      </c>
      <c r="ED284" s="14" t="str">
        <f t="shared" ref="ED284:ED374" ca="1" si="7386">IF(H284,IF(W284&gt;0,IF(AND(AO284&lt;&gt;"",AP284&lt;&gt;""),"each value must be between " &amp; IF( AV284,IFERROR(TEXT(AO284,"rrrr-mm-dd") &amp;" (" &amp; AO284 &amp;")",AO284),AO284) &amp; " and " &amp; IF( AV284,IFERROR(TEXT(AP284,"rrrr-mm-dd") &amp;" (" &amp; AP284 &amp;")",AP284),AP284),IF(AO284&lt;&gt;"","each value must be above " &amp; IF( AV284,IFERROR(TEXT(AO284,"rrrr-mm-dd") &amp;" (" &amp; AO284 &amp;")",AO284),AO284), IF(AP284&lt;&gt;"","each value must be below " &amp; IF( AV284,IFERROR(TEXT(AP284,"rrrr-mm-dd") &amp;" (" &amp; AP284 &amp;")",AP284),AP284),""))),""),"")</f>
        <v/>
      </c>
      <c r="EE284" s="14" t="str">
        <f t="shared" ref="EE284:EE374" ca="1" si="7387">IF(H284,IF(OR(AQ284,AU284,AV284,AS284,AR284),
   "Values must be" &amp;
   IF(AR284," limited to predefinied list", IF(AQ284, " integers",IF(OR(AU284,AV284)," numeric",""))) &amp;
   IF(AS284,IF(OR(AR284,AQ284,AU284,AV284), " and ","") &amp; "non-missing",""),
""),"")</f>
        <v>Values must be numeric</v>
      </c>
      <c r="EF284" s="14" t="str">
        <f t="shared" ref="EF284:EF374" ca="1" si="7388">IF($H284,AG284,"")</f>
        <v/>
      </c>
      <c r="EG284" s="14" t="str">
        <f t="shared" ref="EG284:EG374" ca="1" si="7389">IF($H284,AJ284,"")</f>
        <v/>
      </c>
      <c r="EM284" s="14" t="b">
        <f t="shared" ref="EM284:EM374" ca="1" si="7390">OR(EC284&lt;&gt;"",DF284&lt;&gt;"")</f>
        <v>1</v>
      </c>
      <c r="EN284" s="14">
        <f t="shared" ref="EN284:EN374" ca="1" si="7391">IF(EM284,C284,"")</f>
        <v>271</v>
      </c>
      <c r="EO284" s="14" t="str">
        <f t="shared" ref="EO284:EO374" ca="1" si="7392">IF(EM284,F284,"")</f>
        <v>q_85b_18</v>
      </c>
      <c r="EP284" s="14" t="str">
        <f t="shared" ref="EP284:EP374" ca="1" si="7393">EC284</f>
        <v xml:space="preserve">Metastasis - Lymphoma (q_85b_18): Values must be numeric. </v>
      </c>
      <c r="EQ284" s="14" t="str">
        <f t="shared" ref="EQ284:EQ374" ca="1" si="7394">DF284</f>
        <v/>
      </c>
    </row>
    <row r="285" spans="2:147" s="14" customFormat="1">
      <c r="B285" s="14" t="str">
        <f t="shared" ca="1" si="7320"/>
        <v/>
      </c>
      <c r="C285" s="14">
        <f t="shared" ca="1" si="7321"/>
        <v>272</v>
      </c>
      <c r="D285" s="14">
        <f t="shared" si="7322"/>
        <v>283</v>
      </c>
      <c r="E285" s="14" t="str">
        <f t="shared" ca="1" si="7323"/>
        <v>D</v>
      </c>
      <c r="F285" s="14" t="str">
        <f t="shared" ca="1" si="7324"/>
        <v>q_85b_19</v>
      </c>
      <c r="G285" s="14" t="str">
        <f t="shared" ca="1" si="7325"/>
        <v>Metastasis - other Blood</v>
      </c>
      <c r="H285" s="14" t="b">
        <f t="shared" ca="1" si="7326"/>
        <v>1</v>
      </c>
      <c r="I285" s="14" t="str">
        <f ca="1">IF($H285,ADDRESS(3,(D285+1)*2-1,4,,"["&amp;wew!$G$7&amp;"]"&amp;_sheetname_labels)&amp;":"&amp;ADDRESS(2+ster!$B$20,(D285+1)*2-1,4),"")</f>
        <v>[DBTemplate.xlsm]labels!UU3:UU61</v>
      </c>
      <c r="J285" s="14">
        <f t="array" aca="1" ref="J285" ca="1">IF(H285,MAX(0,MAX(IF(INDIRECT(I285)&lt;&gt;"",ROW(INDIRECT(I285)),""))-2),"")</f>
        <v>2</v>
      </c>
      <c r="K285" s="14" t="str">
        <f ca="1">IF($H285,IF($J285&gt;0,ADDRESS(3,(D285+1)*2-1,4,,"["&amp;wew!$G$7&amp;"]"&amp;_sheetname_labels)&amp;":"&amp;ADDRESS(2+J285,(D285+1)*2-1,4),""),"")</f>
        <v>[DBTemplate.xlsm]labels!UU3:UU4</v>
      </c>
      <c r="L285" s="14" t="str">
        <f ca="1">IF($H285,IF($J285&gt;0,ADDRESS(3,(D285+1)*2,4,,"["&amp;wew!$G$7&amp;"]"&amp;_sheetname_labels)&amp;":"&amp;ADDRESS(2+J285,(D285+1)*2,4),""),"")</f>
        <v>[DBTemplate.xlsm]labels!UV3:UV4</v>
      </c>
      <c r="M285" s="14">
        <f t="shared" ca="1" si="7327"/>
        <v>0</v>
      </c>
      <c r="N285" s="14">
        <f t="shared" ca="1" si="7328"/>
        <v>2</v>
      </c>
      <c r="O285" s="14" t="str">
        <f t="shared" ca="1" si="7329"/>
        <v>q_85b_19</v>
      </c>
      <c r="P285" s="14" t="str">
        <f t="shared" ca="1" si="7330"/>
        <v>Metastasis - other Blood</v>
      </c>
      <c r="Q285" s="14" t="str">
        <f ca="1">IF($BP285,ADDRESS(3,D285+1,4,,"["&amp;wew!$G$7&amp;"]"&amp;_sheetname_dataframe)&amp;":"&amp;ADDRESS(2+ster!$C$14,D285+1,4),"")</f>
        <v>[DBTemplate.xlsm]data_frame!JX3:JX3</v>
      </c>
      <c r="R285" s="14" t="str">
        <f>IF($BP285,IF(MID(_xll.FORMULATEXT(INDEX(INDIRECT(Q285),1)),1,1)="=", _xll.FORMULATEXT(INDEX(INDIRECT(Q285),1),2,TRUE),""),"")</f>
        <v/>
      </c>
      <c r="S285" s="14">
        <f t="array" aca="1" ref="S285" ca="1">IF(H285,SUM(IF((IFERROR(INDIRECT(Q285)&lt;&gt;"",FALSE))*(INDIRECT(ster!$D$14)&lt;&gt;""),1,0)),"")</f>
        <v>0</v>
      </c>
      <c r="T285" s="14">
        <f t="array" aca="1" ref="T285" ca="1">IF(H285,IF(M285&gt;0,SUM(IFERROR(1*(MATCH(INDIRECT(Q285),INDIRECT(K285),0)&gt;0),0)*(INDIRECT(ster!$D$14)&lt;&gt;"")*NOT(ISNUMBER(INDIRECT(Q285)))),0),"")</f>
        <v>0</v>
      </c>
      <c r="U285" s="14">
        <f t="array" aca="1" ref="U285" ca="1">IF(H285,SUM((IFERROR(INDIRECT(Q285)="",FALSE))*(INDIRECT(ster!$D$14)&lt;&gt;"")),"")</f>
        <v>1</v>
      </c>
      <c r="V285" s="14">
        <f t="array" aca="1" ref="V285" ca="1">IF(H285,SUM((IFERROR(INDIRECT(Q285)="#ąś",TRUE))*(INDIRECT(ster!$D$14)&lt;&gt;"")),"")</f>
        <v>0</v>
      </c>
      <c r="W285" s="14">
        <f t="array" aca="1" ref="W285" ca="1">IF(H285,SUM(ISNUMBER(INDIRECT(Q285))*(INDIRECT(ster!$D$14)&lt;&gt;"")),"")</f>
        <v>0</v>
      </c>
      <c r="X285" s="14" t="str">
        <f t="array" aca="1" ref="X285" ca="1">IF(AND(H285,W285&gt;0),IF(wew!$B$3,MIN(IF((INDIRECT(ster!$D$14)&lt;&gt;"")*IFERROR(INDIRECT($Q285)&lt;&gt;"",FALSE),IFERROR(INDIRECT($Q285),"X"),"X")),"&lt;włącz podświetlanie wartości&gt;"),"—")</f>
        <v>—</v>
      </c>
      <c r="Y285" s="14" t="str">
        <f t="array" aca="1" ref="Y285" ca="1">IF(AND(H285,W285&gt;0),IF(wew!$B$3,MAX(IF((INDIRECT(ster!$D$14)&lt;&gt;"")*IFERROR(INDIRECT($Q285)&lt;&gt;"",FALSE),IFERROR(INDIRECT($Q285),"X"),"X")),"&lt;włącz podświetlanie wartości&gt;"),"—")</f>
        <v>—</v>
      </c>
      <c r="Z285" s="14">
        <f t="shared" ca="1" si="7331"/>
        <v>0</v>
      </c>
      <c r="AA285" s="12" t="str">
        <f t="shared" ca="1" si="7332"/>
        <v>—</v>
      </c>
      <c r="AB285" s="17">
        <f t="array" aca="1" ref="AB285" ca="1">IF(H285,IF(W285&gt;0,SUM((INDIRECT(ster!$D$14)&lt;&gt;"")*IFERROR((INDIRECT(Q285)&lt;&gt;"")*(INDIRECT(Q285)=INT(INDIRECT(Q285))),0)),0),"")</f>
        <v>0</v>
      </c>
      <c r="AC285" s="17">
        <f t="array" aca="1" ref="AC285" ca="1">IF(H285,W285-AB285,"")</f>
        <v>0</v>
      </c>
      <c r="AD285" s="17">
        <f t="shared" ca="1" si="7333"/>
        <v>1</v>
      </c>
      <c r="AE285" s="17" t="b">
        <f t="shared" ca="1" si="7334"/>
        <v>0</v>
      </c>
      <c r="AF285" s="17" t="str">
        <f ca="1">IF(AE285,IF($H285,ADDRESS(3,D285+2,4,,"["&amp;wew!$G$7&amp;"]"&amp;_sheetname_dataframe)&amp;":"&amp;ADDRESS(2+ster!$C$14,D285+2,4),""),"")</f>
        <v/>
      </c>
      <c r="AG285" s="17" t="str">
        <f t="shared" ca="1" si="7335"/>
        <v/>
      </c>
      <c r="AH285" s="17" t="b">
        <f t="shared" ca="1" si="7336"/>
        <v>0</v>
      </c>
      <c r="AI285" s="17" t="str">
        <f ca="1">IF(AH285,IF($H285,ADDRESS(3,D285+3,4,,"["&amp;wew!$G$7&amp;"]"&amp;_sheetname_dataframe)&amp;":"&amp;ADDRESS(2+ster!$C$14,D285+3,4),""),"")</f>
        <v/>
      </c>
      <c r="AJ285" s="17" t="str">
        <f t="shared" ca="1" si="7337"/>
        <v/>
      </c>
      <c r="AK285" s="17" t="b">
        <f t="shared" ca="1" si="7338"/>
        <v>0</v>
      </c>
      <c r="AL285" s="17" t="b">
        <f t="shared" ca="1" si="7339"/>
        <v>0</v>
      </c>
      <c r="AM285" s="17" t="b">
        <f t="shared" ca="1" si="7340"/>
        <v>0</v>
      </c>
      <c r="AN285" s="17">
        <f t="shared" ca="1" si="7341"/>
        <v>0</v>
      </c>
      <c r="AO285" s="24" t="str">
        <f t="shared" ca="1" si="7342"/>
        <v/>
      </c>
      <c r="AP285" s="24" t="str">
        <f t="shared" ca="1" si="7343"/>
        <v/>
      </c>
      <c r="AQ285" s="17" t="b">
        <f t="shared" ca="1" si="7344"/>
        <v>0</v>
      </c>
      <c r="AR285" s="17" t="b">
        <f t="shared" ca="1" si="7345"/>
        <v>0</v>
      </c>
      <c r="AS285" s="17" t="b">
        <f t="shared" ca="1" si="7346"/>
        <v>0</v>
      </c>
      <c r="AT285" s="17" t="b">
        <f t="shared" ca="1" si="7347"/>
        <v>0</v>
      </c>
      <c r="AU285" s="17" t="b">
        <f t="shared" ca="1" si="7348"/>
        <v>1</v>
      </c>
      <c r="AV285" s="17" t="b">
        <f t="shared" ca="1" si="7349"/>
        <v>0</v>
      </c>
      <c r="AW285" s="17" t="b">
        <f t="shared" ca="1" si="7350"/>
        <v>0</v>
      </c>
      <c r="AX285" s="14" t="b">
        <f t="array" aca="1" ref="AX285" ca="1">IF(H285,N285&gt;0,"")</f>
        <v>1</v>
      </c>
      <c r="AY285" s="17" t="str">
        <f t="shared" ca="1" si="7351"/>
        <v>C3:C4</v>
      </c>
      <c r="AZ285" s="17" t="b">
        <f t="array" aca="1" ref="AZ285" ca="1">IF(AY285&lt;&gt;"",SUM(1*ISERROR(MATCH(INDIRECT(AY285),INDIRECT(K285),0)))=0,"")</f>
        <v>1</v>
      </c>
      <c r="BA285" s="17" t="b">
        <f t="shared" ca="1" si="7352"/>
        <v>1</v>
      </c>
      <c r="BB285" s="17" t="b">
        <v>0</v>
      </c>
      <c r="BC285" s="17" t="b">
        <f t="shared" ca="1" si="7353"/>
        <v>1</v>
      </c>
      <c r="BD285" s="17" t="b">
        <f t="shared" ca="1" si="7354"/>
        <v>0</v>
      </c>
      <c r="BE285" s="17" t="b">
        <f t="shared" ca="1" si="7355"/>
        <v>0</v>
      </c>
      <c r="BF285" s="17" t="b">
        <f t="shared" ca="1" si="7356"/>
        <v>0</v>
      </c>
      <c r="BG285" s="17" t="b">
        <f t="shared" ca="1" si="7357"/>
        <v>0</v>
      </c>
      <c r="BH285" s="17" t="b">
        <f t="shared" ca="1" si="7358"/>
        <v>1</v>
      </c>
      <c r="BI285" s="17">
        <f t="shared" ca="1" si="7359"/>
        <v>2</v>
      </c>
      <c r="BJ285" s="17" t="b">
        <f t="shared" ca="1" si="7360"/>
        <v>0</v>
      </c>
      <c r="BK285" s="17" t="str">
        <f t="shared" ca="1" si="7361"/>
        <v/>
      </c>
      <c r="BL285" s="17" t="str">
        <f t="shared" ca="1" si="7362"/>
        <v/>
      </c>
      <c r="BM285" s="17" t="str">
        <f t="shared" ca="1" si="7363"/>
        <v>F</v>
      </c>
      <c r="BN285" s="17" t="str">
        <f t="shared" ca="1" si="7364"/>
        <v>F</v>
      </c>
      <c r="BO285" s="17" t="str">
        <f t="shared" ca="1" si="7365"/>
        <v>N</v>
      </c>
      <c r="BP285" s="14" t="b">
        <f t="shared" ca="1" si="7366"/>
        <v>1</v>
      </c>
      <c r="BQ285" s="35"/>
      <c r="BX285" s="16"/>
      <c r="BY285" s="16"/>
      <c r="BZ285" s="16"/>
      <c r="CA285" s="16"/>
      <c r="CB285" s="16"/>
      <c r="CC285" s="16"/>
      <c r="CD285" s="16"/>
      <c r="CE285" s="16"/>
      <c r="CF285" s="16"/>
      <c r="CN285" s="14">
        <f ca="1">IF(H285,IFERROR(IsVariableNameLegal(O285),0),0)</f>
        <v>0</v>
      </c>
      <c r="CO285" s="14" t="str">
        <f t="array" aca="1" ref="CO285" ca="1">IF(H285,IF(COUNTIF(INDIRECT(wew!$C$13),O285)&gt;1,TRIM(SUBSTITUTE(_xll.MCONCAT(IF((INDIRECT(wew!$C$13)=O285)*(COLUMN(INDIRECT(wew!$C$13))&lt;&gt;D285+1),-1+COLUMN(INDIRECT(wew!$C$13)),"")," "),"  "," ")),""),"")</f>
        <v/>
      </c>
      <c r="CP285" s="14" t="str">
        <f t="array" aca="1" ref="CP285" ca="1">IF(P285&lt;&gt;"",IF(LEN(P285)&gt;150,1,""),"")</f>
        <v/>
      </c>
      <c r="CQ285" s="14" t="str">
        <f t="array" aca="1" ref="CQ285" ca="1">IF(AND(H285,NOT(ster!$J$3)),IF(COUNTIF(INDIRECT(wew!$C$15),P285)&gt;1,TRIM(SUBSTITUTE(_xll.MCONCAT(IF((INDIRECT(wew!$C$15)=P285)*(COLUMN(INDIRECT(wew!$C$15))&lt;&gt;D285+1),-1+COLUMN(INDIRECT(wew!$C$15)),"")," "),"  "," ")),""),"")</f>
        <v/>
      </c>
      <c r="CR285" s="14" t="str">
        <f t="array" aca="1" ref="CR285" ca="1">IF(H285,IF(AND(W285&gt;0,AO285&lt;&gt;""),TRIM(SUBSTITUTE(_xll.MCONCAT(IFERROR(IF(ISNUMBER(INDIRECT(Q285)),IF((INDIRECT(ster!$D$14)&lt;&gt;"")*(INDIRECT(Q285)&lt;AO285),INDIRECT(ster!$D$14) &amp; ": " &amp;  SUBSTITUTE(IF( AV285,IFERROR(TEXT(INDIRECT(Q285),"rrrr-mm-dd") &amp;" (" &amp; INDIRECT(Q285) &amp;")",INDIRECT(Q285)),INDIRECT(Q285))," "," "),""),""),"")," "),"  "," ")),""),"")</f>
        <v/>
      </c>
      <c r="CS285" s="14" t="str">
        <f t="array" aca="1" ref="CS285" ca="1">IF(H285,IF(AND(W285&gt;0,AP285&lt;&gt;""),TRIM(SUBSTITUTE(_xll.MCONCAT(IFERROR(IF(ISNUMBER(INDIRECT(Q285)),IF((INDIRECT(ster!$D$14)&lt;&gt;"")*(INDIRECT(Q285)&gt;AP285),INDIRECT(ster!$D$14) &amp; ": " &amp;  SUBSTITUTE(IF( AV285,IFERROR(TEXT(INDIRECT(Q285),"rrrr-mm-dd")&amp;" (" &amp; INDIRECT(Q285) &amp;")",INDIRECT(Q285)),INDIRECT(Q285))," "," "),""),""),"")," "),"  "," ")),""),"")</f>
        <v/>
      </c>
      <c r="CT285" s="14" t="str">
        <f t="array" aca="1" ref="CT285" ca="1">IF(H285,IF(AND(N285&gt;0,AR285),TRIM(SUBSTITUTE(_xll.MCONCAT(IFERROR(IF(ISNUMBER(INDIRECT(Q285)),IF((INDIRECT(ster!$D$14)&lt;&gt;"")*(IFERROR(0*(MATCH(INDIRECT(Q285),INDIRECT(K285),0)&gt;0),1)),INDIRECT(ster!$D$14) &amp; ": " &amp;  SUBSTITUTE(IF( AV285,IFERROR(TEXT(INDIRECT(Q285),"rrrr-mm-dd")&amp;" (" &amp; INDIRECT(Q285) &amp;")",INDIRECT(Q285)),INDIRECT(Q285))," "," "),""),""),"")," "),"  "," ")),""),"")</f>
        <v/>
      </c>
      <c r="CU285" s="14" t="str">
        <f t="array" aca="1" ref="CU285" ca="1">IF(H285,IF(AND(V285&gt;0),TRIM(SUBSTITUTE(_xll.MCONCAT(IF((INDIRECT(ster!$D$14)&lt;&gt;"")*(IFERROR(0*(INDIRECT(Q285)&lt;&gt;""),1)),INDIRECT(ster!$D$14),"")," "),"  "," ")),""),"")</f>
        <v/>
      </c>
      <c r="CV285" s="14" t="str">
        <f t="array" aca="1" ref="CV285" ca="1">IF(H285,IF(AS285,
TRIM(SUBSTITUTE(_xll.MCONCAT(IF(
   (INDIRECT(ster!$D$14)&lt;&gt;"")*
   ((INDIRECT(Q285)="")+
      NOT(ISNUMBER(INDIRECT(Q285)))*
      NOT(ISERROR(MATCH(INDIRECT(Q285),INDIRECT(K285),0)))
    ),
      INDIRECT(ster!$D$14),
   "")," "),"  "," ")),
""),"")</f>
        <v/>
      </c>
      <c r="CW285" s="14" t="str">
        <f t="array" aca="1" ref="CW285" ca="1">IF(H285,IF(AND(AQ285),TRIM(SUBSTITUTE(_xll.MCONCAT(IFERROR(IF(ISNUMBER(INDIRECT(Q285)),IF((INDIRECT(ster!$D$14)&lt;&gt;"")*(INDIRECT(Q285)&lt;&gt;INT(INDIRECT(Q285))),INDIRECT(ster!$D$14) &amp; ": " &amp; INDIRECT(Q285),""),""),"")," "),"  "," ")),""),"")</f>
        <v/>
      </c>
      <c r="CX285" s="14" t="str">
        <f t="array" aca="1" ref="CX285" ca="1">IF(H285,IF(OR(AU285,AV285),TRIM(SUBSTITUTE(_xll.MCONCAT(IF((INDIRECT(ster!$D$14)&lt;&gt;"")*NOT(ISNUMBER(INDIRECT(Q285))),IF(ISERROR(MATCH(INDIRECT(Q285),INDIRECT(K285),0)),IFERROR(IF(INDIRECT(Q285)&lt;&gt;"",INDIRECT(ster!$D$14) &amp; ": " &amp; SUBSTITUTE(INDIRECT(Q285)," "," "),""),""),""),"")," "),"  "," ")),""),"")</f>
        <v/>
      </c>
      <c r="CY285" s="14" t="str">
        <f t="array" aca="1" ref="CY285" ca="1">IF(H285,IF(AE285,TRIM(SUBSTITUTE(_xll.MCONCAT(IF((INDIRECT(ster!$D$14)&lt;&gt;"")*IFERROR(NOT(INDIRECT(AF285)),FALSE),IF(ISERROR(MATCH(INDIRECT(Q285),INDIRECT(K285),0)),IFERROR(IF(INDIRECT(Q285)&lt;&gt;"",INDIRECT(ster!$D$14)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CZ285" s="14" t="str">
        <f t="array" aca="1" ref="CZ285" ca="1">IF(H285,IF(AH285,TRIM(SUBSTITUTE(_xll.MCONCAT(IF((INDIRECT(ster!$D$14)&lt;&gt;"")*IFERROR(NOT(INDIRECT(AI285)),FALSE),IF(ISERROR(MATCH(INDIRECT(Q285),INDIRECT(K285),0)),IFERROR(IF(INDIRECT(Q285)&lt;&gt;"",INDIRECT(ster!$D$14)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DC285" s="14" t="str">
        <f ca="1">SUBSTITUTE(SUBSTITUTE(SUBSTITUTE(SUBSTITUTE(_xll.MCONCAT(DG285:DS285,"■"),"■■","■"),"■■","■"),"■■","■"),"■■","■")</f>
        <v>■</v>
      </c>
      <c r="DD285" s="14" t="str">
        <f t="shared" ca="1" si="7367"/>
        <v/>
      </c>
      <c r="DE285" s="14" t="str">
        <f t="shared" ca="1" si="7368"/>
        <v/>
      </c>
      <c r="DF285" s="14" t="str">
        <f t="shared" ca="1" si="7369"/>
        <v/>
      </c>
      <c r="DG285" s="14" t="str">
        <f t="shared" ca="1" si="7370"/>
        <v/>
      </c>
      <c r="DH285" s="14" t="str">
        <f t="shared" ca="1" si="7371"/>
        <v/>
      </c>
      <c r="DI285" s="14" t="str">
        <f t="shared" ca="1" si="7372"/>
        <v/>
      </c>
      <c r="DJ285" s="14" t="str">
        <f t="shared" ca="1" si="7373"/>
        <v/>
      </c>
      <c r="DK285" s="14" t="str">
        <f t="shared" ca="1" si="7374"/>
        <v/>
      </c>
      <c r="DL285" s="14" t="str">
        <f t="shared" ca="1" si="7375"/>
        <v/>
      </c>
      <c r="DM285" s="14" t="str">
        <f t="shared" ca="1" si="7376"/>
        <v/>
      </c>
      <c r="DN285" s="14" t="str">
        <f t="array" aca="1" ref="DN285" ca="1">IF(CU285&lt;&gt;"","There are errors in the entered values in the following cases: " &amp;SUBSTITUTE(CU285," ",", "),"")</f>
        <v/>
      </c>
      <c r="DO285" s="14" t="str">
        <f t="shared" ca="1" si="7377"/>
        <v/>
      </c>
      <c r="DP285" s="14" t="str">
        <f t="shared" ca="1" si="7378"/>
        <v/>
      </c>
      <c r="DQ285" s="14" t="str">
        <f t="shared" ca="1" si="7379"/>
        <v/>
      </c>
      <c r="DR285" s="14" t="str">
        <f t="shared" ca="1" si="7380"/>
        <v/>
      </c>
      <c r="DS285" s="14" t="str">
        <f t="shared" ca="1" si="7381"/>
        <v/>
      </c>
      <c r="DZ285" s="14" t="b">
        <f t="shared" ca="1" si="7382"/>
        <v>0</v>
      </c>
      <c r="EA285" s="14" t="str">
        <f t="shared" ca="1" si="7383"/>
        <v>Metastasis - other Blood (q_85b_19)</v>
      </c>
      <c r="EB285" s="14" t="str">
        <f t="shared" ca="1" si="7384"/>
        <v xml:space="preserve">Values must be numeric. </v>
      </c>
      <c r="EC285" s="14" t="str">
        <f t="shared" ca="1" si="7385"/>
        <v xml:space="preserve">Metastasis - other Blood (q_85b_19): Values must be numeric. </v>
      </c>
      <c r="ED285" s="14" t="str">
        <f t="shared" ca="1" si="7386"/>
        <v/>
      </c>
      <c r="EE285" s="14" t="str">
        <f t="shared" ca="1" si="7387"/>
        <v>Values must be numeric</v>
      </c>
      <c r="EF285" s="14" t="str">
        <f t="shared" ca="1" si="7388"/>
        <v/>
      </c>
      <c r="EG285" s="14" t="str">
        <f t="shared" ca="1" si="7389"/>
        <v/>
      </c>
      <c r="EM285" s="14" t="b">
        <f t="shared" ca="1" si="7390"/>
        <v>1</v>
      </c>
      <c r="EN285" s="14">
        <f t="shared" ca="1" si="7391"/>
        <v>272</v>
      </c>
      <c r="EO285" s="14" t="str">
        <f t="shared" ca="1" si="7392"/>
        <v>q_85b_19</v>
      </c>
      <c r="EP285" s="14" t="str">
        <f t="shared" ca="1" si="7393"/>
        <v xml:space="preserve">Metastasis - other Blood (q_85b_19): Values must be numeric. </v>
      </c>
      <c r="EQ285" s="14" t="str">
        <f t="shared" ca="1" si="7394"/>
        <v/>
      </c>
    </row>
    <row r="286" spans="2:147" s="14" customFormat="1">
      <c r="B286" s="14" t="str">
        <f t="shared" ca="1" si="7320"/>
        <v/>
      </c>
      <c r="C286" s="14">
        <f t="shared" ca="1" si="7321"/>
        <v>273</v>
      </c>
      <c r="D286" s="14">
        <f t="shared" si="7322"/>
        <v>284</v>
      </c>
      <c r="E286" s="14" t="str">
        <f t="shared" ca="1" si="7323"/>
        <v>D</v>
      </c>
      <c r="F286" s="14" t="str">
        <f t="shared" ca="1" si="7324"/>
        <v>q_86a</v>
      </c>
      <c r="G286" s="14" t="str">
        <f t="shared" ca="1" si="7325"/>
        <v>Cancer treatment – Chemotherapy</v>
      </c>
      <c r="H286" s="14" t="b">
        <f t="shared" ca="1" si="7326"/>
        <v>1</v>
      </c>
      <c r="I286" s="14" t="str">
        <f ca="1">IF($H286,ADDRESS(3,(D286+1)*2-1,4,,"["&amp;wew!$G$7&amp;"]"&amp;_sheetname_labels)&amp;":"&amp;ADDRESS(2+ster!$B$20,(D286+1)*2-1,4),"")</f>
        <v>[DBTemplate.xlsm]labels!UW3:UW61</v>
      </c>
      <c r="J286" s="14">
        <f t="array" aca="1" ref="J286" ca="1">IF(H286,MAX(0,MAX(IF(INDIRECT(I286)&lt;&gt;"",ROW(INDIRECT(I286)),""))-2),"")</f>
        <v>2</v>
      </c>
      <c r="K286" s="14" t="str">
        <f ca="1">IF($H286,IF($J286&gt;0,ADDRESS(3,(D286+1)*2-1,4,,"["&amp;wew!$G$7&amp;"]"&amp;_sheetname_labels)&amp;":"&amp;ADDRESS(2+J286,(D286+1)*2-1,4),""),"")</f>
        <v>[DBTemplate.xlsm]labels!UW3:UW4</v>
      </c>
      <c r="L286" s="14" t="str">
        <f ca="1">IF($H286,IF($J286&gt;0,ADDRESS(3,(D286+1)*2,4,,"["&amp;wew!$G$7&amp;"]"&amp;_sheetname_labels)&amp;":"&amp;ADDRESS(2+J286,(D286+1)*2,4),""),"")</f>
        <v>[DBTemplate.xlsm]labels!UX3:UX4</v>
      </c>
      <c r="M286" s="14">
        <f t="shared" ca="1" si="7327"/>
        <v>0</v>
      </c>
      <c r="N286" s="14">
        <f t="shared" ca="1" si="7328"/>
        <v>2</v>
      </c>
      <c r="O286" s="14" t="str">
        <f t="shared" ca="1" si="7329"/>
        <v>q_86a</v>
      </c>
      <c r="P286" s="14" t="str">
        <f t="shared" ca="1" si="7330"/>
        <v>Cancer treatment – Chemotherapy</v>
      </c>
      <c r="Q286" s="14" t="str">
        <f ca="1">IF($BP286,ADDRESS(3,D286+1,4,,"["&amp;wew!$G$7&amp;"]"&amp;_sheetname_dataframe)&amp;":"&amp;ADDRESS(2+ster!$C$14,D286+1,4),"")</f>
        <v>[DBTemplate.xlsm]data_frame!JY3:JY3</v>
      </c>
      <c r="R286" s="14" t="str">
        <f>IF($BP286,IF(MID(_xll.FORMULATEXT(INDEX(INDIRECT(Q286),1)),1,1)="=", _xll.FORMULATEXT(INDEX(INDIRECT(Q286),1),2,TRUE),""),"")</f>
        <v/>
      </c>
      <c r="S286" s="14">
        <f t="array" aca="1" ref="S286" ca="1">IF(H286,SUM(IF((IFERROR(INDIRECT(Q286)&lt;&gt;"",FALSE))*(INDIRECT(ster!$D$14)&lt;&gt;""),1,0)),"")</f>
        <v>1</v>
      </c>
      <c r="T286" s="14">
        <f t="array" aca="1" ref="T286" ca="1">IF(H286,IF(M286&gt;0,SUM(IFERROR(1*(MATCH(INDIRECT(Q286),INDIRECT(K286),0)&gt;0),0)*(INDIRECT(ster!$D$14)&lt;&gt;"")*NOT(ISNUMBER(INDIRECT(Q286)))),0),"")</f>
        <v>0</v>
      </c>
      <c r="U286" s="14">
        <f t="array" aca="1" ref="U286" ca="1">IF(H286,SUM((IFERROR(INDIRECT(Q286)="",FALSE))*(INDIRECT(ster!$D$14)&lt;&gt;"")),"")</f>
        <v>0</v>
      </c>
      <c r="V286" s="14">
        <f t="array" aca="1" ref="V286" ca="1">IF(H286,SUM((IFERROR(INDIRECT(Q286)="#ąś",TRUE))*(INDIRECT(ster!$D$14)&lt;&gt;"")),"")</f>
        <v>0</v>
      </c>
      <c r="W286" s="14">
        <f t="array" aca="1" ref="W286" ca="1">IF(H286,SUM(ISNUMBER(INDIRECT(Q286))*(INDIRECT(ster!$D$14)&lt;&gt;"")),"")</f>
        <v>1</v>
      </c>
      <c r="X286" s="14">
        <f t="array" aca="1" ref="X286" ca="1">IF(AND(H286,W286&gt;0),IF(wew!$B$3,MIN(IF((INDIRECT(ster!$D$14)&lt;&gt;"")*IFERROR(INDIRECT($Q286)&lt;&gt;"",FALSE),IFERROR(INDIRECT($Q286),"X"),"X")),"&lt;włącz podświetlanie wartości&gt;"),"—")</f>
        <v>2</v>
      </c>
      <c r="Y286" s="14">
        <f t="array" aca="1" ref="Y286" ca="1">IF(AND(H286,W286&gt;0),IF(wew!$B$3,MAX(IF((INDIRECT(ster!$D$14)&lt;&gt;"")*IFERROR(INDIRECT($Q286)&lt;&gt;"",FALSE),IFERROR(INDIRECT($Q286),"X"),"X")),"&lt;włącz podświetlanie wartości&gt;"),"—")</f>
        <v>2</v>
      </c>
      <c r="Z286" s="14">
        <f t="shared" ca="1" si="7331"/>
        <v>0</v>
      </c>
      <c r="AA286" s="12">
        <f t="shared" ca="1" si="7332"/>
        <v>1</v>
      </c>
      <c r="AB286" s="17">
        <f t="array" aca="1" ref="AB286" ca="1">IF(H286,IF(W286&gt;0,SUM((INDIRECT(ster!$D$14)&lt;&gt;"")*IFERROR((INDIRECT(Q286)&lt;&gt;"")*(INDIRECT(Q286)=INT(INDIRECT(Q286))),0)),0),"")</f>
        <v>1</v>
      </c>
      <c r="AC286" s="17">
        <f t="array" aca="1" ref="AC286" ca="1">IF(H286,W286-AB286,"")</f>
        <v>0</v>
      </c>
      <c r="AD286" s="17">
        <f t="shared" ca="1" si="7333"/>
        <v>1</v>
      </c>
      <c r="AE286" s="17" t="b">
        <f t="shared" ca="1" si="7334"/>
        <v>0</v>
      </c>
      <c r="AF286" s="17" t="str">
        <f ca="1">IF(AE286,IF($H286,ADDRESS(3,D286+2,4,,"["&amp;wew!$G$7&amp;"]"&amp;_sheetname_dataframe)&amp;":"&amp;ADDRESS(2+ster!$C$14,D286+2,4),""),"")</f>
        <v/>
      </c>
      <c r="AG286" s="17" t="str">
        <f t="shared" ca="1" si="7335"/>
        <v/>
      </c>
      <c r="AH286" s="17" t="b">
        <f t="shared" ca="1" si="7336"/>
        <v>0</v>
      </c>
      <c r="AI286" s="17" t="str">
        <f ca="1">IF(AH286,IF($H286,ADDRESS(3,D286+3,4,,"["&amp;wew!$G$7&amp;"]"&amp;_sheetname_dataframe)&amp;":"&amp;ADDRESS(2+ster!$C$14,D286+3,4),""),"")</f>
        <v/>
      </c>
      <c r="AJ286" s="17" t="str">
        <f t="shared" ca="1" si="7337"/>
        <v/>
      </c>
      <c r="AK286" s="17" t="b">
        <f t="shared" ca="1" si="7338"/>
        <v>0</v>
      </c>
      <c r="AL286" s="17" t="b">
        <f t="shared" ca="1" si="7339"/>
        <v>0</v>
      </c>
      <c r="AM286" s="17" t="b">
        <f t="shared" ca="1" si="7340"/>
        <v>0</v>
      </c>
      <c r="AN286" s="17">
        <f t="shared" ca="1" si="7341"/>
        <v>0</v>
      </c>
      <c r="AO286" s="24" t="str">
        <f t="shared" ca="1" si="7342"/>
        <v/>
      </c>
      <c r="AP286" s="24" t="str">
        <f t="shared" ca="1" si="7343"/>
        <v/>
      </c>
      <c r="AQ286" s="17" t="b">
        <f t="shared" ca="1" si="7344"/>
        <v>0</v>
      </c>
      <c r="AR286" s="17" t="b">
        <f t="shared" ca="1" si="7345"/>
        <v>0</v>
      </c>
      <c r="AS286" s="17" t="b">
        <f t="shared" ca="1" si="7346"/>
        <v>0</v>
      </c>
      <c r="AT286" s="17" t="b">
        <f t="shared" ca="1" si="7347"/>
        <v>0</v>
      </c>
      <c r="AU286" s="17" t="b">
        <f t="shared" ca="1" si="7348"/>
        <v>1</v>
      </c>
      <c r="AV286" s="17" t="b">
        <f t="shared" ca="1" si="7349"/>
        <v>0</v>
      </c>
      <c r="AW286" s="17" t="b">
        <f t="shared" ca="1" si="7350"/>
        <v>1</v>
      </c>
      <c r="AX286" s="14" t="b">
        <f t="array" aca="1" ref="AX286" ca="1">IF(H286,N286&gt;0,"")</f>
        <v>1</v>
      </c>
      <c r="AY286" s="17" t="str">
        <f t="shared" ca="1" si="7351"/>
        <v>C3:C4</v>
      </c>
      <c r="AZ286" s="17" t="b">
        <f t="array" aca="1" ref="AZ286" ca="1">IF(AY286&lt;&gt;"",SUM(1*ISERROR(MATCH(INDIRECT(AY286),INDIRECT(K286),0)))=0,"")</f>
        <v>1</v>
      </c>
      <c r="BA286" s="17" t="b">
        <f t="shared" ca="1" si="7352"/>
        <v>1</v>
      </c>
      <c r="BB286" s="17" t="b">
        <v>0</v>
      </c>
      <c r="BC286" s="17" t="b">
        <f t="shared" ca="1" si="7353"/>
        <v>1</v>
      </c>
      <c r="BD286" s="17" t="b">
        <f t="shared" ca="1" si="7354"/>
        <v>0</v>
      </c>
      <c r="BE286" s="17" t="b">
        <f t="shared" ca="1" si="7355"/>
        <v>0</v>
      </c>
      <c r="BF286" s="17" t="b">
        <f t="shared" ca="1" si="7356"/>
        <v>0</v>
      </c>
      <c r="BG286" s="17" t="b">
        <f t="shared" ca="1" si="7357"/>
        <v>0</v>
      </c>
      <c r="BH286" s="17" t="b">
        <f t="shared" ca="1" si="7358"/>
        <v>1</v>
      </c>
      <c r="BI286" s="17">
        <f t="shared" ca="1" si="7359"/>
        <v>2</v>
      </c>
      <c r="BJ286" s="17" t="b">
        <f t="shared" ca="1" si="7360"/>
        <v>0</v>
      </c>
      <c r="BK286" s="17" t="str">
        <f t="shared" ca="1" si="7361"/>
        <v/>
      </c>
      <c r="BL286" s="17" t="str">
        <f t="shared" ca="1" si="7362"/>
        <v/>
      </c>
      <c r="BM286" s="17" t="str">
        <f t="shared" ca="1" si="7363"/>
        <v>F</v>
      </c>
      <c r="BN286" s="17" t="str">
        <f t="shared" ca="1" si="7364"/>
        <v>F</v>
      </c>
      <c r="BO286" s="17" t="str">
        <f t="shared" ca="1" si="7365"/>
        <v>N</v>
      </c>
      <c r="BP286" s="14" t="b">
        <f t="shared" ca="1" si="7366"/>
        <v>1</v>
      </c>
      <c r="BQ286" s="35"/>
      <c r="BX286" s="16"/>
      <c r="BY286" s="16"/>
      <c r="BZ286" s="16"/>
      <c r="CA286" s="16"/>
      <c r="CB286" s="16"/>
      <c r="CC286" s="16"/>
      <c r="CD286" s="16"/>
      <c r="CE286" s="16"/>
      <c r="CF286" s="16"/>
      <c r="CN286" s="14">
        <f ca="1">IF(H286,IFERROR(IsVariableNameLegal(O286),0),0)</f>
        <v>0</v>
      </c>
      <c r="CO286" s="14" t="str">
        <f t="array" aca="1" ref="CO286" ca="1">IF(H286,IF(COUNTIF(INDIRECT(wew!$C$13),O286)&gt;1,TRIM(SUBSTITUTE(_xll.MCONCAT(IF((INDIRECT(wew!$C$13)=O286)*(COLUMN(INDIRECT(wew!$C$13))&lt;&gt;D286+1),-1+COLUMN(INDIRECT(wew!$C$13)),"")," "),"  "," ")),""),"")</f>
        <v/>
      </c>
      <c r="CP286" s="14" t="str">
        <f t="array" aca="1" ref="CP286" ca="1">IF(P286&lt;&gt;"",IF(LEN(P286)&gt;150,1,""),"")</f>
        <v/>
      </c>
      <c r="CQ286" s="14" t="str">
        <f t="array" aca="1" ref="CQ286" ca="1">IF(AND(H286,NOT(ster!$J$3)),IF(COUNTIF(INDIRECT(wew!$C$15),P286)&gt;1,TRIM(SUBSTITUTE(_xll.MCONCAT(IF((INDIRECT(wew!$C$15)=P286)*(COLUMN(INDIRECT(wew!$C$15))&lt;&gt;D286+1),-1+COLUMN(INDIRECT(wew!$C$15)),"")," "),"  "," ")),""),"")</f>
        <v/>
      </c>
      <c r="CR286" s="14" t="str">
        <f t="array" aca="1" ref="CR286" ca="1">IF(H286,IF(AND(W286&gt;0,AO286&lt;&gt;""),TRIM(SUBSTITUTE(_xll.MCONCAT(IFERROR(IF(ISNUMBER(INDIRECT(Q286)),IF((INDIRECT(ster!$D$14)&lt;&gt;"")*(INDIRECT(Q286)&lt;AO286),INDIRECT(ster!$D$14) &amp; ": " &amp;  SUBSTITUTE(IF( AV286,IFERROR(TEXT(INDIRECT(Q286),"rrrr-mm-dd") &amp;" (" &amp; INDIRECT(Q286) &amp;")",INDIRECT(Q286)),INDIRECT(Q286))," "," "),""),""),"")," "),"  "," ")),""),"")</f>
        <v/>
      </c>
      <c r="CS286" s="14" t="str">
        <f t="array" aca="1" ref="CS286" ca="1">IF(H286,IF(AND(W286&gt;0,AP286&lt;&gt;""),TRIM(SUBSTITUTE(_xll.MCONCAT(IFERROR(IF(ISNUMBER(INDIRECT(Q286)),IF((INDIRECT(ster!$D$14)&lt;&gt;"")*(INDIRECT(Q286)&gt;AP286),INDIRECT(ster!$D$14) &amp; ": " &amp;  SUBSTITUTE(IF( AV286,IFERROR(TEXT(INDIRECT(Q286),"rrrr-mm-dd")&amp;" (" &amp; INDIRECT(Q286) &amp;")",INDIRECT(Q286)),INDIRECT(Q286))," "," "),""),""),"")," "),"  "," ")),""),"")</f>
        <v/>
      </c>
      <c r="CT286" s="14" t="str">
        <f t="array" aca="1" ref="CT286" ca="1">IF(H286,IF(AND(N286&gt;0,AR286),TRIM(SUBSTITUTE(_xll.MCONCAT(IFERROR(IF(ISNUMBER(INDIRECT(Q286)),IF((INDIRECT(ster!$D$14)&lt;&gt;"")*(IFERROR(0*(MATCH(INDIRECT(Q286),INDIRECT(K286),0)&gt;0),1)),INDIRECT(ster!$D$14) &amp; ": " &amp;  SUBSTITUTE(IF( AV286,IFERROR(TEXT(INDIRECT(Q286),"rrrr-mm-dd")&amp;" (" &amp; INDIRECT(Q286) &amp;")",INDIRECT(Q286)),INDIRECT(Q286))," "," "),""),""),"")," "),"  "," ")),""),"")</f>
        <v/>
      </c>
      <c r="CU286" s="14" t="str">
        <f t="array" aca="1" ref="CU286" ca="1">IF(H286,IF(AND(V286&gt;0),TRIM(SUBSTITUTE(_xll.MCONCAT(IF((INDIRECT(ster!$D$14)&lt;&gt;"")*(IFERROR(0*(INDIRECT(Q286)&lt;&gt;""),1)),INDIRECT(ster!$D$14),"")," "),"  "," ")),""),"")</f>
        <v/>
      </c>
      <c r="CV286" s="14" t="str">
        <f t="array" aca="1" ref="CV286" ca="1">IF(H286,IF(AS286,
TRIM(SUBSTITUTE(_xll.MCONCAT(IF(
   (INDIRECT(ster!$D$14)&lt;&gt;"")*
   ((INDIRECT(Q286)="")+
      NOT(ISNUMBER(INDIRECT(Q286)))*
      NOT(ISERROR(MATCH(INDIRECT(Q286),INDIRECT(K286),0)))
    ),
      INDIRECT(ster!$D$14),
   "")," "),"  "," ")),
""),"")</f>
        <v/>
      </c>
      <c r="CW286" s="14" t="str">
        <f t="array" aca="1" ref="CW286" ca="1">IF(H286,IF(AND(AQ286),TRIM(SUBSTITUTE(_xll.MCONCAT(IFERROR(IF(ISNUMBER(INDIRECT(Q286)),IF((INDIRECT(ster!$D$14)&lt;&gt;"")*(INDIRECT(Q286)&lt;&gt;INT(INDIRECT(Q286))),INDIRECT(ster!$D$14) &amp; ": " &amp; INDIRECT(Q286),""),""),"")," "),"  "," ")),""),"")</f>
        <v/>
      </c>
      <c r="CX286" s="14" t="str">
        <f t="array" aca="1" ref="CX286" ca="1">IF(H286,IF(OR(AU286,AV286),TRIM(SUBSTITUTE(_xll.MCONCAT(IF((INDIRECT(ster!$D$14)&lt;&gt;"")*NOT(ISNUMBER(INDIRECT(Q286))),IF(ISERROR(MATCH(INDIRECT(Q286),INDIRECT(K286),0)),IFERROR(IF(INDIRECT(Q286)&lt;&gt;"",INDIRECT(ster!$D$14) &amp; ": " &amp; SUBSTITUTE(INDIRECT(Q286)," "," "),""),""),""),"")," "),"  "," ")),""),"")</f>
        <v/>
      </c>
      <c r="CY286" s="14" t="str">
        <f t="array" aca="1" ref="CY286" ca="1">IF(H286,IF(AE286,TRIM(SUBSTITUTE(_xll.MCONCAT(IF((INDIRECT(ster!$D$14)&lt;&gt;"")*IFERROR(NOT(INDIRECT(AF286)),FALSE),IF(ISERROR(MATCH(INDIRECT(Q286),INDIRECT(K286),0)),IFERROR(IF(INDIRECT(Q286)&lt;&gt;"",INDIRECT(ster!$D$14)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CZ286" s="14" t="str">
        <f t="array" aca="1" ref="CZ286" ca="1">IF(H286,IF(AH286,TRIM(SUBSTITUTE(_xll.MCONCAT(IF((INDIRECT(ster!$D$14)&lt;&gt;"")*IFERROR(NOT(INDIRECT(AI286)),FALSE),IF(ISERROR(MATCH(INDIRECT(Q286),INDIRECT(K286),0)),IFERROR(IF(INDIRECT(Q286)&lt;&gt;"",INDIRECT(ster!$D$14)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DC286" s="14" t="str">
        <f ca="1">SUBSTITUTE(SUBSTITUTE(SUBSTITUTE(SUBSTITUTE(_xll.MCONCAT(DG286:DS286,"■"),"■■","■"),"■■","■"),"■■","■"),"■■","■")</f>
        <v>■</v>
      </c>
      <c r="DD286" s="14" t="str">
        <f t="shared" ca="1" si="7367"/>
        <v/>
      </c>
      <c r="DE286" s="14" t="str">
        <f t="shared" ca="1" si="7368"/>
        <v/>
      </c>
      <c r="DF286" s="14" t="str">
        <f t="shared" ca="1" si="7369"/>
        <v/>
      </c>
      <c r="DG286" s="14" t="str">
        <f t="shared" ca="1" si="7370"/>
        <v/>
      </c>
      <c r="DH286" s="14" t="str">
        <f t="shared" ca="1" si="7371"/>
        <v/>
      </c>
      <c r="DI286" s="14" t="str">
        <f t="shared" ca="1" si="7372"/>
        <v/>
      </c>
      <c r="DJ286" s="14" t="str">
        <f t="shared" ca="1" si="7373"/>
        <v/>
      </c>
      <c r="DK286" s="14" t="str">
        <f t="shared" ca="1" si="7374"/>
        <v/>
      </c>
      <c r="DL286" s="14" t="str">
        <f t="shared" ca="1" si="7375"/>
        <v/>
      </c>
      <c r="DM286" s="14" t="str">
        <f t="shared" ca="1" si="7376"/>
        <v/>
      </c>
      <c r="DN286" s="14" t="str">
        <f t="array" aca="1" ref="DN286" ca="1">IF(CU286&lt;&gt;"","There are errors in the entered values in the following cases: " &amp;SUBSTITUTE(CU286," ",", "),"")</f>
        <v/>
      </c>
      <c r="DO286" s="14" t="str">
        <f t="shared" ca="1" si="7377"/>
        <v/>
      </c>
      <c r="DP286" s="14" t="str">
        <f t="shared" ca="1" si="7378"/>
        <v/>
      </c>
      <c r="DQ286" s="14" t="str">
        <f t="shared" ca="1" si="7379"/>
        <v/>
      </c>
      <c r="DR286" s="14" t="str">
        <f t="shared" ca="1" si="7380"/>
        <v/>
      </c>
      <c r="DS286" s="14" t="str">
        <f t="shared" ca="1" si="7381"/>
        <v/>
      </c>
      <c r="DZ286" s="14" t="b">
        <f t="shared" ca="1" si="7382"/>
        <v>0</v>
      </c>
      <c r="EA286" s="14" t="str">
        <f t="shared" ca="1" si="7383"/>
        <v>Cancer treatment – Chemotherapy (q_86a)</v>
      </c>
      <c r="EB286" s="14" t="str">
        <f t="shared" ca="1" si="7384"/>
        <v xml:space="preserve">Values must be numeric. </v>
      </c>
      <c r="EC286" s="14" t="str">
        <f t="shared" ca="1" si="7385"/>
        <v xml:space="preserve">Cancer treatment – Chemotherapy (q_86a): Values must be numeric. </v>
      </c>
      <c r="ED286" s="14" t="str">
        <f t="shared" ca="1" si="7386"/>
        <v/>
      </c>
      <c r="EE286" s="14" t="str">
        <f t="shared" ca="1" si="7387"/>
        <v>Values must be numeric</v>
      </c>
      <c r="EF286" s="14" t="str">
        <f t="shared" ca="1" si="7388"/>
        <v/>
      </c>
      <c r="EG286" s="14" t="str">
        <f t="shared" ca="1" si="7389"/>
        <v/>
      </c>
      <c r="EM286" s="14" t="b">
        <f t="shared" ca="1" si="7390"/>
        <v>1</v>
      </c>
      <c r="EN286" s="14">
        <f t="shared" ca="1" si="7391"/>
        <v>273</v>
      </c>
      <c r="EO286" s="14" t="str">
        <f t="shared" ca="1" si="7392"/>
        <v>q_86a</v>
      </c>
      <c r="EP286" s="14" t="str">
        <f t="shared" ca="1" si="7393"/>
        <v xml:space="preserve">Cancer treatment – Chemotherapy (q_86a): Values must be numeric. </v>
      </c>
      <c r="EQ286" s="14" t="str">
        <f t="shared" ca="1" si="7394"/>
        <v/>
      </c>
    </row>
    <row r="287" spans="2:147" s="14" customFormat="1">
      <c r="B287" s="14" t="str">
        <f t="shared" ca="1" si="7320"/>
        <v/>
      </c>
      <c r="C287" s="14">
        <f t="shared" ca="1" si="7321"/>
        <v>274</v>
      </c>
      <c r="D287" s="14">
        <f t="shared" si="7322"/>
        <v>285</v>
      </c>
      <c r="E287" s="14" t="str">
        <f t="shared" ca="1" si="7323"/>
        <v>I</v>
      </c>
      <c r="F287" s="14" t="str">
        <f t="shared" ca="1" si="7324"/>
        <v>q_86b</v>
      </c>
      <c r="G287" s="14" t="str">
        <f t="shared" ca="1" si="7325"/>
        <v>Drug used in chemotherapy</v>
      </c>
      <c r="H287" s="14" t="b">
        <f t="shared" ca="1" si="7326"/>
        <v>1</v>
      </c>
      <c r="I287" s="14" t="str">
        <f ca="1">IF($H287,ADDRESS(3,(D287+1)*2-1,4,,"["&amp;wew!$G$7&amp;"]"&amp;_sheetname_labels)&amp;":"&amp;ADDRESS(2+ster!$B$20,(D287+1)*2-1,4),"")</f>
        <v>[DBTemplate.xlsm]labels!UY3:UY61</v>
      </c>
      <c r="J287" s="14">
        <f t="array" aca="1" ref="J287" ca="1">IF(H287,MAX(0,MAX(IF(INDIRECT(I287)&lt;&gt;"",ROW(INDIRECT(I287)),""))-2),"")</f>
        <v>0</v>
      </c>
      <c r="K287" s="14" t="str">
        <f ca="1">IF($H287,IF($J287&gt;0,ADDRESS(3,(D287+1)*2-1,4,,"["&amp;wew!$G$7&amp;"]"&amp;_sheetname_labels)&amp;":"&amp;ADDRESS(2+J287,(D287+1)*2-1,4),""),"")</f>
        <v/>
      </c>
      <c r="L287" s="14" t="str">
        <f ca="1">IF($H287,IF($J287&gt;0,ADDRESS(3,(D287+1)*2,4,,"["&amp;wew!$G$7&amp;"]"&amp;_sheetname_labels)&amp;":"&amp;ADDRESS(2+J287,(D287+1)*2,4),""),"")</f>
        <v/>
      </c>
      <c r="M287" s="14">
        <f t="shared" ca="1" si="7327"/>
        <v>0</v>
      </c>
      <c r="N287" s="14">
        <f t="shared" ca="1" si="7328"/>
        <v>0</v>
      </c>
      <c r="O287" s="14" t="str">
        <f t="shared" ca="1" si="7329"/>
        <v>q_86b</v>
      </c>
      <c r="P287" s="14" t="str">
        <f t="shared" ca="1" si="7330"/>
        <v>Drug used in chemotherapy</v>
      </c>
      <c r="Q287" s="14" t="str">
        <f ca="1">IF($BP287,ADDRESS(3,D287+1,4,,"["&amp;wew!$G$7&amp;"]"&amp;_sheetname_dataframe)&amp;":"&amp;ADDRESS(2+ster!$C$14,D287+1,4),"")</f>
        <v>[DBTemplate.xlsm]data_frame!JZ3:JZ3</v>
      </c>
      <c r="R287" s="14" t="str">
        <f>IF($BP287,IF(MID(_xll.FORMULATEXT(INDEX(INDIRECT(Q287),1)),1,1)="=", _xll.FORMULATEXT(INDEX(INDIRECT(Q287),1),2,TRUE),""),"")</f>
        <v/>
      </c>
      <c r="S287" s="14">
        <f t="array" aca="1" ref="S287" ca="1">IF(H287,SUM(IF((IFERROR(INDIRECT(Q287)&lt;&gt;"",FALSE))*(INDIRECT(ster!$D$14)&lt;&gt;""),1,0)),"")</f>
        <v>0</v>
      </c>
      <c r="T287" s="14">
        <f t="array" aca="1" ref="T287" ca="1">IF(H287,IF(M287&gt;0,SUM(IFERROR(1*(MATCH(INDIRECT(Q287),INDIRECT(K287),0)&gt;0),0)*(INDIRECT(ster!$D$14)&lt;&gt;"")*NOT(ISNUMBER(INDIRECT(Q287)))),0),"")</f>
        <v>0</v>
      </c>
      <c r="U287" s="14">
        <f t="array" aca="1" ref="U287" ca="1">IF(H287,SUM((IFERROR(INDIRECT(Q287)="",FALSE))*(INDIRECT(ster!$D$14)&lt;&gt;"")),"")</f>
        <v>1</v>
      </c>
      <c r="V287" s="14">
        <f t="array" aca="1" ref="V287" ca="1">IF(H287,SUM((IFERROR(INDIRECT(Q287)="#ąś",TRUE))*(INDIRECT(ster!$D$14)&lt;&gt;"")),"")</f>
        <v>0</v>
      </c>
      <c r="W287" s="14">
        <f t="array" aca="1" ref="W287" ca="1">IF(H287,SUM(ISNUMBER(INDIRECT(Q287))*(INDIRECT(ster!$D$14)&lt;&gt;"")),"")</f>
        <v>0</v>
      </c>
      <c r="X287" s="14" t="str">
        <f t="array" aca="1" ref="X287" ca="1">IF(AND(H287,W287&gt;0),IF(wew!$B$3,MIN(IF((INDIRECT(ster!$D$14)&lt;&gt;"")*IFERROR(INDIRECT($Q287)&lt;&gt;"",FALSE),IFERROR(INDIRECT($Q287),"X"),"X")),"&lt;włącz podświetlanie wartości&gt;"),"—")</f>
        <v>—</v>
      </c>
      <c r="Y287" s="14" t="str">
        <f t="array" aca="1" ref="Y287" ca="1">IF(AND(H287,W287&gt;0),IF(wew!$B$3,MAX(IF((INDIRECT(ster!$D$14)&lt;&gt;"")*IFERROR(INDIRECT($Q287)&lt;&gt;"",FALSE),IFERROR(INDIRECT($Q287),"X"),"X")),"&lt;włącz podświetlanie wartości&gt;"),"—")</f>
        <v>—</v>
      </c>
      <c r="Z287" s="14">
        <f t="shared" ca="1" si="7331"/>
        <v>0</v>
      </c>
      <c r="AA287" s="12" t="str">
        <f t="shared" ca="1" si="7332"/>
        <v>—</v>
      </c>
      <c r="AB287" s="17">
        <f t="array" aca="1" ref="AB287" ca="1">IF(H287,IF(W287&gt;0,SUM((INDIRECT(ster!$D$14)&lt;&gt;"")*IFERROR((INDIRECT(Q287)&lt;&gt;"")*(INDIRECT(Q287)=INT(INDIRECT(Q287))),0)),0),"")</f>
        <v>0</v>
      </c>
      <c r="AC287" s="17">
        <f t="array" aca="1" ref="AC287" ca="1">IF(H287,W287-AB287,"")</f>
        <v>0</v>
      </c>
      <c r="AD287" s="17">
        <f t="shared" ca="1" si="7333"/>
        <v>1</v>
      </c>
      <c r="AE287" s="17" t="b">
        <f t="shared" ca="1" si="7334"/>
        <v>0</v>
      </c>
      <c r="AF287" s="17" t="str">
        <f ca="1">IF(AE287,IF($H287,ADDRESS(3,D287+2,4,,"["&amp;wew!$G$7&amp;"]"&amp;_sheetname_dataframe)&amp;":"&amp;ADDRESS(2+ster!$C$14,D287+2,4),""),"")</f>
        <v/>
      </c>
      <c r="AG287" s="17" t="str">
        <f t="shared" ca="1" si="7335"/>
        <v/>
      </c>
      <c r="AH287" s="17" t="b">
        <f t="shared" ca="1" si="7336"/>
        <v>0</v>
      </c>
      <c r="AI287" s="17" t="str">
        <f ca="1">IF(AH287,IF($H287,ADDRESS(3,D287+3,4,,"["&amp;wew!$G$7&amp;"]"&amp;_sheetname_dataframe)&amp;":"&amp;ADDRESS(2+ster!$C$14,D287+3,4),""),"")</f>
        <v/>
      </c>
      <c r="AJ287" s="17" t="str">
        <f t="shared" ca="1" si="7337"/>
        <v/>
      </c>
      <c r="AK287" s="17" t="b">
        <f t="shared" ca="1" si="7338"/>
        <v>0</v>
      </c>
      <c r="AL287" s="17" t="b">
        <f t="shared" ca="1" si="7339"/>
        <v>0</v>
      </c>
      <c r="AM287" s="17" t="b">
        <f t="shared" ca="1" si="7340"/>
        <v>0</v>
      </c>
      <c r="AN287" s="17">
        <f t="shared" ca="1" si="7341"/>
        <v>0</v>
      </c>
      <c r="AO287" s="24" t="str">
        <f t="shared" ca="1" si="7342"/>
        <v/>
      </c>
      <c r="AP287" s="24" t="str">
        <f t="shared" ca="1" si="7343"/>
        <v/>
      </c>
      <c r="AQ287" s="17" t="b">
        <f t="shared" ca="1" si="7344"/>
        <v>0</v>
      </c>
      <c r="AR287" s="17" t="b">
        <f t="shared" ca="1" si="7345"/>
        <v>0</v>
      </c>
      <c r="AS287" s="17" t="b">
        <f t="shared" ca="1" si="7346"/>
        <v>0</v>
      </c>
      <c r="AT287" s="17" t="b">
        <f t="shared" ca="1" si="7347"/>
        <v>0</v>
      </c>
      <c r="AU287" s="17" t="b">
        <f t="shared" ca="1" si="7348"/>
        <v>0</v>
      </c>
      <c r="AV287" s="17" t="b">
        <f t="shared" ca="1" si="7349"/>
        <v>0</v>
      </c>
      <c r="AW287" s="17" t="b">
        <f t="shared" ca="1" si="7350"/>
        <v>0</v>
      </c>
      <c r="AX287" s="14" t="b">
        <f t="array" aca="1" ref="AX287" ca="1">IF(H287,N287&gt;0,"")</f>
        <v>0</v>
      </c>
      <c r="AY287" s="17" t="str">
        <f t="shared" ca="1" si="7351"/>
        <v/>
      </c>
      <c r="AZ287" s="17" t="str">
        <f t="array" aca="1" ref="AZ287" ca="1">IF(AY287&lt;&gt;"",SUM(1*ISERROR(MATCH(INDIRECT(AY287),INDIRECT(K287),0)))=0,"")</f>
        <v/>
      </c>
      <c r="BA287" s="17" t="b">
        <f t="shared" ca="1" si="7352"/>
        <v>1</v>
      </c>
      <c r="BB287" s="17" t="b">
        <v>0</v>
      </c>
      <c r="BC287" s="17" t="b">
        <f t="shared" ca="1" si="7353"/>
        <v>0</v>
      </c>
      <c r="BD287" s="17" t="b">
        <f t="shared" ca="1" si="7354"/>
        <v>0</v>
      </c>
      <c r="BE287" s="17" t="b">
        <f t="shared" ca="1" si="7355"/>
        <v>0</v>
      </c>
      <c r="BF287" s="17" t="b">
        <f t="shared" ca="1" si="7356"/>
        <v>0</v>
      </c>
      <c r="BG287" s="17" t="b">
        <f t="shared" ca="1" si="7357"/>
        <v>0</v>
      </c>
      <c r="BH287" s="17" t="b">
        <f t="shared" ca="1" si="7358"/>
        <v>0</v>
      </c>
      <c r="BI287" s="17">
        <f t="shared" ca="1" si="7359"/>
        <v>7</v>
      </c>
      <c r="BJ287" s="17" t="b">
        <f t="shared" ca="1" si="7360"/>
        <v>0</v>
      </c>
      <c r="BK287" s="17" t="str">
        <f t="shared" ca="1" si="7361"/>
        <v/>
      </c>
      <c r="BL287" s="17" t="str">
        <f t="shared" ca="1" si="7362"/>
        <v/>
      </c>
      <c r="BM287" s="17" t="str">
        <f t="shared" ca="1" si="7363"/>
        <v>0</v>
      </c>
      <c r="BN287" s="17" t="str">
        <f t="shared" ca="1" si="7364"/>
        <v>S</v>
      </c>
      <c r="BO287" s="17" t="str">
        <f t="shared" ca="1" si="7365"/>
        <v/>
      </c>
      <c r="BP287" s="14" t="b">
        <f t="shared" ca="1" si="7366"/>
        <v>1</v>
      </c>
      <c r="BQ287" s="35"/>
      <c r="BX287" s="16"/>
      <c r="BY287" s="16"/>
      <c r="BZ287" s="16"/>
      <c r="CA287" s="16"/>
      <c r="CB287" s="16"/>
      <c r="CC287" s="16"/>
      <c r="CD287" s="16"/>
      <c r="CE287" s="16"/>
      <c r="CF287" s="16"/>
      <c r="CN287" s="14">
        <f ca="1">IF(H287,IFERROR(IsVariableNameLegal(O287),0),0)</f>
        <v>0</v>
      </c>
      <c r="CO287" s="14" t="str">
        <f t="array" aca="1" ref="CO287" ca="1">IF(H287,IF(COUNTIF(INDIRECT(wew!$C$13),O287)&gt;1,TRIM(SUBSTITUTE(_xll.MCONCAT(IF((INDIRECT(wew!$C$13)=O287)*(COLUMN(INDIRECT(wew!$C$13))&lt;&gt;D287+1),-1+COLUMN(INDIRECT(wew!$C$13)),"")," "),"  "," ")),""),"")</f>
        <v/>
      </c>
      <c r="CP287" s="14" t="str">
        <f t="array" aca="1" ref="CP287" ca="1">IF(P287&lt;&gt;"",IF(LEN(P287)&gt;150,1,""),"")</f>
        <v/>
      </c>
      <c r="CQ287" s="14" t="str">
        <f t="array" aca="1" ref="CQ287" ca="1">IF(AND(H287,NOT(ster!$J$3)),IF(COUNTIF(INDIRECT(wew!$C$15),P287)&gt;1,TRIM(SUBSTITUTE(_xll.MCONCAT(IF((INDIRECT(wew!$C$15)=P287)*(COLUMN(INDIRECT(wew!$C$15))&lt;&gt;D287+1),-1+COLUMN(INDIRECT(wew!$C$15)),"")," "),"  "," ")),""),"")</f>
        <v/>
      </c>
      <c r="CR287" s="14" t="str">
        <f t="array" aca="1" ref="CR287" ca="1">IF(H287,IF(AND(W287&gt;0,AO287&lt;&gt;""),TRIM(SUBSTITUTE(_xll.MCONCAT(IFERROR(IF(ISNUMBER(INDIRECT(Q287)),IF((INDIRECT(ster!$D$14)&lt;&gt;"")*(INDIRECT(Q287)&lt;AO287),INDIRECT(ster!$D$14) &amp; ": " &amp;  SUBSTITUTE(IF( AV287,IFERROR(TEXT(INDIRECT(Q287),"rrrr-mm-dd") &amp;" (" &amp; INDIRECT(Q287) &amp;")",INDIRECT(Q287)),INDIRECT(Q287))," "," "),""),""),"")," "),"  "," ")),""),"")</f>
        <v/>
      </c>
      <c r="CS287" s="14" t="str">
        <f t="array" aca="1" ref="CS287" ca="1">IF(H287,IF(AND(W287&gt;0,AP287&lt;&gt;""),TRIM(SUBSTITUTE(_xll.MCONCAT(IFERROR(IF(ISNUMBER(INDIRECT(Q287)),IF((INDIRECT(ster!$D$14)&lt;&gt;"")*(INDIRECT(Q287)&gt;AP287),INDIRECT(ster!$D$14) &amp; ": " &amp;  SUBSTITUTE(IF( AV287,IFERROR(TEXT(INDIRECT(Q287),"rrrr-mm-dd")&amp;" (" &amp; INDIRECT(Q287) &amp;")",INDIRECT(Q287)),INDIRECT(Q287))," "," "),""),""),"")," "),"  "," ")),""),"")</f>
        <v/>
      </c>
      <c r="CT287" s="14" t="str">
        <f t="array" aca="1" ref="CT287" ca="1">IF(H287,IF(AND(N287&gt;0,AR287),TRIM(SUBSTITUTE(_xll.MCONCAT(IFERROR(IF(ISNUMBER(INDIRECT(Q287)),IF((INDIRECT(ster!$D$14)&lt;&gt;"")*(IFERROR(0*(MATCH(INDIRECT(Q287),INDIRECT(K287),0)&gt;0),1)),INDIRECT(ster!$D$14) &amp; ": " &amp;  SUBSTITUTE(IF( AV287,IFERROR(TEXT(INDIRECT(Q287),"rrrr-mm-dd")&amp;" (" &amp; INDIRECT(Q287) &amp;")",INDIRECT(Q287)),INDIRECT(Q287))," "," "),""),""),"")," "),"  "," ")),""),"")</f>
        <v/>
      </c>
      <c r="CU287" s="14" t="str">
        <f t="array" aca="1" ref="CU287" ca="1">IF(H287,IF(AND(V287&gt;0),TRIM(SUBSTITUTE(_xll.MCONCAT(IF((INDIRECT(ster!$D$14)&lt;&gt;"")*(IFERROR(0*(INDIRECT(Q287)&lt;&gt;""),1)),INDIRECT(ster!$D$14),"")," "),"  "," ")),""),"")</f>
        <v/>
      </c>
      <c r="CV287" s="14" t="str">
        <f t="array" aca="1" ref="CV287" ca="1">IF(H287,IF(AS287,
TRIM(SUBSTITUTE(_xll.MCONCAT(IF(
   (INDIRECT(ster!$D$14)&lt;&gt;"")*
   ((INDIRECT(Q287)="")+
      NOT(ISNUMBER(INDIRECT(Q287)))*
      NOT(ISERROR(MATCH(INDIRECT(Q287),INDIRECT(K287),0)))
    ),
      INDIRECT(ster!$D$14),
   "")," "),"  "," ")),
""),"")</f>
        <v/>
      </c>
      <c r="CW287" s="14" t="str">
        <f t="array" aca="1" ref="CW287" ca="1">IF(H287,IF(AND(AQ287),TRIM(SUBSTITUTE(_xll.MCONCAT(IFERROR(IF(ISNUMBER(INDIRECT(Q287)),IF((INDIRECT(ster!$D$14)&lt;&gt;"")*(INDIRECT(Q287)&lt;&gt;INT(INDIRECT(Q287))),INDIRECT(ster!$D$14) &amp; ": " &amp; INDIRECT(Q287),""),""),"")," "),"  "," ")),""),"")</f>
        <v/>
      </c>
      <c r="CX287" s="14" t="str">
        <f t="array" aca="1" ref="CX287" ca="1">IF(H287,IF(OR(AU287,AV287),TRIM(SUBSTITUTE(_xll.MCONCAT(IF((INDIRECT(ster!$D$14)&lt;&gt;"")*NOT(ISNUMBER(INDIRECT(Q287))),IF(ISERROR(MATCH(INDIRECT(Q287),INDIRECT(K287),0)),IFERROR(IF(INDIRECT(Q287)&lt;&gt;"",INDIRECT(ster!$D$14) &amp; ": " &amp; SUBSTITUTE(INDIRECT(Q287)," "," "),""),""),""),"")," "),"  "," ")),""),"")</f>
        <v/>
      </c>
      <c r="CY287" s="14" t="str">
        <f t="array" aca="1" ref="CY287" ca="1">IF(H287,IF(AE287,TRIM(SUBSTITUTE(_xll.MCONCAT(IF((INDIRECT(ster!$D$14)&lt;&gt;"")*IFERROR(NOT(INDIRECT(AF287)),FALSE),IF(ISERROR(MATCH(INDIRECT(Q287),INDIRECT(K287),0)),IFERROR(IF(INDIRECT(Q287)&lt;&gt;"",INDIRECT(ster!$D$14)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CZ287" s="14" t="str">
        <f t="array" aca="1" ref="CZ287" ca="1">IF(H287,IF(AH287,TRIM(SUBSTITUTE(_xll.MCONCAT(IF((INDIRECT(ster!$D$14)&lt;&gt;"")*IFERROR(NOT(INDIRECT(AI287)),FALSE),IF(ISERROR(MATCH(INDIRECT(Q287),INDIRECT(K287),0)),IFERROR(IF(INDIRECT(Q287)&lt;&gt;"",INDIRECT(ster!$D$14)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DC287" s="14" t="str">
        <f ca="1">SUBSTITUTE(SUBSTITUTE(SUBSTITUTE(SUBSTITUTE(_xll.MCONCAT(DG287:DS287,"■"),"■■","■"),"■■","■"),"■■","■"),"■■","■")</f>
        <v>■</v>
      </c>
      <c r="DD287" s="14" t="str">
        <f t="shared" ca="1" si="7367"/>
        <v/>
      </c>
      <c r="DE287" s="14" t="str">
        <f t="shared" ca="1" si="7368"/>
        <v/>
      </c>
      <c r="DF287" s="14" t="str">
        <f t="shared" ca="1" si="7369"/>
        <v/>
      </c>
      <c r="DG287" s="14" t="str">
        <f t="shared" ca="1" si="7370"/>
        <v/>
      </c>
      <c r="DH287" s="14" t="str">
        <f t="shared" ca="1" si="7371"/>
        <v/>
      </c>
      <c r="DI287" s="14" t="str">
        <f t="shared" ca="1" si="7372"/>
        <v/>
      </c>
      <c r="DJ287" s="14" t="str">
        <f t="shared" ca="1" si="7373"/>
        <v/>
      </c>
      <c r="DK287" s="14" t="str">
        <f t="shared" ca="1" si="7374"/>
        <v/>
      </c>
      <c r="DL287" s="14" t="str">
        <f t="shared" ca="1" si="7375"/>
        <v/>
      </c>
      <c r="DM287" s="14" t="str">
        <f t="shared" ca="1" si="7376"/>
        <v/>
      </c>
      <c r="DN287" s="14" t="str">
        <f t="array" aca="1" ref="DN287" ca="1">IF(CU287&lt;&gt;"","There are errors in the entered values in the following cases: " &amp;SUBSTITUTE(CU287," ",", "),"")</f>
        <v/>
      </c>
      <c r="DO287" s="14" t="str">
        <f t="shared" ca="1" si="7377"/>
        <v/>
      </c>
      <c r="DP287" s="14" t="str">
        <f t="shared" ca="1" si="7378"/>
        <v/>
      </c>
      <c r="DQ287" s="14" t="str">
        <f t="shared" ca="1" si="7379"/>
        <v/>
      </c>
      <c r="DR287" s="14" t="str">
        <f t="shared" ca="1" si="7380"/>
        <v/>
      </c>
      <c r="DS287" s="14" t="str">
        <f t="shared" ca="1" si="7381"/>
        <v/>
      </c>
      <c r="DZ287" s="14" t="b">
        <f t="shared" ca="1" si="7382"/>
        <v>0</v>
      </c>
      <c r="EA287" s="14" t="str">
        <f t="shared" ca="1" si="7383"/>
        <v/>
      </c>
      <c r="EB287" s="14" t="str">
        <f t="shared" ca="1" si="7384"/>
        <v/>
      </c>
      <c r="EC287" s="14" t="str">
        <f t="shared" ca="1" si="7385"/>
        <v/>
      </c>
      <c r="ED287" s="14" t="str">
        <f t="shared" ca="1" si="7386"/>
        <v/>
      </c>
      <c r="EE287" s="14" t="str">
        <f t="shared" ca="1" si="7387"/>
        <v/>
      </c>
      <c r="EF287" s="14" t="str">
        <f t="shared" ca="1" si="7388"/>
        <v/>
      </c>
      <c r="EG287" s="14" t="str">
        <f t="shared" ca="1" si="7389"/>
        <v/>
      </c>
      <c r="EM287" s="14" t="b">
        <f t="shared" ca="1" si="7390"/>
        <v>0</v>
      </c>
      <c r="EN287" s="14" t="str">
        <f t="shared" ca="1" si="7391"/>
        <v/>
      </c>
      <c r="EO287" s="14" t="str">
        <f t="shared" ca="1" si="7392"/>
        <v/>
      </c>
      <c r="EP287" s="14" t="str">
        <f t="shared" ca="1" si="7393"/>
        <v/>
      </c>
      <c r="EQ287" s="14" t="str">
        <f t="shared" ca="1" si="7394"/>
        <v/>
      </c>
    </row>
    <row r="288" spans="2:147" s="14" customFormat="1">
      <c r="B288" s="14" t="str">
        <f t="shared" ca="1" si="7320"/>
        <v/>
      </c>
      <c r="C288" s="14">
        <f t="shared" ca="1" si="7321"/>
        <v>275</v>
      </c>
      <c r="D288" s="14">
        <f t="shared" si="7322"/>
        <v>286</v>
      </c>
      <c r="E288" s="14" t="str">
        <f t="shared" ca="1" si="7323"/>
        <v>D</v>
      </c>
      <c r="F288" s="14" t="str">
        <f t="shared" ca="1" si="7324"/>
        <v>q_87a</v>
      </c>
      <c r="G288" s="14" t="str">
        <f t="shared" ca="1" si="7325"/>
        <v>Cancer treatment – Radiotherapy</v>
      </c>
      <c r="H288" s="14" t="b">
        <f t="shared" ca="1" si="7326"/>
        <v>1</v>
      </c>
      <c r="I288" s="14" t="str">
        <f ca="1">IF($H288,ADDRESS(3,(D288+1)*2-1,4,,"["&amp;wew!$G$7&amp;"]"&amp;_sheetname_labels)&amp;":"&amp;ADDRESS(2+ster!$B$20,(D288+1)*2-1,4),"")</f>
        <v>[DBTemplate.xlsm]labels!VA3:VA61</v>
      </c>
      <c r="J288" s="14">
        <f t="array" aca="1" ref="J288" ca="1">IF(H288,MAX(0,MAX(IF(INDIRECT(I288)&lt;&gt;"",ROW(INDIRECT(I288)),""))-2),"")</f>
        <v>2</v>
      </c>
      <c r="K288" s="14" t="str">
        <f ca="1">IF($H288,IF($J288&gt;0,ADDRESS(3,(D288+1)*2-1,4,,"["&amp;wew!$G$7&amp;"]"&amp;_sheetname_labels)&amp;":"&amp;ADDRESS(2+J288,(D288+1)*2-1,4),""),"")</f>
        <v>[DBTemplate.xlsm]labels!VA3:VA4</v>
      </c>
      <c r="L288" s="14" t="str">
        <f ca="1">IF($H288,IF($J288&gt;0,ADDRESS(3,(D288+1)*2,4,,"["&amp;wew!$G$7&amp;"]"&amp;_sheetname_labels)&amp;":"&amp;ADDRESS(2+J288,(D288+1)*2,4),""),"")</f>
        <v>[DBTemplate.xlsm]labels!VB3:VB4</v>
      </c>
      <c r="M288" s="14">
        <f t="shared" ca="1" si="7327"/>
        <v>0</v>
      </c>
      <c r="N288" s="14">
        <f t="shared" ca="1" si="7328"/>
        <v>2</v>
      </c>
      <c r="O288" s="14" t="str">
        <f t="shared" ca="1" si="7329"/>
        <v>q_87a</v>
      </c>
      <c r="P288" s="14" t="str">
        <f t="shared" ca="1" si="7330"/>
        <v>Cancer treatment – Radiotherapy</v>
      </c>
      <c r="Q288" s="14" t="str">
        <f ca="1">IF($BP288,ADDRESS(3,D288+1,4,,"["&amp;wew!$G$7&amp;"]"&amp;_sheetname_dataframe)&amp;":"&amp;ADDRESS(2+ster!$C$14,D288+1,4),"")</f>
        <v>[DBTemplate.xlsm]data_frame!KA3:KA3</v>
      </c>
      <c r="R288" s="14" t="str">
        <f>IF($BP288,IF(MID(_xll.FORMULATEXT(INDEX(INDIRECT(Q288),1)),1,1)="=", _xll.FORMULATEXT(INDEX(INDIRECT(Q288),1),2,TRUE),""),"")</f>
        <v/>
      </c>
      <c r="S288" s="14">
        <f t="array" aca="1" ref="S288" ca="1">IF(H288,SUM(IF((IFERROR(INDIRECT(Q288)&lt;&gt;"",FALSE))*(INDIRECT(ster!$D$14)&lt;&gt;""),1,0)),"")</f>
        <v>1</v>
      </c>
      <c r="T288" s="14">
        <f t="array" aca="1" ref="T288" ca="1">IF(H288,IF(M288&gt;0,SUM(IFERROR(1*(MATCH(INDIRECT(Q288),INDIRECT(K288),0)&gt;0),0)*(INDIRECT(ster!$D$14)&lt;&gt;"")*NOT(ISNUMBER(INDIRECT(Q288)))),0),"")</f>
        <v>0</v>
      </c>
      <c r="U288" s="14">
        <f t="array" aca="1" ref="U288" ca="1">IF(H288,SUM((IFERROR(INDIRECT(Q288)="",FALSE))*(INDIRECT(ster!$D$14)&lt;&gt;"")),"")</f>
        <v>0</v>
      </c>
      <c r="V288" s="14">
        <f t="array" aca="1" ref="V288" ca="1">IF(H288,SUM((IFERROR(INDIRECT(Q288)="#ąś",TRUE))*(INDIRECT(ster!$D$14)&lt;&gt;"")),"")</f>
        <v>0</v>
      </c>
      <c r="W288" s="14">
        <f t="array" aca="1" ref="W288" ca="1">IF(H288,SUM(ISNUMBER(INDIRECT(Q288))*(INDIRECT(ster!$D$14)&lt;&gt;"")),"")</f>
        <v>1</v>
      </c>
      <c r="X288" s="14">
        <f t="array" aca="1" ref="X288" ca="1">IF(AND(H288,W288&gt;0),IF(wew!$B$3,MIN(IF((INDIRECT(ster!$D$14)&lt;&gt;"")*IFERROR(INDIRECT($Q288)&lt;&gt;"",FALSE),IFERROR(INDIRECT($Q288),"X"),"X")),"&lt;włącz podświetlanie wartości&gt;"),"—")</f>
        <v>2</v>
      </c>
      <c r="Y288" s="14">
        <f t="array" aca="1" ref="Y288" ca="1">IF(AND(H288,W288&gt;0),IF(wew!$B$3,MAX(IF((INDIRECT(ster!$D$14)&lt;&gt;"")*IFERROR(INDIRECT($Q288)&lt;&gt;"",FALSE),IFERROR(INDIRECT($Q288),"X"),"X")),"&lt;włącz podświetlanie wartości&gt;"),"—")</f>
        <v>2</v>
      </c>
      <c r="Z288" s="14">
        <f t="shared" ca="1" si="7331"/>
        <v>0</v>
      </c>
      <c r="AA288" s="12">
        <f t="shared" ca="1" si="7332"/>
        <v>1</v>
      </c>
      <c r="AB288" s="17">
        <f t="array" aca="1" ref="AB288" ca="1">IF(H288,IF(W288&gt;0,SUM((INDIRECT(ster!$D$14)&lt;&gt;"")*IFERROR((INDIRECT(Q288)&lt;&gt;"")*(INDIRECT(Q288)=INT(INDIRECT(Q288))),0)),0),"")</f>
        <v>1</v>
      </c>
      <c r="AC288" s="17">
        <f t="array" aca="1" ref="AC288" ca="1">IF(H288,W288-AB288,"")</f>
        <v>0</v>
      </c>
      <c r="AD288" s="17">
        <f t="shared" ca="1" si="7333"/>
        <v>1</v>
      </c>
      <c r="AE288" s="17" t="b">
        <f t="shared" ca="1" si="7334"/>
        <v>0</v>
      </c>
      <c r="AF288" s="17" t="str">
        <f ca="1">IF(AE288,IF($H288,ADDRESS(3,D288+2,4,,"["&amp;wew!$G$7&amp;"]"&amp;_sheetname_dataframe)&amp;":"&amp;ADDRESS(2+ster!$C$14,D288+2,4),""),"")</f>
        <v/>
      </c>
      <c r="AG288" s="17" t="str">
        <f t="shared" ca="1" si="7335"/>
        <v/>
      </c>
      <c r="AH288" s="17" t="b">
        <f t="shared" ca="1" si="7336"/>
        <v>0</v>
      </c>
      <c r="AI288" s="17" t="str">
        <f ca="1">IF(AH288,IF($H288,ADDRESS(3,D288+3,4,,"["&amp;wew!$G$7&amp;"]"&amp;_sheetname_dataframe)&amp;":"&amp;ADDRESS(2+ster!$C$14,D288+3,4),""),"")</f>
        <v/>
      </c>
      <c r="AJ288" s="17" t="str">
        <f t="shared" ca="1" si="7337"/>
        <v/>
      </c>
      <c r="AK288" s="17" t="b">
        <f t="shared" ca="1" si="7338"/>
        <v>0</v>
      </c>
      <c r="AL288" s="17" t="b">
        <f t="shared" ca="1" si="7339"/>
        <v>0</v>
      </c>
      <c r="AM288" s="17" t="b">
        <f t="shared" ca="1" si="7340"/>
        <v>0</v>
      </c>
      <c r="AN288" s="17">
        <f t="shared" ca="1" si="7341"/>
        <v>0</v>
      </c>
      <c r="AO288" s="24" t="str">
        <f t="shared" ca="1" si="7342"/>
        <v/>
      </c>
      <c r="AP288" s="24" t="str">
        <f t="shared" ca="1" si="7343"/>
        <v/>
      </c>
      <c r="AQ288" s="17" t="b">
        <f t="shared" ca="1" si="7344"/>
        <v>0</v>
      </c>
      <c r="AR288" s="17" t="b">
        <f t="shared" ca="1" si="7345"/>
        <v>0</v>
      </c>
      <c r="AS288" s="17" t="b">
        <f t="shared" ca="1" si="7346"/>
        <v>0</v>
      </c>
      <c r="AT288" s="17" t="b">
        <f t="shared" ca="1" si="7347"/>
        <v>0</v>
      </c>
      <c r="AU288" s="17" t="b">
        <f t="shared" ca="1" si="7348"/>
        <v>1</v>
      </c>
      <c r="AV288" s="17" t="b">
        <f t="shared" ca="1" si="7349"/>
        <v>0</v>
      </c>
      <c r="AW288" s="17" t="b">
        <f t="shared" ca="1" si="7350"/>
        <v>1</v>
      </c>
      <c r="AX288" s="14" t="b">
        <f t="array" aca="1" ref="AX288" ca="1">IF(H288,N288&gt;0,"")</f>
        <v>1</v>
      </c>
      <c r="AY288" s="17" t="str">
        <f t="shared" ca="1" si="7351"/>
        <v>C3:C4</v>
      </c>
      <c r="AZ288" s="17" t="b">
        <f t="array" aca="1" ref="AZ288" ca="1">IF(AY288&lt;&gt;"",SUM(1*ISERROR(MATCH(INDIRECT(AY288),INDIRECT(K288),0)))=0,"")</f>
        <v>1</v>
      </c>
      <c r="BA288" s="17" t="b">
        <f t="shared" ca="1" si="7352"/>
        <v>1</v>
      </c>
      <c r="BB288" s="17" t="b">
        <v>0</v>
      </c>
      <c r="BC288" s="17" t="b">
        <f t="shared" ca="1" si="7353"/>
        <v>1</v>
      </c>
      <c r="BD288" s="17" t="b">
        <f t="shared" ca="1" si="7354"/>
        <v>0</v>
      </c>
      <c r="BE288" s="17" t="b">
        <f t="shared" ca="1" si="7355"/>
        <v>0</v>
      </c>
      <c r="BF288" s="17" t="b">
        <f t="shared" ca="1" si="7356"/>
        <v>0</v>
      </c>
      <c r="BG288" s="17" t="b">
        <f t="shared" ca="1" si="7357"/>
        <v>0</v>
      </c>
      <c r="BH288" s="17" t="b">
        <f t="shared" ca="1" si="7358"/>
        <v>1</v>
      </c>
      <c r="BI288" s="17">
        <f t="shared" ca="1" si="7359"/>
        <v>2</v>
      </c>
      <c r="BJ288" s="17" t="b">
        <f t="shared" ca="1" si="7360"/>
        <v>0</v>
      </c>
      <c r="BK288" s="17" t="str">
        <f t="shared" ca="1" si="7361"/>
        <v/>
      </c>
      <c r="BL288" s="17" t="str">
        <f t="shared" ca="1" si="7362"/>
        <v/>
      </c>
      <c r="BM288" s="17" t="str">
        <f t="shared" ca="1" si="7363"/>
        <v>F</v>
      </c>
      <c r="BN288" s="17" t="str">
        <f t="shared" ca="1" si="7364"/>
        <v>F</v>
      </c>
      <c r="BO288" s="17" t="str">
        <f t="shared" ca="1" si="7365"/>
        <v>N</v>
      </c>
      <c r="BP288" s="14" t="b">
        <f t="shared" ca="1" si="7366"/>
        <v>1</v>
      </c>
      <c r="BQ288" s="35"/>
      <c r="BX288" s="16"/>
      <c r="BY288" s="16"/>
      <c r="BZ288" s="16"/>
      <c r="CA288" s="16"/>
      <c r="CB288" s="16"/>
      <c r="CC288" s="16"/>
      <c r="CD288" s="16"/>
      <c r="CE288" s="16"/>
      <c r="CF288" s="16"/>
      <c r="CN288" s="14">
        <f ca="1">IF(H288,IFERROR(IsVariableNameLegal(O288),0),0)</f>
        <v>0</v>
      </c>
      <c r="CO288" s="14" t="str">
        <f t="array" aca="1" ref="CO288" ca="1">IF(H288,IF(COUNTIF(INDIRECT(wew!$C$13),O288)&gt;1,TRIM(SUBSTITUTE(_xll.MCONCAT(IF((INDIRECT(wew!$C$13)=O288)*(COLUMN(INDIRECT(wew!$C$13))&lt;&gt;D288+1),-1+COLUMN(INDIRECT(wew!$C$13)),"")," "),"  "," ")),""),"")</f>
        <v/>
      </c>
      <c r="CP288" s="14" t="str">
        <f t="array" aca="1" ref="CP288" ca="1">IF(P288&lt;&gt;"",IF(LEN(P288)&gt;150,1,""),"")</f>
        <v/>
      </c>
      <c r="CQ288" s="14" t="str">
        <f t="array" aca="1" ref="CQ288" ca="1">IF(AND(H288,NOT(ster!$J$3)),IF(COUNTIF(INDIRECT(wew!$C$15),P288)&gt;1,TRIM(SUBSTITUTE(_xll.MCONCAT(IF((INDIRECT(wew!$C$15)=P288)*(COLUMN(INDIRECT(wew!$C$15))&lt;&gt;D288+1),-1+COLUMN(INDIRECT(wew!$C$15)),"")," "),"  "," ")),""),"")</f>
        <v/>
      </c>
      <c r="CR288" s="14" t="str">
        <f t="array" aca="1" ref="CR288" ca="1">IF(H288,IF(AND(W288&gt;0,AO288&lt;&gt;""),TRIM(SUBSTITUTE(_xll.MCONCAT(IFERROR(IF(ISNUMBER(INDIRECT(Q288)),IF((INDIRECT(ster!$D$14)&lt;&gt;"")*(INDIRECT(Q288)&lt;AO288),INDIRECT(ster!$D$14) &amp; ": " &amp;  SUBSTITUTE(IF( AV288,IFERROR(TEXT(INDIRECT(Q288),"rrrr-mm-dd") &amp;" (" &amp; INDIRECT(Q288) &amp;")",INDIRECT(Q288)),INDIRECT(Q288))," "," "),""),""),"")," "),"  "," ")),""),"")</f>
        <v/>
      </c>
      <c r="CS288" s="14" t="str">
        <f t="array" aca="1" ref="CS288" ca="1">IF(H288,IF(AND(W288&gt;0,AP288&lt;&gt;""),TRIM(SUBSTITUTE(_xll.MCONCAT(IFERROR(IF(ISNUMBER(INDIRECT(Q288)),IF((INDIRECT(ster!$D$14)&lt;&gt;"")*(INDIRECT(Q288)&gt;AP288),INDIRECT(ster!$D$14) &amp; ": " &amp;  SUBSTITUTE(IF( AV288,IFERROR(TEXT(INDIRECT(Q288),"rrrr-mm-dd")&amp;" (" &amp; INDIRECT(Q288) &amp;")",INDIRECT(Q288)),INDIRECT(Q288))," "," "),""),""),"")," "),"  "," ")),""),"")</f>
        <v/>
      </c>
      <c r="CT288" s="14" t="str">
        <f t="array" aca="1" ref="CT288" ca="1">IF(H288,IF(AND(N288&gt;0,AR288),TRIM(SUBSTITUTE(_xll.MCONCAT(IFERROR(IF(ISNUMBER(INDIRECT(Q288)),IF((INDIRECT(ster!$D$14)&lt;&gt;"")*(IFERROR(0*(MATCH(INDIRECT(Q288),INDIRECT(K288),0)&gt;0),1)),INDIRECT(ster!$D$14) &amp; ": " &amp;  SUBSTITUTE(IF( AV288,IFERROR(TEXT(INDIRECT(Q288),"rrrr-mm-dd")&amp;" (" &amp; INDIRECT(Q288) &amp;")",INDIRECT(Q288)),INDIRECT(Q288))," "," "),""),""),"")," "),"  "," ")),""),"")</f>
        <v/>
      </c>
      <c r="CU288" s="14" t="str">
        <f t="array" aca="1" ref="CU288" ca="1">IF(H288,IF(AND(V288&gt;0),TRIM(SUBSTITUTE(_xll.MCONCAT(IF((INDIRECT(ster!$D$14)&lt;&gt;"")*(IFERROR(0*(INDIRECT(Q288)&lt;&gt;""),1)),INDIRECT(ster!$D$14),"")," "),"  "," ")),""),"")</f>
        <v/>
      </c>
      <c r="CV288" s="14" t="str">
        <f t="array" aca="1" ref="CV288" ca="1">IF(H288,IF(AS288,
TRIM(SUBSTITUTE(_xll.MCONCAT(IF(
   (INDIRECT(ster!$D$14)&lt;&gt;"")*
   ((INDIRECT(Q288)="")+
      NOT(ISNUMBER(INDIRECT(Q288)))*
      NOT(ISERROR(MATCH(INDIRECT(Q288),INDIRECT(K288),0)))
    ),
      INDIRECT(ster!$D$14),
   "")," "),"  "," ")),
""),"")</f>
        <v/>
      </c>
      <c r="CW288" s="14" t="str">
        <f t="array" aca="1" ref="CW288" ca="1">IF(H288,IF(AND(AQ288),TRIM(SUBSTITUTE(_xll.MCONCAT(IFERROR(IF(ISNUMBER(INDIRECT(Q288)),IF((INDIRECT(ster!$D$14)&lt;&gt;"")*(INDIRECT(Q288)&lt;&gt;INT(INDIRECT(Q288))),INDIRECT(ster!$D$14) &amp; ": " &amp; INDIRECT(Q288),""),""),"")," "),"  "," ")),""),"")</f>
        <v/>
      </c>
      <c r="CX288" s="14" t="str">
        <f t="array" aca="1" ref="CX288" ca="1">IF(H288,IF(OR(AU288,AV288),TRIM(SUBSTITUTE(_xll.MCONCAT(IF((INDIRECT(ster!$D$14)&lt;&gt;"")*NOT(ISNUMBER(INDIRECT(Q288))),IF(ISERROR(MATCH(INDIRECT(Q288),INDIRECT(K288),0)),IFERROR(IF(INDIRECT(Q288)&lt;&gt;"",INDIRECT(ster!$D$14) &amp; ": " &amp; SUBSTITUTE(INDIRECT(Q288)," "," "),""),""),""),"")," "),"  "," ")),""),"")</f>
        <v/>
      </c>
      <c r="CY288" s="14" t="str">
        <f t="array" aca="1" ref="CY288" ca="1">IF(H288,IF(AE288,TRIM(SUBSTITUTE(_xll.MCONCAT(IF((INDIRECT(ster!$D$14)&lt;&gt;"")*IFERROR(NOT(INDIRECT(AF288)),FALSE),IF(ISERROR(MATCH(INDIRECT(Q288),INDIRECT(K288),0)),IFERROR(IF(INDIRECT(Q288)&lt;&gt;"",INDIRECT(ster!$D$14)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CZ288" s="14" t="str">
        <f t="array" aca="1" ref="CZ288" ca="1">IF(H288,IF(AH288,TRIM(SUBSTITUTE(_xll.MCONCAT(IF((INDIRECT(ster!$D$14)&lt;&gt;"")*IFERROR(NOT(INDIRECT(AI288)),FALSE),IF(ISERROR(MATCH(INDIRECT(Q288),INDIRECT(K288),0)),IFERROR(IF(INDIRECT(Q288)&lt;&gt;"",INDIRECT(ster!$D$14)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DC288" s="14" t="str">
        <f ca="1">SUBSTITUTE(SUBSTITUTE(SUBSTITUTE(SUBSTITUTE(_xll.MCONCAT(DG288:DS288,"■"),"■■","■"),"■■","■"),"■■","■"),"■■","■")</f>
        <v>■</v>
      </c>
      <c r="DD288" s="14" t="str">
        <f t="shared" ca="1" si="7367"/>
        <v/>
      </c>
      <c r="DE288" s="14" t="str">
        <f t="shared" ca="1" si="7368"/>
        <v/>
      </c>
      <c r="DF288" s="14" t="str">
        <f t="shared" ca="1" si="7369"/>
        <v/>
      </c>
      <c r="DG288" s="14" t="str">
        <f t="shared" ca="1" si="7370"/>
        <v/>
      </c>
      <c r="DH288" s="14" t="str">
        <f t="shared" ca="1" si="7371"/>
        <v/>
      </c>
      <c r="DI288" s="14" t="str">
        <f t="shared" ca="1" si="7372"/>
        <v/>
      </c>
      <c r="DJ288" s="14" t="str">
        <f t="shared" ca="1" si="7373"/>
        <v/>
      </c>
      <c r="DK288" s="14" t="str">
        <f t="shared" ca="1" si="7374"/>
        <v/>
      </c>
      <c r="DL288" s="14" t="str">
        <f t="shared" ca="1" si="7375"/>
        <v/>
      </c>
      <c r="DM288" s="14" t="str">
        <f t="shared" ca="1" si="7376"/>
        <v/>
      </c>
      <c r="DN288" s="14" t="str">
        <f t="array" aca="1" ref="DN288" ca="1">IF(CU288&lt;&gt;"","There are errors in the entered values in the following cases: " &amp;SUBSTITUTE(CU288," ",", "),"")</f>
        <v/>
      </c>
      <c r="DO288" s="14" t="str">
        <f t="shared" ca="1" si="7377"/>
        <v/>
      </c>
      <c r="DP288" s="14" t="str">
        <f t="shared" ca="1" si="7378"/>
        <v/>
      </c>
      <c r="DQ288" s="14" t="str">
        <f t="shared" ca="1" si="7379"/>
        <v/>
      </c>
      <c r="DR288" s="14" t="str">
        <f t="shared" ca="1" si="7380"/>
        <v/>
      </c>
      <c r="DS288" s="14" t="str">
        <f t="shared" ca="1" si="7381"/>
        <v/>
      </c>
      <c r="DZ288" s="14" t="b">
        <f t="shared" ca="1" si="7382"/>
        <v>0</v>
      </c>
      <c r="EA288" s="14" t="str">
        <f t="shared" ca="1" si="7383"/>
        <v>Cancer treatment – Radiotherapy (q_87a)</v>
      </c>
      <c r="EB288" s="14" t="str">
        <f t="shared" ca="1" si="7384"/>
        <v xml:space="preserve">Values must be numeric. </v>
      </c>
      <c r="EC288" s="14" t="str">
        <f t="shared" ca="1" si="7385"/>
        <v xml:space="preserve">Cancer treatment – Radiotherapy (q_87a): Values must be numeric. </v>
      </c>
      <c r="ED288" s="14" t="str">
        <f t="shared" ca="1" si="7386"/>
        <v/>
      </c>
      <c r="EE288" s="14" t="str">
        <f t="shared" ca="1" si="7387"/>
        <v>Values must be numeric</v>
      </c>
      <c r="EF288" s="14" t="str">
        <f t="shared" ca="1" si="7388"/>
        <v/>
      </c>
      <c r="EG288" s="14" t="str">
        <f t="shared" ca="1" si="7389"/>
        <v/>
      </c>
      <c r="EM288" s="14" t="b">
        <f t="shared" ca="1" si="7390"/>
        <v>1</v>
      </c>
      <c r="EN288" s="14">
        <f t="shared" ca="1" si="7391"/>
        <v>275</v>
      </c>
      <c r="EO288" s="14" t="str">
        <f t="shared" ca="1" si="7392"/>
        <v>q_87a</v>
      </c>
      <c r="EP288" s="14" t="str">
        <f t="shared" ca="1" si="7393"/>
        <v xml:space="preserve">Cancer treatment – Radiotherapy (q_87a): Values must be numeric. </v>
      </c>
      <c r="EQ288" s="14" t="str">
        <f t="shared" ca="1" si="7394"/>
        <v/>
      </c>
    </row>
    <row r="289" spans="2:147" s="14" customFormat="1">
      <c r="B289" s="14" t="str">
        <f t="shared" ca="1" si="7320"/>
        <v/>
      </c>
      <c r="C289" s="14">
        <f t="shared" ca="1" si="7321"/>
        <v>276</v>
      </c>
      <c r="D289" s="14">
        <f t="shared" si="7322"/>
        <v>287</v>
      </c>
      <c r="E289" s="14" t="str">
        <f t="shared" ca="1" si="7323"/>
        <v>I</v>
      </c>
      <c r="F289" s="14" t="str">
        <f t="shared" ca="1" si="7324"/>
        <v>q_87b</v>
      </c>
      <c r="G289" s="14" t="str">
        <f t="shared" ca="1" si="7325"/>
        <v>Cancer treatment – Radiotherapy of head or neck</v>
      </c>
      <c r="H289" s="14" t="b">
        <f t="shared" ca="1" si="7326"/>
        <v>1</v>
      </c>
      <c r="I289" s="14" t="str">
        <f ca="1">IF($H289,ADDRESS(3,(D289+1)*2-1,4,,"["&amp;wew!$G$7&amp;"]"&amp;_sheetname_labels)&amp;":"&amp;ADDRESS(2+ster!$B$20,(D289+1)*2-1,4),"")</f>
        <v>[DBTemplate.xlsm]labels!VC3:VC61</v>
      </c>
      <c r="J289" s="14">
        <f t="array" aca="1" ref="J289" ca="1">IF(H289,MAX(0,MAX(IF(INDIRECT(I289)&lt;&gt;"",ROW(INDIRECT(I289)),""))-2),"")</f>
        <v>0</v>
      </c>
      <c r="K289" s="14" t="str">
        <f ca="1">IF($H289,IF($J289&gt;0,ADDRESS(3,(D289+1)*2-1,4,,"["&amp;wew!$G$7&amp;"]"&amp;_sheetname_labels)&amp;":"&amp;ADDRESS(2+J289,(D289+1)*2-1,4),""),"")</f>
        <v/>
      </c>
      <c r="L289" s="14" t="str">
        <f ca="1">IF($H289,IF($J289&gt;0,ADDRESS(3,(D289+1)*2,4,,"["&amp;wew!$G$7&amp;"]"&amp;_sheetname_labels)&amp;":"&amp;ADDRESS(2+J289,(D289+1)*2,4),""),"")</f>
        <v/>
      </c>
      <c r="M289" s="14">
        <f t="shared" ca="1" si="7327"/>
        <v>0</v>
      </c>
      <c r="N289" s="14">
        <f t="shared" ca="1" si="7328"/>
        <v>0</v>
      </c>
      <c r="O289" s="14" t="str">
        <f t="shared" ca="1" si="7329"/>
        <v>q_87b</v>
      </c>
      <c r="P289" s="14" t="str">
        <f t="shared" ca="1" si="7330"/>
        <v>Cancer treatment – Radiotherapy of head or neck</v>
      </c>
      <c r="Q289" s="14" t="str">
        <f ca="1">IF($BP289,ADDRESS(3,D289+1,4,,"["&amp;wew!$G$7&amp;"]"&amp;_sheetname_dataframe)&amp;":"&amp;ADDRESS(2+ster!$C$14,D289+1,4),"")</f>
        <v>[DBTemplate.xlsm]data_frame!KB3:KB3</v>
      </c>
      <c r="R289" s="14" t="str">
        <f>IF($BP289,IF(MID(_xll.FORMULATEXT(INDEX(INDIRECT(Q289),1)),1,1)="=", _xll.FORMULATEXT(INDEX(INDIRECT(Q289),1),2,TRUE),""),"")</f>
        <v/>
      </c>
      <c r="S289" s="14">
        <f t="array" aca="1" ref="S289" ca="1">IF(H289,SUM(IF((IFERROR(INDIRECT(Q289)&lt;&gt;"",FALSE))*(INDIRECT(ster!$D$14)&lt;&gt;""),1,0)),"")</f>
        <v>1</v>
      </c>
      <c r="T289" s="14">
        <f t="array" aca="1" ref="T289" ca="1">IF(H289,IF(M289&gt;0,SUM(IFERROR(1*(MATCH(INDIRECT(Q289),INDIRECT(K289),0)&gt;0),0)*(INDIRECT(ster!$D$14)&lt;&gt;"")*NOT(ISNUMBER(INDIRECT(Q289)))),0),"")</f>
        <v>0</v>
      </c>
      <c r="U289" s="14">
        <f t="array" aca="1" ref="U289" ca="1">IF(H289,SUM((IFERROR(INDIRECT(Q289)="",FALSE))*(INDIRECT(ster!$D$14)&lt;&gt;"")),"")</f>
        <v>0</v>
      </c>
      <c r="V289" s="14">
        <f t="array" aca="1" ref="V289" ca="1">IF(H289,SUM((IFERROR(INDIRECT(Q289)="#ąś",TRUE))*(INDIRECT(ster!$D$14)&lt;&gt;"")),"")</f>
        <v>0</v>
      </c>
      <c r="W289" s="14">
        <f t="array" aca="1" ref="W289" ca="1">IF(H289,SUM(ISNUMBER(INDIRECT(Q289))*(INDIRECT(ster!$D$14)&lt;&gt;"")),"")</f>
        <v>1</v>
      </c>
      <c r="X289" s="14">
        <f t="array" aca="1" ref="X289" ca="1">IF(AND(H289,W289&gt;0),IF(wew!$B$3,MIN(IF((INDIRECT(ster!$D$14)&lt;&gt;"")*IFERROR(INDIRECT($Q289)&lt;&gt;"",FALSE),IFERROR(INDIRECT($Q289),"X"),"X")),"&lt;włącz podświetlanie wartości&gt;"),"—")</f>
        <v>2</v>
      </c>
      <c r="Y289" s="14">
        <f t="array" aca="1" ref="Y289" ca="1">IF(AND(H289,W289&gt;0),IF(wew!$B$3,MAX(IF((INDIRECT(ster!$D$14)&lt;&gt;"")*IFERROR(INDIRECT($Q289)&lt;&gt;"",FALSE),IFERROR(INDIRECT($Q289),"X"),"X")),"&lt;włącz podświetlanie wartości&gt;"),"—")</f>
        <v>2</v>
      </c>
      <c r="Z289" s="14">
        <f t="shared" ca="1" si="7331"/>
        <v>0</v>
      </c>
      <c r="AA289" s="12">
        <f t="shared" ca="1" si="7332"/>
        <v>1</v>
      </c>
      <c r="AB289" s="17">
        <f t="array" aca="1" ref="AB289" ca="1">IF(H289,IF(W289&gt;0,SUM((INDIRECT(ster!$D$14)&lt;&gt;"")*IFERROR((INDIRECT(Q289)&lt;&gt;"")*(INDIRECT(Q289)=INT(INDIRECT(Q289))),0)),0),"")</f>
        <v>1</v>
      </c>
      <c r="AC289" s="17">
        <f t="array" aca="1" ref="AC289" ca="1">IF(H289,W289-AB289,"")</f>
        <v>0</v>
      </c>
      <c r="AD289" s="17">
        <f t="shared" ca="1" si="7333"/>
        <v>1</v>
      </c>
      <c r="AE289" s="17" t="b">
        <f t="shared" ca="1" si="7334"/>
        <v>0</v>
      </c>
      <c r="AF289" s="17" t="str">
        <f ca="1">IF(AE289,IF($H289,ADDRESS(3,D289+2,4,,"["&amp;wew!$G$7&amp;"]"&amp;_sheetname_dataframe)&amp;":"&amp;ADDRESS(2+ster!$C$14,D289+2,4),""),"")</f>
        <v/>
      </c>
      <c r="AG289" s="17" t="str">
        <f t="shared" ca="1" si="7335"/>
        <v/>
      </c>
      <c r="AH289" s="17" t="b">
        <f t="shared" ca="1" si="7336"/>
        <v>0</v>
      </c>
      <c r="AI289" s="17" t="str">
        <f ca="1">IF(AH289,IF($H289,ADDRESS(3,D289+3,4,,"["&amp;wew!$G$7&amp;"]"&amp;_sheetname_dataframe)&amp;":"&amp;ADDRESS(2+ster!$C$14,D289+3,4),""),"")</f>
        <v/>
      </c>
      <c r="AJ289" s="17" t="str">
        <f t="shared" ca="1" si="7337"/>
        <v/>
      </c>
      <c r="AK289" s="17" t="b">
        <f t="shared" ca="1" si="7338"/>
        <v>0</v>
      </c>
      <c r="AL289" s="17" t="b">
        <f t="shared" ca="1" si="7339"/>
        <v>0</v>
      </c>
      <c r="AM289" s="17" t="b">
        <f t="shared" ca="1" si="7340"/>
        <v>1</v>
      </c>
      <c r="AN289" s="17">
        <f t="shared" ca="1" si="7341"/>
        <v>0</v>
      </c>
      <c r="AO289" s="24" t="str">
        <f t="shared" ca="1" si="7342"/>
        <v/>
      </c>
      <c r="AP289" s="24" t="str">
        <f t="shared" ca="1" si="7343"/>
        <v/>
      </c>
      <c r="AQ289" s="17" t="b">
        <f t="shared" ca="1" si="7344"/>
        <v>0</v>
      </c>
      <c r="AR289" s="17" t="b">
        <f t="shared" ca="1" si="7345"/>
        <v>0</v>
      </c>
      <c r="AS289" s="17" t="b">
        <f t="shared" ca="1" si="7346"/>
        <v>0</v>
      </c>
      <c r="AT289" s="17" t="b">
        <f t="shared" ca="1" si="7347"/>
        <v>0</v>
      </c>
      <c r="AU289" s="17" t="b">
        <f t="shared" ca="1" si="7348"/>
        <v>0</v>
      </c>
      <c r="AV289" s="17" t="b">
        <f t="shared" ca="1" si="7349"/>
        <v>0</v>
      </c>
      <c r="AW289" s="17" t="b">
        <f t="shared" ca="1" si="7350"/>
        <v>1</v>
      </c>
      <c r="AX289" s="14" t="b">
        <f t="array" aca="1" ref="AX289" ca="1">IF(H289,N289&gt;0,"")</f>
        <v>0</v>
      </c>
      <c r="AY289" s="17" t="str">
        <f t="shared" ca="1" si="7351"/>
        <v/>
      </c>
      <c r="AZ289" s="17" t="str">
        <f t="array" aca="1" ref="AZ289" ca="1">IF(AY289&lt;&gt;"",SUM(1*ISERROR(MATCH(INDIRECT(AY289),INDIRECT(K289),0)))=0,"")</f>
        <v/>
      </c>
      <c r="BA289" s="17" t="b">
        <f t="shared" ca="1" si="7352"/>
        <v>1</v>
      </c>
      <c r="BB289" s="17" t="b">
        <v>0</v>
      </c>
      <c r="BC289" s="17" t="b">
        <f t="shared" ca="1" si="7353"/>
        <v>0</v>
      </c>
      <c r="BD289" s="17" t="b">
        <f t="shared" ca="1" si="7354"/>
        <v>0</v>
      </c>
      <c r="BE289" s="17" t="b">
        <f t="shared" ca="1" si="7355"/>
        <v>1</v>
      </c>
      <c r="BF289" s="17" t="b">
        <f t="shared" ca="1" si="7356"/>
        <v>0</v>
      </c>
      <c r="BG289" s="17" t="b">
        <f t="shared" ca="1" si="7357"/>
        <v>0</v>
      </c>
      <c r="BH289" s="17" t="b">
        <f t="shared" ca="1" si="7358"/>
        <v>1</v>
      </c>
      <c r="BI289" s="17">
        <f t="shared" ca="1" si="7359"/>
        <v>4</v>
      </c>
      <c r="BJ289" s="17" t="b">
        <f t="shared" ca="1" si="7360"/>
        <v>0</v>
      </c>
      <c r="BK289" s="17" t="str">
        <f t="shared" ca="1" si="7361"/>
        <v/>
      </c>
      <c r="BL289" s="17" t="str">
        <f t="shared" ca="1" si="7362"/>
        <v/>
      </c>
      <c r="BM289" s="17" t="str">
        <f t="shared" ca="1" si="7363"/>
        <v>I</v>
      </c>
      <c r="BN289" s="17" t="str">
        <f t="shared" ca="1" si="7364"/>
        <v>I</v>
      </c>
      <c r="BO289" s="17" t="str">
        <f t="shared" ca="1" si="7365"/>
        <v>I</v>
      </c>
      <c r="BP289" s="14" t="b">
        <f t="shared" ca="1" si="7366"/>
        <v>1</v>
      </c>
      <c r="BQ289" s="35"/>
      <c r="BX289" s="16"/>
      <c r="BY289" s="16"/>
      <c r="BZ289" s="16"/>
      <c r="CA289" s="16"/>
      <c r="CB289" s="16"/>
      <c r="CC289" s="16"/>
      <c r="CD289" s="16"/>
      <c r="CE289" s="16"/>
      <c r="CF289" s="16"/>
      <c r="CN289" s="14">
        <f ca="1">IF(H289,IFERROR(IsVariableNameLegal(O289),0),0)</f>
        <v>0</v>
      </c>
      <c r="CO289" s="14" t="str">
        <f t="array" aca="1" ref="CO289" ca="1">IF(H289,IF(COUNTIF(INDIRECT(wew!$C$13),O289)&gt;1,TRIM(SUBSTITUTE(_xll.MCONCAT(IF((INDIRECT(wew!$C$13)=O289)*(COLUMN(INDIRECT(wew!$C$13))&lt;&gt;D289+1),-1+COLUMN(INDIRECT(wew!$C$13)),"")," "),"  "," ")),""),"")</f>
        <v/>
      </c>
      <c r="CP289" s="14" t="str">
        <f t="array" aca="1" ref="CP289" ca="1">IF(P289&lt;&gt;"",IF(LEN(P289)&gt;150,1,""),"")</f>
        <v/>
      </c>
      <c r="CQ289" s="14" t="str">
        <f t="array" aca="1" ref="CQ289" ca="1">IF(AND(H289,NOT(ster!$J$3)),IF(COUNTIF(INDIRECT(wew!$C$15),P289)&gt;1,TRIM(SUBSTITUTE(_xll.MCONCAT(IF((INDIRECT(wew!$C$15)=P289)*(COLUMN(INDIRECT(wew!$C$15))&lt;&gt;D289+1),-1+COLUMN(INDIRECT(wew!$C$15)),"")," "),"  "," ")),""),"")</f>
        <v/>
      </c>
      <c r="CR289" s="14" t="str">
        <f t="array" aca="1" ref="CR289" ca="1">IF(H289,IF(AND(W289&gt;0,AO289&lt;&gt;""),TRIM(SUBSTITUTE(_xll.MCONCAT(IFERROR(IF(ISNUMBER(INDIRECT(Q289)),IF((INDIRECT(ster!$D$14)&lt;&gt;"")*(INDIRECT(Q289)&lt;AO289),INDIRECT(ster!$D$14) &amp; ": " &amp;  SUBSTITUTE(IF( AV289,IFERROR(TEXT(INDIRECT(Q289),"rrrr-mm-dd") &amp;" (" &amp; INDIRECT(Q289) &amp;")",INDIRECT(Q289)),INDIRECT(Q289))," "," "),""),""),"")," "),"  "," ")),""),"")</f>
        <v/>
      </c>
      <c r="CS289" s="14" t="str">
        <f t="array" aca="1" ref="CS289" ca="1">IF(H289,IF(AND(W289&gt;0,AP289&lt;&gt;""),TRIM(SUBSTITUTE(_xll.MCONCAT(IFERROR(IF(ISNUMBER(INDIRECT(Q289)),IF((INDIRECT(ster!$D$14)&lt;&gt;"")*(INDIRECT(Q289)&gt;AP289),INDIRECT(ster!$D$14) &amp; ": " &amp;  SUBSTITUTE(IF( AV289,IFERROR(TEXT(INDIRECT(Q289),"rrrr-mm-dd")&amp;" (" &amp; INDIRECT(Q289) &amp;")",INDIRECT(Q289)),INDIRECT(Q289))," "," "),""),""),"")," "),"  "," ")),""),"")</f>
        <v/>
      </c>
      <c r="CT289" s="14" t="str">
        <f t="array" aca="1" ref="CT289" ca="1">IF(H289,IF(AND(N289&gt;0,AR289),TRIM(SUBSTITUTE(_xll.MCONCAT(IFERROR(IF(ISNUMBER(INDIRECT(Q289)),IF((INDIRECT(ster!$D$14)&lt;&gt;"")*(IFERROR(0*(MATCH(INDIRECT(Q289),INDIRECT(K289),0)&gt;0),1)),INDIRECT(ster!$D$14) &amp; ": " &amp;  SUBSTITUTE(IF( AV289,IFERROR(TEXT(INDIRECT(Q289),"rrrr-mm-dd")&amp;" (" &amp; INDIRECT(Q289) &amp;")",INDIRECT(Q289)),INDIRECT(Q289))," "," "),""),""),"")," "),"  "," ")),""),"")</f>
        <v/>
      </c>
      <c r="CU289" s="14" t="str">
        <f t="array" aca="1" ref="CU289" ca="1">IF(H289,IF(AND(V289&gt;0),TRIM(SUBSTITUTE(_xll.MCONCAT(IF((INDIRECT(ster!$D$14)&lt;&gt;"")*(IFERROR(0*(INDIRECT(Q289)&lt;&gt;""),1)),INDIRECT(ster!$D$14),"")," "),"  "," ")),""),"")</f>
        <v/>
      </c>
      <c r="CV289" s="14" t="str">
        <f t="array" aca="1" ref="CV289" ca="1">IF(H289,IF(AS289,
TRIM(SUBSTITUTE(_xll.MCONCAT(IF(
   (INDIRECT(ster!$D$14)&lt;&gt;"")*
   ((INDIRECT(Q289)="")+
      NOT(ISNUMBER(INDIRECT(Q289)))*
      NOT(ISERROR(MATCH(INDIRECT(Q289),INDIRECT(K289),0)))
    ),
      INDIRECT(ster!$D$14),
   "")," "),"  "," ")),
""),"")</f>
        <v/>
      </c>
      <c r="CW289" s="14" t="str">
        <f t="array" aca="1" ref="CW289" ca="1">IF(H289,IF(AND(AQ289),TRIM(SUBSTITUTE(_xll.MCONCAT(IFERROR(IF(ISNUMBER(INDIRECT(Q289)),IF((INDIRECT(ster!$D$14)&lt;&gt;"")*(INDIRECT(Q289)&lt;&gt;INT(INDIRECT(Q289))),INDIRECT(ster!$D$14) &amp; ": " &amp; INDIRECT(Q289),""),""),"")," "),"  "," ")),""),"")</f>
        <v/>
      </c>
      <c r="CX289" s="14" t="str">
        <f t="array" aca="1" ref="CX289" ca="1">IF(H289,IF(OR(AU289,AV289),TRIM(SUBSTITUTE(_xll.MCONCAT(IF((INDIRECT(ster!$D$14)&lt;&gt;"")*NOT(ISNUMBER(INDIRECT(Q289))),IF(ISERROR(MATCH(INDIRECT(Q289),INDIRECT(K289),0)),IFERROR(IF(INDIRECT(Q289)&lt;&gt;"",INDIRECT(ster!$D$14) &amp; ": " &amp; SUBSTITUTE(INDIRECT(Q289)," "," "),""),""),""),"")," "),"  "," ")),""),"")</f>
        <v/>
      </c>
      <c r="CY289" s="14" t="str">
        <f t="array" aca="1" ref="CY289" ca="1">IF(H289,IF(AE289,TRIM(SUBSTITUTE(_xll.MCONCAT(IF((INDIRECT(ster!$D$14)&lt;&gt;"")*IFERROR(NOT(INDIRECT(AF289)),FALSE),IF(ISERROR(MATCH(INDIRECT(Q289),INDIRECT(K289),0)),IFERROR(IF(INDIRECT(Q289)&lt;&gt;"",INDIRECT(ster!$D$14)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CZ289" s="14" t="str">
        <f t="array" aca="1" ref="CZ289" ca="1">IF(H289,IF(AH289,TRIM(SUBSTITUTE(_xll.MCONCAT(IF((INDIRECT(ster!$D$14)&lt;&gt;"")*IFERROR(NOT(INDIRECT(AI289)),FALSE),IF(ISERROR(MATCH(INDIRECT(Q289),INDIRECT(K289),0)),IFERROR(IF(INDIRECT(Q289)&lt;&gt;"",INDIRECT(ster!$D$14)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DC289" s="14" t="str">
        <f ca="1">SUBSTITUTE(SUBSTITUTE(SUBSTITUTE(SUBSTITUTE(_xll.MCONCAT(DG289:DS289,"■"),"■■","■"),"■■","■"),"■■","■"),"■■","■")</f>
        <v>■</v>
      </c>
      <c r="DD289" s="14" t="str">
        <f t="shared" ca="1" si="7367"/>
        <v/>
      </c>
      <c r="DE289" s="14" t="str">
        <f t="shared" ca="1" si="7368"/>
        <v/>
      </c>
      <c r="DF289" s="14" t="str">
        <f t="shared" ca="1" si="7369"/>
        <v/>
      </c>
      <c r="DG289" s="14" t="str">
        <f t="shared" ca="1" si="7370"/>
        <v/>
      </c>
      <c r="DH289" s="14" t="str">
        <f t="shared" ca="1" si="7371"/>
        <v/>
      </c>
      <c r="DI289" s="14" t="str">
        <f t="shared" ca="1" si="7372"/>
        <v/>
      </c>
      <c r="DJ289" s="14" t="str">
        <f t="shared" ca="1" si="7373"/>
        <v/>
      </c>
      <c r="DK289" s="14" t="str">
        <f t="shared" ca="1" si="7374"/>
        <v/>
      </c>
      <c r="DL289" s="14" t="str">
        <f t="shared" ca="1" si="7375"/>
        <v/>
      </c>
      <c r="DM289" s="14" t="str">
        <f t="shared" ca="1" si="7376"/>
        <v/>
      </c>
      <c r="DN289" s="14" t="str">
        <f t="array" aca="1" ref="DN289" ca="1">IF(CU289&lt;&gt;"","There are errors in the entered values in the following cases: " &amp;SUBSTITUTE(CU289," ",", "),"")</f>
        <v/>
      </c>
      <c r="DO289" s="14" t="str">
        <f t="shared" ca="1" si="7377"/>
        <v/>
      </c>
      <c r="DP289" s="14" t="str">
        <f t="shared" ca="1" si="7378"/>
        <v/>
      </c>
      <c r="DQ289" s="14" t="str">
        <f t="shared" ca="1" si="7379"/>
        <v/>
      </c>
      <c r="DR289" s="14" t="str">
        <f t="shared" ca="1" si="7380"/>
        <v/>
      </c>
      <c r="DS289" s="14" t="str">
        <f t="shared" ca="1" si="7381"/>
        <v/>
      </c>
      <c r="DZ289" s="14" t="b">
        <f t="shared" ca="1" si="7382"/>
        <v>0</v>
      </c>
      <c r="EA289" s="14" t="str">
        <f t="shared" ca="1" si="7383"/>
        <v/>
      </c>
      <c r="EB289" s="14" t="str">
        <f t="shared" ca="1" si="7384"/>
        <v/>
      </c>
      <c r="EC289" s="14" t="str">
        <f t="shared" ca="1" si="7385"/>
        <v/>
      </c>
      <c r="ED289" s="14" t="str">
        <f t="shared" ca="1" si="7386"/>
        <v/>
      </c>
      <c r="EE289" s="14" t="str">
        <f t="shared" ca="1" si="7387"/>
        <v/>
      </c>
      <c r="EF289" s="14" t="str">
        <f t="shared" ca="1" si="7388"/>
        <v/>
      </c>
      <c r="EG289" s="14" t="str">
        <f t="shared" ca="1" si="7389"/>
        <v/>
      </c>
      <c r="EM289" s="14" t="b">
        <f t="shared" ca="1" si="7390"/>
        <v>0</v>
      </c>
      <c r="EN289" s="14" t="str">
        <f t="shared" ca="1" si="7391"/>
        <v/>
      </c>
      <c r="EO289" s="14" t="str">
        <f t="shared" ca="1" si="7392"/>
        <v/>
      </c>
      <c r="EP289" s="14" t="str">
        <f t="shared" ca="1" si="7393"/>
        <v/>
      </c>
      <c r="EQ289" s="14" t="str">
        <f t="shared" ca="1" si="7394"/>
        <v/>
      </c>
    </row>
    <row r="290" spans="2:147" s="14" customFormat="1">
      <c r="B290" s="14" t="str">
        <f t="shared" ca="1" si="7320"/>
        <v/>
      </c>
      <c r="C290" s="14">
        <f t="shared" ca="1" si="7321"/>
        <v>277</v>
      </c>
      <c r="D290" s="14">
        <f t="shared" si="7322"/>
        <v>288</v>
      </c>
      <c r="E290" s="14" t="str">
        <f t="shared" ca="1" si="7323"/>
        <v>D</v>
      </c>
      <c r="F290" s="14" t="str">
        <f t="shared" ca="1" si="7324"/>
        <v>q_88a</v>
      </c>
      <c r="G290" s="14" t="str">
        <f t="shared" ca="1" si="7325"/>
        <v>Smoking</v>
      </c>
      <c r="H290" s="14" t="b">
        <f t="shared" ca="1" si="7326"/>
        <v>1</v>
      </c>
      <c r="I290" s="14" t="str">
        <f ca="1">IF($H290,ADDRESS(3,(D290+1)*2-1,4,,"["&amp;wew!$G$7&amp;"]"&amp;_sheetname_labels)&amp;":"&amp;ADDRESS(2+ster!$B$20,(D290+1)*2-1,4),"")</f>
        <v>[DBTemplate.xlsm]labels!VE3:VE61</v>
      </c>
      <c r="J290" s="14">
        <f t="array" aca="1" ref="J290" ca="1">IF(H290,MAX(0,MAX(IF(INDIRECT(I290)&lt;&gt;"",ROW(INDIRECT(I290)),""))-2),"")</f>
        <v>2</v>
      </c>
      <c r="K290" s="14" t="str">
        <f ca="1">IF($H290,IF($J290&gt;0,ADDRESS(3,(D290+1)*2-1,4,,"["&amp;wew!$G$7&amp;"]"&amp;_sheetname_labels)&amp;":"&amp;ADDRESS(2+J290,(D290+1)*2-1,4),""),"")</f>
        <v>[DBTemplate.xlsm]labels!VE3:VE4</v>
      </c>
      <c r="L290" s="14" t="str">
        <f ca="1">IF($H290,IF($J290&gt;0,ADDRESS(3,(D290+1)*2,4,,"["&amp;wew!$G$7&amp;"]"&amp;_sheetname_labels)&amp;":"&amp;ADDRESS(2+J290,(D290+1)*2,4),""),"")</f>
        <v>[DBTemplate.xlsm]labels!VF3:VF4</v>
      </c>
      <c r="M290" s="14">
        <f t="shared" ca="1" si="7327"/>
        <v>0</v>
      </c>
      <c r="N290" s="14">
        <f t="shared" ca="1" si="7328"/>
        <v>2</v>
      </c>
      <c r="O290" s="14" t="str">
        <f t="shared" ca="1" si="7329"/>
        <v>q_88a</v>
      </c>
      <c r="P290" s="14" t="str">
        <f t="shared" ca="1" si="7330"/>
        <v>Smoking</v>
      </c>
      <c r="Q290" s="14" t="str">
        <f ca="1">IF($BP290,ADDRESS(3,D290+1,4,,"["&amp;wew!$G$7&amp;"]"&amp;_sheetname_dataframe)&amp;":"&amp;ADDRESS(2+ster!$C$14,D290+1,4),"")</f>
        <v>[DBTemplate.xlsm]data_frame!KC3:KC3</v>
      </c>
      <c r="R290" s="14" t="str">
        <f>IF($BP290,IF(MID(_xll.FORMULATEXT(INDEX(INDIRECT(Q290),1)),1,1)="=", _xll.FORMULATEXT(INDEX(INDIRECT(Q290),1),2,TRUE),""),"")</f>
        <v/>
      </c>
      <c r="S290" s="14">
        <f t="array" aca="1" ref="S290" ca="1">IF(H290,SUM(IF((IFERROR(INDIRECT(Q290)&lt;&gt;"",FALSE))*(INDIRECT(ster!$D$14)&lt;&gt;""),1,0)),"")</f>
        <v>1</v>
      </c>
      <c r="T290" s="14">
        <f t="array" aca="1" ref="T290" ca="1">IF(H290,IF(M290&gt;0,SUM(IFERROR(1*(MATCH(INDIRECT(Q290),INDIRECT(K290),0)&gt;0),0)*(INDIRECT(ster!$D$14)&lt;&gt;"")*NOT(ISNUMBER(INDIRECT(Q290)))),0),"")</f>
        <v>0</v>
      </c>
      <c r="U290" s="14">
        <f t="array" aca="1" ref="U290" ca="1">IF(H290,SUM((IFERROR(INDIRECT(Q290)="",FALSE))*(INDIRECT(ster!$D$14)&lt;&gt;"")),"")</f>
        <v>0</v>
      </c>
      <c r="V290" s="14">
        <f t="array" aca="1" ref="V290" ca="1">IF(H290,SUM((IFERROR(INDIRECT(Q290)="#ąś",TRUE))*(INDIRECT(ster!$D$14)&lt;&gt;"")),"")</f>
        <v>0</v>
      </c>
      <c r="W290" s="14">
        <f t="array" aca="1" ref="W290" ca="1">IF(H290,SUM(ISNUMBER(INDIRECT(Q290))*(INDIRECT(ster!$D$14)&lt;&gt;"")),"")</f>
        <v>1</v>
      </c>
      <c r="X290" s="14">
        <f t="array" aca="1" ref="X290" ca="1">IF(AND(H290,W290&gt;0),IF(wew!$B$3,MIN(IF((INDIRECT(ster!$D$14)&lt;&gt;"")*IFERROR(INDIRECT($Q290)&lt;&gt;"",FALSE),IFERROR(INDIRECT($Q290),"X"),"X")),"&lt;włącz podświetlanie wartości&gt;"),"—")</f>
        <v>1</v>
      </c>
      <c r="Y290" s="14">
        <f t="array" aca="1" ref="Y290" ca="1">IF(AND(H290,W290&gt;0),IF(wew!$B$3,MAX(IF((INDIRECT(ster!$D$14)&lt;&gt;"")*IFERROR(INDIRECT($Q290)&lt;&gt;"",FALSE),IFERROR(INDIRECT($Q290),"X"),"X")),"&lt;włącz podświetlanie wartości&gt;"),"—")</f>
        <v>1</v>
      </c>
      <c r="Z290" s="14">
        <f t="shared" ca="1" si="7331"/>
        <v>0</v>
      </c>
      <c r="AA290" s="12">
        <f t="shared" ca="1" si="7332"/>
        <v>1</v>
      </c>
      <c r="AB290" s="17">
        <f t="array" aca="1" ref="AB290" ca="1">IF(H290,IF(W290&gt;0,SUM((INDIRECT(ster!$D$14)&lt;&gt;"")*IFERROR((INDIRECT(Q290)&lt;&gt;"")*(INDIRECT(Q290)=INT(INDIRECT(Q290))),0)),0),"")</f>
        <v>1</v>
      </c>
      <c r="AC290" s="17">
        <f t="array" aca="1" ref="AC290" ca="1">IF(H290,W290-AB290,"")</f>
        <v>0</v>
      </c>
      <c r="AD290" s="17">
        <f t="shared" ca="1" si="7333"/>
        <v>1</v>
      </c>
      <c r="AE290" s="17" t="b">
        <f t="shared" ca="1" si="7334"/>
        <v>0</v>
      </c>
      <c r="AF290" s="17" t="str">
        <f ca="1">IF(AE290,IF($H290,ADDRESS(3,D290+2,4,,"["&amp;wew!$G$7&amp;"]"&amp;_sheetname_dataframe)&amp;":"&amp;ADDRESS(2+ster!$C$14,D290+2,4),""),"")</f>
        <v/>
      </c>
      <c r="AG290" s="17" t="str">
        <f t="shared" ca="1" si="7335"/>
        <v/>
      </c>
      <c r="AH290" s="17" t="b">
        <f t="shared" ca="1" si="7336"/>
        <v>0</v>
      </c>
      <c r="AI290" s="17" t="str">
        <f ca="1">IF(AH290,IF($H290,ADDRESS(3,D290+3,4,,"["&amp;wew!$G$7&amp;"]"&amp;_sheetname_dataframe)&amp;":"&amp;ADDRESS(2+ster!$C$14,D290+3,4),""),"")</f>
        <v/>
      </c>
      <c r="AJ290" s="17" t="str">
        <f t="shared" ca="1" si="7337"/>
        <v/>
      </c>
      <c r="AK290" s="17" t="b">
        <f t="shared" ca="1" si="7338"/>
        <v>0</v>
      </c>
      <c r="AL290" s="17" t="b">
        <f t="shared" ca="1" si="7339"/>
        <v>0</v>
      </c>
      <c r="AM290" s="17" t="b">
        <f t="shared" ca="1" si="7340"/>
        <v>0</v>
      </c>
      <c r="AN290" s="17">
        <f t="shared" ca="1" si="7341"/>
        <v>0</v>
      </c>
      <c r="AO290" s="24" t="str">
        <f t="shared" ca="1" si="7342"/>
        <v/>
      </c>
      <c r="AP290" s="24" t="str">
        <f t="shared" ca="1" si="7343"/>
        <v/>
      </c>
      <c r="AQ290" s="17" t="b">
        <f t="shared" ca="1" si="7344"/>
        <v>0</v>
      </c>
      <c r="AR290" s="17" t="b">
        <f t="shared" ca="1" si="7345"/>
        <v>0</v>
      </c>
      <c r="AS290" s="17" t="b">
        <f t="shared" ca="1" si="7346"/>
        <v>0</v>
      </c>
      <c r="AT290" s="17" t="b">
        <f t="shared" ca="1" si="7347"/>
        <v>0</v>
      </c>
      <c r="AU290" s="17" t="b">
        <f t="shared" ca="1" si="7348"/>
        <v>1</v>
      </c>
      <c r="AV290" s="17" t="b">
        <f t="shared" ca="1" si="7349"/>
        <v>0</v>
      </c>
      <c r="AW290" s="17" t="b">
        <f t="shared" ca="1" si="7350"/>
        <v>1</v>
      </c>
      <c r="AX290" s="14" t="b">
        <f t="array" aca="1" ref="AX290" ca="1">IF(H290,N290&gt;0,"")</f>
        <v>1</v>
      </c>
      <c r="AY290" s="17" t="str">
        <f t="shared" ca="1" si="7351"/>
        <v>C3:C4</v>
      </c>
      <c r="AZ290" s="17" t="b">
        <f t="array" aca="1" ref="AZ290" ca="1">IF(AY290&lt;&gt;"",SUM(1*ISERROR(MATCH(INDIRECT(AY290),INDIRECT(K290),0)))=0,"")</f>
        <v>1</v>
      </c>
      <c r="BA290" s="17" t="b">
        <f t="shared" ca="1" si="7352"/>
        <v>1</v>
      </c>
      <c r="BB290" s="17" t="b">
        <v>0</v>
      </c>
      <c r="BC290" s="17" t="b">
        <f t="shared" ca="1" si="7353"/>
        <v>1</v>
      </c>
      <c r="BD290" s="17" t="b">
        <f t="shared" ca="1" si="7354"/>
        <v>0</v>
      </c>
      <c r="BE290" s="17" t="b">
        <f t="shared" ca="1" si="7355"/>
        <v>0</v>
      </c>
      <c r="BF290" s="17" t="b">
        <f t="shared" ca="1" si="7356"/>
        <v>0</v>
      </c>
      <c r="BG290" s="17" t="b">
        <f t="shared" ca="1" si="7357"/>
        <v>0</v>
      </c>
      <c r="BH290" s="17" t="b">
        <f t="shared" ca="1" si="7358"/>
        <v>1</v>
      </c>
      <c r="BI290" s="17">
        <f t="shared" ca="1" si="7359"/>
        <v>2</v>
      </c>
      <c r="BJ290" s="17" t="b">
        <f t="shared" ca="1" si="7360"/>
        <v>0</v>
      </c>
      <c r="BK290" s="17" t="str">
        <f t="shared" ca="1" si="7361"/>
        <v/>
      </c>
      <c r="BL290" s="17" t="str">
        <f t="shared" ca="1" si="7362"/>
        <v/>
      </c>
      <c r="BM290" s="17" t="str">
        <f t="shared" ca="1" si="7363"/>
        <v>F</v>
      </c>
      <c r="BN290" s="17" t="str">
        <f t="shared" ca="1" si="7364"/>
        <v>F</v>
      </c>
      <c r="BO290" s="17" t="str">
        <f t="shared" ca="1" si="7365"/>
        <v>N</v>
      </c>
      <c r="BP290" s="14" t="b">
        <f t="shared" ca="1" si="7366"/>
        <v>1</v>
      </c>
      <c r="BQ290" s="35"/>
      <c r="BX290" s="16"/>
      <c r="BY290" s="16"/>
      <c r="BZ290" s="16"/>
      <c r="CA290" s="16"/>
      <c r="CB290" s="16"/>
      <c r="CC290" s="16"/>
      <c r="CD290" s="16"/>
      <c r="CE290" s="16"/>
      <c r="CF290" s="16"/>
      <c r="CN290" s="14">
        <f ca="1">IF(H290,IFERROR(IsVariableNameLegal(O290),0),0)</f>
        <v>0</v>
      </c>
      <c r="CO290" s="14" t="str">
        <f t="array" aca="1" ref="CO290" ca="1">IF(H290,IF(COUNTIF(INDIRECT(wew!$C$13),O290)&gt;1,TRIM(SUBSTITUTE(_xll.MCONCAT(IF((INDIRECT(wew!$C$13)=O290)*(COLUMN(INDIRECT(wew!$C$13))&lt;&gt;D290+1),-1+COLUMN(INDIRECT(wew!$C$13)),"")," "),"  "," ")),""),"")</f>
        <v/>
      </c>
      <c r="CP290" s="14" t="str">
        <f t="array" aca="1" ref="CP290" ca="1">IF(P290&lt;&gt;"",IF(LEN(P290)&gt;150,1,""),"")</f>
        <v/>
      </c>
      <c r="CQ290" s="14" t="str">
        <f t="array" aca="1" ref="CQ290" ca="1">IF(AND(H290,NOT(ster!$J$3)),IF(COUNTIF(INDIRECT(wew!$C$15),P290)&gt;1,TRIM(SUBSTITUTE(_xll.MCONCAT(IF((INDIRECT(wew!$C$15)=P290)*(COLUMN(INDIRECT(wew!$C$15))&lt;&gt;D290+1),-1+COLUMN(INDIRECT(wew!$C$15)),"")," "),"  "," ")),""),"")</f>
        <v/>
      </c>
      <c r="CR290" s="14" t="str">
        <f t="array" aca="1" ref="CR290" ca="1">IF(H290,IF(AND(W290&gt;0,AO290&lt;&gt;""),TRIM(SUBSTITUTE(_xll.MCONCAT(IFERROR(IF(ISNUMBER(INDIRECT(Q290)),IF((INDIRECT(ster!$D$14)&lt;&gt;"")*(INDIRECT(Q290)&lt;AO290),INDIRECT(ster!$D$14) &amp; ": " &amp;  SUBSTITUTE(IF( AV290,IFERROR(TEXT(INDIRECT(Q290),"rrrr-mm-dd") &amp;" (" &amp; INDIRECT(Q290) &amp;")",INDIRECT(Q290)),INDIRECT(Q290))," "," "),""),""),"")," "),"  "," ")),""),"")</f>
        <v/>
      </c>
      <c r="CS290" s="14" t="str">
        <f t="array" aca="1" ref="CS290" ca="1">IF(H290,IF(AND(W290&gt;0,AP290&lt;&gt;""),TRIM(SUBSTITUTE(_xll.MCONCAT(IFERROR(IF(ISNUMBER(INDIRECT(Q290)),IF((INDIRECT(ster!$D$14)&lt;&gt;"")*(INDIRECT(Q290)&gt;AP290),INDIRECT(ster!$D$14) &amp; ": " &amp;  SUBSTITUTE(IF( AV290,IFERROR(TEXT(INDIRECT(Q290),"rrrr-mm-dd")&amp;" (" &amp; INDIRECT(Q290) &amp;")",INDIRECT(Q290)),INDIRECT(Q290))," "," "),""),""),"")," "),"  "," ")),""),"")</f>
        <v/>
      </c>
      <c r="CT290" s="14" t="str">
        <f t="array" aca="1" ref="CT290" ca="1">IF(H290,IF(AND(N290&gt;0,AR290),TRIM(SUBSTITUTE(_xll.MCONCAT(IFERROR(IF(ISNUMBER(INDIRECT(Q290)),IF((INDIRECT(ster!$D$14)&lt;&gt;"")*(IFERROR(0*(MATCH(INDIRECT(Q290),INDIRECT(K290),0)&gt;0),1)),INDIRECT(ster!$D$14) &amp; ": " &amp;  SUBSTITUTE(IF( AV290,IFERROR(TEXT(INDIRECT(Q290),"rrrr-mm-dd")&amp;" (" &amp; INDIRECT(Q290) &amp;")",INDIRECT(Q290)),INDIRECT(Q290))," "," "),""),""),"")," "),"  "," ")),""),"")</f>
        <v/>
      </c>
      <c r="CU290" s="14" t="str">
        <f t="array" aca="1" ref="CU290" ca="1">IF(H290,IF(AND(V290&gt;0),TRIM(SUBSTITUTE(_xll.MCONCAT(IF((INDIRECT(ster!$D$14)&lt;&gt;"")*(IFERROR(0*(INDIRECT(Q290)&lt;&gt;""),1)),INDIRECT(ster!$D$14),"")," "),"  "," ")),""),"")</f>
        <v/>
      </c>
      <c r="CV290" s="14" t="str">
        <f t="array" aca="1" ref="CV290" ca="1">IF(H290,IF(AS290,
TRIM(SUBSTITUTE(_xll.MCONCAT(IF(
   (INDIRECT(ster!$D$14)&lt;&gt;"")*
   ((INDIRECT(Q290)="")+
      NOT(ISNUMBER(INDIRECT(Q290)))*
      NOT(ISERROR(MATCH(INDIRECT(Q290),INDIRECT(K290),0)))
    ),
      INDIRECT(ster!$D$14),
   "")," "),"  "," ")),
""),"")</f>
        <v/>
      </c>
      <c r="CW290" s="14" t="str">
        <f t="array" aca="1" ref="CW290" ca="1">IF(H290,IF(AND(AQ290),TRIM(SUBSTITUTE(_xll.MCONCAT(IFERROR(IF(ISNUMBER(INDIRECT(Q290)),IF((INDIRECT(ster!$D$14)&lt;&gt;"")*(INDIRECT(Q290)&lt;&gt;INT(INDIRECT(Q290))),INDIRECT(ster!$D$14) &amp; ": " &amp; INDIRECT(Q290),""),""),"")," "),"  "," ")),""),"")</f>
        <v/>
      </c>
      <c r="CX290" s="14" t="str">
        <f t="array" aca="1" ref="CX290" ca="1">IF(H290,IF(OR(AU290,AV290),TRIM(SUBSTITUTE(_xll.MCONCAT(IF((INDIRECT(ster!$D$14)&lt;&gt;"")*NOT(ISNUMBER(INDIRECT(Q290))),IF(ISERROR(MATCH(INDIRECT(Q290),INDIRECT(K290),0)),IFERROR(IF(INDIRECT(Q290)&lt;&gt;"",INDIRECT(ster!$D$14) &amp; ": " &amp; SUBSTITUTE(INDIRECT(Q290)," "," "),""),""),""),"")," "),"  "," ")),""),"")</f>
        <v/>
      </c>
      <c r="CY290" s="14" t="str">
        <f t="array" aca="1" ref="CY290" ca="1">IF(H290,IF(AE290,TRIM(SUBSTITUTE(_xll.MCONCAT(IF((INDIRECT(ster!$D$14)&lt;&gt;"")*IFERROR(NOT(INDIRECT(AF290)),FALSE),IF(ISERROR(MATCH(INDIRECT(Q290),INDIRECT(K290),0)),IFERROR(IF(INDIRECT(Q290)&lt;&gt;"",INDIRECT(ster!$D$14)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CZ290" s="14" t="str">
        <f t="array" aca="1" ref="CZ290" ca="1">IF(H290,IF(AH290,TRIM(SUBSTITUTE(_xll.MCONCAT(IF((INDIRECT(ster!$D$14)&lt;&gt;"")*IFERROR(NOT(INDIRECT(AI290)),FALSE),IF(ISERROR(MATCH(INDIRECT(Q290),INDIRECT(K290),0)),IFERROR(IF(INDIRECT(Q290)&lt;&gt;"",INDIRECT(ster!$D$14)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DC290" s="14" t="str">
        <f ca="1">SUBSTITUTE(SUBSTITUTE(SUBSTITUTE(SUBSTITUTE(_xll.MCONCAT(DG290:DS290,"■"),"■■","■"),"■■","■"),"■■","■"),"■■","■")</f>
        <v>■</v>
      </c>
      <c r="DD290" s="14" t="str">
        <f t="shared" ca="1" si="7367"/>
        <v/>
      </c>
      <c r="DE290" s="14" t="str">
        <f t="shared" ca="1" si="7368"/>
        <v/>
      </c>
      <c r="DF290" s="14" t="str">
        <f t="shared" ca="1" si="7369"/>
        <v/>
      </c>
      <c r="DG290" s="14" t="str">
        <f t="shared" ca="1" si="7370"/>
        <v/>
      </c>
      <c r="DH290" s="14" t="str">
        <f t="shared" ca="1" si="7371"/>
        <v/>
      </c>
      <c r="DI290" s="14" t="str">
        <f t="shared" ca="1" si="7372"/>
        <v/>
      </c>
      <c r="DJ290" s="14" t="str">
        <f t="shared" ca="1" si="7373"/>
        <v/>
      </c>
      <c r="DK290" s="14" t="str">
        <f t="shared" ca="1" si="7374"/>
        <v/>
      </c>
      <c r="DL290" s="14" t="str">
        <f t="shared" ca="1" si="7375"/>
        <v/>
      </c>
      <c r="DM290" s="14" t="str">
        <f t="shared" ca="1" si="7376"/>
        <v/>
      </c>
      <c r="DN290" s="14" t="str">
        <f t="array" aca="1" ref="DN290" ca="1">IF(CU290&lt;&gt;"","There are errors in the entered values in the following cases: " &amp;SUBSTITUTE(CU290," ",", "),"")</f>
        <v/>
      </c>
      <c r="DO290" s="14" t="str">
        <f t="shared" ca="1" si="7377"/>
        <v/>
      </c>
      <c r="DP290" s="14" t="str">
        <f t="shared" ca="1" si="7378"/>
        <v/>
      </c>
      <c r="DQ290" s="14" t="str">
        <f t="shared" ca="1" si="7379"/>
        <v/>
      </c>
      <c r="DR290" s="14" t="str">
        <f t="shared" ca="1" si="7380"/>
        <v/>
      </c>
      <c r="DS290" s="14" t="str">
        <f t="shared" ca="1" si="7381"/>
        <v/>
      </c>
      <c r="DZ290" s="14" t="b">
        <f t="shared" ca="1" si="7382"/>
        <v>0</v>
      </c>
      <c r="EA290" s="14" t="str">
        <f t="shared" ca="1" si="7383"/>
        <v>Smoking (q_88a)</v>
      </c>
      <c r="EB290" s="14" t="str">
        <f t="shared" ca="1" si="7384"/>
        <v xml:space="preserve">Values must be numeric. </v>
      </c>
      <c r="EC290" s="14" t="str">
        <f t="shared" ca="1" si="7385"/>
        <v xml:space="preserve">Smoking (q_88a): Values must be numeric. </v>
      </c>
      <c r="ED290" s="14" t="str">
        <f t="shared" ca="1" si="7386"/>
        <v/>
      </c>
      <c r="EE290" s="14" t="str">
        <f t="shared" ca="1" si="7387"/>
        <v>Values must be numeric</v>
      </c>
      <c r="EF290" s="14" t="str">
        <f t="shared" ca="1" si="7388"/>
        <v/>
      </c>
      <c r="EG290" s="14" t="str">
        <f t="shared" ca="1" si="7389"/>
        <v/>
      </c>
      <c r="EM290" s="14" t="b">
        <f t="shared" ca="1" si="7390"/>
        <v>1</v>
      </c>
      <c r="EN290" s="14">
        <f t="shared" ca="1" si="7391"/>
        <v>277</v>
      </c>
      <c r="EO290" s="14" t="str">
        <f t="shared" ca="1" si="7392"/>
        <v>q_88a</v>
      </c>
      <c r="EP290" s="14" t="str">
        <f t="shared" ca="1" si="7393"/>
        <v xml:space="preserve">Smoking (q_88a): Values must be numeric. </v>
      </c>
      <c r="EQ290" s="14" t="str">
        <f t="shared" ca="1" si="7394"/>
        <v/>
      </c>
    </row>
    <row r="291" spans="2:147" s="14" customFormat="1">
      <c r="B291" s="14" t="str">
        <f t="shared" ca="1" si="7320"/>
        <v>In the following cases Year of initiation of smoking must be at least 5 year old: Hann026: 1938, ANTA-0004: 2, ANTA-0005: 17, ANTA-0017: 40, ANTA-0022: 4, ANTA-0025: 35, ANTA-0037: 20, WAWA, 0083: 20</v>
      </c>
      <c r="C291" s="14">
        <f t="shared" ca="1" si="7321"/>
        <v>278</v>
      </c>
      <c r="D291" s="14">
        <f t="shared" si="7322"/>
        <v>289</v>
      </c>
      <c r="E291" s="14" t="str">
        <f t="shared" ca="1" si="7323"/>
        <v>I</v>
      </c>
      <c r="F291" s="14" t="str">
        <f t="shared" ca="1" si="7324"/>
        <v>q_88b</v>
      </c>
      <c r="G291" s="14" t="str">
        <f t="shared" ca="1" si="7325"/>
        <v>Year of initiation of smoking</v>
      </c>
      <c r="H291" s="14" t="b">
        <f t="shared" ca="1" si="7326"/>
        <v>1</v>
      </c>
      <c r="I291" s="14" t="str">
        <f ca="1">IF($H291,ADDRESS(3,(D291+1)*2-1,4,,"["&amp;wew!$G$7&amp;"]"&amp;_sheetname_labels)&amp;":"&amp;ADDRESS(2+ster!$B$20,(D291+1)*2-1,4),"")</f>
        <v>[DBTemplate.xlsm]labels!VG3:VG61</v>
      </c>
      <c r="J291" s="14">
        <f t="array" aca="1" ref="J291" ca="1">IF(H291,MAX(0,MAX(IF(INDIRECT(I291)&lt;&gt;"",ROW(INDIRECT(I291)),""))-2),"")</f>
        <v>3</v>
      </c>
      <c r="K291" s="14" t="str">
        <f ca="1">IF($H291,IF($J291&gt;0,ADDRESS(3,(D291+1)*2-1,4,,"["&amp;wew!$G$7&amp;"]"&amp;_sheetname_labels)&amp;":"&amp;ADDRESS(2+J291,(D291+1)*2-1,4),""),"")</f>
        <v>[DBTemplate.xlsm]labels!VG3:VG5</v>
      </c>
      <c r="L291" s="14" t="str">
        <f ca="1">IF($H291,IF($J291&gt;0,ADDRESS(3,(D291+1)*2,4,,"["&amp;wew!$G$7&amp;"]"&amp;_sheetname_labels)&amp;":"&amp;ADDRESS(2+J291,(D291+1)*2,4),""),"")</f>
        <v>[DBTemplate.xlsm]labels!VH3:VH5</v>
      </c>
      <c r="M291" s="14">
        <f t="shared" ca="1" si="7327"/>
        <v>3</v>
      </c>
      <c r="N291" s="14">
        <f t="shared" ca="1" si="7328"/>
        <v>0</v>
      </c>
      <c r="O291" s="14" t="str">
        <f t="shared" ca="1" si="7329"/>
        <v>q_88b</v>
      </c>
      <c r="P291" s="14" t="str">
        <f t="shared" ca="1" si="7330"/>
        <v>Year of initiation of smoking</v>
      </c>
      <c r="Q291" s="14" t="str">
        <f ca="1">IF($BP291,ADDRESS(3,D291+1,4,,"["&amp;wew!$G$7&amp;"]"&amp;_sheetname_dataframe)&amp;":"&amp;ADDRESS(2+ster!$C$14,D291+1,4),"")</f>
        <v>[DBTemplate.xlsm]data_frame!KD3:KD3</v>
      </c>
      <c r="R291" s="14" t="str">
        <f>IF($BP291,IF(MID(_xll.FORMULATEXT(INDEX(INDIRECT(Q291),1)),1,1)="=", _xll.FORMULATEXT(INDEX(INDIRECT(Q291),1),2,TRUE),""),"")</f>
        <v/>
      </c>
      <c r="S291" s="14">
        <f t="array" aca="1" ref="S291" ca="1">IF(H291,SUM(IF((IFERROR(INDIRECT(Q291)&lt;&gt;"",FALSE))*(INDIRECT(ster!$D$14)&lt;&gt;""),1,0)),"")</f>
        <v>1</v>
      </c>
      <c r="T291" s="14">
        <f t="array" aca="1" ref="T291" ca="1">IF(H291,IF(M291&gt;0,SUM(IFERROR(1*(MATCH(INDIRECT(Q291),INDIRECT(K291),0)&gt;0),0)*(INDIRECT(ster!$D$14)&lt;&gt;"")*NOT(ISNUMBER(INDIRECT(Q291)))),0),"")</f>
        <v>0</v>
      </c>
      <c r="U291" s="14">
        <f t="array" aca="1" ref="U291" ca="1">IF(H291,SUM((IFERROR(INDIRECT(Q291)="",FALSE))*(INDIRECT(ster!$D$14)&lt;&gt;"")),"")</f>
        <v>0</v>
      </c>
      <c r="V291" s="14">
        <f t="array" aca="1" ref="V291" ca="1">IF(H291,SUM((IFERROR(INDIRECT(Q291)="#ąś",TRUE))*(INDIRECT(ster!$D$14)&lt;&gt;"")),"")</f>
        <v>0</v>
      </c>
      <c r="W291" s="14">
        <f t="array" aca="1" ref="W291" ca="1">IF(H291,SUM(ISNUMBER(INDIRECT(Q291))*(INDIRECT(ster!$D$14)&lt;&gt;"")),"")</f>
        <v>1</v>
      </c>
      <c r="X291" s="14">
        <f t="array" aca="1" ref="X291" ca="1">IF(AND(H291,W291&gt;0),IF(wew!$B$3,MIN(IF((INDIRECT(ster!$D$14)&lt;&gt;"")*IFERROR(INDIRECT($Q291)&lt;&gt;"",FALSE),IFERROR(INDIRECT($Q291),"X"),"X")),"&lt;włącz podświetlanie wartości&gt;"),"—")</f>
        <v>1971</v>
      </c>
      <c r="Y291" s="14">
        <f t="array" aca="1" ref="Y291" ca="1">IF(AND(H291,W291&gt;0),IF(wew!$B$3,MAX(IF((INDIRECT(ster!$D$14)&lt;&gt;"")*IFERROR(INDIRECT($Q291)&lt;&gt;"",FALSE),IFERROR(INDIRECT($Q291),"X"),"X")),"&lt;włącz podświetlanie wartości&gt;"),"—")</f>
        <v>1971</v>
      </c>
      <c r="Z291" s="14">
        <f t="shared" ca="1" si="7331"/>
        <v>0</v>
      </c>
      <c r="AA291" s="12">
        <f t="shared" ca="1" si="7332"/>
        <v>1</v>
      </c>
      <c r="AB291" s="17">
        <f t="array" aca="1" ref="AB291" ca="1">IF(H291,IF(W291&gt;0,SUM((INDIRECT(ster!$D$14)&lt;&gt;"")*IFERROR((INDIRECT(Q291)&lt;&gt;"")*(INDIRECT(Q291)=INT(INDIRECT(Q291))),0)),0),"")</f>
        <v>1</v>
      </c>
      <c r="AC291" s="17">
        <f t="array" aca="1" ref="AC291" ca="1">IF(H291,W291-AB291,"")</f>
        <v>0</v>
      </c>
      <c r="AD291" s="17">
        <f t="shared" ca="1" si="7333"/>
        <v>1</v>
      </c>
      <c r="AE291" s="17" t="b">
        <f t="shared" ca="1" si="7334"/>
        <v>1</v>
      </c>
      <c r="AF291" s="17" t="str">
        <f ca="1">IF(AE291,IF($H291,ADDRESS(3,D291+2,4,,"["&amp;wew!$G$7&amp;"]"&amp;_sheetname_dataframe)&amp;":"&amp;ADDRESS(2+ster!$C$14,D291+2,4),""),"")</f>
        <v>[DBTemplate.xlsm]data_frame!KE3:KE3</v>
      </c>
      <c r="AG291" s="17" t="str">
        <f t="shared" ca="1" si="7335"/>
        <v>Must be at least 5 year old</v>
      </c>
      <c r="AH291" s="17" t="b">
        <f t="shared" ca="1" si="7336"/>
        <v>1</v>
      </c>
      <c r="AI291" s="17" t="str">
        <f ca="1">IF(AH291,IF($H291,ADDRESS(3,D291+3,4,,"["&amp;wew!$G$7&amp;"]"&amp;_sheetname_dataframe)&amp;":"&amp;ADDRESS(2+ster!$C$14,D291+3,4),""),"")</f>
        <v>[DBTemplate.xlsm]data_frame!KF3:KF3</v>
      </c>
      <c r="AJ291" s="17" t="str">
        <f t="shared" ca="1" si="7337"/>
        <v>Must not be after consultation</v>
      </c>
      <c r="AK291" s="17" t="b">
        <f t="shared" ca="1" si="7338"/>
        <v>0</v>
      </c>
      <c r="AL291" s="17" t="b">
        <f t="shared" ca="1" si="7339"/>
        <v>0</v>
      </c>
      <c r="AM291" s="17" t="b">
        <f t="shared" ca="1" si="7340"/>
        <v>1</v>
      </c>
      <c r="AN291" s="17">
        <f t="shared" ca="1" si="7341"/>
        <v>0</v>
      </c>
      <c r="AO291" s="24" t="str">
        <f t="shared" ca="1" si="7342"/>
        <v/>
      </c>
      <c r="AP291" s="24" t="str">
        <f t="shared" ca="1" si="7343"/>
        <v/>
      </c>
      <c r="AQ291" s="17" t="b">
        <f t="shared" ca="1" si="7344"/>
        <v>0</v>
      </c>
      <c r="AR291" s="17" t="b">
        <f t="shared" ca="1" si="7345"/>
        <v>0</v>
      </c>
      <c r="AS291" s="17" t="b">
        <f t="shared" ca="1" si="7346"/>
        <v>0</v>
      </c>
      <c r="AT291" s="17" t="b">
        <f t="shared" ca="1" si="7347"/>
        <v>0</v>
      </c>
      <c r="AU291" s="17" t="b">
        <f t="shared" ca="1" si="7348"/>
        <v>0</v>
      </c>
      <c r="AV291" s="17" t="b">
        <f t="shared" ca="1" si="7349"/>
        <v>0</v>
      </c>
      <c r="AW291" s="17" t="b">
        <f t="shared" ca="1" si="7350"/>
        <v>1</v>
      </c>
      <c r="AX291" s="14" t="b">
        <f t="array" aca="1" ref="AX291" ca="1">IF(H291,N291&gt;0,"")</f>
        <v>0</v>
      </c>
      <c r="AY291" s="17" t="str">
        <f t="shared" ca="1" si="7351"/>
        <v/>
      </c>
      <c r="AZ291" s="17" t="str">
        <f t="array" aca="1" ref="AZ291" ca="1">IF(AY291&lt;&gt;"",SUM(1*ISERROR(MATCH(INDIRECT(AY291),INDIRECT(K291),0)))=0,"")</f>
        <v/>
      </c>
      <c r="BA291" s="17" t="b">
        <f t="shared" ca="1" si="7352"/>
        <v>1</v>
      </c>
      <c r="BB291" s="17" t="b">
        <v>0</v>
      </c>
      <c r="BC291" s="17" t="b">
        <f t="shared" ca="1" si="7353"/>
        <v>0</v>
      </c>
      <c r="BD291" s="17" t="b">
        <f t="shared" ca="1" si="7354"/>
        <v>0</v>
      </c>
      <c r="BE291" s="17" t="b">
        <f t="shared" ca="1" si="7355"/>
        <v>1</v>
      </c>
      <c r="BF291" s="17" t="b">
        <f t="shared" ca="1" si="7356"/>
        <v>0</v>
      </c>
      <c r="BG291" s="17" t="b">
        <f t="shared" ca="1" si="7357"/>
        <v>0</v>
      </c>
      <c r="BH291" s="17" t="b">
        <f t="shared" ca="1" si="7358"/>
        <v>1</v>
      </c>
      <c r="BI291" s="17">
        <f t="shared" ca="1" si="7359"/>
        <v>4</v>
      </c>
      <c r="BJ291" s="17" t="b">
        <f t="shared" ca="1" si="7360"/>
        <v>1</v>
      </c>
      <c r="BK291" s="17" t="str">
        <f t="shared" ca="1" si="7361"/>
        <v/>
      </c>
      <c r="BL291" s="17" t="str">
        <f t="shared" ca="1" si="7362"/>
        <v/>
      </c>
      <c r="BM291" s="17" t="str">
        <f t="shared" ca="1" si="7363"/>
        <v>I</v>
      </c>
      <c r="BN291" s="17" t="str">
        <f t="shared" ca="1" si="7364"/>
        <v>E</v>
      </c>
      <c r="BO291" s="17" t="str">
        <f t="shared" ca="1" si="7365"/>
        <v>I</v>
      </c>
      <c r="BP291" s="14" t="b">
        <f t="shared" ca="1" si="7366"/>
        <v>1</v>
      </c>
      <c r="BQ291" s="35"/>
      <c r="BX291" s="16"/>
      <c r="BY291" s="16"/>
      <c r="BZ291" s="16"/>
      <c r="CA291" s="16"/>
      <c r="CB291" s="16"/>
      <c r="CC291" s="16"/>
      <c r="CD291" s="16"/>
      <c r="CE291" s="16"/>
      <c r="CF291" s="16"/>
      <c r="CN291" s="14">
        <f ca="1">IF(H291,IFERROR(IsVariableNameLegal(O291),0),0)</f>
        <v>0</v>
      </c>
      <c r="CO291" s="14" t="str">
        <f t="array" aca="1" ref="CO291" ca="1">IF(H291,IF(COUNTIF(INDIRECT(wew!$C$13),O291)&gt;1,TRIM(SUBSTITUTE(_xll.MCONCAT(IF((INDIRECT(wew!$C$13)=O291)*(COLUMN(INDIRECT(wew!$C$13))&lt;&gt;D291+1),-1+COLUMN(INDIRECT(wew!$C$13)),"")," "),"  "," ")),""),"")</f>
        <v/>
      </c>
      <c r="CP291" s="14" t="str">
        <f t="array" aca="1" ref="CP291" ca="1">IF(P291&lt;&gt;"",IF(LEN(P291)&gt;150,1,""),"")</f>
        <v/>
      </c>
      <c r="CQ291" s="14" t="str">
        <f t="array" aca="1" ref="CQ291" ca="1">IF(AND(H291,NOT(ster!$J$3)),IF(COUNTIF(INDIRECT(wew!$C$15),P291)&gt;1,TRIM(SUBSTITUTE(_xll.MCONCAT(IF((INDIRECT(wew!$C$15)=P291)*(COLUMN(INDIRECT(wew!$C$15))&lt;&gt;D291+1),-1+COLUMN(INDIRECT(wew!$C$15)),"")," "),"  "," ")),""),"")</f>
        <v/>
      </c>
      <c r="CR291" s="14" t="str">
        <f t="array" aca="1" ref="CR291" ca="1">IF(H291,IF(AND(W291&gt;0,AO291&lt;&gt;""),TRIM(SUBSTITUTE(_xll.MCONCAT(IFERROR(IF(ISNUMBER(INDIRECT(Q291)),IF((INDIRECT(ster!$D$14)&lt;&gt;"")*(INDIRECT(Q291)&lt;AO291),INDIRECT(ster!$D$14) &amp; ": " &amp;  SUBSTITUTE(IF( AV291,IFERROR(TEXT(INDIRECT(Q291),"rrrr-mm-dd") &amp;" (" &amp; INDIRECT(Q291) &amp;")",INDIRECT(Q291)),INDIRECT(Q291))," "," "),""),""),"")," "),"  "," ")),""),"")</f>
        <v/>
      </c>
      <c r="CS291" s="14" t="str">
        <f t="array" aca="1" ref="CS291" ca="1">IF(H291,IF(AND(W291&gt;0,AP291&lt;&gt;""),TRIM(SUBSTITUTE(_xll.MCONCAT(IFERROR(IF(ISNUMBER(INDIRECT(Q291)),IF((INDIRECT(ster!$D$14)&lt;&gt;"")*(INDIRECT(Q291)&gt;AP291),INDIRECT(ster!$D$14) &amp; ": " &amp;  SUBSTITUTE(IF( AV291,IFERROR(TEXT(INDIRECT(Q291),"rrrr-mm-dd")&amp;" (" &amp; INDIRECT(Q291) &amp;")",INDIRECT(Q291)),INDIRECT(Q291))," "," "),""),""),"")," "),"  "," ")),""),"")</f>
        <v/>
      </c>
      <c r="CT291" s="14" t="str">
        <f t="array" aca="1" ref="CT291" ca="1">IF(H291,IF(AND(N291&gt;0,AR291),TRIM(SUBSTITUTE(_xll.MCONCAT(IFERROR(IF(ISNUMBER(INDIRECT(Q291)),IF((INDIRECT(ster!$D$14)&lt;&gt;"")*(IFERROR(0*(MATCH(INDIRECT(Q291),INDIRECT(K291),0)&gt;0),1)),INDIRECT(ster!$D$14) &amp; ": " &amp;  SUBSTITUTE(IF( AV291,IFERROR(TEXT(INDIRECT(Q291),"rrrr-mm-dd")&amp;" (" &amp; INDIRECT(Q291) &amp;")",INDIRECT(Q291)),INDIRECT(Q291))," "," "),""),""),"")," "),"  "," ")),""),"")</f>
        <v/>
      </c>
      <c r="CU291" s="14" t="str">
        <f t="array" aca="1" ref="CU291" ca="1">IF(H291,IF(AND(V291&gt;0),TRIM(SUBSTITUTE(_xll.MCONCAT(IF((INDIRECT(ster!$D$14)&lt;&gt;"")*(IFERROR(0*(INDIRECT(Q291)&lt;&gt;""),1)),INDIRECT(ster!$D$14),"")," "),"  "," ")),""),"")</f>
        <v/>
      </c>
      <c r="CV291" s="14" t="str">
        <f t="array" aca="1" ref="CV291" ca="1">IF(H291,IF(AS291,
TRIM(SUBSTITUTE(_xll.MCONCAT(IF(
   (INDIRECT(ster!$D$14)&lt;&gt;"")*
   ((INDIRECT(Q291)="")+
      NOT(ISNUMBER(INDIRECT(Q291)))*
      NOT(ISERROR(MATCH(INDIRECT(Q291),INDIRECT(K291),0)))
    ),
      INDIRECT(ster!$D$14),
   "")," "),"  "," ")),
""),"")</f>
        <v/>
      </c>
      <c r="CW291" s="14" t="str">
        <f t="array" aca="1" ref="CW291" ca="1">IF(H291,IF(AND(AQ291),TRIM(SUBSTITUTE(_xll.MCONCAT(IFERROR(IF(ISNUMBER(INDIRECT(Q291)),IF((INDIRECT(ster!$D$14)&lt;&gt;"")*(INDIRECT(Q291)&lt;&gt;INT(INDIRECT(Q291))),INDIRECT(ster!$D$14) &amp; ": " &amp; INDIRECT(Q291),""),""),"")," "),"  "," ")),""),"")</f>
        <v/>
      </c>
      <c r="CX291" s="14" t="str">
        <f t="array" aca="1" ref="CX291" ca="1">IF(H291,IF(OR(AU291,AV291),TRIM(SUBSTITUTE(_xll.MCONCAT(IF((INDIRECT(ster!$D$14)&lt;&gt;"")*NOT(ISNUMBER(INDIRECT(Q291))),IF(ISERROR(MATCH(INDIRECT(Q291),INDIRECT(K291),0)),IFERROR(IF(INDIRECT(Q291)&lt;&gt;"",INDIRECT(ster!$D$14) &amp; ": " &amp; SUBSTITUTE(INDIRECT(Q291)," "," "),""),""),""),"")," "),"  "," ")),""),"")</f>
        <v/>
      </c>
      <c r="CY291" s="14" t="str">
        <f t="array" aca="1" ref="CY291" ca="1">IF(H291,IF(AE291,TRIM(SUBSTITUTE(_xll.MCONCAT(IF((INDIRECT(ster!$D$14)&lt;&gt;"")*IFERROR(NOT(INDIRECT(AF291)),FALSE),IF(ISERROR(MATCH(INDIRECT(Q291),INDIRECT(K291),0)),IFERROR(IF(INDIRECT(Q291)&lt;&gt;"",INDIRECT(ster!$D$14)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CZ291" s="14" t="str">
        <f t="array" aca="1" ref="CZ291" ca="1">IF(H291,IF(AH291,TRIM(SUBSTITUTE(_xll.MCONCAT(IF((INDIRECT(ster!$D$14)&lt;&gt;"")*IFERROR(NOT(INDIRECT(AI291)),FALSE),IF(ISERROR(MATCH(INDIRECT(Q291),INDIRECT(K291),0)),IFERROR(IF(INDIRECT(Q291)&lt;&gt;"",INDIRECT(ster!$D$14)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DC291" s="14" t="str">
        <f ca="1">SUBSTITUTE(SUBSTITUTE(SUBSTITUTE(SUBSTITUTE(_xll.MCONCAT(DG291:DS291,"■"),"■■","■"),"■■","■"),"■■","■"),"■■","■")</f>
        <v>■In the following cases Year of initiation of smoking must be at least 5 year old: Hann026: 1938, ANTA-0004: 2, ANTA-0005: 17, ANTA-0017: 40, ANTA-0022: 4, ANTA-0025: 35, ANTA-0037: 20, WAWA, 0083: 20■</v>
      </c>
      <c r="DD291" s="14" t="str">
        <f t="shared" ca="1" si="7367"/>
        <v>In the following cases Year of initiation of smoking must be at least 5 year old: Hann026: 1938, ANTA-0004: 2, ANTA-0005: 17, ANTA-0017: 40, ANTA-0022: 4, ANTA-0025: 35, ANTA-0037: 20, WAWA, 0083: 20■</v>
      </c>
      <c r="DE291" s="14" t="str">
        <f t="shared" ca="1" si="7368"/>
        <v>In the following cases Year of initiation of smoking must be at least 5 year old: Hann026: 1938, ANTA-0004: 2, ANTA-0005: 17, ANTA-0017: 40, ANTA-0022: 4, ANTA-0025: 35, ANTA-0037: 20, WAWA, 0083: 20</v>
      </c>
      <c r="DF291" s="14" t="str">
        <f t="shared" ca="1" si="7369"/>
        <v>In the following cases Year of initiation of smoking must be at least 5 year old: Hann026: 1938, ANTA-0004: 2, ANTA-0005: 17, ANTA-0017: 40, ANTA-0022: 4, ANTA-0025: 35, ANTA-0037: 20, WAWA, 0083: 20</v>
      </c>
      <c r="DG291" s="14" t="str">
        <f t="shared" ca="1" si="7370"/>
        <v/>
      </c>
      <c r="DH291" s="14" t="str">
        <f t="shared" ca="1" si="7371"/>
        <v/>
      </c>
      <c r="DI291" s="14" t="str">
        <f t="shared" ca="1" si="7372"/>
        <v/>
      </c>
      <c r="DJ291" s="14" t="str">
        <f t="shared" ca="1" si="7373"/>
        <v/>
      </c>
      <c r="DK291" s="14" t="str">
        <f t="shared" ca="1" si="7374"/>
        <v/>
      </c>
      <c r="DL291" s="14" t="str">
        <f t="shared" ca="1" si="7375"/>
        <v/>
      </c>
      <c r="DM291" s="14" t="str">
        <f t="shared" ca="1" si="7376"/>
        <v/>
      </c>
      <c r="DN291" s="14" t="str">
        <f t="array" aca="1" ref="DN291" ca="1">IF(CU291&lt;&gt;"","There are errors in the entered values in the following cases: " &amp;SUBSTITUTE(CU291," ",", "),"")</f>
        <v/>
      </c>
      <c r="DO291" s="14" t="str">
        <f t="shared" ca="1" si="7377"/>
        <v/>
      </c>
      <c r="DP291" s="14" t="str">
        <f t="shared" ca="1" si="7378"/>
        <v/>
      </c>
      <c r="DQ291" s="14" t="str">
        <f t="shared" ca="1" si="7379"/>
        <v/>
      </c>
      <c r="DR291" s="14" t="str">
        <f t="shared" ca="1" si="7380"/>
        <v/>
      </c>
      <c r="DS291" s="14" t="str">
        <f t="shared" ca="1" si="7381"/>
        <v/>
      </c>
      <c r="DZ291" s="14" t="b">
        <f t="shared" ca="1" si="7382"/>
        <v>1</v>
      </c>
      <c r="EA291" s="14" t="str">
        <f t="shared" ca="1" si="7383"/>
        <v>Year of initiation of smoking (q_88b)</v>
      </c>
      <c r="EB291" s="14" t="str">
        <f t="shared" ca="1" si="7384"/>
        <v xml:space="preserve"> and must be at least 5 year old and must not be after consultation. </v>
      </c>
      <c r="EC291" s="14" t="str">
        <f t="shared" ca="1" si="7385"/>
        <v xml:space="preserve">Year of initiation of smoking (q_88b):  and must be at least 5 year old and must not be after consultation. </v>
      </c>
      <c r="ED291" s="14" t="str">
        <f t="shared" ca="1" si="7386"/>
        <v/>
      </c>
      <c r="EE291" s="14" t="str">
        <f t="shared" ca="1" si="7387"/>
        <v/>
      </c>
      <c r="EF291" s="14" t="str">
        <f t="shared" ca="1" si="7388"/>
        <v>Must be at least 5 year old</v>
      </c>
      <c r="EG291" s="14" t="str">
        <f t="shared" ca="1" si="7389"/>
        <v>Must not be after consultation</v>
      </c>
      <c r="EM291" s="14" t="b">
        <f t="shared" ca="1" si="7390"/>
        <v>1</v>
      </c>
      <c r="EN291" s="14">
        <f t="shared" ca="1" si="7391"/>
        <v>278</v>
      </c>
      <c r="EO291" s="14" t="str">
        <f t="shared" ca="1" si="7392"/>
        <v>q_88b</v>
      </c>
      <c r="EP291" s="14" t="str">
        <f t="shared" ca="1" si="7393"/>
        <v xml:space="preserve">Year of initiation of smoking (q_88b):  and must be at least 5 year old and must not be after consultation. </v>
      </c>
      <c r="EQ291" s="14" t="str">
        <f t="shared" ca="1" si="7394"/>
        <v>In the following cases Year of initiation of smoking must be at least 5 year old: Hann026: 1938, ANTA-0004: 2, ANTA-0005: 17, ANTA-0017: 40, ANTA-0022: 4, ANTA-0025: 35, ANTA-0037: 20, WAWA, 0083: 20</v>
      </c>
    </row>
    <row r="292" spans="2:147" s="14" customFormat="1">
      <c r="B292" s="14" t="str">
        <f t="shared" ca="1" si="7320"/>
        <v/>
      </c>
      <c r="C292" s="14">
        <f t="shared" ca="1" si="7321"/>
        <v>279</v>
      </c>
      <c r="D292" s="14">
        <f t="shared" si="7322"/>
        <v>290</v>
      </c>
      <c r="E292" s="14" t="str">
        <f t="shared" ca="1" si="7323"/>
        <v/>
      </c>
      <c r="F292" s="14" t="str">
        <f t="shared" ca="1" si="7324"/>
        <v/>
      </c>
      <c r="G292" s="14" t="str">
        <f t="shared" ca="1" si="7325"/>
        <v/>
      </c>
      <c r="H292" s="14" t="b">
        <f t="shared" ca="1" si="7326"/>
        <v>0</v>
      </c>
      <c r="I292" s="14" t="str">
        <f ca="1">IF($H292,ADDRESS(3,(D292+1)*2-1,4,,"["&amp;wew!$G$7&amp;"]"&amp;_sheetname_labels)&amp;":"&amp;ADDRESS(2+ster!$B$20,(D292+1)*2-1,4),"")</f>
        <v/>
      </c>
      <c r="J292" s="14" t="str">
        <f t="array" aca="1" ref="J292" ca="1">IF(H292,MAX(0,MAX(IF(INDIRECT(I292)&lt;&gt;"",ROW(INDIRECT(I292)),""))-2),"")</f>
        <v/>
      </c>
      <c r="K292" s="14" t="str">
        <f ca="1">IF($H292,IF($J292&gt;0,ADDRESS(3,(D292+1)*2-1,4,,"["&amp;wew!$G$7&amp;"]"&amp;_sheetname_labels)&amp;":"&amp;ADDRESS(2+J292,(D292+1)*2-1,4),""),"")</f>
        <v/>
      </c>
      <c r="L292" s="14" t="str">
        <f ca="1">IF($H292,IF($J292&gt;0,ADDRESS(3,(D292+1)*2,4,,"["&amp;wew!$G$7&amp;"]"&amp;_sheetname_labels)&amp;":"&amp;ADDRESS(2+J292,(D292+1)*2,4),""),"")</f>
        <v/>
      </c>
      <c r="M292" s="14" t="str">
        <f t="shared" ca="1" si="7327"/>
        <v/>
      </c>
      <c r="N292" s="14" t="str">
        <f t="shared" ca="1" si="7328"/>
        <v/>
      </c>
      <c r="O292" s="14" t="str">
        <f t="shared" ca="1" si="7329"/>
        <v>.validation</v>
      </c>
      <c r="P292" s="14" t="str">
        <f t="shared" ca="1" si="7330"/>
        <v/>
      </c>
      <c r="Q292" s="14" t="str">
        <f ca="1">IF($BP292,ADDRESS(3,D292+1,4,,"["&amp;wew!$G$7&amp;"]"&amp;_sheetname_dataframe)&amp;":"&amp;ADDRESS(2+ster!$C$14,D292+1,4),"")</f>
        <v>[DBTemplate.xlsm]data_frame!KE3:KE3</v>
      </c>
      <c r="R292" s="14" t="str">
        <f>IF($BP292,IF(MID(_xll.FORMULATEXT(INDEX(INDIRECT(Q292),1)),1,1)="=", _xll.FORMULATEXT(INDEX(INDIRECT(Q292),1),2,TRUE),""),"")</f>
        <v>=IF(AND(ISNUMBER(RC[-1]),RC[-281]&lt;&gt;""),1*(RC[-1]&gt;YEAR(RC[-281])+5),"")</v>
      </c>
      <c r="S292" s="14" t="str">
        <f t="array" aca="1" ref="S292" ca="1">IF(H292,SUM(IF((IFERROR(INDIRECT(Q292)&lt;&gt;"",FALSE))*(INDIRECT(ster!$D$14)&lt;&gt;""),1,0)),"")</f>
        <v/>
      </c>
      <c r="T292" s="14" t="str">
        <f t="array" aca="1" ref="T292" ca="1">IF(H292,IF(M292&gt;0,SUM(IFERROR(1*(MATCH(INDIRECT(Q292),INDIRECT(K292),0)&gt;0),0)*(INDIRECT(ster!$D$14)&lt;&gt;"")*NOT(ISNUMBER(INDIRECT(Q292)))),0),"")</f>
        <v/>
      </c>
      <c r="U292" s="14" t="str">
        <f t="array" aca="1" ref="U292" ca="1">IF(H292,SUM((IFERROR(INDIRECT(Q292)="",FALSE))*(INDIRECT(ster!$D$14)&lt;&gt;"")),"")</f>
        <v/>
      </c>
      <c r="V292" s="14" t="str">
        <f t="array" aca="1" ref="V292" ca="1">IF(H292,SUM((IFERROR(INDIRECT(Q292)="#ąś",TRUE))*(INDIRECT(ster!$D$14)&lt;&gt;"")),"")</f>
        <v/>
      </c>
      <c r="W292" s="14" t="str">
        <f t="array" aca="1" ref="W292" ca="1">IF(H292,SUM(ISNUMBER(INDIRECT(Q292))*(INDIRECT(ster!$D$14)&lt;&gt;"")),"")</f>
        <v/>
      </c>
      <c r="X292" s="14" t="str">
        <f t="array" aca="1" ref="X292" ca="1">IF(AND(H292,W292&gt;0),IF(wew!$B$3,MIN(IF((INDIRECT(ster!$D$14)&lt;&gt;"")*IFERROR(INDIRECT($Q292)&lt;&gt;"",FALSE),IFERROR(INDIRECT($Q292),"X"),"X")),"&lt;włącz podświetlanie wartości&gt;"),"—")</f>
        <v>—</v>
      </c>
      <c r="Y292" s="14" t="str">
        <f t="array" aca="1" ref="Y292" ca="1">IF(AND(H292,W292&gt;0),IF(wew!$B$3,MAX(IF((INDIRECT(ster!$D$14)&lt;&gt;"")*IFERROR(INDIRECT($Q292)&lt;&gt;"",FALSE),IFERROR(INDIRECT($Q292),"X"),"X")),"&lt;włącz podświetlanie wartości&gt;"),"—")</f>
        <v>—</v>
      </c>
      <c r="Z292" s="14" t="str">
        <f t="shared" ca="1" si="7331"/>
        <v/>
      </c>
      <c r="AA292" s="12" t="str">
        <f t="shared" ca="1" si="7332"/>
        <v/>
      </c>
      <c r="AB292" s="17" t="str">
        <f t="array" aca="1" ref="AB292" ca="1">IF(H292,IF(W292&gt;0,SUM((INDIRECT(ster!$D$14)&lt;&gt;"")*IFERROR((INDIRECT(Q292)&lt;&gt;"")*(INDIRECT(Q292)=INT(INDIRECT(Q292))),0)),0),"")</f>
        <v/>
      </c>
      <c r="AC292" s="17" t="str">
        <f t="array" aca="1" ref="AC292" ca="1">IF(H292,W292-AB292,"")</f>
        <v/>
      </c>
      <c r="AD292" s="17" t="str">
        <f t="shared" ca="1" si="7333"/>
        <v/>
      </c>
      <c r="AE292" s="17" t="b">
        <f t="shared" ca="1" si="7334"/>
        <v>0</v>
      </c>
      <c r="AF292" s="17" t="str">
        <f ca="1">IF(AE292,IF($H292,ADDRESS(3,D292+2,4,,"["&amp;wew!$G$7&amp;"]"&amp;_sheetname_dataframe)&amp;":"&amp;ADDRESS(2+ster!$C$14,D292+2,4),""),"")</f>
        <v/>
      </c>
      <c r="AG292" s="17" t="str">
        <f t="shared" ca="1" si="7335"/>
        <v/>
      </c>
      <c r="AH292" s="17" t="b">
        <f t="shared" ca="1" si="7336"/>
        <v>0</v>
      </c>
      <c r="AI292" s="17" t="str">
        <f ca="1">IF(AH292,IF($H292,ADDRESS(3,D292+3,4,,"["&amp;wew!$G$7&amp;"]"&amp;_sheetname_dataframe)&amp;":"&amp;ADDRESS(2+ster!$C$14,D292+3,4),""),"")</f>
        <v/>
      </c>
      <c r="AJ292" s="17" t="str">
        <f t="shared" ca="1" si="7337"/>
        <v/>
      </c>
      <c r="AK292" s="17" t="str">
        <f t="shared" ca="1" si="7338"/>
        <v/>
      </c>
      <c r="AL292" s="17" t="str">
        <f t="shared" ca="1" si="7339"/>
        <v/>
      </c>
      <c r="AM292" s="17" t="str">
        <f t="shared" ca="1" si="7340"/>
        <v/>
      </c>
      <c r="AN292" s="17">
        <f t="shared" ca="1" si="7341"/>
        <v>2</v>
      </c>
      <c r="AO292" s="24" t="str">
        <f t="shared" ca="1" si="7342"/>
        <v/>
      </c>
      <c r="AP292" s="24" t="str">
        <f t="shared" ca="1" si="7343"/>
        <v/>
      </c>
      <c r="AQ292" s="17" t="str">
        <f t="shared" ca="1" si="7344"/>
        <v/>
      </c>
      <c r="AR292" s="17" t="str">
        <f t="shared" ca="1" si="7345"/>
        <v/>
      </c>
      <c r="AS292" s="17" t="str">
        <f t="shared" ca="1" si="7346"/>
        <v/>
      </c>
      <c r="AT292" s="17" t="str">
        <f t="shared" ca="1" si="7347"/>
        <v/>
      </c>
      <c r="AU292" s="17" t="str">
        <f t="shared" ca="1" si="7348"/>
        <v/>
      </c>
      <c r="AV292" s="17" t="str">
        <f t="shared" ca="1" si="7349"/>
        <v/>
      </c>
      <c r="AW292" s="17" t="str">
        <f t="shared" ca="1" si="7350"/>
        <v/>
      </c>
      <c r="AX292" s="14" t="str">
        <f t="array" aca="1" ref="AX292" ca="1">IF(H292,N292&gt;0,"")</f>
        <v/>
      </c>
      <c r="AY292" s="17" t="str">
        <f t="shared" ca="1" si="7351"/>
        <v/>
      </c>
      <c r="AZ292" s="17" t="str">
        <f t="array" aca="1" ref="AZ292" ca="1">IF(AY292&lt;&gt;"",SUM(1*ISERROR(MATCH(INDIRECT(AY292),INDIRECT(K292),0)))=0,"")</f>
        <v/>
      </c>
      <c r="BA292" s="17" t="b">
        <f t="shared" ca="1" si="7352"/>
        <v>0</v>
      </c>
      <c r="BB292" s="17" t="b">
        <v>0</v>
      </c>
      <c r="BC292" s="17" t="str">
        <f t="shared" ca="1" si="7353"/>
        <v/>
      </c>
      <c r="BD292" s="17" t="str">
        <f t="shared" ca="1" si="7354"/>
        <v/>
      </c>
      <c r="BE292" s="17" t="str">
        <f t="shared" ca="1" si="7355"/>
        <v/>
      </c>
      <c r="BF292" s="17" t="str">
        <f t="shared" ca="1" si="7356"/>
        <v/>
      </c>
      <c r="BG292" s="17" t="str">
        <f t="shared" ca="1" si="7357"/>
        <v/>
      </c>
      <c r="BH292" s="17" t="str">
        <f t="shared" ca="1" si="7358"/>
        <v/>
      </c>
      <c r="BI292" s="17" t="str">
        <f t="shared" ca="1" si="7359"/>
        <v/>
      </c>
      <c r="BJ292" s="17" t="b">
        <f t="shared" ca="1" si="7360"/>
        <v>0</v>
      </c>
      <c r="BK292" s="17" t="str">
        <f t="shared" ca="1" si="7361"/>
        <v/>
      </c>
      <c r="BL292" s="17" t="str">
        <f t="shared" ca="1" si="7362"/>
        <v/>
      </c>
      <c r="BM292" s="17" t="str">
        <f t="shared" ca="1" si="7363"/>
        <v/>
      </c>
      <c r="BN292" s="17" t="str">
        <f t="shared" ca="1" si="7364"/>
        <v/>
      </c>
      <c r="BO292" s="17" t="str">
        <f t="shared" ca="1" si="7365"/>
        <v/>
      </c>
      <c r="BP292" s="14" t="b">
        <f t="shared" ca="1" si="7366"/>
        <v>1</v>
      </c>
      <c r="BQ292" s="35"/>
      <c r="BX292" s="16"/>
      <c r="BY292" s="16"/>
      <c r="BZ292" s="16"/>
      <c r="CA292" s="16"/>
      <c r="CB292" s="16"/>
      <c r="CC292" s="16"/>
      <c r="CD292" s="16"/>
      <c r="CE292" s="16"/>
      <c r="CF292" s="16"/>
      <c r="CN292" s="14">
        <f ca="1">IF(H292,IFERROR(IsVariableNameLegal(O292),0),0)</f>
        <v>0</v>
      </c>
      <c r="CO292" s="14" t="str">
        <f t="array" aca="1" ref="CO292" ca="1">IF(H292,IF(COUNTIF(INDIRECT(wew!$C$13),O292)&gt;1,TRIM(SUBSTITUTE(_xll.MCONCAT(IF((INDIRECT(wew!$C$13)=O292)*(COLUMN(INDIRECT(wew!$C$13))&lt;&gt;D292+1),-1+COLUMN(INDIRECT(wew!$C$13)),"")," "),"  "," ")),""),"")</f>
        <v/>
      </c>
      <c r="CP292" s="14" t="str">
        <f t="array" aca="1" ref="CP292" ca="1">IF(P292&lt;&gt;"",IF(LEN(P292)&gt;150,1,""),"")</f>
        <v/>
      </c>
      <c r="CQ292" s="14" t="str">
        <f t="array" aca="1" ref="CQ292" ca="1">IF(AND(H292,NOT(ster!$J$3)),IF(COUNTIF(INDIRECT(wew!$C$15),P292)&gt;1,TRIM(SUBSTITUTE(_xll.MCONCAT(IF((INDIRECT(wew!$C$15)=P292)*(COLUMN(INDIRECT(wew!$C$15))&lt;&gt;D292+1),-1+COLUMN(INDIRECT(wew!$C$15)),"")," "),"  "," ")),""),"")</f>
        <v/>
      </c>
      <c r="CR292" s="14" t="str">
        <f t="array" aca="1" ref="CR292" ca="1">IF(H292,IF(AND(W292&gt;0,AO292&lt;&gt;""),TRIM(SUBSTITUTE(_xll.MCONCAT(IFERROR(IF(ISNUMBER(INDIRECT(Q292)),IF((INDIRECT(ster!$D$14)&lt;&gt;"")*(INDIRECT(Q292)&lt;AO292),INDIRECT(ster!$D$14) &amp; ": " &amp;  SUBSTITUTE(IF( AV292,IFERROR(TEXT(INDIRECT(Q292),"rrrr-mm-dd") &amp;" (" &amp; INDIRECT(Q292) &amp;")",INDIRECT(Q292)),INDIRECT(Q292))," "," "),""),""),"")," "),"  "," ")),""),"")</f>
        <v/>
      </c>
      <c r="CS292" s="14" t="str">
        <f t="array" aca="1" ref="CS292" ca="1">IF(H292,IF(AND(W292&gt;0,AP292&lt;&gt;""),TRIM(SUBSTITUTE(_xll.MCONCAT(IFERROR(IF(ISNUMBER(INDIRECT(Q292)),IF((INDIRECT(ster!$D$14)&lt;&gt;"")*(INDIRECT(Q292)&gt;AP292),INDIRECT(ster!$D$14) &amp; ": " &amp;  SUBSTITUTE(IF( AV292,IFERROR(TEXT(INDIRECT(Q292),"rrrr-mm-dd")&amp;" (" &amp; INDIRECT(Q292) &amp;")",INDIRECT(Q292)),INDIRECT(Q292))," "," "),""),""),"")," "),"  "," ")),""),"")</f>
        <v/>
      </c>
      <c r="CT292" s="14" t="str">
        <f t="array" aca="1" ref="CT292" ca="1">IF(H292,IF(AND(N292&gt;0,AR292),TRIM(SUBSTITUTE(_xll.MCONCAT(IFERROR(IF(ISNUMBER(INDIRECT(Q292)),IF((INDIRECT(ster!$D$14)&lt;&gt;"")*(IFERROR(0*(MATCH(INDIRECT(Q292),INDIRECT(K292),0)&gt;0),1)),INDIRECT(ster!$D$14) &amp; ": " &amp;  SUBSTITUTE(IF( AV292,IFERROR(TEXT(INDIRECT(Q292),"rrrr-mm-dd")&amp;" (" &amp; INDIRECT(Q292) &amp;")",INDIRECT(Q292)),INDIRECT(Q292))," "," "),""),""),"")," "),"  "," ")),""),"")</f>
        <v/>
      </c>
      <c r="CU292" s="14" t="str">
        <f t="array" aca="1" ref="CU292" ca="1">IF(H292,IF(AND(V292&gt;0),TRIM(SUBSTITUTE(_xll.MCONCAT(IF((INDIRECT(ster!$D$14)&lt;&gt;"")*(IFERROR(0*(INDIRECT(Q292)&lt;&gt;""),1)),INDIRECT(ster!$D$14),"")," "),"  "," ")),""),"")</f>
        <v/>
      </c>
      <c r="CV292" s="14" t="str">
        <f t="array" aca="1" ref="CV292" ca="1">IF(H292,IF(AS292,
TRIM(SUBSTITUTE(_xll.MCONCAT(IF(
   (INDIRECT(ster!$D$14)&lt;&gt;"")*
   ((INDIRECT(Q292)="")+
      NOT(ISNUMBER(INDIRECT(Q292)))*
      NOT(ISERROR(MATCH(INDIRECT(Q292),INDIRECT(K292),0)))
    ),
      INDIRECT(ster!$D$14),
   "")," "),"  "," ")),
""),"")</f>
        <v/>
      </c>
      <c r="CW292" s="14" t="str">
        <f t="array" aca="1" ref="CW292" ca="1">IF(H292,IF(AND(AQ292),TRIM(SUBSTITUTE(_xll.MCONCAT(IFERROR(IF(ISNUMBER(INDIRECT(Q292)),IF((INDIRECT(ster!$D$14)&lt;&gt;"")*(INDIRECT(Q292)&lt;&gt;INT(INDIRECT(Q292))),INDIRECT(ster!$D$14) &amp; ": " &amp; INDIRECT(Q292),""),""),"")," "),"  "," ")),""),"")</f>
        <v/>
      </c>
      <c r="CX292" s="14" t="str">
        <f t="array" aca="1" ref="CX292" ca="1">IF(H292,IF(OR(AU292,AV292),TRIM(SUBSTITUTE(_xll.MCONCAT(IF((INDIRECT(ster!$D$14)&lt;&gt;"")*NOT(ISNUMBER(INDIRECT(Q292))),IF(ISERROR(MATCH(INDIRECT(Q292),INDIRECT(K292),0)),IFERROR(IF(INDIRECT(Q292)&lt;&gt;"",INDIRECT(ster!$D$14) &amp; ": " &amp; SUBSTITUTE(INDIRECT(Q292)," "," "),""),""),""),"")," "),"  "," ")),""),"")</f>
        <v/>
      </c>
      <c r="CY292" s="14" t="str">
        <f t="array" aca="1" ref="CY292" ca="1">IF(H292,IF(AE292,TRIM(SUBSTITUTE(_xll.MCONCAT(IF((INDIRECT(ster!$D$14)&lt;&gt;"")*IFERROR(NOT(INDIRECT(AF292)),FALSE),IF(ISERROR(MATCH(INDIRECT(Q292),INDIRECT(K292),0)),IFERROR(IF(INDIRECT(Q292)&lt;&gt;"",INDIRECT(ster!$D$14)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CZ292" s="14" t="str">
        <f t="array" aca="1" ref="CZ292" ca="1">IF(H292,IF(AH292,TRIM(SUBSTITUTE(_xll.MCONCAT(IF((INDIRECT(ster!$D$14)&lt;&gt;"")*IFERROR(NOT(INDIRECT(AI292)),FALSE),IF(ISERROR(MATCH(INDIRECT(Q292),INDIRECT(K292),0)),IFERROR(IF(INDIRECT(Q292)&lt;&gt;"",INDIRECT(ster!$D$14)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DC292" s="14" t="str">
        <f ca="1">SUBSTITUTE(SUBSTITUTE(SUBSTITUTE(SUBSTITUTE(_xll.MCONCAT(DG292:DS292,"■"),"■■","■"),"■■","■"),"■■","■"),"■■","■")</f>
        <v>■</v>
      </c>
      <c r="DD292" s="14" t="str">
        <f t="shared" ca="1" si="7367"/>
        <v/>
      </c>
      <c r="DE292" s="14" t="str">
        <f t="shared" ca="1" si="7368"/>
        <v/>
      </c>
      <c r="DF292" s="14" t="str">
        <f t="shared" ca="1" si="7369"/>
        <v/>
      </c>
      <c r="DG292" s="14" t="str">
        <f t="shared" ca="1" si="7370"/>
        <v/>
      </c>
      <c r="DH292" s="14" t="str">
        <f t="shared" ca="1" si="7371"/>
        <v/>
      </c>
      <c r="DI292" s="14" t="str">
        <f t="shared" ca="1" si="7372"/>
        <v/>
      </c>
      <c r="DJ292" s="14" t="str">
        <f t="shared" ca="1" si="7373"/>
        <v/>
      </c>
      <c r="DK292" s="14" t="str">
        <f t="shared" ca="1" si="7374"/>
        <v/>
      </c>
      <c r="DL292" s="14" t="str">
        <f t="shared" ca="1" si="7375"/>
        <v/>
      </c>
      <c r="DM292" s="14" t="str">
        <f t="shared" ca="1" si="7376"/>
        <v/>
      </c>
      <c r="DN292" s="14" t="str">
        <f t="array" aca="1" ref="DN292" ca="1">IF(CU292&lt;&gt;"","There are errors in the entered values in the following cases: " &amp;SUBSTITUTE(CU292," ",", "),"")</f>
        <v/>
      </c>
      <c r="DO292" s="14" t="str">
        <f t="shared" ca="1" si="7377"/>
        <v/>
      </c>
      <c r="DP292" s="14" t="str">
        <f t="shared" ca="1" si="7378"/>
        <v/>
      </c>
      <c r="DQ292" s="14" t="str">
        <f t="shared" ca="1" si="7379"/>
        <v/>
      </c>
      <c r="DR292" s="14" t="str">
        <f t="shared" ca="1" si="7380"/>
        <v/>
      </c>
      <c r="DS292" s="14" t="str">
        <f t="shared" ca="1" si="7381"/>
        <v/>
      </c>
      <c r="DZ292" s="14" t="b">
        <f t="shared" ca="1" si="7382"/>
        <v>0</v>
      </c>
      <c r="EA292" s="14" t="str">
        <f t="shared" ca="1" si="7383"/>
        <v/>
      </c>
      <c r="EB292" s="14" t="str">
        <f t="shared" ca="1" si="7384"/>
        <v/>
      </c>
      <c r="EC292" s="14" t="str">
        <f t="shared" ca="1" si="7385"/>
        <v/>
      </c>
      <c r="ED292" s="14" t="str">
        <f t="shared" ca="1" si="7386"/>
        <v/>
      </c>
      <c r="EE292" s="14" t="str">
        <f t="shared" ca="1" si="7387"/>
        <v/>
      </c>
      <c r="EF292" s="14" t="str">
        <f t="shared" ca="1" si="7388"/>
        <v/>
      </c>
      <c r="EG292" s="14" t="str">
        <f t="shared" ca="1" si="7389"/>
        <v/>
      </c>
      <c r="EM292" s="14" t="b">
        <f t="shared" ca="1" si="7390"/>
        <v>0</v>
      </c>
      <c r="EN292" s="14" t="str">
        <f t="shared" ca="1" si="7391"/>
        <v/>
      </c>
      <c r="EO292" s="14" t="str">
        <f t="shared" ca="1" si="7392"/>
        <v/>
      </c>
      <c r="EP292" s="14" t="str">
        <f t="shared" ca="1" si="7393"/>
        <v/>
      </c>
      <c r="EQ292" s="14" t="str">
        <f t="shared" ca="1" si="7394"/>
        <v/>
      </c>
    </row>
    <row r="293" spans="2:147" s="14" customFormat="1">
      <c r="B293" s="14" t="str">
        <f t="shared" ca="1" si="7320"/>
        <v/>
      </c>
      <c r="C293" s="14">
        <f t="shared" ca="1" si="7321"/>
        <v>279</v>
      </c>
      <c r="D293" s="14">
        <f t="shared" si="7322"/>
        <v>291</v>
      </c>
      <c r="E293" s="14" t="str">
        <f t="shared" ca="1" si="7323"/>
        <v/>
      </c>
      <c r="F293" s="14" t="str">
        <f t="shared" ca="1" si="7324"/>
        <v/>
      </c>
      <c r="G293" s="14" t="str">
        <f t="shared" ca="1" si="7325"/>
        <v/>
      </c>
      <c r="H293" s="14" t="b">
        <f t="shared" ca="1" si="7326"/>
        <v>0</v>
      </c>
      <c r="I293" s="14" t="str">
        <f ca="1">IF($H293,ADDRESS(3,(D293+1)*2-1,4,,"["&amp;wew!$G$7&amp;"]"&amp;_sheetname_labels)&amp;":"&amp;ADDRESS(2+ster!$B$20,(D293+1)*2-1,4),"")</f>
        <v/>
      </c>
      <c r="J293" s="14" t="str">
        <f t="array" aca="1" ref="J293" ca="1">IF(H293,MAX(0,MAX(IF(INDIRECT(I293)&lt;&gt;"",ROW(INDIRECT(I293)),""))-2),"")</f>
        <v/>
      </c>
      <c r="K293" s="14" t="str">
        <f ca="1">IF($H293,IF($J293&gt;0,ADDRESS(3,(D293+1)*2-1,4,,"["&amp;wew!$G$7&amp;"]"&amp;_sheetname_labels)&amp;":"&amp;ADDRESS(2+J293,(D293+1)*2-1,4),""),"")</f>
        <v/>
      </c>
      <c r="L293" s="14" t="str">
        <f ca="1">IF($H293,IF($J293&gt;0,ADDRESS(3,(D293+1)*2,4,,"["&amp;wew!$G$7&amp;"]"&amp;_sheetname_labels)&amp;":"&amp;ADDRESS(2+J293,(D293+1)*2,4),""),"")</f>
        <v/>
      </c>
      <c r="M293" s="14" t="str">
        <f t="shared" ca="1" si="7327"/>
        <v/>
      </c>
      <c r="N293" s="14" t="str">
        <f t="shared" ca="1" si="7328"/>
        <v/>
      </c>
      <c r="O293" s="14" t="str">
        <f t="shared" ca="1" si="7329"/>
        <v>.validation</v>
      </c>
      <c r="P293" s="14" t="str">
        <f t="shared" ca="1" si="7330"/>
        <v/>
      </c>
      <c r="Q293" s="14" t="str">
        <f ca="1">IF($BP293,ADDRESS(3,D293+1,4,,"["&amp;wew!$G$7&amp;"]"&amp;_sheetname_dataframe)&amp;":"&amp;ADDRESS(2+ster!$C$14,D293+1,4),"")</f>
        <v>[DBTemplate.xlsm]data_frame!KF3:KF3</v>
      </c>
      <c r="R293" s="14" t="str">
        <f>IF($BP293,IF(MID(_xll.FORMULATEXT(INDEX(INDIRECT(Q293),1)),1,1)="=", _xll.FORMULATEXT(INDEX(INDIRECT(Q293),1),2,TRUE),""),"")</f>
        <v>=IF(AND(ISNUMBER(RC[-2]),RC[-283]&lt;&gt;""),1*(RC[-2]&lt;=YEAR(RC[-283])+5),"")</v>
      </c>
      <c r="S293" s="14" t="str">
        <f t="array" aca="1" ref="S293" ca="1">IF(H293,SUM(IF((IFERROR(INDIRECT(Q293)&lt;&gt;"",FALSE))*(INDIRECT(ster!$D$14)&lt;&gt;""),1,0)),"")</f>
        <v/>
      </c>
      <c r="T293" s="14" t="str">
        <f t="array" aca="1" ref="T293" ca="1">IF(H293,IF(M293&gt;0,SUM(IFERROR(1*(MATCH(INDIRECT(Q293),INDIRECT(K293),0)&gt;0),0)*(INDIRECT(ster!$D$14)&lt;&gt;"")*NOT(ISNUMBER(INDIRECT(Q293)))),0),"")</f>
        <v/>
      </c>
      <c r="U293" s="14" t="str">
        <f t="array" aca="1" ref="U293" ca="1">IF(H293,SUM((IFERROR(INDIRECT(Q293)="",FALSE))*(INDIRECT(ster!$D$14)&lt;&gt;"")),"")</f>
        <v/>
      </c>
      <c r="V293" s="14" t="str">
        <f t="array" aca="1" ref="V293" ca="1">IF(H293,SUM((IFERROR(INDIRECT(Q293)="#ąś",TRUE))*(INDIRECT(ster!$D$14)&lt;&gt;"")),"")</f>
        <v/>
      </c>
      <c r="W293" s="14" t="str">
        <f t="array" aca="1" ref="W293" ca="1">IF(H293,SUM(ISNUMBER(INDIRECT(Q293))*(INDIRECT(ster!$D$14)&lt;&gt;"")),"")</f>
        <v/>
      </c>
      <c r="X293" s="14" t="str">
        <f t="array" aca="1" ref="X293" ca="1">IF(AND(H293,W293&gt;0),IF(wew!$B$3,MIN(IF((INDIRECT(ster!$D$14)&lt;&gt;"")*IFERROR(INDIRECT($Q293)&lt;&gt;"",FALSE),IFERROR(INDIRECT($Q293),"X"),"X")),"&lt;włącz podświetlanie wartości&gt;"),"—")</f>
        <v>—</v>
      </c>
      <c r="Y293" s="14" t="str">
        <f t="array" aca="1" ref="Y293" ca="1">IF(AND(H293,W293&gt;0),IF(wew!$B$3,MAX(IF((INDIRECT(ster!$D$14)&lt;&gt;"")*IFERROR(INDIRECT($Q293)&lt;&gt;"",FALSE),IFERROR(INDIRECT($Q293),"X"),"X")),"&lt;włącz podświetlanie wartości&gt;"),"—")</f>
        <v>—</v>
      </c>
      <c r="Z293" s="14" t="str">
        <f t="shared" ca="1" si="7331"/>
        <v/>
      </c>
      <c r="AA293" s="12" t="str">
        <f t="shared" ca="1" si="7332"/>
        <v/>
      </c>
      <c r="AB293" s="17" t="str">
        <f t="array" aca="1" ref="AB293" ca="1">IF(H293,IF(W293&gt;0,SUM((INDIRECT(ster!$D$14)&lt;&gt;"")*IFERROR((INDIRECT(Q293)&lt;&gt;"")*(INDIRECT(Q293)=INT(INDIRECT(Q293))),0)),0),"")</f>
        <v/>
      </c>
      <c r="AC293" s="17" t="str">
        <f t="array" aca="1" ref="AC293" ca="1">IF(H293,W293-AB293,"")</f>
        <v/>
      </c>
      <c r="AD293" s="17" t="str">
        <f t="shared" ca="1" si="7333"/>
        <v/>
      </c>
      <c r="AE293" s="17" t="b">
        <f t="shared" ca="1" si="7334"/>
        <v>0</v>
      </c>
      <c r="AF293" s="17" t="str">
        <f ca="1">IF(AE293,IF($H293,ADDRESS(3,D293+2,4,,"["&amp;wew!$G$7&amp;"]"&amp;_sheetname_dataframe)&amp;":"&amp;ADDRESS(2+ster!$C$14,D293+2,4),""),"")</f>
        <v/>
      </c>
      <c r="AG293" s="17" t="str">
        <f t="shared" ca="1" si="7335"/>
        <v/>
      </c>
      <c r="AH293" s="17" t="b">
        <f t="shared" ca="1" si="7336"/>
        <v>0</v>
      </c>
      <c r="AI293" s="17" t="str">
        <f ca="1">IF(AH293,IF($H293,ADDRESS(3,D293+3,4,,"["&amp;wew!$G$7&amp;"]"&amp;_sheetname_dataframe)&amp;":"&amp;ADDRESS(2+ster!$C$14,D293+3,4),""),"")</f>
        <v/>
      </c>
      <c r="AJ293" s="17" t="str">
        <f t="shared" ca="1" si="7337"/>
        <v/>
      </c>
      <c r="AK293" s="17" t="str">
        <f t="shared" ca="1" si="7338"/>
        <v/>
      </c>
      <c r="AL293" s="17" t="str">
        <f t="shared" ca="1" si="7339"/>
        <v/>
      </c>
      <c r="AM293" s="17" t="str">
        <f t="shared" ca="1" si="7340"/>
        <v/>
      </c>
      <c r="AN293" s="17">
        <f t="shared" ca="1" si="7341"/>
        <v>2</v>
      </c>
      <c r="AO293" s="24" t="str">
        <f t="shared" ca="1" si="7342"/>
        <v/>
      </c>
      <c r="AP293" s="24" t="str">
        <f t="shared" ca="1" si="7343"/>
        <v/>
      </c>
      <c r="AQ293" s="17" t="str">
        <f t="shared" ca="1" si="7344"/>
        <v/>
      </c>
      <c r="AR293" s="17" t="str">
        <f t="shared" ca="1" si="7345"/>
        <v/>
      </c>
      <c r="AS293" s="17" t="str">
        <f t="shared" ca="1" si="7346"/>
        <v/>
      </c>
      <c r="AT293" s="17" t="str">
        <f t="shared" ca="1" si="7347"/>
        <v/>
      </c>
      <c r="AU293" s="17" t="str">
        <f t="shared" ca="1" si="7348"/>
        <v/>
      </c>
      <c r="AV293" s="17" t="str">
        <f t="shared" ca="1" si="7349"/>
        <v/>
      </c>
      <c r="AW293" s="17" t="str">
        <f t="shared" ca="1" si="7350"/>
        <v/>
      </c>
      <c r="AX293" s="14" t="str">
        <f t="array" aca="1" ref="AX293" ca="1">IF(H293,N293&gt;0,"")</f>
        <v/>
      </c>
      <c r="AY293" s="17" t="str">
        <f t="shared" ca="1" si="7351"/>
        <v/>
      </c>
      <c r="AZ293" s="17" t="str">
        <f t="array" aca="1" ref="AZ293" ca="1">IF(AY293&lt;&gt;"",SUM(1*ISERROR(MATCH(INDIRECT(AY293),INDIRECT(K293),0)))=0,"")</f>
        <v/>
      </c>
      <c r="BA293" s="17" t="b">
        <f t="shared" ca="1" si="7352"/>
        <v>0</v>
      </c>
      <c r="BB293" s="17" t="b">
        <v>0</v>
      </c>
      <c r="BC293" s="17" t="str">
        <f t="shared" ca="1" si="7353"/>
        <v/>
      </c>
      <c r="BD293" s="17" t="str">
        <f t="shared" ca="1" si="7354"/>
        <v/>
      </c>
      <c r="BE293" s="17" t="str">
        <f t="shared" ca="1" si="7355"/>
        <v/>
      </c>
      <c r="BF293" s="17" t="str">
        <f t="shared" ca="1" si="7356"/>
        <v/>
      </c>
      <c r="BG293" s="17" t="str">
        <f t="shared" ca="1" si="7357"/>
        <v/>
      </c>
      <c r="BH293" s="17" t="str">
        <f t="shared" ca="1" si="7358"/>
        <v/>
      </c>
      <c r="BI293" s="17" t="str">
        <f t="shared" ca="1" si="7359"/>
        <v/>
      </c>
      <c r="BJ293" s="17" t="b">
        <f t="shared" ca="1" si="7360"/>
        <v>0</v>
      </c>
      <c r="BK293" s="17" t="str">
        <f t="shared" ca="1" si="7361"/>
        <v/>
      </c>
      <c r="BL293" s="17" t="str">
        <f t="shared" ca="1" si="7362"/>
        <v/>
      </c>
      <c r="BM293" s="17" t="str">
        <f t="shared" ca="1" si="7363"/>
        <v/>
      </c>
      <c r="BN293" s="17" t="str">
        <f t="shared" ca="1" si="7364"/>
        <v/>
      </c>
      <c r="BO293" s="17" t="str">
        <f t="shared" ca="1" si="7365"/>
        <v/>
      </c>
      <c r="BP293" s="14" t="b">
        <f t="shared" ca="1" si="7366"/>
        <v>1</v>
      </c>
      <c r="BQ293" s="35"/>
      <c r="BX293" s="16"/>
      <c r="BY293" s="16"/>
      <c r="BZ293" s="16"/>
      <c r="CA293" s="16"/>
      <c r="CB293" s="16"/>
      <c r="CC293" s="16"/>
      <c r="CD293" s="16"/>
      <c r="CE293" s="16"/>
      <c r="CF293" s="16"/>
      <c r="CN293" s="14">
        <f ca="1">IF(H293,IFERROR(IsVariableNameLegal(O293),0),0)</f>
        <v>0</v>
      </c>
      <c r="CO293" s="14" t="str">
        <f t="array" aca="1" ref="CO293" ca="1">IF(H293,IF(COUNTIF(INDIRECT(wew!$C$13),O293)&gt;1,TRIM(SUBSTITUTE(_xll.MCONCAT(IF((INDIRECT(wew!$C$13)=O293)*(COLUMN(INDIRECT(wew!$C$13))&lt;&gt;D293+1),-1+COLUMN(INDIRECT(wew!$C$13)),"")," "),"  "," ")),""),"")</f>
        <v/>
      </c>
      <c r="CP293" s="14" t="str">
        <f t="array" aca="1" ref="CP293" ca="1">IF(P293&lt;&gt;"",IF(LEN(P293)&gt;150,1,""),"")</f>
        <v/>
      </c>
      <c r="CQ293" s="14" t="str">
        <f t="array" aca="1" ref="CQ293" ca="1">IF(AND(H293,NOT(ster!$J$3)),IF(COUNTIF(INDIRECT(wew!$C$15),P293)&gt;1,TRIM(SUBSTITUTE(_xll.MCONCAT(IF((INDIRECT(wew!$C$15)=P293)*(COLUMN(INDIRECT(wew!$C$15))&lt;&gt;D293+1),-1+COLUMN(INDIRECT(wew!$C$15)),"")," "),"  "," ")),""),"")</f>
        <v/>
      </c>
      <c r="CR293" s="14" t="str">
        <f t="array" aca="1" ref="CR293" ca="1">IF(H293,IF(AND(W293&gt;0,AO293&lt;&gt;""),TRIM(SUBSTITUTE(_xll.MCONCAT(IFERROR(IF(ISNUMBER(INDIRECT(Q293)),IF((INDIRECT(ster!$D$14)&lt;&gt;"")*(INDIRECT(Q293)&lt;AO293),INDIRECT(ster!$D$14) &amp; ": " &amp;  SUBSTITUTE(IF( AV293,IFERROR(TEXT(INDIRECT(Q293),"rrrr-mm-dd") &amp;" (" &amp; INDIRECT(Q293) &amp;")",INDIRECT(Q293)),INDIRECT(Q293))," "," "),""),""),"")," "),"  "," ")),""),"")</f>
        <v/>
      </c>
      <c r="CS293" s="14" t="str">
        <f t="array" aca="1" ref="CS293" ca="1">IF(H293,IF(AND(W293&gt;0,AP293&lt;&gt;""),TRIM(SUBSTITUTE(_xll.MCONCAT(IFERROR(IF(ISNUMBER(INDIRECT(Q293)),IF((INDIRECT(ster!$D$14)&lt;&gt;"")*(INDIRECT(Q293)&gt;AP293),INDIRECT(ster!$D$14) &amp; ": " &amp;  SUBSTITUTE(IF( AV293,IFERROR(TEXT(INDIRECT(Q293),"rrrr-mm-dd")&amp;" (" &amp; INDIRECT(Q293) &amp;")",INDIRECT(Q293)),INDIRECT(Q293))," "," "),""),""),"")," "),"  "," ")),""),"")</f>
        <v/>
      </c>
      <c r="CT293" s="14" t="str">
        <f t="array" aca="1" ref="CT293" ca="1">IF(H293,IF(AND(N293&gt;0,AR293),TRIM(SUBSTITUTE(_xll.MCONCAT(IFERROR(IF(ISNUMBER(INDIRECT(Q293)),IF((INDIRECT(ster!$D$14)&lt;&gt;"")*(IFERROR(0*(MATCH(INDIRECT(Q293),INDIRECT(K293),0)&gt;0),1)),INDIRECT(ster!$D$14) &amp; ": " &amp;  SUBSTITUTE(IF( AV293,IFERROR(TEXT(INDIRECT(Q293),"rrrr-mm-dd")&amp;" (" &amp; INDIRECT(Q293) &amp;")",INDIRECT(Q293)),INDIRECT(Q293))," "," "),""),""),"")," "),"  "," ")),""),"")</f>
        <v/>
      </c>
      <c r="CU293" s="14" t="str">
        <f t="array" aca="1" ref="CU293" ca="1">IF(H293,IF(AND(V293&gt;0),TRIM(SUBSTITUTE(_xll.MCONCAT(IF((INDIRECT(ster!$D$14)&lt;&gt;"")*(IFERROR(0*(INDIRECT(Q293)&lt;&gt;""),1)),INDIRECT(ster!$D$14),"")," "),"  "," ")),""),"")</f>
        <v/>
      </c>
      <c r="CV293" s="14" t="str">
        <f t="array" aca="1" ref="CV293" ca="1">IF(H293,IF(AS293,
TRIM(SUBSTITUTE(_xll.MCONCAT(IF(
   (INDIRECT(ster!$D$14)&lt;&gt;"")*
   ((INDIRECT(Q293)="")+
      NOT(ISNUMBER(INDIRECT(Q293)))*
      NOT(ISERROR(MATCH(INDIRECT(Q293),INDIRECT(K293),0)))
    ),
      INDIRECT(ster!$D$14),
   "")," "),"  "," ")),
""),"")</f>
        <v/>
      </c>
      <c r="CW293" s="14" t="str">
        <f t="array" aca="1" ref="CW293" ca="1">IF(H293,IF(AND(AQ293),TRIM(SUBSTITUTE(_xll.MCONCAT(IFERROR(IF(ISNUMBER(INDIRECT(Q293)),IF((INDIRECT(ster!$D$14)&lt;&gt;"")*(INDIRECT(Q293)&lt;&gt;INT(INDIRECT(Q293))),INDIRECT(ster!$D$14) &amp; ": " &amp; INDIRECT(Q293),""),""),"")," "),"  "," ")),""),"")</f>
        <v/>
      </c>
      <c r="CX293" s="14" t="str">
        <f t="array" aca="1" ref="CX293" ca="1">IF(H293,IF(OR(AU293,AV293),TRIM(SUBSTITUTE(_xll.MCONCAT(IF((INDIRECT(ster!$D$14)&lt;&gt;"")*NOT(ISNUMBER(INDIRECT(Q293))),IF(ISERROR(MATCH(INDIRECT(Q293),INDIRECT(K293),0)),IFERROR(IF(INDIRECT(Q293)&lt;&gt;"",INDIRECT(ster!$D$14) &amp; ": " &amp; SUBSTITUTE(INDIRECT(Q293)," "," "),""),""),""),"")," "),"  "," ")),""),"")</f>
        <v/>
      </c>
      <c r="CY293" s="14" t="str">
        <f t="array" aca="1" ref="CY293" ca="1">IF(H293,IF(AE293,TRIM(SUBSTITUTE(_xll.MCONCAT(IF((INDIRECT(ster!$D$14)&lt;&gt;"")*IFERROR(NOT(INDIRECT(AF293)),FALSE),IF(ISERROR(MATCH(INDIRECT(Q293),INDIRECT(K293),0)),IFERROR(IF(INDIRECT(Q293)&lt;&gt;"",INDIRECT(ster!$D$14)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CZ293" s="14" t="str">
        <f t="array" aca="1" ref="CZ293" ca="1">IF(H293,IF(AH293,TRIM(SUBSTITUTE(_xll.MCONCAT(IF((INDIRECT(ster!$D$14)&lt;&gt;"")*IFERROR(NOT(INDIRECT(AI293)),FALSE),IF(ISERROR(MATCH(INDIRECT(Q293),INDIRECT(K293),0)),IFERROR(IF(INDIRECT(Q293)&lt;&gt;"",INDIRECT(ster!$D$14)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DC293" s="14" t="str">
        <f ca="1">SUBSTITUTE(SUBSTITUTE(SUBSTITUTE(SUBSTITUTE(_xll.MCONCAT(DG293:DS293,"■"),"■■","■"),"■■","■"),"■■","■"),"■■","■")</f>
        <v>■</v>
      </c>
      <c r="DD293" s="14" t="str">
        <f t="shared" ca="1" si="7367"/>
        <v/>
      </c>
      <c r="DE293" s="14" t="str">
        <f t="shared" ca="1" si="7368"/>
        <v/>
      </c>
      <c r="DF293" s="14" t="str">
        <f t="shared" ca="1" si="7369"/>
        <v/>
      </c>
      <c r="DG293" s="14" t="str">
        <f t="shared" ca="1" si="7370"/>
        <v/>
      </c>
      <c r="DH293" s="14" t="str">
        <f t="shared" ca="1" si="7371"/>
        <v/>
      </c>
      <c r="DI293" s="14" t="str">
        <f t="shared" ca="1" si="7372"/>
        <v/>
      </c>
      <c r="DJ293" s="14" t="str">
        <f t="shared" ca="1" si="7373"/>
        <v/>
      </c>
      <c r="DK293" s="14" t="str">
        <f t="shared" ca="1" si="7374"/>
        <v/>
      </c>
      <c r="DL293" s="14" t="str">
        <f t="shared" ca="1" si="7375"/>
        <v/>
      </c>
      <c r="DM293" s="14" t="str">
        <f t="shared" ca="1" si="7376"/>
        <v/>
      </c>
      <c r="DN293" s="14" t="str">
        <f t="array" aca="1" ref="DN293" ca="1">IF(CU293&lt;&gt;"","There are errors in the entered values in the following cases: " &amp;SUBSTITUTE(CU293," ",", "),"")</f>
        <v/>
      </c>
      <c r="DO293" s="14" t="str">
        <f t="shared" ca="1" si="7377"/>
        <v/>
      </c>
      <c r="DP293" s="14" t="str">
        <f t="shared" ca="1" si="7378"/>
        <v/>
      </c>
      <c r="DQ293" s="14" t="str">
        <f t="shared" ca="1" si="7379"/>
        <v/>
      </c>
      <c r="DR293" s="14" t="str">
        <f t="shared" ca="1" si="7380"/>
        <v/>
      </c>
      <c r="DS293" s="14" t="str">
        <f t="shared" ca="1" si="7381"/>
        <v/>
      </c>
      <c r="DZ293" s="14" t="b">
        <f t="shared" ca="1" si="7382"/>
        <v>0</v>
      </c>
      <c r="EA293" s="14" t="str">
        <f t="shared" ca="1" si="7383"/>
        <v/>
      </c>
      <c r="EB293" s="14" t="str">
        <f t="shared" ca="1" si="7384"/>
        <v/>
      </c>
      <c r="EC293" s="14" t="str">
        <f t="shared" ca="1" si="7385"/>
        <v/>
      </c>
      <c r="ED293" s="14" t="str">
        <f t="shared" ca="1" si="7386"/>
        <v/>
      </c>
      <c r="EE293" s="14" t="str">
        <f t="shared" ca="1" si="7387"/>
        <v/>
      </c>
      <c r="EF293" s="14" t="str">
        <f t="shared" ca="1" si="7388"/>
        <v/>
      </c>
      <c r="EG293" s="14" t="str">
        <f t="shared" ca="1" si="7389"/>
        <v/>
      </c>
      <c r="EM293" s="14" t="b">
        <f t="shared" ca="1" si="7390"/>
        <v>0</v>
      </c>
      <c r="EN293" s="14" t="str">
        <f t="shared" ca="1" si="7391"/>
        <v/>
      </c>
      <c r="EO293" s="14" t="str">
        <f t="shared" ca="1" si="7392"/>
        <v/>
      </c>
      <c r="EP293" s="14" t="str">
        <f t="shared" ca="1" si="7393"/>
        <v/>
      </c>
      <c r="EQ293" s="14" t="str">
        <f t="shared" ca="1" si="7394"/>
        <v/>
      </c>
    </row>
    <row r="294" spans="2:147" s="14" customFormat="1">
      <c r="B294" s="14" t="str">
        <f t="shared" ca="1" si="7320"/>
        <v/>
      </c>
      <c r="C294" s="14">
        <f t="shared" ca="1" si="7321"/>
        <v>279</v>
      </c>
      <c r="D294" s="14">
        <f t="shared" si="7322"/>
        <v>292</v>
      </c>
      <c r="E294" s="14" t="str">
        <f t="shared" ca="1" si="7323"/>
        <v>D</v>
      </c>
      <c r="F294" s="14" t="str">
        <f t="shared" ca="1" si="7324"/>
        <v>q_88c</v>
      </c>
      <c r="G294" s="14" t="str">
        <f t="shared" ca="1" si="7325"/>
        <v>Stopped smoking</v>
      </c>
      <c r="H294" s="14" t="b">
        <f t="shared" ca="1" si="7326"/>
        <v>1</v>
      </c>
      <c r="I294" s="14" t="str">
        <f ca="1">IF($H294,ADDRESS(3,(D294+1)*2-1,4,,"["&amp;wew!$G$7&amp;"]"&amp;_sheetname_labels)&amp;":"&amp;ADDRESS(2+ster!$B$20,(D294+1)*2-1,4),"")</f>
        <v>[DBTemplate.xlsm]labels!VM3:VM61</v>
      </c>
      <c r="J294" s="14">
        <f t="array" aca="1" ref="J294" ca="1">IF(H294,MAX(0,MAX(IF(INDIRECT(I294)&lt;&gt;"",ROW(INDIRECT(I294)),""))-2),"")</f>
        <v>2</v>
      </c>
      <c r="K294" s="14" t="str">
        <f ca="1">IF($H294,IF($J294&gt;0,ADDRESS(3,(D294+1)*2-1,4,,"["&amp;wew!$G$7&amp;"]"&amp;_sheetname_labels)&amp;":"&amp;ADDRESS(2+J294,(D294+1)*2-1,4),""),"")</f>
        <v>[DBTemplate.xlsm]labels!VM3:VM4</v>
      </c>
      <c r="L294" s="14" t="str">
        <f ca="1">IF($H294,IF($J294&gt;0,ADDRESS(3,(D294+1)*2,4,,"["&amp;wew!$G$7&amp;"]"&amp;_sheetname_labels)&amp;":"&amp;ADDRESS(2+J294,(D294+1)*2,4),""),"")</f>
        <v>[DBTemplate.xlsm]labels!VN3:VN4</v>
      </c>
      <c r="M294" s="14">
        <f t="shared" ca="1" si="7327"/>
        <v>0</v>
      </c>
      <c r="N294" s="14">
        <f t="shared" ca="1" si="7328"/>
        <v>2</v>
      </c>
      <c r="O294" s="14" t="str">
        <f t="shared" ca="1" si="7329"/>
        <v>q_88c</v>
      </c>
      <c r="P294" s="14" t="str">
        <f t="shared" ca="1" si="7330"/>
        <v>Stopped smoking</v>
      </c>
      <c r="Q294" s="14" t="str">
        <f ca="1">IF($BP294,ADDRESS(3,D294+1,4,,"["&amp;wew!$G$7&amp;"]"&amp;_sheetname_dataframe)&amp;":"&amp;ADDRESS(2+ster!$C$14,D294+1,4),"")</f>
        <v>[DBTemplate.xlsm]data_frame!KG3:KG3</v>
      </c>
      <c r="R294" s="14" t="str">
        <f>IF($BP294,IF(MID(_xll.FORMULATEXT(INDEX(INDIRECT(Q294),1)),1,1)="=", _xll.FORMULATEXT(INDEX(INDIRECT(Q294),1),2,TRUE),""),"")</f>
        <v/>
      </c>
      <c r="S294" s="14">
        <f t="array" aca="1" ref="S294" ca="1">IF(H294,SUM(IF((IFERROR(INDIRECT(Q294)&lt;&gt;"",FALSE))*(INDIRECT(ster!$D$14)&lt;&gt;""),1,0)),"")</f>
        <v>1</v>
      </c>
      <c r="T294" s="14">
        <f t="array" aca="1" ref="T294" ca="1">IF(H294,IF(M294&gt;0,SUM(IFERROR(1*(MATCH(INDIRECT(Q294),INDIRECT(K294),0)&gt;0),0)*(INDIRECT(ster!$D$14)&lt;&gt;"")*NOT(ISNUMBER(INDIRECT(Q294)))),0),"")</f>
        <v>0</v>
      </c>
      <c r="U294" s="14">
        <f t="array" aca="1" ref="U294" ca="1">IF(H294,SUM((IFERROR(INDIRECT(Q294)="",FALSE))*(INDIRECT(ster!$D$14)&lt;&gt;"")),"")</f>
        <v>0</v>
      </c>
      <c r="V294" s="14">
        <f t="array" aca="1" ref="V294" ca="1">IF(H294,SUM((IFERROR(INDIRECT(Q294)="#ąś",TRUE))*(INDIRECT(ster!$D$14)&lt;&gt;"")),"")</f>
        <v>0</v>
      </c>
      <c r="W294" s="14">
        <f t="array" aca="1" ref="W294" ca="1">IF(H294,SUM(ISNUMBER(INDIRECT(Q294))*(INDIRECT(ster!$D$14)&lt;&gt;"")),"")</f>
        <v>1</v>
      </c>
      <c r="X294" s="14">
        <f t="array" aca="1" ref="X294" ca="1">IF(AND(H294,W294&gt;0),IF(wew!$B$3,MIN(IF((INDIRECT(ster!$D$14)&lt;&gt;"")*IFERROR(INDIRECT($Q294)&lt;&gt;"",FALSE),IFERROR(INDIRECT($Q294),"X"),"X")),"&lt;włącz podświetlanie wartości&gt;"),"—")</f>
        <v>1</v>
      </c>
      <c r="Y294" s="14">
        <f t="array" aca="1" ref="Y294" ca="1">IF(AND(H294,W294&gt;0),IF(wew!$B$3,MAX(IF((INDIRECT(ster!$D$14)&lt;&gt;"")*IFERROR(INDIRECT($Q294)&lt;&gt;"",FALSE),IFERROR(INDIRECT($Q294),"X"),"X")),"&lt;włącz podświetlanie wartości&gt;"),"—")</f>
        <v>1</v>
      </c>
      <c r="Z294" s="14">
        <f t="shared" ca="1" si="7331"/>
        <v>0</v>
      </c>
      <c r="AA294" s="12">
        <f t="shared" ca="1" si="7332"/>
        <v>1</v>
      </c>
      <c r="AB294" s="17">
        <f t="array" aca="1" ref="AB294" ca="1">IF(H294,IF(W294&gt;0,SUM((INDIRECT(ster!$D$14)&lt;&gt;"")*IFERROR((INDIRECT(Q294)&lt;&gt;"")*(INDIRECT(Q294)=INT(INDIRECT(Q294))),0)),0),"")</f>
        <v>1</v>
      </c>
      <c r="AC294" s="17">
        <f t="array" aca="1" ref="AC294" ca="1">IF(H294,W294-AB294,"")</f>
        <v>0</v>
      </c>
      <c r="AD294" s="17">
        <f t="shared" ca="1" si="7333"/>
        <v>1</v>
      </c>
      <c r="AE294" s="17" t="b">
        <f t="shared" ca="1" si="7334"/>
        <v>0</v>
      </c>
      <c r="AF294" s="17" t="str">
        <f ca="1">IF(AE294,IF($H294,ADDRESS(3,D294+2,4,,"["&amp;wew!$G$7&amp;"]"&amp;_sheetname_dataframe)&amp;":"&amp;ADDRESS(2+ster!$C$14,D294+2,4),""),"")</f>
        <v/>
      </c>
      <c r="AG294" s="17" t="str">
        <f t="shared" ca="1" si="7335"/>
        <v/>
      </c>
      <c r="AH294" s="17" t="b">
        <f t="shared" ca="1" si="7336"/>
        <v>0</v>
      </c>
      <c r="AI294" s="17" t="str">
        <f ca="1">IF(AH294,IF($H294,ADDRESS(3,D294+3,4,,"["&amp;wew!$G$7&amp;"]"&amp;_sheetname_dataframe)&amp;":"&amp;ADDRESS(2+ster!$C$14,D294+3,4),""),"")</f>
        <v/>
      </c>
      <c r="AJ294" s="17" t="str">
        <f t="shared" ca="1" si="7337"/>
        <v/>
      </c>
      <c r="AK294" s="17" t="b">
        <f t="shared" ca="1" si="7338"/>
        <v>0</v>
      </c>
      <c r="AL294" s="17" t="b">
        <f t="shared" ca="1" si="7339"/>
        <v>0</v>
      </c>
      <c r="AM294" s="17" t="b">
        <f t="shared" ca="1" si="7340"/>
        <v>0</v>
      </c>
      <c r="AN294" s="17">
        <f t="shared" ca="1" si="7341"/>
        <v>0</v>
      </c>
      <c r="AO294" s="24" t="str">
        <f t="shared" ca="1" si="7342"/>
        <v/>
      </c>
      <c r="AP294" s="24" t="str">
        <f t="shared" ca="1" si="7343"/>
        <v/>
      </c>
      <c r="AQ294" s="17" t="b">
        <f t="shared" ca="1" si="7344"/>
        <v>0</v>
      </c>
      <c r="AR294" s="17" t="b">
        <f t="shared" ca="1" si="7345"/>
        <v>0</v>
      </c>
      <c r="AS294" s="17" t="b">
        <f t="shared" ca="1" si="7346"/>
        <v>0</v>
      </c>
      <c r="AT294" s="17" t="b">
        <f t="shared" ca="1" si="7347"/>
        <v>0</v>
      </c>
      <c r="AU294" s="17" t="b">
        <f t="shared" ca="1" si="7348"/>
        <v>1</v>
      </c>
      <c r="AV294" s="17" t="b">
        <f t="shared" ca="1" si="7349"/>
        <v>0</v>
      </c>
      <c r="AW294" s="17" t="b">
        <f t="shared" ca="1" si="7350"/>
        <v>1</v>
      </c>
      <c r="AX294" s="14" t="b">
        <f t="array" aca="1" ref="AX294" ca="1">IF(H294,N294&gt;0,"")</f>
        <v>1</v>
      </c>
      <c r="AY294" s="17" t="str">
        <f t="shared" ca="1" si="7351"/>
        <v>C3:C4</v>
      </c>
      <c r="AZ294" s="17" t="b">
        <f t="array" aca="1" ref="AZ294" ca="1">IF(AY294&lt;&gt;"",SUM(1*ISERROR(MATCH(INDIRECT(AY294),INDIRECT(K294),0)))=0,"")</f>
        <v>1</v>
      </c>
      <c r="BA294" s="17" t="b">
        <f t="shared" ca="1" si="7352"/>
        <v>1</v>
      </c>
      <c r="BB294" s="17" t="b">
        <v>0</v>
      </c>
      <c r="BC294" s="17" t="b">
        <f t="shared" ca="1" si="7353"/>
        <v>1</v>
      </c>
      <c r="BD294" s="17" t="b">
        <f t="shared" ca="1" si="7354"/>
        <v>0</v>
      </c>
      <c r="BE294" s="17" t="b">
        <f t="shared" ca="1" si="7355"/>
        <v>0</v>
      </c>
      <c r="BF294" s="17" t="b">
        <f t="shared" ca="1" si="7356"/>
        <v>0</v>
      </c>
      <c r="BG294" s="17" t="b">
        <f t="shared" ca="1" si="7357"/>
        <v>0</v>
      </c>
      <c r="BH294" s="17" t="b">
        <f t="shared" ca="1" si="7358"/>
        <v>1</v>
      </c>
      <c r="BI294" s="17">
        <f t="shared" ca="1" si="7359"/>
        <v>2</v>
      </c>
      <c r="BJ294" s="17" t="b">
        <f t="shared" ca="1" si="7360"/>
        <v>0</v>
      </c>
      <c r="BK294" s="17" t="str">
        <f t="shared" ca="1" si="7361"/>
        <v/>
      </c>
      <c r="BL294" s="17" t="str">
        <f t="shared" ca="1" si="7362"/>
        <v/>
      </c>
      <c r="BM294" s="17" t="str">
        <f t="shared" ca="1" si="7363"/>
        <v>F</v>
      </c>
      <c r="BN294" s="17" t="str">
        <f t="shared" ca="1" si="7364"/>
        <v>F</v>
      </c>
      <c r="BO294" s="17" t="str">
        <f t="shared" ca="1" si="7365"/>
        <v>N</v>
      </c>
      <c r="BP294" s="14" t="b">
        <f t="shared" ca="1" si="7366"/>
        <v>1</v>
      </c>
      <c r="BQ294" s="35"/>
      <c r="BX294" s="16"/>
      <c r="BY294" s="16"/>
      <c r="BZ294" s="16"/>
      <c r="CA294" s="16"/>
      <c r="CB294" s="16"/>
      <c r="CC294" s="16"/>
      <c r="CD294" s="16"/>
      <c r="CE294" s="16"/>
      <c r="CF294" s="16"/>
      <c r="CN294" s="14">
        <f ca="1">IF(H294,IFERROR(IsVariableNameLegal(O294),0),0)</f>
        <v>0</v>
      </c>
      <c r="CO294" s="14" t="str">
        <f t="array" aca="1" ref="CO294" ca="1">IF(H294,IF(COUNTIF(INDIRECT(wew!$C$13),O294)&gt;1,TRIM(SUBSTITUTE(_xll.MCONCAT(IF((INDIRECT(wew!$C$13)=O294)*(COLUMN(INDIRECT(wew!$C$13))&lt;&gt;D294+1),-1+COLUMN(INDIRECT(wew!$C$13)),"")," "),"  "," ")),""),"")</f>
        <v/>
      </c>
      <c r="CP294" s="14" t="str">
        <f t="array" aca="1" ref="CP294" ca="1">IF(P294&lt;&gt;"",IF(LEN(P294)&gt;150,1,""),"")</f>
        <v/>
      </c>
      <c r="CQ294" s="14" t="str">
        <f t="array" aca="1" ref="CQ294" ca="1">IF(AND(H294,NOT(ster!$J$3)),IF(COUNTIF(INDIRECT(wew!$C$15),P294)&gt;1,TRIM(SUBSTITUTE(_xll.MCONCAT(IF((INDIRECT(wew!$C$15)=P294)*(COLUMN(INDIRECT(wew!$C$15))&lt;&gt;D294+1),-1+COLUMN(INDIRECT(wew!$C$15)),"")," "),"  "," ")),""),"")</f>
        <v/>
      </c>
      <c r="CR294" s="14" t="str">
        <f t="array" aca="1" ref="CR294" ca="1">IF(H294,IF(AND(W294&gt;0,AO294&lt;&gt;""),TRIM(SUBSTITUTE(_xll.MCONCAT(IFERROR(IF(ISNUMBER(INDIRECT(Q294)),IF((INDIRECT(ster!$D$14)&lt;&gt;"")*(INDIRECT(Q294)&lt;AO294),INDIRECT(ster!$D$14) &amp; ": " &amp;  SUBSTITUTE(IF( AV294,IFERROR(TEXT(INDIRECT(Q294),"rrrr-mm-dd") &amp;" (" &amp; INDIRECT(Q294) &amp;")",INDIRECT(Q294)),INDIRECT(Q294))," "," "),""),""),"")," "),"  "," ")),""),"")</f>
        <v/>
      </c>
      <c r="CS294" s="14" t="str">
        <f t="array" aca="1" ref="CS294" ca="1">IF(H294,IF(AND(W294&gt;0,AP294&lt;&gt;""),TRIM(SUBSTITUTE(_xll.MCONCAT(IFERROR(IF(ISNUMBER(INDIRECT(Q294)),IF((INDIRECT(ster!$D$14)&lt;&gt;"")*(INDIRECT(Q294)&gt;AP294),INDIRECT(ster!$D$14) &amp; ": " &amp;  SUBSTITUTE(IF( AV294,IFERROR(TEXT(INDIRECT(Q294),"rrrr-mm-dd")&amp;" (" &amp; INDIRECT(Q294) &amp;")",INDIRECT(Q294)),INDIRECT(Q294))," "," "),""),""),"")," "),"  "," ")),""),"")</f>
        <v/>
      </c>
      <c r="CT294" s="14" t="str">
        <f t="array" aca="1" ref="CT294" ca="1">IF(H294,IF(AND(N294&gt;0,AR294),TRIM(SUBSTITUTE(_xll.MCONCAT(IFERROR(IF(ISNUMBER(INDIRECT(Q294)),IF((INDIRECT(ster!$D$14)&lt;&gt;"")*(IFERROR(0*(MATCH(INDIRECT(Q294),INDIRECT(K294),0)&gt;0),1)),INDIRECT(ster!$D$14) &amp; ": " &amp;  SUBSTITUTE(IF( AV294,IFERROR(TEXT(INDIRECT(Q294),"rrrr-mm-dd")&amp;" (" &amp; INDIRECT(Q294) &amp;")",INDIRECT(Q294)),INDIRECT(Q294))," "," "),""),""),"")," "),"  "," ")),""),"")</f>
        <v/>
      </c>
      <c r="CU294" s="14" t="str">
        <f t="array" aca="1" ref="CU294" ca="1">IF(H294,IF(AND(V294&gt;0),TRIM(SUBSTITUTE(_xll.MCONCAT(IF((INDIRECT(ster!$D$14)&lt;&gt;"")*(IFERROR(0*(INDIRECT(Q294)&lt;&gt;""),1)),INDIRECT(ster!$D$14),"")," "),"  "," ")),""),"")</f>
        <v/>
      </c>
      <c r="CV294" s="14" t="str">
        <f t="array" aca="1" ref="CV294" ca="1">IF(H294,IF(AS294,
TRIM(SUBSTITUTE(_xll.MCONCAT(IF(
   (INDIRECT(ster!$D$14)&lt;&gt;"")*
   ((INDIRECT(Q294)="")+
      NOT(ISNUMBER(INDIRECT(Q294)))*
      NOT(ISERROR(MATCH(INDIRECT(Q294),INDIRECT(K294),0)))
    ),
      INDIRECT(ster!$D$14),
   "")," "),"  "," ")),
""),"")</f>
        <v/>
      </c>
      <c r="CW294" s="14" t="str">
        <f t="array" aca="1" ref="CW294" ca="1">IF(H294,IF(AND(AQ294),TRIM(SUBSTITUTE(_xll.MCONCAT(IFERROR(IF(ISNUMBER(INDIRECT(Q294)),IF((INDIRECT(ster!$D$14)&lt;&gt;"")*(INDIRECT(Q294)&lt;&gt;INT(INDIRECT(Q294))),INDIRECT(ster!$D$14) &amp; ": " &amp; INDIRECT(Q294),""),""),"")," "),"  "," ")),""),"")</f>
        <v/>
      </c>
      <c r="CX294" s="14" t="str">
        <f t="array" aca="1" ref="CX294" ca="1">IF(H294,IF(OR(AU294,AV294),TRIM(SUBSTITUTE(_xll.MCONCAT(IF((INDIRECT(ster!$D$14)&lt;&gt;"")*NOT(ISNUMBER(INDIRECT(Q294))),IF(ISERROR(MATCH(INDIRECT(Q294),INDIRECT(K294),0)),IFERROR(IF(INDIRECT(Q294)&lt;&gt;"",INDIRECT(ster!$D$14) &amp; ": " &amp; SUBSTITUTE(INDIRECT(Q294)," "," "),""),""),""),"")," "),"  "," ")),""),"")</f>
        <v/>
      </c>
      <c r="CY294" s="14" t="str">
        <f t="array" aca="1" ref="CY294" ca="1">IF(H294,IF(AE294,TRIM(SUBSTITUTE(_xll.MCONCAT(IF((INDIRECT(ster!$D$14)&lt;&gt;"")*IFERROR(NOT(INDIRECT(AF294)),FALSE),IF(ISERROR(MATCH(INDIRECT(Q294),INDIRECT(K294),0)),IFERROR(IF(INDIRECT(Q294)&lt;&gt;"",INDIRECT(ster!$D$14)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CZ294" s="14" t="str">
        <f t="array" aca="1" ref="CZ294" ca="1">IF(H294,IF(AH294,TRIM(SUBSTITUTE(_xll.MCONCAT(IF((INDIRECT(ster!$D$14)&lt;&gt;"")*IFERROR(NOT(INDIRECT(AI294)),FALSE),IF(ISERROR(MATCH(INDIRECT(Q294),INDIRECT(K294),0)),IFERROR(IF(INDIRECT(Q294)&lt;&gt;"",INDIRECT(ster!$D$14)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DC294" s="14" t="str">
        <f ca="1">SUBSTITUTE(SUBSTITUTE(SUBSTITUTE(SUBSTITUTE(_xll.MCONCAT(DG294:DS294,"■"),"■■","■"),"■■","■"),"■■","■"),"■■","■")</f>
        <v>■</v>
      </c>
      <c r="DD294" s="14" t="str">
        <f t="shared" ca="1" si="7367"/>
        <v/>
      </c>
      <c r="DE294" s="14" t="str">
        <f t="shared" ca="1" si="7368"/>
        <v/>
      </c>
      <c r="DF294" s="14" t="str">
        <f t="shared" ca="1" si="7369"/>
        <v/>
      </c>
      <c r="DG294" s="14" t="str">
        <f t="shared" ca="1" si="7370"/>
        <v/>
      </c>
      <c r="DH294" s="14" t="str">
        <f t="shared" ca="1" si="7371"/>
        <v/>
      </c>
      <c r="DI294" s="14" t="str">
        <f t="shared" ca="1" si="7372"/>
        <v/>
      </c>
      <c r="DJ294" s="14" t="str">
        <f t="shared" ca="1" si="7373"/>
        <v/>
      </c>
      <c r="DK294" s="14" t="str">
        <f t="shared" ca="1" si="7374"/>
        <v/>
      </c>
      <c r="DL294" s="14" t="str">
        <f t="shared" ca="1" si="7375"/>
        <v/>
      </c>
      <c r="DM294" s="14" t="str">
        <f t="shared" ca="1" si="7376"/>
        <v/>
      </c>
      <c r="DN294" s="14" t="str">
        <f t="array" aca="1" ref="DN294" ca="1">IF(CU294&lt;&gt;"","There are errors in the entered values in the following cases: " &amp;SUBSTITUTE(CU294," ",", "),"")</f>
        <v/>
      </c>
      <c r="DO294" s="14" t="str">
        <f t="shared" ca="1" si="7377"/>
        <v/>
      </c>
      <c r="DP294" s="14" t="str">
        <f t="shared" ca="1" si="7378"/>
        <v/>
      </c>
      <c r="DQ294" s="14" t="str">
        <f t="shared" ca="1" si="7379"/>
        <v/>
      </c>
      <c r="DR294" s="14" t="str">
        <f t="shared" ca="1" si="7380"/>
        <v/>
      </c>
      <c r="DS294" s="14" t="str">
        <f t="shared" ca="1" si="7381"/>
        <v/>
      </c>
      <c r="DZ294" s="14" t="b">
        <f t="shared" ca="1" si="7382"/>
        <v>0</v>
      </c>
      <c r="EA294" s="14" t="str">
        <f t="shared" ca="1" si="7383"/>
        <v>Stopped smoking (q_88c)</v>
      </c>
      <c r="EB294" s="14" t="str">
        <f t="shared" ca="1" si="7384"/>
        <v xml:space="preserve">Values must be numeric. </v>
      </c>
      <c r="EC294" s="14" t="str">
        <f t="shared" ca="1" si="7385"/>
        <v xml:space="preserve">Stopped smoking (q_88c): Values must be numeric. </v>
      </c>
      <c r="ED294" s="14" t="str">
        <f t="shared" ca="1" si="7386"/>
        <v/>
      </c>
      <c r="EE294" s="14" t="str">
        <f t="shared" ca="1" si="7387"/>
        <v>Values must be numeric</v>
      </c>
      <c r="EF294" s="14" t="str">
        <f t="shared" ca="1" si="7388"/>
        <v/>
      </c>
      <c r="EG294" s="14" t="str">
        <f t="shared" ca="1" si="7389"/>
        <v/>
      </c>
      <c r="EM294" s="14" t="b">
        <f t="shared" ca="1" si="7390"/>
        <v>1</v>
      </c>
      <c r="EN294" s="14">
        <f t="shared" ca="1" si="7391"/>
        <v>279</v>
      </c>
      <c r="EO294" s="14" t="str">
        <f t="shared" ca="1" si="7392"/>
        <v>q_88c</v>
      </c>
      <c r="EP294" s="14" t="str">
        <f t="shared" ca="1" si="7393"/>
        <v xml:space="preserve">Stopped smoking (q_88c): Values must be numeric. </v>
      </c>
      <c r="EQ294" s="14" t="str">
        <f t="shared" ca="1" si="7394"/>
        <v/>
      </c>
    </row>
    <row r="295" spans="2:147" s="14" customFormat="1">
      <c r="B295" s="14" t="str">
        <f t="shared" ca="1" si="7320"/>
        <v>In the following cases Year of interruption of smoking must be already smoking: LISB0438: 2002, Hann090: 1, Hann101: 2016, ANTA-0025: 25, JENA0051: 2013, JENA0053: 2008, LISB0996: 2000, LISB1028: 2014, LISB0926: 1995, LISB0974: 1075, LISB1059: 2016, WAWA, 0026: 2000</v>
      </c>
      <c r="C295" s="14">
        <f t="shared" ca="1" si="7321"/>
        <v>280</v>
      </c>
      <c r="D295" s="14">
        <f t="shared" si="7322"/>
        <v>293</v>
      </c>
      <c r="E295" s="14" t="str">
        <f t="shared" ca="1" si="7323"/>
        <v>I</v>
      </c>
      <c r="F295" s="14" t="str">
        <f t="shared" ca="1" si="7324"/>
        <v>q_88d</v>
      </c>
      <c r="G295" s="14" t="str">
        <f t="shared" ca="1" si="7325"/>
        <v>Year of interruption of smoking</v>
      </c>
      <c r="H295" s="14" t="b">
        <f t="shared" ca="1" si="7326"/>
        <v>1</v>
      </c>
      <c r="I295" s="14" t="str">
        <f ca="1">IF($H295,ADDRESS(3,(D295+1)*2-1,4,,"["&amp;wew!$G$7&amp;"]"&amp;_sheetname_labels)&amp;":"&amp;ADDRESS(2+ster!$B$20,(D295+1)*2-1,4),"")</f>
        <v>[DBTemplate.xlsm]labels!VO3:VO61</v>
      </c>
      <c r="J295" s="14">
        <f t="array" aca="1" ref="J295" ca="1">IF(H295,MAX(0,MAX(IF(INDIRECT(I295)&lt;&gt;"",ROW(INDIRECT(I295)),""))-2),"")</f>
        <v>2</v>
      </c>
      <c r="K295" s="14" t="str">
        <f ca="1">IF($H295,IF($J295&gt;0,ADDRESS(3,(D295+1)*2-1,4,,"["&amp;wew!$G$7&amp;"]"&amp;_sheetname_labels)&amp;":"&amp;ADDRESS(2+J295,(D295+1)*2-1,4),""),"")</f>
        <v>[DBTemplate.xlsm]labels!VO3:VO4</v>
      </c>
      <c r="L295" s="14" t="str">
        <f ca="1">IF($H295,IF($J295&gt;0,ADDRESS(3,(D295+1)*2,4,,"["&amp;wew!$G$7&amp;"]"&amp;_sheetname_labels)&amp;":"&amp;ADDRESS(2+J295,(D295+1)*2,4),""),"")</f>
        <v>[DBTemplate.xlsm]labels!VP3:VP4</v>
      </c>
      <c r="M295" s="14">
        <f t="shared" ca="1" si="7327"/>
        <v>2</v>
      </c>
      <c r="N295" s="14">
        <f t="shared" ca="1" si="7328"/>
        <v>0</v>
      </c>
      <c r="O295" s="14" t="str">
        <f t="shared" ca="1" si="7329"/>
        <v>q_88d</v>
      </c>
      <c r="P295" s="14" t="str">
        <f t="shared" ca="1" si="7330"/>
        <v>Year of interruption of smoking</v>
      </c>
      <c r="Q295" s="14" t="str">
        <f ca="1">IF($BP295,ADDRESS(3,D295+1,4,,"["&amp;wew!$G$7&amp;"]"&amp;_sheetname_dataframe)&amp;":"&amp;ADDRESS(2+ster!$C$14,D295+1,4),"")</f>
        <v>[DBTemplate.xlsm]data_frame!KH3:KH3</v>
      </c>
      <c r="R295" s="14" t="str">
        <f>IF($BP295,IF(MID(_xll.FORMULATEXT(INDEX(INDIRECT(Q295),1)),1,1)="=", _xll.FORMULATEXT(INDEX(INDIRECT(Q295),1),2,TRUE),""),"")</f>
        <v/>
      </c>
      <c r="S295" s="14">
        <f t="array" aca="1" ref="S295" ca="1">IF(H295,SUM(IF((IFERROR(INDIRECT(Q295)&lt;&gt;"",FALSE))*(INDIRECT(ster!$D$14)&lt;&gt;""),1,0)),"")</f>
        <v>1</v>
      </c>
      <c r="T295" s="14">
        <f t="array" aca="1" ref="T295" ca="1">IF(H295,IF(M295&gt;0,SUM(IFERROR(1*(MATCH(INDIRECT(Q295),INDIRECT(K295),0)&gt;0),0)*(INDIRECT(ster!$D$14)&lt;&gt;"")*NOT(ISNUMBER(INDIRECT(Q295)))),0),"")</f>
        <v>0</v>
      </c>
      <c r="U295" s="14">
        <f t="array" aca="1" ref="U295" ca="1">IF(H295,SUM((IFERROR(INDIRECT(Q295)="",FALSE))*(INDIRECT(ster!$D$14)&lt;&gt;"")),"")</f>
        <v>0</v>
      </c>
      <c r="V295" s="14">
        <f t="array" aca="1" ref="V295" ca="1">IF(H295,SUM((IFERROR(INDIRECT(Q295)="#ąś",TRUE))*(INDIRECT(ster!$D$14)&lt;&gt;"")),"")</f>
        <v>0</v>
      </c>
      <c r="W295" s="14">
        <f t="array" aca="1" ref="W295" ca="1">IF(H295,SUM(ISNUMBER(INDIRECT(Q295))*(INDIRECT(ster!$D$14)&lt;&gt;"")),"")</f>
        <v>1</v>
      </c>
      <c r="X295" s="14">
        <f t="array" aca="1" ref="X295" ca="1">IF(AND(H295,W295&gt;0),IF(wew!$B$3,MIN(IF((INDIRECT(ster!$D$14)&lt;&gt;"")*IFERROR(INDIRECT($Q295)&lt;&gt;"",FALSE),IFERROR(INDIRECT($Q295),"X"),"X")),"&lt;włącz podświetlanie wartości&gt;"),"—")</f>
        <v>2011</v>
      </c>
      <c r="Y295" s="14">
        <f t="array" aca="1" ref="Y295" ca="1">IF(AND(H295,W295&gt;0),IF(wew!$B$3,MAX(IF((INDIRECT(ster!$D$14)&lt;&gt;"")*IFERROR(INDIRECT($Q295)&lt;&gt;"",FALSE),IFERROR(INDIRECT($Q295),"X"),"X")),"&lt;włącz podświetlanie wartości&gt;"),"—")</f>
        <v>2011</v>
      </c>
      <c r="Z295" s="14">
        <f t="shared" ca="1" si="7331"/>
        <v>0</v>
      </c>
      <c r="AA295" s="12">
        <f t="shared" ca="1" si="7332"/>
        <v>1</v>
      </c>
      <c r="AB295" s="17">
        <f t="array" aca="1" ref="AB295" ca="1">IF(H295,IF(W295&gt;0,SUM((INDIRECT(ster!$D$14)&lt;&gt;"")*IFERROR((INDIRECT(Q295)&lt;&gt;"")*(INDIRECT(Q295)=INT(INDIRECT(Q295))),0)),0),"")</f>
        <v>1</v>
      </c>
      <c r="AC295" s="17">
        <f t="array" aca="1" ref="AC295" ca="1">IF(H295,W295-AB295,"")</f>
        <v>0</v>
      </c>
      <c r="AD295" s="17">
        <f t="shared" ca="1" si="7333"/>
        <v>1</v>
      </c>
      <c r="AE295" s="17" t="b">
        <f t="shared" ca="1" si="7334"/>
        <v>1</v>
      </c>
      <c r="AF295" s="17" t="str">
        <f ca="1">IF(AE295,IF($H295,ADDRESS(3,D295+2,4,,"["&amp;wew!$G$7&amp;"]"&amp;_sheetname_dataframe)&amp;":"&amp;ADDRESS(2+ster!$C$14,D295+2,4),""),"")</f>
        <v>[DBTemplate.xlsm]data_frame!KI3:KI3</v>
      </c>
      <c r="AG295" s="17" t="str">
        <f t="shared" ca="1" si="7335"/>
        <v>Must be already smoking</v>
      </c>
      <c r="AH295" s="17" t="b">
        <f t="shared" ca="1" si="7336"/>
        <v>1</v>
      </c>
      <c r="AI295" s="17" t="str">
        <f ca="1">IF(AH295,IF($H295,ADDRESS(3,D295+3,4,,"["&amp;wew!$G$7&amp;"]"&amp;_sheetname_dataframe)&amp;":"&amp;ADDRESS(2+ster!$C$14,D295+3,4),""),"")</f>
        <v>[DBTemplate.xlsm]data_frame!KJ3:KJ3</v>
      </c>
      <c r="AJ295" s="17" t="str">
        <f t="shared" ca="1" si="7337"/>
        <v>Must not be after consultation</v>
      </c>
      <c r="AK295" s="17" t="b">
        <f t="shared" ca="1" si="7338"/>
        <v>0</v>
      </c>
      <c r="AL295" s="17" t="b">
        <f t="shared" ca="1" si="7339"/>
        <v>0</v>
      </c>
      <c r="AM295" s="17" t="b">
        <f t="shared" ca="1" si="7340"/>
        <v>1</v>
      </c>
      <c r="AN295" s="17">
        <f t="shared" ca="1" si="7341"/>
        <v>0</v>
      </c>
      <c r="AO295" s="24" t="str">
        <f t="shared" ca="1" si="7342"/>
        <v/>
      </c>
      <c r="AP295" s="24" t="str">
        <f t="shared" ca="1" si="7343"/>
        <v/>
      </c>
      <c r="AQ295" s="17" t="b">
        <f t="shared" ca="1" si="7344"/>
        <v>0</v>
      </c>
      <c r="AR295" s="17" t="b">
        <f t="shared" ca="1" si="7345"/>
        <v>0</v>
      </c>
      <c r="AS295" s="17" t="b">
        <f t="shared" ca="1" si="7346"/>
        <v>0</v>
      </c>
      <c r="AT295" s="17" t="b">
        <f t="shared" ca="1" si="7347"/>
        <v>0</v>
      </c>
      <c r="AU295" s="17" t="b">
        <f t="shared" ca="1" si="7348"/>
        <v>0</v>
      </c>
      <c r="AV295" s="17" t="b">
        <f t="shared" ca="1" si="7349"/>
        <v>0</v>
      </c>
      <c r="AW295" s="17" t="b">
        <f t="shared" ca="1" si="7350"/>
        <v>1</v>
      </c>
      <c r="AX295" s="14" t="b">
        <f t="array" aca="1" ref="AX295" ca="1">IF(H295,N295&gt;0,"")</f>
        <v>0</v>
      </c>
      <c r="AY295" s="17" t="str">
        <f t="shared" ca="1" si="7351"/>
        <v/>
      </c>
      <c r="AZ295" s="17" t="str">
        <f t="array" aca="1" ref="AZ295" ca="1">IF(AY295&lt;&gt;"",SUM(1*ISERROR(MATCH(INDIRECT(AY295),INDIRECT(K295),0)))=0,"")</f>
        <v/>
      </c>
      <c r="BA295" s="17" t="b">
        <f t="shared" ca="1" si="7352"/>
        <v>1</v>
      </c>
      <c r="BB295" s="17" t="b">
        <v>0</v>
      </c>
      <c r="BC295" s="17" t="b">
        <f t="shared" ca="1" si="7353"/>
        <v>0</v>
      </c>
      <c r="BD295" s="17" t="b">
        <f t="shared" ca="1" si="7354"/>
        <v>0</v>
      </c>
      <c r="BE295" s="17" t="b">
        <f t="shared" ca="1" si="7355"/>
        <v>1</v>
      </c>
      <c r="BF295" s="17" t="b">
        <f t="shared" ca="1" si="7356"/>
        <v>0</v>
      </c>
      <c r="BG295" s="17" t="b">
        <f t="shared" ca="1" si="7357"/>
        <v>0</v>
      </c>
      <c r="BH295" s="17" t="b">
        <f t="shared" ca="1" si="7358"/>
        <v>1</v>
      </c>
      <c r="BI295" s="17">
        <f t="shared" ca="1" si="7359"/>
        <v>4</v>
      </c>
      <c r="BJ295" s="17" t="b">
        <f t="shared" ca="1" si="7360"/>
        <v>1</v>
      </c>
      <c r="BK295" s="17" t="str">
        <f t="shared" ca="1" si="7361"/>
        <v/>
      </c>
      <c r="BL295" s="17" t="str">
        <f t="shared" ca="1" si="7362"/>
        <v/>
      </c>
      <c r="BM295" s="17" t="str">
        <f t="shared" ca="1" si="7363"/>
        <v>I</v>
      </c>
      <c r="BN295" s="17" t="str">
        <f t="shared" ca="1" si="7364"/>
        <v>E</v>
      </c>
      <c r="BO295" s="17" t="str">
        <f t="shared" ca="1" si="7365"/>
        <v>I</v>
      </c>
      <c r="BP295" s="14" t="b">
        <f t="shared" ca="1" si="7366"/>
        <v>1</v>
      </c>
      <c r="BQ295" s="35"/>
      <c r="BX295" s="16"/>
      <c r="BY295" s="16"/>
      <c r="BZ295" s="16"/>
      <c r="CA295" s="16"/>
      <c r="CB295" s="16"/>
      <c r="CC295" s="16"/>
      <c r="CD295" s="16"/>
      <c r="CE295" s="16"/>
      <c r="CF295" s="16"/>
      <c r="CN295" s="14">
        <f ca="1">IF(H295,IFERROR(IsVariableNameLegal(O295),0),0)</f>
        <v>0</v>
      </c>
      <c r="CO295" s="14" t="str">
        <f t="array" aca="1" ref="CO295" ca="1">IF(H295,IF(COUNTIF(INDIRECT(wew!$C$13),O295)&gt;1,TRIM(SUBSTITUTE(_xll.MCONCAT(IF((INDIRECT(wew!$C$13)=O295)*(COLUMN(INDIRECT(wew!$C$13))&lt;&gt;D295+1),-1+COLUMN(INDIRECT(wew!$C$13)),"")," "),"  "," ")),""),"")</f>
        <v/>
      </c>
      <c r="CP295" s="14" t="str">
        <f t="array" aca="1" ref="CP295" ca="1">IF(P295&lt;&gt;"",IF(LEN(P295)&gt;150,1,""),"")</f>
        <v/>
      </c>
      <c r="CQ295" s="14" t="str">
        <f t="array" aca="1" ref="CQ295" ca="1">IF(AND(H295,NOT(ster!$J$3)),IF(COUNTIF(INDIRECT(wew!$C$15),P295)&gt;1,TRIM(SUBSTITUTE(_xll.MCONCAT(IF((INDIRECT(wew!$C$15)=P295)*(COLUMN(INDIRECT(wew!$C$15))&lt;&gt;D295+1),-1+COLUMN(INDIRECT(wew!$C$15)),"")," "),"  "," ")),""),"")</f>
        <v/>
      </c>
      <c r="CR295" s="14" t="str">
        <f t="array" aca="1" ref="CR295" ca="1">IF(H295,IF(AND(W295&gt;0,AO295&lt;&gt;""),TRIM(SUBSTITUTE(_xll.MCONCAT(IFERROR(IF(ISNUMBER(INDIRECT(Q295)),IF((INDIRECT(ster!$D$14)&lt;&gt;"")*(INDIRECT(Q295)&lt;AO295),INDIRECT(ster!$D$14) &amp; ": " &amp;  SUBSTITUTE(IF( AV295,IFERROR(TEXT(INDIRECT(Q295),"rrrr-mm-dd") &amp;" (" &amp; INDIRECT(Q295) &amp;")",INDIRECT(Q295)),INDIRECT(Q295))," "," "),""),""),"")," "),"  "," ")),""),"")</f>
        <v/>
      </c>
      <c r="CS295" s="14" t="str">
        <f t="array" aca="1" ref="CS295" ca="1">IF(H295,IF(AND(W295&gt;0,AP295&lt;&gt;""),TRIM(SUBSTITUTE(_xll.MCONCAT(IFERROR(IF(ISNUMBER(INDIRECT(Q295)),IF((INDIRECT(ster!$D$14)&lt;&gt;"")*(INDIRECT(Q295)&gt;AP295),INDIRECT(ster!$D$14) &amp; ": " &amp;  SUBSTITUTE(IF( AV295,IFERROR(TEXT(INDIRECT(Q295),"rrrr-mm-dd")&amp;" (" &amp; INDIRECT(Q295) &amp;")",INDIRECT(Q295)),INDIRECT(Q295))," "," "),""),""),"")," "),"  "," ")),""),"")</f>
        <v/>
      </c>
      <c r="CT295" s="14" t="str">
        <f t="array" aca="1" ref="CT295" ca="1">IF(H295,IF(AND(N295&gt;0,AR295),TRIM(SUBSTITUTE(_xll.MCONCAT(IFERROR(IF(ISNUMBER(INDIRECT(Q295)),IF((INDIRECT(ster!$D$14)&lt;&gt;"")*(IFERROR(0*(MATCH(INDIRECT(Q295),INDIRECT(K295),0)&gt;0),1)),INDIRECT(ster!$D$14) &amp; ": " &amp;  SUBSTITUTE(IF( AV295,IFERROR(TEXT(INDIRECT(Q295),"rrrr-mm-dd")&amp;" (" &amp; INDIRECT(Q295) &amp;")",INDIRECT(Q295)),INDIRECT(Q295))," "," "),""),""),"")," "),"  "," ")),""),"")</f>
        <v/>
      </c>
      <c r="CU295" s="14" t="str">
        <f t="array" aca="1" ref="CU295" ca="1">IF(H295,IF(AND(V295&gt;0),TRIM(SUBSTITUTE(_xll.MCONCAT(IF((INDIRECT(ster!$D$14)&lt;&gt;"")*(IFERROR(0*(INDIRECT(Q295)&lt;&gt;""),1)),INDIRECT(ster!$D$14),"")," "),"  "," ")),""),"")</f>
        <v/>
      </c>
      <c r="CV295" s="14" t="str">
        <f t="array" aca="1" ref="CV295" ca="1">IF(H295,IF(AS295,
TRIM(SUBSTITUTE(_xll.MCONCAT(IF(
   (INDIRECT(ster!$D$14)&lt;&gt;"")*
   ((INDIRECT(Q295)="")+
      NOT(ISNUMBER(INDIRECT(Q295)))*
      NOT(ISERROR(MATCH(INDIRECT(Q295),INDIRECT(K295),0)))
    ),
      INDIRECT(ster!$D$14),
   "")," "),"  "," ")),
""),"")</f>
        <v/>
      </c>
      <c r="CW295" s="14" t="str">
        <f t="array" aca="1" ref="CW295" ca="1">IF(H295,IF(AND(AQ295),TRIM(SUBSTITUTE(_xll.MCONCAT(IFERROR(IF(ISNUMBER(INDIRECT(Q295)),IF((INDIRECT(ster!$D$14)&lt;&gt;"")*(INDIRECT(Q295)&lt;&gt;INT(INDIRECT(Q295))),INDIRECT(ster!$D$14) &amp; ": " &amp; INDIRECT(Q295),""),""),"")," "),"  "," ")),""),"")</f>
        <v/>
      </c>
      <c r="CX295" s="14" t="str">
        <f t="array" aca="1" ref="CX295" ca="1">IF(H295,IF(OR(AU295,AV295),TRIM(SUBSTITUTE(_xll.MCONCAT(IF((INDIRECT(ster!$D$14)&lt;&gt;"")*NOT(ISNUMBER(INDIRECT(Q295))),IF(ISERROR(MATCH(INDIRECT(Q295),INDIRECT(K295),0)),IFERROR(IF(INDIRECT(Q295)&lt;&gt;"",INDIRECT(ster!$D$14) &amp; ": " &amp; SUBSTITUTE(INDIRECT(Q295)," "," "),""),""),""),"")," "),"  "," ")),""),"")</f>
        <v/>
      </c>
      <c r="CY295" s="14" t="str">
        <f t="array" aca="1" ref="CY295" ca="1">IF(H295,IF(AE295,TRIM(SUBSTITUTE(_xll.MCONCAT(IF((INDIRECT(ster!$D$14)&lt;&gt;"")*IFERROR(NOT(INDIRECT(AF295)),FALSE),IF(ISERROR(MATCH(INDIRECT(Q295),INDIRECT(K295),0)),IFERROR(IF(INDIRECT(Q295)&lt;&gt;"",INDIRECT(ster!$D$14)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CZ295" s="14" t="str">
        <f t="array" aca="1" ref="CZ295" ca="1">IF(H295,IF(AH295,TRIM(SUBSTITUTE(_xll.MCONCAT(IF((INDIRECT(ster!$D$14)&lt;&gt;"")*IFERROR(NOT(INDIRECT(AI295)),FALSE),IF(ISERROR(MATCH(INDIRECT(Q295),INDIRECT(K295),0)),IFERROR(IF(INDIRECT(Q295)&lt;&gt;"",INDIRECT(ster!$D$14)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DC295" s="14" t="str">
        <f ca="1">SUBSTITUTE(SUBSTITUTE(SUBSTITUTE(SUBSTITUTE(_xll.MCONCAT(DG295:DS295,"■"),"■■","■"),"■■","■"),"■■","■"),"■■","■")</f>
        <v>■In the following cases Year of interruption of smoking must be already smoking: LISB0438: 2002, Hann090: 1, Hann101: 2016, ANTA-0025: 25, JENA0051: 2013, JENA0053: 2008, LISB0996: 2000, LISB1028: 2014, LISB0926: 1995, LISB0974: 1075, LISB1059: 2016, WAWA, 0026: 2000■</v>
      </c>
      <c r="DD295" s="14" t="str">
        <f t="shared" ca="1" si="7367"/>
        <v>In the following cases Year of interruption of smoking must be already smoking: LISB0438: 2002, Hann090: 1, Hann101: 2016, ANTA-0025: 25, JENA0051: 2013, JENA0053: 2008, LISB0996: 2000, LISB1028: 2014, LISB0926: 1995, LISB0974: 1075, LISB1059: 2016, WAWA, 0026: 2000■</v>
      </c>
      <c r="DE295" s="14" t="str">
        <f t="shared" ca="1" si="7368"/>
        <v>In the following cases Year of interruption of smoking must be already smoking: LISB0438: 2002, Hann090: 1, Hann101: 2016, ANTA-0025: 25, JENA0051: 2013, JENA0053: 2008, LISB0996: 2000, LISB1028: 2014, LISB0926: 1995, LISB0974: 1075, LISB1059: 2016, WAWA, 0026: 2000</v>
      </c>
      <c r="DF295" s="14" t="str">
        <f t="shared" ca="1" si="7369"/>
        <v>In the following cases Year of interruption of smoking must be already smoking: LISB0438: 2002, Hann090: 1, Hann101: 2016, ANTA-0025: 25, JENA0051: 2013, JENA0053: 2008, LISB0996: 2000, LISB1028: 2014, LISB0926: 1995, LISB0974: 1075, LISB1059: 2016, WAWA, 0026: 2000</v>
      </c>
      <c r="DG295" s="14" t="str">
        <f t="shared" ca="1" si="7370"/>
        <v/>
      </c>
      <c r="DH295" s="14" t="str">
        <f t="shared" ca="1" si="7371"/>
        <v/>
      </c>
      <c r="DI295" s="14" t="str">
        <f t="shared" ca="1" si="7372"/>
        <v/>
      </c>
      <c r="DJ295" s="14" t="str">
        <f t="shared" ca="1" si="7373"/>
        <v/>
      </c>
      <c r="DK295" s="14" t="str">
        <f t="shared" ca="1" si="7374"/>
        <v/>
      </c>
      <c r="DL295" s="14" t="str">
        <f t="shared" ca="1" si="7375"/>
        <v/>
      </c>
      <c r="DM295" s="14" t="str">
        <f t="shared" ca="1" si="7376"/>
        <v/>
      </c>
      <c r="DN295" s="14" t="str">
        <f t="array" aca="1" ref="DN295" ca="1">IF(CU295&lt;&gt;"","There are errors in the entered values in the following cases: " &amp;SUBSTITUTE(CU295," ",", "),"")</f>
        <v/>
      </c>
      <c r="DO295" s="14" t="str">
        <f t="shared" ca="1" si="7377"/>
        <v/>
      </c>
      <c r="DP295" s="14" t="str">
        <f t="shared" ca="1" si="7378"/>
        <v/>
      </c>
      <c r="DQ295" s="14" t="str">
        <f t="shared" ca="1" si="7379"/>
        <v/>
      </c>
      <c r="DR295" s="14" t="str">
        <f t="shared" ca="1" si="7380"/>
        <v/>
      </c>
      <c r="DS295" s="14" t="str">
        <f t="shared" ca="1" si="7381"/>
        <v/>
      </c>
      <c r="DZ295" s="14" t="b">
        <f t="shared" ca="1" si="7382"/>
        <v>1</v>
      </c>
      <c r="EA295" s="14" t="str">
        <f t="shared" ca="1" si="7383"/>
        <v>Year of interruption of smoking (q_88d)</v>
      </c>
      <c r="EB295" s="14" t="str">
        <f t="shared" ca="1" si="7384"/>
        <v xml:space="preserve"> and must be already smoking and must not be after consultation. </v>
      </c>
      <c r="EC295" s="14" t="str">
        <f t="shared" ca="1" si="7385"/>
        <v xml:space="preserve">Year of interruption of smoking (q_88d):  and must be already smoking and must not be after consultation. </v>
      </c>
      <c r="ED295" s="14" t="str">
        <f t="shared" ca="1" si="7386"/>
        <v/>
      </c>
      <c r="EE295" s="14" t="str">
        <f t="shared" ca="1" si="7387"/>
        <v/>
      </c>
      <c r="EF295" s="14" t="str">
        <f t="shared" ca="1" si="7388"/>
        <v>Must be already smoking</v>
      </c>
      <c r="EG295" s="14" t="str">
        <f t="shared" ca="1" si="7389"/>
        <v>Must not be after consultation</v>
      </c>
      <c r="EM295" s="14" t="b">
        <f t="shared" ca="1" si="7390"/>
        <v>1</v>
      </c>
      <c r="EN295" s="14">
        <f t="shared" ca="1" si="7391"/>
        <v>280</v>
      </c>
      <c r="EO295" s="14" t="str">
        <f t="shared" ca="1" si="7392"/>
        <v>q_88d</v>
      </c>
      <c r="EP295" s="14" t="str">
        <f t="shared" ca="1" si="7393"/>
        <v xml:space="preserve">Year of interruption of smoking (q_88d):  and must be already smoking and must not be after consultation. </v>
      </c>
      <c r="EQ295" s="14" t="str">
        <f t="shared" ca="1" si="7394"/>
        <v>In the following cases Year of interruption of smoking must be already smoking: LISB0438: 2002, Hann090: 1, Hann101: 2016, ANTA-0025: 25, JENA0051: 2013, JENA0053: 2008, LISB0996: 2000, LISB1028: 2014, LISB0926: 1995, LISB0974: 1075, LISB1059: 2016, WAWA, 0026: 2000</v>
      </c>
    </row>
    <row r="296" spans="2:147" s="14" customFormat="1">
      <c r="B296" s="14" t="str">
        <f t="shared" ca="1" si="7320"/>
        <v/>
      </c>
      <c r="C296" s="14">
        <f t="shared" ca="1" si="7321"/>
        <v>281</v>
      </c>
      <c r="D296" s="14">
        <f t="shared" si="7322"/>
        <v>294</v>
      </c>
      <c r="E296" s="14" t="str">
        <f t="shared" ca="1" si="7323"/>
        <v/>
      </c>
      <c r="F296" s="14" t="str">
        <f t="shared" ca="1" si="7324"/>
        <v/>
      </c>
      <c r="G296" s="14" t="str">
        <f t="shared" ca="1" si="7325"/>
        <v/>
      </c>
      <c r="H296" s="14" t="b">
        <f t="shared" ca="1" si="7326"/>
        <v>0</v>
      </c>
      <c r="I296" s="14" t="str">
        <f ca="1">IF($H296,ADDRESS(3,(D296+1)*2-1,4,,"["&amp;wew!$G$7&amp;"]"&amp;_sheetname_labels)&amp;":"&amp;ADDRESS(2+ster!$B$20,(D296+1)*2-1,4),"")</f>
        <v/>
      </c>
      <c r="J296" s="14" t="str">
        <f t="array" aca="1" ref="J296" ca="1">IF(H296,MAX(0,MAX(IF(INDIRECT(I296)&lt;&gt;"",ROW(INDIRECT(I296)),""))-2),"")</f>
        <v/>
      </c>
      <c r="K296" s="14" t="str">
        <f ca="1">IF($H296,IF($J296&gt;0,ADDRESS(3,(D296+1)*2-1,4,,"["&amp;wew!$G$7&amp;"]"&amp;_sheetname_labels)&amp;":"&amp;ADDRESS(2+J296,(D296+1)*2-1,4),""),"")</f>
        <v/>
      </c>
      <c r="L296" s="14" t="str">
        <f ca="1">IF($H296,IF($J296&gt;0,ADDRESS(3,(D296+1)*2,4,,"["&amp;wew!$G$7&amp;"]"&amp;_sheetname_labels)&amp;":"&amp;ADDRESS(2+J296,(D296+1)*2,4),""),"")</f>
        <v/>
      </c>
      <c r="M296" s="14" t="str">
        <f t="shared" ca="1" si="7327"/>
        <v/>
      </c>
      <c r="N296" s="14" t="str">
        <f t="shared" ca="1" si="7328"/>
        <v/>
      </c>
      <c r="O296" s="14" t="str">
        <f t="shared" ca="1" si="7329"/>
        <v>.validation</v>
      </c>
      <c r="P296" s="14" t="str">
        <f t="shared" ca="1" si="7330"/>
        <v/>
      </c>
      <c r="Q296" s="14" t="str">
        <f ca="1">IF($BP296,ADDRESS(3,D296+1,4,,"["&amp;wew!$G$7&amp;"]"&amp;_sheetname_dataframe)&amp;":"&amp;ADDRESS(2+ster!$C$14,D296+1,4),"")</f>
        <v>[DBTemplate.xlsm]data_frame!KI3:KI3</v>
      </c>
      <c r="R296" s="14" t="str">
        <f>IF($BP296,IF(MID(_xll.FORMULATEXT(INDEX(INDIRECT(Q296),1)),1,1)="=", _xll.FORMULATEXT(INDEX(INDIRECT(Q296),1),2,TRUE),""),"")</f>
        <v>=IF(AND(ISNUMBER(RC[-1]),RC[-5]&lt;&gt;""),1*(RC[-1]&gt;=RC[-5]),"")</v>
      </c>
      <c r="S296" s="14" t="str">
        <f t="array" aca="1" ref="S296" ca="1">IF(H296,SUM(IF((IFERROR(INDIRECT(Q296)&lt;&gt;"",FALSE))*(INDIRECT(ster!$D$14)&lt;&gt;""),1,0)),"")</f>
        <v/>
      </c>
      <c r="T296" s="14" t="str">
        <f t="array" aca="1" ref="T296" ca="1">IF(H296,IF(M296&gt;0,SUM(IFERROR(1*(MATCH(INDIRECT(Q296),INDIRECT(K296),0)&gt;0),0)*(INDIRECT(ster!$D$14)&lt;&gt;"")*NOT(ISNUMBER(INDIRECT(Q296)))),0),"")</f>
        <v/>
      </c>
      <c r="U296" s="14" t="str">
        <f t="array" aca="1" ref="U296" ca="1">IF(H296,SUM((IFERROR(INDIRECT(Q296)="",FALSE))*(INDIRECT(ster!$D$14)&lt;&gt;"")),"")</f>
        <v/>
      </c>
      <c r="V296" s="14" t="str">
        <f t="array" aca="1" ref="V296" ca="1">IF(H296,SUM((IFERROR(INDIRECT(Q296)="#ąś",TRUE))*(INDIRECT(ster!$D$14)&lt;&gt;"")),"")</f>
        <v/>
      </c>
      <c r="W296" s="14" t="str">
        <f t="array" aca="1" ref="W296" ca="1">IF(H296,SUM(ISNUMBER(INDIRECT(Q296))*(INDIRECT(ster!$D$14)&lt;&gt;"")),"")</f>
        <v/>
      </c>
      <c r="X296" s="14" t="str">
        <f t="array" aca="1" ref="X296" ca="1">IF(AND(H296,W296&gt;0),IF(wew!$B$3,MIN(IF((INDIRECT(ster!$D$14)&lt;&gt;"")*IFERROR(INDIRECT($Q296)&lt;&gt;"",FALSE),IFERROR(INDIRECT($Q296),"X"),"X")),"&lt;włącz podświetlanie wartości&gt;"),"—")</f>
        <v>—</v>
      </c>
      <c r="Y296" s="14" t="str">
        <f t="array" aca="1" ref="Y296" ca="1">IF(AND(H296,W296&gt;0),IF(wew!$B$3,MAX(IF((INDIRECT(ster!$D$14)&lt;&gt;"")*IFERROR(INDIRECT($Q296)&lt;&gt;"",FALSE),IFERROR(INDIRECT($Q296),"X"),"X")),"&lt;włącz podświetlanie wartości&gt;"),"—")</f>
        <v>—</v>
      </c>
      <c r="Z296" s="14" t="str">
        <f t="shared" ca="1" si="7331"/>
        <v/>
      </c>
      <c r="AA296" s="12" t="str">
        <f t="shared" ca="1" si="7332"/>
        <v/>
      </c>
      <c r="AB296" s="17" t="str">
        <f t="array" aca="1" ref="AB296" ca="1">IF(H296,IF(W296&gt;0,SUM((INDIRECT(ster!$D$14)&lt;&gt;"")*IFERROR((INDIRECT(Q296)&lt;&gt;"")*(INDIRECT(Q296)=INT(INDIRECT(Q296))),0)),0),"")</f>
        <v/>
      </c>
      <c r="AC296" s="17" t="str">
        <f t="array" aca="1" ref="AC296" ca="1">IF(H296,W296-AB296,"")</f>
        <v/>
      </c>
      <c r="AD296" s="17" t="str">
        <f t="shared" ca="1" si="7333"/>
        <v/>
      </c>
      <c r="AE296" s="17" t="b">
        <f t="shared" ca="1" si="7334"/>
        <v>0</v>
      </c>
      <c r="AF296" s="17" t="str">
        <f ca="1">IF(AE296,IF($H296,ADDRESS(3,D296+2,4,,"["&amp;wew!$G$7&amp;"]"&amp;_sheetname_dataframe)&amp;":"&amp;ADDRESS(2+ster!$C$14,D296+2,4),""),"")</f>
        <v/>
      </c>
      <c r="AG296" s="17" t="str">
        <f t="shared" ca="1" si="7335"/>
        <v/>
      </c>
      <c r="AH296" s="17" t="b">
        <f t="shared" ca="1" si="7336"/>
        <v>0</v>
      </c>
      <c r="AI296" s="17" t="str">
        <f ca="1">IF(AH296,IF($H296,ADDRESS(3,D296+3,4,,"["&amp;wew!$G$7&amp;"]"&amp;_sheetname_dataframe)&amp;":"&amp;ADDRESS(2+ster!$C$14,D296+3,4),""),"")</f>
        <v/>
      </c>
      <c r="AJ296" s="17" t="str">
        <f t="shared" ca="1" si="7337"/>
        <v/>
      </c>
      <c r="AK296" s="17" t="str">
        <f t="shared" ca="1" si="7338"/>
        <v/>
      </c>
      <c r="AL296" s="17" t="str">
        <f t="shared" ca="1" si="7339"/>
        <v/>
      </c>
      <c r="AM296" s="17" t="str">
        <f t="shared" ca="1" si="7340"/>
        <v/>
      </c>
      <c r="AN296" s="17">
        <f t="shared" ca="1" si="7341"/>
        <v>2</v>
      </c>
      <c r="AO296" s="24" t="str">
        <f t="shared" ca="1" si="7342"/>
        <v/>
      </c>
      <c r="AP296" s="24" t="str">
        <f t="shared" ca="1" si="7343"/>
        <v/>
      </c>
      <c r="AQ296" s="17" t="str">
        <f t="shared" ca="1" si="7344"/>
        <v/>
      </c>
      <c r="AR296" s="17" t="str">
        <f t="shared" ca="1" si="7345"/>
        <v/>
      </c>
      <c r="AS296" s="17" t="str">
        <f t="shared" ca="1" si="7346"/>
        <v/>
      </c>
      <c r="AT296" s="17" t="str">
        <f t="shared" ca="1" si="7347"/>
        <v/>
      </c>
      <c r="AU296" s="17" t="str">
        <f t="shared" ca="1" si="7348"/>
        <v/>
      </c>
      <c r="AV296" s="17" t="str">
        <f t="shared" ca="1" si="7349"/>
        <v/>
      </c>
      <c r="AW296" s="17" t="str">
        <f t="shared" ca="1" si="7350"/>
        <v/>
      </c>
      <c r="AX296" s="14" t="str">
        <f t="array" aca="1" ref="AX296" ca="1">IF(H296,N296&gt;0,"")</f>
        <v/>
      </c>
      <c r="AY296" s="17" t="str">
        <f t="shared" ca="1" si="7351"/>
        <v/>
      </c>
      <c r="AZ296" s="17" t="str">
        <f t="array" aca="1" ref="AZ296" ca="1">IF(AY296&lt;&gt;"",SUM(1*ISERROR(MATCH(INDIRECT(AY296),INDIRECT(K296),0)))=0,"")</f>
        <v/>
      </c>
      <c r="BA296" s="17" t="b">
        <f t="shared" ca="1" si="7352"/>
        <v>0</v>
      </c>
      <c r="BB296" s="17" t="b">
        <v>0</v>
      </c>
      <c r="BC296" s="17" t="str">
        <f t="shared" ca="1" si="7353"/>
        <v/>
      </c>
      <c r="BD296" s="17" t="str">
        <f t="shared" ca="1" si="7354"/>
        <v/>
      </c>
      <c r="BE296" s="17" t="str">
        <f t="shared" ca="1" si="7355"/>
        <v/>
      </c>
      <c r="BF296" s="17" t="str">
        <f t="shared" ca="1" si="7356"/>
        <v/>
      </c>
      <c r="BG296" s="17" t="str">
        <f t="shared" ca="1" si="7357"/>
        <v/>
      </c>
      <c r="BH296" s="17" t="str">
        <f t="shared" ca="1" si="7358"/>
        <v/>
      </c>
      <c r="BI296" s="17" t="str">
        <f t="shared" ca="1" si="7359"/>
        <v/>
      </c>
      <c r="BJ296" s="17" t="b">
        <f t="shared" ca="1" si="7360"/>
        <v>0</v>
      </c>
      <c r="BK296" s="17" t="str">
        <f t="shared" ca="1" si="7361"/>
        <v/>
      </c>
      <c r="BL296" s="17" t="str">
        <f t="shared" ca="1" si="7362"/>
        <v/>
      </c>
      <c r="BM296" s="17" t="str">
        <f t="shared" ca="1" si="7363"/>
        <v/>
      </c>
      <c r="BN296" s="17" t="str">
        <f t="shared" ca="1" si="7364"/>
        <v/>
      </c>
      <c r="BO296" s="17" t="str">
        <f t="shared" ca="1" si="7365"/>
        <v/>
      </c>
      <c r="BP296" s="14" t="b">
        <f t="shared" ca="1" si="7366"/>
        <v>1</v>
      </c>
      <c r="BQ296" s="35"/>
      <c r="BX296" s="16"/>
      <c r="BY296" s="16"/>
      <c r="BZ296" s="16"/>
      <c r="CA296" s="16"/>
      <c r="CB296" s="16"/>
      <c r="CC296" s="16"/>
      <c r="CD296" s="16"/>
      <c r="CE296" s="16"/>
      <c r="CF296" s="16"/>
      <c r="CN296" s="14">
        <f ca="1">IF(H296,IFERROR(IsVariableNameLegal(O296),0),0)</f>
        <v>0</v>
      </c>
      <c r="CO296" s="14" t="str">
        <f t="array" aca="1" ref="CO296" ca="1">IF(H296,IF(COUNTIF(INDIRECT(wew!$C$13),O296)&gt;1,TRIM(SUBSTITUTE(_xll.MCONCAT(IF((INDIRECT(wew!$C$13)=O296)*(COLUMN(INDIRECT(wew!$C$13))&lt;&gt;D296+1),-1+COLUMN(INDIRECT(wew!$C$13)),"")," "),"  "," ")),""),"")</f>
        <v/>
      </c>
      <c r="CP296" s="14" t="str">
        <f t="array" aca="1" ref="CP296" ca="1">IF(P296&lt;&gt;"",IF(LEN(P296)&gt;150,1,""),"")</f>
        <v/>
      </c>
      <c r="CQ296" s="14" t="str">
        <f t="array" aca="1" ref="CQ296" ca="1">IF(AND(H296,NOT(ster!$J$3)),IF(COUNTIF(INDIRECT(wew!$C$15),P296)&gt;1,TRIM(SUBSTITUTE(_xll.MCONCAT(IF((INDIRECT(wew!$C$15)=P296)*(COLUMN(INDIRECT(wew!$C$15))&lt;&gt;D296+1),-1+COLUMN(INDIRECT(wew!$C$15)),"")," "),"  "," ")),""),"")</f>
        <v/>
      </c>
      <c r="CR296" s="14" t="str">
        <f t="array" aca="1" ref="CR296" ca="1">IF(H296,IF(AND(W296&gt;0,AO296&lt;&gt;""),TRIM(SUBSTITUTE(_xll.MCONCAT(IFERROR(IF(ISNUMBER(INDIRECT(Q296)),IF((INDIRECT(ster!$D$14)&lt;&gt;"")*(INDIRECT(Q296)&lt;AO296),INDIRECT(ster!$D$14) &amp; ": " &amp;  SUBSTITUTE(IF( AV296,IFERROR(TEXT(INDIRECT(Q296),"rrrr-mm-dd") &amp;" (" &amp; INDIRECT(Q296) &amp;")",INDIRECT(Q296)),INDIRECT(Q296))," "," "),""),""),"")," "),"  "," ")),""),"")</f>
        <v/>
      </c>
      <c r="CS296" s="14" t="str">
        <f t="array" aca="1" ref="CS296" ca="1">IF(H296,IF(AND(W296&gt;0,AP296&lt;&gt;""),TRIM(SUBSTITUTE(_xll.MCONCAT(IFERROR(IF(ISNUMBER(INDIRECT(Q296)),IF((INDIRECT(ster!$D$14)&lt;&gt;"")*(INDIRECT(Q296)&gt;AP296),INDIRECT(ster!$D$14) &amp; ": " &amp;  SUBSTITUTE(IF( AV296,IFERROR(TEXT(INDIRECT(Q296),"rrrr-mm-dd")&amp;" (" &amp; INDIRECT(Q296) &amp;")",INDIRECT(Q296)),INDIRECT(Q296))," "," "),""),""),"")," "),"  "," ")),""),"")</f>
        <v/>
      </c>
      <c r="CT296" s="14" t="str">
        <f t="array" aca="1" ref="CT296" ca="1">IF(H296,IF(AND(N296&gt;0,AR296),TRIM(SUBSTITUTE(_xll.MCONCAT(IFERROR(IF(ISNUMBER(INDIRECT(Q296)),IF((INDIRECT(ster!$D$14)&lt;&gt;"")*(IFERROR(0*(MATCH(INDIRECT(Q296),INDIRECT(K296),0)&gt;0),1)),INDIRECT(ster!$D$14) &amp; ": " &amp;  SUBSTITUTE(IF( AV296,IFERROR(TEXT(INDIRECT(Q296),"rrrr-mm-dd")&amp;" (" &amp; INDIRECT(Q296) &amp;")",INDIRECT(Q296)),INDIRECT(Q296))," "," "),""),""),"")," "),"  "," ")),""),"")</f>
        <v/>
      </c>
      <c r="CU296" s="14" t="str">
        <f t="array" aca="1" ref="CU296" ca="1">IF(H296,IF(AND(V296&gt;0),TRIM(SUBSTITUTE(_xll.MCONCAT(IF((INDIRECT(ster!$D$14)&lt;&gt;"")*(IFERROR(0*(INDIRECT(Q296)&lt;&gt;""),1)),INDIRECT(ster!$D$14),"")," "),"  "," ")),""),"")</f>
        <v/>
      </c>
      <c r="CV296" s="14" t="str">
        <f t="array" aca="1" ref="CV296" ca="1">IF(H296,IF(AS296,
TRIM(SUBSTITUTE(_xll.MCONCAT(IF(
   (INDIRECT(ster!$D$14)&lt;&gt;"")*
   ((INDIRECT(Q296)="")+
      NOT(ISNUMBER(INDIRECT(Q296)))*
      NOT(ISERROR(MATCH(INDIRECT(Q296),INDIRECT(K296),0)))
    ),
      INDIRECT(ster!$D$14),
   "")," "),"  "," ")),
""),"")</f>
        <v/>
      </c>
      <c r="CW296" s="14" t="str">
        <f t="array" aca="1" ref="CW296" ca="1">IF(H296,IF(AND(AQ296),TRIM(SUBSTITUTE(_xll.MCONCAT(IFERROR(IF(ISNUMBER(INDIRECT(Q296)),IF((INDIRECT(ster!$D$14)&lt;&gt;"")*(INDIRECT(Q296)&lt;&gt;INT(INDIRECT(Q296))),INDIRECT(ster!$D$14) &amp; ": " &amp; INDIRECT(Q296),""),""),"")," "),"  "," ")),""),"")</f>
        <v/>
      </c>
      <c r="CX296" s="14" t="str">
        <f t="array" aca="1" ref="CX296" ca="1">IF(H296,IF(OR(AU296,AV296),TRIM(SUBSTITUTE(_xll.MCONCAT(IF((INDIRECT(ster!$D$14)&lt;&gt;"")*NOT(ISNUMBER(INDIRECT(Q296))),IF(ISERROR(MATCH(INDIRECT(Q296),INDIRECT(K296),0)),IFERROR(IF(INDIRECT(Q296)&lt;&gt;"",INDIRECT(ster!$D$14) &amp; ": " &amp; SUBSTITUTE(INDIRECT(Q296)," "," "),""),""),""),"")," "),"  "," ")),""),"")</f>
        <v/>
      </c>
      <c r="CY296" s="14" t="str">
        <f t="array" aca="1" ref="CY296" ca="1">IF(H296,IF(AE296,TRIM(SUBSTITUTE(_xll.MCONCAT(IF((INDIRECT(ster!$D$14)&lt;&gt;"")*IFERROR(NOT(INDIRECT(AF296)),FALSE),IF(ISERROR(MATCH(INDIRECT(Q296),INDIRECT(K296),0)),IFERROR(IF(INDIRECT(Q296)&lt;&gt;"",INDIRECT(ster!$D$14)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CZ296" s="14" t="str">
        <f t="array" aca="1" ref="CZ296" ca="1">IF(H296,IF(AH296,TRIM(SUBSTITUTE(_xll.MCONCAT(IF((INDIRECT(ster!$D$14)&lt;&gt;"")*IFERROR(NOT(INDIRECT(AI296)),FALSE),IF(ISERROR(MATCH(INDIRECT(Q296),INDIRECT(K296),0)),IFERROR(IF(INDIRECT(Q296)&lt;&gt;"",INDIRECT(ster!$D$14)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DC296" s="14" t="str">
        <f ca="1">SUBSTITUTE(SUBSTITUTE(SUBSTITUTE(SUBSTITUTE(_xll.MCONCAT(DG296:DS296,"■"),"■■","■"),"■■","■"),"■■","■"),"■■","■")</f>
        <v>■</v>
      </c>
      <c r="DD296" s="14" t="str">
        <f t="shared" ca="1" si="7367"/>
        <v/>
      </c>
      <c r="DE296" s="14" t="str">
        <f t="shared" ca="1" si="7368"/>
        <v/>
      </c>
      <c r="DF296" s="14" t="str">
        <f t="shared" ca="1" si="7369"/>
        <v/>
      </c>
      <c r="DG296" s="14" t="str">
        <f t="shared" ca="1" si="7370"/>
        <v/>
      </c>
      <c r="DH296" s="14" t="str">
        <f t="shared" ca="1" si="7371"/>
        <v/>
      </c>
      <c r="DI296" s="14" t="str">
        <f t="shared" ca="1" si="7372"/>
        <v/>
      </c>
      <c r="DJ296" s="14" t="str">
        <f t="shared" ca="1" si="7373"/>
        <v/>
      </c>
      <c r="DK296" s="14" t="str">
        <f t="shared" ca="1" si="7374"/>
        <v/>
      </c>
      <c r="DL296" s="14" t="str">
        <f t="shared" ca="1" si="7375"/>
        <v/>
      </c>
      <c r="DM296" s="14" t="str">
        <f t="shared" ca="1" si="7376"/>
        <v/>
      </c>
      <c r="DN296" s="14" t="str">
        <f t="array" aca="1" ref="DN296" ca="1">IF(CU296&lt;&gt;"","There are errors in the entered values in the following cases: " &amp;SUBSTITUTE(CU296," ",", "),"")</f>
        <v/>
      </c>
      <c r="DO296" s="14" t="str">
        <f t="shared" ca="1" si="7377"/>
        <v/>
      </c>
      <c r="DP296" s="14" t="str">
        <f t="shared" ca="1" si="7378"/>
        <v/>
      </c>
      <c r="DQ296" s="14" t="str">
        <f t="shared" ca="1" si="7379"/>
        <v/>
      </c>
      <c r="DR296" s="14" t="str">
        <f t="shared" ca="1" si="7380"/>
        <v/>
      </c>
      <c r="DS296" s="14" t="str">
        <f t="shared" ca="1" si="7381"/>
        <v/>
      </c>
      <c r="DZ296" s="14" t="b">
        <f t="shared" ca="1" si="7382"/>
        <v>0</v>
      </c>
      <c r="EA296" s="14" t="str">
        <f t="shared" ca="1" si="7383"/>
        <v/>
      </c>
      <c r="EB296" s="14" t="str">
        <f t="shared" ca="1" si="7384"/>
        <v/>
      </c>
      <c r="EC296" s="14" t="str">
        <f t="shared" ca="1" si="7385"/>
        <v/>
      </c>
      <c r="ED296" s="14" t="str">
        <f t="shared" ca="1" si="7386"/>
        <v/>
      </c>
      <c r="EE296" s="14" t="str">
        <f t="shared" ca="1" si="7387"/>
        <v/>
      </c>
      <c r="EF296" s="14" t="str">
        <f t="shared" ca="1" si="7388"/>
        <v/>
      </c>
      <c r="EG296" s="14" t="str">
        <f t="shared" ca="1" si="7389"/>
        <v/>
      </c>
      <c r="EM296" s="14" t="b">
        <f t="shared" ca="1" si="7390"/>
        <v>0</v>
      </c>
      <c r="EN296" s="14" t="str">
        <f t="shared" ca="1" si="7391"/>
        <v/>
      </c>
      <c r="EO296" s="14" t="str">
        <f t="shared" ca="1" si="7392"/>
        <v/>
      </c>
      <c r="EP296" s="14" t="str">
        <f t="shared" ca="1" si="7393"/>
        <v/>
      </c>
      <c r="EQ296" s="14" t="str">
        <f t="shared" ca="1" si="7394"/>
        <v/>
      </c>
    </row>
    <row r="297" spans="2:147" s="14" customFormat="1">
      <c r="B297" s="14" t="str">
        <f t="shared" ca="1" si="7320"/>
        <v/>
      </c>
      <c r="C297" s="14">
        <f t="shared" ca="1" si="7321"/>
        <v>281</v>
      </c>
      <c r="D297" s="14">
        <f t="shared" si="7322"/>
        <v>295</v>
      </c>
      <c r="E297" s="14" t="str">
        <f t="shared" ca="1" si="7323"/>
        <v/>
      </c>
      <c r="F297" s="14" t="str">
        <f t="shared" ca="1" si="7324"/>
        <v/>
      </c>
      <c r="G297" s="14" t="str">
        <f t="shared" ca="1" si="7325"/>
        <v/>
      </c>
      <c r="H297" s="14" t="b">
        <f t="shared" ca="1" si="7326"/>
        <v>0</v>
      </c>
      <c r="I297" s="14" t="str">
        <f ca="1">IF($H297,ADDRESS(3,(D297+1)*2-1,4,,"["&amp;wew!$G$7&amp;"]"&amp;_sheetname_labels)&amp;":"&amp;ADDRESS(2+ster!$B$20,(D297+1)*2-1,4),"")</f>
        <v/>
      </c>
      <c r="J297" s="14" t="str">
        <f t="array" aca="1" ref="J297" ca="1">IF(H297,MAX(0,MAX(IF(INDIRECT(I297)&lt;&gt;"",ROW(INDIRECT(I297)),""))-2),"")</f>
        <v/>
      </c>
      <c r="K297" s="14" t="str">
        <f ca="1">IF($H297,IF($J297&gt;0,ADDRESS(3,(D297+1)*2-1,4,,"["&amp;wew!$G$7&amp;"]"&amp;_sheetname_labels)&amp;":"&amp;ADDRESS(2+J297,(D297+1)*2-1,4),""),"")</f>
        <v/>
      </c>
      <c r="L297" s="14" t="str">
        <f ca="1">IF($H297,IF($J297&gt;0,ADDRESS(3,(D297+1)*2,4,,"["&amp;wew!$G$7&amp;"]"&amp;_sheetname_labels)&amp;":"&amp;ADDRESS(2+J297,(D297+1)*2,4),""),"")</f>
        <v/>
      </c>
      <c r="M297" s="14" t="str">
        <f t="shared" ca="1" si="7327"/>
        <v/>
      </c>
      <c r="N297" s="14" t="str">
        <f t="shared" ca="1" si="7328"/>
        <v/>
      </c>
      <c r="O297" s="14" t="str">
        <f t="shared" ca="1" si="7329"/>
        <v>.validation</v>
      </c>
      <c r="P297" s="14" t="str">
        <f t="shared" ca="1" si="7330"/>
        <v/>
      </c>
      <c r="Q297" s="14" t="str">
        <f ca="1">IF($BP297,ADDRESS(3,D297+1,4,,"["&amp;wew!$G$7&amp;"]"&amp;_sheetname_dataframe)&amp;":"&amp;ADDRESS(2+ster!$C$14,D297+1,4),"")</f>
        <v>[DBTemplate.xlsm]data_frame!KJ3:KJ3</v>
      </c>
      <c r="R297" s="14" t="str">
        <f>IF($BP297,IF(MID(_xll.FORMULATEXT(INDEX(INDIRECT(Q297),1)),1,1)="=", _xll.FORMULATEXT(INDEX(INDIRECT(Q297),1),2,TRUE),""),"")</f>
        <v>=IF(AND(ISNUMBER(RC[-2]),RC[-287]&lt;&gt;""),1*(RC[-2]&lt;=YEAR(RC[-287])+5),"")</v>
      </c>
      <c r="S297" s="14" t="str">
        <f t="array" aca="1" ref="S297" ca="1">IF(H297,SUM(IF((IFERROR(INDIRECT(Q297)&lt;&gt;"",FALSE))*(INDIRECT(ster!$D$14)&lt;&gt;""),1,0)),"")</f>
        <v/>
      </c>
      <c r="T297" s="14" t="str">
        <f t="array" aca="1" ref="T297" ca="1">IF(H297,IF(M297&gt;0,SUM(IFERROR(1*(MATCH(INDIRECT(Q297),INDIRECT(K297),0)&gt;0),0)*(INDIRECT(ster!$D$14)&lt;&gt;"")*NOT(ISNUMBER(INDIRECT(Q297)))),0),"")</f>
        <v/>
      </c>
      <c r="U297" s="14" t="str">
        <f t="array" aca="1" ref="U297" ca="1">IF(H297,SUM((IFERROR(INDIRECT(Q297)="",FALSE))*(INDIRECT(ster!$D$14)&lt;&gt;"")),"")</f>
        <v/>
      </c>
      <c r="V297" s="14" t="str">
        <f t="array" aca="1" ref="V297" ca="1">IF(H297,SUM((IFERROR(INDIRECT(Q297)="#ąś",TRUE))*(INDIRECT(ster!$D$14)&lt;&gt;"")),"")</f>
        <v/>
      </c>
      <c r="W297" s="14" t="str">
        <f t="array" aca="1" ref="W297" ca="1">IF(H297,SUM(ISNUMBER(INDIRECT(Q297))*(INDIRECT(ster!$D$14)&lt;&gt;"")),"")</f>
        <v/>
      </c>
      <c r="X297" s="14" t="str">
        <f t="array" aca="1" ref="X297" ca="1">IF(AND(H297,W297&gt;0),IF(wew!$B$3,MIN(IF((INDIRECT(ster!$D$14)&lt;&gt;"")*IFERROR(INDIRECT($Q297)&lt;&gt;"",FALSE),IFERROR(INDIRECT($Q297),"X"),"X")),"&lt;włącz podświetlanie wartości&gt;"),"—")</f>
        <v>—</v>
      </c>
      <c r="Y297" s="14" t="str">
        <f t="array" aca="1" ref="Y297" ca="1">IF(AND(H297,W297&gt;0),IF(wew!$B$3,MAX(IF((INDIRECT(ster!$D$14)&lt;&gt;"")*IFERROR(INDIRECT($Q297)&lt;&gt;"",FALSE),IFERROR(INDIRECT($Q297),"X"),"X")),"&lt;włącz podświetlanie wartości&gt;"),"—")</f>
        <v>—</v>
      </c>
      <c r="Z297" s="14" t="str">
        <f t="shared" ca="1" si="7331"/>
        <v/>
      </c>
      <c r="AA297" s="12" t="str">
        <f t="shared" ca="1" si="7332"/>
        <v/>
      </c>
      <c r="AB297" s="17" t="str">
        <f t="array" aca="1" ref="AB297" ca="1">IF(H297,IF(W297&gt;0,SUM((INDIRECT(ster!$D$14)&lt;&gt;"")*IFERROR((INDIRECT(Q297)&lt;&gt;"")*(INDIRECT(Q297)=INT(INDIRECT(Q297))),0)),0),"")</f>
        <v/>
      </c>
      <c r="AC297" s="17" t="str">
        <f t="array" aca="1" ref="AC297" ca="1">IF(H297,W297-AB297,"")</f>
        <v/>
      </c>
      <c r="AD297" s="17" t="str">
        <f t="shared" ca="1" si="7333"/>
        <v/>
      </c>
      <c r="AE297" s="17" t="b">
        <f t="shared" ca="1" si="7334"/>
        <v>0</v>
      </c>
      <c r="AF297" s="17" t="str">
        <f ca="1">IF(AE297,IF($H297,ADDRESS(3,D297+2,4,,"["&amp;wew!$G$7&amp;"]"&amp;_sheetname_dataframe)&amp;":"&amp;ADDRESS(2+ster!$C$14,D297+2,4),""),"")</f>
        <v/>
      </c>
      <c r="AG297" s="17" t="str">
        <f t="shared" ca="1" si="7335"/>
        <v/>
      </c>
      <c r="AH297" s="17" t="b">
        <f t="shared" ca="1" si="7336"/>
        <v>0</v>
      </c>
      <c r="AI297" s="17" t="str">
        <f ca="1">IF(AH297,IF($H297,ADDRESS(3,D297+3,4,,"["&amp;wew!$G$7&amp;"]"&amp;_sheetname_dataframe)&amp;":"&amp;ADDRESS(2+ster!$C$14,D297+3,4),""),"")</f>
        <v/>
      </c>
      <c r="AJ297" s="17" t="str">
        <f t="shared" ca="1" si="7337"/>
        <v/>
      </c>
      <c r="AK297" s="17" t="str">
        <f t="shared" ca="1" si="7338"/>
        <v/>
      </c>
      <c r="AL297" s="17" t="str">
        <f t="shared" ca="1" si="7339"/>
        <v/>
      </c>
      <c r="AM297" s="17" t="str">
        <f t="shared" ca="1" si="7340"/>
        <v/>
      </c>
      <c r="AN297" s="17">
        <f t="shared" ca="1" si="7341"/>
        <v>2</v>
      </c>
      <c r="AO297" s="24" t="str">
        <f t="shared" ca="1" si="7342"/>
        <v/>
      </c>
      <c r="AP297" s="24" t="str">
        <f t="shared" ca="1" si="7343"/>
        <v/>
      </c>
      <c r="AQ297" s="17" t="str">
        <f t="shared" ca="1" si="7344"/>
        <v/>
      </c>
      <c r="AR297" s="17" t="str">
        <f t="shared" ca="1" si="7345"/>
        <v/>
      </c>
      <c r="AS297" s="17" t="str">
        <f t="shared" ca="1" si="7346"/>
        <v/>
      </c>
      <c r="AT297" s="17" t="str">
        <f t="shared" ca="1" si="7347"/>
        <v/>
      </c>
      <c r="AU297" s="17" t="str">
        <f t="shared" ca="1" si="7348"/>
        <v/>
      </c>
      <c r="AV297" s="17" t="str">
        <f t="shared" ca="1" si="7349"/>
        <v/>
      </c>
      <c r="AW297" s="17" t="str">
        <f t="shared" ca="1" si="7350"/>
        <v/>
      </c>
      <c r="AX297" s="14" t="str">
        <f t="array" aca="1" ref="AX297" ca="1">IF(H297,N297&gt;0,"")</f>
        <v/>
      </c>
      <c r="AY297" s="17" t="str">
        <f t="shared" ca="1" si="7351"/>
        <v/>
      </c>
      <c r="AZ297" s="17" t="str">
        <f t="array" aca="1" ref="AZ297" ca="1">IF(AY297&lt;&gt;"",SUM(1*ISERROR(MATCH(INDIRECT(AY297),INDIRECT(K297),0)))=0,"")</f>
        <v/>
      </c>
      <c r="BA297" s="17" t="b">
        <f t="shared" ca="1" si="7352"/>
        <v>0</v>
      </c>
      <c r="BB297" s="17" t="b">
        <v>0</v>
      </c>
      <c r="BC297" s="17" t="str">
        <f t="shared" ca="1" si="7353"/>
        <v/>
      </c>
      <c r="BD297" s="17" t="str">
        <f t="shared" ca="1" si="7354"/>
        <v/>
      </c>
      <c r="BE297" s="17" t="str">
        <f t="shared" ca="1" si="7355"/>
        <v/>
      </c>
      <c r="BF297" s="17" t="str">
        <f t="shared" ca="1" si="7356"/>
        <v/>
      </c>
      <c r="BG297" s="17" t="str">
        <f t="shared" ca="1" si="7357"/>
        <v/>
      </c>
      <c r="BH297" s="17" t="str">
        <f t="shared" ca="1" si="7358"/>
        <v/>
      </c>
      <c r="BI297" s="17" t="str">
        <f t="shared" ca="1" si="7359"/>
        <v/>
      </c>
      <c r="BJ297" s="17" t="b">
        <f t="shared" ca="1" si="7360"/>
        <v>0</v>
      </c>
      <c r="BK297" s="17" t="str">
        <f t="shared" ca="1" si="7361"/>
        <v/>
      </c>
      <c r="BL297" s="17" t="str">
        <f t="shared" ca="1" si="7362"/>
        <v/>
      </c>
      <c r="BM297" s="17" t="str">
        <f t="shared" ca="1" si="7363"/>
        <v/>
      </c>
      <c r="BN297" s="17" t="str">
        <f t="shared" ca="1" si="7364"/>
        <v/>
      </c>
      <c r="BO297" s="17" t="str">
        <f t="shared" ca="1" si="7365"/>
        <v/>
      </c>
      <c r="BP297" s="14" t="b">
        <f t="shared" ca="1" si="7366"/>
        <v>1</v>
      </c>
      <c r="BQ297" s="35"/>
      <c r="BX297" s="16"/>
      <c r="BY297" s="16"/>
      <c r="BZ297" s="16"/>
      <c r="CA297" s="16"/>
      <c r="CB297" s="16"/>
      <c r="CC297" s="16"/>
      <c r="CD297" s="16"/>
      <c r="CE297" s="16"/>
      <c r="CF297" s="16"/>
      <c r="CN297" s="14">
        <f ca="1">IF(H297,IFERROR(IsVariableNameLegal(O297),0),0)</f>
        <v>0</v>
      </c>
      <c r="CO297" s="14" t="str">
        <f t="array" aca="1" ref="CO297" ca="1">IF(H297,IF(COUNTIF(INDIRECT(wew!$C$13),O297)&gt;1,TRIM(SUBSTITUTE(_xll.MCONCAT(IF((INDIRECT(wew!$C$13)=O297)*(COLUMN(INDIRECT(wew!$C$13))&lt;&gt;D297+1),-1+COLUMN(INDIRECT(wew!$C$13)),"")," "),"  "," ")),""),"")</f>
        <v/>
      </c>
      <c r="CP297" s="14" t="str">
        <f t="array" aca="1" ref="CP297" ca="1">IF(P297&lt;&gt;"",IF(LEN(P297)&gt;150,1,""),"")</f>
        <v/>
      </c>
      <c r="CQ297" s="14" t="str">
        <f t="array" aca="1" ref="CQ297" ca="1">IF(AND(H297,NOT(ster!$J$3)),IF(COUNTIF(INDIRECT(wew!$C$15),P297)&gt;1,TRIM(SUBSTITUTE(_xll.MCONCAT(IF((INDIRECT(wew!$C$15)=P297)*(COLUMN(INDIRECT(wew!$C$15))&lt;&gt;D297+1),-1+COLUMN(INDIRECT(wew!$C$15)),"")," "),"  "," ")),""),"")</f>
        <v/>
      </c>
      <c r="CR297" s="14" t="str">
        <f t="array" aca="1" ref="CR297" ca="1">IF(H297,IF(AND(W297&gt;0,AO297&lt;&gt;""),TRIM(SUBSTITUTE(_xll.MCONCAT(IFERROR(IF(ISNUMBER(INDIRECT(Q297)),IF((INDIRECT(ster!$D$14)&lt;&gt;"")*(INDIRECT(Q297)&lt;AO297),INDIRECT(ster!$D$14) &amp; ": " &amp;  SUBSTITUTE(IF( AV297,IFERROR(TEXT(INDIRECT(Q297),"rrrr-mm-dd") &amp;" (" &amp; INDIRECT(Q297) &amp;")",INDIRECT(Q297)),INDIRECT(Q297))," "," "),""),""),"")," "),"  "," ")),""),"")</f>
        <v/>
      </c>
      <c r="CS297" s="14" t="str">
        <f t="array" aca="1" ref="CS297" ca="1">IF(H297,IF(AND(W297&gt;0,AP297&lt;&gt;""),TRIM(SUBSTITUTE(_xll.MCONCAT(IFERROR(IF(ISNUMBER(INDIRECT(Q297)),IF((INDIRECT(ster!$D$14)&lt;&gt;"")*(INDIRECT(Q297)&gt;AP297),INDIRECT(ster!$D$14) &amp; ": " &amp;  SUBSTITUTE(IF( AV297,IFERROR(TEXT(INDIRECT(Q297),"rrrr-mm-dd")&amp;" (" &amp; INDIRECT(Q297) &amp;")",INDIRECT(Q297)),INDIRECT(Q297))," "," "),""),""),"")," "),"  "," ")),""),"")</f>
        <v/>
      </c>
      <c r="CT297" s="14" t="str">
        <f t="array" aca="1" ref="CT297" ca="1">IF(H297,IF(AND(N297&gt;0,AR297),TRIM(SUBSTITUTE(_xll.MCONCAT(IFERROR(IF(ISNUMBER(INDIRECT(Q297)),IF((INDIRECT(ster!$D$14)&lt;&gt;"")*(IFERROR(0*(MATCH(INDIRECT(Q297),INDIRECT(K297),0)&gt;0),1)),INDIRECT(ster!$D$14) &amp; ": " &amp;  SUBSTITUTE(IF( AV297,IFERROR(TEXT(INDIRECT(Q297),"rrrr-mm-dd")&amp;" (" &amp; INDIRECT(Q297) &amp;")",INDIRECT(Q297)),INDIRECT(Q297))," "," "),""),""),"")," "),"  "," ")),""),"")</f>
        <v/>
      </c>
      <c r="CU297" s="14" t="str">
        <f t="array" aca="1" ref="CU297" ca="1">IF(H297,IF(AND(V297&gt;0),TRIM(SUBSTITUTE(_xll.MCONCAT(IF((INDIRECT(ster!$D$14)&lt;&gt;"")*(IFERROR(0*(INDIRECT(Q297)&lt;&gt;""),1)),INDIRECT(ster!$D$14),"")," "),"  "," ")),""),"")</f>
        <v/>
      </c>
      <c r="CV297" s="14" t="str">
        <f t="array" aca="1" ref="CV297" ca="1">IF(H297,IF(AS297,
TRIM(SUBSTITUTE(_xll.MCONCAT(IF(
   (INDIRECT(ster!$D$14)&lt;&gt;"")*
   ((INDIRECT(Q297)="")+
      NOT(ISNUMBER(INDIRECT(Q297)))*
      NOT(ISERROR(MATCH(INDIRECT(Q297),INDIRECT(K297),0)))
    ),
      INDIRECT(ster!$D$14),
   "")," "),"  "," ")),
""),"")</f>
        <v/>
      </c>
      <c r="CW297" s="14" t="str">
        <f t="array" aca="1" ref="CW297" ca="1">IF(H297,IF(AND(AQ297),TRIM(SUBSTITUTE(_xll.MCONCAT(IFERROR(IF(ISNUMBER(INDIRECT(Q297)),IF((INDIRECT(ster!$D$14)&lt;&gt;"")*(INDIRECT(Q297)&lt;&gt;INT(INDIRECT(Q297))),INDIRECT(ster!$D$14) &amp; ": " &amp; INDIRECT(Q297),""),""),"")," "),"  "," ")),""),"")</f>
        <v/>
      </c>
      <c r="CX297" s="14" t="str">
        <f t="array" aca="1" ref="CX297" ca="1">IF(H297,IF(OR(AU297,AV297),TRIM(SUBSTITUTE(_xll.MCONCAT(IF((INDIRECT(ster!$D$14)&lt;&gt;"")*NOT(ISNUMBER(INDIRECT(Q297))),IF(ISERROR(MATCH(INDIRECT(Q297),INDIRECT(K297),0)),IFERROR(IF(INDIRECT(Q297)&lt;&gt;"",INDIRECT(ster!$D$14) &amp; ": " &amp; SUBSTITUTE(INDIRECT(Q297)," "," "),""),""),""),"")," "),"  "," ")),""),"")</f>
        <v/>
      </c>
      <c r="CY297" s="14" t="str">
        <f t="array" aca="1" ref="CY297" ca="1">IF(H297,IF(AE297,TRIM(SUBSTITUTE(_xll.MCONCAT(IF((INDIRECT(ster!$D$14)&lt;&gt;"")*IFERROR(NOT(INDIRECT(AF297)),FALSE),IF(ISERROR(MATCH(INDIRECT(Q297),INDIRECT(K297),0)),IFERROR(IF(INDIRECT(Q297)&lt;&gt;"",INDIRECT(ster!$D$14)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CZ297" s="14" t="str">
        <f t="array" aca="1" ref="CZ297" ca="1">IF(H297,IF(AH297,TRIM(SUBSTITUTE(_xll.MCONCAT(IF((INDIRECT(ster!$D$14)&lt;&gt;"")*IFERROR(NOT(INDIRECT(AI297)),FALSE),IF(ISERROR(MATCH(INDIRECT(Q297),INDIRECT(K297),0)),IFERROR(IF(INDIRECT(Q297)&lt;&gt;"",INDIRECT(ster!$D$14)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DC297" s="14" t="str">
        <f ca="1">SUBSTITUTE(SUBSTITUTE(SUBSTITUTE(SUBSTITUTE(_xll.MCONCAT(DG297:DS297,"■"),"■■","■"),"■■","■"),"■■","■"),"■■","■")</f>
        <v>■</v>
      </c>
      <c r="DD297" s="14" t="str">
        <f t="shared" ca="1" si="7367"/>
        <v/>
      </c>
      <c r="DE297" s="14" t="str">
        <f t="shared" ca="1" si="7368"/>
        <v/>
      </c>
      <c r="DF297" s="14" t="str">
        <f t="shared" ca="1" si="7369"/>
        <v/>
      </c>
      <c r="DG297" s="14" t="str">
        <f t="shared" ca="1" si="7370"/>
        <v/>
      </c>
      <c r="DH297" s="14" t="str">
        <f t="shared" ca="1" si="7371"/>
        <v/>
      </c>
      <c r="DI297" s="14" t="str">
        <f t="shared" ca="1" si="7372"/>
        <v/>
      </c>
      <c r="DJ297" s="14" t="str">
        <f t="shared" ca="1" si="7373"/>
        <v/>
      </c>
      <c r="DK297" s="14" t="str">
        <f t="shared" ca="1" si="7374"/>
        <v/>
      </c>
      <c r="DL297" s="14" t="str">
        <f t="shared" ca="1" si="7375"/>
        <v/>
      </c>
      <c r="DM297" s="14" t="str">
        <f t="shared" ca="1" si="7376"/>
        <v/>
      </c>
      <c r="DN297" s="14" t="str">
        <f t="array" aca="1" ref="DN297" ca="1">IF(CU297&lt;&gt;"","There are errors in the entered values in the following cases: " &amp;SUBSTITUTE(CU297," ",", "),"")</f>
        <v/>
      </c>
      <c r="DO297" s="14" t="str">
        <f t="shared" ca="1" si="7377"/>
        <v/>
      </c>
      <c r="DP297" s="14" t="str">
        <f t="shared" ca="1" si="7378"/>
        <v/>
      </c>
      <c r="DQ297" s="14" t="str">
        <f t="shared" ca="1" si="7379"/>
        <v/>
      </c>
      <c r="DR297" s="14" t="str">
        <f t="shared" ca="1" si="7380"/>
        <v/>
      </c>
      <c r="DS297" s="14" t="str">
        <f t="shared" ca="1" si="7381"/>
        <v/>
      </c>
      <c r="DZ297" s="14" t="b">
        <f t="shared" ca="1" si="7382"/>
        <v>0</v>
      </c>
      <c r="EA297" s="14" t="str">
        <f t="shared" ca="1" si="7383"/>
        <v/>
      </c>
      <c r="EB297" s="14" t="str">
        <f t="shared" ca="1" si="7384"/>
        <v/>
      </c>
      <c r="EC297" s="14" t="str">
        <f t="shared" ca="1" si="7385"/>
        <v/>
      </c>
      <c r="ED297" s="14" t="str">
        <f t="shared" ca="1" si="7386"/>
        <v/>
      </c>
      <c r="EE297" s="14" t="str">
        <f t="shared" ca="1" si="7387"/>
        <v/>
      </c>
      <c r="EF297" s="14" t="str">
        <f t="shared" ca="1" si="7388"/>
        <v/>
      </c>
      <c r="EG297" s="14" t="str">
        <f t="shared" ca="1" si="7389"/>
        <v/>
      </c>
      <c r="EM297" s="14" t="b">
        <f t="shared" ca="1" si="7390"/>
        <v>0</v>
      </c>
      <c r="EN297" s="14" t="str">
        <f t="shared" ca="1" si="7391"/>
        <v/>
      </c>
      <c r="EO297" s="14" t="str">
        <f t="shared" ca="1" si="7392"/>
        <v/>
      </c>
      <c r="EP297" s="14" t="str">
        <f t="shared" ca="1" si="7393"/>
        <v/>
      </c>
      <c r="EQ297" s="14" t="str">
        <f t="shared" ca="1" si="7394"/>
        <v/>
      </c>
    </row>
    <row r="298" spans="2:147" s="14" customFormat="1">
      <c r="B298" s="14" t="str">
        <f t="shared" ca="1" si="7320"/>
        <v/>
      </c>
      <c r="C298" s="14">
        <f t="shared" ca="1" si="7321"/>
        <v>281</v>
      </c>
      <c r="D298" s="14">
        <f t="shared" si="7322"/>
        <v>296</v>
      </c>
      <c r="E298" s="14" t="str">
        <f t="shared" ca="1" si="7323"/>
        <v>I</v>
      </c>
      <c r="F298" s="14" t="str">
        <f t="shared" ca="1" si="7324"/>
        <v>q_88e</v>
      </c>
      <c r="G298" s="14" t="str">
        <f t="shared" ca="1" si="7325"/>
        <v>Mean number of packs/day</v>
      </c>
      <c r="H298" s="14" t="b">
        <f t="shared" ca="1" si="7326"/>
        <v>1</v>
      </c>
      <c r="I298" s="14" t="str">
        <f ca="1">IF($H298,ADDRESS(3,(D298+1)*2-1,4,,"["&amp;wew!$G$7&amp;"]"&amp;_sheetname_labels)&amp;":"&amp;ADDRESS(2+ster!$B$20,(D298+1)*2-1,4),"")</f>
        <v>[DBTemplate.xlsm]labels!VU3:VU61</v>
      </c>
      <c r="J298" s="14">
        <f t="array" aca="1" ref="J298" ca="1">IF(H298,MAX(0,MAX(IF(INDIRECT(I298)&lt;&gt;"",ROW(INDIRECT(I298)),""))-2),"")</f>
        <v>3</v>
      </c>
      <c r="K298" s="14" t="str">
        <f ca="1">IF($H298,IF($J298&gt;0,ADDRESS(3,(D298+1)*2-1,4,,"["&amp;wew!$G$7&amp;"]"&amp;_sheetname_labels)&amp;":"&amp;ADDRESS(2+J298,(D298+1)*2-1,4),""),"")</f>
        <v>[DBTemplate.xlsm]labels!VU3:VU5</v>
      </c>
      <c r="L298" s="14" t="str">
        <f ca="1">IF($H298,IF($J298&gt;0,ADDRESS(3,(D298+1)*2,4,,"["&amp;wew!$G$7&amp;"]"&amp;_sheetname_labels)&amp;":"&amp;ADDRESS(2+J298,(D298+1)*2,4),""),"")</f>
        <v>[DBTemplate.xlsm]labels!VV3:VV5</v>
      </c>
      <c r="M298" s="14">
        <f t="shared" ca="1" si="7327"/>
        <v>3</v>
      </c>
      <c r="N298" s="14">
        <f t="shared" ca="1" si="7328"/>
        <v>0</v>
      </c>
      <c r="O298" s="14" t="str">
        <f t="shared" ca="1" si="7329"/>
        <v>q_88e</v>
      </c>
      <c r="P298" s="14" t="str">
        <f t="shared" ca="1" si="7330"/>
        <v>Mean number of packs/day</v>
      </c>
      <c r="Q298" s="14" t="str">
        <f ca="1">IF($BP298,ADDRESS(3,D298+1,4,,"["&amp;wew!$G$7&amp;"]"&amp;_sheetname_dataframe)&amp;":"&amp;ADDRESS(2+ster!$C$14,D298+1,4),"")</f>
        <v>[DBTemplate.xlsm]data_frame!KK3:KK3</v>
      </c>
      <c r="R298" s="14" t="str">
        <f>IF($BP298,IF(MID(_xll.FORMULATEXT(INDEX(INDIRECT(Q298),1)),1,1)="=", _xll.FORMULATEXT(INDEX(INDIRECT(Q298),1),2,TRUE),""),"")</f>
        <v/>
      </c>
      <c r="S298" s="14">
        <f t="array" aca="1" ref="S298" ca="1">IF(H298,SUM(IF((IFERROR(INDIRECT(Q298)&lt;&gt;"",FALSE))*(INDIRECT(ster!$D$14)&lt;&gt;""),1,0)),"")</f>
        <v>1</v>
      </c>
      <c r="T298" s="14">
        <f t="array" aca="1" ref="T298" ca="1">IF(H298,IF(M298&gt;0,SUM(IFERROR(1*(MATCH(INDIRECT(Q298),INDIRECT(K298),0)&gt;0),0)*(INDIRECT(ster!$D$14)&lt;&gt;"")*NOT(ISNUMBER(INDIRECT(Q298)))),0),"")</f>
        <v>0</v>
      </c>
      <c r="U298" s="14">
        <f t="array" aca="1" ref="U298" ca="1">IF(H298,SUM((IFERROR(INDIRECT(Q298)="",FALSE))*(INDIRECT(ster!$D$14)&lt;&gt;"")),"")</f>
        <v>0</v>
      </c>
      <c r="V298" s="14">
        <f t="array" aca="1" ref="V298" ca="1">IF(H298,SUM((IFERROR(INDIRECT(Q298)="#ąś",TRUE))*(INDIRECT(ster!$D$14)&lt;&gt;"")),"")</f>
        <v>0</v>
      </c>
      <c r="W298" s="14">
        <f t="array" aca="1" ref="W298" ca="1">IF(H298,SUM(ISNUMBER(INDIRECT(Q298))*(INDIRECT(ster!$D$14)&lt;&gt;"")),"")</f>
        <v>1</v>
      </c>
      <c r="X298" s="14">
        <f t="array" aca="1" ref="X298" ca="1">IF(AND(H298,W298&gt;0),IF(wew!$B$3,MIN(IF((INDIRECT(ster!$D$14)&lt;&gt;"")*IFERROR(INDIRECT($Q298)&lt;&gt;"",FALSE),IFERROR(INDIRECT($Q298),"X"),"X")),"&lt;włącz podświetlanie wartości&gt;"),"—")</f>
        <v>1</v>
      </c>
      <c r="Y298" s="14">
        <f t="array" aca="1" ref="Y298" ca="1">IF(AND(H298,W298&gt;0),IF(wew!$B$3,MAX(IF((INDIRECT(ster!$D$14)&lt;&gt;"")*IFERROR(INDIRECT($Q298)&lt;&gt;"",FALSE),IFERROR(INDIRECT($Q298),"X"),"X")),"&lt;włącz podświetlanie wartości&gt;"),"—")</f>
        <v>1</v>
      </c>
      <c r="Z298" s="14">
        <f t="shared" ca="1" si="7331"/>
        <v>0</v>
      </c>
      <c r="AA298" s="12">
        <f t="shared" ca="1" si="7332"/>
        <v>1</v>
      </c>
      <c r="AB298" s="17">
        <f t="array" aca="1" ref="AB298" ca="1">IF(H298,IF(W298&gt;0,SUM((INDIRECT(ster!$D$14)&lt;&gt;"")*IFERROR((INDIRECT(Q298)&lt;&gt;"")*(INDIRECT(Q298)=INT(INDIRECT(Q298))),0)),0),"")</f>
        <v>1</v>
      </c>
      <c r="AC298" s="17">
        <f t="array" aca="1" ref="AC298" ca="1">IF(H298,W298-AB298,"")</f>
        <v>0</v>
      </c>
      <c r="AD298" s="17">
        <f t="shared" ca="1" si="7333"/>
        <v>1</v>
      </c>
      <c r="AE298" s="17" t="b">
        <f t="shared" ca="1" si="7334"/>
        <v>0</v>
      </c>
      <c r="AF298" s="17" t="str">
        <f ca="1">IF(AE298,IF($H298,ADDRESS(3,D298+2,4,,"["&amp;wew!$G$7&amp;"]"&amp;_sheetname_dataframe)&amp;":"&amp;ADDRESS(2+ster!$C$14,D298+2,4),""),"")</f>
        <v/>
      </c>
      <c r="AG298" s="17" t="str">
        <f t="shared" ca="1" si="7335"/>
        <v/>
      </c>
      <c r="AH298" s="17" t="b">
        <f t="shared" ca="1" si="7336"/>
        <v>0</v>
      </c>
      <c r="AI298" s="17" t="str">
        <f ca="1">IF(AH298,IF($H298,ADDRESS(3,D298+3,4,,"["&amp;wew!$G$7&amp;"]"&amp;_sheetname_dataframe)&amp;":"&amp;ADDRESS(2+ster!$C$14,D298+3,4),""),"")</f>
        <v/>
      </c>
      <c r="AJ298" s="17" t="str">
        <f t="shared" ca="1" si="7337"/>
        <v/>
      </c>
      <c r="AK298" s="17" t="b">
        <f t="shared" ca="1" si="7338"/>
        <v>0</v>
      </c>
      <c r="AL298" s="17" t="b">
        <f t="shared" ca="1" si="7339"/>
        <v>0</v>
      </c>
      <c r="AM298" s="17" t="b">
        <f t="shared" ca="1" si="7340"/>
        <v>1</v>
      </c>
      <c r="AN298" s="17">
        <f t="shared" ca="1" si="7341"/>
        <v>0</v>
      </c>
      <c r="AO298" s="24" t="str">
        <f t="shared" ca="1" si="7342"/>
        <v/>
      </c>
      <c r="AP298" s="24" t="str">
        <f t="shared" ca="1" si="7343"/>
        <v/>
      </c>
      <c r="AQ298" s="17" t="b">
        <f t="shared" ca="1" si="7344"/>
        <v>0</v>
      </c>
      <c r="AR298" s="17" t="b">
        <f t="shared" ca="1" si="7345"/>
        <v>0</v>
      </c>
      <c r="AS298" s="17" t="b">
        <f t="shared" ca="1" si="7346"/>
        <v>0</v>
      </c>
      <c r="AT298" s="17" t="b">
        <f t="shared" ca="1" si="7347"/>
        <v>0</v>
      </c>
      <c r="AU298" s="17" t="b">
        <f t="shared" ca="1" si="7348"/>
        <v>0</v>
      </c>
      <c r="AV298" s="17" t="b">
        <f t="shared" ca="1" si="7349"/>
        <v>0</v>
      </c>
      <c r="AW298" s="17" t="b">
        <f t="shared" ca="1" si="7350"/>
        <v>1</v>
      </c>
      <c r="AX298" s="14" t="b">
        <f t="array" aca="1" ref="AX298" ca="1">IF(H298,N298&gt;0,"")</f>
        <v>0</v>
      </c>
      <c r="AY298" s="17" t="str">
        <f t="shared" ca="1" si="7351"/>
        <v/>
      </c>
      <c r="AZ298" s="17" t="str">
        <f t="array" aca="1" ref="AZ298" ca="1">IF(AY298&lt;&gt;"",SUM(1*ISERROR(MATCH(INDIRECT(AY298),INDIRECT(K298),0)))=0,"")</f>
        <v/>
      </c>
      <c r="BA298" s="17" t="b">
        <f t="shared" ca="1" si="7352"/>
        <v>1</v>
      </c>
      <c r="BB298" s="17" t="b">
        <v>0</v>
      </c>
      <c r="BC298" s="17" t="b">
        <f t="shared" ca="1" si="7353"/>
        <v>0</v>
      </c>
      <c r="BD298" s="17" t="b">
        <f t="shared" ca="1" si="7354"/>
        <v>0</v>
      </c>
      <c r="BE298" s="17" t="b">
        <f t="shared" ca="1" si="7355"/>
        <v>1</v>
      </c>
      <c r="BF298" s="17" t="b">
        <f t="shared" ca="1" si="7356"/>
        <v>0</v>
      </c>
      <c r="BG298" s="17" t="b">
        <f t="shared" ca="1" si="7357"/>
        <v>0</v>
      </c>
      <c r="BH298" s="17" t="b">
        <f t="shared" ca="1" si="7358"/>
        <v>1</v>
      </c>
      <c r="BI298" s="17">
        <f t="shared" ca="1" si="7359"/>
        <v>4</v>
      </c>
      <c r="BJ298" s="17" t="b">
        <f t="shared" ca="1" si="7360"/>
        <v>0</v>
      </c>
      <c r="BK298" s="17" t="str">
        <f t="shared" ca="1" si="7361"/>
        <v/>
      </c>
      <c r="BL298" s="17" t="str">
        <f t="shared" ca="1" si="7362"/>
        <v/>
      </c>
      <c r="BM298" s="17" t="str">
        <f t="shared" ca="1" si="7363"/>
        <v>I</v>
      </c>
      <c r="BN298" s="17" t="str">
        <f t="shared" ca="1" si="7364"/>
        <v>S</v>
      </c>
      <c r="BO298" s="17" t="str">
        <f t="shared" ca="1" si="7365"/>
        <v>I</v>
      </c>
      <c r="BP298" s="14" t="b">
        <f t="shared" ca="1" si="7366"/>
        <v>1</v>
      </c>
      <c r="BQ298" s="35"/>
      <c r="BX298" s="16"/>
      <c r="BY298" s="16"/>
      <c r="BZ298" s="16"/>
      <c r="CA298" s="16"/>
      <c r="CB298" s="16"/>
      <c r="CC298" s="16"/>
      <c r="CD298" s="16"/>
      <c r="CE298" s="16"/>
      <c r="CF298" s="16"/>
      <c r="CN298" s="14">
        <f ca="1">IF(H298,IFERROR(IsVariableNameLegal(O298),0),0)</f>
        <v>0</v>
      </c>
      <c r="CO298" s="14" t="str">
        <f t="array" aca="1" ref="CO298" ca="1">IF(H298,IF(COUNTIF(INDIRECT(wew!$C$13),O298)&gt;1,TRIM(SUBSTITUTE(_xll.MCONCAT(IF((INDIRECT(wew!$C$13)=O298)*(COLUMN(INDIRECT(wew!$C$13))&lt;&gt;D298+1),-1+COLUMN(INDIRECT(wew!$C$13)),"")," "),"  "," ")),""),"")</f>
        <v/>
      </c>
      <c r="CP298" s="14" t="str">
        <f t="array" aca="1" ref="CP298" ca="1">IF(P298&lt;&gt;"",IF(LEN(P298)&gt;150,1,""),"")</f>
        <v/>
      </c>
      <c r="CQ298" s="14" t="str">
        <f t="array" aca="1" ref="CQ298" ca="1">IF(AND(H298,NOT(ster!$J$3)),IF(COUNTIF(INDIRECT(wew!$C$15),P298)&gt;1,TRIM(SUBSTITUTE(_xll.MCONCAT(IF((INDIRECT(wew!$C$15)=P298)*(COLUMN(INDIRECT(wew!$C$15))&lt;&gt;D298+1),-1+COLUMN(INDIRECT(wew!$C$15)),"")," "),"  "," ")),""),"")</f>
        <v/>
      </c>
      <c r="CR298" s="14" t="str">
        <f t="array" aca="1" ref="CR298" ca="1">IF(H298,IF(AND(W298&gt;0,AO298&lt;&gt;""),TRIM(SUBSTITUTE(_xll.MCONCAT(IFERROR(IF(ISNUMBER(INDIRECT(Q298)),IF((INDIRECT(ster!$D$14)&lt;&gt;"")*(INDIRECT(Q298)&lt;AO298),INDIRECT(ster!$D$14) &amp; ": " &amp;  SUBSTITUTE(IF( AV298,IFERROR(TEXT(INDIRECT(Q298),"rrrr-mm-dd") &amp;" (" &amp; INDIRECT(Q298) &amp;")",INDIRECT(Q298)),INDIRECT(Q298))," "," "),""),""),"")," "),"  "," ")),""),"")</f>
        <v/>
      </c>
      <c r="CS298" s="14" t="str">
        <f t="array" aca="1" ref="CS298" ca="1">IF(H298,IF(AND(W298&gt;0,AP298&lt;&gt;""),TRIM(SUBSTITUTE(_xll.MCONCAT(IFERROR(IF(ISNUMBER(INDIRECT(Q298)),IF((INDIRECT(ster!$D$14)&lt;&gt;"")*(INDIRECT(Q298)&gt;AP298),INDIRECT(ster!$D$14) &amp; ": " &amp;  SUBSTITUTE(IF( AV298,IFERROR(TEXT(INDIRECT(Q298),"rrrr-mm-dd")&amp;" (" &amp; INDIRECT(Q298) &amp;")",INDIRECT(Q298)),INDIRECT(Q298))," "," "),""),""),"")," "),"  "," ")),""),"")</f>
        <v/>
      </c>
      <c r="CT298" s="14" t="str">
        <f t="array" aca="1" ref="CT298" ca="1">IF(H298,IF(AND(N298&gt;0,AR298),TRIM(SUBSTITUTE(_xll.MCONCAT(IFERROR(IF(ISNUMBER(INDIRECT(Q298)),IF((INDIRECT(ster!$D$14)&lt;&gt;"")*(IFERROR(0*(MATCH(INDIRECT(Q298),INDIRECT(K298),0)&gt;0),1)),INDIRECT(ster!$D$14) &amp; ": " &amp;  SUBSTITUTE(IF( AV298,IFERROR(TEXT(INDIRECT(Q298),"rrrr-mm-dd")&amp;" (" &amp; INDIRECT(Q298) &amp;")",INDIRECT(Q298)),INDIRECT(Q298))," "," "),""),""),"")," "),"  "," ")),""),"")</f>
        <v/>
      </c>
      <c r="CU298" s="14" t="str">
        <f t="array" aca="1" ref="CU298" ca="1">IF(H298,IF(AND(V298&gt;0),TRIM(SUBSTITUTE(_xll.MCONCAT(IF((INDIRECT(ster!$D$14)&lt;&gt;"")*(IFERROR(0*(INDIRECT(Q298)&lt;&gt;""),1)),INDIRECT(ster!$D$14),"")," "),"  "," ")),""),"")</f>
        <v/>
      </c>
      <c r="CV298" s="14" t="str">
        <f t="array" aca="1" ref="CV298" ca="1">IF(H298,IF(AS298,
TRIM(SUBSTITUTE(_xll.MCONCAT(IF(
   (INDIRECT(ster!$D$14)&lt;&gt;"")*
   ((INDIRECT(Q298)="")+
      NOT(ISNUMBER(INDIRECT(Q298)))*
      NOT(ISERROR(MATCH(INDIRECT(Q298),INDIRECT(K298),0)))
    ),
      INDIRECT(ster!$D$14),
   "")," "),"  "," ")),
""),"")</f>
        <v/>
      </c>
      <c r="CW298" s="14" t="str">
        <f t="array" aca="1" ref="CW298" ca="1">IF(H298,IF(AND(AQ298),TRIM(SUBSTITUTE(_xll.MCONCAT(IFERROR(IF(ISNUMBER(INDIRECT(Q298)),IF((INDIRECT(ster!$D$14)&lt;&gt;"")*(INDIRECT(Q298)&lt;&gt;INT(INDIRECT(Q298))),INDIRECT(ster!$D$14) &amp; ": " &amp; INDIRECT(Q298),""),""),"")," "),"  "," ")),""),"")</f>
        <v/>
      </c>
      <c r="CX298" s="14" t="str">
        <f t="array" aca="1" ref="CX298" ca="1">IF(H298,IF(OR(AU298,AV298),TRIM(SUBSTITUTE(_xll.MCONCAT(IF((INDIRECT(ster!$D$14)&lt;&gt;"")*NOT(ISNUMBER(INDIRECT(Q298))),IF(ISERROR(MATCH(INDIRECT(Q298),INDIRECT(K298),0)),IFERROR(IF(INDIRECT(Q298)&lt;&gt;"",INDIRECT(ster!$D$14) &amp; ": " &amp; SUBSTITUTE(INDIRECT(Q298)," "," "),""),""),""),"")," "),"  "," ")),""),"")</f>
        <v/>
      </c>
      <c r="CY298" s="14" t="str">
        <f t="array" aca="1" ref="CY298" ca="1">IF(H298,IF(AE298,TRIM(SUBSTITUTE(_xll.MCONCAT(IF((INDIRECT(ster!$D$14)&lt;&gt;"")*IFERROR(NOT(INDIRECT(AF298)),FALSE),IF(ISERROR(MATCH(INDIRECT(Q298),INDIRECT(K298),0)),IFERROR(IF(INDIRECT(Q298)&lt;&gt;"",INDIRECT(ster!$D$14)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CZ298" s="14" t="str">
        <f t="array" aca="1" ref="CZ298" ca="1">IF(H298,IF(AH298,TRIM(SUBSTITUTE(_xll.MCONCAT(IF((INDIRECT(ster!$D$14)&lt;&gt;"")*IFERROR(NOT(INDIRECT(AI298)),FALSE),IF(ISERROR(MATCH(INDIRECT(Q298),INDIRECT(K298),0)),IFERROR(IF(INDIRECT(Q298)&lt;&gt;"",INDIRECT(ster!$D$14)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DC298" s="14" t="str">
        <f ca="1">SUBSTITUTE(SUBSTITUTE(SUBSTITUTE(SUBSTITUTE(_xll.MCONCAT(DG298:DS298,"■"),"■■","■"),"■■","■"),"■■","■"),"■■","■")</f>
        <v>■</v>
      </c>
      <c r="DD298" s="14" t="str">
        <f t="shared" ca="1" si="7367"/>
        <v/>
      </c>
      <c r="DE298" s="14" t="str">
        <f t="shared" ca="1" si="7368"/>
        <v/>
      </c>
      <c r="DF298" s="14" t="str">
        <f t="shared" ca="1" si="7369"/>
        <v/>
      </c>
      <c r="DG298" s="14" t="str">
        <f t="shared" ca="1" si="7370"/>
        <v/>
      </c>
      <c r="DH298" s="14" t="str">
        <f t="shared" ca="1" si="7371"/>
        <v/>
      </c>
      <c r="DI298" s="14" t="str">
        <f t="shared" ca="1" si="7372"/>
        <v/>
      </c>
      <c r="DJ298" s="14" t="str">
        <f t="shared" ca="1" si="7373"/>
        <v/>
      </c>
      <c r="DK298" s="14" t="str">
        <f t="shared" ca="1" si="7374"/>
        <v/>
      </c>
      <c r="DL298" s="14" t="str">
        <f t="shared" ca="1" si="7375"/>
        <v/>
      </c>
      <c r="DM298" s="14" t="str">
        <f t="shared" ca="1" si="7376"/>
        <v/>
      </c>
      <c r="DN298" s="14" t="str">
        <f t="array" aca="1" ref="DN298" ca="1">IF(CU298&lt;&gt;"","There are errors in the entered values in the following cases: " &amp;SUBSTITUTE(CU298," ",", "),"")</f>
        <v/>
      </c>
      <c r="DO298" s="14" t="str">
        <f t="shared" ca="1" si="7377"/>
        <v/>
      </c>
      <c r="DP298" s="14" t="str">
        <f t="shared" ca="1" si="7378"/>
        <v/>
      </c>
      <c r="DQ298" s="14" t="str">
        <f t="shared" ca="1" si="7379"/>
        <v/>
      </c>
      <c r="DR298" s="14" t="str">
        <f t="shared" ca="1" si="7380"/>
        <v/>
      </c>
      <c r="DS298" s="14" t="str">
        <f t="shared" ca="1" si="7381"/>
        <v/>
      </c>
      <c r="DZ298" s="14" t="b">
        <f t="shared" ca="1" si="7382"/>
        <v>0</v>
      </c>
      <c r="EA298" s="14" t="str">
        <f t="shared" ca="1" si="7383"/>
        <v/>
      </c>
      <c r="EB298" s="14" t="str">
        <f t="shared" ca="1" si="7384"/>
        <v/>
      </c>
      <c r="EC298" s="14" t="str">
        <f t="shared" ca="1" si="7385"/>
        <v/>
      </c>
      <c r="ED298" s="14" t="str">
        <f t="shared" ca="1" si="7386"/>
        <v/>
      </c>
      <c r="EE298" s="14" t="str">
        <f t="shared" ca="1" si="7387"/>
        <v/>
      </c>
      <c r="EF298" s="14" t="str">
        <f t="shared" ca="1" si="7388"/>
        <v/>
      </c>
      <c r="EG298" s="14" t="str">
        <f t="shared" ca="1" si="7389"/>
        <v/>
      </c>
      <c r="EM298" s="14" t="b">
        <f t="shared" ca="1" si="7390"/>
        <v>0</v>
      </c>
      <c r="EN298" s="14" t="str">
        <f t="shared" ca="1" si="7391"/>
        <v/>
      </c>
      <c r="EO298" s="14" t="str">
        <f t="shared" ca="1" si="7392"/>
        <v/>
      </c>
      <c r="EP298" s="14" t="str">
        <f t="shared" ca="1" si="7393"/>
        <v/>
      </c>
      <c r="EQ298" s="14" t="str">
        <f t="shared" ca="1" si="7394"/>
        <v/>
      </c>
    </row>
    <row r="299" spans="2:147" s="14" customFormat="1">
      <c r="B299" s="14" t="str">
        <f t="shared" ca="1" si="7320"/>
        <v/>
      </c>
      <c r="C299" s="14">
        <f t="shared" ca="1" si="7321"/>
        <v>282</v>
      </c>
      <c r="D299" s="14">
        <f t="shared" si="7322"/>
        <v>297</v>
      </c>
      <c r="E299" s="14" t="str">
        <f t="shared" ca="1" si="7323"/>
        <v>D</v>
      </c>
      <c r="F299" s="14" t="str">
        <f t="shared" ca="1" si="7324"/>
        <v>q_89a</v>
      </c>
      <c r="G299" s="14" t="str">
        <f t="shared" ca="1" si="7325"/>
        <v>Psychiatric medication</v>
      </c>
      <c r="H299" s="14" t="b">
        <f t="shared" ca="1" si="7326"/>
        <v>1</v>
      </c>
      <c r="I299" s="14" t="str">
        <f ca="1">IF($H299,ADDRESS(3,(D299+1)*2-1,4,,"["&amp;wew!$G$7&amp;"]"&amp;_sheetname_labels)&amp;":"&amp;ADDRESS(2+ster!$B$20,(D299+1)*2-1,4),"")</f>
        <v>[DBTemplate.xlsm]labels!VW3:VW61</v>
      </c>
      <c r="J299" s="14">
        <f t="array" aca="1" ref="J299" ca="1">IF(H299,MAX(0,MAX(IF(INDIRECT(I299)&lt;&gt;"",ROW(INDIRECT(I299)),""))-2),"")</f>
        <v>2</v>
      </c>
      <c r="K299" s="14" t="str">
        <f ca="1">IF($H299,IF($J299&gt;0,ADDRESS(3,(D299+1)*2-1,4,,"["&amp;wew!$G$7&amp;"]"&amp;_sheetname_labels)&amp;":"&amp;ADDRESS(2+J299,(D299+1)*2-1,4),""),"")</f>
        <v>[DBTemplate.xlsm]labels!VW3:VW4</v>
      </c>
      <c r="L299" s="14" t="str">
        <f ca="1">IF($H299,IF($J299&gt;0,ADDRESS(3,(D299+1)*2,4,,"["&amp;wew!$G$7&amp;"]"&amp;_sheetname_labels)&amp;":"&amp;ADDRESS(2+J299,(D299+1)*2,4),""),"")</f>
        <v>[DBTemplate.xlsm]labels!VX3:VX4</v>
      </c>
      <c r="M299" s="14">
        <f t="shared" ca="1" si="7327"/>
        <v>0</v>
      </c>
      <c r="N299" s="14">
        <f t="shared" ca="1" si="7328"/>
        <v>2</v>
      </c>
      <c r="O299" s="14" t="str">
        <f t="shared" ca="1" si="7329"/>
        <v>q_89a</v>
      </c>
      <c r="P299" s="14" t="str">
        <f t="shared" ca="1" si="7330"/>
        <v>Psychiatric medication</v>
      </c>
      <c r="Q299" s="14" t="str">
        <f ca="1">IF($BP299,ADDRESS(3,D299+1,4,,"["&amp;wew!$G$7&amp;"]"&amp;_sheetname_dataframe)&amp;":"&amp;ADDRESS(2+ster!$C$14,D299+1,4),"")</f>
        <v>[DBTemplate.xlsm]data_frame!KL3:KL3</v>
      </c>
      <c r="R299" s="14" t="str">
        <f>IF($BP299,IF(MID(_xll.FORMULATEXT(INDEX(INDIRECT(Q299),1)),1,1)="=", _xll.FORMULATEXT(INDEX(INDIRECT(Q299),1),2,TRUE),""),"")</f>
        <v/>
      </c>
      <c r="S299" s="14">
        <f t="array" aca="1" ref="S299" ca="1">IF(H299,SUM(IF((IFERROR(INDIRECT(Q299)&lt;&gt;"",FALSE))*(INDIRECT(ster!$D$14)&lt;&gt;""),1,0)),"")</f>
        <v>1</v>
      </c>
      <c r="T299" s="14">
        <f t="array" aca="1" ref="T299" ca="1">IF(H299,IF(M299&gt;0,SUM(IFERROR(1*(MATCH(INDIRECT(Q299),INDIRECT(K299),0)&gt;0),0)*(INDIRECT(ster!$D$14)&lt;&gt;"")*NOT(ISNUMBER(INDIRECT(Q299)))),0),"")</f>
        <v>0</v>
      </c>
      <c r="U299" s="14">
        <f t="array" aca="1" ref="U299" ca="1">IF(H299,SUM((IFERROR(INDIRECT(Q299)="",FALSE))*(INDIRECT(ster!$D$14)&lt;&gt;"")),"")</f>
        <v>0</v>
      </c>
      <c r="V299" s="14">
        <f t="array" aca="1" ref="V299" ca="1">IF(H299,SUM((IFERROR(INDIRECT(Q299)="#ąś",TRUE))*(INDIRECT(ster!$D$14)&lt;&gt;"")),"")</f>
        <v>0</v>
      </c>
      <c r="W299" s="14">
        <f t="array" aca="1" ref="W299" ca="1">IF(H299,SUM(ISNUMBER(INDIRECT(Q299))*(INDIRECT(ster!$D$14)&lt;&gt;"")),"")</f>
        <v>1</v>
      </c>
      <c r="X299" s="14">
        <f t="array" aca="1" ref="X299" ca="1">IF(AND(H299,W299&gt;0),IF(wew!$B$3,MIN(IF((INDIRECT(ster!$D$14)&lt;&gt;"")*IFERROR(INDIRECT($Q299)&lt;&gt;"",FALSE),IFERROR(INDIRECT($Q299),"X"),"X")),"&lt;włącz podświetlanie wartości&gt;"),"—")</f>
        <v>2</v>
      </c>
      <c r="Y299" s="14">
        <f t="array" aca="1" ref="Y299" ca="1">IF(AND(H299,W299&gt;0),IF(wew!$B$3,MAX(IF((INDIRECT(ster!$D$14)&lt;&gt;"")*IFERROR(INDIRECT($Q299)&lt;&gt;"",FALSE),IFERROR(INDIRECT($Q299),"X"),"X")),"&lt;włącz podświetlanie wartości&gt;"),"—")</f>
        <v>2</v>
      </c>
      <c r="Z299" s="14">
        <f t="shared" ca="1" si="7331"/>
        <v>0</v>
      </c>
      <c r="AA299" s="12">
        <f t="shared" ca="1" si="7332"/>
        <v>1</v>
      </c>
      <c r="AB299" s="17">
        <f t="array" aca="1" ref="AB299" ca="1">IF(H299,IF(W299&gt;0,SUM((INDIRECT(ster!$D$14)&lt;&gt;"")*IFERROR((INDIRECT(Q299)&lt;&gt;"")*(INDIRECT(Q299)=INT(INDIRECT(Q299))),0)),0),"")</f>
        <v>1</v>
      </c>
      <c r="AC299" s="17">
        <f t="array" aca="1" ref="AC299" ca="1">IF(H299,W299-AB299,"")</f>
        <v>0</v>
      </c>
      <c r="AD299" s="17">
        <f t="shared" ca="1" si="7333"/>
        <v>1</v>
      </c>
      <c r="AE299" s="17" t="b">
        <f t="shared" ca="1" si="7334"/>
        <v>0</v>
      </c>
      <c r="AF299" s="17" t="str">
        <f ca="1">IF(AE299,IF($H299,ADDRESS(3,D299+2,4,,"["&amp;wew!$G$7&amp;"]"&amp;_sheetname_dataframe)&amp;":"&amp;ADDRESS(2+ster!$C$14,D299+2,4),""),"")</f>
        <v/>
      </c>
      <c r="AG299" s="17" t="str">
        <f t="shared" ca="1" si="7335"/>
        <v/>
      </c>
      <c r="AH299" s="17" t="b">
        <f t="shared" ca="1" si="7336"/>
        <v>0</v>
      </c>
      <c r="AI299" s="17" t="str">
        <f ca="1">IF(AH299,IF($H299,ADDRESS(3,D299+3,4,,"["&amp;wew!$G$7&amp;"]"&amp;_sheetname_dataframe)&amp;":"&amp;ADDRESS(2+ster!$C$14,D299+3,4),""),"")</f>
        <v/>
      </c>
      <c r="AJ299" s="17" t="str">
        <f t="shared" ca="1" si="7337"/>
        <v/>
      </c>
      <c r="AK299" s="17" t="b">
        <f t="shared" ca="1" si="7338"/>
        <v>0</v>
      </c>
      <c r="AL299" s="17" t="b">
        <f t="shared" ca="1" si="7339"/>
        <v>0</v>
      </c>
      <c r="AM299" s="17" t="b">
        <f t="shared" ca="1" si="7340"/>
        <v>0</v>
      </c>
      <c r="AN299" s="17">
        <f t="shared" ca="1" si="7341"/>
        <v>0</v>
      </c>
      <c r="AO299" s="24" t="str">
        <f t="shared" ca="1" si="7342"/>
        <v/>
      </c>
      <c r="AP299" s="24" t="str">
        <f t="shared" ca="1" si="7343"/>
        <v/>
      </c>
      <c r="AQ299" s="17" t="b">
        <f t="shared" ca="1" si="7344"/>
        <v>0</v>
      </c>
      <c r="AR299" s="17" t="b">
        <f t="shared" ca="1" si="7345"/>
        <v>0</v>
      </c>
      <c r="AS299" s="17" t="b">
        <f t="shared" ca="1" si="7346"/>
        <v>0</v>
      </c>
      <c r="AT299" s="17" t="b">
        <f t="shared" ca="1" si="7347"/>
        <v>0</v>
      </c>
      <c r="AU299" s="17" t="b">
        <f t="shared" ca="1" si="7348"/>
        <v>1</v>
      </c>
      <c r="AV299" s="17" t="b">
        <f t="shared" ca="1" si="7349"/>
        <v>0</v>
      </c>
      <c r="AW299" s="17" t="b">
        <f t="shared" ca="1" si="7350"/>
        <v>1</v>
      </c>
      <c r="AX299" s="14" t="b">
        <f t="array" aca="1" ref="AX299" ca="1">IF(H299,N299&gt;0,"")</f>
        <v>1</v>
      </c>
      <c r="AY299" s="17" t="str">
        <f t="shared" ca="1" si="7351"/>
        <v>C3:C4</v>
      </c>
      <c r="AZ299" s="17" t="b">
        <f t="array" aca="1" ref="AZ299" ca="1">IF(AY299&lt;&gt;"",SUM(1*ISERROR(MATCH(INDIRECT(AY299),INDIRECT(K299),0)))=0,"")</f>
        <v>1</v>
      </c>
      <c r="BA299" s="17" t="b">
        <f t="shared" ca="1" si="7352"/>
        <v>1</v>
      </c>
      <c r="BB299" s="17" t="b">
        <v>0</v>
      </c>
      <c r="BC299" s="17" t="b">
        <f t="shared" ca="1" si="7353"/>
        <v>1</v>
      </c>
      <c r="BD299" s="17" t="b">
        <f t="shared" ca="1" si="7354"/>
        <v>0</v>
      </c>
      <c r="BE299" s="17" t="b">
        <f t="shared" ca="1" si="7355"/>
        <v>0</v>
      </c>
      <c r="BF299" s="17" t="b">
        <f t="shared" ca="1" si="7356"/>
        <v>0</v>
      </c>
      <c r="BG299" s="17" t="b">
        <f t="shared" ca="1" si="7357"/>
        <v>0</v>
      </c>
      <c r="BH299" s="17" t="b">
        <f t="shared" ca="1" si="7358"/>
        <v>1</v>
      </c>
      <c r="BI299" s="17">
        <f t="shared" ca="1" si="7359"/>
        <v>2</v>
      </c>
      <c r="BJ299" s="17" t="b">
        <f t="shared" ca="1" si="7360"/>
        <v>0</v>
      </c>
      <c r="BK299" s="17" t="str">
        <f t="shared" ca="1" si="7361"/>
        <v/>
      </c>
      <c r="BL299" s="17" t="str">
        <f t="shared" ca="1" si="7362"/>
        <v/>
      </c>
      <c r="BM299" s="17" t="str">
        <f t="shared" ca="1" si="7363"/>
        <v>F</v>
      </c>
      <c r="BN299" s="17" t="str">
        <f t="shared" ca="1" si="7364"/>
        <v>F</v>
      </c>
      <c r="BO299" s="17" t="str">
        <f t="shared" ca="1" si="7365"/>
        <v>N</v>
      </c>
      <c r="BP299" s="14" t="b">
        <f t="shared" ca="1" si="7366"/>
        <v>1</v>
      </c>
      <c r="BQ299" s="35"/>
      <c r="BX299" s="16"/>
      <c r="BY299" s="16"/>
      <c r="BZ299" s="16"/>
      <c r="CA299" s="16"/>
      <c r="CB299" s="16"/>
      <c r="CC299" s="16"/>
      <c r="CD299" s="16"/>
      <c r="CE299" s="16"/>
      <c r="CF299" s="16"/>
      <c r="CN299" s="14">
        <f ca="1">IF(H299,IFERROR(IsVariableNameLegal(O299),0),0)</f>
        <v>0</v>
      </c>
      <c r="CO299" s="14" t="str">
        <f t="array" aca="1" ref="CO299" ca="1">IF(H299,IF(COUNTIF(INDIRECT(wew!$C$13),O299)&gt;1,TRIM(SUBSTITUTE(_xll.MCONCAT(IF((INDIRECT(wew!$C$13)=O299)*(COLUMN(INDIRECT(wew!$C$13))&lt;&gt;D299+1),-1+COLUMN(INDIRECT(wew!$C$13)),"")," "),"  "," ")),""),"")</f>
        <v/>
      </c>
      <c r="CP299" s="14" t="str">
        <f t="array" aca="1" ref="CP299" ca="1">IF(P299&lt;&gt;"",IF(LEN(P299)&gt;150,1,""),"")</f>
        <v/>
      </c>
      <c r="CQ299" s="14" t="str">
        <f t="array" aca="1" ref="CQ299" ca="1">IF(AND(H299,NOT(ster!$J$3)),IF(COUNTIF(INDIRECT(wew!$C$15),P299)&gt;1,TRIM(SUBSTITUTE(_xll.MCONCAT(IF((INDIRECT(wew!$C$15)=P299)*(COLUMN(INDIRECT(wew!$C$15))&lt;&gt;D299+1),-1+COLUMN(INDIRECT(wew!$C$15)),"")," "),"  "," ")),""),"")</f>
        <v/>
      </c>
      <c r="CR299" s="14" t="str">
        <f t="array" aca="1" ref="CR299" ca="1">IF(H299,IF(AND(W299&gt;0,AO299&lt;&gt;""),TRIM(SUBSTITUTE(_xll.MCONCAT(IFERROR(IF(ISNUMBER(INDIRECT(Q299)),IF((INDIRECT(ster!$D$14)&lt;&gt;"")*(INDIRECT(Q299)&lt;AO299),INDIRECT(ster!$D$14) &amp; ": " &amp;  SUBSTITUTE(IF( AV299,IFERROR(TEXT(INDIRECT(Q299),"rrrr-mm-dd") &amp;" (" &amp; INDIRECT(Q299) &amp;")",INDIRECT(Q299)),INDIRECT(Q299))," "," "),""),""),"")," "),"  "," ")),""),"")</f>
        <v/>
      </c>
      <c r="CS299" s="14" t="str">
        <f t="array" aca="1" ref="CS299" ca="1">IF(H299,IF(AND(W299&gt;0,AP299&lt;&gt;""),TRIM(SUBSTITUTE(_xll.MCONCAT(IFERROR(IF(ISNUMBER(INDIRECT(Q299)),IF((INDIRECT(ster!$D$14)&lt;&gt;"")*(INDIRECT(Q299)&gt;AP299),INDIRECT(ster!$D$14) &amp; ": " &amp;  SUBSTITUTE(IF( AV299,IFERROR(TEXT(INDIRECT(Q299),"rrrr-mm-dd")&amp;" (" &amp; INDIRECT(Q299) &amp;")",INDIRECT(Q299)),INDIRECT(Q299))," "," "),""),""),"")," "),"  "," ")),""),"")</f>
        <v/>
      </c>
      <c r="CT299" s="14" t="str">
        <f t="array" aca="1" ref="CT299" ca="1">IF(H299,IF(AND(N299&gt;0,AR299),TRIM(SUBSTITUTE(_xll.MCONCAT(IFERROR(IF(ISNUMBER(INDIRECT(Q299)),IF((INDIRECT(ster!$D$14)&lt;&gt;"")*(IFERROR(0*(MATCH(INDIRECT(Q299),INDIRECT(K299),0)&gt;0),1)),INDIRECT(ster!$D$14) &amp; ": " &amp;  SUBSTITUTE(IF( AV299,IFERROR(TEXT(INDIRECT(Q299),"rrrr-mm-dd")&amp;" (" &amp; INDIRECT(Q299) &amp;")",INDIRECT(Q299)),INDIRECT(Q299))," "," "),""),""),"")," "),"  "," ")),""),"")</f>
        <v/>
      </c>
      <c r="CU299" s="14" t="str">
        <f t="array" aca="1" ref="CU299" ca="1">IF(H299,IF(AND(V299&gt;0),TRIM(SUBSTITUTE(_xll.MCONCAT(IF((INDIRECT(ster!$D$14)&lt;&gt;"")*(IFERROR(0*(INDIRECT(Q299)&lt;&gt;""),1)),INDIRECT(ster!$D$14),"")," "),"  "," ")),""),"")</f>
        <v/>
      </c>
      <c r="CV299" s="14" t="str">
        <f t="array" aca="1" ref="CV299" ca="1">IF(H299,IF(AS299,
TRIM(SUBSTITUTE(_xll.MCONCAT(IF(
   (INDIRECT(ster!$D$14)&lt;&gt;"")*
   ((INDIRECT(Q299)="")+
      NOT(ISNUMBER(INDIRECT(Q299)))*
      NOT(ISERROR(MATCH(INDIRECT(Q299),INDIRECT(K299),0)))
    ),
      INDIRECT(ster!$D$14),
   "")," "),"  "," ")),
""),"")</f>
        <v/>
      </c>
      <c r="CW299" s="14" t="str">
        <f t="array" aca="1" ref="CW299" ca="1">IF(H299,IF(AND(AQ299),TRIM(SUBSTITUTE(_xll.MCONCAT(IFERROR(IF(ISNUMBER(INDIRECT(Q299)),IF((INDIRECT(ster!$D$14)&lt;&gt;"")*(INDIRECT(Q299)&lt;&gt;INT(INDIRECT(Q299))),INDIRECT(ster!$D$14) &amp; ": " &amp; INDIRECT(Q299),""),""),"")," "),"  "," ")),""),"")</f>
        <v/>
      </c>
      <c r="CX299" s="14" t="str">
        <f t="array" aca="1" ref="CX299" ca="1">IF(H299,IF(OR(AU299,AV299),TRIM(SUBSTITUTE(_xll.MCONCAT(IF((INDIRECT(ster!$D$14)&lt;&gt;"")*NOT(ISNUMBER(INDIRECT(Q299))),IF(ISERROR(MATCH(INDIRECT(Q299),INDIRECT(K299),0)),IFERROR(IF(INDIRECT(Q299)&lt;&gt;"",INDIRECT(ster!$D$14) &amp; ": " &amp; SUBSTITUTE(INDIRECT(Q299)," "," "),""),""),""),"")," "),"  "," ")),""),"")</f>
        <v/>
      </c>
      <c r="CY299" s="14" t="str">
        <f t="array" aca="1" ref="CY299" ca="1">IF(H299,IF(AE299,TRIM(SUBSTITUTE(_xll.MCONCAT(IF((INDIRECT(ster!$D$14)&lt;&gt;"")*IFERROR(NOT(INDIRECT(AF299)),FALSE),IF(ISERROR(MATCH(INDIRECT(Q299),INDIRECT(K299),0)),IFERROR(IF(INDIRECT(Q299)&lt;&gt;"",INDIRECT(ster!$D$14)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CZ299" s="14" t="str">
        <f t="array" aca="1" ref="CZ299" ca="1">IF(H299,IF(AH299,TRIM(SUBSTITUTE(_xll.MCONCAT(IF((INDIRECT(ster!$D$14)&lt;&gt;"")*IFERROR(NOT(INDIRECT(AI299)),FALSE),IF(ISERROR(MATCH(INDIRECT(Q299),INDIRECT(K299),0)),IFERROR(IF(INDIRECT(Q299)&lt;&gt;"",INDIRECT(ster!$D$14)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DC299" s="14" t="str">
        <f ca="1">SUBSTITUTE(SUBSTITUTE(SUBSTITUTE(SUBSTITUTE(_xll.MCONCAT(DG299:DS299,"■"),"■■","■"),"■■","■"),"■■","■"),"■■","■")</f>
        <v>■</v>
      </c>
      <c r="DD299" s="14" t="str">
        <f t="shared" ca="1" si="7367"/>
        <v/>
      </c>
      <c r="DE299" s="14" t="str">
        <f t="shared" ca="1" si="7368"/>
        <v/>
      </c>
      <c r="DF299" s="14" t="str">
        <f t="shared" ca="1" si="7369"/>
        <v/>
      </c>
      <c r="DG299" s="14" t="str">
        <f t="shared" ca="1" si="7370"/>
        <v/>
      </c>
      <c r="DH299" s="14" t="str">
        <f t="shared" ca="1" si="7371"/>
        <v/>
      </c>
      <c r="DI299" s="14" t="str">
        <f t="shared" ca="1" si="7372"/>
        <v/>
      </c>
      <c r="DJ299" s="14" t="str">
        <f t="shared" ca="1" si="7373"/>
        <v/>
      </c>
      <c r="DK299" s="14" t="str">
        <f t="shared" ca="1" si="7374"/>
        <v/>
      </c>
      <c r="DL299" s="14" t="str">
        <f t="shared" ca="1" si="7375"/>
        <v/>
      </c>
      <c r="DM299" s="14" t="str">
        <f t="shared" ca="1" si="7376"/>
        <v/>
      </c>
      <c r="DN299" s="14" t="str">
        <f t="array" aca="1" ref="DN299" ca="1">IF(CU299&lt;&gt;"","There are errors in the entered values in the following cases: " &amp;SUBSTITUTE(CU299," ",", "),"")</f>
        <v/>
      </c>
      <c r="DO299" s="14" t="str">
        <f t="shared" ca="1" si="7377"/>
        <v/>
      </c>
      <c r="DP299" s="14" t="str">
        <f t="shared" ca="1" si="7378"/>
        <v/>
      </c>
      <c r="DQ299" s="14" t="str">
        <f t="shared" ca="1" si="7379"/>
        <v/>
      </c>
      <c r="DR299" s="14" t="str">
        <f t="shared" ca="1" si="7380"/>
        <v/>
      </c>
      <c r="DS299" s="14" t="str">
        <f t="shared" ca="1" si="7381"/>
        <v/>
      </c>
      <c r="DZ299" s="14" t="b">
        <f t="shared" ca="1" si="7382"/>
        <v>0</v>
      </c>
      <c r="EA299" s="14" t="str">
        <f t="shared" ca="1" si="7383"/>
        <v>Psychiatric medication (q_89a)</v>
      </c>
      <c r="EB299" s="14" t="str">
        <f t="shared" ca="1" si="7384"/>
        <v xml:space="preserve">Values must be numeric. </v>
      </c>
      <c r="EC299" s="14" t="str">
        <f t="shared" ca="1" si="7385"/>
        <v xml:space="preserve">Psychiatric medication (q_89a): Values must be numeric. </v>
      </c>
      <c r="ED299" s="14" t="str">
        <f t="shared" ca="1" si="7386"/>
        <v/>
      </c>
      <c r="EE299" s="14" t="str">
        <f t="shared" ca="1" si="7387"/>
        <v>Values must be numeric</v>
      </c>
      <c r="EF299" s="14" t="str">
        <f t="shared" ca="1" si="7388"/>
        <v/>
      </c>
      <c r="EG299" s="14" t="str">
        <f t="shared" ca="1" si="7389"/>
        <v/>
      </c>
      <c r="EM299" s="14" t="b">
        <f t="shared" ca="1" si="7390"/>
        <v>1</v>
      </c>
      <c r="EN299" s="14">
        <f t="shared" ca="1" si="7391"/>
        <v>282</v>
      </c>
      <c r="EO299" s="14" t="str">
        <f t="shared" ca="1" si="7392"/>
        <v>q_89a</v>
      </c>
      <c r="EP299" s="14" t="str">
        <f t="shared" ca="1" si="7393"/>
        <v xml:space="preserve">Psychiatric medication (q_89a): Values must be numeric. </v>
      </c>
      <c r="EQ299" s="14" t="str">
        <f t="shared" ca="1" si="7394"/>
        <v/>
      </c>
    </row>
    <row r="300" spans="2:147" s="14" customFormat="1">
      <c r="B300" s="14" t="str">
        <f t="shared" ca="1" si="7320"/>
        <v/>
      </c>
      <c r="C300" s="14">
        <f t="shared" ca="1" si="7321"/>
        <v>283</v>
      </c>
      <c r="D300" s="14">
        <f t="shared" si="7322"/>
        <v>298</v>
      </c>
      <c r="E300" s="14" t="str">
        <f t="shared" ca="1" si="7323"/>
        <v>I</v>
      </c>
      <c r="F300" s="14" t="str">
        <f t="shared" ca="1" si="7324"/>
        <v>q_89b</v>
      </c>
      <c r="G300" s="14" t="str">
        <f t="shared" ca="1" si="7325"/>
        <v>Drug(s) used in psychiatric medication</v>
      </c>
      <c r="H300" s="14" t="b">
        <f t="shared" ca="1" si="7326"/>
        <v>1</v>
      </c>
      <c r="I300" s="14" t="str">
        <f ca="1">IF($H300,ADDRESS(3,(D300+1)*2-1,4,,"["&amp;wew!$G$7&amp;"]"&amp;_sheetname_labels)&amp;":"&amp;ADDRESS(2+ster!$B$20,(D300+1)*2-1,4),"")</f>
        <v>[DBTemplate.xlsm]labels!VY3:VY61</v>
      </c>
      <c r="J300" s="14">
        <f t="array" aca="1" ref="J300" ca="1">IF(H300,MAX(0,MAX(IF(INDIRECT(I300)&lt;&gt;"",ROW(INDIRECT(I300)),""))-2),"")</f>
        <v>0</v>
      </c>
      <c r="K300" s="14" t="str">
        <f ca="1">IF($H300,IF($J300&gt;0,ADDRESS(3,(D300+1)*2-1,4,,"["&amp;wew!$G$7&amp;"]"&amp;_sheetname_labels)&amp;":"&amp;ADDRESS(2+J300,(D300+1)*2-1,4),""),"")</f>
        <v/>
      </c>
      <c r="L300" s="14" t="str">
        <f ca="1">IF($H300,IF($J300&gt;0,ADDRESS(3,(D300+1)*2,4,,"["&amp;wew!$G$7&amp;"]"&amp;_sheetname_labels)&amp;":"&amp;ADDRESS(2+J300,(D300+1)*2,4),""),"")</f>
        <v/>
      </c>
      <c r="M300" s="14">
        <f t="shared" ca="1" si="7327"/>
        <v>0</v>
      </c>
      <c r="N300" s="14">
        <f t="shared" ca="1" si="7328"/>
        <v>0</v>
      </c>
      <c r="O300" s="14" t="str">
        <f t="shared" ca="1" si="7329"/>
        <v>q_89b</v>
      </c>
      <c r="P300" s="14" t="str">
        <f t="shared" ca="1" si="7330"/>
        <v>Drug(s) used in psychiatric medication</v>
      </c>
      <c r="Q300" s="14" t="str">
        <f ca="1">IF($BP300,ADDRESS(3,D300+1,4,,"["&amp;wew!$G$7&amp;"]"&amp;_sheetname_dataframe)&amp;":"&amp;ADDRESS(2+ster!$C$14,D300+1,4),"")</f>
        <v>[DBTemplate.xlsm]data_frame!KM3:KM3</v>
      </c>
      <c r="R300" s="14" t="str">
        <f>IF($BP300,IF(MID(_xll.FORMULATEXT(INDEX(INDIRECT(Q300),1)),1,1)="=", _xll.FORMULATEXT(INDEX(INDIRECT(Q300),1),2,TRUE),""),"")</f>
        <v/>
      </c>
      <c r="S300" s="14">
        <f t="array" aca="1" ref="S300" ca="1">IF(H300,SUM(IF((IFERROR(INDIRECT(Q300)&lt;&gt;"",FALSE))*(INDIRECT(ster!$D$14)&lt;&gt;""),1,0)),"")</f>
        <v>0</v>
      </c>
      <c r="T300" s="14">
        <f t="array" aca="1" ref="T300" ca="1">IF(H300,IF(M300&gt;0,SUM(IFERROR(1*(MATCH(INDIRECT(Q300),INDIRECT(K300),0)&gt;0),0)*(INDIRECT(ster!$D$14)&lt;&gt;"")*NOT(ISNUMBER(INDIRECT(Q300)))),0),"")</f>
        <v>0</v>
      </c>
      <c r="U300" s="14">
        <f t="array" aca="1" ref="U300" ca="1">IF(H300,SUM((IFERROR(INDIRECT(Q300)="",FALSE))*(INDIRECT(ster!$D$14)&lt;&gt;"")),"")</f>
        <v>1</v>
      </c>
      <c r="V300" s="14">
        <f t="array" aca="1" ref="V300" ca="1">IF(H300,SUM((IFERROR(INDIRECT(Q300)="#ąś",TRUE))*(INDIRECT(ster!$D$14)&lt;&gt;"")),"")</f>
        <v>0</v>
      </c>
      <c r="W300" s="14">
        <f t="array" aca="1" ref="W300" ca="1">IF(H300,SUM(ISNUMBER(INDIRECT(Q300))*(INDIRECT(ster!$D$14)&lt;&gt;"")),"")</f>
        <v>0</v>
      </c>
      <c r="X300" s="14" t="str">
        <f t="array" aca="1" ref="X300" ca="1">IF(AND(H300,W300&gt;0),IF(wew!$B$3,MIN(IF((INDIRECT(ster!$D$14)&lt;&gt;"")*IFERROR(INDIRECT($Q300)&lt;&gt;"",FALSE),IFERROR(INDIRECT($Q300),"X"),"X")),"&lt;włącz podświetlanie wartości&gt;"),"—")</f>
        <v>—</v>
      </c>
      <c r="Y300" s="14" t="str">
        <f t="array" aca="1" ref="Y300" ca="1">IF(AND(H300,W300&gt;0),IF(wew!$B$3,MAX(IF((INDIRECT(ster!$D$14)&lt;&gt;"")*IFERROR(INDIRECT($Q300)&lt;&gt;"",FALSE),IFERROR(INDIRECT($Q300),"X"),"X")),"&lt;włącz podświetlanie wartości&gt;"),"—")</f>
        <v>—</v>
      </c>
      <c r="Z300" s="14">
        <f t="shared" ca="1" si="7331"/>
        <v>0</v>
      </c>
      <c r="AA300" s="12" t="str">
        <f t="shared" ca="1" si="7332"/>
        <v>—</v>
      </c>
      <c r="AB300" s="17">
        <f t="array" aca="1" ref="AB300" ca="1">IF(H300,IF(W300&gt;0,SUM((INDIRECT(ster!$D$14)&lt;&gt;"")*IFERROR((INDIRECT(Q300)&lt;&gt;"")*(INDIRECT(Q300)=INT(INDIRECT(Q300))),0)),0),"")</f>
        <v>0</v>
      </c>
      <c r="AC300" s="17">
        <f t="array" aca="1" ref="AC300" ca="1">IF(H300,W300-AB300,"")</f>
        <v>0</v>
      </c>
      <c r="AD300" s="17">
        <f t="shared" ca="1" si="7333"/>
        <v>1</v>
      </c>
      <c r="AE300" s="17" t="b">
        <f t="shared" ca="1" si="7334"/>
        <v>0</v>
      </c>
      <c r="AF300" s="17" t="str">
        <f ca="1">IF(AE300,IF($H300,ADDRESS(3,D300+2,4,,"["&amp;wew!$G$7&amp;"]"&amp;_sheetname_dataframe)&amp;":"&amp;ADDRESS(2+ster!$C$14,D300+2,4),""),"")</f>
        <v/>
      </c>
      <c r="AG300" s="17" t="str">
        <f t="shared" ca="1" si="7335"/>
        <v/>
      </c>
      <c r="AH300" s="17" t="b">
        <f t="shared" ca="1" si="7336"/>
        <v>0</v>
      </c>
      <c r="AI300" s="17" t="str">
        <f ca="1">IF(AH300,IF($H300,ADDRESS(3,D300+3,4,,"["&amp;wew!$G$7&amp;"]"&amp;_sheetname_dataframe)&amp;":"&amp;ADDRESS(2+ster!$C$14,D300+3,4),""),"")</f>
        <v/>
      </c>
      <c r="AJ300" s="17" t="str">
        <f t="shared" ca="1" si="7337"/>
        <v/>
      </c>
      <c r="AK300" s="17" t="b">
        <f t="shared" ca="1" si="7338"/>
        <v>0</v>
      </c>
      <c r="AL300" s="17" t="b">
        <f t="shared" ca="1" si="7339"/>
        <v>0</v>
      </c>
      <c r="AM300" s="17" t="b">
        <f t="shared" ca="1" si="7340"/>
        <v>0</v>
      </c>
      <c r="AN300" s="17">
        <f t="shared" ca="1" si="7341"/>
        <v>0</v>
      </c>
      <c r="AO300" s="24" t="str">
        <f t="shared" ca="1" si="7342"/>
        <v/>
      </c>
      <c r="AP300" s="24" t="str">
        <f t="shared" ca="1" si="7343"/>
        <v/>
      </c>
      <c r="AQ300" s="17" t="b">
        <f t="shared" ca="1" si="7344"/>
        <v>0</v>
      </c>
      <c r="AR300" s="17" t="b">
        <f t="shared" ca="1" si="7345"/>
        <v>0</v>
      </c>
      <c r="AS300" s="17" t="b">
        <f t="shared" ca="1" si="7346"/>
        <v>0</v>
      </c>
      <c r="AT300" s="17" t="b">
        <f t="shared" ca="1" si="7347"/>
        <v>0</v>
      </c>
      <c r="AU300" s="17" t="b">
        <f t="shared" ca="1" si="7348"/>
        <v>0</v>
      </c>
      <c r="AV300" s="17" t="b">
        <f t="shared" ca="1" si="7349"/>
        <v>0</v>
      </c>
      <c r="AW300" s="17" t="b">
        <f t="shared" ca="1" si="7350"/>
        <v>0</v>
      </c>
      <c r="AX300" s="14" t="b">
        <f t="array" aca="1" ref="AX300" ca="1">IF(H300,N300&gt;0,"")</f>
        <v>0</v>
      </c>
      <c r="AY300" s="17" t="str">
        <f t="shared" ca="1" si="7351"/>
        <v/>
      </c>
      <c r="AZ300" s="17" t="str">
        <f t="array" aca="1" ref="AZ300" ca="1">IF(AY300&lt;&gt;"",SUM(1*ISERROR(MATCH(INDIRECT(AY300),INDIRECT(K300),0)))=0,"")</f>
        <v/>
      </c>
      <c r="BA300" s="17" t="b">
        <f t="shared" ca="1" si="7352"/>
        <v>1</v>
      </c>
      <c r="BB300" s="17" t="b">
        <v>0</v>
      </c>
      <c r="BC300" s="17" t="b">
        <f t="shared" ca="1" si="7353"/>
        <v>0</v>
      </c>
      <c r="BD300" s="17" t="b">
        <f t="shared" ca="1" si="7354"/>
        <v>0</v>
      </c>
      <c r="BE300" s="17" t="b">
        <f t="shared" ca="1" si="7355"/>
        <v>0</v>
      </c>
      <c r="BF300" s="17" t="b">
        <f t="shared" ca="1" si="7356"/>
        <v>0</v>
      </c>
      <c r="BG300" s="17" t="b">
        <f t="shared" ca="1" si="7357"/>
        <v>0</v>
      </c>
      <c r="BH300" s="17" t="b">
        <f t="shared" ca="1" si="7358"/>
        <v>0</v>
      </c>
      <c r="BI300" s="17">
        <f t="shared" ca="1" si="7359"/>
        <v>7</v>
      </c>
      <c r="BJ300" s="17" t="b">
        <f t="shared" ca="1" si="7360"/>
        <v>0</v>
      </c>
      <c r="BK300" s="17" t="str">
        <f t="shared" ca="1" si="7361"/>
        <v/>
      </c>
      <c r="BL300" s="17" t="str">
        <f t="shared" ca="1" si="7362"/>
        <v/>
      </c>
      <c r="BM300" s="17" t="str">
        <f t="shared" ca="1" si="7363"/>
        <v>0</v>
      </c>
      <c r="BN300" s="17" t="str">
        <f t="shared" ca="1" si="7364"/>
        <v>S</v>
      </c>
      <c r="BO300" s="17" t="str">
        <f t="shared" ca="1" si="7365"/>
        <v/>
      </c>
      <c r="BP300" s="14" t="b">
        <f t="shared" ca="1" si="7366"/>
        <v>1</v>
      </c>
      <c r="BQ300" s="35"/>
      <c r="BX300" s="16"/>
      <c r="BY300" s="16"/>
      <c r="BZ300" s="16"/>
      <c r="CA300" s="16"/>
      <c r="CB300" s="16"/>
      <c r="CC300" s="16"/>
      <c r="CD300" s="16"/>
      <c r="CE300" s="16"/>
      <c r="CF300" s="16"/>
      <c r="CN300" s="14">
        <f ca="1">IF(H300,IFERROR(IsVariableNameLegal(O300),0),0)</f>
        <v>0</v>
      </c>
      <c r="CO300" s="14" t="str">
        <f t="array" aca="1" ref="CO300" ca="1">IF(H300,IF(COUNTIF(INDIRECT(wew!$C$13),O300)&gt;1,TRIM(SUBSTITUTE(_xll.MCONCAT(IF((INDIRECT(wew!$C$13)=O300)*(COLUMN(INDIRECT(wew!$C$13))&lt;&gt;D300+1),-1+COLUMN(INDIRECT(wew!$C$13)),"")," "),"  "," ")),""),"")</f>
        <v/>
      </c>
      <c r="CP300" s="14" t="str">
        <f t="array" aca="1" ref="CP300" ca="1">IF(P300&lt;&gt;"",IF(LEN(P300)&gt;150,1,""),"")</f>
        <v/>
      </c>
      <c r="CQ300" s="14" t="str">
        <f t="array" aca="1" ref="CQ300" ca="1">IF(AND(H300,NOT(ster!$J$3)),IF(COUNTIF(INDIRECT(wew!$C$15),P300)&gt;1,TRIM(SUBSTITUTE(_xll.MCONCAT(IF((INDIRECT(wew!$C$15)=P300)*(COLUMN(INDIRECT(wew!$C$15))&lt;&gt;D300+1),-1+COLUMN(INDIRECT(wew!$C$15)),"")," "),"  "," ")),""),"")</f>
        <v/>
      </c>
      <c r="CR300" s="14" t="str">
        <f t="array" aca="1" ref="CR300" ca="1">IF(H300,IF(AND(W300&gt;0,AO300&lt;&gt;""),TRIM(SUBSTITUTE(_xll.MCONCAT(IFERROR(IF(ISNUMBER(INDIRECT(Q300)),IF((INDIRECT(ster!$D$14)&lt;&gt;"")*(INDIRECT(Q300)&lt;AO300),INDIRECT(ster!$D$14) &amp; ": " &amp;  SUBSTITUTE(IF( AV300,IFERROR(TEXT(INDIRECT(Q300),"rrrr-mm-dd") &amp;" (" &amp; INDIRECT(Q300) &amp;")",INDIRECT(Q300)),INDIRECT(Q300))," "," "),""),""),"")," "),"  "," ")),""),"")</f>
        <v/>
      </c>
      <c r="CS300" s="14" t="str">
        <f t="array" aca="1" ref="CS300" ca="1">IF(H300,IF(AND(W300&gt;0,AP300&lt;&gt;""),TRIM(SUBSTITUTE(_xll.MCONCAT(IFERROR(IF(ISNUMBER(INDIRECT(Q300)),IF((INDIRECT(ster!$D$14)&lt;&gt;"")*(INDIRECT(Q300)&gt;AP300),INDIRECT(ster!$D$14) &amp; ": " &amp;  SUBSTITUTE(IF( AV300,IFERROR(TEXT(INDIRECT(Q300),"rrrr-mm-dd")&amp;" (" &amp; INDIRECT(Q300) &amp;")",INDIRECT(Q300)),INDIRECT(Q300))," "," "),""),""),"")," "),"  "," ")),""),"")</f>
        <v/>
      </c>
      <c r="CT300" s="14" t="str">
        <f t="array" aca="1" ref="CT300" ca="1">IF(H300,IF(AND(N300&gt;0,AR300),TRIM(SUBSTITUTE(_xll.MCONCAT(IFERROR(IF(ISNUMBER(INDIRECT(Q300)),IF((INDIRECT(ster!$D$14)&lt;&gt;"")*(IFERROR(0*(MATCH(INDIRECT(Q300),INDIRECT(K300),0)&gt;0),1)),INDIRECT(ster!$D$14) &amp; ": " &amp;  SUBSTITUTE(IF( AV300,IFERROR(TEXT(INDIRECT(Q300),"rrrr-mm-dd")&amp;" (" &amp; INDIRECT(Q300) &amp;")",INDIRECT(Q300)),INDIRECT(Q300))," "," "),""),""),"")," "),"  "," ")),""),"")</f>
        <v/>
      </c>
      <c r="CU300" s="14" t="str">
        <f t="array" aca="1" ref="CU300" ca="1">IF(H300,IF(AND(V300&gt;0),TRIM(SUBSTITUTE(_xll.MCONCAT(IF((INDIRECT(ster!$D$14)&lt;&gt;"")*(IFERROR(0*(INDIRECT(Q300)&lt;&gt;""),1)),INDIRECT(ster!$D$14),"")," "),"  "," ")),""),"")</f>
        <v/>
      </c>
      <c r="CV300" s="14" t="str">
        <f t="array" aca="1" ref="CV300" ca="1">IF(H300,IF(AS300,
TRIM(SUBSTITUTE(_xll.MCONCAT(IF(
   (INDIRECT(ster!$D$14)&lt;&gt;"")*
   ((INDIRECT(Q300)="")+
      NOT(ISNUMBER(INDIRECT(Q300)))*
      NOT(ISERROR(MATCH(INDIRECT(Q300),INDIRECT(K300),0)))
    ),
      INDIRECT(ster!$D$14),
   "")," "),"  "," ")),
""),"")</f>
        <v/>
      </c>
      <c r="CW300" s="14" t="str">
        <f t="array" aca="1" ref="CW300" ca="1">IF(H300,IF(AND(AQ300),TRIM(SUBSTITUTE(_xll.MCONCAT(IFERROR(IF(ISNUMBER(INDIRECT(Q300)),IF((INDIRECT(ster!$D$14)&lt;&gt;"")*(INDIRECT(Q300)&lt;&gt;INT(INDIRECT(Q300))),INDIRECT(ster!$D$14) &amp; ": " &amp; INDIRECT(Q300),""),""),"")," "),"  "," ")),""),"")</f>
        <v/>
      </c>
      <c r="CX300" s="14" t="str">
        <f t="array" aca="1" ref="CX300" ca="1">IF(H300,IF(OR(AU300,AV300),TRIM(SUBSTITUTE(_xll.MCONCAT(IF((INDIRECT(ster!$D$14)&lt;&gt;"")*NOT(ISNUMBER(INDIRECT(Q300))),IF(ISERROR(MATCH(INDIRECT(Q300),INDIRECT(K300),0)),IFERROR(IF(INDIRECT(Q300)&lt;&gt;"",INDIRECT(ster!$D$14) &amp; ": " &amp; SUBSTITUTE(INDIRECT(Q300)," "," "),""),""),""),"")," "),"  "," ")),""),"")</f>
        <v/>
      </c>
      <c r="CY300" s="14" t="str">
        <f t="array" aca="1" ref="CY300" ca="1">IF(H300,IF(AE300,TRIM(SUBSTITUTE(_xll.MCONCAT(IF((INDIRECT(ster!$D$14)&lt;&gt;"")*IFERROR(NOT(INDIRECT(AF300)),FALSE),IF(ISERROR(MATCH(INDIRECT(Q300),INDIRECT(K300),0)),IFERROR(IF(INDIRECT(Q300)&lt;&gt;"",INDIRECT(ster!$D$14)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CZ300" s="14" t="str">
        <f t="array" aca="1" ref="CZ300" ca="1">IF(H300,IF(AH300,TRIM(SUBSTITUTE(_xll.MCONCAT(IF((INDIRECT(ster!$D$14)&lt;&gt;"")*IFERROR(NOT(INDIRECT(AI300)),FALSE),IF(ISERROR(MATCH(INDIRECT(Q300),INDIRECT(K300),0)),IFERROR(IF(INDIRECT(Q300)&lt;&gt;"",INDIRECT(ster!$D$14)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DC300" s="14" t="str">
        <f ca="1">SUBSTITUTE(SUBSTITUTE(SUBSTITUTE(SUBSTITUTE(_xll.MCONCAT(DG300:DS300,"■"),"■■","■"),"■■","■"),"■■","■"),"■■","■")</f>
        <v>■</v>
      </c>
      <c r="DD300" s="14" t="str">
        <f t="shared" ca="1" si="7367"/>
        <v/>
      </c>
      <c r="DE300" s="14" t="str">
        <f t="shared" ca="1" si="7368"/>
        <v/>
      </c>
      <c r="DF300" s="14" t="str">
        <f t="shared" ca="1" si="7369"/>
        <v/>
      </c>
      <c r="DG300" s="14" t="str">
        <f t="shared" ca="1" si="7370"/>
        <v/>
      </c>
      <c r="DH300" s="14" t="str">
        <f t="shared" ca="1" si="7371"/>
        <v/>
      </c>
      <c r="DI300" s="14" t="str">
        <f t="shared" ca="1" si="7372"/>
        <v/>
      </c>
      <c r="DJ300" s="14" t="str">
        <f t="shared" ca="1" si="7373"/>
        <v/>
      </c>
      <c r="DK300" s="14" t="str">
        <f t="shared" ca="1" si="7374"/>
        <v/>
      </c>
      <c r="DL300" s="14" t="str">
        <f t="shared" ca="1" si="7375"/>
        <v/>
      </c>
      <c r="DM300" s="14" t="str">
        <f t="shared" ca="1" si="7376"/>
        <v/>
      </c>
      <c r="DN300" s="14" t="str">
        <f t="array" aca="1" ref="DN300" ca="1">IF(CU300&lt;&gt;"","There are errors in the entered values in the following cases: " &amp;SUBSTITUTE(CU300," ",", "),"")</f>
        <v/>
      </c>
      <c r="DO300" s="14" t="str">
        <f t="shared" ca="1" si="7377"/>
        <v/>
      </c>
      <c r="DP300" s="14" t="str">
        <f t="shared" ca="1" si="7378"/>
        <v/>
      </c>
      <c r="DQ300" s="14" t="str">
        <f t="shared" ca="1" si="7379"/>
        <v/>
      </c>
      <c r="DR300" s="14" t="str">
        <f t="shared" ca="1" si="7380"/>
        <v/>
      </c>
      <c r="DS300" s="14" t="str">
        <f t="shared" ca="1" si="7381"/>
        <v/>
      </c>
      <c r="DZ300" s="14" t="b">
        <f t="shared" ca="1" si="7382"/>
        <v>0</v>
      </c>
      <c r="EA300" s="14" t="str">
        <f t="shared" ca="1" si="7383"/>
        <v/>
      </c>
      <c r="EB300" s="14" t="str">
        <f t="shared" ca="1" si="7384"/>
        <v/>
      </c>
      <c r="EC300" s="14" t="str">
        <f t="shared" ca="1" si="7385"/>
        <v/>
      </c>
      <c r="ED300" s="14" t="str">
        <f t="shared" ca="1" si="7386"/>
        <v/>
      </c>
      <c r="EE300" s="14" t="str">
        <f t="shared" ca="1" si="7387"/>
        <v/>
      </c>
      <c r="EF300" s="14" t="str">
        <f t="shared" ca="1" si="7388"/>
        <v/>
      </c>
      <c r="EG300" s="14" t="str">
        <f t="shared" ca="1" si="7389"/>
        <v/>
      </c>
      <c r="EM300" s="14" t="b">
        <f t="shared" ca="1" si="7390"/>
        <v>0</v>
      </c>
      <c r="EN300" s="14" t="str">
        <f t="shared" ca="1" si="7391"/>
        <v/>
      </c>
      <c r="EO300" s="14" t="str">
        <f t="shared" ca="1" si="7392"/>
        <v/>
      </c>
      <c r="EP300" s="14" t="str">
        <f t="shared" ca="1" si="7393"/>
        <v/>
      </c>
      <c r="EQ300" s="14" t="str">
        <f t="shared" ca="1" si="7394"/>
        <v/>
      </c>
    </row>
    <row r="301" spans="2:147" s="14" customFormat="1">
      <c r="B301" s="14" t="str">
        <f t="shared" ca="1" si="7320"/>
        <v/>
      </c>
      <c r="C301" s="14">
        <f t="shared" ca="1" si="7321"/>
        <v>284</v>
      </c>
      <c r="D301" s="14">
        <f t="shared" si="7322"/>
        <v>299</v>
      </c>
      <c r="E301" s="14" t="str">
        <f t="shared" ca="1" si="7323"/>
        <v>D</v>
      </c>
      <c r="F301" s="14" t="str">
        <f t="shared" ca="1" si="7324"/>
        <v>q_90a</v>
      </c>
      <c r="G301" s="14" t="str">
        <f t="shared" ca="1" si="7325"/>
        <v xml:space="preserve">Supplements </v>
      </c>
      <c r="H301" s="14" t="b">
        <f t="shared" ca="1" si="7326"/>
        <v>1</v>
      </c>
      <c r="I301" s="14" t="str">
        <f ca="1">IF($H301,ADDRESS(3,(D301+1)*2-1,4,,"["&amp;wew!$G$7&amp;"]"&amp;_sheetname_labels)&amp;":"&amp;ADDRESS(2+ster!$B$20,(D301+1)*2-1,4),"")</f>
        <v>[DBTemplate.xlsm]labels!WA3:WA61</v>
      </c>
      <c r="J301" s="14">
        <f t="array" aca="1" ref="J301" ca="1">IF(H301,MAX(0,MAX(IF(INDIRECT(I301)&lt;&gt;"",ROW(INDIRECT(I301)),""))-2),"")</f>
        <v>2</v>
      </c>
      <c r="K301" s="14" t="str">
        <f ca="1">IF($H301,IF($J301&gt;0,ADDRESS(3,(D301+1)*2-1,4,,"["&amp;wew!$G$7&amp;"]"&amp;_sheetname_labels)&amp;":"&amp;ADDRESS(2+J301,(D301+1)*2-1,4),""),"")</f>
        <v>[DBTemplate.xlsm]labels!WA3:WA4</v>
      </c>
      <c r="L301" s="14" t="str">
        <f ca="1">IF($H301,IF($J301&gt;0,ADDRESS(3,(D301+1)*2,4,,"["&amp;wew!$G$7&amp;"]"&amp;_sheetname_labels)&amp;":"&amp;ADDRESS(2+J301,(D301+1)*2,4),""),"")</f>
        <v>[DBTemplate.xlsm]labels!WB3:WB4</v>
      </c>
      <c r="M301" s="14">
        <f t="shared" ca="1" si="7327"/>
        <v>0</v>
      </c>
      <c r="N301" s="14">
        <f t="shared" ca="1" si="7328"/>
        <v>2</v>
      </c>
      <c r="O301" s="14" t="str">
        <f t="shared" ca="1" si="7329"/>
        <v>q_90a</v>
      </c>
      <c r="P301" s="14" t="str">
        <f t="shared" ca="1" si="7330"/>
        <v xml:space="preserve">Supplements </v>
      </c>
      <c r="Q301" s="14" t="str">
        <f ca="1">IF($BP301,ADDRESS(3,D301+1,4,,"["&amp;wew!$G$7&amp;"]"&amp;_sheetname_dataframe)&amp;":"&amp;ADDRESS(2+ster!$C$14,D301+1,4),"")</f>
        <v>[DBTemplate.xlsm]data_frame!KN3:KN3</v>
      </c>
      <c r="R301" s="14" t="str">
        <f>IF($BP301,IF(MID(_xll.FORMULATEXT(INDEX(INDIRECT(Q301),1)),1,1)="=", _xll.FORMULATEXT(INDEX(INDIRECT(Q301),1),2,TRUE),""),"")</f>
        <v/>
      </c>
      <c r="S301" s="14">
        <f t="array" aca="1" ref="S301" ca="1">IF(H301,SUM(IF((IFERROR(INDIRECT(Q301)&lt;&gt;"",FALSE))*(INDIRECT(ster!$D$14)&lt;&gt;""),1,0)),"")</f>
        <v>1</v>
      </c>
      <c r="T301" s="14">
        <f t="array" aca="1" ref="T301" ca="1">IF(H301,IF(M301&gt;0,SUM(IFERROR(1*(MATCH(INDIRECT(Q301),INDIRECT(K301),0)&gt;0),0)*(INDIRECT(ster!$D$14)&lt;&gt;"")*NOT(ISNUMBER(INDIRECT(Q301)))),0),"")</f>
        <v>0</v>
      </c>
      <c r="U301" s="14">
        <f t="array" aca="1" ref="U301" ca="1">IF(H301,SUM((IFERROR(INDIRECT(Q301)="",FALSE))*(INDIRECT(ster!$D$14)&lt;&gt;"")),"")</f>
        <v>0</v>
      </c>
      <c r="V301" s="14">
        <f t="array" aca="1" ref="V301" ca="1">IF(H301,SUM((IFERROR(INDIRECT(Q301)="#ąś",TRUE))*(INDIRECT(ster!$D$14)&lt;&gt;"")),"")</f>
        <v>0</v>
      </c>
      <c r="W301" s="14">
        <f t="array" aca="1" ref="W301" ca="1">IF(H301,SUM(ISNUMBER(INDIRECT(Q301))*(INDIRECT(ster!$D$14)&lt;&gt;"")),"")</f>
        <v>1</v>
      </c>
      <c r="X301" s="14">
        <f t="array" aca="1" ref="X301" ca="1">IF(AND(H301,W301&gt;0),IF(wew!$B$3,MIN(IF((INDIRECT(ster!$D$14)&lt;&gt;"")*IFERROR(INDIRECT($Q301)&lt;&gt;"",FALSE),IFERROR(INDIRECT($Q301),"X"),"X")),"&lt;włącz podświetlanie wartości&gt;"),"—")</f>
        <v>2</v>
      </c>
      <c r="Y301" s="14">
        <f t="array" aca="1" ref="Y301" ca="1">IF(AND(H301,W301&gt;0),IF(wew!$B$3,MAX(IF((INDIRECT(ster!$D$14)&lt;&gt;"")*IFERROR(INDIRECT($Q301)&lt;&gt;"",FALSE),IFERROR(INDIRECT($Q301),"X"),"X")),"&lt;włącz podświetlanie wartości&gt;"),"—")</f>
        <v>2</v>
      </c>
      <c r="Z301" s="14">
        <f t="shared" ca="1" si="7331"/>
        <v>0</v>
      </c>
      <c r="AA301" s="12">
        <f t="shared" ca="1" si="7332"/>
        <v>1</v>
      </c>
      <c r="AB301" s="17">
        <f t="array" aca="1" ref="AB301" ca="1">IF(H301,IF(W301&gt;0,SUM((INDIRECT(ster!$D$14)&lt;&gt;"")*IFERROR((INDIRECT(Q301)&lt;&gt;"")*(INDIRECT(Q301)=INT(INDIRECT(Q301))),0)),0),"")</f>
        <v>1</v>
      </c>
      <c r="AC301" s="17">
        <f t="array" aca="1" ref="AC301" ca="1">IF(H301,W301-AB301,"")</f>
        <v>0</v>
      </c>
      <c r="AD301" s="17">
        <f t="shared" ca="1" si="7333"/>
        <v>1</v>
      </c>
      <c r="AE301" s="17" t="b">
        <f t="shared" ca="1" si="7334"/>
        <v>0</v>
      </c>
      <c r="AF301" s="17" t="str">
        <f ca="1">IF(AE301,IF($H301,ADDRESS(3,D301+2,4,,"["&amp;wew!$G$7&amp;"]"&amp;_sheetname_dataframe)&amp;":"&amp;ADDRESS(2+ster!$C$14,D301+2,4),""),"")</f>
        <v/>
      </c>
      <c r="AG301" s="17" t="str">
        <f t="shared" ca="1" si="7335"/>
        <v/>
      </c>
      <c r="AH301" s="17" t="b">
        <f t="shared" ca="1" si="7336"/>
        <v>0</v>
      </c>
      <c r="AI301" s="17" t="str">
        <f ca="1">IF(AH301,IF($H301,ADDRESS(3,D301+3,4,,"["&amp;wew!$G$7&amp;"]"&amp;_sheetname_dataframe)&amp;":"&amp;ADDRESS(2+ster!$C$14,D301+3,4),""),"")</f>
        <v/>
      </c>
      <c r="AJ301" s="17" t="str">
        <f t="shared" ca="1" si="7337"/>
        <v/>
      </c>
      <c r="AK301" s="17" t="b">
        <f t="shared" ca="1" si="7338"/>
        <v>0</v>
      </c>
      <c r="AL301" s="17" t="b">
        <f t="shared" ca="1" si="7339"/>
        <v>0</v>
      </c>
      <c r="AM301" s="17" t="b">
        <f t="shared" ca="1" si="7340"/>
        <v>0</v>
      </c>
      <c r="AN301" s="17">
        <f t="shared" ca="1" si="7341"/>
        <v>0</v>
      </c>
      <c r="AO301" s="24" t="str">
        <f t="shared" ca="1" si="7342"/>
        <v/>
      </c>
      <c r="AP301" s="24" t="str">
        <f t="shared" ca="1" si="7343"/>
        <v/>
      </c>
      <c r="AQ301" s="17" t="b">
        <f t="shared" ca="1" si="7344"/>
        <v>0</v>
      </c>
      <c r="AR301" s="17" t="b">
        <f t="shared" ca="1" si="7345"/>
        <v>0</v>
      </c>
      <c r="AS301" s="17" t="b">
        <f t="shared" ca="1" si="7346"/>
        <v>0</v>
      </c>
      <c r="AT301" s="17" t="b">
        <f t="shared" ca="1" si="7347"/>
        <v>0</v>
      </c>
      <c r="AU301" s="17" t="b">
        <f t="shared" ca="1" si="7348"/>
        <v>1</v>
      </c>
      <c r="AV301" s="17" t="b">
        <f t="shared" ca="1" si="7349"/>
        <v>0</v>
      </c>
      <c r="AW301" s="17" t="b">
        <f t="shared" ca="1" si="7350"/>
        <v>1</v>
      </c>
      <c r="AX301" s="14" t="b">
        <f t="array" aca="1" ref="AX301" ca="1">IF(H301,N301&gt;0,"")</f>
        <v>1</v>
      </c>
      <c r="AY301" s="17" t="str">
        <f t="shared" ca="1" si="7351"/>
        <v>C3:C4</v>
      </c>
      <c r="AZ301" s="17" t="b">
        <f t="array" aca="1" ref="AZ301" ca="1">IF(AY301&lt;&gt;"",SUM(1*ISERROR(MATCH(INDIRECT(AY301),INDIRECT(K301),0)))=0,"")</f>
        <v>1</v>
      </c>
      <c r="BA301" s="17" t="b">
        <f t="shared" ca="1" si="7352"/>
        <v>1</v>
      </c>
      <c r="BB301" s="17" t="b">
        <v>0</v>
      </c>
      <c r="BC301" s="17" t="b">
        <f t="shared" ca="1" si="7353"/>
        <v>1</v>
      </c>
      <c r="BD301" s="17" t="b">
        <f t="shared" ca="1" si="7354"/>
        <v>0</v>
      </c>
      <c r="BE301" s="17" t="b">
        <f t="shared" ca="1" si="7355"/>
        <v>0</v>
      </c>
      <c r="BF301" s="17" t="b">
        <f t="shared" ca="1" si="7356"/>
        <v>0</v>
      </c>
      <c r="BG301" s="17" t="b">
        <f t="shared" ca="1" si="7357"/>
        <v>0</v>
      </c>
      <c r="BH301" s="17" t="b">
        <f t="shared" ca="1" si="7358"/>
        <v>1</v>
      </c>
      <c r="BI301" s="17">
        <f t="shared" ca="1" si="7359"/>
        <v>2</v>
      </c>
      <c r="BJ301" s="17" t="b">
        <f t="shared" ca="1" si="7360"/>
        <v>0</v>
      </c>
      <c r="BK301" s="17" t="str">
        <f t="shared" ca="1" si="7361"/>
        <v/>
      </c>
      <c r="BL301" s="17" t="str">
        <f t="shared" ca="1" si="7362"/>
        <v/>
      </c>
      <c r="BM301" s="17" t="str">
        <f t="shared" ca="1" si="7363"/>
        <v>F</v>
      </c>
      <c r="BN301" s="17" t="str">
        <f t="shared" ca="1" si="7364"/>
        <v>F</v>
      </c>
      <c r="BO301" s="17" t="str">
        <f t="shared" ca="1" si="7365"/>
        <v>N</v>
      </c>
      <c r="BP301" s="14" t="b">
        <f t="shared" ca="1" si="7366"/>
        <v>1</v>
      </c>
      <c r="BQ301" s="35"/>
      <c r="BX301" s="16"/>
      <c r="BY301" s="16"/>
      <c r="BZ301" s="16"/>
      <c r="CA301" s="16"/>
      <c r="CB301" s="16"/>
      <c r="CC301" s="16"/>
      <c r="CD301" s="16"/>
      <c r="CE301" s="16"/>
      <c r="CF301" s="16"/>
      <c r="CN301" s="14">
        <f ca="1">IF(H301,IFERROR(IsVariableNameLegal(O301),0),0)</f>
        <v>0</v>
      </c>
      <c r="CO301" s="14" t="str">
        <f t="array" aca="1" ref="CO301" ca="1">IF(H301,IF(COUNTIF(INDIRECT(wew!$C$13),O301)&gt;1,TRIM(SUBSTITUTE(_xll.MCONCAT(IF((INDIRECT(wew!$C$13)=O301)*(COLUMN(INDIRECT(wew!$C$13))&lt;&gt;D301+1),-1+COLUMN(INDIRECT(wew!$C$13)),"")," "),"  "," ")),""),"")</f>
        <v/>
      </c>
      <c r="CP301" s="14" t="str">
        <f t="array" aca="1" ref="CP301" ca="1">IF(P301&lt;&gt;"",IF(LEN(P301)&gt;150,1,""),"")</f>
        <v/>
      </c>
      <c r="CQ301" s="14" t="str">
        <f t="array" aca="1" ref="CQ301" ca="1">IF(AND(H301,NOT(ster!$J$3)),IF(COUNTIF(INDIRECT(wew!$C$15),P301)&gt;1,TRIM(SUBSTITUTE(_xll.MCONCAT(IF((INDIRECT(wew!$C$15)=P301)*(COLUMN(INDIRECT(wew!$C$15))&lt;&gt;D301+1),-1+COLUMN(INDIRECT(wew!$C$15)),"")," "),"  "," ")),""),"")</f>
        <v/>
      </c>
      <c r="CR301" s="14" t="str">
        <f t="array" aca="1" ref="CR301" ca="1">IF(H301,IF(AND(W301&gt;0,AO301&lt;&gt;""),TRIM(SUBSTITUTE(_xll.MCONCAT(IFERROR(IF(ISNUMBER(INDIRECT(Q301)),IF((INDIRECT(ster!$D$14)&lt;&gt;"")*(INDIRECT(Q301)&lt;AO301),INDIRECT(ster!$D$14) &amp; ": " &amp;  SUBSTITUTE(IF( AV301,IFERROR(TEXT(INDIRECT(Q301),"rrrr-mm-dd") &amp;" (" &amp; INDIRECT(Q301) &amp;")",INDIRECT(Q301)),INDIRECT(Q301))," "," "),""),""),"")," "),"  "," ")),""),"")</f>
        <v/>
      </c>
      <c r="CS301" s="14" t="str">
        <f t="array" aca="1" ref="CS301" ca="1">IF(H301,IF(AND(W301&gt;0,AP301&lt;&gt;""),TRIM(SUBSTITUTE(_xll.MCONCAT(IFERROR(IF(ISNUMBER(INDIRECT(Q301)),IF((INDIRECT(ster!$D$14)&lt;&gt;"")*(INDIRECT(Q301)&gt;AP301),INDIRECT(ster!$D$14) &amp; ": " &amp;  SUBSTITUTE(IF( AV301,IFERROR(TEXT(INDIRECT(Q301),"rrrr-mm-dd")&amp;" (" &amp; INDIRECT(Q301) &amp;")",INDIRECT(Q301)),INDIRECT(Q301))," "," "),""),""),"")," "),"  "," ")),""),"")</f>
        <v/>
      </c>
      <c r="CT301" s="14" t="str">
        <f t="array" aca="1" ref="CT301" ca="1">IF(H301,IF(AND(N301&gt;0,AR301),TRIM(SUBSTITUTE(_xll.MCONCAT(IFERROR(IF(ISNUMBER(INDIRECT(Q301)),IF((INDIRECT(ster!$D$14)&lt;&gt;"")*(IFERROR(0*(MATCH(INDIRECT(Q301),INDIRECT(K301),0)&gt;0),1)),INDIRECT(ster!$D$14) &amp; ": " &amp;  SUBSTITUTE(IF( AV301,IFERROR(TEXT(INDIRECT(Q301),"rrrr-mm-dd")&amp;" (" &amp; INDIRECT(Q301) &amp;")",INDIRECT(Q301)),INDIRECT(Q301))," "," "),""),""),"")," "),"  "," ")),""),"")</f>
        <v/>
      </c>
      <c r="CU301" s="14" t="str">
        <f t="array" aca="1" ref="CU301" ca="1">IF(H301,IF(AND(V301&gt;0),TRIM(SUBSTITUTE(_xll.MCONCAT(IF((INDIRECT(ster!$D$14)&lt;&gt;"")*(IFERROR(0*(INDIRECT(Q301)&lt;&gt;""),1)),INDIRECT(ster!$D$14),"")," "),"  "," ")),""),"")</f>
        <v/>
      </c>
      <c r="CV301" s="14" t="str">
        <f t="array" aca="1" ref="CV301" ca="1">IF(H301,IF(AS301,
TRIM(SUBSTITUTE(_xll.MCONCAT(IF(
   (INDIRECT(ster!$D$14)&lt;&gt;"")*
   ((INDIRECT(Q301)="")+
      NOT(ISNUMBER(INDIRECT(Q301)))*
      NOT(ISERROR(MATCH(INDIRECT(Q301),INDIRECT(K301),0)))
    ),
      INDIRECT(ster!$D$14),
   "")," "),"  "," ")),
""),"")</f>
        <v/>
      </c>
      <c r="CW301" s="14" t="str">
        <f t="array" aca="1" ref="CW301" ca="1">IF(H301,IF(AND(AQ301),TRIM(SUBSTITUTE(_xll.MCONCAT(IFERROR(IF(ISNUMBER(INDIRECT(Q301)),IF((INDIRECT(ster!$D$14)&lt;&gt;"")*(INDIRECT(Q301)&lt;&gt;INT(INDIRECT(Q301))),INDIRECT(ster!$D$14) &amp; ": " &amp; INDIRECT(Q301),""),""),"")," "),"  "," ")),""),"")</f>
        <v/>
      </c>
      <c r="CX301" s="14" t="str">
        <f t="array" aca="1" ref="CX301" ca="1">IF(H301,IF(OR(AU301,AV301),TRIM(SUBSTITUTE(_xll.MCONCAT(IF((INDIRECT(ster!$D$14)&lt;&gt;"")*NOT(ISNUMBER(INDIRECT(Q301))),IF(ISERROR(MATCH(INDIRECT(Q301),INDIRECT(K301),0)),IFERROR(IF(INDIRECT(Q301)&lt;&gt;"",INDIRECT(ster!$D$14) &amp; ": " &amp; SUBSTITUTE(INDIRECT(Q301)," "," "),""),""),""),"")," "),"  "," ")),""),"")</f>
        <v/>
      </c>
      <c r="CY301" s="14" t="str">
        <f t="array" aca="1" ref="CY301" ca="1">IF(H301,IF(AE301,TRIM(SUBSTITUTE(_xll.MCONCAT(IF((INDIRECT(ster!$D$14)&lt;&gt;"")*IFERROR(NOT(INDIRECT(AF301)),FALSE),IF(ISERROR(MATCH(INDIRECT(Q301),INDIRECT(K301),0)),IFERROR(IF(INDIRECT(Q301)&lt;&gt;"",INDIRECT(ster!$D$14)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CZ301" s="14" t="str">
        <f t="array" aca="1" ref="CZ301" ca="1">IF(H301,IF(AH301,TRIM(SUBSTITUTE(_xll.MCONCAT(IF((INDIRECT(ster!$D$14)&lt;&gt;"")*IFERROR(NOT(INDIRECT(AI301)),FALSE),IF(ISERROR(MATCH(INDIRECT(Q301),INDIRECT(K301),0)),IFERROR(IF(INDIRECT(Q301)&lt;&gt;"",INDIRECT(ster!$D$14)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DC301" s="14" t="str">
        <f ca="1">SUBSTITUTE(SUBSTITUTE(SUBSTITUTE(SUBSTITUTE(_xll.MCONCAT(DG301:DS301,"■"),"■■","■"),"■■","■"),"■■","■"),"■■","■")</f>
        <v>■</v>
      </c>
      <c r="DD301" s="14" t="str">
        <f t="shared" ca="1" si="7367"/>
        <v/>
      </c>
      <c r="DE301" s="14" t="str">
        <f t="shared" ca="1" si="7368"/>
        <v/>
      </c>
      <c r="DF301" s="14" t="str">
        <f t="shared" ca="1" si="7369"/>
        <v/>
      </c>
      <c r="DG301" s="14" t="str">
        <f t="shared" ca="1" si="7370"/>
        <v/>
      </c>
      <c r="DH301" s="14" t="str">
        <f t="shared" ca="1" si="7371"/>
        <v/>
      </c>
      <c r="DI301" s="14" t="str">
        <f t="shared" ca="1" si="7372"/>
        <v/>
      </c>
      <c r="DJ301" s="14" t="str">
        <f t="shared" ca="1" si="7373"/>
        <v/>
      </c>
      <c r="DK301" s="14" t="str">
        <f t="shared" ca="1" si="7374"/>
        <v/>
      </c>
      <c r="DL301" s="14" t="str">
        <f t="shared" ca="1" si="7375"/>
        <v/>
      </c>
      <c r="DM301" s="14" t="str">
        <f t="shared" ca="1" si="7376"/>
        <v/>
      </c>
      <c r="DN301" s="14" t="str">
        <f t="array" aca="1" ref="DN301" ca="1">IF(CU301&lt;&gt;"","There are errors in the entered values in the following cases: " &amp;SUBSTITUTE(CU301," ",", "),"")</f>
        <v/>
      </c>
      <c r="DO301" s="14" t="str">
        <f t="shared" ca="1" si="7377"/>
        <v/>
      </c>
      <c r="DP301" s="14" t="str">
        <f t="shared" ca="1" si="7378"/>
        <v/>
      </c>
      <c r="DQ301" s="14" t="str">
        <f t="shared" ca="1" si="7379"/>
        <v/>
      </c>
      <c r="DR301" s="14" t="str">
        <f t="shared" ca="1" si="7380"/>
        <v/>
      </c>
      <c r="DS301" s="14" t="str">
        <f t="shared" ca="1" si="7381"/>
        <v/>
      </c>
      <c r="DZ301" s="14" t="b">
        <f t="shared" ca="1" si="7382"/>
        <v>0</v>
      </c>
      <c r="EA301" s="14" t="str">
        <f t="shared" ca="1" si="7383"/>
        <v>Supplements  (q_90a)</v>
      </c>
      <c r="EB301" s="14" t="str">
        <f t="shared" ca="1" si="7384"/>
        <v xml:space="preserve">Values must be numeric. </v>
      </c>
      <c r="EC301" s="14" t="str">
        <f t="shared" ca="1" si="7385"/>
        <v xml:space="preserve">Supplements  (q_90a): Values must be numeric. </v>
      </c>
      <c r="ED301" s="14" t="str">
        <f t="shared" ca="1" si="7386"/>
        <v/>
      </c>
      <c r="EE301" s="14" t="str">
        <f t="shared" ca="1" si="7387"/>
        <v>Values must be numeric</v>
      </c>
      <c r="EF301" s="14" t="str">
        <f t="shared" ca="1" si="7388"/>
        <v/>
      </c>
      <c r="EG301" s="14" t="str">
        <f t="shared" ca="1" si="7389"/>
        <v/>
      </c>
      <c r="EM301" s="14" t="b">
        <f t="shared" ca="1" si="7390"/>
        <v>1</v>
      </c>
      <c r="EN301" s="14">
        <f t="shared" ca="1" si="7391"/>
        <v>284</v>
      </c>
      <c r="EO301" s="14" t="str">
        <f t="shared" ca="1" si="7392"/>
        <v>q_90a</v>
      </c>
      <c r="EP301" s="14" t="str">
        <f t="shared" ca="1" si="7393"/>
        <v xml:space="preserve">Supplements  (q_90a): Values must be numeric. </v>
      </c>
      <c r="EQ301" s="14" t="str">
        <f t="shared" ca="1" si="7394"/>
        <v/>
      </c>
    </row>
    <row r="302" spans="2:147" s="14" customFormat="1">
      <c r="B302" s="14" t="str">
        <f t="shared" ca="1" si="7320"/>
        <v/>
      </c>
      <c r="C302" s="14">
        <f t="shared" ca="1" si="7321"/>
        <v>285</v>
      </c>
      <c r="D302" s="14">
        <f t="shared" si="7322"/>
        <v>300</v>
      </c>
      <c r="E302" s="14" t="str">
        <f t="shared" ca="1" si="7323"/>
        <v>I</v>
      </c>
      <c r="F302" s="14" t="str">
        <f t="shared" ca="1" si="7324"/>
        <v>q_90b</v>
      </c>
      <c r="G302" s="14" t="str">
        <f t="shared" ca="1" si="7325"/>
        <v xml:space="preserve">Supplement name(s) </v>
      </c>
      <c r="H302" s="14" t="b">
        <f t="shared" ca="1" si="7326"/>
        <v>1</v>
      </c>
      <c r="I302" s="14" t="str">
        <f ca="1">IF($H302,ADDRESS(3,(D302+1)*2-1,4,,"["&amp;wew!$G$7&amp;"]"&amp;_sheetname_labels)&amp;":"&amp;ADDRESS(2+ster!$B$20,(D302+1)*2-1,4),"")</f>
        <v>[DBTemplate.xlsm]labels!WC3:WC61</v>
      </c>
      <c r="J302" s="14">
        <f t="array" aca="1" ref="J302" ca="1">IF(H302,MAX(0,MAX(IF(INDIRECT(I302)&lt;&gt;"",ROW(INDIRECT(I302)),""))-2),"")</f>
        <v>0</v>
      </c>
      <c r="K302" s="14" t="str">
        <f ca="1">IF($H302,IF($J302&gt;0,ADDRESS(3,(D302+1)*2-1,4,,"["&amp;wew!$G$7&amp;"]"&amp;_sheetname_labels)&amp;":"&amp;ADDRESS(2+J302,(D302+1)*2-1,4),""),"")</f>
        <v/>
      </c>
      <c r="L302" s="14" t="str">
        <f ca="1">IF($H302,IF($J302&gt;0,ADDRESS(3,(D302+1)*2,4,,"["&amp;wew!$G$7&amp;"]"&amp;_sheetname_labels)&amp;":"&amp;ADDRESS(2+J302,(D302+1)*2,4),""),"")</f>
        <v/>
      </c>
      <c r="M302" s="14">
        <f t="shared" ca="1" si="7327"/>
        <v>0</v>
      </c>
      <c r="N302" s="14">
        <f t="shared" ca="1" si="7328"/>
        <v>0</v>
      </c>
      <c r="O302" s="14" t="str">
        <f t="shared" ca="1" si="7329"/>
        <v>q_90b</v>
      </c>
      <c r="P302" s="14" t="str">
        <f t="shared" ca="1" si="7330"/>
        <v xml:space="preserve">Supplement name(s) </v>
      </c>
      <c r="Q302" s="14" t="str">
        <f ca="1">IF($BP302,ADDRESS(3,D302+1,4,,"["&amp;wew!$G$7&amp;"]"&amp;_sheetname_dataframe)&amp;":"&amp;ADDRESS(2+ster!$C$14,D302+1,4),"")</f>
        <v>[DBTemplate.xlsm]data_frame!KO3:KO3</v>
      </c>
      <c r="R302" s="14" t="str">
        <f>IF($BP302,IF(MID(_xll.FORMULATEXT(INDEX(INDIRECT(Q302),1)),1,1)="=", _xll.FORMULATEXT(INDEX(INDIRECT(Q302),1),2,TRUE),""),"")</f>
        <v/>
      </c>
      <c r="S302" s="14">
        <f t="array" aca="1" ref="S302" ca="1">IF(H302,SUM(IF((IFERROR(INDIRECT(Q302)&lt;&gt;"",FALSE))*(INDIRECT(ster!$D$14)&lt;&gt;""),1,0)),"")</f>
        <v>0</v>
      </c>
      <c r="T302" s="14">
        <f t="array" aca="1" ref="T302" ca="1">IF(H302,IF(M302&gt;0,SUM(IFERROR(1*(MATCH(INDIRECT(Q302),INDIRECT(K302),0)&gt;0),0)*(INDIRECT(ster!$D$14)&lt;&gt;"")*NOT(ISNUMBER(INDIRECT(Q302)))),0),"")</f>
        <v>0</v>
      </c>
      <c r="U302" s="14">
        <f t="array" aca="1" ref="U302" ca="1">IF(H302,SUM((IFERROR(INDIRECT(Q302)="",FALSE))*(INDIRECT(ster!$D$14)&lt;&gt;"")),"")</f>
        <v>1</v>
      </c>
      <c r="V302" s="14">
        <f t="array" aca="1" ref="V302" ca="1">IF(H302,SUM((IFERROR(INDIRECT(Q302)="#ąś",TRUE))*(INDIRECT(ster!$D$14)&lt;&gt;"")),"")</f>
        <v>0</v>
      </c>
      <c r="W302" s="14">
        <f t="array" aca="1" ref="W302" ca="1">IF(H302,SUM(ISNUMBER(INDIRECT(Q302))*(INDIRECT(ster!$D$14)&lt;&gt;"")),"")</f>
        <v>0</v>
      </c>
      <c r="X302" s="14" t="str">
        <f t="array" aca="1" ref="X302" ca="1">IF(AND(H302,W302&gt;0),IF(wew!$B$3,MIN(IF((INDIRECT(ster!$D$14)&lt;&gt;"")*IFERROR(INDIRECT($Q302)&lt;&gt;"",FALSE),IFERROR(INDIRECT($Q302),"X"),"X")),"&lt;włącz podświetlanie wartości&gt;"),"—")</f>
        <v>—</v>
      </c>
      <c r="Y302" s="14" t="str">
        <f t="array" aca="1" ref="Y302" ca="1">IF(AND(H302,W302&gt;0),IF(wew!$B$3,MAX(IF((INDIRECT(ster!$D$14)&lt;&gt;"")*IFERROR(INDIRECT($Q302)&lt;&gt;"",FALSE),IFERROR(INDIRECT($Q302),"X"),"X")),"&lt;włącz podświetlanie wartości&gt;"),"—")</f>
        <v>—</v>
      </c>
      <c r="Z302" s="14">
        <f t="shared" ca="1" si="7331"/>
        <v>0</v>
      </c>
      <c r="AA302" s="12" t="str">
        <f t="shared" ca="1" si="7332"/>
        <v>—</v>
      </c>
      <c r="AB302" s="17">
        <f t="array" aca="1" ref="AB302" ca="1">IF(H302,IF(W302&gt;0,SUM((INDIRECT(ster!$D$14)&lt;&gt;"")*IFERROR((INDIRECT(Q302)&lt;&gt;"")*(INDIRECT(Q302)=INT(INDIRECT(Q302))),0)),0),"")</f>
        <v>0</v>
      </c>
      <c r="AC302" s="17">
        <f t="array" aca="1" ref="AC302" ca="1">IF(H302,W302-AB302,"")</f>
        <v>0</v>
      </c>
      <c r="AD302" s="17">
        <f t="shared" ca="1" si="7333"/>
        <v>1</v>
      </c>
      <c r="AE302" s="17" t="b">
        <f t="shared" ca="1" si="7334"/>
        <v>0</v>
      </c>
      <c r="AF302" s="17" t="str">
        <f ca="1">IF(AE302,IF($H302,ADDRESS(3,D302+2,4,,"["&amp;wew!$G$7&amp;"]"&amp;_sheetname_dataframe)&amp;":"&amp;ADDRESS(2+ster!$C$14,D302+2,4),""),"")</f>
        <v/>
      </c>
      <c r="AG302" s="17" t="str">
        <f t="shared" ca="1" si="7335"/>
        <v/>
      </c>
      <c r="AH302" s="17" t="b">
        <f t="shared" ca="1" si="7336"/>
        <v>0</v>
      </c>
      <c r="AI302" s="17" t="str">
        <f ca="1">IF(AH302,IF($H302,ADDRESS(3,D302+3,4,,"["&amp;wew!$G$7&amp;"]"&amp;_sheetname_dataframe)&amp;":"&amp;ADDRESS(2+ster!$C$14,D302+3,4),""),"")</f>
        <v/>
      </c>
      <c r="AJ302" s="17" t="str">
        <f t="shared" ca="1" si="7337"/>
        <v/>
      </c>
      <c r="AK302" s="17" t="b">
        <f t="shared" ca="1" si="7338"/>
        <v>0</v>
      </c>
      <c r="AL302" s="17" t="b">
        <f t="shared" ca="1" si="7339"/>
        <v>0</v>
      </c>
      <c r="AM302" s="17" t="b">
        <f t="shared" ca="1" si="7340"/>
        <v>0</v>
      </c>
      <c r="AN302" s="17">
        <f t="shared" ca="1" si="7341"/>
        <v>0</v>
      </c>
      <c r="AO302" s="24" t="str">
        <f t="shared" ca="1" si="7342"/>
        <v/>
      </c>
      <c r="AP302" s="24" t="str">
        <f t="shared" ca="1" si="7343"/>
        <v/>
      </c>
      <c r="AQ302" s="17" t="b">
        <f t="shared" ca="1" si="7344"/>
        <v>0</v>
      </c>
      <c r="AR302" s="17" t="b">
        <f t="shared" ca="1" si="7345"/>
        <v>0</v>
      </c>
      <c r="AS302" s="17" t="b">
        <f t="shared" ca="1" si="7346"/>
        <v>0</v>
      </c>
      <c r="AT302" s="17" t="b">
        <f t="shared" ca="1" si="7347"/>
        <v>0</v>
      </c>
      <c r="AU302" s="17" t="b">
        <f t="shared" ca="1" si="7348"/>
        <v>0</v>
      </c>
      <c r="AV302" s="17" t="b">
        <f t="shared" ca="1" si="7349"/>
        <v>0</v>
      </c>
      <c r="AW302" s="17" t="b">
        <f t="shared" ca="1" si="7350"/>
        <v>0</v>
      </c>
      <c r="AX302" s="14" t="b">
        <f t="array" aca="1" ref="AX302" ca="1">IF(H302,N302&gt;0,"")</f>
        <v>0</v>
      </c>
      <c r="AY302" s="17" t="str">
        <f t="shared" ca="1" si="7351"/>
        <v/>
      </c>
      <c r="AZ302" s="17" t="str">
        <f t="array" aca="1" ref="AZ302" ca="1">IF(AY302&lt;&gt;"",SUM(1*ISERROR(MATCH(INDIRECT(AY302),INDIRECT(K302),0)))=0,"")</f>
        <v/>
      </c>
      <c r="BA302" s="17" t="b">
        <f t="shared" ca="1" si="7352"/>
        <v>1</v>
      </c>
      <c r="BB302" s="17" t="b">
        <v>0</v>
      </c>
      <c r="BC302" s="17" t="b">
        <f t="shared" ca="1" si="7353"/>
        <v>0</v>
      </c>
      <c r="BD302" s="17" t="b">
        <f t="shared" ca="1" si="7354"/>
        <v>0</v>
      </c>
      <c r="BE302" s="17" t="b">
        <f t="shared" ca="1" si="7355"/>
        <v>0</v>
      </c>
      <c r="BF302" s="17" t="b">
        <f t="shared" ca="1" si="7356"/>
        <v>0</v>
      </c>
      <c r="BG302" s="17" t="b">
        <f t="shared" ca="1" si="7357"/>
        <v>0</v>
      </c>
      <c r="BH302" s="17" t="b">
        <f t="shared" ca="1" si="7358"/>
        <v>0</v>
      </c>
      <c r="BI302" s="17">
        <f t="shared" ca="1" si="7359"/>
        <v>7</v>
      </c>
      <c r="BJ302" s="17" t="b">
        <f t="shared" ca="1" si="7360"/>
        <v>0</v>
      </c>
      <c r="BK302" s="17" t="str">
        <f t="shared" ca="1" si="7361"/>
        <v/>
      </c>
      <c r="BL302" s="17" t="str">
        <f t="shared" ca="1" si="7362"/>
        <v/>
      </c>
      <c r="BM302" s="17" t="str">
        <f t="shared" ca="1" si="7363"/>
        <v>0</v>
      </c>
      <c r="BN302" s="17" t="str">
        <f t="shared" ca="1" si="7364"/>
        <v>S</v>
      </c>
      <c r="BO302" s="17" t="str">
        <f t="shared" ca="1" si="7365"/>
        <v/>
      </c>
      <c r="BP302" s="14" t="b">
        <f t="shared" ca="1" si="7366"/>
        <v>1</v>
      </c>
      <c r="BQ302" s="35"/>
      <c r="BX302" s="16"/>
      <c r="BY302" s="16"/>
      <c r="BZ302" s="16"/>
      <c r="CA302" s="16"/>
      <c r="CB302" s="16"/>
      <c r="CC302" s="16"/>
      <c r="CD302" s="16"/>
      <c r="CE302" s="16"/>
      <c r="CF302" s="16"/>
      <c r="CN302" s="14">
        <f ca="1">IF(H302,IFERROR(IsVariableNameLegal(O302),0),0)</f>
        <v>0</v>
      </c>
      <c r="CO302" s="14" t="str">
        <f t="array" aca="1" ref="CO302" ca="1">IF(H302,IF(COUNTIF(INDIRECT(wew!$C$13),O302)&gt;1,TRIM(SUBSTITUTE(_xll.MCONCAT(IF((INDIRECT(wew!$C$13)=O302)*(COLUMN(INDIRECT(wew!$C$13))&lt;&gt;D302+1),-1+COLUMN(INDIRECT(wew!$C$13)),"")," "),"  "," ")),""),"")</f>
        <v/>
      </c>
      <c r="CP302" s="14" t="str">
        <f t="array" aca="1" ref="CP302" ca="1">IF(P302&lt;&gt;"",IF(LEN(P302)&gt;150,1,""),"")</f>
        <v/>
      </c>
      <c r="CQ302" s="14" t="str">
        <f t="array" aca="1" ref="CQ302" ca="1">IF(AND(H302,NOT(ster!$J$3)),IF(COUNTIF(INDIRECT(wew!$C$15),P302)&gt;1,TRIM(SUBSTITUTE(_xll.MCONCAT(IF((INDIRECT(wew!$C$15)=P302)*(COLUMN(INDIRECT(wew!$C$15))&lt;&gt;D302+1),-1+COLUMN(INDIRECT(wew!$C$15)),"")," "),"  "," ")),""),"")</f>
        <v/>
      </c>
      <c r="CR302" s="14" t="str">
        <f t="array" aca="1" ref="CR302" ca="1">IF(H302,IF(AND(W302&gt;0,AO302&lt;&gt;""),TRIM(SUBSTITUTE(_xll.MCONCAT(IFERROR(IF(ISNUMBER(INDIRECT(Q302)),IF((INDIRECT(ster!$D$14)&lt;&gt;"")*(INDIRECT(Q302)&lt;AO302),INDIRECT(ster!$D$14) &amp; ": " &amp;  SUBSTITUTE(IF( AV302,IFERROR(TEXT(INDIRECT(Q302),"rrrr-mm-dd") &amp;" (" &amp; INDIRECT(Q302) &amp;")",INDIRECT(Q302)),INDIRECT(Q302))," "," "),""),""),"")," "),"  "," ")),""),"")</f>
        <v/>
      </c>
      <c r="CS302" s="14" t="str">
        <f t="array" aca="1" ref="CS302" ca="1">IF(H302,IF(AND(W302&gt;0,AP302&lt;&gt;""),TRIM(SUBSTITUTE(_xll.MCONCAT(IFERROR(IF(ISNUMBER(INDIRECT(Q302)),IF((INDIRECT(ster!$D$14)&lt;&gt;"")*(INDIRECT(Q302)&gt;AP302),INDIRECT(ster!$D$14) &amp; ": " &amp;  SUBSTITUTE(IF( AV302,IFERROR(TEXT(INDIRECT(Q302),"rrrr-mm-dd")&amp;" (" &amp; INDIRECT(Q302) &amp;")",INDIRECT(Q302)),INDIRECT(Q302))," "," "),""),""),"")," "),"  "," ")),""),"")</f>
        <v/>
      </c>
      <c r="CT302" s="14" t="str">
        <f t="array" aca="1" ref="CT302" ca="1">IF(H302,IF(AND(N302&gt;0,AR302),TRIM(SUBSTITUTE(_xll.MCONCAT(IFERROR(IF(ISNUMBER(INDIRECT(Q302)),IF((INDIRECT(ster!$D$14)&lt;&gt;"")*(IFERROR(0*(MATCH(INDIRECT(Q302),INDIRECT(K302),0)&gt;0),1)),INDIRECT(ster!$D$14) &amp; ": " &amp;  SUBSTITUTE(IF( AV302,IFERROR(TEXT(INDIRECT(Q302),"rrrr-mm-dd")&amp;" (" &amp; INDIRECT(Q302) &amp;")",INDIRECT(Q302)),INDIRECT(Q302))," "," "),""),""),"")," "),"  "," ")),""),"")</f>
        <v/>
      </c>
      <c r="CU302" s="14" t="str">
        <f t="array" aca="1" ref="CU302" ca="1">IF(H302,IF(AND(V302&gt;0),TRIM(SUBSTITUTE(_xll.MCONCAT(IF((INDIRECT(ster!$D$14)&lt;&gt;"")*(IFERROR(0*(INDIRECT(Q302)&lt;&gt;""),1)),INDIRECT(ster!$D$14),"")," "),"  "," ")),""),"")</f>
        <v/>
      </c>
      <c r="CV302" s="14" t="str">
        <f t="array" aca="1" ref="CV302" ca="1">IF(H302,IF(AS302,
TRIM(SUBSTITUTE(_xll.MCONCAT(IF(
   (INDIRECT(ster!$D$14)&lt;&gt;"")*
   ((INDIRECT(Q302)="")+
      NOT(ISNUMBER(INDIRECT(Q302)))*
      NOT(ISERROR(MATCH(INDIRECT(Q302),INDIRECT(K302),0)))
    ),
      INDIRECT(ster!$D$14),
   "")," "),"  "," ")),
""),"")</f>
        <v/>
      </c>
      <c r="CW302" s="14" t="str">
        <f t="array" aca="1" ref="CW302" ca="1">IF(H302,IF(AND(AQ302),TRIM(SUBSTITUTE(_xll.MCONCAT(IFERROR(IF(ISNUMBER(INDIRECT(Q302)),IF((INDIRECT(ster!$D$14)&lt;&gt;"")*(INDIRECT(Q302)&lt;&gt;INT(INDIRECT(Q302))),INDIRECT(ster!$D$14) &amp; ": " &amp; INDIRECT(Q302),""),""),"")," "),"  "," ")),""),"")</f>
        <v/>
      </c>
      <c r="CX302" s="14" t="str">
        <f t="array" aca="1" ref="CX302" ca="1">IF(H302,IF(OR(AU302,AV302),TRIM(SUBSTITUTE(_xll.MCONCAT(IF((INDIRECT(ster!$D$14)&lt;&gt;"")*NOT(ISNUMBER(INDIRECT(Q302))),IF(ISERROR(MATCH(INDIRECT(Q302),INDIRECT(K302),0)),IFERROR(IF(INDIRECT(Q302)&lt;&gt;"",INDIRECT(ster!$D$14) &amp; ": " &amp; SUBSTITUTE(INDIRECT(Q302)," "," "),""),""),""),"")," "),"  "," ")),""),"")</f>
        <v/>
      </c>
      <c r="CY302" s="14" t="str">
        <f t="array" aca="1" ref="CY302" ca="1">IF(H302,IF(AE302,TRIM(SUBSTITUTE(_xll.MCONCAT(IF((INDIRECT(ster!$D$14)&lt;&gt;"")*IFERROR(NOT(INDIRECT(AF302)),FALSE),IF(ISERROR(MATCH(INDIRECT(Q302),INDIRECT(K302),0)),IFERROR(IF(INDIRECT(Q302)&lt;&gt;"",INDIRECT(ster!$D$14)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CZ302" s="14" t="str">
        <f t="array" aca="1" ref="CZ302" ca="1">IF(H302,IF(AH302,TRIM(SUBSTITUTE(_xll.MCONCAT(IF((INDIRECT(ster!$D$14)&lt;&gt;"")*IFERROR(NOT(INDIRECT(AI302)),FALSE),IF(ISERROR(MATCH(INDIRECT(Q302),INDIRECT(K302),0)),IFERROR(IF(INDIRECT(Q302)&lt;&gt;"",INDIRECT(ster!$D$14)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DC302" s="14" t="str">
        <f ca="1">SUBSTITUTE(SUBSTITUTE(SUBSTITUTE(SUBSTITUTE(_xll.MCONCAT(DG302:DS302,"■"),"■■","■"),"■■","■"),"■■","■"),"■■","■")</f>
        <v>■</v>
      </c>
      <c r="DD302" s="14" t="str">
        <f t="shared" ca="1" si="7367"/>
        <v/>
      </c>
      <c r="DE302" s="14" t="str">
        <f t="shared" ca="1" si="7368"/>
        <v/>
      </c>
      <c r="DF302" s="14" t="str">
        <f t="shared" ca="1" si="7369"/>
        <v/>
      </c>
      <c r="DG302" s="14" t="str">
        <f t="shared" ca="1" si="7370"/>
        <v/>
      </c>
      <c r="DH302" s="14" t="str">
        <f t="shared" ca="1" si="7371"/>
        <v/>
      </c>
      <c r="DI302" s="14" t="str">
        <f t="shared" ca="1" si="7372"/>
        <v/>
      </c>
      <c r="DJ302" s="14" t="str">
        <f t="shared" ca="1" si="7373"/>
        <v/>
      </c>
      <c r="DK302" s="14" t="str">
        <f t="shared" ca="1" si="7374"/>
        <v/>
      </c>
      <c r="DL302" s="14" t="str">
        <f t="shared" ca="1" si="7375"/>
        <v/>
      </c>
      <c r="DM302" s="14" t="str">
        <f t="shared" ca="1" si="7376"/>
        <v/>
      </c>
      <c r="DN302" s="14" t="str">
        <f t="array" aca="1" ref="DN302" ca="1">IF(CU302&lt;&gt;"","There are errors in the entered values in the following cases: " &amp;SUBSTITUTE(CU302," ",", "),"")</f>
        <v/>
      </c>
      <c r="DO302" s="14" t="str">
        <f t="shared" ca="1" si="7377"/>
        <v/>
      </c>
      <c r="DP302" s="14" t="str">
        <f t="shared" ca="1" si="7378"/>
        <v/>
      </c>
      <c r="DQ302" s="14" t="str">
        <f t="shared" ca="1" si="7379"/>
        <v/>
      </c>
      <c r="DR302" s="14" t="str">
        <f t="shared" ca="1" si="7380"/>
        <v/>
      </c>
      <c r="DS302" s="14" t="str">
        <f t="shared" ca="1" si="7381"/>
        <v/>
      </c>
      <c r="DZ302" s="14" t="b">
        <f t="shared" ca="1" si="7382"/>
        <v>0</v>
      </c>
      <c r="EA302" s="14" t="str">
        <f t="shared" ca="1" si="7383"/>
        <v/>
      </c>
      <c r="EB302" s="14" t="str">
        <f t="shared" ca="1" si="7384"/>
        <v/>
      </c>
      <c r="EC302" s="14" t="str">
        <f t="shared" ca="1" si="7385"/>
        <v/>
      </c>
      <c r="ED302" s="14" t="str">
        <f t="shared" ca="1" si="7386"/>
        <v/>
      </c>
      <c r="EE302" s="14" t="str">
        <f t="shared" ca="1" si="7387"/>
        <v/>
      </c>
      <c r="EF302" s="14" t="str">
        <f t="shared" ca="1" si="7388"/>
        <v/>
      </c>
      <c r="EG302" s="14" t="str">
        <f t="shared" ca="1" si="7389"/>
        <v/>
      </c>
      <c r="EM302" s="14" t="b">
        <f t="shared" ca="1" si="7390"/>
        <v>0</v>
      </c>
      <c r="EN302" s="14" t="str">
        <f t="shared" ca="1" si="7391"/>
        <v/>
      </c>
      <c r="EO302" s="14" t="str">
        <f t="shared" ca="1" si="7392"/>
        <v/>
      </c>
      <c r="EP302" s="14" t="str">
        <f t="shared" ca="1" si="7393"/>
        <v/>
      </c>
      <c r="EQ302" s="14" t="str">
        <f t="shared" ca="1" si="7394"/>
        <v/>
      </c>
    </row>
    <row r="303" spans="2:147" s="14" customFormat="1">
      <c r="B303" s="14" t="str">
        <f t="shared" ca="1" si="7320"/>
        <v/>
      </c>
      <c r="C303" s="14">
        <f t="shared" ca="1" si="7321"/>
        <v>286</v>
      </c>
      <c r="D303" s="14">
        <f t="shared" si="7322"/>
        <v>301</v>
      </c>
      <c r="E303" s="14" t="str">
        <f t="shared" ca="1" si="7323"/>
        <v>D</v>
      </c>
      <c r="F303" s="14" t="str">
        <f t="shared" ca="1" si="7324"/>
        <v>q_91a</v>
      </c>
      <c r="G303" s="14" t="str">
        <f t="shared" ca="1" si="7325"/>
        <v>Riluzole</v>
      </c>
      <c r="H303" s="14" t="b">
        <f t="shared" ca="1" si="7326"/>
        <v>1</v>
      </c>
      <c r="I303" s="14" t="str">
        <f ca="1">IF($H303,ADDRESS(3,(D303+1)*2-1,4,,"["&amp;wew!$G$7&amp;"]"&amp;_sheetname_labels)&amp;":"&amp;ADDRESS(2+ster!$B$20,(D303+1)*2-1,4),"")</f>
        <v>[DBTemplate.xlsm]labels!WE3:WE61</v>
      </c>
      <c r="J303" s="14">
        <f t="array" aca="1" ref="J303" ca="1">IF(H303,MAX(0,MAX(IF(INDIRECT(I303)&lt;&gt;"",ROW(INDIRECT(I303)),""))-2),"")</f>
        <v>2</v>
      </c>
      <c r="K303" s="14" t="str">
        <f ca="1">IF($H303,IF($J303&gt;0,ADDRESS(3,(D303+1)*2-1,4,,"["&amp;wew!$G$7&amp;"]"&amp;_sheetname_labels)&amp;":"&amp;ADDRESS(2+J303,(D303+1)*2-1,4),""),"")</f>
        <v>[DBTemplate.xlsm]labels!WE3:WE4</v>
      </c>
      <c r="L303" s="14" t="str">
        <f ca="1">IF($H303,IF($J303&gt;0,ADDRESS(3,(D303+1)*2,4,,"["&amp;wew!$G$7&amp;"]"&amp;_sheetname_labels)&amp;":"&amp;ADDRESS(2+J303,(D303+1)*2,4),""),"")</f>
        <v>[DBTemplate.xlsm]labels!WF3:WF4</v>
      </c>
      <c r="M303" s="14">
        <f t="shared" ca="1" si="7327"/>
        <v>0</v>
      </c>
      <c r="N303" s="14">
        <f t="shared" ca="1" si="7328"/>
        <v>2</v>
      </c>
      <c r="O303" s="14" t="str">
        <f t="shared" ca="1" si="7329"/>
        <v>q_91a</v>
      </c>
      <c r="P303" s="14" t="str">
        <f t="shared" ca="1" si="7330"/>
        <v>Riluzole</v>
      </c>
      <c r="Q303" s="14" t="str">
        <f ca="1">IF($BP303,ADDRESS(3,D303+1,4,,"["&amp;wew!$G$7&amp;"]"&amp;_sheetname_dataframe)&amp;":"&amp;ADDRESS(2+ster!$C$14,D303+1,4),"")</f>
        <v>[DBTemplate.xlsm]data_frame!KP3:KP3</v>
      </c>
      <c r="R303" s="14" t="str">
        <f>IF($BP303,IF(MID(_xll.FORMULATEXT(INDEX(INDIRECT(Q303),1)),1,1)="=", _xll.FORMULATEXT(INDEX(INDIRECT(Q303),1),2,TRUE),""),"")</f>
        <v/>
      </c>
      <c r="S303" s="14">
        <f t="array" aca="1" ref="S303" ca="1">IF(H303,SUM(IF((IFERROR(INDIRECT(Q303)&lt;&gt;"",FALSE))*(INDIRECT(ster!$D$14)&lt;&gt;""),1,0)),"")</f>
        <v>1</v>
      </c>
      <c r="T303" s="14">
        <f t="array" aca="1" ref="T303" ca="1">IF(H303,IF(M303&gt;0,SUM(IFERROR(1*(MATCH(INDIRECT(Q303),INDIRECT(K303),0)&gt;0),0)*(INDIRECT(ster!$D$14)&lt;&gt;"")*NOT(ISNUMBER(INDIRECT(Q303)))),0),"")</f>
        <v>0</v>
      </c>
      <c r="U303" s="14">
        <f t="array" aca="1" ref="U303" ca="1">IF(H303,SUM((IFERROR(INDIRECT(Q303)="",FALSE))*(INDIRECT(ster!$D$14)&lt;&gt;"")),"")</f>
        <v>0</v>
      </c>
      <c r="V303" s="14">
        <f t="array" aca="1" ref="V303" ca="1">IF(H303,SUM((IFERROR(INDIRECT(Q303)="#ąś",TRUE))*(INDIRECT(ster!$D$14)&lt;&gt;"")),"")</f>
        <v>0</v>
      </c>
      <c r="W303" s="14">
        <f t="array" aca="1" ref="W303" ca="1">IF(H303,SUM(ISNUMBER(INDIRECT(Q303))*(INDIRECT(ster!$D$14)&lt;&gt;"")),"")</f>
        <v>1</v>
      </c>
      <c r="X303" s="14">
        <f t="array" aca="1" ref="X303" ca="1">IF(AND(H303,W303&gt;0),IF(wew!$B$3,MIN(IF((INDIRECT(ster!$D$14)&lt;&gt;"")*IFERROR(INDIRECT($Q303)&lt;&gt;"",FALSE),IFERROR(INDIRECT($Q303),"X"),"X")),"&lt;włącz podświetlanie wartości&gt;"),"—")</f>
        <v>1</v>
      </c>
      <c r="Y303" s="14">
        <f t="array" aca="1" ref="Y303" ca="1">IF(AND(H303,W303&gt;0),IF(wew!$B$3,MAX(IF((INDIRECT(ster!$D$14)&lt;&gt;"")*IFERROR(INDIRECT($Q303)&lt;&gt;"",FALSE),IFERROR(INDIRECT($Q303),"X"),"X")),"&lt;włącz podświetlanie wartości&gt;"),"—")</f>
        <v>1</v>
      </c>
      <c r="Z303" s="14">
        <f t="shared" ca="1" si="7331"/>
        <v>0</v>
      </c>
      <c r="AA303" s="12">
        <f t="shared" ca="1" si="7332"/>
        <v>1</v>
      </c>
      <c r="AB303" s="17">
        <f t="array" aca="1" ref="AB303" ca="1">IF(H303,IF(W303&gt;0,SUM((INDIRECT(ster!$D$14)&lt;&gt;"")*IFERROR((INDIRECT(Q303)&lt;&gt;"")*(INDIRECT(Q303)=INT(INDIRECT(Q303))),0)),0),"")</f>
        <v>1</v>
      </c>
      <c r="AC303" s="17">
        <f t="array" aca="1" ref="AC303" ca="1">IF(H303,W303-AB303,"")</f>
        <v>0</v>
      </c>
      <c r="AD303" s="17">
        <f t="shared" ca="1" si="7333"/>
        <v>1</v>
      </c>
      <c r="AE303" s="17" t="b">
        <f t="shared" ca="1" si="7334"/>
        <v>0</v>
      </c>
      <c r="AF303" s="17" t="str">
        <f ca="1">IF(AE303,IF($H303,ADDRESS(3,D303+2,4,,"["&amp;wew!$G$7&amp;"]"&amp;_sheetname_dataframe)&amp;":"&amp;ADDRESS(2+ster!$C$14,D303+2,4),""),"")</f>
        <v/>
      </c>
      <c r="AG303" s="17" t="str">
        <f t="shared" ca="1" si="7335"/>
        <v/>
      </c>
      <c r="AH303" s="17" t="b">
        <f t="shared" ca="1" si="7336"/>
        <v>0</v>
      </c>
      <c r="AI303" s="17" t="str">
        <f ca="1">IF(AH303,IF($H303,ADDRESS(3,D303+3,4,,"["&amp;wew!$G$7&amp;"]"&amp;_sheetname_dataframe)&amp;":"&amp;ADDRESS(2+ster!$C$14,D303+3,4),""),"")</f>
        <v/>
      </c>
      <c r="AJ303" s="17" t="str">
        <f t="shared" ca="1" si="7337"/>
        <v/>
      </c>
      <c r="AK303" s="17" t="b">
        <f t="shared" ca="1" si="7338"/>
        <v>0</v>
      </c>
      <c r="AL303" s="17" t="b">
        <f t="shared" ca="1" si="7339"/>
        <v>0</v>
      </c>
      <c r="AM303" s="17" t="b">
        <f t="shared" ca="1" si="7340"/>
        <v>0</v>
      </c>
      <c r="AN303" s="17">
        <f t="shared" ca="1" si="7341"/>
        <v>0</v>
      </c>
      <c r="AO303" s="24" t="str">
        <f t="shared" ca="1" si="7342"/>
        <v/>
      </c>
      <c r="AP303" s="24" t="str">
        <f t="shared" ca="1" si="7343"/>
        <v/>
      </c>
      <c r="AQ303" s="17" t="b">
        <f t="shared" ca="1" si="7344"/>
        <v>0</v>
      </c>
      <c r="AR303" s="17" t="b">
        <f t="shared" ca="1" si="7345"/>
        <v>0</v>
      </c>
      <c r="AS303" s="17" t="b">
        <f t="shared" ca="1" si="7346"/>
        <v>0</v>
      </c>
      <c r="AT303" s="17" t="b">
        <f t="shared" ca="1" si="7347"/>
        <v>0</v>
      </c>
      <c r="AU303" s="17" t="b">
        <f t="shared" ca="1" si="7348"/>
        <v>1</v>
      </c>
      <c r="AV303" s="17" t="b">
        <f t="shared" ca="1" si="7349"/>
        <v>0</v>
      </c>
      <c r="AW303" s="17" t="b">
        <f t="shared" ca="1" si="7350"/>
        <v>1</v>
      </c>
      <c r="AX303" s="14" t="b">
        <f t="array" aca="1" ref="AX303" ca="1">IF(H303,N303&gt;0,"")</f>
        <v>1</v>
      </c>
      <c r="AY303" s="17" t="str">
        <f t="shared" ca="1" si="7351"/>
        <v>C3:C4</v>
      </c>
      <c r="AZ303" s="17" t="b">
        <f t="array" aca="1" ref="AZ303" ca="1">IF(AY303&lt;&gt;"",SUM(1*ISERROR(MATCH(INDIRECT(AY303),INDIRECT(K303),0)))=0,"")</f>
        <v>1</v>
      </c>
      <c r="BA303" s="17" t="b">
        <f t="shared" ca="1" si="7352"/>
        <v>1</v>
      </c>
      <c r="BB303" s="17" t="b">
        <v>0</v>
      </c>
      <c r="BC303" s="17" t="b">
        <f t="shared" ca="1" si="7353"/>
        <v>1</v>
      </c>
      <c r="BD303" s="17" t="b">
        <f t="shared" ca="1" si="7354"/>
        <v>0</v>
      </c>
      <c r="BE303" s="17" t="b">
        <f t="shared" ca="1" si="7355"/>
        <v>0</v>
      </c>
      <c r="BF303" s="17" t="b">
        <f t="shared" ca="1" si="7356"/>
        <v>0</v>
      </c>
      <c r="BG303" s="17" t="b">
        <f t="shared" ca="1" si="7357"/>
        <v>0</v>
      </c>
      <c r="BH303" s="17" t="b">
        <f t="shared" ca="1" si="7358"/>
        <v>1</v>
      </c>
      <c r="BI303" s="17">
        <f t="shared" ca="1" si="7359"/>
        <v>2</v>
      </c>
      <c r="BJ303" s="17" t="b">
        <f t="shared" ca="1" si="7360"/>
        <v>0</v>
      </c>
      <c r="BK303" s="17" t="str">
        <f t="shared" ca="1" si="7361"/>
        <v/>
      </c>
      <c r="BL303" s="17" t="str">
        <f t="shared" ca="1" si="7362"/>
        <v/>
      </c>
      <c r="BM303" s="17" t="str">
        <f t="shared" ca="1" si="7363"/>
        <v>F</v>
      </c>
      <c r="BN303" s="17" t="str">
        <f t="shared" ca="1" si="7364"/>
        <v>F</v>
      </c>
      <c r="BO303" s="17" t="str">
        <f t="shared" ca="1" si="7365"/>
        <v>N</v>
      </c>
      <c r="BP303" s="14" t="b">
        <f t="shared" ca="1" si="7366"/>
        <v>1</v>
      </c>
      <c r="BQ303" s="35"/>
      <c r="BX303" s="16"/>
      <c r="BY303" s="16"/>
      <c r="BZ303" s="16"/>
      <c r="CA303" s="16"/>
      <c r="CB303" s="16"/>
      <c r="CC303" s="16"/>
      <c r="CD303" s="16"/>
      <c r="CE303" s="16"/>
      <c r="CF303" s="16"/>
      <c r="CN303" s="14">
        <f ca="1">IF(H303,IFERROR(IsVariableNameLegal(O303),0),0)</f>
        <v>0</v>
      </c>
      <c r="CO303" s="14" t="str">
        <f t="array" aca="1" ref="CO303" ca="1">IF(H303,IF(COUNTIF(INDIRECT(wew!$C$13),O303)&gt;1,TRIM(SUBSTITUTE(_xll.MCONCAT(IF((INDIRECT(wew!$C$13)=O303)*(COLUMN(INDIRECT(wew!$C$13))&lt;&gt;D303+1),-1+COLUMN(INDIRECT(wew!$C$13)),"")," "),"  "," ")),""),"")</f>
        <v/>
      </c>
      <c r="CP303" s="14" t="str">
        <f t="array" aca="1" ref="CP303" ca="1">IF(P303&lt;&gt;"",IF(LEN(P303)&gt;150,1,""),"")</f>
        <v/>
      </c>
      <c r="CQ303" s="14" t="str">
        <f t="array" aca="1" ref="CQ303" ca="1">IF(AND(H303,NOT(ster!$J$3)),IF(COUNTIF(INDIRECT(wew!$C$15),P303)&gt;1,TRIM(SUBSTITUTE(_xll.MCONCAT(IF((INDIRECT(wew!$C$15)=P303)*(COLUMN(INDIRECT(wew!$C$15))&lt;&gt;D303+1),-1+COLUMN(INDIRECT(wew!$C$15)),"")," "),"  "," ")),""),"")</f>
        <v/>
      </c>
      <c r="CR303" s="14" t="str">
        <f t="array" aca="1" ref="CR303" ca="1">IF(H303,IF(AND(W303&gt;0,AO303&lt;&gt;""),TRIM(SUBSTITUTE(_xll.MCONCAT(IFERROR(IF(ISNUMBER(INDIRECT(Q303)),IF((INDIRECT(ster!$D$14)&lt;&gt;"")*(INDIRECT(Q303)&lt;AO303),INDIRECT(ster!$D$14) &amp; ": " &amp;  SUBSTITUTE(IF( AV303,IFERROR(TEXT(INDIRECT(Q303),"rrrr-mm-dd") &amp;" (" &amp; INDIRECT(Q303) &amp;")",INDIRECT(Q303)),INDIRECT(Q303))," "," "),""),""),"")," "),"  "," ")),""),"")</f>
        <v/>
      </c>
      <c r="CS303" s="14" t="str">
        <f t="array" aca="1" ref="CS303" ca="1">IF(H303,IF(AND(W303&gt;0,AP303&lt;&gt;""),TRIM(SUBSTITUTE(_xll.MCONCAT(IFERROR(IF(ISNUMBER(INDIRECT(Q303)),IF((INDIRECT(ster!$D$14)&lt;&gt;"")*(INDIRECT(Q303)&gt;AP303),INDIRECT(ster!$D$14) &amp; ": " &amp;  SUBSTITUTE(IF( AV303,IFERROR(TEXT(INDIRECT(Q303),"rrrr-mm-dd")&amp;" (" &amp; INDIRECT(Q303) &amp;")",INDIRECT(Q303)),INDIRECT(Q303))," "," "),""),""),"")," "),"  "," ")),""),"")</f>
        <v/>
      </c>
      <c r="CT303" s="14" t="str">
        <f t="array" aca="1" ref="CT303" ca="1">IF(H303,IF(AND(N303&gt;0,AR303),TRIM(SUBSTITUTE(_xll.MCONCAT(IFERROR(IF(ISNUMBER(INDIRECT(Q303)),IF((INDIRECT(ster!$D$14)&lt;&gt;"")*(IFERROR(0*(MATCH(INDIRECT(Q303),INDIRECT(K303),0)&gt;0),1)),INDIRECT(ster!$D$14) &amp; ": " &amp;  SUBSTITUTE(IF( AV303,IFERROR(TEXT(INDIRECT(Q303),"rrrr-mm-dd")&amp;" (" &amp; INDIRECT(Q303) &amp;")",INDIRECT(Q303)),INDIRECT(Q303))," "," "),""),""),"")," "),"  "," ")),""),"")</f>
        <v/>
      </c>
      <c r="CU303" s="14" t="str">
        <f t="array" aca="1" ref="CU303" ca="1">IF(H303,IF(AND(V303&gt;0),TRIM(SUBSTITUTE(_xll.MCONCAT(IF((INDIRECT(ster!$D$14)&lt;&gt;"")*(IFERROR(0*(INDIRECT(Q303)&lt;&gt;""),1)),INDIRECT(ster!$D$14),"")," "),"  "," ")),""),"")</f>
        <v/>
      </c>
      <c r="CV303" s="14" t="str">
        <f t="array" aca="1" ref="CV303" ca="1">IF(H303,IF(AS303,
TRIM(SUBSTITUTE(_xll.MCONCAT(IF(
   (INDIRECT(ster!$D$14)&lt;&gt;"")*
   ((INDIRECT(Q303)="")+
      NOT(ISNUMBER(INDIRECT(Q303)))*
      NOT(ISERROR(MATCH(INDIRECT(Q303),INDIRECT(K303),0)))
    ),
      INDIRECT(ster!$D$14),
   "")," "),"  "," ")),
""),"")</f>
        <v/>
      </c>
      <c r="CW303" s="14" t="str">
        <f t="array" aca="1" ref="CW303" ca="1">IF(H303,IF(AND(AQ303),TRIM(SUBSTITUTE(_xll.MCONCAT(IFERROR(IF(ISNUMBER(INDIRECT(Q303)),IF((INDIRECT(ster!$D$14)&lt;&gt;"")*(INDIRECT(Q303)&lt;&gt;INT(INDIRECT(Q303))),INDIRECT(ster!$D$14) &amp; ": " &amp; INDIRECT(Q303),""),""),"")," "),"  "," ")),""),"")</f>
        <v/>
      </c>
      <c r="CX303" s="14" t="str">
        <f t="array" aca="1" ref="CX303" ca="1">IF(H303,IF(OR(AU303,AV303),TRIM(SUBSTITUTE(_xll.MCONCAT(IF((INDIRECT(ster!$D$14)&lt;&gt;"")*NOT(ISNUMBER(INDIRECT(Q303))),IF(ISERROR(MATCH(INDIRECT(Q303),INDIRECT(K303),0)),IFERROR(IF(INDIRECT(Q303)&lt;&gt;"",INDIRECT(ster!$D$14) &amp; ": " &amp; SUBSTITUTE(INDIRECT(Q303)," "," "),""),""),""),"")," "),"  "," ")),""),"")</f>
        <v/>
      </c>
      <c r="CY303" s="14" t="str">
        <f t="array" aca="1" ref="CY303" ca="1">IF(H303,IF(AE303,TRIM(SUBSTITUTE(_xll.MCONCAT(IF((INDIRECT(ster!$D$14)&lt;&gt;"")*IFERROR(NOT(INDIRECT(AF303)),FALSE),IF(ISERROR(MATCH(INDIRECT(Q303),INDIRECT(K303),0)),IFERROR(IF(INDIRECT(Q303)&lt;&gt;"",INDIRECT(ster!$D$14)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CZ303" s="14" t="str">
        <f t="array" aca="1" ref="CZ303" ca="1">IF(H303,IF(AH303,TRIM(SUBSTITUTE(_xll.MCONCAT(IF((INDIRECT(ster!$D$14)&lt;&gt;"")*IFERROR(NOT(INDIRECT(AI303)),FALSE),IF(ISERROR(MATCH(INDIRECT(Q303),INDIRECT(K303),0)),IFERROR(IF(INDIRECT(Q303)&lt;&gt;"",INDIRECT(ster!$D$14)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DC303" s="14" t="str">
        <f ca="1">SUBSTITUTE(SUBSTITUTE(SUBSTITUTE(SUBSTITUTE(_xll.MCONCAT(DG303:DS303,"■"),"■■","■"),"■■","■"),"■■","■"),"■■","■")</f>
        <v>■</v>
      </c>
      <c r="DD303" s="14" t="str">
        <f t="shared" ca="1" si="7367"/>
        <v/>
      </c>
      <c r="DE303" s="14" t="str">
        <f t="shared" ca="1" si="7368"/>
        <v/>
      </c>
      <c r="DF303" s="14" t="str">
        <f t="shared" ca="1" si="7369"/>
        <v/>
      </c>
      <c r="DG303" s="14" t="str">
        <f t="shared" ca="1" si="7370"/>
        <v/>
      </c>
      <c r="DH303" s="14" t="str">
        <f t="shared" ca="1" si="7371"/>
        <v/>
      </c>
      <c r="DI303" s="14" t="str">
        <f t="shared" ca="1" si="7372"/>
        <v/>
      </c>
      <c r="DJ303" s="14" t="str">
        <f t="shared" ca="1" si="7373"/>
        <v/>
      </c>
      <c r="DK303" s="14" t="str">
        <f t="shared" ca="1" si="7374"/>
        <v/>
      </c>
      <c r="DL303" s="14" t="str">
        <f t="shared" ca="1" si="7375"/>
        <v/>
      </c>
      <c r="DM303" s="14" t="str">
        <f t="shared" ca="1" si="7376"/>
        <v/>
      </c>
      <c r="DN303" s="14" t="str">
        <f t="array" aca="1" ref="DN303" ca="1">IF(CU303&lt;&gt;"","There are errors in the entered values in the following cases: " &amp;SUBSTITUTE(CU303," ",", "),"")</f>
        <v/>
      </c>
      <c r="DO303" s="14" t="str">
        <f t="shared" ca="1" si="7377"/>
        <v/>
      </c>
      <c r="DP303" s="14" t="str">
        <f t="shared" ca="1" si="7378"/>
        <v/>
      </c>
      <c r="DQ303" s="14" t="str">
        <f t="shared" ca="1" si="7379"/>
        <v/>
      </c>
      <c r="DR303" s="14" t="str">
        <f t="shared" ca="1" si="7380"/>
        <v/>
      </c>
      <c r="DS303" s="14" t="str">
        <f t="shared" ca="1" si="7381"/>
        <v/>
      </c>
      <c r="DZ303" s="14" t="b">
        <f t="shared" ca="1" si="7382"/>
        <v>0</v>
      </c>
      <c r="EA303" s="14" t="str">
        <f t="shared" ca="1" si="7383"/>
        <v>Riluzole (q_91a)</v>
      </c>
      <c r="EB303" s="14" t="str">
        <f t="shared" ca="1" si="7384"/>
        <v xml:space="preserve">Values must be numeric. </v>
      </c>
      <c r="EC303" s="14" t="str">
        <f t="shared" ca="1" si="7385"/>
        <v xml:space="preserve">Riluzole (q_91a): Values must be numeric. </v>
      </c>
      <c r="ED303" s="14" t="str">
        <f t="shared" ca="1" si="7386"/>
        <v/>
      </c>
      <c r="EE303" s="14" t="str">
        <f t="shared" ca="1" si="7387"/>
        <v>Values must be numeric</v>
      </c>
      <c r="EF303" s="14" t="str">
        <f t="shared" ca="1" si="7388"/>
        <v/>
      </c>
      <c r="EG303" s="14" t="str">
        <f t="shared" ca="1" si="7389"/>
        <v/>
      </c>
      <c r="EM303" s="14" t="b">
        <f t="shared" ca="1" si="7390"/>
        <v>1</v>
      </c>
      <c r="EN303" s="14">
        <f t="shared" ca="1" si="7391"/>
        <v>286</v>
      </c>
      <c r="EO303" s="14" t="str">
        <f t="shared" ca="1" si="7392"/>
        <v>q_91a</v>
      </c>
      <c r="EP303" s="14" t="str">
        <f t="shared" ca="1" si="7393"/>
        <v xml:space="preserve">Riluzole (q_91a): Values must be numeric. </v>
      </c>
      <c r="EQ303" s="14" t="str">
        <f t="shared" ca="1" si="7394"/>
        <v/>
      </c>
    </row>
    <row r="304" spans="2:147" s="14" customFormat="1">
      <c r="B304" s="14" t="str">
        <f t="shared" ca="1" si="7320"/>
        <v/>
      </c>
      <c r="C304" s="14">
        <f t="shared" ca="1" si="7321"/>
        <v>287</v>
      </c>
      <c r="D304" s="14">
        <f t="shared" si="7322"/>
        <v>302</v>
      </c>
      <c r="E304" s="14" t="str">
        <f t="shared" ca="1" si="7323"/>
        <v>I</v>
      </c>
      <c r="F304" s="14" t="str">
        <f t="shared" ca="1" si="7324"/>
        <v>q_91b</v>
      </c>
      <c r="G304" s="14" t="str">
        <f t="shared" ca="1" si="7325"/>
        <v>Date of initiation of Riluzole</v>
      </c>
      <c r="H304" s="14" t="b">
        <f t="shared" ca="1" si="7326"/>
        <v>1</v>
      </c>
      <c r="I304" s="14" t="str">
        <f ca="1">IF($H304,ADDRESS(3,(D304+1)*2-1,4,,"["&amp;wew!$G$7&amp;"]"&amp;_sheetname_labels)&amp;":"&amp;ADDRESS(2+ster!$B$20,(D304+1)*2-1,4),"")</f>
        <v>[DBTemplate.xlsm]labels!WG3:WG61</v>
      </c>
      <c r="J304" s="14">
        <f t="array" aca="1" ref="J304" ca="1">IF(H304,MAX(0,MAX(IF(INDIRECT(I304)&lt;&gt;"",ROW(INDIRECT(I304)),""))-2),"")</f>
        <v>1</v>
      </c>
      <c r="K304" s="14" t="str">
        <f ca="1">IF($H304,IF($J304&gt;0,ADDRESS(3,(D304+1)*2-1,4,,"["&amp;wew!$G$7&amp;"]"&amp;_sheetname_labels)&amp;":"&amp;ADDRESS(2+J304,(D304+1)*2-1,4),""),"")</f>
        <v>[DBTemplate.xlsm]labels!WG3:WG3</v>
      </c>
      <c r="L304" s="14" t="str">
        <f ca="1">IF($H304,IF($J304&gt;0,ADDRESS(3,(D304+1)*2,4,,"["&amp;wew!$G$7&amp;"]"&amp;_sheetname_labels)&amp;":"&amp;ADDRESS(2+J304,(D304+1)*2,4),""),"")</f>
        <v>[DBTemplate.xlsm]labels!WH3:WH3</v>
      </c>
      <c r="M304" s="14">
        <f t="shared" ca="1" si="7327"/>
        <v>1</v>
      </c>
      <c r="N304" s="14">
        <f t="shared" ca="1" si="7328"/>
        <v>0</v>
      </c>
      <c r="O304" s="14" t="str">
        <f t="shared" ca="1" si="7329"/>
        <v>q_91b</v>
      </c>
      <c r="P304" s="14" t="str">
        <f t="shared" ca="1" si="7330"/>
        <v>Date of initiation of Riluzole</v>
      </c>
      <c r="Q304" s="14" t="str">
        <f ca="1">IF($BP304,ADDRESS(3,D304+1,4,,"["&amp;wew!$G$7&amp;"]"&amp;_sheetname_dataframe)&amp;":"&amp;ADDRESS(2+ster!$C$14,D304+1,4),"")</f>
        <v>[DBTemplate.xlsm]data_frame!KQ3:KQ3</v>
      </c>
      <c r="R304" s="14" t="str">
        <f>IF($BP304,IF(MID(_xll.FORMULATEXT(INDEX(INDIRECT(Q304),1)),1,1)="=", _xll.FORMULATEXT(INDEX(INDIRECT(Q304),1),2,TRUE),""),"")</f>
        <v/>
      </c>
      <c r="S304" s="14">
        <f t="array" aca="1" ref="S304" ca="1">IF(H304,SUM(IF((IFERROR(INDIRECT(Q304)&lt;&gt;"",FALSE))*(INDIRECT(ster!$D$14)&lt;&gt;""),1,0)),"")</f>
        <v>1</v>
      </c>
      <c r="T304" s="14">
        <f t="array" aca="1" ref="T304" ca="1">IF(H304,IF(M304&gt;0,SUM(IFERROR(1*(MATCH(INDIRECT(Q304),INDIRECT(K304),0)&gt;0),0)*(INDIRECT(ster!$D$14)&lt;&gt;"")*NOT(ISNUMBER(INDIRECT(Q304)))),0),"")</f>
        <v>0</v>
      </c>
      <c r="U304" s="14">
        <f t="array" aca="1" ref="U304" ca="1">IF(H304,SUM((IFERROR(INDIRECT(Q304)="",FALSE))*(INDIRECT(ster!$D$14)&lt;&gt;"")),"")</f>
        <v>0</v>
      </c>
      <c r="V304" s="14">
        <f t="array" aca="1" ref="V304" ca="1">IF(H304,SUM((IFERROR(INDIRECT(Q304)="#ąś",TRUE))*(INDIRECT(ster!$D$14)&lt;&gt;"")),"")</f>
        <v>0</v>
      </c>
      <c r="W304" s="14">
        <f t="array" aca="1" ref="W304" ca="1">IF(H304,SUM(ISNUMBER(INDIRECT(Q304))*(INDIRECT(ster!$D$14)&lt;&gt;"")),"")</f>
        <v>1</v>
      </c>
      <c r="X304" s="14">
        <f t="array" aca="1" ref="X304" ca="1">IF(AND(H304,W304&gt;0),IF(wew!$B$3,MIN(IF((INDIRECT(ster!$D$14)&lt;&gt;"")*IFERROR(INDIRECT($Q304)&lt;&gt;"",FALSE),IFERROR(INDIRECT($Q304),"X"),"X")),"&lt;włącz podświetlanie wartości&gt;"),"—")</f>
        <v>41640</v>
      </c>
      <c r="Y304" s="14">
        <f t="array" aca="1" ref="Y304" ca="1">IF(AND(H304,W304&gt;0),IF(wew!$B$3,MAX(IF((INDIRECT(ster!$D$14)&lt;&gt;"")*IFERROR(INDIRECT($Q304)&lt;&gt;"",FALSE),IFERROR(INDIRECT($Q304),"X"),"X")),"&lt;włącz podświetlanie wartości&gt;"),"—")</f>
        <v>41640</v>
      </c>
      <c r="Z304" s="14">
        <f t="shared" ca="1" si="7331"/>
        <v>0</v>
      </c>
      <c r="AA304" s="12">
        <f t="shared" ca="1" si="7332"/>
        <v>1</v>
      </c>
      <c r="AB304" s="17">
        <f t="array" aca="1" ref="AB304" ca="1">IF(H304,IF(W304&gt;0,SUM((INDIRECT(ster!$D$14)&lt;&gt;"")*IFERROR((INDIRECT(Q304)&lt;&gt;"")*(INDIRECT(Q304)=INT(INDIRECT(Q304))),0)),0),"")</f>
        <v>1</v>
      </c>
      <c r="AC304" s="17">
        <f t="array" aca="1" ref="AC304" ca="1">IF(H304,W304-AB304,"")</f>
        <v>0</v>
      </c>
      <c r="AD304" s="17">
        <f t="shared" ca="1" si="7333"/>
        <v>1</v>
      </c>
      <c r="AE304" s="17" t="b">
        <f t="shared" ca="1" si="7334"/>
        <v>0</v>
      </c>
      <c r="AF304" s="17" t="str">
        <f ca="1">IF(AE304,IF($H304,ADDRESS(3,D304+2,4,,"["&amp;wew!$G$7&amp;"]"&amp;_sheetname_dataframe)&amp;":"&amp;ADDRESS(2+ster!$C$14,D304+2,4),""),"")</f>
        <v/>
      </c>
      <c r="AG304" s="17" t="str">
        <f t="shared" ca="1" si="7335"/>
        <v/>
      </c>
      <c r="AH304" s="17" t="b">
        <f t="shared" ca="1" si="7336"/>
        <v>0</v>
      </c>
      <c r="AI304" s="17" t="str">
        <f ca="1">IF(AH304,IF($H304,ADDRESS(3,D304+3,4,,"["&amp;wew!$G$7&amp;"]"&amp;_sheetname_dataframe)&amp;":"&amp;ADDRESS(2+ster!$C$14,D304+3,4),""),"")</f>
        <v/>
      </c>
      <c r="AJ304" s="17" t="str">
        <f t="shared" ca="1" si="7337"/>
        <v/>
      </c>
      <c r="AK304" s="17" t="b">
        <f t="shared" ca="1" si="7338"/>
        <v>0</v>
      </c>
      <c r="AL304" s="17" t="b">
        <f t="shared" ca="1" si="7339"/>
        <v>0</v>
      </c>
      <c r="AM304" s="17" t="b">
        <f t="shared" ca="1" si="7340"/>
        <v>1</v>
      </c>
      <c r="AN304" s="17">
        <f t="shared" ca="1" si="7341"/>
        <v>0</v>
      </c>
      <c r="AO304" s="24" t="str">
        <f t="shared" ca="1" si="7342"/>
        <v/>
      </c>
      <c r="AP304" s="24" t="str">
        <f t="shared" ca="1" si="7343"/>
        <v/>
      </c>
      <c r="AQ304" s="17" t="b">
        <f t="shared" ca="1" si="7344"/>
        <v>0</v>
      </c>
      <c r="AR304" s="17" t="b">
        <f t="shared" ca="1" si="7345"/>
        <v>0</v>
      </c>
      <c r="AS304" s="17" t="b">
        <f t="shared" ca="1" si="7346"/>
        <v>0</v>
      </c>
      <c r="AT304" s="17" t="b">
        <f t="shared" ca="1" si="7347"/>
        <v>0</v>
      </c>
      <c r="AU304" s="17" t="b">
        <f t="shared" ca="1" si="7348"/>
        <v>0</v>
      </c>
      <c r="AV304" s="17" t="b">
        <f t="shared" ca="1" si="7349"/>
        <v>1</v>
      </c>
      <c r="AW304" s="17" t="b">
        <f t="shared" ca="1" si="7350"/>
        <v>1</v>
      </c>
      <c r="AX304" s="14" t="b">
        <f t="array" aca="1" ref="AX304" ca="1">IF(H304,N304&gt;0,"")</f>
        <v>0</v>
      </c>
      <c r="AY304" s="17" t="str">
        <f t="shared" ca="1" si="7351"/>
        <v/>
      </c>
      <c r="AZ304" s="17" t="str">
        <f t="array" aca="1" ref="AZ304" ca="1">IF(AY304&lt;&gt;"",SUM(1*ISERROR(MATCH(INDIRECT(AY304),INDIRECT(K304),0)))=0,"")</f>
        <v/>
      </c>
      <c r="BA304" s="17" t="b">
        <f t="shared" ca="1" si="7352"/>
        <v>0</v>
      </c>
      <c r="BB304" s="17" t="b">
        <v>0</v>
      </c>
      <c r="BC304" s="17" t="str">
        <f t="shared" ca="1" si="7353"/>
        <v/>
      </c>
      <c r="BD304" s="17" t="str">
        <f t="shared" ca="1" si="7354"/>
        <v/>
      </c>
      <c r="BE304" s="17" t="str">
        <f t="shared" ca="1" si="7355"/>
        <v/>
      </c>
      <c r="BF304" s="17" t="str">
        <f t="shared" ca="1" si="7356"/>
        <v/>
      </c>
      <c r="BG304" s="17" t="str">
        <f t="shared" ca="1" si="7357"/>
        <v/>
      </c>
      <c r="BH304" s="17" t="str">
        <f t="shared" ca="1" si="7358"/>
        <v/>
      </c>
      <c r="BI304" s="17" t="str">
        <f t="shared" ca="1" si="7359"/>
        <v/>
      </c>
      <c r="BJ304" s="17" t="b">
        <f t="shared" ca="1" si="7360"/>
        <v>0</v>
      </c>
      <c r="BK304" s="17" t="str">
        <f t="shared" ca="1" si="7361"/>
        <v/>
      </c>
      <c r="BL304" s="17" t="str">
        <f t="shared" ca="1" si="7362"/>
        <v/>
      </c>
      <c r="BM304" s="17" t="str">
        <f t="shared" ca="1" si="7363"/>
        <v>D</v>
      </c>
      <c r="BN304" s="17" t="str">
        <f t="shared" ca="1" si="7364"/>
        <v>D</v>
      </c>
      <c r="BO304" s="17" t="str">
        <f t="shared" ca="1" si="7365"/>
        <v>I</v>
      </c>
      <c r="BP304" s="14" t="b">
        <f t="shared" ca="1" si="7366"/>
        <v>1</v>
      </c>
      <c r="BQ304" s="35"/>
      <c r="BU304" s="14" t="s">
        <v>388</v>
      </c>
      <c r="BX304" s="16"/>
      <c r="BY304" s="16"/>
      <c r="BZ304" s="16"/>
      <c r="CA304" s="16"/>
      <c r="CB304" s="16"/>
      <c r="CC304" s="16"/>
      <c r="CD304" s="16"/>
      <c r="CE304" s="16"/>
      <c r="CF304" s="16"/>
      <c r="CN304" s="14">
        <f ca="1">IF(H304,IFERROR(IsVariableNameLegal(O304),0),0)</f>
        <v>0</v>
      </c>
      <c r="CO304" s="14" t="str">
        <f t="array" aca="1" ref="CO304" ca="1">IF(H304,IF(COUNTIF(INDIRECT(wew!$C$13),O304)&gt;1,TRIM(SUBSTITUTE(_xll.MCONCAT(IF((INDIRECT(wew!$C$13)=O304)*(COLUMN(INDIRECT(wew!$C$13))&lt;&gt;D304+1),-1+COLUMN(INDIRECT(wew!$C$13)),"")," "),"  "," ")),""),"")</f>
        <v/>
      </c>
      <c r="CP304" s="14" t="str">
        <f t="array" aca="1" ref="CP304" ca="1">IF(P304&lt;&gt;"",IF(LEN(P304)&gt;150,1,""),"")</f>
        <v/>
      </c>
      <c r="CQ304" s="14" t="str">
        <f t="array" aca="1" ref="CQ304" ca="1">IF(AND(H304,NOT(ster!$J$3)),IF(COUNTIF(INDIRECT(wew!$C$15),P304)&gt;1,TRIM(SUBSTITUTE(_xll.MCONCAT(IF((INDIRECT(wew!$C$15)=P304)*(COLUMN(INDIRECT(wew!$C$15))&lt;&gt;D304+1),-1+COLUMN(INDIRECT(wew!$C$15)),"")," "),"  "," ")),""),"")</f>
        <v/>
      </c>
      <c r="CR304" s="14" t="str">
        <f t="array" aca="1" ref="CR304" ca="1">IF(H304,IF(AND(W304&gt;0,AO304&lt;&gt;""),TRIM(SUBSTITUTE(_xll.MCONCAT(IFERROR(IF(ISNUMBER(INDIRECT(Q304)),IF((INDIRECT(ster!$D$14)&lt;&gt;"")*(INDIRECT(Q304)&lt;AO304),INDIRECT(ster!$D$14) &amp; ": " &amp;  SUBSTITUTE(IF( AV304,IFERROR(TEXT(INDIRECT(Q304),"rrrr-mm-dd") &amp;" (" &amp; INDIRECT(Q304) &amp;")",INDIRECT(Q304)),INDIRECT(Q304))," "," "),""),""),"")," "),"  "," ")),""),"")</f>
        <v/>
      </c>
      <c r="CS304" s="14" t="str">
        <f t="array" aca="1" ref="CS304" ca="1">IF(H304,IF(AND(W304&gt;0,AP304&lt;&gt;""),TRIM(SUBSTITUTE(_xll.MCONCAT(IFERROR(IF(ISNUMBER(INDIRECT(Q304)),IF((INDIRECT(ster!$D$14)&lt;&gt;"")*(INDIRECT(Q304)&gt;AP304),INDIRECT(ster!$D$14) &amp; ": " &amp;  SUBSTITUTE(IF( AV304,IFERROR(TEXT(INDIRECT(Q304),"rrrr-mm-dd")&amp;" (" &amp; INDIRECT(Q304) &amp;")",INDIRECT(Q304)),INDIRECT(Q304))," "," "),""),""),"")," "),"  "," ")),""),"")</f>
        <v/>
      </c>
      <c r="CT304" s="14" t="str">
        <f t="array" aca="1" ref="CT304" ca="1">IF(H304,IF(AND(N304&gt;0,AR304),TRIM(SUBSTITUTE(_xll.MCONCAT(IFERROR(IF(ISNUMBER(INDIRECT(Q304)),IF((INDIRECT(ster!$D$14)&lt;&gt;"")*(IFERROR(0*(MATCH(INDIRECT(Q304),INDIRECT(K304),0)&gt;0),1)),INDIRECT(ster!$D$14) &amp; ": " &amp;  SUBSTITUTE(IF( AV304,IFERROR(TEXT(INDIRECT(Q304),"rrrr-mm-dd")&amp;" (" &amp; INDIRECT(Q304) &amp;")",INDIRECT(Q304)),INDIRECT(Q304))," "," "),""),""),"")," "),"  "," ")),""),"")</f>
        <v/>
      </c>
      <c r="CU304" s="14" t="str">
        <f t="array" aca="1" ref="CU304" ca="1">IF(H304,IF(AND(V304&gt;0),TRIM(SUBSTITUTE(_xll.MCONCAT(IF((INDIRECT(ster!$D$14)&lt;&gt;"")*(IFERROR(0*(INDIRECT(Q304)&lt;&gt;""),1)),INDIRECT(ster!$D$14),"")," "),"  "," ")),""),"")</f>
        <v/>
      </c>
      <c r="CV304" s="14" t="str">
        <f t="array" aca="1" ref="CV304" ca="1">IF(H304,IF(AS304,
TRIM(SUBSTITUTE(_xll.MCONCAT(IF(
   (INDIRECT(ster!$D$14)&lt;&gt;"")*
   ((INDIRECT(Q304)="")+
      NOT(ISNUMBER(INDIRECT(Q304)))*
      NOT(ISERROR(MATCH(INDIRECT(Q304),INDIRECT(K304),0)))
    ),
      INDIRECT(ster!$D$14),
   "")," "),"  "," ")),
""),"")</f>
        <v/>
      </c>
      <c r="CW304" s="14" t="str">
        <f t="array" aca="1" ref="CW304" ca="1">IF(H304,IF(AND(AQ304),TRIM(SUBSTITUTE(_xll.MCONCAT(IFERROR(IF(ISNUMBER(INDIRECT(Q304)),IF((INDIRECT(ster!$D$14)&lt;&gt;"")*(INDIRECT(Q304)&lt;&gt;INT(INDIRECT(Q304))),INDIRECT(ster!$D$14) &amp; ": " &amp; INDIRECT(Q304),""),""),"")," "),"  "," ")),""),"")</f>
        <v/>
      </c>
      <c r="CX304" s="14" t="str">
        <f t="array" aca="1" ref="CX304" ca="1">IF(H304,IF(OR(AU304,AV304),TRIM(SUBSTITUTE(_xll.MCONCAT(IF((INDIRECT(ster!$D$14)&lt;&gt;"")*NOT(ISNUMBER(INDIRECT(Q304))),IF(ISERROR(MATCH(INDIRECT(Q304),INDIRECT(K304),0)),IFERROR(IF(INDIRECT(Q304)&lt;&gt;"",INDIRECT(ster!$D$14) &amp; ": " &amp; SUBSTITUTE(INDIRECT(Q304)," "," "),""),""),""),"")," "),"  "," ")),""),"")</f>
        <v/>
      </c>
      <c r="CY304" s="14" t="str">
        <f t="array" aca="1" ref="CY304" ca="1">IF(H304,IF(AE304,TRIM(SUBSTITUTE(_xll.MCONCAT(IF((INDIRECT(ster!$D$14)&lt;&gt;"")*IFERROR(NOT(INDIRECT(AF304)),FALSE),IF(ISERROR(MATCH(INDIRECT(Q304),INDIRECT(K304),0)),IFERROR(IF(INDIRECT(Q304)&lt;&gt;"",INDIRECT(ster!$D$14)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CZ304" s="14" t="str">
        <f t="array" aca="1" ref="CZ304" ca="1">IF(H304,IF(AH304,TRIM(SUBSTITUTE(_xll.MCONCAT(IF((INDIRECT(ster!$D$14)&lt;&gt;"")*IFERROR(NOT(INDIRECT(AI304)),FALSE),IF(ISERROR(MATCH(INDIRECT(Q304),INDIRECT(K304),0)),IFERROR(IF(INDIRECT(Q304)&lt;&gt;"",INDIRECT(ster!$D$14)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DC304" s="14" t="str">
        <f ca="1">SUBSTITUTE(SUBSTITUTE(SUBSTITUTE(SUBSTITUTE(_xll.MCONCAT(DG304:DS304,"■"),"■■","■"),"■■","■"),"■■","■"),"■■","■")</f>
        <v>■</v>
      </c>
      <c r="DD304" s="14" t="str">
        <f t="shared" ca="1" si="7367"/>
        <v/>
      </c>
      <c r="DE304" s="14" t="str">
        <f t="shared" ca="1" si="7368"/>
        <v/>
      </c>
      <c r="DF304" s="14" t="str">
        <f t="shared" ca="1" si="7369"/>
        <v/>
      </c>
      <c r="DG304" s="14" t="str">
        <f t="shared" ca="1" si="7370"/>
        <v/>
      </c>
      <c r="DH304" s="14" t="str">
        <f t="shared" ca="1" si="7371"/>
        <v/>
      </c>
      <c r="DI304" s="14" t="str">
        <f t="shared" ca="1" si="7372"/>
        <v/>
      </c>
      <c r="DJ304" s="14" t="str">
        <f t="shared" ca="1" si="7373"/>
        <v/>
      </c>
      <c r="DK304" s="14" t="str">
        <f t="shared" ca="1" si="7374"/>
        <v/>
      </c>
      <c r="DL304" s="14" t="str">
        <f t="shared" ca="1" si="7375"/>
        <v/>
      </c>
      <c r="DM304" s="14" t="str">
        <f t="shared" ca="1" si="7376"/>
        <v/>
      </c>
      <c r="DN304" s="14" t="str">
        <f t="array" aca="1" ref="DN304" ca="1">IF(CU304&lt;&gt;"","There are errors in the entered values in the following cases: " &amp;SUBSTITUTE(CU304," ",", "),"")</f>
        <v/>
      </c>
      <c r="DO304" s="14" t="str">
        <f t="shared" ca="1" si="7377"/>
        <v/>
      </c>
      <c r="DP304" s="14" t="str">
        <f t="shared" ca="1" si="7378"/>
        <v/>
      </c>
      <c r="DQ304" s="14" t="str">
        <f t="shared" ca="1" si="7379"/>
        <v/>
      </c>
      <c r="DR304" s="14" t="str">
        <f t="shared" ca="1" si="7380"/>
        <v/>
      </c>
      <c r="DS304" s="14" t="str">
        <f t="shared" ca="1" si="7381"/>
        <v/>
      </c>
      <c r="DZ304" s="14" t="b">
        <f t="shared" ca="1" si="7382"/>
        <v>0</v>
      </c>
      <c r="EA304" s="14" t="str">
        <f t="shared" ca="1" si="7383"/>
        <v>Date of initiation of Riluzole (q_91b)</v>
      </c>
      <c r="EB304" s="14" t="str">
        <f t="shared" ca="1" si="7384"/>
        <v xml:space="preserve">Values must be numeric. </v>
      </c>
      <c r="EC304" s="14" t="str">
        <f t="shared" ca="1" si="7385"/>
        <v xml:space="preserve">Date of initiation of Riluzole (q_91b): Values must be numeric. </v>
      </c>
      <c r="ED304" s="14" t="str">
        <f t="shared" ca="1" si="7386"/>
        <v/>
      </c>
      <c r="EE304" s="14" t="str">
        <f t="shared" ca="1" si="7387"/>
        <v>Values must be numeric</v>
      </c>
      <c r="EF304" s="14" t="str">
        <f t="shared" ca="1" si="7388"/>
        <v/>
      </c>
      <c r="EG304" s="14" t="str">
        <f t="shared" ca="1" si="7389"/>
        <v/>
      </c>
      <c r="EM304" s="14" t="b">
        <f t="shared" ca="1" si="7390"/>
        <v>1</v>
      </c>
      <c r="EN304" s="14">
        <f t="shared" ca="1" si="7391"/>
        <v>287</v>
      </c>
      <c r="EO304" s="14" t="str">
        <f t="shared" ca="1" si="7392"/>
        <v>q_91b</v>
      </c>
      <c r="EP304" s="14" t="str">
        <f t="shared" ca="1" si="7393"/>
        <v xml:space="preserve">Date of initiation of Riluzole (q_91b): Values must be numeric. </v>
      </c>
      <c r="EQ304" s="14" t="str">
        <f t="shared" ca="1" si="7394"/>
        <v/>
      </c>
    </row>
    <row r="305" spans="2:147" s="14" customFormat="1">
      <c r="B305" s="14" t="str">
        <f t="shared" ca="1" si="7320"/>
        <v/>
      </c>
      <c r="C305" s="14">
        <f t="shared" ca="1" si="7321"/>
        <v>288</v>
      </c>
      <c r="D305" s="14">
        <f t="shared" si="7322"/>
        <v>303</v>
      </c>
      <c r="E305" s="14" t="str">
        <f t="shared" ca="1" si="7323"/>
        <v>I</v>
      </c>
      <c r="F305" s="14" t="str">
        <f t="shared" ca="1" si="7324"/>
        <v>q_91c</v>
      </c>
      <c r="G305" s="14" t="str">
        <f t="shared" ca="1" si="7325"/>
        <v>Side effects of Riluzole</v>
      </c>
      <c r="H305" s="14" t="b">
        <f t="shared" ca="1" si="7326"/>
        <v>1</v>
      </c>
      <c r="I305" s="14" t="str">
        <f ca="1">IF($H305,ADDRESS(3,(D305+1)*2-1,4,,"["&amp;wew!$G$7&amp;"]"&amp;_sheetname_labels)&amp;":"&amp;ADDRESS(2+ster!$B$20,(D305+1)*2-1,4),"")</f>
        <v>[DBTemplate.xlsm]labels!WI3:WI61</v>
      </c>
      <c r="J305" s="14">
        <f t="array" aca="1" ref="J305" ca="1">IF(H305,MAX(0,MAX(IF(INDIRECT(I305)&lt;&gt;"",ROW(INDIRECT(I305)),""))-2),"")</f>
        <v>1</v>
      </c>
      <c r="K305" s="14" t="str">
        <f ca="1">IF($H305,IF($J305&gt;0,ADDRESS(3,(D305+1)*2-1,4,,"["&amp;wew!$G$7&amp;"]"&amp;_sheetname_labels)&amp;":"&amp;ADDRESS(2+J305,(D305+1)*2-1,4),""),"")</f>
        <v>[DBTemplate.xlsm]labels!WI3:WI3</v>
      </c>
      <c r="L305" s="14" t="str">
        <f ca="1">IF($H305,IF($J305&gt;0,ADDRESS(3,(D305+1)*2,4,,"["&amp;wew!$G$7&amp;"]"&amp;_sheetname_labels)&amp;":"&amp;ADDRESS(2+J305,(D305+1)*2,4),""),"")</f>
        <v>[DBTemplate.xlsm]labels!WJ3:WJ3</v>
      </c>
      <c r="M305" s="14">
        <f t="shared" ca="1" si="7327"/>
        <v>1</v>
      </c>
      <c r="N305" s="14">
        <f t="shared" ca="1" si="7328"/>
        <v>0</v>
      </c>
      <c r="O305" s="14" t="str">
        <f t="shared" ca="1" si="7329"/>
        <v>q_91c</v>
      </c>
      <c r="P305" s="14" t="str">
        <f t="shared" ca="1" si="7330"/>
        <v>Side effects of Riluzole</v>
      </c>
      <c r="Q305" s="14" t="str">
        <f ca="1">IF($BP305,ADDRESS(3,D305+1,4,,"["&amp;wew!$G$7&amp;"]"&amp;_sheetname_dataframe)&amp;":"&amp;ADDRESS(2+ster!$C$14,D305+1,4),"")</f>
        <v>[DBTemplate.xlsm]data_frame!KR3:KR3</v>
      </c>
      <c r="R305" s="14" t="str">
        <f>IF($BP305,IF(MID(_xll.FORMULATEXT(INDEX(INDIRECT(Q305),1)),1,1)="=", _xll.FORMULATEXT(INDEX(INDIRECT(Q305),1),2,TRUE),""),"")</f>
        <v/>
      </c>
      <c r="S305" s="14">
        <f t="array" aca="1" ref="S305" ca="1">IF(H305,SUM(IF((IFERROR(INDIRECT(Q305)&lt;&gt;"",FALSE))*(INDIRECT(ster!$D$14)&lt;&gt;""),1,0)),"")</f>
        <v>0</v>
      </c>
      <c r="T305" s="14">
        <f t="array" aca="1" ref="T305" ca="1">IF(H305,IF(M305&gt;0,SUM(IFERROR(1*(MATCH(INDIRECT(Q305),INDIRECT(K305),0)&gt;0),0)*(INDIRECT(ster!$D$14)&lt;&gt;"")*NOT(ISNUMBER(INDIRECT(Q305)))),0),"")</f>
        <v>0</v>
      </c>
      <c r="U305" s="14">
        <f t="array" aca="1" ref="U305" ca="1">IF(H305,SUM((IFERROR(INDIRECT(Q305)="",FALSE))*(INDIRECT(ster!$D$14)&lt;&gt;"")),"")</f>
        <v>1</v>
      </c>
      <c r="V305" s="14">
        <f t="array" aca="1" ref="V305" ca="1">IF(H305,SUM((IFERROR(INDIRECT(Q305)="#ąś",TRUE))*(INDIRECT(ster!$D$14)&lt;&gt;"")),"")</f>
        <v>0</v>
      </c>
      <c r="W305" s="14">
        <f t="array" aca="1" ref="W305" ca="1">IF(H305,SUM(ISNUMBER(INDIRECT(Q305))*(INDIRECT(ster!$D$14)&lt;&gt;"")),"")</f>
        <v>0</v>
      </c>
      <c r="X305" s="14" t="str">
        <f t="array" aca="1" ref="X305" ca="1">IF(AND(H305,W305&gt;0),IF(wew!$B$3,MIN(IF((INDIRECT(ster!$D$14)&lt;&gt;"")*IFERROR(INDIRECT($Q305)&lt;&gt;"",FALSE),IFERROR(INDIRECT($Q305),"X"),"X")),"&lt;włącz podświetlanie wartości&gt;"),"—")</f>
        <v>—</v>
      </c>
      <c r="Y305" s="14" t="str">
        <f t="array" aca="1" ref="Y305" ca="1">IF(AND(H305,W305&gt;0),IF(wew!$B$3,MAX(IF((INDIRECT(ster!$D$14)&lt;&gt;"")*IFERROR(INDIRECT($Q305)&lt;&gt;"",FALSE),IFERROR(INDIRECT($Q305),"X"),"X")),"&lt;włącz podświetlanie wartości&gt;"),"—")</f>
        <v>—</v>
      </c>
      <c r="Z305" s="14">
        <f t="shared" ca="1" si="7331"/>
        <v>0</v>
      </c>
      <c r="AA305" s="12" t="str">
        <f t="shared" ca="1" si="7332"/>
        <v>—</v>
      </c>
      <c r="AB305" s="17">
        <f t="array" aca="1" ref="AB305" ca="1">IF(H305,IF(W305&gt;0,SUM((INDIRECT(ster!$D$14)&lt;&gt;"")*IFERROR((INDIRECT(Q305)&lt;&gt;"")*(INDIRECT(Q305)=INT(INDIRECT(Q305))),0)),0),"")</f>
        <v>0</v>
      </c>
      <c r="AC305" s="17">
        <f t="array" aca="1" ref="AC305" ca="1">IF(H305,W305-AB305,"")</f>
        <v>0</v>
      </c>
      <c r="AD305" s="17">
        <f t="shared" ca="1" si="7333"/>
        <v>1</v>
      </c>
      <c r="AE305" s="17" t="b">
        <f t="shared" ca="1" si="7334"/>
        <v>0</v>
      </c>
      <c r="AF305" s="17" t="str">
        <f ca="1">IF(AE305,IF($H305,ADDRESS(3,D305+2,4,,"["&amp;wew!$G$7&amp;"]"&amp;_sheetname_dataframe)&amp;":"&amp;ADDRESS(2+ster!$C$14,D305+2,4),""),"")</f>
        <v/>
      </c>
      <c r="AG305" s="17" t="str">
        <f t="shared" ca="1" si="7335"/>
        <v/>
      </c>
      <c r="AH305" s="17" t="b">
        <f t="shared" ca="1" si="7336"/>
        <v>0</v>
      </c>
      <c r="AI305" s="17" t="str">
        <f ca="1">IF(AH305,IF($H305,ADDRESS(3,D305+3,4,,"["&amp;wew!$G$7&amp;"]"&amp;_sheetname_dataframe)&amp;":"&amp;ADDRESS(2+ster!$C$14,D305+3,4),""),"")</f>
        <v/>
      </c>
      <c r="AJ305" s="17" t="str">
        <f t="shared" ca="1" si="7337"/>
        <v/>
      </c>
      <c r="AK305" s="17" t="b">
        <f t="shared" ca="1" si="7338"/>
        <v>0</v>
      </c>
      <c r="AL305" s="17" t="b">
        <f t="shared" ca="1" si="7339"/>
        <v>0</v>
      </c>
      <c r="AM305" s="17" t="b">
        <f t="shared" ca="1" si="7340"/>
        <v>0</v>
      </c>
      <c r="AN305" s="17">
        <f t="shared" ca="1" si="7341"/>
        <v>0</v>
      </c>
      <c r="AO305" s="24" t="str">
        <f t="shared" ca="1" si="7342"/>
        <v/>
      </c>
      <c r="AP305" s="24" t="str">
        <f t="shared" ca="1" si="7343"/>
        <v/>
      </c>
      <c r="AQ305" s="17" t="b">
        <f t="shared" ca="1" si="7344"/>
        <v>0</v>
      </c>
      <c r="AR305" s="17" t="b">
        <f t="shared" ca="1" si="7345"/>
        <v>0</v>
      </c>
      <c r="AS305" s="17" t="b">
        <f t="shared" ca="1" si="7346"/>
        <v>0</v>
      </c>
      <c r="AT305" s="17" t="b">
        <f t="shared" ca="1" si="7347"/>
        <v>0</v>
      </c>
      <c r="AU305" s="17" t="b">
        <f t="shared" ca="1" si="7348"/>
        <v>0</v>
      </c>
      <c r="AV305" s="17" t="b">
        <f t="shared" ca="1" si="7349"/>
        <v>0</v>
      </c>
      <c r="AW305" s="17" t="b">
        <f t="shared" ca="1" si="7350"/>
        <v>0</v>
      </c>
      <c r="AX305" s="14" t="b">
        <f t="array" aca="1" ref="AX305" ca="1">IF(H305,N305&gt;0,"")</f>
        <v>0</v>
      </c>
      <c r="AY305" s="17" t="str">
        <f t="shared" ca="1" si="7351"/>
        <v/>
      </c>
      <c r="AZ305" s="17" t="str">
        <f t="array" aca="1" ref="AZ305" ca="1">IF(AY305&lt;&gt;"",SUM(1*ISERROR(MATCH(INDIRECT(AY305),INDIRECT(K305),0)))=0,"")</f>
        <v/>
      </c>
      <c r="BA305" s="17" t="b">
        <f t="shared" ca="1" si="7352"/>
        <v>1</v>
      </c>
      <c r="BB305" s="17" t="b">
        <v>0</v>
      </c>
      <c r="BC305" s="17" t="b">
        <f t="shared" ca="1" si="7353"/>
        <v>0</v>
      </c>
      <c r="BD305" s="17" t="b">
        <f t="shared" ca="1" si="7354"/>
        <v>0</v>
      </c>
      <c r="BE305" s="17" t="b">
        <f t="shared" ca="1" si="7355"/>
        <v>0</v>
      </c>
      <c r="BF305" s="17" t="b">
        <f t="shared" ca="1" si="7356"/>
        <v>0</v>
      </c>
      <c r="BG305" s="17" t="b">
        <f t="shared" ca="1" si="7357"/>
        <v>0</v>
      </c>
      <c r="BH305" s="17" t="b">
        <f t="shared" ca="1" si="7358"/>
        <v>0</v>
      </c>
      <c r="BI305" s="17">
        <f t="shared" ca="1" si="7359"/>
        <v>7</v>
      </c>
      <c r="BJ305" s="17" t="b">
        <f t="shared" ca="1" si="7360"/>
        <v>0</v>
      </c>
      <c r="BK305" s="17" t="str">
        <f t="shared" ca="1" si="7361"/>
        <v/>
      </c>
      <c r="BL305" s="17" t="str">
        <f t="shared" ca="1" si="7362"/>
        <v/>
      </c>
      <c r="BM305" s="17" t="str">
        <f t="shared" ca="1" si="7363"/>
        <v>0</v>
      </c>
      <c r="BN305" s="17" t="str">
        <f t="shared" ca="1" si="7364"/>
        <v>S</v>
      </c>
      <c r="BO305" s="17" t="str">
        <f t="shared" ca="1" si="7365"/>
        <v/>
      </c>
      <c r="BP305" s="14" t="b">
        <f t="shared" ca="1" si="7366"/>
        <v>1</v>
      </c>
      <c r="BQ305" s="35"/>
      <c r="BX305" s="16"/>
      <c r="BY305" s="16"/>
      <c r="BZ305" s="16"/>
      <c r="CA305" s="16"/>
      <c r="CB305" s="16"/>
      <c r="CC305" s="16"/>
      <c r="CD305" s="16"/>
      <c r="CE305" s="16"/>
      <c r="CF305" s="16"/>
      <c r="CN305" s="14">
        <f ca="1">IF(H305,IFERROR(IsVariableNameLegal(O305),0),0)</f>
        <v>0</v>
      </c>
      <c r="CO305" s="14" t="str">
        <f t="array" aca="1" ref="CO305" ca="1">IF(H305,IF(COUNTIF(INDIRECT(wew!$C$13),O305)&gt;1,TRIM(SUBSTITUTE(_xll.MCONCAT(IF((INDIRECT(wew!$C$13)=O305)*(COLUMN(INDIRECT(wew!$C$13))&lt;&gt;D305+1),-1+COLUMN(INDIRECT(wew!$C$13)),"")," "),"  "," ")),""),"")</f>
        <v/>
      </c>
      <c r="CP305" s="14" t="str">
        <f t="array" aca="1" ref="CP305" ca="1">IF(P305&lt;&gt;"",IF(LEN(P305)&gt;150,1,""),"")</f>
        <v/>
      </c>
      <c r="CQ305" s="14" t="str">
        <f t="array" aca="1" ref="CQ305" ca="1">IF(AND(H305,NOT(ster!$J$3)),IF(COUNTIF(INDIRECT(wew!$C$15),P305)&gt;1,TRIM(SUBSTITUTE(_xll.MCONCAT(IF((INDIRECT(wew!$C$15)=P305)*(COLUMN(INDIRECT(wew!$C$15))&lt;&gt;D305+1),-1+COLUMN(INDIRECT(wew!$C$15)),"")," "),"  "," ")),""),"")</f>
        <v/>
      </c>
      <c r="CR305" s="14" t="str">
        <f t="array" aca="1" ref="CR305" ca="1">IF(H305,IF(AND(W305&gt;0,AO305&lt;&gt;""),TRIM(SUBSTITUTE(_xll.MCONCAT(IFERROR(IF(ISNUMBER(INDIRECT(Q305)),IF((INDIRECT(ster!$D$14)&lt;&gt;"")*(INDIRECT(Q305)&lt;AO305),INDIRECT(ster!$D$14) &amp; ": " &amp;  SUBSTITUTE(IF( AV305,IFERROR(TEXT(INDIRECT(Q305),"rrrr-mm-dd") &amp;" (" &amp; INDIRECT(Q305) &amp;")",INDIRECT(Q305)),INDIRECT(Q305))," "," "),""),""),"")," "),"  "," ")),""),"")</f>
        <v/>
      </c>
      <c r="CS305" s="14" t="str">
        <f t="array" aca="1" ref="CS305" ca="1">IF(H305,IF(AND(W305&gt;0,AP305&lt;&gt;""),TRIM(SUBSTITUTE(_xll.MCONCAT(IFERROR(IF(ISNUMBER(INDIRECT(Q305)),IF((INDIRECT(ster!$D$14)&lt;&gt;"")*(INDIRECT(Q305)&gt;AP305),INDIRECT(ster!$D$14) &amp; ": " &amp;  SUBSTITUTE(IF( AV305,IFERROR(TEXT(INDIRECT(Q305),"rrrr-mm-dd")&amp;" (" &amp; INDIRECT(Q305) &amp;")",INDIRECT(Q305)),INDIRECT(Q305))," "," "),""),""),"")," "),"  "," ")),""),"")</f>
        <v/>
      </c>
      <c r="CT305" s="14" t="str">
        <f t="array" aca="1" ref="CT305" ca="1">IF(H305,IF(AND(N305&gt;0,AR305),TRIM(SUBSTITUTE(_xll.MCONCAT(IFERROR(IF(ISNUMBER(INDIRECT(Q305)),IF((INDIRECT(ster!$D$14)&lt;&gt;"")*(IFERROR(0*(MATCH(INDIRECT(Q305),INDIRECT(K305),0)&gt;0),1)),INDIRECT(ster!$D$14) &amp; ": " &amp;  SUBSTITUTE(IF( AV305,IFERROR(TEXT(INDIRECT(Q305),"rrrr-mm-dd")&amp;" (" &amp; INDIRECT(Q305) &amp;")",INDIRECT(Q305)),INDIRECT(Q305))," "," "),""),""),"")," "),"  "," ")),""),"")</f>
        <v/>
      </c>
      <c r="CU305" s="14" t="str">
        <f t="array" aca="1" ref="CU305" ca="1">IF(H305,IF(AND(V305&gt;0),TRIM(SUBSTITUTE(_xll.MCONCAT(IF((INDIRECT(ster!$D$14)&lt;&gt;"")*(IFERROR(0*(INDIRECT(Q305)&lt;&gt;""),1)),INDIRECT(ster!$D$14),"")," "),"  "," ")),""),"")</f>
        <v/>
      </c>
      <c r="CV305" s="14" t="str">
        <f t="array" aca="1" ref="CV305" ca="1">IF(H305,IF(AS305,
TRIM(SUBSTITUTE(_xll.MCONCAT(IF(
   (INDIRECT(ster!$D$14)&lt;&gt;"")*
   ((INDIRECT(Q305)="")+
      NOT(ISNUMBER(INDIRECT(Q305)))*
      NOT(ISERROR(MATCH(INDIRECT(Q305),INDIRECT(K305),0)))
    ),
      INDIRECT(ster!$D$14),
   "")," "),"  "," ")),
""),"")</f>
        <v/>
      </c>
      <c r="CW305" s="14" t="str">
        <f t="array" aca="1" ref="CW305" ca="1">IF(H305,IF(AND(AQ305),TRIM(SUBSTITUTE(_xll.MCONCAT(IFERROR(IF(ISNUMBER(INDIRECT(Q305)),IF((INDIRECT(ster!$D$14)&lt;&gt;"")*(INDIRECT(Q305)&lt;&gt;INT(INDIRECT(Q305))),INDIRECT(ster!$D$14) &amp; ": " &amp; INDIRECT(Q305),""),""),"")," "),"  "," ")),""),"")</f>
        <v/>
      </c>
      <c r="CX305" s="14" t="str">
        <f t="array" aca="1" ref="CX305" ca="1">IF(H305,IF(OR(AU305,AV305),TRIM(SUBSTITUTE(_xll.MCONCAT(IF((INDIRECT(ster!$D$14)&lt;&gt;"")*NOT(ISNUMBER(INDIRECT(Q305))),IF(ISERROR(MATCH(INDIRECT(Q305),INDIRECT(K305),0)),IFERROR(IF(INDIRECT(Q305)&lt;&gt;"",INDIRECT(ster!$D$14) &amp; ": " &amp; SUBSTITUTE(INDIRECT(Q305)," "," "),""),""),""),"")," "),"  "," ")),""),"")</f>
        <v/>
      </c>
      <c r="CY305" s="14" t="str">
        <f t="array" aca="1" ref="CY305" ca="1">IF(H305,IF(AE305,TRIM(SUBSTITUTE(_xll.MCONCAT(IF((INDIRECT(ster!$D$14)&lt;&gt;"")*IFERROR(NOT(INDIRECT(AF305)),FALSE),IF(ISERROR(MATCH(INDIRECT(Q305),INDIRECT(K305),0)),IFERROR(IF(INDIRECT(Q305)&lt;&gt;"",INDIRECT(ster!$D$14)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CZ305" s="14" t="str">
        <f t="array" aca="1" ref="CZ305" ca="1">IF(H305,IF(AH305,TRIM(SUBSTITUTE(_xll.MCONCAT(IF((INDIRECT(ster!$D$14)&lt;&gt;"")*IFERROR(NOT(INDIRECT(AI305)),FALSE),IF(ISERROR(MATCH(INDIRECT(Q305),INDIRECT(K305),0)),IFERROR(IF(INDIRECT(Q305)&lt;&gt;"",INDIRECT(ster!$D$14)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DC305" s="14" t="str">
        <f ca="1">SUBSTITUTE(SUBSTITUTE(SUBSTITUTE(SUBSTITUTE(_xll.MCONCAT(DG305:DS305,"■"),"■■","■"),"■■","■"),"■■","■"),"■■","■")</f>
        <v>■</v>
      </c>
      <c r="DD305" s="14" t="str">
        <f t="shared" ca="1" si="7367"/>
        <v/>
      </c>
      <c r="DE305" s="14" t="str">
        <f t="shared" ca="1" si="7368"/>
        <v/>
      </c>
      <c r="DF305" s="14" t="str">
        <f t="shared" ca="1" si="7369"/>
        <v/>
      </c>
      <c r="DG305" s="14" t="str">
        <f t="shared" ca="1" si="7370"/>
        <v/>
      </c>
      <c r="DH305" s="14" t="str">
        <f t="shared" ca="1" si="7371"/>
        <v/>
      </c>
      <c r="DI305" s="14" t="str">
        <f t="shared" ca="1" si="7372"/>
        <v/>
      </c>
      <c r="DJ305" s="14" t="str">
        <f t="shared" ca="1" si="7373"/>
        <v/>
      </c>
      <c r="DK305" s="14" t="str">
        <f t="shared" ca="1" si="7374"/>
        <v/>
      </c>
      <c r="DL305" s="14" t="str">
        <f t="shared" ca="1" si="7375"/>
        <v/>
      </c>
      <c r="DM305" s="14" t="str">
        <f t="shared" ca="1" si="7376"/>
        <v/>
      </c>
      <c r="DN305" s="14" t="str">
        <f t="array" aca="1" ref="DN305" ca="1">IF(CU305&lt;&gt;"","There are errors in the entered values in the following cases: " &amp;SUBSTITUTE(CU305," ",", "),"")</f>
        <v/>
      </c>
      <c r="DO305" s="14" t="str">
        <f t="shared" ca="1" si="7377"/>
        <v/>
      </c>
      <c r="DP305" s="14" t="str">
        <f t="shared" ca="1" si="7378"/>
        <v/>
      </c>
      <c r="DQ305" s="14" t="str">
        <f t="shared" ca="1" si="7379"/>
        <v/>
      </c>
      <c r="DR305" s="14" t="str">
        <f t="shared" ca="1" si="7380"/>
        <v/>
      </c>
      <c r="DS305" s="14" t="str">
        <f t="shared" ca="1" si="7381"/>
        <v/>
      </c>
      <c r="DZ305" s="14" t="b">
        <f t="shared" ca="1" si="7382"/>
        <v>0</v>
      </c>
      <c r="EA305" s="14" t="str">
        <f t="shared" ca="1" si="7383"/>
        <v/>
      </c>
      <c r="EB305" s="14" t="str">
        <f t="shared" ca="1" si="7384"/>
        <v/>
      </c>
      <c r="EC305" s="14" t="str">
        <f t="shared" ca="1" si="7385"/>
        <v/>
      </c>
      <c r="ED305" s="14" t="str">
        <f t="shared" ca="1" si="7386"/>
        <v/>
      </c>
      <c r="EE305" s="14" t="str">
        <f t="shared" ca="1" si="7387"/>
        <v/>
      </c>
      <c r="EF305" s="14" t="str">
        <f t="shared" ca="1" si="7388"/>
        <v/>
      </c>
      <c r="EG305" s="14" t="str">
        <f t="shared" ca="1" si="7389"/>
        <v/>
      </c>
      <c r="EM305" s="14" t="b">
        <f t="shared" ca="1" si="7390"/>
        <v>0</v>
      </c>
      <c r="EN305" s="14" t="str">
        <f t="shared" ca="1" si="7391"/>
        <v/>
      </c>
      <c r="EO305" s="14" t="str">
        <f t="shared" ca="1" si="7392"/>
        <v/>
      </c>
      <c r="EP305" s="14" t="str">
        <f t="shared" ca="1" si="7393"/>
        <v/>
      </c>
      <c r="EQ305" s="14" t="str">
        <f t="shared" ca="1" si="7394"/>
        <v/>
      </c>
    </row>
    <row r="306" spans="2:147" s="14" customFormat="1">
      <c r="B306" s="14" t="str">
        <f t="shared" ca="1" si="7320"/>
        <v/>
      </c>
      <c r="C306" s="14">
        <f t="shared" ca="1" si="7321"/>
        <v>289</v>
      </c>
      <c r="D306" s="14">
        <f t="shared" si="7322"/>
        <v>304</v>
      </c>
      <c r="E306" s="14" t="str">
        <f t="shared" ca="1" si="7323"/>
        <v>D</v>
      </c>
      <c r="F306" s="14" t="str">
        <f t="shared" ca="1" si="7324"/>
        <v>q_92a</v>
      </c>
      <c r="G306" s="14" t="str">
        <f t="shared" ca="1" si="7325"/>
        <v>Antiepileptc drug</v>
      </c>
      <c r="H306" s="14" t="b">
        <f t="shared" ca="1" si="7326"/>
        <v>1</v>
      </c>
      <c r="I306" s="14" t="str">
        <f ca="1">IF($H306,ADDRESS(3,(D306+1)*2-1,4,,"["&amp;wew!$G$7&amp;"]"&amp;_sheetname_labels)&amp;":"&amp;ADDRESS(2+ster!$B$20,(D306+1)*2-1,4),"")</f>
        <v>[DBTemplate.xlsm]labels!WK3:WK61</v>
      </c>
      <c r="J306" s="14">
        <f t="array" aca="1" ref="J306" ca="1">IF(H306,MAX(0,MAX(IF(INDIRECT(I306)&lt;&gt;"",ROW(INDIRECT(I306)),""))-2),"")</f>
        <v>2</v>
      </c>
      <c r="K306" s="14" t="str">
        <f ca="1">IF($H306,IF($J306&gt;0,ADDRESS(3,(D306+1)*2-1,4,,"["&amp;wew!$G$7&amp;"]"&amp;_sheetname_labels)&amp;":"&amp;ADDRESS(2+J306,(D306+1)*2-1,4),""),"")</f>
        <v>[DBTemplate.xlsm]labels!WK3:WK4</v>
      </c>
      <c r="L306" s="14" t="str">
        <f ca="1">IF($H306,IF($J306&gt;0,ADDRESS(3,(D306+1)*2,4,,"["&amp;wew!$G$7&amp;"]"&amp;_sheetname_labels)&amp;":"&amp;ADDRESS(2+J306,(D306+1)*2,4),""),"")</f>
        <v>[DBTemplate.xlsm]labels!WL3:WL4</v>
      </c>
      <c r="M306" s="14">
        <f t="shared" ca="1" si="7327"/>
        <v>0</v>
      </c>
      <c r="N306" s="14">
        <f t="shared" ca="1" si="7328"/>
        <v>2</v>
      </c>
      <c r="O306" s="14" t="str">
        <f t="shared" ca="1" si="7329"/>
        <v>q_92a</v>
      </c>
      <c r="P306" s="14" t="str">
        <f t="shared" ca="1" si="7330"/>
        <v>Antiepileptc drug</v>
      </c>
      <c r="Q306" s="14" t="str">
        <f ca="1">IF($BP306,ADDRESS(3,D306+1,4,,"["&amp;wew!$G$7&amp;"]"&amp;_sheetname_dataframe)&amp;":"&amp;ADDRESS(2+ster!$C$14,D306+1,4),"")</f>
        <v>[DBTemplate.xlsm]data_frame!KS3:KS3</v>
      </c>
      <c r="R306" s="14" t="str">
        <f>IF($BP306,IF(MID(_xll.FORMULATEXT(INDEX(INDIRECT(Q306),1)),1,1)="=", _xll.FORMULATEXT(INDEX(INDIRECT(Q306),1),2,TRUE),""),"")</f>
        <v/>
      </c>
      <c r="S306" s="14">
        <f t="array" aca="1" ref="S306" ca="1">IF(H306,SUM(IF((IFERROR(INDIRECT(Q306)&lt;&gt;"",FALSE))*(INDIRECT(ster!$D$14)&lt;&gt;""),1,0)),"")</f>
        <v>1</v>
      </c>
      <c r="T306" s="14">
        <f t="array" aca="1" ref="T306" ca="1">IF(H306,IF(M306&gt;0,SUM(IFERROR(1*(MATCH(INDIRECT(Q306),INDIRECT(K306),0)&gt;0),0)*(INDIRECT(ster!$D$14)&lt;&gt;"")*NOT(ISNUMBER(INDIRECT(Q306)))),0),"")</f>
        <v>0</v>
      </c>
      <c r="U306" s="14">
        <f t="array" aca="1" ref="U306" ca="1">IF(H306,SUM((IFERROR(INDIRECT(Q306)="",FALSE))*(INDIRECT(ster!$D$14)&lt;&gt;"")),"")</f>
        <v>0</v>
      </c>
      <c r="V306" s="14">
        <f t="array" aca="1" ref="V306" ca="1">IF(H306,SUM((IFERROR(INDIRECT(Q306)="#ąś",TRUE))*(INDIRECT(ster!$D$14)&lt;&gt;"")),"")</f>
        <v>0</v>
      </c>
      <c r="W306" s="14">
        <f t="array" aca="1" ref="W306" ca="1">IF(H306,SUM(ISNUMBER(INDIRECT(Q306))*(INDIRECT(ster!$D$14)&lt;&gt;"")),"")</f>
        <v>1</v>
      </c>
      <c r="X306" s="14">
        <f t="array" aca="1" ref="X306" ca="1">IF(AND(H306,W306&gt;0),IF(wew!$B$3,MIN(IF((INDIRECT(ster!$D$14)&lt;&gt;"")*IFERROR(INDIRECT($Q306)&lt;&gt;"",FALSE),IFERROR(INDIRECT($Q306),"X"),"X")),"&lt;włącz podświetlanie wartości&gt;"),"—")</f>
        <v>2</v>
      </c>
      <c r="Y306" s="14">
        <f t="array" aca="1" ref="Y306" ca="1">IF(AND(H306,W306&gt;0),IF(wew!$B$3,MAX(IF((INDIRECT(ster!$D$14)&lt;&gt;"")*IFERROR(INDIRECT($Q306)&lt;&gt;"",FALSE),IFERROR(INDIRECT($Q306),"X"),"X")),"&lt;włącz podświetlanie wartości&gt;"),"—")</f>
        <v>2</v>
      </c>
      <c r="Z306" s="14">
        <f t="shared" ca="1" si="7331"/>
        <v>0</v>
      </c>
      <c r="AA306" s="12">
        <f t="shared" ca="1" si="7332"/>
        <v>1</v>
      </c>
      <c r="AB306" s="17">
        <f t="array" aca="1" ref="AB306" ca="1">IF(H306,IF(W306&gt;0,SUM((INDIRECT(ster!$D$14)&lt;&gt;"")*IFERROR((INDIRECT(Q306)&lt;&gt;"")*(INDIRECT(Q306)=INT(INDIRECT(Q306))),0)),0),"")</f>
        <v>1</v>
      </c>
      <c r="AC306" s="17">
        <f t="array" aca="1" ref="AC306" ca="1">IF(H306,W306-AB306,"")</f>
        <v>0</v>
      </c>
      <c r="AD306" s="17">
        <f t="shared" ca="1" si="7333"/>
        <v>1</v>
      </c>
      <c r="AE306" s="17" t="b">
        <f t="shared" ca="1" si="7334"/>
        <v>0</v>
      </c>
      <c r="AF306" s="17" t="str">
        <f ca="1">IF(AE306,IF($H306,ADDRESS(3,D306+2,4,,"["&amp;wew!$G$7&amp;"]"&amp;_sheetname_dataframe)&amp;":"&amp;ADDRESS(2+ster!$C$14,D306+2,4),""),"")</f>
        <v/>
      </c>
      <c r="AG306" s="17" t="str">
        <f t="shared" ca="1" si="7335"/>
        <v/>
      </c>
      <c r="AH306" s="17" t="b">
        <f t="shared" ca="1" si="7336"/>
        <v>0</v>
      </c>
      <c r="AI306" s="17" t="str">
        <f ca="1">IF(AH306,IF($H306,ADDRESS(3,D306+3,4,,"["&amp;wew!$G$7&amp;"]"&amp;_sheetname_dataframe)&amp;":"&amp;ADDRESS(2+ster!$C$14,D306+3,4),""),"")</f>
        <v/>
      </c>
      <c r="AJ306" s="17" t="str">
        <f t="shared" ca="1" si="7337"/>
        <v/>
      </c>
      <c r="AK306" s="17" t="b">
        <f t="shared" ca="1" si="7338"/>
        <v>0</v>
      </c>
      <c r="AL306" s="17" t="b">
        <f t="shared" ca="1" si="7339"/>
        <v>0</v>
      </c>
      <c r="AM306" s="17" t="b">
        <f t="shared" ca="1" si="7340"/>
        <v>0</v>
      </c>
      <c r="AN306" s="17">
        <f t="shared" ca="1" si="7341"/>
        <v>0</v>
      </c>
      <c r="AO306" s="24" t="str">
        <f t="shared" ca="1" si="7342"/>
        <v/>
      </c>
      <c r="AP306" s="24" t="str">
        <f t="shared" ca="1" si="7343"/>
        <v/>
      </c>
      <c r="AQ306" s="17" t="b">
        <f t="shared" ca="1" si="7344"/>
        <v>0</v>
      </c>
      <c r="AR306" s="17" t="b">
        <f t="shared" ca="1" si="7345"/>
        <v>0</v>
      </c>
      <c r="AS306" s="17" t="b">
        <f t="shared" ca="1" si="7346"/>
        <v>0</v>
      </c>
      <c r="AT306" s="17" t="b">
        <f t="shared" ca="1" si="7347"/>
        <v>0</v>
      </c>
      <c r="AU306" s="17" t="b">
        <f t="shared" ca="1" si="7348"/>
        <v>1</v>
      </c>
      <c r="AV306" s="17" t="b">
        <f t="shared" ca="1" si="7349"/>
        <v>0</v>
      </c>
      <c r="AW306" s="17" t="b">
        <f t="shared" ca="1" si="7350"/>
        <v>1</v>
      </c>
      <c r="AX306" s="14" t="b">
        <f t="array" aca="1" ref="AX306" ca="1">IF(H306,N306&gt;0,"")</f>
        <v>1</v>
      </c>
      <c r="AY306" s="17" t="str">
        <f t="shared" ca="1" si="7351"/>
        <v>C3:C4</v>
      </c>
      <c r="AZ306" s="17" t="b">
        <f t="array" aca="1" ref="AZ306" ca="1">IF(AY306&lt;&gt;"",SUM(1*ISERROR(MATCH(INDIRECT(AY306),INDIRECT(K306),0)))=0,"")</f>
        <v>1</v>
      </c>
      <c r="BA306" s="17" t="b">
        <f t="shared" ca="1" si="7352"/>
        <v>1</v>
      </c>
      <c r="BB306" s="17" t="b">
        <v>0</v>
      </c>
      <c r="BC306" s="17" t="b">
        <f t="shared" ca="1" si="7353"/>
        <v>1</v>
      </c>
      <c r="BD306" s="17" t="b">
        <f t="shared" ca="1" si="7354"/>
        <v>0</v>
      </c>
      <c r="BE306" s="17" t="b">
        <f t="shared" ca="1" si="7355"/>
        <v>0</v>
      </c>
      <c r="BF306" s="17" t="b">
        <f t="shared" ca="1" si="7356"/>
        <v>0</v>
      </c>
      <c r="BG306" s="17" t="b">
        <f t="shared" ca="1" si="7357"/>
        <v>0</v>
      </c>
      <c r="BH306" s="17" t="b">
        <f t="shared" ca="1" si="7358"/>
        <v>1</v>
      </c>
      <c r="BI306" s="17">
        <f t="shared" ca="1" si="7359"/>
        <v>2</v>
      </c>
      <c r="BJ306" s="17" t="b">
        <f t="shared" ca="1" si="7360"/>
        <v>0</v>
      </c>
      <c r="BK306" s="17" t="str">
        <f t="shared" ca="1" si="7361"/>
        <v/>
      </c>
      <c r="BL306" s="17" t="str">
        <f t="shared" ca="1" si="7362"/>
        <v/>
      </c>
      <c r="BM306" s="17" t="str">
        <f t="shared" ca="1" si="7363"/>
        <v>F</v>
      </c>
      <c r="BN306" s="17" t="str">
        <f t="shared" ca="1" si="7364"/>
        <v>F</v>
      </c>
      <c r="BO306" s="17" t="str">
        <f t="shared" ca="1" si="7365"/>
        <v>N</v>
      </c>
      <c r="BP306" s="14" t="b">
        <f t="shared" ca="1" si="7366"/>
        <v>1</v>
      </c>
      <c r="BQ306" s="35"/>
      <c r="BX306" s="16"/>
      <c r="BY306" s="16"/>
      <c r="BZ306" s="16"/>
      <c r="CA306" s="16"/>
      <c r="CB306" s="16"/>
      <c r="CC306" s="16"/>
      <c r="CD306" s="16"/>
      <c r="CE306" s="16"/>
      <c r="CF306" s="16"/>
      <c r="CN306" s="14">
        <f ca="1">IF(H306,IFERROR(IsVariableNameLegal(O306),0),0)</f>
        <v>0</v>
      </c>
      <c r="CO306" s="14" t="str">
        <f t="array" aca="1" ref="CO306" ca="1">IF(H306,IF(COUNTIF(INDIRECT(wew!$C$13),O306)&gt;1,TRIM(SUBSTITUTE(_xll.MCONCAT(IF((INDIRECT(wew!$C$13)=O306)*(COLUMN(INDIRECT(wew!$C$13))&lt;&gt;D306+1),-1+COLUMN(INDIRECT(wew!$C$13)),"")," "),"  "," ")),""),"")</f>
        <v/>
      </c>
      <c r="CP306" s="14" t="str">
        <f t="array" aca="1" ref="CP306" ca="1">IF(P306&lt;&gt;"",IF(LEN(P306)&gt;150,1,""),"")</f>
        <v/>
      </c>
      <c r="CQ306" s="14" t="str">
        <f t="array" aca="1" ref="CQ306" ca="1">IF(AND(H306,NOT(ster!$J$3)),IF(COUNTIF(INDIRECT(wew!$C$15),P306)&gt;1,TRIM(SUBSTITUTE(_xll.MCONCAT(IF((INDIRECT(wew!$C$15)=P306)*(COLUMN(INDIRECT(wew!$C$15))&lt;&gt;D306+1),-1+COLUMN(INDIRECT(wew!$C$15)),"")," "),"  "," ")),""),"")</f>
        <v/>
      </c>
      <c r="CR306" s="14" t="str">
        <f t="array" aca="1" ref="CR306" ca="1">IF(H306,IF(AND(W306&gt;0,AO306&lt;&gt;""),TRIM(SUBSTITUTE(_xll.MCONCAT(IFERROR(IF(ISNUMBER(INDIRECT(Q306)),IF((INDIRECT(ster!$D$14)&lt;&gt;"")*(INDIRECT(Q306)&lt;AO306),INDIRECT(ster!$D$14) &amp; ": " &amp;  SUBSTITUTE(IF( AV306,IFERROR(TEXT(INDIRECT(Q306),"rrrr-mm-dd") &amp;" (" &amp; INDIRECT(Q306) &amp;")",INDIRECT(Q306)),INDIRECT(Q306))," "," "),""),""),"")," "),"  "," ")),""),"")</f>
        <v/>
      </c>
      <c r="CS306" s="14" t="str">
        <f t="array" aca="1" ref="CS306" ca="1">IF(H306,IF(AND(W306&gt;0,AP306&lt;&gt;""),TRIM(SUBSTITUTE(_xll.MCONCAT(IFERROR(IF(ISNUMBER(INDIRECT(Q306)),IF((INDIRECT(ster!$D$14)&lt;&gt;"")*(INDIRECT(Q306)&gt;AP306),INDIRECT(ster!$D$14) &amp; ": " &amp;  SUBSTITUTE(IF( AV306,IFERROR(TEXT(INDIRECT(Q306),"rrrr-mm-dd")&amp;" (" &amp; INDIRECT(Q306) &amp;")",INDIRECT(Q306)),INDIRECT(Q306))," "," "),""),""),"")," "),"  "," ")),""),"")</f>
        <v/>
      </c>
      <c r="CT306" s="14" t="str">
        <f t="array" aca="1" ref="CT306" ca="1">IF(H306,IF(AND(N306&gt;0,AR306),TRIM(SUBSTITUTE(_xll.MCONCAT(IFERROR(IF(ISNUMBER(INDIRECT(Q306)),IF((INDIRECT(ster!$D$14)&lt;&gt;"")*(IFERROR(0*(MATCH(INDIRECT(Q306),INDIRECT(K306),0)&gt;0),1)),INDIRECT(ster!$D$14) &amp; ": " &amp;  SUBSTITUTE(IF( AV306,IFERROR(TEXT(INDIRECT(Q306),"rrrr-mm-dd")&amp;" (" &amp; INDIRECT(Q306) &amp;")",INDIRECT(Q306)),INDIRECT(Q306))," "," "),""),""),"")," "),"  "," ")),""),"")</f>
        <v/>
      </c>
      <c r="CU306" s="14" t="str">
        <f t="array" aca="1" ref="CU306" ca="1">IF(H306,IF(AND(V306&gt;0),TRIM(SUBSTITUTE(_xll.MCONCAT(IF((INDIRECT(ster!$D$14)&lt;&gt;"")*(IFERROR(0*(INDIRECT(Q306)&lt;&gt;""),1)),INDIRECT(ster!$D$14),"")," "),"  "," ")),""),"")</f>
        <v/>
      </c>
      <c r="CV306" s="14" t="str">
        <f t="array" aca="1" ref="CV306" ca="1">IF(H306,IF(AS306,
TRIM(SUBSTITUTE(_xll.MCONCAT(IF(
   (INDIRECT(ster!$D$14)&lt;&gt;"")*
   ((INDIRECT(Q306)="")+
      NOT(ISNUMBER(INDIRECT(Q306)))*
      NOT(ISERROR(MATCH(INDIRECT(Q306),INDIRECT(K306),0)))
    ),
      INDIRECT(ster!$D$14),
   "")," "),"  "," ")),
""),"")</f>
        <v/>
      </c>
      <c r="CW306" s="14" t="str">
        <f t="array" aca="1" ref="CW306" ca="1">IF(H306,IF(AND(AQ306),TRIM(SUBSTITUTE(_xll.MCONCAT(IFERROR(IF(ISNUMBER(INDIRECT(Q306)),IF((INDIRECT(ster!$D$14)&lt;&gt;"")*(INDIRECT(Q306)&lt;&gt;INT(INDIRECT(Q306))),INDIRECT(ster!$D$14) &amp; ": " &amp; INDIRECT(Q306),""),""),"")," "),"  "," ")),""),"")</f>
        <v/>
      </c>
      <c r="CX306" s="14" t="str">
        <f t="array" aca="1" ref="CX306" ca="1">IF(H306,IF(OR(AU306,AV306),TRIM(SUBSTITUTE(_xll.MCONCAT(IF((INDIRECT(ster!$D$14)&lt;&gt;"")*NOT(ISNUMBER(INDIRECT(Q306))),IF(ISERROR(MATCH(INDIRECT(Q306),INDIRECT(K306),0)),IFERROR(IF(INDIRECT(Q306)&lt;&gt;"",INDIRECT(ster!$D$14) &amp; ": " &amp; SUBSTITUTE(INDIRECT(Q306)," "," "),""),""),""),"")," "),"  "," ")),""),"")</f>
        <v/>
      </c>
      <c r="CY306" s="14" t="str">
        <f t="array" aca="1" ref="CY306" ca="1">IF(H306,IF(AE306,TRIM(SUBSTITUTE(_xll.MCONCAT(IF((INDIRECT(ster!$D$14)&lt;&gt;"")*IFERROR(NOT(INDIRECT(AF306)),FALSE),IF(ISERROR(MATCH(INDIRECT(Q306),INDIRECT(K306),0)),IFERROR(IF(INDIRECT(Q306)&lt;&gt;"",INDIRECT(ster!$D$14)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CZ306" s="14" t="str">
        <f t="array" aca="1" ref="CZ306" ca="1">IF(H306,IF(AH306,TRIM(SUBSTITUTE(_xll.MCONCAT(IF((INDIRECT(ster!$D$14)&lt;&gt;"")*IFERROR(NOT(INDIRECT(AI306)),FALSE),IF(ISERROR(MATCH(INDIRECT(Q306),INDIRECT(K306),0)),IFERROR(IF(INDIRECT(Q306)&lt;&gt;"",INDIRECT(ster!$D$14)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DC306" s="14" t="str">
        <f ca="1">SUBSTITUTE(SUBSTITUTE(SUBSTITUTE(SUBSTITUTE(_xll.MCONCAT(DG306:DS306,"■"),"■■","■"),"■■","■"),"■■","■"),"■■","■")</f>
        <v>■</v>
      </c>
      <c r="DD306" s="14" t="str">
        <f t="shared" ca="1" si="7367"/>
        <v/>
      </c>
      <c r="DE306" s="14" t="str">
        <f t="shared" ca="1" si="7368"/>
        <v/>
      </c>
      <c r="DF306" s="14" t="str">
        <f t="shared" ca="1" si="7369"/>
        <v/>
      </c>
      <c r="DG306" s="14" t="str">
        <f t="shared" ca="1" si="7370"/>
        <v/>
      </c>
      <c r="DH306" s="14" t="str">
        <f t="shared" ca="1" si="7371"/>
        <v/>
      </c>
      <c r="DI306" s="14" t="str">
        <f t="shared" ca="1" si="7372"/>
        <v/>
      </c>
      <c r="DJ306" s="14" t="str">
        <f t="shared" ca="1" si="7373"/>
        <v/>
      </c>
      <c r="DK306" s="14" t="str">
        <f t="shared" ca="1" si="7374"/>
        <v/>
      </c>
      <c r="DL306" s="14" t="str">
        <f t="shared" ca="1" si="7375"/>
        <v/>
      </c>
      <c r="DM306" s="14" t="str">
        <f t="shared" ca="1" si="7376"/>
        <v/>
      </c>
      <c r="DN306" s="14" t="str">
        <f t="array" aca="1" ref="DN306" ca="1">IF(CU306&lt;&gt;"","There are errors in the entered values in the following cases: " &amp;SUBSTITUTE(CU306," ",", "),"")</f>
        <v/>
      </c>
      <c r="DO306" s="14" t="str">
        <f t="shared" ca="1" si="7377"/>
        <v/>
      </c>
      <c r="DP306" s="14" t="str">
        <f t="shared" ca="1" si="7378"/>
        <v/>
      </c>
      <c r="DQ306" s="14" t="str">
        <f t="shared" ca="1" si="7379"/>
        <v/>
      </c>
      <c r="DR306" s="14" t="str">
        <f t="shared" ca="1" si="7380"/>
        <v/>
      </c>
      <c r="DS306" s="14" t="str">
        <f t="shared" ca="1" si="7381"/>
        <v/>
      </c>
      <c r="DZ306" s="14" t="b">
        <f t="shared" ca="1" si="7382"/>
        <v>0</v>
      </c>
      <c r="EA306" s="14" t="str">
        <f t="shared" ca="1" si="7383"/>
        <v>Antiepileptc drug (q_92a)</v>
      </c>
      <c r="EB306" s="14" t="str">
        <f t="shared" ca="1" si="7384"/>
        <v xml:space="preserve">Values must be numeric. </v>
      </c>
      <c r="EC306" s="14" t="str">
        <f t="shared" ca="1" si="7385"/>
        <v xml:space="preserve">Antiepileptc drug (q_92a): Values must be numeric. </v>
      </c>
      <c r="ED306" s="14" t="str">
        <f t="shared" ca="1" si="7386"/>
        <v/>
      </c>
      <c r="EE306" s="14" t="str">
        <f t="shared" ca="1" si="7387"/>
        <v>Values must be numeric</v>
      </c>
      <c r="EF306" s="14" t="str">
        <f t="shared" ca="1" si="7388"/>
        <v/>
      </c>
      <c r="EG306" s="14" t="str">
        <f t="shared" ca="1" si="7389"/>
        <v/>
      </c>
      <c r="EM306" s="14" t="b">
        <f t="shared" ca="1" si="7390"/>
        <v>1</v>
      </c>
      <c r="EN306" s="14">
        <f t="shared" ca="1" si="7391"/>
        <v>289</v>
      </c>
      <c r="EO306" s="14" t="str">
        <f t="shared" ca="1" si="7392"/>
        <v>q_92a</v>
      </c>
      <c r="EP306" s="14" t="str">
        <f t="shared" ca="1" si="7393"/>
        <v xml:space="preserve">Antiepileptc drug (q_92a): Values must be numeric. </v>
      </c>
      <c r="EQ306" s="14" t="str">
        <f t="shared" ca="1" si="7394"/>
        <v/>
      </c>
    </row>
    <row r="307" spans="2:147" s="14" customFormat="1">
      <c r="B307" s="14" t="str">
        <f t="shared" ca="1" si="7320"/>
        <v/>
      </c>
      <c r="C307" s="14">
        <f t="shared" ca="1" si="7321"/>
        <v>290</v>
      </c>
      <c r="D307" s="14">
        <f t="shared" si="7322"/>
        <v>305</v>
      </c>
      <c r="E307" s="14" t="str">
        <f t="shared" ca="1" si="7323"/>
        <v>I</v>
      </c>
      <c r="F307" s="14" t="str">
        <f t="shared" ca="1" si="7324"/>
        <v>q_92b</v>
      </c>
      <c r="G307" s="14" t="str">
        <f t="shared" ca="1" si="7325"/>
        <v>Antiepileptc's name</v>
      </c>
      <c r="H307" s="14" t="b">
        <f t="shared" ca="1" si="7326"/>
        <v>1</v>
      </c>
      <c r="I307" s="14" t="str">
        <f ca="1">IF($H307,ADDRESS(3,(D307+1)*2-1,4,,"["&amp;wew!$G$7&amp;"]"&amp;_sheetname_labels)&amp;":"&amp;ADDRESS(2+ster!$B$20,(D307+1)*2-1,4),"")</f>
        <v>[DBTemplate.xlsm]labels!WM3:WM61</v>
      </c>
      <c r="J307" s="14">
        <f t="array" aca="1" ref="J307" ca="1">IF(H307,MAX(0,MAX(IF(INDIRECT(I307)&lt;&gt;"",ROW(INDIRECT(I307)),""))-2),"")</f>
        <v>0</v>
      </c>
      <c r="K307" s="14" t="str">
        <f ca="1">IF($H307,IF($J307&gt;0,ADDRESS(3,(D307+1)*2-1,4,,"["&amp;wew!$G$7&amp;"]"&amp;_sheetname_labels)&amp;":"&amp;ADDRESS(2+J307,(D307+1)*2-1,4),""),"")</f>
        <v/>
      </c>
      <c r="L307" s="14" t="str">
        <f ca="1">IF($H307,IF($J307&gt;0,ADDRESS(3,(D307+1)*2,4,,"["&amp;wew!$G$7&amp;"]"&amp;_sheetname_labels)&amp;":"&amp;ADDRESS(2+J307,(D307+1)*2,4),""),"")</f>
        <v/>
      </c>
      <c r="M307" s="14">
        <f t="shared" ca="1" si="7327"/>
        <v>0</v>
      </c>
      <c r="N307" s="14">
        <f t="shared" ca="1" si="7328"/>
        <v>0</v>
      </c>
      <c r="O307" s="14" t="str">
        <f t="shared" ca="1" si="7329"/>
        <v>q_92b</v>
      </c>
      <c r="P307" s="14" t="str">
        <f t="shared" ca="1" si="7330"/>
        <v>Antiepileptc's name</v>
      </c>
      <c r="Q307" s="14" t="str">
        <f ca="1">IF($BP307,ADDRESS(3,D307+1,4,,"["&amp;wew!$G$7&amp;"]"&amp;_sheetname_dataframe)&amp;":"&amp;ADDRESS(2+ster!$C$14,D307+1,4),"")</f>
        <v>[DBTemplate.xlsm]data_frame!KT3:KT3</v>
      </c>
      <c r="R307" s="14" t="str">
        <f>IF($BP307,IF(MID(_xll.FORMULATEXT(INDEX(INDIRECT(Q307),1)),1,1)="=", _xll.FORMULATEXT(INDEX(INDIRECT(Q307),1),2,TRUE),""),"")</f>
        <v/>
      </c>
      <c r="S307" s="14">
        <f t="array" aca="1" ref="S307" ca="1">IF(H307,SUM(IF((IFERROR(INDIRECT(Q307)&lt;&gt;"",FALSE))*(INDIRECT(ster!$D$14)&lt;&gt;""),1,0)),"")</f>
        <v>0</v>
      </c>
      <c r="T307" s="14">
        <f t="array" aca="1" ref="T307" ca="1">IF(H307,IF(M307&gt;0,SUM(IFERROR(1*(MATCH(INDIRECT(Q307),INDIRECT(K307),0)&gt;0),0)*(INDIRECT(ster!$D$14)&lt;&gt;"")*NOT(ISNUMBER(INDIRECT(Q307)))),0),"")</f>
        <v>0</v>
      </c>
      <c r="U307" s="14">
        <f t="array" aca="1" ref="U307" ca="1">IF(H307,SUM((IFERROR(INDIRECT(Q307)="",FALSE))*(INDIRECT(ster!$D$14)&lt;&gt;"")),"")</f>
        <v>1</v>
      </c>
      <c r="V307" s="14">
        <f t="array" aca="1" ref="V307" ca="1">IF(H307,SUM((IFERROR(INDIRECT(Q307)="#ąś",TRUE))*(INDIRECT(ster!$D$14)&lt;&gt;"")),"")</f>
        <v>0</v>
      </c>
      <c r="W307" s="14">
        <f t="array" aca="1" ref="W307" ca="1">IF(H307,SUM(ISNUMBER(INDIRECT(Q307))*(INDIRECT(ster!$D$14)&lt;&gt;"")),"")</f>
        <v>0</v>
      </c>
      <c r="X307" s="14" t="str">
        <f t="array" aca="1" ref="X307" ca="1">IF(AND(H307,W307&gt;0),IF(wew!$B$3,MIN(IF((INDIRECT(ster!$D$14)&lt;&gt;"")*IFERROR(INDIRECT($Q307)&lt;&gt;"",FALSE),IFERROR(INDIRECT($Q307),"X"),"X")),"&lt;włącz podświetlanie wartości&gt;"),"—")</f>
        <v>—</v>
      </c>
      <c r="Y307" s="14" t="str">
        <f t="array" aca="1" ref="Y307" ca="1">IF(AND(H307,W307&gt;0),IF(wew!$B$3,MAX(IF((INDIRECT(ster!$D$14)&lt;&gt;"")*IFERROR(INDIRECT($Q307)&lt;&gt;"",FALSE),IFERROR(INDIRECT($Q307),"X"),"X")),"&lt;włącz podświetlanie wartości&gt;"),"—")</f>
        <v>—</v>
      </c>
      <c r="Z307" s="14">
        <f t="shared" ca="1" si="7331"/>
        <v>0</v>
      </c>
      <c r="AA307" s="12" t="str">
        <f t="shared" ca="1" si="7332"/>
        <v>—</v>
      </c>
      <c r="AB307" s="17">
        <f t="array" aca="1" ref="AB307" ca="1">IF(H307,IF(W307&gt;0,SUM((INDIRECT(ster!$D$14)&lt;&gt;"")*IFERROR((INDIRECT(Q307)&lt;&gt;"")*(INDIRECT(Q307)=INT(INDIRECT(Q307))),0)),0),"")</f>
        <v>0</v>
      </c>
      <c r="AC307" s="17">
        <f t="array" aca="1" ref="AC307" ca="1">IF(H307,W307-AB307,"")</f>
        <v>0</v>
      </c>
      <c r="AD307" s="17">
        <f t="shared" ca="1" si="7333"/>
        <v>1</v>
      </c>
      <c r="AE307" s="17" t="b">
        <f t="shared" ca="1" si="7334"/>
        <v>0</v>
      </c>
      <c r="AF307" s="17" t="str">
        <f ca="1">IF(AE307,IF($H307,ADDRESS(3,D307+2,4,,"["&amp;wew!$G$7&amp;"]"&amp;_sheetname_dataframe)&amp;":"&amp;ADDRESS(2+ster!$C$14,D307+2,4),""),"")</f>
        <v/>
      </c>
      <c r="AG307" s="17" t="str">
        <f t="shared" ca="1" si="7335"/>
        <v/>
      </c>
      <c r="AH307" s="17" t="b">
        <f t="shared" ca="1" si="7336"/>
        <v>0</v>
      </c>
      <c r="AI307" s="17" t="str">
        <f ca="1">IF(AH307,IF($H307,ADDRESS(3,D307+3,4,,"["&amp;wew!$G$7&amp;"]"&amp;_sheetname_dataframe)&amp;":"&amp;ADDRESS(2+ster!$C$14,D307+3,4),""),"")</f>
        <v/>
      </c>
      <c r="AJ307" s="17" t="str">
        <f t="shared" ca="1" si="7337"/>
        <v/>
      </c>
      <c r="AK307" s="17" t="b">
        <f t="shared" ca="1" si="7338"/>
        <v>0</v>
      </c>
      <c r="AL307" s="17" t="b">
        <f t="shared" ca="1" si="7339"/>
        <v>0</v>
      </c>
      <c r="AM307" s="17" t="b">
        <f t="shared" ca="1" si="7340"/>
        <v>0</v>
      </c>
      <c r="AN307" s="17">
        <f t="shared" ca="1" si="7341"/>
        <v>0</v>
      </c>
      <c r="AO307" s="24" t="str">
        <f t="shared" ca="1" si="7342"/>
        <v/>
      </c>
      <c r="AP307" s="24" t="str">
        <f t="shared" ca="1" si="7343"/>
        <v/>
      </c>
      <c r="AQ307" s="17" t="b">
        <f t="shared" ca="1" si="7344"/>
        <v>0</v>
      </c>
      <c r="AR307" s="17" t="b">
        <f t="shared" ca="1" si="7345"/>
        <v>0</v>
      </c>
      <c r="AS307" s="17" t="b">
        <f t="shared" ca="1" si="7346"/>
        <v>0</v>
      </c>
      <c r="AT307" s="17" t="b">
        <f t="shared" ca="1" si="7347"/>
        <v>0</v>
      </c>
      <c r="AU307" s="17" t="b">
        <f t="shared" ca="1" si="7348"/>
        <v>0</v>
      </c>
      <c r="AV307" s="17" t="b">
        <f t="shared" ca="1" si="7349"/>
        <v>0</v>
      </c>
      <c r="AW307" s="17" t="b">
        <f t="shared" ca="1" si="7350"/>
        <v>0</v>
      </c>
      <c r="AX307" s="14" t="b">
        <f t="array" aca="1" ref="AX307" ca="1">IF(H307,N307&gt;0,"")</f>
        <v>0</v>
      </c>
      <c r="AY307" s="17" t="str">
        <f t="shared" ca="1" si="7351"/>
        <v/>
      </c>
      <c r="AZ307" s="17" t="str">
        <f t="array" aca="1" ref="AZ307" ca="1">IF(AY307&lt;&gt;"",SUM(1*ISERROR(MATCH(INDIRECT(AY307),INDIRECT(K307),0)))=0,"")</f>
        <v/>
      </c>
      <c r="BA307" s="17" t="b">
        <f t="shared" ca="1" si="7352"/>
        <v>1</v>
      </c>
      <c r="BB307" s="17" t="b">
        <v>0</v>
      </c>
      <c r="BC307" s="17" t="b">
        <f t="shared" ca="1" si="7353"/>
        <v>0</v>
      </c>
      <c r="BD307" s="17" t="b">
        <f t="shared" ca="1" si="7354"/>
        <v>0</v>
      </c>
      <c r="BE307" s="17" t="b">
        <f t="shared" ca="1" si="7355"/>
        <v>0</v>
      </c>
      <c r="BF307" s="17" t="b">
        <f t="shared" ca="1" si="7356"/>
        <v>0</v>
      </c>
      <c r="BG307" s="17" t="b">
        <f t="shared" ca="1" si="7357"/>
        <v>0</v>
      </c>
      <c r="BH307" s="17" t="b">
        <f t="shared" ca="1" si="7358"/>
        <v>0</v>
      </c>
      <c r="BI307" s="17">
        <f t="shared" ca="1" si="7359"/>
        <v>7</v>
      </c>
      <c r="BJ307" s="17" t="b">
        <f t="shared" ca="1" si="7360"/>
        <v>0</v>
      </c>
      <c r="BK307" s="17" t="str">
        <f t="shared" ca="1" si="7361"/>
        <v/>
      </c>
      <c r="BL307" s="17" t="str">
        <f t="shared" ca="1" si="7362"/>
        <v/>
      </c>
      <c r="BM307" s="17" t="str">
        <f t="shared" ca="1" si="7363"/>
        <v>0</v>
      </c>
      <c r="BN307" s="17" t="str">
        <f t="shared" ca="1" si="7364"/>
        <v>S</v>
      </c>
      <c r="BO307" s="17" t="str">
        <f t="shared" ca="1" si="7365"/>
        <v/>
      </c>
      <c r="BP307" s="14" t="b">
        <f t="shared" ca="1" si="7366"/>
        <v>1</v>
      </c>
      <c r="BQ307" s="35"/>
      <c r="BX307" s="16"/>
      <c r="BY307" s="16"/>
      <c r="BZ307" s="16"/>
      <c r="CA307" s="16"/>
      <c r="CB307" s="16"/>
      <c r="CC307" s="16"/>
      <c r="CD307" s="16"/>
      <c r="CE307" s="16"/>
      <c r="CF307" s="16"/>
      <c r="CN307" s="14">
        <f ca="1">IF(H307,IFERROR(IsVariableNameLegal(O307),0),0)</f>
        <v>0</v>
      </c>
      <c r="CO307" s="14" t="str">
        <f t="array" aca="1" ref="CO307" ca="1">IF(H307,IF(COUNTIF(INDIRECT(wew!$C$13),O307)&gt;1,TRIM(SUBSTITUTE(_xll.MCONCAT(IF((INDIRECT(wew!$C$13)=O307)*(COLUMN(INDIRECT(wew!$C$13))&lt;&gt;D307+1),-1+COLUMN(INDIRECT(wew!$C$13)),"")," "),"  "," ")),""),"")</f>
        <v/>
      </c>
      <c r="CP307" s="14" t="str">
        <f t="array" aca="1" ref="CP307" ca="1">IF(P307&lt;&gt;"",IF(LEN(P307)&gt;150,1,""),"")</f>
        <v/>
      </c>
      <c r="CQ307" s="14" t="str">
        <f t="array" aca="1" ref="CQ307" ca="1">IF(AND(H307,NOT(ster!$J$3)),IF(COUNTIF(INDIRECT(wew!$C$15),P307)&gt;1,TRIM(SUBSTITUTE(_xll.MCONCAT(IF((INDIRECT(wew!$C$15)=P307)*(COLUMN(INDIRECT(wew!$C$15))&lt;&gt;D307+1),-1+COLUMN(INDIRECT(wew!$C$15)),"")," "),"  "," ")),""),"")</f>
        <v/>
      </c>
      <c r="CR307" s="14" t="str">
        <f t="array" aca="1" ref="CR307" ca="1">IF(H307,IF(AND(W307&gt;0,AO307&lt;&gt;""),TRIM(SUBSTITUTE(_xll.MCONCAT(IFERROR(IF(ISNUMBER(INDIRECT(Q307)),IF((INDIRECT(ster!$D$14)&lt;&gt;"")*(INDIRECT(Q307)&lt;AO307),INDIRECT(ster!$D$14) &amp; ": " &amp;  SUBSTITUTE(IF( AV307,IFERROR(TEXT(INDIRECT(Q307),"rrrr-mm-dd") &amp;" (" &amp; INDIRECT(Q307) &amp;")",INDIRECT(Q307)),INDIRECT(Q307))," "," "),""),""),"")," "),"  "," ")),""),"")</f>
        <v/>
      </c>
      <c r="CS307" s="14" t="str">
        <f t="array" aca="1" ref="CS307" ca="1">IF(H307,IF(AND(W307&gt;0,AP307&lt;&gt;""),TRIM(SUBSTITUTE(_xll.MCONCAT(IFERROR(IF(ISNUMBER(INDIRECT(Q307)),IF((INDIRECT(ster!$D$14)&lt;&gt;"")*(INDIRECT(Q307)&gt;AP307),INDIRECT(ster!$D$14) &amp; ": " &amp;  SUBSTITUTE(IF( AV307,IFERROR(TEXT(INDIRECT(Q307),"rrrr-mm-dd")&amp;" (" &amp; INDIRECT(Q307) &amp;")",INDIRECT(Q307)),INDIRECT(Q307))," "," "),""),""),"")," "),"  "," ")),""),"")</f>
        <v/>
      </c>
      <c r="CT307" s="14" t="str">
        <f t="array" aca="1" ref="CT307" ca="1">IF(H307,IF(AND(N307&gt;0,AR307),TRIM(SUBSTITUTE(_xll.MCONCAT(IFERROR(IF(ISNUMBER(INDIRECT(Q307)),IF((INDIRECT(ster!$D$14)&lt;&gt;"")*(IFERROR(0*(MATCH(INDIRECT(Q307),INDIRECT(K307),0)&gt;0),1)),INDIRECT(ster!$D$14) &amp; ": " &amp;  SUBSTITUTE(IF( AV307,IFERROR(TEXT(INDIRECT(Q307),"rrrr-mm-dd")&amp;" (" &amp; INDIRECT(Q307) &amp;")",INDIRECT(Q307)),INDIRECT(Q307))," "," "),""),""),"")," "),"  "," ")),""),"")</f>
        <v/>
      </c>
      <c r="CU307" s="14" t="str">
        <f t="array" aca="1" ref="CU307" ca="1">IF(H307,IF(AND(V307&gt;0),TRIM(SUBSTITUTE(_xll.MCONCAT(IF((INDIRECT(ster!$D$14)&lt;&gt;"")*(IFERROR(0*(INDIRECT(Q307)&lt;&gt;""),1)),INDIRECT(ster!$D$14),"")," "),"  "," ")),""),"")</f>
        <v/>
      </c>
      <c r="CV307" s="14" t="str">
        <f t="array" aca="1" ref="CV307" ca="1">IF(H307,IF(AS307,
TRIM(SUBSTITUTE(_xll.MCONCAT(IF(
   (INDIRECT(ster!$D$14)&lt;&gt;"")*
   ((INDIRECT(Q307)="")+
      NOT(ISNUMBER(INDIRECT(Q307)))*
      NOT(ISERROR(MATCH(INDIRECT(Q307),INDIRECT(K307),0)))
    ),
      INDIRECT(ster!$D$14),
   "")," "),"  "," ")),
""),"")</f>
        <v/>
      </c>
      <c r="CW307" s="14" t="str">
        <f t="array" aca="1" ref="CW307" ca="1">IF(H307,IF(AND(AQ307),TRIM(SUBSTITUTE(_xll.MCONCAT(IFERROR(IF(ISNUMBER(INDIRECT(Q307)),IF((INDIRECT(ster!$D$14)&lt;&gt;"")*(INDIRECT(Q307)&lt;&gt;INT(INDIRECT(Q307))),INDIRECT(ster!$D$14) &amp; ": " &amp; INDIRECT(Q307),""),""),"")," "),"  "," ")),""),"")</f>
        <v/>
      </c>
      <c r="CX307" s="14" t="str">
        <f t="array" aca="1" ref="CX307" ca="1">IF(H307,IF(OR(AU307,AV307),TRIM(SUBSTITUTE(_xll.MCONCAT(IF((INDIRECT(ster!$D$14)&lt;&gt;"")*NOT(ISNUMBER(INDIRECT(Q307))),IF(ISERROR(MATCH(INDIRECT(Q307),INDIRECT(K307),0)),IFERROR(IF(INDIRECT(Q307)&lt;&gt;"",INDIRECT(ster!$D$14) &amp; ": " &amp; SUBSTITUTE(INDIRECT(Q307)," "," "),""),""),""),"")," "),"  "," ")),""),"")</f>
        <v/>
      </c>
      <c r="CY307" s="14" t="str">
        <f t="array" aca="1" ref="CY307" ca="1">IF(H307,IF(AE307,TRIM(SUBSTITUTE(_xll.MCONCAT(IF((INDIRECT(ster!$D$14)&lt;&gt;"")*IFERROR(NOT(INDIRECT(AF307)),FALSE),IF(ISERROR(MATCH(INDIRECT(Q307),INDIRECT(K307),0)),IFERROR(IF(INDIRECT(Q307)&lt;&gt;"",INDIRECT(ster!$D$14)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CZ307" s="14" t="str">
        <f t="array" aca="1" ref="CZ307" ca="1">IF(H307,IF(AH307,TRIM(SUBSTITUTE(_xll.MCONCAT(IF((INDIRECT(ster!$D$14)&lt;&gt;"")*IFERROR(NOT(INDIRECT(AI307)),FALSE),IF(ISERROR(MATCH(INDIRECT(Q307),INDIRECT(K307),0)),IFERROR(IF(INDIRECT(Q307)&lt;&gt;"",INDIRECT(ster!$D$14)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DC307" s="14" t="str">
        <f ca="1">SUBSTITUTE(SUBSTITUTE(SUBSTITUTE(SUBSTITUTE(_xll.MCONCAT(DG307:DS307,"■"),"■■","■"),"■■","■"),"■■","■"),"■■","■")</f>
        <v>■</v>
      </c>
      <c r="DD307" s="14" t="str">
        <f t="shared" ca="1" si="7367"/>
        <v/>
      </c>
      <c r="DE307" s="14" t="str">
        <f t="shared" ca="1" si="7368"/>
        <v/>
      </c>
      <c r="DF307" s="14" t="str">
        <f t="shared" ca="1" si="7369"/>
        <v/>
      </c>
      <c r="DG307" s="14" t="str">
        <f t="shared" ca="1" si="7370"/>
        <v/>
      </c>
      <c r="DH307" s="14" t="str">
        <f t="shared" ca="1" si="7371"/>
        <v/>
      </c>
      <c r="DI307" s="14" t="str">
        <f t="shared" ca="1" si="7372"/>
        <v/>
      </c>
      <c r="DJ307" s="14" t="str">
        <f t="shared" ca="1" si="7373"/>
        <v/>
      </c>
      <c r="DK307" s="14" t="str">
        <f t="shared" ca="1" si="7374"/>
        <v/>
      </c>
      <c r="DL307" s="14" t="str">
        <f t="shared" ca="1" si="7375"/>
        <v/>
      </c>
      <c r="DM307" s="14" t="str">
        <f t="shared" ca="1" si="7376"/>
        <v/>
      </c>
      <c r="DN307" s="14" t="str">
        <f t="array" aca="1" ref="DN307" ca="1">IF(CU307&lt;&gt;"","There are errors in the entered values in the following cases: " &amp;SUBSTITUTE(CU307," ",", "),"")</f>
        <v/>
      </c>
      <c r="DO307" s="14" t="str">
        <f t="shared" ca="1" si="7377"/>
        <v/>
      </c>
      <c r="DP307" s="14" t="str">
        <f t="shared" ca="1" si="7378"/>
        <v/>
      </c>
      <c r="DQ307" s="14" t="str">
        <f t="shared" ca="1" si="7379"/>
        <v/>
      </c>
      <c r="DR307" s="14" t="str">
        <f t="shared" ca="1" si="7380"/>
        <v/>
      </c>
      <c r="DS307" s="14" t="str">
        <f t="shared" ca="1" si="7381"/>
        <v/>
      </c>
      <c r="DZ307" s="14" t="b">
        <f t="shared" ca="1" si="7382"/>
        <v>0</v>
      </c>
      <c r="EA307" s="14" t="str">
        <f t="shared" ca="1" si="7383"/>
        <v/>
      </c>
      <c r="EB307" s="14" t="str">
        <f t="shared" ca="1" si="7384"/>
        <v/>
      </c>
      <c r="EC307" s="14" t="str">
        <f t="shared" ca="1" si="7385"/>
        <v/>
      </c>
      <c r="ED307" s="14" t="str">
        <f t="shared" ca="1" si="7386"/>
        <v/>
      </c>
      <c r="EE307" s="14" t="str">
        <f t="shared" ca="1" si="7387"/>
        <v/>
      </c>
      <c r="EF307" s="14" t="str">
        <f t="shared" ca="1" si="7388"/>
        <v/>
      </c>
      <c r="EG307" s="14" t="str">
        <f t="shared" ca="1" si="7389"/>
        <v/>
      </c>
      <c r="EM307" s="14" t="b">
        <f t="shared" ca="1" si="7390"/>
        <v>0</v>
      </c>
      <c r="EN307" s="14" t="str">
        <f t="shared" ca="1" si="7391"/>
        <v/>
      </c>
      <c r="EO307" s="14" t="str">
        <f t="shared" ca="1" si="7392"/>
        <v/>
      </c>
      <c r="EP307" s="14" t="str">
        <f t="shared" ca="1" si="7393"/>
        <v/>
      </c>
      <c r="EQ307" s="14" t="str">
        <f t="shared" ca="1" si="7394"/>
        <v/>
      </c>
    </row>
    <row r="308" spans="2:147" s="14" customFormat="1">
      <c r="B308" s="14" t="str">
        <f t="shared" ca="1" si="7320"/>
        <v/>
      </c>
      <c r="C308" s="14">
        <f t="shared" ca="1" si="7321"/>
        <v>291</v>
      </c>
      <c r="D308" s="14">
        <f t="shared" si="7322"/>
        <v>306</v>
      </c>
      <c r="E308" s="14" t="str">
        <f t="shared" ca="1" si="7323"/>
        <v>D</v>
      </c>
      <c r="F308" s="14" t="str">
        <f t="shared" ca="1" si="7324"/>
        <v>q_93a</v>
      </c>
      <c r="G308" s="14" t="str">
        <f t="shared" ca="1" si="7325"/>
        <v>Statins</v>
      </c>
      <c r="H308" s="14" t="b">
        <f t="shared" ca="1" si="7326"/>
        <v>1</v>
      </c>
      <c r="I308" s="14" t="str">
        <f ca="1">IF($H308,ADDRESS(3,(D308+1)*2-1,4,,"["&amp;wew!$G$7&amp;"]"&amp;_sheetname_labels)&amp;":"&amp;ADDRESS(2+ster!$B$20,(D308+1)*2-1,4),"")</f>
        <v>[DBTemplate.xlsm]labels!WO3:WO61</v>
      </c>
      <c r="J308" s="14">
        <f t="array" aca="1" ref="J308" ca="1">IF(H308,MAX(0,MAX(IF(INDIRECT(I308)&lt;&gt;"",ROW(INDIRECT(I308)),""))-2),"")</f>
        <v>2</v>
      </c>
      <c r="K308" s="14" t="str">
        <f ca="1">IF($H308,IF($J308&gt;0,ADDRESS(3,(D308+1)*2-1,4,,"["&amp;wew!$G$7&amp;"]"&amp;_sheetname_labels)&amp;":"&amp;ADDRESS(2+J308,(D308+1)*2-1,4),""),"")</f>
        <v>[DBTemplate.xlsm]labels!WO3:WO4</v>
      </c>
      <c r="L308" s="14" t="str">
        <f ca="1">IF($H308,IF($J308&gt;0,ADDRESS(3,(D308+1)*2,4,,"["&amp;wew!$G$7&amp;"]"&amp;_sheetname_labels)&amp;":"&amp;ADDRESS(2+J308,(D308+1)*2,4),""),"")</f>
        <v>[DBTemplate.xlsm]labels!WP3:WP4</v>
      </c>
      <c r="M308" s="14">
        <f t="shared" ca="1" si="7327"/>
        <v>0</v>
      </c>
      <c r="N308" s="14">
        <f t="shared" ca="1" si="7328"/>
        <v>2</v>
      </c>
      <c r="O308" s="14" t="str">
        <f t="shared" ca="1" si="7329"/>
        <v>q_93a</v>
      </c>
      <c r="P308" s="14" t="str">
        <f t="shared" ca="1" si="7330"/>
        <v>Statins</v>
      </c>
      <c r="Q308" s="14" t="str">
        <f ca="1">IF($BP308,ADDRESS(3,D308+1,4,,"["&amp;wew!$G$7&amp;"]"&amp;_sheetname_dataframe)&amp;":"&amp;ADDRESS(2+ster!$C$14,D308+1,4),"")</f>
        <v>[DBTemplate.xlsm]data_frame!KU3:KU3</v>
      </c>
      <c r="R308" s="14" t="str">
        <f>IF($BP308,IF(MID(_xll.FORMULATEXT(INDEX(INDIRECT(Q308),1)),1,1)="=", _xll.FORMULATEXT(INDEX(INDIRECT(Q308),1),2,TRUE),""),"")</f>
        <v/>
      </c>
      <c r="S308" s="14">
        <f t="array" aca="1" ref="S308" ca="1">IF(H308,SUM(IF((IFERROR(INDIRECT(Q308)&lt;&gt;"",FALSE))*(INDIRECT(ster!$D$14)&lt;&gt;""),1,0)),"")</f>
        <v>1</v>
      </c>
      <c r="T308" s="14">
        <f t="array" aca="1" ref="T308" ca="1">IF(H308,IF(M308&gt;0,SUM(IFERROR(1*(MATCH(INDIRECT(Q308),INDIRECT(K308),0)&gt;0),0)*(INDIRECT(ster!$D$14)&lt;&gt;"")*NOT(ISNUMBER(INDIRECT(Q308)))),0),"")</f>
        <v>0</v>
      </c>
      <c r="U308" s="14">
        <f t="array" aca="1" ref="U308" ca="1">IF(H308,SUM((IFERROR(INDIRECT(Q308)="",FALSE))*(INDIRECT(ster!$D$14)&lt;&gt;"")),"")</f>
        <v>0</v>
      </c>
      <c r="V308" s="14">
        <f t="array" aca="1" ref="V308" ca="1">IF(H308,SUM((IFERROR(INDIRECT(Q308)="#ąś",TRUE))*(INDIRECT(ster!$D$14)&lt;&gt;"")),"")</f>
        <v>0</v>
      </c>
      <c r="W308" s="14">
        <f t="array" aca="1" ref="W308" ca="1">IF(H308,SUM(ISNUMBER(INDIRECT(Q308))*(INDIRECT(ster!$D$14)&lt;&gt;"")),"")</f>
        <v>1</v>
      </c>
      <c r="X308" s="14">
        <f t="array" aca="1" ref="X308" ca="1">IF(AND(H308,W308&gt;0),IF(wew!$B$3,MIN(IF((INDIRECT(ster!$D$14)&lt;&gt;"")*IFERROR(INDIRECT($Q308)&lt;&gt;"",FALSE),IFERROR(INDIRECT($Q308),"X"),"X")),"&lt;włącz podświetlanie wartości&gt;"),"—")</f>
        <v>1</v>
      </c>
      <c r="Y308" s="14">
        <f t="array" aca="1" ref="Y308" ca="1">IF(AND(H308,W308&gt;0),IF(wew!$B$3,MAX(IF((INDIRECT(ster!$D$14)&lt;&gt;"")*IFERROR(INDIRECT($Q308)&lt;&gt;"",FALSE),IFERROR(INDIRECT($Q308),"X"),"X")),"&lt;włącz podświetlanie wartości&gt;"),"—")</f>
        <v>1</v>
      </c>
      <c r="Z308" s="14">
        <f t="shared" ca="1" si="7331"/>
        <v>0</v>
      </c>
      <c r="AA308" s="12">
        <f t="shared" ca="1" si="7332"/>
        <v>1</v>
      </c>
      <c r="AB308" s="17">
        <f t="array" aca="1" ref="AB308" ca="1">IF(H308,IF(W308&gt;0,SUM((INDIRECT(ster!$D$14)&lt;&gt;"")*IFERROR((INDIRECT(Q308)&lt;&gt;"")*(INDIRECT(Q308)=INT(INDIRECT(Q308))),0)),0),"")</f>
        <v>1</v>
      </c>
      <c r="AC308" s="17">
        <f t="array" aca="1" ref="AC308" ca="1">IF(H308,W308-AB308,"")</f>
        <v>0</v>
      </c>
      <c r="AD308" s="17">
        <f t="shared" ca="1" si="7333"/>
        <v>1</v>
      </c>
      <c r="AE308" s="17" t="b">
        <f t="shared" ca="1" si="7334"/>
        <v>0</v>
      </c>
      <c r="AF308" s="17" t="str">
        <f ca="1">IF(AE308,IF($H308,ADDRESS(3,D308+2,4,,"["&amp;wew!$G$7&amp;"]"&amp;_sheetname_dataframe)&amp;":"&amp;ADDRESS(2+ster!$C$14,D308+2,4),""),"")</f>
        <v/>
      </c>
      <c r="AG308" s="17" t="str">
        <f t="shared" ca="1" si="7335"/>
        <v/>
      </c>
      <c r="AH308" s="17" t="b">
        <f t="shared" ca="1" si="7336"/>
        <v>0</v>
      </c>
      <c r="AI308" s="17" t="str">
        <f ca="1">IF(AH308,IF($H308,ADDRESS(3,D308+3,4,,"["&amp;wew!$G$7&amp;"]"&amp;_sheetname_dataframe)&amp;":"&amp;ADDRESS(2+ster!$C$14,D308+3,4),""),"")</f>
        <v/>
      </c>
      <c r="AJ308" s="17" t="str">
        <f t="shared" ca="1" si="7337"/>
        <v/>
      </c>
      <c r="AK308" s="17" t="b">
        <f t="shared" ca="1" si="7338"/>
        <v>0</v>
      </c>
      <c r="AL308" s="17" t="b">
        <f t="shared" ca="1" si="7339"/>
        <v>0</v>
      </c>
      <c r="AM308" s="17" t="b">
        <f t="shared" ca="1" si="7340"/>
        <v>0</v>
      </c>
      <c r="AN308" s="17">
        <f t="shared" ca="1" si="7341"/>
        <v>0</v>
      </c>
      <c r="AO308" s="24" t="str">
        <f t="shared" ca="1" si="7342"/>
        <v/>
      </c>
      <c r="AP308" s="24" t="str">
        <f t="shared" ca="1" si="7343"/>
        <v/>
      </c>
      <c r="AQ308" s="17" t="b">
        <f t="shared" ca="1" si="7344"/>
        <v>0</v>
      </c>
      <c r="AR308" s="17" t="b">
        <f t="shared" ca="1" si="7345"/>
        <v>0</v>
      </c>
      <c r="AS308" s="17" t="b">
        <f t="shared" ca="1" si="7346"/>
        <v>0</v>
      </c>
      <c r="AT308" s="17" t="b">
        <f t="shared" ca="1" si="7347"/>
        <v>0</v>
      </c>
      <c r="AU308" s="17" t="b">
        <f t="shared" ca="1" si="7348"/>
        <v>1</v>
      </c>
      <c r="AV308" s="17" t="b">
        <f t="shared" ca="1" si="7349"/>
        <v>0</v>
      </c>
      <c r="AW308" s="17" t="b">
        <f t="shared" ca="1" si="7350"/>
        <v>1</v>
      </c>
      <c r="AX308" s="14" t="b">
        <f t="array" aca="1" ref="AX308" ca="1">IF(H308,N308&gt;0,"")</f>
        <v>1</v>
      </c>
      <c r="AY308" s="17" t="str">
        <f t="shared" ca="1" si="7351"/>
        <v>C3:C4</v>
      </c>
      <c r="AZ308" s="17" t="b">
        <f t="array" aca="1" ref="AZ308" ca="1">IF(AY308&lt;&gt;"",SUM(1*ISERROR(MATCH(INDIRECT(AY308),INDIRECT(K308),0)))=0,"")</f>
        <v>1</v>
      </c>
      <c r="BA308" s="17" t="b">
        <f t="shared" ca="1" si="7352"/>
        <v>1</v>
      </c>
      <c r="BB308" s="17" t="b">
        <v>0</v>
      </c>
      <c r="BC308" s="17" t="b">
        <f t="shared" ca="1" si="7353"/>
        <v>1</v>
      </c>
      <c r="BD308" s="17" t="b">
        <f t="shared" ca="1" si="7354"/>
        <v>0</v>
      </c>
      <c r="BE308" s="17" t="b">
        <f t="shared" ca="1" si="7355"/>
        <v>0</v>
      </c>
      <c r="BF308" s="17" t="b">
        <f t="shared" ca="1" si="7356"/>
        <v>0</v>
      </c>
      <c r="BG308" s="17" t="b">
        <f t="shared" ca="1" si="7357"/>
        <v>0</v>
      </c>
      <c r="BH308" s="17" t="b">
        <f t="shared" ca="1" si="7358"/>
        <v>1</v>
      </c>
      <c r="BI308" s="17">
        <f t="shared" ca="1" si="7359"/>
        <v>2</v>
      </c>
      <c r="BJ308" s="17" t="b">
        <f t="shared" ca="1" si="7360"/>
        <v>0</v>
      </c>
      <c r="BK308" s="17" t="str">
        <f t="shared" ca="1" si="7361"/>
        <v/>
      </c>
      <c r="BL308" s="17" t="str">
        <f t="shared" ca="1" si="7362"/>
        <v/>
      </c>
      <c r="BM308" s="17" t="str">
        <f t="shared" ca="1" si="7363"/>
        <v>F</v>
      </c>
      <c r="BN308" s="17" t="str">
        <f t="shared" ca="1" si="7364"/>
        <v>F</v>
      </c>
      <c r="BO308" s="17" t="str">
        <f t="shared" ca="1" si="7365"/>
        <v>N</v>
      </c>
      <c r="BP308" s="14" t="b">
        <f t="shared" ca="1" si="7366"/>
        <v>1</v>
      </c>
      <c r="BQ308" s="35"/>
      <c r="BX308" s="16"/>
      <c r="BY308" s="16"/>
      <c r="BZ308" s="16"/>
      <c r="CA308" s="16"/>
      <c r="CB308" s="16"/>
      <c r="CC308" s="16"/>
      <c r="CD308" s="16"/>
      <c r="CE308" s="16"/>
      <c r="CF308" s="16"/>
      <c r="CN308" s="14">
        <f ca="1">IF(H308,IFERROR(IsVariableNameLegal(O308),0),0)</f>
        <v>0</v>
      </c>
      <c r="CO308" s="14" t="str">
        <f t="array" aca="1" ref="CO308" ca="1">IF(H308,IF(COUNTIF(INDIRECT(wew!$C$13),O308)&gt;1,TRIM(SUBSTITUTE(_xll.MCONCAT(IF((INDIRECT(wew!$C$13)=O308)*(COLUMN(INDIRECT(wew!$C$13))&lt;&gt;D308+1),-1+COLUMN(INDIRECT(wew!$C$13)),"")," "),"  "," ")),""),"")</f>
        <v/>
      </c>
      <c r="CP308" s="14" t="str">
        <f t="array" aca="1" ref="CP308" ca="1">IF(P308&lt;&gt;"",IF(LEN(P308)&gt;150,1,""),"")</f>
        <v/>
      </c>
      <c r="CQ308" s="14" t="str">
        <f t="array" aca="1" ref="CQ308" ca="1">IF(AND(H308,NOT(ster!$J$3)),IF(COUNTIF(INDIRECT(wew!$C$15),P308)&gt;1,TRIM(SUBSTITUTE(_xll.MCONCAT(IF((INDIRECT(wew!$C$15)=P308)*(COLUMN(INDIRECT(wew!$C$15))&lt;&gt;D308+1),-1+COLUMN(INDIRECT(wew!$C$15)),"")," "),"  "," ")),""),"")</f>
        <v/>
      </c>
      <c r="CR308" s="14" t="str">
        <f t="array" aca="1" ref="CR308" ca="1">IF(H308,IF(AND(W308&gt;0,AO308&lt;&gt;""),TRIM(SUBSTITUTE(_xll.MCONCAT(IFERROR(IF(ISNUMBER(INDIRECT(Q308)),IF((INDIRECT(ster!$D$14)&lt;&gt;"")*(INDIRECT(Q308)&lt;AO308),INDIRECT(ster!$D$14) &amp; ": " &amp;  SUBSTITUTE(IF( AV308,IFERROR(TEXT(INDIRECT(Q308),"rrrr-mm-dd") &amp;" (" &amp; INDIRECT(Q308) &amp;")",INDIRECT(Q308)),INDIRECT(Q308))," "," "),""),""),"")," "),"  "," ")),""),"")</f>
        <v/>
      </c>
      <c r="CS308" s="14" t="str">
        <f t="array" aca="1" ref="CS308" ca="1">IF(H308,IF(AND(W308&gt;0,AP308&lt;&gt;""),TRIM(SUBSTITUTE(_xll.MCONCAT(IFERROR(IF(ISNUMBER(INDIRECT(Q308)),IF((INDIRECT(ster!$D$14)&lt;&gt;"")*(INDIRECT(Q308)&gt;AP308),INDIRECT(ster!$D$14) &amp; ": " &amp;  SUBSTITUTE(IF( AV308,IFERROR(TEXT(INDIRECT(Q308),"rrrr-mm-dd")&amp;" (" &amp; INDIRECT(Q308) &amp;")",INDIRECT(Q308)),INDIRECT(Q308))," "," "),""),""),"")," "),"  "," ")),""),"")</f>
        <v/>
      </c>
      <c r="CT308" s="14" t="str">
        <f t="array" aca="1" ref="CT308" ca="1">IF(H308,IF(AND(N308&gt;0,AR308),TRIM(SUBSTITUTE(_xll.MCONCAT(IFERROR(IF(ISNUMBER(INDIRECT(Q308)),IF((INDIRECT(ster!$D$14)&lt;&gt;"")*(IFERROR(0*(MATCH(INDIRECT(Q308),INDIRECT(K308),0)&gt;0),1)),INDIRECT(ster!$D$14) &amp; ": " &amp;  SUBSTITUTE(IF( AV308,IFERROR(TEXT(INDIRECT(Q308),"rrrr-mm-dd")&amp;" (" &amp; INDIRECT(Q308) &amp;")",INDIRECT(Q308)),INDIRECT(Q308))," "," "),""),""),"")," "),"  "," ")),""),"")</f>
        <v/>
      </c>
      <c r="CU308" s="14" t="str">
        <f t="array" aca="1" ref="CU308" ca="1">IF(H308,IF(AND(V308&gt;0),TRIM(SUBSTITUTE(_xll.MCONCAT(IF((INDIRECT(ster!$D$14)&lt;&gt;"")*(IFERROR(0*(INDIRECT(Q308)&lt;&gt;""),1)),INDIRECT(ster!$D$14),"")," "),"  "," ")),""),"")</f>
        <v/>
      </c>
      <c r="CV308" s="14" t="str">
        <f t="array" aca="1" ref="CV308" ca="1">IF(H308,IF(AS308,
TRIM(SUBSTITUTE(_xll.MCONCAT(IF(
   (INDIRECT(ster!$D$14)&lt;&gt;"")*
   ((INDIRECT(Q308)="")+
      NOT(ISNUMBER(INDIRECT(Q308)))*
      NOT(ISERROR(MATCH(INDIRECT(Q308),INDIRECT(K308),0)))
    ),
      INDIRECT(ster!$D$14),
   "")," "),"  "," ")),
""),"")</f>
        <v/>
      </c>
      <c r="CW308" s="14" t="str">
        <f t="array" aca="1" ref="CW308" ca="1">IF(H308,IF(AND(AQ308),TRIM(SUBSTITUTE(_xll.MCONCAT(IFERROR(IF(ISNUMBER(INDIRECT(Q308)),IF((INDIRECT(ster!$D$14)&lt;&gt;"")*(INDIRECT(Q308)&lt;&gt;INT(INDIRECT(Q308))),INDIRECT(ster!$D$14) &amp; ": " &amp; INDIRECT(Q308),""),""),"")," "),"  "," ")),""),"")</f>
        <v/>
      </c>
      <c r="CX308" s="14" t="str">
        <f t="array" aca="1" ref="CX308" ca="1">IF(H308,IF(OR(AU308,AV308),TRIM(SUBSTITUTE(_xll.MCONCAT(IF((INDIRECT(ster!$D$14)&lt;&gt;"")*NOT(ISNUMBER(INDIRECT(Q308))),IF(ISERROR(MATCH(INDIRECT(Q308),INDIRECT(K308),0)),IFERROR(IF(INDIRECT(Q308)&lt;&gt;"",INDIRECT(ster!$D$14) &amp; ": " &amp; SUBSTITUTE(INDIRECT(Q308)," "," "),""),""),""),"")," "),"  "," ")),""),"")</f>
        <v/>
      </c>
      <c r="CY308" s="14" t="str">
        <f t="array" aca="1" ref="CY308" ca="1">IF(H308,IF(AE308,TRIM(SUBSTITUTE(_xll.MCONCAT(IF((INDIRECT(ster!$D$14)&lt;&gt;"")*IFERROR(NOT(INDIRECT(AF308)),FALSE),IF(ISERROR(MATCH(INDIRECT(Q308),INDIRECT(K308),0)),IFERROR(IF(INDIRECT(Q308)&lt;&gt;"",INDIRECT(ster!$D$14)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CZ308" s="14" t="str">
        <f t="array" aca="1" ref="CZ308" ca="1">IF(H308,IF(AH308,TRIM(SUBSTITUTE(_xll.MCONCAT(IF((INDIRECT(ster!$D$14)&lt;&gt;"")*IFERROR(NOT(INDIRECT(AI308)),FALSE),IF(ISERROR(MATCH(INDIRECT(Q308),INDIRECT(K308),0)),IFERROR(IF(INDIRECT(Q308)&lt;&gt;"",INDIRECT(ster!$D$14)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DC308" s="14" t="str">
        <f ca="1">SUBSTITUTE(SUBSTITUTE(SUBSTITUTE(SUBSTITUTE(_xll.MCONCAT(DG308:DS308,"■"),"■■","■"),"■■","■"),"■■","■"),"■■","■")</f>
        <v>■</v>
      </c>
      <c r="DD308" s="14" t="str">
        <f t="shared" ca="1" si="7367"/>
        <v/>
      </c>
      <c r="DE308" s="14" t="str">
        <f t="shared" ca="1" si="7368"/>
        <v/>
      </c>
      <c r="DF308" s="14" t="str">
        <f t="shared" ca="1" si="7369"/>
        <v/>
      </c>
      <c r="DG308" s="14" t="str">
        <f t="shared" ca="1" si="7370"/>
        <v/>
      </c>
      <c r="DH308" s="14" t="str">
        <f t="shared" ca="1" si="7371"/>
        <v/>
      </c>
      <c r="DI308" s="14" t="str">
        <f t="shared" ca="1" si="7372"/>
        <v/>
      </c>
      <c r="DJ308" s="14" t="str">
        <f t="shared" ca="1" si="7373"/>
        <v/>
      </c>
      <c r="DK308" s="14" t="str">
        <f t="shared" ca="1" si="7374"/>
        <v/>
      </c>
      <c r="DL308" s="14" t="str">
        <f t="shared" ca="1" si="7375"/>
        <v/>
      </c>
      <c r="DM308" s="14" t="str">
        <f t="shared" ca="1" si="7376"/>
        <v/>
      </c>
      <c r="DN308" s="14" t="str">
        <f t="array" aca="1" ref="DN308" ca="1">IF(CU308&lt;&gt;"","There are errors in the entered values in the following cases: " &amp;SUBSTITUTE(CU308," ",", "),"")</f>
        <v/>
      </c>
      <c r="DO308" s="14" t="str">
        <f t="shared" ca="1" si="7377"/>
        <v/>
      </c>
      <c r="DP308" s="14" t="str">
        <f t="shared" ca="1" si="7378"/>
        <v/>
      </c>
      <c r="DQ308" s="14" t="str">
        <f t="shared" ca="1" si="7379"/>
        <v/>
      </c>
      <c r="DR308" s="14" t="str">
        <f t="shared" ca="1" si="7380"/>
        <v/>
      </c>
      <c r="DS308" s="14" t="str">
        <f t="shared" ca="1" si="7381"/>
        <v/>
      </c>
      <c r="DZ308" s="14" t="b">
        <f t="shared" ca="1" si="7382"/>
        <v>0</v>
      </c>
      <c r="EA308" s="14" t="str">
        <f t="shared" ca="1" si="7383"/>
        <v>Statins (q_93a)</v>
      </c>
      <c r="EB308" s="14" t="str">
        <f t="shared" ca="1" si="7384"/>
        <v xml:space="preserve">Values must be numeric. </v>
      </c>
      <c r="EC308" s="14" t="str">
        <f t="shared" ca="1" si="7385"/>
        <v xml:space="preserve">Statins (q_93a): Values must be numeric. </v>
      </c>
      <c r="ED308" s="14" t="str">
        <f t="shared" ca="1" si="7386"/>
        <v/>
      </c>
      <c r="EE308" s="14" t="str">
        <f t="shared" ca="1" si="7387"/>
        <v>Values must be numeric</v>
      </c>
      <c r="EF308" s="14" t="str">
        <f t="shared" ca="1" si="7388"/>
        <v/>
      </c>
      <c r="EG308" s="14" t="str">
        <f t="shared" ca="1" si="7389"/>
        <v/>
      </c>
      <c r="EM308" s="14" t="b">
        <f t="shared" ca="1" si="7390"/>
        <v>1</v>
      </c>
      <c r="EN308" s="14">
        <f t="shared" ca="1" si="7391"/>
        <v>291</v>
      </c>
      <c r="EO308" s="14" t="str">
        <f t="shared" ca="1" si="7392"/>
        <v>q_93a</v>
      </c>
      <c r="EP308" s="14" t="str">
        <f t="shared" ca="1" si="7393"/>
        <v xml:space="preserve">Statins (q_93a): Values must be numeric. </v>
      </c>
      <c r="EQ308" s="14" t="str">
        <f t="shared" ca="1" si="7394"/>
        <v/>
      </c>
    </row>
    <row r="309" spans="2:147" s="14" customFormat="1">
      <c r="B309" s="14" t="str">
        <f t="shared" ca="1" si="7320"/>
        <v/>
      </c>
      <c r="C309" s="14">
        <f t="shared" ca="1" si="7321"/>
        <v>292</v>
      </c>
      <c r="D309" s="14">
        <f t="shared" si="7322"/>
        <v>307</v>
      </c>
      <c r="E309" s="14" t="str">
        <f t="shared" ca="1" si="7323"/>
        <v>I</v>
      </c>
      <c r="F309" s="14" t="str">
        <f t="shared" ca="1" si="7324"/>
        <v>q_93b</v>
      </c>
      <c r="G309" s="14" t="str">
        <f t="shared" ca="1" si="7325"/>
        <v>Statin's name</v>
      </c>
      <c r="H309" s="14" t="b">
        <f t="shared" ca="1" si="7326"/>
        <v>1</v>
      </c>
      <c r="I309" s="14" t="str">
        <f ca="1">IF($H309,ADDRESS(3,(D309+1)*2-1,4,,"["&amp;wew!$G$7&amp;"]"&amp;_sheetname_labels)&amp;":"&amp;ADDRESS(2+ster!$B$20,(D309+1)*2-1,4),"")</f>
        <v>[DBTemplate.xlsm]labels!WQ3:WQ61</v>
      </c>
      <c r="J309" s="14">
        <f t="array" aca="1" ref="J309" ca="1">IF(H309,MAX(0,MAX(IF(INDIRECT(I309)&lt;&gt;"",ROW(INDIRECT(I309)),""))-2),"")</f>
        <v>0</v>
      </c>
      <c r="K309" s="14" t="str">
        <f ca="1">IF($H309,IF($J309&gt;0,ADDRESS(3,(D309+1)*2-1,4,,"["&amp;wew!$G$7&amp;"]"&amp;_sheetname_labels)&amp;":"&amp;ADDRESS(2+J309,(D309+1)*2-1,4),""),"")</f>
        <v/>
      </c>
      <c r="L309" s="14" t="str">
        <f ca="1">IF($H309,IF($J309&gt;0,ADDRESS(3,(D309+1)*2,4,,"["&amp;wew!$G$7&amp;"]"&amp;_sheetname_labels)&amp;":"&amp;ADDRESS(2+J309,(D309+1)*2,4),""),"")</f>
        <v/>
      </c>
      <c r="M309" s="14">
        <f t="shared" ca="1" si="7327"/>
        <v>0</v>
      </c>
      <c r="N309" s="14">
        <f t="shared" ca="1" si="7328"/>
        <v>0</v>
      </c>
      <c r="O309" s="14" t="str">
        <f t="shared" ca="1" si="7329"/>
        <v>q_93b</v>
      </c>
      <c r="P309" s="14" t="str">
        <f t="shared" ca="1" si="7330"/>
        <v>Statin's name</v>
      </c>
      <c r="Q309" s="14" t="str">
        <f ca="1">IF($BP309,ADDRESS(3,D309+1,4,,"["&amp;wew!$G$7&amp;"]"&amp;_sheetname_dataframe)&amp;":"&amp;ADDRESS(2+ster!$C$14,D309+1,4),"")</f>
        <v>[DBTemplate.xlsm]data_frame!KV3:KV3</v>
      </c>
      <c r="R309" s="14" t="str">
        <f>IF($BP309,IF(MID(_xll.FORMULATEXT(INDEX(INDIRECT(Q309),1)),1,1)="=", _xll.FORMULATEXT(INDEX(INDIRECT(Q309),1),2,TRUE),""),"")</f>
        <v/>
      </c>
      <c r="S309" s="14">
        <f t="array" aca="1" ref="S309" ca="1">IF(H309,SUM(IF((IFERROR(INDIRECT(Q309)&lt;&gt;"",FALSE))*(INDIRECT(ster!$D$14)&lt;&gt;""),1,0)),"")</f>
        <v>0</v>
      </c>
      <c r="T309" s="14">
        <f t="array" aca="1" ref="T309" ca="1">IF(H309,IF(M309&gt;0,SUM(IFERROR(1*(MATCH(INDIRECT(Q309),INDIRECT(K309),0)&gt;0),0)*(INDIRECT(ster!$D$14)&lt;&gt;"")*NOT(ISNUMBER(INDIRECT(Q309)))),0),"")</f>
        <v>0</v>
      </c>
      <c r="U309" s="14">
        <f t="array" aca="1" ref="U309" ca="1">IF(H309,SUM((IFERROR(INDIRECT(Q309)="",FALSE))*(INDIRECT(ster!$D$14)&lt;&gt;"")),"")</f>
        <v>1</v>
      </c>
      <c r="V309" s="14">
        <f t="array" aca="1" ref="V309" ca="1">IF(H309,SUM((IFERROR(INDIRECT(Q309)="#ąś",TRUE))*(INDIRECT(ster!$D$14)&lt;&gt;"")),"")</f>
        <v>0</v>
      </c>
      <c r="W309" s="14">
        <f t="array" aca="1" ref="W309" ca="1">IF(H309,SUM(ISNUMBER(INDIRECT(Q309))*(INDIRECT(ster!$D$14)&lt;&gt;"")),"")</f>
        <v>0</v>
      </c>
      <c r="X309" s="14" t="str">
        <f t="array" aca="1" ref="X309" ca="1">IF(AND(H309,W309&gt;0),IF(wew!$B$3,MIN(IF((INDIRECT(ster!$D$14)&lt;&gt;"")*IFERROR(INDIRECT($Q309)&lt;&gt;"",FALSE),IFERROR(INDIRECT($Q309),"X"),"X")),"&lt;włącz podświetlanie wartości&gt;"),"—")</f>
        <v>—</v>
      </c>
      <c r="Y309" s="14" t="str">
        <f t="array" aca="1" ref="Y309" ca="1">IF(AND(H309,W309&gt;0),IF(wew!$B$3,MAX(IF((INDIRECT(ster!$D$14)&lt;&gt;"")*IFERROR(INDIRECT($Q309)&lt;&gt;"",FALSE),IFERROR(INDIRECT($Q309),"X"),"X")),"&lt;włącz podświetlanie wartości&gt;"),"—")</f>
        <v>—</v>
      </c>
      <c r="Z309" s="14">
        <f t="shared" ca="1" si="7331"/>
        <v>0</v>
      </c>
      <c r="AA309" s="12" t="str">
        <f t="shared" ca="1" si="7332"/>
        <v>—</v>
      </c>
      <c r="AB309" s="17">
        <f t="array" aca="1" ref="AB309" ca="1">IF(H309,IF(W309&gt;0,SUM((INDIRECT(ster!$D$14)&lt;&gt;"")*IFERROR((INDIRECT(Q309)&lt;&gt;"")*(INDIRECT(Q309)=INT(INDIRECT(Q309))),0)),0),"")</f>
        <v>0</v>
      </c>
      <c r="AC309" s="17">
        <f t="array" aca="1" ref="AC309" ca="1">IF(H309,W309-AB309,"")</f>
        <v>0</v>
      </c>
      <c r="AD309" s="17">
        <f t="shared" ca="1" si="7333"/>
        <v>1</v>
      </c>
      <c r="AE309" s="17" t="b">
        <f t="shared" ca="1" si="7334"/>
        <v>0</v>
      </c>
      <c r="AF309" s="17" t="str">
        <f ca="1">IF(AE309,IF($H309,ADDRESS(3,D309+2,4,,"["&amp;wew!$G$7&amp;"]"&amp;_sheetname_dataframe)&amp;":"&amp;ADDRESS(2+ster!$C$14,D309+2,4),""),"")</f>
        <v/>
      </c>
      <c r="AG309" s="17" t="str">
        <f t="shared" ca="1" si="7335"/>
        <v/>
      </c>
      <c r="AH309" s="17" t="b">
        <f t="shared" ca="1" si="7336"/>
        <v>0</v>
      </c>
      <c r="AI309" s="17" t="str">
        <f ca="1">IF(AH309,IF($H309,ADDRESS(3,D309+3,4,,"["&amp;wew!$G$7&amp;"]"&amp;_sheetname_dataframe)&amp;":"&amp;ADDRESS(2+ster!$C$14,D309+3,4),""),"")</f>
        <v/>
      </c>
      <c r="AJ309" s="17" t="str">
        <f t="shared" ca="1" si="7337"/>
        <v/>
      </c>
      <c r="AK309" s="17" t="b">
        <f t="shared" ca="1" si="7338"/>
        <v>0</v>
      </c>
      <c r="AL309" s="17" t="b">
        <f t="shared" ca="1" si="7339"/>
        <v>0</v>
      </c>
      <c r="AM309" s="17" t="b">
        <f t="shared" ca="1" si="7340"/>
        <v>0</v>
      </c>
      <c r="AN309" s="17">
        <f t="shared" ca="1" si="7341"/>
        <v>0</v>
      </c>
      <c r="AO309" s="24" t="str">
        <f t="shared" ca="1" si="7342"/>
        <v/>
      </c>
      <c r="AP309" s="24" t="str">
        <f t="shared" ca="1" si="7343"/>
        <v/>
      </c>
      <c r="AQ309" s="17" t="b">
        <f t="shared" ca="1" si="7344"/>
        <v>0</v>
      </c>
      <c r="AR309" s="17" t="b">
        <f t="shared" ca="1" si="7345"/>
        <v>0</v>
      </c>
      <c r="AS309" s="17" t="b">
        <f t="shared" ca="1" si="7346"/>
        <v>0</v>
      </c>
      <c r="AT309" s="17" t="b">
        <f t="shared" ca="1" si="7347"/>
        <v>0</v>
      </c>
      <c r="AU309" s="17" t="b">
        <f t="shared" ca="1" si="7348"/>
        <v>0</v>
      </c>
      <c r="AV309" s="17" t="b">
        <f t="shared" ca="1" si="7349"/>
        <v>0</v>
      </c>
      <c r="AW309" s="17" t="b">
        <f t="shared" ca="1" si="7350"/>
        <v>0</v>
      </c>
      <c r="AX309" s="14" t="b">
        <f t="array" aca="1" ref="AX309" ca="1">IF(H309,N309&gt;0,"")</f>
        <v>0</v>
      </c>
      <c r="AY309" s="17" t="str">
        <f t="shared" ca="1" si="7351"/>
        <v/>
      </c>
      <c r="AZ309" s="17" t="str">
        <f t="array" aca="1" ref="AZ309" ca="1">IF(AY309&lt;&gt;"",SUM(1*ISERROR(MATCH(INDIRECT(AY309),INDIRECT(K309),0)))=0,"")</f>
        <v/>
      </c>
      <c r="BA309" s="17" t="b">
        <f t="shared" ca="1" si="7352"/>
        <v>1</v>
      </c>
      <c r="BB309" s="17" t="b">
        <v>0</v>
      </c>
      <c r="BC309" s="17" t="b">
        <f t="shared" ca="1" si="7353"/>
        <v>0</v>
      </c>
      <c r="BD309" s="17" t="b">
        <f t="shared" ca="1" si="7354"/>
        <v>0</v>
      </c>
      <c r="BE309" s="17" t="b">
        <f t="shared" ca="1" si="7355"/>
        <v>0</v>
      </c>
      <c r="BF309" s="17" t="b">
        <f t="shared" ca="1" si="7356"/>
        <v>0</v>
      </c>
      <c r="BG309" s="17" t="b">
        <f t="shared" ca="1" si="7357"/>
        <v>0</v>
      </c>
      <c r="BH309" s="17" t="b">
        <f t="shared" ca="1" si="7358"/>
        <v>0</v>
      </c>
      <c r="BI309" s="17">
        <f t="shared" ca="1" si="7359"/>
        <v>7</v>
      </c>
      <c r="BJ309" s="17" t="b">
        <f t="shared" ca="1" si="7360"/>
        <v>0</v>
      </c>
      <c r="BK309" s="17" t="str">
        <f t="shared" ca="1" si="7361"/>
        <v/>
      </c>
      <c r="BL309" s="17" t="str">
        <f t="shared" ca="1" si="7362"/>
        <v/>
      </c>
      <c r="BM309" s="17" t="str">
        <f t="shared" ca="1" si="7363"/>
        <v>0</v>
      </c>
      <c r="BN309" s="17" t="str">
        <f t="shared" ca="1" si="7364"/>
        <v>S</v>
      </c>
      <c r="BO309" s="17" t="str">
        <f t="shared" ca="1" si="7365"/>
        <v/>
      </c>
      <c r="BP309" s="14" t="b">
        <f t="shared" ca="1" si="7366"/>
        <v>1</v>
      </c>
      <c r="BQ309" s="35"/>
      <c r="BX309" s="16"/>
      <c r="BY309" s="16"/>
      <c r="BZ309" s="16"/>
      <c r="CA309" s="16"/>
      <c r="CB309" s="16"/>
      <c r="CC309" s="16"/>
      <c r="CD309" s="16"/>
      <c r="CE309" s="16"/>
      <c r="CF309" s="16"/>
      <c r="CN309" s="14">
        <f ca="1">IF(H309,IFERROR(IsVariableNameLegal(O309),0),0)</f>
        <v>0</v>
      </c>
      <c r="CO309" s="14" t="str">
        <f t="array" aca="1" ref="CO309" ca="1">IF(H309,IF(COUNTIF(INDIRECT(wew!$C$13),O309)&gt;1,TRIM(SUBSTITUTE(_xll.MCONCAT(IF((INDIRECT(wew!$C$13)=O309)*(COLUMN(INDIRECT(wew!$C$13))&lt;&gt;D309+1),-1+COLUMN(INDIRECT(wew!$C$13)),"")," "),"  "," ")),""),"")</f>
        <v/>
      </c>
      <c r="CP309" s="14" t="str">
        <f t="array" aca="1" ref="CP309" ca="1">IF(P309&lt;&gt;"",IF(LEN(P309)&gt;150,1,""),"")</f>
        <v/>
      </c>
      <c r="CQ309" s="14" t="str">
        <f t="array" aca="1" ref="CQ309" ca="1">IF(AND(H309,NOT(ster!$J$3)),IF(COUNTIF(INDIRECT(wew!$C$15),P309)&gt;1,TRIM(SUBSTITUTE(_xll.MCONCAT(IF((INDIRECT(wew!$C$15)=P309)*(COLUMN(INDIRECT(wew!$C$15))&lt;&gt;D309+1),-1+COLUMN(INDIRECT(wew!$C$15)),"")," "),"  "," ")),""),"")</f>
        <v/>
      </c>
      <c r="CR309" s="14" t="str">
        <f t="array" aca="1" ref="CR309" ca="1">IF(H309,IF(AND(W309&gt;0,AO309&lt;&gt;""),TRIM(SUBSTITUTE(_xll.MCONCAT(IFERROR(IF(ISNUMBER(INDIRECT(Q309)),IF((INDIRECT(ster!$D$14)&lt;&gt;"")*(INDIRECT(Q309)&lt;AO309),INDIRECT(ster!$D$14) &amp; ": " &amp;  SUBSTITUTE(IF( AV309,IFERROR(TEXT(INDIRECT(Q309),"rrrr-mm-dd") &amp;" (" &amp; INDIRECT(Q309) &amp;")",INDIRECT(Q309)),INDIRECT(Q309))," "," "),""),""),"")," "),"  "," ")),""),"")</f>
        <v/>
      </c>
      <c r="CS309" s="14" t="str">
        <f t="array" aca="1" ref="CS309" ca="1">IF(H309,IF(AND(W309&gt;0,AP309&lt;&gt;""),TRIM(SUBSTITUTE(_xll.MCONCAT(IFERROR(IF(ISNUMBER(INDIRECT(Q309)),IF((INDIRECT(ster!$D$14)&lt;&gt;"")*(INDIRECT(Q309)&gt;AP309),INDIRECT(ster!$D$14) &amp; ": " &amp;  SUBSTITUTE(IF( AV309,IFERROR(TEXT(INDIRECT(Q309),"rrrr-mm-dd")&amp;" (" &amp; INDIRECT(Q309) &amp;")",INDIRECT(Q309)),INDIRECT(Q309))," "," "),""),""),"")," "),"  "," ")),""),"")</f>
        <v/>
      </c>
      <c r="CT309" s="14" t="str">
        <f t="array" aca="1" ref="CT309" ca="1">IF(H309,IF(AND(N309&gt;0,AR309),TRIM(SUBSTITUTE(_xll.MCONCAT(IFERROR(IF(ISNUMBER(INDIRECT(Q309)),IF((INDIRECT(ster!$D$14)&lt;&gt;"")*(IFERROR(0*(MATCH(INDIRECT(Q309),INDIRECT(K309),0)&gt;0),1)),INDIRECT(ster!$D$14) &amp; ": " &amp;  SUBSTITUTE(IF( AV309,IFERROR(TEXT(INDIRECT(Q309),"rrrr-mm-dd")&amp;" (" &amp; INDIRECT(Q309) &amp;")",INDIRECT(Q309)),INDIRECT(Q309))," "," "),""),""),"")," "),"  "," ")),""),"")</f>
        <v/>
      </c>
      <c r="CU309" s="14" t="str">
        <f t="array" aca="1" ref="CU309" ca="1">IF(H309,IF(AND(V309&gt;0),TRIM(SUBSTITUTE(_xll.MCONCAT(IF((INDIRECT(ster!$D$14)&lt;&gt;"")*(IFERROR(0*(INDIRECT(Q309)&lt;&gt;""),1)),INDIRECT(ster!$D$14),"")," "),"  "," ")),""),"")</f>
        <v/>
      </c>
      <c r="CV309" s="14" t="str">
        <f t="array" aca="1" ref="CV309" ca="1">IF(H309,IF(AS309,
TRIM(SUBSTITUTE(_xll.MCONCAT(IF(
   (INDIRECT(ster!$D$14)&lt;&gt;"")*
   ((INDIRECT(Q309)="")+
      NOT(ISNUMBER(INDIRECT(Q309)))*
      NOT(ISERROR(MATCH(INDIRECT(Q309),INDIRECT(K309),0)))
    ),
      INDIRECT(ster!$D$14),
   "")," "),"  "," ")),
""),"")</f>
        <v/>
      </c>
      <c r="CW309" s="14" t="str">
        <f t="array" aca="1" ref="CW309" ca="1">IF(H309,IF(AND(AQ309),TRIM(SUBSTITUTE(_xll.MCONCAT(IFERROR(IF(ISNUMBER(INDIRECT(Q309)),IF((INDIRECT(ster!$D$14)&lt;&gt;"")*(INDIRECT(Q309)&lt;&gt;INT(INDIRECT(Q309))),INDIRECT(ster!$D$14) &amp; ": " &amp; INDIRECT(Q309),""),""),"")," "),"  "," ")),""),"")</f>
        <v/>
      </c>
      <c r="CX309" s="14" t="str">
        <f t="array" aca="1" ref="CX309" ca="1">IF(H309,IF(OR(AU309,AV309),TRIM(SUBSTITUTE(_xll.MCONCAT(IF((INDIRECT(ster!$D$14)&lt;&gt;"")*NOT(ISNUMBER(INDIRECT(Q309))),IF(ISERROR(MATCH(INDIRECT(Q309),INDIRECT(K309),0)),IFERROR(IF(INDIRECT(Q309)&lt;&gt;"",INDIRECT(ster!$D$14) &amp; ": " &amp; SUBSTITUTE(INDIRECT(Q309)," "," "),""),""),""),"")," "),"  "," ")),""),"")</f>
        <v/>
      </c>
      <c r="CY309" s="14" t="str">
        <f t="array" aca="1" ref="CY309" ca="1">IF(H309,IF(AE309,TRIM(SUBSTITUTE(_xll.MCONCAT(IF((INDIRECT(ster!$D$14)&lt;&gt;"")*IFERROR(NOT(INDIRECT(AF309)),FALSE),IF(ISERROR(MATCH(INDIRECT(Q309),INDIRECT(K309),0)),IFERROR(IF(INDIRECT(Q309)&lt;&gt;"",INDIRECT(ster!$D$14)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CZ309" s="14" t="str">
        <f t="array" aca="1" ref="CZ309" ca="1">IF(H309,IF(AH309,TRIM(SUBSTITUTE(_xll.MCONCAT(IF((INDIRECT(ster!$D$14)&lt;&gt;"")*IFERROR(NOT(INDIRECT(AI309)),FALSE),IF(ISERROR(MATCH(INDIRECT(Q309),INDIRECT(K309),0)),IFERROR(IF(INDIRECT(Q309)&lt;&gt;"",INDIRECT(ster!$D$14)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DC309" s="14" t="str">
        <f ca="1">SUBSTITUTE(SUBSTITUTE(SUBSTITUTE(SUBSTITUTE(_xll.MCONCAT(DG309:DS309,"■"),"■■","■"),"■■","■"),"■■","■"),"■■","■")</f>
        <v>■</v>
      </c>
      <c r="DD309" s="14" t="str">
        <f t="shared" ca="1" si="7367"/>
        <v/>
      </c>
      <c r="DE309" s="14" t="str">
        <f t="shared" ca="1" si="7368"/>
        <v/>
      </c>
      <c r="DF309" s="14" t="str">
        <f t="shared" ca="1" si="7369"/>
        <v/>
      </c>
      <c r="DG309" s="14" t="str">
        <f t="shared" ca="1" si="7370"/>
        <v/>
      </c>
      <c r="DH309" s="14" t="str">
        <f t="shared" ca="1" si="7371"/>
        <v/>
      </c>
      <c r="DI309" s="14" t="str">
        <f t="shared" ca="1" si="7372"/>
        <v/>
      </c>
      <c r="DJ309" s="14" t="str">
        <f t="shared" ca="1" si="7373"/>
        <v/>
      </c>
      <c r="DK309" s="14" t="str">
        <f t="shared" ca="1" si="7374"/>
        <v/>
      </c>
      <c r="DL309" s="14" t="str">
        <f t="shared" ca="1" si="7375"/>
        <v/>
      </c>
      <c r="DM309" s="14" t="str">
        <f t="shared" ca="1" si="7376"/>
        <v/>
      </c>
      <c r="DN309" s="14" t="str">
        <f t="array" aca="1" ref="DN309" ca="1">IF(CU309&lt;&gt;"","There are errors in the entered values in the following cases: " &amp;SUBSTITUTE(CU309," ",", "),"")</f>
        <v/>
      </c>
      <c r="DO309" s="14" t="str">
        <f t="shared" ca="1" si="7377"/>
        <v/>
      </c>
      <c r="DP309" s="14" t="str">
        <f t="shared" ca="1" si="7378"/>
        <v/>
      </c>
      <c r="DQ309" s="14" t="str">
        <f t="shared" ca="1" si="7379"/>
        <v/>
      </c>
      <c r="DR309" s="14" t="str">
        <f t="shared" ca="1" si="7380"/>
        <v/>
      </c>
      <c r="DS309" s="14" t="str">
        <f t="shared" ca="1" si="7381"/>
        <v/>
      </c>
      <c r="DZ309" s="14" t="b">
        <f t="shared" ca="1" si="7382"/>
        <v>0</v>
      </c>
      <c r="EA309" s="14" t="str">
        <f t="shared" ca="1" si="7383"/>
        <v/>
      </c>
      <c r="EB309" s="14" t="str">
        <f t="shared" ca="1" si="7384"/>
        <v/>
      </c>
      <c r="EC309" s="14" t="str">
        <f t="shared" ca="1" si="7385"/>
        <v/>
      </c>
      <c r="ED309" s="14" t="str">
        <f t="shared" ca="1" si="7386"/>
        <v/>
      </c>
      <c r="EE309" s="14" t="str">
        <f t="shared" ca="1" si="7387"/>
        <v/>
      </c>
      <c r="EF309" s="14" t="str">
        <f t="shared" ca="1" si="7388"/>
        <v/>
      </c>
      <c r="EG309" s="14" t="str">
        <f t="shared" ca="1" si="7389"/>
        <v/>
      </c>
      <c r="EM309" s="14" t="b">
        <f t="shared" ca="1" si="7390"/>
        <v>0</v>
      </c>
      <c r="EN309" s="14" t="str">
        <f t="shared" ca="1" si="7391"/>
        <v/>
      </c>
      <c r="EO309" s="14" t="str">
        <f t="shared" ca="1" si="7392"/>
        <v/>
      </c>
      <c r="EP309" s="14" t="str">
        <f t="shared" ca="1" si="7393"/>
        <v/>
      </c>
      <c r="EQ309" s="14" t="str">
        <f t="shared" ca="1" si="7394"/>
        <v/>
      </c>
    </row>
    <row r="310" spans="2:147" s="14" customFormat="1">
      <c r="B310" s="14" t="str">
        <f t="shared" ca="1" si="7320"/>
        <v/>
      </c>
      <c r="C310" s="14">
        <f t="shared" ca="1" si="7321"/>
        <v>293</v>
      </c>
      <c r="D310" s="14">
        <f t="shared" si="7322"/>
        <v>308</v>
      </c>
      <c r="E310" s="14" t="str">
        <f t="shared" ca="1" si="7323"/>
        <v>D</v>
      </c>
      <c r="F310" s="14" t="str">
        <f t="shared" ca="1" si="7324"/>
        <v>q_94a</v>
      </c>
      <c r="G310" s="14" t="str">
        <f t="shared" ca="1" si="7325"/>
        <v>NSAID</v>
      </c>
      <c r="H310" s="14" t="b">
        <f t="shared" ca="1" si="7326"/>
        <v>1</v>
      </c>
      <c r="I310" s="14" t="str">
        <f ca="1">IF($H310,ADDRESS(3,(D310+1)*2-1,4,,"["&amp;wew!$G$7&amp;"]"&amp;_sheetname_labels)&amp;":"&amp;ADDRESS(2+ster!$B$20,(D310+1)*2-1,4),"")</f>
        <v>[DBTemplate.xlsm]labels!WS3:WS61</v>
      </c>
      <c r="J310" s="14">
        <f t="array" aca="1" ref="J310" ca="1">IF(H310,MAX(0,MAX(IF(INDIRECT(I310)&lt;&gt;"",ROW(INDIRECT(I310)),""))-2),"")</f>
        <v>2</v>
      </c>
      <c r="K310" s="14" t="str">
        <f ca="1">IF($H310,IF($J310&gt;0,ADDRESS(3,(D310+1)*2-1,4,,"["&amp;wew!$G$7&amp;"]"&amp;_sheetname_labels)&amp;":"&amp;ADDRESS(2+J310,(D310+1)*2-1,4),""),"")</f>
        <v>[DBTemplate.xlsm]labels!WS3:WS4</v>
      </c>
      <c r="L310" s="14" t="str">
        <f ca="1">IF($H310,IF($J310&gt;0,ADDRESS(3,(D310+1)*2,4,,"["&amp;wew!$G$7&amp;"]"&amp;_sheetname_labels)&amp;":"&amp;ADDRESS(2+J310,(D310+1)*2,4),""),"")</f>
        <v>[DBTemplate.xlsm]labels!WT3:WT4</v>
      </c>
      <c r="M310" s="14">
        <f t="shared" ca="1" si="7327"/>
        <v>0</v>
      </c>
      <c r="N310" s="14">
        <f t="shared" ca="1" si="7328"/>
        <v>2</v>
      </c>
      <c r="O310" s="14" t="str">
        <f t="shared" ca="1" si="7329"/>
        <v>q_94a</v>
      </c>
      <c r="P310" s="14" t="str">
        <f t="shared" ca="1" si="7330"/>
        <v>NSAID</v>
      </c>
      <c r="Q310" s="14" t="str">
        <f ca="1">IF($BP310,ADDRESS(3,D310+1,4,,"["&amp;wew!$G$7&amp;"]"&amp;_sheetname_dataframe)&amp;":"&amp;ADDRESS(2+ster!$C$14,D310+1,4),"")</f>
        <v>[DBTemplate.xlsm]data_frame!KW3:KW3</v>
      </c>
      <c r="R310" s="14" t="str">
        <f>IF($BP310,IF(MID(_xll.FORMULATEXT(INDEX(INDIRECT(Q310),1)),1,1)="=", _xll.FORMULATEXT(INDEX(INDIRECT(Q310),1),2,TRUE),""),"")</f>
        <v/>
      </c>
      <c r="S310" s="14">
        <f t="array" aca="1" ref="S310" ca="1">IF(H310,SUM(IF((IFERROR(INDIRECT(Q310)&lt;&gt;"",FALSE))*(INDIRECT(ster!$D$14)&lt;&gt;""),1,0)),"")</f>
        <v>1</v>
      </c>
      <c r="T310" s="14">
        <f t="array" aca="1" ref="T310" ca="1">IF(H310,IF(M310&gt;0,SUM(IFERROR(1*(MATCH(INDIRECT(Q310),INDIRECT(K310),0)&gt;0),0)*(INDIRECT(ster!$D$14)&lt;&gt;"")*NOT(ISNUMBER(INDIRECT(Q310)))),0),"")</f>
        <v>0</v>
      </c>
      <c r="U310" s="14">
        <f t="array" aca="1" ref="U310" ca="1">IF(H310,SUM((IFERROR(INDIRECT(Q310)="",FALSE))*(INDIRECT(ster!$D$14)&lt;&gt;"")),"")</f>
        <v>0</v>
      </c>
      <c r="V310" s="14">
        <f t="array" aca="1" ref="V310" ca="1">IF(H310,SUM((IFERROR(INDIRECT(Q310)="#ąś",TRUE))*(INDIRECT(ster!$D$14)&lt;&gt;"")),"")</f>
        <v>0</v>
      </c>
      <c r="W310" s="14">
        <f t="array" aca="1" ref="W310" ca="1">IF(H310,SUM(ISNUMBER(INDIRECT(Q310))*(INDIRECT(ster!$D$14)&lt;&gt;"")),"")</f>
        <v>1</v>
      </c>
      <c r="X310" s="14">
        <f t="array" aca="1" ref="X310" ca="1">IF(AND(H310,W310&gt;0),IF(wew!$B$3,MIN(IF((INDIRECT(ster!$D$14)&lt;&gt;"")*IFERROR(INDIRECT($Q310)&lt;&gt;"",FALSE),IFERROR(INDIRECT($Q310),"X"),"X")),"&lt;włącz podświetlanie wartości&gt;"),"—")</f>
        <v>2</v>
      </c>
      <c r="Y310" s="14">
        <f t="array" aca="1" ref="Y310" ca="1">IF(AND(H310,W310&gt;0),IF(wew!$B$3,MAX(IF((INDIRECT(ster!$D$14)&lt;&gt;"")*IFERROR(INDIRECT($Q310)&lt;&gt;"",FALSE),IFERROR(INDIRECT($Q310),"X"),"X")),"&lt;włącz podświetlanie wartości&gt;"),"—")</f>
        <v>2</v>
      </c>
      <c r="Z310" s="14">
        <f t="shared" ca="1" si="7331"/>
        <v>0</v>
      </c>
      <c r="AA310" s="12">
        <f t="shared" ca="1" si="7332"/>
        <v>1</v>
      </c>
      <c r="AB310" s="17">
        <f t="array" aca="1" ref="AB310" ca="1">IF(H310,IF(W310&gt;0,SUM((INDIRECT(ster!$D$14)&lt;&gt;"")*IFERROR((INDIRECT(Q310)&lt;&gt;"")*(INDIRECT(Q310)=INT(INDIRECT(Q310))),0)),0),"")</f>
        <v>1</v>
      </c>
      <c r="AC310" s="17">
        <f t="array" aca="1" ref="AC310" ca="1">IF(H310,W310-AB310,"")</f>
        <v>0</v>
      </c>
      <c r="AD310" s="17">
        <f t="shared" ca="1" si="7333"/>
        <v>1</v>
      </c>
      <c r="AE310" s="17" t="b">
        <f t="shared" ca="1" si="7334"/>
        <v>0</v>
      </c>
      <c r="AF310" s="17" t="str">
        <f ca="1">IF(AE310,IF($H310,ADDRESS(3,D310+2,4,,"["&amp;wew!$G$7&amp;"]"&amp;_sheetname_dataframe)&amp;":"&amp;ADDRESS(2+ster!$C$14,D310+2,4),""),"")</f>
        <v/>
      </c>
      <c r="AG310" s="17" t="str">
        <f t="shared" ca="1" si="7335"/>
        <v/>
      </c>
      <c r="AH310" s="17" t="b">
        <f t="shared" ca="1" si="7336"/>
        <v>0</v>
      </c>
      <c r="AI310" s="17" t="str">
        <f ca="1">IF(AH310,IF($H310,ADDRESS(3,D310+3,4,,"["&amp;wew!$G$7&amp;"]"&amp;_sheetname_dataframe)&amp;":"&amp;ADDRESS(2+ster!$C$14,D310+3,4),""),"")</f>
        <v/>
      </c>
      <c r="AJ310" s="17" t="str">
        <f t="shared" ca="1" si="7337"/>
        <v/>
      </c>
      <c r="AK310" s="17" t="b">
        <f t="shared" ca="1" si="7338"/>
        <v>0</v>
      </c>
      <c r="AL310" s="17" t="b">
        <f t="shared" ca="1" si="7339"/>
        <v>0</v>
      </c>
      <c r="AM310" s="17" t="b">
        <f t="shared" ca="1" si="7340"/>
        <v>0</v>
      </c>
      <c r="AN310" s="17">
        <f t="shared" ca="1" si="7341"/>
        <v>0</v>
      </c>
      <c r="AO310" s="24" t="str">
        <f t="shared" ca="1" si="7342"/>
        <v/>
      </c>
      <c r="AP310" s="24" t="str">
        <f t="shared" ca="1" si="7343"/>
        <v/>
      </c>
      <c r="AQ310" s="17" t="b">
        <f t="shared" ca="1" si="7344"/>
        <v>0</v>
      </c>
      <c r="AR310" s="17" t="b">
        <f t="shared" ca="1" si="7345"/>
        <v>0</v>
      </c>
      <c r="AS310" s="17" t="b">
        <f t="shared" ca="1" si="7346"/>
        <v>0</v>
      </c>
      <c r="AT310" s="17" t="b">
        <f t="shared" ca="1" si="7347"/>
        <v>0</v>
      </c>
      <c r="AU310" s="17" t="b">
        <f t="shared" ca="1" si="7348"/>
        <v>1</v>
      </c>
      <c r="AV310" s="17" t="b">
        <f t="shared" ca="1" si="7349"/>
        <v>0</v>
      </c>
      <c r="AW310" s="17" t="b">
        <f t="shared" ca="1" si="7350"/>
        <v>1</v>
      </c>
      <c r="AX310" s="14" t="b">
        <f t="array" aca="1" ref="AX310" ca="1">IF(H310,N310&gt;0,"")</f>
        <v>1</v>
      </c>
      <c r="AY310" s="17" t="str">
        <f t="shared" ca="1" si="7351"/>
        <v>C3:C4</v>
      </c>
      <c r="AZ310" s="17" t="b">
        <f t="array" aca="1" ref="AZ310" ca="1">IF(AY310&lt;&gt;"",SUM(1*ISERROR(MATCH(INDIRECT(AY310),INDIRECT(K310),0)))=0,"")</f>
        <v>1</v>
      </c>
      <c r="BA310" s="17" t="b">
        <f t="shared" ca="1" si="7352"/>
        <v>1</v>
      </c>
      <c r="BB310" s="17" t="b">
        <v>0</v>
      </c>
      <c r="BC310" s="17" t="b">
        <f t="shared" ca="1" si="7353"/>
        <v>1</v>
      </c>
      <c r="BD310" s="17" t="b">
        <f t="shared" ca="1" si="7354"/>
        <v>0</v>
      </c>
      <c r="BE310" s="17" t="b">
        <f t="shared" ca="1" si="7355"/>
        <v>0</v>
      </c>
      <c r="BF310" s="17" t="b">
        <f t="shared" ca="1" si="7356"/>
        <v>0</v>
      </c>
      <c r="BG310" s="17" t="b">
        <f t="shared" ca="1" si="7357"/>
        <v>0</v>
      </c>
      <c r="BH310" s="17" t="b">
        <f t="shared" ca="1" si="7358"/>
        <v>1</v>
      </c>
      <c r="BI310" s="17">
        <f t="shared" ca="1" si="7359"/>
        <v>2</v>
      </c>
      <c r="BJ310" s="17" t="b">
        <f t="shared" ca="1" si="7360"/>
        <v>0</v>
      </c>
      <c r="BK310" s="17" t="str">
        <f t="shared" ca="1" si="7361"/>
        <v/>
      </c>
      <c r="BL310" s="17" t="str">
        <f t="shared" ca="1" si="7362"/>
        <v/>
      </c>
      <c r="BM310" s="17" t="str">
        <f t="shared" ca="1" si="7363"/>
        <v>F</v>
      </c>
      <c r="BN310" s="17" t="str">
        <f t="shared" ca="1" si="7364"/>
        <v>F</v>
      </c>
      <c r="BO310" s="17" t="str">
        <f t="shared" ca="1" si="7365"/>
        <v>N</v>
      </c>
      <c r="BP310" s="14" t="b">
        <f t="shared" ca="1" si="7366"/>
        <v>1</v>
      </c>
      <c r="BQ310" s="35"/>
      <c r="BX310" s="16"/>
      <c r="BY310" s="16"/>
      <c r="BZ310" s="16"/>
      <c r="CA310" s="16"/>
      <c r="CB310" s="16"/>
      <c r="CC310" s="16"/>
      <c r="CD310" s="16"/>
      <c r="CE310" s="16"/>
      <c r="CF310" s="16"/>
      <c r="CN310" s="14">
        <f ca="1">IF(H310,IFERROR(IsVariableNameLegal(O310),0),0)</f>
        <v>0</v>
      </c>
      <c r="CO310" s="14" t="str">
        <f t="array" aca="1" ref="CO310" ca="1">IF(H310,IF(COUNTIF(INDIRECT(wew!$C$13),O310)&gt;1,TRIM(SUBSTITUTE(_xll.MCONCAT(IF((INDIRECT(wew!$C$13)=O310)*(COLUMN(INDIRECT(wew!$C$13))&lt;&gt;D310+1),-1+COLUMN(INDIRECT(wew!$C$13)),"")," "),"  "," ")),""),"")</f>
        <v/>
      </c>
      <c r="CP310" s="14" t="str">
        <f t="array" aca="1" ref="CP310" ca="1">IF(P310&lt;&gt;"",IF(LEN(P310)&gt;150,1,""),"")</f>
        <v/>
      </c>
      <c r="CQ310" s="14" t="str">
        <f t="array" aca="1" ref="CQ310" ca="1">IF(AND(H310,NOT(ster!$J$3)),IF(COUNTIF(INDIRECT(wew!$C$15),P310)&gt;1,TRIM(SUBSTITUTE(_xll.MCONCAT(IF((INDIRECT(wew!$C$15)=P310)*(COLUMN(INDIRECT(wew!$C$15))&lt;&gt;D310+1),-1+COLUMN(INDIRECT(wew!$C$15)),"")," "),"  "," ")),""),"")</f>
        <v/>
      </c>
      <c r="CR310" s="14" t="str">
        <f t="array" aca="1" ref="CR310" ca="1">IF(H310,IF(AND(W310&gt;0,AO310&lt;&gt;""),TRIM(SUBSTITUTE(_xll.MCONCAT(IFERROR(IF(ISNUMBER(INDIRECT(Q310)),IF((INDIRECT(ster!$D$14)&lt;&gt;"")*(INDIRECT(Q310)&lt;AO310),INDIRECT(ster!$D$14) &amp; ": " &amp;  SUBSTITUTE(IF( AV310,IFERROR(TEXT(INDIRECT(Q310),"rrrr-mm-dd") &amp;" (" &amp; INDIRECT(Q310) &amp;")",INDIRECT(Q310)),INDIRECT(Q310))," "," "),""),""),"")," "),"  "," ")),""),"")</f>
        <v/>
      </c>
      <c r="CS310" s="14" t="str">
        <f t="array" aca="1" ref="CS310" ca="1">IF(H310,IF(AND(W310&gt;0,AP310&lt;&gt;""),TRIM(SUBSTITUTE(_xll.MCONCAT(IFERROR(IF(ISNUMBER(INDIRECT(Q310)),IF((INDIRECT(ster!$D$14)&lt;&gt;"")*(INDIRECT(Q310)&gt;AP310),INDIRECT(ster!$D$14) &amp; ": " &amp;  SUBSTITUTE(IF( AV310,IFERROR(TEXT(INDIRECT(Q310),"rrrr-mm-dd")&amp;" (" &amp; INDIRECT(Q310) &amp;")",INDIRECT(Q310)),INDIRECT(Q310))," "," "),""),""),"")," "),"  "," ")),""),"")</f>
        <v/>
      </c>
      <c r="CT310" s="14" t="str">
        <f t="array" aca="1" ref="CT310" ca="1">IF(H310,IF(AND(N310&gt;0,AR310),TRIM(SUBSTITUTE(_xll.MCONCAT(IFERROR(IF(ISNUMBER(INDIRECT(Q310)),IF((INDIRECT(ster!$D$14)&lt;&gt;"")*(IFERROR(0*(MATCH(INDIRECT(Q310),INDIRECT(K310),0)&gt;0),1)),INDIRECT(ster!$D$14) &amp; ": " &amp;  SUBSTITUTE(IF( AV310,IFERROR(TEXT(INDIRECT(Q310),"rrrr-mm-dd")&amp;" (" &amp; INDIRECT(Q310) &amp;")",INDIRECT(Q310)),INDIRECT(Q310))," "," "),""),""),"")," "),"  "," ")),""),"")</f>
        <v/>
      </c>
      <c r="CU310" s="14" t="str">
        <f t="array" aca="1" ref="CU310" ca="1">IF(H310,IF(AND(V310&gt;0),TRIM(SUBSTITUTE(_xll.MCONCAT(IF((INDIRECT(ster!$D$14)&lt;&gt;"")*(IFERROR(0*(INDIRECT(Q310)&lt;&gt;""),1)),INDIRECT(ster!$D$14),"")," "),"  "," ")),""),"")</f>
        <v/>
      </c>
      <c r="CV310" s="14" t="str">
        <f t="array" aca="1" ref="CV310" ca="1">IF(H310,IF(AS310,
TRIM(SUBSTITUTE(_xll.MCONCAT(IF(
   (INDIRECT(ster!$D$14)&lt;&gt;"")*
   ((INDIRECT(Q310)="")+
      NOT(ISNUMBER(INDIRECT(Q310)))*
      NOT(ISERROR(MATCH(INDIRECT(Q310),INDIRECT(K310),0)))
    ),
      INDIRECT(ster!$D$14),
   "")," "),"  "," ")),
""),"")</f>
        <v/>
      </c>
      <c r="CW310" s="14" t="str">
        <f t="array" aca="1" ref="CW310" ca="1">IF(H310,IF(AND(AQ310),TRIM(SUBSTITUTE(_xll.MCONCAT(IFERROR(IF(ISNUMBER(INDIRECT(Q310)),IF((INDIRECT(ster!$D$14)&lt;&gt;"")*(INDIRECT(Q310)&lt;&gt;INT(INDIRECT(Q310))),INDIRECT(ster!$D$14) &amp; ": " &amp; INDIRECT(Q310),""),""),"")," "),"  "," ")),""),"")</f>
        <v/>
      </c>
      <c r="CX310" s="14" t="str">
        <f t="array" aca="1" ref="CX310" ca="1">IF(H310,IF(OR(AU310,AV310),TRIM(SUBSTITUTE(_xll.MCONCAT(IF((INDIRECT(ster!$D$14)&lt;&gt;"")*NOT(ISNUMBER(INDIRECT(Q310))),IF(ISERROR(MATCH(INDIRECT(Q310),INDIRECT(K310),0)),IFERROR(IF(INDIRECT(Q310)&lt;&gt;"",INDIRECT(ster!$D$14) &amp; ": " &amp; SUBSTITUTE(INDIRECT(Q310)," "," "),""),""),""),"")," "),"  "," ")),""),"")</f>
        <v/>
      </c>
      <c r="CY310" s="14" t="str">
        <f t="array" aca="1" ref="CY310" ca="1">IF(H310,IF(AE310,TRIM(SUBSTITUTE(_xll.MCONCAT(IF((INDIRECT(ster!$D$14)&lt;&gt;"")*IFERROR(NOT(INDIRECT(AF310)),FALSE),IF(ISERROR(MATCH(INDIRECT(Q310),INDIRECT(K310),0)),IFERROR(IF(INDIRECT(Q310)&lt;&gt;"",INDIRECT(ster!$D$14)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CZ310" s="14" t="str">
        <f t="array" aca="1" ref="CZ310" ca="1">IF(H310,IF(AH310,TRIM(SUBSTITUTE(_xll.MCONCAT(IF((INDIRECT(ster!$D$14)&lt;&gt;"")*IFERROR(NOT(INDIRECT(AI310)),FALSE),IF(ISERROR(MATCH(INDIRECT(Q310),INDIRECT(K310),0)),IFERROR(IF(INDIRECT(Q310)&lt;&gt;"",INDIRECT(ster!$D$14)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DC310" s="14" t="str">
        <f ca="1">SUBSTITUTE(SUBSTITUTE(SUBSTITUTE(SUBSTITUTE(_xll.MCONCAT(DG310:DS310,"■"),"■■","■"),"■■","■"),"■■","■"),"■■","■")</f>
        <v>■</v>
      </c>
      <c r="DD310" s="14" t="str">
        <f t="shared" ca="1" si="7367"/>
        <v/>
      </c>
      <c r="DE310" s="14" t="str">
        <f t="shared" ca="1" si="7368"/>
        <v/>
      </c>
      <c r="DF310" s="14" t="str">
        <f t="shared" ca="1" si="7369"/>
        <v/>
      </c>
      <c r="DG310" s="14" t="str">
        <f t="shared" ca="1" si="7370"/>
        <v/>
      </c>
      <c r="DH310" s="14" t="str">
        <f t="shared" ca="1" si="7371"/>
        <v/>
      </c>
      <c r="DI310" s="14" t="str">
        <f t="shared" ca="1" si="7372"/>
        <v/>
      </c>
      <c r="DJ310" s="14" t="str">
        <f t="shared" ca="1" si="7373"/>
        <v/>
      </c>
      <c r="DK310" s="14" t="str">
        <f t="shared" ca="1" si="7374"/>
        <v/>
      </c>
      <c r="DL310" s="14" t="str">
        <f t="shared" ca="1" si="7375"/>
        <v/>
      </c>
      <c r="DM310" s="14" t="str">
        <f t="shared" ca="1" si="7376"/>
        <v/>
      </c>
      <c r="DN310" s="14" t="str">
        <f t="array" aca="1" ref="DN310" ca="1">IF(CU310&lt;&gt;"","There are errors in the entered values in the following cases: " &amp;SUBSTITUTE(CU310," ",", "),"")</f>
        <v/>
      </c>
      <c r="DO310" s="14" t="str">
        <f t="shared" ca="1" si="7377"/>
        <v/>
      </c>
      <c r="DP310" s="14" t="str">
        <f t="shared" ca="1" si="7378"/>
        <v/>
      </c>
      <c r="DQ310" s="14" t="str">
        <f t="shared" ca="1" si="7379"/>
        <v/>
      </c>
      <c r="DR310" s="14" t="str">
        <f t="shared" ca="1" si="7380"/>
        <v/>
      </c>
      <c r="DS310" s="14" t="str">
        <f t="shared" ca="1" si="7381"/>
        <v/>
      </c>
      <c r="DZ310" s="14" t="b">
        <f t="shared" ca="1" si="7382"/>
        <v>0</v>
      </c>
      <c r="EA310" s="14" t="str">
        <f t="shared" ca="1" si="7383"/>
        <v>NSAID (q_94a)</v>
      </c>
      <c r="EB310" s="14" t="str">
        <f t="shared" ca="1" si="7384"/>
        <v xml:space="preserve">Values must be numeric. </v>
      </c>
      <c r="EC310" s="14" t="str">
        <f t="shared" ca="1" si="7385"/>
        <v xml:space="preserve">NSAID (q_94a): Values must be numeric. </v>
      </c>
      <c r="ED310" s="14" t="str">
        <f t="shared" ca="1" si="7386"/>
        <v/>
      </c>
      <c r="EE310" s="14" t="str">
        <f t="shared" ca="1" si="7387"/>
        <v>Values must be numeric</v>
      </c>
      <c r="EF310" s="14" t="str">
        <f t="shared" ca="1" si="7388"/>
        <v/>
      </c>
      <c r="EG310" s="14" t="str">
        <f t="shared" ca="1" si="7389"/>
        <v/>
      </c>
      <c r="EM310" s="14" t="b">
        <f t="shared" ca="1" si="7390"/>
        <v>1</v>
      </c>
      <c r="EN310" s="14">
        <f t="shared" ca="1" si="7391"/>
        <v>293</v>
      </c>
      <c r="EO310" s="14" t="str">
        <f t="shared" ca="1" si="7392"/>
        <v>q_94a</v>
      </c>
      <c r="EP310" s="14" t="str">
        <f t="shared" ca="1" si="7393"/>
        <v xml:space="preserve">NSAID (q_94a): Values must be numeric. </v>
      </c>
      <c r="EQ310" s="14" t="str">
        <f t="shared" ca="1" si="7394"/>
        <v/>
      </c>
    </row>
    <row r="311" spans="2:147" s="14" customFormat="1">
      <c r="B311" s="14" t="str">
        <f t="shared" ca="1" si="7320"/>
        <v/>
      </c>
      <c r="C311" s="14">
        <f t="shared" ca="1" si="7321"/>
        <v>294</v>
      </c>
      <c r="D311" s="14">
        <f t="shared" si="7322"/>
        <v>309</v>
      </c>
      <c r="E311" s="14" t="str">
        <f t="shared" ca="1" si="7323"/>
        <v>I</v>
      </c>
      <c r="F311" s="14" t="str">
        <f t="shared" ca="1" si="7324"/>
        <v>q_94b</v>
      </c>
      <c r="G311" s="14" t="str">
        <f t="shared" ca="1" si="7325"/>
        <v>NSAID drug name</v>
      </c>
      <c r="H311" s="14" t="b">
        <f t="shared" ca="1" si="7326"/>
        <v>1</v>
      </c>
      <c r="I311" s="14" t="str">
        <f ca="1">IF($H311,ADDRESS(3,(D311+1)*2-1,4,,"["&amp;wew!$G$7&amp;"]"&amp;_sheetname_labels)&amp;":"&amp;ADDRESS(2+ster!$B$20,(D311+1)*2-1,4),"")</f>
        <v>[DBTemplate.xlsm]labels!WU3:WU61</v>
      </c>
      <c r="J311" s="14">
        <f t="array" aca="1" ref="J311" ca="1">IF(H311,MAX(0,MAX(IF(INDIRECT(I311)&lt;&gt;"",ROW(INDIRECT(I311)),""))-2),"")</f>
        <v>0</v>
      </c>
      <c r="K311" s="14" t="str">
        <f ca="1">IF($H311,IF($J311&gt;0,ADDRESS(3,(D311+1)*2-1,4,,"["&amp;wew!$G$7&amp;"]"&amp;_sheetname_labels)&amp;":"&amp;ADDRESS(2+J311,(D311+1)*2-1,4),""),"")</f>
        <v/>
      </c>
      <c r="L311" s="14" t="str">
        <f ca="1">IF($H311,IF($J311&gt;0,ADDRESS(3,(D311+1)*2,4,,"["&amp;wew!$G$7&amp;"]"&amp;_sheetname_labels)&amp;":"&amp;ADDRESS(2+J311,(D311+1)*2,4),""),"")</f>
        <v/>
      </c>
      <c r="M311" s="14">
        <f t="shared" ca="1" si="7327"/>
        <v>0</v>
      </c>
      <c r="N311" s="14">
        <f t="shared" ca="1" si="7328"/>
        <v>0</v>
      </c>
      <c r="O311" s="14" t="str">
        <f t="shared" ca="1" si="7329"/>
        <v>q_94b</v>
      </c>
      <c r="P311" s="14" t="str">
        <f t="shared" ca="1" si="7330"/>
        <v>NSAID drug name</v>
      </c>
      <c r="Q311" s="14" t="str">
        <f ca="1">IF($BP311,ADDRESS(3,D311+1,4,,"["&amp;wew!$G$7&amp;"]"&amp;_sheetname_dataframe)&amp;":"&amp;ADDRESS(2+ster!$C$14,D311+1,4),"")</f>
        <v>[DBTemplate.xlsm]data_frame!KX3:KX3</v>
      </c>
      <c r="R311" s="14" t="str">
        <f>IF($BP311,IF(MID(_xll.FORMULATEXT(INDEX(INDIRECT(Q311),1)),1,1)="=", _xll.FORMULATEXT(INDEX(INDIRECT(Q311),1),2,TRUE),""),"")</f>
        <v/>
      </c>
      <c r="S311" s="14">
        <f t="array" aca="1" ref="S311" ca="1">IF(H311,SUM(IF((IFERROR(INDIRECT(Q311)&lt;&gt;"",FALSE))*(INDIRECT(ster!$D$14)&lt;&gt;""),1,0)),"")</f>
        <v>0</v>
      </c>
      <c r="T311" s="14">
        <f t="array" aca="1" ref="T311" ca="1">IF(H311,IF(M311&gt;0,SUM(IFERROR(1*(MATCH(INDIRECT(Q311),INDIRECT(K311),0)&gt;0),0)*(INDIRECT(ster!$D$14)&lt;&gt;"")*NOT(ISNUMBER(INDIRECT(Q311)))),0),"")</f>
        <v>0</v>
      </c>
      <c r="U311" s="14">
        <f t="array" aca="1" ref="U311" ca="1">IF(H311,SUM((IFERROR(INDIRECT(Q311)="",FALSE))*(INDIRECT(ster!$D$14)&lt;&gt;"")),"")</f>
        <v>1</v>
      </c>
      <c r="V311" s="14">
        <f t="array" aca="1" ref="V311" ca="1">IF(H311,SUM((IFERROR(INDIRECT(Q311)="#ąś",TRUE))*(INDIRECT(ster!$D$14)&lt;&gt;"")),"")</f>
        <v>0</v>
      </c>
      <c r="W311" s="14">
        <f t="array" aca="1" ref="W311" ca="1">IF(H311,SUM(ISNUMBER(INDIRECT(Q311))*(INDIRECT(ster!$D$14)&lt;&gt;"")),"")</f>
        <v>0</v>
      </c>
      <c r="X311" s="14" t="str">
        <f t="array" aca="1" ref="X311" ca="1">IF(AND(H311,W311&gt;0),IF(wew!$B$3,MIN(IF((INDIRECT(ster!$D$14)&lt;&gt;"")*IFERROR(INDIRECT($Q311)&lt;&gt;"",FALSE),IFERROR(INDIRECT($Q311),"X"),"X")),"&lt;włącz podświetlanie wartości&gt;"),"—")</f>
        <v>—</v>
      </c>
      <c r="Y311" s="14" t="str">
        <f t="array" aca="1" ref="Y311" ca="1">IF(AND(H311,W311&gt;0),IF(wew!$B$3,MAX(IF((INDIRECT(ster!$D$14)&lt;&gt;"")*IFERROR(INDIRECT($Q311)&lt;&gt;"",FALSE),IFERROR(INDIRECT($Q311),"X"),"X")),"&lt;włącz podświetlanie wartości&gt;"),"—")</f>
        <v>—</v>
      </c>
      <c r="Z311" s="14">
        <f t="shared" ca="1" si="7331"/>
        <v>0</v>
      </c>
      <c r="AA311" s="12" t="str">
        <f t="shared" ca="1" si="7332"/>
        <v>—</v>
      </c>
      <c r="AB311" s="17">
        <f t="array" aca="1" ref="AB311" ca="1">IF(H311,IF(W311&gt;0,SUM((INDIRECT(ster!$D$14)&lt;&gt;"")*IFERROR((INDIRECT(Q311)&lt;&gt;"")*(INDIRECT(Q311)=INT(INDIRECT(Q311))),0)),0),"")</f>
        <v>0</v>
      </c>
      <c r="AC311" s="17">
        <f t="array" aca="1" ref="AC311" ca="1">IF(H311,W311-AB311,"")</f>
        <v>0</v>
      </c>
      <c r="AD311" s="17">
        <f t="shared" ca="1" si="7333"/>
        <v>1</v>
      </c>
      <c r="AE311" s="17" t="b">
        <f t="shared" ca="1" si="7334"/>
        <v>0</v>
      </c>
      <c r="AF311" s="17" t="str">
        <f ca="1">IF(AE311,IF($H311,ADDRESS(3,D311+2,4,,"["&amp;wew!$G$7&amp;"]"&amp;_sheetname_dataframe)&amp;":"&amp;ADDRESS(2+ster!$C$14,D311+2,4),""),"")</f>
        <v/>
      </c>
      <c r="AG311" s="17" t="str">
        <f t="shared" ca="1" si="7335"/>
        <v/>
      </c>
      <c r="AH311" s="17" t="b">
        <f t="shared" ca="1" si="7336"/>
        <v>0</v>
      </c>
      <c r="AI311" s="17" t="str">
        <f ca="1">IF(AH311,IF($H311,ADDRESS(3,D311+3,4,,"["&amp;wew!$G$7&amp;"]"&amp;_sheetname_dataframe)&amp;":"&amp;ADDRESS(2+ster!$C$14,D311+3,4),""),"")</f>
        <v/>
      </c>
      <c r="AJ311" s="17" t="str">
        <f t="shared" ca="1" si="7337"/>
        <v/>
      </c>
      <c r="AK311" s="17" t="b">
        <f t="shared" ca="1" si="7338"/>
        <v>0</v>
      </c>
      <c r="AL311" s="17" t="b">
        <f t="shared" ca="1" si="7339"/>
        <v>0</v>
      </c>
      <c r="AM311" s="17" t="b">
        <f t="shared" ca="1" si="7340"/>
        <v>0</v>
      </c>
      <c r="AN311" s="17">
        <f t="shared" ca="1" si="7341"/>
        <v>0</v>
      </c>
      <c r="AO311" s="24" t="str">
        <f t="shared" ca="1" si="7342"/>
        <v/>
      </c>
      <c r="AP311" s="24" t="str">
        <f t="shared" ca="1" si="7343"/>
        <v/>
      </c>
      <c r="AQ311" s="17" t="b">
        <f t="shared" ca="1" si="7344"/>
        <v>0</v>
      </c>
      <c r="AR311" s="17" t="b">
        <f t="shared" ca="1" si="7345"/>
        <v>0</v>
      </c>
      <c r="AS311" s="17" t="b">
        <f t="shared" ca="1" si="7346"/>
        <v>0</v>
      </c>
      <c r="AT311" s="17" t="b">
        <f t="shared" ca="1" si="7347"/>
        <v>0</v>
      </c>
      <c r="AU311" s="17" t="b">
        <f t="shared" ca="1" si="7348"/>
        <v>0</v>
      </c>
      <c r="AV311" s="17" t="b">
        <f t="shared" ca="1" si="7349"/>
        <v>0</v>
      </c>
      <c r="AW311" s="17" t="b">
        <f t="shared" ca="1" si="7350"/>
        <v>0</v>
      </c>
      <c r="AX311" s="14" t="b">
        <f t="array" aca="1" ref="AX311" ca="1">IF(H311,N311&gt;0,"")</f>
        <v>0</v>
      </c>
      <c r="AY311" s="17" t="str">
        <f t="shared" ca="1" si="7351"/>
        <v/>
      </c>
      <c r="AZ311" s="17" t="str">
        <f t="array" aca="1" ref="AZ311" ca="1">IF(AY311&lt;&gt;"",SUM(1*ISERROR(MATCH(INDIRECT(AY311),INDIRECT(K311),0)))=0,"")</f>
        <v/>
      </c>
      <c r="BA311" s="17" t="b">
        <f t="shared" ca="1" si="7352"/>
        <v>1</v>
      </c>
      <c r="BB311" s="17" t="b">
        <v>0</v>
      </c>
      <c r="BC311" s="17" t="b">
        <f t="shared" ca="1" si="7353"/>
        <v>0</v>
      </c>
      <c r="BD311" s="17" t="b">
        <f t="shared" ca="1" si="7354"/>
        <v>0</v>
      </c>
      <c r="BE311" s="17" t="b">
        <f t="shared" ca="1" si="7355"/>
        <v>0</v>
      </c>
      <c r="BF311" s="17" t="b">
        <f t="shared" ca="1" si="7356"/>
        <v>0</v>
      </c>
      <c r="BG311" s="17" t="b">
        <f t="shared" ca="1" si="7357"/>
        <v>0</v>
      </c>
      <c r="BH311" s="17" t="b">
        <f t="shared" ca="1" si="7358"/>
        <v>0</v>
      </c>
      <c r="BI311" s="17">
        <f t="shared" ca="1" si="7359"/>
        <v>7</v>
      </c>
      <c r="BJ311" s="17" t="b">
        <f t="shared" ca="1" si="7360"/>
        <v>0</v>
      </c>
      <c r="BK311" s="17" t="str">
        <f t="shared" ca="1" si="7361"/>
        <v/>
      </c>
      <c r="BL311" s="17" t="str">
        <f t="shared" ca="1" si="7362"/>
        <v/>
      </c>
      <c r="BM311" s="17" t="str">
        <f t="shared" ca="1" si="7363"/>
        <v>0</v>
      </c>
      <c r="BN311" s="17" t="str">
        <f t="shared" ca="1" si="7364"/>
        <v>S</v>
      </c>
      <c r="BO311" s="17" t="str">
        <f t="shared" ca="1" si="7365"/>
        <v/>
      </c>
      <c r="BP311" s="14" t="b">
        <f t="shared" ca="1" si="7366"/>
        <v>1</v>
      </c>
      <c r="BQ311" s="35"/>
      <c r="BX311" s="16"/>
      <c r="BY311" s="16"/>
      <c r="BZ311" s="16"/>
      <c r="CA311" s="16"/>
      <c r="CB311" s="16"/>
      <c r="CC311" s="16"/>
      <c r="CD311" s="16"/>
      <c r="CE311" s="16"/>
      <c r="CF311" s="16"/>
      <c r="CN311" s="14">
        <f ca="1">IF(H311,IFERROR(IsVariableNameLegal(O311),0),0)</f>
        <v>0</v>
      </c>
      <c r="CO311" s="14" t="str">
        <f t="array" aca="1" ref="CO311" ca="1">IF(H311,IF(COUNTIF(INDIRECT(wew!$C$13),O311)&gt;1,TRIM(SUBSTITUTE(_xll.MCONCAT(IF((INDIRECT(wew!$C$13)=O311)*(COLUMN(INDIRECT(wew!$C$13))&lt;&gt;D311+1),-1+COLUMN(INDIRECT(wew!$C$13)),"")," "),"  "," ")),""),"")</f>
        <v/>
      </c>
      <c r="CP311" s="14" t="str">
        <f t="array" aca="1" ref="CP311" ca="1">IF(P311&lt;&gt;"",IF(LEN(P311)&gt;150,1,""),"")</f>
        <v/>
      </c>
      <c r="CQ311" s="14" t="str">
        <f t="array" aca="1" ref="CQ311" ca="1">IF(AND(H311,NOT(ster!$J$3)),IF(COUNTIF(INDIRECT(wew!$C$15),P311)&gt;1,TRIM(SUBSTITUTE(_xll.MCONCAT(IF((INDIRECT(wew!$C$15)=P311)*(COLUMN(INDIRECT(wew!$C$15))&lt;&gt;D311+1),-1+COLUMN(INDIRECT(wew!$C$15)),"")," "),"  "," ")),""),"")</f>
        <v/>
      </c>
      <c r="CR311" s="14" t="str">
        <f t="array" aca="1" ref="CR311" ca="1">IF(H311,IF(AND(W311&gt;0,AO311&lt;&gt;""),TRIM(SUBSTITUTE(_xll.MCONCAT(IFERROR(IF(ISNUMBER(INDIRECT(Q311)),IF((INDIRECT(ster!$D$14)&lt;&gt;"")*(INDIRECT(Q311)&lt;AO311),INDIRECT(ster!$D$14) &amp; ": " &amp;  SUBSTITUTE(IF( AV311,IFERROR(TEXT(INDIRECT(Q311),"rrrr-mm-dd") &amp;" (" &amp; INDIRECT(Q311) &amp;")",INDIRECT(Q311)),INDIRECT(Q311))," "," "),""),""),"")," "),"  "," ")),""),"")</f>
        <v/>
      </c>
      <c r="CS311" s="14" t="str">
        <f t="array" aca="1" ref="CS311" ca="1">IF(H311,IF(AND(W311&gt;0,AP311&lt;&gt;""),TRIM(SUBSTITUTE(_xll.MCONCAT(IFERROR(IF(ISNUMBER(INDIRECT(Q311)),IF((INDIRECT(ster!$D$14)&lt;&gt;"")*(INDIRECT(Q311)&gt;AP311),INDIRECT(ster!$D$14) &amp; ": " &amp;  SUBSTITUTE(IF( AV311,IFERROR(TEXT(INDIRECT(Q311),"rrrr-mm-dd")&amp;" (" &amp; INDIRECT(Q311) &amp;")",INDIRECT(Q311)),INDIRECT(Q311))," "," "),""),""),"")," "),"  "," ")),""),"")</f>
        <v/>
      </c>
      <c r="CT311" s="14" t="str">
        <f t="array" aca="1" ref="CT311" ca="1">IF(H311,IF(AND(N311&gt;0,AR311),TRIM(SUBSTITUTE(_xll.MCONCAT(IFERROR(IF(ISNUMBER(INDIRECT(Q311)),IF((INDIRECT(ster!$D$14)&lt;&gt;"")*(IFERROR(0*(MATCH(INDIRECT(Q311),INDIRECT(K311),0)&gt;0),1)),INDIRECT(ster!$D$14) &amp; ": " &amp;  SUBSTITUTE(IF( AV311,IFERROR(TEXT(INDIRECT(Q311),"rrrr-mm-dd")&amp;" (" &amp; INDIRECT(Q311) &amp;")",INDIRECT(Q311)),INDIRECT(Q311))," "," "),""),""),"")," "),"  "," ")),""),"")</f>
        <v/>
      </c>
      <c r="CU311" s="14" t="str">
        <f t="array" aca="1" ref="CU311" ca="1">IF(H311,IF(AND(V311&gt;0),TRIM(SUBSTITUTE(_xll.MCONCAT(IF((INDIRECT(ster!$D$14)&lt;&gt;"")*(IFERROR(0*(INDIRECT(Q311)&lt;&gt;""),1)),INDIRECT(ster!$D$14),"")," "),"  "," ")),""),"")</f>
        <v/>
      </c>
      <c r="CV311" s="14" t="str">
        <f t="array" aca="1" ref="CV311" ca="1">IF(H311,IF(AS311,
TRIM(SUBSTITUTE(_xll.MCONCAT(IF(
   (INDIRECT(ster!$D$14)&lt;&gt;"")*
   ((INDIRECT(Q311)="")+
      NOT(ISNUMBER(INDIRECT(Q311)))*
      NOT(ISERROR(MATCH(INDIRECT(Q311),INDIRECT(K311),0)))
    ),
      INDIRECT(ster!$D$14),
   "")," "),"  "," ")),
""),"")</f>
        <v/>
      </c>
      <c r="CW311" s="14" t="str">
        <f t="array" aca="1" ref="CW311" ca="1">IF(H311,IF(AND(AQ311),TRIM(SUBSTITUTE(_xll.MCONCAT(IFERROR(IF(ISNUMBER(INDIRECT(Q311)),IF((INDIRECT(ster!$D$14)&lt;&gt;"")*(INDIRECT(Q311)&lt;&gt;INT(INDIRECT(Q311))),INDIRECT(ster!$D$14) &amp; ": " &amp; INDIRECT(Q311),""),""),"")," "),"  "," ")),""),"")</f>
        <v/>
      </c>
      <c r="CX311" s="14" t="str">
        <f t="array" aca="1" ref="CX311" ca="1">IF(H311,IF(OR(AU311,AV311),TRIM(SUBSTITUTE(_xll.MCONCAT(IF((INDIRECT(ster!$D$14)&lt;&gt;"")*NOT(ISNUMBER(INDIRECT(Q311))),IF(ISERROR(MATCH(INDIRECT(Q311),INDIRECT(K311),0)),IFERROR(IF(INDIRECT(Q311)&lt;&gt;"",INDIRECT(ster!$D$14) &amp; ": " &amp; SUBSTITUTE(INDIRECT(Q311)," "," "),""),""),""),"")," "),"  "," ")),""),"")</f>
        <v/>
      </c>
      <c r="CY311" s="14" t="str">
        <f t="array" aca="1" ref="CY311" ca="1">IF(H311,IF(AE311,TRIM(SUBSTITUTE(_xll.MCONCAT(IF((INDIRECT(ster!$D$14)&lt;&gt;"")*IFERROR(NOT(INDIRECT(AF311)),FALSE),IF(ISERROR(MATCH(INDIRECT(Q311),INDIRECT(K311),0)),IFERROR(IF(INDIRECT(Q311)&lt;&gt;"",INDIRECT(ster!$D$14)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CZ311" s="14" t="str">
        <f t="array" aca="1" ref="CZ311" ca="1">IF(H311,IF(AH311,TRIM(SUBSTITUTE(_xll.MCONCAT(IF((INDIRECT(ster!$D$14)&lt;&gt;"")*IFERROR(NOT(INDIRECT(AI311)),FALSE),IF(ISERROR(MATCH(INDIRECT(Q311),INDIRECT(K311),0)),IFERROR(IF(INDIRECT(Q311)&lt;&gt;"",INDIRECT(ster!$D$14)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DC311" s="14" t="str">
        <f ca="1">SUBSTITUTE(SUBSTITUTE(SUBSTITUTE(SUBSTITUTE(_xll.MCONCAT(DG311:DS311,"■"),"■■","■"),"■■","■"),"■■","■"),"■■","■")</f>
        <v>■</v>
      </c>
      <c r="DD311" s="14" t="str">
        <f t="shared" ca="1" si="7367"/>
        <v/>
      </c>
      <c r="DE311" s="14" t="str">
        <f t="shared" ca="1" si="7368"/>
        <v/>
      </c>
      <c r="DF311" s="14" t="str">
        <f t="shared" ca="1" si="7369"/>
        <v/>
      </c>
      <c r="DG311" s="14" t="str">
        <f t="shared" ca="1" si="7370"/>
        <v/>
      </c>
      <c r="DH311" s="14" t="str">
        <f t="shared" ca="1" si="7371"/>
        <v/>
      </c>
      <c r="DI311" s="14" t="str">
        <f t="shared" ca="1" si="7372"/>
        <v/>
      </c>
      <c r="DJ311" s="14" t="str">
        <f t="shared" ca="1" si="7373"/>
        <v/>
      </c>
      <c r="DK311" s="14" t="str">
        <f t="shared" ca="1" si="7374"/>
        <v/>
      </c>
      <c r="DL311" s="14" t="str">
        <f t="shared" ca="1" si="7375"/>
        <v/>
      </c>
      <c r="DM311" s="14" t="str">
        <f t="shared" ca="1" si="7376"/>
        <v/>
      </c>
      <c r="DN311" s="14" t="str">
        <f t="array" aca="1" ref="DN311" ca="1">IF(CU311&lt;&gt;"","There are errors in the entered values in the following cases: " &amp;SUBSTITUTE(CU311," ",", "),"")</f>
        <v/>
      </c>
      <c r="DO311" s="14" t="str">
        <f t="shared" ca="1" si="7377"/>
        <v/>
      </c>
      <c r="DP311" s="14" t="str">
        <f t="shared" ca="1" si="7378"/>
        <v/>
      </c>
      <c r="DQ311" s="14" t="str">
        <f t="shared" ca="1" si="7379"/>
        <v/>
      </c>
      <c r="DR311" s="14" t="str">
        <f t="shared" ca="1" si="7380"/>
        <v/>
      </c>
      <c r="DS311" s="14" t="str">
        <f t="shared" ca="1" si="7381"/>
        <v/>
      </c>
      <c r="DZ311" s="14" t="b">
        <f t="shared" ca="1" si="7382"/>
        <v>0</v>
      </c>
      <c r="EA311" s="14" t="str">
        <f t="shared" ca="1" si="7383"/>
        <v/>
      </c>
      <c r="EB311" s="14" t="str">
        <f t="shared" ca="1" si="7384"/>
        <v/>
      </c>
      <c r="EC311" s="14" t="str">
        <f t="shared" ca="1" si="7385"/>
        <v/>
      </c>
      <c r="ED311" s="14" t="str">
        <f t="shared" ca="1" si="7386"/>
        <v/>
      </c>
      <c r="EE311" s="14" t="str">
        <f t="shared" ca="1" si="7387"/>
        <v/>
      </c>
      <c r="EF311" s="14" t="str">
        <f t="shared" ca="1" si="7388"/>
        <v/>
      </c>
      <c r="EG311" s="14" t="str">
        <f t="shared" ca="1" si="7389"/>
        <v/>
      </c>
      <c r="EM311" s="14" t="b">
        <f t="shared" ca="1" si="7390"/>
        <v>0</v>
      </c>
      <c r="EN311" s="14" t="str">
        <f t="shared" ca="1" si="7391"/>
        <v/>
      </c>
      <c r="EO311" s="14" t="str">
        <f t="shared" ca="1" si="7392"/>
        <v/>
      </c>
      <c r="EP311" s="14" t="str">
        <f t="shared" ca="1" si="7393"/>
        <v/>
      </c>
      <c r="EQ311" s="14" t="str">
        <f t="shared" ca="1" si="7394"/>
        <v/>
      </c>
    </row>
    <row r="312" spans="2:147" s="14" customFormat="1">
      <c r="B312" s="14" t="str">
        <f t="shared" ca="1" si="7320"/>
        <v/>
      </c>
      <c r="C312" s="14">
        <f t="shared" ca="1" si="7321"/>
        <v>295</v>
      </c>
      <c r="D312" s="14">
        <f t="shared" si="7322"/>
        <v>310</v>
      </c>
      <c r="E312" s="14" t="str">
        <f t="shared" ca="1" si="7323"/>
        <v>D</v>
      </c>
      <c r="F312" s="14" t="str">
        <f t="shared" ca="1" si="7324"/>
        <v>q_95a</v>
      </c>
      <c r="G312" s="14" t="str">
        <f t="shared" ca="1" si="7325"/>
        <v>Steroids</v>
      </c>
      <c r="H312" s="14" t="b">
        <f t="shared" ca="1" si="7326"/>
        <v>1</v>
      </c>
      <c r="I312" s="14" t="str">
        <f ca="1">IF($H312,ADDRESS(3,(D312+1)*2-1,4,,"["&amp;wew!$G$7&amp;"]"&amp;_sheetname_labels)&amp;":"&amp;ADDRESS(2+ster!$B$20,(D312+1)*2-1,4),"")</f>
        <v>[DBTemplate.xlsm]labels!WW3:WW61</v>
      </c>
      <c r="J312" s="14">
        <f t="array" aca="1" ref="J312" ca="1">IF(H312,MAX(0,MAX(IF(INDIRECT(I312)&lt;&gt;"",ROW(INDIRECT(I312)),""))-2),"")</f>
        <v>2</v>
      </c>
      <c r="K312" s="14" t="str">
        <f ca="1">IF($H312,IF($J312&gt;0,ADDRESS(3,(D312+1)*2-1,4,,"["&amp;wew!$G$7&amp;"]"&amp;_sheetname_labels)&amp;":"&amp;ADDRESS(2+J312,(D312+1)*2-1,4),""),"")</f>
        <v>[DBTemplate.xlsm]labels!WW3:WW4</v>
      </c>
      <c r="L312" s="14" t="str">
        <f ca="1">IF($H312,IF($J312&gt;0,ADDRESS(3,(D312+1)*2,4,,"["&amp;wew!$G$7&amp;"]"&amp;_sheetname_labels)&amp;":"&amp;ADDRESS(2+J312,(D312+1)*2,4),""),"")</f>
        <v>[DBTemplate.xlsm]labels!WX3:WX4</v>
      </c>
      <c r="M312" s="14">
        <f t="shared" ca="1" si="7327"/>
        <v>0</v>
      </c>
      <c r="N312" s="14">
        <f t="shared" ca="1" si="7328"/>
        <v>2</v>
      </c>
      <c r="O312" s="14" t="str">
        <f t="shared" ca="1" si="7329"/>
        <v>q_95a</v>
      </c>
      <c r="P312" s="14" t="str">
        <f t="shared" ca="1" si="7330"/>
        <v>Steroids</v>
      </c>
      <c r="Q312" s="14" t="str">
        <f ca="1">IF($BP312,ADDRESS(3,D312+1,4,,"["&amp;wew!$G$7&amp;"]"&amp;_sheetname_dataframe)&amp;":"&amp;ADDRESS(2+ster!$C$14,D312+1,4),"")</f>
        <v>[DBTemplate.xlsm]data_frame!KY3:KY3</v>
      </c>
      <c r="R312" s="14" t="str">
        <f>IF($BP312,IF(MID(_xll.FORMULATEXT(INDEX(INDIRECT(Q312),1)),1,1)="=", _xll.FORMULATEXT(INDEX(INDIRECT(Q312),1),2,TRUE),""),"")</f>
        <v/>
      </c>
      <c r="S312" s="14">
        <f t="array" aca="1" ref="S312" ca="1">IF(H312,SUM(IF((IFERROR(INDIRECT(Q312)&lt;&gt;"",FALSE))*(INDIRECT(ster!$D$14)&lt;&gt;""),1,0)),"")</f>
        <v>1</v>
      </c>
      <c r="T312" s="14">
        <f t="array" aca="1" ref="T312" ca="1">IF(H312,IF(M312&gt;0,SUM(IFERROR(1*(MATCH(INDIRECT(Q312),INDIRECT(K312),0)&gt;0),0)*(INDIRECT(ster!$D$14)&lt;&gt;"")*NOT(ISNUMBER(INDIRECT(Q312)))),0),"")</f>
        <v>0</v>
      </c>
      <c r="U312" s="14">
        <f t="array" aca="1" ref="U312" ca="1">IF(H312,SUM((IFERROR(INDIRECT(Q312)="",FALSE))*(INDIRECT(ster!$D$14)&lt;&gt;"")),"")</f>
        <v>0</v>
      </c>
      <c r="V312" s="14">
        <f t="array" aca="1" ref="V312" ca="1">IF(H312,SUM((IFERROR(INDIRECT(Q312)="#ąś",TRUE))*(INDIRECT(ster!$D$14)&lt;&gt;"")),"")</f>
        <v>0</v>
      </c>
      <c r="W312" s="14">
        <f t="array" aca="1" ref="W312" ca="1">IF(H312,SUM(ISNUMBER(INDIRECT(Q312))*(INDIRECT(ster!$D$14)&lt;&gt;"")),"")</f>
        <v>1</v>
      </c>
      <c r="X312" s="14">
        <f t="array" aca="1" ref="X312" ca="1">IF(AND(H312,W312&gt;0),IF(wew!$B$3,MIN(IF((INDIRECT(ster!$D$14)&lt;&gt;"")*IFERROR(INDIRECT($Q312)&lt;&gt;"",FALSE),IFERROR(INDIRECT($Q312),"X"),"X")),"&lt;włącz podświetlanie wartości&gt;"),"—")</f>
        <v>2</v>
      </c>
      <c r="Y312" s="14">
        <f t="array" aca="1" ref="Y312" ca="1">IF(AND(H312,W312&gt;0),IF(wew!$B$3,MAX(IF((INDIRECT(ster!$D$14)&lt;&gt;"")*IFERROR(INDIRECT($Q312)&lt;&gt;"",FALSE),IFERROR(INDIRECT($Q312),"X"),"X")),"&lt;włącz podświetlanie wartości&gt;"),"—")</f>
        <v>2</v>
      </c>
      <c r="Z312" s="14">
        <f t="shared" ca="1" si="7331"/>
        <v>0</v>
      </c>
      <c r="AA312" s="12">
        <f t="shared" ca="1" si="7332"/>
        <v>1</v>
      </c>
      <c r="AB312" s="17">
        <f t="array" aca="1" ref="AB312" ca="1">IF(H312,IF(W312&gt;0,SUM((INDIRECT(ster!$D$14)&lt;&gt;"")*IFERROR((INDIRECT(Q312)&lt;&gt;"")*(INDIRECT(Q312)=INT(INDIRECT(Q312))),0)),0),"")</f>
        <v>1</v>
      </c>
      <c r="AC312" s="17">
        <f t="array" aca="1" ref="AC312" ca="1">IF(H312,W312-AB312,"")</f>
        <v>0</v>
      </c>
      <c r="AD312" s="17">
        <f t="shared" ca="1" si="7333"/>
        <v>1</v>
      </c>
      <c r="AE312" s="17" t="b">
        <f t="shared" ca="1" si="7334"/>
        <v>0</v>
      </c>
      <c r="AF312" s="17" t="str">
        <f ca="1">IF(AE312,IF($H312,ADDRESS(3,D312+2,4,,"["&amp;wew!$G$7&amp;"]"&amp;_sheetname_dataframe)&amp;":"&amp;ADDRESS(2+ster!$C$14,D312+2,4),""),"")</f>
        <v/>
      </c>
      <c r="AG312" s="17" t="str">
        <f t="shared" ca="1" si="7335"/>
        <v/>
      </c>
      <c r="AH312" s="17" t="b">
        <f t="shared" ca="1" si="7336"/>
        <v>0</v>
      </c>
      <c r="AI312" s="17" t="str">
        <f ca="1">IF(AH312,IF($H312,ADDRESS(3,D312+3,4,,"["&amp;wew!$G$7&amp;"]"&amp;_sheetname_dataframe)&amp;":"&amp;ADDRESS(2+ster!$C$14,D312+3,4),""),"")</f>
        <v/>
      </c>
      <c r="AJ312" s="17" t="str">
        <f t="shared" ca="1" si="7337"/>
        <v/>
      </c>
      <c r="AK312" s="17" t="b">
        <f t="shared" ca="1" si="7338"/>
        <v>0</v>
      </c>
      <c r="AL312" s="17" t="b">
        <f t="shared" ca="1" si="7339"/>
        <v>0</v>
      </c>
      <c r="AM312" s="17" t="b">
        <f t="shared" ca="1" si="7340"/>
        <v>0</v>
      </c>
      <c r="AN312" s="17">
        <f t="shared" ca="1" si="7341"/>
        <v>0</v>
      </c>
      <c r="AO312" s="24" t="str">
        <f t="shared" ca="1" si="7342"/>
        <v/>
      </c>
      <c r="AP312" s="24" t="str">
        <f t="shared" ca="1" si="7343"/>
        <v/>
      </c>
      <c r="AQ312" s="17" t="b">
        <f t="shared" ca="1" si="7344"/>
        <v>0</v>
      </c>
      <c r="AR312" s="17" t="b">
        <f t="shared" ca="1" si="7345"/>
        <v>0</v>
      </c>
      <c r="AS312" s="17" t="b">
        <f t="shared" ca="1" si="7346"/>
        <v>0</v>
      </c>
      <c r="AT312" s="17" t="b">
        <f t="shared" ca="1" si="7347"/>
        <v>0</v>
      </c>
      <c r="AU312" s="17" t="b">
        <f t="shared" ca="1" si="7348"/>
        <v>1</v>
      </c>
      <c r="AV312" s="17" t="b">
        <f t="shared" ca="1" si="7349"/>
        <v>0</v>
      </c>
      <c r="AW312" s="17" t="b">
        <f t="shared" ca="1" si="7350"/>
        <v>1</v>
      </c>
      <c r="AX312" s="14" t="b">
        <f t="array" aca="1" ref="AX312" ca="1">IF(H312,N312&gt;0,"")</f>
        <v>1</v>
      </c>
      <c r="AY312" s="17" t="str">
        <f t="shared" ca="1" si="7351"/>
        <v>C3:C4</v>
      </c>
      <c r="AZ312" s="17" t="b">
        <f t="array" aca="1" ref="AZ312" ca="1">IF(AY312&lt;&gt;"",SUM(1*ISERROR(MATCH(INDIRECT(AY312),INDIRECT(K312),0)))=0,"")</f>
        <v>1</v>
      </c>
      <c r="BA312" s="17" t="b">
        <f t="shared" ca="1" si="7352"/>
        <v>1</v>
      </c>
      <c r="BB312" s="17" t="b">
        <v>0</v>
      </c>
      <c r="BC312" s="17" t="b">
        <f t="shared" ca="1" si="7353"/>
        <v>1</v>
      </c>
      <c r="BD312" s="17" t="b">
        <f t="shared" ca="1" si="7354"/>
        <v>0</v>
      </c>
      <c r="BE312" s="17" t="b">
        <f t="shared" ca="1" si="7355"/>
        <v>0</v>
      </c>
      <c r="BF312" s="17" t="b">
        <f t="shared" ca="1" si="7356"/>
        <v>0</v>
      </c>
      <c r="BG312" s="17" t="b">
        <f t="shared" ca="1" si="7357"/>
        <v>0</v>
      </c>
      <c r="BH312" s="17" t="b">
        <f t="shared" ca="1" si="7358"/>
        <v>1</v>
      </c>
      <c r="BI312" s="17">
        <f t="shared" ca="1" si="7359"/>
        <v>2</v>
      </c>
      <c r="BJ312" s="17" t="b">
        <f t="shared" ca="1" si="7360"/>
        <v>0</v>
      </c>
      <c r="BK312" s="17" t="str">
        <f t="shared" ca="1" si="7361"/>
        <v/>
      </c>
      <c r="BL312" s="17" t="str">
        <f t="shared" ca="1" si="7362"/>
        <v/>
      </c>
      <c r="BM312" s="17" t="str">
        <f t="shared" ca="1" si="7363"/>
        <v>F</v>
      </c>
      <c r="BN312" s="17" t="str">
        <f t="shared" ca="1" si="7364"/>
        <v>F</v>
      </c>
      <c r="BO312" s="17" t="str">
        <f t="shared" ca="1" si="7365"/>
        <v>N</v>
      </c>
      <c r="BP312" s="14" t="b">
        <f t="shared" ca="1" si="7366"/>
        <v>1</v>
      </c>
      <c r="BQ312" s="35"/>
      <c r="BX312" s="16"/>
      <c r="BY312" s="16"/>
      <c r="BZ312" s="16"/>
      <c r="CA312" s="16"/>
      <c r="CB312" s="16"/>
      <c r="CC312" s="16"/>
      <c r="CD312" s="16"/>
      <c r="CE312" s="16"/>
      <c r="CF312" s="16"/>
      <c r="CN312" s="14">
        <f ca="1">IF(H312,IFERROR(IsVariableNameLegal(O312),0),0)</f>
        <v>0</v>
      </c>
      <c r="CO312" s="14" t="str">
        <f t="array" aca="1" ref="CO312" ca="1">IF(H312,IF(COUNTIF(INDIRECT(wew!$C$13),O312)&gt;1,TRIM(SUBSTITUTE(_xll.MCONCAT(IF((INDIRECT(wew!$C$13)=O312)*(COLUMN(INDIRECT(wew!$C$13))&lt;&gt;D312+1),-1+COLUMN(INDIRECT(wew!$C$13)),"")," "),"  "," ")),""),"")</f>
        <v/>
      </c>
      <c r="CP312" s="14" t="str">
        <f t="array" aca="1" ref="CP312" ca="1">IF(P312&lt;&gt;"",IF(LEN(P312)&gt;150,1,""),"")</f>
        <v/>
      </c>
      <c r="CQ312" s="14" t="str">
        <f t="array" aca="1" ref="CQ312" ca="1">IF(AND(H312,NOT(ster!$J$3)),IF(COUNTIF(INDIRECT(wew!$C$15),P312)&gt;1,TRIM(SUBSTITUTE(_xll.MCONCAT(IF((INDIRECT(wew!$C$15)=P312)*(COLUMN(INDIRECT(wew!$C$15))&lt;&gt;D312+1),-1+COLUMN(INDIRECT(wew!$C$15)),"")," "),"  "," ")),""),"")</f>
        <v/>
      </c>
      <c r="CR312" s="14" t="str">
        <f t="array" aca="1" ref="CR312" ca="1">IF(H312,IF(AND(W312&gt;0,AO312&lt;&gt;""),TRIM(SUBSTITUTE(_xll.MCONCAT(IFERROR(IF(ISNUMBER(INDIRECT(Q312)),IF((INDIRECT(ster!$D$14)&lt;&gt;"")*(INDIRECT(Q312)&lt;AO312),INDIRECT(ster!$D$14) &amp; ": " &amp;  SUBSTITUTE(IF( AV312,IFERROR(TEXT(INDIRECT(Q312),"rrrr-mm-dd") &amp;" (" &amp; INDIRECT(Q312) &amp;")",INDIRECT(Q312)),INDIRECT(Q312))," "," "),""),""),"")," "),"  "," ")),""),"")</f>
        <v/>
      </c>
      <c r="CS312" s="14" t="str">
        <f t="array" aca="1" ref="CS312" ca="1">IF(H312,IF(AND(W312&gt;0,AP312&lt;&gt;""),TRIM(SUBSTITUTE(_xll.MCONCAT(IFERROR(IF(ISNUMBER(INDIRECT(Q312)),IF((INDIRECT(ster!$D$14)&lt;&gt;"")*(INDIRECT(Q312)&gt;AP312),INDIRECT(ster!$D$14) &amp; ": " &amp;  SUBSTITUTE(IF( AV312,IFERROR(TEXT(INDIRECT(Q312),"rrrr-mm-dd")&amp;" (" &amp; INDIRECT(Q312) &amp;")",INDIRECT(Q312)),INDIRECT(Q312))," "," "),""),""),"")," "),"  "," ")),""),"")</f>
        <v/>
      </c>
      <c r="CT312" s="14" t="str">
        <f t="array" aca="1" ref="CT312" ca="1">IF(H312,IF(AND(N312&gt;0,AR312),TRIM(SUBSTITUTE(_xll.MCONCAT(IFERROR(IF(ISNUMBER(INDIRECT(Q312)),IF((INDIRECT(ster!$D$14)&lt;&gt;"")*(IFERROR(0*(MATCH(INDIRECT(Q312),INDIRECT(K312),0)&gt;0),1)),INDIRECT(ster!$D$14) &amp; ": " &amp;  SUBSTITUTE(IF( AV312,IFERROR(TEXT(INDIRECT(Q312),"rrrr-mm-dd")&amp;" (" &amp; INDIRECT(Q312) &amp;")",INDIRECT(Q312)),INDIRECT(Q312))," "," "),""),""),"")," "),"  "," ")),""),"")</f>
        <v/>
      </c>
      <c r="CU312" s="14" t="str">
        <f t="array" aca="1" ref="CU312" ca="1">IF(H312,IF(AND(V312&gt;0),TRIM(SUBSTITUTE(_xll.MCONCAT(IF((INDIRECT(ster!$D$14)&lt;&gt;"")*(IFERROR(0*(INDIRECT(Q312)&lt;&gt;""),1)),INDIRECT(ster!$D$14),"")," "),"  "," ")),""),"")</f>
        <v/>
      </c>
      <c r="CV312" s="14" t="str">
        <f t="array" aca="1" ref="CV312" ca="1">IF(H312,IF(AS312,
TRIM(SUBSTITUTE(_xll.MCONCAT(IF(
   (INDIRECT(ster!$D$14)&lt;&gt;"")*
   ((INDIRECT(Q312)="")+
      NOT(ISNUMBER(INDIRECT(Q312)))*
      NOT(ISERROR(MATCH(INDIRECT(Q312),INDIRECT(K312),0)))
    ),
      INDIRECT(ster!$D$14),
   "")," "),"  "," ")),
""),"")</f>
        <v/>
      </c>
      <c r="CW312" s="14" t="str">
        <f t="array" aca="1" ref="CW312" ca="1">IF(H312,IF(AND(AQ312),TRIM(SUBSTITUTE(_xll.MCONCAT(IFERROR(IF(ISNUMBER(INDIRECT(Q312)),IF((INDIRECT(ster!$D$14)&lt;&gt;"")*(INDIRECT(Q312)&lt;&gt;INT(INDIRECT(Q312))),INDIRECT(ster!$D$14) &amp; ": " &amp; INDIRECT(Q312),""),""),"")," "),"  "," ")),""),"")</f>
        <v/>
      </c>
      <c r="CX312" s="14" t="str">
        <f t="array" aca="1" ref="CX312" ca="1">IF(H312,IF(OR(AU312,AV312),TRIM(SUBSTITUTE(_xll.MCONCAT(IF((INDIRECT(ster!$D$14)&lt;&gt;"")*NOT(ISNUMBER(INDIRECT(Q312))),IF(ISERROR(MATCH(INDIRECT(Q312),INDIRECT(K312),0)),IFERROR(IF(INDIRECT(Q312)&lt;&gt;"",INDIRECT(ster!$D$14) &amp; ": " &amp; SUBSTITUTE(INDIRECT(Q312)," "," "),""),""),""),"")," "),"  "," ")),""),"")</f>
        <v/>
      </c>
      <c r="CY312" s="14" t="str">
        <f t="array" aca="1" ref="CY312" ca="1">IF(H312,IF(AE312,TRIM(SUBSTITUTE(_xll.MCONCAT(IF((INDIRECT(ster!$D$14)&lt;&gt;"")*IFERROR(NOT(INDIRECT(AF312)),FALSE),IF(ISERROR(MATCH(INDIRECT(Q312),INDIRECT(K312),0)),IFERROR(IF(INDIRECT(Q312)&lt;&gt;"",INDIRECT(ster!$D$14)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CZ312" s="14" t="str">
        <f t="array" aca="1" ref="CZ312" ca="1">IF(H312,IF(AH312,TRIM(SUBSTITUTE(_xll.MCONCAT(IF((INDIRECT(ster!$D$14)&lt;&gt;"")*IFERROR(NOT(INDIRECT(AI312)),FALSE),IF(ISERROR(MATCH(INDIRECT(Q312),INDIRECT(K312),0)),IFERROR(IF(INDIRECT(Q312)&lt;&gt;"",INDIRECT(ster!$D$14)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DC312" s="14" t="str">
        <f ca="1">SUBSTITUTE(SUBSTITUTE(SUBSTITUTE(SUBSTITUTE(_xll.MCONCAT(DG312:DS312,"■"),"■■","■"),"■■","■"),"■■","■"),"■■","■")</f>
        <v>■</v>
      </c>
      <c r="DD312" s="14" t="str">
        <f t="shared" ca="1" si="7367"/>
        <v/>
      </c>
      <c r="DE312" s="14" t="str">
        <f t="shared" ca="1" si="7368"/>
        <v/>
      </c>
      <c r="DF312" s="14" t="str">
        <f t="shared" ca="1" si="7369"/>
        <v/>
      </c>
      <c r="DG312" s="14" t="str">
        <f t="shared" ca="1" si="7370"/>
        <v/>
      </c>
      <c r="DH312" s="14" t="str">
        <f t="shared" ca="1" si="7371"/>
        <v/>
      </c>
      <c r="DI312" s="14" t="str">
        <f t="shared" ca="1" si="7372"/>
        <v/>
      </c>
      <c r="DJ312" s="14" t="str">
        <f t="shared" ca="1" si="7373"/>
        <v/>
      </c>
      <c r="DK312" s="14" t="str">
        <f t="shared" ca="1" si="7374"/>
        <v/>
      </c>
      <c r="DL312" s="14" t="str">
        <f t="shared" ca="1" si="7375"/>
        <v/>
      </c>
      <c r="DM312" s="14" t="str">
        <f t="shared" ca="1" si="7376"/>
        <v/>
      </c>
      <c r="DN312" s="14" t="str">
        <f t="array" aca="1" ref="DN312" ca="1">IF(CU312&lt;&gt;"","There are errors in the entered values in the following cases: " &amp;SUBSTITUTE(CU312," ",", "),"")</f>
        <v/>
      </c>
      <c r="DO312" s="14" t="str">
        <f t="shared" ca="1" si="7377"/>
        <v/>
      </c>
      <c r="DP312" s="14" t="str">
        <f t="shared" ca="1" si="7378"/>
        <v/>
      </c>
      <c r="DQ312" s="14" t="str">
        <f t="shared" ca="1" si="7379"/>
        <v/>
      </c>
      <c r="DR312" s="14" t="str">
        <f t="shared" ca="1" si="7380"/>
        <v/>
      </c>
      <c r="DS312" s="14" t="str">
        <f t="shared" ca="1" si="7381"/>
        <v/>
      </c>
      <c r="DZ312" s="14" t="b">
        <f t="shared" ca="1" si="7382"/>
        <v>0</v>
      </c>
      <c r="EA312" s="14" t="str">
        <f t="shared" ca="1" si="7383"/>
        <v>Steroids (q_95a)</v>
      </c>
      <c r="EB312" s="14" t="str">
        <f t="shared" ca="1" si="7384"/>
        <v xml:space="preserve">Values must be numeric. </v>
      </c>
      <c r="EC312" s="14" t="str">
        <f t="shared" ca="1" si="7385"/>
        <v xml:space="preserve">Steroids (q_95a): Values must be numeric. </v>
      </c>
      <c r="ED312" s="14" t="str">
        <f t="shared" ca="1" si="7386"/>
        <v/>
      </c>
      <c r="EE312" s="14" t="str">
        <f t="shared" ca="1" si="7387"/>
        <v>Values must be numeric</v>
      </c>
      <c r="EF312" s="14" t="str">
        <f t="shared" ca="1" si="7388"/>
        <v/>
      </c>
      <c r="EG312" s="14" t="str">
        <f t="shared" ca="1" si="7389"/>
        <v/>
      </c>
      <c r="EM312" s="14" t="b">
        <f t="shared" ca="1" si="7390"/>
        <v>1</v>
      </c>
      <c r="EN312" s="14">
        <f t="shared" ca="1" si="7391"/>
        <v>295</v>
      </c>
      <c r="EO312" s="14" t="str">
        <f t="shared" ca="1" si="7392"/>
        <v>q_95a</v>
      </c>
      <c r="EP312" s="14" t="str">
        <f t="shared" ca="1" si="7393"/>
        <v xml:space="preserve">Steroids (q_95a): Values must be numeric. </v>
      </c>
      <c r="EQ312" s="14" t="str">
        <f t="shared" ca="1" si="7394"/>
        <v/>
      </c>
    </row>
    <row r="313" spans="2:147" s="14" customFormat="1">
      <c r="B313" s="14" t="str">
        <f t="shared" ca="1" si="7320"/>
        <v/>
      </c>
      <c r="C313" s="14">
        <f t="shared" ca="1" si="7321"/>
        <v>296</v>
      </c>
      <c r="D313" s="14">
        <f t="shared" si="7322"/>
        <v>311</v>
      </c>
      <c r="E313" s="14" t="str">
        <f t="shared" ca="1" si="7323"/>
        <v>I</v>
      </c>
      <c r="F313" s="14" t="str">
        <f t="shared" ca="1" si="7324"/>
        <v>q_95b</v>
      </c>
      <c r="G313" s="14" t="str">
        <f t="shared" ca="1" si="7325"/>
        <v>Steroid's name</v>
      </c>
      <c r="H313" s="14" t="b">
        <f t="shared" ca="1" si="7326"/>
        <v>1</v>
      </c>
      <c r="I313" s="14" t="str">
        <f ca="1">IF($H313,ADDRESS(3,(D313+1)*2-1,4,,"["&amp;wew!$G$7&amp;"]"&amp;_sheetname_labels)&amp;":"&amp;ADDRESS(2+ster!$B$20,(D313+1)*2-1,4),"")</f>
        <v>[DBTemplate.xlsm]labels!WY3:WY61</v>
      </c>
      <c r="J313" s="14">
        <f t="array" aca="1" ref="J313" ca="1">IF(H313,MAX(0,MAX(IF(INDIRECT(I313)&lt;&gt;"",ROW(INDIRECT(I313)),""))-2),"")</f>
        <v>0</v>
      </c>
      <c r="K313" s="14" t="str">
        <f ca="1">IF($H313,IF($J313&gt;0,ADDRESS(3,(D313+1)*2-1,4,,"["&amp;wew!$G$7&amp;"]"&amp;_sheetname_labels)&amp;":"&amp;ADDRESS(2+J313,(D313+1)*2-1,4),""),"")</f>
        <v/>
      </c>
      <c r="L313" s="14" t="str">
        <f ca="1">IF($H313,IF($J313&gt;0,ADDRESS(3,(D313+1)*2,4,,"["&amp;wew!$G$7&amp;"]"&amp;_sheetname_labels)&amp;":"&amp;ADDRESS(2+J313,(D313+1)*2,4),""),"")</f>
        <v/>
      </c>
      <c r="M313" s="14">
        <f t="shared" ca="1" si="7327"/>
        <v>0</v>
      </c>
      <c r="N313" s="14">
        <f t="shared" ca="1" si="7328"/>
        <v>0</v>
      </c>
      <c r="O313" s="14" t="str">
        <f t="shared" ca="1" si="7329"/>
        <v>q_95b</v>
      </c>
      <c r="P313" s="14" t="str">
        <f t="shared" ca="1" si="7330"/>
        <v>Steroid's name</v>
      </c>
      <c r="Q313" s="14" t="str">
        <f ca="1">IF($BP313,ADDRESS(3,D313+1,4,,"["&amp;wew!$G$7&amp;"]"&amp;_sheetname_dataframe)&amp;":"&amp;ADDRESS(2+ster!$C$14,D313+1,4),"")</f>
        <v>[DBTemplate.xlsm]data_frame!KZ3:KZ3</v>
      </c>
      <c r="R313" s="14" t="str">
        <f>IF($BP313,IF(MID(_xll.FORMULATEXT(INDEX(INDIRECT(Q313),1)),1,1)="=", _xll.FORMULATEXT(INDEX(INDIRECT(Q313),1),2,TRUE),""),"")</f>
        <v/>
      </c>
      <c r="S313" s="14">
        <f t="array" aca="1" ref="S313" ca="1">IF(H313,SUM(IF((IFERROR(INDIRECT(Q313)&lt;&gt;"",FALSE))*(INDIRECT(ster!$D$14)&lt;&gt;""),1,0)),"")</f>
        <v>0</v>
      </c>
      <c r="T313" s="14">
        <f t="array" aca="1" ref="T313" ca="1">IF(H313,IF(M313&gt;0,SUM(IFERROR(1*(MATCH(INDIRECT(Q313),INDIRECT(K313),0)&gt;0),0)*(INDIRECT(ster!$D$14)&lt;&gt;"")*NOT(ISNUMBER(INDIRECT(Q313)))),0),"")</f>
        <v>0</v>
      </c>
      <c r="U313" s="14">
        <f t="array" aca="1" ref="U313" ca="1">IF(H313,SUM((IFERROR(INDIRECT(Q313)="",FALSE))*(INDIRECT(ster!$D$14)&lt;&gt;"")),"")</f>
        <v>1</v>
      </c>
      <c r="V313" s="14">
        <f t="array" aca="1" ref="V313" ca="1">IF(H313,SUM((IFERROR(INDIRECT(Q313)="#ąś",TRUE))*(INDIRECT(ster!$D$14)&lt;&gt;"")),"")</f>
        <v>0</v>
      </c>
      <c r="W313" s="14">
        <f t="array" aca="1" ref="W313" ca="1">IF(H313,SUM(ISNUMBER(INDIRECT(Q313))*(INDIRECT(ster!$D$14)&lt;&gt;"")),"")</f>
        <v>0</v>
      </c>
      <c r="X313" s="14" t="str">
        <f t="array" aca="1" ref="X313" ca="1">IF(AND(H313,W313&gt;0),IF(wew!$B$3,MIN(IF((INDIRECT(ster!$D$14)&lt;&gt;"")*IFERROR(INDIRECT($Q313)&lt;&gt;"",FALSE),IFERROR(INDIRECT($Q313),"X"),"X")),"&lt;włącz podświetlanie wartości&gt;"),"—")</f>
        <v>—</v>
      </c>
      <c r="Y313" s="14" t="str">
        <f t="array" aca="1" ref="Y313" ca="1">IF(AND(H313,W313&gt;0),IF(wew!$B$3,MAX(IF((INDIRECT(ster!$D$14)&lt;&gt;"")*IFERROR(INDIRECT($Q313)&lt;&gt;"",FALSE),IFERROR(INDIRECT($Q313),"X"),"X")),"&lt;włącz podświetlanie wartości&gt;"),"—")</f>
        <v>—</v>
      </c>
      <c r="Z313" s="14">
        <f t="shared" ca="1" si="7331"/>
        <v>0</v>
      </c>
      <c r="AA313" s="12" t="str">
        <f t="shared" ca="1" si="7332"/>
        <v>—</v>
      </c>
      <c r="AB313" s="17">
        <f t="array" aca="1" ref="AB313" ca="1">IF(H313,IF(W313&gt;0,SUM((INDIRECT(ster!$D$14)&lt;&gt;"")*IFERROR((INDIRECT(Q313)&lt;&gt;"")*(INDIRECT(Q313)=INT(INDIRECT(Q313))),0)),0),"")</f>
        <v>0</v>
      </c>
      <c r="AC313" s="17">
        <f t="array" aca="1" ref="AC313" ca="1">IF(H313,W313-AB313,"")</f>
        <v>0</v>
      </c>
      <c r="AD313" s="17">
        <f t="shared" ca="1" si="7333"/>
        <v>1</v>
      </c>
      <c r="AE313" s="17" t="b">
        <f t="shared" ca="1" si="7334"/>
        <v>0</v>
      </c>
      <c r="AF313" s="17" t="str">
        <f ca="1">IF(AE313,IF($H313,ADDRESS(3,D313+2,4,,"["&amp;wew!$G$7&amp;"]"&amp;_sheetname_dataframe)&amp;":"&amp;ADDRESS(2+ster!$C$14,D313+2,4),""),"")</f>
        <v/>
      </c>
      <c r="AG313" s="17" t="str">
        <f t="shared" ca="1" si="7335"/>
        <v/>
      </c>
      <c r="AH313" s="17" t="b">
        <f t="shared" ca="1" si="7336"/>
        <v>0</v>
      </c>
      <c r="AI313" s="17" t="str">
        <f ca="1">IF(AH313,IF($H313,ADDRESS(3,D313+3,4,,"["&amp;wew!$G$7&amp;"]"&amp;_sheetname_dataframe)&amp;":"&amp;ADDRESS(2+ster!$C$14,D313+3,4),""),"")</f>
        <v/>
      </c>
      <c r="AJ313" s="17" t="str">
        <f t="shared" ca="1" si="7337"/>
        <v/>
      </c>
      <c r="AK313" s="17" t="b">
        <f t="shared" ca="1" si="7338"/>
        <v>0</v>
      </c>
      <c r="AL313" s="17" t="b">
        <f t="shared" ca="1" si="7339"/>
        <v>0</v>
      </c>
      <c r="AM313" s="17" t="b">
        <f t="shared" ca="1" si="7340"/>
        <v>0</v>
      </c>
      <c r="AN313" s="17">
        <f t="shared" ca="1" si="7341"/>
        <v>0</v>
      </c>
      <c r="AO313" s="24" t="str">
        <f t="shared" ca="1" si="7342"/>
        <v/>
      </c>
      <c r="AP313" s="24" t="str">
        <f t="shared" ca="1" si="7343"/>
        <v/>
      </c>
      <c r="AQ313" s="17" t="b">
        <f t="shared" ca="1" si="7344"/>
        <v>0</v>
      </c>
      <c r="AR313" s="17" t="b">
        <f t="shared" ca="1" si="7345"/>
        <v>0</v>
      </c>
      <c r="AS313" s="17" t="b">
        <f t="shared" ca="1" si="7346"/>
        <v>0</v>
      </c>
      <c r="AT313" s="17" t="b">
        <f t="shared" ca="1" si="7347"/>
        <v>0</v>
      </c>
      <c r="AU313" s="17" t="b">
        <f t="shared" ca="1" si="7348"/>
        <v>0</v>
      </c>
      <c r="AV313" s="17" t="b">
        <f t="shared" ca="1" si="7349"/>
        <v>0</v>
      </c>
      <c r="AW313" s="17" t="b">
        <f t="shared" ca="1" si="7350"/>
        <v>0</v>
      </c>
      <c r="AX313" s="14" t="b">
        <f t="array" aca="1" ref="AX313" ca="1">IF(H313,N313&gt;0,"")</f>
        <v>0</v>
      </c>
      <c r="AY313" s="17" t="str">
        <f t="shared" ca="1" si="7351"/>
        <v/>
      </c>
      <c r="AZ313" s="17" t="str">
        <f t="array" aca="1" ref="AZ313" ca="1">IF(AY313&lt;&gt;"",SUM(1*ISERROR(MATCH(INDIRECT(AY313),INDIRECT(K313),0)))=0,"")</f>
        <v/>
      </c>
      <c r="BA313" s="17" t="b">
        <f t="shared" ca="1" si="7352"/>
        <v>1</v>
      </c>
      <c r="BB313" s="17" t="b">
        <v>0</v>
      </c>
      <c r="BC313" s="17" t="b">
        <f t="shared" ca="1" si="7353"/>
        <v>0</v>
      </c>
      <c r="BD313" s="17" t="b">
        <f t="shared" ca="1" si="7354"/>
        <v>0</v>
      </c>
      <c r="BE313" s="17" t="b">
        <f t="shared" ca="1" si="7355"/>
        <v>0</v>
      </c>
      <c r="BF313" s="17" t="b">
        <f t="shared" ca="1" si="7356"/>
        <v>0</v>
      </c>
      <c r="BG313" s="17" t="b">
        <f t="shared" ca="1" si="7357"/>
        <v>0</v>
      </c>
      <c r="BH313" s="17" t="b">
        <f t="shared" ca="1" si="7358"/>
        <v>0</v>
      </c>
      <c r="BI313" s="17">
        <f t="shared" ca="1" si="7359"/>
        <v>7</v>
      </c>
      <c r="BJ313" s="17" t="b">
        <f t="shared" ca="1" si="7360"/>
        <v>0</v>
      </c>
      <c r="BK313" s="17" t="str">
        <f t="shared" ca="1" si="7361"/>
        <v/>
      </c>
      <c r="BL313" s="17" t="str">
        <f t="shared" ca="1" si="7362"/>
        <v/>
      </c>
      <c r="BM313" s="17" t="str">
        <f t="shared" ca="1" si="7363"/>
        <v>0</v>
      </c>
      <c r="BN313" s="17" t="str">
        <f t="shared" ca="1" si="7364"/>
        <v>S</v>
      </c>
      <c r="BO313" s="17" t="str">
        <f t="shared" ca="1" si="7365"/>
        <v/>
      </c>
      <c r="BP313" s="14" t="b">
        <f t="shared" ca="1" si="7366"/>
        <v>1</v>
      </c>
      <c r="BQ313" s="35"/>
      <c r="BX313" s="16"/>
      <c r="BY313" s="16"/>
      <c r="BZ313" s="16"/>
      <c r="CA313" s="16"/>
      <c r="CB313" s="16"/>
      <c r="CC313" s="16"/>
      <c r="CD313" s="16"/>
      <c r="CE313" s="16"/>
      <c r="CF313" s="16"/>
      <c r="CN313" s="14">
        <f ca="1">IF(H313,IFERROR(IsVariableNameLegal(O313),0),0)</f>
        <v>0</v>
      </c>
      <c r="CO313" s="14" t="str">
        <f t="array" aca="1" ref="CO313" ca="1">IF(H313,IF(COUNTIF(INDIRECT(wew!$C$13),O313)&gt;1,TRIM(SUBSTITUTE(_xll.MCONCAT(IF((INDIRECT(wew!$C$13)=O313)*(COLUMN(INDIRECT(wew!$C$13))&lt;&gt;D313+1),-1+COLUMN(INDIRECT(wew!$C$13)),"")," "),"  "," ")),""),"")</f>
        <v/>
      </c>
      <c r="CP313" s="14" t="str">
        <f t="array" aca="1" ref="CP313" ca="1">IF(P313&lt;&gt;"",IF(LEN(P313)&gt;150,1,""),"")</f>
        <v/>
      </c>
      <c r="CQ313" s="14" t="str">
        <f t="array" aca="1" ref="CQ313" ca="1">IF(AND(H313,NOT(ster!$J$3)),IF(COUNTIF(INDIRECT(wew!$C$15),P313)&gt;1,TRIM(SUBSTITUTE(_xll.MCONCAT(IF((INDIRECT(wew!$C$15)=P313)*(COLUMN(INDIRECT(wew!$C$15))&lt;&gt;D313+1),-1+COLUMN(INDIRECT(wew!$C$15)),"")," "),"  "," ")),""),"")</f>
        <v/>
      </c>
      <c r="CR313" s="14" t="str">
        <f t="array" aca="1" ref="CR313" ca="1">IF(H313,IF(AND(W313&gt;0,AO313&lt;&gt;""),TRIM(SUBSTITUTE(_xll.MCONCAT(IFERROR(IF(ISNUMBER(INDIRECT(Q313)),IF((INDIRECT(ster!$D$14)&lt;&gt;"")*(INDIRECT(Q313)&lt;AO313),INDIRECT(ster!$D$14) &amp; ": " &amp;  SUBSTITUTE(IF( AV313,IFERROR(TEXT(INDIRECT(Q313),"rrrr-mm-dd") &amp;" (" &amp; INDIRECT(Q313) &amp;")",INDIRECT(Q313)),INDIRECT(Q313))," "," "),""),""),"")," "),"  "," ")),""),"")</f>
        <v/>
      </c>
      <c r="CS313" s="14" t="str">
        <f t="array" aca="1" ref="CS313" ca="1">IF(H313,IF(AND(W313&gt;0,AP313&lt;&gt;""),TRIM(SUBSTITUTE(_xll.MCONCAT(IFERROR(IF(ISNUMBER(INDIRECT(Q313)),IF((INDIRECT(ster!$D$14)&lt;&gt;"")*(INDIRECT(Q313)&gt;AP313),INDIRECT(ster!$D$14) &amp; ": " &amp;  SUBSTITUTE(IF( AV313,IFERROR(TEXT(INDIRECT(Q313),"rrrr-mm-dd")&amp;" (" &amp; INDIRECT(Q313) &amp;")",INDIRECT(Q313)),INDIRECT(Q313))," "," "),""),""),"")," "),"  "," ")),""),"")</f>
        <v/>
      </c>
      <c r="CT313" s="14" t="str">
        <f t="array" aca="1" ref="CT313" ca="1">IF(H313,IF(AND(N313&gt;0,AR313),TRIM(SUBSTITUTE(_xll.MCONCAT(IFERROR(IF(ISNUMBER(INDIRECT(Q313)),IF((INDIRECT(ster!$D$14)&lt;&gt;"")*(IFERROR(0*(MATCH(INDIRECT(Q313),INDIRECT(K313),0)&gt;0),1)),INDIRECT(ster!$D$14) &amp; ": " &amp;  SUBSTITUTE(IF( AV313,IFERROR(TEXT(INDIRECT(Q313),"rrrr-mm-dd")&amp;" (" &amp; INDIRECT(Q313) &amp;")",INDIRECT(Q313)),INDIRECT(Q313))," "," "),""),""),"")," "),"  "," ")),""),"")</f>
        <v/>
      </c>
      <c r="CU313" s="14" t="str">
        <f t="array" aca="1" ref="CU313" ca="1">IF(H313,IF(AND(V313&gt;0),TRIM(SUBSTITUTE(_xll.MCONCAT(IF((INDIRECT(ster!$D$14)&lt;&gt;"")*(IFERROR(0*(INDIRECT(Q313)&lt;&gt;""),1)),INDIRECT(ster!$D$14),"")," "),"  "," ")),""),"")</f>
        <v/>
      </c>
      <c r="CV313" s="14" t="str">
        <f t="array" aca="1" ref="CV313" ca="1">IF(H313,IF(AS313,
TRIM(SUBSTITUTE(_xll.MCONCAT(IF(
   (INDIRECT(ster!$D$14)&lt;&gt;"")*
   ((INDIRECT(Q313)="")+
      NOT(ISNUMBER(INDIRECT(Q313)))*
      NOT(ISERROR(MATCH(INDIRECT(Q313),INDIRECT(K313),0)))
    ),
      INDIRECT(ster!$D$14),
   "")," "),"  "," ")),
""),"")</f>
        <v/>
      </c>
      <c r="CW313" s="14" t="str">
        <f t="array" aca="1" ref="CW313" ca="1">IF(H313,IF(AND(AQ313),TRIM(SUBSTITUTE(_xll.MCONCAT(IFERROR(IF(ISNUMBER(INDIRECT(Q313)),IF((INDIRECT(ster!$D$14)&lt;&gt;"")*(INDIRECT(Q313)&lt;&gt;INT(INDIRECT(Q313))),INDIRECT(ster!$D$14) &amp; ": " &amp; INDIRECT(Q313),""),""),"")," "),"  "," ")),""),"")</f>
        <v/>
      </c>
      <c r="CX313" s="14" t="str">
        <f t="array" aca="1" ref="CX313" ca="1">IF(H313,IF(OR(AU313,AV313),TRIM(SUBSTITUTE(_xll.MCONCAT(IF((INDIRECT(ster!$D$14)&lt;&gt;"")*NOT(ISNUMBER(INDIRECT(Q313))),IF(ISERROR(MATCH(INDIRECT(Q313),INDIRECT(K313),0)),IFERROR(IF(INDIRECT(Q313)&lt;&gt;"",INDIRECT(ster!$D$14) &amp; ": " &amp; SUBSTITUTE(INDIRECT(Q313)," "," "),""),""),""),"")," "),"  "," ")),""),"")</f>
        <v/>
      </c>
      <c r="CY313" s="14" t="str">
        <f t="array" aca="1" ref="CY313" ca="1">IF(H313,IF(AE313,TRIM(SUBSTITUTE(_xll.MCONCAT(IF((INDIRECT(ster!$D$14)&lt;&gt;"")*IFERROR(NOT(INDIRECT(AF313)),FALSE),IF(ISERROR(MATCH(INDIRECT(Q313),INDIRECT(K313),0)),IFERROR(IF(INDIRECT(Q313)&lt;&gt;"",INDIRECT(ster!$D$14)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CZ313" s="14" t="str">
        <f t="array" aca="1" ref="CZ313" ca="1">IF(H313,IF(AH313,TRIM(SUBSTITUTE(_xll.MCONCAT(IF((INDIRECT(ster!$D$14)&lt;&gt;"")*IFERROR(NOT(INDIRECT(AI313)),FALSE),IF(ISERROR(MATCH(INDIRECT(Q313),INDIRECT(K313),0)),IFERROR(IF(INDIRECT(Q313)&lt;&gt;"",INDIRECT(ster!$D$14)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DC313" s="14" t="str">
        <f ca="1">SUBSTITUTE(SUBSTITUTE(SUBSTITUTE(SUBSTITUTE(_xll.MCONCAT(DG313:DS313,"■"),"■■","■"),"■■","■"),"■■","■"),"■■","■")</f>
        <v>■</v>
      </c>
      <c r="DD313" s="14" t="str">
        <f t="shared" ca="1" si="7367"/>
        <v/>
      </c>
      <c r="DE313" s="14" t="str">
        <f t="shared" ca="1" si="7368"/>
        <v/>
      </c>
      <c r="DF313" s="14" t="str">
        <f t="shared" ca="1" si="7369"/>
        <v/>
      </c>
      <c r="DG313" s="14" t="str">
        <f t="shared" ca="1" si="7370"/>
        <v/>
      </c>
      <c r="DH313" s="14" t="str">
        <f t="shared" ca="1" si="7371"/>
        <v/>
      </c>
      <c r="DI313" s="14" t="str">
        <f t="shared" ca="1" si="7372"/>
        <v/>
      </c>
      <c r="DJ313" s="14" t="str">
        <f t="shared" ca="1" si="7373"/>
        <v/>
      </c>
      <c r="DK313" s="14" t="str">
        <f t="shared" ca="1" si="7374"/>
        <v/>
      </c>
      <c r="DL313" s="14" t="str">
        <f t="shared" ca="1" si="7375"/>
        <v/>
      </c>
      <c r="DM313" s="14" t="str">
        <f t="shared" ca="1" si="7376"/>
        <v/>
      </c>
      <c r="DN313" s="14" t="str">
        <f t="array" aca="1" ref="DN313" ca="1">IF(CU313&lt;&gt;"","There are errors in the entered values in the following cases: " &amp;SUBSTITUTE(CU313," ",", "),"")</f>
        <v/>
      </c>
      <c r="DO313" s="14" t="str">
        <f t="shared" ca="1" si="7377"/>
        <v/>
      </c>
      <c r="DP313" s="14" t="str">
        <f t="shared" ca="1" si="7378"/>
        <v/>
      </c>
      <c r="DQ313" s="14" t="str">
        <f t="shared" ca="1" si="7379"/>
        <v/>
      </c>
      <c r="DR313" s="14" t="str">
        <f t="shared" ca="1" si="7380"/>
        <v/>
      </c>
      <c r="DS313" s="14" t="str">
        <f t="shared" ca="1" si="7381"/>
        <v/>
      </c>
      <c r="DZ313" s="14" t="b">
        <f t="shared" ca="1" si="7382"/>
        <v>0</v>
      </c>
      <c r="EA313" s="14" t="str">
        <f t="shared" ca="1" si="7383"/>
        <v/>
      </c>
      <c r="EB313" s="14" t="str">
        <f t="shared" ca="1" si="7384"/>
        <v/>
      </c>
      <c r="EC313" s="14" t="str">
        <f t="shared" ca="1" si="7385"/>
        <v/>
      </c>
      <c r="ED313" s="14" t="str">
        <f t="shared" ca="1" si="7386"/>
        <v/>
      </c>
      <c r="EE313" s="14" t="str">
        <f t="shared" ca="1" si="7387"/>
        <v/>
      </c>
      <c r="EF313" s="14" t="str">
        <f t="shared" ca="1" si="7388"/>
        <v/>
      </c>
      <c r="EG313" s="14" t="str">
        <f t="shared" ca="1" si="7389"/>
        <v/>
      </c>
      <c r="EM313" s="14" t="b">
        <f t="shared" ca="1" si="7390"/>
        <v>0</v>
      </c>
      <c r="EN313" s="14" t="str">
        <f t="shared" ca="1" si="7391"/>
        <v/>
      </c>
      <c r="EO313" s="14" t="str">
        <f t="shared" ca="1" si="7392"/>
        <v/>
      </c>
      <c r="EP313" s="14" t="str">
        <f t="shared" ca="1" si="7393"/>
        <v/>
      </c>
      <c r="EQ313" s="14" t="str">
        <f t="shared" ca="1" si="7394"/>
        <v/>
      </c>
    </row>
    <row r="314" spans="2:147" s="14" customFormat="1">
      <c r="B314" s="14" t="str">
        <f t="shared" ca="1" si="7320"/>
        <v/>
      </c>
      <c r="C314" s="14">
        <f t="shared" ca="1" si="7321"/>
        <v>297</v>
      </c>
      <c r="D314" s="14">
        <f t="shared" si="7322"/>
        <v>312</v>
      </c>
      <c r="E314" s="14" t="str">
        <f t="shared" ca="1" si="7323"/>
        <v>D</v>
      </c>
      <c r="F314" s="14" t="str">
        <f t="shared" ca="1" si="7324"/>
        <v>q_96a</v>
      </c>
      <c r="G314" s="14" t="str">
        <f t="shared" ca="1" si="7325"/>
        <v>Immunosupressors</v>
      </c>
      <c r="H314" s="14" t="b">
        <f t="shared" ca="1" si="7326"/>
        <v>1</v>
      </c>
      <c r="I314" s="14" t="str">
        <f ca="1">IF($H314,ADDRESS(3,(D314+1)*2-1,4,,"["&amp;wew!$G$7&amp;"]"&amp;_sheetname_labels)&amp;":"&amp;ADDRESS(2+ster!$B$20,(D314+1)*2-1,4),"")</f>
        <v>[DBTemplate.xlsm]labels!XA3:XA61</v>
      </c>
      <c r="J314" s="14">
        <f t="array" aca="1" ref="J314" ca="1">IF(H314,MAX(0,MAX(IF(INDIRECT(I314)&lt;&gt;"",ROW(INDIRECT(I314)),""))-2),"")</f>
        <v>2</v>
      </c>
      <c r="K314" s="14" t="str">
        <f ca="1">IF($H314,IF($J314&gt;0,ADDRESS(3,(D314+1)*2-1,4,,"["&amp;wew!$G$7&amp;"]"&amp;_sheetname_labels)&amp;":"&amp;ADDRESS(2+J314,(D314+1)*2-1,4),""),"")</f>
        <v>[DBTemplate.xlsm]labels!XA3:XA4</v>
      </c>
      <c r="L314" s="14" t="str">
        <f ca="1">IF($H314,IF($J314&gt;0,ADDRESS(3,(D314+1)*2,4,,"["&amp;wew!$G$7&amp;"]"&amp;_sheetname_labels)&amp;":"&amp;ADDRESS(2+J314,(D314+1)*2,4),""),"")</f>
        <v>[DBTemplate.xlsm]labels!XB3:XB4</v>
      </c>
      <c r="M314" s="14">
        <f t="shared" ca="1" si="7327"/>
        <v>0</v>
      </c>
      <c r="N314" s="14">
        <f t="shared" ca="1" si="7328"/>
        <v>2</v>
      </c>
      <c r="O314" s="14" t="str">
        <f t="shared" ca="1" si="7329"/>
        <v>q_96a</v>
      </c>
      <c r="P314" s="14" t="str">
        <f t="shared" ca="1" si="7330"/>
        <v>Immunosupressors</v>
      </c>
      <c r="Q314" s="14" t="str">
        <f ca="1">IF($BP314,ADDRESS(3,D314+1,4,,"["&amp;wew!$G$7&amp;"]"&amp;_sheetname_dataframe)&amp;":"&amp;ADDRESS(2+ster!$C$14,D314+1,4),"")</f>
        <v>[DBTemplate.xlsm]data_frame!LA3:LA3</v>
      </c>
      <c r="R314" s="14" t="str">
        <f>IF($BP314,IF(MID(_xll.FORMULATEXT(INDEX(INDIRECT(Q314),1)),1,1)="=", _xll.FORMULATEXT(INDEX(INDIRECT(Q314),1),2,TRUE),""),"")</f>
        <v/>
      </c>
      <c r="S314" s="14">
        <f t="array" aca="1" ref="S314" ca="1">IF(H314,SUM(IF((IFERROR(INDIRECT(Q314)&lt;&gt;"",FALSE))*(INDIRECT(ster!$D$14)&lt;&gt;""),1,0)),"")</f>
        <v>1</v>
      </c>
      <c r="T314" s="14">
        <f t="array" aca="1" ref="T314" ca="1">IF(H314,IF(M314&gt;0,SUM(IFERROR(1*(MATCH(INDIRECT(Q314),INDIRECT(K314),0)&gt;0),0)*(INDIRECT(ster!$D$14)&lt;&gt;"")*NOT(ISNUMBER(INDIRECT(Q314)))),0),"")</f>
        <v>0</v>
      </c>
      <c r="U314" s="14">
        <f t="array" aca="1" ref="U314" ca="1">IF(H314,SUM((IFERROR(INDIRECT(Q314)="",FALSE))*(INDIRECT(ster!$D$14)&lt;&gt;"")),"")</f>
        <v>0</v>
      </c>
      <c r="V314" s="14">
        <f t="array" aca="1" ref="V314" ca="1">IF(H314,SUM((IFERROR(INDIRECT(Q314)="#ąś",TRUE))*(INDIRECT(ster!$D$14)&lt;&gt;"")),"")</f>
        <v>0</v>
      </c>
      <c r="W314" s="14">
        <f t="array" aca="1" ref="W314" ca="1">IF(H314,SUM(ISNUMBER(INDIRECT(Q314))*(INDIRECT(ster!$D$14)&lt;&gt;"")),"")</f>
        <v>1</v>
      </c>
      <c r="X314" s="14">
        <f t="array" aca="1" ref="X314" ca="1">IF(AND(H314,W314&gt;0),IF(wew!$B$3,MIN(IF((INDIRECT(ster!$D$14)&lt;&gt;"")*IFERROR(INDIRECT($Q314)&lt;&gt;"",FALSE),IFERROR(INDIRECT($Q314),"X"),"X")),"&lt;włącz podświetlanie wartości&gt;"),"—")</f>
        <v>2</v>
      </c>
      <c r="Y314" s="14">
        <f t="array" aca="1" ref="Y314" ca="1">IF(AND(H314,W314&gt;0),IF(wew!$B$3,MAX(IF((INDIRECT(ster!$D$14)&lt;&gt;"")*IFERROR(INDIRECT($Q314)&lt;&gt;"",FALSE),IFERROR(INDIRECT($Q314),"X"),"X")),"&lt;włącz podświetlanie wartości&gt;"),"—")</f>
        <v>2</v>
      </c>
      <c r="Z314" s="14">
        <f t="shared" ca="1" si="7331"/>
        <v>0</v>
      </c>
      <c r="AA314" s="12">
        <f t="shared" ca="1" si="7332"/>
        <v>1</v>
      </c>
      <c r="AB314" s="17">
        <f t="array" aca="1" ref="AB314" ca="1">IF(H314,IF(W314&gt;0,SUM((INDIRECT(ster!$D$14)&lt;&gt;"")*IFERROR((INDIRECT(Q314)&lt;&gt;"")*(INDIRECT(Q314)=INT(INDIRECT(Q314))),0)),0),"")</f>
        <v>1</v>
      </c>
      <c r="AC314" s="17">
        <f t="array" aca="1" ref="AC314" ca="1">IF(H314,W314-AB314,"")</f>
        <v>0</v>
      </c>
      <c r="AD314" s="17">
        <f t="shared" ca="1" si="7333"/>
        <v>1</v>
      </c>
      <c r="AE314" s="17" t="b">
        <f t="shared" ca="1" si="7334"/>
        <v>0</v>
      </c>
      <c r="AF314" s="17" t="str">
        <f ca="1">IF(AE314,IF($H314,ADDRESS(3,D314+2,4,,"["&amp;wew!$G$7&amp;"]"&amp;_sheetname_dataframe)&amp;":"&amp;ADDRESS(2+ster!$C$14,D314+2,4),""),"")</f>
        <v/>
      </c>
      <c r="AG314" s="17" t="str">
        <f t="shared" ca="1" si="7335"/>
        <v/>
      </c>
      <c r="AH314" s="17" t="b">
        <f t="shared" ca="1" si="7336"/>
        <v>0</v>
      </c>
      <c r="AI314" s="17" t="str">
        <f ca="1">IF(AH314,IF($H314,ADDRESS(3,D314+3,4,,"["&amp;wew!$G$7&amp;"]"&amp;_sheetname_dataframe)&amp;":"&amp;ADDRESS(2+ster!$C$14,D314+3,4),""),"")</f>
        <v/>
      </c>
      <c r="AJ314" s="17" t="str">
        <f t="shared" ca="1" si="7337"/>
        <v/>
      </c>
      <c r="AK314" s="17" t="b">
        <f t="shared" ca="1" si="7338"/>
        <v>0</v>
      </c>
      <c r="AL314" s="17" t="b">
        <f t="shared" ca="1" si="7339"/>
        <v>0</v>
      </c>
      <c r="AM314" s="17" t="b">
        <f t="shared" ca="1" si="7340"/>
        <v>0</v>
      </c>
      <c r="AN314" s="17">
        <f t="shared" ca="1" si="7341"/>
        <v>0</v>
      </c>
      <c r="AO314" s="24" t="str">
        <f t="shared" ca="1" si="7342"/>
        <v/>
      </c>
      <c r="AP314" s="24" t="str">
        <f t="shared" ca="1" si="7343"/>
        <v/>
      </c>
      <c r="AQ314" s="17" t="b">
        <f t="shared" ca="1" si="7344"/>
        <v>0</v>
      </c>
      <c r="AR314" s="17" t="b">
        <f t="shared" ca="1" si="7345"/>
        <v>0</v>
      </c>
      <c r="AS314" s="17" t="b">
        <f t="shared" ca="1" si="7346"/>
        <v>0</v>
      </c>
      <c r="AT314" s="17" t="b">
        <f t="shared" ca="1" si="7347"/>
        <v>0</v>
      </c>
      <c r="AU314" s="17" t="b">
        <f t="shared" ca="1" si="7348"/>
        <v>1</v>
      </c>
      <c r="AV314" s="17" t="b">
        <f t="shared" ca="1" si="7349"/>
        <v>0</v>
      </c>
      <c r="AW314" s="17" t="b">
        <f t="shared" ca="1" si="7350"/>
        <v>1</v>
      </c>
      <c r="AX314" s="14" t="b">
        <f t="array" aca="1" ref="AX314" ca="1">IF(H314,N314&gt;0,"")</f>
        <v>1</v>
      </c>
      <c r="AY314" s="17" t="str">
        <f t="shared" ca="1" si="7351"/>
        <v>C3:C4</v>
      </c>
      <c r="AZ314" s="17" t="b">
        <f t="array" aca="1" ref="AZ314" ca="1">IF(AY314&lt;&gt;"",SUM(1*ISERROR(MATCH(INDIRECT(AY314),INDIRECT(K314),0)))=0,"")</f>
        <v>1</v>
      </c>
      <c r="BA314" s="17" t="b">
        <f t="shared" ca="1" si="7352"/>
        <v>1</v>
      </c>
      <c r="BB314" s="17" t="b">
        <v>0</v>
      </c>
      <c r="BC314" s="17" t="b">
        <f t="shared" ca="1" si="7353"/>
        <v>1</v>
      </c>
      <c r="BD314" s="17" t="b">
        <f t="shared" ca="1" si="7354"/>
        <v>0</v>
      </c>
      <c r="BE314" s="17" t="b">
        <f t="shared" ca="1" si="7355"/>
        <v>0</v>
      </c>
      <c r="BF314" s="17" t="b">
        <f t="shared" ca="1" si="7356"/>
        <v>0</v>
      </c>
      <c r="BG314" s="17" t="b">
        <f t="shared" ca="1" si="7357"/>
        <v>0</v>
      </c>
      <c r="BH314" s="17" t="b">
        <f t="shared" ca="1" si="7358"/>
        <v>1</v>
      </c>
      <c r="BI314" s="17">
        <f t="shared" ca="1" si="7359"/>
        <v>2</v>
      </c>
      <c r="BJ314" s="17" t="b">
        <f t="shared" ca="1" si="7360"/>
        <v>0</v>
      </c>
      <c r="BK314" s="17" t="str">
        <f t="shared" ca="1" si="7361"/>
        <v/>
      </c>
      <c r="BL314" s="17" t="str">
        <f t="shared" ca="1" si="7362"/>
        <v/>
      </c>
      <c r="BM314" s="17" t="str">
        <f t="shared" ca="1" si="7363"/>
        <v>F</v>
      </c>
      <c r="BN314" s="17" t="str">
        <f t="shared" ca="1" si="7364"/>
        <v>F</v>
      </c>
      <c r="BO314" s="17" t="str">
        <f t="shared" ca="1" si="7365"/>
        <v>N</v>
      </c>
      <c r="BP314" s="14" t="b">
        <f t="shared" ca="1" si="7366"/>
        <v>1</v>
      </c>
      <c r="BQ314" s="35"/>
      <c r="BX314" s="16"/>
      <c r="BY314" s="16"/>
      <c r="BZ314" s="16"/>
      <c r="CA314" s="16"/>
      <c r="CB314" s="16"/>
      <c r="CC314" s="16"/>
      <c r="CD314" s="16"/>
      <c r="CE314" s="16"/>
      <c r="CF314" s="16"/>
      <c r="CN314" s="14">
        <f ca="1">IF(H314,IFERROR(IsVariableNameLegal(O314),0),0)</f>
        <v>0</v>
      </c>
      <c r="CO314" s="14" t="str">
        <f t="array" aca="1" ref="CO314" ca="1">IF(H314,IF(COUNTIF(INDIRECT(wew!$C$13),O314)&gt;1,TRIM(SUBSTITUTE(_xll.MCONCAT(IF((INDIRECT(wew!$C$13)=O314)*(COLUMN(INDIRECT(wew!$C$13))&lt;&gt;D314+1),-1+COLUMN(INDIRECT(wew!$C$13)),"")," "),"  "," ")),""),"")</f>
        <v/>
      </c>
      <c r="CP314" s="14" t="str">
        <f t="array" aca="1" ref="CP314" ca="1">IF(P314&lt;&gt;"",IF(LEN(P314)&gt;150,1,""),"")</f>
        <v/>
      </c>
      <c r="CQ314" s="14" t="str">
        <f t="array" aca="1" ref="CQ314" ca="1">IF(AND(H314,NOT(ster!$J$3)),IF(COUNTIF(INDIRECT(wew!$C$15),P314)&gt;1,TRIM(SUBSTITUTE(_xll.MCONCAT(IF((INDIRECT(wew!$C$15)=P314)*(COLUMN(INDIRECT(wew!$C$15))&lt;&gt;D314+1),-1+COLUMN(INDIRECT(wew!$C$15)),"")," "),"  "," ")),""),"")</f>
        <v/>
      </c>
      <c r="CR314" s="14" t="str">
        <f t="array" aca="1" ref="CR314" ca="1">IF(H314,IF(AND(W314&gt;0,AO314&lt;&gt;""),TRIM(SUBSTITUTE(_xll.MCONCAT(IFERROR(IF(ISNUMBER(INDIRECT(Q314)),IF((INDIRECT(ster!$D$14)&lt;&gt;"")*(INDIRECT(Q314)&lt;AO314),INDIRECT(ster!$D$14) &amp; ": " &amp;  SUBSTITUTE(IF( AV314,IFERROR(TEXT(INDIRECT(Q314),"rrrr-mm-dd") &amp;" (" &amp; INDIRECT(Q314) &amp;")",INDIRECT(Q314)),INDIRECT(Q314))," "," "),""),""),"")," "),"  "," ")),""),"")</f>
        <v/>
      </c>
      <c r="CS314" s="14" t="str">
        <f t="array" aca="1" ref="CS314" ca="1">IF(H314,IF(AND(W314&gt;0,AP314&lt;&gt;""),TRIM(SUBSTITUTE(_xll.MCONCAT(IFERROR(IF(ISNUMBER(INDIRECT(Q314)),IF((INDIRECT(ster!$D$14)&lt;&gt;"")*(INDIRECT(Q314)&gt;AP314),INDIRECT(ster!$D$14) &amp; ": " &amp;  SUBSTITUTE(IF( AV314,IFERROR(TEXT(INDIRECT(Q314),"rrrr-mm-dd")&amp;" (" &amp; INDIRECT(Q314) &amp;")",INDIRECT(Q314)),INDIRECT(Q314))," "," "),""),""),"")," "),"  "," ")),""),"")</f>
        <v/>
      </c>
      <c r="CT314" s="14" t="str">
        <f t="array" aca="1" ref="CT314" ca="1">IF(H314,IF(AND(N314&gt;0,AR314),TRIM(SUBSTITUTE(_xll.MCONCAT(IFERROR(IF(ISNUMBER(INDIRECT(Q314)),IF((INDIRECT(ster!$D$14)&lt;&gt;"")*(IFERROR(0*(MATCH(INDIRECT(Q314),INDIRECT(K314),0)&gt;0),1)),INDIRECT(ster!$D$14) &amp; ": " &amp;  SUBSTITUTE(IF( AV314,IFERROR(TEXT(INDIRECT(Q314),"rrrr-mm-dd")&amp;" (" &amp; INDIRECT(Q314) &amp;")",INDIRECT(Q314)),INDIRECT(Q314))," "," "),""),""),"")," "),"  "," ")),""),"")</f>
        <v/>
      </c>
      <c r="CU314" s="14" t="str">
        <f t="array" aca="1" ref="CU314" ca="1">IF(H314,IF(AND(V314&gt;0),TRIM(SUBSTITUTE(_xll.MCONCAT(IF((INDIRECT(ster!$D$14)&lt;&gt;"")*(IFERROR(0*(INDIRECT(Q314)&lt;&gt;""),1)),INDIRECT(ster!$D$14),"")," "),"  "," ")),""),"")</f>
        <v/>
      </c>
      <c r="CV314" s="14" t="str">
        <f t="array" aca="1" ref="CV314" ca="1">IF(H314,IF(AS314,
TRIM(SUBSTITUTE(_xll.MCONCAT(IF(
   (INDIRECT(ster!$D$14)&lt;&gt;"")*
   ((INDIRECT(Q314)="")+
      NOT(ISNUMBER(INDIRECT(Q314)))*
      NOT(ISERROR(MATCH(INDIRECT(Q314),INDIRECT(K314),0)))
    ),
      INDIRECT(ster!$D$14),
   "")," "),"  "," ")),
""),"")</f>
        <v/>
      </c>
      <c r="CW314" s="14" t="str">
        <f t="array" aca="1" ref="CW314" ca="1">IF(H314,IF(AND(AQ314),TRIM(SUBSTITUTE(_xll.MCONCAT(IFERROR(IF(ISNUMBER(INDIRECT(Q314)),IF((INDIRECT(ster!$D$14)&lt;&gt;"")*(INDIRECT(Q314)&lt;&gt;INT(INDIRECT(Q314))),INDIRECT(ster!$D$14) &amp; ": " &amp; INDIRECT(Q314),""),""),"")," "),"  "," ")),""),"")</f>
        <v/>
      </c>
      <c r="CX314" s="14" t="str">
        <f t="array" aca="1" ref="CX314" ca="1">IF(H314,IF(OR(AU314,AV314),TRIM(SUBSTITUTE(_xll.MCONCAT(IF((INDIRECT(ster!$D$14)&lt;&gt;"")*NOT(ISNUMBER(INDIRECT(Q314))),IF(ISERROR(MATCH(INDIRECT(Q314),INDIRECT(K314),0)),IFERROR(IF(INDIRECT(Q314)&lt;&gt;"",INDIRECT(ster!$D$14) &amp; ": " &amp; SUBSTITUTE(INDIRECT(Q314)," "," "),""),""),""),"")," "),"  "," ")),""),"")</f>
        <v/>
      </c>
      <c r="CY314" s="14" t="str">
        <f t="array" aca="1" ref="CY314" ca="1">IF(H314,IF(AE314,TRIM(SUBSTITUTE(_xll.MCONCAT(IF((INDIRECT(ster!$D$14)&lt;&gt;"")*IFERROR(NOT(INDIRECT(AF314)),FALSE),IF(ISERROR(MATCH(INDIRECT(Q314),INDIRECT(K314),0)),IFERROR(IF(INDIRECT(Q314)&lt;&gt;"",INDIRECT(ster!$D$14)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CZ314" s="14" t="str">
        <f t="array" aca="1" ref="CZ314" ca="1">IF(H314,IF(AH314,TRIM(SUBSTITUTE(_xll.MCONCAT(IF((INDIRECT(ster!$D$14)&lt;&gt;"")*IFERROR(NOT(INDIRECT(AI314)),FALSE),IF(ISERROR(MATCH(INDIRECT(Q314),INDIRECT(K314),0)),IFERROR(IF(INDIRECT(Q314)&lt;&gt;"",INDIRECT(ster!$D$14)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DC314" s="14" t="str">
        <f ca="1">SUBSTITUTE(SUBSTITUTE(SUBSTITUTE(SUBSTITUTE(_xll.MCONCAT(DG314:DS314,"■"),"■■","■"),"■■","■"),"■■","■"),"■■","■")</f>
        <v>■</v>
      </c>
      <c r="DD314" s="14" t="str">
        <f t="shared" ca="1" si="7367"/>
        <v/>
      </c>
      <c r="DE314" s="14" t="str">
        <f t="shared" ca="1" si="7368"/>
        <v/>
      </c>
      <c r="DF314" s="14" t="str">
        <f t="shared" ca="1" si="7369"/>
        <v/>
      </c>
      <c r="DG314" s="14" t="str">
        <f t="shared" ca="1" si="7370"/>
        <v/>
      </c>
      <c r="DH314" s="14" t="str">
        <f t="shared" ca="1" si="7371"/>
        <v/>
      </c>
      <c r="DI314" s="14" t="str">
        <f t="shared" ca="1" si="7372"/>
        <v/>
      </c>
      <c r="DJ314" s="14" t="str">
        <f t="shared" ca="1" si="7373"/>
        <v/>
      </c>
      <c r="DK314" s="14" t="str">
        <f t="shared" ca="1" si="7374"/>
        <v/>
      </c>
      <c r="DL314" s="14" t="str">
        <f t="shared" ca="1" si="7375"/>
        <v/>
      </c>
      <c r="DM314" s="14" t="str">
        <f t="shared" ca="1" si="7376"/>
        <v/>
      </c>
      <c r="DN314" s="14" t="str">
        <f t="array" aca="1" ref="DN314" ca="1">IF(CU314&lt;&gt;"","There are errors in the entered values in the following cases: " &amp;SUBSTITUTE(CU314," ",", "),"")</f>
        <v/>
      </c>
      <c r="DO314" s="14" t="str">
        <f t="shared" ca="1" si="7377"/>
        <v/>
      </c>
      <c r="DP314" s="14" t="str">
        <f t="shared" ca="1" si="7378"/>
        <v/>
      </c>
      <c r="DQ314" s="14" t="str">
        <f t="shared" ca="1" si="7379"/>
        <v/>
      </c>
      <c r="DR314" s="14" t="str">
        <f t="shared" ca="1" si="7380"/>
        <v/>
      </c>
      <c r="DS314" s="14" t="str">
        <f t="shared" ca="1" si="7381"/>
        <v/>
      </c>
      <c r="DZ314" s="14" t="b">
        <f t="shared" ca="1" si="7382"/>
        <v>0</v>
      </c>
      <c r="EA314" s="14" t="str">
        <f t="shared" ca="1" si="7383"/>
        <v>Immunosupressors (q_96a)</v>
      </c>
      <c r="EB314" s="14" t="str">
        <f t="shared" ca="1" si="7384"/>
        <v xml:space="preserve">Values must be numeric. </v>
      </c>
      <c r="EC314" s="14" t="str">
        <f t="shared" ca="1" si="7385"/>
        <v xml:space="preserve">Immunosupressors (q_96a): Values must be numeric. </v>
      </c>
      <c r="ED314" s="14" t="str">
        <f t="shared" ca="1" si="7386"/>
        <v/>
      </c>
      <c r="EE314" s="14" t="str">
        <f t="shared" ca="1" si="7387"/>
        <v>Values must be numeric</v>
      </c>
      <c r="EF314" s="14" t="str">
        <f t="shared" ca="1" si="7388"/>
        <v/>
      </c>
      <c r="EG314" s="14" t="str">
        <f t="shared" ca="1" si="7389"/>
        <v/>
      </c>
      <c r="EM314" s="14" t="b">
        <f t="shared" ca="1" si="7390"/>
        <v>1</v>
      </c>
      <c r="EN314" s="14">
        <f t="shared" ca="1" si="7391"/>
        <v>297</v>
      </c>
      <c r="EO314" s="14" t="str">
        <f t="shared" ca="1" si="7392"/>
        <v>q_96a</v>
      </c>
      <c r="EP314" s="14" t="str">
        <f t="shared" ca="1" si="7393"/>
        <v xml:space="preserve">Immunosupressors (q_96a): Values must be numeric. </v>
      </c>
      <c r="EQ314" s="14" t="str">
        <f t="shared" ca="1" si="7394"/>
        <v/>
      </c>
    </row>
    <row r="315" spans="2:147" s="14" customFormat="1">
      <c r="B315" s="14" t="str">
        <f t="shared" ca="1" si="7320"/>
        <v/>
      </c>
      <c r="C315" s="14">
        <f t="shared" ca="1" si="7321"/>
        <v>298</v>
      </c>
      <c r="D315" s="14">
        <f t="shared" si="7322"/>
        <v>313</v>
      </c>
      <c r="E315" s="14" t="str">
        <f t="shared" ca="1" si="7323"/>
        <v>I</v>
      </c>
      <c r="F315" s="14" t="str">
        <f t="shared" ca="1" si="7324"/>
        <v>q_96b</v>
      </c>
      <c r="G315" s="14" t="str">
        <f t="shared" ca="1" si="7325"/>
        <v>Immunosupressor's name</v>
      </c>
      <c r="H315" s="14" t="b">
        <f t="shared" ca="1" si="7326"/>
        <v>1</v>
      </c>
      <c r="I315" s="14" t="str">
        <f ca="1">IF($H315,ADDRESS(3,(D315+1)*2-1,4,,"["&amp;wew!$G$7&amp;"]"&amp;_sheetname_labels)&amp;":"&amp;ADDRESS(2+ster!$B$20,(D315+1)*2-1,4),"")</f>
        <v>[DBTemplate.xlsm]labels!XC3:XC61</v>
      </c>
      <c r="J315" s="14">
        <f t="array" aca="1" ref="J315" ca="1">IF(H315,MAX(0,MAX(IF(INDIRECT(I315)&lt;&gt;"",ROW(INDIRECT(I315)),""))-2),"")</f>
        <v>0</v>
      </c>
      <c r="K315" s="14" t="str">
        <f ca="1">IF($H315,IF($J315&gt;0,ADDRESS(3,(D315+1)*2-1,4,,"["&amp;wew!$G$7&amp;"]"&amp;_sheetname_labels)&amp;":"&amp;ADDRESS(2+J315,(D315+1)*2-1,4),""),"")</f>
        <v/>
      </c>
      <c r="L315" s="14" t="str">
        <f ca="1">IF($H315,IF($J315&gt;0,ADDRESS(3,(D315+1)*2,4,,"["&amp;wew!$G$7&amp;"]"&amp;_sheetname_labels)&amp;":"&amp;ADDRESS(2+J315,(D315+1)*2,4),""),"")</f>
        <v/>
      </c>
      <c r="M315" s="14">
        <f t="shared" ca="1" si="7327"/>
        <v>0</v>
      </c>
      <c r="N315" s="14">
        <f t="shared" ca="1" si="7328"/>
        <v>0</v>
      </c>
      <c r="O315" s="14" t="str">
        <f t="shared" ca="1" si="7329"/>
        <v>q_96b</v>
      </c>
      <c r="P315" s="14" t="str">
        <f t="shared" ca="1" si="7330"/>
        <v>Immunosupressor's name</v>
      </c>
      <c r="Q315" s="14" t="str">
        <f ca="1">IF($BP315,ADDRESS(3,D315+1,4,,"["&amp;wew!$G$7&amp;"]"&amp;_sheetname_dataframe)&amp;":"&amp;ADDRESS(2+ster!$C$14,D315+1,4),"")</f>
        <v>[DBTemplate.xlsm]data_frame!LB3:LB3</v>
      </c>
      <c r="R315" s="14" t="str">
        <f>IF($BP315,IF(MID(_xll.FORMULATEXT(INDEX(INDIRECT(Q315),1)),1,1)="=", _xll.FORMULATEXT(INDEX(INDIRECT(Q315),1),2,TRUE),""),"")</f>
        <v/>
      </c>
      <c r="S315" s="14">
        <f t="array" aca="1" ref="S315" ca="1">IF(H315,SUM(IF((IFERROR(INDIRECT(Q315)&lt;&gt;"",FALSE))*(INDIRECT(ster!$D$14)&lt;&gt;""),1,0)),"")</f>
        <v>0</v>
      </c>
      <c r="T315" s="14">
        <f t="array" aca="1" ref="T315" ca="1">IF(H315,IF(M315&gt;0,SUM(IFERROR(1*(MATCH(INDIRECT(Q315),INDIRECT(K315),0)&gt;0),0)*(INDIRECT(ster!$D$14)&lt;&gt;"")*NOT(ISNUMBER(INDIRECT(Q315)))),0),"")</f>
        <v>0</v>
      </c>
      <c r="U315" s="14">
        <f t="array" aca="1" ref="U315" ca="1">IF(H315,SUM((IFERROR(INDIRECT(Q315)="",FALSE))*(INDIRECT(ster!$D$14)&lt;&gt;"")),"")</f>
        <v>1</v>
      </c>
      <c r="V315" s="14">
        <f t="array" aca="1" ref="V315" ca="1">IF(H315,SUM((IFERROR(INDIRECT(Q315)="#ąś",TRUE))*(INDIRECT(ster!$D$14)&lt;&gt;"")),"")</f>
        <v>0</v>
      </c>
      <c r="W315" s="14">
        <f t="array" aca="1" ref="W315" ca="1">IF(H315,SUM(ISNUMBER(INDIRECT(Q315))*(INDIRECT(ster!$D$14)&lt;&gt;"")),"")</f>
        <v>0</v>
      </c>
      <c r="X315" s="14" t="str">
        <f t="array" aca="1" ref="X315" ca="1">IF(AND(H315,W315&gt;0),IF(wew!$B$3,MIN(IF((INDIRECT(ster!$D$14)&lt;&gt;"")*IFERROR(INDIRECT($Q315)&lt;&gt;"",FALSE),IFERROR(INDIRECT($Q315),"X"),"X")),"&lt;włącz podświetlanie wartości&gt;"),"—")</f>
        <v>—</v>
      </c>
      <c r="Y315" s="14" t="str">
        <f t="array" aca="1" ref="Y315" ca="1">IF(AND(H315,W315&gt;0),IF(wew!$B$3,MAX(IF((INDIRECT(ster!$D$14)&lt;&gt;"")*IFERROR(INDIRECT($Q315)&lt;&gt;"",FALSE),IFERROR(INDIRECT($Q315),"X"),"X")),"&lt;włącz podświetlanie wartości&gt;"),"—")</f>
        <v>—</v>
      </c>
      <c r="Z315" s="14">
        <f t="shared" ca="1" si="7331"/>
        <v>0</v>
      </c>
      <c r="AA315" s="12" t="str">
        <f t="shared" ca="1" si="7332"/>
        <v>—</v>
      </c>
      <c r="AB315" s="17">
        <f t="array" aca="1" ref="AB315" ca="1">IF(H315,IF(W315&gt;0,SUM((INDIRECT(ster!$D$14)&lt;&gt;"")*IFERROR((INDIRECT(Q315)&lt;&gt;"")*(INDIRECT(Q315)=INT(INDIRECT(Q315))),0)),0),"")</f>
        <v>0</v>
      </c>
      <c r="AC315" s="17">
        <f t="array" aca="1" ref="AC315" ca="1">IF(H315,W315-AB315,"")</f>
        <v>0</v>
      </c>
      <c r="AD315" s="17">
        <f t="shared" ca="1" si="7333"/>
        <v>1</v>
      </c>
      <c r="AE315" s="17" t="b">
        <f t="shared" ca="1" si="7334"/>
        <v>0</v>
      </c>
      <c r="AF315" s="17" t="str">
        <f ca="1">IF(AE315,IF($H315,ADDRESS(3,D315+2,4,,"["&amp;wew!$G$7&amp;"]"&amp;_sheetname_dataframe)&amp;":"&amp;ADDRESS(2+ster!$C$14,D315+2,4),""),"")</f>
        <v/>
      </c>
      <c r="AG315" s="17" t="str">
        <f t="shared" ca="1" si="7335"/>
        <v/>
      </c>
      <c r="AH315" s="17" t="b">
        <f t="shared" ca="1" si="7336"/>
        <v>0</v>
      </c>
      <c r="AI315" s="17" t="str">
        <f ca="1">IF(AH315,IF($H315,ADDRESS(3,D315+3,4,,"["&amp;wew!$G$7&amp;"]"&amp;_sheetname_dataframe)&amp;":"&amp;ADDRESS(2+ster!$C$14,D315+3,4),""),"")</f>
        <v/>
      </c>
      <c r="AJ315" s="17" t="str">
        <f t="shared" ca="1" si="7337"/>
        <v/>
      </c>
      <c r="AK315" s="17" t="b">
        <f t="shared" ca="1" si="7338"/>
        <v>0</v>
      </c>
      <c r="AL315" s="17" t="b">
        <f t="shared" ca="1" si="7339"/>
        <v>0</v>
      </c>
      <c r="AM315" s="17" t="b">
        <f t="shared" ca="1" si="7340"/>
        <v>0</v>
      </c>
      <c r="AN315" s="17">
        <f t="shared" ca="1" si="7341"/>
        <v>0</v>
      </c>
      <c r="AO315" s="24" t="str">
        <f t="shared" ca="1" si="7342"/>
        <v/>
      </c>
      <c r="AP315" s="24" t="str">
        <f t="shared" ca="1" si="7343"/>
        <v/>
      </c>
      <c r="AQ315" s="17" t="b">
        <f t="shared" ca="1" si="7344"/>
        <v>0</v>
      </c>
      <c r="AR315" s="17" t="b">
        <f t="shared" ca="1" si="7345"/>
        <v>0</v>
      </c>
      <c r="AS315" s="17" t="b">
        <f t="shared" ca="1" si="7346"/>
        <v>0</v>
      </c>
      <c r="AT315" s="17" t="b">
        <f t="shared" ca="1" si="7347"/>
        <v>0</v>
      </c>
      <c r="AU315" s="17" t="b">
        <f t="shared" ca="1" si="7348"/>
        <v>0</v>
      </c>
      <c r="AV315" s="17" t="b">
        <f t="shared" ca="1" si="7349"/>
        <v>0</v>
      </c>
      <c r="AW315" s="17" t="b">
        <f t="shared" ca="1" si="7350"/>
        <v>0</v>
      </c>
      <c r="AX315" s="14" t="b">
        <f t="array" aca="1" ref="AX315" ca="1">IF(H315,N315&gt;0,"")</f>
        <v>0</v>
      </c>
      <c r="AY315" s="17" t="str">
        <f t="shared" ca="1" si="7351"/>
        <v/>
      </c>
      <c r="AZ315" s="17" t="str">
        <f t="array" aca="1" ref="AZ315" ca="1">IF(AY315&lt;&gt;"",SUM(1*ISERROR(MATCH(INDIRECT(AY315),INDIRECT(K315),0)))=0,"")</f>
        <v/>
      </c>
      <c r="BA315" s="17" t="b">
        <f t="shared" ca="1" si="7352"/>
        <v>1</v>
      </c>
      <c r="BB315" s="17" t="b">
        <v>0</v>
      </c>
      <c r="BC315" s="17" t="b">
        <f t="shared" ca="1" si="7353"/>
        <v>0</v>
      </c>
      <c r="BD315" s="17" t="b">
        <f t="shared" ca="1" si="7354"/>
        <v>0</v>
      </c>
      <c r="BE315" s="17" t="b">
        <f t="shared" ca="1" si="7355"/>
        <v>0</v>
      </c>
      <c r="BF315" s="17" t="b">
        <f t="shared" ca="1" si="7356"/>
        <v>0</v>
      </c>
      <c r="BG315" s="17" t="b">
        <f t="shared" ca="1" si="7357"/>
        <v>0</v>
      </c>
      <c r="BH315" s="17" t="b">
        <f t="shared" ca="1" si="7358"/>
        <v>0</v>
      </c>
      <c r="BI315" s="17">
        <f t="shared" ca="1" si="7359"/>
        <v>7</v>
      </c>
      <c r="BJ315" s="17" t="b">
        <f t="shared" ca="1" si="7360"/>
        <v>0</v>
      </c>
      <c r="BK315" s="17" t="str">
        <f t="shared" ca="1" si="7361"/>
        <v/>
      </c>
      <c r="BL315" s="17" t="str">
        <f t="shared" ca="1" si="7362"/>
        <v/>
      </c>
      <c r="BM315" s="17" t="str">
        <f t="shared" ca="1" si="7363"/>
        <v>0</v>
      </c>
      <c r="BN315" s="17" t="str">
        <f t="shared" ca="1" si="7364"/>
        <v>S</v>
      </c>
      <c r="BO315" s="17" t="str">
        <f t="shared" ca="1" si="7365"/>
        <v/>
      </c>
      <c r="BP315" s="14" t="b">
        <f t="shared" ca="1" si="7366"/>
        <v>1</v>
      </c>
      <c r="BQ315" s="35"/>
      <c r="BX315" s="16"/>
      <c r="BY315" s="16"/>
      <c r="BZ315" s="16"/>
      <c r="CA315" s="16"/>
      <c r="CB315" s="16"/>
      <c r="CC315" s="16"/>
      <c r="CD315" s="16"/>
      <c r="CE315" s="16"/>
      <c r="CF315" s="16"/>
      <c r="CN315" s="14">
        <f ca="1">IF(H315,IFERROR(IsVariableNameLegal(O315),0),0)</f>
        <v>0</v>
      </c>
      <c r="CO315" s="14" t="str">
        <f t="array" aca="1" ref="CO315" ca="1">IF(H315,IF(COUNTIF(INDIRECT(wew!$C$13),O315)&gt;1,TRIM(SUBSTITUTE(_xll.MCONCAT(IF((INDIRECT(wew!$C$13)=O315)*(COLUMN(INDIRECT(wew!$C$13))&lt;&gt;D315+1),-1+COLUMN(INDIRECT(wew!$C$13)),"")," "),"  "," ")),""),"")</f>
        <v/>
      </c>
      <c r="CP315" s="14" t="str">
        <f t="array" aca="1" ref="CP315" ca="1">IF(P315&lt;&gt;"",IF(LEN(P315)&gt;150,1,""),"")</f>
        <v/>
      </c>
      <c r="CQ315" s="14" t="str">
        <f t="array" aca="1" ref="CQ315" ca="1">IF(AND(H315,NOT(ster!$J$3)),IF(COUNTIF(INDIRECT(wew!$C$15),P315)&gt;1,TRIM(SUBSTITUTE(_xll.MCONCAT(IF((INDIRECT(wew!$C$15)=P315)*(COLUMN(INDIRECT(wew!$C$15))&lt;&gt;D315+1),-1+COLUMN(INDIRECT(wew!$C$15)),"")," "),"  "," ")),""),"")</f>
        <v/>
      </c>
      <c r="CR315" s="14" t="str">
        <f t="array" aca="1" ref="CR315" ca="1">IF(H315,IF(AND(W315&gt;0,AO315&lt;&gt;""),TRIM(SUBSTITUTE(_xll.MCONCAT(IFERROR(IF(ISNUMBER(INDIRECT(Q315)),IF((INDIRECT(ster!$D$14)&lt;&gt;"")*(INDIRECT(Q315)&lt;AO315),INDIRECT(ster!$D$14) &amp; ": " &amp;  SUBSTITUTE(IF( AV315,IFERROR(TEXT(INDIRECT(Q315),"rrrr-mm-dd") &amp;" (" &amp; INDIRECT(Q315) &amp;")",INDIRECT(Q315)),INDIRECT(Q315))," "," "),""),""),"")," "),"  "," ")),""),"")</f>
        <v/>
      </c>
      <c r="CS315" s="14" t="str">
        <f t="array" aca="1" ref="CS315" ca="1">IF(H315,IF(AND(W315&gt;0,AP315&lt;&gt;""),TRIM(SUBSTITUTE(_xll.MCONCAT(IFERROR(IF(ISNUMBER(INDIRECT(Q315)),IF((INDIRECT(ster!$D$14)&lt;&gt;"")*(INDIRECT(Q315)&gt;AP315),INDIRECT(ster!$D$14) &amp; ": " &amp;  SUBSTITUTE(IF( AV315,IFERROR(TEXT(INDIRECT(Q315),"rrrr-mm-dd")&amp;" (" &amp; INDIRECT(Q315) &amp;")",INDIRECT(Q315)),INDIRECT(Q315))," "," "),""),""),"")," "),"  "," ")),""),"")</f>
        <v/>
      </c>
      <c r="CT315" s="14" t="str">
        <f t="array" aca="1" ref="CT315" ca="1">IF(H315,IF(AND(N315&gt;0,AR315),TRIM(SUBSTITUTE(_xll.MCONCAT(IFERROR(IF(ISNUMBER(INDIRECT(Q315)),IF((INDIRECT(ster!$D$14)&lt;&gt;"")*(IFERROR(0*(MATCH(INDIRECT(Q315),INDIRECT(K315),0)&gt;0),1)),INDIRECT(ster!$D$14) &amp; ": " &amp;  SUBSTITUTE(IF( AV315,IFERROR(TEXT(INDIRECT(Q315),"rrrr-mm-dd")&amp;" (" &amp; INDIRECT(Q315) &amp;")",INDIRECT(Q315)),INDIRECT(Q315))," "," "),""),""),"")," "),"  "," ")),""),"")</f>
        <v/>
      </c>
      <c r="CU315" s="14" t="str">
        <f t="array" aca="1" ref="CU315" ca="1">IF(H315,IF(AND(V315&gt;0),TRIM(SUBSTITUTE(_xll.MCONCAT(IF((INDIRECT(ster!$D$14)&lt;&gt;"")*(IFERROR(0*(INDIRECT(Q315)&lt;&gt;""),1)),INDIRECT(ster!$D$14),"")," "),"  "," ")),""),"")</f>
        <v/>
      </c>
      <c r="CV315" s="14" t="str">
        <f t="array" aca="1" ref="CV315" ca="1">IF(H315,IF(AS315,
TRIM(SUBSTITUTE(_xll.MCONCAT(IF(
   (INDIRECT(ster!$D$14)&lt;&gt;"")*
   ((INDIRECT(Q315)="")+
      NOT(ISNUMBER(INDIRECT(Q315)))*
      NOT(ISERROR(MATCH(INDIRECT(Q315),INDIRECT(K315),0)))
    ),
      INDIRECT(ster!$D$14),
   "")," "),"  "," ")),
""),"")</f>
        <v/>
      </c>
      <c r="CW315" s="14" t="str">
        <f t="array" aca="1" ref="CW315" ca="1">IF(H315,IF(AND(AQ315),TRIM(SUBSTITUTE(_xll.MCONCAT(IFERROR(IF(ISNUMBER(INDIRECT(Q315)),IF((INDIRECT(ster!$D$14)&lt;&gt;"")*(INDIRECT(Q315)&lt;&gt;INT(INDIRECT(Q315))),INDIRECT(ster!$D$14) &amp; ": " &amp; INDIRECT(Q315),""),""),"")," "),"  "," ")),""),"")</f>
        <v/>
      </c>
      <c r="CX315" s="14" t="str">
        <f t="array" aca="1" ref="CX315" ca="1">IF(H315,IF(OR(AU315,AV315),TRIM(SUBSTITUTE(_xll.MCONCAT(IF((INDIRECT(ster!$D$14)&lt;&gt;"")*NOT(ISNUMBER(INDIRECT(Q315))),IF(ISERROR(MATCH(INDIRECT(Q315),INDIRECT(K315),0)),IFERROR(IF(INDIRECT(Q315)&lt;&gt;"",INDIRECT(ster!$D$14) &amp; ": " &amp; SUBSTITUTE(INDIRECT(Q315)," "," "),""),""),""),"")," "),"  "," ")),""),"")</f>
        <v/>
      </c>
      <c r="CY315" s="14" t="str">
        <f t="array" aca="1" ref="CY315" ca="1">IF(H315,IF(AE315,TRIM(SUBSTITUTE(_xll.MCONCAT(IF((INDIRECT(ster!$D$14)&lt;&gt;"")*IFERROR(NOT(INDIRECT(AF315)),FALSE),IF(ISERROR(MATCH(INDIRECT(Q315),INDIRECT(K315),0)),IFERROR(IF(INDIRECT(Q315)&lt;&gt;"",INDIRECT(ster!$D$14)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CZ315" s="14" t="str">
        <f t="array" aca="1" ref="CZ315" ca="1">IF(H315,IF(AH315,TRIM(SUBSTITUTE(_xll.MCONCAT(IF((INDIRECT(ster!$D$14)&lt;&gt;"")*IFERROR(NOT(INDIRECT(AI315)),FALSE),IF(ISERROR(MATCH(INDIRECT(Q315),INDIRECT(K315),0)),IFERROR(IF(INDIRECT(Q315)&lt;&gt;"",INDIRECT(ster!$D$14)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DC315" s="14" t="str">
        <f ca="1">SUBSTITUTE(SUBSTITUTE(SUBSTITUTE(SUBSTITUTE(_xll.MCONCAT(DG315:DS315,"■"),"■■","■"),"■■","■"),"■■","■"),"■■","■")</f>
        <v>■</v>
      </c>
      <c r="DD315" s="14" t="str">
        <f t="shared" ca="1" si="7367"/>
        <v/>
      </c>
      <c r="DE315" s="14" t="str">
        <f t="shared" ca="1" si="7368"/>
        <v/>
      </c>
      <c r="DF315" s="14" t="str">
        <f t="shared" ca="1" si="7369"/>
        <v/>
      </c>
      <c r="DG315" s="14" t="str">
        <f t="shared" ca="1" si="7370"/>
        <v/>
      </c>
      <c r="DH315" s="14" t="str">
        <f t="shared" ca="1" si="7371"/>
        <v/>
      </c>
      <c r="DI315" s="14" t="str">
        <f t="shared" ca="1" si="7372"/>
        <v/>
      </c>
      <c r="DJ315" s="14" t="str">
        <f t="shared" ca="1" si="7373"/>
        <v/>
      </c>
      <c r="DK315" s="14" t="str">
        <f t="shared" ca="1" si="7374"/>
        <v/>
      </c>
      <c r="DL315" s="14" t="str">
        <f t="shared" ca="1" si="7375"/>
        <v/>
      </c>
      <c r="DM315" s="14" t="str">
        <f t="shared" ca="1" si="7376"/>
        <v/>
      </c>
      <c r="DN315" s="14" t="str">
        <f t="array" aca="1" ref="DN315" ca="1">IF(CU315&lt;&gt;"","There are errors in the entered values in the following cases: " &amp;SUBSTITUTE(CU315," ",", "),"")</f>
        <v/>
      </c>
      <c r="DO315" s="14" t="str">
        <f t="shared" ca="1" si="7377"/>
        <v/>
      </c>
      <c r="DP315" s="14" t="str">
        <f t="shared" ca="1" si="7378"/>
        <v/>
      </c>
      <c r="DQ315" s="14" t="str">
        <f t="shared" ca="1" si="7379"/>
        <v/>
      </c>
      <c r="DR315" s="14" t="str">
        <f t="shared" ca="1" si="7380"/>
        <v/>
      </c>
      <c r="DS315" s="14" t="str">
        <f t="shared" ca="1" si="7381"/>
        <v/>
      </c>
      <c r="DZ315" s="14" t="b">
        <f t="shared" ca="1" si="7382"/>
        <v>0</v>
      </c>
      <c r="EA315" s="14" t="str">
        <f t="shared" ca="1" si="7383"/>
        <v/>
      </c>
      <c r="EB315" s="14" t="str">
        <f t="shared" ca="1" si="7384"/>
        <v/>
      </c>
      <c r="EC315" s="14" t="str">
        <f t="shared" ca="1" si="7385"/>
        <v/>
      </c>
      <c r="ED315" s="14" t="str">
        <f t="shared" ca="1" si="7386"/>
        <v/>
      </c>
      <c r="EE315" s="14" t="str">
        <f t="shared" ca="1" si="7387"/>
        <v/>
      </c>
      <c r="EF315" s="14" t="str">
        <f t="shared" ca="1" si="7388"/>
        <v/>
      </c>
      <c r="EG315" s="14" t="str">
        <f t="shared" ca="1" si="7389"/>
        <v/>
      </c>
      <c r="EM315" s="14" t="b">
        <f t="shared" ca="1" si="7390"/>
        <v>0</v>
      </c>
      <c r="EN315" s="14" t="str">
        <f t="shared" ca="1" si="7391"/>
        <v/>
      </c>
      <c r="EO315" s="14" t="str">
        <f t="shared" ca="1" si="7392"/>
        <v/>
      </c>
      <c r="EP315" s="14" t="str">
        <f t="shared" ca="1" si="7393"/>
        <v/>
      </c>
      <c r="EQ315" s="14" t="str">
        <f t="shared" ca="1" si="7394"/>
        <v/>
      </c>
    </row>
    <row r="316" spans="2:147" s="14" customFormat="1">
      <c r="B316" s="14" t="str">
        <f t="shared" ca="1" si="7320"/>
        <v/>
      </c>
      <c r="C316" s="14">
        <f t="shared" ca="1" si="7321"/>
        <v>299</v>
      </c>
      <c r="D316" s="14">
        <f t="shared" si="7322"/>
        <v>314</v>
      </c>
      <c r="E316" s="14" t="str">
        <f t="shared" ca="1" si="7323"/>
        <v>N</v>
      </c>
      <c r="F316" s="14" t="str">
        <f t="shared" ca="1" si="7324"/>
        <v>q_97a</v>
      </c>
      <c r="G316" s="14" t="str">
        <f t="shared" ca="1" si="7325"/>
        <v>SOD1 mutation</v>
      </c>
      <c r="H316" s="14" t="b">
        <f t="shared" ca="1" si="7326"/>
        <v>1</v>
      </c>
      <c r="I316" s="14" t="str">
        <f ca="1">IF($H316,ADDRESS(3,(D316+1)*2-1,4,,"["&amp;wew!$G$7&amp;"]"&amp;_sheetname_labels)&amp;":"&amp;ADDRESS(2+ster!$B$20,(D316+1)*2-1,4),"")</f>
        <v>[DBTemplate.xlsm]labels!XE3:XE61</v>
      </c>
      <c r="J316" s="14">
        <f t="array" aca="1" ref="J316" ca="1">IF(H316,MAX(0,MAX(IF(INDIRECT(I316)&lt;&gt;"",ROW(INDIRECT(I316)),""))-2),"")</f>
        <v>3</v>
      </c>
      <c r="K316" s="14" t="str">
        <f ca="1">IF($H316,IF($J316&gt;0,ADDRESS(3,(D316+1)*2-1,4,,"["&amp;wew!$G$7&amp;"]"&amp;_sheetname_labels)&amp;":"&amp;ADDRESS(2+J316,(D316+1)*2-1,4),""),"")</f>
        <v>[DBTemplate.xlsm]labels!XE3:XE5</v>
      </c>
      <c r="L316" s="14" t="str">
        <f ca="1">IF($H316,IF($J316&gt;0,ADDRESS(3,(D316+1)*2,4,,"["&amp;wew!$G$7&amp;"]"&amp;_sheetname_labels)&amp;":"&amp;ADDRESS(2+J316,(D316+1)*2,4),""),"")</f>
        <v>[DBTemplate.xlsm]labels!XF3:XF5</v>
      </c>
      <c r="M316" s="14">
        <f t="shared" ca="1" si="7327"/>
        <v>0</v>
      </c>
      <c r="N316" s="14">
        <f t="shared" ca="1" si="7328"/>
        <v>3</v>
      </c>
      <c r="O316" s="14" t="str">
        <f t="shared" ca="1" si="7329"/>
        <v>q_97a</v>
      </c>
      <c r="P316" s="14" t="str">
        <f t="shared" ca="1" si="7330"/>
        <v>SOD1 mutation</v>
      </c>
      <c r="Q316" s="14" t="str">
        <f ca="1">IF($BP316,ADDRESS(3,D316+1,4,,"["&amp;wew!$G$7&amp;"]"&amp;_sheetname_dataframe)&amp;":"&amp;ADDRESS(2+ster!$C$14,D316+1,4),"")</f>
        <v>[DBTemplate.xlsm]data_frame!LC3:LC3</v>
      </c>
      <c r="R316" s="14" t="str">
        <f>IF($BP316,IF(MID(_xll.FORMULATEXT(INDEX(INDIRECT(Q316),1)),1,1)="=", _xll.FORMULATEXT(INDEX(INDIRECT(Q316),1),2,TRUE),""),"")</f>
        <v/>
      </c>
      <c r="S316" s="14">
        <f t="array" aca="1" ref="S316" ca="1">IF(H316,SUM(IF((IFERROR(INDIRECT(Q316)&lt;&gt;"",FALSE))*(INDIRECT(ster!$D$14)&lt;&gt;""),1,0)),"")</f>
        <v>1</v>
      </c>
      <c r="T316" s="14">
        <f t="array" aca="1" ref="T316" ca="1">IF(H316,IF(M316&gt;0,SUM(IFERROR(1*(MATCH(INDIRECT(Q316),INDIRECT(K316),0)&gt;0),0)*(INDIRECT(ster!$D$14)&lt;&gt;"")*NOT(ISNUMBER(INDIRECT(Q316)))),0),"")</f>
        <v>0</v>
      </c>
      <c r="U316" s="14">
        <f t="array" aca="1" ref="U316" ca="1">IF(H316,SUM((IFERROR(INDIRECT(Q316)="",FALSE))*(INDIRECT(ster!$D$14)&lt;&gt;"")),"")</f>
        <v>0</v>
      </c>
      <c r="V316" s="14">
        <f t="array" aca="1" ref="V316" ca="1">IF(H316,SUM((IFERROR(INDIRECT(Q316)="#ąś",TRUE))*(INDIRECT(ster!$D$14)&lt;&gt;"")),"")</f>
        <v>0</v>
      </c>
      <c r="W316" s="14">
        <f t="array" aca="1" ref="W316" ca="1">IF(H316,SUM(ISNUMBER(INDIRECT(Q316))*(INDIRECT(ster!$D$14)&lt;&gt;"")),"")</f>
        <v>1</v>
      </c>
      <c r="X316" s="14">
        <f t="array" aca="1" ref="X316" ca="1">IF(AND(H316,W316&gt;0),IF(wew!$B$3,MIN(IF((INDIRECT(ster!$D$14)&lt;&gt;"")*IFERROR(INDIRECT($Q316)&lt;&gt;"",FALSE),IFERROR(INDIRECT($Q316),"X"),"X")),"&lt;włącz podświetlanie wartości&gt;"),"—")</f>
        <v>2</v>
      </c>
      <c r="Y316" s="14">
        <f t="array" aca="1" ref="Y316" ca="1">IF(AND(H316,W316&gt;0),IF(wew!$B$3,MAX(IF((INDIRECT(ster!$D$14)&lt;&gt;"")*IFERROR(INDIRECT($Q316)&lt;&gt;"",FALSE),IFERROR(INDIRECT($Q316),"X"),"X")),"&lt;włącz podświetlanie wartości&gt;"),"—")</f>
        <v>2</v>
      </c>
      <c r="Z316" s="14">
        <f t="shared" ca="1" si="7331"/>
        <v>0</v>
      </c>
      <c r="AA316" s="12">
        <f t="shared" ca="1" si="7332"/>
        <v>1</v>
      </c>
      <c r="AB316" s="17">
        <f t="array" aca="1" ref="AB316" ca="1">IF(H316,IF(W316&gt;0,SUM((INDIRECT(ster!$D$14)&lt;&gt;"")*IFERROR((INDIRECT(Q316)&lt;&gt;"")*(INDIRECT(Q316)=INT(INDIRECT(Q316))),0)),0),"")</f>
        <v>1</v>
      </c>
      <c r="AC316" s="17">
        <f t="array" aca="1" ref="AC316" ca="1">IF(H316,W316-AB316,"")</f>
        <v>0</v>
      </c>
      <c r="AD316" s="17">
        <f t="shared" ca="1" si="7333"/>
        <v>1</v>
      </c>
      <c r="AE316" s="17" t="b">
        <f t="shared" ca="1" si="7334"/>
        <v>0</v>
      </c>
      <c r="AF316" s="17" t="str">
        <f ca="1">IF(AE316,IF($H316,ADDRESS(3,D316+2,4,,"["&amp;wew!$G$7&amp;"]"&amp;_sheetname_dataframe)&amp;":"&amp;ADDRESS(2+ster!$C$14,D316+2,4),""),"")</f>
        <v/>
      </c>
      <c r="AG316" s="17" t="str">
        <f t="shared" ca="1" si="7335"/>
        <v/>
      </c>
      <c r="AH316" s="17" t="b">
        <f t="shared" ca="1" si="7336"/>
        <v>0</v>
      </c>
      <c r="AI316" s="17" t="str">
        <f ca="1">IF(AH316,IF($H316,ADDRESS(3,D316+3,4,,"["&amp;wew!$G$7&amp;"]"&amp;_sheetname_dataframe)&amp;":"&amp;ADDRESS(2+ster!$C$14,D316+3,4),""),"")</f>
        <v/>
      </c>
      <c r="AJ316" s="17" t="str">
        <f t="shared" ca="1" si="7337"/>
        <v/>
      </c>
      <c r="AK316" s="17" t="b">
        <f t="shared" ca="1" si="7338"/>
        <v>0</v>
      </c>
      <c r="AL316" s="17" t="b">
        <f t="shared" ca="1" si="7339"/>
        <v>0</v>
      </c>
      <c r="AM316" s="17" t="b">
        <f t="shared" ca="1" si="7340"/>
        <v>0</v>
      </c>
      <c r="AN316" s="17">
        <f t="shared" ca="1" si="7341"/>
        <v>0</v>
      </c>
      <c r="AO316" s="24" t="str">
        <f t="shared" ca="1" si="7342"/>
        <v/>
      </c>
      <c r="AP316" s="24" t="str">
        <f t="shared" ca="1" si="7343"/>
        <v/>
      </c>
      <c r="AQ316" s="17" t="b">
        <f t="shared" ca="1" si="7344"/>
        <v>0</v>
      </c>
      <c r="AR316" s="17" t="b">
        <f t="shared" ca="1" si="7345"/>
        <v>0</v>
      </c>
      <c r="AS316" s="17" t="b">
        <f t="shared" ca="1" si="7346"/>
        <v>0</v>
      </c>
      <c r="AT316" s="17" t="b">
        <f t="shared" ca="1" si="7347"/>
        <v>0</v>
      </c>
      <c r="AU316" s="17" t="b">
        <f t="shared" ca="1" si="7348"/>
        <v>1</v>
      </c>
      <c r="AV316" s="17" t="b">
        <f t="shared" ca="1" si="7349"/>
        <v>0</v>
      </c>
      <c r="AW316" s="17" t="b">
        <f t="shared" ca="1" si="7350"/>
        <v>1</v>
      </c>
      <c r="AX316" s="14" t="b">
        <f t="array" aca="1" ref="AX316" ca="1">IF(H316,N316&gt;0,"")</f>
        <v>1</v>
      </c>
      <c r="AY316" s="17" t="str">
        <f t="shared" ca="1" si="7351"/>
        <v>C3:C5</v>
      </c>
      <c r="AZ316" s="17" t="b">
        <f t="array" aca="1" ref="AZ316" ca="1">IF(AY316&lt;&gt;"",SUM(1*ISERROR(MATCH(INDIRECT(AY316),INDIRECT(K316),0)))=0,"")</f>
        <v>1</v>
      </c>
      <c r="BA316" s="17" t="b">
        <f t="shared" ca="1" si="7352"/>
        <v>1</v>
      </c>
      <c r="BB316" s="17" t="b">
        <v>0</v>
      </c>
      <c r="BC316" s="17" t="b">
        <f t="shared" ca="1" si="7353"/>
        <v>1</v>
      </c>
      <c r="BD316" s="17" t="b">
        <f t="shared" ca="1" si="7354"/>
        <v>0</v>
      </c>
      <c r="BE316" s="17" t="b">
        <f t="shared" ca="1" si="7355"/>
        <v>0</v>
      </c>
      <c r="BF316" s="17" t="b">
        <f t="shared" ca="1" si="7356"/>
        <v>0</v>
      </c>
      <c r="BG316" s="17" t="b">
        <f t="shared" ca="1" si="7357"/>
        <v>0</v>
      </c>
      <c r="BH316" s="17" t="b">
        <f t="shared" ca="1" si="7358"/>
        <v>1</v>
      </c>
      <c r="BI316" s="17">
        <f t="shared" ca="1" si="7359"/>
        <v>2</v>
      </c>
      <c r="BJ316" s="17" t="b">
        <f t="shared" ca="1" si="7360"/>
        <v>0</v>
      </c>
      <c r="BK316" s="17" t="str">
        <f t="shared" ca="1" si="7361"/>
        <v/>
      </c>
      <c r="BL316" s="17" t="str">
        <f t="shared" ca="1" si="7362"/>
        <v/>
      </c>
      <c r="BM316" s="17" t="str">
        <f t="shared" ca="1" si="7363"/>
        <v>F</v>
      </c>
      <c r="BN316" s="17" t="str">
        <f t="shared" ca="1" si="7364"/>
        <v>F</v>
      </c>
      <c r="BO316" s="17" t="str">
        <f t="shared" ca="1" si="7365"/>
        <v>N</v>
      </c>
      <c r="BP316" s="14" t="b">
        <f t="shared" ca="1" si="7366"/>
        <v>1</v>
      </c>
      <c r="BQ316" s="35"/>
      <c r="BX316" s="16"/>
      <c r="BY316" s="16"/>
      <c r="BZ316" s="16"/>
      <c r="CA316" s="16"/>
      <c r="CB316" s="16"/>
      <c r="CC316" s="16"/>
      <c r="CD316" s="16"/>
      <c r="CE316" s="16"/>
      <c r="CF316" s="16"/>
      <c r="CN316" s="14">
        <f ca="1">IF(H316,IFERROR(IsVariableNameLegal(O316),0),0)</f>
        <v>0</v>
      </c>
      <c r="CO316" s="14" t="str">
        <f t="array" aca="1" ref="CO316" ca="1">IF(H316,IF(COUNTIF(INDIRECT(wew!$C$13),O316)&gt;1,TRIM(SUBSTITUTE(_xll.MCONCAT(IF((INDIRECT(wew!$C$13)=O316)*(COLUMN(INDIRECT(wew!$C$13))&lt;&gt;D316+1),-1+COLUMN(INDIRECT(wew!$C$13)),"")," "),"  "," ")),""),"")</f>
        <v/>
      </c>
      <c r="CP316" s="14" t="str">
        <f t="array" aca="1" ref="CP316" ca="1">IF(P316&lt;&gt;"",IF(LEN(P316)&gt;150,1,""),"")</f>
        <v/>
      </c>
      <c r="CQ316" s="14" t="str">
        <f t="array" aca="1" ref="CQ316" ca="1">IF(AND(H316,NOT(ster!$J$3)),IF(COUNTIF(INDIRECT(wew!$C$15),P316)&gt;1,TRIM(SUBSTITUTE(_xll.MCONCAT(IF((INDIRECT(wew!$C$15)=P316)*(COLUMN(INDIRECT(wew!$C$15))&lt;&gt;D316+1),-1+COLUMN(INDIRECT(wew!$C$15)),"")," "),"  "," ")),""),"")</f>
        <v/>
      </c>
      <c r="CR316" s="14" t="str">
        <f t="array" aca="1" ref="CR316" ca="1">IF(H316,IF(AND(W316&gt;0,AO316&lt;&gt;""),TRIM(SUBSTITUTE(_xll.MCONCAT(IFERROR(IF(ISNUMBER(INDIRECT(Q316)),IF((INDIRECT(ster!$D$14)&lt;&gt;"")*(INDIRECT(Q316)&lt;AO316),INDIRECT(ster!$D$14) &amp; ": " &amp;  SUBSTITUTE(IF( AV316,IFERROR(TEXT(INDIRECT(Q316),"rrrr-mm-dd") &amp;" (" &amp; INDIRECT(Q316) &amp;")",INDIRECT(Q316)),INDIRECT(Q316))," "," "),""),""),"")," "),"  "," ")),""),"")</f>
        <v/>
      </c>
      <c r="CS316" s="14" t="str">
        <f t="array" aca="1" ref="CS316" ca="1">IF(H316,IF(AND(W316&gt;0,AP316&lt;&gt;""),TRIM(SUBSTITUTE(_xll.MCONCAT(IFERROR(IF(ISNUMBER(INDIRECT(Q316)),IF((INDIRECT(ster!$D$14)&lt;&gt;"")*(INDIRECT(Q316)&gt;AP316),INDIRECT(ster!$D$14) &amp; ": " &amp;  SUBSTITUTE(IF( AV316,IFERROR(TEXT(INDIRECT(Q316),"rrrr-mm-dd")&amp;" (" &amp; INDIRECT(Q316) &amp;")",INDIRECT(Q316)),INDIRECT(Q316))," "," "),""),""),"")," "),"  "," ")),""),"")</f>
        <v/>
      </c>
      <c r="CT316" s="14" t="str">
        <f t="array" aca="1" ref="CT316" ca="1">IF(H316,IF(AND(N316&gt;0,AR316),TRIM(SUBSTITUTE(_xll.MCONCAT(IFERROR(IF(ISNUMBER(INDIRECT(Q316)),IF((INDIRECT(ster!$D$14)&lt;&gt;"")*(IFERROR(0*(MATCH(INDIRECT(Q316),INDIRECT(K316),0)&gt;0),1)),INDIRECT(ster!$D$14) &amp; ": " &amp;  SUBSTITUTE(IF( AV316,IFERROR(TEXT(INDIRECT(Q316),"rrrr-mm-dd")&amp;" (" &amp; INDIRECT(Q316) &amp;")",INDIRECT(Q316)),INDIRECT(Q316))," "," "),""),""),"")," "),"  "," ")),""),"")</f>
        <v/>
      </c>
      <c r="CU316" s="14" t="str">
        <f t="array" aca="1" ref="CU316" ca="1">IF(H316,IF(AND(V316&gt;0),TRIM(SUBSTITUTE(_xll.MCONCAT(IF((INDIRECT(ster!$D$14)&lt;&gt;"")*(IFERROR(0*(INDIRECT(Q316)&lt;&gt;""),1)),INDIRECT(ster!$D$14),"")," "),"  "," ")),""),"")</f>
        <v/>
      </c>
      <c r="CV316" s="14" t="str">
        <f t="array" aca="1" ref="CV316" ca="1">IF(H316,IF(AS316,
TRIM(SUBSTITUTE(_xll.MCONCAT(IF(
   (INDIRECT(ster!$D$14)&lt;&gt;"")*
   ((INDIRECT(Q316)="")+
      NOT(ISNUMBER(INDIRECT(Q316)))*
      NOT(ISERROR(MATCH(INDIRECT(Q316),INDIRECT(K316),0)))
    ),
      INDIRECT(ster!$D$14),
   "")," "),"  "," ")),
""),"")</f>
        <v/>
      </c>
      <c r="CW316" s="14" t="str">
        <f t="array" aca="1" ref="CW316" ca="1">IF(H316,IF(AND(AQ316),TRIM(SUBSTITUTE(_xll.MCONCAT(IFERROR(IF(ISNUMBER(INDIRECT(Q316)),IF((INDIRECT(ster!$D$14)&lt;&gt;"")*(INDIRECT(Q316)&lt;&gt;INT(INDIRECT(Q316))),INDIRECT(ster!$D$14) &amp; ": " &amp; INDIRECT(Q316),""),""),"")," "),"  "," ")),""),"")</f>
        <v/>
      </c>
      <c r="CX316" s="14" t="str">
        <f t="array" aca="1" ref="CX316" ca="1">IF(H316,IF(OR(AU316,AV316),TRIM(SUBSTITUTE(_xll.MCONCAT(IF((INDIRECT(ster!$D$14)&lt;&gt;"")*NOT(ISNUMBER(INDIRECT(Q316))),IF(ISERROR(MATCH(INDIRECT(Q316),INDIRECT(K316),0)),IFERROR(IF(INDIRECT(Q316)&lt;&gt;"",INDIRECT(ster!$D$14) &amp; ": " &amp; SUBSTITUTE(INDIRECT(Q316)," "," "),""),""),""),"")," "),"  "," ")),""),"")</f>
        <v/>
      </c>
      <c r="CY316" s="14" t="str">
        <f t="array" aca="1" ref="CY316" ca="1">IF(H316,IF(AE316,TRIM(SUBSTITUTE(_xll.MCONCAT(IF((INDIRECT(ster!$D$14)&lt;&gt;"")*IFERROR(NOT(INDIRECT(AF316)),FALSE),IF(ISERROR(MATCH(INDIRECT(Q316),INDIRECT(K316),0)),IFERROR(IF(INDIRECT(Q316)&lt;&gt;"",INDIRECT(ster!$D$14)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CZ316" s="14" t="str">
        <f t="array" aca="1" ref="CZ316" ca="1">IF(H316,IF(AH316,TRIM(SUBSTITUTE(_xll.MCONCAT(IF((INDIRECT(ster!$D$14)&lt;&gt;"")*IFERROR(NOT(INDIRECT(AI316)),FALSE),IF(ISERROR(MATCH(INDIRECT(Q316),INDIRECT(K316),0)),IFERROR(IF(INDIRECT(Q316)&lt;&gt;"",INDIRECT(ster!$D$14)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DC316" s="14" t="str">
        <f ca="1">SUBSTITUTE(SUBSTITUTE(SUBSTITUTE(SUBSTITUTE(_xll.MCONCAT(DG316:DS316,"■"),"■■","■"),"■■","■"),"■■","■"),"■■","■")</f>
        <v>■</v>
      </c>
      <c r="DD316" s="14" t="str">
        <f t="shared" ca="1" si="7367"/>
        <v/>
      </c>
      <c r="DE316" s="14" t="str">
        <f t="shared" ca="1" si="7368"/>
        <v/>
      </c>
      <c r="DF316" s="14" t="str">
        <f t="shared" ca="1" si="7369"/>
        <v/>
      </c>
      <c r="DG316" s="14" t="str">
        <f t="shared" ca="1" si="7370"/>
        <v/>
      </c>
      <c r="DH316" s="14" t="str">
        <f t="shared" ca="1" si="7371"/>
        <v/>
      </c>
      <c r="DI316" s="14" t="str">
        <f t="shared" ca="1" si="7372"/>
        <v/>
      </c>
      <c r="DJ316" s="14" t="str">
        <f t="shared" ca="1" si="7373"/>
        <v/>
      </c>
      <c r="DK316" s="14" t="str">
        <f t="shared" ca="1" si="7374"/>
        <v/>
      </c>
      <c r="DL316" s="14" t="str">
        <f t="shared" ca="1" si="7375"/>
        <v/>
      </c>
      <c r="DM316" s="14" t="str">
        <f t="shared" ca="1" si="7376"/>
        <v/>
      </c>
      <c r="DN316" s="14" t="str">
        <f t="array" aca="1" ref="DN316" ca="1">IF(CU316&lt;&gt;"","There are errors in the entered values in the following cases: " &amp;SUBSTITUTE(CU316," ",", "),"")</f>
        <v/>
      </c>
      <c r="DO316" s="14" t="str">
        <f t="shared" ca="1" si="7377"/>
        <v/>
      </c>
      <c r="DP316" s="14" t="str">
        <f t="shared" ca="1" si="7378"/>
        <v/>
      </c>
      <c r="DQ316" s="14" t="str">
        <f t="shared" ca="1" si="7379"/>
        <v/>
      </c>
      <c r="DR316" s="14" t="str">
        <f t="shared" ca="1" si="7380"/>
        <v/>
      </c>
      <c r="DS316" s="14" t="str">
        <f t="shared" ca="1" si="7381"/>
        <v/>
      </c>
      <c r="DZ316" s="14" t="b">
        <f t="shared" ca="1" si="7382"/>
        <v>0</v>
      </c>
      <c r="EA316" s="14" t="str">
        <f t="shared" ca="1" si="7383"/>
        <v>SOD1 mutation (q_97a)</v>
      </c>
      <c r="EB316" s="14" t="str">
        <f t="shared" ca="1" si="7384"/>
        <v xml:space="preserve">Values must be numeric. </v>
      </c>
      <c r="EC316" s="14" t="str">
        <f t="shared" ca="1" si="7385"/>
        <v xml:space="preserve">SOD1 mutation (q_97a): Values must be numeric. </v>
      </c>
      <c r="ED316" s="14" t="str">
        <f t="shared" ca="1" si="7386"/>
        <v/>
      </c>
      <c r="EE316" s="14" t="str">
        <f t="shared" ca="1" si="7387"/>
        <v>Values must be numeric</v>
      </c>
      <c r="EF316" s="14" t="str">
        <f t="shared" ca="1" si="7388"/>
        <v/>
      </c>
      <c r="EG316" s="14" t="str">
        <f t="shared" ca="1" si="7389"/>
        <v/>
      </c>
      <c r="EM316" s="14" t="b">
        <f t="shared" ca="1" si="7390"/>
        <v>1</v>
      </c>
      <c r="EN316" s="14">
        <f t="shared" ca="1" si="7391"/>
        <v>299</v>
      </c>
      <c r="EO316" s="14" t="str">
        <f t="shared" ca="1" si="7392"/>
        <v>q_97a</v>
      </c>
      <c r="EP316" s="14" t="str">
        <f t="shared" ca="1" si="7393"/>
        <v xml:space="preserve">SOD1 mutation (q_97a): Values must be numeric. </v>
      </c>
      <c r="EQ316" s="14" t="str">
        <f t="shared" ca="1" si="7394"/>
        <v/>
      </c>
    </row>
    <row r="317" spans="2:147" s="14" customFormat="1">
      <c r="B317" s="14" t="str">
        <f t="shared" ca="1" si="7320"/>
        <v/>
      </c>
      <c r="C317" s="14">
        <f t="shared" ca="1" si="7321"/>
        <v>300</v>
      </c>
      <c r="D317" s="14">
        <f t="shared" si="7322"/>
        <v>315</v>
      </c>
      <c r="E317" s="14" t="str">
        <f t="shared" ca="1" si="7323"/>
        <v>I</v>
      </c>
      <c r="F317" s="14" t="str">
        <f t="shared" ca="1" si="7324"/>
        <v>q_97b</v>
      </c>
      <c r="G317" s="14" t="str">
        <f t="shared" ca="1" si="7325"/>
        <v>SOD1 mutation type</v>
      </c>
      <c r="H317" s="14" t="b">
        <f t="shared" ca="1" si="7326"/>
        <v>1</v>
      </c>
      <c r="I317" s="14" t="str">
        <f ca="1">IF($H317,ADDRESS(3,(D317+1)*2-1,4,,"["&amp;wew!$G$7&amp;"]"&amp;_sheetname_labels)&amp;":"&amp;ADDRESS(2+ster!$B$20,(D317+1)*2-1,4),"")</f>
        <v>[DBTemplate.xlsm]labels!XG3:XG61</v>
      </c>
      <c r="J317" s="14">
        <f t="array" aca="1" ref="J317" ca="1">IF(H317,MAX(0,MAX(IF(INDIRECT(I317)&lt;&gt;"",ROW(INDIRECT(I317)),""))-2),"")</f>
        <v>0</v>
      </c>
      <c r="K317" s="14" t="str">
        <f ca="1">IF($H317,IF($J317&gt;0,ADDRESS(3,(D317+1)*2-1,4,,"["&amp;wew!$G$7&amp;"]"&amp;_sheetname_labels)&amp;":"&amp;ADDRESS(2+J317,(D317+1)*2-1,4),""),"")</f>
        <v/>
      </c>
      <c r="L317" s="14" t="str">
        <f ca="1">IF($H317,IF($J317&gt;0,ADDRESS(3,(D317+1)*2,4,,"["&amp;wew!$G$7&amp;"]"&amp;_sheetname_labels)&amp;":"&amp;ADDRESS(2+J317,(D317+1)*2,4),""),"")</f>
        <v/>
      </c>
      <c r="M317" s="14">
        <f t="shared" ca="1" si="7327"/>
        <v>0</v>
      </c>
      <c r="N317" s="14">
        <f t="shared" ca="1" si="7328"/>
        <v>0</v>
      </c>
      <c r="O317" s="14" t="str">
        <f t="shared" ca="1" si="7329"/>
        <v>q_97b</v>
      </c>
      <c r="P317" s="14" t="str">
        <f t="shared" ca="1" si="7330"/>
        <v>SOD1 mutation type</v>
      </c>
      <c r="Q317" s="14" t="str">
        <f ca="1">IF($BP317,ADDRESS(3,D317+1,4,,"["&amp;wew!$G$7&amp;"]"&amp;_sheetname_dataframe)&amp;":"&amp;ADDRESS(2+ster!$C$14,D317+1,4),"")</f>
        <v>[DBTemplate.xlsm]data_frame!LD3:LD3</v>
      </c>
      <c r="R317" s="14" t="str">
        <f>IF($BP317,IF(MID(_xll.FORMULATEXT(INDEX(INDIRECT(Q317),1)),1,1)="=", _xll.FORMULATEXT(INDEX(INDIRECT(Q317),1),2,TRUE),""),"")</f>
        <v/>
      </c>
      <c r="S317" s="14">
        <f t="array" aca="1" ref="S317" ca="1">IF(H317,SUM(IF((IFERROR(INDIRECT(Q317)&lt;&gt;"",FALSE))*(INDIRECT(ster!$D$14)&lt;&gt;""),1,0)),"")</f>
        <v>0</v>
      </c>
      <c r="T317" s="14">
        <f t="array" aca="1" ref="T317" ca="1">IF(H317,IF(M317&gt;0,SUM(IFERROR(1*(MATCH(INDIRECT(Q317),INDIRECT(K317),0)&gt;0),0)*(INDIRECT(ster!$D$14)&lt;&gt;"")*NOT(ISNUMBER(INDIRECT(Q317)))),0),"")</f>
        <v>0</v>
      </c>
      <c r="U317" s="14">
        <f t="array" aca="1" ref="U317" ca="1">IF(H317,SUM((IFERROR(INDIRECT(Q317)="",FALSE))*(INDIRECT(ster!$D$14)&lt;&gt;"")),"")</f>
        <v>1</v>
      </c>
      <c r="V317" s="14">
        <f t="array" aca="1" ref="V317" ca="1">IF(H317,SUM((IFERROR(INDIRECT(Q317)="#ąś",TRUE))*(INDIRECT(ster!$D$14)&lt;&gt;"")),"")</f>
        <v>0</v>
      </c>
      <c r="W317" s="14">
        <f t="array" aca="1" ref="W317" ca="1">IF(H317,SUM(ISNUMBER(INDIRECT(Q317))*(INDIRECT(ster!$D$14)&lt;&gt;"")),"")</f>
        <v>0</v>
      </c>
      <c r="X317" s="14" t="str">
        <f t="array" aca="1" ref="X317" ca="1">IF(AND(H317,W317&gt;0),IF(wew!$B$3,MIN(IF((INDIRECT(ster!$D$14)&lt;&gt;"")*IFERROR(INDIRECT($Q317)&lt;&gt;"",FALSE),IFERROR(INDIRECT($Q317),"X"),"X")),"&lt;włącz podświetlanie wartości&gt;"),"—")</f>
        <v>—</v>
      </c>
      <c r="Y317" s="14" t="str">
        <f t="array" aca="1" ref="Y317" ca="1">IF(AND(H317,W317&gt;0),IF(wew!$B$3,MAX(IF((INDIRECT(ster!$D$14)&lt;&gt;"")*IFERROR(INDIRECT($Q317)&lt;&gt;"",FALSE),IFERROR(INDIRECT($Q317),"X"),"X")),"&lt;włącz podświetlanie wartości&gt;"),"—")</f>
        <v>—</v>
      </c>
      <c r="Z317" s="14">
        <f t="shared" ca="1" si="7331"/>
        <v>0</v>
      </c>
      <c r="AA317" s="12" t="str">
        <f t="shared" ca="1" si="7332"/>
        <v>—</v>
      </c>
      <c r="AB317" s="17">
        <f t="array" aca="1" ref="AB317" ca="1">IF(H317,IF(W317&gt;0,SUM((INDIRECT(ster!$D$14)&lt;&gt;"")*IFERROR((INDIRECT(Q317)&lt;&gt;"")*(INDIRECT(Q317)=INT(INDIRECT(Q317))),0)),0),"")</f>
        <v>0</v>
      </c>
      <c r="AC317" s="17">
        <f t="array" aca="1" ref="AC317" ca="1">IF(H317,W317-AB317,"")</f>
        <v>0</v>
      </c>
      <c r="AD317" s="17">
        <f t="shared" ca="1" si="7333"/>
        <v>1</v>
      </c>
      <c r="AE317" s="17" t="b">
        <f t="shared" ca="1" si="7334"/>
        <v>0</v>
      </c>
      <c r="AF317" s="17" t="str">
        <f ca="1">IF(AE317,IF($H317,ADDRESS(3,D317+2,4,,"["&amp;wew!$G$7&amp;"]"&amp;_sheetname_dataframe)&amp;":"&amp;ADDRESS(2+ster!$C$14,D317+2,4),""),"")</f>
        <v/>
      </c>
      <c r="AG317" s="17" t="str">
        <f t="shared" ca="1" si="7335"/>
        <v/>
      </c>
      <c r="AH317" s="17" t="b">
        <f t="shared" ca="1" si="7336"/>
        <v>0</v>
      </c>
      <c r="AI317" s="17" t="str">
        <f ca="1">IF(AH317,IF($H317,ADDRESS(3,D317+3,4,,"["&amp;wew!$G$7&amp;"]"&amp;_sheetname_dataframe)&amp;":"&amp;ADDRESS(2+ster!$C$14,D317+3,4),""),"")</f>
        <v/>
      </c>
      <c r="AJ317" s="17" t="str">
        <f t="shared" ca="1" si="7337"/>
        <v/>
      </c>
      <c r="AK317" s="17" t="b">
        <f t="shared" ca="1" si="7338"/>
        <v>0</v>
      </c>
      <c r="AL317" s="17" t="b">
        <f t="shared" ca="1" si="7339"/>
        <v>0</v>
      </c>
      <c r="AM317" s="17" t="b">
        <f t="shared" ca="1" si="7340"/>
        <v>0</v>
      </c>
      <c r="AN317" s="17">
        <f t="shared" ca="1" si="7341"/>
        <v>0</v>
      </c>
      <c r="AO317" s="24" t="str">
        <f t="shared" ca="1" si="7342"/>
        <v/>
      </c>
      <c r="AP317" s="24" t="str">
        <f t="shared" ca="1" si="7343"/>
        <v/>
      </c>
      <c r="AQ317" s="17" t="b">
        <f t="shared" ca="1" si="7344"/>
        <v>0</v>
      </c>
      <c r="AR317" s="17" t="b">
        <f t="shared" ca="1" si="7345"/>
        <v>0</v>
      </c>
      <c r="AS317" s="17" t="b">
        <f t="shared" ca="1" si="7346"/>
        <v>0</v>
      </c>
      <c r="AT317" s="17" t="b">
        <f t="shared" ca="1" si="7347"/>
        <v>0</v>
      </c>
      <c r="AU317" s="17" t="b">
        <f t="shared" ca="1" si="7348"/>
        <v>0</v>
      </c>
      <c r="AV317" s="17" t="b">
        <f t="shared" ca="1" si="7349"/>
        <v>0</v>
      </c>
      <c r="AW317" s="17" t="b">
        <f t="shared" ca="1" si="7350"/>
        <v>0</v>
      </c>
      <c r="AX317" s="14" t="b">
        <f t="array" aca="1" ref="AX317" ca="1">IF(H317,N317&gt;0,"")</f>
        <v>0</v>
      </c>
      <c r="AY317" s="17" t="str">
        <f t="shared" ca="1" si="7351"/>
        <v/>
      </c>
      <c r="AZ317" s="17" t="str">
        <f t="array" aca="1" ref="AZ317" ca="1">IF(AY317&lt;&gt;"",SUM(1*ISERROR(MATCH(INDIRECT(AY317),INDIRECT(K317),0)))=0,"")</f>
        <v/>
      </c>
      <c r="BA317" s="17" t="b">
        <f t="shared" ca="1" si="7352"/>
        <v>1</v>
      </c>
      <c r="BB317" s="17" t="b">
        <v>0</v>
      </c>
      <c r="BC317" s="17" t="b">
        <f t="shared" ca="1" si="7353"/>
        <v>0</v>
      </c>
      <c r="BD317" s="17" t="b">
        <f t="shared" ca="1" si="7354"/>
        <v>0</v>
      </c>
      <c r="BE317" s="17" t="b">
        <f t="shared" ca="1" si="7355"/>
        <v>0</v>
      </c>
      <c r="BF317" s="17" t="b">
        <f t="shared" ca="1" si="7356"/>
        <v>0</v>
      </c>
      <c r="BG317" s="17" t="b">
        <f t="shared" ca="1" si="7357"/>
        <v>0</v>
      </c>
      <c r="BH317" s="17" t="b">
        <f t="shared" ca="1" si="7358"/>
        <v>0</v>
      </c>
      <c r="BI317" s="17">
        <f t="shared" ca="1" si="7359"/>
        <v>7</v>
      </c>
      <c r="BJ317" s="17" t="b">
        <f t="shared" ca="1" si="7360"/>
        <v>0</v>
      </c>
      <c r="BK317" s="17" t="str">
        <f t="shared" ca="1" si="7361"/>
        <v/>
      </c>
      <c r="BL317" s="17" t="str">
        <f t="shared" ca="1" si="7362"/>
        <v/>
      </c>
      <c r="BM317" s="17" t="str">
        <f t="shared" ca="1" si="7363"/>
        <v>0</v>
      </c>
      <c r="BN317" s="17" t="str">
        <f t="shared" ca="1" si="7364"/>
        <v>S</v>
      </c>
      <c r="BO317" s="17" t="str">
        <f t="shared" ca="1" si="7365"/>
        <v/>
      </c>
      <c r="BP317" s="14" t="b">
        <f t="shared" ca="1" si="7366"/>
        <v>1</v>
      </c>
      <c r="BQ317" s="35"/>
      <c r="BX317" s="16"/>
      <c r="BY317" s="16"/>
      <c r="BZ317" s="16"/>
      <c r="CA317" s="16"/>
      <c r="CB317" s="16"/>
      <c r="CC317" s="16"/>
      <c r="CD317" s="16"/>
      <c r="CE317" s="16"/>
      <c r="CF317" s="16"/>
      <c r="CN317" s="14">
        <f ca="1">IF(H317,IFERROR(IsVariableNameLegal(O317),0),0)</f>
        <v>0</v>
      </c>
      <c r="CO317" s="14" t="str">
        <f t="array" aca="1" ref="CO317" ca="1">IF(H317,IF(COUNTIF(INDIRECT(wew!$C$13),O317)&gt;1,TRIM(SUBSTITUTE(_xll.MCONCAT(IF((INDIRECT(wew!$C$13)=O317)*(COLUMN(INDIRECT(wew!$C$13))&lt;&gt;D317+1),-1+COLUMN(INDIRECT(wew!$C$13)),"")," "),"  "," ")),""),"")</f>
        <v/>
      </c>
      <c r="CP317" s="14" t="str">
        <f t="array" aca="1" ref="CP317" ca="1">IF(P317&lt;&gt;"",IF(LEN(P317)&gt;150,1,""),"")</f>
        <v/>
      </c>
      <c r="CQ317" s="14" t="str">
        <f t="array" aca="1" ref="CQ317" ca="1">IF(AND(H317,NOT(ster!$J$3)),IF(COUNTIF(INDIRECT(wew!$C$15),P317)&gt;1,TRIM(SUBSTITUTE(_xll.MCONCAT(IF((INDIRECT(wew!$C$15)=P317)*(COLUMN(INDIRECT(wew!$C$15))&lt;&gt;D317+1),-1+COLUMN(INDIRECT(wew!$C$15)),"")," "),"  "," ")),""),"")</f>
        <v/>
      </c>
      <c r="CR317" s="14" t="str">
        <f t="array" aca="1" ref="CR317" ca="1">IF(H317,IF(AND(W317&gt;0,AO317&lt;&gt;""),TRIM(SUBSTITUTE(_xll.MCONCAT(IFERROR(IF(ISNUMBER(INDIRECT(Q317)),IF((INDIRECT(ster!$D$14)&lt;&gt;"")*(INDIRECT(Q317)&lt;AO317),INDIRECT(ster!$D$14) &amp; ": " &amp;  SUBSTITUTE(IF( AV317,IFERROR(TEXT(INDIRECT(Q317),"rrrr-mm-dd") &amp;" (" &amp; INDIRECT(Q317) &amp;")",INDIRECT(Q317)),INDIRECT(Q317))," "," "),""),""),"")," "),"  "," ")),""),"")</f>
        <v/>
      </c>
      <c r="CS317" s="14" t="str">
        <f t="array" aca="1" ref="CS317" ca="1">IF(H317,IF(AND(W317&gt;0,AP317&lt;&gt;""),TRIM(SUBSTITUTE(_xll.MCONCAT(IFERROR(IF(ISNUMBER(INDIRECT(Q317)),IF((INDIRECT(ster!$D$14)&lt;&gt;"")*(INDIRECT(Q317)&gt;AP317),INDIRECT(ster!$D$14) &amp; ": " &amp;  SUBSTITUTE(IF( AV317,IFERROR(TEXT(INDIRECT(Q317),"rrrr-mm-dd")&amp;" (" &amp; INDIRECT(Q317) &amp;")",INDIRECT(Q317)),INDIRECT(Q317))," "," "),""),""),"")," "),"  "," ")),""),"")</f>
        <v/>
      </c>
      <c r="CT317" s="14" t="str">
        <f t="array" aca="1" ref="CT317" ca="1">IF(H317,IF(AND(N317&gt;0,AR317),TRIM(SUBSTITUTE(_xll.MCONCAT(IFERROR(IF(ISNUMBER(INDIRECT(Q317)),IF((INDIRECT(ster!$D$14)&lt;&gt;"")*(IFERROR(0*(MATCH(INDIRECT(Q317),INDIRECT(K317),0)&gt;0),1)),INDIRECT(ster!$D$14) &amp; ": " &amp;  SUBSTITUTE(IF( AV317,IFERROR(TEXT(INDIRECT(Q317),"rrrr-mm-dd")&amp;" (" &amp; INDIRECT(Q317) &amp;")",INDIRECT(Q317)),INDIRECT(Q317))," "," "),""),""),"")," "),"  "," ")),""),"")</f>
        <v/>
      </c>
      <c r="CU317" s="14" t="str">
        <f t="array" aca="1" ref="CU317" ca="1">IF(H317,IF(AND(V317&gt;0),TRIM(SUBSTITUTE(_xll.MCONCAT(IF((INDIRECT(ster!$D$14)&lt;&gt;"")*(IFERROR(0*(INDIRECT(Q317)&lt;&gt;""),1)),INDIRECT(ster!$D$14),"")," "),"  "," ")),""),"")</f>
        <v/>
      </c>
      <c r="CV317" s="14" t="str">
        <f t="array" aca="1" ref="CV317" ca="1">IF(H317,IF(AS317,
TRIM(SUBSTITUTE(_xll.MCONCAT(IF(
   (INDIRECT(ster!$D$14)&lt;&gt;"")*
   ((INDIRECT(Q317)="")+
      NOT(ISNUMBER(INDIRECT(Q317)))*
      NOT(ISERROR(MATCH(INDIRECT(Q317),INDIRECT(K317),0)))
    ),
      INDIRECT(ster!$D$14),
   "")," "),"  "," ")),
""),"")</f>
        <v/>
      </c>
      <c r="CW317" s="14" t="str">
        <f t="array" aca="1" ref="CW317" ca="1">IF(H317,IF(AND(AQ317),TRIM(SUBSTITUTE(_xll.MCONCAT(IFERROR(IF(ISNUMBER(INDIRECT(Q317)),IF((INDIRECT(ster!$D$14)&lt;&gt;"")*(INDIRECT(Q317)&lt;&gt;INT(INDIRECT(Q317))),INDIRECT(ster!$D$14) &amp; ": " &amp; INDIRECT(Q317),""),""),"")," "),"  "," ")),""),"")</f>
        <v/>
      </c>
      <c r="CX317" s="14" t="str">
        <f t="array" aca="1" ref="CX317" ca="1">IF(H317,IF(OR(AU317,AV317),TRIM(SUBSTITUTE(_xll.MCONCAT(IF((INDIRECT(ster!$D$14)&lt;&gt;"")*NOT(ISNUMBER(INDIRECT(Q317))),IF(ISERROR(MATCH(INDIRECT(Q317),INDIRECT(K317),0)),IFERROR(IF(INDIRECT(Q317)&lt;&gt;"",INDIRECT(ster!$D$14) &amp; ": " &amp; SUBSTITUTE(INDIRECT(Q317)," "," "),""),""),""),"")," "),"  "," ")),""),"")</f>
        <v/>
      </c>
      <c r="CY317" s="14" t="str">
        <f t="array" aca="1" ref="CY317" ca="1">IF(H317,IF(AE317,TRIM(SUBSTITUTE(_xll.MCONCAT(IF((INDIRECT(ster!$D$14)&lt;&gt;"")*IFERROR(NOT(INDIRECT(AF317)),FALSE),IF(ISERROR(MATCH(INDIRECT(Q317),INDIRECT(K317),0)),IFERROR(IF(INDIRECT(Q317)&lt;&gt;"",INDIRECT(ster!$D$14)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CZ317" s="14" t="str">
        <f t="array" aca="1" ref="CZ317" ca="1">IF(H317,IF(AH317,TRIM(SUBSTITUTE(_xll.MCONCAT(IF((INDIRECT(ster!$D$14)&lt;&gt;"")*IFERROR(NOT(INDIRECT(AI317)),FALSE),IF(ISERROR(MATCH(INDIRECT(Q317),INDIRECT(K317),0)),IFERROR(IF(INDIRECT(Q317)&lt;&gt;"",INDIRECT(ster!$D$14)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DC317" s="14" t="str">
        <f ca="1">SUBSTITUTE(SUBSTITUTE(SUBSTITUTE(SUBSTITUTE(_xll.MCONCAT(DG317:DS317,"■"),"■■","■"),"■■","■"),"■■","■"),"■■","■")</f>
        <v>■</v>
      </c>
      <c r="DD317" s="14" t="str">
        <f t="shared" ca="1" si="7367"/>
        <v/>
      </c>
      <c r="DE317" s="14" t="str">
        <f t="shared" ca="1" si="7368"/>
        <v/>
      </c>
      <c r="DF317" s="14" t="str">
        <f t="shared" ca="1" si="7369"/>
        <v/>
      </c>
      <c r="DG317" s="14" t="str">
        <f t="shared" ca="1" si="7370"/>
        <v/>
      </c>
      <c r="DH317" s="14" t="str">
        <f t="shared" ca="1" si="7371"/>
        <v/>
      </c>
      <c r="DI317" s="14" t="str">
        <f t="shared" ca="1" si="7372"/>
        <v/>
      </c>
      <c r="DJ317" s="14" t="str">
        <f t="shared" ca="1" si="7373"/>
        <v/>
      </c>
      <c r="DK317" s="14" t="str">
        <f t="shared" ca="1" si="7374"/>
        <v/>
      </c>
      <c r="DL317" s="14" t="str">
        <f t="shared" ca="1" si="7375"/>
        <v/>
      </c>
      <c r="DM317" s="14" t="str">
        <f t="shared" ca="1" si="7376"/>
        <v/>
      </c>
      <c r="DN317" s="14" t="str">
        <f t="array" aca="1" ref="DN317" ca="1">IF(CU317&lt;&gt;"","There are errors in the entered values in the following cases: " &amp;SUBSTITUTE(CU317," ",", "),"")</f>
        <v/>
      </c>
      <c r="DO317" s="14" t="str">
        <f t="shared" ca="1" si="7377"/>
        <v/>
      </c>
      <c r="DP317" s="14" t="str">
        <f t="shared" ca="1" si="7378"/>
        <v/>
      </c>
      <c r="DQ317" s="14" t="str">
        <f t="shared" ca="1" si="7379"/>
        <v/>
      </c>
      <c r="DR317" s="14" t="str">
        <f t="shared" ca="1" si="7380"/>
        <v/>
      </c>
      <c r="DS317" s="14" t="str">
        <f t="shared" ca="1" si="7381"/>
        <v/>
      </c>
      <c r="DZ317" s="14" t="b">
        <f t="shared" ca="1" si="7382"/>
        <v>0</v>
      </c>
      <c r="EA317" s="14" t="str">
        <f t="shared" ca="1" si="7383"/>
        <v/>
      </c>
      <c r="EB317" s="14" t="str">
        <f t="shared" ca="1" si="7384"/>
        <v/>
      </c>
      <c r="EC317" s="14" t="str">
        <f t="shared" ca="1" si="7385"/>
        <v/>
      </c>
      <c r="ED317" s="14" t="str">
        <f t="shared" ca="1" si="7386"/>
        <v/>
      </c>
      <c r="EE317" s="14" t="str">
        <f t="shared" ca="1" si="7387"/>
        <v/>
      </c>
      <c r="EF317" s="14" t="str">
        <f t="shared" ca="1" si="7388"/>
        <v/>
      </c>
      <c r="EG317" s="14" t="str">
        <f t="shared" ca="1" si="7389"/>
        <v/>
      </c>
      <c r="EM317" s="14" t="b">
        <f t="shared" ca="1" si="7390"/>
        <v>0</v>
      </c>
      <c r="EN317" s="14" t="str">
        <f t="shared" ca="1" si="7391"/>
        <v/>
      </c>
      <c r="EO317" s="14" t="str">
        <f t="shared" ca="1" si="7392"/>
        <v/>
      </c>
      <c r="EP317" s="14" t="str">
        <f t="shared" ca="1" si="7393"/>
        <v/>
      </c>
      <c r="EQ317" s="14" t="str">
        <f t="shared" ca="1" si="7394"/>
        <v/>
      </c>
    </row>
    <row r="318" spans="2:147" s="14" customFormat="1">
      <c r="B318" s="14" t="str">
        <f t="shared" ref="B318" ca="1" si="7395">DF318</f>
        <v/>
      </c>
      <c r="C318" s="14">
        <f t="shared" ref="C318" ca="1" si="7396">IF(OFFSET(B318,-1,COLUMN(VariableExists)-2),OFFSET(B318,-1,1)+1,OFFSET(B318,-1,1))</f>
        <v>301</v>
      </c>
      <c r="D318" s="14">
        <f t="shared" ref="D318" si="7397">ROW(A318)-2</f>
        <v>316</v>
      </c>
      <c r="E318" s="14" t="str">
        <f t="shared" ref="E318" ca="1" si="7398">IF(OR(G318="",ROW(G318)=2),"",IF(Z318&gt;0,"S",IF(AX318,IF(J318=2,"D","N"),"I")))</f>
        <v/>
      </c>
      <c r="F318" s="14" t="str">
        <f t="shared" ref="F318" ca="1" si="7399">IF(H318,O318,"")</f>
        <v/>
      </c>
      <c r="G318" s="14" t="str">
        <f t="shared" ref="G318" ca="1" si="7400">IF(H318,P318,"")</f>
        <v/>
      </c>
      <c r="H318" s="14" t="b">
        <f t="shared" ref="H318" ca="1" si="7401">IF(INDIRECT(ADDRESS(2,D318+1,,,_sheetname_dataframe))="",FALSE,MID(INDIRECT(ADDRESS(2,D318+1,,,_sheetname_dataframe)),1,1)&lt;&gt;".")</f>
        <v>0</v>
      </c>
      <c r="I318" s="14" t="str">
        <f ca="1">IF($H318,ADDRESS(3,(D318+1)*2-1,4,,"["&amp;wew!$G$7&amp;"]"&amp;_sheetname_labels)&amp;":"&amp;ADDRESS(2+ster!$B$20,(D318+1)*2-1,4),"")</f>
        <v/>
      </c>
      <c r="J318" s="14" t="str">
        <f t="array" aca="1" ref="J318" ca="1">IF(H318,MAX(0,MAX(IF(INDIRECT(I318)&lt;&gt;"",ROW(INDIRECT(I318)),""))-2),"")</f>
        <v/>
      </c>
      <c r="K318" s="14" t="str">
        <f ca="1">IF($H318,IF($J318&gt;0,ADDRESS(3,(D318+1)*2-1,4,,"["&amp;wew!$G$7&amp;"]"&amp;_sheetname_labels)&amp;":"&amp;ADDRESS(2+J318,(D318+1)*2-1,4),""),"")</f>
        <v/>
      </c>
      <c r="L318" s="14" t="str">
        <f ca="1">IF($H318,IF($J318&gt;0,ADDRESS(3,(D318+1)*2,4,,"["&amp;wew!$G$7&amp;"]"&amp;_sheetname_labels)&amp;":"&amp;ADDRESS(2+J318,(D318+1)*2,4),""),"")</f>
        <v/>
      </c>
      <c r="M318" s="14" t="str">
        <f t="shared" ref="M318" ca="1" si="7402">IF($H318,IF(J318&gt;0,COUNTA(INDIRECT(K318))-COUNT(INDIRECT(K318)),0),"")</f>
        <v/>
      </c>
      <c r="N318" s="14" t="str">
        <f t="shared" ref="N318" ca="1" si="7403">IF(H318,J318-M318,"")</f>
        <v/>
      </c>
      <c r="O318" s="14" t="str">
        <f t="shared" ref="O318" ca="1" si="7404">IF(INDIRECT(ADDRESS(2,D318+1,,,_sheetname_dataframe))="","",INDIRECT(ADDRESS(2,D318+1,,,_sheetname_dataframe)))</f>
        <v>.verification</v>
      </c>
      <c r="P318" s="14" t="str">
        <f t="shared" ref="P318" ca="1" si="7405">IF(H318,IF(INDIRECT(ADDRESS(1,D318+1,,,_sheetname_dataframe))="","",INDIRECT(ADDRESS(1,D318+1,,,_sheetname_dataframe))),"")</f>
        <v/>
      </c>
      <c r="Q318" s="14" t="str">
        <f ca="1">IF($BP318,ADDRESS(3,D318+1,4,,"["&amp;wew!$G$7&amp;"]"&amp;_sheetname_dataframe)&amp;":"&amp;ADDRESS(2+ster!$C$14,D318+1,4),"")</f>
        <v>[DBTemplate.xlsm]data_frame!LE3:LE3</v>
      </c>
      <c r="R318" s="14" t="str">
        <f>IF($BP318,IF(MID(_xll.FORMULATEXT(INDEX(INDIRECT(Q318),1)),1,1)="=", _xll.FORMULATEXT(INDEX(INDIRECT(Q318),1),2,TRUE),""),"")</f>
        <v>=IF(OR(AND(RC[-1]&lt;&gt;"",RC[-2]=3),AND(RC[-1]="",RC[-2]&lt;&gt;3)),1,0)</v>
      </c>
      <c r="S318" s="14" t="str">
        <f t="array" aca="1" ref="S318" ca="1">IF(H318,SUM(IF((IFERROR(INDIRECT(Q318)&lt;&gt;"",FALSE))*(INDIRECT(ster!$D$14)&lt;&gt;""),1,0)),"")</f>
        <v/>
      </c>
      <c r="T318" s="14" t="str">
        <f t="array" aca="1" ref="T318" ca="1">IF(H318,IF(M318&gt;0,SUM(IFERROR(1*(MATCH(INDIRECT(Q318),INDIRECT(K318),0)&gt;0),0)*(INDIRECT(ster!$D$14)&lt;&gt;"")*NOT(ISNUMBER(INDIRECT(Q318)))),0),"")</f>
        <v/>
      </c>
      <c r="U318" s="14" t="str">
        <f t="array" aca="1" ref="U318" ca="1">IF(H318,SUM((IFERROR(INDIRECT(Q318)="",FALSE))*(INDIRECT(ster!$D$14)&lt;&gt;"")),"")</f>
        <v/>
      </c>
      <c r="V318" s="14" t="str">
        <f t="array" aca="1" ref="V318" ca="1">IF(H318,SUM((IFERROR(INDIRECT(Q318)="#ąś",TRUE))*(INDIRECT(ster!$D$14)&lt;&gt;"")),"")</f>
        <v/>
      </c>
      <c r="W318" s="14" t="str">
        <f t="array" aca="1" ref="W318" ca="1">IF(H318,SUM(ISNUMBER(INDIRECT(Q318))*(INDIRECT(ster!$D$14)&lt;&gt;"")),"")</f>
        <v/>
      </c>
      <c r="X318" s="14" t="str">
        <f t="array" aca="1" ref="X318" ca="1">IF(AND(H318,W318&gt;0),IF(wew!$B$3,MIN(IF((INDIRECT(ster!$D$14)&lt;&gt;"")*IFERROR(INDIRECT($Q318)&lt;&gt;"",FALSE),IFERROR(INDIRECT($Q318),"X"),"X")),"&lt;włącz podświetlanie wartości&gt;"),"—")</f>
        <v>—</v>
      </c>
      <c r="Y318" s="14" t="str">
        <f t="array" aca="1" ref="Y318" ca="1">IF(AND(H318,W318&gt;0),IF(wew!$B$3,MAX(IF((INDIRECT(ster!$D$14)&lt;&gt;"")*IFERROR(INDIRECT($Q318)&lt;&gt;"",FALSE),IFERROR(INDIRECT($Q318),"X"),"X")),"&lt;włącz podświetlanie wartości&gt;"),"—")</f>
        <v>—</v>
      </c>
      <c r="Z318" s="14" t="str">
        <f t="shared" ref="Z318" ca="1" si="7406">IF(H318,S318-T318-W318,"")</f>
        <v/>
      </c>
      <c r="AA318" s="12" t="str">
        <f t="shared" ref="AA318" ca="1" si="7407">IF(H318,IF(S318&gt;0,W318/(S318),"—"),"")</f>
        <v/>
      </c>
      <c r="AB318" s="17" t="str">
        <f t="array" aca="1" ref="AB318" ca="1">IF(H318,IF(W318&gt;0,SUM((INDIRECT(ster!$D$14)&lt;&gt;"")*IFERROR((INDIRECT(Q318)&lt;&gt;"")*(INDIRECT(Q318)=INT(INDIRECT(Q318))),0)),0),"")</f>
        <v/>
      </c>
      <c r="AC318" s="17" t="str">
        <f t="array" aca="1" ref="AC318" ca="1">IF(H318,W318-AB318,"")</f>
        <v/>
      </c>
      <c r="AD318" s="17" t="str">
        <f t="shared" ref="AD318" ca="1" si="7408">IF($H318,IF(AC318&lt;&gt;"",IF(AC318=0,1,IF(AC318/W318&lt;0.15,2,3)),0),"")</f>
        <v/>
      </c>
      <c r="AE318" s="17" t="b">
        <f t="shared" ref="AE318" ca="1" si="7409">IF(H318,OFFSET(O318,1,0)=".validation",FALSE)</f>
        <v>0</v>
      </c>
      <c r="AF318" s="17" t="str">
        <f ca="1">IF(AE318,IF($H318,ADDRESS(3,D318+2,4,,"["&amp;wew!$G$7&amp;"]"&amp;_sheetname_dataframe)&amp;":"&amp;ADDRESS(2+ster!$C$14,D318+2,4),""),"")</f>
        <v/>
      </c>
      <c r="AG318" s="17" t="str">
        <f t="shared" ref="AG318" ca="1" si="7410">IF(AE318,IF($H318,IF(INDIRECT(ADDRESS(1,D318+2,,,_sheetname_dataframe))="","",INDIRECT(ADDRESS(1,D318+2,,,_sheetname_dataframe))),""),"")</f>
        <v/>
      </c>
      <c r="AH318" s="17" t="b">
        <f t="shared" ref="AH318" ca="1" si="7411">IF(H318,AND(AE318,OFFSET(O318,2,0)=".validation"),FALSE)</f>
        <v>0</v>
      </c>
      <c r="AI318" s="17" t="str">
        <f ca="1">IF(AH318,IF($H318,ADDRESS(3,D318+3,4,,"["&amp;wew!$G$7&amp;"]"&amp;_sheetname_dataframe)&amp;":"&amp;ADDRESS(2+ster!$C$14,D318+3,4),""),"")</f>
        <v/>
      </c>
      <c r="AJ318" s="17" t="str">
        <f t="shared" ref="AJ318" ca="1" si="7412">IF(AH318,IF($H318,IF(INDIRECT(ADDRESS(1,D318+3,,,_sheetname_dataframe))="","",INDIRECT(ADDRESS(1,D318+3,,,_sheetname_dataframe))),""),"")</f>
        <v/>
      </c>
      <c r="AK318" s="17" t="str">
        <f t="shared" ref="AK318" ca="1" si="7413">IF(H318,OR(AQ318,AD318=2),"")</f>
        <v/>
      </c>
      <c r="AL318" s="17" t="str">
        <f t="shared" ref="AL318" ca="1" si="7414">IF($H318,IF(BV318&lt;&gt;"",IF(OR(BM318="F",BM318="L",BM318="I",BM318="D"),BV318&lt;&gt;0)),"")</f>
        <v/>
      </c>
      <c r="AM318" s="17" t="str">
        <f t="shared" ref="AM318" ca="1" si="7415">IF($H318,AND(NOT(AL318),OR(IF(BW318&lt;&gt;"",IF(OR(BM318="F",BM318="L"),BW318&lt;&gt;0)),BM318="I",BM318="N",BM318="D")),"")</f>
        <v/>
      </c>
      <c r="AN318" s="17">
        <f t="shared" ref="AN318" ca="1" si="7416">IF(COUNTA(INDIRECT(Q318))=0,0, IF(AND(AO318&lt;&gt;"",X318&lt;AO318),1,IF(AND(AP318&lt;&gt;"",Y318&gt;AP318),1,IF(AND(AQ318,AC318&gt;0),2,0))))</f>
        <v>2</v>
      </c>
      <c r="AO318" s="24" t="str">
        <f t="shared" ref="AO318" ca="1" si="7417">IF($H318,IF(BY318&lt;&gt;"",IF(ISNUMBER(BY318),BY318,""),""),"")</f>
        <v/>
      </c>
      <c r="AP318" s="24" t="str">
        <f t="shared" ref="AP318" ca="1" si="7418">IF($H318,IF(BZ318&lt;&gt;"",IF(ISNUMBER(BZ318),BZ318,""),""),"")</f>
        <v/>
      </c>
      <c r="AQ318" s="17" t="str">
        <f t="shared" ref="AQ318" ca="1" si="7419">IF(H318,IF(CA318&lt;&gt;"",CA318&lt;&gt;0,FALSE),"")</f>
        <v/>
      </c>
      <c r="AR318" s="17" t="str">
        <f t="shared" ref="AR318" ca="1" si="7420">IF(H318,IF(N318&gt;0,IF(BQ318&lt;&gt;"",BQ318&lt;&gt;0,FALSE),FALSE),"")</f>
        <v/>
      </c>
      <c r="AS318" s="17" t="str">
        <f t="shared" ref="AS318" ca="1" si="7421">IF(H318,IF(BR318&lt;&gt;"",BR318&lt;&gt;0,FALSE),"")</f>
        <v/>
      </c>
      <c r="AT318" s="17" t="str">
        <f t="shared" ref="AT318" ca="1" si="7422">IF(H318,IF(N318&gt;0,FALSE,IF(BU318&lt;&gt;"",MATCH(BU318,DataType,0)=1,FALSE)),"")</f>
        <v/>
      </c>
      <c r="AU318" s="17" t="str">
        <f t="shared" ref="AU318" ca="1" si="7423">IF(H318,IF(N318&gt;0,TRUE,IF(BU318&lt;&gt;"",MATCH(BU318,DataType,0)=2,FALSE)),"")</f>
        <v/>
      </c>
      <c r="AV318" s="17" t="str">
        <f t="shared" ref="AV318" ca="1" si="7424">IF(H318,IF(N318&gt;0,FALSE,IF(BU318&lt;&gt;"",MATCH(BU318,DataType,0)=3,FALSE)),"")</f>
        <v/>
      </c>
      <c r="AW318" s="17" t="str">
        <f t="shared" ref="AW318" ca="1" si="7425">IF(H318,IF(W318&gt;0,Z318=0,FALSE),"")</f>
        <v/>
      </c>
      <c r="AX318" s="14" t="str">
        <f t="array" aca="1" ref="AX318" ca="1">IF(H318,N318&gt;0,"")</f>
        <v/>
      </c>
      <c r="AY318" s="17" t="str">
        <f t="shared" ref="AY318" ca="1" si="7426">IF(H318,IF(N318&gt;0,ADDRESS(ROW(VariablesOrigin)+1,COLUMN(VariablesOrigin)+1,4) &amp; ":" &amp; ADDRESS(ROW(VariablesOrigin)+N318,COLUMN(VariablesOrigin)+1,4),""),"")</f>
        <v/>
      </c>
      <c r="AZ318" s="17" t="str">
        <f t="array" aca="1" ref="AZ318" ca="1">IF(AY318&lt;&gt;"",SUM(1*ISERROR(MATCH(INDIRECT(AY318),INDIRECT(K318),0)))=0,"")</f>
        <v/>
      </c>
      <c r="BA318" s="17" t="b">
        <f t="shared" ref="BA318" ca="1" si="7427">IF(H318,BU318="",FALSE)</f>
        <v>0</v>
      </c>
      <c r="BB318" s="17" t="b">
        <v>0</v>
      </c>
      <c r="BC318" s="17" t="str">
        <f t="shared" ref="BC318" ca="1" si="7428">IF(BA318,IF(N318&gt;0,AND(AZ318,Z318=0),FALSE),"")</f>
        <v/>
      </c>
      <c r="BD318" s="17" t="str">
        <f t="shared" ref="BD318" ca="1" si="7429">IF(BA318,IF(N318&gt;0,AND(NOT(AZ318),Z318=0),FALSE),"")</f>
        <v/>
      </c>
      <c r="BE318" s="17" t="str">
        <f t="shared" ref="BE318" ca="1" si="7430">IF(BA318,IF(AND(AW318,NOT(BB318),NOT(BC318),NOT(BD318)),AND(Z318=0,AC318=0),FALSE),"")</f>
        <v/>
      </c>
      <c r="BF318" s="17" t="str">
        <f t="shared" ref="BF318" ca="1" si="7431">IF(BA318,IF(AND(AW318,NOT(BB318),NOT(BC318),NOT(BD318)),AND(Z318=0,OR(AC318&gt;0)),FALSE),"")</f>
        <v/>
      </c>
      <c r="BG318" s="17" t="str">
        <f t="shared" ref="BG318" ca="1" si="7432">IF(BA318,IF(OR(BB318:BF318),FALSE,IF(Z318=0,FALSE,Z318&gt;0)),"")</f>
        <v/>
      </c>
      <c r="BH318" s="17" t="str">
        <f t="shared" ref="BH318" ca="1" si="7433">IF(BA318,COUNTIF(BB318:BG318,TRUE)=1,"")</f>
        <v/>
      </c>
      <c r="BI318" s="17" t="str">
        <f t="shared" ref="BI318" ca="1" si="7434">IF(BA318,IFERROR(MATCH(TRUE,BB318:BG318,0),7),"")</f>
        <v/>
      </c>
      <c r="BJ318" s="17" t="b">
        <f t="shared" ref="BJ318" ca="1" si="7435">DF318&lt;&gt;""</f>
        <v>0</v>
      </c>
      <c r="BK318" s="17" t="str">
        <f t="shared" ref="BK318" ca="1" si="7436">IF(H318,IF(AND(NOT(BA318),AU318),AC318=0,""),"")</f>
        <v/>
      </c>
      <c r="BL318" s="17" t="str">
        <f t="shared" ref="BL318" ca="1" si="7437">IF(H318,IF(AND(NOT(BA318),AU318),AC318&gt;0,""),"")</f>
        <v/>
      </c>
      <c r="BM318" s="17" t="str">
        <f t="shared" ref="BM318" ca="1" si="7438">IF(H318,IF(BA318,CHOOSE(BI318,"0","F","L","I","N",IF(AA318&gt;0.5,"N","S"),"0"),CHOOSE(MATCH(BU318,DataType,0),"S",IF(BK318,"I","N"),"D"  )),"")</f>
        <v/>
      </c>
      <c r="BN318" s="17" t="str">
        <f t="shared" ref="BN318" ca="1" si="7439">IF(H318,IF(BJ318,"E",IF(BA318,CHOOSE(BI318,"0","F","L","I","N","S","0"),CHOOSE(MATCH(BU318,DataType,0),"S",IF(BK318,"I","N"),"D"  ))),"")</f>
        <v/>
      </c>
      <c r="BO318" s="17" t="str">
        <f t="shared" ref="BO318" ca="1" si="7440">IF($H318,IF(BM318="0","",IF(AND(AR318,N318=2),"D",IF(BM318="S","N",IF(AL318,"O",IF(AM318,"I","N"))))),"")</f>
        <v/>
      </c>
      <c r="BP318" s="14" t="b">
        <f t="shared" ref="BP318" ca="1" si="7441">INDIRECT(ADDRESS(2,ROW(A318)-1,,,_sheetname_dataframe))&lt;&gt;""</f>
        <v>1</v>
      </c>
      <c r="BQ318" s="35"/>
      <c r="BX318" s="16"/>
      <c r="BY318" s="16"/>
      <c r="BZ318" s="16"/>
      <c r="CA318" s="16"/>
      <c r="CB318" s="16"/>
      <c r="CC318" s="16"/>
      <c r="CD318" s="16"/>
      <c r="CE318" s="16"/>
      <c r="CF318" s="16"/>
      <c r="CN318" s="14">
        <f ca="1">IF(H318,IFERROR(IsVariableNameLegal(O318),0),0)</f>
        <v>0</v>
      </c>
      <c r="CO318" s="14" t="str">
        <f t="array" aca="1" ref="CO318" ca="1">IF(H318,IF(COUNTIF(INDIRECT(wew!$C$13),O318)&gt;1,TRIM(SUBSTITUTE(_xll.MCONCAT(IF((INDIRECT(wew!$C$13)=O318)*(COLUMN(INDIRECT(wew!$C$13))&lt;&gt;D318+1),-1+COLUMN(INDIRECT(wew!$C$13)),"")," "),"  "," ")),""),"")</f>
        <v/>
      </c>
      <c r="CP318" s="14" t="str">
        <f t="array" aca="1" ref="CP318" ca="1">IF(P318&lt;&gt;"",IF(LEN(P318)&gt;150,1,""),"")</f>
        <v/>
      </c>
      <c r="CQ318" s="14" t="str">
        <f t="array" aca="1" ref="CQ318" ca="1">IF(AND(H318,NOT(ster!$J$3)),IF(COUNTIF(INDIRECT(wew!$C$15),P318)&gt;1,TRIM(SUBSTITUTE(_xll.MCONCAT(IF((INDIRECT(wew!$C$15)=P318)*(COLUMN(INDIRECT(wew!$C$15))&lt;&gt;D318+1),-1+COLUMN(INDIRECT(wew!$C$15)),"")," "),"  "," ")),""),"")</f>
        <v/>
      </c>
      <c r="CR318" s="14" t="str">
        <f t="array" aca="1" ref="CR318" ca="1">IF(H318,IF(AND(W318&gt;0,AO318&lt;&gt;""),TRIM(SUBSTITUTE(_xll.MCONCAT(IFERROR(IF(ISNUMBER(INDIRECT(Q318)),IF((INDIRECT(ster!$D$14)&lt;&gt;"")*(INDIRECT(Q318)&lt;AO318),INDIRECT(ster!$D$14) &amp; ": " &amp;  SUBSTITUTE(IF( AV318,IFERROR(TEXT(INDIRECT(Q318),"rrrr-mm-dd") &amp;" (" &amp; INDIRECT(Q318) &amp;")",INDIRECT(Q318)),INDIRECT(Q318))," "," "),""),""),"")," "),"  "," ")),""),"")</f>
        <v/>
      </c>
      <c r="CS318" s="14" t="str">
        <f t="array" aca="1" ref="CS318" ca="1">IF(H318,IF(AND(W318&gt;0,AP318&lt;&gt;""),TRIM(SUBSTITUTE(_xll.MCONCAT(IFERROR(IF(ISNUMBER(INDIRECT(Q318)),IF((INDIRECT(ster!$D$14)&lt;&gt;"")*(INDIRECT(Q318)&gt;AP318),INDIRECT(ster!$D$14) &amp; ": " &amp;  SUBSTITUTE(IF( AV318,IFERROR(TEXT(INDIRECT(Q318),"rrrr-mm-dd")&amp;" (" &amp; INDIRECT(Q318) &amp;")",INDIRECT(Q318)),INDIRECT(Q318))," "," "),""),""),"")," "),"  "," ")),""),"")</f>
        <v/>
      </c>
      <c r="CT318" s="14" t="str">
        <f t="array" aca="1" ref="CT318" ca="1">IF(H318,IF(AND(N318&gt;0,AR318),TRIM(SUBSTITUTE(_xll.MCONCAT(IFERROR(IF(ISNUMBER(INDIRECT(Q318)),IF((INDIRECT(ster!$D$14)&lt;&gt;"")*(IFERROR(0*(MATCH(INDIRECT(Q318),INDIRECT(K318),0)&gt;0),1)),INDIRECT(ster!$D$14) &amp; ": " &amp;  SUBSTITUTE(IF( AV318,IFERROR(TEXT(INDIRECT(Q318),"rrrr-mm-dd")&amp;" (" &amp; INDIRECT(Q318) &amp;")",INDIRECT(Q318)),INDIRECT(Q318))," "," "),""),""),"")," "),"  "," ")),""),"")</f>
        <v/>
      </c>
      <c r="CU318" s="14" t="str">
        <f t="array" aca="1" ref="CU318" ca="1">IF(H318,IF(AND(V318&gt;0),TRIM(SUBSTITUTE(_xll.MCONCAT(IF((INDIRECT(ster!$D$14)&lt;&gt;"")*(IFERROR(0*(INDIRECT(Q318)&lt;&gt;""),1)),INDIRECT(ster!$D$14),"")," "),"  "," ")),""),"")</f>
        <v/>
      </c>
      <c r="CV318" s="14" t="str">
        <f t="array" aca="1" ref="CV318" ca="1">IF(H318,IF(AS318,
TRIM(SUBSTITUTE(_xll.MCONCAT(IF(
   (INDIRECT(ster!$D$14)&lt;&gt;"")*
   ((INDIRECT(Q318)="")+
      NOT(ISNUMBER(INDIRECT(Q318)))*
      NOT(ISERROR(MATCH(INDIRECT(Q318),INDIRECT(K318),0)))
    ),
      INDIRECT(ster!$D$14),
   "")," "),"  "," ")),
""),"")</f>
        <v/>
      </c>
      <c r="CW318" s="14" t="str">
        <f t="array" aca="1" ref="CW318" ca="1">IF(H318,IF(AND(AQ318),TRIM(SUBSTITUTE(_xll.MCONCAT(IFERROR(IF(ISNUMBER(INDIRECT(Q318)),IF((INDIRECT(ster!$D$14)&lt;&gt;"")*(INDIRECT(Q318)&lt;&gt;INT(INDIRECT(Q318))),INDIRECT(ster!$D$14) &amp; ": " &amp; INDIRECT(Q318),""),""),"")," "),"  "," ")),""),"")</f>
        <v/>
      </c>
      <c r="CX318" s="14" t="str">
        <f t="array" aca="1" ref="CX318" ca="1">IF(H318,IF(OR(AU318,AV318),TRIM(SUBSTITUTE(_xll.MCONCAT(IF((INDIRECT(ster!$D$14)&lt;&gt;"")*NOT(ISNUMBER(INDIRECT(Q318))),IF(ISERROR(MATCH(INDIRECT(Q318),INDIRECT(K318),0)),IFERROR(IF(INDIRECT(Q318)&lt;&gt;"",INDIRECT(ster!$D$14) &amp; ": " &amp; SUBSTITUTE(INDIRECT(Q318)," "," "),""),""),""),"")," "),"  "," ")),""),"")</f>
        <v/>
      </c>
      <c r="CY318" s="14" t="str">
        <f t="array" aca="1" ref="CY318" ca="1">IF(H318,IF(AE318,TRIM(SUBSTITUTE(_xll.MCONCAT(IF((INDIRECT(ster!$D$14)&lt;&gt;"")*IFERROR(NOT(INDIRECT(AF318)),FALSE),IF(ISERROR(MATCH(INDIRECT(Q318),INDIRECT(K318),0)),IFERROR(IF(INDIRECT(Q318)&lt;&gt;"",INDIRECT(ster!$D$14)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CZ318" s="14" t="str">
        <f t="array" aca="1" ref="CZ318" ca="1">IF(H318,IF(AH318,TRIM(SUBSTITUTE(_xll.MCONCAT(IF((INDIRECT(ster!$D$14)&lt;&gt;"")*IFERROR(NOT(INDIRECT(AI318)),FALSE),IF(ISERROR(MATCH(INDIRECT(Q318),INDIRECT(K318),0)),IFERROR(IF(INDIRECT(Q318)&lt;&gt;"",INDIRECT(ster!$D$14)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DC318" s="14" t="str">
        <f ca="1">SUBSTITUTE(SUBSTITUTE(SUBSTITUTE(SUBSTITUTE(_xll.MCONCAT(DG318:DS318,"■"),"■■","■"),"■■","■"),"■■","■"),"■■","■")</f>
        <v>■</v>
      </c>
      <c r="DD318" s="14" t="str">
        <f t="shared" ref="DD318" ca="1" si="7442">IF(MID(DC318,1,1)="■",MID(DC318,2,LEN(DC318)),DC318)</f>
        <v/>
      </c>
      <c r="DE318" s="14" t="str">
        <f t="shared" ref="DE318" ca="1" si="7443">IF(DD318&lt;&gt;"",IF(MID(DD318,LEN(DD318),1)="■",MID(DD318,1,LEN(DD318)-1),DD318),"")</f>
        <v/>
      </c>
      <c r="DF318" s="14" t="str">
        <f t="shared" ref="DF318" ca="1" si="7444">IFERROR(IF(DE318&lt;&gt;"",SUBSTITUTE(DE318,"■",". "),""),"##INTERNAL_ERROR")</f>
        <v/>
      </c>
      <c r="DG318" s="14" t="str">
        <f t="shared" ref="DG318" ca="1" si="7445">IF(CN318&lt;&gt;0,"Variable name don't comply with the naming convention","")</f>
        <v/>
      </c>
      <c r="DH318" s="14" t="str">
        <f t="shared" ref="DH318" ca="1" si="7446">IF(CO318&lt;&gt;"","Duplicated name. " &amp; IF(ISERROR(FIND(" ",CO318)),"Duplicate have index " &amp; CO318, "Duplicates have indices: "&amp;SUBSTITUTE(CO318," ",", ")),"")</f>
        <v/>
      </c>
      <c r="DI318" s="14" t="str">
        <f t="shared" ref="DI318" ca="1" si="7447">IF(CP318&lt;&gt;"","Variable label exceed length 150","")</f>
        <v/>
      </c>
      <c r="DJ318" s="14" t="str">
        <f t="shared" ref="DJ318" ca="1" si="7448">IF(CQ318&lt;&gt;"","Duplicated variable label. " &amp; IF(ISERROR(FIND(" ",CQ318)),"Duplicate have index " &amp; CQ318, "Duplicates have indices: "&amp;SUBSTITUTE(CQ318," ",", ")),"")</f>
        <v/>
      </c>
      <c r="DK318" s="14" t="str">
        <f t="shared" ref="DK318" ca="1" si="7449">IF(CR318&lt;&gt;"","The following cases have values below declared theorethical min: " &amp;SUBSTITUTE(CR318," ",", "),"")</f>
        <v/>
      </c>
      <c r="DL318" s="14" t="str">
        <f t="shared" ref="DL318" ca="1" si="7450">IF(CS318&lt;&gt;"","The following cases have values above declared theorethical max: " &amp;SUBSTITUTE(CS318," ",", "),"")</f>
        <v/>
      </c>
      <c r="DM318" s="14" t="str">
        <f t="shared" ref="DM318" ca="1" si="7451">IF(CT318&lt;&gt;"","There are some cases with values not explicitly declared in the labels dictionary: " &amp;SUBSTITUTE(CT318," ",", "),"")</f>
        <v/>
      </c>
      <c r="DN318" s="14" t="str">
        <f t="array" aca="1" ref="DN318" ca="1">IF(CU318&lt;&gt;"","There are errors in the entered values in the following cases: " &amp;SUBSTITUTE(CU318," ",", "),"")</f>
        <v/>
      </c>
      <c r="DO318" s="14" t="str">
        <f t="shared" ref="DO318" ca="1" si="7452">IF(CV318&lt;&gt;"","The following records are missing in this required field: " &amp;SUBSTITUTE(CV318," ",", "),"")</f>
        <v/>
      </c>
      <c r="DP318" s="14" t="str">
        <f t="shared" ref="DP318" ca="1" si="7453">IF(CW318&lt;&gt;"","The following cases have non-integer values: " &amp;SUBSTITUTE(CW318," ",", "),"")</f>
        <v/>
      </c>
      <c r="DQ318" s="14" t="str">
        <f t="shared" ref="DQ318" ca="1" si="7454">IF(CX318&lt;&gt;"","The following cases are non-numeric: " &amp;SUBSTITUTE(CX318," ",", "),"")</f>
        <v/>
      </c>
      <c r="DR318" s="14" t="str">
        <f t="shared" ref="DR318" ca="1" si="7455">IF(CY318&lt;&gt;"","In the following cases " &amp; P318 &amp; " " &amp; LOWER(MID(AG318,1,1)) &amp; MID(AG318,2,LEN(AG318)) &amp; ": " &amp;SUBSTITUTE(CY318," ",", "),"")</f>
        <v/>
      </c>
      <c r="DS318" s="14" t="str">
        <f t="shared" ref="DS318" ca="1" si="7456">IF(CZ318&lt;&gt;"","In the following cases " &amp; P318 &amp; " " &amp; LOWER(MID(AJ318,1,1)) &amp; MID(AJ318,2,LEN(AJ318)) &amp; ": " &amp;SUBSTITUTE(CZ318," ",", "),"")</f>
        <v/>
      </c>
      <c r="DZ318" s="14" t="b">
        <f t="shared" ref="DZ318" ca="1" si="7457">OR(ED318&lt;&gt;"",EF318&lt;&gt;"",EG318&lt;&gt;"")</f>
        <v>0</v>
      </c>
      <c r="EA318" s="14" t="str">
        <f t="shared" ref="EA318" ca="1" si="7458">IF(EB318&lt;&gt;"",G318 &amp; " (" &amp; F318 &amp; ")","")</f>
        <v/>
      </c>
      <c r="EB318" s="14" t="str">
        <f t="shared" ref="EB318" ca="1" si="7459">IF(EE318&lt;&gt;"",EE318&amp;IF(ED318&lt;&gt;""," and "&amp;ED318,""),UPPER(MID(ED318,1,1)&amp;MID(ED318,2,LEN(ED318))))&amp; IF(OR(EF318&lt;&gt;"",EG318&lt;&gt;"")," and "&amp;IF(EF318&lt;&gt;"",LOWER(MID(EF318,1,1) &amp; MID(EF318,2,LEN(EF318))),"")&amp; IF(AND(EF318 &lt;&gt;"",EG318&lt;&gt;"")," and ","") &amp; IF(EG318&lt;&gt;"",LOWER(MID(EG318,1,1) &amp; MID(EG318,2,LEN(EG318))),""),"") &amp; IF(OR(EE318&lt;&gt;"",ED318&lt;&gt;"",EF318&lt;&gt;"",EG318&lt;&gt;""), ". ","")</f>
        <v/>
      </c>
      <c r="EC318" s="14" t="str">
        <f t="shared" ref="EC318" ca="1" si="7460">IF(EB318&lt;&gt;"",G318 &amp; " (" &amp; F318 &amp; "): " &amp; EB318,"")</f>
        <v/>
      </c>
      <c r="ED318" s="14" t="str">
        <f t="shared" ref="ED318" ca="1" si="7461">IF(H318,IF(W318&gt;0,IF(AND(AO318&lt;&gt;"",AP318&lt;&gt;""),"each value must be between " &amp; IF( AV318,IFERROR(TEXT(AO318,"rrrr-mm-dd") &amp;" (" &amp; AO318 &amp;")",AO318),AO318) &amp; " and " &amp; IF( AV318,IFERROR(TEXT(AP318,"rrrr-mm-dd") &amp;" (" &amp; AP318 &amp;")",AP318),AP318),IF(AO318&lt;&gt;"","each value must be above " &amp; IF( AV318,IFERROR(TEXT(AO318,"rrrr-mm-dd") &amp;" (" &amp; AO318 &amp;")",AO318),AO318), IF(AP318&lt;&gt;"","each value must be below " &amp; IF( AV318,IFERROR(TEXT(AP318,"rrrr-mm-dd") &amp;" (" &amp; AP318 &amp;")",AP318),AP318),""))),""),"")</f>
        <v/>
      </c>
      <c r="EE318" s="14" t="str">
        <f t="shared" ref="EE318" ca="1" si="7462">IF(H318,IF(OR(AQ318,AU318,AV318,AS318,AR318),
   "Values must be" &amp;
   IF(AR318," limited to predefinied list", IF(AQ318, " integers",IF(OR(AU318,AV318)," numeric",""))) &amp;
   IF(AS318,IF(OR(AR318,AQ318,AU318,AV318), " and ","") &amp; "non-missing",""),
""),"")</f>
        <v/>
      </c>
      <c r="EF318" s="14" t="str">
        <f t="shared" ref="EF318" ca="1" si="7463">IF($H318,AG318,"")</f>
        <v/>
      </c>
      <c r="EG318" s="14" t="str">
        <f t="shared" ref="EG318" ca="1" si="7464">IF($H318,AJ318,"")</f>
        <v/>
      </c>
      <c r="EM318" s="14" t="b">
        <f t="shared" ref="EM318" ca="1" si="7465">OR(EC318&lt;&gt;"",DF318&lt;&gt;"")</f>
        <v>0</v>
      </c>
      <c r="EN318" s="14" t="str">
        <f t="shared" ref="EN318" ca="1" si="7466">IF(EM318,C318,"")</f>
        <v/>
      </c>
      <c r="EO318" s="14" t="str">
        <f t="shared" ref="EO318" ca="1" si="7467">IF(EM318,F318,"")</f>
        <v/>
      </c>
      <c r="EP318" s="14" t="str">
        <f t="shared" ref="EP318" ca="1" si="7468">EC318</f>
        <v/>
      </c>
      <c r="EQ318" s="14" t="str">
        <f t="shared" ref="EQ318" ca="1" si="7469">DF318</f>
        <v/>
      </c>
    </row>
    <row r="319" spans="2:147" s="14" customFormat="1">
      <c r="B319" s="14" t="str">
        <f t="shared" ref="B319" ca="1" si="7470">DF319</f>
        <v/>
      </c>
      <c r="C319" s="14">
        <f t="shared" ref="C319" ca="1" si="7471">IF(OFFSET(B319,-1,COLUMN(VariableExists)-2),OFFSET(B319,-1,1)+1,OFFSET(B319,-1,1))</f>
        <v>301</v>
      </c>
      <c r="D319" s="14">
        <f t="shared" ref="D319" si="7472">ROW(A319)-2</f>
        <v>317</v>
      </c>
      <c r="E319" s="14" t="str">
        <f t="shared" ref="E319" ca="1" si="7473">IF(OR(G319="",ROW(G319)=2),"",IF(Z319&gt;0,"S",IF(AX319,IF(J319=2,"D","N"),"I")))</f>
        <v>N</v>
      </c>
      <c r="F319" s="14" t="str">
        <f t="shared" ref="F319" ca="1" si="7474">IF(H319,O319,"")</f>
        <v>q_98_1</v>
      </c>
      <c r="G319" s="14" t="str">
        <f t="shared" ref="G319" ca="1" si="7475">IF(H319,P319,"")</f>
        <v>Abnormal C9orf72 repeat-expansion</v>
      </c>
      <c r="H319" s="14" t="b">
        <f t="shared" ref="H319" ca="1" si="7476">IF(INDIRECT(ADDRESS(2,D319+1,,,_sheetname_dataframe))="",FALSE,MID(INDIRECT(ADDRESS(2,D319+1,,,_sheetname_dataframe)),1,1)&lt;&gt;".")</f>
        <v>1</v>
      </c>
      <c r="I319" s="14" t="str">
        <f ca="1">IF($H319,ADDRESS(3,(D319+1)*2-1,4,,"["&amp;wew!$G$7&amp;"]"&amp;_sheetname_labels)&amp;":"&amp;ADDRESS(2+ster!$B$20,(D319+1)*2-1,4),"")</f>
        <v>[DBTemplate.xlsm]labels!XK3:XK61</v>
      </c>
      <c r="J319" s="14">
        <f t="array" aca="1" ref="J319" ca="1">IF(H319,MAX(0,MAX(IF(INDIRECT(I319)&lt;&gt;"",ROW(INDIRECT(I319)),""))-2),"")</f>
        <v>7</v>
      </c>
      <c r="K319" s="14" t="str">
        <f ca="1">IF($H319,IF($J319&gt;0,ADDRESS(3,(D319+1)*2-1,4,,"["&amp;wew!$G$7&amp;"]"&amp;_sheetname_labels)&amp;":"&amp;ADDRESS(2+J319,(D319+1)*2-1,4),""),"")</f>
        <v>[DBTemplate.xlsm]labels!XK3:XK9</v>
      </c>
      <c r="L319" s="14" t="str">
        <f ca="1">IF($H319,IF($J319&gt;0,ADDRESS(3,(D319+1)*2,4,,"["&amp;wew!$G$7&amp;"]"&amp;_sheetname_labels)&amp;":"&amp;ADDRESS(2+J319,(D319+1)*2,4),""),"")</f>
        <v>[DBTemplate.xlsm]labels!XL3:XL9</v>
      </c>
      <c r="M319" s="14">
        <f t="shared" ref="M319" ca="1" si="7477">IF($H319,IF(J319&gt;0,COUNTA(INDIRECT(K319))-COUNT(INDIRECT(K319)),0),"")</f>
        <v>0</v>
      </c>
      <c r="N319" s="14">
        <f t="shared" ref="N319" ca="1" si="7478">IF(H319,J319-M319,"")</f>
        <v>7</v>
      </c>
      <c r="O319" s="14" t="str">
        <f t="shared" ref="O319" ca="1" si="7479">IF(INDIRECT(ADDRESS(2,D319+1,,,_sheetname_dataframe))="","",INDIRECT(ADDRESS(2,D319+1,,,_sheetname_dataframe)))</f>
        <v>q_98_1</v>
      </c>
      <c r="P319" s="14" t="str">
        <f t="shared" ref="P319" ca="1" si="7480">IF(H319,IF(INDIRECT(ADDRESS(1,D319+1,,,_sheetname_dataframe))="","",INDIRECT(ADDRESS(1,D319+1,,,_sheetname_dataframe))),"")</f>
        <v>Abnormal C9orf72 repeat-expansion</v>
      </c>
      <c r="Q319" s="14" t="str">
        <f ca="1">IF($BP319,ADDRESS(3,D319+1,4,,"["&amp;wew!$G$7&amp;"]"&amp;_sheetname_dataframe)&amp;":"&amp;ADDRESS(2+ster!$C$14,D319+1,4),"")</f>
        <v>[DBTemplate.xlsm]data_frame!LF3:LF3</v>
      </c>
      <c r="R319" s="14" t="str">
        <f>IF($BP319,IF(MID(_xll.FORMULATEXT(INDEX(INDIRECT(Q319),1)),1,1)="=", _xll.FORMULATEXT(INDEX(INDIRECT(Q319),1),2,TRUE),""),"")</f>
        <v/>
      </c>
      <c r="S319" s="14">
        <f t="array" aca="1" ref="S319" ca="1">IF(H319,SUM(IF((IFERROR(INDIRECT(Q319)&lt;&gt;"",FALSE))*(INDIRECT(ster!$D$14)&lt;&gt;""),1,0)),"")</f>
        <v>0</v>
      </c>
      <c r="T319" s="14">
        <f t="array" aca="1" ref="T319" ca="1">IF(H319,IF(M319&gt;0,SUM(IFERROR(1*(MATCH(INDIRECT(Q319),INDIRECT(K319),0)&gt;0),0)*(INDIRECT(ster!$D$14)&lt;&gt;"")*NOT(ISNUMBER(INDIRECT(Q319)))),0),"")</f>
        <v>0</v>
      </c>
      <c r="U319" s="14">
        <f t="array" aca="1" ref="U319" ca="1">IF(H319,SUM((IFERROR(INDIRECT(Q319)="",FALSE))*(INDIRECT(ster!$D$14)&lt;&gt;"")),"")</f>
        <v>1</v>
      </c>
      <c r="V319" s="14">
        <f t="array" aca="1" ref="V319" ca="1">IF(H319,SUM((IFERROR(INDIRECT(Q319)="#ąś",TRUE))*(INDIRECT(ster!$D$14)&lt;&gt;"")),"")</f>
        <v>0</v>
      </c>
      <c r="W319" s="14">
        <f t="array" aca="1" ref="W319" ca="1">IF(H319,SUM(ISNUMBER(INDIRECT(Q319))*(INDIRECT(ster!$D$14)&lt;&gt;"")),"")</f>
        <v>0</v>
      </c>
      <c r="X319" s="14" t="str">
        <f t="array" aca="1" ref="X319" ca="1">IF(AND(H319,W319&gt;0),IF(wew!$B$3,MIN(IF((INDIRECT(ster!$D$14)&lt;&gt;"")*IFERROR(INDIRECT($Q319)&lt;&gt;"",FALSE),IFERROR(INDIRECT($Q319),"X"),"X")),"&lt;włącz podświetlanie wartości&gt;"),"—")</f>
        <v>—</v>
      </c>
      <c r="Y319" s="14" t="str">
        <f t="array" aca="1" ref="Y319" ca="1">IF(AND(H319,W319&gt;0),IF(wew!$B$3,MAX(IF((INDIRECT(ster!$D$14)&lt;&gt;"")*IFERROR(INDIRECT($Q319)&lt;&gt;"",FALSE),IFERROR(INDIRECT($Q319),"X"),"X")),"&lt;włącz podświetlanie wartości&gt;"),"—")</f>
        <v>—</v>
      </c>
      <c r="Z319" s="14">
        <f t="shared" ref="Z319" ca="1" si="7481">IF(H319,S319-T319-W319,"")</f>
        <v>0</v>
      </c>
      <c r="AA319" s="12" t="str">
        <f t="shared" ref="AA319" ca="1" si="7482">IF(H319,IF(S319&gt;0,W319/(S319),"—"),"")</f>
        <v>—</v>
      </c>
      <c r="AB319" s="17">
        <f t="array" aca="1" ref="AB319" ca="1">IF(H319,IF(W319&gt;0,SUM((INDIRECT(ster!$D$14)&lt;&gt;"")*IFERROR((INDIRECT(Q319)&lt;&gt;"")*(INDIRECT(Q319)=INT(INDIRECT(Q319))),0)),0),"")</f>
        <v>0</v>
      </c>
      <c r="AC319" s="17">
        <f t="array" aca="1" ref="AC319" ca="1">IF(H319,W319-AB319,"")</f>
        <v>0</v>
      </c>
      <c r="AD319" s="17">
        <f t="shared" ref="AD319" ca="1" si="7483">IF($H319,IF(AC319&lt;&gt;"",IF(AC319=0,1,IF(AC319/W319&lt;0.15,2,3)),0),"")</f>
        <v>1</v>
      </c>
      <c r="AE319" s="17" t="b">
        <f t="shared" ref="AE319" ca="1" si="7484">IF(H319,OFFSET(O319,1,0)=".validation",FALSE)</f>
        <v>0</v>
      </c>
      <c r="AF319" s="17" t="str">
        <f ca="1">IF(AE319,IF($H319,ADDRESS(3,D319+2,4,,"["&amp;wew!$G$7&amp;"]"&amp;_sheetname_dataframe)&amp;":"&amp;ADDRESS(2+ster!$C$14,D319+2,4),""),"")</f>
        <v/>
      </c>
      <c r="AG319" s="17" t="str">
        <f t="shared" ref="AG319" ca="1" si="7485">IF(AE319,IF($H319,IF(INDIRECT(ADDRESS(1,D319+2,,,_sheetname_dataframe))="","",INDIRECT(ADDRESS(1,D319+2,,,_sheetname_dataframe))),""),"")</f>
        <v/>
      </c>
      <c r="AH319" s="17" t="b">
        <f t="shared" ref="AH319" ca="1" si="7486">IF(H319,AND(AE319,OFFSET(O319,2,0)=".validation"),FALSE)</f>
        <v>0</v>
      </c>
      <c r="AI319" s="17" t="str">
        <f ca="1">IF(AH319,IF($H319,ADDRESS(3,D319+3,4,,"["&amp;wew!$G$7&amp;"]"&amp;_sheetname_dataframe)&amp;":"&amp;ADDRESS(2+ster!$C$14,D319+3,4),""),"")</f>
        <v/>
      </c>
      <c r="AJ319" s="17" t="str">
        <f t="shared" ref="AJ319" ca="1" si="7487">IF(AH319,IF($H319,IF(INDIRECT(ADDRESS(1,D319+3,,,_sheetname_dataframe))="","",INDIRECT(ADDRESS(1,D319+3,,,_sheetname_dataframe))),""),"")</f>
        <v/>
      </c>
      <c r="AK319" s="17" t="b">
        <f t="shared" ref="AK319" ca="1" si="7488">IF(H319,OR(AQ319,AD319=2),"")</f>
        <v>0</v>
      </c>
      <c r="AL319" s="17" t="b">
        <f t="shared" ref="AL319" ca="1" si="7489">IF($H319,IF(BV319&lt;&gt;"",IF(OR(BM319="F",BM319="L",BM319="I",BM319="D"),BV319&lt;&gt;0)),"")</f>
        <v>0</v>
      </c>
      <c r="AM319" s="17" t="b">
        <f t="shared" ref="AM319" ca="1" si="7490">IF($H319,AND(NOT(AL319),OR(IF(BW319&lt;&gt;"",IF(OR(BM319="F",BM319="L"),BW319&lt;&gt;0)),BM319="I",BM319="N",BM319="D")),"")</f>
        <v>0</v>
      </c>
      <c r="AN319" s="17">
        <f t="shared" ref="AN319" ca="1" si="7491">IF(COUNTA(INDIRECT(Q319))=0,0, IF(AND(AO319&lt;&gt;"",X319&lt;AO319),1,IF(AND(AP319&lt;&gt;"",Y319&gt;AP319),1,IF(AND(AQ319,AC319&gt;0),2,0))))</f>
        <v>0</v>
      </c>
      <c r="AO319" s="24" t="str">
        <f t="shared" ref="AO319" ca="1" si="7492">IF($H319,IF(BY319&lt;&gt;"",IF(ISNUMBER(BY319),BY319,""),""),"")</f>
        <v/>
      </c>
      <c r="AP319" s="24" t="str">
        <f t="shared" ref="AP319" ca="1" si="7493">IF($H319,IF(BZ319&lt;&gt;"",IF(ISNUMBER(BZ319),BZ319,""),""),"")</f>
        <v/>
      </c>
      <c r="AQ319" s="17" t="b">
        <f t="shared" ref="AQ319" ca="1" si="7494">IF(H319,IF(CA319&lt;&gt;"",CA319&lt;&gt;0,FALSE),"")</f>
        <v>0</v>
      </c>
      <c r="AR319" s="17" t="b">
        <f t="shared" ref="AR319" ca="1" si="7495">IF(H319,IF(N319&gt;0,IF(BQ319&lt;&gt;"",BQ319&lt;&gt;0,FALSE),FALSE),"")</f>
        <v>0</v>
      </c>
      <c r="AS319" s="17" t="b">
        <f t="shared" ref="AS319" ca="1" si="7496">IF(H319,IF(BR319&lt;&gt;"",BR319&lt;&gt;0,FALSE),"")</f>
        <v>0</v>
      </c>
      <c r="AT319" s="17" t="b">
        <f t="shared" ref="AT319" ca="1" si="7497">IF(H319,IF(N319&gt;0,FALSE,IF(BU319&lt;&gt;"",MATCH(BU319,DataType,0)=1,FALSE)),"")</f>
        <v>0</v>
      </c>
      <c r="AU319" s="17" t="b">
        <f t="shared" ref="AU319" ca="1" si="7498">IF(H319,IF(N319&gt;0,TRUE,IF(BU319&lt;&gt;"",MATCH(BU319,DataType,0)=2,FALSE)),"")</f>
        <v>1</v>
      </c>
      <c r="AV319" s="17" t="b">
        <f t="shared" ref="AV319" ca="1" si="7499">IF(H319,IF(N319&gt;0,FALSE,IF(BU319&lt;&gt;"",MATCH(BU319,DataType,0)=3,FALSE)),"")</f>
        <v>0</v>
      </c>
      <c r="AW319" s="17" t="b">
        <f t="shared" ref="AW319" ca="1" si="7500">IF(H319,IF(W319&gt;0,Z319=0,FALSE),"")</f>
        <v>0</v>
      </c>
      <c r="AX319" s="14" t="b">
        <f t="array" aca="1" ref="AX319" ca="1">IF(H319,N319&gt;0,"")</f>
        <v>1</v>
      </c>
      <c r="AY319" s="17" t="str">
        <f t="shared" ref="AY319" ca="1" si="7501">IF(H319,IF(N319&gt;0,ADDRESS(ROW(VariablesOrigin)+1,COLUMN(VariablesOrigin)+1,4) &amp; ":" &amp; ADDRESS(ROW(VariablesOrigin)+N319,COLUMN(VariablesOrigin)+1,4),""),"")</f>
        <v>C3:C9</v>
      </c>
      <c r="AZ319" s="17" t="b">
        <f t="array" aca="1" ref="AZ319" ca="1">IF(AY319&lt;&gt;"",SUM(1*ISERROR(MATCH(INDIRECT(AY319),INDIRECT(K319),0)))=0,"")</f>
        <v>1</v>
      </c>
      <c r="BA319" s="17" t="b">
        <f t="shared" ref="BA319" ca="1" si="7502">IF(H319,BU319="",FALSE)</f>
        <v>1</v>
      </c>
      <c r="BB319" s="17" t="b">
        <v>0</v>
      </c>
      <c r="BC319" s="17" t="b">
        <f t="shared" ref="BC319" ca="1" si="7503">IF(BA319,IF(N319&gt;0,AND(AZ319,Z319=0),FALSE),"")</f>
        <v>1</v>
      </c>
      <c r="BD319" s="17" t="b">
        <f t="shared" ref="BD319" ca="1" si="7504">IF(BA319,IF(N319&gt;0,AND(NOT(AZ319),Z319=0),FALSE),"")</f>
        <v>0</v>
      </c>
      <c r="BE319" s="17" t="b">
        <f t="shared" ref="BE319" ca="1" si="7505">IF(BA319,IF(AND(AW319,NOT(BB319),NOT(BC319),NOT(BD319)),AND(Z319=0,AC319=0),FALSE),"")</f>
        <v>0</v>
      </c>
      <c r="BF319" s="17" t="b">
        <f t="shared" ref="BF319" ca="1" si="7506">IF(BA319,IF(AND(AW319,NOT(BB319),NOT(BC319),NOT(BD319)),AND(Z319=0,OR(AC319&gt;0)),FALSE),"")</f>
        <v>0</v>
      </c>
      <c r="BG319" s="17" t="b">
        <f t="shared" ref="BG319" ca="1" si="7507">IF(BA319,IF(OR(BB319:BF319),FALSE,IF(Z319=0,FALSE,Z319&gt;0)),"")</f>
        <v>0</v>
      </c>
      <c r="BH319" s="17" t="b">
        <f t="shared" ref="BH319" ca="1" si="7508">IF(BA319,COUNTIF(BB319:BG319,TRUE)=1,"")</f>
        <v>1</v>
      </c>
      <c r="BI319" s="17">
        <f t="shared" ref="BI319" ca="1" si="7509">IF(BA319,IFERROR(MATCH(TRUE,BB319:BG319,0),7),"")</f>
        <v>2</v>
      </c>
      <c r="BJ319" s="17" t="b">
        <f t="shared" ref="BJ319" ca="1" si="7510">DF319&lt;&gt;""</f>
        <v>0</v>
      </c>
      <c r="BK319" s="17" t="str">
        <f t="shared" ref="BK319" ca="1" si="7511">IF(H319,IF(AND(NOT(BA319),AU319),AC319=0,""),"")</f>
        <v/>
      </c>
      <c r="BL319" s="17" t="str">
        <f t="shared" ref="BL319" ca="1" si="7512">IF(H319,IF(AND(NOT(BA319),AU319),AC319&gt;0,""),"")</f>
        <v/>
      </c>
      <c r="BM319" s="17" t="str">
        <f t="shared" ref="BM319" ca="1" si="7513">IF(H319,IF(BA319,CHOOSE(BI319,"0","F","L","I","N",IF(AA319&gt;0.5,"N","S"),"0"),CHOOSE(MATCH(BU319,DataType,0),"S",IF(BK319,"I","N"),"D"  )),"")</f>
        <v>F</v>
      </c>
      <c r="BN319" s="17" t="str">
        <f t="shared" ref="BN319" ca="1" si="7514">IF(H319,IF(BJ319,"E",IF(BA319,CHOOSE(BI319,"0","F","L","I","N","S","0"),CHOOSE(MATCH(BU319,DataType,0),"S",IF(BK319,"I","N"),"D"  ))),"")</f>
        <v>F</v>
      </c>
      <c r="BO319" s="17" t="str">
        <f t="shared" ref="BO319" ca="1" si="7515">IF($H319,IF(BM319="0","",IF(AND(AR319,N319=2),"D",IF(BM319="S","N",IF(AL319,"O",IF(AM319,"I","N"))))),"")</f>
        <v>N</v>
      </c>
      <c r="BP319" s="14" t="b">
        <f t="shared" ref="BP319" ca="1" si="7516">INDIRECT(ADDRESS(2,ROW(A319)-1,,,_sheetname_dataframe))&lt;&gt;""</f>
        <v>1</v>
      </c>
      <c r="BQ319" s="35"/>
      <c r="BX319" s="16"/>
      <c r="BY319" s="16"/>
      <c r="BZ319" s="16"/>
      <c r="CA319" s="16"/>
      <c r="CB319" s="16"/>
      <c r="CC319" s="16"/>
      <c r="CD319" s="16"/>
      <c r="CE319" s="16"/>
      <c r="CF319" s="16"/>
      <c r="CN319" s="14">
        <f ca="1">IF(H319,IFERROR(IsVariableNameLegal(O319),0),0)</f>
        <v>0</v>
      </c>
      <c r="CO319" s="14" t="str">
        <f t="array" aca="1" ref="CO319" ca="1">IF(H319,IF(COUNTIF(INDIRECT(wew!$C$13),O319)&gt;1,TRIM(SUBSTITUTE(_xll.MCONCAT(IF((INDIRECT(wew!$C$13)=O319)*(COLUMN(INDIRECT(wew!$C$13))&lt;&gt;D319+1),-1+COLUMN(INDIRECT(wew!$C$13)),"")," "),"  "," ")),""),"")</f>
        <v/>
      </c>
      <c r="CP319" s="14" t="str">
        <f t="array" aca="1" ref="CP319" ca="1">IF(P319&lt;&gt;"",IF(LEN(P319)&gt;150,1,""),"")</f>
        <v/>
      </c>
      <c r="CQ319" s="14" t="str">
        <f t="array" aca="1" ref="CQ319" ca="1">IF(AND(H319,NOT(ster!$J$3)),IF(COUNTIF(INDIRECT(wew!$C$15),P319)&gt;1,TRIM(SUBSTITUTE(_xll.MCONCAT(IF((INDIRECT(wew!$C$15)=P319)*(COLUMN(INDIRECT(wew!$C$15))&lt;&gt;D319+1),-1+COLUMN(INDIRECT(wew!$C$15)),"")," "),"  "," ")),""),"")</f>
        <v/>
      </c>
      <c r="CR319" s="14" t="str">
        <f t="array" aca="1" ref="CR319" ca="1">IF(H319,IF(AND(W319&gt;0,AO319&lt;&gt;""),TRIM(SUBSTITUTE(_xll.MCONCAT(IFERROR(IF(ISNUMBER(INDIRECT(Q319)),IF((INDIRECT(ster!$D$14)&lt;&gt;"")*(INDIRECT(Q319)&lt;AO319),INDIRECT(ster!$D$14) &amp; ": " &amp;  SUBSTITUTE(IF( AV319,IFERROR(TEXT(INDIRECT(Q319),"rrrr-mm-dd") &amp;" (" &amp; INDIRECT(Q319) &amp;")",INDIRECT(Q319)),INDIRECT(Q319))," "," "),""),""),"")," "),"  "," ")),""),"")</f>
        <v/>
      </c>
      <c r="CS319" s="14" t="str">
        <f t="array" aca="1" ref="CS319" ca="1">IF(H319,IF(AND(W319&gt;0,AP319&lt;&gt;""),TRIM(SUBSTITUTE(_xll.MCONCAT(IFERROR(IF(ISNUMBER(INDIRECT(Q319)),IF((INDIRECT(ster!$D$14)&lt;&gt;"")*(INDIRECT(Q319)&gt;AP319),INDIRECT(ster!$D$14) &amp; ": " &amp;  SUBSTITUTE(IF( AV319,IFERROR(TEXT(INDIRECT(Q319),"rrrr-mm-dd")&amp;" (" &amp; INDIRECT(Q319) &amp;")",INDIRECT(Q319)),INDIRECT(Q319))," "," "),""),""),"")," "),"  "," ")),""),"")</f>
        <v/>
      </c>
      <c r="CT319" s="14" t="str">
        <f t="array" aca="1" ref="CT319" ca="1">IF(H319,IF(AND(N319&gt;0,AR319),TRIM(SUBSTITUTE(_xll.MCONCAT(IFERROR(IF(ISNUMBER(INDIRECT(Q319)),IF((INDIRECT(ster!$D$14)&lt;&gt;"")*(IFERROR(0*(MATCH(INDIRECT(Q319),INDIRECT(K319),0)&gt;0),1)),INDIRECT(ster!$D$14) &amp; ": " &amp;  SUBSTITUTE(IF( AV319,IFERROR(TEXT(INDIRECT(Q319),"rrrr-mm-dd")&amp;" (" &amp; INDIRECT(Q319) &amp;")",INDIRECT(Q319)),INDIRECT(Q319))," "," "),""),""),"")," "),"  "," ")),""),"")</f>
        <v/>
      </c>
      <c r="CU319" s="14" t="str">
        <f t="array" aca="1" ref="CU319" ca="1">IF(H319,IF(AND(V319&gt;0),TRIM(SUBSTITUTE(_xll.MCONCAT(IF((INDIRECT(ster!$D$14)&lt;&gt;"")*(IFERROR(0*(INDIRECT(Q319)&lt;&gt;""),1)),INDIRECT(ster!$D$14),"")," "),"  "," ")),""),"")</f>
        <v/>
      </c>
      <c r="CV319" s="14" t="str">
        <f t="array" aca="1" ref="CV319" ca="1">IF(H319,IF(AS319,
TRIM(SUBSTITUTE(_xll.MCONCAT(IF(
   (INDIRECT(ster!$D$14)&lt;&gt;"")*
   ((INDIRECT(Q319)="")+
      NOT(ISNUMBER(INDIRECT(Q319)))*
      NOT(ISERROR(MATCH(INDIRECT(Q319),INDIRECT(K319),0)))
    ),
      INDIRECT(ster!$D$14),
   "")," "),"  "," ")),
""),"")</f>
        <v/>
      </c>
      <c r="CW319" s="14" t="str">
        <f t="array" aca="1" ref="CW319" ca="1">IF(H319,IF(AND(AQ319),TRIM(SUBSTITUTE(_xll.MCONCAT(IFERROR(IF(ISNUMBER(INDIRECT(Q319)),IF((INDIRECT(ster!$D$14)&lt;&gt;"")*(INDIRECT(Q319)&lt;&gt;INT(INDIRECT(Q319))),INDIRECT(ster!$D$14) &amp; ": " &amp; INDIRECT(Q319),""),""),"")," "),"  "," ")),""),"")</f>
        <v/>
      </c>
      <c r="CX319" s="14" t="str">
        <f t="array" aca="1" ref="CX319" ca="1">IF(H319,IF(OR(AU319,AV319),TRIM(SUBSTITUTE(_xll.MCONCAT(IF((INDIRECT(ster!$D$14)&lt;&gt;"")*NOT(ISNUMBER(INDIRECT(Q319))),IF(ISERROR(MATCH(INDIRECT(Q319),INDIRECT(K319),0)),IFERROR(IF(INDIRECT(Q319)&lt;&gt;"",INDIRECT(ster!$D$14) &amp; ": " &amp; SUBSTITUTE(INDIRECT(Q319)," "," "),""),""),""),"")," "),"  "," ")),""),"")</f>
        <v/>
      </c>
      <c r="CY319" s="14" t="str">
        <f t="array" aca="1" ref="CY319" ca="1">IF(H319,IF(AE319,TRIM(SUBSTITUTE(_xll.MCONCAT(IF((INDIRECT(ster!$D$14)&lt;&gt;"")*IFERROR(NOT(INDIRECT(AF319)),FALSE),IF(ISERROR(MATCH(INDIRECT(Q319),INDIRECT(K319),0)),IFERROR(IF(INDIRECT(Q319)&lt;&gt;"",INDIRECT(ster!$D$14)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CZ319" s="14" t="str">
        <f t="array" aca="1" ref="CZ319" ca="1">IF(H319,IF(AH319,TRIM(SUBSTITUTE(_xll.MCONCAT(IF((INDIRECT(ster!$D$14)&lt;&gt;"")*IFERROR(NOT(INDIRECT(AI319)),FALSE),IF(ISERROR(MATCH(INDIRECT(Q319),INDIRECT(K319),0)),IFERROR(IF(INDIRECT(Q319)&lt;&gt;"",INDIRECT(ster!$D$14)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DC319" s="14" t="str">
        <f ca="1">SUBSTITUTE(SUBSTITUTE(SUBSTITUTE(SUBSTITUTE(_xll.MCONCAT(DG319:DS319,"■"),"■■","■"),"■■","■"),"■■","■"),"■■","■")</f>
        <v>■</v>
      </c>
      <c r="DD319" s="14" t="str">
        <f t="shared" ref="DD319" ca="1" si="7517">IF(MID(DC319,1,1)="■",MID(DC319,2,LEN(DC319)),DC319)</f>
        <v/>
      </c>
      <c r="DE319" s="14" t="str">
        <f t="shared" ref="DE319" ca="1" si="7518">IF(DD319&lt;&gt;"",IF(MID(DD319,LEN(DD319),1)="■",MID(DD319,1,LEN(DD319)-1),DD319),"")</f>
        <v/>
      </c>
      <c r="DF319" s="14" t="str">
        <f t="shared" ref="DF319" ca="1" si="7519">IFERROR(IF(DE319&lt;&gt;"",SUBSTITUTE(DE319,"■",". "),""),"##INTERNAL_ERROR")</f>
        <v/>
      </c>
      <c r="DG319" s="14" t="str">
        <f t="shared" ref="DG319" ca="1" si="7520">IF(CN319&lt;&gt;0,"Variable name don't comply with the naming convention","")</f>
        <v/>
      </c>
      <c r="DH319" s="14" t="str">
        <f t="shared" ref="DH319" ca="1" si="7521">IF(CO319&lt;&gt;"","Duplicated name. " &amp; IF(ISERROR(FIND(" ",CO319)),"Duplicate have index " &amp; CO319, "Duplicates have indices: "&amp;SUBSTITUTE(CO319," ",", ")),"")</f>
        <v/>
      </c>
      <c r="DI319" s="14" t="str">
        <f t="shared" ref="DI319" ca="1" si="7522">IF(CP319&lt;&gt;"","Variable label exceed length 150","")</f>
        <v/>
      </c>
      <c r="DJ319" s="14" t="str">
        <f t="shared" ref="DJ319" ca="1" si="7523">IF(CQ319&lt;&gt;"","Duplicated variable label. " &amp; IF(ISERROR(FIND(" ",CQ319)),"Duplicate have index " &amp; CQ319, "Duplicates have indices: "&amp;SUBSTITUTE(CQ319," ",", ")),"")</f>
        <v/>
      </c>
      <c r="DK319" s="14" t="str">
        <f t="shared" ref="DK319" ca="1" si="7524">IF(CR319&lt;&gt;"","The following cases have values below declared theorethical min: " &amp;SUBSTITUTE(CR319," ",", "),"")</f>
        <v/>
      </c>
      <c r="DL319" s="14" t="str">
        <f t="shared" ref="DL319" ca="1" si="7525">IF(CS319&lt;&gt;"","The following cases have values above declared theorethical max: " &amp;SUBSTITUTE(CS319," ",", "),"")</f>
        <v/>
      </c>
      <c r="DM319" s="14" t="str">
        <f t="shared" ref="DM319" ca="1" si="7526">IF(CT319&lt;&gt;"","There are some cases with values not explicitly declared in the labels dictionary: " &amp;SUBSTITUTE(CT319," ",", "),"")</f>
        <v/>
      </c>
      <c r="DN319" s="14" t="str">
        <f t="array" aca="1" ref="DN319" ca="1">IF(CU319&lt;&gt;"","There are errors in the entered values in the following cases: " &amp;SUBSTITUTE(CU319," ",", "),"")</f>
        <v/>
      </c>
      <c r="DO319" s="14" t="str">
        <f t="shared" ref="DO319" ca="1" si="7527">IF(CV319&lt;&gt;"","The following records are missing in this required field: " &amp;SUBSTITUTE(CV319," ",", "),"")</f>
        <v/>
      </c>
      <c r="DP319" s="14" t="str">
        <f t="shared" ref="DP319" ca="1" si="7528">IF(CW319&lt;&gt;"","The following cases have non-integer values: " &amp;SUBSTITUTE(CW319," ",", "),"")</f>
        <v/>
      </c>
      <c r="DQ319" s="14" t="str">
        <f t="shared" ref="DQ319" ca="1" si="7529">IF(CX319&lt;&gt;"","The following cases are non-numeric: " &amp;SUBSTITUTE(CX319," ",", "),"")</f>
        <v/>
      </c>
      <c r="DR319" s="14" t="str">
        <f t="shared" ref="DR319" ca="1" si="7530">IF(CY319&lt;&gt;"","In the following cases " &amp; P319 &amp; " " &amp; LOWER(MID(AG319,1,1)) &amp; MID(AG319,2,LEN(AG319)) &amp; ": " &amp;SUBSTITUTE(CY319," ",", "),"")</f>
        <v/>
      </c>
      <c r="DS319" s="14" t="str">
        <f t="shared" ref="DS319" ca="1" si="7531">IF(CZ319&lt;&gt;"","In the following cases " &amp; P319 &amp; " " &amp; LOWER(MID(AJ319,1,1)) &amp; MID(AJ319,2,LEN(AJ319)) &amp; ": " &amp;SUBSTITUTE(CZ319," ",", "),"")</f>
        <v/>
      </c>
      <c r="DZ319" s="14" t="b">
        <f t="shared" ref="DZ319" ca="1" si="7532">OR(ED319&lt;&gt;"",EF319&lt;&gt;"",EG319&lt;&gt;"")</f>
        <v>0</v>
      </c>
      <c r="EA319" s="14" t="str">
        <f t="shared" ref="EA319" ca="1" si="7533">IF(EB319&lt;&gt;"",G319 &amp; " (" &amp; F319 &amp; ")","")</f>
        <v>Abnormal C9orf72 repeat-expansion (q_98_1)</v>
      </c>
      <c r="EB319" s="14" t="str">
        <f t="shared" ref="EB319" ca="1" si="7534">IF(EE319&lt;&gt;"",EE319&amp;IF(ED319&lt;&gt;""," and "&amp;ED319,""),UPPER(MID(ED319,1,1)&amp;MID(ED319,2,LEN(ED319))))&amp; IF(OR(EF319&lt;&gt;"",EG319&lt;&gt;"")," and "&amp;IF(EF319&lt;&gt;"",LOWER(MID(EF319,1,1) &amp; MID(EF319,2,LEN(EF319))),"")&amp; IF(AND(EF319 &lt;&gt;"",EG319&lt;&gt;"")," and ","") &amp; IF(EG319&lt;&gt;"",LOWER(MID(EG319,1,1) &amp; MID(EG319,2,LEN(EG319))),""),"") &amp; IF(OR(EE319&lt;&gt;"",ED319&lt;&gt;"",EF319&lt;&gt;"",EG319&lt;&gt;""), ". ","")</f>
        <v xml:space="preserve">Values must be numeric. </v>
      </c>
      <c r="EC319" s="14" t="str">
        <f t="shared" ref="EC319" ca="1" si="7535">IF(EB319&lt;&gt;"",G319 &amp; " (" &amp; F319 &amp; "): " &amp; EB319,"")</f>
        <v xml:space="preserve">Abnormal C9orf72 repeat-expansion (q_98_1): Values must be numeric. </v>
      </c>
      <c r="ED319" s="14" t="str">
        <f t="shared" ref="ED319" ca="1" si="7536">IF(H319,IF(W319&gt;0,IF(AND(AO319&lt;&gt;"",AP319&lt;&gt;""),"each value must be between " &amp; IF( AV319,IFERROR(TEXT(AO319,"rrrr-mm-dd") &amp;" (" &amp; AO319 &amp;")",AO319),AO319) &amp; " and " &amp; IF( AV319,IFERROR(TEXT(AP319,"rrrr-mm-dd") &amp;" (" &amp; AP319 &amp;")",AP319),AP319),IF(AO319&lt;&gt;"","each value must be above " &amp; IF( AV319,IFERROR(TEXT(AO319,"rrrr-mm-dd") &amp;" (" &amp; AO319 &amp;")",AO319),AO319), IF(AP319&lt;&gt;"","each value must be below " &amp; IF( AV319,IFERROR(TEXT(AP319,"rrrr-mm-dd") &amp;" (" &amp; AP319 &amp;")",AP319),AP319),""))),""),"")</f>
        <v/>
      </c>
      <c r="EE319" s="14" t="str">
        <f t="shared" ref="EE319" ca="1" si="7537">IF(H319,IF(OR(AQ319,AU319,AV319,AS319,AR319),
   "Values must be" &amp;
   IF(AR319," limited to predefinied list", IF(AQ319, " integers",IF(OR(AU319,AV319)," numeric",""))) &amp;
   IF(AS319,IF(OR(AR319,AQ319,AU319,AV319), " and ","") &amp; "non-missing",""),
""),"")</f>
        <v>Values must be numeric</v>
      </c>
      <c r="EF319" s="14" t="str">
        <f t="shared" ref="EF319" ca="1" si="7538">IF($H319,AG319,"")</f>
        <v/>
      </c>
      <c r="EG319" s="14" t="str">
        <f t="shared" ref="EG319" ca="1" si="7539">IF($H319,AJ319,"")</f>
        <v/>
      </c>
      <c r="EM319" s="14" t="b">
        <f t="shared" ref="EM319" ca="1" si="7540">OR(EC319&lt;&gt;"",DF319&lt;&gt;"")</f>
        <v>1</v>
      </c>
      <c r="EN319" s="14">
        <f t="shared" ref="EN319" ca="1" si="7541">IF(EM319,C319,"")</f>
        <v>301</v>
      </c>
      <c r="EO319" s="14" t="str">
        <f t="shared" ref="EO319" ca="1" si="7542">IF(EM319,F319,"")</f>
        <v>q_98_1</v>
      </c>
      <c r="EP319" s="14" t="str">
        <f t="shared" ref="EP319" ca="1" si="7543">EC319</f>
        <v xml:space="preserve">Abnormal C9orf72 repeat-expansion (q_98_1): Values must be numeric. </v>
      </c>
      <c r="EQ319" s="14" t="str">
        <f t="shared" ref="EQ319" ca="1" si="7544">DF319</f>
        <v/>
      </c>
    </row>
    <row r="320" spans="2:147" s="14" customFormat="1">
      <c r="B320" s="14" t="str">
        <f t="shared" ca="1" si="7320"/>
        <v/>
      </c>
      <c r="C320" s="14">
        <f t="shared" ca="1" si="7321"/>
        <v>302</v>
      </c>
      <c r="D320" s="14">
        <f t="shared" si="7322"/>
        <v>318</v>
      </c>
      <c r="E320" s="14" t="str">
        <f t="shared" ca="1" si="7323"/>
        <v>N</v>
      </c>
      <c r="F320" s="14" t="str">
        <f t="shared" ca="1" si="7324"/>
        <v>q_98_2a</v>
      </c>
      <c r="G320" s="14" t="str">
        <f t="shared" ca="1" si="7325"/>
        <v>TBK1 mutation</v>
      </c>
      <c r="H320" s="14" t="b">
        <f t="shared" ca="1" si="7326"/>
        <v>1</v>
      </c>
      <c r="I320" s="14" t="str">
        <f ca="1">IF($H320,ADDRESS(3,(D320+1)*2-1,4,,"["&amp;wew!$G$7&amp;"]"&amp;_sheetname_labels)&amp;":"&amp;ADDRESS(2+ster!$B$20,(D320+1)*2-1,4),"")</f>
        <v>[DBTemplate.xlsm]labels!XM3:XM61</v>
      </c>
      <c r="J320" s="14">
        <f t="array" aca="1" ref="J320" ca="1">IF(H320,MAX(0,MAX(IF(INDIRECT(I320)&lt;&gt;"",ROW(INDIRECT(I320)),""))-2),"")</f>
        <v>3</v>
      </c>
      <c r="K320" s="14" t="str">
        <f ca="1">IF($H320,IF($J320&gt;0,ADDRESS(3,(D320+1)*2-1,4,,"["&amp;wew!$G$7&amp;"]"&amp;_sheetname_labels)&amp;":"&amp;ADDRESS(2+J320,(D320+1)*2-1,4),""),"")</f>
        <v>[DBTemplate.xlsm]labels!XM3:XM5</v>
      </c>
      <c r="L320" s="14" t="str">
        <f ca="1">IF($H320,IF($J320&gt;0,ADDRESS(3,(D320+1)*2,4,,"["&amp;wew!$G$7&amp;"]"&amp;_sheetname_labels)&amp;":"&amp;ADDRESS(2+J320,(D320+1)*2,4),""),"")</f>
        <v>[DBTemplate.xlsm]labels!XN3:XN5</v>
      </c>
      <c r="M320" s="14">
        <f t="shared" ca="1" si="7327"/>
        <v>0</v>
      </c>
      <c r="N320" s="14">
        <f t="shared" ca="1" si="7328"/>
        <v>3</v>
      </c>
      <c r="O320" s="14" t="str">
        <f t="shared" ca="1" si="7329"/>
        <v>q_98_2a</v>
      </c>
      <c r="P320" s="14" t="str">
        <f t="shared" ca="1" si="7330"/>
        <v>TBK1 mutation</v>
      </c>
      <c r="Q320" s="14" t="str">
        <f ca="1">IF($BP320,ADDRESS(3,D320+1,4,,"["&amp;wew!$G$7&amp;"]"&amp;_sheetname_dataframe)&amp;":"&amp;ADDRESS(2+ster!$C$14,D320+1,4),"")</f>
        <v>[DBTemplate.xlsm]data_frame!LG3:LG3</v>
      </c>
      <c r="R320" s="14" t="str">
        <f>IF($BP320,IF(MID(_xll.FORMULATEXT(INDEX(INDIRECT(Q320),1)),1,1)="=", _xll.FORMULATEXT(INDEX(INDIRECT(Q320),1),2,TRUE),""),"")</f>
        <v/>
      </c>
      <c r="S320" s="14">
        <f t="array" aca="1" ref="S320" ca="1">IF(H320,SUM(IF((IFERROR(INDIRECT(Q320)&lt;&gt;"",FALSE))*(INDIRECT(ster!$D$14)&lt;&gt;""),1,0)),"")</f>
        <v>1</v>
      </c>
      <c r="T320" s="14">
        <f t="array" aca="1" ref="T320" ca="1">IF(H320,IF(M320&gt;0,SUM(IFERROR(1*(MATCH(INDIRECT(Q320),INDIRECT(K320),0)&gt;0),0)*(INDIRECT(ster!$D$14)&lt;&gt;"")*NOT(ISNUMBER(INDIRECT(Q320)))),0),"")</f>
        <v>0</v>
      </c>
      <c r="U320" s="14">
        <f t="array" aca="1" ref="U320" ca="1">IF(H320,SUM((IFERROR(INDIRECT(Q320)="",FALSE))*(INDIRECT(ster!$D$14)&lt;&gt;"")),"")</f>
        <v>0</v>
      </c>
      <c r="V320" s="14">
        <f t="array" aca="1" ref="V320" ca="1">IF(H320,SUM((IFERROR(INDIRECT(Q320)="#ąś",TRUE))*(INDIRECT(ster!$D$14)&lt;&gt;"")),"")</f>
        <v>0</v>
      </c>
      <c r="W320" s="14">
        <f t="array" aca="1" ref="W320" ca="1">IF(H320,SUM(ISNUMBER(INDIRECT(Q320))*(INDIRECT(ster!$D$14)&lt;&gt;"")),"")</f>
        <v>1</v>
      </c>
      <c r="X320" s="14">
        <f t="array" aca="1" ref="X320" ca="1">IF(AND(H320,W320&gt;0),IF(wew!$B$3,MIN(IF((INDIRECT(ster!$D$14)&lt;&gt;"")*IFERROR(INDIRECT($Q320)&lt;&gt;"",FALSE),IFERROR(INDIRECT($Q320),"X"),"X")),"&lt;włącz podświetlanie wartości&gt;"),"—")</f>
        <v>1</v>
      </c>
      <c r="Y320" s="14">
        <f t="array" aca="1" ref="Y320" ca="1">IF(AND(H320,W320&gt;0),IF(wew!$B$3,MAX(IF((INDIRECT(ster!$D$14)&lt;&gt;"")*IFERROR(INDIRECT($Q320)&lt;&gt;"",FALSE),IFERROR(INDIRECT($Q320),"X"),"X")),"&lt;włącz podświetlanie wartości&gt;"),"—")</f>
        <v>1</v>
      </c>
      <c r="Z320" s="14">
        <f t="shared" ca="1" si="7331"/>
        <v>0</v>
      </c>
      <c r="AA320" s="12">
        <f t="shared" ca="1" si="7332"/>
        <v>1</v>
      </c>
      <c r="AB320" s="17">
        <f t="array" aca="1" ref="AB320" ca="1">IF(H320,IF(W320&gt;0,SUM((INDIRECT(ster!$D$14)&lt;&gt;"")*IFERROR((INDIRECT(Q320)&lt;&gt;"")*(INDIRECT(Q320)=INT(INDIRECT(Q320))),0)),0),"")</f>
        <v>1</v>
      </c>
      <c r="AC320" s="17">
        <f t="array" aca="1" ref="AC320" ca="1">IF(H320,W320-AB320,"")</f>
        <v>0</v>
      </c>
      <c r="AD320" s="17">
        <f t="shared" ca="1" si="7333"/>
        <v>1</v>
      </c>
      <c r="AE320" s="17" t="b">
        <f t="shared" ca="1" si="7334"/>
        <v>0</v>
      </c>
      <c r="AF320" s="17" t="str">
        <f ca="1">IF(AE320,IF($H320,ADDRESS(3,D320+2,4,,"["&amp;wew!$G$7&amp;"]"&amp;_sheetname_dataframe)&amp;":"&amp;ADDRESS(2+ster!$C$14,D320+2,4),""),"")</f>
        <v/>
      </c>
      <c r="AG320" s="17" t="str">
        <f t="shared" ca="1" si="7335"/>
        <v/>
      </c>
      <c r="AH320" s="17" t="b">
        <f t="shared" ca="1" si="7336"/>
        <v>0</v>
      </c>
      <c r="AI320" s="17" t="str">
        <f ca="1">IF(AH320,IF($H320,ADDRESS(3,D320+3,4,,"["&amp;wew!$G$7&amp;"]"&amp;_sheetname_dataframe)&amp;":"&amp;ADDRESS(2+ster!$C$14,D320+3,4),""),"")</f>
        <v/>
      </c>
      <c r="AJ320" s="17" t="str">
        <f t="shared" ca="1" si="7337"/>
        <v/>
      </c>
      <c r="AK320" s="17" t="b">
        <f t="shared" ca="1" si="7338"/>
        <v>0</v>
      </c>
      <c r="AL320" s="17" t="b">
        <f t="shared" ca="1" si="7339"/>
        <v>0</v>
      </c>
      <c r="AM320" s="17" t="b">
        <f t="shared" ca="1" si="7340"/>
        <v>0</v>
      </c>
      <c r="AN320" s="17">
        <f t="shared" ca="1" si="7341"/>
        <v>0</v>
      </c>
      <c r="AO320" s="24" t="str">
        <f t="shared" ca="1" si="7342"/>
        <v/>
      </c>
      <c r="AP320" s="24" t="str">
        <f t="shared" ca="1" si="7343"/>
        <v/>
      </c>
      <c r="AQ320" s="17" t="b">
        <f t="shared" ca="1" si="7344"/>
        <v>0</v>
      </c>
      <c r="AR320" s="17" t="b">
        <f t="shared" ca="1" si="7345"/>
        <v>0</v>
      </c>
      <c r="AS320" s="17" t="b">
        <f t="shared" ca="1" si="7346"/>
        <v>0</v>
      </c>
      <c r="AT320" s="17" t="b">
        <f t="shared" ca="1" si="7347"/>
        <v>0</v>
      </c>
      <c r="AU320" s="17" t="b">
        <f t="shared" ca="1" si="7348"/>
        <v>1</v>
      </c>
      <c r="AV320" s="17" t="b">
        <f t="shared" ca="1" si="7349"/>
        <v>0</v>
      </c>
      <c r="AW320" s="17" t="b">
        <f t="shared" ca="1" si="7350"/>
        <v>1</v>
      </c>
      <c r="AX320" s="14" t="b">
        <f t="array" aca="1" ref="AX320" ca="1">IF(H320,N320&gt;0,"")</f>
        <v>1</v>
      </c>
      <c r="AY320" s="17" t="str">
        <f t="shared" ca="1" si="7351"/>
        <v>C3:C5</v>
      </c>
      <c r="AZ320" s="17" t="b">
        <f t="array" aca="1" ref="AZ320" ca="1">IF(AY320&lt;&gt;"",SUM(1*ISERROR(MATCH(INDIRECT(AY320),INDIRECT(K320),0)))=0,"")</f>
        <v>1</v>
      </c>
      <c r="BA320" s="17" t="b">
        <f t="shared" ca="1" si="7352"/>
        <v>1</v>
      </c>
      <c r="BB320" s="17" t="b">
        <v>0</v>
      </c>
      <c r="BC320" s="17" t="b">
        <f t="shared" ca="1" si="7353"/>
        <v>1</v>
      </c>
      <c r="BD320" s="17" t="b">
        <f t="shared" ca="1" si="7354"/>
        <v>0</v>
      </c>
      <c r="BE320" s="17" t="b">
        <f t="shared" ca="1" si="7355"/>
        <v>0</v>
      </c>
      <c r="BF320" s="17" t="b">
        <f t="shared" ca="1" si="7356"/>
        <v>0</v>
      </c>
      <c r="BG320" s="17" t="b">
        <f t="shared" ca="1" si="7357"/>
        <v>0</v>
      </c>
      <c r="BH320" s="17" t="b">
        <f t="shared" ca="1" si="7358"/>
        <v>1</v>
      </c>
      <c r="BI320" s="17">
        <f t="shared" ca="1" si="7359"/>
        <v>2</v>
      </c>
      <c r="BJ320" s="17" t="b">
        <f t="shared" ca="1" si="7360"/>
        <v>0</v>
      </c>
      <c r="BK320" s="17" t="str">
        <f t="shared" ca="1" si="7361"/>
        <v/>
      </c>
      <c r="BL320" s="17" t="str">
        <f t="shared" ca="1" si="7362"/>
        <v/>
      </c>
      <c r="BM320" s="17" t="str">
        <f t="shared" ca="1" si="7363"/>
        <v>F</v>
      </c>
      <c r="BN320" s="17" t="str">
        <f t="shared" ca="1" si="7364"/>
        <v>F</v>
      </c>
      <c r="BO320" s="17" t="str">
        <f t="shared" ca="1" si="7365"/>
        <v>N</v>
      </c>
      <c r="BP320" s="14" t="b">
        <f t="shared" ca="1" si="7366"/>
        <v>1</v>
      </c>
      <c r="BQ320" s="35"/>
      <c r="BX320" s="16"/>
      <c r="BY320" s="16"/>
      <c r="BZ320" s="16"/>
      <c r="CA320" s="16"/>
      <c r="CB320" s="16"/>
      <c r="CC320" s="16"/>
      <c r="CD320" s="16"/>
      <c r="CE320" s="16"/>
      <c r="CF320" s="16"/>
      <c r="CN320" s="14">
        <f ca="1">IF(H320,IFERROR(IsVariableNameLegal(O320),0),0)</f>
        <v>0</v>
      </c>
      <c r="CO320" s="14" t="str">
        <f t="array" aca="1" ref="CO320" ca="1">IF(H320,IF(COUNTIF(INDIRECT(wew!$C$13),O320)&gt;1,TRIM(SUBSTITUTE(_xll.MCONCAT(IF((INDIRECT(wew!$C$13)=O320)*(COLUMN(INDIRECT(wew!$C$13))&lt;&gt;D320+1),-1+COLUMN(INDIRECT(wew!$C$13)),"")," "),"  "," ")),""),"")</f>
        <v/>
      </c>
      <c r="CP320" s="14" t="str">
        <f t="array" aca="1" ref="CP320" ca="1">IF(P320&lt;&gt;"",IF(LEN(P320)&gt;150,1,""),"")</f>
        <v/>
      </c>
      <c r="CQ320" s="14" t="str">
        <f t="array" aca="1" ref="CQ320" ca="1">IF(AND(H320,NOT(ster!$J$3)),IF(COUNTIF(INDIRECT(wew!$C$15),P320)&gt;1,TRIM(SUBSTITUTE(_xll.MCONCAT(IF((INDIRECT(wew!$C$15)=P320)*(COLUMN(INDIRECT(wew!$C$15))&lt;&gt;D320+1),-1+COLUMN(INDIRECT(wew!$C$15)),"")," "),"  "," ")),""),"")</f>
        <v/>
      </c>
      <c r="CR320" s="14" t="str">
        <f t="array" aca="1" ref="CR320" ca="1">IF(H320,IF(AND(W320&gt;0,AO320&lt;&gt;""),TRIM(SUBSTITUTE(_xll.MCONCAT(IFERROR(IF(ISNUMBER(INDIRECT(Q320)),IF((INDIRECT(ster!$D$14)&lt;&gt;"")*(INDIRECT(Q320)&lt;AO320),INDIRECT(ster!$D$14) &amp; ": " &amp;  SUBSTITUTE(IF( AV320,IFERROR(TEXT(INDIRECT(Q320),"rrrr-mm-dd") &amp;" (" &amp; INDIRECT(Q320) &amp;")",INDIRECT(Q320)),INDIRECT(Q320))," "," "),""),""),"")," "),"  "," ")),""),"")</f>
        <v/>
      </c>
      <c r="CS320" s="14" t="str">
        <f t="array" aca="1" ref="CS320" ca="1">IF(H320,IF(AND(W320&gt;0,AP320&lt;&gt;""),TRIM(SUBSTITUTE(_xll.MCONCAT(IFERROR(IF(ISNUMBER(INDIRECT(Q320)),IF((INDIRECT(ster!$D$14)&lt;&gt;"")*(INDIRECT(Q320)&gt;AP320),INDIRECT(ster!$D$14) &amp; ": " &amp;  SUBSTITUTE(IF( AV320,IFERROR(TEXT(INDIRECT(Q320),"rrrr-mm-dd")&amp;" (" &amp; INDIRECT(Q320) &amp;")",INDIRECT(Q320)),INDIRECT(Q320))," "," "),""),""),"")," "),"  "," ")),""),"")</f>
        <v/>
      </c>
      <c r="CT320" s="14" t="str">
        <f t="array" aca="1" ref="CT320" ca="1">IF(H320,IF(AND(N320&gt;0,AR320),TRIM(SUBSTITUTE(_xll.MCONCAT(IFERROR(IF(ISNUMBER(INDIRECT(Q320)),IF((INDIRECT(ster!$D$14)&lt;&gt;"")*(IFERROR(0*(MATCH(INDIRECT(Q320),INDIRECT(K320),0)&gt;0),1)),INDIRECT(ster!$D$14) &amp; ": " &amp;  SUBSTITUTE(IF( AV320,IFERROR(TEXT(INDIRECT(Q320),"rrrr-mm-dd")&amp;" (" &amp; INDIRECT(Q320) &amp;")",INDIRECT(Q320)),INDIRECT(Q320))," "," "),""),""),"")," "),"  "," ")),""),"")</f>
        <v/>
      </c>
      <c r="CU320" s="14" t="str">
        <f t="array" aca="1" ref="CU320" ca="1">IF(H320,IF(AND(V320&gt;0),TRIM(SUBSTITUTE(_xll.MCONCAT(IF((INDIRECT(ster!$D$14)&lt;&gt;"")*(IFERROR(0*(INDIRECT(Q320)&lt;&gt;""),1)),INDIRECT(ster!$D$14),"")," "),"  "," ")),""),"")</f>
        <v/>
      </c>
      <c r="CV320" s="14" t="str">
        <f t="array" aca="1" ref="CV320" ca="1">IF(H320,IF(AS320,
TRIM(SUBSTITUTE(_xll.MCONCAT(IF(
   (INDIRECT(ster!$D$14)&lt;&gt;"")*
   ((INDIRECT(Q320)="")+
      NOT(ISNUMBER(INDIRECT(Q320)))*
      NOT(ISERROR(MATCH(INDIRECT(Q320),INDIRECT(K320),0)))
    ),
      INDIRECT(ster!$D$14),
   "")," "),"  "," ")),
""),"")</f>
        <v/>
      </c>
      <c r="CW320" s="14" t="str">
        <f t="array" aca="1" ref="CW320" ca="1">IF(H320,IF(AND(AQ320),TRIM(SUBSTITUTE(_xll.MCONCAT(IFERROR(IF(ISNUMBER(INDIRECT(Q320)),IF((INDIRECT(ster!$D$14)&lt;&gt;"")*(INDIRECT(Q320)&lt;&gt;INT(INDIRECT(Q320))),INDIRECT(ster!$D$14) &amp; ": " &amp; INDIRECT(Q320),""),""),"")," "),"  "," ")),""),"")</f>
        <v/>
      </c>
      <c r="CX320" s="14" t="str">
        <f t="array" aca="1" ref="CX320" ca="1">IF(H320,IF(OR(AU320,AV320),TRIM(SUBSTITUTE(_xll.MCONCAT(IF((INDIRECT(ster!$D$14)&lt;&gt;"")*NOT(ISNUMBER(INDIRECT(Q320))),IF(ISERROR(MATCH(INDIRECT(Q320),INDIRECT(K320),0)),IFERROR(IF(INDIRECT(Q320)&lt;&gt;"",INDIRECT(ster!$D$14) &amp; ": " &amp; SUBSTITUTE(INDIRECT(Q320)," "," "),""),""),""),"")," "),"  "," ")),""),"")</f>
        <v/>
      </c>
      <c r="CY320" s="14" t="str">
        <f t="array" aca="1" ref="CY320" ca="1">IF(H320,IF(AE320,TRIM(SUBSTITUTE(_xll.MCONCAT(IF((INDIRECT(ster!$D$14)&lt;&gt;"")*IFERROR(NOT(INDIRECT(AF320)),FALSE),IF(ISERROR(MATCH(INDIRECT(Q320),INDIRECT(K320),0)),IFERROR(IF(INDIRECT(Q320)&lt;&gt;"",INDIRECT(ster!$D$14)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CZ320" s="14" t="str">
        <f t="array" aca="1" ref="CZ320" ca="1">IF(H320,IF(AH320,TRIM(SUBSTITUTE(_xll.MCONCAT(IF((INDIRECT(ster!$D$14)&lt;&gt;"")*IFERROR(NOT(INDIRECT(AI320)),FALSE),IF(ISERROR(MATCH(INDIRECT(Q320),INDIRECT(K320),0)),IFERROR(IF(INDIRECT(Q320)&lt;&gt;"",INDIRECT(ster!$D$14)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DC320" s="14" t="str">
        <f ca="1">SUBSTITUTE(SUBSTITUTE(SUBSTITUTE(SUBSTITUTE(_xll.MCONCAT(DG320:DS320,"■"),"■■","■"),"■■","■"),"■■","■"),"■■","■")</f>
        <v>■</v>
      </c>
      <c r="DD320" s="14" t="str">
        <f t="shared" ca="1" si="7367"/>
        <v/>
      </c>
      <c r="DE320" s="14" t="str">
        <f t="shared" ca="1" si="7368"/>
        <v/>
      </c>
      <c r="DF320" s="14" t="str">
        <f t="shared" ca="1" si="7369"/>
        <v/>
      </c>
      <c r="DG320" s="14" t="str">
        <f t="shared" ca="1" si="7370"/>
        <v/>
      </c>
      <c r="DH320" s="14" t="str">
        <f t="shared" ca="1" si="7371"/>
        <v/>
      </c>
      <c r="DI320" s="14" t="str">
        <f t="shared" ca="1" si="7372"/>
        <v/>
      </c>
      <c r="DJ320" s="14" t="str">
        <f t="shared" ca="1" si="7373"/>
        <v/>
      </c>
      <c r="DK320" s="14" t="str">
        <f t="shared" ca="1" si="7374"/>
        <v/>
      </c>
      <c r="DL320" s="14" t="str">
        <f t="shared" ca="1" si="7375"/>
        <v/>
      </c>
      <c r="DM320" s="14" t="str">
        <f t="shared" ca="1" si="7376"/>
        <v/>
      </c>
      <c r="DN320" s="14" t="str">
        <f t="array" aca="1" ref="DN320" ca="1">IF(CU320&lt;&gt;"","There are errors in the entered values in the following cases: " &amp;SUBSTITUTE(CU320," ",", "),"")</f>
        <v/>
      </c>
      <c r="DO320" s="14" t="str">
        <f t="shared" ca="1" si="7377"/>
        <v/>
      </c>
      <c r="DP320" s="14" t="str">
        <f t="shared" ca="1" si="7378"/>
        <v/>
      </c>
      <c r="DQ320" s="14" t="str">
        <f t="shared" ca="1" si="7379"/>
        <v/>
      </c>
      <c r="DR320" s="14" t="str">
        <f t="shared" ca="1" si="7380"/>
        <v/>
      </c>
      <c r="DS320" s="14" t="str">
        <f t="shared" ca="1" si="7381"/>
        <v/>
      </c>
      <c r="DZ320" s="14" t="b">
        <f t="shared" ca="1" si="7382"/>
        <v>0</v>
      </c>
      <c r="EA320" s="14" t="str">
        <f t="shared" ca="1" si="7383"/>
        <v>TBK1 mutation (q_98_2a)</v>
      </c>
      <c r="EB320" s="14" t="str">
        <f t="shared" ca="1" si="7384"/>
        <v xml:space="preserve">Values must be numeric. </v>
      </c>
      <c r="EC320" s="14" t="str">
        <f t="shared" ca="1" si="7385"/>
        <v xml:space="preserve">TBK1 mutation (q_98_2a): Values must be numeric. </v>
      </c>
      <c r="ED320" s="14" t="str">
        <f t="shared" ca="1" si="7386"/>
        <v/>
      </c>
      <c r="EE320" s="14" t="str">
        <f t="shared" ca="1" si="7387"/>
        <v>Values must be numeric</v>
      </c>
      <c r="EF320" s="14" t="str">
        <f t="shared" ca="1" si="7388"/>
        <v/>
      </c>
      <c r="EG320" s="14" t="str">
        <f t="shared" ca="1" si="7389"/>
        <v/>
      </c>
      <c r="EM320" s="14" t="b">
        <f t="shared" ca="1" si="7390"/>
        <v>1</v>
      </c>
      <c r="EN320" s="14">
        <f t="shared" ca="1" si="7391"/>
        <v>302</v>
      </c>
      <c r="EO320" s="14" t="str">
        <f t="shared" ca="1" si="7392"/>
        <v>q_98_2a</v>
      </c>
      <c r="EP320" s="14" t="str">
        <f t="shared" ca="1" si="7393"/>
        <v xml:space="preserve">TBK1 mutation (q_98_2a): Values must be numeric. </v>
      </c>
      <c r="EQ320" s="14" t="str">
        <f t="shared" ca="1" si="7394"/>
        <v/>
      </c>
    </row>
    <row r="321" spans="2:147" s="14" customFormat="1">
      <c r="B321" s="14" t="str">
        <f t="shared" ref="B321" ca="1" si="7545">DF321</f>
        <v/>
      </c>
      <c r="C321" s="14">
        <f t="shared" ref="C321" ca="1" si="7546">IF(OFFSET(B321,-1,COLUMN(VariableExists)-2),OFFSET(B321,-1,1)+1,OFFSET(B321,-1,1))</f>
        <v>303</v>
      </c>
      <c r="D321" s="14">
        <f t="shared" ref="D321" si="7547">ROW(A321)-2</f>
        <v>319</v>
      </c>
      <c r="E321" s="14" t="str">
        <f t="shared" ref="E321" ca="1" si="7548">IF(OR(G321="",ROW(G321)=2),"",IF(Z321&gt;0,"S",IF(AX321,IF(J321=2,"D","N"),"I")))</f>
        <v>I</v>
      </c>
      <c r="F321" s="14" t="str">
        <f t="shared" ref="F321" ca="1" si="7549">IF(H321,O321,"")</f>
        <v>q_98_2b</v>
      </c>
      <c r="G321" s="14" t="str">
        <f t="shared" ref="G321" ca="1" si="7550">IF(H321,P321,"")</f>
        <v>TBK1 mutation type</v>
      </c>
      <c r="H321" s="14" t="b">
        <f t="shared" ref="H321" ca="1" si="7551">IF(INDIRECT(ADDRESS(2,D321+1,,,_sheetname_dataframe))="",FALSE,MID(INDIRECT(ADDRESS(2,D321+1,,,_sheetname_dataframe)),1,1)&lt;&gt;".")</f>
        <v>1</v>
      </c>
      <c r="I321" s="14" t="str">
        <f ca="1">IF($H321,ADDRESS(3,(D321+1)*2-1,4,,"["&amp;wew!$G$7&amp;"]"&amp;_sheetname_labels)&amp;":"&amp;ADDRESS(2+ster!$B$20,(D321+1)*2-1,4),"")</f>
        <v>[DBTemplate.xlsm]labels!XO3:XO61</v>
      </c>
      <c r="J321" s="14">
        <f t="array" aca="1" ref="J321" ca="1">IF(H321,MAX(0,MAX(IF(INDIRECT(I321)&lt;&gt;"",ROW(INDIRECT(I321)),""))-2),"")</f>
        <v>0</v>
      </c>
      <c r="K321" s="14" t="str">
        <f ca="1">IF($H321,IF($J321&gt;0,ADDRESS(3,(D321+1)*2-1,4,,"["&amp;wew!$G$7&amp;"]"&amp;_sheetname_labels)&amp;":"&amp;ADDRESS(2+J321,(D321+1)*2-1,4),""),"")</f>
        <v/>
      </c>
      <c r="L321" s="14" t="str">
        <f ca="1">IF($H321,IF($J321&gt;0,ADDRESS(3,(D321+1)*2,4,,"["&amp;wew!$G$7&amp;"]"&amp;_sheetname_labels)&amp;":"&amp;ADDRESS(2+J321,(D321+1)*2,4),""),"")</f>
        <v/>
      </c>
      <c r="M321" s="14">
        <f t="shared" ref="M321" ca="1" si="7552">IF($H321,IF(J321&gt;0,COUNTA(INDIRECT(K321))-COUNT(INDIRECT(K321)),0),"")</f>
        <v>0</v>
      </c>
      <c r="N321" s="14">
        <f t="shared" ref="N321" ca="1" si="7553">IF(H321,J321-M321,"")</f>
        <v>0</v>
      </c>
      <c r="O321" s="14" t="str">
        <f t="shared" ref="O321" ca="1" si="7554">IF(INDIRECT(ADDRESS(2,D321+1,,,_sheetname_dataframe))="","",INDIRECT(ADDRESS(2,D321+1,,,_sheetname_dataframe)))</f>
        <v>q_98_2b</v>
      </c>
      <c r="P321" s="14" t="str">
        <f t="shared" ref="P321" ca="1" si="7555">IF(H321,IF(INDIRECT(ADDRESS(1,D321+1,,,_sheetname_dataframe))="","",INDIRECT(ADDRESS(1,D321+1,,,_sheetname_dataframe))),"")</f>
        <v>TBK1 mutation type</v>
      </c>
      <c r="Q321" s="14" t="str">
        <f ca="1">IF($BP321,ADDRESS(3,D321+1,4,,"["&amp;wew!$G$7&amp;"]"&amp;_sheetname_dataframe)&amp;":"&amp;ADDRESS(2+ster!$C$14,D321+1,4),"")</f>
        <v>[DBTemplate.xlsm]data_frame!LH3:LH3</v>
      </c>
      <c r="R321" s="14" t="str">
        <f>IF($BP321,IF(MID(_xll.FORMULATEXT(INDEX(INDIRECT(Q321),1)),1,1)="=", _xll.FORMULATEXT(INDEX(INDIRECT(Q321),1),2,TRUE),""),"")</f>
        <v/>
      </c>
      <c r="S321" s="14">
        <f t="array" aca="1" ref="S321" ca="1">IF(H321,SUM(IF((IFERROR(INDIRECT(Q321)&lt;&gt;"",FALSE))*(INDIRECT(ster!$D$14)&lt;&gt;""),1,0)),"")</f>
        <v>0</v>
      </c>
      <c r="T321" s="14">
        <f t="array" aca="1" ref="T321" ca="1">IF(H321,IF(M321&gt;0,SUM(IFERROR(1*(MATCH(INDIRECT(Q321),INDIRECT(K321),0)&gt;0),0)*(INDIRECT(ster!$D$14)&lt;&gt;"")*NOT(ISNUMBER(INDIRECT(Q321)))),0),"")</f>
        <v>0</v>
      </c>
      <c r="U321" s="14">
        <f t="array" aca="1" ref="U321" ca="1">IF(H321,SUM((IFERROR(INDIRECT(Q321)="",FALSE))*(INDIRECT(ster!$D$14)&lt;&gt;"")),"")</f>
        <v>1</v>
      </c>
      <c r="V321" s="14">
        <f t="array" aca="1" ref="V321" ca="1">IF(H321,SUM((IFERROR(INDIRECT(Q321)="#ąś",TRUE))*(INDIRECT(ster!$D$14)&lt;&gt;"")),"")</f>
        <v>0</v>
      </c>
      <c r="W321" s="14">
        <f t="array" aca="1" ref="W321" ca="1">IF(H321,SUM(ISNUMBER(INDIRECT(Q321))*(INDIRECT(ster!$D$14)&lt;&gt;"")),"")</f>
        <v>0</v>
      </c>
      <c r="X321" s="14" t="str">
        <f t="array" aca="1" ref="X321" ca="1">IF(AND(H321,W321&gt;0),IF(wew!$B$3,MIN(IF((INDIRECT(ster!$D$14)&lt;&gt;"")*IFERROR(INDIRECT($Q321)&lt;&gt;"",FALSE),IFERROR(INDIRECT($Q321),"X"),"X")),"&lt;włącz podświetlanie wartości&gt;"),"—")</f>
        <v>—</v>
      </c>
      <c r="Y321" s="14" t="str">
        <f t="array" aca="1" ref="Y321" ca="1">IF(AND(H321,W321&gt;0),IF(wew!$B$3,MAX(IF((INDIRECT(ster!$D$14)&lt;&gt;"")*IFERROR(INDIRECT($Q321)&lt;&gt;"",FALSE),IFERROR(INDIRECT($Q321),"X"),"X")),"&lt;włącz podświetlanie wartości&gt;"),"—")</f>
        <v>—</v>
      </c>
      <c r="Z321" s="14">
        <f t="shared" ref="Z321" ca="1" si="7556">IF(H321,S321-T321-W321,"")</f>
        <v>0</v>
      </c>
      <c r="AA321" s="12" t="str">
        <f t="shared" ref="AA321" ca="1" si="7557">IF(H321,IF(S321&gt;0,W321/(S321),"—"),"")</f>
        <v>—</v>
      </c>
      <c r="AB321" s="17">
        <f t="array" aca="1" ref="AB321" ca="1">IF(H321,IF(W321&gt;0,SUM((INDIRECT(ster!$D$14)&lt;&gt;"")*IFERROR((INDIRECT(Q321)&lt;&gt;"")*(INDIRECT(Q321)=INT(INDIRECT(Q321))),0)),0),"")</f>
        <v>0</v>
      </c>
      <c r="AC321" s="17">
        <f t="array" aca="1" ref="AC321" ca="1">IF(H321,W321-AB321,"")</f>
        <v>0</v>
      </c>
      <c r="AD321" s="17">
        <f t="shared" ref="AD321" ca="1" si="7558">IF($H321,IF(AC321&lt;&gt;"",IF(AC321=0,1,IF(AC321/W321&lt;0.15,2,3)),0),"")</f>
        <v>1</v>
      </c>
      <c r="AE321" s="17" t="b">
        <f t="shared" ref="AE321" ca="1" si="7559">IF(H321,OFFSET(O321,1,0)=".validation",FALSE)</f>
        <v>0</v>
      </c>
      <c r="AF321" s="17" t="str">
        <f ca="1">IF(AE321,IF($H321,ADDRESS(3,D321+2,4,,"["&amp;wew!$G$7&amp;"]"&amp;_sheetname_dataframe)&amp;":"&amp;ADDRESS(2+ster!$C$14,D321+2,4),""),"")</f>
        <v/>
      </c>
      <c r="AG321" s="17" t="str">
        <f t="shared" ref="AG321" ca="1" si="7560">IF(AE321,IF($H321,IF(INDIRECT(ADDRESS(1,D321+2,,,_sheetname_dataframe))="","",INDIRECT(ADDRESS(1,D321+2,,,_sheetname_dataframe))),""),"")</f>
        <v/>
      </c>
      <c r="AH321" s="17" t="b">
        <f t="shared" ref="AH321" ca="1" si="7561">IF(H321,AND(AE321,OFFSET(O321,2,0)=".validation"),FALSE)</f>
        <v>0</v>
      </c>
      <c r="AI321" s="17" t="str">
        <f ca="1">IF(AH321,IF($H321,ADDRESS(3,D321+3,4,,"["&amp;wew!$G$7&amp;"]"&amp;_sheetname_dataframe)&amp;":"&amp;ADDRESS(2+ster!$C$14,D321+3,4),""),"")</f>
        <v/>
      </c>
      <c r="AJ321" s="17" t="str">
        <f t="shared" ref="AJ321" ca="1" si="7562">IF(AH321,IF($H321,IF(INDIRECT(ADDRESS(1,D321+3,,,_sheetname_dataframe))="","",INDIRECT(ADDRESS(1,D321+3,,,_sheetname_dataframe))),""),"")</f>
        <v/>
      </c>
      <c r="AK321" s="17" t="b">
        <f t="shared" ref="AK321" ca="1" si="7563">IF(H321,OR(AQ321,AD321=2),"")</f>
        <v>0</v>
      </c>
      <c r="AL321" s="17" t="b">
        <f t="shared" ref="AL321" ca="1" si="7564">IF($H321,IF(BV321&lt;&gt;"",IF(OR(BM321="F",BM321="L",BM321="I",BM321="D"),BV321&lt;&gt;0)),"")</f>
        <v>0</v>
      </c>
      <c r="AM321" s="17" t="b">
        <f t="shared" ref="AM321" ca="1" si="7565">IF($H321,AND(NOT(AL321),OR(IF(BW321&lt;&gt;"",IF(OR(BM321="F",BM321="L"),BW321&lt;&gt;0)),BM321="I",BM321="N",BM321="D")),"")</f>
        <v>0</v>
      </c>
      <c r="AN321" s="17">
        <f t="shared" ref="AN321" ca="1" si="7566">IF(COUNTA(INDIRECT(Q321))=0,0, IF(AND(AO321&lt;&gt;"",X321&lt;AO321),1,IF(AND(AP321&lt;&gt;"",Y321&gt;AP321),1,IF(AND(AQ321,AC321&gt;0),2,0))))</f>
        <v>0</v>
      </c>
      <c r="AO321" s="24" t="str">
        <f t="shared" ref="AO321" ca="1" si="7567">IF($H321,IF(BY321&lt;&gt;"",IF(ISNUMBER(BY321),BY321,""),""),"")</f>
        <v/>
      </c>
      <c r="AP321" s="24" t="str">
        <f t="shared" ref="AP321" ca="1" si="7568">IF($H321,IF(BZ321&lt;&gt;"",IF(ISNUMBER(BZ321),BZ321,""),""),"")</f>
        <v/>
      </c>
      <c r="AQ321" s="17" t="b">
        <f t="shared" ref="AQ321" ca="1" si="7569">IF(H321,IF(CA321&lt;&gt;"",CA321&lt;&gt;0,FALSE),"")</f>
        <v>0</v>
      </c>
      <c r="AR321" s="17" t="b">
        <f t="shared" ref="AR321" ca="1" si="7570">IF(H321,IF(N321&gt;0,IF(BQ321&lt;&gt;"",BQ321&lt;&gt;0,FALSE),FALSE),"")</f>
        <v>0</v>
      </c>
      <c r="AS321" s="17" t="b">
        <f t="shared" ref="AS321" ca="1" si="7571">IF(H321,IF(BR321&lt;&gt;"",BR321&lt;&gt;0,FALSE),"")</f>
        <v>0</v>
      </c>
      <c r="AT321" s="17" t="b">
        <f t="shared" ref="AT321" ca="1" si="7572">IF(H321,IF(N321&gt;0,FALSE,IF(BU321&lt;&gt;"",MATCH(BU321,DataType,0)=1,FALSE)),"")</f>
        <v>0</v>
      </c>
      <c r="AU321" s="17" t="b">
        <f t="shared" ref="AU321" ca="1" si="7573">IF(H321,IF(N321&gt;0,TRUE,IF(BU321&lt;&gt;"",MATCH(BU321,DataType,0)=2,FALSE)),"")</f>
        <v>0</v>
      </c>
      <c r="AV321" s="17" t="b">
        <f t="shared" ref="AV321" ca="1" si="7574">IF(H321,IF(N321&gt;0,FALSE,IF(BU321&lt;&gt;"",MATCH(BU321,DataType,0)=3,FALSE)),"")</f>
        <v>0</v>
      </c>
      <c r="AW321" s="17" t="b">
        <f t="shared" ref="AW321" ca="1" si="7575">IF(H321,IF(W321&gt;0,Z321=0,FALSE),"")</f>
        <v>0</v>
      </c>
      <c r="AX321" s="14" t="b">
        <f t="array" aca="1" ref="AX321" ca="1">IF(H321,N321&gt;0,"")</f>
        <v>0</v>
      </c>
      <c r="AY321" s="17" t="str">
        <f t="shared" ref="AY321" ca="1" si="7576">IF(H321,IF(N321&gt;0,ADDRESS(ROW(VariablesOrigin)+1,COLUMN(VariablesOrigin)+1,4) &amp; ":" &amp; ADDRESS(ROW(VariablesOrigin)+N321,COLUMN(VariablesOrigin)+1,4),""),"")</f>
        <v/>
      </c>
      <c r="AZ321" s="17" t="str">
        <f t="array" aca="1" ref="AZ321" ca="1">IF(AY321&lt;&gt;"",SUM(1*ISERROR(MATCH(INDIRECT(AY321),INDIRECT(K321),0)))=0,"")</f>
        <v/>
      </c>
      <c r="BA321" s="17" t="b">
        <f t="shared" ref="BA321" ca="1" si="7577">IF(H321,BU321="",FALSE)</f>
        <v>1</v>
      </c>
      <c r="BB321" s="17" t="b">
        <v>0</v>
      </c>
      <c r="BC321" s="17" t="b">
        <f t="shared" ref="BC321" ca="1" si="7578">IF(BA321,IF(N321&gt;0,AND(AZ321,Z321=0),FALSE),"")</f>
        <v>0</v>
      </c>
      <c r="BD321" s="17" t="b">
        <f t="shared" ref="BD321" ca="1" si="7579">IF(BA321,IF(N321&gt;0,AND(NOT(AZ321),Z321=0),FALSE),"")</f>
        <v>0</v>
      </c>
      <c r="BE321" s="17" t="b">
        <f t="shared" ref="BE321" ca="1" si="7580">IF(BA321,IF(AND(AW321,NOT(BB321),NOT(BC321),NOT(BD321)),AND(Z321=0,AC321=0),FALSE),"")</f>
        <v>0</v>
      </c>
      <c r="BF321" s="17" t="b">
        <f t="shared" ref="BF321" ca="1" si="7581">IF(BA321,IF(AND(AW321,NOT(BB321),NOT(BC321),NOT(BD321)),AND(Z321=0,OR(AC321&gt;0)),FALSE),"")</f>
        <v>0</v>
      </c>
      <c r="BG321" s="17" t="b">
        <f t="shared" ref="BG321" ca="1" si="7582">IF(BA321,IF(OR(BB321:BF321),FALSE,IF(Z321=0,FALSE,Z321&gt;0)),"")</f>
        <v>0</v>
      </c>
      <c r="BH321" s="17" t="b">
        <f t="shared" ref="BH321" ca="1" si="7583">IF(BA321,COUNTIF(BB321:BG321,TRUE)=1,"")</f>
        <v>0</v>
      </c>
      <c r="BI321" s="17">
        <f t="shared" ref="BI321" ca="1" si="7584">IF(BA321,IFERROR(MATCH(TRUE,BB321:BG321,0),7),"")</f>
        <v>7</v>
      </c>
      <c r="BJ321" s="17" t="b">
        <f t="shared" ref="BJ321" ca="1" si="7585">DF321&lt;&gt;""</f>
        <v>0</v>
      </c>
      <c r="BK321" s="17" t="str">
        <f t="shared" ref="BK321" ca="1" si="7586">IF(H321,IF(AND(NOT(BA321),AU321),AC321=0,""),"")</f>
        <v/>
      </c>
      <c r="BL321" s="17" t="str">
        <f t="shared" ref="BL321" ca="1" si="7587">IF(H321,IF(AND(NOT(BA321),AU321),AC321&gt;0,""),"")</f>
        <v/>
      </c>
      <c r="BM321" s="17" t="str">
        <f t="shared" ref="BM321" ca="1" si="7588">IF(H321,IF(BA321,CHOOSE(BI321,"0","F","L","I","N",IF(AA321&gt;0.5,"N","S"),"0"),CHOOSE(MATCH(BU321,DataType,0),"S",IF(BK321,"I","N"),"D"  )),"")</f>
        <v>0</v>
      </c>
      <c r="BN321" s="17" t="str">
        <f t="shared" ref="BN321" ca="1" si="7589">IF(H321,IF(BJ321,"E",IF(BA321,CHOOSE(BI321,"0","F","L","I","N","S","0"),CHOOSE(MATCH(BU321,DataType,0),"S",IF(BK321,"I","N"),"D"  ))),"")</f>
        <v>0</v>
      </c>
      <c r="BO321" s="17" t="str">
        <f t="shared" ref="BO321" ca="1" si="7590">IF($H321,IF(BM321="0","",IF(AND(AR321,N321=2),"D",IF(BM321="S","N",IF(AL321,"O",IF(AM321,"I","N"))))),"")</f>
        <v/>
      </c>
      <c r="BP321" s="14" t="b">
        <f t="shared" ref="BP321" ca="1" si="7591">INDIRECT(ADDRESS(2,ROW(A321)-1,,,_sheetname_dataframe))&lt;&gt;""</f>
        <v>1</v>
      </c>
      <c r="BQ321" s="35"/>
      <c r="BX321" s="16"/>
      <c r="BY321" s="16"/>
      <c r="BZ321" s="16"/>
      <c r="CA321" s="16"/>
      <c r="CB321" s="16"/>
      <c r="CC321" s="16"/>
      <c r="CD321" s="16"/>
      <c r="CE321" s="16"/>
      <c r="CF321" s="16"/>
      <c r="CN321" s="14">
        <f ca="1">IF(H321,IFERROR(IsVariableNameLegal(O321),0),0)</f>
        <v>0</v>
      </c>
      <c r="CO321" s="14" t="str">
        <f t="array" aca="1" ref="CO321" ca="1">IF(H321,IF(COUNTIF(INDIRECT(wew!$C$13),O321)&gt;1,TRIM(SUBSTITUTE(_xll.MCONCAT(IF((INDIRECT(wew!$C$13)=O321)*(COLUMN(INDIRECT(wew!$C$13))&lt;&gt;D321+1),-1+COLUMN(INDIRECT(wew!$C$13)),"")," "),"  "," ")),""),"")</f>
        <v/>
      </c>
      <c r="CP321" s="14" t="str">
        <f t="array" aca="1" ref="CP321" ca="1">IF(P321&lt;&gt;"",IF(LEN(P321)&gt;150,1,""),"")</f>
        <v/>
      </c>
      <c r="CQ321" s="14" t="str">
        <f t="array" aca="1" ref="CQ321" ca="1">IF(AND(H321,NOT(ster!$J$3)),IF(COUNTIF(INDIRECT(wew!$C$15),P321)&gt;1,TRIM(SUBSTITUTE(_xll.MCONCAT(IF((INDIRECT(wew!$C$15)=P321)*(COLUMN(INDIRECT(wew!$C$15))&lt;&gt;D321+1),-1+COLUMN(INDIRECT(wew!$C$15)),"")," "),"  "," ")),""),"")</f>
        <v/>
      </c>
      <c r="CR321" s="14" t="str">
        <f t="array" aca="1" ref="CR321" ca="1">IF(H321,IF(AND(W321&gt;0,AO321&lt;&gt;""),TRIM(SUBSTITUTE(_xll.MCONCAT(IFERROR(IF(ISNUMBER(INDIRECT(Q321)),IF((INDIRECT(ster!$D$14)&lt;&gt;"")*(INDIRECT(Q321)&lt;AO321),INDIRECT(ster!$D$14) &amp; ": " &amp;  SUBSTITUTE(IF( AV321,IFERROR(TEXT(INDIRECT(Q321),"rrrr-mm-dd") &amp;" (" &amp; INDIRECT(Q321) &amp;")",INDIRECT(Q321)),INDIRECT(Q321))," "," "),""),""),"")," "),"  "," ")),""),"")</f>
        <v/>
      </c>
      <c r="CS321" s="14" t="str">
        <f t="array" aca="1" ref="CS321" ca="1">IF(H321,IF(AND(W321&gt;0,AP321&lt;&gt;""),TRIM(SUBSTITUTE(_xll.MCONCAT(IFERROR(IF(ISNUMBER(INDIRECT(Q321)),IF((INDIRECT(ster!$D$14)&lt;&gt;"")*(INDIRECT(Q321)&gt;AP321),INDIRECT(ster!$D$14) &amp; ": " &amp;  SUBSTITUTE(IF( AV321,IFERROR(TEXT(INDIRECT(Q321),"rrrr-mm-dd")&amp;" (" &amp; INDIRECT(Q321) &amp;")",INDIRECT(Q321)),INDIRECT(Q321))," "," "),""),""),"")," "),"  "," ")),""),"")</f>
        <v/>
      </c>
      <c r="CT321" s="14" t="str">
        <f t="array" aca="1" ref="CT321" ca="1">IF(H321,IF(AND(N321&gt;0,AR321),TRIM(SUBSTITUTE(_xll.MCONCAT(IFERROR(IF(ISNUMBER(INDIRECT(Q321)),IF((INDIRECT(ster!$D$14)&lt;&gt;"")*(IFERROR(0*(MATCH(INDIRECT(Q321),INDIRECT(K321),0)&gt;0),1)),INDIRECT(ster!$D$14) &amp; ": " &amp;  SUBSTITUTE(IF( AV321,IFERROR(TEXT(INDIRECT(Q321),"rrrr-mm-dd")&amp;" (" &amp; INDIRECT(Q321) &amp;")",INDIRECT(Q321)),INDIRECT(Q321))," "," "),""),""),"")," "),"  "," ")),""),"")</f>
        <v/>
      </c>
      <c r="CU321" s="14" t="str">
        <f t="array" aca="1" ref="CU321" ca="1">IF(H321,IF(AND(V321&gt;0),TRIM(SUBSTITUTE(_xll.MCONCAT(IF((INDIRECT(ster!$D$14)&lt;&gt;"")*(IFERROR(0*(INDIRECT(Q321)&lt;&gt;""),1)),INDIRECT(ster!$D$14),"")," "),"  "," ")),""),"")</f>
        <v/>
      </c>
      <c r="CV321" s="14" t="str">
        <f t="array" aca="1" ref="CV321" ca="1">IF(H321,IF(AS321,
TRIM(SUBSTITUTE(_xll.MCONCAT(IF(
   (INDIRECT(ster!$D$14)&lt;&gt;"")*
   ((INDIRECT(Q321)="")+
      NOT(ISNUMBER(INDIRECT(Q321)))*
      NOT(ISERROR(MATCH(INDIRECT(Q321),INDIRECT(K321),0)))
    ),
      INDIRECT(ster!$D$14),
   "")," "),"  "," ")),
""),"")</f>
        <v/>
      </c>
      <c r="CW321" s="14" t="str">
        <f t="array" aca="1" ref="CW321" ca="1">IF(H321,IF(AND(AQ321),TRIM(SUBSTITUTE(_xll.MCONCAT(IFERROR(IF(ISNUMBER(INDIRECT(Q321)),IF((INDIRECT(ster!$D$14)&lt;&gt;"")*(INDIRECT(Q321)&lt;&gt;INT(INDIRECT(Q321))),INDIRECT(ster!$D$14) &amp; ": " &amp; INDIRECT(Q321),""),""),"")," "),"  "," ")),""),"")</f>
        <v/>
      </c>
      <c r="CX321" s="14" t="str">
        <f t="array" aca="1" ref="CX321" ca="1">IF(H321,IF(OR(AU321,AV321),TRIM(SUBSTITUTE(_xll.MCONCAT(IF((INDIRECT(ster!$D$14)&lt;&gt;"")*NOT(ISNUMBER(INDIRECT(Q321))),IF(ISERROR(MATCH(INDIRECT(Q321),INDIRECT(K321),0)),IFERROR(IF(INDIRECT(Q321)&lt;&gt;"",INDIRECT(ster!$D$14) &amp; ": " &amp; SUBSTITUTE(INDIRECT(Q321)," "," "),""),""),""),"")," "),"  "," ")),""),"")</f>
        <v/>
      </c>
      <c r="CY321" s="14" t="str">
        <f t="array" aca="1" ref="CY321" ca="1">IF(H321,IF(AE321,TRIM(SUBSTITUTE(_xll.MCONCAT(IF((INDIRECT(ster!$D$14)&lt;&gt;"")*IFERROR(NOT(INDIRECT(AF321)),FALSE),IF(ISERROR(MATCH(INDIRECT(Q321),INDIRECT(K321),0)),IFERROR(IF(INDIRECT(Q321)&lt;&gt;"",INDIRECT(ster!$D$14)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CZ321" s="14" t="str">
        <f t="array" aca="1" ref="CZ321" ca="1">IF(H321,IF(AH321,TRIM(SUBSTITUTE(_xll.MCONCAT(IF((INDIRECT(ster!$D$14)&lt;&gt;"")*IFERROR(NOT(INDIRECT(AI321)),FALSE),IF(ISERROR(MATCH(INDIRECT(Q321),INDIRECT(K321),0)),IFERROR(IF(INDIRECT(Q321)&lt;&gt;"",INDIRECT(ster!$D$14)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DC321" s="14" t="str">
        <f ca="1">SUBSTITUTE(SUBSTITUTE(SUBSTITUTE(SUBSTITUTE(_xll.MCONCAT(DG321:DS321,"■"),"■■","■"),"■■","■"),"■■","■"),"■■","■")</f>
        <v>■</v>
      </c>
      <c r="DD321" s="14" t="str">
        <f t="shared" ref="DD321" ca="1" si="7592">IF(MID(DC321,1,1)="■",MID(DC321,2,LEN(DC321)),DC321)</f>
        <v/>
      </c>
      <c r="DE321" s="14" t="str">
        <f t="shared" ref="DE321" ca="1" si="7593">IF(DD321&lt;&gt;"",IF(MID(DD321,LEN(DD321),1)="■",MID(DD321,1,LEN(DD321)-1),DD321),"")</f>
        <v/>
      </c>
      <c r="DF321" s="14" t="str">
        <f t="shared" ref="DF321" ca="1" si="7594">IFERROR(IF(DE321&lt;&gt;"",SUBSTITUTE(DE321,"■",". "),""),"##INTERNAL_ERROR")</f>
        <v/>
      </c>
      <c r="DG321" s="14" t="str">
        <f t="shared" ref="DG321" ca="1" si="7595">IF(CN321&lt;&gt;0,"Variable name don't comply with the naming convention","")</f>
        <v/>
      </c>
      <c r="DH321" s="14" t="str">
        <f t="shared" ref="DH321" ca="1" si="7596">IF(CO321&lt;&gt;"","Duplicated name. " &amp; IF(ISERROR(FIND(" ",CO321)),"Duplicate have index " &amp; CO321, "Duplicates have indices: "&amp;SUBSTITUTE(CO321," ",", ")),"")</f>
        <v/>
      </c>
      <c r="DI321" s="14" t="str">
        <f t="shared" ref="DI321" ca="1" si="7597">IF(CP321&lt;&gt;"","Variable label exceed length 150","")</f>
        <v/>
      </c>
      <c r="DJ321" s="14" t="str">
        <f t="shared" ref="DJ321" ca="1" si="7598">IF(CQ321&lt;&gt;"","Duplicated variable label. " &amp; IF(ISERROR(FIND(" ",CQ321)),"Duplicate have index " &amp; CQ321, "Duplicates have indices: "&amp;SUBSTITUTE(CQ321," ",", ")),"")</f>
        <v/>
      </c>
      <c r="DK321" s="14" t="str">
        <f t="shared" ref="DK321" ca="1" si="7599">IF(CR321&lt;&gt;"","The following cases have values below declared theorethical min: " &amp;SUBSTITUTE(CR321," ",", "),"")</f>
        <v/>
      </c>
      <c r="DL321" s="14" t="str">
        <f t="shared" ref="DL321" ca="1" si="7600">IF(CS321&lt;&gt;"","The following cases have values above declared theorethical max: " &amp;SUBSTITUTE(CS321," ",", "),"")</f>
        <v/>
      </c>
      <c r="DM321" s="14" t="str">
        <f t="shared" ref="DM321" ca="1" si="7601">IF(CT321&lt;&gt;"","There are some cases with values not explicitly declared in the labels dictionary: " &amp;SUBSTITUTE(CT321," ",", "),"")</f>
        <v/>
      </c>
      <c r="DN321" s="14" t="str">
        <f t="array" aca="1" ref="DN321" ca="1">IF(CU321&lt;&gt;"","There are errors in the entered values in the following cases: " &amp;SUBSTITUTE(CU321," ",", "),"")</f>
        <v/>
      </c>
      <c r="DO321" s="14" t="str">
        <f t="shared" ref="DO321" ca="1" si="7602">IF(CV321&lt;&gt;"","The following records are missing in this required field: " &amp;SUBSTITUTE(CV321," ",", "),"")</f>
        <v/>
      </c>
      <c r="DP321" s="14" t="str">
        <f t="shared" ref="DP321" ca="1" si="7603">IF(CW321&lt;&gt;"","The following cases have non-integer values: " &amp;SUBSTITUTE(CW321," ",", "),"")</f>
        <v/>
      </c>
      <c r="DQ321" s="14" t="str">
        <f t="shared" ref="DQ321" ca="1" si="7604">IF(CX321&lt;&gt;"","The following cases are non-numeric: " &amp;SUBSTITUTE(CX321," ",", "),"")</f>
        <v/>
      </c>
      <c r="DR321" s="14" t="str">
        <f t="shared" ref="DR321" ca="1" si="7605">IF(CY321&lt;&gt;"","In the following cases " &amp; P321 &amp; " " &amp; LOWER(MID(AG321,1,1)) &amp; MID(AG321,2,LEN(AG321)) &amp; ": " &amp;SUBSTITUTE(CY321," ",", "),"")</f>
        <v/>
      </c>
      <c r="DS321" s="14" t="str">
        <f t="shared" ref="DS321" ca="1" si="7606">IF(CZ321&lt;&gt;"","In the following cases " &amp; P321 &amp; " " &amp; LOWER(MID(AJ321,1,1)) &amp; MID(AJ321,2,LEN(AJ321)) &amp; ": " &amp;SUBSTITUTE(CZ321," ",", "),"")</f>
        <v/>
      </c>
      <c r="DZ321" s="14" t="b">
        <f t="shared" ref="DZ321" ca="1" si="7607">OR(ED321&lt;&gt;"",EF321&lt;&gt;"",EG321&lt;&gt;"")</f>
        <v>0</v>
      </c>
      <c r="EA321" s="14" t="str">
        <f t="shared" ref="EA321" ca="1" si="7608">IF(EB321&lt;&gt;"",G321 &amp; " (" &amp; F321 &amp; ")","")</f>
        <v/>
      </c>
      <c r="EB321" s="14" t="str">
        <f t="shared" ref="EB321" ca="1" si="7609">IF(EE321&lt;&gt;"",EE321&amp;IF(ED321&lt;&gt;""," and "&amp;ED321,""),UPPER(MID(ED321,1,1)&amp;MID(ED321,2,LEN(ED321))))&amp; IF(OR(EF321&lt;&gt;"",EG321&lt;&gt;"")," and "&amp;IF(EF321&lt;&gt;"",LOWER(MID(EF321,1,1) &amp; MID(EF321,2,LEN(EF321))),"")&amp; IF(AND(EF321 &lt;&gt;"",EG321&lt;&gt;"")," and ","") &amp; IF(EG321&lt;&gt;"",LOWER(MID(EG321,1,1) &amp; MID(EG321,2,LEN(EG321))),""),"") &amp; IF(OR(EE321&lt;&gt;"",ED321&lt;&gt;"",EF321&lt;&gt;"",EG321&lt;&gt;""), ". ","")</f>
        <v/>
      </c>
      <c r="EC321" s="14" t="str">
        <f t="shared" ref="EC321" ca="1" si="7610">IF(EB321&lt;&gt;"",G321 &amp; " (" &amp; F321 &amp; "): " &amp; EB321,"")</f>
        <v/>
      </c>
      <c r="ED321" s="14" t="str">
        <f t="shared" ref="ED321" ca="1" si="7611">IF(H321,IF(W321&gt;0,IF(AND(AO321&lt;&gt;"",AP321&lt;&gt;""),"each value must be between " &amp; IF( AV321,IFERROR(TEXT(AO321,"rrrr-mm-dd") &amp;" (" &amp; AO321 &amp;")",AO321),AO321) &amp; " and " &amp; IF( AV321,IFERROR(TEXT(AP321,"rrrr-mm-dd") &amp;" (" &amp; AP321 &amp;")",AP321),AP321),IF(AO321&lt;&gt;"","each value must be above " &amp; IF( AV321,IFERROR(TEXT(AO321,"rrrr-mm-dd") &amp;" (" &amp; AO321 &amp;")",AO321),AO321), IF(AP321&lt;&gt;"","each value must be below " &amp; IF( AV321,IFERROR(TEXT(AP321,"rrrr-mm-dd") &amp;" (" &amp; AP321 &amp;")",AP321),AP321),""))),""),"")</f>
        <v/>
      </c>
      <c r="EE321" s="14" t="str">
        <f t="shared" ref="EE321" ca="1" si="7612">IF(H321,IF(OR(AQ321,AU321,AV321,AS321,AR321),
   "Values must be" &amp;
   IF(AR321," limited to predefinied list", IF(AQ321, " integers",IF(OR(AU321,AV321)," numeric",""))) &amp;
   IF(AS321,IF(OR(AR321,AQ321,AU321,AV321), " and ","") &amp; "non-missing",""),
""),"")</f>
        <v/>
      </c>
      <c r="EF321" s="14" t="str">
        <f t="shared" ref="EF321" ca="1" si="7613">IF($H321,AG321,"")</f>
        <v/>
      </c>
      <c r="EG321" s="14" t="str">
        <f t="shared" ref="EG321" ca="1" si="7614">IF($H321,AJ321,"")</f>
        <v/>
      </c>
      <c r="EM321" s="14" t="b">
        <f t="shared" ref="EM321" ca="1" si="7615">OR(EC321&lt;&gt;"",DF321&lt;&gt;"")</f>
        <v>0</v>
      </c>
      <c r="EN321" s="14" t="str">
        <f t="shared" ref="EN321" ca="1" si="7616">IF(EM321,C321,"")</f>
        <v/>
      </c>
      <c r="EO321" s="14" t="str">
        <f t="shared" ref="EO321" ca="1" si="7617">IF(EM321,F321,"")</f>
        <v/>
      </c>
      <c r="EP321" s="14" t="str">
        <f t="shared" ref="EP321" ca="1" si="7618">EC321</f>
        <v/>
      </c>
      <c r="EQ321" s="14" t="str">
        <f t="shared" ref="EQ321" ca="1" si="7619">DF321</f>
        <v/>
      </c>
    </row>
    <row r="322" spans="2:147" s="14" customFormat="1">
      <c r="B322" s="14" t="str">
        <f t="shared" ref="B322" ca="1" si="7620">DF322</f>
        <v/>
      </c>
      <c r="C322" s="14">
        <f t="shared" ref="C322" ca="1" si="7621">IF(OFFSET(B322,-1,COLUMN(VariableExists)-2),OFFSET(B322,-1,1)+1,OFFSET(B322,-1,1))</f>
        <v>304</v>
      </c>
      <c r="D322" s="14">
        <f t="shared" ref="D322" si="7622">ROW(A322)-2</f>
        <v>320</v>
      </c>
      <c r="E322" s="14" t="str">
        <f t="shared" ref="E322" ca="1" si="7623">IF(OR(G322="",ROW(G322)=2),"",IF(Z322&gt;0,"S",IF(AX322,IF(J322=2,"D","N"),"I")))</f>
        <v/>
      </c>
      <c r="F322" s="14" t="str">
        <f t="shared" ref="F322" ca="1" si="7624">IF(H322,O322,"")</f>
        <v/>
      </c>
      <c r="G322" s="14" t="str">
        <f t="shared" ref="G322" ca="1" si="7625">IF(H322,P322,"")</f>
        <v/>
      </c>
      <c r="H322" s="14" t="b">
        <f t="shared" ref="H322" ca="1" si="7626">IF(INDIRECT(ADDRESS(2,D322+1,,,_sheetname_dataframe))="",FALSE,MID(INDIRECT(ADDRESS(2,D322+1,,,_sheetname_dataframe)),1,1)&lt;&gt;".")</f>
        <v>0</v>
      </c>
      <c r="I322" s="14" t="str">
        <f ca="1">IF($H322,ADDRESS(3,(D322+1)*2-1,4,,"["&amp;wew!$G$7&amp;"]"&amp;_sheetname_labels)&amp;":"&amp;ADDRESS(2+ster!$B$20,(D322+1)*2-1,4),"")</f>
        <v/>
      </c>
      <c r="J322" s="14" t="str">
        <f t="array" aca="1" ref="J322" ca="1">IF(H322,MAX(0,MAX(IF(INDIRECT(I322)&lt;&gt;"",ROW(INDIRECT(I322)),""))-2),"")</f>
        <v/>
      </c>
      <c r="K322" s="14" t="str">
        <f ca="1">IF($H322,IF($J322&gt;0,ADDRESS(3,(D322+1)*2-1,4,,"["&amp;wew!$G$7&amp;"]"&amp;_sheetname_labels)&amp;":"&amp;ADDRESS(2+J322,(D322+1)*2-1,4),""),"")</f>
        <v/>
      </c>
      <c r="L322" s="14" t="str">
        <f ca="1">IF($H322,IF($J322&gt;0,ADDRESS(3,(D322+1)*2,4,,"["&amp;wew!$G$7&amp;"]"&amp;_sheetname_labels)&amp;":"&amp;ADDRESS(2+J322,(D322+1)*2,4),""),"")</f>
        <v/>
      </c>
      <c r="M322" s="14" t="str">
        <f t="shared" ref="M322" ca="1" si="7627">IF($H322,IF(J322&gt;0,COUNTA(INDIRECT(K322))-COUNT(INDIRECT(K322)),0),"")</f>
        <v/>
      </c>
      <c r="N322" s="14" t="str">
        <f t="shared" ref="N322" ca="1" si="7628">IF(H322,J322-M322,"")</f>
        <v/>
      </c>
      <c r="O322" s="14" t="str">
        <f t="shared" ref="O322" ca="1" si="7629">IF(INDIRECT(ADDRESS(2,D322+1,,,_sheetname_dataframe))="","",INDIRECT(ADDRESS(2,D322+1,,,_sheetname_dataframe)))</f>
        <v>.verification</v>
      </c>
      <c r="P322" s="14" t="str">
        <f t="shared" ref="P322" ca="1" si="7630">IF(H322,IF(INDIRECT(ADDRESS(1,D322+1,,,_sheetname_dataframe))="","",INDIRECT(ADDRESS(1,D322+1,,,_sheetname_dataframe))),"")</f>
        <v/>
      </c>
      <c r="Q322" s="14" t="str">
        <f ca="1">IF($BP322,ADDRESS(3,D322+1,4,,"["&amp;wew!$G$7&amp;"]"&amp;_sheetname_dataframe)&amp;":"&amp;ADDRESS(2+ster!$C$14,D322+1,4),"")</f>
        <v>[DBTemplate.xlsm]data_frame!LI3:LI3</v>
      </c>
      <c r="R322" s="14" t="str">
        <f>IF($BP322,IF(MID(_xll.FORMULATEXT(INDEX(INDIRECT(Q322),1)),1,1)="=", _xll.FORMULATEXT(INDEX(INDIRECT(Q322),1),2,TRUE),""),"")</f>
        <v>=IF(OR(AND(RC[-1]&lt;&gt;"",RC[-2]=3),AND(RC[-1]="",RC[-2]&lt;&gt;3)),1,0)</v>
      </c>
      <c r="S322" s="14" t="str">
        <f t="array" aca="1" ref="S322" ca="1">IF(H322,SUM(IF((IFERROR(INDIRECT(Q322)&lt;&gt;"",FALSE))*(INDIRECT(ster!$D$14)&lt;&gt;""),1,0)),"")</f>
        <v/>
      </c>
      <c r="T322" s="14" t="str">
        <f t="array" aca="1" ref="T322" ca="1">IF(H322,IF(M322&gt;0,SUM(IFERROR(1*(MATCH(INDIRECT(Q322),INDIRECT(K322),0)&gt;0),0)*(INDIRECT(ster!$D$14)&lt;&gt;"")*NOT(ISNUMBER(INDIRECT(Q322)))),0),"")</f>
        <v/>
      </c>
      <c r="U322" s="14" t="str">
        <f t="array" aca="1" ref="U322" ca="1">IF(H322,SUM((IFERROR(INDIRECT(Q322)="",FALSE))*(INDIRECT(ster!$D$14)&lt;&gt;"")),"")</f>
        <v/>
      </c>
      <c r="V322" s="14" t="str">
        <f t="array" aca="1" ref="V322" ca="1">IF(H322,SUM((IFERROR(INDIRECT(Q322)="#ąś",TRUE))*(INDIRECT(ster!$D$14)&lt;&gt;"")),"")</f>
        <v/>
      </c>
      <c r="W322" s="14" t="str">
        <f t="array" aca="1" ref="W322" ca="1">IF(H322,SUM(ISNUMBER(INDIRECT(Q322))*(INDIRECT(ster!$D$14)&lt;&gt;"")),"")</f>
        <v/>
      </c>
      <c r="X322" s="14" t="str">
        <f t="array" aca="1" ref="X322" ca="1">IF(AND(H322,W322&gt;0),IF(wew!$B$3,MIN(IF((INDIRECT(ster!$D$14)&lt;&gt;"")*IFERROR(INDIRECT($Q322)&lt;&gt;"",FALSE),IFERROR(INDIRECT($Q322),"X"),"X")),"&lt;włącz podświetlanie wartości&gt;"),"—")</f>
        <v>—</v>
      </c>
      <c r="Y322" s="14" t="str">
        <f t="array" aca="1" ref="Y322" ca="1">IF(AND(H322,W322&gt;0),IF(wew!$B$3,MAX(IF((INDIRECT(ster!$D$14)&lt;&gt;"")*IFERROR(INDIRECT($Q322)&lt;&gt;"",FALSE),IFERROR(INDIRECT($Q322),"X"),"X")),"&lt;włącz podświetlanie wartości&gt;"),"—")</f>
        <v>—</v>
      </c>
      <c r="Z322" s="14" t="str">
        <f t="shared" ref="Z322" ca="1" si="7631">IF(H322,S322-T322-W322,"")</f>
        <v/>
      </c>
      <c r="AA322" s="12" t="str">
        <f t="shared" ref="AA322" ca="1" si="7632">IF(H322,IF(S322&gt;0,W322/(S322),"—"),"")</f>
        <v/>
      </c>
      <c r="AB322" s="17" t="str">
        <f t="array" aca="1" ref="AB322" ca="1">IF(H322,IF(W322&gt;0,SUM((INDIRECT(ster!$D$14)&lt;&gt;"")*IFERROR((INDIRECT(Q322)&lt;&gt;"")*(INDIRECT(Q322)=INT(INDIRECT(Q322))),0)),0),"")</f>
        <v/>
      </c>
      <c r="AC322" s="17" t="str">
        <f t="array" aca="1" ref="AC322" ca="1">IF(H322,W322-AB322,"")</f>
        <v/>
      </c>
      <c r="AD322" s="17" t="str">
        <f t="shared" ref="AD322" ca="1" si="7633">IF($H322,IF(AC322&lt;&gt;"",IF(AC322=0,1,IF(AC322/W322&lt;0.15,2,3)),0),"")</f>
        <v/>
      </c>
      <c r="AE322" s="17" t="b">
        <f t="shared" ref="AE322" ca="1" si="7634">IF(H322,OFFSET(O322,1,0)=".validation",FALSE)</f>
        <v>0</v>
      </c>
      <c r="AF322" s="17" t="str">
        <f ca="1">IF(AE322,IF($H322,ADDRESS(3,D322+2,4,,"["&amp;wew!$G$7&amp;"]"&amp;_sheetname_dataframe)&amp;":"&amp;ADDRESS(2+ster!$C$14,D322+2,4),""),"")</f>
        <v/>
      </c>
      <c r="AG322" s="17" t="str">
        <f t="shared" ref="AG322" ca="1" si="7635">IF(AE322,IF($H322,IF(INDIRECT(ADDRESS(1,D322+2,,,_sheetname_dataframe))="","",INDIRECT(ADDRESS(1,D322+2,,,_sheetname_dataframe))),""),"")</f>
        <v/>
      </c>
      <c r="AH322" s="17" t="b">
        <f t="shared" ref="AH322" ca="1" si="7636">IF(H322,AND(AE322,OFFSET(O322,2,0)=".validation"),FALSE)</f>
        <v>0</v>
      </c>
      <c r="AI322" s="17" t="str">
        <f ca="1">IF(AH322,IF($H322,ADDRESS(3,D322+3,4,,"["&amp;wew!$G$7&amp;"]"&amp;_sheetname_dataframe)&amp;":"&amp;ADDRESS(2+ster!$C$14,D322+3,4),""),"")</f>
        <v/>
      </c>
      <c r="AJ322" s="17" t="str">
        <f t="shared" ref="AJ322" ca="1" si="7637">IF(AH322,IF($H322,IF(INDIRECT(ADDRESS(1,D322+3,,,_sheetname_dataframe))="","",INDIRECT(ADDRESS(1,D322+3,,,_sheetname_dataframe))),""),"")</f>
        <v/>
      </c>
      <c r="AK322" s="17" t="str">
        <f t="shared" ref="AK322" ca="1" si="7638">IF(H322,OR(AQ322,AD322=2),"")</f>
        <v/>
      </c>
      <c r="AL322" s="17" t="str">
        <f t="shared" ref="AL322" ca="1" si="7639">IF($H322,IF(BV322&lt;&gt;"",IF(OR(BM322="F",BM322="L",BM322="I",BM322="D"),BV322&lt;&gt;0)),"")</f>
        <v/>
      </c>
      <c r="AM322" s="17" t="str">
        <f t="shared" ref="AM322" ca="1" si="7640">IF($H322,AND(NOT(AL322),OR(IF(BW322&lt;&gt;"",IF(OR(BM322="F",BM322="L"),BW322&lt;&gt;0)),BM322="I",BM322="N",BM322="D")),"")</f>
        <v/>
      </c>
      <c r="AN322" s="17">
        <f t="shared" ref="AN322" ca="1" si="7641">IF(COUNTA(INDIRECT(Q322))=0,0, IF(AND(AO322&lt;&gt;"",X322&lt;AO322),1,IF(AND(AP322&lt;&gt;"",Y322&gt;AP322),1,IF(AND(AQ322,AC322&gt;0),2,0))))</f>
        <v>2</v>
      </c>
      <c r="AO322" s="24" t="str">
        <f t="shared" ref="AO322" ca="1" si="7642">IF($H322,IF(BY322&lt;&gt;"",IF(ISNUMBER(BY322),BY322,""),""),"")</f>
        <v/>
      </c>
      <c r="AP322" s="24" t="str">
        <f t="shared" ref="AP322" ca="1" si="7643">IF($H322,IF(BZ322&lt;&gt;"",IF(ISNUMBER(BZ322),BZ322,""),""),"")</f>
        <v/>
      </c>
      <c r="AQ322" s="17" t="str">
        <f t="shared" ref="AQ322" ca="1" si="7644">IF(H322,IF(CA322&lt;&gt;"",CA322&lt;&gt;0,FALSE),"")</f>
        <v/>
      </c>
      <c r="AR322" s="17" t="str">
        <f t="shared" ref="AR322" ca="1" si="7645">IF(H322,IF(N322&gt;0,IF(BQ322&lt;&gt;"",BQ322&lt;&gt;0,FALSE),FALSE),"")</f>
        <v/>
      </c>
      <c r="AS322" s="17" t="str">
        <f t="shared" ref="AS322" ca="1" si="7646">IF(H322,IF(BR322&lt;&gt;"",BR322&lt;&gt;0,FALSE),"")</f>
        <v/>
      </c>
      <c r="AT322" s="17" t="str">
        <f t="shared" ref="AT322" ca="1" si="7647">IF(H322,IF(N322&gt;0,FALSE,IF(BU322&lt;&gt;"",MATCH(BU322,DataType,0)=1,FALSE)),"")</f>
        <v/>
      </c>
      <c r="AU322" s="17" t="str">
        <f t="shared" ref="AU322" ca="1" si="7648">IF(H322,IF(N322&gt;0,TRUE,IF(BU322&lt;&gt;"",MATCH(BU322,DataType,0)=2,FALSE)),"")</f>
        <v/>
      </c>
      <c r="AV322" s="17" t="str">
        <f t="shared" ref="AV322" ca="1" si="7649">IF(H322,IF(N322&gt;0,FALSE,IF(BU322&lt;&gt;"",MATCH(BU322,DataType,0)=3,FALSE)),"")</f>
        <v/>
      </c>
      <c r="AW322" s="17" t="str">
        <f t="shared" ref="AW322" ca="1" si="7650">IF(H322,IF(W322&gt;0,Z322=0,FALSE),"")</f>
        <v/>
      </c>
      <c r="AX322" s="14" t="str">
        <f t="array" aca="1" ref="AX322" ca="1">IF(H322,N322&gt;0,"")</f>
        <v/>
      </c>
      <c r="AY322" s="17" t="str">
        <f t="shared" ref="AY322" ca="1" si="7651">IF(H322,IF(N322&gt;0,ADDRESS(ROW(VariablesOrigin)+1,COLUMN(VariablesOrigin)+1,4) &amp; ":" &amp; ADDRESS(ROW(VariablesOrigin)+N322,COLUMN(VariablesOrigin)+1,4),""),"")</f>
        <v/>
      </c>
      <c r="AZ322" s="17" t="str">
        <f t="array" aca="1" ref="AZ322" ca="1">IF(AY322&lt;&gt;"",SUM(1*ISERROR(MATCH(INDIRECT(AY322),INDIRECT(K322),0)))=0,"")</f>
        <v/>
      </c>
      <c r="BA322" s="17" t="b">
        <f t="shared" ref="BA322" ca="1" si="7652">IF(H322,BU322="",FALSE)</f>
        <v>0</v>
      </c>
      <c r="BB322" s="17" t="b">
        <v>0</v>
      </c>
      <c r="BC322" s="17" t="str">
        <f t="shared" ref="BC322" ca="1" si="7653">IF(BA322,IF(N322&gt;0,AND(AZ322,Z322=0),FALSE),"")</f>
        <v/>
      </c>
      <c r="BD322" s="17" t="str">
        <f t="shared" ref="BD322" ca="1" si="7654">IF(BA322,IF(N322&gt;0,AND(NOT(AZ322),Z322=0),FALSE),"")</f>
        <v/>
      </c>
      <c r="BE322" s="17" t="str">
        <f t="shared" ref="BE322" ca="1" si="7655">IF(BA322,IF(AND(AW322,NOT(BB322),NOT(BC322),NOT(BD322)),AND(Z322=0,AC322=0),FALSE),"")</f>
        <v/>
      </c>
      <c r="BF322" s="17" t="str">
        <f t="shared" ref="BF322" ca="1" si="7656">IF(BA322,IF(AND(AW322,NOT(BB322),NOT(BC322),NOT(BD322)),AND(Z322=0,OR(AC322&gt;0)),FALSE),"")</f>
        <v/>
      </c>
      <c r="BG322" s="17" t="str">
        <f t="shared" ref="BG322" ca="1" si="7657">IF(BA322,IF(OR(BB322:BF322),FALSE,IF(Z322=0,FALSE,Z322&gt;0)),"")</f>
        <v/>
      </c>
      <c r="BH322" s="17" t="str">
        <f t="shared" ref="BH322" ca="1" si="7658">IF(BA322,COUNTIF(BB322:BG322,TRUE)=1,"")</f>
        <v/>
      </c>
      <c r="BI322" s="17" t="str">
        <f t="shared" ref="BI322" ca="1" si="7659">IF(BA322,IFERROR(MATCH(TRUE,BB322:BG322,0),7),"")</f>
        <v/>
      </c>
      <c r="BJ322" s="17" t="b">
        <f t="shared" ref="BJ322" ca="1" si="7660">DF322&lt;&gt;""</f>
        <v>0</v>
      </c>
      <c r="BK322" s="17" t="str">
        <f t="shared" ref="BK322" ca="1" si="7661">IF(H322,IF(AND(NOT(BA322),AU322),AC322=0,""),"")</f>
        <v/>
      </c>
      <c r="BL322" s="17" t="str">
        <f t="shared" ref="BL322" ca="1" si="7662">IF(H322,IF(AND(NOT(BA322),AU322),AC322&gt;0,""),"")</f>
        <v/>
      </c>
      <c r="BM322" s="17" t="str">
        <f t="shared" ref="BM322" ca="1" si="7663">IF(H322,IF(BA322,CHOOSE(BI322,"0","F","L","I","N",IF(AA322&gt;0.5,"N","S"),"0"),CHOOSE(MATCH(BU322,DataType,0),"S",IF(BK322,"I","N"),"D"  )),"")</f>
        <v/>
      </c>
      <c r="BN322" s="17" t="str">
        <f t="shared" ref="BN322" ca="1" si="7664">IF(H322,IF(BJ322,"E",IF(BA322,CHOOSE(BI322,"0","F","L","I","N","S","0"),CHOOSE(MATCH(BU322,DataType,0),"S",IF(BK322,"I","N"),"D"  ))),"")</f>
        <v/>
      </c>
      <c r="BO322" s="17" t="str">
        <f t="shared" ref="BO322" ca="1" si="7665">IF($H322,IF(BM322="0","",IF(AND(AR322,N322=2),"D",IF(BM322="S","N",IF(AL322,"O",IF(AM322,"I","N"))))),"")</f>
        <v/>
      </c>
      <c r="BP322" s="14" t="b">
        <f t="shared" ref="BP322" ca="1" si="7666">INDIRECT(ADDRESS(2,ROW(A322)-1,,,_sheetname_dataframe))&lt;&gt;""</f>
        <v>1</v>
      </c>
      <c r="BQ322" s="35"/>
      <c r="BX322" s="16"/>
      <c r="BY322" s="16"/>
      <c r="BZ322" s="16"/>
      <c r="CA322" s="16"/>
      <c r="CB322" s="16"/>
      <c r="CC322" s="16"/>
      <c r="CD322" s="16"/>
      <c r="CE322" s="16"/>
      <c r="CF322" s="16"/>
      <c r="CN322" s="14">
        <f ca="1">IF(H322,IFERROR(IsVariableNameLegal(O322),0),0)</f>
        <v>0</v>
      </c>
      <c r="CO322" s="14" t="str">
        <f t="array" aca="1" ref="CO322" ca="1">IF(H322,IF(COUNTIF(INDIRECT(wew!$C$13),O322)&gt;1,TRIM(SUBSTITUTE(_xll.MCONCAT(IF((INDIRECT(wew!$C$13)=O322)*(COLUMN(INDIRECT(wew!$C$13))&lt;&gt;D322+1),-1+COLUMN(INDIRECT(wew!$C$13)),"")," "),"  "," ")),""),"")</f>
        <v/>
      </c>
      <c r="CP322" s="14" t="str">
        <f t="array" aca="1" ref="CP322" ca="1">IF(P322&lt;&gt;"",IF(LEN(P322)&gt;150,1,""),"")</f>
        <v/>
      </c>
      <c r="CQ322" s="14" t="str">
        <f t="array" aca="1" ref="CQ322" ca="1">IF(AND(H322,NOT(ster!$J$3)),IF(COUNTIF(INDIRECT(wew!$C$15),P322)&gt;1,TRIM(SUBSTITUTE(_xll.MCONCAT(IF((INDIRECT(wew!$C$15)=P322)*(COLUMN(INDIRECT(wew!$C$15))&lt;&gt;D322+1),-1+COLUMN(INDIRECT(wew!$C$15)),"")," "),"  "," ")),""),"")</f>
        <v/>
      </c>
      <c r="CR322" s="14" t="str">
        <f t="array" aca="1" ref="CR322" ca="1">IF(H322,IF(AND(W322&gt;0,AO322&lt;&gt;""),TRIM(SUBSTITUTE(_xll.MCONCAT(IFERROR(IF(ISNUMBER(INDIRECT(Q322)),IF((INDIRECT(ster!$D$14)&lt;&gt;"")*(INDIRECT(Q322)&lt;AO322),INDIRECT(ster!$D$14) &amp; ": " &amp;  SUBSTITUTE(IF( AV322,IFERROR(TEXT(INDIRECT(Q322),"rrrr-mm-dd") &amp;" (" &amp; INDIRECT(Q322) &amp;")",INDIRECT(Q322)),INDIRECT(Q322))," "," "),""),""),"")," "),"  "," ")),""),"")</f>
        <v/>
      </c>
      <c r="CS322" s="14" t="str">
        <f t="array" aca="1" ref="CS322" ca="1">IF(H322,IF(AND(W322&gt;0,AP322&lt;&gt;""),TRIM(SUBSTITUTE(_xll.MCONCAT(IFERROR(IF(ISNUMBER(INDIRECT(Q322)),IF((INDIRECT(ster!$D$14)&lt;&gt;"")*(INDIRECT(Q322)&gt;AP322),INDIRECT(ster!$D$14) &amp; ": " &amp;  SUBSTITUTE(IF( AV322,IFERROR(TEXT(INDIRECT(Q322),"rrrr-mm-dd")&amp;" (" &amp; INDIRECT(Q322) &amp;")",INDIRECT(Q322)),INDIRECT(Q322))," "," "),""),""),"")," "),"  "," ")),""),"")</f>
        <v/>
      </c>
      <c r="CT322" s="14" t="str">
        <f t="array" aca="1" ref="CT322" ca="1">IF(H322,IF(AND(N322&gt;0,AR322),TRIM(SUBSTITUTE(_xll.MCONCAT(IFERROR(IF(ISNUMBER(INDIRECT(Q322)),IF((INDIRECT(ster!$D$14)&lt;&gt;"")*(IFERROR(0*(MATCH(INDIRECT(Q322),INDIRECT(K322),0)&gt;0),1)),INDIRECT(ster!$D$14) &amp; ": " &amp;  SUBSTITUTE(IF( AV322,IFERROR(TEXT(INDIRECT(Q322),"rrrr-mm-dd")&amp;" (" &amp; INDIRECT(Q322) &amp;")",INDIRECT(Q322)),INDIRECT(Q322))," "," "),""),""),"")," "),"  "," ")),""),"")</f>
        <v/>
      </c>
      <c r="CU322" s="14" t="str">
        <f t="array" aca="1" ref="CU322" ca="1">IF(H322,IF(AND(V322&gt;0),TRIM(SUBSTITUTE(_xll.MCONCAT(IF((INDIRECT(ster!$D$14)&lt;&gt;"")*(IFERROR(0*(INDIRECT(Q322)&lt;&gt;""),1)),INDIRECT(ster!$D$14),"")," "),"  "," ")),""),"")</f>
        <v/>
      </c>
      <c r="CV322" s="14" t="str">
        <f t="array" aca="1" ref="CV322" ca="1">IF(H322,IF(AS322,
TRIM(SUBSTITUTE(_xll.MCONCAT(IF(
   (INDIRECT(ster!$D$14)&lt;&gt;"")*
   ((INDIRECT(Q322)="")+
      NOT(ISNUMBER(INDIRECT(Q322)))*
      NOT(ISERROR(MATCH(INDIRECT(Q322),INDIRECT(K322),0)))
    ),
      INDIRECT(ster!$D$14),
   "")," "),"  "," ")),
""),"")</f>
        <v/>
      </c>
      <c r="CW322" s="14" t="str">
        <f t="array" aca="1" ref="CW322" ca="1">IF(H322,IF(AND(AQ322),TRIM(SUBSTITUTE(_xll.MCONCAT(IFERROR(IF(ISNUMBER(INDIRECT(Q322)),IF((INDIRECT(ster!$D$14)&lt;&gt;"")*(INDIRECT(Q322)&lt;&gt;INT(INDIRECT(Q322))),INDIRECT(ster!$D$14) &amp; ": " &amp; INDIRECT(Q322),""),""),"")," "),"  "," ")),""),"")</f>
        <v/>
      </c>
      <c r="CX322" s="14" t="str">
        <f t="array" aca="1" ref="CX322" ca="1">IF(H322,IF(OR(AU322,AV322),TRIM(SUBSTITUTE(_xll.MCONCAT(IF((INDIRECT(ster!$D$14)&lt;&gt;"")*NOT(ISNUMBER(INDIRECT(Q322))),IF(ISERROR(MATCH(INDIRECT(Q322),INDIRECT(K322),0)),IFERROR(IF(INDIRECT(Q322)&lt;&gt;"",INDIRECT(ster!$D$14) &amp; ": " &amp; SUBSTITUTE(INDIRECT(Q322)," "," "),""),""),""),"")," "),"  "," ")),""),"")</f>
        <v/>
      </c>
      <c r="CY322" s="14" t="str">
        <f t="array" aca="1" ref="CY322" ca="1">IF(H322,IF(AE322,TRIM(SUBSTITUTE(_xll.MCONCAT(IF((INDIRECT(ster!$D$14)&lt;&gt;"")*IFERROR(NOT(INDIRECT(AF322)),FALSE),IF(ISERROR(MATCH(INDIRECT(Q322),INDIRECT(K322),0)),IFERROR(IF(INDIRECT(Q322)&lt;&gt;"",INDIRECT(ster!$D$14)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CZ322" s="14" t="str">
        <f t="array" aca="1" ref="CZ322" ca="1">IF(H322,IF(AH322,TRIM(SUBSTITUTE(_xll.MCONCAT(IF((INDIRECT(ster!$D$14)&lt;&gt;"")*IFERROR(NOT(INDIRECT(AI322)),FALSE),IF(ISERROR(MATCH(INDIRECT(Q322),INDIRECT(K322),0)),IFERROR(IF(INDIRECT(Q322)&lt;&gt;"",INDIRECT(ster!$D$14)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DC322" s="14" t="str">
        <f ca="1">SUBSTITUTE(SUBSTITUTE(SUBSTITUTE(SUBSTITUTE(_xll.MCONCAT(DG322:DS322,"■"),"■■","■"),"■■","■"),"■■","■"),"■■","■")</f>
        <v>■</v>
      </c>
      <c r="DD322" s="14" t="str">
        <f t="shared" ref="DD322" ca="1" si="7667">IF(MID(DC322,1,1)="■",MID(DC322,2,LEN(DC322)),DC322)</f>
        <v/>
      </c>
      <c r="DE322" s="14" t="str">
        <f t="shared" ref="DE322" ca="1" si="7668">IF(DD322&lt;&gt;"",IF(MID(DD322,LEN(DD322),1)="■",MID(DD322,1,LEN(DD322)-1),DD322),"")</f>
        <v/>
      </c>
      <c r="DF322" s="14" t="str">
        <f t="shared" ref="DF322" ca="1" si="7669">IFERROR(IF(DE322&lt;&gt;"",SUBSTITUTE(DE322,"■",". "),""),"##INTERNAL_ERROR")</f>
        <v/>
      </c>
      <c r="DG322" s="14" t="str">
        <f t="shared" ref="DG322" ca="1" si="7670">IF(CN322&lt;&gt;0,"Variable name don't comply with the naming convention","")</f>
        <v/>
      </c>
      <c r="DH322" s="14" t="str">
        <f t="shared" ref="DH322" ca="1" si="7671">IF(CO322&lt;&gt;"","Duplicated name. " &amp; IF(ISERROR(FIND(" ",CO322)),"Duplicate have index " &amp; CO322, "Duplicates have indices: "&amp;SUBSTITUTE(CO322," ",", ")),"")</f>
        <v/>
      </c>
      <c r="DI322" s="14" t="str">
        <f t="shared" ref="DI322" ca="1" si="7672">IF(CP322&lt;&gt;"","Variable label exceed length 150","")</f>
        <v/>
      </c>
      <c r="DJ322" s="14" t="str">
        <f t="shared" ref="DJ322" ca="1" si="7673">IF(CQ322&lt;&gt;"","Duplicated variable label. " &amp; IF(ISERROR(FIND(" ",CQ322)),"Duplicate have index " &amp; CQ322, "Duplicates have indices: "&amp;SUBSTITUTE(CQ322," ",", ")),"")</f>
        <v/>
      </c>
      <c r="DK322" s="14" t="str">
        <f t="shared" ref="DK322" ca="1" si="7674">IF(CR322&lt;&gt;"","The following cases have values below declared theorethical min: " &amp;SUBSTITUTE(CR322," ",", "),"")</f>
        <v/>
      </c>
      <c r="DL322" s="14" t="str">
        <f t="shared" ref="DL322" ca="1" si="7675">IF(CS322&lt;&gt;"","The following cases have values above declared theorethical max: " &amp;SUBSTITUTE(CS322," ",", "),"")</f>
        <v/>
      </c>
      <c r="DM322" s="14" t="str">
        <f t="shared" ref="DM322" ca="1" si="7676">IF(CT322&lt;&gt;"","There are some cases with values not explicitly declared in the labels dictionary: " &amp;SUBSTITUTE(CT322," ",", "),"")</f>
        <v/>
      </c>
      <c r="DN322" s="14" t="str">
        <f t="array" aca="1" ref="DN322" ca="1">IF(CU322&lt;&gt;"","There are errors in the entered values in the following cases: " &amp;SUBSTITUTE(CU322," ",", "),"")</f>
        <v/>
      </c>
      <c r="DO322" s="14" t="str">
        <f t="shared" ref="DO322" ca="1" si="7677">IF(CV322&lt;&gt;"","The following records are missing in this required field: " &amp;SUBSTITUTE(CV322," ",", "),"")</f>
        <v/>
      </c>
      <c r="DP322" s="14" t="str">
        <f t="shared" ref="DP322" ca="1" si="7678">IF(CW322&lt;&gt;"","The following cases have non-integer values: " &amp;SUBSTITUTE(CW322," ",", "),"")</f>
        <v/>
      </c>
      <c r="DQ322" s="14" t="str">
        <f t="shared" ref="DQ322" ca="1" si="7679">IF(CX322&lt;&gt;"","The following cases are non-numeric: " &amp;SUBSTITUTE(CX322," ",", "),"")</f>
        <v/>
      </c>
      <c r="DR322" s="14" t="str">
        <f t="shared" ref="DR322" ca="1" si="7680">IF(CY322&lt;&gt;"","In the following cases " &amp; P322 &amp; " " &amp; LOWER(MID(AG322,1,1)) &amp; MID(AG322,2,LEN(AG322)) &amp; ": " &amp;SUBSTITUTE(CY322," ",", "),"")</f>
        <v/>
      </c>
      <c r="DS322" s="14" t="str">
        <f t="shared" ref="DS322" ca="1" si="7681">IF(CZ322&lt;&gt;"","In the following cases " &amp; P322 &amp; " " &amp; LOWER(MID(AJ322,1,1)) &amp; MID(AJ322,2,LEN(AJ322)) &amp; ": " &amp;SUBSTITUTE(CZ322," ",", "),"")</f>
        <v/>
      </c>
      <c r="DZ322" s="14" t="b">
        <f t="shared" ref="DZ322" ca="1" si="7682">OR(ED322&lt;&gt;"",EF322&lt;&gt;"",EG322&lt;&gt;"")</f>
        <v>0</v>
      </c>
      <c r="EA322" s="14" t="str">
        <f t="shared" ref="EA322" ca="1" si="7683">IF(EB322&lt;&gt;"",G322 &amp; " (" &amp; F322 &amp; ")","")</f>
        <v/>
      </c>
      <c r="EB322" s="14" t="str">
        <f t="shared" ref="EB322" ca="1" si="7684">IF(EE322&lt;&gt;"",EE322&amp;IF(ED322&lt;&gt;""," and "&amp;ED322,""),UPPER(MID(ED322,1,1)&amp;MID(ED322,2,LEN(ED322))))&amp; IF(OR(EF322&lt;&gt;"",EG322&lt;&gt;"")," and "&amp;IF(EF322&lt;&gt;"",LOWER(MID(EF322,1,1) &amp; MID(EF322,2,LEN(EF322))),"")&amp; IF(AND(EF322 &lt;&gt;"",EG322&lt;&gt;"")," and ","") &amp; IF(EG322&lt;&gt;"",LOWER(MID(EG322,1,1) &amp; MID(EG322,2,LEN(EG322))),""),"") &amp; IF(OR(EE322&lt;&gt;"",ED322&lt;&gt;"",EF322&lt;&gt;"",EG322&lt;&gt;""), ". ","")</f>
        <v/>
      </c>
      <c r="EC322" s="14" t="str">
        <f t="shared" ref="EC322" ca="1" si="7685">IF(EB322&lt;&gt;"",G322 &amp; " (" &amp; F322 &amp; "): " &amp; EB322,"")</f>
        <v/>
      </c>
      <c r="ED322" s="14" t="str">
        <f t="shared" ref="ED322" ca="1" si="7686">IF(H322,IF(W322&gt;0,IF(AND(AO322&lt;&gt;"",AP322&lt;&gt;""),"each value must be between " &amp; IF( AV322,IFERROR(TEXT(AO322,"rrrr-mm-dd") &amp;" (" &amp; AO322 &amp;")",AO322),AO322) &amp; " and " &amp; IF( AV322,IFERROR(TEXT(AP322,"rrrr-mm-dd") &amp;" (" &amp; AP322 &amp;")",AP322),AP322),IF(AO322&lt;&gt;"","each value must be above " &amp; IF( AV322,IFERROR(TEXT(AO322,"rrrr-mm-dd") &amp;" (" &amp; AO322 &amp;")",AO322),AO322), IF(AP322&lt;&gt;"","each value must be below " &amp; IF( AV322,IFERROR(TEXT(AP322,"rrrr-mm-dd") &amp;" (" &amp; AP322 &amp;")",AP322),AP322),""))),""),"")</f>
        <v/>
      </c>
      <c r="EE322" s="14" t="str">
        <f t="shared" ref="EE322" ca="1" si="7687">IF(H322,IF(OR(AQ322,AU322,AV322,AS322,AR322),
   "Values must be" &amp;
   IF(AR322," limited to predefinied list", IF(AQ322, " integers",IF(OR(AU322,AV322)," numeric",""))) &amp;
   IF(AS322,IF(OR(AR322,AQ322,AU322,AV322), " and ","") &amp; "non-missing",""),
""),"")</f>
        <v/>
      </c>
      <c r="EF322" s="14" t="str">
        <f t="shared" ref="EF322" ca="1" si="7688">IF($H322,AG322,"")</f>
        <v/>
      </c>
      <c r="EG322" s="14" t="str">
        <f t="shared" ref="EG322" ca="1" si="7689">IF($H322,AJ322,"")</f>
        <v/>
      </c>
      <c r="EM322" s="14" t="b">
        <f t="shared" ref="EM322" ca="1" si="7690">OR(EC322&lt;&gt;"",DF322&lt;&gt;"")</f>
        <v>0</v>
      </c>
      <c r="EN322" s="14" t="str">
        <f t="shared" ref="EN322" ca="1" si="7691">IF(EM322,C322,"")</f>
        <v/>
      </c>
      <c r="EO322" s="14" t="str">
        <f t="shared" ref="EO322" ca="1" si="7692">IF(EM322,F322,"")</f>
        <v/>
      </c>
      <c r="EP322" s="14" t="str">
        <f t="shared" ref="EP322" ca="1" si="7693">EC322</f>
        <v/>
      </c>
      <c r="EQ322" s="14" t="str">
        <f t="shared" ref="EQ322" ca="1" si="7694">DF322</f>
        <v/>
      </c>
    </row>
    <row r="323" spans="2:147" s="14" customFormat="1">
      <c r="B323" s="14" t="str">
        <f t="shared" ca="1" si="7320"/>
        <v/>
      </c>
      <c r="C323" s="14">
        <f t="shared" ca="1" si="7321"/>
        <v>304</v>
      </c>
      <c r="D323" s="14">
        <f t="shared" si="7322"/>
        <v>321</v>
      </c>
      <c r="E323" s="14" t="str">
        <f t="shared" ca="1" si="7323"/>
        <v>N</v>
      </c>
      <c r="F323" s="14" t="str">
        <f t="shared" ca="1" si="7324"/>
        <v>q_99.a1</v>
      </c>
      <c r="G323" s="14" t="str">
        <f t="shared" ca="1" si="7325"/>
        <v>Other gene 1</v>
      </c>
      <c r="H323" s="14" t="b">
        <f t="shared" ca="1" si="7326"/>
        <v>1</v>
      </c>
      <c r="I323" s="14" t="str">
        <f ca="1">IF($H323,ADDRESS(3,(D323+1)*2-1,4,,"["&amp;wew!$G$7&amp;"]"&amp;_sheetname_labels)&amp;":"&amp;ADDRESS(2+ster!$B$20,(D323+1)*2-1,4),"")</f>
        <v>[DBTemplate.xlsm]labels!XS3:XS61</v>
      </c>
      <c r="J323" s="14">
        <f t="array" aca="1" ref="J323" ca="1">IF(H323,MAX(0,MAX(IF(INDIRECT(I323)&lt;&gt;"",ROW(INDIRECT(I323)),""))-2),"")</f>
        <v>27</v>
      </c>
      <c r="K323" s="14" t="str">
        <f ca="1">IF($H323,IF($J323&gt;0,ADDRESS(3,(D323+1)*2-1,4,,"["&amp;wew!$G$7&amp;"]"&amp;_sheetname_labels)&amp;":"&amp;ADDRESS(2+J323,(D323+1)*2-1,4),""),"")</f>
        <v>[DBTemplate.xlsm]labels!XS3:XS29</v>
      </c>
      <c r="L323" s="14" t="str">
        <f ca="1">IF($H323,IF($J323&gt;0,ADDRESS(3,(D323+1)*2,4,,"["&amp;wew!$G$7&amp;"]"&amp;_sheetname_labels)&amp;":"&amp;ADDRESS(2+J323,(D323+1)*2,4),""),"")</f>
        <v>[DBTemplate.xlsm]labels!XT3:XT29</v>
      </c>
      <c r="M323" s="14">
        <f t="shared" ca="1" si="7327"/>
        <v>0</v>
      </c>
      <c r="N323" s="14">
        <f t="shared" ca="1" si="7328"/>
        <v>27</v>
      </c>
      <c r="O323" s="14" t="str">
        <f t="shared" ca="1" si="7329"/>
        <v>q_99.a1</v>
      </c>
      <c r="P323" s="14" t="str">
        <f t="shared" ca="1" si="7330"/>
        <v>Other gene 1</v>
      </c>
      <c r="Q323" s="14" t="str">
        <f ca="1">IF($BP323,ADDRESS(3,D323+1,4,,"["&amp;wew!$G$7&amp;"]"&amp;_sheetname_dataframe)&amp;":"&amp;ADDRESS(2+ster!$C$14,D323+1,4),"")</f>
        <v>[DBTemplate.xlsm]data_frame!LJ3:LJ3</v>
      </c>
      <c r="R323" s="14" t="str">
        <f>IF($BP323,IF(MID(_xll.FORMULATEXT(INDEX(INDIRECT(Q323),1)),1,1)="=", _xll.FORMULATEXT(INDEX(INDIRECT(Q323),1),2,TRUE),""),"")</f>
        <v/>
      </c>
      <c r="S323" s="14">
        <f t="array" aca="1" ref="S323" ca="1">IF(H323,SUM(IF((IFERROR(INDIRECT(Q323)&lt;&gt;"",FALSE))*(INDIRECT(ster!$D$14)&lt;&gt;""),1,0)),"")</f>
        <v>0</v>
      </c>
      <c r="T323" s="14">
        <f t="array" aca="1" ref="T323" ca="1">IF(H323,IF(M323&gt;0,SUM(IFERROR(1*(MATCH(INDIRECT(Q323),INDIRECT(K323),0)&gt;0),0)*(INDIRECT(ster!$D$14)&lt;&gt;"")*NOT(ISNUMBER(INDIRECT(Q323)))),0),"")</f>
        <v>0</v>
      </c>
      <c r="U323" s="14">
        <f t="array" aca="1" ref="U323" ca="1">IF(H323,SUM((IFERROR(INDIRECT(Q323)="",FALSE))*(INDIRECT(ster!$D$14)&lt;&gt;"")),"")</f>
        <v>1</v>
      </c>
      <c r="V323" s="14">
        <f t="array" aca="1" ref="V323" ca="1">IF(H323,SUM((IFERROR(INDIRECT(Q323)="#ąś",TRUE))*(INDIRECT(ster!$D$14)&lt;&gt;"")),"")</f>
        <v>0</v>
      </c>
      <c r="W323" s="14">
        <f t="array" aca="1" ref="W323" ca="1">IF(H323,SUM(ISNUMBER(INDIRECT(Q323))*(INDIRECT(ster!$D$14)&lt;&gt;"")),"")</f>
        <v>0</v>
      </c>
      <c r="X323" s="14" t="str">
        <f t="array" aca="1" ref="X323" ca="1">IF(AND(H323,W323&gt;0),IF(wew!$B$3,MIN(IF((INDIRECT(ster!$D$14)&lt;&gt;"")*IFERROR(INDIRECT($Q323)&lt;&gt;"",FALSE),IFERROR(INDIRECT($Q323),"X"),"X")),"&lt;włącz podświetlanie wartości&gt;"),"—")</f>
        <v>—</v>
      </c>
      <c r="Y323" s="14" t="str">
        <f t="array" aca="1" ref="Y323" ca="1">IF(AND(H323,W323&gt;0),IF(wew!$B$3,MAX(IF((INDIRECT(ster!$D$14)&lt;&gt;"")*IFERROR(INDIRECT($Q323)&lt;&gt;"",FALSE),IFERROR(INDIRECT($Q323),"X"),"X")),"&lt;włącz podświetlanie wartości&gt;"),"—")</f>
        <v>—</v>
      </c>
      <c r="Z323" s="14">
        <f t="shared" ca="1" si="7331"/>
        <v>0</v>
      </c>
      <c r="AA323" s="12" t="str">
        <f t="shared" ca="1" si="7332"/>
        <v>—</v>
      </c>
      <c r="AB323" s="17">
        <f t="array" aca="1" ref="AB323" ca="1">IF(H323,IF(W323&gt;0,SUM((INDIRECT(ster!$D$14)&lt;&gt;"")*IFERROR((INDIRECT(Q323)&lt;&gt;"")*(INDIRECT(Q323)=INT(INDIRECT(Q323))),0)),0),"")</f>
        <v>0</v>
      </c>
      <c r="AC323" s="17">
        <f t="array" aca="1" ref="AC323" ca="1">IF(H323,W323-AB323,"")</f>
        <v>0</v>
      </c>
      <c r="AD323" s="17">
        <f t="shared" ca="1" si="7333"/>
        <v>1</v>
      </c>
      <c r="AE323" s="17" t="b">
        <f t="shared" ca="1" si="7334"/>
        <v>0</v>
      </c>
      <c r="AF323" s="17" t="str">
        <f ca="1">IF(AE323,IF($H323,ADDRESS(3,D323+2,4,,"["&amp;wew!$G$7&amp;"]"&amp;_sheetname_dataframe)&amp;":"&amp;ADDRESS(2+ster!$C$14,D323+2,4),""),"")</f>
        <v/>
      </c>
      <c r="AG323" s="17" t="str">
        <f t="shared" ca="1" si="7335"/>
        <v/>
      </c>
      <c r="AH323" s="17" t="b">
        <f t="shared" ca="1" si="7336"/>
        <v>0</v>
      </c>
      <c r="AI323" s="17" t="str">
        <f ca="1">IF(AH323,IF($H323,ADDRESS(3,D323+3,4,,"["&amp;wew!$G$7&amp;"]"&amp;_sheetname_dataframe)&amp;":"&amp;ADDRESS(2+ster!$C$14,D323+3,4),""),"")</f>
        <v/>
      </c>
      <c r="AJ323" s="17" t="str">
        <f t="shared" ca="1" si="7337"/>
        <v/>
      </c>
      <c r="AK323" s="17" t="b">
        <f t="shared" ca="1" si="7338"/>
        <v>0</v>
      </c>
      <c r="AL323" s="17" t="b">
        <f t="shared" ca="1" si="7339"/>
        <v>0</v>
      </c>
      <c r="AM323" s="17" t="b">
        <f t="shared" ca="1" si="7340"/>
        <v>0</v>
      </c>
      <c r="AN323" s="17">
        <f t="shared" ca="1" si="7341"/>
        <v>0</v>
      </c>
      <c r="AO323" s="24" t="str">
        <f t="shared" ca="1" si="7342"/>
        <v/>
      </c>
      <c r="AP323" s="24" t="str">
        <f t="shared" ca="1" si="7343"/>
        <v/>
      </c>
      <c r="AQ323" s="17" t="b">
        <f t="shared" ca="1" si="7344"/>
        <v>0</v>
      </c>
      <c r="AR323" s="17" t="b">
        <f t="shared" ca="1" si="7345"/>
        <v>0</v>
      </c>
      <c r="AS323" s="17" t="b">
        <f t="shared" ca="1" si="7346"/>
        <v>0</v>
      </c>
      <c r="AT323" s="17" t="b">
        <f t="shared" ca="1" si="7347"/>
        <v>0</v>
      </c>
      <c r="AU323" s="17" t="b">
        <f t="shared" ca="1" si="7348"/>
        <v>1</v>
      </c>
      <c r="AV323" s="17" t="b">
        <f t="shared" ca="1" si="7349"/>
        <v>0</v>
      </c>
      <c r="AW323" s="17" t="b">
        <f t="shared" ca="1" si="7350"/>
        <v>0</v>
      </c>
      <c r="AX323" s="14" t="b">
        <f t="array" aca="1" ref="AX323" ca="1">IF(H323,N323&gt;0,"")</f>
        <v>1</v>
      </c>
      <c r="AY323" s="17" t="str">
        <f t="shared" ca="1" si="7351"/>
        <v>C3:C29</v>
      </c>
      <c r="AZ323" s="17" t="b">
        <f t="array" aca="1" ref="AZ323" ca="1">IF(AY323&lt;&gt;"",SUM(1*ISERROR(MATCH(INDIRECT(AY323),INDIRECT(K323),0)))=0,"")</f>
        <v>1</v>
      </c>
      <c r="BA323" s="17" t="b">
        <f t="shared" ca="1" si="7352"/>
        <v>1</v>
      </c>
      <c r="BB323" s="17" t="b">
        <v>0</v>
      </c>
      <c r="BC323" s="17" t="b">
        <f t="shared" ca="1" si="7353"/>
        <v>1</v>
      </c>
      <c r="BD323" s="17" t="b">
        <f t="shared" ca="1" si="7354"/>
        <v>0</v>
      </c>
      <c r="BE323" s="17" t="b">
        <f t="shared" ca="1" si="7355"/>
        <v>0</v>
      </c>
      <c r="BF323" s="17" t="b">
        <f t="shared" ca="1" si="7356"/>
        <v>0</v>
      </c>
      <c r="BG323" s="17" t="b">
        <f t="shared" ca="1" si="7357"/>
        <v>0</v>
      </c>
      <c r="BH323" s="17" t="b">
        <f t="shared" ca="1" si="7358"/>
        <v>1</v>
      </c>
      <c r="BI323" s="17">
        <f t="shared" ca="1" si="7359"/>
        <v>2</v>
      </c>
      <c r="BJ323" s="17" t="b">
        <f t="shared" ca="1" si="7360"/>
        <v>0</v>
      </c>
      <c r="BK323" s="17" t="str">
        <f t="shared" ca="1" si="7361"/>
        <v/>
      </c>
      <c r="BL323" s="17" t="str">
        <f t="shared" ca="1" si="7362"/>
        <v/>
      </c>
      <c r="BM323" s="17" t="str">
        <f t="shared" ca="1" si="7363"/>
        <v>F</v>
      </c>
      <c r="BN323" s="17" t="str">
        <f t="shared" ca="1" si="7364"/>
        <v>F</v>
      </c>
      <c r="BO323" s="17" t="str">
        <f t="shared" ca="1" si="7365"/>
        <v>N</v>
      </c>
      <c r="BP323" s="14" t="b">
        <f t="shared" ca="1" si="7366"/>
        <v>1</v>
      </c>
      <c r="BQ323" s="35"/>
      <c r="BX323" s="16"/>
      <c r="BY323" s="16"/>
      <c r="BZ323" s="16"/>
      <c r="CA323" s="16"/>
      <c r="CB323" s="16"/>
      <c r="CC323" s="16"/>
      <c r="CD323" s="16"/>
      <c r="CE323" s="16"/>
      <c r="CF323" s="16"/>
      <c r="CN323" s="14">
        <f ca="1">IF(H323,IFERROR(IsVariableNameLegal(O323),0),0)</f>
        <v>0</v>
      </c>
      <c r="CO323" s="14" t="str">
        <f t="array" aca="1" ref="CO323" ca="1">IF(H323,IF(COUNTIF(INDIRECT(wew!$C$13),O323)&gt;1,TRIM(SUBSTITUTE(_xll.MCONCAT(IF((INDIRECT(wew!$C$13)=O323)*(COLUMN(INDIRECT(wew!$C$13))&lt;&gt;D323+1),-1+COLUMN(INDIRECT(wew!$C$13)),"")," "),"  "," ")),""),"")</f>
        <v/>
      </c>
      <c r="CP323" s="14" t="str">
        <f t="array" aca="1" ref="CP323" ca="1">IF(P323&lt;&gt;"",IF(LEN(P323)&gt;150,1,""),"")</f>
        <v/>
      </c>
      <c r="CQ323" s="14" t="str">
        <f t="array" aca="1" ref="CQ323" ca="1">IF(AND(H323,NOT(ster!$J$3)),IF(COUNTIF(INDIRECT(wew!$C$15),P323)&gt;1,TRIM(SUBSTITUTE(_xll.MCONCAT(IF((INDIRECT(wew!$C$15)=P323)*(COLUMN(INDIRECT(wew!$C$15))&lt;&gt;D323+1),-1+COLUMN(INDIRECT(wew!$C$15)),"")," "),"  "," ")),""),"")</f>
        <v/>
      </c>
      <c r="CR323" s="14" t="str">
        <f t="array" aca="1" ref="CR323" ca="1">IF(H323,IF(AND(W323&gt;0,AO323&lt;&gt;""),TRIM(SUBSTITUTE(_xll.MCONCAT(IFERROR(IF(ISNUMBER(INDIRECT(Q323)),IF((INDIRECT(ster!$D$14)&lt;&gt;"")*(INDIRECT(Q323)&lt;AO323),INDIRECT(ster!$D$14) &amp; ": " &amp;  SUBSTITUTE(IF( AV323,IFERROR(TEXT(INDIRECT(Q323),"rrrr-mm-dd") &amp;" (" &amp; INDIRECT(Q323) &amp;")",INDIRECT(Q323)),INDIRECT(Q323))," "," "),""),""),"")," "),"  "," ")),""),"")</f>
        <v/>
      </c>
      <c r="CS323" s="14" t="str">
        <f t="array" aca="1" ref="CS323" ca="1">IF(H323,IF(AND(W323&gt;0,AP323&lt;&gt;""),TRIM(SUBSTITUTE(_xll.MCONCAT(IFERROR(IF(ISNUMBER(INDIRECT(Q323)),IF((INDIRECT(ster!$D$14)&lt;&gt;"")*(INDIRECT(Q323)&gt;AP323),INDIRECT(ster!$D$14) &amp; ": " &amp;  SUBSTITUTE(IF( AV323,IFERROR(TEXT(INDIRECT(Q323),"rrrr-mm-dd")&amp;" (" &amp; INDIRECT(Q323) &amp;")",INDIRECT(Q323)),INDIRECT(Q323))," "," "),""),""),"")," "),"  "," ")),""),"")</f>
        <v/>
      </c>
      <c r="CT323" s="14" t="str">
        <f t="array" aca="1" ref="CT323" ca="1">IF(H323,IF(AND(N323&gt;0,AR323),TRIM(SUBSTITUTE(_xll.MCONCAT(IFERROR(IF(ISNUMBER(INDIRECT(Q323)),IF((INDIRECT(ster!$D$14)&lt;&gt;"")*(IFERROR(0*(MATCH(INDIRECT(Q323),INDIRECT(K323),0)&gt;0),1)),INDIRECT(ster!$D$14) &amp; ": " &amp;  SUBSTITUTE(IF( AV323,IFERROR(TEXT(INDIRECT(Q323),"rrrr-mm-dd")&amp;" (" &amp; INDIRECT(Q323) &amp;")",INDIRECT(Q323)),INDIRECT(Q323))," "," "),""),""),"")," "),"  "," ")),""),"")</f>
        <v/>
      </c>
      <c r="CU323" s="14" t="str">
        <f t="array" aca="1" ref="CU323" ca="1">IF(H323,IF(AND(V323&gt;0),TRIM(SUBSTITUTE(_xll.MCONCAT(IF((INDIRECT(ster!$D$14)&lt;&gt;"")*(IFERROR(0*(INDIRECT(Q323)&lt;&gt;""),1)),INDIRECT(ster!$D$14),"")," "),"  "," ")),""),"")</f>
        <v/>
      </c>
      <c r="CV323" s="14" t="str">
        <f t="array" aca="1" ref="CV323" ca="1">IF(H323,IF(AS323,
TRIM(SUBSTITUTE(_xll.MCONCAT(IF(
   (INDIRECT(ster!$D$14)&lt;&gt;"")*
   ((INDIRECT(Q323)="")+
      NOT(ISNUMBER(INDIRECT(Q323)))*
      NOT(ISERROR(MATCH(INDIRECT(Q323),INDIRECT(K323),0)))
    ),
      INDIRECT(ster!$D$14),
   "")," "),"  "," ")),
""),"")</f>
        <v/>
      </c>
      <c r="CW323" s="14" t="str">
        <f t="array" aca="1" ref="CW323" ca="1">IF(H323,IF(AND(AQ323),TRIM(SUBSTITUTE(_xll.MCONCAT(IFERROR(IF(ISNUMBER(INDIRECT(Q323)),IF((INDIRECT(ster!$D$14)&lt;&gt;"")*(INDIRECT(Q323)&lt;&gt;INT(INDIRECT(Q323))),INDIRECT(ster!$D$14) &amp; ": " &amp; INDIRECT(Q323),""),""),"")," "),"  "," ")),""),"")</f>
        <v/>
      </c>
      <c r="CX323" s="14" t="str">
        <f t="array" aca="1" ref="CX323" ca="1">IF(H323,IF(OR(AU323,AV323),TRIM(SUBSTITUTE(_xll.MCONCAT(IF((INDIRECT(ster!$D$14)&lt;&gt;"")*NOT(ISNUMBER(INDIRECT(Q323))),IF(ISERROR(MATCH(INDIRECT(Q323),INDIRECT(K323),0)),IFERROR(IF(INDIRECT(Q323)&lt;&gt;"",INDIRECT(ster!$D$14) &amp; ": " &amp; SUBSTITUTE(INDIRECT(Q323)," "," "),""),""),""),"")," "),"  "," ")),""),"")</f>
        <v/>
      </c>
      <c r="CY323" s="14" t="str">
        <f t="array" aca="1" ref="CY323" ca="1">IF(H323,IF(AE323,TRIM(SUBSTITUTE(_xll.MCONCAT(IF((INDIRECT(ster!$D$14)&lt;&gt;"")*IFERROR(NOT(INDIRECT(AF323)),FALSE),IF(ISERROR(MATCH(INDIRECT(Q323),INDIRECT(K323),0)),IFERROR(IF(INDIRECT(Q323)&lt;&gt;"",INDIRECT(ster!$D$14)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CZ323" s="14" t="str">
        <f t="array" aca="1" ref="CZ323" ca="1">IF(H323,IF(AH323,TRIM(SUBSTITUTE(_xll.MCONCAT(IF((INDIRECT(ster!$D$14)&lt;&gt;"")*IFERROR(NOT(INDIRECT(AI323)),FALSE),IF(ISERROR(MATCH(INDIRECT(Q323),INDIRECT(K323),0)),IFERROR(IF(INDIRECT(Q323)&lt;&gt;"",INDIRECT(ster!$D$14)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DC323" s="14" t="str">
        <f ca="1">SUBSTITUTE(SUBSTITUTE(SUBSTITUTE(SUBSTITUTE(_xll.MCONCAT(DG323:DS323,"■"),"■■","■"),"■■","■"),"■■","■"),"■■","■")</f>
        <v>■</v>
      </c>
      <c r="DD323" s="14" t="str">
        <f t="shared" ca="1" si="7367"/>
        <v/>
      </c>
      <c r="DE323" s="14" t="str">
        <f t="shared" ca="1" si="7368"/>
        <v/>
      </c>
      <c r="DF323" s="14" t="str">
        <f t="shared" ca="1" si="7369"/>
        <v/>
      </c>
      <c r="DG323" s="14" t="str">
        <f t="shared" ca="1" si="7370"/>
        <v/>
      </c>
      <c r="DH323" s="14" t="str">
        <f t="shared" ca="1" si="7371"/>
        <v/>
      </c>
      <c r="DI323" s="14" t="str">
        <f t="shared" ca="1" si="7372"/>
        <v/>
      </c>
      <c r="DJ323" s="14" t="str">
        <f t="shared" ca="1" si="7373"/>
        <v/>
      </c>
      <c r="DK323" s="14" t="str">
        <f t="shared" ca="1" si="7374"/>
        <v/>
      </c>
      <c r="DL323" s="14" t="str">
        <f t="shared" ca="1" si="7375"/>
        <v/>
      </c>
      <c r="DM323" s="14" t="str">
        <f t="shared" ca="1" si="7376"/>
        <v/>
      </c>
      <c r="DN323" s="14" t="str">
        <f t="array" aca="1" ref="DN323" ca="1">IF(CU323&lt;&gt;"","There are errors in the entered values in the following cases: " &amp;SUBSTITUTE(CU323," ",", "),"")</f>
        <v/>
      </c>
      <c r="DO323" s="14" t="str">
        <f t="shared" ca="1" si="7377"/>
        <v/>
      </c>
      <c r="DP323" s="14" t="str">
        <f t="shared" ca="1" si="7378"/>
        <v/>
      </c>
      <c r="DQ323" s="14" t="str">
        <f t="shared" ca="1" si="7379"/>
        <v/>
      </c>
      <c r="DR323" s="14" t="str">
        <f t="shared" ca="1" si="7380"/>
        <v/>
      </c>
      <c r="DS323" s="14" t="str">
        <f t="shared" ca="1" si="7381"/>
        <v/>
      </c>
      <c r="DZ323" s="14" t="b">
        <f t="shared" ca="1" si="7382"/>
        <v>0</v>
      </c>
      <c r="EA323" s="14" t="str">
        <f t="shared" ca="1" si="7383"/>
        <v>Other gene 1 (q_99.a1)</v>
      </c>
      <c r="EB323" s="14" t="str">
        <f t="shared" ca="1" si="7384"/>
        <v xml:space="preserve">Values must be numeric. </v>
      </c>
      <c r="EC323" s="14" t="str">
        <f t="shared" ca="1" si="7385"/>
        <v xml:space="preserve">Other gene 1 (q_99.a1): Values must be numeric. </v>
      </c>
      <c r="ED323" s="14" t="str">
        <f t="shared" ca="1" si="7386"/>
        <v/>
      </c>
      <c r="EE323" s="14" t="str">
        <f t="shared" ca="1" si="7387"/>
        <v>Values must be numeric</v>
      </c>
      <c r="EF323" s="14" t="str">
        <f t="shared" ca="1" si="7388"/>
        <v/>
      </c>
      <c r="EG323" s="14" t="str">
        <f t="shared" ca="1" si="7389"/>
        <v/>
      </c>
      <c r="EM323" s="14" t="b">
        <f t="shared" ca="1" si="7390"/>
        <v>1</v>
      </c>
      <c r="EN323" s="14">
        <f t="shared" ca="1" si="7391"/>
        <v>304</v>
      </c>
      <c r="EO323" s="14" t="str">
        <f t="shared" ca="1" si="7392"/>
        <v>q_99.a1</v>
      </c>
      <c r="EP323" s="14" t="str">
        <f t="shared" ca="1" si="7393"/>
        <v xml:space="preserve">Other gene 1 (q_99.a1): Values must be numeric. </v>
      </c>
      <c r="EQ323" s="14" t="str">
        <f t="shared" ca="1" si="7394"/>
        <v/>
      </c>
    </row>
    <row r="324" spans="2:147" s="14" customFormat="1">
      <c r="B324" s="14" t="str">
        <f t="shared" ca="1" si="7320"/>
        <v/>
      </c>
      <c r="C324" s="14">
        <f t="shared" ca="1" si="7321"/>
        <v>305</v>
      </c>
      <c r="D324" s="14">
        <f t="shared" si="7322"/>
        <v>322</v>
      </c>
      <c r="E324" s="14" t="str">
        <f t="shared" ca="1" si="7323"/>
        <v>I</v>
      </c>
      <c r="F324" s="14" t="str">
        <f t="shared" ca="1" si="7324"/>
        <v>q_99.b1</v>
      </c>
      <c r="G324" s="14" t="str">
        <f t="shared" ca="1" si="7325"/>
        <v>Other gene 1 mutation type</v>
      </c>
      <c r="H324" s="14" t="b">
        <f t="shared" ca="1" si="7326"/>
        <v>1</v>
      </c>
      <c r="I324" s="14" t="str">
        <f ca="1">IF($H324,ADDRESS(3,(D324+1)*2-1,4,,"["&amp;wew!$G$7&amp;"]"&amp;_sheetname_labels)&amp;":"&amp;ADDRESS(2+ster!$B$20,(D324+1)*2-1,4),"")</f>
        <v>[DBTemplate.xlsm]labels!XU3:XU61</v>
      </c>
      <c r="J324" s="14">
        <f t="array" aca="1" ref="J324" ca="1">IF(H324,MAX(0,MAX(IF(INDIRECT(I324)&lt;&gt;"",ROW(INDIRECT(I324)),""))-2),"")</f>
        <v>0</v>
      </c>
      <c r="K324" s="14" t="str">
        <f ca="1">IF($H324,IF($J324&gt;0,ADDRESS(3,(D324+1)*2-1,4,,"["&amp;wew!$G$7&amp;"]"&amp;_sheetname_labels)&amp;":"&amp;ADDRESS(2+J324,(D324+1)*2-1,4),""),"")</f>
        <v/>
      </c>
      <c r="L324" s="14" t="str">
        <f ca="1">IF($H324,IF($J324&gt;0,ADDRESS(3,(D324+1)*2,4,,"["&amp;wew!$G$7&amp;"]"&amp;_sheetname_labels)&amp;":"&amp;ADDRESS(2+J324,(D324+1)*2,4),""),"")</f>
        <v/>
      </c>
      <c r="M324" s="14">
        <f t="shared" ca="1" si="7327"/>
        <v>0</v>
      </c>
      <c r="N324" s="14">
        <f t="shared" ca="1" si="7328"/>
        <v>0</v>
      </c>
      <c r="O324" s="14" t="str">
        <f t="shared" ca="1" si="7329"/>
        <v>q_99.b1</v>
      </c>
      <c r="P324" s="14" t="str">
        <f t="shared" ca="1" si="7330"/>
        <v>Other gene 1 mutation type</v>
      </c>
      <c r="Q324" s="14" t="str">
        <f ca="1">IF($BP324,ADDRESS(3,D324+1,4,,"["&amp;wew!$G$7&amp;"]"&amp;_sheetname_dataframe)&amp;":"&amp;ADDRESS(2+ster!$C$14,D324+1,4),"")</f>
        <v>[DBTemplate.xlsm]data_frame!LK3:LK3</v>
      </c>
      <c r="R324" s="14" t="str">
        <f>IF($BP324,IF(MID(_xll.FORMULATEXT(INDEX(INDIRECT(Q324),1)),1,1)="=", _xll.FORMULATEXT(INDEX(INDIRECT(Q324),1),2,TRUE),""),"")</f>
        <v/>
      </c>
      <c r="S324" s="14">
        <f t="array" aca="1" ref="S324" ca="1">IF(H324,SUM(IF((IFERROR(INDIRECT(Q324)&lt;&gt;"",FALSE))*(INDIRECT(ster!$D$14)&lt;&gt;""),1,0)),"")</f>
        <v>0</v>
      </c>
      <c r="T324" s="14">
        <f t="array" aca="1" ref="T324" ca="1">IF(H324,IF(M324&gt;0,SUM(IFERROR(1*(MATCH(INDIRECT(Q324),INDIRECT(K324),0)&gt;0),0)*(INDIRECT(ster!$D$14)&lt;&gt;"")*NOT(ISNUMBER(INDIRECT(Q324)))),0),"")</f>
        <v>0</v>
      </c>
      <c r="U324" s="14">
        <f t="array" aca="1" ref="U324" ca="1">IF(H324,SUM((IFERROR(INDIRECT(Q324)="",FALSE))*(INDIRECT(ster!$D$14)&lt;&gt;"")),"")</f>
        <v>1</v>
      </c>
      <c r="V324" s="14">
        <f t="array" aca="1" ref="V324" ca="1">IF(H324,SUM((IFERROR(INDIRECT(Q324)="#ąś",TRUE))*(INDIRECT(ster!$D$14)&lt;&gt;"")),"")</f>
        <v>0</v>
      </c>
      <c r="W324" s="14">
        <f t="array" aca="1" ref="W324" ca="1">IF(H324,SUM(ISNUMBER(INDIRECT(Q324))*(INDIRECT(ster!$D$14)&lt;&gt;"")),"")</f>
        <v>0</v>
      </c>
      <c r="X324" s="14" t="str">
        <f t="array" aca="1" ref="X324" ca="1">IF(AND(H324,W324&gt;0),IF(wew!$B$3,MIN(IF((INDIRECT(ster!$D$14)&lt;&gt;"")*IFERROR(INDIRECT($Q324)&lt;&gt;"",FALSE),IFERROR(INDIRECT($Q324),"X"),"X")),"&lt;włącz podświetlanie wartości&gt;"),"—")</f>
        <v>—</v>
      </c>
      <c r="Y324" s="14" t="str">
        <f t="array" aca="1" ref="Y324" ca="1">IF(AND(H324,W324&gt;0),IF(wew!$B$3,MAX(IF((INDIRECT(ster!$D$14)&lt;&gt;"")*IFERROR(INDIRECT($Q324)&lt;&gt;"",FALSE),IFERROR(INDIRECT($Q324),"X"),"X")),"&lt;włącz podświetlanie wartości&gt;"),"—")</f>
        <v>—</v>
      </c>
      <c r="Z324" s="14">
        <f t="shared" ca="1" si="7331"/>
        <v>0</v>
      </c>
      <c r="AA324" s="12" t="str">
        <f t="shared" ca="1" si="7332"/>
        <v>—</v>
      </c>
      <c r="AB324" s="17">
        <f t="array" aca="1" ref="AB324" ca="1">IF(H324,IF(W324&gt;0,SUM((INDIRECT(ster!$D$14)&lt;&gt;"")*IFERROR((INDIRECT(Q324)&lt;&gt;"")*(INDIRECT(Q324)=INT(INDIRECT(Q324))),0)),0),"")</f>
        <v>0</v>
      </c>
      <c r="AC324" s="17">
        <f t="array" aca="1" ref="AC324" ca="1">IF(H324,W324-AB324,"")</f>
        <v>0</v>
      </c>
      <c r="AD324" s="17">
        <f t="shared" ca="1" si="7333"/>
        <v>1</v>
      </c>
      <c r="AE324" s="17" t="b">
        <f t="shared" ca="1" si="7334"/>
        <v>0</v>
      </c>
      <c r="AF324" s="17" t="str">
        <f ca="1">IF(AE324,IF($H324,ADDRESS(3,D324+2,4,,"["&amp;wew!$G$7&amp;"]"&amp;_sheetname_dataframe)&amp;":"&amp;ADDRESS(2+ster!$C$14,D324+2,4),""),"")</f>
        <v/>
      </c>
      <c r="AG324" s="17" t="str">
        <f t="shared" ca="1" si="7335"/>
        <v/>
      </c>
      <c r="AH324" s="17" t="b">
        <f t="shared" ca="1" si="7336"/>
        <v>0</v>
      </c>
      <c r="AI324" s="17" t="str">
        <f ca="1">IF(AH324,IF($H324,ADDRESS(3,D324+3,4,,"["&amp;wew!$G$7&amp;"]"&amp;_sheetname_dataframe)&amp;":"&amp;ADDRESS(2+ster!$C$14,D324+3,4),""),"")</f>
        <v/>
      </c>
      <c r="AJ324" s="17" t="str">
        <f t="shared" ca="1" si="7337"/>
        <v/>
      </c>
      <c r="AK324" s="17" t="b">
        <f t="shared" ca="1" si="7338"/>
        <v>0</v>
      </c>
      <c r="AL324" s="17" t="b">
        <f t="shared" ca="1" si="7339"/>
        <v>0</v>
      </c>
      <c r="AM324" s="17" t="b">
        <f t="shared" ca="1" si="7340"/>
        <v>0</v>
      </c>
      <c r="AN324" s="17">
        <f t="shared" ca="1" si="7341"/>
        <v>0</v>
      </c>
      <c r="AO324" s="24" t="str">
        <f t="shared" ca="1" si="7342"/>
        <v/>
      </c>
      <c r="AP324" s="24" t="str">
        <f t="shared" ca="1" si="7343"/>
        <v/>
      </c>
      <c r="AQ324" s="17" t="b">
        <f t="shared" ca="1" si="7344"/>
        <v>0</v>
      </c>
      <c r="AR324" s="17" t="b">
        <f t="shared" ca="1" si="7345"/>
        <v>0</v>
      </c>
      <c r="AS324" s="17" t="b">
        <f t="shared" ca="1" si="7346"/>
        <v>0</v>
      </c>
      <c r="AT324" s="17" t="b">
        <f t="shared" ca="1" si="7347"/>
        <v>0</v>
      </c>
      <c r="AU324" s="17" t="b">
        <f t="shared" ca="1" si="7348"/>
        <v>0</v>
      </c>
      <c r="AV324" s="17" t="b">
        <f t="shared" ca="1" si="7349"/>
        <v>0</v>
      </c>
      <c r="AW324" s="17" t="b">
        <f t="shared" ca="1" si="7350"/>
        <v>0</v>
      </c>
      <c r="AX324" s="14" t="b">
        <f t="array" aca="1" ref="AX324" ca="1">IF(H324,N324&gt;0,"")</f>
        <v>0</v>
      </c>
      <c r="AY324" s="17" t="str">
        <f t="shared" ca="1" si="7351"/>
        <v/>
      </c>
      <c r="AZ324" s="17" t="str">
        <f t="array" aca="1" ref="AZ324" ca="1">IF(AY324&lt;&gt;"",SUM(1*ISERROR(MATCH(INDIRECT(AY324),INDIRECT(K324),0)))=0,"")</f>
        <v/>
      </c>
      <c r="BA324" s="17" t="b">
        <f t="shared" ca="1" si="7352"/>
        <v>1</v>
      </c>
      <c r="BB324" s="17" t="b">
        <v>0</v>
      </c>
      <c r="BC324" s="17" t="b">
        <f t="shared" ca="1" si="7353"/>
        <v>0</v>
      </c>
      <c r="BD324" s="17" t="b">
        <f t="shared" ca="1" si="7354"/>
        <v>0</v>
      </c>
      <c r="BE324" s="17" t="b">
        <f t="shared" ca="1" si="7355"/>
        <v>0</v>
      </c>
      <c r="BF324" s="17" t="b">
        <f t="shared" ca="1" si="7356"/>
        <v>0</v>
      </c>
      <c r="BG324" s="17" t="b">
        <f t="shared" ca="1" si="7357"/>
        <v>0</v>
      </c>
      <c r="BH324" s="17" t="b">
        <f t="shared" ca="1" si="7358"/>
        <v>0</v>
      </c>
      <c r="BI324" s="17">
        <f t="shared" ca="1" si="7359"/>
        <v>7</v>
      </c>
      <c r="BJ324" s="17" t="b">
        <f t="shared" ca="1" si="7360"/>
        <v>0</v>
      </c>
      <c r="BK324" s="17" t="str">
        <f t="shared" ca="1" si="7361"/>
        <v/>
      </c>
      <c r="BL324" s="17" t="str">
        <f t="shared" ca="1" si="7362"/>
        <v/>
      </c>
      <c r="BM324" s="17" t="str">
        <f t="shared" ca="1" si="7363"/>
        <v>0</v>
      </c>
      <c r="BN324" s="17" t="str">
        <f t="shared" ca="1" si="7364"/>
        <v>S</v>
      </c>
      <c r="BO324" s="17" t="str">
        <f t="shared" ca="1" si="7365"/>
        <v/>
      </c>
      <c r="BP324" s="14" t="b">
        <f t="shared" ca="1" si="7366"/>
        <v>1</v>
      </c>
      <c r="BQ324" s="35"/>
      <c r="BX324" s="16"/>
      <c r="BY324" s="16"/>
      <c r="BZ324" s="16"/>
      <c r="CA324" s="16"/>
      <c r="CB324" s="16"/>
      <c r="CC324" s="16"/>
      <c r="CD324" s="16"/>
      <c r="CE324" s="16"/>
      <c r="CF324" s="16"/>
      <c r="CN324" s="14">
        <f ca="1">IF(H324,IFERROR(IsVariableNameLegal(O324),0),0)</f>
        <v>0</v>
      </c>
      <c r="CO324" s="14" t="str">
        <f t="array" aca="1" ref="CO324" ca="1">IF(H324,IF(COUNTIF(INDIRECT(wew!$C$13),O324)&gt;1,TRIM(SUBSTITUTE(_xll.MCONCAT(IF((INDIRECT(wew!$C$13)=O324)*(COLUMN(INDIRECT(wew!$C$13))&lt;&gt;D324+1),-1+COLUMN(INDIRECT(wew!$C$13)),"")," "),"  "," ")),""),"")</f>
        <v/>
      </c>
      <c r="CP324" s="14" t="str">
        <f t="array" aca="1" ref="CP324" ca="1">IF(P324&lt;&gt;"",IF(LEN(P324)&gt;150,1,""),"")</f>
        <v/>
      </c>
      <c r="CQ324" s="14" t="str">
        <f t="array" aca="1" ref="CQ324" ca="1">IF(AND(H324,NOT(ster!$J$3)),IF(COUNTIF(INDIRECT(wew!$C$15),P324)&gt;1,TRIM(SUBSTITUTE(_xll.MCONCAT(IF((INDIRECT(wew!$C$15)=P324)*(COLUMN(INDIRECT(wew!$C$15))&lt;&gt;D324+1),-1+COLUMN(INDIRECT(wew!$C$15)),"")," "),"  "," ")),""),"")</f>
        <v/>
      </c>
      <c r="CR324" s="14" t="str">
        <f t="array" aca="1" ref="CR324" ca="1">IF(H324,IF(AND(W324&gt;0,AO324&lt;&gt;""),TRIM(SUBSTITUTE(_xll.MCONCAT(IFERROR(IF(ISNUMBER(INDIRECT(Q324)),IF((INDIRECT(ster!$D$14)&lt;&gt;"")*(INDIRECT(Q324)&lt;AO324),INDIRECT(ster!$D$14) &amp; ": " &amp;  SUBSTITUTE(IF( AV324,IFERROR(TEXT(INDIRECT(Q324),"rrrr-mm-dd") &amp;" (" &amp; INDIRECT(Q324) &amp;")",INDIRECT(Q324)),INDIRECT(Q324))," "," "),""),""),"")," "),"  "," ")),""),"")</f>
        <v/>
      </c>
      <c r="CS324" s="14" t="str">
        <f t="array" aca="1" ref="CS324" ca="1">IF(H324,IF(AND(W324&gt;0,AP324&lt;&gt;""),TRIM(SUBSTITUTE(_xll.MCONCAT(IFERROR(IF(ISNUMBER(INDIRECT(Q324)),IF((INDIRECT(ster!$D$14)&lt;&gt;"")*(INDIRECT(Q324)&gt;AP324),INDIRECT(ster!$D$14) &amp; ": " &amp;  SUBSTITUTE(IF( AV324,IFERROR(TEXT(INDIRECT(Q324),"rrrr-mm-dd")&amp;" (" &amp; INDIRECT(Q324) &amp;")",INDIRECT(Q324)),INDIRECT(Q324))," "," "),""),""),"")," "),"  "," ")),""),"")</f>
        <v/>
      </c>
      <c r="CT324" s="14" t="str">
        <f t="array" aca="1" ref="CT324" ca="1">IF(H324,IF(AND(N324&gt;0,AR324),TRIM(SUBSTITUTE(_xll.MCONCAT(IFERROR(IF(ISNUMBER(INDIRECT(Q324)),IF((INDIRECT(ster!$D$14)&lt;&gt;"")*(IFERROR(0*(MATCH(INDIRECT(Q324),INDIRECT(K324),0)&gt;0),1)),INDIRECT(ster!$D$14) &amp; ": " &amp;  SUBSTITUTE(IF( AV324,IFERROR(TEXT(INDIRECT(Q324),"rrrr-mm-dd")&amp;" (" &amp; INDIRECT(Q324) &amp;")",INDIRECT(Q324)),INDIRECT(Q324))," "," "),""),""),"")," "),"  "," ")),""),"")</f>
        <v/>
      </c>
      <c r="CU324" s="14" t="str">
        <f t="array" aca="1" ref="CU324" ca="1">IF(H324,IF(AND(V324&gt;0),TRIM(SUBSTITUTE(_xll.MCONCAT(IF((INDIRECT(ster!$D$14)&lt;&gt;"")*(IFERROR(0*(INDIRECT(Q324)&lt;&gt;""),1)),INDIRECT(ster!$D$14),"")," "),"  "," ")),""),"")</f>
        <v/>
      </c>
      <c r="CV324" s="14" t="str">
        <f t="array" aca="1" ref="CV324" ca="1">IF(H324,IF(AS324,
TRIM(SUBSTITUTE(_xll.MCONCAT(IF(
   (INDIRECT(ster!$D$14)&lt;&gt;"")*
   ((INDIRECT(Q324)="")+
      NOT(ISNUMBER(INDIRECT(Q324)))*
      NOT(ISERROR(MATCH(INDIRECT(Q324),INDIRECT(K324),0)))
    ),
      INDIRECT(ster!$D$14),
   "")," "),"  "," ")),
""),"")</f>
        <v/>
      </c>
      <c r="CW324" s="14" t="str">
        <f t="array" aca="1" ref="CW324" ca="1">IF(H324,IF(AND(AQ324),TRIM(SUBSTITUTE(_xll.MCONCAT(IFERROR(IF(ISNUMBER(INDIRECT(Q324)),IF((INDIRECT(ster!$D$14)&lt;&gt;"")*(INDIRECT(Q324)&lt;&gt;INT(INDIRECT(Q324))),INDIRECT(ster!$D$14) &amp; ": " &amp; INDIRECT(Q324),""),""),"")," "),"  "," ")),""),"")</f>
        <v/>
      </c>
      <c r="CX324" s="14" t="str">
        <f t="array" aca="1" ref="CX324" ca="1">IF(H324,IF(OR(AU324,AV324),TRIM(SUBSTITUTE(_xll.MCONCAT(IF((INDIRECT(ster!$D$14)&lt;&gt;"")*NOT(ISNUMBER(INDIRECT(Q324))),IF(ISERROR(MATCH(INDIRECT(Q324),INDIRECT(K324),0)),IFERROR(IF(INDIRECT(Q324)&lt;&gt;"",INDIRECT(ster!$D$14) &amp; ": " &amp; SUBSTITUTE(INDIRECT(Q324)," "," "),""),""),""),"")," "),"  "," ")),""),"")</f>
        <v/>
      </c>
      <c r="CY324" s="14" t="str">
        <f t="array" aca="1" ref="CY324" ca="1">IF(H324,IF(AE324,TRIM(SUBSTITUTE(_xll.MCONCAT(IF((INDIRECT(ster!$D$14)&lt;&gt;"")*IFERROR(NOT(INDIRECT(AF324)),FALSE),IF(ISERROR(MATCH(INDIRECT(Q324),INDIRECT(K324),0)),IFERROR(IF(INDIRECT(Q324)&lt;&gt;"",INDIRECT(ster!$D$14)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CZ324" s="14" t="str">
        <f t="array" aca="1" ref="CZ324" ca="1">IF(H324,IF(AH324,TRIM(SUBSTITUTE(_xll.MCONCAT(IF((INDIRECT(ster!$D$14)&lt;&gt;"")*IFERROR(NOT(INDIRECT(AI324)),FALSE),IF(ISERROR(MATCH(INDIRECT(Q324),INDIRECT(K324),0)),IFERROR(IF(INDIRECT(Q324)&lt;&gt;"",INDIRECT(ster!$D$14)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DC324" s="14" t="str">
        <f ca="1">SUBSTITUTE(SUBSTITUTE(SUBSTITUTE(SUBSTITUTE(_xll.MCONCAT(DG324:DS324,"■"),"■■","■"),"■■","■"),"■■","■"),"■■","■")</f>
        <v>■</v>
      </c>
      <c r="DD324" s="14" t="str">
        <f t="shared" ca="1" si="7367"/>
        <v/>
      </c>
      <c r="DE324" s="14" t="str">
        <f t="shared" ca="1" si="7368"/>
        <v/>
      </c>
      <c r="DF324" s="14" t="str">
        <f t="shared" ca="1" si="7369"/>
        <v/>
      </c>
      <c r="DG324" s="14" t="str">
        <f t="shared" ca="1" si="7370"/>
        <v/>
      </c>
      <c r="DH324" s="14" t="str">
        <f t="shared" ca="1" si="7371"/>
        <v/>
      </c>
      <c r="DI324" s="14" t="str">
        <f t="shared" ca="1" si="7372"/>
        <v/>
      </c>
      <c r="DJ324" s="14" t="str">
        <f t="shared" ca="1" si="7373"/>
        <v/>
      </c>
      <c r="DK324" s="14" t="str">
        <f t="shared" ca="1" si="7374"/>
        <v/>
      </c>
      <c r="DL324" s="14" t="str">
        <f t="shared" ca="1" si="7375"/>
        <v/>
      </c>
      <c r="DM324" s="14" t="str">
        <f t="shared" ca="1" si="7376"/>
        <v/>
      </c>
      <c r="DN324" s="14" t="str">
        <f t="array" aca="1" ref="DN324" ca="1">IF(CU324&lt;&gt;"","There are errors in the entered values in the following cases: " &amp;SUBSTITUTE(CU324," ",", "),"")</f>
        <v/>
      </c>
      <c r="DO324" s="14" t="str">
        <f t="shared" ca="1" si="7377"/>
        <v/>
      </c>
      <c r="DP324" s="14" t="str">
        <f t="shared" ca="1" si="7378"/>
        <v/>
      </c>
      <c r="DQ324" s="14" t="str">
        <f t="shared" ca="1" si="7379"/>
        <v/>
      </c>
      <c r="DR324" s="14" t="str">
        <f t="shared" ca="1" si="7380"/>
        <v/>
      </c>
      <c r="DS324" s="14" t="str">
        <f t="shared" ca="1" si="7381"/>
        <v/>
      </c>
      <c r="DZ324" s="14" t="b">
        <f t="shared" ca="1" si="7382"/>
        <v>0</v>
      </c>
      <c r="EA324" s="14" t="str">
        <f t="shared" ca="1" si="7383"/>
        <v/>
      </c>
      <c r="EB324" s="14" t="str">
        <f t="shared" ca="1" si="7384"/>
        <v/>
      </c>
      <c r="EC324" s="14" t="str">
        <f t="shared" ca="1" si="7385"/>
        <v/>
      </c>
      <c r="ED324" s="14" t="str">
        <f t="shared" ca="1" si="7386"/>
        <v/>
      </c>
      <c r="EE324" s="14" t="str">
        <f t="shared" ca="1" si="7387"/>
        <v/>
      </c>
      <c r="EF324" s="14" t="str">
        <f t="shared" ca="1" si="7388"/>
        <v/>
      </c>
      <c r="EG324" s="14" t="str">
        <f t="shared" ca="1" si="7389"/>
        <v/>
      </c>
      <c r="EM324" s="14" t="b">
        <f t="shared" ca="1" si="7390"/>
        <v>0</v>
      </c>
      <c r="EN324" s="14" t="str">
        <f t="shared" ca="1" si="7391"/>
        <v/>
      </c>
      <c r="EO324" s="14" t="str">
        <f t="shared" ca="1" si="7392"/>
        <v/>
      </c>
      <c r="EP324" s="14" t="str">
        <f t="shared" ca="1" si="7393"/>
        <v/>
      </c>
      <c r="EQ324" s="14" t="str">
        <f t="shared" ca="1" si="7394"/>
        <v/>
      </c>
    </row>
    <row r="325" spans="2:147" s="14" customFormat="1">
      <c r="B325" s="14" t="str">
        <f t="shared" ca="1" si="7320"/>
        <v/>
      </c>
      <c r="C325" s="14">
        <f t="shared" ca="1" si="7321"/>
        <v>306</v>
      </c>
      <c r="D325" s="14">
        <f t="shared" si="7322"/>
        <v>323</v>
      </c>
      <c r="E325" s="14" t="str">
        <f t="shared" ca="1" si="7323"/>
        <v/>
      </c>
      <c r="F325" s="14" t="str">
        <f t="shared" ca="1" si="7324"/>
        <v/>
      </c>
      <c r="G325" s="14" t="str">
        <f t="shared" ca="1" si="7325"/>
        <v/>
      </c>
      <c r="H325" s="14" t="b">
        <f t="shared" ca="1" si="7326"/>
        <v>0</v>
      </c>
      <c r="I325" s="14" t="str">
        <f ca="1">IF($H325,ADDRESS(3,(D325+1)*2-1,4,,"["&amp;wew!$G$7&amp;"]"&amp;_sheetname_labels)&amp;":"&amp;ADDRESS(2+ster!$B$20,(D325+1)*2-1,4),"")</f>
        <v/>
      </c>
      <c r="J325" s="14" t="str">
        <f t="array" aca="1" ref="J325" ca="1">IF(H325,MAX(0,MAX(IF(INDIRECT(I325)&lt;&gt;"",ROW(INDIRECT(I325)),""))-2),"")</f>
        <v/>
      </c>
      <c r="K325" s="14" t="str">
        <f ca="1">IF($H325,IF($J325&gt;0,ADDRESS(3,(D325+1)*2-1,4,,"["&amp;wew!$G$7&amp;"]"&amp;_sheetname_labels)&amp;":"&amp;ADDRESS(2+J325,(D325+1)*2-1,4),""),"")</f>
        <v/>
      </c>
      <c r="L325" s="14" t="str">
        <f ca="1">IF($H325,IF($J325&gt;0,ADDRESS(3,(D325+1)*2,4,,"["&amp;wew!$G$7&amp;"]"&amp;_sheetname_labels)&amp;":"&amp;ADDRESS(2+J325,(D325+1)*2,4),""),"")</f>
        <v/>
      </c>
      <c r="M325" s="14" t="str">
        <f t="shared" ca="1" si="7327"/>
        <v/>
      </c>
      <c r="N325" s="14" t="str">
        <f t="shared" ca="1" si="7328"/>
        <v/>
      </c>
      <c r="O325" s="14" t="str">
        <f t="shared" ca="1" si="7329"/>
        <v>.verification</v>
      </c>
      <c r="P325" s="14" t="str">
        <f t="shared" ca="1" si="7330"/>
        <v/>
      </c>
      <c r="Q325" s="14" t="str">
        <f ca="1">IF($BP325,ADDRESS(3,D325+1,4,,"["&amp;wew!$G$7&amp;"]"&amp;_sheetname_dataframe)&amp;":"&amp;ADDRESS(2+ster!$C$14,D325+1,4),"")</f>
        <v>[DBTemplate.xlsm]data_frame!LL3:LL3</v>
      </c>
      <c r="R325" s="14" t="str">
        <f>IF($BP325,IF(MID(_xll.FORMULATEXT(INDEX(INDIRECT(Q325),1)),1,1)="=", _xll.FORMULATEXT(INDEX(INDIRECT(Q325),1),2,TRUE),""),"")</f>
        <v>=IF(OR(AND(RC[-1]&lt;&gt;"",ISNUMBER(RC[-2])),AND(RC[-1]="",NOT(ISNUMBER(RC[-2])))),1,0)</v>
      </c>
      <c r="S325" s="14" t="str">
        <f t="array" aca="1" ref="S325" ca="1">IF(H325,SUM(IF((IFERROR(INDIRECT(Q325)&lt;&gt;"",FALSE))*(INDIRECT(ster!$D$14)&lt;&gt;""),1,0)),"")</f>
        <v/>
      </c>
      <c r="T325" s="14" t="str">
        <f t="array" aca="1" ref="T325" ca="1">IF(H325,IF(M325&gt;0,SUM(IFERROR(1*(MATCH(INDIRECT(Q325),INDIRECT(K325),0)&gt;0),0)*(INDIRECT(ster!$D$14)&lt;&gt;"")*NOT(ISNUMBER(INDIRECT(Q325)))),0),"")</f>
        <v/>
      </c>
      <c r="U325" s="14" t="str">
        <f t="array" aca="1" ref="U325" ca="1">IF(H325,SUM((IFERROR(INDIRECT(Q325)="",FALSE))*(INDIRECT(ster!$D$14)&lt;&gt;"")),"")</f>
        <v/>
      </c>
      <c r="V325" s="14" t="str">
        <f t="array" aca="1" ref="V325" ca="1">IF(H325,SUM((IFERROR(INDIRECT(Q325)="#ąś",TRUE))*(INDIRECT(ster!$D$14)&lt;&gt;"")),"")</f>
        <v/>
      </c>
      <c r="W325" s="14" t="str">
        <f t="array" aca="1" ref="W325" ca="1">IF(H325,SUM(ISNUMBER(INDIRECT(Q325))*(INDIRECT(ster!$D$14)&lt;&gt;"")),"")</f>
        <v/>
      </c>
      <c r="X325" s="14" t="str">
        <f t="array" aca="1" ref="X325" ca="1">IF(AND(H325,W325&gt;0),IF(wew!$B$3,MIN(IF((INDIRECT(ster!$D$14)&lt;&gt;"")*IFERROR(INDIRECT($Q325)&lt;&gt;"",FALSE),IFERROR(INDIRECT($Q325),"X"),"X")),"&lt;włącz podświetlanie wartości&gt;"),"—")</f>
        <v>—</v>
      </c>
      <c r="Y325" s="14" t="str">
        <f t="array" aca="1" ref="Y325" ca="1">IF(AND(H325,W325&gt;0),IF(wew!$B$3,MAX(IF((INDIRECT(ster!$D$14)&lt;&gt;"")*IFERROR(INDIRECT($Q325)&lt;&gt;"",FALSE),IFERROR(INDIRECT($Q325),"X"),"X")),"&lt;włącz podświetlanie wartości&gt;"),"—")</f>
        <v>—</v>
      </c>
      <c r="Z325" s="14" t="str">
        <f t="shared" ca="1" si="7331"/>
        <v/>
      </c>
      <c r="AA325" s="12" t="str">
        <f t="shared" ca="1" si="7332"/>
        <v/>
      </c>
      <c r="AB325" s="17" t="str">
        <f t="array" aca="1" ref="AB325" ca="1">IF(H325,IF(W325&gt;0,SUM((INDIRECT(ster!$D$14)&lt;&gt;"")*IFERROR((INDIRECT(Q325)&lt;&gt;"")*(INDIRECT(Q325)=INT(INDIRECT(Q325))),0)),0),"")</f>
        <v/>
      </c>
      <c r="AC325" s="17" t="str">
        <f t="array" aca="1" ref="AC325" ca="1">IF(H325,W325-AB325,"")</f>
        <v/>
      </c>
      <c r="AD325" s="17" t="str">
        <f t="shared" ca="1" si="7333"/>
        <v/>
      </c>
      <c r="AE325" s="17" t="b">
        <f t="shared" ca="1" si="7334"/>
        <v>0</v>
      </c>
      <c r="AF325" s="17" t="str">
        <f ca="1">IF(AE325,IF($H325,ADDRESS(3,D325+2,4,,"["&amp;wew!$G$7&amp;"]"&amp;_sheetname_dataframe)&amp;":"&amp;ADDRESS(2+ster!$C$14,D325+2,4),""),"")</f>
        <v/>
      </c>
      <c r="AG325" s="17" t="str">
        <f t="shared" ca="1" si="7335"/>
        <v/>
      </c>
      <c r="AH325" s="17" t="b">
        <f t="shared" ca="1" si="7336"/>
        <v>0</v>
      </c>
      <c r="AI325" s="17" t="str">
        <f ca="1">IF(AH325,IF($H325,ADDRESS(3,D325+3,4,,"["&amp;wew!$G$7&amp;"]"&amp;_sheetname_dataframe)&amp;":"&amp;ADDRESS(2+ster!$C$14,D325+3,4),""),"")</f>
        <v/>
      </c>
      <c r="AJ325" s="17" t="str">
        <f t="shared" ca="1" si="7337"/>
        <v/>
      </c>
      <c r="AK325" s="17" t="str">
        <f t="shared" ca="1" si="7338"/>
        <v/>
      </c>
      <c r="AL325" s="17" t="str">
        <f t="shared" ca="1" si="7339"/>
        <v/>
      </c>
      <c r="AM325" s="17" t="str">
        <f t="shared" ca="1" si="7340"/>
        <v/>
      </c>
      <c r="AN325" s="17">
        <f t="shared" ca="1" si="7341"/>
        <v>2</v>
      </c>
      <c r="AO325" s="24" t="str">
        <f t="shared" ca="1" si="7342"/>
        <v/>
      </c>
      <c r="AP325" s="24" t="str">
        <f t="shared" ca="1" si="7343"/>
        <v/>
      </c>
      <c r="AQ325" s="17" t="str">
        <f t="shared" ca="1" si="7344"/>
        <v/>
      </c>
      <c r="AR325" s="17" t="str">
        <f t="shared" ca="1" si="7345"/>
        <v/>
      </c>
      <c r="AS325" s="17" t="str">
        <f t="shared" ca="1" si="7346"/>
        <v/>
      </c>
      <c r="AT325" s="17" t="str">
        <f t="shared" ca="1" si="7347"/>
        <v/>
      </c>
      <c r="AU325" s="17" t="str">
        <f t="shared" ca="1" si="7348"/>
        <v/>
      </c>
      <c r="AV325" s="17" t="str">
        <f t="shared" ca="1" si="7349"/>
        <v/>
      </c>
      <c r="AW325" s="17" t="str">
        <f t="shared" ca="1" si="7350"/>
        <v/>
      </c>
      <c r="AX325" s="14" t="str">
        <f t="array" aca="1" ref="AX325" ca="1">IF(H325,N325&gt;0,"")</f>
        <v/>
      </c>
      <c r="AY325" s="17" t="str">
        <f t="shared" ca="1" si="7351"/>
        <v/>
      </c>
      <c r="AZ325" s="17" t="str">
        <f t="array" aca="1" ref="AZ325" ca="1">IF(AY325&lt;&gt;"",SUM(1*ISERROR(MATCH(INDIRECT(AY325),INDIRECT(K325),0)))=0,"")</f>
        <v/>
      </c>
      <c r="BA325" s="17" t="b">
        <f t="shared" ca="1" si="7352"/>
        <v>0</v>
      </c>
      <c r="BB325" s="17" t="b">
        <v>0</v>
      </c>
      <c r="BC325" s="17" t="str">
        <f t="shared" ca="1" si="7353"/>
        <v/>
      </c>
      <c r="BD325" s="17" t="str">
        <f t="shared" ca="1" si="7354"/>
        <v/>
      </c>
      <c r="BE325" s="17" t="str">
        <f t="shared" ca="1" si="7355"/>
        <v/>
      </c>
      <c r="BF325" s="17" t="str">
        <f t="shared" ca="1" si="7356"/>
        <v/>
      </c>
      <c r="BG325" s="17" t="str">
        <f t="shared" ca="1" si="7357"/>
        <v/>
      </c>
      <c r="BH325" s="17" t="str">
        <f t="shared" ca="1" si="7358"/>
        <v/>
      </c>
      <c r="BI325" s="17" t="str">
        <f t="shared" ca="1" si="7359"/>
        <v/>
      </c>
      <c r="BJ325" s="17" t="b">
        <f t="shared" ca="1" si="7360"/>
        <v>0</v>
      </c>
      <c r="BK325" s="17" t="str">
        <f t="shared" ca="1" si="7361"/>
        <v/>
      </c>
      <c r="BL325" s="17" t="str">
        <f t="shared" ca="1" si="7362"/>
        <v/>
      </c>
      <c r="BM325" s="17" t="str">
        <f t="shared" ca="1" si="7363"/>
        <v/>
      </c>
      <c r="BN325" s="17" t="str">
        <f t="shared" ca="1" si="7364"/>
        <v/>
      </c>
      <c r="BO325" s="17" t="str">
        <f t="shared" ca="1" si="7365"/>
        <v/>
      </c>
      <c r="BP325" s="14" t="b">
        <f t="shared" ca="1" si="7366"/>
        <v>1</v>
      </c>
      <c r="BQ325" s="35"/>
      <c r="BX325" s="16"/>
      <c r="BY325" s="16"/>
      <c r="BZ325" s="16"/>
      <c r="CA325" s="16"/>
      <c r="CB325" s="16"/>
      <c r="CC325" s="16"/>
      <c r="CD325" s="16"/>
      <c r="CE325" s="16"/>
      <c r="CF325" s="16"/>
      <c r="CN325" s="14">
        <f ca="1">IF(H325,IFERROR(IsVariableNameLegal(O325),0),0)</f>
        <v>0</v>
      </c>
      <c r="CO325" s="14" t="str">
        <f t="array" aca="1" ref="CO325" ca="1">IF(H325,IF(COUNTIF(INDIRECT(wew!$C$13),O325)&gt;1,TRIM(SUBSTITUTE(_xll.MCONCAT(IF((INDIRECT(wew!$C$13)=O325)*(COLUMN(INDIRECT(wew!$C$13))&lt;&gt;D325+1),-1+COLUMN(INDIRECT(wew!$C$13)),"")," "),"  "," ")),""),"")</f>
        <v/>
      </c>
      <c r="CP325" s="14" t="str">
        <f t="array" aca="1" ref="CP325" ca="1">IF(P325&lt;&gt;"",IF(LEN(P325)&gt;150,1,""),"")</f>
        <v/>
      </c>
      <c r="CQ325" s="14" t="str">
        <f t="array" aca="1" ref="CQ325" ca="1">IF(AND(H325,NOT(ster!$J$3)),IF(COUNTIF(INDIRECT(wew!$C$15),P325)&gt;1,TRIM(SUBSTITUTE(_xll.MCONCAT(IF((INDIRECT(wew!$C$15)=P325)*(COLUMN(INDIRECT(wew!$C$15))&lt;&gt;D325+1),-1+COLUMN(INDIRECT(wew!$C$15)),"")," "),"  "," ")),""),"")</f>
        <v/>
      </c>
      <c r="CR325" s="14" t="str">
        <f t="array" aca="1" ref="CR325" ca="1">IF(H325,IF(AND(W325&gt;0,AO325&lt;&gt;""),TRIM(SUBSTITUTE(_xll.MCONCAT(IFERROR(IF(ISNUMBER(INDIRECT(Q325)),IF((INDIRECT(ster!$D$14)&lt;&gt;"")*(INDIRECT(Q325)&lt;AO325),INDIRECT(ster!$D$14) &amp; ": " &amp;  SUBSTITUTE(IF( AV325,IFERROR(TEXT(INDIRECT(Q325),"rrrr-mm-dd") &amp;" (" &amp; INDIRECT(Q325) &amp;")",INDIRECT(Q325)),INDIRECT(Q325))," "," "),""),""),"")," "),"  "," ")),""),"")</f>
        <v/>
      </c>
      <c r="CS325" s="14" t="str">
        <f t="array" aca="1" ref="CS325" ca="1">IF(H325,IF(AND(W325&gt;0,AP325&lt;&gt;""),TRIM(SUBSTITUTE(_xll.MCONCAT(IFERROR(IF(ISNUMBER(INDIRECT(Q325)),IF((INDIRECT(ster!$D$14)&lt;&gt;"")*(INDIRECT(Q325)&gt;AP325),INDIRECT(ster!$D$14) &amp; ": " &amp;  SUBSTITUTE(IF( AV325,IFERROR(TEXT(INDIRECT(Q325),"rrrr-mm-dd")&amp;" (" &amp; INDIRECT(Q325) &amp;")",INDIRECT(Q325)),INDIRECT(Q325))," "," "),""),""),"")," "),"  "," ")),""),"")</f>
        <v/>
      </c>
      <c r="CT325" s="14" t="str">
        <f t="array" aca="1" ref="CT325" ca="1">IF(H325,IF(AND(N325&gt;0,AR325),TRIM(SUBSTITUTE(_xll.MCONCAT(IFERROR(IF(ISNUMBER(INDIRECT(Q325)),IF((INDIRECT(ster!$D$14)&lt;&gt;"")*(IFERROR(0*(MATCH(INDIRECT(Q325),INDIRECT(K325),0)&gt;0),1)),INDIRECT(ster!$D$14) &amp; ": " &amp;  SUBSTITUTE(IF( AV325,IFERROR(TEXT(INDIRECT(Q325),"rrrr-mm-dd")&amp;" (" &amp; INDIRECT(Q325) &amp;")",INDIRECT(Q325)),INDIRECT(Q325))," "," "),""),""),"")," "),"  "," ")),""),"")</f>
        <v/>
      </c>
      <c r="CU325" s="14" t="str">
        <f t="array" aca="1" ref="CU325" ca="1">IF(H325,IF(AND(V325&gt;0),TRIM(SUBSTITUTE(_xll.MCONCAT(IF((INDIRECT(ster!$D$14)&lt;&gt;"")*(IFERROR(0*(INDIRECT(Q325)&lt;&gt;""),1)),INDIRECT(ster!$D$14),"")," "),"  "," ")),""),"")</f>
        <v/>
      </c>
      <c r="CV325" s="14" t="str">
        <f t="array" aca="1" ref="CV325" ca="1">IF(H325,IF(AS325,
TRIM(SUBSTITUTE(_xll.MCONCAT(IF(
   (INDIRECT(ster!$D$14)&lt;&gt;"")*
   ((INDIRECT(Q325)="")+
      NOT(ISNUMBER(INDIRECT(Q325)))*
      NOT(ISERROR(MATCH(INDIRECT(Q325),INDIRECT(K325),0)))
    ),
      INDIRECT(ster!$D$14),
   "")," "),"  "," ")),
""),"")</f>
        <v/>
      </c>
      <c r="CW325" s="14" t="str">
        <f t="array" aca="1" ref="CW325" ca="1">IF(H325,IF(AND(AQ325),TRIM(SUBSTITUTE(_xll.MCONCAT(IFERROR(IF(ISNUMBER(INDIRECT(Q325)),IF((INDIRECT(ster!$D$14)&lt;&gt;"")*(INDIRECT(Q325)&lt;&gt;INT(INDIRECT(Q325))),INDIRECT(ster!$D$14) &amp; ": " &amp; INDIRECT(Q325),""),""),"")," "),"  "," ")),""),"")</f>
        <v/>
      </c>
      <c r="CX325" s="14" t="str">
        <f t="array" aca="1" ref="CX325" ca="1">IF(H325,IF(OR(AU325,AV325),TRIM(SUBSTITUTE(_xll.MCONCAT(IF((INDIRECT(ster!$D$14)&lt;&gt;"")*NOT(ISNUMBER(INDIRECT(Q325))),IF(ISERROR(MATCH(INDIRECT(Q325),INDIRECT(K325),0)),IFERROR(IF(INDIRECT(Q325)&lt;&gt;"",INDIRECT(ster!$D$14) &amp; ": " &amp; SUBSTITUTE(INDIRECT(Q325)," "," "),""),""),""),"")," "),"  "," ")),""),"")</f>
        <v/>
      </c>
      <c r="CY325" s="14" t="str">
        <f t="array" aca="1" ref="CY325" ca="1">IF(H325,IF(AE325,TRIM(SUBSTITUTE(_xll.MCONCAT(IF((INDIRECT(ster!$D$14)&lt;&gt;"")*IFERROR(NOT(INDIRECT(AF325)),FALSE),IF(ISERROR(MATCH(INDIRECT(Q325),INDIRECT(K325),0)),IFERROR(IF(INDIRECT(Q325)&lt;&gt;"",INDIRECT(ster!$D$14)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CZ325" s="14" t="str">
        <f t="array" aca="1" ref="CZ325" ca="1">IF(H325,IF(AH325,TRIM(SUBSTITUTE(_xll.MCONCAT(IF((INDIRECT(ster!$D$14)&lt;&gt;"")*IFERROR(NOT(INDIRECT(AI325)),FALSE),IF(ISERROR(MATCH(INDIRECT(Q325),INDIRECT(K325),0)),IFERROR(IF(INDIRECT(Q325)&lt;&gt;"",INDIRECT(ster!$D$14)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DC325" s="14" t="str">
        <f ca="1">SUBSTITUTE(SUBSTITUTE(SUBSTITUTE(SUBSTITUTE(_xll.MCONCAT(DG325:DS325,"■"),"■■","■"),"■■","■"),"■■","■"),"■■","■")</f>
        <v>■</v>
      </c>
      <c r="DD325" s="14" t="str">
        <f t="shared" ca="1" si="7367"/>
        <v/>
      </c>
      <c r="DE325" s="14" t="str">
        <f t="shared" ca="1" si="7368"/>
        <v/>
      </c>
      <c r="DF325" s="14" t="str">
        <f t="shared" ca="1" si="7369"/>
        <v/>
      </c>
      <c r="DG325" s="14" t="str">
        <f t="shared" ca="1" si="7370"/>
        <v/>
      </c>
      <c r="DH325" s="14" t="str">
        <f t="shared" ca="1" si="7371"/>
        <v/>
      </c>
      <c r="DI325" s="14" t="str">
        <f t="shared" ca="1" si="7372"/>
        <v/>
      </c>
      <c r="DJ325" s="14" t="str">
        <f t="shared" ca="1" si="7373"/>
        <v/>
      </c>
      <c r="DK325" s="14" t="str">
        <f t="shared" ca="1" si="7374"/>
        <v/>
      </c>
      <c r="DL325" s="14" t="str">
        <f t="shared" ca="1" si="7375"/>
        <v/>
      </c>
      <c r="DM325" s="14" t="str">
        <f t="shared" ca="1" si="7376"/>
        <v/>
      </c>
      <c r="DN325" s="14" t="str">
        <f t="array" aca="1" ref="DN325" ca="1">IF(CU325&lt;&gt;"","There are errors in the entered values in the following cases: " &amp;SUBSTITUTE(CU325," ",", "),"")</f>
        <v/>
      </c>
      <c r="DO325" s="14" t="str">
        <f t="shared" ca="1" si="7377"/>
        <v/>
      </c>
      <c r="DP325" s="14" t="str">
        <f t="shared" ca="1" si="7378"/>
        <v/>
      </c>
      <c r="DQ325" s="14" t="str">
        <f t="shared" ca="1" si="7379"/>
        <v/>
      </c>
      <c r="DR325" s="14" t="str">
        <f t="shared" ca="1" si="7380"/>
        <v/>
      </c>
      <c r="DS325" s="14" t="str">
        <f t="shared" ca="1" si="7381"/>
        <v/>
      </c>
      <c r="DZ325" s="14" t="b">
        <f t="shared" ca="1" si="7382"/>
        <v>0</v>
      </c>
      <c r="EA325" s="14" t="str">
        <f t="shared" ca="1" si="7383"/>
        <v/>
      </c>
      <c r="EB325" s="14" t="str">
        <f t="shared" ca="1" si="7384"/>
        <v/>
      </c>
      <c r="EC325" s="14" t="str">
        <f t="shared" ca="1" si="7385"/>
        <v/>
      </c>
      <c r="ED325" s="14" t="str">
        <f t="shared" ca="1" si="7386"/>
        <v/>
      </c>
      <c r="EE325" s="14" t="str">
        <f t="shared" ca="1" si="7387"/>
        <v/>
      </c>
      <c r="EF325" s="14" t="str">
        <f t="shared" ca="1" si="7388"/>
        <v/>
      </c>
      <c r="EG325" s="14" t="str">
        <f t="shared" ca="1" si="7389"/>
        <v/>
      </c>
      <c r="EM325" s="14" t="b">
        <f t="shared" ca="1" si="7390"/>
        <v>0</v>
      </c>
      <c r="EN325" s="14" t="str">
        <f t="shared" ca="1" si="7391"/>
        <v/>
      </c>
      <c r="EO325" s="14" t="str">
        <f t="shared" ca="1" si="7392"/>
        <v/>
      </c>
      <c r="EP325" s="14" t="str">
        <f t="shared" ca="1" si="7393"/>
        <v/>
      </c>
      <c r="EQ325" s="14" t="str">
        <f t="shared" ca="1" si="7394"/>
        <v/>
      </c>
    </row>
    <row r="326" spans="2:147" s="14" customFormat="1">
      <c r="B326" s="14" t="str">
        <f t="shared" ref="B326" ca="1" si="7695">DF326</f>
        <v/>
      </c>
      <c r="C326" s="14">
        <f t="shared" ref="C326" ca="1" si="7696">IF(OFFSET(B326,-1,COLUMN(VariableExists)-2),OFFSET(B326,-1,1)+1,OFFSET(B326,-1,1))</f>
        <v>306</v>
      </c>
      <c r="D326" s="14">
        <f t="shared" ref="D326" si="7697">ROW(A326)-2</f>
        <v>324</v>
      </c>
      <c r="E326" s="14" t="str">
        <f t="shared" ref="E326" ca="1" si="7698">IF(OR(G326="",ROW(G326)=2),"",IF(Z326&gt;0,"S",IF(AX326,IF(J326=2,"D","N"),"I")))</f>
        <v>N</v>
      </c>
      <c r="F326" s="14" t="str">
        <f t="shared" ref="F326" ca="1" si="7699">IF(H326,O326,"")</f>
        <v>q_99.a2</v>
      </c>
      <c r="G326" s="14" t="str">
        <f t="shared" ref="G326" ca="1" si="7700">IF(H326,P326,"")</f>
        <v>Other gene 2</v>
      </c>
      <c r="H326" s="14" t="b">
        <f t="shared" ref="H326" ca="1" si="7701">IF(INDIRECT(ADDRESS(2,D326+1,,,_sheetname_dataframe))="",FALSE,MID(INDIRECT(ADDRESS(2,D326+1,,,_sheetname_dataframe)),1,1)&lt;&gt;".")</f>
        <v>1</v>
      </c>
      <c r="I326" s="14" t="str">
        <f ca="1">IF($H326,ADDRESS(3,(D326+1)*2-1,4,,"["&amp;wew!$G$7&amp;"]"&amp;_sheetname_labels)&amp;":"&amp;ADDRESS(2+ster!$B$20,(D326+1)*2-1,4),"")</f>
        <v>[DBTemplate.xlsm]labels!XY3:XY61</v>
      </c>
      <c r="J326" s="14">
        <f t="array" aca="1" ref="J326" ca="1">IF(H326,MAX(0,MAX(IF(INDIRECT(I326)&lt;&gt;"",ROW(INDIRECT(I326)),""))-2),"")</f>
        <v>27</v>
      </c>
      <c r="K326" s="14" t="str">
        <f ca="1">IF($H326,IF($J326&gt;0,ADDRESS(3,(D326+1)*2-1,4,,"["&amp;wew!$G$7&amp;"]"&amp;_sheetname_labels)&amp;":"&amp;ADDRESS(2+J326,(D326+1)*2-1,4),""),"")</f>
        <v>[DBTemplate.xlsm]labels!XY3:XY29</v>
      </c>
      <c r="L326" s="14" t="str">
        <f ca="1">IF($H326,IF($J326&gt;0,ADDRESS(3,(D326+1)*2,4,,"["&amp;wew!$G$7&amp;"]"&amp;_sheetname_labels)&amp;":"&amp;ADDRESS(2+J326,(D326+1)*2,4),""),"")</f>
        <v>[DBTemplate.xlsm]labels!XZ3:XZ29</v>
      </c>
      <c r="M326" s="14">
        <f t="shared" ref="M326" ca="1" si="7702">IF($H326,IF(J326&gt;0,COUNTA(INDIRECT(K326))-COUNT(INDIRECT(K326)),0),"")</f>
        <v>0</v>
      </c>
      <c r="N326" s="14">
        <f t="shared" ref="N326" ca="1" si="7703">IF(H326,J326-M326,"")</f>
        <v>27</v>
      </c>
      <c r="O326" s="14" t="str">
        <f t="shared" ref="O326" ca="1" si="7704">IF(INDIRECT(ADDRESS(2,D326+1,,,_sheetname_dataframe))="","",INDIRECT(ADDRESS(2,D326+1,,,_sheetname_dataframe)))</f>
        <v>q_99.a2</v>
      </c>
      <c r="P326" s="14" t="str">
        <f t="shared" ref="P326" ca="1" si="7705">IF(H326,IF(INDIRECT(ADDRESS(1,D326+1,,,_sheetname_dataframe))="","",INDIRECT(ADDRESS(1,D326+1,,,_sheetname_dataframe))),"")</f>
        <v>Other gene 2</v>
      </c>
      <c r="Q326" s="14" t="str">
        <f ca="1">IF($BP326,ADDRESS(3,D326+1,4,,"["&amp;wew!$G$7&amp;"]"&amp;_sheetname_dataframe)&amp;":"&amp;ADDRESS(2+ster!$C$14,D326+1,4),"")</f>
        <v>[DBTemplate.xlsm]data_frame!LM3:LM3</v>
      </c>
      <c r="R326" s="14" t="str">
        <f>IF($BP326,IF(MID(_xll.FORMULATEXT(INDEX(INDIRECT(Q326),1)),1,1)="=", _xll.FORMULATEXT(INDEX(INDIRECT(Q326),1),2,TRUE),""),"")</f>
        <v/>
      </c>
      <c r="S326" s="14">
        <f t="array" aca="1" ref="S326" ca="1">IF(H326,SUM(IF((IFERROR(INDIRECT(Q326)&lt;&gt;"",FALSE))*(INDIRECT(ster!$D$14)&lt;&gt;""),1,0)),"")</f>
        <v>0</v>
      </c>
      <c r="T326" s="14">
        <f t="array" aca="1" ref="T326" ca="1">IF(H326,IF(M326&gt;0,SUM(IFERROR(1*(MATCH(INDIRECT(Q326),INDIRECT(K326),0)&gt;0),0)*(INDIRECT(ster!$D$14)&lt;&gt;"")*NOT(ISNUMBER(INDIRECT(Q326)))),0),"")</f>
        <v>0</v>
      </c>
      <c r="U326" s="14">
        <f t="array" aca="1" ref="U326" ca="1">IF(H326,SUM((IFERROR(INDIRECT(Q326)="",FALSE))*(INDIRECT(ster!$D$14)&lt;&gt;"")),"")</f>
        <v>1</v>
      </c>
      <c r="V326" s="14">
        <f t="array" aca="1" ref="V326" ca="1">IF(H326,SUM((IFERROR(INDIRECT(Q326)="#ąś",TRUE))*(INDIRECT(ster!$D$14)&lt;&gt;"")),"")</f>
        <v>0</v>
      </c>
      <c r="W326" s="14">
        <f t="array" aca="1" ref="W326" ca="1">IF(H326,SUM(ISNUMBER(INDIRECT(Q326))*(INDIRECT(ster!$D$14)&lt;&gt;"")),"")</f>
        <v>0</v>
      </c>
      <c r="X326" s="14" t="str">
        <f t="array" aca="1" ref="X326" ca="1">IF(AND(H326,W326&gt;0),IF(wew!$B$3,MIN(IF((INDIRECT(ster!$D$14)&lt;&gt;"")*IFERROR(INDIRECT($Q326)&lt;&gt;"",FALSE),IFERROR(INDIRECT($Q326),"X"),"X")),"&lt;włącz podświetlanie wartości&gt;"),"—")</f>
        <v>—</v>
      </c>
      <c r="Y326" s="14" t="str">
        <f t="array" aca="1" ref="Y326" ca="1">IF(AND(H326,W326&gt;0),IF(wew!$B$3,MAX(IF((INDIRECT(ster!$D$14)&lt;&gt;"")*IFERROR(INDIRECT($Q326)&lt;&gt;"",FALSE),IFERROR(INDIRECT($Q326),"X"),"X")),"&lt;włącz podświetlanie wartości&gt;"),"—")</f>
        <v>—</v>
      </c>
      <c r="Z326" s="14">
        <f t="shared" ref="Z326" ca="1" si="7706">IF(H326,S326-T326-W326,"")</f>
        <v>0</v>
      </c>
      <c r="AA326" s="12" t="str">
        <f t="shared" ref="AA326" ca="1" si="7707">IF(H326,IF(S326&gt;0,W326/(S326),"—"),"")</f>
        <v>—</v>
      </c>
      <c r="AB326" s="17">
        <f t="array" aca="1" ref="AB326" ca="1">IF(H326,IF(W326&gt;0,SUM((INDIRECT(ster!$D$14)&lt;&gt;"")*IFERROR((INDIRECT(Q326)&lt;&gt;"")*(INDIRECT(Q326)=INT(INDIRECT(Q326))),0)),0),"")</f>
        <v>0</v>
      </c>
      <c r="AC326" s="17">
        <f t="array" aca="1" ref="AC326" ca="1">IF(H326,W326-AB326,"")</f>
        <v>0</v>
      </c>
      <c r="AD326" s="17">
        <f t="shared" ref="AD326" ca="1" si="7708">IF($H326,IF(AC326&lt;&gt;"",IF(AC326=0,1,IF(AC326/W326&lt;0.15,2,3)),0),"")</f>
        <v>1</v>
      </c>
      <c r="AE326" s="17" t="b">
        <f t="shared" ref="AE326" ca="1" si="7709">IF(H326,OFFSET(O326,1,0)=".validation",FALSE)</f>
        <v>0</v>
      </c>
      <c r="AF326" s="17" t="str">
        <f ca="1">IF(AE326,IF($H326,ADDRESS(3,D326+2,4,,"["&amp;wew!$G$7&amp;"]"&amp;_sheetname_dataframe)&amp;":"&amp;ADDRESS(2+ster!$C$14,D326+2,4),""),"")</f>
        <v/>
      </c>
      <c r="AG326" s="17" t="str">
        <f t="shared" ref="AG326" ca="1" si="7710">IF(AE326,IF($H326,IF(INDIRECT(ADDRESS(1,D326+2,,,_sheetname_dataframe))="","",INDIRECT(ADDRESS(1,D326+2,,,_sheetname_dataframe))),""),"")</f>
        <v/>
      </c>
      <c r="AH326" s="17" t="b">
        <f t="shared" ref="AH326" ca="1" si="7711">IF(H326,AND(AE326,OFFSET(O326,2,0)=".validation"),FALSE)</f>
        <v>0</v>
      </c>
      <c r="AI326" s="17" t="str">
        <f ca="1">IF(AH326,IF($H326,ADDRESS(3,D326+3,4,,"["&amp;wew!$G$7&amp;"]"&amp;_sheetname_dataframe)&amp;":"&amp;ADDRESS(2+ster!$C$14,D326+3,4),""),"")</f>
        <v/>
      </c>
      <c r="AJ326" s="17" t="str">
        <f t="shared" ref="AJ326" ca="1" si="7712">IF(AH326,IF($H326,IF(INDIRECT(ADDRESS(1,D326+3,,,_sheetname_dataframe))="","",INDIRECT(ADDRESS(1,D326+3,,,_sheetname_dataframe))),""),"")</f>
        <v/>
      </c>
      <c r="AK326" s="17" t="b">
        <f t="shared" ref="AK326" ca="1" si="7713">IF(H326,OR(AQ326,AD326=2),"")</f>
        <v>0</v>
      </c>
      <c r="AL326" s="17" t="b">
        <f t="shared" ref="AL326" ca="1" si="7714">IF($H326,IF(BV326&lt;&gt;"",IF(OR(BM326="F",BM326="L",BM326="I",BM326="D"),BV326&lt;&gt;0)),"")</f>
        <v>0</v>
      </c>
      <c r="AM326" s="17" t="b">
        <f t="shared" ref="AM326" ca="1" si="7715">IF($H326,AND(NOT(AL326),OR(IF(BW326&lt;&gt;"",IF(OR(BM326="F",BM326="L"),BW326&lt;&gt;0)),BM326="I",BM326="N",BM326="D")),"")</f>
        <v>0</v>
      </c>
      <c r="AN326" s="17">
        <f t="shared" ref="AN326" ca="1" si="7716">IF(COUNTA(INDIRECT(Q326))=0,0, IF(AND(AO326&lt;&gt;"",X326&lt;AO326),1,IF(AND(AP326&lt;&gt;"",Y326&gt;AP326),1,IF(AND(AQ326,AC326&gt;0),2,0))))</f>
        <v>0</v>
      </c>
      <c r="AO326" s="24" t="str">
        <f t="shared" ref="AO326" ca="1" si="7717">IF($H326,IF(BY326&lt;&gt;"",IF(ISNUMBER(BY326),BY326,""),""),"")</f>
        <v/>
      </c>
      <c r="AP326" s="24" t="str">
        <f t="shared" ref="AP326" ca="1" si="7718">IF($H326,IF(BZ326&lt;&gt;"",IF(ISNUMBER(BZ326),BZ326,""),""),"")</f>
        <v/>
      </c>
      <c r="AQ326" s="17" t="b">
        <f t="shared" ref="AQ326" ca="1" si="7719">IF(H326,IF(CA326&lt;&gt;"",CA326&lt;&gt;0,FALSE),"")</f>
        <v>0</v>
      </c>
      <c r="AR326" s="17" t="b">
        <f t="shared" ref="AR326" ca="1" si="7720">IF(H326,IF(N326&gt;0,IF(BQ326&lt;&gt;"",BQ326&lt;&gt;0,FALSE),FALSE),"")</f>
        <v>0</v>
      </c>
      <c r="AS326" s="17" t="b">
        <f t="shared" ref="AS326" ca="1" si="7721">IF(H326,IF(BR326&lt;&gt;"",BR326&lt;&gt;0,FALSE),"")</f>
        <v>0</v>
      </c>
      <c r="AT326" s="17" t="b">
        <f t="shared" ref="AT326" ca="1" si="7722">IF(H326,IF(N326&gt;0,FALSE,IF(BU326&lt;&gt;"",MATCH(BU326,DataType,0)=1,FALSE)),"")</f>
        <v>0</v>
      </c>
      <c r="AU326" s="17" t="b">
        <f t="shared" ref="AU326" ca="1" si="7723">IF(H326,IF(N326&gt;0,TRUE,IF(BU326&lt;&gt;"",MATCH(BU326,DataType,0)=2,FALSE)),"")</f>
        <v>1</v>
      </c>
      <c r="AV326" s="17" t="b">
        <f t="shared" ref="AV326" ca="1" si="7724">IF(H326,IF(N326&gt;0,FALSE,IF(BU326&lt;&gt;"",MATCH(BU326,DataType,0)=3,FALSE)),"")</f>
        <v>0</v>
      </c>
      <c r="AW326" s="17" t="b">
        <f t="shared" ref="AW326" ca="1" si="7725">IF(H326,IF(W326&gt;0,Z326=0,FALSE),"")</f>
        <v>0</v>
      </c>
      <c r="AX326" s="14" t="b">
        <f t="array" aca="1" ref="AX326" ca="1">IF(H326,N326&gt;0,"")</f>
        <v>1</v>
      </c>
      <c r="AY326" s="17" t="str">
        <f t="shared" ref="AY326" ca="1" si="7726">IF(H326,IF(N326&gt;0,ADDRESS(ROW(VariablesOrigin)+1,COLUMN(VariablesOrigin)+1,4) &amp; ":" &amp; ADDRESS(ROW(VariablesOrigin)+N326,COLUMN(VariablesOrigin)+1,4),""),"")</f>
        <v>C3:C29</v>
      </c>
      <c r="AZ326" s="17" t="b">
        <f t="array" aca="1" ref="AZ326" ca="1">IF(AY326&lt;&gt;"",SUM(1*ISERROR(MATCH(INDIRECT(AY326),INDIRECT(K326),0)))=0,"")</f>
        <v>1</v>
      </c>
      <c r="BA326" s="17" t="b">
        <f t="shared" ref="BA326" ca="1" si="7727">IF(H326,BU326="",FALSE)</f>
        <v>1</v>
      </c>
      <c r="BB326" s="17" t="b">
        <v>0</v>
      </c>
      <c r="BC326" s="17" t="b">
        <f t="shared" ref="BC326" ca="1" si="7728">IF(BA326,IF(N326&gt;0,AND(AZ326,Z326=0),FALSE),"")</f>
        <v>1</v>
      </c>
      <c r="BD326" s="17" t="b">
        <f t="shared" ref="BD326" ca="1" si="7729">IF(BA326,IF(N326&gt;0,AND(NOT(AZ326),Z326=0),FALSE),"")</f>
        <v>0</v>
      </c>
      <c r="BE326" s="17" t="b">
        <f t="shared" ref="BE326" ca="1" si="7730">IF(BA326,IF(AND(AW326,NOT(BB326),NOT(BC326),NOT(BD326)),AND(Z326=0,AC326=0),FALSE),"")</f>
        <v>0</v>
      </c>
      <c r="BF326" s="17" t="b">
        <f t="shared" ref="BF326" ca="1" si="7731">IF(BA326,IF(AND(AW326,NOT(BB326),NOT(BC326),NOT(BD326)),AND(Z326=0,OR(AC326&gt;0)),FALSE),"")</f>
        <v>0</v>
      </c>
      <c r="BG326" s="17" t="b">
        <f t="shared" ref="BG326" ca="1" si="7732">IF(BA326,IF(OR(BB326:BF326),FALSE,IF(Z326=0,FALSE,Z326&gt;0)),"")</f>
        <v>0</v>
      </c>
      <c r="BH326" s="17" t="b">
        <f t="shared" ref="BH326" ca="1" si="7733">IF(BA326,COUNTIF(BB326:BG326,TRUE)=1,"")</f>
        <v>1</v>
      </c>
      <c r="BI326" s="17">
        <f t="shared" ref="BI326" ca="1" si="7734">IF(BA326,IFERROR(MATCH(TRUE,BB326:BG326,0),7),"")</f>
        <v>2</v>
      </c>
      <c r="BJ326" s="17" t="b">
        <f t="shared" ref="BJ326" ca="1" si="7735">DF326&lt;&gt;""</f>
        <v>0</v>
      </c>
      <c r="BK326" s="17" t="str">
        <f t="shared" ref="BK326" ca="1" si="7736">IF(H326,IF(AND(NOT(BA326),AU326),AC326=0,""),"")</f>
        <v/>
      </c>
      <c r="BL326" s="17" t="str">
        <f t="shared" ref="BL326" ca="1" si="7737">IF(H326,IF(AND(NOT(BA326),AU326),AC326&gt;0,""),"")</f>
        <v/>
      </c>
      <c r="BM326" s="17" t="str">
        <f t="shared" ref="BM326" ca="1" si="7738">IF(H326,IF(BA326,CHOOSE(BI326,"0","F","L","I","N",IF(AA326&gt;0.5,"N","S"),"0"),CHOOSE(MATCH(BU326,DataType,0),"S",IF(BK326,"I","N"),"D"  )),"")</f>
        <v>F</v>
      </c>
      <c r="BN326" s="17" t="str">
        <f t="shared" ref="BN326" ca="1" si="7739">IF(H326,IF(BJ326,"E",IF(BA326,CHOOSE(BI326,"0","F","L","I","N","S","0"),CHOOSE(MATCH(BU326,DataType,0),"S",IF(BK326,"I","N"),"D"  ))),"")</f>
        <v>F</v>
      </c>
      <c r="BO326" s="17" t="str">
        <f t="shared" ref="BO326" ca="1" si="7740">IF($H326,IF(BM326="0","",IF(AND(AR326,N326=2),"D",IF(BM326="S","N",IF(AL326,"O",IF(AM326,"I","N"))))),"")</f>
        <v>N</v>
      </c>
      <c r="BP326" s="14" t="b">
        <f t="shared" ref="BP326" ca="1" si="7741">INDIRECT(ADDRESS(2,ROW(A326)-1,,,_sheetname_dataframe))&lt;&gt;""</f>
        <v>1</v>
      </c>
      <c r="BQ326" s="35"/>
      <c r="BX326" s="16"/>
      <c r="BY326" s="16"/>
      <c r="BZ326" s="16"/>
      <c r="CA326" s="16"/>
      <c r="CB326" s="16"/>
      <c r="CC326" s="16"/>
      <c r="CD326" s="16"/>
      <c r="CE326" s="16"/>
      <c r="CF326" s="16"/>
      <c r="CN326" s="14">
        <f ca="1">IF(H326,IFERROR(IsVariableNameLegal(O326),0),0)</f>
        <v>0</v>
      </c>
      <c r="CO326" s="14" t="str">
        <f t="array" aca="1" ref="CO326" ca="1">IF(H326,IF(COUNTIF(INDIRECT(wew!$C$13),O326)&gt;1,TRIM(SUBSTITUTE(_xll.MCONCAT(IF((INDIRECT(wew!$C$13)=O326)*(COLUMN(INDIRECT(wew!$C$13))&lt;&gt;D326+1),-1+COLUMN(INDIRECT(wew!$C$13)),"")," "),"  "," ")),""),"")</f>
        <v/>
      </c>
      <c r="CP326" s="14" t="str">
        <f t="array" aca="1" ref="CP326" ca="1">IF(P326&lt;&gt;"",IF(LEN(P326)&gt;150,1,""),"")</f>
        <v/>
      </c>
      <c r="CQ326" s="14" t="str">
        <f t="array" aca="1" ref="CQ326" ca="1">IF(AND(H326,NOT(ster!$J$3)),IF(COUNTIF(INDIRECT(wew!$C$15),P326)&gt;1,TRIM(SUBSTITUTE(_xll.MCONCAT(IF((INDIRECT(wew!$C$15)=P326)*(COLUMN(INDIRECT(wew!$C$15))&lt;&gt;D326+1),-1+COLUMN(INDIRECT(wew!$C$15)),"")," "),"  "," ")),""),"")</f>
        <v/>
      </c>
      <c r="CR326" s="14" t="str">
        <f t="array" aca="1" ref="CR326" ca="1">IF(H326,IF(AND(W326&gt;0,AO326&lt;&gt;""),TRIM(SUBSTITUTE(_xll.MCONCAT(IFERROR(IF(ISNUMBER(INDIRECT(Q326)),IF((INDIRECT(ster!$D$14)&lt;&gt;"")*(INDIRECT(Q326)&lt;AO326),INDIRECT(ster!$D$14) &amp; ": " &amp;  SUBSTITUTE(IF( AV326,IFERROR(TEXT(INDIRECT(Q326),"rrrr-mm-dd") &amp;" (" &amp; INDIRECT(Q326) &amp;")",INDIRECT(Q326)),INDIRECT(Q326))," "," "),""),""),"")," "),"  "," ")),""),"")</f>
        <v/>
      </c>
      <c r="CS326" s="14" t="str">
        <f t="array" aca="1" ref="CS326" ca="1">IF(H326,IF(AND(W326&gt;0,AP326&lt;&gt;""),TRIM(SUBSTITUTE(_xll.MCONCAT(IFERROR(IF(ISNUMBER(INDIRECT(Q326)),IF((INDIRECT(ster!$D$14)&lt;&gt;"")*(INDIRECT(Q326)&gt;AP326),INDIRECT(ster!$D$14) &amp; ": " &amp;  SUBSTITUTE(IF( AV326,IFERROR(TEXT(INDIRECT(Q326),"rrrr-mm-dd")&amp;" (" &amp; INDIRECT(Q326) &amp;")",INDIRECT(Q326)),INDIRECT(Q326))," "," "),""),""),"")," "),"  "," ")),""),"")</f>
        <v/>
      </c>
      <c r="CT326" s="14" t="str">
        <f t="array" aca="1" ref="CT326" ca="1">IF(H326,IF(AND(N326&gt;0,AR326),TRIM(SUBSTITUTE(_xll.MCONCAT(IFERROR(IF(ISNUMBER(INDIRECT(Q326)),IF((INDIRECT(ster!$D$14)&lt;&gt;"")*(IFERROR(0*(MATCH(INDIRECT(Q326),INDIRECT(K326),0)&gt;0),1)),INDIRECT(ster!$D$14) &amp; ": " &amp;  SUBSTITUTE(IF( AV326,IFERROR(TEXT(INDIRECT(Q326),"rrrr-mm-dd")&amp;" (" &amp; INDIRECT(Q326) &amp;")",INDIRECT(Q326)),INDIRECT(Q326))," "," "),""),""),"")," "),"  "," ")),""),"")</f>
        <v/>
      </c>
      <c r="CU326" s="14" t="str">
        <f t="array" aca="1" ref="CU326" ca="1">IF(H326,IF(AND(V326&gt;0),TRIM(SUBSTITUTE(_xll.MCONCAT(IF((INDIRECT(ster!$D$14)&lt;&gt;"")*(IFERROR(0*(INDIRECT(Q326)&lt;&gt;""),1)),INDIRECT(ster!$D$14),"")," "),"  "," ")),""),"")</f>
        <v/>
      </c>
      <c r="CV326" s="14" t="str">
        <f t="array" aca="1" ref="CV326" ca="1">IF(H326,IF(AS326,
TRIM(SUBSTITUTE(_xll.MCONCAT(IF(
   (INDIRECT(ster!$D$14)&lt;&gt;"")*
   ((INDIRECT(Q326)="")+
      NOT(ISNUMBER(INDIRECT(Q326)))*
      NOT(ISERROR(MATCH(INDIRECT(Q326),INDIRECT(K326),0)))
    ),
      INDIRECT(ster!$D$14),
   "")," "),"  "," ")),
""),"")</f>
        <v/>
      </c>
      <c r="CW326" s="14" t="str">
        <f t="array" aca="1" ref="CW326" ca="1">IF(H326,IF(AND(AQ326),TRIM(SUBSTITUTE(_xll.MCONCAT(IFERROR(IF(ISNUMBER(INDIRECT(Q326)),IF((INDIRECT(ster!$D$14)&lt;&gt;"")*(INDIRECT(Q326)&lt;&gt;INT(INDIRECT(Q326))),INDIRECT(ster!$D$14) &amp; ": " &amp; INDIRECT(Q326),""),""),"")," "),"  "," ")),""),"")</f>
        <v/>
      </c>
      <c r="CX326" s="14" t="str">
        <f t="array" aca="1" ref="CX326" ca="1">IF(H326,IF(OR(AU326,AV326),TRIM(SUBSTITUTE(_xll.MCONCAT(IF((INDIRECT(ster!$D$14)&lt;&gt;"")*NOT(ISNUMBER(INDIRECT(Q326))),IF(ISERROR(MATCH(INDIRECT(Q326),INDIRECT(K326),0)),IFERROR(IF(INDIRECT(Q326)&lt;&gt;"",INDIRECT(ster!$D$14) &amp; ": " &amp; SUBSTITUTE(INDIRECT(Q326)," "," "),""),""),""),"")," "),"  "," ")),""),"")</f>
        <v/>
      </c>
      <c r="CY326" s="14" t="str">
        <f t="array" aca="1" ref="CY326" ca="1">IF(H326,IF(AE326,TRIM(SUBSTITUTE(_xll.MCONCAT(IF((INDIRECT(ster!$D$14)&lt;&gt;"")*IFERROR(NOT(INDIRECT(AF326)),FALSE),IF(ISERROR(MATCH(INDIRECT(Q326),INDIRECT(K326),0)),IFERROR(IF(INDIRECT(Q326)&lt;&gt;"",INDIRECT(ster!$D$14)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CZ326" s="14" t="str">
        <f t="array" aca="1" ref="CZ326" ca="1">IF(H326,IF(AH326,TRIM(SUBSTITUTE(_xll.MCONCAT(IF((INDIRECT(ster!$D$14)&lt;&gt;"")*IFERROR(NOT(INDIRECT(AI326)),FALSE),IF(ISERROR(MATCH(INDIRECT(Q326),INDIRECT(K326),0)),IFERROR(IF(INDIRECT(Q326)&lt;&gt;"",INDIRECT(ster!$D$14)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DC326" s="14" t="str">
        <f ca="1">SUBSTITUTE(SUBSTITUTE(SUBSTITUTE(SUBSTITUTE(_xll.MCONCAT(DG326:DS326,"■"),"■■","■"),"■■","■"),"■■","■"),"■■","■")</f>
        <v>■</v>
      </c>
      <c r="DD326" s="14" t="str">
        <f t="shared" ref="DD326" ca="1" si="7742">IF(MID(DC326,1,1)="■",MID(DC326,2,LEN(DC326)),DC326)</f>
        <v/>
      </c>
      <c r="DE326" s="14" t="str">
        <f t="shared" ref="DE326" ca="1" si="7743">IF(DD326&lt;&gt;"",IF(MID(DD326,LEN(DD326),1)="■",MID(DD326,1,LEN(DD326)-1),DD326),"")</f>
        <v/>
      </c>
      <c r="DF326" s="14" t="str">
        <f t="shared" ref="DF326" ca="1" si="7744">IFERROR(IF(DE326&lt;&gt;"",SUBSTITUTE(DE326,"■",". "),""),"##INTERNAL_ERROR")</f>
        <v/>
      </c>
      <c r="DG326" s="14" t="str">
        <f t="shared" ref="DG326" ca="1" si="7745">IF(CN326&lt;&gt;0,"Variable name don't comply with the naming convention","")</f>
        <v/>
      </c>
      <c r="DH326" s="14" t="str">
        <f t="shared" ref="DH326" ca="1" si="7746">IF(CO326&lt;&gt;"","Duplicated name. " &amp; IF(ISERROR(FIND(" ",CO326)),"Duplicate have index " &amp; CO326, "Duplicates have indices: "&amp;SUBSTITUTE(CO326," ",", ")),"")</f>
        <v/>
      </c>
      <c r="DI326" s="14" t="str">
        <f t="shared" ref="DI326" ca="1" si="7747">IF(CP326&lt;&gt;"","Variable label exceed length 150","")</f>
        <v/>
      </c>
      <c r="DJ326" s="14" t="str">
        <f t="shared" ref="DJ326" ca="1" si="7748">IF(CQ326&lt;&gt;"","Duplicated variable label. " &amp; IF(ISERROR(FIND(" ",CQ326)),"Duplicate have index " &amp; CQ326, "Duplicates have indices: "&amp;SUBSTITUTE(CQ326," ",", ")),"")</f>
        <v/>
      </c>
      <c r="DK326" s="14" t="str">
        <f t="shared" ref="DK326" ca="1" si="7749">IF(CR326&lt;&gt;"","The following cases have values below declared theorethical min: " &amp;SUBSTITUTE(CR326," ",", "),"")</f>
        <v/>
      </c>
      <c r="DL326" s="14" t="str">
        <f t="shared" ref="DL326" ca="1" si="7750">IF(CS326&lt;&gt;"","The following cases have values above declared theorethical max: " &amp;SUBSTITUTE(CS326," ",", "),"")</f>
        <v/>
      </c>
      <c r="DM326" s="14" t="str">
        <f t="shared" ref="DM326" ca="1" si="7751">IF(CT326&lt;&gt;"","There are some cases with values not explicitly declared in the labels dictionary: " &amp;SUBSTITUTE(CT326," ",", "),"")</f>
        <v/>
      </c>
      <c r="DN326" s="14" t="str">
        <f t="array" aca="1" ref="DN326" ca="1">IF(CU326&lt;&gt;"","There are errors in the entered values in the following cases: " &amp;SUBSTITUTE(CU326," ",", "),"")</f>
        <v/>
      </c>
      <c r="DO326" s="14" t="str">
        <f t="shared" ref="DO326" ca="1" si="7752">IF(CV326&lt;&gt;"","The following records are missing in this required field: " &amp;SUBSTITUTE(CV326," ",", "),"")</f>
        <v/>
      </c>
      <c r="DP326" s="14" t="str">
        <f t="shared" ref="DP326" ca="1" si="7753">IF(CW326&lt;&gt;"","The following cases have non-integer values: " &amp;SUBSTITUTE(CW326," ",", "),"")</f>
        <v/>
      </c>
      <c r="DQ326" s="14" t="str">
        <f t="shared" ref="DQ326" ca="1" si="7754">IF(CX326&lt;&gt;"","The following cases are non-numeric: " &amp;SUBSTITUTE(CX326," ",", "),"")</f>
        <v/>
      </c>
      <c r="DR326" s="14" t="str">
        <f t="shared" ref="DR326" ca="1" si="7755">IF(CY326&lt;&gt;"","In the following cases " &amp; P326 &amp; " " &amp; LOWER(MID(AG326,1,1)) &amp; MID(AG326,2,LEN(AG326)) &amp; ": " &amp;SUBSTITUTE(CY326," ",", "),"")</f>
        <v/>
      </c>
      <c r="DS326" s="14" t="str">
        <f t="shared" ref="DS326" ca="1" si="7756">IF(CZ326&lt;&gt;"","In the following cases " &amp; P326 &amp; " " &amp; LOWER(MID(AJ326,1,1)) &amp; MID(AJ326,2,LEN(AJ326)) &amp; ": " &amp;SUBSTITUTE(CZ326," ",", "),"")</f>
        <v/>
      </c>
      <c r="DZ326" s="14" t="b">
        <f t="shared" ref="DZ326" ca="1" si="7757">OR(ED326&lt;&gt;"",EF326&lt;&gt;"",EG326&lt;&gt;"")</f>
        <v>0</v>
      </c>
      <c r="EA326" s="14" t="str">
        <f t="shared" ref="EA326" ca="1" si="7758">IF(EB326&lt;&gt;"",G326 &amp; " (" &amp; F326 &amp; ")","")</f>
        <v>Other gene 2 (q_99.a2)</v>
      </c>
      <c r="EB326" s="14" t="str">
        <f t="shared" ref="EB326" ca="1" si="7759">IF(EE326&lt;&gt;"",EE326&amp;IF(ED326&lt;&gt;""," and "&amp;ED326,""),UPPER(MID(ED326,1,1)&amp;MID(ED326,2,LEN(ED326))))&amp; IF(OR(EF326&lt;&gt;"",EG326&lt;&gt;"")," and "&amp;IF(EF326&lt;&gt;"",LOWER(MID(EF326,1,1) &amp; MID(EF326,2,LEN(EF326))),"")&amp; IF(AND(EF326 &lt;&gt;"",EG326&lt;&gt;"")," and ","") &amp; IF(EG326&lt;&gt;"",LOWER(MID(EG326,1,1) &amp; MID(EG326,2,LEN(EG326))),""),"") &amp; IF(OR(EE326&lt;&gt;"",ED326&lt;&gt;"",EF326&lt;&gt;"",EG326&lt;&gt;""), ". ","")</f>
        <v xml:space="preserve">Values must be numeric. </v>
      </c>
      <c r="EC326" s="14" t="str">
        <f t="shared" ref="EC326" ca="1" si="7760">IF(EB326&lt;&gt;"",G326 &amp; " (" &amp; F326 &amp; "): " &amp; EB326,"")</f>
        <v xml:space="preserve">Other gene 2 (q_99.a2): Values must be numeric. </v>
      </c>
      <c r="ED326" s="14" t="str">
        <f t="shared" ref="ED326" ca="1" si="7761">IF(H326,IF(W326&gt;0,IF(AND(AO326&lt;&gt;"",AP326&lt;&gt;""),"each value must be between " &amp; IF( AV326,IFERROR(TEXT(AO326,"rrrr-mm-dd") &amp;" (" &amp; AO326 &amp;")",AO326),AO326) &amp; " and " &amp; IF( AV326,IFERROR(TEXT(AP326,"rrrr-mm-dd") &amp;" (" &amp; AP326 &amp;")",AP326),AP326),IF(AO326&lt;&gt;"","each value must be above " &amp; IF( AV326,IFERROR(TEXT(AO326,"rrrr-mm-dd") &amp;" (" &amp; AO326 &amp;")",AO326),AO326), IF(AP326&lt;&gt;"","each value must be below " &amp; IF( AV326,IFERROR(TEXT(AP326,"rrrr-mm-dd") &amp;" (" &amp; AP326 &amp;")",AP326),AP326),""))),""),"")</f>
        <v/>
      </c>
      <c r="EE326" s="14" t="str">
        <f t="shared" ref="EE326" ca="1" si="7762">IF(H326,IF(OR(AQ326,AU326,AV326,AS326,AR326),
   "Values must be" &amp;
   IF(AR326," limited to predefinied list", IF(AQ326, " integers",IF(OR(AU326,AV326)," numeric",""))) &amp;
   IF(AS326,IF(OR(AR326,AQ326,AU326,AV326), " and ","") &amp; "non-missing",""),
""),"")</f>
        <v>Values must be numeric</v>
      </c>
      <c r="EF326" s="14" t="str">
        <f t="shared" ref="EF326" ca="1" si="7763">IF($H326,AG326,"")</f>
        <v/>
      </c>
      <c r="EG326" s="14" t="str">
        <f t="shared" ref="EG326" ca="1" si="7764">IF($H326,AJ326,"")</f>
        <v/>
      </c>
      <c r="EM326" s="14" t="b">
        <f t="shared" ref="EM326" ca="1" si="7765">OR(EC326&lt;&gt;"",DF326&lt;&gt;"")</f>
        <v>1</v>
      </c>
      <c r="EN326" s="14">
        <f t="shared" ref="EN326" ca="1" si="7766">IF(EM326,C326,"")</f>
        <v>306</v>
      </c>
      <c r="EO326" s="14" t="str">
        <f t="shared" ref="EO326" ca="1" si="7767">IF(EM326,F326,"")</f>
        <v>q_99.a2</v>
      </c>
      <c r="EP326" s="14" t="str">
        <f t="shared" ref="EP326" ca="1" si="7768">EC326</f>
        <v xml:space="preserve">Other gene 2 (q_99.a2): Values must be numeric. </v>
      </c>
      <c r="EQ326" s="14" t="str">
        <f t="shared" ref="EQ326" ca="1" si="7769">DF326</f>
        <v/>
      </c>
    </row>
    <row r="327" spans="2:147" s="14" customFormat="1">
      <c r="B327" s="14" t="str">
        <f t="shared" ca="1" si="7320"/>
        <v/>
      </c>
      <c r="C327" s="14">
        <f t="shared" ca="1" si="7321"/>
        <v>307</v>
      </c>
      <c r="D327" s="14">
        <f t="shared" si="7322"/>
        <v>325</v>
      </c>
      <c r="E327" s="14" t="str">
        <f t="shared" ca="1" si="7323"/>
        <v>I</v>
      </c>
      <c r="F327" s="14" t="str">
        <f t="shared" ca="1" si="7324"/>
        <v>q_99.b2</v>
      </c>
      <c r="G327" s="14" t="str">
        <f t="shared" ca="1" si="7325"/>
        <v>Other gene 2 mutation type</v>
      </c>
      <c r="H327" s="14" t="b">
        <f t="shared" ca="1" si="7326"/>
        <v>1</v>
      </c>
      <c r="I327" s="14" t="str">
        <f ca="1">IF($H327,ADDRESS(3,(D327+1)*2-1,4,,"["&amp;wew!$G$7&amp;"]"&amp;_sheetname_labels)&amp;":"&amp;ADDRESS(2+ster!$B$20,(D327+1)*2-1,4),"")</f>
        <v>[DBTemplate.xlsm]labels!YA3:YA61</v>
      </c>
      <c r="J327" s="14">
        <f t="array" aca="1" ref="J327" ca="1">IF(H327,MAX(0,MAX(IF(INDIRECT(I327)&lt;&gt;"",ROW(INDIRECT(I327)),""))-2),"")</f>
        <v>0</v>
      </c>
      <c r="K327" s="14" t="str">
        <f ca="1">IF($H327,IF($J327&gt;0,ADDRESS(3,(D327+1)*2-1,4,,"["&amp;wew!$G$7&amp;"]"&amp;_sheetname_labels)&amp;":"&amp;ADDRESS(2+J327,(D327+1)*2-1,4),""),"")</f>
        <v/>
      </c>
      <c r="L327" s="14" t="str">
        <f ca="1">IF($H327,IF($J327&gt;0,ADDRESS(3,(D327+1)*2,4,,"["&amp;wew!$G$7&amp;"]"&amp;_sheetname_labels)&amp;":"&amp;ADDRESS(2+J327,(D327+1)*2,4),""),"")</f>
        <v/>
      </c>
      <c r="M327" s="14">
        <f t="shared" ca="1" si="7327"/>
        <v>0</v>
      </c>
      <c r="N327" s="14">
        <f t="shared" ca="1" si="7328"/>
        <v>0</v>
      </c>
      <c r="O327" s="14" t="str">
        <f t="shared" ca="1" si="7329"/>
        <v>q_99.b2</v>
      </c>
      <c r="P327" s="14" t="str">
        <f t="shared" ca="1" si="7330"/>
        <v>Other gene 2 mutation type</v>
      </c>
      <c r="Q327" s="14" t="str">
        <f ca="1">IF($BP327,ADDRESS(3,D327+1,4,,"["&amp;wew!$G$7&amp;"]"&amp;_sheetname_dataframe)&amp;":"&amp;ADDRESS(2+ster!$C$14,D327+1,4),"")</f>
        <v>[DBTemplate.xlsm]data_frame!LN3:LN3</v>
      </c>
      <c r="R327" s="14" t="str">
        <f>IF($BP327,IF(MID(_xll.FORMULATEXT(INDEX(INDIRECT(Q327),1)),1,1)="=", _xll.FORMULATEXT(INDEX(INDIRECT(Q327),1),2,TRUE),""),"")</f>
        <v/>
      </c>
      <c r="S327" s="14">
        <f t="array" aca="1" ref="S327" ca="1">IF(H327,SUM(IF((IFERROR(INDIRECT(Q327)&lt;&gt;"",FALSE))*(INDIRECT(ster!$D$14)&lt;&gt;""),1,0)),"")</f>
        <v>0</v>
      </c>
      <c r="T327" s="14">
        <f t="array" aca="1" ref="T327" ca="1">IF(H327,IF(M327&gt;0,SUM(IFERROR(1*(MATCH(INDIRECT(Q327),INDIRECT(K327),0)&gt;0),0)*(INDIRECT(ster!$D$14)&lt;&gt;"")*NOT(ISNUMBER(INDIRECT(Q327)))),0),"")</f>
        <v>0</v>
      </c>
      <c r="U327" s="14">
        <f t="array" aca="1" ref="U327" ca="1">IF(H327,SUM((IFERROR(INDIRECT(Q327)="",FALSE))*(INDIRECT(ster!$D$14)&lt;&gt;"")),"")</f>
        <v>1</v>
      </c>
      <c r="V327" s="14">
        <f t="array" aca="1" ref="V327" ca="1">IF(H327,SUM((IFERROR(INDIRECT(Q327)="#ąś",TRUE))*(INDIRECT(ster!$D$14)&lt;&gt;"")),"")</f>
        <v>0</v>
      </c>
      <c r="W327" s="14">
        <f t="array" aca="1" ref="W327" ca="1">IF(H327,SUM(ISNUMBER(INDIRECT(Q327))*(INDIRECT(ster!$D$14)&lt;&gt;"")),"")</f>
        <v>0</v>
      </c>
      <c r="X327" s="14" t="str">
        <f t="array" aca="1" ref="X327" ca="1">IF(AND(H327,W327&gt;0),IF(wew!$B$3,MIN(IF((INDIRECT(ster!$D$14)&lt;&gt;"")*IFERROR(INDIRECT($Q327)&lt;&gt;"",FALSE),IFERROR(INDIRECT($Q327),"X"),"X")),"&lt;włącz podświetlanie wartości&gt;"),"—")</f>
        <v>—</v>
      </c>
      <c r="Y327" s="14" t="str">
        <f t="array" aca="1" ref="Y327" ca="1">IF(AND(H327,W327&gt;0),IF(wew!$B$3,MAX(IF((INDIRECT(ster!$D$14)&lt;&gt;"")*IFERROR(INDIRECT($Q327)&lt;&gt;"",FALSE),IFERROR(INDIRECT($Q327),"X"),"X")),"&lt;włącz podświetlanie wartości&gt;"),"—")</f>
        <v>—</v>
      </c>
      <c r="Z327" s="14">
        <f t="shared" ca="1" si="7331"/>
        <v>0</v>
      </c>
      <c r="AA327" s="12" t="str">
        <f t="shared" ca="1" si="7332"/>
        <v>—</v>
      </c>
      <c r="AB327" s="17">
        <f t="array" aca="1" ref="AB327" ca="1">IF(H327,IF(W327&gt;0,SUM((INDIRECT(ster!$D$14)&lt;&gt;"")*IFERROR((INDIRECT(Q327)&lt;&gt;"")*(INDIRECT(Q327)=INT(INDIRECT(Q327))),0)),0),"")</f>
        <v>0</v>
      </c>
      <c r="AC327" s="17">
        <f t="array" aca="1" ref="AC327" ca="1">IF(H327,W327-AB327,"")</f>
        <v>0</v>
      </c>
      <c r="AD327" s="17">
        <f t="shared" ca="1" si="7333"/>
        <v>1</v>
      </c>
      <c r="AE327" s="17" t="b">
        <f t="shared" ca="1" si="7334"/>
        <v>0</v>
      </c>
      <c r="AF327" s="17" t="str">
        <f ca="1">IF(AE327,IF($H327,ADDRESS(3,D327+2,4,,"["&amp;wew!$G$7&amp;"]"&amp;_sheetname_dataframe)&amp;":"&amp;ADDRESS(2+ster!$C$14,D327+2,4),""),"")</f>
        <v/>
      </c>
      <c r="AG327" s="17" t="str">
        <f t="shared" ca="1" si="7335"/>
        <v/>
      </c>
      <c r="AH327" s="17" t="b">
        <f t="shared" ca="1" si="7336"/>
        <v>0</v>
      </c>
      <c r="AI327" s="17" t="str">
        <f ca="1">IF(AH327,IF($H327,ADDRESS(3,D327+3,4,,"["&amp;wew!$G$7&amp;"]"&amp;_sheetname_dataframe)&amp;":"&amp;ADDRESS(2+ster!$C$14,D327+3,4),""),"")</f>
        <v/>
      </c>
      <c r="AJ327" s="17" t="str">
        <f t="shared" ca="1" si="7337"/>
        <v/>
      </c>
      <c r="AK327" s="17" t="b">
        <f t="shared" ca="1" si="7338"/>
        <v>0</v>
      </c>
      <c r="AL327" s="17" t="b">
        <f t="shared" ca="1" si="7339"/>
        <v>0</v>
      </c>
      <c r="AM327" s="17" t="b">
        <f t="shared" ca="1" si="7340"/>
        <v>0</v>
      </c>
      <c r="AN327" s="17">
        <f t="shared" ca="1" si="7341"/>
        <v>0</v>
      </c>
      <c r="AO327" s="24" t="str">
        <f t="shared" ca="1" si="7342"/>
        <v/>
      </c>
      <c r="AP327" s="24" t="str">
        <f t="shared" ca="1" si="7343"/>
        <v/>
      </c>
      <c r="AQ327" s="17" t="b">
        <f t="shared" ca="1" si="7344"/>
        <v>0</v>
      </c>
      <c r="AR327" s="17" t="b">
        <f t="shared" ca="1" si="7345"/>
        <v>0</v>
      </c>
      <c r="AS327" s="17" t="b">
        <f t="shared" ca="1" si="7346"/>
        <v>0</v>
      </c>
      <c r="AT327" s="17" t="b">
        <f t="shared" ca="1" si="7347"/>
        <v>0</v>
      </c>
      <c r="AU327" s="17" t="b">
        <f t="shared" ca="1" si="7348"/>
        <v>0</v>
      </c>
      <c r="AV327" s="17" t="b">
        <f t="shared" ca="1" si="7349"/>
        <v>0</v>
      </c>
      <c r="AW327" s="17" t="b">
        <f t="shared" ca="1" si="7350"/>
        <v>0</v>
      </c>
      <c r="AX327" s="14" t="b">
        <f t="array" aca="1" ref="AX327" ca="1">IF(H327,N327&gt;0,"")</f>
        <v>0</v>
      </c>
      <c r="AY327" s="17" t="str">
        <f t="shared" ca="1" si="7351"/>
        <v/>
      </c>
      <c r="AZ327" s="17" t="str">
        <f t="array" aca="1" ref="AZ327" ca="1">IF(AY327&lt;&gt;"",SUM(1*ISERROR(MATCH(INDIRECT(AY327),INDIRECT(K327),0)))=0,"")</f>
        <v/>
      </c>
      <c r="BA327" s="17" t="b">
        <f t="shared" ca="1" si="7352"/>
        <v>1</v>
      </c>
      <c r="BB327" s="17" t="b">
        <v>0</v>
      </c>
      <c r="BC327" s="17" t="b">
        <f t="shared" ca="1" si="7353"/>
        <v>0</v>
      </c>
      <c r="BD327" s="17" t="b">
        <f t="shared" ca="1" si="7354"/>
        <v>0</v>
      </c>
      <c r="BE327" s="17" t="b">
        <f t="shared" ca="1" si="7355"/>
        <v>0</v>
      </c>
      <c r="BF327" s="17" t="b">
        <f t="shared" ca="1" si="7356"/>
        <v>0</v>
      </c>
      <c r="BG327" s="17" t="b">
        <f t="shared" ca="1" si="7357"/>
        <v>0</v>
      </c>
      <c r="BH327" s="17" t="b">
        <f t="shared" ca="1" si="7358"/>
        <v>0</v>
      </c>
      <c r="BI327" s="17">
        <f t="shared" ca="1" si="7359"/>
        <v>7</v>
      </c>
      <c r="BJ327" s="17" t="b">
        <f t="shared" ca="1" si="7360"/>
        <v>0</v>
      </c>
      <c r="BK327" s="17" t="str">
        <f t="shared" ca="1" si="7361"/>
        <v/>
      </c>
      <c r="BL327" s="17" t="str">
        <f t="shared" ca="1" si="7362"/>
        <v/>
      </c>
      <c r="BM327" s="17" t="str">
        <f t="shared" ca="1" si="7363"/>
        <v>0</v>
      </c>
      <c r="BN327" s="17" t="str">
        <f t="shared" ca="1" si="7364"/>
        <v>S</v>
      </c>
      <c r="BO327" s="17" t="str">
        <f t="shared" ca="1" si="7365"/>
        <v/>
      </c>
      <c r="BP327" s="14" t="b">
        <f t="shared" ca="1" si="7366"/>
        <v>1</v>
      </c>
      <c r="BQ327" s="35"/>
      <c r="BX327" s="16"/>
      <c r="BY327" s="16"/>
      <c r="BZ327" s="16"/>
      <c r="CA327" s="16"/>
      <c r="CB327" s="16"/>
      <c r="CC327" s="16"/>
      <c r="CD327" s="16"/>
      <c r="CE327" s="16"/>
      <c r="CF327" s="16"/>
      <c r="CN327" s="14">
        <f ca="1">IF(H327,IFERROR(IsVariableNameLegal(O327),0),0)</f>
        <v>0</v>
      </c>
      <c r="CO327" s="14" t="str">
        <f t="array" aca="1" ref="CO327" ca="1">IF(H327,IF(COUNTIF(INDIRECT(wew!$C$13),O327)&gt;1,TRIM(SUBSTITUTE(_xll.MCONCAT(IF((INDIRECT(wew!$C$13)=O327)*(COLUMN(INDIRECT(wew!$C$13))&lt;&gt;D327+1),-1+COLUMN(INDIRECT(wew!$C$13)),"")," "),"  "," ")),""),"")</f>
        <v/>
      </c>
      <c r="CP327" s="14" t="str">
        <f t="array" aca="1" ref="CP327" ca="1">IF(P327&lt;&gt;"",IF(LEN(P327)&gt;150,1,""),"")</f>
        <v/>
      </c>
      <c r="CQ327" s="14" t="str">
        <f t="array" aca="1" ref="CQ327" ca="1">IF(AND(H327,NOT(ster!$J$3)),IF(COUNTIF(INDIRECT(wew!$C$15),P327)&gt;1,TRIM(SUBSTITUTE(_xll.MCONCAT(IF((INDIRECT(wew!$C$15)=P327)*(COLUMN(INDIRECT(wew!$C$15))&lt;&gt;D327+1),-1+COLUMN(INDIRECT(wew!$C$15)),"")," "),"  "," ")),""),"")</f>
        <v/>
      </c>
      <c r="CR327" s="14" t="str">
        <f t="array" aca="1" ref="CR327" ca="1">IF(H327,IF(AND(W327&gt;0,AO327&lt;&gt;""),TRIM(SUBSTITUTE(_xll.MCONCAT(IFERROR(IF(ISNUMBER(INDIRECT(Q327)),IF((INDIRECT(ster!$D$14)&lt;&gt;"")*(INDIRECT(Q327)&lt;AO327),INDIRECT(ster!$D$14) &amp; ": " &amp;  SUBSTITUTE(IF( AV327,IFERROR(TEXT(INDIRECT(Q327),"rrrr-mm-dd") &amp;" (" &amp; INDIRECT(Q327) &amp;")",INDIRECT(Q327)),INDIRECT(Q327))," "," "),""),""),"")," "),"  "," ")),""),"")</f>
        <v/>
      </c>
      <c r="CS327" s="14" t="str">
        <f t="array" aca="1" ref="CS327" ca="1">IF(H327,IF(AND(W327&gt;0,AP327&lt;&gt;""),TRIM(SUBSTITUTE(_xll.MCONCAT(IFERROR(IF(ISNUMBER(INDIRECT(Q327)),IF((INDIRECT(ster!$D$14)&lt;&gt;"")*(INDIRECT(Q327)&gt;AP327),INDIRECT(ster!$D$14) &amp; ": " &amp;  SUBSTITUTE(IF( AV327,IFERROR(TEXT(INDIRECT(Q327),"rrrr-mm-dd")&amp;" (" &amp; INDIRECT(Q327) &amp;")",INDIRECT(Q327)),INDIRECT(Q327))," "," "),""),""),"")," "),"  "," ")),""),"")</f>
        <v/>
      </c>
      <c r="CT327" s="14" t="str">
        <f t="array" aca="1" ref="CT327" ca="1">IF(H327,IF(AND(N327&gt;0,AR327),TRIM(SUBSTITUTE(_xll.MCONCAT(IFERROR(IF(ISNUMBER(INDIRECT(Q327)),IF((INDIRECT(ster!$D$14)&lt;&gt;"")*(IFERROR(0*(MATCH(INDIRECT(Q327),INDIRECT(K327),0)&gt;0),1)),INDIRECT(ster!$D$14) &amp; ": " &amp;  SUBSTITUTE(IF( AV327,IFERROR(TEXT(INDIRECT(Q327),"rrrr-mm-dd")&amp;" (" &amp; INDIRECT(Q327) &amp;")",INDIRECT(Q327)),INDIRECT(Q327))," "," "),""),""),"")," "),"  "," ")),""),"")</f>
        <v/>
      </c>
      <c r="CU327" s="14" t="str">
        <f t="array" aca="1" ref="CU327" ca="1">IF(H327,IF(AND(V327&gt;0),TRIM(SUBSTITUTE(_xll.MCONCAT(IF((INDIRECT(ster!$D$14)&lt;&gt;"")*(IFERROR(0*(INDIRECT(Q327)&lt;&gt;""),1)),INDIRECT(ster!$D$14),"")," "),"  "," ")),""),"")</f>
        <v/>
      </c>
      <c r="CV327" s="14" t="str">
        <f t="array" aca="1" ref="CV327" ca="1">IF(H327,IF(AS327,
TRIM(SUBSTITUTE(_xll.MCONCAT(IF(
   (INDIRECT(ster!$D$14)&lt;&gt;"")*
   ((INDIRECT(Q327)="")+
      NOT(ISNUMBER(INDIRECT(Q327)))*
      NOT(ISERROR(MATCH(INDIRECT(Q327),INDIRECT(K327),0)))
    ),
      INDIRECT(ster!$D$14),
   "")," "),"  "," ")),
""),"")</f>
        <v/>
      </c>
      <c r="CW327" s="14" t="str">
        <f t="array" aca="1" ref="CW327" ca="1">IF(H327,IF(AND(AQ327),TRIM(SUBSTITUTE(_xll.MCONCAT(IFERROR(IF(ISNUMBER(INDIRECT(Q327)),IF((INDIRECT(ster!$D$14)&lt;&gt;"")*(INDIRECT(Q327)&lt;&gt;INT(INDIRECT(Q327))),INDIRECT(ster!$D$14) &amp; ": " &amp; INDIRECT(Q327),""),""),"")," "),"  "," ")),""),"")</f>
        <v/>
      </c>
      <c r="CX327" s="14" t="str">
        <f t="array" aca="1" ref="CX327" ca="1">IF(H327,IF(OR(AU327,AV327),TRIM(SUBSTITUTE(_xll.MCONCAT(IF((INDIRECT(ster!$D$14)&lt;&gt;"")*NOT(ISNUMBER(INDIRECT(Q327))),IF(ISERROR(MATCH(INDIRECT(Q327),INDIRECT(K327),0)),IFERROR(IF(INDIRECT(Q327)&lt;&gt;"",INDIRECT(ster!$D$14) &amp; ": " &amp; SUBSTITUTE(INDIRECT(Q327)," "," "),""),""),""),"")," "),"  "," ")),""),"")</f>
        <v/>
      </c>
      <c r="CY327" s="14" t="str">
        <f t="array" aca="1" ref="CY327" ca="1">IF(H327,IF(AE327,TRIM(SUBSTITUTE(_xll.MCONCAT(IF((INDIRECT(ster!$D$14)&lt;&gt;"")*IFERROR(NOT(INDIRECT(AF327)),FALSE),IF(ISERROR(MATCH(INDIRECT(Q327),INDIRECT(K327),0)),IFERROR(IF(INDIRECT(Q327)&lt;&gt;"",INDIRECT(ster!$D$14)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CZ327" s="14" t="str">
        <f t="array" aca="1" ref="CZ327" ca="1">IF(H327,IF(AH327,TRIM(SUBSTITUTE(_xll.MCONCAT(IF((INDIRECT(ster!$D$14)&lt;&gt;"")*IFERROR(NOT(INDIRECT(AI327)),FALSE),IF(ISERROR(MATCH(INDIRECT(Q327),INDIRECT(K327),0)),IFERROR(IF(INDIRECT(Q327)&lt;&gt;"",INDIRECT(ster!$D$14)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DC327" s="14" t="str">
        <f ca="1">SUBSTITUTE(SUBSTITUTE(SUBSTITUTE(SUBSTITUTE(_xll.MCONCAT(DG327:DS327,"■"),"■■","■"),"■■","■"),"■■","■"),"■■","■")</f>
        <v>■</v>
      </c>
      <c r="DD327" s="14" t="str">
        <f t="shared" ca="1" si="7367"/>
        <v/>
      </c>
      <c r="DE327" s="14" t="str">
        <f t="shared" ca="1" si="7368"/>
        <v/>
      </c>
      <c r="DF327" s="14" t="str">
        <f t="shared" ca="1" si="7369"/>
        <v/>
      </c>
      <c r="DG327" s="14" t="str">
        <f t="shared" ca="1" si="7370"/>
        <v/>
      </c>
      <c r="DH327" s="14" t="str">
        <f t="shared" ca="1" si="7371"/>
        <v/>
      </c>
      <c r="DI327" s="14" t="str">
        <f t="shared" ca="1" si="7372"/>
        <v/>
      </c>
      <c r="DJ327" s="14" t="str">
        <f t="shared" ca="1" si="7373"/>
        <v/>
      </c>
      <c r="DK327" s="14" t="str">
        <f t="shared" ca="1" si="7374"/>
        <v/>
      </c>
      <c r="DL327" s="14" t="str">
        <f t="shared" ca="1" si="7375"/>
        <v/>
      </c>
      <c r="DM327" s="14" t="str">
        <f t="shared" ca="1" si="7376"/>
        <v/>
      </c>
      <c r="DN327" s="14" t="str">
        <f t="array" aca="1" ref="DN327" ca="1">IF(CU327&lt;&gt;"","There are errors in the entered values in the following cases: " &amp;SUBSTITUTE(CU327," ",", "),"")</f>
        <v/>
      </c>
      <c r="DO327" s="14" t="str">
        <f t="shared" ca="1" si="7377"/>
        <v/>
      </c>
      <c r="DP327" s="14" t="str">
        <f t="shared" ca="1" si="7378"/>
        <v/>
      </c>
      <c r="DQ327" s="14" t="str">
        <f t="shared" ca="1" si="7379"/>
        <v/>
      </c>
      <c r="DR327" s="14" t="str">
        <f t="shared" ca="1" si="7380"/>
        <v/>
      </c>
      <c r="DS327" s="14" t="str">
        <f t="shared" ca="1" si="7381"/>
        <v/>
      </c>
      <c r="DZ327" s="14" t="b">
        <f t="shared" ca="1" si="7382"/>
        <v>0</v>
      </c>
      <c r="EA327" s="14" t="str">
        <f t="shared" ca="1" si="7383"/>
        <v/>
      </c>
      <c r="EB327" s="14" t="str">
        <f t="shared" ca="1" si="7384"/>
        <v/>
      </c>
      <c r="EC327" s="14" t="str">
        <f t="shared" ca="1" si="7385"/>
        <v/>
      </c>
      <c r="ED327" s="14" t="str">
        <f t="shared" ca="1" si="7386"/>
        <v/>
      </c>
      <c r="EE327" s="14" t="str">
        <f t="shared" ca="1" si="7387"/>
        <v/>
      </c>
      <c r="EF327" s="14" t="str">
        <f t="shared" ca="1" si="7388"/>
        <v/>
      </c>
      <c r="EG327" s="14" t="str">
        <f t="shared" ca="1" si="7389"/>
        <v/>
      </c>
      <c r="EM327" s="14" t="b">
        <f t="shared" ca="1" si="7390"/>
        <v>0</v>
      </c>
      <c r="EN327" s="14" t="str">
        <f t="shared" ca="1" si="7391"/>
        <v/>
      </c>
      <c r="EO327" s="14" t="str">
        <f t="shared" ca="1" si="7392"/>
        <v/>
      </c>
      <c r="EP327" s="14" t="str">
        <f t="shared" ca="1" si="7393"/>
        <v/>
      </c>
      <c r="EQ327" s="14" t="str">
        <f t="shared" ca="1" si="7394"/>
        <v/>
      </c>
    </row>
    <row r="328" spans="2:147" s="14" customFormat="1">
      <c r="B328" s="14" t="str">
        <f t="shared" ca="1" si="7320"/>
        <v/>
      </c>
      <c r="C328" s="14">
        <f t="shared" ca="1" si="7321"/>
        <v>308</v>
      </c>
      <c r="D328" s="14">
        <f t="shared" si="7322"/>
        <v>326</v>
      </c>
      <c r="E328" s="14" t="str">
        <f t="shared" ca="1" si="7323"/>
        <v/>
      </c>
      <c r="F328" s="14" t="str">
        <f t="shared" ca="1" si="7324"/>
        <v/>
      </c>
      <c r="G328" s="14" t="str">
        <f t="shared" ca="1" si="7325"/>
        <v/>
      </c>
      <c r="H328" s="14" t="b">
        <f t="shared" ca="1" si="7326"/>
        <v>0</v>
      </c>
      <c r="I328" s="14" t="str">
        <f ca="1">IF($H328,ADDRESS(3,(D328+1)*2-1,4,,"["&amp;wew!$G$7&amp;"]"&amp;_sheetname_labels)&amp;":"&amp;ADDRESS(2+ster!$B$20,(D328+1)*2-1,4),"")</f>
        <v/>
      </c>
      <c r="J328" s="14" t="str">
        <f t="array" aca="1" ref="J328" ca="1">IF(H328,MAX(0,MAX(IF(INDIRECT(I328)&lt;&gt;"",ROW(INDIRECT(I328)),""))-2),"")</f>
        <v/>
      </c>
      <c r="K328" s="14" t="str">
        <f ca="1">IF($H328,IF($J328&gt;0,ADDRESS(3,(D328+1)*2-1,4,,"["&amp;wew!$G$7&amp;"]"&amp;_sheetname_labels)&amp;":"&amp;ADDRESS(2+J328,(D328+1)*2-1,4),""),"")</f>
        <v/>
      </c>
      <c r="L328" s="14" t="str">
        <f ca="1">IF($H328,IF($J328&gt;0,ADDRESS(3,(D328+1)*2,4,,"["&amp;wew!$G$7&amp;"]"&amp;_sheetname_labels)&amp;":"&amp;ADDRESS(2+J328,(D328+1)*2,4),""),"")</f>
        <v/>
      </c>
      <c r="M328" s="14" t="str">
        <f t="shared" ca="1" si="7327"/>
        <v/>
      </c>
      <c r="N328" s="14" t="str">
        <f t="shared" ca="1" si="7328"/>
        <v/>
      </c>
      <c r="O328" s="14" t="str">
        <f t="shared" ca="1" si="7329"/>
        <v>.verification</v>
      </c>
      <c r="P328" s="14" t="str">
        <f t="shared" ca="1" si="7330"/>
        <v/>
      </c>
      <c r="Q328" s="14" t="str">
        <f ca="1">IF($BP328,ADDRESS(3,D328+1,4,,"["&amp;wew!$G$7&amp;"]"&amp;_sheetname_dataframe)&amp;":"&amp;ADDRESS(2+ster!$C$14,D328+1,4),"")</f>
        <v>[DBTemplate.xlsm]data_frame!LO3:LO3</v>
      </c>
      <c r="R328" s="14" t="str">
        <f>IF($BP328,IF(MID(_xll.FORMULATEXT(INDEX(INDIRECT(Q328),1)),1,1)="=", _xll.FORMULATEXT(INDEX(INDIRECT(Q328),1),2,TRUE),""),"")</f>
        <v>=IF(OR(AND(RC[-1]&lt;&gt;"",ISNUMBER(RC[-2])),AND(RC[-1]="",NOT(ISNUMBER(RC[-2])))),1,0)</v>
      </c>
      <c r="S328" s="14" t="str">
        <f t="array" aca="1" ref="S328" ca="1">IF(H328,SUM(IF((IFERROR(INDIRECT(Q328)&lt;&gt;"",FALSE))*(INDIRECT(ster!$D$14)&lt;&gt;""),1,0)),"")</f>
        <v/>
      </c>
      <c r="T328" s="14" t="str">
        <f t="array" aca="1" ref="T328" ca="1">IF(H328,IF(M328&gt;0,SUM(IFERROR(1*(MATCH(INDIRECT(Q328),INDIRECT(K328),0)&gt;0),0)*(INDIRECT(ster!$D$14)&lt;&gt;"")*NOT(ISNUMBER(INDIRECT(Q328)))),0),"")</f>
        <v/>
      </c>
      <c r="U328" s="14" t="str">
        <f t="array" aca="1" ref="U328" ca="1">IF(H328,SUM((IFERROR(INDIRECT(Q328)="",FALSE))*(INDIRECT(ster!$D$14)&lt;&gt;"")),"")</f>
        <v/>
      </c>
      <c r="V328" s="14" t="str">
        <f t="array" aca="1" ref="V328" ca="1">IF(H328,SUM((IFERROR(INDIRECT(Q328)="#ąś",TRUE))*(INDIRECT(ster!$D$14)&lt;&gt;"")),"")</f>
        <v/>
      </c>
      <c r="W328" s="14" t="str">
        <f t="array" aca="1" ref="W328" ca="1">IF(H328,SUM(ISNUMBER(INDIRECT(Q328))*(INDIRECT(ster!$D$14)&lt;&gt;"")),"")</f>
        <v/>
      </c>
      <c r="X328" s="14" t="str">
        <f t="array" aca="1" ref="X328" ca="1">IF(AND(H328,W328&gt;0),IF(wew!$B$3,MIN(IF((INDIRECT(ster!$D$14)&lt;&gt;"")*IFERROR(INDIRECT($Q328)&lt;&gt;"",FALSE),IFERROR(INDIRECT($Q328),"X"),"X")),"&lt;włącz podświetlanie wartości&gt;"),"—")</f>
        <v>—</v>
      </c>
      <c r="Y328" s="14" t="str">
        <f t="array" aca="1" ref="Y328" ca="1">IF(AND(H328,W328&gt;0),IF(wew!$B$3,MAX(IF((INDIRECT(ster!$D$14)&lt;&gt;"")*IFERROR(INDIRECT($Q328)&lt;&gt;"",FALSE),IFERROR(INDIRECT($Q328),"X"),"X")),"&lt;włącz podświetlanie wartości&gt;"),"—")</f>
        <v>—</v>
      </c>
      <c r="Z328" s="14" t="str">
        <f t="shared" ca="1" si="7331"/>
        <v/>
      </c>
      <c r="AA328" s="12" t="str">
        <f t="shared" ca="1" si="7332"/>
        <v/>
      </c>
      <c r="AB328" s="17" t="str">
        <f t="array" aca="1" ref="AB328" ca="1">IF(H328,IF(W328&gt;0,SUM((INDIRECT(ster!$D$14)&lt;&gt;"")*IFERROR((INDIRECT(Q328)&lt;&gt;"")*(INDIRECT(Q328)=INT(INDIRECT(Q328))),0)),0),"")</f>
        <v/>
      </c>
      <c r="AC328" s="17" t="str">
        <f t="array" aca="1" ref="AC328" ca="1">IF(H328,W328-AB328,"")</f>
        <v/>
      </c>
      <c r="AD328" s="17" t="str">
        <f t="shared" ca="1" si="7333"/>
        <v/>
      </c>
      <c r="AE328" s="17" t="b">
        <f t="shared" ca="1" si="7334"/>
        <v>0</v>
      </c>
      <c r="AF328" s="17" t="str">
        <f ca="1">IF(AE328,IF($H328,ADDRESS(3,D328+2,4,,"["&amp;wew!$G$7&amp;"]"&amp;_sheetname_dataframe)&amp;":"&amp;ADDRESS(2+ster!$C$14,D328+2,4),""),"")</f>
        <v/>
      </c>
      <c r="AG328" s="17" t="str">
        <f t="shared" ca="1" si="7335"/>
        <v/>
      </c>
      <c r="AH328" s="17" t="b">
        <f t="shared" ca="1" si="7336"/>
        <v>0</v>
      </c>
      <c r="AI328" s="17" t="str">
        <f ca="1">IF(AH328,IF($H328,ADDRESS(3,D328+3,4,,"["&amp;wew!$G$7&amp;"]"&amp;_sheetname_dataframe)&amp;":"&amp;ADDRESS(2+ster!$C$14,D328+3,4),""),"")</f>
        <v/>
      </c>
      <c r="AJ328" s="17" t="str">
        <f t="shared" ca="1" si="7337"/>
        <v/>
      </c>
      <c r="AK328" s="17" t="str">
        <f t="shared" ca="1" si="7338"/>
        <v/>
      </c>
      <c r="AL328" s="17" t="str">
        <f t="shared" ca="1" si="7339"/>
        <v/>
      </c>
      <c r="AM328" s="17" t="str">
        <f t="shared" ca="1" si="7340"/>
        <v/>
      </c>
      <c r="AN328" s="17">
        <f t="shared" ca="1" si="7341"/>
        <v>2</v>
      </c>
      <c r="AO328" s="24" t="str">
        <f t="shared" ca="1" si="7342"/>
        <v/>
      </c>
      <c r="AP328" s="24" t="str">
        <f t="shared" ca="1" si="7343"/>
        <v/>
      </c>
      <c r="AQ328" s="17" t="str">
        <f t="shared" ca="1" si="7344"/>
        <v/>
      </c>
      <c r="AR328" s="17" t="str">
        <f t="shared" ca="1" si="7345"/>
        <v/>
      </c>
      <c r="AS328" s="17" t="str">
        <f t="shared" ca="1" si="7346"/>
        <v/>
      </c>
      <c r="AT328" s="17" t="str">
        <f t="shared" ca="1" si="7347"/>
        <v/>
      </c>
      <c r="AU328" s="17" t="str">
        <f t="shared" ca="1" si="7348"/>
        <v/>
      </c>
      <c r="AV328" s="17" t="str">
        <f t="shared" ca="1" si="7349"/>
        <v/>
      </c>
      <c r="AW328" s="17" t="str">
        <f t="shared" ca="1" si="7350"/>
        <v/>
      </c>
      <c r="AX328" s="14" t="str">
        <f t="array" aca="1" ref="AX328" ca="1">IF(H328,N328&gt;0,"")</f>
        <v/>
      </c>
      <c r="AY328" s="17" t="str">
        <f t="shared" ca="1" si="7351"/>
        <v/>
      </c>
      <c r="AZ328" s="17" t="str">
        <f t="array" aca="1" ref="AZ328" ca="1">IF(AY328&lt;&gt;"",SUM(1*ISERROR(MATCH(INDIRECT(AY328),INDIRECT(K328),0)))=0,"")</f>
        <v/>
      </c>
      <c r="BA328" s="17" t="b">
        <f t="shared" ca="1" si="7352"/>
        <v>0</v>
      </c>
      <c r="BB328" s="17" t="b">
        <v>0</v>
      </c>
      <c r="BC328" s="17" t="str">
        <f t="shared" ca="1" si="7353"/>
        <v/>
      </c>
      <c r="BD328" s="17" t="str">
        <f t="shared" ca="1" si="7354"/>
        <v/>
      </c>
      <c r="BE328" s="17" t="str">
        <f t="shared" ca="1" si="7355"/>
        <v/>
      </c>
      <c r="BF328" s="17" t="str">
        <f t="shared" ca="1" si="7356"/>
        <v/>
      </c>
      <c r="BG328" s="17" t="str">
        <f t="shared" ca="1" si="7357"/>
        <v/>
      </c>
      <c r="BH328" s="17" t="str">
        <f t="shared" ca="1" si="7358"/>
        <v/>
      </c>
      <c r="BI328" s="17" t="str">
        <f t="shared" ca="1" si="7359"/>
        <v/>
      </c>
      <c r="BJ328" s="17" t="b">
        <f t="shared" ca="1" si="7360"/>
        <v>0</v>
      </c>
      <c r="BK328" s="17" t="str">
        <f t="shared" ca="1" si="7361"/>
        <v/>
      </c>
      <c r="BL328" s="17" t="str">
        <f t="shared" ca="1" si="7362"/>
        <v/>
      </c>
      <c r="BM328" s="17" t="str">
        <f t="shared" ca="1" si="7363"/>
        <v/>
      </c>
      <c r="BN328" s="17" t="str">
        <f t="shared" ca="1" si="7364"/>
        <v/>
      </c>
      <c r="BO328" s="17" t="str">
        <f t="shared" ca="1" si="7365"/>
        <v/>
      </c>
      <c r="BP328" s="14" t="b">
        <f t="shared" ca="1" si="7366"/>
        <v>1</v>
      </c>
      <c r="BQ328" s="35"/>
      <c r="BX328" s="16"/>
      <c r="BY328" s="16"/>
      <c r="BZ328" s="16"/>
      <c r="CA328" s="16"/>
      <c r="CB328" s="16"/>
      <c r="CC328" s="16"/>
      <c r="CD328" s="16"/>
      <c r="CE328" s="16"/>
      <c r="CF328" s="16"/>
      <c r="CN328" s="14">
        <f ca="1">IF(H328,IFERROR(IsVariableNameLegal(O328),0),0)</f>
        <v>0</v>
      </c>
      <c r="CO328" s="14" t="str">
        <f t="array" aca="1" ref="CO328" ca="1">IF(H328,IF(COUNTIF(INDIRECT(wew!$C$13),O328)&gt;1,TRIM(SUBSTITUTE(_xll.MCONCAT(IF((INDIRECT(wew!$C$13)=O328)*(COLUMN(INDIRECT(wew!$C$13))&lt;&gt;D328+1),-1+COLUMN(INDIRECT(wew!$C$13)),"")," "),"  "," ")),""),"")</f>
        <v/>
      </c>
      <c r="CP328" s="14" t="str">
        <f t="array" aca="1" ref="CP328" ca="1">IF(P328&lt;&gt;"",IF(LEN(P328)&gt;150,1,""),"")</f>
        <v/>
      </c>
      <c r="CQ328" s="14" t="str">
        <f t="array" aca="1" ref="CQ328" ca="1">IF(AND(H328,NOT(ster!$J$3)),IF(COUNTIF(INDIRECT(wew!$C$15),P328)&gt;1,TRIM(SUBSTITUTE(_xll.MCONCAT(IF((INDIRECT(wew!$C$15)=P328)*(COLUMN(INDIRECT(wew!$C$15))&lt;&gt;D328+1),-1+COLUMN(INDIRECT(wew!$C$15)),"")," "),"  "," ")),""),"")</f>
        <v/>
      </c>
      <c r="CR328" s="14" t="str">
        <f t="array" aca="1" ref="CR328" ca="1">IF(H328,IF(AND(W328&gt;0,AO328&lt;&gt;""),TRIM(SUBSTITUTE(_xll.MCONCAT(IFERROR(IF(ISNUMBER(INDIRECT(Q328)),IF((INDIRECT(ster!$D$14)&lt;&gt;"")*(INDIRECT(Q328)&lt;AO328),INDIRECT(ster!$D$14) &amp; ": " &amp;  SUBSTITUTE(IF( AV328,IFERROR(TEXT(INDIRECT(Q328),"rrrr-mm-dd") &amp;" (" &amp; INDIRECT(Q328) &amp;")",INDIRECT(Q328)),INDIRECT(Q328))," "," "),""),""),"")," "),"  "," ")),""),"")</f>
        <v/>
      </c>
      <c r="CS328" s="14" t="str">
        <f t="array" aca="1" ref="CS328" ca="1">IF(H328,IF(AND(W328&gt;0,AP328&lt;&gt;""),TRIM(SUBSTITUTE(_xll.MCONCAT(IFERROR(IF(ISNUMBER(INDIRECT(Q328)),IF((INDIRECT(ster!$D$14)&lt;&gt;"")*(INDIRECT(Q328)&gt;AP328),INDIRECT(ster!$D$14) &amp; ": " &amp;  SUBSTITUTE(IF( AV328,IFERROR(TEXT(INDIRECT(Q328),"rrrr-mm-dd")&amp;" (" &amp; INDIRECT(Q328) &amp;")",INDIRECT(Q328)),INDIRECT(Q328))," "," "),""),""),"")," "),"  "," ")),""),"")</f>
        <v/>
      </c>
      <c r="CT328" s="14" t="str">
        <f t="array" aca="1" ref="CT328" ca="1">IF(H328,IF(AND(N328&gt;0,AR328),TRIM(SUBSTITUTE(_xll.MCONCAT(IFERROR(IF(ISNUMBER(INDIRECT(Q328)),IF((INDIRECT(ster!$D$14)&lt;&gt;"")*(IFERROR(0*(MATCH(INDIRECT(Q328),INDIRECT(K328),0)&gt;0),1)),INDIRECT(ster!$D$14) &amp; ": " &amp;  SUBSTITUTE(IF( AV328,IFERROR(TEXT(INDIRECT(Q328),"rrrr-mm-dd")&amp;" (" &amp; INDIRECT(Q328) &amp;")",INDIRECT(Q328)),INDIRECT(Q328))," "," "),""),""),"")," "),"  "," ")),""),"")</f>
        <v/>
      </c>
      <c r="CU328" s="14" t="str">
        <f t="array" aca="1" ref="CU328" ca="1">IF(H328,IF(AND(V328&gt;0),TRIM(SUBSTITUTE(_xll.MCONCAT(IF((INDIRECT(ster!$D$14)&lt;&gt;"")*(IFERROR(0*(INDIRECT(Q328)&lt;&gt;""),1)),INDIRECT(ster!$D$14),"")," "),"  "," ")),""),"")</f>
        <v/>
      </c>
      <c r="CV328" s="14" t="str">
        <f t="array" aca="1" ref="CV328" ca="1">IF(H328,IF(AS328,
TRIM(SUBSTITUTE(_xll.MCONCAT(IF(
   (INDIRECT(ster!$D$14)&lt;&gt;"")*
   ((INDIRECT(Q328)="")+
      NOT(ISNUMBER(INDIRECT(Q328)))*
      NOT(ISERROR(MATCH(INDIRECT(Q328),INDIRECT(K328),0)))
    ),
      INDIRECT(ster!$D$14),
   "")," "),"  "," ")),
""),"")</f>
        <v/>
      </c>
      <c r="CW328" s="14" t="str">
        <f t="array" aca="1" ref="CW328" ca="1">IF(H328,IF(AND(AQ328),TRIM(SUBSTITUTE(_xll.MCONCAT(IFERROR(IF(ISNUMBER(INDIRECT(Q328)),IF((INDIRECT(ster!$D$14)&lt;&gt;"")*(INDIRECT(Q328)&lt;&gt;INT(INDIRECT(Q328))),INDIRECT(ster!$D$14) &amp; ": " &amp; INDIRECT(Q328),""),""),"")," "),"  "," ")),""),"")</f>
        <v/>
      </c>
      <c r="CX328" s="14" t="str">
        <f t="array" aca="1" ref="CX328" ca="1">IF(H328,IF(OR(AU328,AV328),TRIM(SUBSTITUTE(_xll.MCONCAT(IF((INDIRECT(ster!$D$14)&lt;&gt;"")*NOT(ISNUMBER(INDIRECT(Q328))),IF(ISERROR(MATCH(INDIRECT(Q328),INDIRECT(K328),0)),IFERROR(IF(INDIRECT(Q328)&lt;&gt;"",INDIRECT(ster!$D$14) &amp; ": " &amp; SUBSTITUTE(INDIRECT(Q328)," "," "),""),""),""),"")," "),"  "," ")),""),"")</f>
        <v/>
      </c>
      <c r="CY328" s="14" t="str">
        <f t="array" aca="1" ref="CY328" ca="1">IF(H328,IF(AE328,TRIM(SUBSTITUTE(_xll.MCONCAT(IF((INDIRECT(ster!$D$14)&lt;&gt;"")*IFERROR(NOT(INDIRECT(AF328)),FALSE),IF(ISERROR(MATCH(INDIRECT(Q328),INDIRECT(K328),0)),IFERROR(IF(INDIRECT(Q328)&lt;&gt;"",INDIRECT(ster!$D$14)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CZ328" s="14" t="str">
        <f t="array" aca="1" ref="CZ328" ca="1">IF(H328,IF(AH328,TRIM(SUBSTITUTE(_xll.MCONCAT(IF((INDIRECT(ster!$D$14)&lt;&gt;"")*IFERROR(NOT(INDIRECT(AI328)),FALSE),IF(ISERROR(MATCH(INDIRECT(Q328),INDIRECT(K328),0)),IFERROR(IF(INDIRECT(Q328)&lt;&gt;"",INDIRECT(ster!$D$14)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DC328" s="14" t="str">
        <f ca="1">SUBSTITUTE(SUBSTITUTE(SUBSTITUTE(SUBSTITUTE(_xll.MCONCAT(DG328:DS328,"■"),"■■","■"),"■■","■"),"■■","■"),"■■","■")</f>
        <v>■</v>
      </c>
      <c r="DD328" s="14" t="str">
        <f t="shared" ca="1" si="7367"/>
        <v/>
      </c>
      <c r="DE328" s="14" t="str">
        <f t="shared" ca="1" si="7368"/>
        <v/>
      </c>
      <c r="DF328" s="14" t="str">
        <f t="shared" ca="1" si="7369"/>
        <v/>
      </c>
      <c r="DG328" s="14" t="str">
        <f t="shared" ca="1" si="7370"/>
        <v/>
      </c>
      <c r="DH328" s="14" t="str">
        <f t="shared" ca="1" si="7371"/>
        <v/>
      </c>
      <c r="DI328" s="14" t="str">
        <f t="shared" ca="1" si="7372"/>
        <v/>
      </c>
      <c r="DJ328" s="14" t="str">
        <f t="shared" ca="1" si="7373"/>
        <v/>
      </c>
      <c r="DK328" s="14" t="str">
        <f t="shared" ca="1" si="7374"/>
        <v/>
      </c>
      <c r="DL328" s="14" t="str">
        <f t="shared" ca="1" si="7375"/>
        <v/>
      </c>
      <c r="DM328" s="14" t="str">
        <f t="shared" ca="1" si="7376"/>
        <v/>
      </c>
      <c r="DN328" s="14" t="str">
        <f t="array" aca="1" ref="DN328" ca="1">IF(CU328&lt;&gt;"","There are errors in the entered values in the following cases: " &amp;SUBSTITUTE(CU328," ",", "),"")</f>
        <v/>
      </c>
      <c r="DO328" s="14" t="str">
        <f t="shared" ca="1" si="7377"/>
        <v/>
      </c>
      <c r="DP328" s="14" t="str">
        <f t="shared" ca="1" si="7378"/>
        <v/>
      </c>
      <c r="DQ328" s="14" t="str">
        <f t="shared" ca="1" si="7379"/>
        <v/>
      </c>
      <c r="DR328" s="14" t="str">
        <f t="shared" ca="1" si="7380"/>
        <v/>
      </c>
      <c r="DS328" s="14" t="str">
        <f t="shared" ca="1" si="7381"/>
        <v/>
      </c>
      <c r="DZ328" s="14" t="b">
        <f t="shared" ca="1" si="7382"/>
        <v>0</v>
      </c>
      <c r="EA328" s="14" t="str">
        <f t="shared" ca="1" si="7383"/>
        <v/>
      </c>
      <c r="EB328" s="14" t="str">
        <f t="shared" ca="1" si="7384"/>
        <v/>
      </c>
      <c r="EC328" s="14" t="str">
        <f t="shared" ca="1" si="7385"/>
        <v/>
      </c>
      <c r="ED328" s="14" t="str">
        <f t="shared" ca="1" si="7386"/>
        <v/>
      </c>
      <c r="EE328" s="14" t="str">
        <f t="shared" ca="1" si="7387"/>
        <v/>
      </c>
      <c r="EF328" s="14" t="str">
        <f t="shared" ca="1" si="7388"/>
        <v/>
      </c>
      <c r="EG328" s="14" t="str">
        <f t="shared" ca="1" si="7389"/>
        <v/>
      </c>
      <c r="EM328" s="14" t="b">
        <f t="shared" ca="1" si="7390"/>
        <v>0</v>
      </c>
      <c r="EN328" s="14" t="str">
        <f t="shared" ca="1" si="7391"/>
        <v/>
      </c>
      <c r="EO328" s="14" t="str">
        <f t="shared" ca="1" si="7392"/>
        <v/>
      </c>
      <c r="EP328" s="14" t="str">
        <f t="shared" ca="1" si="7393"/>
        <v/>
      </c>
      <c r="EQ328" s="14" t="str">
        <f t="shared" ca="1" si="7394"/>
        <v/>
      </c>
    </row>
    <row r="329" spans="2:147" s="14" customFormat="1">
      <c r="B329" s="14" t="str">
        <f t="shared" ca="1" si="7320"/>
        <v/>
      </c>
      <c r="C329" s="14">
        <f t="shared" ca="1" si="7321"/>
        <v>308</v>
      </c>
      <c r="D329" s="14">
        <f t="shared" si="7322"/>
        <v>327</v>
      </c>
      <c r="E329" s="14" t="str">
        <f t="shared" ca="1" si="7323"/>
        <v>N</v>
      </c>
      <c r="F329" s="14" t="str">
        <f t="shared" ca="1" si="7324"/>
        <v>q_99.a3</v>
      </c>
      <c r="G329" s="14" t="str">
        <f t="shared" ca="1" si="7325"/>
        <v>Other gene 3</v>
      </c>
      <c r="H329" s="14" t="b">
        <f t="shared" ca="1" si="7326"/>
        <v>1</v>
      </c>
      <c r="I329" s="14" t="str">
        <f ca="1">IF($H329,ADDRESS(3,(D329+1)*2-1,4,,"["&amp;wew!$G$7&amp;"]"&amp;_sheetname_labels)&amp;":"&amp;ADDRESS(2+ster!$B$20,(D329+1)*2-1,4),"")</f>
        <v>[DBTemplate.xlsm]labels!YE3:YE61</v>
      </c>
      <c r="J329" s="14">
        <f t="array" aca="1" ref="J329" ca="1">IF(H329,MAX(0,MAX(IF(INDIRECT(I329)&lt;&gt;"",ROW(INDIRECT(I329)),""))-2),"")</f>
        <v>27</v>
      </c>
      <c r="K329" s="14" t="str">
        <f ca="1">IF($H329,IF($J329&gt;0,ADDRESS(3,(D329+1)*2-1,4,,"["&amp;wew!$G$7&amp;"]"&amp;_sheetname_labels)&amp;":"&amp;ADDRESS(2+J329,(D329+1)*2-1,4),""),"")</f>
        <v>[DBTemplate.xlsm]labels!YE3:YE29</v>
      </c>
      <c r="L329" s="14" t="str">
        <f ca="1">IF($H329,IF($J329&gt;0,ADDRESS(3,(D329+1)*2,4,,"["&amp;wew!$G$7&amp;"]"&amp;_sheetname_labels)&amp;":"&amp;ADDRESS(2+J329,(D329+1)*2,4),""),"")</f>
        <v>[DBTemplate.xlsm]labels!YF3:YF29</v>
      </c>
      <c r="M329" s="14">
        <f t="shared" ca="1" si="7327"/>
        <v>0</v>
      </c>
      <c r="N329" s="14">
        <f t="shared" ca="1" si="7328"/>
        <v>27</v>
      </c>
      <c r="O329" s="14" t="str">
        <f t="shared" ca="1" si="7329"/>
        <v>q_99.a3</v>
      </c>
      <c r="P329" s="14" t="str">
        <f t="shared" ca="1" si="7330"/>
        <v>Other gene 3</v>
      </c>
      <c r="Q329" s="14" t="str">
        <f ca="1">IF($BP329,ADDRESS(3,D329+1,4,,"["&amp;wew!$G$7&amp;"]"&amp;_sheetname_dataframe)&amp;":"&amp;ADDRESS(2+ster!$C$14,D329+1,4),"")</f>
        <v>[DBTemplate.xlsm]data_frame!LP3:LP3</v>
      </c>
      <c r="R329" s="14" t="str">
        <f>IF($BP329,IF(MID(_xll.FORMULATEXT(INDEX(INDIRECT(Q329),1)),1,1)="=", _xll.FORMULATEXT(INDEX(INDIRECT(Q329),1),2,TRUE),""),"")</f>
        <v/>
      </c>
      <c r="S329" s="14">
        <f t="array" aca="1" ref="S329" ca="1">IF(H329,SUM(IF((IFERROR(INDIRECT(Q329)&lt;&gt;"",FALSE))*(INDIRECT(ster!$D$14)&lt;&gt;""),1,0)),"")</f>
        <v>0</v>
      </c>
      <c r="T329" s="14">
        <f t="array" aca="1" ref="T329" ca="1">IF(H329,IF(M329&gt;0,SUM(IFERROR(1*(MATCH(INDIRECT(Q329),INDIRECT(K329),0)&gt;0),0)*(INDIRECT(ster!$D$14)&lt;&gt;"")*NOT(ISNUMBER(INDIRECT(Q329)))),0),"")</f>
        <v>0</v>
      </c>
      <c r="U329" s="14">
        <f t="array" aca="1" ref="U329" ca="1">IF(H329,SUM((IFERROR(INDIRECT(Q329)="",FALSE))*(INDIRECT(ster!$D$14)&lt;&gt;"")),"")</f>
        <v>1</v>
      </c>
      <c r="V329" s="14">
        <f t="array" aca="1" ref="V329" ca="1">IF(H329,SUM((IFERROR(INDIRECT(Q329)="#ąś",TRUE))*(INDIRECT(ster!$D$14)&lt;&gt;"")),"")</f>
        <v>0</v>
      </c>
      <c r="W329" s="14">
        <f t="array" aca="1" ref="W329" ca="1">IF(H329,SUM(ISNUMBER(INDIRECT(Q329))*(INDIRECT(ster!$D$14)&lt;&gt;"")),"")</f>
        <v>0</v>
      </c>
      <c r="X329" s="14" t="str">
        <f t="array" aca="1" ref="X329" ca="1">IF(AND(H329,W329&gt;0),IF(wew!$B$3,MIN(IF((INDIRECT(ster!$D$14)&lt;&gt;"")*IFERROR(INDIRECT($Q329)&lt;&gt;"",FALSE),IFERROR(INDIRECT($Q329),"X"),"X")),"&lt;włącz podświetlanie wartości&gt;"),"—")</f>
        <v>—</v>
      </c>
      <c r="Y329" s="14" t="str">
        <f t="array" aca="1" ref="Y329" ca="1">IF(AND(H329,W329&gt;0),IF(wew!$B$3,MAX(IF((INDIRECT(ster!$D$14)&lt;&gt;"")*IFERROR(INDIRECT($Q329)&lt;&gt;"",FALSE),IFERROR(INDIRECT($Q329),"X"),"X")),"&lt;włącz podświetlanie wartości&gt;"),"—")</f>
        <v>—</v>
      </c>
      <c r="Z329" s="14">
        <f t="shared" ca="1" si="7331"/>
        <v>0</v>
      </c>
      <c r="AA329" s="12" t="str">
        <f t="shared" ca="1" si="7332"/>
        <v>—</v>
      </c>
      <c r="AB329" s="17">
        <f t="array" aca="1" ref="AB329" ca="1">IF(H329,IF(W329&gt;0,SUM((INDIRECT(ster!$D$14)&lt;&gt;"")*IFERROR((INDIRECT(Q329)&lt;&gt;"")*(INDIRECT(Q329)=INT(INDIRECT(Q329))),0)),0),"")</f>
        <v>0</v>
      </c>
      <c r="AC329" s="17">
        <f t="array" aca="1" ref="AC329" ca="1">IF(H329,W329-AB329,"")</f>
        <v>0</v>
      </c>
      <c r="AD329" s="17">
        <f t="shared" ca="1" si="7333"/>
        <v>1</v>
      </c>
      <c r="AE329" s="17" t="b">
        <f t="shared" ca="1" si="7334"/>
        <v>0</v>
      </c>
      <c r="AF329" s="17" t="str">
        <f ca="1">IF(AE329,IF($H329,ADDRESS(3,D329+2,4,,"["&amp;wew!$G$7&amp;"]"&amp;_sheetname_dataframe)&amp;":"&amp;ADDRESS(2+ster!$C$14,D329+2,4),""),"")</f>
        <v/>
      </c>
      <c r="AG329" s="17" t="str">
        <f t="shared" ca="1" si="7335"/>
        <v/>
      </c>
      <c r="AH329" s="17" t="b">
        <f t="shared" ca="1" si="7336"/>
        <v>0</v>
      </c>
      <c r="AI329" s="17" t="str">
        <f ca="1">IF(AH329,IF($H329,ADDRESS(3,D329+3,4,,"["&amp;wew!$G$7&amp;"]"&amp;_sheetname_dataframe)&amp;":"&amp;ADDRESS(2+ster!$C$14,D329+3,4),""),"")</f>
        <v/>
      </c>
      <c r="AJ329" s="17" t="str">
        <f t="shared" ca="1" si="7337"/>
        <v/>
      </c>
      <c r="AK329" s="17" t="b">
        <f t="shared" ca="1" si="7338"/>
        <v>0</v>
      </c>
      <c r="AL329" s="17" t="b">
        <f t="shared" ca="1" si="7339"/>
        <v>0</v>
      </c>
      <c r="AM329" s="17" t="b">
        <f t="shared" ca="1" si="7340"/>
        <v>0</v>
      </c>
      <c r="AN329" s="17">
        <f t="shared" ca="1" si="7341"/>
        <v>0</v>
      </c>
      <c r="AO329" s="24" t="str">
        <f t="shared" ca="1" si="7342"/>
        <v/>
      </c>
      <c r="AP329" s="24" t="str">
        <f t="shared" ca="1" si="7343"/>
        <v/>
      </c>
      <c r="AQ329" s="17" t="b">
        <f t="shared" ca="1" si="7344"/>
        <v>0</v>
      </c>
      <c r="AR329" s="17" t="b">
        <f t="shared" ca="1" si="7345"/>
        <v>0</v>
      </c>
      <c r="AS329" s="17" t="b">
        <f t="shared" ca="1" si="7346"/>
        <v>0</v>
      </c>
      <c r="AT329" s="17" t="b">
        <f t="shared" ca="1" si="7347"/>
        <v>0</v>
      </c>
      <c r="AU329" s="17" t="b">
        <f t="shared" ca="1" si="7348"/>
        <v>1</v>
      </c>
      <c r="AV329" s="17" t="b">
        <f t="shared" ca="1" si="7349"/>
        <v>0</v>
      </c>
      <c r="AW329" s="17" t="b">
        <f t="shared" ca="1" si="7350"/>
        <v>0</v>
      </c>
      <c r="AX329" s="14" t="b">
        <f t="array" aca="1" ref="AX329" ca="1">IF(H329,N329&gt;0,"")</f>
        <v>1</v>
      </c>
      <c r="AY329" s="17" t="str">
        <f t="shared" ca="1" si="7351"/>
        <v>C3:C29</v>
      </c>
      <c r="AZ329" s="17" t="b">
        <f t="array" aca="1" ref="AZ329" ca="1">IF(AY329&lt;&gt;"",SUM(1*ISERROR(MATCH(INDIRECT(AY329),INDIRECT(K329),0)))=0,"")</f>
        <v>1</v>
      </c>
      <c r="BA329" s="17" t="b">
        <f t="shared" ca="1" si="7352"/>
        <v>1</v>
      </c>
      <c r="BB329" s="17" t="b">
        <v>0</v>
      </c>
      <c r="BC329" s="17" t="b">
        <f t="shared" ca="1" si="7353"/>
        <v>1</v>
      </c>
      <c r="BD329" s="17" t="b">
        <f t="shared" ca="1" si="7354"/>
        <v>0</v>
      </c>
      <c r="BE329" s="17" t="b">
        <f t="shared" ca="1" si="7355"/>
        <v>0</v>
      </c>
      <c r="BF329" s="17" t="b">
        <f t="shared" ca="1" si="7356"/>
        <v>0</v>
      </c>
      <c r="BG329" s="17" t="b">
        <f t="shared" ca="1" si="7357"/>
        <v>0</v>
      </c>
      <c r="BH329" s="17" t="b">
        <f t="shared" ca="1" si="7358"/>
        <v>1</v>
      </c>
      <c r="BI329" s="17">
        <f t="shared" ca="1" si="7359"/>
        <v>2</v>
      </c>
      <c r="BJ329" s="17" t="b">
        <f t="shared" ca="1" si="7360"/>
        <v>0</v>
      </c>
      <c r="BK329" s="17" t="str">
        <f t="shared" ca="1" si="7361"/>
        <v/>
      </c>
      <c r="BL329" s="17" t="str">
        <f t="shared" ca="1" si="7362"/>
        <v/>
      </c>
      <c r="BM329" s="17" t="str">
        <f t="shared" ca="1" si="7363"/>
        <v>F</v>
      </c>
      <c r="BN329" s="17" t="str">
        <f t="shared" ca="1" si="7364"/>
        <v>F</v>
      </c>
      <c r="BO329" s="17" t="str">
        <f t="shared" ca="1" si="7365"/>
        <v>N</v>
      </c>
      <c r="BP329" s="14" t="b">
        <f t="shared" ca="1" si="7366"/>
        <v>1</v>
      </c>
      <c r="BQ329" s="35"/>
      <c r="BX329" s="16"/>
      <c r="BY329" s="16"/>
      <c r="BZ329" s="16"/>
      <c r="CA329" s="16"/>
      <c r="CB329" s="16"/>
      <c r="CC329" s="16"/>
      <c r="CD329" s="16"/>
      <c r="CE329" s="16"/>
      <c r="CF329" s="16"/>
      <c r="CN329" s="14">
        <f ca="1">IF(H329,IFERROR(IsVariableNameLegal(O329),0),0)</f>
        <v>0</v>
      </c>
      <c r="CO329" s="14" t="str">
        <f t="array" aca="1" ref="CO329" ca="1">IF(H329,IF(COUNTIF(INDIRECT(wew!$C$13),O329)&gt;1,TRIM(SUBSTITUTE(_xll.MCONCAT(IF((INDIRECT(wew!$C$13)=O329)*(COLUMN(INDIRECT(wew!$C$13))&lt;&gt;D329+1),-1+COLUMN(INDIRECT(wew!$C$13)),"")," "),"  "," ")),""),"")</f>
        <v/>
      </c>
      <c r="CP329" s="14" t="str">
        <f t="array" aca="1" ref="CP329" ca="1">IF(P329&lt;&gt;"",IF(LEN(P329)&gt;150,1,""),"")</f>
        <v/>
      </c>
      <c r="CQ329" s="14" t="str">
        <f t="array" aca="1" ref="CQ329" ca="1">IF(AND(H329,NOT(ster!$J$3)),IF(COUNTIF(INDIRECT(wew!$C$15),P329)&gt;1,TRIM(SUBSTITUTE(_xll.MCONCAT(IF((INDIRECT(wew!$C$15)=P329)*(COLUMN(INDIRECT(wew!$C$15))&lt;&gt;D329+1),-1+COLUMN(INDIRECT(wew!$C$15)),"")," "),"  "," ")),""),"")</f>
        <v/>
      </c>
      <c r="CR329" s="14" t="str">
        <f t="array" aca="1" ref="CR329" ca="1">IF(H329,IF(AND(W329&gt;0,AO329&lt;&gt;""),TRIM(SUBSTITUTE(_xll.MCONCAT(IFERROR(IF(ISNUMBER(INDIRECT(Q329)),IF((INDIRECT(ster!$D$14)&lt;&gt;"")*(INDIRECT(Q329)&lt;AO329),INDIRECT(ster!$D$14) &amp; ": " &amp;  SUBSTITUTE(IF( AV329,IFERROR(TEXT(INDIRECT(Q329),"rrrr-mm-dd") &amp;" (" &amp; INDIRECT(Q329) &amp;")",INDIRECT(Q329)),INDIRECT(Q329))," "," "),""),""),"")," "),"  "," ")),""),"")</f>
        <v/>
      </c>
      <c r="CS329" s="14" t="str">
        <f t="array" aca="1" ref="CS329" ca="1">IF(H329,IF(AND(W329&gt;0,AP329&lt;&gt;""),TRIM(SUBSTITUTE(_xll.MCONCAT(IFERROR(IF(ISNUMBER(INDIRECT(Q329)),IF((INDIRECT(ster!$D$14)&lt;&gt;"")*(INDIRECT(Q329)&gt;AP329),INDIRECT(ster!$D$14) &amp; ": " &amp;  SUBSTITUTE(IF( AV329,IFERROR(TEXT(INDIRECT(Q329),"rrrr-mm-dd")&amp;" (" &amp; INDIRECT(Q329) &amp;")",INDIRECT(Q329)),INDIRECT(Q329))," "," "),""),""),"")," "),"  "," ")),""),"")</f>
        <v/>
      </c>
      <c r="CT329" s="14" t="str">
        <f t="array" aca="1" ref="CT329" ca="1">IF(H329,IF(AND(N329&gt;0,AR329),TRIM(SUBSTITUTE(_xll.MCONCAT(IFERROR(IF(ISNUMBER(INDIRECT(Q329)),IF((INDIRECT(ster!$D$14)&lt;&gt;"")*(IFERROR(0*(MATCH(INDIRECT(Q329),INDIRECT(K329),0)&gt;0),1)),INDIRECT(ster!$D$14) &amp; ": " &amp;  SUBSTITUTE(IF( AV329,IFERROR(TEXT(INDIRECT(Q329),"rrrr-mm-dd")&amp;" (" &amp; INDIRECT(Q329) &amp;")",INDIRECT(Q329)),INDIRECT(Q329))," "," "),""),""),"")," "),"  "," ")),""),"")</f>
        <v/>
      </c>
      <c r="CU329" s="14" t="str">
        <f t="array" aca="1" ref="CU329" ca="1">IF(H329,IF(AND(V329&gt;0),TRIM(SUBSTITUTE(_xll.MCONCAT(IF((INDIRECT(ster!$D$14)&lt;&gt;"")*(IFERROR(0*(INDIRECT(Q329)&lt;&gt;""),1)),INDIRECT(ster!$D$14),"")," "),"  "," ")),""),"")</f>
        <v/>
      </c>
      <c r="CV329" s="14" t="str">
        <f t="array" aca="1" ref="CV329" ca="1">IF(H329,IF(AS329,
TRIM(SUBSTITUTE(_xll.MCONCAT(IF(
   (INDIRECT(ster!$D$14)&lt;&gt;"")*
   ((INDIRECT(Q329)="")+
      NOT(ISNUMBER(INDIRECT(Q329)))*
      NOT(ISERROR(MATCH(INDIRECT(Q329),INDIRECT(K329),0)))
    ),
      INDIRECT(ster!$D$14),
   "")," "),"  "," ")),
""),"")</f>
        <v/>
      </c>
      <c r="CW329" s="14" t="str">
        <f t="array" aca="1" ref="CW329" ca="1">IF(H329,IF(AND(AQ329),TRIM(SUBSTITUTE(_xll.MCONCAT(IFERROR(IF(ISNUMBER(INDIRECT(Q329)),IF((INDIRECT(ster!$D$14)&lt;&gt;"")*(INDIRECT(Q329)&lt;&gt;INT(INDIRECT(Q329))),INDIRECT(ster!$D$14) &amp; ": " &amp; INDIRECT(Q329),""),""),"")," "),"  "," ")),""),"")</f>
        <v/>
      </c>
      <c r="CX329" s="14" t="str">
        <f t="array" aca="1" ref="CX329" ca="1">IF(H329,IF(OR(AU329,AV329),TRIM(SUBSTITUTE(_xll.MCONCAT(IF((INDIRECT(ster!$D$14)&lt;&gt;"")*NOT(ISNUMBER(INDIRECT(Q329))),IF(ISERROR(MATCH(INDIRECT(Q329),INDIRECT(K329),0)),IFERROR(IF(INDIRECT(Q329)&lt;&gt;"",INDIRECT(ster!$D$14) &amp; ": " &amp; SUBSTITUTE(INDIRECT(Q329)," "," "),""),""),""),"")," "),"  "," ")),""),"")</f>
        <v/>
      </c>
      <c r="CY329" s="14" t="str">
        <f t="array" aca="1" ref="CY329" ca="1">IF(H329,IF(AE329,TRIM(SUBSTITUTE(_xll.MCONCAT(IF((INDIRECT(ster!$D$14)&lt;&gt;"")*IFERROR(NOT(INDIRECT(AF329)),FALSE),IF(ISERROR(MATCH(INDIRECT(Q329),INDIRECT(K329),0)),IFERROR(IF(INDIRECT(Q329)&lt;&gt;"",INDIRECT(ster!$D$14)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CZ329" s="14" t="str">
        <f t="array" aca="1" ref="CZ329" ca="1">IF(H329,IF(AH329,TRIM(SUBSTITUTE(_xll.MCONCAT(IF((INDIRECT(ster!$D$14)&lt;&gt;"")*IFERROR(NOT(INDIRECT(AI329)),FALSE),IF(ISERROR(MATCH(INDIRECT(Q329),INDIRECT(K329),0)),IFERROR(IF(INDIRECT(Q329)&lt;&gt;"",INDIRECT(ster!$D$14)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DC329" s="14" t="str">
        <f ca="1">SUBSTITUTE(SUBSTITUTE(SUBSTITUTE(SUBSTITUTE(_xll.MCONCAT(DG329:DS329,"■"),"■■","■"),"■■","■"),"■■","■"),"■■","■")</f>
        <v>■</v>
      </c>
      <c r="DD329" s="14" t="str">
        <f t="shared" ca="1" si="7367"/>
        <v/>
      </c>
      <c r="DE329" s="14" t="str">
        <f t="shared" ca="1" si="7368"/>
        <v/>
      </c>
      <c r="DF329" s="14" t="str">
        <f t="shared" ca="1" si="7369"/>
        <v/>
      </c>
      <c r="DG329" s="14" t="str">
        <f t="shared" ca="1" si="7370"/>
        <v/>
      </c>
      <c r="DH329" s="14" t="str">
        <f t="shared" ca="1" si="7371"/>
        <v/>
      </c>
      <c r="DI329" s="14" t="str">
        <f t="shared" ca="1" si="7372"/>
        <v/>
      </c>
      <c r="DJ329" s="14" t="str">
        <f t="shared" ca="1" si="7373"/>
        <v/>
      </c>
      <c r="DK329" s="14" t="str">
        <f t="shared" ca="1" si="7374"/>
        <v/>
      </c>
      <c r="DL329" s="14" t="str">
        <f t="shared" ca="1" si="7375"/>
        <v/>
      </c>
      <c r="DM329" s="14" t="str">
        <f t="shared" ca="1" si="7376"/>
        <v/>
      </c>
      <c r="DN329" s="14" t="str">
        <f t="array" aca="1" ref="DN329" ca="1">IF(CU329&lt;&gt;"","There are errors in the entered values in the following cases: " &amp;SUBSTITUTE(CU329," ",", "),"")</f>
        <v/>
      </c>
      <c r="DO329" s="14" t="str">
        <f t="shared" ca="1" si="7377"/>
        <v/>
      </c>
      <c r="DP329" s="14" t="str">
        <f t="shared" ca="1" si="7378"/>
        <v/>
      </c>
      <c r="DQ329" s="14" t="str">
        <f t="shared" ca="1" si="7379"/>
        <v/>
      </c>
      <c r="DR329" s="14" t="str">
        <f t="shared" ca="1" si="7380"/>
        <v/>
      </c>
      <c r="DS329" s="14" t="str">
        <f t="shared" ca="1" si="7381"/>
        <v/>
      </c>
      <c r="DZ329" s="14" t="b">
        <f t="shared" ca="1" si="7382"/>
        <v>0</v>
      </c>
      <c r="EA329" s="14" t="str">
        <f t="shared" ca="1" si="7383"/>
        <v>Other gene 3 (q_99.a3)</v>
      </c>
      <c r="EB329" s="14" t="str">
        <f t="shared" ca="1" si="7384"/>
        <v xml:space="preserve">Values must be numeric. </v>
      </c>
      <c r="EC329" s="14" t="str">
        <f t="shared" ca="1" si="7385"/>
        <v xml:space="preserve">Other gene 3 (q_99.a3): Values must be numeric. </v>
      </c>
      <c r="ED329" s="14" t="str">
        <f t="shared" ca="1" si="7386"/>
        <v/>
      </c>
      <c r="EE329" s="14" t="str">
        <f t="shared" ca="1" si="7387"/>
        <v>Values must be numeric</v>
      </c>
      <c r="EF329" s="14" t="str">
        <f t="shared" ca="1" si="7388"/>
        <v/>
      </c>
      <c r="EG329" s="14" t="str">
        <f t="shared" ca="1" si="7389"/>
        <v/>
      </c>
      <c r="EM329" s="14" t="b">
        <f t="shared" ca="1" si="7390"/>
        <v>1</v>
      </c>
      <c r="EN329" s="14">
        <f t="shared" ca="1" si="7391"/>
        <v>308</v>
      </c>
      <c r="EO329" s="14" t="str">
        <f t="shared" ca="1" si="7392"/>
        <v>q_99.a3</v>
      </c>
      <c r="EP329" s="14" t="str">
        <f t="shared" ca="1" si="7393"/>
        <v xml:space="preserve">Other gene 3 (q_99.a3): Values must be numeric. </v>
      </c>
      <c r="EQ329" s="14" t="str">
        <f t="shared" ca="1" si="7394"/>
        <v/>
      </c>
    </row>
    <row r="330" spans="2:147" s="14" customFormat="1">
      <c r="B330" s="14" t="str">
        <f t="shared" ca="1" si="7320"/>
        <v/>
      </c>
      <c r="C330" s="14">
        <f t="shared" ca="1" si="7321"/>
        <v>309</v>
      </c>
      <c r="D330" s="14">
        <f t="shared" si="7322"/>
        <v>328</v>
      </c>
      <c r="E330" s="14" t="str">
        <f t="shared" ca="1" si="7323"/>
        <v>I</v>
      </c>
      <c r="F330" s="14" t="str">
        <f t="shared" ca="1" si="7324"/>
        <v>q_99.b3</v>
      </c>
      <c r="G330" s="14" t="str">
        <f t="shared" ca="1" si="7325"/>
        <v>Other gene 3 mutation type</v>
      </c>
      <c r="H330" s="14" t="b">
        <f t="shared" ca="1" si="7326"/>
        <v>1</v>
      </c>
      <c r="I330" s="14" t="str">
        <f ca="1">IF($H330,ADDRESS(3,(D330+1)*2-1,4,,"["&amp;wew!$G$7&amp;"]"&amp;_sheetname_labels)&amp;":"&amp;ADDRESS(2+ster!$B$20,(D330+1)*2-1,4),"")</f>
        <v>[DBTemplate.xlsm]labels!YG3:YG61</v>
      </c>
      <c r="J330" s="14">
        <f t="array" aca="1" ref="J330" ca="1">IF(H330,MAX(0,MAX(IF(INDIRECT(I330)&lt;&gt;"",ROW(INDIRECT(I330)),""))-2),"")</f>
        <v>0</v>
      </c>
      <c r="K330" s="14" t="str">
        <f ca="1">IF($H330,IF($J330&gt;0,ADDRESS(3,(D330+1)*2-1,4,,"["&amp;wew!$G$7&amp;"]"&amp;_sheetname_labels)&amp;":"&amp;ADDRESS(2+J330,(D330+1)*2-1,4),""),"")</f>
        <v/>
      </c>
      <c r="L330" s="14" t="str">
        <f ca="1">IF($H330,IF($J330&gt;0,ADDRESS(3,(D330+1)*2,4,,"["&amp;wew!$G$7&amp;"]"&amp;_sheetname_labels)&amp;":"&amp;ADDRESS(2+J330,(D330+1)*2,4),""),"")</f>
        <v/>
      </c>
      <c r="M330" s="14">
        <f t="shared" ca="1" si="7327"/>
        <v>0</v>
      </c>
      <c r="N330" s="14">
        <f t="shared" ca="1" si="7328"/>
        <v>0</v>
      </c>
      <c r="O330" s="14" t="str">
        <f t="shared" ca="1" si="7329"/>
        <v>q_99.b3</v>
      </c>
      <c r="P330" s="14" t="str">
        <f t="shared" ca="1" si="7330"/>
        <v>Other gene 3 mutation type</v>
      </c>
      <c r="Q330" s="14" t="str">
        <f ca="1">IF($BP330,ADDRESS(3,D330+1,4,,"["&amp;wew!$G$7&amp;"]"&amp;_sheetname_dataframe)&amp;":"&amp;ADDRESS(2+ster!$C$14,D330+1,4),"")</f>
        <v>[DBTemplate.xlsm]data_frame!LQ3:LQ3</v>
      </c>
      <c r="R330" s="14" t="str">
        <f>IF($BP330,IF(MID(_xll.FORMULATEXT(INDEX(INDIRECT(Q330),1)),1,1)="=", _xll.FORMULATEXT(INDEX(INDIRECT(Q330),1),2,TRUE),""),"")</f>
        <v/>
      </c>
      <c r="S330" s="14">
        <f t="array" aca="1" ref="S330" ca="1">IF(H330,SUM(IF((IFERROR(INDIRECT(Q330)&lt;&gt;"",FALSE))*(INDIRECT(ster!$D$14)&lt;&gt;""),1,0)),"")</f>
        <v>0</v>
      </c>
      <c r="T330" s="14">
        <f t="array" aca="1" ref="T330" ca="1">IF(H330,IF(M330&gt;0,SUM(IFERROR(1*(MATCH(INDIRECT(Q330),INDIRECT(K330),0)&gt;0),0)*(INDIRECT(ster!$D$14)&lt;&gt;"")*NOT(ISNUMBER(INDIRECT(Q330)))),0),"")</f>
        <v>0</v>
      </c>
      <c r="U330" s="14">
        <f t="array" aca="1" ref="U330" ca="1">IF(H330,SUM((IFERROR(INDIRECT(Q330)="",FALSE))*(INDIRECT(ster!$D$14)&lt;&gt;"")),"")</f>
        <v>1</v>
      </c>
      <c r="V330" s="14">
        <f t="array" aca="1" ref="V330" ca="1">IF(H330,SUM((IFERROR(INDIRECT(Q330)="#ąś",TRUE))*(INDIRECT(ster!$D$14)&lt;&gt;"")),"")</f>
        <v>0</v>
      </c>
      <c r="W330" s="14">
        <f t="array" aca="1" ref="W330" ca="1">IF(H330,SUM(ISNUMBER(INDIRECT(Q330))*(INDIRECT(ster!$D$14)&lt;&gt;"")),"")</f>
        <v>0</v>
      </c>
      <c r="X330" s="14" t="str">
        <f t="array" aca="1" ref="X330" ca="1">IF(AND(H330,W330&gt;0),IF(wew!$B$3,MIN(IF((INDIRECT(ster!$D$14)&lt;&gt;"")*IFERROR(INDIRECT($Q330)&lt;&gt;"",FALSE),IFERROR(INDIRECT($Q330),"X"),"X")),"&lt;włącz podświetlanie wartości&gt;"),"—")</f>
        <v>—</v>
      </c>
      <c r="Y330" s="14" t="str">
        <f t="array" aca="1" ref="Y330" ca="1">IF(AND(H330,W330&gt;0),IF(wew!$B$3,MAX(IF((INDIRECT(ster!$D$14)&lt;&gt;"")*IFERROR(INDIRECT($Q330)&lt;&gt;"",FALSE),IFERROR(INDIRECT($Q330),"X"),"X")),"&lt;włącz podświetlanie wartości&gt;"),"—")</f>
        <v>—</v>
      </c>
      <c r="Z330" s="14">
        <f t="shared" ca="1" si="7331"/>
        <v>0</v>
      </c>
      <c r="AA330" s="12" t="str">
        <f t="shared" ca="1" si="7332"/>
        <v>—</v>
      </c>
      <c r="AB330" s="17">
        <f t="array" aca="1" ref="AB330" ca="1">IF(H330,IF(W330&gt;0,SUM((INDIRECT(ster!$D$14)&lt;&gt;"")*IFERROR((INDIRECT(Q330)&lt;&gt;"")*(INDIRECT(Q330)=INT(INDIRECT(Q330))),0)),0),"")</f>
        <v>0</v>
      </c>
      <c r="AC330" s="17">
        <f t="array" aca="1" ref="AC330" ca="1">IF(H330,W330-AB330,"")</f>
        <v>0</v>
      </c>
      <c r="AD330" s="17">
        <f t="shared" ca="1" si="7333"/>
        <v>1</v>
      </c>
      <c r="AE330" s="17" t="b">
        <f t="shared" ca="1" si="7334"/>
        <v>0</v>
      </c>
      <c r="AF330" s="17" t="str">
        <f ca="1">IF(AE330,IF($H330,ADDRESS(3,D330+2,4,,"["&amp;wew!$G$7&amp;"]"&amp;_sheetname_dataframe)&amp;":"&amp;ADDRESS(2+ster!$C$14,D330+2,4),""),"")</f>
        <v/>
      </c>
      <c r="AG330" s="17" t="str">
        <f t="shared" ca="1" si="7335"/>
        <v/>
      </c>
      <c r="AH330" s="17" t="b">
        <f t="shared" ca="1" si="7336"/>
        <v>0</v>
      </c>
      <c r="AI330" s="17" t="str">
        <f ca="1">IF(AH330,IF($H330,ADDRESS(3,D330+3,4,,"["&amp;wew!$G$7&amp;"]"&amp;_sheetname_dataframe)&amp;":"&amp;ADDRESS(2+ster!$C$14,D330+3,4),""),"")</f>
        <v/>
      </c>
      <c r="AJ330" s="17" t="str">
        <f t="shared" ca="1" si="7337"/>
        <v/>
      </c>
      <c r="AK330" s="17" t="b">
        <f t="shared" ca="1" si="7338"/>
        <v>0</v>
      </c>
      <c r="AL330" s="17" t="b">
        <f t="shared" ca="1" si="7339"/>
        <v>0</v>
      </c>
      <c r="AM330" s="17" t="b">
        <f t="shared" ca="1" si="7340"/>
        <v>0</v>
      </c>
      <c r="AN330" s="17">
        <f t="shared" ca="1" si="7341"/>
        <v>0</v>
      </c>
      <c r="AO330" s="24" t="str">
        <f t="shared" ca="1" si="7342"/>
        <v/>
      </c>
      <c r="AP330" s="24" t="str">
        <f t="shared" ca="1" si="7343"/>
        <v/>
      </c>
      <c r="AQ330" s="17" t="b">
        <f t="shared" ca="1" si="7344"/>
        <v>0</v>
      </c>
      <c r="AR330" s="17" t="b">
        <f t="shared" ca="1" si="7345"/>
        <v>0</v>
      </c>
      <c r="AS330" s="17" t="b">
        <f t="shared" ca="1" si="7346"/>
        <v>0</v>
      </c>
      <c r="AT330" s="17" t="b">
        <f t="shared" ca="1" si="7347"/>
        <v>0</v>
      </c>
      <c r="AU330" s="17" t="b">
        <f t="shared" ca="1" si="7348"/>
        <v>0</v>
      </c>
      <c r="AV330" s="17" t="b">
        <f t="shared" ca="1" si="7349"/>
        <v>0</v>
      </c>
      <c r="AW330" s="17" t="b">
        <f t="shared" ca="1" si="7350"/>
        <v>0</v>
      </c>
      <c r="AX330" s="14" t="b">
        <f t="array" aca="1" ref="AX330" ca="1">IF(H330,N330&gt;0,"")</f>
        <v>0</v>
      </c>
      <c r="AY330" s="17" t="str">
        <f t="shared" ca="1" si="7351"/>
        <v/>
      </c>
      <c r="AZ330" s="17" t="str">
        <f t="array" aca="1" ref="AZ330" ca="1">IF(AY330&lt;&gt;"",SUM(1*ISERROR(MATCH(INDIRECT(AY330),INDIRECT(K330),0)))=0,"")</f>
        <v/>
      </c>
      <c r="BA330" s="17" t="b">
        <f t="shared" ca="1" si="7352"/>
        <v>1</v>
      </c>
      <c r="BB330" s="17" t="b">
        <v>0</v>
      </c>
      <c r="BC330" s="17" t="b">
        <f t="shared" ca="1" si="7353"/>
        <v>0</v>
      </c>
      <c r="BD330" s="17" t="b">
        <f t="shared" ca="1" si="7354"/>
        <v>0</v>
      </c>
      <c r="BE330" s="17" t="b">
        <f t="shared" ca="1" si="7355"/>
        <v>0</v>
      </c>
      <c r="BF330" s="17" t="b">
        <f t="shared" ca="1" si="7356"/>
        <v>0</v>
      </c>
      <c r="BG330" s="17" t="b">
        <f t="shared" ca="1" si="7357"/>
        <v>0</v>
      </c>
      <c r="BH330" s="17" t="b">
        <f t="shared" ca="1" si="7358"/>
        <v>0</v>
      </c>
      <c r="BI330" s="17">
        <f t="shared" ca="1" si="7359"/>
        <v>7</v>
      </c>
      <c r="BJ330" s="17" t="b">
        <f t="shared" ca="1" si="7360"/>
        <v>0</v>
      </c>
      <c r="BK330" s="17" t="str">
        <f t="shared" ca="1" si="7361"/>
        <v/>
      </c>
      <c r="BL330" s="17" t="str">
        <f t="shared" ca="1" si="7362"/>
        <v/>
      </c>
      <c r="BM330" s="17" t="str">
        <f t="shared" ca="1" si="7363"/>
        <v>0</v>
      </c>
      <c r="BN330" s="17" t="str">
        <f t="shared" ca="1" si="7364"/>
        <v>S</v>
      </c>
      <c r="BO330" s="17" t="str">
        <f t="shared" ca="1" si="7365"/>
        <v/>
      </c>
      <c r="BP330" s="14" t="b">
        <f t="shared" ca="1" si="7366"/>
        <v>1</v>
      </c>
      <c r="BQ330" s="35"/>
      <c r="BX330" s="16"/>
      <c r="BY330" s="16"/>
      <c r="BZ330" s="16"/>
      <c r="CA330" s="16"/>
      <c r="CB330" s="16"/>
      <c r="CC330" s="16"/>
      <c r="CD330" s="16"/>
      <c r="CE330" s="16"/>
      <c r="CF330" s="16"/>
      <c r="CN330" s="14">
        <f ca="1">IF(H330,IFERROR(IsVariableNameLegal(O330),0),0)</f>
        <v>0</v>
      </c>
      <c r="CO330" s="14" t="str">
        <f t="array" aca="1" ref="CO330" ca="1">IF(H330,IF(COUNTIF(INDIRECT(wew!$C$13),O330)&gt;1,TRIM(SUBSTITUTE(_xll.MCONCAT(IF((INDIRECT(wew!$C$13)=O330)*(COLUMN(INDIRECT(wew!$C$13))&lt;&gt;D330+1),-1+COLUMN(INDIRECT(wew!$C$13)),"")," "),"  "," ")),""),"")</f>
        <v/>
      </c>
      <c r="CP330" s="14" t="str">
        <f t="array" aca="1" ref="CP330" ca="1">IF(P330&lt;&gt;"",IF(LEN(P330)&gt;150,1,""),"")</f>
        <v/>
      </c>
      <c r="CQ330" s="14" t="str">
        <f t="array" aca="1" ref="CQ330" ca="1">IF(AND(H330,NOT(ster!$J$3)),IF(COUNTIF(INDIRECT(wew!$C$15),P330)&gt;1,TRIM(SUBSTITUTE(_xll.MCONCAT(IF((INDIRECT(wew!$C$15)=P330)*(COLUMN(INDIRECT(wew!$C$15))&lt;&gt;D330+1),-1+COLUMN(INDIRECT(wew!$C$15)),"")," "),"  "," ")),""),"")</f>
        <v/>
      </c>
      <c r="CR330" s="14" t="str">
        <f t="array" aca="1" ref="CR330" ca="1">IF(H330,IF(AND(W330&gt;0,AO330&lt;&gt;""),TRIM(SUBSTITUTE(_xll.MCONCAT(IFERROR(IF(ISNUMBER(INDIRECT(Q330)),IF((INDIRECT(ster!$D$14)&lt;&gt;"")*(INDIRECT(Q330)&lt;AO330),INDIRECT(ster!$D$14) &amp; ": " &amp;  SUBSTITUTE(IF( AV330,IFERROR(TEXT(INDIRECT(Q330),"rrrr-mm-dd") &amp;" (" &amp; INDIRECT(Q330) &amp;")",INDIRECT(Q330)),INDIRECT(Q330))," "," "),""),""),"")," "),"  "," ")),""),"")</f>
        <v/>
      </c>
      <c r="CS330" s="14" t="str">
        <f t="array" aca="1" ref="CS330" ca="1">IF(H330,IF(AND(W330&gt;0,AP330&lt;&gt;""),TRIM(SUBSTITUTE(_xll.MCONCAT(IFERROR(IF(ISNUMBER(INDIRECT(Q330)),IF((INDIRECT(ster!$D$14)&lt;&gt;"")*(INDIRECT(Q330)&gt;AP330),INDIRECT(ster!$D$14) &amp; ": " &amp;  SUBSTITUTE(IF( AV330,IFERROR(TEXT(INDIRECT(Q330),"rrrr-mm-dd")&amp;" (" &amp; INDIRECT(Q330) &amp;")",INDIRECT(Q330)),INDIRECT(Q330))," "," "),""),""),"")," "),"  "," ")),""),"")</f>
        <v/>
      </c>
      <c r="CT330" s="14" t="str">
        <f t="array" aca="1" ref="CT330" ca="1">IF(H330,IF(AND(N330&gt;0,AR330),TRIM(SUBSTITUTE(_xll.MCONCAT(IFERROR(IF(ISNUMBER(INDIRECT(Q330)),IF((INDIRECT(ster!$D$14)&lt;&gt;"")*(IFERROR(0*(MATCH(INDIRECT(Q330),INDIRECT(K330),0)&gt;0),1)),INDIRECT(ster!$D$14) &amp; ": " &amp;  SUBSTITUTE(IF( AV330,IFERROR(TEXT(INDIRECT(Q330),"rrrr-mm-dd")&amp;" (" &amp; INDIRECT(Q330) &amp;")",INDIRECT(Q330)),INDIRECT(Q330))," "," "),""),""),"")," "),"  "," ")),""),"")</f>
        <v/>
      </c>
      <c r="CU330" s="14" t="str">
        <f t="array" aca="1" ref="CU330" ca="1">IF(H330,IF(AND(V330&gt;0),TRIM(SUBSTITUTE(_xll.MCONCAT(IF((INDIRECT(ster!$D$14)&lt;&gt;"")*(IFERROR(0*(INDIRECT(Q330)&lt;&gt;""),1)),INDIRECT(ster!$D$14),"")," "),"  "," ")),""),"")</f>
        <v/>
      </c>
      <c r="CV330" s="14" t="str">
        <f t="array" aca="1" ref="CV330" ca="1">IF(H330,IF(AS330,
TRIM(SUBSTITUTE(_xll.MCONCAT(IF(
   (INDIRECT(ster!$D$14)&lt;&gt;"")*
   ((INDIRECT(Q330)="")+
      NOT(ISNUMBER(INDIRECT(Q330)))*
      NOT(ISERROR(MATCH(INDIRECT(Q330),INDIRECT(K330),0)))
    ),
      INDIRECT(ster!$D$14),
   "")," "),"  "," ")),
""),"")</f>
        <v/>
      </c>
      <c r="CW330" s="14" t="str">
        <f t="array" aca="1" ref="CW330" ca="1">IF(H330,IF(AND(AQ330),TRIM(SUBSTITUTE(_xll.MCONCAT(IFERROR(IF(ISNUMBER(INDIRECT(Q330)),IF((INDIRECT(ster!$D$14)&lt;&gt;"")*(INDIRECT(Q330)&lt;&gt;INT(INDIRECT(Q330))),INDIRECT(ster!$D$14) &amp; ": " &amp; INDIRECT(Q330),""),""),"")," "),"  "," ")),""),"")</f>
        <v/>
      </c>
      <c r="CX330" s="14" t="str">
        <f t="array" aca="1" ref="CX330" ca="1">IF(H330,IF(OR(AU330,AV330),TRIM(SUBSTITUTE(_xll.MCONCAT(IF((INDIRECT(ster!$D$14)&lt;&gt;"")*NOT(ISNUMBER(INDIRECT(Q330))),IF(ISERROR(MATCH(INDIRECT(Q330),INDIRECT(K330),0)),IFERROR(IF(INDIRECT(Q330)&lt;&gt;"",INDIRECT(ster!$D$14) &amp; ": " &amp; SUBSTITUTE(INDIRECT(Q330)," "," "),""),""),""),"")," "),"  "," ")),""),"")</f>
        <v/>
      </c>
      <c r="CY330" s="14" t="str">
        <f t="array" aca="1" ref="CY330" ca="1">IF(H330,IF(AE330,TRIM(SUBSTITUTE(_xll.MCONCAT(IF((INDIRECT(ster!$D$14)&lt;&gt;"")*IFERROR(NOT(INDIRECT(AF330)),FALSE),IF(ISERROR(MATCH(INDIRECT(Q330),INDIRECT(K330),0)),IFERROR(IF(INDIRECT(Q330)&lt;&gt;"",INDIRECT(ster!$D$14)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CZ330" s="14" t="str">
        <f t="array" aca="1" ref="CZ330" ca="1">IF(H330,IF(AH330,TRIM(SUBSTITUTE(_xll.MCONCAT(IF((INDIRECT(ster!$D$14)&lt;&gt;"")*IFERROR(NOT(INDIRECT(AI330)),FALSE),IF(ISERROR(MATCH(INDIRECT(Q330),INDIRECT(K330),0)),IFERROR(IF(INDIRECT(Q330)&lt;&gt;"",INDIRECT(ster!$D$14)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DC330" s="14" t="str">
        <f ca="1">SUBSTITUTE(SUBSTITUTE(SUBSTITUTE(SUBSTITUTE(_xll.MCONCAT(DG330:DS330,"■"),"■■","■"),"■■","■"),"■■","■"),"■■","■")</f>
        <v>■</v>
      </c>
      <c r="DD330" s="14" t="str">
        <f t="shared" ca="1" si="7367"/>
        <v/>
      </c>
      <c r="DE330" s="14" t="str">
        <f t="shared" ca="1" si="7368"/>
        <v/>
      </c>
      <c r="DF330" s="14" t="str">
        <f t="shared" ca="1" si="7369"/>
        <v/>
      </c>
      <c r="DG330" s="14" t="str">
        <f t="shared" ca="1" si="7370"/>
        <v/>
      </c>
      <c r="DH330" s="14" t="str">
        <f t="shared" ca="1" si="7371"/>
        <v/>
      </c>
      <c r="DI330" s="14" t="str">
        <f t="shared" ca="1" si="7372"/>
        <v/>
      </c>
      <c r="DJ330" s="14" t="str">
        <f t="shared" ca="1" si="7373"/>
        <v/>
      </c>
      <c r="DK330" s="14" t="str">
        <f t="shared" ca="1" si="7374"/>
        <v/>
      </c>
      <c r="DL330" s="14" t="str">
        <f t="shared" ca="1" si="7375"/>
        <v/>
      </c>
      <c r="DM330" s="14" t="str">
        <f t="shared" ca="1" si="7376"/>
        <v/>
      </c>
      <c r="DN330" s="14" t="str">
        <f t="array" aca="1" ref="DN330" ca="1">IF(CU330&lt;&gt;"","There are errors in the entered values in the following cases: " &amp;SUBSTITUTE(CU330," ",", "),"")</f>
        <v/>
      </c>
      <c r="DO330" s="14" t="str">
        <f t="shared" ca="1" si="7377"/>
        <v/>
      </c>
      <c r="DP330" s="14" t="str">
        <f t="shared" ca="1" si="7378"/>
        <v/>
      </c>
      <c r="DQ330" s="14" t="str">
        <f t="shared" ca="1" si="7379"/>
        <v/>
      </c>
      <c r="DR330" s="14" t="str">
        <f t="shared" ca="1" si="7380"/>
        <v/>
      </c>
      <c r="DS330" s="14" t="str">
        <f t="shared" ca="1" si="7381"/>
        <v/>
      </c>
      <c r="DZ330" s="14" t="b">
        <f t="shared" ca="1" si="7382"/>
        <v>0</v>
      </c>
      <c r="EA330" s="14" t="str">
        <f t="shared" ca="1" si="7383"/>
        <v/>
      </c>
      <c r="EB330" s="14" t="str">
        <f t="shared" ca="1" si="7384"/>
        <v/>
      </c>
      <c r="EC330" s="14" t="str">
        <f t="shared" ca="1" si="7385"/>
        <v/>
      </c>
      <c r="ED330" s="14" t="str">
        <f t="shared" ca="1" si="7386"/>
        <v/>
      </c>
      <c r="EE330" s="14" t="str">
        <f t="shared" ca="1" si="7387"/>
        <v/>
      </c>
      <c r="EF330" s="14" t="str">
        <f t="shared" ca="1" si="7388"/>
        <v/>
      </c>
      <c r="EG330" s="14" t="str">
        <f t="shared" ca="1" si="7389"/>
        <v/>
      </c>
      <c r="EM330" s="14" t="b">
        <f t="shared" ca="1" si="7390"/>
        <v>0</v>
      </c>
      <c r="EN330" s="14" t="str">
        <f t="shared" ca="1" si="7391"/>
        <v/>
      </c>
      <c r="EO330" s="14" t="str">
        <f t="shared" ca="1" si="7392"/>
        <v/>
      </c>
      <c r="EP330" s="14" t="str">
        <f t="shared" ca="1" si="7393"/>
        <v/>
      </c>
      <c r="EQ330" s="14" t="str">
        <f t="shared" ca="1" si="7394"/>
        <v/>
      </c>
    </row>
    <row r="331" spans="2:147" s="14" customFormat="1">
      <c r="B331" s="14" t="str">
        <f t="shared" ca="1" si="7320"/>
        <v/>
      </c>
      <c r="C331" s="14">
        <f t="shared" ca="1" si="7321"/>
        <v>310</v>
      </c>
      <c r="D331" s="14">
        <f t="shared" si="7322"/>
        <v>329</v>
      </c>
      <c r="E331" s="14" t="str">
        <f t="shared" ca="1" si="7323"/>
        <v/>
      </c>
      <c r="F331" s="14" t="str">
        <f t="shared" ca="1" si="7324"/>
        <v/>
      </c>
      <c r="G331" s="14" t="str">
        <f t="shared" ca="1" si="7325"/>
        <v/>
      </c>
      <c r="H331" s="14" t="b">
        <f t="shared" ca="1" si="7326"/>
        <v>0</v>
      </c>
      <c r="I331" s="14" t="str">
        <f ca="1">IF($H331,ADDRESS(3,(D331+1)*2-1,4,,"["&amp;wew!$G$7&amp;"]"&amp;_sheetname_labels)&amp;":"&amp;ADDRESS(2+ster!$B$20,(D331+1)*2-1,4),"")</f>
        <v/>
      </c>
      <c r="J331" s="14" t="str">
        <f t="array" aca="1" ref="J331" ca="1">IF(H331,MAX(0,MAX(IF(INDIRECT(I331)&lt;&gt;"",ROW(INDIRECT(I331)),""))-2),"")</f>
        <v/>
      </c>
      <c r="K331" s="14" t="str">
        <f ca="1">IF($H331,IF($J331&gt;0,ADDRESS(3,(D331+1)*2-1,4,,"["&amp;wew!$G$7&amp;"]"&amp;_sheetname_labels)&amp;":"&amp;ADDRESS(2+J331,(D331+1)*2-1,4),""),"")</f>
        <v/>
      </c>
      <c r="L331" s="14" t="str">
        <f ca="1">IF($H331,IF($J331&gt;0,ADDRESS(3,(D331+1)*2,4,,"["&amp;wew!$G$7&amp;"]"&amp;_sheetname_labels)&amp;":"&amp;ADDRESS(2+J331,(D331+1)*2,4),""),"")</f>
        <v/>
      </c>
      <c r="M331" s="14" t="str">
        <f t="shared" ca="1" si="7327"/>
        <v/>
      </c>
      <c r="N331" s="14" t="str">
        <f t="shared" ca="1" si="7328"/>
        <v/>
      </c>
      <c r="O331" s="14" t="str">
        <f t="shared" ca="1" si="7329"/>
        <v>.verification</v>
      </c>
      <c r="P331" s="14" t="str">
        <f t="shared" ca="1" si="7330"/>
        <v/>
      </c>
      <c r="Q331" s="14" t="str">
        <f ca="1">IF($BP331,ADDRESS(3,D331+1,4,,"["&amp;wew!$G$7&amp;"]"&amp;_sheetname_dataframe)&amp;":"&amp;ADDRESS(2+ster!$C$14,D331+1,4),"")</f>
        <v>[DBTemplate.xlsm]data_frame!LR3:LR3</v>
      </c>
      <c r="R331" s="14" t="str">
        <f>IF($BP331,IF(MID(_xll.FORMULATEXT(INDEX(INDIRECT(Q331),1)),1,1)="=", _xll.FORMULATEXT(INDEX(INDIRECT(Q331),1),2,TRUE),""),"")</f>
        <v>=IF(OR(AND(RC[-1]&lt;&gt;"",ISNUMBER(RC[-2])),AND(RC[-1]="",NOT(ISNUMBER(RC[-2])))),1,0)</v>
      </c>
      <c r="S331" s="14" t="str">
        <f t="array" aca="1" ref="S331" ca="1">IF(H331,SUM(IF((IFERROR(INDIRECT(Q331)&lt;&gt;"",FALSE))*(INDIRECT(ster!$D$14)&lt;&gt;""),1,0)),"")</f>
        <v/>
      </c>
      <c r="T331" s="14" t="str">
        <f t="array" aca="1" ref="T331" ca="1">IF(H331,IF(M331&gt;0,SUM(IFERROR(1*(MATCH(INDIRECT(Q331),INDIRECT(K331),0)&gt;0),0)*(INDIRECT(ster!$D$14)&lt;&gt;"")*NOT(ISNUMBER(INDIRECT(Q331)))),0),"")</f>
        <v/>
      </c>
      <c r="U331" s="14" t="str">
        <f t="array" aca="1" ref="U331" ca="1">IF(H331,SUM((IFERROR(INDIRECT(Q331)="",FALSE))*(INDIRECT(ster!$D$14)&lt;&gt;"")),"")</f>
        <v/>
      </c>
      <c r="V331" s="14" t="str">
        <f t="array" aca="1" ref="V331" ca="1">IF(H331,SUM((IFERROR(INDIRECT(Q331)="#ąś",TRUE))*(INDIRECT(ster!$D$14)&lt;&gt;"")),"")</f>
        <v/>
      </c>
      <c r="W331" s="14" t="str">
        <f t="array" aca="1" ref="W331" ca="1">IF(H331,SUM(ISNUMBER(INDIRECT(Q331))*(INDIRECT(ster!$D$14)&lt;&gt;"")),"")</f>
        <v/>
      </c>
      <c r="X331" s="14" t="str">
        <f t="array" aca="1" ref="X331" ca="1">IF(AND(H331,W331&gt;0),IF(wew!$B$3,MIN(IF((INDIRECT(ster!$D$14)&lt;&gt;"")*IFERROR(INDIRECT($Q331)&lt;&gt;"",FALSE),IFERROR(INDIRECT($Q331),"X"),"X")),"&lt;włącz podświetlanie wartości&gt;"),"—")</f>
        <v>—</v>
      </c>
      <c r="Y331" s="14" t="str">
        <f t="array" aca="1" ref="Y331" ca="1">IF(AND(H331,W331&gt;0),IF(wew!$B$3,MAX(IF((INDIRECT(ster!$D$14)&lt;&gt;"")*IFERROR(INDIRECT($Q331)&lt;&gt;"",FALSE),IFERROR(INDIRECT($Q331),"X"),"X")),"&lt;włącz podświetlanie wartości&gt;"),"—")</f>
        <v>—</v>
      </c>
      <c r="Z331" s="14" t="str">
        <f t="shared" ca="1" si="7331"/>
        <v/>
      </c>
      <c r="AA331" s="12" t="str">
        <f t="shared" ca="1" si="7332"/>
        <v/>
      </c>
      <c r="AB331" s="17" t="str">
        <f t="array" aca="1" ref="AB331" ca="1">IF(H331,IF(W331&gt;0,SUM((INDIRECT(ster!$D$14)&lt;&gt;"")*IFERROR((INDIRECT(Q331)&lt;&gt;"")*(INDIRECT(Q331)=INT(INDIRECT(Q331))),0)),0),"")</f>
        <v/>
      </c>
      <c r="AC331" s="17" t="str">
        <f t="array" aca="1" ref="AC331" ca="1">IF(H331,W331-AB331,"")</f>
        <v/>
      </c>
      <c r="AD331" s="17" t="str">
        <f t="shared" ca="1" si="7333"/>
        <v/>
      </c>
      <c r="AE331" s="17" t="b">
        <f t="shared" ca="1" si="7334"/>
        <v>0</v>
      </c>
      <c r="AF331" s="17" t="str">
        <f ca="1">IF(AE331,IF($H331,ADDRESS(3,D331+2,4,,"["&amp;wew!$G$7&amp;"]"&amp;_sheetname_dataframe)&amp;":"&amp;ADDRESS(2+ster!$C$14,D331+2,4),""),"")</f>
        <v/>
      </c>
      <c r="AG331" s="17" t="str">
        <f t="shared" ca="1" si="7335"/>
        <v/>
      </c>
      <c r="AH331" s="17" t="b">
        <f t="shared" ca="1" si="7336"/>
        <v>0</v>
      </c>
      <c r="AI331" s="17" t="str">
        <f ca="1">IF(AH331,IF($H331,ADDRESS(3,D331+3,4,,"["&amp;wew!$G$7&amp;"]"&amp;_sheetname_dataframe)&amp;":"&amp;ADDRESS(2+ster!$C$14,D331+3,4),""),"")</f>
        <v/>
      </c>
      <c r="AJ331" s="17" t="str">
        <f t="shared" ca="1" si="7337"/>
        <v/>
      </c>
      <c r="AK331" s="17" t="str">
        <f t="shared" ca="1" si="7338"/>
        <v/>
      </c>
      <c r="AL331" s="17" t="str">
        <f t="shared" ca="1" si="7339"/>
        <v/>
      </c>
      <c r="AM331" s="17" t="str">
        <f t="shared" ca="1" si="7340"/>
        <v/>
      </c>
      <c r="AN331" s="17">
        <f t="shared" ca="1" si="7341"/>
        <v>2</v>
      </c>
      <c r="AO331" s="24" t="str">
        <f t="shared" ca="1" si="7342"/>
        <v/>
      </c>
      <c r="AP331" s="24" t="str">
        <f t="shared" ca="1" si="7343"/>
        <v/>
      </c>
      <c r="AQ331" s="17" t="str">
        <f t="shared" ca="1" si="7344"/>
        <v/>
      </c>
      <c r="AR331" s="17" t="str">
        <f t="shared" ca="1" si="7345"/>
        <v/>
      </c>
      <c r="AS331" s="17" t="str">
        <f t="shared" ca="1" si="7346"/>
        <v/>
      </c>
      <c r="AT331" s="17" t="str">
        <f t="shared" ca="1" si="7347"/>
        <v/>
      </c>
      <c r="AU331" s="17" t="str">
        <f t="shared" ca="1" si="7348"/>
        <v/>
      </c>
      <c r="AV331" s="17" t="str">
        <f t="shared" ca="1" si="7349"/>
        <v/>
      </c>
      <c r="AW331" s="17" t="str">
        <f t="shared" ca="1" si="7350"/>
        <v/>
      </c>
      <c r="AX331" s="14" t="str">
        <f t="array" aca="1" ref="AX331" ca="1">IF(H331,N331&gt;0,"")</f>
        <v/>
      </c>
      <c r="AY331" s="17" t="str">
        <f t="shared" ca="1" si="7351"/>
        <v/>
      </c>
      <c r="AZ331" s="17" t="str">
        <f t="array" aca="1" ref="AZ331" ca="1">IF(AY331&lt;&gt;"",SUM(1*ISERROR(MATCH(INDIRECT(AY331),INDIRECT(K331),0)))=0,"")</f>
        <v/>
      </c>
      <c r="BA331" s="17" t="b">
        <f t="shared" ca="1" si="7352"/>
        <v>0</v>
      </c>
      <c r="BB331" s="17" t="b">
        <v>0</v>
      </c>
      <c r="BC331" s="17" t="str">
        <f t="shared" ca="1" si="7353"/>
        <v/>
      </c>
      <c r="BD331" s="17" t="str">
        <f t="shared" ca="1" si="7354"/>
        <v/>
      </c>
      <c r="BE331" s="17" t="str">
        <f t="shared" ca="1" si="7355"/>
        <v/>
      </c>
      <c r="BF331" s="17" t="str">
        <f t="shared" ca="1" si="7356"/>
        <v/>
      </c>
      <c r="BG331" s="17" t="str">
        <f t="shared" ca="1" si="7357"/>
        <v/>
      </c>
      <c r="BH331" s="17" t="str">
        <f t="shared" ca="1" si="7358"/>
        <v/>
      </c>
      <c r="BI331" s="17" t="str">
        <f t="shared" ca="1" si="7359"/>
        <v/>
      </c>
      <c r="BJ331" s="17" t="b">
        <f t="shared" ca="1" si="7360"/>
        <v>0</v>
      </c>
      <c r="BK331" s="17" t="str">
        <f t="shared" ca="1" si="7361"/>
        <v/>
      </c>
      <c r="BL331" s="17" t="str">
        <f t="shared" ca="1" si="7362"/>
        <v/>
      </c>
      <c r="BM331" s="17" t="str">
        <f t="shared" ca="1" si="7363"/>
        <v/>
      </c>
      <c r="BN331" s="17" t="str">
        <f t="shared" ca="1" si="7364"/>
        <v/>
      </c>
      <c r="BO331" s="17" t="str">
        <f t="shared" ca="1" si="7365"/>
        <v/>
      </c>
      <c r="BP331" s="14" t="b">
        <f t="shared" ca="1" si="7366"/>
        <v>1</v>
      </c>
      <c r="BQ331" s="35"/>
      <c r="BX331" s="16"/>
      <c r="BY331" s="16"/>
      <c r="BZ331" s="16"/>
      <c r="CA331" s="16"/>
      <c r="CB331" s="16"/>
      <c r="CC331" s="16"/>
      <c r="CD331" s="16"/>
      <c r="CE331" s="16"/>
      <c r="CF331" s="16"/>
      <c r="CN331" s="14">
        <f ca="1">IF(H331,IFERROR(IsVariableNameLegal(O331),0),0)</f>
        <v>0</v>
      </c>
      <c r="CO331" s="14" t="str">
        <f t="array" aca="1" ref="CO331" ca="1">IF(H331,IF(COUNTIF(INDIRECT(wew!$C$13),O331)&gt;1,TRIM(SUBSTITUTE(_xll.MCONCAT(IF((INDIRECT(wew!$C$13)=O331)*(COLUMN(INDIRECT(wew!$C$13))&lt;&gt;D331+1),-1+COLUMN(INDIRECT(wew!$C$13)),"")," "),"  "," ")),""),"")</f>
        <v/>
      </c>
      <c r="CP331" s="14" t="str">
        <f t="array" aca="1" ref="CP331" ca="1">IF(P331&lt;&gt;"",IF(LEN(P331)&gt;150,1,""),"")</f>
        <v/>
      </c>
      <c r="CQ331" s="14" t="str">
        <f t="array" aca="1" ref="CQ331" ca="1">IF(AND(H331,NOT(ster!$J$3)),IF(COUNTIF(INDIRECT(wew!$C$15),P331)&gt;1,TRIM(SUBSTITUTE(_xll.MCONCAT(IF((INDIRECT(wew!$C$15)=P331)*(COLUMN(INDIRECT(wew!$C$15))&lt;&gt;D331+1),-1+COLUMN(INDIRECT(wew!$C$15)),"")," "),"  "," ")),""),"")</f>
        <v/>
      </c>
      <c r="CR331" s="14" t="str">
        <f t="array" aca="1" ref="CR331" ca="1">IF(H331,IF(AND(W331&gt;0,AO331&lt;&gt;""),TRIM(SUBSTITUTE(_xll.MCONCAT(IFERROR(IF(ISNUMBER(INDIRECT(Q331)),IF((INDIRECT(ster!$D$14)&lt;&gt;"")*(INDIRECT(Q331)&lt;AO331),INDIRECT(ster!$D$14) &amp; ": " &amp;  SUBSTITUTE(IF( AV331,IFERROR(TEXT(INDIRECT(Q331),"rrrr-mm-dd") &amp;" (" &amp; INDIRECT(Q331) &amp;")",INDIRECT(Q331)),INDIRECT(Q331))," "," "),""),""),"")," "),"  "," ")),""),"")</f>
        <v/>
      </c>
      <c r="CS331" s="14" t="str">
        <f t="array" aca="1" ref="CS331" ca="1">IF(H331,IF(AND(W331&gt;0,AP331&lt;&gt;""),TRIM(SUBSTITUTE(_xll.MCONCAT(IFERROR(IF(ISNUMBER(INDIRECT(Q331)),IF((INDIRECT(ster!$D$14)&lt;&gt;"")*(INDIRECT(Q331)&gt;AP331),INDIRECT(ster!$D$14) &amp; ": " &amp;  SUBSTITUTE(IF( AV331,IFERROR(TEXT(INDIRECT(Q331),"rrrr-mm-dd")&amp;" (" &amp; INDIRECT(Q331) &amp;")",INDIRECT(Q331)),INDIRECT(Q331))," "," "),""),""),"")," "),"  "," ")),""),"")</f>
        <v/>
      </c>
      <c r="CT331" s="14" t="str">
        <f t="array" aca="1" ref="CT331" ca="1">IF(H331,IF(AND(N331&gt;0,AR331),TRIM(SUBSTITUTE(_xll.MCONCAT(IFERROR(IF(ISNUMBER(INDIRECT(Q331)),IF((INDIRECT(ster!$D$14)&lt;&gt;"")*(IFERROR(0*(MATCH(INDIRECT(Q331),INDIRECT(K331),0)&gt;0),1)),INDIRECT(ster!$D$14) &amp; ": " &amp;  SUBSTITUTE(IF( AV331,IFERROR(TEXT(INDIRECT(Q331),"rrrr-mm-dd")&amp;" (" &amp; INDIRECT(Q331) &amp;")",INDIRECT(Q331)),INDIRECT(Q331))," "," "),""),""),"")," "),"  "," ")),""),"")</f>
        <v/>
      </c>
      <c r="CU331" s="14" t="str">
        <f t="array" aca="1" ref="CU331" ca="1">IF(H331,IF(AND(V331&gt;0),TRIM(SUBSTITUTE(_xll.MCONCAT(IF((INDIRECT(ster!$D$14)&lt;&gt;"")*(IFERROR(0*(INDIRECT(Q331)&lt;&gt;""),1)),INDIRECT(ster!$D$14),"")," "),"  "," ")),""),"")</f>
        <v/>
      </c>
      <c r="CV331" s="14" t="str">
        <f t="array" aca="1" ref="CV331" ca="1">IF(H331,IF(AS331,
TRIM(SUBSTITUTE(_xll.MCONCAT(IF(
   (INDIRECT(ster!$D$14)&lt;&gt;"")*
   ((INDIRECT(Q331)="")+
      NOT(ISNUMBER(INDIRECT(Q331)))*
      NOT(ISERROR(MATCH(INDIRECT(Q331),INDIRECT(K331),0)))
    ),
      INDIRECT(ster!$D$14),
   "")," "),"  "," ")),
""),"")</f>
        <v/>
      </c>
      <c r="CW331" s="14" t="str">
        <f t="array" aca="1" ref="CW331" ca="1">IF(H331,IF(AND(AQ331),TRIM(SUBSTITUTE(_xll.MCONCAT(IFERROR(IF(ISNUMBER(INDIRECT(Q331)),IF((INDIRECT(ster!$D$14)&lt;&gt;"")*(INDIRECT(Q331)&lt;&gt;INT(INDIRECT(Q331))),INDIRECT(ster!$D$14) &amp; ": " &amp; INDIRECT(Q331),""),""),"")," "),"  "," ")),""),"")</f>
        <v/>
      </c>
      <c r="CX331" s="14" t="str">
        <f t="array" aca="1" ref="CX331" ca="1">IF(H331,IF(OR(AU331,AV331),TRIM(SUBSTITUTE(_xll.MCONCAT(IF((INDIRECT(ster!$D$14)&lt;&gt;"")*NOT(ISNUMBER(INDIRECT(Q331))),IF(ISERROR(MATCH(INDIRECT(Q331),INDIRECT(K331),0)),IFERROR(IF(INDIRECT(Q331)&lt;&gt;"",INDIRECT(ster!$D$14) &amp; ": " &amp; SUBSTITUTE(INDIRECT(Q331)," "," "),""),""),""),"")," "),"  "," ")),""),"")</f>
        <v/>
      </c>
      <c r="CY331" s="14" t="str">
        <f t="array" aca="1" ref="CY331" ca="1">IF(H331,IF(AE331,TRIM(SUBSTITUTE(_xll.MCONCAT(IF((INDIRECT(ster!$D$14)&lt;&gt;"")*IFERROR(NOT(INDIRECT(AF331)),FALSE),IF(ISERROR(MATCH(INDIRECT(Q331),INDIRECT(K331),0)),IFERROR(IF(INDIRECT(Q331)&lt;&gt;"",INDIRECT(ster!$D$14)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CZ331" s="14" t="str">
        <f t="array" aca="1" ref="CZ331" ca="1">IF(H331,IF(AH331,TRIM(SUBSTITUTE(_xll.MCONCAT(IF((INDIRECT(ster!$D$14)&lt;&gt;"")*IFERROR(NOT(INDIRECT(AI331)),FALSE),IF(ISERROR(MATCH(INDIRECT(Q331),INDIRECT(K331),0)),IFERROR(IF(INDIRECT(Q331)&lt;&gt;"",INDIRECT(ster!$D$14)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DC331" s="14" t="str">
        <f ca="1">SUBSTITUTE(SUBSTITUTE(SUBSTITUTE(SUBSTITUTE(_xll.MCONCAT(DG331:DS331,"■"),"■■","■"),"■■","■"),"■■","■"),"■■","■")</f>
        <v>■</v>
      </c>
      <c r="DD331" s="14" t="str">
        <f t="shared" ca="1" si="7367"/>
        <v/>
      </c>
      <c r="DE331" s="14" t="str">
        <f t="shared" ca="1" si="7368"/>
        <v/>
      </c>
      <c r="DF331" s="14" t="str">
        <f t="shared" ca="1" si="7369"/>
        <v/>
      </c>
      <c r="DG331" s="14" t="str">
        <f t="shared" ca="1" si="7370"/>
        <v/>
      </c>
      <c r="DH331" s="14" t="str">
        <f t="shared" ca="1" si="7371"/>
        <v/>
      </c>
      <c r="DI331" s="14" t="str">
        <f t="shared" ca="1" si="7372"/>
        <v/>
      </c>
      <c r="DJ331" s="14" t="str">
        <f t="shared" ca="1" si="7373"/>
        <v/>
      </c>
      <c r="DK331" s="14" t="str">
        <f t="shared" ca="1" si="7374"/>
        <v/>
      </c>
      <c r="DL331" s="14" t="str">
        <f t="shared" ca="1" si="7375"/>
        <v/>
      </c>
      <c r="DM331" s="14" t="str">
        <f t="shared" ca="1" si="7376"/>
        <v/>
      </c>
      <c r="DN331" s="14" t="str">
        <f t="array" aca="1" ref="DN331" ca="1">IF(CU331&lt;&gt;"","There are errors in the entered values in the following cases: " &amp;SUBSTITUTE(CU331," ",", "),"")</f>
        <v/>
      </c>
      <c r="DO331" s="14" t="str">
        <f t="shared" ca="1" si="7377"/>
        <v/>
      </c>
      <c r="DP331" s="14" t="str">
        <f t="shared" ca="1" si="7378"/>
        <v/>
      </c>
      <c r="DQ331" s="14" t="str">
        <f t="shared" ca="1" si="7379"/>
        <v/>
      </c>
      <c r="DR331" s="14" t="str">
        <f t="shared" ca="1" si="7380"/>
        <v/>
      </c>
      <c r="DS331" s="14" t="str">
        <f t="shared" ca="1" si="7381"/>
        <v/>
      </c>
      <c r="DZ331" s="14" t="b">
        <f t="shared" ca="1" si="7382"/>
        <v>0</v>
      </c>
      <c r="EA331" s="14" t="str">
        <f t="shared" ca="1" si="7383"/>
        <v/>
      </c>
      <c r="EB331" s="14" t="str">
        <f t="shared" ca="1" si="7384"/>
        <v/>
      </c>
      <c r="EC331" s="14" t="str">
        <f t="shared" ca="1" si="7385"/>
        <v/>
      </c>
      <c r="ED331" s="14" t="str">
        <f t="shared" ca="1" si="7386"/>
        <v/>
      </c>
      <c r="EE331" s="14" t="str">
        <f t="shared" ca="1" si="7387"/>
        <v/>
      </c>
      <c r="EF331" s="14" t="str">
        <f t="shared" ca="1" si="7388"/>
        <v/>
      </c>
      <c r="EG331" s="14" t="str">
        <f t="shared" ca="1" si="7389"/>
        <v/>
      </c>
      <c r="EM331" s="14" t="b">
        <f t="shared" ca="1" si="7390"/>
        <v>0</v>
      </c>
      <c r="EN331" s="14" t="str">
        <f t="shared" ca="1" si="7391"/>
        <v/>
      </c>
      <c r="EO331" s="14" t="str">
        <f t="shared" ca="1" si="7392"/>
        <v/>
      </c>
      <c r="EP331" s="14" t="str">
        <f t="shared" ca="1" si="7393"/>
        <v/>
      </c>
      <c r="EQ331" s="14" t="str">
        <f t="shared" ca="1" si="7394"/>
        <v/>
      </c>
    </row>
    <row r="332" spans="2:147" s="14" customFormat="1">
      <c r="B332" s="14" t="str">
        <f t="shared" ca="1" si="7320"/>
        <v/>
      </c>
      <c r="C332" s="14">
        <f t="shared" ca="1" si="7321"/>
        <v>310</v>
      </c>
      <c r="D332" s="14">
        <f t="shared" si="7322"/>
        <v>330</v>
      </c>
      <c r="E332" s="14" t="str">
        <f t="shared" ca="1" si="7323"/>
        <v>N</v>
      </c>
      <c r="F332" s="14" t="str">
        <f t="shared" ca="1" si="7324"/>
        <v>q_99.a4</v>
      </c>
      <c r="G332" s="14" t="str">
        <f t="shared" ca="1" si="7325"/>
        <v>Other gene 4</v>
      </c>
      <c r="H332" s="14" t="b">
        <f t="shared" ca="1" si="7326"/>
        <v>1</v>
      </c>
      <c r="I332" s="14" t="str">
        <f ca="1">IF($H332,ADDRESS(3,(D332+1)*2-1,4,,"["&amp;wew!$G$7&amp;"]"&amp;_sheetname_labels)&amp;":"&amp;ADDRESS(2+ster!$B$20,(D332+1)*2-1,4),"")</f>
        <v>[DBTemplate.xlsm]labels!YK3:YK61</v>
      </c>
      <c r="J332" s="14">
        <f t="array" aca="1" ref="J332" ca="1">IF(H332,MAX(0,MAX(IF(INDIRECT(I332)&lt;&gt;"",ROW(INDIRECT(I332)),""))-2),"")</f>
        <v>27</v>
      </c>
      <c r="K332" s="14" t="str">
        <f ca="1">IF($H332,IF($J332&gt;0,ADDRESS(3,(D332+1)*2-1,4,,"["&amp;wew!$G$7&amp;"]"&amp;_sheetname_labels)&amp;":"&amp;ADDRESS(2+J332,(D332+1)*2-1,4),""),"")</f>
        <v>[DBTemplate.xlsm]labels!YK3:YK29</v>
      </c>
      <c r="L332" s="14" t="str">
        <f ca="1">IF($H332,IF($J332&gt;0,ADDRESS(3,(D332+1)*2,4,,"["&amp;wew!$G$7&amp;"]"&amp;_sheetname_labels)&amp;":"&amp;ADDRESS(2+J332,(D332+1)*2,4),""),"")</f>
        <v>[DBTemplate.xlsm]labels!YL3:YL29</v>
      </c>
      <c r="M332" s="14">
        <f t="shared" ca="1" si="7327"/>
        <v>0</v>
      </c>
      <c r="N332" s="14">
        <f t="shared" ca="1" si="7328"/>
        <v>27</v>
      </c>
      <c r="O332" s="14" t="str">
        <f t="shared" ca="1" si="7329"/>
        <v>q_99.a4</v>
      </c>
      <c r="P332" s="14" t="str">
        <f t="shared" ca="1" si="7330"/>
        <v>Other gene 4</v>
      </c>
      <c r="Q332" s="14" t="str">
        <f ca="1">IF($BP332,ADDRESS(3,D332+1,4,,"["&amp;wew!$G$7&amp;"]"&amp;_sheetname_dataframe)&amp;":"&amp;ADDRESS(2+ster!$C$14,D332+1,4),"")</f>
        <v>[DBTemplate.xlsm]data_frame!LS3:LS3</v>
      </c>
      <c r="R332" s="14" t="str">
        <f>IF($BP332,IF(MID(_xll.FORMULATEXT(INDEX(INDIRECT(Q332),1)),1,1)="=", _xll.FORMULATEXT(INDEX(INDIRECT(Q332),1),2,TRUE),""),"")</f>
        <v/>
      </c>
      <c r="S332" s="14">
        <f t="array" aca="1" ref="S332" ca="1">IF(H332,SUM(IF((IFERROR(INDIRECT(Q332)&lt;&gt;"",FALSE))*(INDIRECT(ster!$D$14)&lt;&gt;""),1,0)),"")</f>
        <v>0</v>
      </c>
      <c r="T332" s="14">
        <f t="array" aca="1" ref="T332" ca="1">IF(H332,IF(M332&gt;0,SUM(IFERROR(1*(MATCH(INDIRECT(Q332),INDIRECT(K332),0)&gt;0),0)*(INDIRECT(ster!$D$14)&lt;&gt;"")*NOT(ISNUMBER(INDIRECT(Q332)))),0),"")</f>
        <v>0</v>
      </c>
      <c r="U332" s="14">
        <f t="array" aca="1" ref="U332" ca="1">IF(H332,SUM((IFERROR(INDIRECT(Q332)="",FALSE))*(INDIRECT(ster!$D$14)&lt;&gt;"")),"")</f>
        <v>1</v>
      </c>
      <c r="V332" s="14">
        <f t="array" aca="1" ref="V332" ca="1">IF(H332,SUM((IFERROR(INDIRECT(Q332)="#ąś",TRUE))*(INDIRECT(ster!$D$14)&lt;&gt;"")),"")</f>
        <v>0</v>
      </c>
      <c r="W332" s="14">
        <f t="array" aca="1" ref="W332" ca="1">IF(H332,SUM(ISNUMBER(INDIRECT(Q332))*(INDIRECT(ster!$D$14)&lt;&gt;"")),"")</f>
        <v>0</v>
      </c>
      <c r="X332" s="14" t="str">
        <f t="array" aca="1" ref="X332" ca="1">IF(AND(H332,W332&gt;0),IF(wew!$B$3,MIN(IF((INDIRECT(ster!$D$14)&lt;&gt;"")*IFERROR(INDIRECT($Q332)&lt;&gt;"",FALSE),IFERROR(INDIRECT($Q332),"X"),"X")),"&lt;włącz podświetlanie wartości&gt;"),"—")</f>
        <v>—</v>
      </c>
      <c r="Y332" s="14" t="str">
        <f t="array" aca="1" ref="Y332" ca="1">IF(AND(H332,W332&gt;0),IF(wew!$B$3,MAX(IF((INDIRECT(ster!$D$14)&lt;&gt;"")*IFERROR(INDIRECT($Q332)&lt;&gt;"",FALSE),IFERROR(INDIRECT($Q332),"X"),"X")),"&lt;włącz podświetlanie wartości&gt;"),"—")</f>
        <v>—</v>
      </c>
      <c r="Z332" s="14">
        <f t="shared" ca="1" si="7331"/>
        <v>0</v>
      </c>
      <c r="AA332" s="12" t="str">
        <f t="shared" ca="1" si="7332"/>
        <v>—</v>
      </c>
      <c r="AB332" s="17">
        <f t="array" aca="1" ref="AB332" ca="1">IF(H332,IF(W332&gt;0,SUM((INDIRECT(ster!$D$14)&lt;&gt;"")*IFERROR((INDIRECT(Q332)&lt;&gt;"")*(INDIRECT(Q332)=INT(INDIRECT(Q332))),0)),0),"")</f>
        <v>0</v>
      </c>
      <c r="AC332" s="17">
        <f t="array" aca="1" ref="AC332" ca="1">IF(H332,W332-AB332,"")</f>
        <v>0</v>
      </c>
      <c r="AD332" s="17">
        <f t="shared" ca="1" si="7333"/>
        <v>1</v>
      </c>
      <c r="AE332" s="17" t="b">
        <f t="shared" ca="1" si="7334"/>
        <v>0</v>
      </c>
      <c r="AF332" s="17" t="str">
        <f ca="1">IF(AE332,IF($H332,ADDRESS(3,D332+2,4,,"["&amp;wew!$G$7&amp;"]"&amp;_sheetname_dataframe)&amp;":"&amp;ADDRESS(2+ster!$C$14,D332+2,4),""),"")</f>
        <v/>
      </c>
      <c r="AG332" s="17" t="str">
        <f t="shared" ca="1" si="7335"/>
        <v/>
      </c>
      <c r="AH332" s="17" t="b">
        <f t="shared" ca="1" si="7336"/>
        <v>0</v>
      </c>
      <c r="AI332" s="17" t="str">
        <f ca="1">IF(AH332,IF($H332,ADDRESS(3,D332+3,4,,"["&amp;wew!$G$7&amp;"]"&amp;_sheetname_dataframe)&amp;":"&amp;ADDRESS(2+ster!$C$14,D332+3,4),""),"")</f>
        <v/>
      </c>
      <c r="AJ332" s="17" t="str">
        <f t="shared" ca="1" si="7337"/>
        <v/>
      </c>
      <c r="AK332" s="17" t="b">
        <f t="shared" ca="1" si="7338"/>
        <v>0</v>
      </c>
      <c r="AL332" s="17" t="b">
        <f t="shared" ca="1" si="7339"/>
        <v>0</v>
      </c>
      <c r="AM332" s="17" t="b">
        <f t="shared" ca="1" si="7340"/>
        <v>0</v>
      </c>
      <c r="AN332" s="17">
        <f t="shared" ca="1" si="7341"/>
        <v>0</v>
      </c>
      <c r="AO332" s="24" t="str">
        <f t="shared" ca="1" si="7342"/>
        <v/>
      </c>
      <c r="AP332" s="24" t="str">
        <f t="shared" ca="1" si="7343"/>
        <v/>
      </c>
      <c r="AQ332" s="17" t="b">
        <f t="shared" ca="1" si="7344"/>
        <v>0</v>
      </c>
      <c r="AR332" s="17" t="b">
        <f t="shared" ca="1" si="7345"/>
        <v>0</v>
      </c>
      <c r="AS332" s="17" t="b">
        <f t="shared" ca="1" si="7346"/>
        <v>0</v>
      </c>
      <c r="AT332" s="17" t="b">
        <f t="shared" ca="1" si="7347"/>
        <v>0</v>
      </c>
      <c r="AU332" s="17" t="b">
        <f t="shared" ca="1" si="7348"/>
        <v>1</v>
      </c>
      <c r="AV332" s="17" t="b">
        <f t="shared" ca="1" si="7349"/>
        <v>0</v>
      </c>
      <c r="AW332" s="17" t="b">
        <f t="shared" ca="1" si="7350"/>
        <v>0</v>
      </c>
      <c r="AX332" s="14" t="b">
        <f t="array" aca="1" ref="AX332" ca="1">IF(H332,N332&gt;0,"")</f>
        <v>1</v>
      </c>
      <c r="AY332" s="17" t="str">
        <f t="shared" ca="1" si="7351"/>
        <v>C3:C29</v>
      </c>
      <c r="AZ332" s="17" t="b">
        <f t="array" aca="1" ref="AZ332" ca="1">IF(AY332&lt;&gt;"",SUM(1*ISERROR(MATCH(INDIRECT(AY332),INDIRECT(K332),0)))=0,"")</f>
        <v>1</v>
      </c>
      <c r="BA332" s="17" t="b">
        <f t="shared" ca="1" si="7352"/>
        <v>1</v>
      </c>
      <c r="BB332" s="17" t="b">
        <v>0</v>
      </c>
      <c r="BC332" s="17" t="b">
        <f t="shared" ca="1" si="7353"/>
        <v>1</v>
      </c>
      <c r="BD332" s="17" t="b">
        <f t="shared" ca="1" si="7354"/>
        <v>0</v>
      </c>
      <c r="BE332" s="17" t="b">
        <f t="shared" ca="1" si="7355"/>
        <v>0</v>
      </c>
      <c r="BF332" s="17" t="b">
        <f t="shared" ca="1" si="7356"/>
        <v>0</v>
      </c>
      <c r="BG332" s="17" t="b">
        <f t="shared" ca="1" si="7357"/>
        <v>0</v>
      </c>
      <c r="BH332" s="17" t="b">
        <f t="shared" ca="1" si="7358"/>
        <v>1</v>
      </c>
      <c r="BI332" s="17">
        <f t="shared" ca="1" si="7359"/>
        <v>2</v>
      </c>
      <c r="BJ332" s="17" t="b">
        <f t="shared" ca="1" si="7360"/>
        <v>0</v>
      </c>
      <c r="BK332" s="17" t="str">
        <f t="shared" ca="1" si="7361"/>
        <v/>
      </c>
      <c r="BL332" s="17" t="str">
        <f t="shared" ca="1" si="7362"/>
        <v/>
      </c>
      <c r="BM332" s="17" t="str">
        <f t="shared" ca="1" si="7363"/>
        <v>F</v>
      </c>
      <c r="BN332" s="17" t="str">
        <f t="shared" ca="1" si="7364"/>
        <v>F</v>
      </c>
      <c r="BO332" s="17" t="str">
        <f t="shared" ca="1" si="7365"/>
        <v>N</v>
      </c>
      <c r="BP332" s="14" t="b">
        <f t="shared" ca="1" si="7366"/>
        <v>1</v>
      </c>
      <c r="BQ332" s="35"/>
      <c r="BX332" s="16"/>
      <c r="BY332" s="16"/>
      <c r="BZ332" s="16"/>
      <c r="CA332" s="16"/>
      <c r="CB332" s="16"/>
      <c r="CC332" s="16"/>
      <c r="CD332" s="16"/>
      <c r="CE332" s="16"/>
      <c r="CF332" s="16"/>
      <c r="CN332" s="14">
        <f ca="1">IF(H332,IFERROR(IsVariableNameLegal(O332),0),0)</f>
        <v>0</v>
      </c>
      <c r="CO332" s="14" t="str">
        <f t="array" aca="1" ref="CO332" ca="1">IF(H332,IF(COUNTIF(INDIRECT(wew!$C$13),O332)&gt;1,TRIM(SUBSTITUTE(_xll.MCONCAT(IF((INDIRECT(wew!$C$13)=O332)*(COLUMN(INDIRECT(wew!$C$13))&lt;&gt;D332+1),-1+COLUMN(INDIRECT(wew!$C$13)),"")," "),"  "," ")),""),"")</f>
        <v/>
      </c>
      <c r="CP332" s="14" t="str">
        <f t="array" aca="1" ref="CP332" ca="1">IF(P332&lt;&gt;"",IF(LEN(P332)&gt;150,1,""),"")</f>
        <v/>
      </c>
      <c r="CQ332" s="14" t="str">
        <f t="array" aca="1" ref="CQ332" ca="1">IF(AND(H332,NOT(ster!$J$3)),IF(COUNTIF(INDIRECT(wew!$C$15),P332)&gt;1,TRIM(SUBSTITUTE(_xll.MCONCAT(IF((INDIRECT(wew!$C$15)=P332)*(COLUMN(INDIRECT(wew!$C$15))&lt;&gt;D332+1),-1+COLUMN(INDIRECT(wew!$C$15)),"")," "),"  "," ")),""),"")</f>
        <v/>
      </c>
      <c r="CR332" s="14" t="str">
        <f t="array" aca="1" ref="CR332" ca="1">IF(H332,IF(AND(W332&gt;0,AO332&lt;&gt;""),TRIM(SUBSTITUTE(_xll.MCONCAT(IFERROR(IF(ISNUMBER(INDIRECT(Q332)),IF((INDIRECT(ster!$D$14)&lt;&gt;"")*(INDIRECT(Q332)&lt;AO332),INDIRECT(ster!$D$14) &amp; ": " &amp;  SUBSTITUTE(IF( AV332,IFERROR(TEXT(INDIRECT(Q332),"rrrr-mm-dd") &amp;" (" &amp; INDIRECT(Q332) &amp;")",INDIRECT(Q332)),INDIRECT(Q332))," "," "),""),""),"")," "),"  "," ")),""),"")</f>
        <v/>
      </c>
      <c r="CS332" s="14" t="str">
        <f t="array" aca="1" ref="CS332" ca="1">IF(H332,IF(AND(W332&gt;0,AP332&lt;&gt;""),TRIM(SUBSTITUTE(_xll.MCONCAT(IFERROR(IF(ISNUMBER(INDIRECT(Q332)),IF((INDIRECT(ster!$D$14)&lt;&gt;"")*(INDIRECT(Q332)&gt;AP332),INDIRECT(ster!$D$14) &amp; ": " &amp;  SUBSTITUTE(IF( AV332,IFERROR(TEXT(INDIRECT(Q332),"rrrr-mm-dd")&amp;" (" &amp; INDIRECT(Q332) &amp;")",INDIRECT(Q332)),INDIRECT(Q332))," "," "),""),""),"")," "),"  "," ")),""),"")</f>
        <v/>
      </c>
      <c r="CT332" s="14" t="str">
        <f t="array" aca="1" ref="CT332" ca="1">IF(H332,IF(AND(N332&gt;0,AR332),TRIM(SUBSTITUTE(_xll.MCONCAT(IFERROR(IF(ISNUMBER(INDIRECT(Q332)),IF((INDIRECT(ster!$D$14)&lt;&gt;"")*(IFERROR(0*(MATCH(INDIRECT(Q332),INDIRECT(K332),0)&gt;0),1)),INDIRECT(ster!$D$14) &amp; ": " &amp;  SUBSTITUTE(IF( AV332,IFERROR(TEXT(INDIRECT(Q332),"rrrr-mm-dd")&amp;" (" &amp; INDIRECT(Q332) &amp;")",INDIRECT(Q332)),INDIRECT(Q332))," "," "),""),""),"")," "),"  "," ")),""),"")</f>
        <v/>
      </c>
      <c r="CU332" s="14" t="str">
        <f t="array" aca="1" ref="CU332" ca="1">IF(H332,IF(AND(V332&gt;0),TRIM(SUBSTITUTE(_xll.MCONCAT(IF((INDIRECT(ster!$D$14)&lt;&gt;"")*(IFERROR(0*(INDIRECT(Q332)&lt;&gt;""),1)),INDIRECT(ster!$D$14),"")," "),"  "," ")),""),"")</f>
        <v/>
      </c>
      <c r="CV332" s="14" t="str">
        <f t="array" aca="1" ref="CV332" ca="1">IF(H332,IF(AS332,
TRIM(SUBSTITUTE(_xll.MCONCAT(IF(
   (INDIRECT(ster!$D$14)&lt;&gt;"")*
   ((INDIRECT(Q332)="")+
      NOT(ISNUMBER(INDIRECT(Q332)))*
      NOT(ISERROR(MATCH(INDIRECT(Q332),INDIRECT(K332),0)))
    ),
      INDIRECT(ster!$D$14),
   "")," "),"  "," ")),
""),"")</f>
        <v/>
      </c>
      <c r="CW332" s="14" t="str">
        <f t="array" aca="1" ref="CW332" ca="1">IF(H332,IF(AND(AQ332),TRIM(SUBSTITUTE(_xll.MCONCAT(IFERROR(IF(ISNUMBER(INDIRECT(Q332)),IF((INDIRECT(ster!$D$14)&lt;&gt;"")*(INDIRECT(Q332)&lt;&gt;INT(INDIRECT(Q332))),INDIRECT(ster!$D$14) &amp; ": " &amp; INDIRECT(Q332),""),""),"")," "),"  "," ")),""),"")</f>
        <v/>
      </c>
      <c r="CX332" s="14" t="str">
        <f t="array" aca="1" ref="CX332" ca="1">IF(H332,IF(OR(AU332,AV332),TRIM(SUBSTITUTE(_xll.MCONCAT(IF((INDIRECT(ster!$D$14)&lt;&gt;"")*NOT(ISNUMBER(INDIRECT(Q332))),IF(ISERROR(MATCH(INDIRECT(Q332),INDIRECT(K332),0)),IFERROR(IF(INDIRECT(Q332)&lt;&gt;"",INDIRECT(ster!$D$14) &amp; ": " &amp; SUBSTITUTE(INDIRECT(Q332)," "," "),""),""),""),"")," "),"  "," ")),""),"")</f>
        <v/>
      </c>
      <c r="CY332" s="14" t="str">
        <f t="array" aca="1" ref="CY332" ca="1">IF(H332,IF(AE332,TRIM(SUBSTITUTE(_xll.MCONCAT(IF((INDIRECT(ster!$D$14)&lt;&gt;"")*IFERROR(NOT(INDIRECT(AF332)),FALSE),IF(ISERROR(MATCH(INDIRECT(Q332),INDIRECT(K332),0)),IFERROR(IF(INDIRECT(Q332)&lt;&gt;"",INDIRECT(ster!$D$14)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CZ332" s="14" t="str">
        <f t="array" aca="1" ref="CZ332" ca="1">IF(H332,IF(AH332,TRIM(SUBSTITUTE(_xll.MCONCAT(IF((INDIRECT(ster!$D$14)&lt;&gt;"")*IFERROR(NOT(INDIRECT(AI332)),FALSE),IF(ISERROR(MATCH(INDIRECT(Q332),INDIRECT(K332),0)),IFERROR(IF(INDIRECT(Q332)&lt;&gt;"",INDIRECT(ster!$D$14)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DC332" s="14" t="str">
        <f ca="1">SUBSTITUTE(SUBSTITUTE(SUBSTITUTE(SUBSTITUTE(_xll.MCONCAT(DG332:DS332,"■"),"■■","■"),"■■","■"),"■■","■"),"■■","■")</f>
        <v>■</v>
      </c>
      <c r="DD332" s="14" t="str">
        <f t="shared" ca="1" si="7367"/>
        <v/>
      </c>
      <c r="DE332" s="14" t="str">
        <f t="shared" ca="1" si="7368"/>
        <v/>
      </c>
      <c r="DF332" s="14" t="str">
        <f t="shared" ca="1" si="7369"/>
        <v/>
      </c>
      <c r="DG332" s="14" t="str">
        <f t="shared" ca="1" si="7370"/>
        <v/>
      </c>
      <c r="DH332" s="14" t="str">
        <f t="shared" ca="1" si="7371"/>
        <v/>
      </c>
      <c r="DI332" s="14" t="str">
        <f t="shared" ca="1" si="7372"/>
        <v/>
      </c>
      <c r="DJ332" s="14" t="str">
        <f t="shared" ca="1" si="7373"/>
        <v/>
      </c>
      <c r="DK332" s="14" t="str">
        <f t="shared" ca="1" si="7374"/>
        <v/>
      </c>
      <c r="DL332" s="14" t="str">
        <f t="shared" ca="1" si="7375"/>
        <v/>
      </c>
      <c r="DM332" s="14" t="str">
        <f t="shared" ca="1" si="7376"/>
        <v/>
      </c>
      <c r="DN332" s="14" t="str">
        <f t="array" aca="1" ref="DN332" ca="1">IF(CU332&lt;&gt;"","There are errors in the entered values in the following cases: " &amp;SUBSTITUTE(CU332," ",", "),"")</f>
        <v/>
      </c>
      <c r="DO332" s="14" t="str">
        <f t="shared" ca="1" si="7377"/>
        <v/>
      </c>
      <c r="DP332" s="14" t="str">
        <f t="shared" ca="1" si="7378"/>
        <v/>
      </c>
      <c r="DQ332" s="14" t="str">
        <f t="shared" ca="1" si="7379"/>
        <v/>
      </c>
      <c r="DR332" s="14" t="str">
        <f t="shared" ca="1" si="7380"/>
        <v/>
      </c>
      <c r="DS332" s="14" t="str">
        <f t="shared" ca="1" si="7381"/>
        <v/>
      </c>
      <c r="DZ332" s="14" t="b">
        <f t="shared" ca="1" si="7382"/>
        <v>0</v>
      </c>
      <c r="EA332" s="14" t="str">
        <f t="shared" ca="1" si="7383"/>
        <v>Other gene 4 (q_99.a4)</v>
      </c>
      <c r="EB332" s="14" t="str">
        <f t="shared" ca="1" si="7384"/>
        <v xml:space="preserve">Values must be numeric. </v>
      </c>
      <c r="EC332" s="14" t="str">
        <f t="shared" ca="1" si="7385"/>
        <v xml:space="preserve">Other gene 4 (q_99.a4): Values must be numeric. </v>
      </c>
      <c r="ED332" s="14" t="str">
        <f t="shared" ca="1" si="7386"/>
        <v/>
      </c>
      <c r="EE332" s="14" t="str">
        <f t="shared" ca="1" si="7387"/>
        <v>Values must be numeric</v>
      </c>
      <c r="EF332" s="14" t="str">
        <f t="shared" ca="1" si="7388"/>
        <v/>
      </c>
      <c r="EG332" s="14" t="str">
        <f t="shared" ca="1" si="7389"/>
        <v/>
      </c>
      <c r="EM332" s="14" t="b">
        <f t="shared" ca="1" si="7390"/>
        <v>1</v>
      </c>
      <c r="EN332" s="14">
        <f t="shared" ca="1" si="7391"/>
        <v>310</v>
      </c>
      <c r="EO332" s="14" t="str">
        <f t="shared" ca="1" si="7392"/>
        <v>q_99.a4</v>
      </c>
      <c r="EP332" s="14" t="str">
        <f t="shared" ca="1" si="7393"/>
        <v xml:space="preserve">Other gene 4 (q_99.a4): Values must be numeric. </v>
      </c>
      <c r="EQ332" s="14" t="str">
        <f t="shared" ca="1" si="7394"/>
        <v/>
      </c>
    </row>
    <row r="333" spans="2:147" s="14" customFormat="1">
      <c r="B333" s="14" t="str">
        <f t="shared" ca="1" si="7320"/>
        <v/>
      </c>
      <c r="C333" s="14">
        <f t="shared" ca="1" si="7321"/>
        <v>311</v>
      </c>
      <c r="D333" s="14">
        <f t="shared" si="7322"/>
        <v>331</v>
      </c>
      <c r="E333" s="14" t="str">
        <f t="shared" ca="1" si="7323"/>
        <v>I</v>
      </c>
      <c r="F333" s="14" t="str">
        <f t="shared" ca="1" si="7324"/>
        <v>q_99.b4</v>
      </c>
      <c r="G333" s="14" t="str">
        <f t="shared" ca="1" si="7325"/>
        <v>Other gene 4 mutation type</v>
      </c>
      <c r="H333" s="14" t="b">
        <f t="shared" ca="1" si="7326"/>
        <v>1</v>
      </c>
      <c r="I333" s="14" t="str">
        <f ca="1">IF($H333,ADDRESS(3,(D333+1)*2-1,4,,"["&amp;wew!$G$7&amp;"]"&amp;_sheetname_labels)&amp;":"&amp;ADDRESS(2+ster!$B$20,(D333+1)*2-1,4),"")</f>
        <v>[DBTemplate.xlsm]labels!YM3:YM61</v>
      </c>
      <c r="J333" s="14">
        <f t="array" aca="1" ref="J333" ca="1">IF(H333,MAX(0,MAX(IF(INDIRECT(I333)&lt;&gt;"",ROW(INDIRECT(I333)),""))-2),"")</f>
        <v>0</v>
      </c>
      <c r="K333" s="14" t="str">
        <f ca="1">IF($H333,IF($J333&gt;0,ADDRESS(3,(D333+1)*2-1,4,,"["&amp;wew!$G$7&amp;"]"&amp;_sheetname_labels)&amp;":"&amp;ADDRESS(2+J333,(D333+1)*2-1,4),""),"")</f>
        <v/>
      </c>
      <c r="L333" s="14" t="str">
        <f ca="1">IF($H333,IF($J333&gt;0,ADDRESS(3,(D333+1)*2,4,,"["&amp;wew!$G$7&amp;"]"&amp;_sheetname_labels)&amp;":"&amp;ADDRESS(2+J333,(D333+1)*2,4),""),"")</f>
        <v/>
      </c>
      <c r="M333" s="14">
        <f t="shared" ca="1" si="7327"/>
        <v>0</v>
      </c>
      <c r="N333" s="14">
        <f t="shared" ca="1" si="7328"/>
        <v>0</v>
      </c>
      <c r="O333" s="14" t="str">
        <f t="shared" ca="1" si="7329"/>
        <v>q_99.b4</v>
      </c>
      <c r="P333" s="14" t="str">
        <f t="shared" ca="1" si="7330"/>
        <v>Other gene 4 mutation type</v>
      </c>
      <c r="Q333" s="14" t="str">
        <f ca="1">IF($BP333,ADDRESS(3,D333+1,4,,"["&amp;wew!$G$7&amp;"]"&amp;_sheetname_dataframe)&amp;":"&amp;ADDRESS(2+ster!$C$14,D333+1,4),"")</f>
        <v>[DBTemplate.xlsm]data_frame!LT3:LT3</v>
      </c>
      <c r="R333" s="14" t="str">
        <f>IF($BP333,IF(MID(_xll.FORMULATEXT(INDEX(INDIRECT(Q333),1)),1,1)="=", _xll.FORMULATEXT(INDEX(INDIRECT(Q333),1),2,TRUE),""),"")</f>
        <v/>
      </c>
      <c r="S333" s="14">
        <f t="array" aca="1" ref="S333" ca="1">IF(H333,SUM(IF((IFERROR(INDIRECT(Q333)&lt;&gt;"",FALSE))*(INDIRECT(ster!$D$14)&lt;&gt;""),1,0)),"")</f>
        <v>0</v>
      </c>
      <c r="T333" s="14">
        <f t="array" aca="1" ref="T333" ca="1">IF(H333,IF(M333&gt;0,SUM(IFERROR(1*(MATCH(INDIRECT(Q333),INDIRECT(K333),0)&gt;0),0)*(INDIRECT(ster!$D$14)&lt;&gt;"")*NOT(ISNUMBER(INDIRECT(Q333)))),0),"")</f>
        <v>0</v>
      </c>
      <c r="U333" s="14">
        <f t="array" aca="1" ref="U333" ca="1">IF(H333,SUM((IFERROR(INDIRECT(Q333)="",FALSE))*(INDIRECT(ster!$D$14)&lt;&gt;"")),"")</f>
        <v>1</v>
      </c>
      <c r="V333" s="14">
        <f t="array" aca="1" ref="V333" ca="1">IF(H333,SUM((IFERROR(INDIRECT(Q333)="#ąś",TRUE))*(INDIRECT(ster!$D$14)&lt;&gt;"")),"")</f>
        <v>0</v>
      </c>
      <c r="W333" s="14">
        <f t="array" aca="1" ref="W333" ca="1">IF(H333,SUM(ISNUMBER(INDIRECT(Q333))*(INDIRECT(ster!$D$14)&lt;&gt;"")),"")</f>
        <v>0</v>
      </c>
      <c r="X333" s="14" t="str">
        <f t="array" aca="1" ref="X333" ca="1">IF(AND(H333,W333&gt;0),IF(wew!$B$3,MIN(IF((INDIRECT(ster!$D$14)&lt;&gt;"")*IFERROR(INDIRECT($Q333)&lt;&gt;"",FALSE),IFERROR(INDIRECT($Q333),"X"),"X")),"&lt;włącz podświetlanie wartości&gt;"),"—")</f>
        <v>—</v>
      </c>
      <c r="Y333" s="14" t="str">
        <f t="array" aca="1" ref="Y333" ca="1">IF(AND(H333,W333&gt;0),IF(wew!$B$3,MAX(IF((INDIRECT(ster!$D$14)&lt;&gt;"")*IFERROR(INDIRECT($Q333)&lt;&gt;"",FALSE),IFERROR(INDIRECT($Q333),"X"),"X")),"&lt;włącz podświetlanie wartości&gt;"),"—")</f>
        <v>—</v>
      </c>
      <c r="Z333" s="14">
        <f t="shared" ca="1" si="7331"/>
        <v>0</v>
      </c>
      <c r="AA333" s="12" t="str">
        <f t="shared" ca="1" si="7332"/>
        <v>—</v>
      </c>
      <c r="AB333" s="17">
        <f t="array" aca="1" ref="AB333" ca="1">IF(H333,IF(W333&gt;0,SUM((INDIRECT(ster!$D$14)&lt;&gt;"")*IFERROR((INDIRECT(Q333)&lt;&gt;"")*(INDIRECT(Q333)=INT(INDIRECT(Q333))),0)),0),"")</f>
        <v>0</v>
      </c>
      <c r="AC333" s="17">
        <f t="array" aca="1" ref="AC333" ca="1">IF(H333,W333-AB333,"")</f>
        <v>0</v>
      </c>
      <c r="AD333" s="17">
        <f t="shared" ca="1" si="7333"/>
        <v>1</v>
      </c>
      <c r="AE333" s="17" t="b">
        <f t="shared" ca="1" si="7334"/>
        <v>0</v>
      </c>
      <c r="AF333" s="17" t="str">
        <f ca="1">IF(AE333,IF($H333,ADDRESS(3,D333+2,4,,"["&amp;wew!$G$7&amp;"]"&amp;_sheetname_dataframe)&amp;":"&amp;ADDRESS(2+ster!$C$14,D333+2,4),""),"")</f>
        <v/>
      </c>
      <c r="AG333" s="17" t="str">
        <f t="shared" ca="1" si="7335"/>
        <v/>
      </c>
      <c r="AH333" s="17" t="b">
        <f t="shared" ca="1" si="7336"/>
        <v>0</v>
      </c>
      <c r="AI333" s="17" t="str">
        <f ca="1">IF(AH333,IF($H333,ADDRESS(3,D333+3,4,,"["&amp;wew!$G$7&amp;"]"&amp;_sheetname_dataframe)&amp;":"&amp;ADDRESS(2+ster!$C$14,D333+3,4),""),"")</f>
        <v/>
      </c>
      <c r="AJ333" s="17" t="str">
        <f t="shared" ca="1" si="7337"/>
        <v/>
      </c>
      <c r="AK333" s="17" t="b">
        <f t="shared" ca="1" si="7338"/>
        <v>0</v>
      </c>
      <c r="AL333" s="17" t="b">
        <f t="shared" ca="1" si="7339"/>
        <v>0</v>
      </c>
      <c r="AM333" s="17" t="b">
        <f t="shared" ca="1" si="7340"/>
        <v>0</v>
      </c>
      <c r="AN333" s="17">
        <f t="shared" ca="1" si="7341"/>
        <v>0</v>
      </c>
      <c r="AO333" s="24" t="str">
        <f t="shared" ca="1" si="7342"/>
        <v/>
      </c>
      <c r="AP333" s="24" t="str">
        <f t="shared" ca="1" si="7343"/>
        <v/>
      </c>
      <c r="AQ333" s="17" t="b">
        <f t="shared" ca="1" si="7344"/>
        <v>0</v>
      </c>
      <c r="AR333" s="17" t="b">
        <f t="shared" ca="1" si="7345"/>
        <v>0</v>
      </c>
      <c r="AS333" s="17" t="b">
        <f t="shared" ca="1" si="7346"/>
        <v>0</v>
      </c>
      <c r="AT333" s="17" t="b">
        <f t="shared" ca="1" si="7347"/>
        <v>0</v>
      </c>
      <c r="AU333" s="17" t="b">
        <f t="shared" ca="1" si="7348"/>
        <v>0</v>
      </c>
      <c r="AV333" s="17" t="b">
        <f t="shared" ca="1" si="7349"/>
        <v>0</v>
      </c>
      <c r="AW333" s="17" t="b">
        <f t="shared" ca="1" si="7350"/>
        <v>0</v>
      </c>
      <c r="AX333" s="14" t="b">
        <f t="array" aca="1" ref="AX333" ca="1">IF(H333,N333&gt;0,"")</f>
        <v>0</v>
      </c>
      <c r="AY333" s="17" t="str">
        <f t="shared" ca="1" si="7351"/>
        <v/>
      </c>
      <c r="AZ333" s="17" t="str">
        <f t="array" aca="1" ref="AZ333" ca="1">IF(AY333&lt;&gt;"",SUM(1*ISERROR(MATCH(INDIRECT(AY333),INDIRECT(K333),0)))=0,"")</f>
        <v/>
      </c>
      <c r="BA333" s="17" t="b">
        <f t="shared" ca="1" si="7352"/>
        <v>1</v>
      </c>
      <c r="BB333" s="17" t="b">
        <v>0</v>
      </c>
      <c r="BC333" s="17" t="b">
        <f t="shared" ca="1" si="7353"/>
        <v>0</v>
      </c>
      <c r="BD333" s="17" t="b">
        <f t="shared" ca="1" si="7354"/>
        <v>0</v>
      </c>
      <c r="BE333" s="17" t="b">
        <f t="shared" ca="1" si="7355"/>
        <v>0</v>
      </c>
      <c r="BF333" s="17" t="b">
        <f t="shared" ca="1" si="7356"/>
        <v>0</v>
      </c>
      <c r="BG333" s="17" t="b">
        <f t="shared" ca="1" si="7357"/>
        <v>0</v>
      </c>
      <c r="BH333" s="17" t="b">
        <f t="shared" ca="1" si="7358"/>
        <v>0</v>
      </c>
      <c r="BI333" s="17">
        <f t="shared" ca="1" si="7359"/>
        <v>7</v>
      </c>
      <c r="BJ333" s="17" t="b">
        <f t="shared" ca="1" si="7360"/>
        <v>0</v>
      </c>
      <c r="BK333" s="17" t="str">
        <f t="shared" ca="1" si="7361"/>
        <v/>
      </c>
      <c r="BL333" s="17" t="str">
        <f t="shared" ca="1" si="7362"/>
        <v/>
      </c>
      <c r="BM333" s="17" t="str">
        <f t="shared" ca="1" si="7363"/>
        <v>0</v>
      </c>
      <c r="BN333" s="17" t="str">
        <f t="shared" ca="1" si="7364"/>
        <v>S</v>
      </c>
      <c r="BO333" s="17" t="str">
        <f t="shared" ca="1" si="7365"/>
        <v/>
      </c>
      <c r="BP333" s="14" t="b">
        <f t="shared" ca="1" si="7366"/>
        <v>1</v>
      </c>
      <c r="BQ333" s="35"/>
      <c r="BX333" s="16"/>
      <c r="BY333" s="16"/>
      <c r="BZ333" s="16"/>
      <c r="CA333" s="16"/>
      <c r="CB333" s="16"/>
      <c r="CC333" s="16"/>
      <c r="CD333" s="16"/>
      <c r="CE333" s="16"/>
      <c r="CF333" s="16"/>
      <c r="CN333" s="14">
        <f ca="1">IF(H333,IFERROR(IsVariableNameLegal(O333),0),0)</f>
        <v>0</v>
      </c>
      <c r="CO333" s="14" t="str">
        <f t="array" aca="1" ref="CO333" ca="1">IF(H333,IF(COUNTIF(INDIRECT(wew!$C$13),O333)&gt;1,TRIM(SUBSTITUTE(_xll.MCONCAT(IF((INDIRECT(wew!$C$13)=O333)*(COLUMN(INDIRECT(wew!$C$13))&lt;&gt;D333+1),-1+COLUMN(INDIRECT(wew!$C$13)),"")," "),"  "," ")),""),"")</f>
        <v/>
      </c>
      <c r="CP333" s="14" t="str">
        <f t="array" aca="1" ref="CP333" ca="1">IF(P333&lt;&gt;"",IF(LEN(P333)&gt;150,1,""),"")</f>
        <v/>
      </c>
      <c r="CQ333" s="14" t="str">
        <f t="array" aca="1" ref="CQ333" ca="1">IF(AND(H333,NOT(ster!$J$3)),IF(COUNTIF(INDIRECT(wew!$C$15),P333)&gt;1,TRIM(SUBSTITUTE(_xll.MCONCAT(IF((INDIRECT(wew!$C$15)=P333)*(COLUMN(INDIRECT(wew!$C$15))&lt;&gt;D333+1),-1+COLUMN(INDIRECT(wew!$C$15)),"")," "),"  "," ")),""),"")</f>
        <v/>
      </c>
      <c r="CR333" s="14" t="str">
        <f t="array" aca="1" ref="CR333" ca="1">IF(H333,IF(AND(W333&gt;0,AO333&lt;&gt;""),TRIM(SUBSTITUTE(_xll.MCONCAT(IFERROR(IF(ISNUMBER(INDIRECT(Q333)),IF((INDIRECT(ster!$D$14)&lt;&gt;"")*(INDIRECT(Q333)&lt;AO333),INDIRECT(ster!$D$14) &amp; ": " &amp;  SUBSTITUTE(IF( AV333,IFERROR(TEXT(INDIRECT(Q333),"rrrr-mm-dd") &amp;" (" &amp; INDIRECT(Q333) &amp;")",INDIRECT(Q333)),INDIRECT(Q333))," "," "),""),""),"")," "),"  "," ")),""),"")</f>
        <v/>
      </c>
      <c r="CS333" s="14" t="str">
        <f t="array" aca="1" ref="CS333" ca="1">IF(H333,IF(AND(W333&gt;0,AP333&lt;&gt;""),TRIM(SUBSTITUTE(_xll.MCONCAT(IFERROR(IF(ISNUMBER(INDIRECT(Q333)),IF((INDIRECT(ster!$D$14)&lt;&gt;"")*(INDIRECT(Q333)&gt;AP333),INDIRECT(ster!$D$14) &amp; ": " &amp;  SUBSTITUTE(IF( AV333,IFERROR(TEXT(INDIRECT(Q333),"rrrr-mm-dd")&amp;" (" &amp; INDIRECT(Q333) &amp;")",INDIRECT(Q333)),INDIRECT(Q333))," "," "),""),""),"")," "),"  "," ")),""),"")</f>
        <v/>
      </c>
      <c r="CT333" s="14" t="str">
        <f t="array" aca="1" ref="CT333" ca="1">IF(H333,IF(AND(N333&gt;0,AR333),TRIM(SUBSTITUTE(_xll.MCONCAT(IFERROR(IF(ISNUMBER(INDIRECT(Q333)),IF((INDIRECT(ster!$D$14)&lt;&gt;"")*(IFERROR(0*(MATCH(INDIRECT(Q333),INDIRECT(K333),0)&gt;0),1)),INDIRECT(ster!$D$14) &amp; ": " &amp;  SUBSTITUTE(IF( AV333,IFERROR(TEXT(INDIRECT(Q333),"rrrr-mm-dd")&amp;" (" &amp; INDIRECT(Q333) &amp;")",INDIRECT(Q333)),INDIRECT(Q333))," "," "),""),""),"")," "),"  "," ")),""),"")</f>
        <v/>
      </c>
      <c r="CU333" s="14" t="str">
        <f t="array" aca="1" ref="CU333" ca="1">IF(H333,IF(AND(V333&gt;0),TRIM(SUBSTITUTE(_xll.MCONCAT(IF((INDIRECT(ster!$D$14)&lt;&gt;"")*(IFERROR(0*(INDIRECT(Q333)&lt;&gt;""),1)),INDIRECT(ster!$D$14),"")," "),"  "," ")),""),"")</f>
        <v/>
      </c>
      <c r="CV333" s="14" t="str">
        <f t="array" aca="1" ref="CV333" ca="1">IF(H333,IF(AS333,
TRIM(SUBSTITUTE(_xll.MCONCAT(IF(
   (INDIRECT(ster!$D$14)&lt;&gt;"")*
   ((INDIRECT(Q333)="")+
      NOT(ISNUMBER(INDIRECT(Q333)))*
      NOT(ISERROR(MATCH(INDIRECT(Q333),INDIRECT(K333),0)))
    ),
      INDIRECT(ster!$D$14),
   "")," "),"  "," ")),
""),"")</f>
        <v/>
      </c>
      <c r="CW333" s="14" t="str">
        <f t="array" aca="1" ref="CW333" ca="1">IF(H333,IF(AND(AQ333),TRIM(SUBSTITUTE(_xll.MCONCAT(IFERROR(IF(ISNUMBER(INDIRECT(Q333)),IF((INDIRECT(ster!$D$14)&lt;&gt;"")*(INDIRECT(Q333)&lt;&gt;INT(INDIRECT(Q333))),INDIRECT(ster!$D$14) &amp; ": " &amp; INDIRECT(Q333),""),""),"")," "),"  "," ")),""),"")</f>
        <v/>
      </c>
      <c r="CX333" s="14" t="str">
        <f t="array" aca="1" ref="CX333" ca="1">IF(H333,IF(OR(AU333,AV333),TRIM(SUBSTITUTE(_xll.MCONCAT(IF((INDIRECT(ster!$D$14)&lt;&gt;"")*NOT(ISNUMBER(INDIRECT(Q333))),IF(ISERROR(MATCH(INDIRECT(Q333),INDIRECT(K333),0)),IFERROR(IF(INDIRECT(Q333)&lt;&gt;"",INDIRECT(ster!$D$14) &amp; ": " &amp; SUBSTITUTE(INDIRECT(Q333)," "," "),""),""),""),"")," "),"  "," ")),""),"")</f>
        <v/>
      </c>
      <c r="CY333" s="14" t="str">
        <f t="array" aca="1" ref="CY333" ca="1">IF(H333,IF(AE333,TRIM(SUBSTITUTE(_xll.MCONCAT(IF((INDIRECT(ster!$D$14)&lt;&gt;"")*IFERROR(NOT(INDIRECT(AF333)),FALSE),IF(ISERROR(MATCH(INDIRECT(Q333),INDIRECT(K333),0)),IFERROR(IF(INDIRECT(Q333)&lt;&gt;"",INDIRECT(ster!$D$14)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CZ333" s="14" t="str">
        <f t="array" aca="1" ref="CZ333" ca="1">IF(H333,IF(AH333,TRIM(SUBSTITUTE(_xll.MCONCAT(IF((INDIRECT(ster!$D$14)&lt;&gt;"")*IFERROR(NOT(INDIRECT(AI333)),FALSE),IF(ISERROR(MATCH(INDIRECT(Q333),INDIRECT(K333),0)),IFERROR(IF(INDIRECT(Q333)&lt;&gt;"",INDIRECT(ster!$D$14)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DC333" s="14" t="str">
        <f ca="1">SUBSTITUTE(SUBSTITUTE(SUBSTITUTE(SUBSTITUTE(_xll.MCONCAT(DG333:DS333,"■"),"■■","■"),"■■","■"),"■■","■"),"■■","■")</f>
        <v>■</v>
      </c>
      <c r="DD333" s="14" t="str">
        <f t="shared" ca="1" si="7367"/>
        <v/>
      </c>
      <c r="DE333" s="14" t="str">
        <f t="shared" ca="1" si="7368"/>
        <v/>
      </c>
      <c r="DF333" s="14" t="str">
        <f t="shared" ca="1" si="7369"/>
        <v/>
      </c>
      <c r="DG333" s="14" t="str">
        <f t="shared" ca="1" si="7370"/>
        <v/>
      </c>
      <c r="DH333" s="14" t="str">
        <f t="shared" ca="1" si="7371"/>
        <v/>
      </c>
      <c r="DI333" s="14" t="str">
        <f t="shared" ca="1" si="7372"/>
        <v/>
      </c>
      <c r="DJ333" s="14" t="str">
        <f t="shared" ca="1" si="7373"/>
        <v/>
      </c>
      <c r="DK333" s="14" t="str">
        <f t="shared" ca="1" si="7374"/>
        <v/>
      </c>
      <c r="DL333" s="14" t="str">
        <f t="shared" ca="1" si="7375"/>
        <v/>
      </c>
      <c r="DM333" s="14" t="str">
        <f t="shared" ca="1" si="7376"/>
        <v/>
      </c>
      <c r="DN333" s="14" t="str">
        <f t="array" aca="1" ref="DN333" ca="1">IF(CU333&lt;&gt;"","There are errors in the entered values in the following cases: " &amp;SUBSTITUTE(CU333," ",", "),"")</f>
        <v/>
      </c>
      <c r="DO333" s="14" t="str">
        <f t="shared" ca="1" si="7377"/>
        <v/>
      </c>
      <c r="DP333" s="14" t="str">
        <f t="shared" ca="1" si="7378"/>
        <v/>
      </c>
      <c r="DQ333" s="14" t="str">
        <f t="shared" ca="1" si="7379"/>
        <v/>
      </c>
      <c r="DR333" s="14" t="str">
        <f t="shared" ca="1" si="7380"/>
        <v/>
      </c>
      <c r="DS333" s="14" t="str">
        <f t="shared" ca="1" si="7381"/>
        <v/>
      </c>
      <c r="DZ333" s="14" t="b">
        <f t="shared" ca="1" si="7382"/>
        <v>0</v>
      </c>
      <c r="EA333" s="14" t="str">
        <f t="shared" ca="1" si="7383"/>
        <v/>
      </c>
      <c r="EB333" s="14" t="str">
        <f t="shared" ca="1" si="7384"/>
        <v/>
      </c>
      <c r="EC333" s="14" t="str">
        <f t="shared" ca="1" si="7385"/>
        <v/>
      </c>
      <c r="ED333" s="14" t="str">
        <f t="shared" ca="1" si="7386"/>
        <v/>
      </c>
      <c r="EE333" s="14" t="str">
        <f t="shared" ca="1" si="7387"/>
        <v/>
      </c>
      <c r="EF333" s="14" t="str">
        <f t="shared" ca="1" si="7388"/>
        <v/>
      </c>
      <c r="EG333" s="14" t="str">
        <f t="shared" ca="1" si="7389"/>
        <v/>
      </c>
      <c r="EM333" s="14" t="b">
        <f t="shared" ca="1" si="7390"/>
        <v>0</v>
      </c>
      <c r="EN333" s="14" t="str">
        <f t="shared" ca="1" si="7391"/>
        <v/>
      </c>
      <c r="EO333" s="14" t="str">
        <f t="shared" ca="1" si="7392"/>
        <v/>
      </c>
      <c r="EP333" s="14" t="str">
        <f t="shared" ca="1" si="7393"/>
        <v/>
      </c>
      <c r="EQ333" s="14" t="str">
        <f t="shared" ca="1" si="7394"/>
        <v/>
      </c>
    </row>
    <row r="334" spans="2:147" s="14" customFormat="1">
      <c r="B334" s="14" t="str">
        <f t="shared" ca="1" si="7320"/>
        <v/>
      </c>
      <c r="C334" s="14">
        <f t="shared" ca="1" si="7321"/>
        <v>312</v>
      </c>
      <c r="D334" s="14">
        <f t="shared" si="7322"/>
        <v>332</v>
      </c>
      <c r="E334" s="14" t="str">
        <f t="shared" ca="1" si="7323"/>
        <v/>
      </c>
      <c r="F334" s="14" t="str">
        <f t="shared" ca="1" si="7324"/>
        <v/>
      </c>
      <c r="G334" s="14" t="str">
        <f t="shared" ca="1" si="7325"/>
        <v/>
      </c>
      <c r="H334" s="14" t="b">
        <f t="shared" ca="1" si="7326"/>
        <v>0</v>
      </c>
      <c r="I334" s="14" t="str">
        <f ca="1">IF($H334,ADDRESS(3,(D334+1)*2-1,4,,"["&amp;wew!$G$7&amp;"]"&amp;_sheetname_labels)&amp;":"&amp;ADDRESS(2+ster!$B$20,(D334+1)*2-1,4),"")</f>
        <v/>
      </c>
      <c r="J334" s="14" t="str">
        <f t="array" aca="1" ref="J334" ca="1">IF(H334,MAX(0,MAX(IF(INDIRECT(I334)&lt;&gt;"",ROW(INDIRECT(I334)),""))-2),"")</f>
        <v/>
      </c>
      <c r="K334" s="14" t="str">
        <f ca="1">IF($H334,IF($J334&gt;0,ADDRESS(3,(D334+1)*2-1,4,,"["&amp;wew!$G$7&amp;"]"&amp;_sheetname_labels)&amp;":"&amp;ADDRESS(2+J334,(D334+1)*2-1,4),""),"")</f>
        <v/>
      </c>
      <c r="L334" s="14" t="str">
        <f ca="1">IF($H334,IF($J334&gt;0,ADDRESS(3,(D334+1)*2,4,,"["&amp;wew!$G$7&amp;"]"&amp;_sheetname_labels)&amp;":"&amp;ADDRESS(2+J334,(D334+1)*2,4),""),"")</f>
        <v/>
      </c>
      <c r="M334" s="14" t="str">
        <f t="shared" ca="1" si="7327"/>
        <v/>
      </c>
      <c r="N334" s="14" t="str">
        <f t="shared" ca="1" si="7328"/>
        <v/>
      </c>
      <c r="O334" s="14" t="str">
        <f t="shared" ca="1" si="7329"/>
        <v>.verification</v>
      </c>
      <c r="P334" s="14" t="str">
        <f t="shared" ca="1" si="7330"/>
        <v/>
      </c>
      <c r="Q334" s="14" t="str">
        <f ca="1">IF($BP334,ADDRESS(3,D334+1,4,,"["&amp;wew!$G$7&amp;"]"&amp;_sheetname_dataframe)&amp;":"&amp;ADDRESS(2+ster!$C$14,D334+1,4),"")</f>
        <v>[DBTemplate.xlsm]data_frame!LU3:LU3</v>
      </c>
      <c r="R334" s="14" t="str">
        <f>IF($BP334,IF(MID(_xll.FORMULATEXT(INDEX(INDIRECT(Q334),1)),1,1)="=", _xll.FORMULATEXT(INDEX(INDIRECT(Q334),1),2,TRUE),""),"")</f>
        <v>=IF(OR(AND(RC[-1]&lt;&gt;"",ISNUMBER(RC[-2])),AND(RC[-1]="",NOT(ISNUMBER(RC[-2])))),1,0)</v>
      </c>
      <c r="S334" s="14" t="str">
        <f t="array" aca="1" ref="S334" ca="1">IF(H334,SUM(IF((IFERROR(INDIRECT(Q334)&lt;&gt;"",FALSE))*(INDIRECT(ster!$D$14)&lt;&gt;""),1,0)),"")</f>
        <v/>
      </c>
      <c r="T334" s="14" t="str">
        <f t="array" aca="1" ref="T334" ca="1">IF(H334,IF(M334&gt;0,SUM(IFERROR(1*(MATCH(INDIRECT(Q334),INDIRECT(K334),0)&gt;0),0)*(INDIRECT(ster!$D$14)&lt;&gt;"")*NOT(ISNUMBER(INDIRECT(Q334)))),0),"")</f>
        <v/>
      </c>
      <c r="U334" s="14" t="str">
        <f t="array" aca="1" ref="U334" ca="1">IF(H334,SUM((IFERROR(INDIRECT(Q334)="",FALSE))*(INDIRECT(ster!$D$14)&lt;&gt;"")),"")</f>
        <v/>
      </c>
      <c r="V334" s="14" t="str">
        <f t="array" aca="1" ref="V334" ca="1">IF(H334,SUM((IFERROR(INDIRECT(Q334)="#ąś",TRUE))*(INDIRECT(ster!$D$14)&lt;&gt;"")),"")</f>
        <v/>
      </c>
      <c r="W334" s="14" t="str">
        <f t="array" aca="1" ref="W334" ca="1">IF(H334,SUM(ISNUMBER(INDIRECT(Q334))*(INDIRECT(ster!$D$14)&lt;&gt;"")),"")</f>
        <v/>
      </c>
      <c r="X334" s="14" t="str">
        <f t="array" aca="1" ref="X334" ca="1">IF(AND(H334,W334&gt;0),IF(wew!$B$3,MIN(IF((INDIRECT(ster!$D$14)&lt;&gt;"")*IFERROR(INDIRECT($Q334)&lt;&gt;"",FALSE),IFERROR(INDIRECT($Q334),"X"),"X")),"&lt;włącz podświetlanie wartości&gt;"),"—")</f>
        <v>—</v>
      </c>
      <c r="Y334" s="14" t="str">
        <f t="array" aca="1" ref="Y334" ca="1">IF(AND(H334,W334&gt;0),IF(wew!$B$3,MAX(IF((INDIRECT(ster!$D$14)&lt;&gt;"")*IFERROR(INDIRECT($Q334)&lt;&gt;"",FALSE),IFERROR(INDIRECT($Q334),"X"),"X")),"&lt;włącz podświetlanie wartości&gt;"),"—")</f>
        <v>—</v>
      </c>
      <c r="Z334" s="14" t="str">
        <f t="shared" ca="1" si="7331"/>
        <v/>
      </c>
      <c r="AA334" s="12" t="str">
        <f t="shared" ca="1" si="7332"/>
        <v/>
      </c>
      <c r="AB334" s="17" t="str">
        <f t="array" aca="1" ref="AB334" ca="1">IF(H334,IF(W334&gt;0,SUM((INDIRECT(ster!$D$14)&lt;&gt;"")*IFERROR((INDIRECT(Q334)&lt;&gt;"")*(INDIRECT(Q334)=INT(INDIRECT(Q334))),0)),0),"")</f>
        <v/>
      </c>
      <c r="AC334" s="17" t="str">
        <f t="array" aca="1" ref="AC334" ca="1">IF(H334,W334-AB334,"")</f>
        <v/>
      </c>
      <c r="AD334" s="17" t="str">
        <f t="shared" ca="1" si="7333"/>
        <v/>
      </c>
      <c r="AE334" s="17" t="b">
        <f t="shared" ca="1" si="7334"/>
        <v>0</v>
      </c>
      <c r="AF334" s="17" t="str">
        <f ca="1">IF(AE334,IF($H334,ADDRESS(3,D334+2,4,,"["&amp;wew!$G$7&amp;"]"&amp;_sheetname_dataframe)&amp;":"&amp;ADDRESS(2+ster!$C$14,D334+2,4),""),"")</f>
        <v/>
      </c>
      <c r="AG334" s="17" t="str">
        <f t="shared" ca="1" si="7335"/>
        <v/>
      </c>
      <c r="AH334" s="17" t="b">
        <f t="shared" ca="1" si="7336"/>
        <v>0</v>
      </c>
      <c r="AI334" s="17" t="str">
        <f ca="1">IF(AH334,IF($H334,ADDRESS(3,D334+3,4,,"["&amp;wew!$G$7&amp;"]"&amp;_sheetname_dataframe)&amp;":"&amp;ADDRESS(2+ster!$C$14,D334+3,4),""),"")</f>
        <v/>
      </c>
      <c r="AJ334" s="17" t="str">
        <f t="shared" ca="1" si="7337"/>
        <v/>
      </c>
      <c r="AK334" s="17" t="str">
        <f t="shared" ca="1" si="7338"/>
        <v/>
      </c>
      <c r="AL334" s="17" t="str">
        <f t="shared" ca="1" si="7339"/>
        <v/>
      </c>
      <c r="AM334" s="17" t="str">
        <f t="shared" ca="1" si="7340"/>
        <v/>
      </c>
      <c r="AN334" s="17">
        <f t="shared" ca="1" si="7341"/>
        <v>2</v>
      </c>
      <c r="AO334" s="24" t="str">
        <f t="shared" ca="1" si="7342"/>
        <v/>
      </c>
      <c r="AP334" s="24" t="str">
        <f t="shared" ca="1" si="7343"/>
        <v/>
      </c>
      <c r="AQ334" s="17" t="str">
        <f t="shared" ca="1" si="7344"/>
        <v/>
      </c>
      <c r="AR334" s="17" t="str">
        <f t="shared" ca="1" si="7345"/>
        <v/>
      </c>
      <c r="AS334" s="17" t="str">
        <f t="shared" ca="1" si="7346"/>
        <v/>
      </c>
      <c r="AT334" s="17" t="str">
        <f t="shared" ca="1" si="7347"/>
        <v/>
      </c>
      <c r="AU334" s="17" t="str">
        <f t="shared" ca="1" si="7348"/>
        <v/>
      </c>
      <c r="AV334" s="17" t="str">
        <f t="shared" ca="1" si="7349"/>
        <v/>
      </c>
      <c r="AW334" s="17" t="str">
        <f t="shared" ca="1" si="7350"/>
        <v/>
      </c>
      <c r="AX334" s="14" t="str">
        <f t="array" aca="1" ref="AX334" ca="1">IF(H334,N334&gt;0,"")</f>
        <v/>
      </c>
      <c r="AY334" s="17" t="str">
        <f t="shared" ca="1" si="7351"/>
        <v/>
      </c>
      <c r="AZ334" s="17" t="str">
        <f t="array" aca="1" ref="AZ334" ca="1">IF(AY334&lt;&gt;"",SUM(1*ISERROR(MATCH(INDIRECT(AY334),INDIRECT(K334),0)))=0,"")</f>
        <v/>
      </c>
      <c r="BA334" s="17" t="b">
        <f t="shared" ca="1" si="7352"/>
        <v>0</v>
      </c>
      <c r="BB334" s="17" t="b">
        <v>0</v>
      </c>
      <c r="BC334" s="17" t="str">
        <f t="shared" ca="1" si="7353"/>
        <v/>
      </c>
      <c r="BD334" s="17" t="str">
        <f t="shared" ca="1" si="7354"/>
        <v/>
      </c>
      <c r="BE334" s="17" t="str">
        <f t="shared" ca="1" si="7355"/>
        <v/>
      </c>
      <c r="BF334" s="17" t="str">
        <f t="shared" ca="1" si="7356"/>
        <v/>
      </c>
      <c r="BG334" s="17" t="str">
        <f t="shared" ca="1" si="7357"/>
        <v/>
      </c>
      <c r="BH334" s="17" t="str">
        <f t="shared" ca="1" si="7358"/>
        <v/>
      </c>
      <c r="BI334" s="17" t="str">
        <f t="shared" ca="1" si="7359"/>
        <v/>
      </c>
      <c r="BJ334" s="17" t="b">
        <f t="shared" ca="1" si="7360"/>
        <v>0</v>
      </c>
      <c r="BK334" s="17" t="str">
        <f t="shared" ca="1" si="7361"/>
        <v/>
      </c>
      <c r="BL334" s="17" t="str">
        <f t="shared" ca="1" si="7362"/>
        <v/>
      </c>
      <c r="BM334" s="17" t="str">
        <f t="shared" ca="1" si="7363"/>
        <v/>
      </c>
      <c r="BN334" s="17" t="str">
        <f t="shared" ca="1" si="7364"/>
        <v/>
      </c>
      <c r="BO334" s="17" t="str">
        <f t="shared" ca="1" si="7365"/>
        <v/>
      </c>
      <c r="BP334" s="14" t="b">
        <f t="shared" ca="1" si="7366"/>
        <v>1</v>
      </c>
      <c r="BQ334" s="35"/>
      <c r="BX334" s="16"/>
      <c r="BY334" s="16"/>
      <c r="BZ334" s="16"/>
      <c r="CA334" s="16"/>
      <c r="CB334" s="16"/>
      <c r="CC334" s="16"/>
      <c r="CD334" s="16"/>
      <c r="CE334" s="16"/>
      <c r="CF334" s="16"/>
      <c r="CN334" s="14">
        <f ca="1">IF(H334,IFERROR(IsVariableNameLegal(O334),0),0)</f>
        <v>0</v>
      </c>
      <c r="CO334" s="14" t="str">
        <f t="array" aca="1" ref="CO334" ca="1">IF(H334,IF(COUNTIF(INDIRECT(wew!$C$13),O334)&gt;1,TRIM(SUBSTITUTE(_xll.MCONCAT(IF((INDIRECT(wew!$C$13)=O334)*(COLUMN(INDIRECT(wew!$C$13))&lt;&gt;D334+1),-1+COLUMN(INDIRECT(wew!$C$13)),"")," "),"  "," ")),""),"")</f>
        <v/>
      </c>
      <c r="CP334" s="14" t="str">
        <f t="array" aca="1" ref="CP334" ca="1">IF(P334&lt;&gt;"",IF(LEN(P334)&gt;150,1,""),"")</f>
        <v/>
      </c>
      <c r="CQ334" s="14" t="str">
        <f t="array" aca="1" ref="CQ334" ca="1">IF(AND(H334,NOT(ster!$J$3)),IF(COUNTIF(INDIRECT(wew!$C$15),P334)&gt;1,TRIM(SUBSTITUTE(_xll.MCONCAT(IF((INDIRECT(wew!$C$15)=P334)*(COLUMN(INDIRECT(wew!$C$15))&lt;&gt;D334+1),-1+COLUMN(INDIRECT(wew!$C$15)),"")," "),"  "," ")),""),"")</f>
        <v/>
      </c>
      <c r="CR334" s="14" t="str">
        <f t="array" aca="1" ref="CR334" ca="1">IF(H334,IF(AND(W334&gt;0,AO334&lt;&gt;""),TRIM(SUBSTITUTE(_xll.MCONCAT(IFERROR(IF(ISNUMBER(INDIRECT(Q334)),IF((INDIRECT(ster!$D$14)&lt;&gt;"")*(INDIRECT(Q334)&lt;AO334),INDIRECT(ster!$D$14) &amp; ": " &amp;  SUBSTITUTE(IF( AV334,IFERROR(TEXT(INDIRECT(Q334),"rrrr-mm-dd") &amp;" (" &amp; INDIRECT(Q334) &amp;")",INDIRECT(Q334)),INDIRECT(Q334))," "," "),""),""),"")," "),"  "," ")),""),"")</f>
        <v/>
      </c>
      <c r="CS334" s="14" t="str">
        <f t="array" aca="1" ref="CS334" ca="1">IF(H334,IF(AND(W334&gt;0,AP334&lt;&gt;""),TRIM(SUBSTITUTE(_xll.MCONCAT(IFERROR(IF(ISNUMBER(INDIRECT(Q334)),IF((INDIRECT(ster!$D$14)&lt;&gt;"")*(INDIRECT(Q334)&gt;AP334),INDIRECT(ster!$D$14) &amp; ": " &amp;  SUBSTITUTE(IF( AV334,IFERROR(TEXT(INDIRECT(Q334),"rrrr-mm-dd")&amp;" (" &amp; INDIRECT(Q334) &amp;")",INDIRECT(Q334)),INDIRECT(Q334))," "," "),""),""),"")," "),"  "," ")),""),"")</f>
        <v/>
      </c>
      <c r="CT334" s="14" t="str">
        <f t="array" aca="1" ref="CT334" ca="1">IF(H334,IF(AND(N334&gt;0,AR334),TRIM(SUBSTITUTE(_xll.MCONCAT(IFERROR(IF(ISNUMBER(INDIRECT(Q334)),IF((INDIRECT(ster!$D$14)&lt;&gt;"")*(IFERROR(0*(MATCH(INDIRECT(Q334),INDIRECT(K334),0)&gt;0),1)),INDIRECT(ster!$D$14) &amp; ": " &amp;  SUBSTITUTE(IF( AV334,IFERROR(TEXT(INDIRECT(Q334),"rrrr-mm-dd")&amp;" (" &amp; INDIRECT(Q334) &amp;")",INDIRECT(Q334)),INDIRECT(Q334))," "," "),""),""),"")," "),"  "," ")),""),"")</f>
        <v/>
      </c>
      <c r="CU334" s="14" t="str">
        <f t="array" aca="1" ref="CU334" ca="1">IF(H334,IF(AND(V334&gt;0),TRIM(SUBSTITUTE(_xll.MCONCAT(IF((INDIRECT(ster!$D$14)&lt;&gt;"")*(IFERROR(0*(INDIRECT(Q334)&lt;&gt;""),1)),INDIRECT(ster!$D$14),"")," "),"  "," ")),""),"")</f>
        <v/>
      </c>
      <c r="CV334" s="14" t="str">
        <f t="array" aca="1" ref="CV334" ca="1">IF(H334,IF(AS334,
TRIM(SUBSTITUTE(_xll.MCONCAT(IF(
   (INDIRECT(ster!$D$14)&lt;&gt;"")*
   ((INDIRECT(Q334)="")+
      NOT(ISNUMBER(INDIRECT(Q334)))*
      NOT(ISERROR(MATCH(INDIRECT(Q334),INDIRECT(K334),0)))
    ),
      INDIRECT(ster!$D$14),
   "")," "),"  "," ")),
""),"")</f>
        <v/>
      </c>
      <c r="CW334" s="14" t="str">
        <f t="array" aca="1" ref="CW334" ca="1">IF(H334,IF(AND(AQ334),TRIM(SUBSTITUTE(_xll.MCONCAT(IFERROR(IF(ISNUMBER(INDIRECT(Q334)),IF((INDIRECT(ster!$D$14)&lt;&gt;"")*(INDIRECT(Q334)&lt;&gt;INT(INDIRECT(Q334))),INDIRECT(ster!$D$14) &amp; ": " &amp; INDIRECT(Q334),""),""),"")," "),"  "," ")),""),"")</f>
        <v/>
      </c>
      <c r="CX334" s="14" t="str">
        <f t="array" aca="1" ref="CX334" ca="1">IF(H334,IF(OR(AU334,AV334),TRIM(SUBSTITUTE(_xll.MCONCAT(IF((INDIRECT(ster!$D$14)&lt;&gt;"")*NOT(ISNUMBER(INDIRECT(Q334))),IF(ISERROR(MATCH(INDIRECT(Q334),INDIRECT(K334),0)),IFERROR(IF(INDIRECT(Q334)&lt;&gt;"",INDIRECT(ster!$D$14) &amp; ": " &amp; SUBSTITUTE(INDIRECT(Q334)," "," "),""),""),""),"")," "),"  "," ")),""),"")</f>
        <v/>
      </c>
      <c r="CY334" s="14" t="str">
        <f t="array" aca="1" ref="CY334" ca="1">IF(H334,IF(AE334,TRIM(SUBSTITUTE(_xll.MCONCAT(IF((INDIRECT(ster!$D$14)&lt;&gt;"")*IFERROR(NOT(INDIRECT(AF334)),FALSE),IF(ISERROR(MATCH(INDIRECT(Q334),INDIRECT(K334),0)),IFERROR(IF(INDIRECT(Q334)&lt;&gt;"",INDIRECT(ster!$D$14)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CZ334" s="14" t="str">
        <f t="array" aca="1" ref="CZ334" ca="1">IF(H334,IF(AH334,TRIM(SUBSTITUTE(_xll.MCONCAT(IF((INDIRECT(ster!$D$14)&lt;&gt;"")*IFERROR(NOT(INDIRECT(AI334)),FALSE),IF(ISERROR(MATCH(INDIRECT(Q334),INDIRECT(K334),0)),IFERROR(IF(INDIRECT(Q334)&lt;&gt;"",INDIRECT(ster!$D$14)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DC334" s="14" t="str">
        <f ca="1">SUBSTITUTE(SUBSTITUTE(SUBSTITUTE(SUBSTITUTE(_xll.MCONCAT(DG334:DS334,"■"),"■■","■"),"■■","■"),"■■","■"),"■■","■")</f>
        <v>■</v>
      </c>
      <c r="DD334" s="14" t="str">
        <f t="shared" ca="1" si="7367"/>
        <v/>
      </c>
      <c r="DE334" s="14" t="str">
        <f t="shared" ca="1" si="7368"/>
        <v/>
      </c>
      <c r="DF334" s="14" t="str">
        <f t="shared" ca="1" si="7369"/>
        <v/>
      </c>
      <c r="DG334" s="14" t="str">
        <f t="shared" ca="1" si="7370"/>
        <v/>
      </c>
      <c r="DH334" s="14" t="str">
        <f t="shared" ca="1" si="7371"/>
        <v/>
      </c>
      <c r="DI334" s="14" t="str">
        <f t="shared" ca="1" si="7372"/>
        <v/>
      </c>
      <c r="DJ334" s="14" t="str">
        <f t="shared" ca="1" si="7373"/>
        <v/>
      </c>
      <c r="DK334" s="14" t="str">
        <f t="shared" ca="1" si="7374"/>
        <v/>
      </c>
      <c r="DL334" s="14" t="str">
        <f t="shared" ca="1" si="7375"/>
        <v/>
      </c>
      <c r="DM334" s="14" t="str">
        <f t="shared" ca="1" si="7376"/>
        <v/>
      </c>
      <c r="DN334" s="14" t="str">
        <f t="array" aca="1" ref="DN334" ca="1">IF(CU334&lt;&gt;"","There are errors in the entered values in the following cases: " &amp;SUBSTITUTE(CU334," ",", "),"")</f>
        <v/>
      </c>
      <c r="DO334" s="14" t="str">
        <f t="shared" ca="1" si="7377"/>
        <v/>
      </c>
      <c r="DP334" s="14" t="str">
        <f t="shared" ca="1" si="7378"/>
        <v/>
      </c>
      <c r="DQ334" s="14" t="str">
        <f t="shared" ca="1" si="7379"/>
        <v/>
      </c>
      <c r="DR334" s="14" t="str">
        <f t="shared" ca="1" si="7380"/>
        <v/>
      </c>
      <c r="DS334" s="14" t="str">
        <f t="shared" ca="1" si="7381"/>
        <v/>
      </c>
      <c r="DZ334" s="14" t="b">
        <f t="shared" ca="1" si="7382"/>
        <v>0</v>
      </c>
      <c r="EA334" s="14" t="str">
        <f t="shared" ca="1" si="7383"/>
        <v/>
      </c>
      <c r="EB334" s="14" t="str">
        <f t="shared" ca="1" si="7384"/>
        <v/>
      </c>
      <c r="EC334" s="14" t="str">
        <f t="shared" ca="1" si="7385"/>
        <v/>
      </c>
      <c r="ED334" s="14" t="str">
        <f t="shared" ca="1" si="7386"/>
        <v/>
      </c>
      <c r="EE334" s="14" t="str">
        <f t="shared" ca="1" si="7387"/>
        <v/>
      </c>
      <c r="EF334" s="14" t="str">
        <f t="shared" ca="1" si="7388"/>
        <v/>
      </c>
      <c r="EG334" s="14" t="str">
        <f t="shared" ca="1" si="7389"/>
        <v/>
      </c>
      <c r="EM334" s="14" t="b">
        <f t="shared" ca="1" si="7390"/>
        <v>0</v>
      </c>
      <c r="EN334" s="14" t="str">
        <f t="shared" ca="1" si="7391"/>
        <v/>
      </c>
      <c r="EO334" s="14" t="str">
        <f t="shared" ca="1" si="7392"/>
        <v/>
      </c>
      <c r="EP334" s="14" t="str">
        <f t="shared" ca="1" si="7393"/>
        <v/>
      </c>
      <c r="EQ334" s="14" t="str">
        <f t="shared" ca="1" si="7394"/>
        <v/>
      </c>
    </row>
    <row r="335" spans="2:147" s="14" customFormat="1">
      <c r="B335" s="14" t="str">
        <f t="shared" ref="B335" ca="1" si="7770">DF335</f>
        <v/>
      </c>
      <c r="C335" s="14">
        <f t="shared" ref="C335" ca="1" si="7771">IF(OFFSET(B335,-1,COLUMN(VariableExists)-2),OFFSET(B335,-1,1)+1,OFFSET(B335,-1,1))</f>
        <v>312</v>
      </c>
      <c r="D335" s="14">
        <f t="shared" ref="D335" si="7772">ROW(A335)-2</f>
        <v>333</v>
      </c>
      <c r="E335" s="14" t="str">
        <f t="shared" ref="E335" ca="1" si="7773">IF(OR(G335="",ROW(G335)=2),"",IF(Z335&gt;0,"S",IF(AX335,IF(J335=2,"D","N"),"I")))</f>
        <v>I</v>
      </c>
      <c r="F335" s="14" t="str">
        <f t="shared" ref="F335" ca="1" si="7774">IF(H335,O335,"")</f>
        <v>q_99.a5</v>
      </c>
      <c r="G335" s="14" t="str">
        <f t="shared" ref="G335" ca="1" si="7775">IF(H335,P335,"")</f>
        <v>Other gene 5</v>
      </c>
      <c r="H335" s="14" t="b">
        <f t="shared" ref="H335" ca="1" si="7776">IF(INDIRECT(ADDRESS(2,D335+1,,,_sheetname_dataframe))="",FALSE,MID(INDIRECT(ADDRESS(2,D335+1,,,_sheetname_dataframe)),1,1)&lt;&gt;".")</f>
        <v>1</v>
      </c>
      <c r="I335" s="14" t="str">
        <f ca="1">IF($H335,ADDRESS(3,(D335+1)*2-1,4,,"["&amp;wew!$G$7&amp;"]"&amp;_sheetname_labels)&amp;":"&amp;ADDRESS(2+ster!$B$20,(D335+1)*2-1,4),"")</f>
        <v>[DBTemplate.xlsm]labels!YQ3:YQ61</v>
      </c>
      <c r="J335" s="14">
        <f t="array" aca="1" ref="J335" ca="1">IF(H335,MAX(0,MAX(IF(INDIRECT(I335)&lt;&gt;"",ROW(INDIRECT(I335)),""))-2),"")</f>
        <v>0</v>
      </c>
      <c r="K335" s="14" t="str">
        <f ca="1">IF($H335,IF($J335&gt;0,ADDRESS(3,(D335+1)*2-1,4,,"["&amp;wew!$G$7&amp;"]"&amp;_sheetname_labels)&amp;":"&amp;ADDRESS(2+J335,(D335+1)*2-1,4),""),"")</f>
        <v/>
      </c>
      <c r="L335" s="14" t="str">
        <f ca="1">IF($H335,IF($J335&gt;0,ADDRESS(3,(D335+1)*2,4,,"["&amp;wew!$G$7&amp;"]"&amp;_sheetname_labels)&amp;":"&amp;ADDRESS(2+J335,(D335+1)*2,4),""),"")</f>
        <v/>
      </c>
      <c r="M335" s="14">
        <f t="shared" ref="M335" ca="1" si="7777">IF($H335,IF(J335&gt;0,COUNTA(INDIRECT(K335))-COUNT(INDIRECT(K335)),0),"")</f>
        <v>0</v>
      </c>
      <c r="N335" s="14">
        <f t="shared" ref="N335" ca="1" si="7778">IF(H335,J335-M335,"")</f>
        <v>0</v>
      </c>
      <c r="O335" s="14" t="str">
        <f t="shared" ref="O335" ca="1" si="7779">IF(INDIRECT(ADDRESS(2,D335+1,,,_sheetname_dataframe))="","",INDIRECT(ADDRESS(2,D335+1,,,_sheetname_dataframe)))</f>
        <v>q_99.a5</v>
      </c>
      <c r="P335" s="14" t="str">
        <f t="shared" ref="P335" ca="1" si="7780">IF(H335,IF(INDIRECT(ADDRESS(1,D335+1,,,_sheetname_dataframe))="","",INDIRECT(ADDRESS(1,D335+1,,,_sheetname_dataframe))),"")</f>
        <v>Other gene 5</v>
      </c>
      <c r="Q335" s="14" t="str">
        <f ca="1">IF($BP335,ADDRESS(3,D335+1,4,,"["&amp;wew!$G$7&amp;"]"&amp;_sheetname_dataframe)&amp;":"&amp;ADDRESS(2+ster!$C$14,D335+1,4),"")</f>
        <v>[DBTemplate.xlsm]data_frame!LV3:LV3</v>
      </c>
      <c r="R335" s="14" t="str">
        <f>IF($BP335,IF(MID(_xll.FORMULATEXT(INDEX(INDIRECT(Q335),1)),1,1)="=", _xll.FORMULATEXT(INDEX(INDIRECT(Q335),1),2,TRUE),""),"")</f>
        <v/>
      </c>
      <c r="S335" s="14">
        <f t="array" aca="1" ref="S335" ca="1">IF(H335,SUM(IF((IFERROR(INDIRECT(Q335)&lt;&gt;"",FALSE))*(INDIRECT(ster!$D$14)&lt;&gt;""),1,0)),"")</f>
        <v>0</v>
      </c>
      <c r="T335" s="14">
        <f t="array" aca="1" ref="T335" ca="1">IF(H335,IF(M335&gt;0,SUM(IFERROR(1*(MATCH(INDIRECT(Q335),INDIRECT(K335),0)&gt;0),0)*(INDIRECT(ster!$D$14)&lt;&gt;"")*NOT(ISNUMBER(INDIRECT(Q335)))),0),"")</f>
        <v>0</v>
      </c>
      <c r="U335" s="14">
        <f t="array" aca="1" ref="U335" ca="1">IF(H335,SUM((IFERROR(INDIRECT(Q335)="",FALSE))*(INDIRECT(ster!$D$14)&lt;&gt;"")),"")</f>
        <v>1</v>
      </c>
      <c r="V335" s="14">
        <f t="array" aca="1" ref="V335" ca="1">IF(H335,SUM((IFERROR(INDIRECT(Q335)="#ąś",TRUE))*(INDIRECT(ster!$D$14)&lt;&gt;"")),"")</f>
        <v>0</v>
      </c>
      <c r="W335" s="14">
        <f t="array" aca="1" ref="W335" ca="1">IF(H335,SUM(ISNUMBER(INDIRECT(Q335))*(INDIRECT(ster!$D$14)&lt;&gt;"")),"")</f>
        <v>0</v>
      </c>
      <c r="X335" s="14" t="str">
        <f t="array" aca="1" ref="X335" ca="1">IF(AND(H335,W335&gt;0),IF(wew!$B$3,MIN(IF((INDIRECT(ster!$D$14)&lt;&gt;"")*IFERROR(INDIRECT($Q335)&lt;&gt;"",FALSE),IFERROR(INDIRECT($Q335),"X"),"X")),"&lt;włącz podświetlanie wartości&gt;"),"—")</f>
        <v>—</v>
      </c>
      <c r="Y335" s="14" t="str">
        <f t="array" aca="1" ref="Y335" ca="1">IF(AND(H335,W335&gt;0),IF(wew!$B$3,MAX(IF((INDIRECT(ster!$D$14)&lt;&gt;"")*IFERROR(INDIRECT($Q335)&lt;&gt;"",FALSE),IFERROR(INDIRECT($Q335),"X"),"X")),"&lt;włącz podświetlanie wartości&gt;"),"—")</f>
        <v>—</v>
      </c>
      <c r="Z335" s="14">
        <f t="shared" ref="Z335" ca="1" si="7781">IF(H335,S335-T335-W335,"")</f>
        <v>0</v>
      </c>
      <c r="AA335" s="12" t="str">
        <f t="shared" ref="AA335" ca="1" si="7782">IF(H335,IF(S335&gt;0,W335/(S335),"—"),"")</f>
        <v>—</v>
      </c>
      <c r="AB335" s="17">
        <f t="array" aca="1" ref="AB335" ca="1">IF(H335,IF(W335&gt;0,SUM((INDIRECT(ster!$D$14)&lt;&gt;"")*IFERROR((INDIRECT(Q335)&lt;&gt;"")*(INDIRECT(Q335)=INT(INDIRECT(Q335))),0)),0),"")</f>
        <v>0</v>
      </c>
      <c r="AC335" s="17">
        <f t="array" aca="1" ref="AC335" ca="1">IF(H335,W335-AB335,"")</f>
        <v>0</v>
      </c>
      <c r="AD335" s="17">
        <f t="shared" ref="AD335" ca="1" si="7783">IF($H335,IF(AC335&lt;&gt;"",IF(AC335=0,1,IF(AC335/W335&lt;0.15,2,3)),0),"")</f>
        <v>1</v>
      </c>
      <c r="AE335" s="17" t="b">
        <f t="shared" ref="AE335" ca="1" si="7784">IF(H335,OFFSET(O335,1,0)=".validation",FALSE)</f>
        <v>0</v>
      </c>
      <c r="AF335" s="17" t="str">
        <f ca="1">IF(AE335,IF($H335,ADDRESS(3,D335+2,4,,"["&amp;wew!$G$7&amp;"]"&amp;_sheetname_dataframe)&amp;":"&amp;ADDRESS(2+ster!$C$14,D335+2,4),""),"")</f>
        <v/>
      </c>
      <c r="AG335" s="17" t="str">
        <f t="shared" ref="AG335" ca="1" si="7785">IF(AE335,IF($H335,IF(INDIRECT(ADDRESS(1,D335+2,,,_sheetname_dataframe))="","",INDIRECT(ADDRESS(1,D335+2,,,_sheetname_dataframe))),""),"")</f>
        <v/>
      </c>
      <c r="AH335" s="17" t="b">
        <f t="shared" ref="AH335" ca="1" si="7786">IF(H335,AND(AE335,OFFSET(O335,2,0)=".validation"),FALSE)</f>
        <v>0</v>
      </c>
      <c r="AI335" s="17" t="str">
        <f ca="1">IF(AH335,IF($H335,ADDRESS(3,D335+3,4,,"["&amp;wew!$G$7&amp;"]"&amp;_sheetname_dataframe)&amp;":"&amp;ADDRESS(2+ster!$C$14,D335+3,4),""),"")</f>
        <v/>
      </c>
      <c r="AJ335" s="17" t="str">
        <f t="shared" ref="AJ335" ca="1" si="7787">IF(AH335,IF($H335,IF(INDIRECT(ADDRESS(1,D335+3,,,_sheetname_dataframe))="","",INDIRECT(ADDRESS(1,D335+3,,,_sheetname_dataframe))),""),"")</f>
        <v/>
      </c>
      <c r="AK335" s="17" t="b">
        <f t="shared" ref="AK335" ca="1" si="7788">IF(H335,OR(AQ335,AD335=2),"")</f>
        <v>0</v>
      </c>
      <c r="AL335" s="17" t="b">
        <f t="shared" ref="AL335" ca="1" si="7789">IF($H335,IF(BV335&lt;&gt;"",IF(OR(BM335="F",BM335="L",BM335="I",BM335="D"),BV335&lt;&gt;0)),"")</f>
        <v>0</v>
      </c>
      <c r="AM335" s="17" t="b">
        <f t="shared" ref="AM335" ca="1" si="7790">IF($H335,AND(NOT(AL335),OR(IF(BW335&lt;&gt;"",IF(OR(BM335="F",BM335="L"),BW335&lt;&gt;0)),BM335="I",BM335="N",BM335="D")),"")</f>
        <v>0</v>
      </c>
      <c r="AN335" s="17">
        <f t="shared" ref="AN335" ca="1" si="7791">IF(COUNTA(INDIRECT(Q335))=0,0, IF(AND(AO335&lt;&gt;"",X335&lt;AO335),1,IF(AND(AP335&lt;&gt;"",Y335&gt;AP335),1,IF(AND(AQ335,AC335&gt;0),2,0))))</f>
        <v>0</v>
      </c>
      <c r="AO335" s="24" t="str">
        <f t="shared" ref="AO335" ca="1" si="7792">IF($H335,IF(BY335&lt;&gt;"",IF(ISNUMBER(BY335),BY335,""),""),"")</f>
        <v/>
      </c>
      <c r="AP335" s="24" t="str">
        <f t="shared" ref="AP335" ca="1" si="7793">IF($H335,IF(BZ335&lt;&gt;"",IF(ISNUMBER(BZ335),BZ335,""),""),"")</f>
        <v/>
      </c>
      <c r="AQ335" s="17" t="b">
        <f t="shared" ref="AQ335" ca="1" si="7794">IF(H335,IF(CA335&lt;&gt;"",CA335&lt;&gt;0,FALSE),"")</f>
        <v>0</v>
      </c>
      <c r="AR335" s="17" t="b">
        <f t="shared" ref="AR335" ca="1" si="7795">IF(H335,IF(N335&gt;0,IF(BQ335&lt;&gt;"",BQ335&lt;&gt;0,FALSE),FALSE),"")</f>
        <v>0</v>
      </c>
      <c r="AS335" s="17" t="b">
        <f t="shared" ref="AS335" ca="1" si="7796">IF(H335,IF(BR335&lt;&gt;"",BR335&lt;&gt;0,FALSE),"")</f>
        <v>0</v>
      </c>
      <c r="AT335" s="17" t="b">
        <f t="shared" ref="AT335" ca="1" si="7797">IF(H335,IF(N335&gt;0,FALSE,IF(BU335&lt;&gt;"",MATCH(BU335,DataType,0)=1,FALSE)),"")</f>
        <v>0</v>
      </c>
      <c r="AU335" s="17" t="b">
        <f t="shared" ref="AU335" ca="1" si="7798">IF(H335,IF(N335&gt;0,TRUE,IF(BU335&lt;&gt;"",MATCH(BU335,DataType,0)=2,FALSE)),"")</f>
        <v>0</v>
      </c>
      <c r="AV335" s="17" t="b">
        <f t="shared" ref="AV335" ca="1" si="7799">IF(H335,IF(N335&gt;0,FALSE,IF(BU335&lt;&gt;"",MATCH(BU335,DataType,0)=3,FALSE)),"")</f>
        <v>0</v>
      </c>
      <c r="AW335" s="17" t="b">
        <f t="shared" ref="AW335" ca="1" si="7800">IF(H335,IF(W335&gt;0,Z335=0,FALSE),"")</f>
        <v>0</v>
      </c>
      <c r="AX335" s="14" t="b">
        <f t="array" aca="1" ref="AX335" ca="1">IF(H335,N335&gt;0,"")</f>
        <v>0</v>
      </c>
      <c r="AY335" s="17" t="str">
        <f t="shared" ref="AY335" ca="1" si="7801">IF(H335,IF(N335&gt;0,ADDRESS(ROW(VariablesOrigin)+1,COLUMN(VariablesOrigin)+1,4) &amp; ":" &amp; ADDRESS(ROW(VariablesOrigin)+N335,COLUMN(VariablesOrigin)+1,4),""),"")</f>
        <v/>
      </c>
      <c r="AZ335" s="17" t="str">
        <f t="array" aca="1" ref="AZ335" ca="1">IF(AY335&lt;&gt;"",SUM(1*ISERROR(MATCH(INDIRECT(AY335),INDIRECT(K335),0)))=0,"")</f>
        <v/>
      </c>
      <c r="BA335" s="17" t="b">
        <f t="shared" ref="BA335" ca="1" si="7802">IF(H335,BU335="",FALSE)</f>
        <v>1</v>
      </c>
      <c r="BB335" s="17" t="b">
        <v>0</v>
      </c>
      <c r="BC335" s="17" t="b">
        <f t="shared" ref="BC335" ca="1" si="7803">IF(BA335,IF(N335&gt;0,AND(AZ335,Z335=0),FALSE),"")</f>
        <v>0</v>
      </c>
      <c r="BD335" s="17" t="b">
        <f t="shared" ref="BD335" ca="1" si="7804">IF(BA335,IF(N335&gt;0,AND(NOT(AZ335),Z335=0),FALSE),"")</f>
        <v>0</v>
      </c>
      <c r="BE335" s="17" t="b">
        <f t="shared" ref="BE335" ca="1" si="7805">IF(BA335,IF(AND(AW335,NOT(BB335),NOT(BC335),NOT(BD335)),AND(Z335=0,AC335=0),FALSE),"")</f>
        <v>0</v>
      </c>
      <c r="BF335" s="17" t="b">
        <f t="shared" ref="BF335" ca="1" si="7806">IF(BA335,IF(AND(AW335,NOT(BB335),NOT(BC335),NOT(BD335)),AND(Z335=0,OR(AC335&gt;0)),FALSE),"")</f>
        <v>0</v>
      </c>
      <c r="BG335" s="17" t="b">
        <f t="shared" ref="BG335" ca="1" si="7807">IF(BA335,IF(OR(BB335:BF335),FALSE,IF(Z335=0,FALSE,Z335&gt;0)),"")</f>
        <v>0</v>
      </c>
      <c r="BH335" s="17" t="b">
        <f t="shared" ref="BH335" ca="1" si="7808">IF(BA335,COUNTIF(BB335:BG335,TRUE)=1,"")</f>
        <v>0</v>
      </c>
      <c r="BI335" s="17">
        <f t="shared" ref="BI335" ca="1" si="7809">IF(BA335,IFERROR(MATCH(TRUE,BB335:BG335,0),7),"")</f>
        <v>7</v>
      </c>
      <c r="BJ335" s="17" t="b">
        <f t="shared" ref="BJ335" ca="1" si="7810">DF335&lt;&gt;""</f>
        <v>0</v>
      </c>
      <c r="BK335" s="17" t="str">
        <f t="shared" ref="BK335" ca="1" si="7811">IF(H335,IF(AND(NOT(BA335),AU335),AC335=0,""),"")</f>
        <v/>
      </c>
      <c r="BL335" s="17" t="str">
        <f t="shared" ref="BL335" ca="1" si="7812">IF(H335,IF(AND(NOT(BA335),AU335),AC335&gt;0,""),"")</f>
        <v/>
      </c>
      <c r="BM335" s="17" t="str">
        <f t="shared" ref="BM335" ca="1" si="7813">IF(H335,IF(BA335,CHOOSE(BI335,"0","F","L","I","N",IF(AA335&gt;0.5,"N","S"),"0"),CHOOSE(MATCH(BU335,DataType,0),"S",IF(BK335,"I","N"),"D"  )),"")</f>
        <v>0</v>
      </c>
      <c r="BN335" s="17" t="str">
        <f t="shared" ref="BN335" ca="1" si="7814">IF(H335,IF(BJ335,"E",IF(BA335,CHOOSE(BI335,"0","F","L","I","N","S","0"),CHOOSE(MATCH(BU335,DataType,0),"S",IF(BK335,"I","N"),"D"  ))),"")</f>
        <v/>
      </c>
      <c r="BO335" s="17" t="str">
        <f t="shared" ref="BO335" ca="1" si="7815">IF($H335,IF(BM335="0","",IF(AND(AR335,N335=2),"D",IF(BM335="S","N",IF(AL335,"O",IF(AM335,"I","N"))))),"")</f>
        <v/>
      </c>
      <c r="BP335" s="14" t="b">
        <f t="shared" ref="BP335" ca="1" si="7816">INDIRECT(ADDRESS(2,ROW(A335)-1,,,_sheetname_dataframe))&lt;&gt;""</f>
        <v>1</v>
      </c>
      <c r="BQ335" s="35"/>
      <c r="BX335" s="16"/>
      <c r="BY335" s="16"/>
      <c r="BZ335" s="16"/>
      <c r="CA335" s="16"/>
      <c r="CB335" s="16"/>
      <c r="CC335" s="16"/>
      <c r="CD335" s="16"/>
      <c r="CE335" s="16"/>
      <c r="CF335" s="16"/>
      <c r="CN335" s="14">
        <f ca="1">IF(H335,IFERROR(IsVariableNameLegal(O335),0),0)</f>
        <v>0</v>
      </c>
      <c r="CO335" s="14" t="str">
        <f t="array" aca="1" ref="CO335" ca="1">IF(H335,IF(COUNTIF(INDIRECT(wew!$C$13),O335)&gt;1,TRIM(SUBSTITUTE(_xll.MCONCAT(IF((INDIRECT(wew!$C$13)=O335)*(COLUMN(INDIRECT(wew!$C$13))&lt;&gt;D335+1),-1+COLUMN(INDIRECT(wew!$C$13)),"")," "),"  "," ")),""),"")</f>
        <v/>
      </c>
      <c r="CP335" s="14" t="str">
        <f t="array" aca="1" ref="CP335" ca="1">IF(P335&lt;&gt;"",IF(LEN(P335)&gt;150,1,""),"")</f>
        <v/>
      </c>
      <c r="CQ335" s="14" t="str">
        <f t="array" aca="1" ref="CQ335" ca="1">IF(AND(H335,NOT(ster!$J$3)),IF(COUNTIF(INDIRECT(wew!$C$15),P335)&gt;1,TRIM(SUBSTITUTE(_xll.MCONCAT(IF((INDIRECT(wew!$C$15)=P335)*(COLUMN(INDIRECT(wew!$C$15))&lt;&gt;D335+1),-1+COLUMN(INDIRECT(wew!$C$15)),"")," "),"  "," ")),""),"")</f>
        <v/>
      </c>
      <c r="CR335" s="14" t="str">
        <f t="array" aca="1" ref="CR335" ca="1">IF(H335,IF(AND(W335&gt;0,AO335&lt;&gt;""),TRIM(SUBSTITUTE(_xll.MCONCAT(IFERROR(IF(ISNUMBER(INDIRECT(Q335)),IF((INDIRECT(ster!$D$14)&lt;&gt;"")*(INDIRECT(Q335)&lt;AO335),INDIRECT(ster!$D$14) &amp; ": " &amp;  SUBSTITUTE(IF( AV335,IFERROR(TEXT(INDIRECT(Q335),"rrrr-mm-dd") &amp;" (" &amp; INDIRECT(Q335) &amp;")",INDIRECT(Q335)),INDIRECT(Q335))," "," "),""),""),"")," "),"  "," ")),""),"")</f>
        <v/>
      </c>
      <c r="CS335" s="14" t="str">
        <f t="array" aca="1" ref="CS335" ca="1">IF(H335,IF(AND(W335&gt;0,AP335&lt;&gt;""),TRIM(SUBSTITUTE(_xll.MCONCAT(IFERROR(IF(ISNUMBER(INDIRECT(Q335)),IF((INDIRECT(ster!$D$14)&lt;&gt;"")*(INDIRECT(Q335)&gt;AP335),INDIRECT(ster!$D$14) &amp; ": " &amp;  SUBSTITUTE(IF( AV335,IFERROR(TEXT(INDIRECT(Q335),"rrrr-mm-dd")&amp;" (" &amp; INDIRECT(Q335) &amp;")",INDIRECT(Q335)),INDIRECT(Q335))," "," "),""),""),"")," "),"  "," ")),""),"")</f>
        <v/>
      </c>
      <c r="CT335" s="14" t="str">
        <f t="array" aca="1" ref="CT335" ca="1">IF(H335,IF(AND(N335&gt;0,AR335),TRIM(SUBSTITUTE(_xll.MCONCAT(IFERROR(IF(ISNUMBER(INDIRECT(Q335)),IF((INDIRECT(ster!$D$14)&lt;&gt;"")*(IFERROR(0*(MATCH(INDIRECT(Q335),INDIRECT(K335),0)&gt;0),1)),INDIRECT(ster!$D$14) &amp; ": " &amp;  SUBSTITUTE(IF( AV335,IFERROR(TEXT(INDIRECT(Q335),"rrrr-mm-dd")&amp;" (" &amp; INDIRECT(Q335) &amp;")",INDIRECT(Q335)),INDIRECT(Q335))," "," "),""),""),"")," "),"  "," ")),""),"")</f>
        <v/>
      </c>
      <c r="CU335" s="14" t="str">
        <f t="array" aca="1" ref="CU335" ca="1">IF(H335,IF(AND(V335&gt;0),TRIM(SUBSTITUTE(_xll.MCONCAT(IF((INDIRECT(ster!$D$14)&lt;&gt;"")*(IFERROR(0*(INDIRECT(Q335)&lt;&gt;""),1)),INDIRECT(ster!$D$14),"")," "),"  "," ")),""),"")</f>
        <v/>
      </c>
      <c r="CV335" s="14" t="str">
        <f t="array" aca="1" ref="CV335" ca="1">IF(H335,IF(AS335,
TRIM(SUBSTITUTE(_xll.MCONCAT(IF(
   (INDIRECT(ster!$D$14)&lt;&gt;"")*
   ((INDIRECT(Q335)="")+
      NOT(ISNUMBER(INDIRECT(Q335)))*
      NOT(ISERROR(MATCH(INDIRECT(Q335),INDIRECT(K335),0)))
    ),
      INDIRECT(ster!$D$14),
   "")," "),"  "," ")),
""),"")</f>
        <v/>
      </c>
      <c r="CW335" s="14" t="str">
        <f t="array" aca="1" ref="CW335" ca="1">IF(H335,IF(AND(AQ335),TRIM(SUBSTITUTE(_xll.MCONCAT(IFERROR(IF(ISNUMBER(INDIRECT(Q335)),IF((INDIRECT(ster!$D$14)&lt;&gt;"")*(INDIRECT(Q335)&lt;&gt;INT(INDIRECT(Q335))),INDIRECT(ster!$D$14) &amp; ": " &amp; INDIRECT(Q335),""),""),"")," "),"  "," ")),""),"")</f>
        <v/>
      </c>
      <c r="CX335" s="14" t="str">
        <f t="array" aca="1" ref="CX335" ca="1">IF(H335,IF(OR(AU335,AV335),TRIM(SUBSTITUTE(_xll.MCONCAT(IF((INDIRECT(ster!$D$14)&lt;&gt;"")*NOT(ISNUMBER(INDIRECT(Q335))),IF(ISERROR(MATCH(INDIRECT(Q335),INDIRECT(K335),0)),IFERROR(IF(INDIRECT(Q335)&lt;&gt;"",INDIRECT(ster!$D$14) &amp; ": " &amp; SUBSTITUTE(INDIRECT(Q335)," "," "),""),""),""),"")," "),"  "," ")),""),"")</f>
        <v/>
      </c>
      <c r="CY335" s="14" t="str">
        <f t="array" aca="1" ref="CY335" ca="1">IF(H335,IF(AE335,TRIM(SUBSTITUTE(_xll.MCONCAT(IF((INDIRECT(ster!$D$14)&lt;&gt;"")*IFERROR(NOT(INDIRECT(AF335)),FALSE),IF(ISERROR(MATCH(INDIRECT(Q335),INDIRECT(K335),0)),IFERROR(IF(INDIRECT(Q335)&lt;&gt;"",INDIRECT(ster!$D$14)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CZ335" s="14" t="str">
        <f t="array" aca="1" ref="CZ335" ca="1">IF(H335,IF(AH335,TRIM(SUBSTITUTE(_xll.MCONCAT(IF((INDIRECT(ster!$D$14)&lt;&gt;"")*IFERROR(NOT(INDIRECT(AI335)),FALSE),IF(ISERROR(MATCH(INDIRECT(Q335),INDIRECT(K335),0)),IFERROR(IF(INDIRECT(Q335)&lt;&gt;"",INDIRECT(ster!$D$14)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DC335" s="14" t="str">
        <f ca="1">SUBSTITUTE(SUBSTITUTE(SUBSTITUTE(SUBSTITUTE(_xll.MCONCAT(DG335:DS335,"■"),"■■","■"),"■■","■"),"■■","■"),"■■","■")</f>
        <v>■</v>
      </c>
      <c r="DD335" s="14" t="str">
        <f t="shared" ref="DD335" ca="1" si="7817">IF(MID(DC335,1,1)="■",MID(DC335,2,LEN(DC335)),DC335)</f>
        <v/>
      </c>
      <c r="DE335" s="14" t="str">
        <f t="shared" ref="DE335" ca="1" si="7818">IF(DD335&lt;&gt;"",IF(MID(DD335,LEN(DD335),1)="■",MID(DD335,1,LEN(DD335)-1),DD335),"")</f>
        <v/>
      </c>
      <c r="DF335" s="14" t="str">
        <f t="shared" ref="DF335" ca="1" si="7819">IFERROR(IF(DE335&lt;&gt;"",SUBSTITUTE(DE335,"■",". "),""),"##INTERNAL_ERROR")</f>
        <v/>
      </c>
      <c r="DG335" s="14" t="str">
        <f t="shared" ref="DG335" ca="1" si="7820">IF(CN335&lt;&gt;0,"Variable name don't comply with the naming convention","")</f>
        <v/>
      </c>
      <c r="DH335" s="14" t="str">
        <f t="shared" ref="DH335" ca="1" si="7821">IF(CO335&lt;&gt;"","Duplicated name. " &amp; IF(ISERROR(FIND(" ",CO335)),"Duplicate have index " &amp; CO335, "Duplicates have indices: "&amp;SUBSTITUTE(CO335," ",", ")),"")</f>
        <v/>
      </c>
      <c r="DI335" s="14" t="str">
        <f t="shared" ref="DI335" ca="1" si="7822">IF(CP335&lt;&gt;"","Variable label exceed length 150","")</f>
        <v/>
      </c>
      <c r="DJ335" s="14" t="str">
        <f t="shared" ref="DJ335" ca="1" si="7823">IF(CQ335&lt;&gt;"","Duplicated variable label. " &amp; IF(ISERROR(FIND(" ",CQ335)),"Duplicate have index " &amp; CQ335, "Duplicates have indices: "&amp;SUBSTITUTE(CQ335," ",", ")),"")</f>
        <v/>
      </c>
      <c r="DK335" s="14" t="str">
        <f t="shared" ref="DK335" ca="1" si="7824">IF(CR335&lt;&gt;"","The following cases have values below declared theorethical min: " &amp;SUBSTITUTE(CR335," ",", "),"")</f>
        <v/>
      </c>
      <c r="DL335" s="14" t="str">
        <f t="shared" ref="DL335" ca="1" si="7825">IF(CS335&lt;&gt;"","The following cases have values above declared theorethical max: " &amp;SUBSTITUTE(CS335," ",", "),"")</f>
        <v/>
      </c>
      <c r="DM335" s="14" t="str">
        <f t="shared" ref="DM335" ca="1" si="7826">IF(CT335&lt;&gt;"","There are some cases with values not explicitly declared in the labels dictionary: " &amp;SUBSTITUTE(CT335," ",", "),"")</f>
        <v/>
      </c>
      <c r="DN335" s="14" t="str">
        <f t="array" aca="1" ref="DN335" ca="1">IF(CU335&lt;&gt;"","There are errors in the entered values in the following cases: " &amp;SUBSTITUTE(CU335," ",", "),"")</f>
        <v/>
      </c>
      <c r="DO335" s="14" t="str">
        <f t="shared" ref="DO335" ca="1" si="7827">IF(CV335&lt;&gt;"","The following records are missing in this required field: " &amp;SUBSTITUTE(CV335," ",", "),"")</f>
        <v/>
      </c>
      <c r="DP335" s="14" t="str">
        <f t="shared" ref="DP335" ca="1" si="7828">IF(CW335&lt;&gt;"","The following cases have non-integer values: " &amp;SUBSTITUTE(CW335," ",", "),"")</f>
        <v/>
      </c>
      <c r="DQ335" s="14" t="str">
        <f t="shared" ref="DQ335" ca="1" si="7829">IF(CX335&lt;&gt;"","The following cases are non-numeric: " &amp;SUBSTITUTE(CX335," ",", "),"")</f>
        <v/>
      </c>
      <c r="DR335" s="14" t="str">
        <f t="shared" ref="DR335" ca="1" si="7830">IF(CY335&lt;&gt;"","In the following cases " &amp; P335 &amp; " " &amp; LOWER(MID(AG335,1,1)) &amp; MID(AG335,2,LEN(AG335)) &amp; ": " &amp;SUBSTITUTE(CY335," ",", "),"")</f>
        <v/>
      </c>
      <c r="DS335" s="14" t="str">
        <f t="shared" ref="DS335" ca="1" si="7831">IF(CZ335&lt;&gt;"","In the following cases " &amp; P335 &amp; " " &amp; LOWER(MID(AJ335,1,1)) &amp; MID(AJ335,2,LEN(AJ335)) &amp; ": " &amp;SUBSTITUTE(CZ335," ",", "),"")</f>
        <v/>
      </c>
      <c r="DZ335" s="14" t="b">
        <f t="shared" ref="DZ335" ca="1" si="7832">OR(ED335&lt;&gt;"",EF335&lt;&gt;"",EG335&lt;&gt;"")</f>
        <v>0</v>
      </c>
      <c r="EA335" s="14" t="str">
        <f t="shared" ref="EA335" ca="1" si="7833">IF(EB335&lt;&gt;"",G335 &amp; " (" &amp; F335 &amp; ")","")</f>
        <v/>
      </c>
      <c r="EB335" s="14" t="str">
        <f t="shared" ref="EB335" ca="1" si="7834">IF(EE335&lt;&gt;"",EE335&amp;IF(ED335&lt;&gt;""," and "&amp;ED335,""),UPPER(MID(ED335,1,1)&amp;MID(ED335,2,LEN(ED335))))&amp; IF(OR(EF335&lt;&gt;"",EG335&lt;&gt;"")," and "&amp;IF(EF335&lt;&gt;"",LOWER(MID(EF335,1,1) &amp; MID(EF335,2,LEN(EF335))),"")&amp; IF(AND(EF335 &lt;&gt;"",EG335&lt;&gt;"")," and ","") &amp; IF(EG335&lt;&gt;"",LOWER(MID(EG335,1,1) &amp; MID(EG335,2,LEN(EG335))),""),"") &amp; IF(OR(EE335&lt;&gt;"",ED335&lt;&gt;"",EF335&lt;&gt;"",EG335&lt;&gt;""), ". ","")</f>
        <v/>
      </c>
      <c r="EC335" s="14" t="str">
        <f t="shared" ref="EC335" ca="1" si="7835">IF(EB335&lt;&gt;"",G335 &amp; " (" &amp; F335 &amp; "): " &amp; EB335,"")</f>
        <v/>
      </c>
      <c r="ED335" s="14" t="str">
        <f t="shared" ref="ED335" ca="1" si="7836">IF(H335,IF(W335&gt;0,IF(AND(AO335&lt;&gt;"",AP335&lt;&gt;""),"each value must be between " &amp; IF( AV335,IFERROR(TEXT(AO335,"rrrr-mm-dd") &amp;" (" &amp; AO335 &amp;")",AO335),AO335) &amp; " and " &amp; IF( AV335,IFERROR(TEXT(AP335,"rrrr-mm-dd") &amp;" (" &amp; AP335 &amp;")",AP335),AP335),IF(AO335&lt;&gt;"","each value must be above " &amp; IF( AV335,IFERROR(TEXT(AO335,"rrrr-mm-dd") &amp;" (" &amp; AO335 &amp;")",AO335),AO335), IF(AP335&lt;&gt;"","each value must be below " &amp; IF( AV335,IFERROR(TEXT(AP335,"rrrr-mm-dd") &amp;" (" &amp; AP335 &amp;")",AP335),AP335),""))),""),"")</f>
        <v/>
      </c>
      <c r="EE335" s="14" t="str">
        <f t="shared" ref="EE335" ca="1" si="7837">IF(H335,IF(OR(AQ335,AU335,AV335,AS335,AR335),
   "Values must be" &amp;
   IF(AR335," limited to predefinied list", IF(AQ335, " integers",IF(OR(AU335,AV335)," numeric",""))) &amp;
   IF(AS335,IF(OR(AR335,AQ335,AU335,AV335), " and ","") &amp; "non-missing",""),
""),"")</f>
        <v/>
      </c>
      <c r="EF335" s="14" t="str">
        <f t="shared" ref="EF335" ca="1" si="7838">IF($H335,AG335,"")</f>
        <v/>
      </c>
      <c r="EG335" s="14" t="str">
        <f t="shared" ref="EG335" ca="1" si="7839">IF($H335,AJ335,"")</f>
        <v/>
      </c>
      <c r="EM335" s="14" t="b">
        <f t="shared" ref="EM335" ca="1" si="7840">OR(EC335&lt;&gt;"",DF335&lt;&gt;"")</f>
        <v>0</v>
      </c>
      <c r="EN335" s="14" t="str">
        <f t="shared" ref="EN335" ca="1" si="7841">IF(EM335,C335,"")</f>
        <v/>
      </c>
      <c r="EO335" s="14" t="str">
        <f t="shared" ref="EO335" ca="1" si="7842">IF(EM335,F335,"")</f>
        <v/>
      </c>
      <c r="EP335" s="14" t="str">
        <f t="shared" ref="EP335" ca="1" si="7843">EC335</f>
        <v/>
      </c>
      <c r="EQ335" s="14" t="str">
        <f t="shared" ref="EQ335" ca="1" si="7844">DF335</f>
        <v/>
      </c>
    </row>
    <row r="336" spans="2:147" s="14" customFormat="1">
      <c r="B336" s="14" t="str">
        <f t="shared" ref="B336" ca="1" si="7845">DF336</f>
        <v/>
      </c>
      <c r="C336" s="14">
        <f t="shared" ref="C336" ca="1" si="7846">IF(OFFSET(B336,-1,COLUMN(VariableExists)-2),OFFSET(B336,-1,1)+1,OFFSET(B336,-1,1))</f>
        <v>312</v>
      </c>
      <c r="D336" s="14">
        <f t="shared" ref="D336" si="7847">ROW(A336)-2</f>
        <v>334</v>
      </c>
      <c r="E336" s="14" t="str">
        <f t="shared" ref="E336" ca="1" si="7848">IF(OR(G336="",ROW(G336)=2),"",IF(Z336&gt;0,"S",IF(AX336,IF(J336=2,"D","N"),"I")))</f>
        <v>I</v>
      </c>
      <c r="F336" s="14" t="str">
        <f t="shared" ref="F336" ca="1" si="7849">IF(H336,O336,"")</f>
        <v>q_99.b5</v>
      </c>
      <c r="G336" s="14" t="str">
        <f t="shared" ref="G336" ca="1" si="7850">IF(H336,P336,"")</f>
        <v>Other gene 5 mutation type</v>
      </c>
      <c r="H336" s="14" t="b">
        <f t="shared" ref="H336" ca="1" si="7851">IF(INDIRECT(ADDRESS(2,D336+1,,,_sheetname_dataframe))="",FALSE,MID(INDIRECT(ADDRESS(2,D336+1,,,_sheetname_dataframe)),1,1)&lt;&gt;".")</f>
        <v>1</v>
      </c>
      <c r="I336" s="14" t="str">
        <f ca="1">IF($H336,ADDRESS(3,(D336+1)*2-1,4,,"["&amp;wew!$G$7&amp;"]"&amp;_sheetname_labels)&amp;":"&amp;ADDRESS(2+ster!$B$20,(D336+1)*2-1,4),"")</f>
        <v>[DBTemplate.xlsm]labels!YS3:YS61</v>
      </c>
      <c r="J336" s="14">
        <f t="array" aca="1" ref="J336" ca="1">IF(H336,MAX(0,MAX(IF(INDIRECT(I336)&lt;&gt;"",ROW(INDIRECT(I336)),""))-2),"")</f>
        <v>0</v>
      </c>
      <c r="K336" s="14" t="str">
        <f ca="1">IF($H336,IF($J336&gt;0,ADDRESS(3,(D336+1)*2-1,4,,"["&amp;wew!$G$7&amp;"]"&amp;_sheetname_labels)&amp;":"&amp;ADDRESS(2+J336,(D336+1)*2-1,4),""),"")</f>
        <v/>
      </c>
      <c r="L336" s="14" t="str">
        <f ca="1">IF($H336,IF($J336&gt;0,ADDRESS(3,(D336+1)*2,4,,"["&amp;wew!$G$7&amp;"]"&amp;_sheetname_labels)&amp;":"&amp;ADDRESS(2+J336,(D336+1)*2,4),""),"")</f>
        <v/>
      </c>
      <c r="M336" s="14">
        <f t="shared" ref="M336" ca="1" si="7852">IF($H336,IF(J336&gt;0,COUNTA(INDIRECT(K336))-COUNT(INDIRECT(K336)),0),"")</f>
        <v>0</v>
      </c>
      <c r="N336" s="14">
        <f t="shared" ref="N336" ca="1" si="7853">IF(H336,J336-M336,"")</f>
        <v>0</v>
      </c>
      <c r="O336" s="14" t="str">
        <f t="shared" ref="O336" ca="1" si="7854">IF(INDIRECT(ADDRESS(2,D336+1,,,_sheetname_dataframe))="","",INDIRECT(ADDRESS(2,D336+1,,,_sheetname_dataframe)))</f>
        <v>q_99.b5</v>
      </c>
      <c r="P336" s="14" t="str">
        <f t="shared" ref="P336" ca="1" si="7855">IF(H336,IF(INDIRECT(ADDRESS(1,D336+1,,,_sheetname_dataframe))="","",INDIRECT(ADDRESS(1,D336+1,,,_sheetname_dataframe))),"")</f>
        <v>Other gene 5 mutation type</v>
      </c>
      <c r="Q336" s="14" t="str">
        <f ca="1">IF($BP336,ADDRESS(3,D336+1,4,,"["&amp;wew!$G$7&amp;"]"&amp;_sheetname_dataframe)&amp;":"&amp;ADDRESS(2+ster!$C$14,D336+1,4),"")</f>
        <v>[DBTemplate.xlsm]data_frame!LW3:LW3</v>
      </c>
      <c r="R336" s="14" t="str">
        <f>IF($BP336,IF(MID(_xll.FORMULATEXT(INDEX(INDIRECT(Q336),1)),1,1)="=", _xll.FORMULATEXT(INDEX(INDIRECT(Q336),1),2,TRUE),""),"")</f>
        <v/>
      </c>
      <c r="S336" s="14">
        <f t="array" aca="1" ref="S336" ca="1">IF(H336,SUM(IF((IFERROR(INDIRECT(Q336)&lt;&gt;"",FALSE))*(INDIRECT(ster!$D$14)&lt;&gt;""),1,0)),"")</f>
        <v>0</v>
      </c>
      <c r="T336" s="14">
        <f t="array" aca="1" ref="T336" ca="1">IF(H336,IF(M336&gt;0,SUM(IFERROR(1*(MATCH(INDIRECT(Q336),INDIRECT(K336),0)&gt;0),0)*(INDIRECT(ster!$D$14)&lt;&gt;"")*NOT(ISNUMBER(INDIRECT(Q336)))),0),"")</f>
        <v>0</v>
      </c>
      <c r="U336" s="14">
        <f t="array" aca="1" ref="U336" ca="1">IF(H336,SUM((IFERROR(INDIRECT(Q336)="",FALSE))*(INDIRECT(ster!$D$14)&lt;&gt;"")),"")</f>
        <v>1</v>
      </c>
      <c r="V336" s="14">
        <f t="array" aca="1" ref="V336" ca="1">IF(H336,SUM((IFERROR(INDIRECT(Q336)="#ąś",TRUE))*(INDIRECT(ster!$D$14)&lt;&gt;"")),"")</f>
        <v>0</v>
      </c>
      <c r="W336" s="14">
        <f t="array" aca="1" ref="W336" ca="1">IF(H336,SUM(ISNUMBER(INDIRECT(Q336))*(INDIRECT(ster!$D$14)&lt;&gt;"")),"")</f>
        <v>0</v>
      </c>
      <c r="X336" s="14" t="str">
        <f t="array" aca="1" ref="X336" ca="1">IF(AND(H336,W336&gt;0),IF(wew!$B$3,MIN(IF((INDIRECT(ster!$D$14)&lt;&gt;"")*IFERROR(INDIRECT($Q336)&lt;&gt;"",FALSE),IFERROR(INDIRECT($Q336),"X"),"X")),"&lt;włącz podświetlanie wartości&gt;"),"—")</f>
        <v>—</v>
      </c>
      <c r="Y336" s="14" t="str">
        <f t="array" aca="1" ref="Y336" ca="1">IF(AND(H336,W336&gt;0),IF(wew!$B$3,MAX(IF((INDIRECT(ster!$D$14)&lt;&gt;"")*IFERROR(INDIRECT($Q336)&lt;&gt;"",FALSE),IFERROR(INDIRECT($Q336),"X"),"X")),"&lt;włącz podświetlanie wartości&gt;"),"—")</f>
        <v>—</v>
      </c>
      <c r="Z336" s="14">
        <f t="shared" ref="Z336" ca="1" si="7856">IF(H336,S336-T336-W336,"")</f>
        <v>0</v>
      </c>
      <c r="AA336" s="12" t="str">
        <f t="shared" ref="AA336" ca="1" si="7857">IF(H336,IF(S336&gt;0,W336/(S336),"—"),"")</f>
        <v>—</v>
      </c>
      <c r="AB336" s="17">
        <f t="array" aca="1" ref="AB336" ca="1">IF(H336,IF(W336&gt;0,SUM((INDIRECT(ster!$D$14)&lt;&gt;"")*IFERROR((INDIRECT(Q336)&lt;&gt;"")*(INDIRECT(Q336)=INT(INDIRECT(Q336))),0)),0),"")</f>
        <v>0</v>
      </c>
      <c r="AC336" s="17">
        <f t="array" aca="1" ref="AC336" ca="1">IF(H336,W336-AB336,"")</f>
        <v>0</v>
      </c>
      <c r="AD336" s="17">
        <f t="shared" ref="AD336" ca="1" si="7858">IF($H336,IF(AC336&lt;&gt;"",IF(AC336=0,1,IF(AC336/W336&lt;0.15,2,3)),0),"")</f>
        <v>1</v>
      </c>
      <c r="AE336" s="17" t="b">
        <f t="shared" ref="AE336" ca="1" si="7859">IF(H336,OFFSET(O336,1,0)=".validation",FALSE)</f>
        <v>0</v>
      </c>
      <c r="AF336" s="17" t="str">
        <f ca="1">IF(AE336,IF($H336,ADDRESS(3,D336+2,4,,"["&amp;wew!$G$7&amp;"]"&amp;_sheetname_dataframe)&amp;":"&amp;ADDRESS(2+ster!$C$14,D336+2,4),""),"")</f>
        <v/>
      </c>
      <c r="AG336" s="17" t="str">
        <f t="shared" ref="AG336" ca="1" si="7860">IF(AE336,IF($H336,IF(INDIRECT(ADDRESS(1,D336+2,,,_sheetname_dataframe))="","",INDIRECT(ADDRESS(1,D336+2,,,_sheetname_dataframe))),""),"")</f>
        <v/>
      </c>
      <c r="AH336" s="17" t="b">
        <f t="shared" ref="AH336" ca="1" si="7861">IF(H336,AND(AE336,OFFSET(O336,2,0)=".validation"),FALSE)</f>
        <v>0</v>
      </c>
      <c r="AI336" s="17" t="str">
        <f ca="1">IF(AH336,IF($H336,ADDRESS(3,D336+3,4,,"["&amp;wew!$G$7&amp;"]"&amp;_sheetname_dataframe)&amp;":"&amp;ADDRESS(2+ster!$C$14,D336+3,4),""),"")</f>
        <v/>
      </c>
      <c r="AJ336" s="17" t="str">
        <f t="shared" ref="AJ336" ca="1" si="7862">IF(AH336,IF($H336,IF(INDIRECT(ADDRESS(1,D336+3,,,_sheetname_dataframe))="","",INDIRECT(ADDRESS(1,D336+3,,,_sheetname_dataframe))),""),"")</f>
        <v/>
      </c>
      <c r="AK336" s="17" t="b">
        <f t="shared" ref="AK336" ca="1" si="7863">IF(H336,OR(AQ336,AD336=2),"")</f>
        <v>0</v>
      </c>
      <c r="AL336" s="17" t="b">
        <f t="shared" ref="AL336" ca="1" si="7864">IF($H336,IF(BV336&lt;&gt;"",IF(OR(BM336="F",BM336="L",BM336="I",BM336="D"),BV336&lt;&gt;0)),"")</f>
        <v>0</v>
      </c>
      <c r="AM336" s="17" t="b">
        <f t="shared" ref="AM336" ca="1" si="7865">IF($H336,AND(NOT(AL336),OR(IF(BW336&lt;&gt;"",IF(OR(BM336="F",BM336="L"),BW336&lt;&gt;0)),BM336="I",BM336="N",BM336="D")),"")</f>
        <v>0</v>
      </c>
      <c r="AN336" s="17">
        <f t="shared" ref="AN336" ca="1" si="7866">IF(COUNTA(INDIRECT(Q336))=0,0, IF(AND(AO336&lt;&gt;"",X336&lt;AO336),1,IF(AND(AP336&lt;&gt;"",Y336&gt;AP336),1,IF(AND(AQ336,AC336&gt;0),2,0))))</f>
        <v>0</v>
      </c>
      <c r="AO336" s="24" t="str">
        <f t="shared" ref="AO336" ca="1" si="7867">IF($H336,IF(BY336&lt;&gt;"",IF(ISNUMBER(BY336),BY336,""),""),"")</f>
        <v/>
      </c>
      <c r="AP336" s="24" t="str">
        <f t="shared" ref="AP336" ca="1" si="7868">IF($H336,IF(BZ336&lt;&gt;"",IF(ISNUMBER(BZ336),BZ336,""),""),"")</f>
        <v/>
      </c>
      <c r="AQ336" s="17" t="b">
        <f t="shared" ref="AQ336" ca="1" si="7869">IF(H336,IF(CA336&lt;&gt;"",CA336&lt;&gt;0,FALSE),"")</f>
        <v>0</v>
      </c>
      <c r="AR336" s="17" t="b">
        <f t="shared" ref="AR336" ca="1" si="7870">IF(H336,IF(N336&gt;0,IF(BQ336&lt;&gt;"",BQ336&lt;&gt;0,FALSE),FALSE),"")</f>
        <v>0</v>
      </c>
      <c r="AS336" s="17" t="b">
        <f t="shared" ref="AS336" ca="1" si="7871">IF(H336,IF(BR336&lt;&gt;"",BR336&lt;&gt;0,FALSE),"")</f>
        <v>0</v>
      </c>
      <c r="AT336" s="17" t="b">
        <f t="shared" ref="AT336" ca="1" si="7872">IF(H336,IF(N336&gt;0,FALSE,IF(BU336&lt;&gt;"",MATCH(BU336,DataType,0)=1,FALSE)),"")</f>
        <v>0</v>
      </c>
      <c r="AU336" s="17" t="b">
        <f t="shared" ref="AU336" ca="1" si="7873">IF(H336,IF(N336&gt;0,TRUE,IF(BU336&lt;&gt;"",MATCH(BU336,DataType,0)=2,FALSE)),"")</f>
        <v>0</v>
      </c>
      <c r="AV336" s="17" t="b">
        <f t="shared" ref="AV336" ca="1" si="7874">IF(H336,IF(N336&gt;0,FALSE,IF(BU336&lt;&gt;"",MATCH(BU336,DataType,0)=3,FALSE)),"")</f>
        <v>0</v>
      </c>
      <c r="AW336" s="17" t="b">
        <f t="shared" ref="AW336" ca="1" si="7875">IF(H336,IF(W336&gt;0,Z336=0,FALSE),"")</f>
        <v>0</v>
      </c>
      <c r="AX336" s="14" t="b">
        <f t="array" aca="1" ref="AX336" ca="1">IF(H336,N336&gt;0,"")</f>
        <v>0</v>
      </c>
      <c r="AY336" s="17" t="str">
        <f t="shared" ref="AY336" ca="1" si="7876">IF(H336,IF(N336&gt;0,ADDRESS(ROW(VariablesOrigin)+1,COLUMN(VariablesOrigin)+1,4) &amp; ":" &amp; ADDRESS(ROW(VariablesOrigin)+N336,COLUMN(VariablesOrigin)+1,4),""),"")</f>
        <v/>
      </c>
      <c r="AZ336" s="17" t="str">
        <f t="array" aca="1" ref="AZ336" ca="1">IF(AY336&lt;&gt;"",SUM(1*ISERROR(MATCH(INDIRECT(AY336),INDIRECT(K336),0)))=0,"")</f>
        <v/>
      </c>
      <c r="BA336" s="17" t="b">
        <f t="shared" ref="BA336" ca="1" si="7877">IF(H336,BU336="",FALSE)</f>
        <v>1</v>
      </c>
      <c r="BB336" s="17" t="b">
        <v>0</v>
      </c>
      <c r="BC336" s="17" t="b">
        <f t="shared" ref="BC336" ca="1" si="7878">IF(BA336,IF(N336&gt;0,AND(AZ336,Z336=0),FALSE),"")</f>
        <v>0</v>
      </c>
      <c r="BD336" s="17" t="b">
        <f t="shared" ref="BD336" ca="1" si="7879">IF(BA336,IF(N336&gt;0,AND(NOT(AZ336),Z336=0),FALSE),"")</f>
        <v>0</v>
      </c>
      <c r="BE336" s="17" t="b">
        <f t="shared" ref="BE336" ca="1" si="7880">IF(BA336,IF(AND(AW336,NOT(BB336),NOT(BC336),NOT(BD336)),AND(Z336=0,AC336=0),FALSE),"")</f>
        <v>0</v>
      </c>
      <c r="BF336" s="17" t="b">
        <f t="shared" ref="BF336" ca="1" si="7881">IF(BA336,IF(AND(AW336,NOT(BB336),NOT(BC336),NOT(BD336)),AND(Z336=0,OR(AC336&gt;0)),FALSE),"")</f>
        <v>0</v>
      </c>
      <c r="BG336" s="17" t="b">
        <f t="shared" ref="BG336" ca="1" si="7882">IF(BA336,IF(OR(BB336:BF336),FALSE,IF(Z336=0,FALSE,Z336&gt;0)),"")</f>
        <v>0</v>
      </c>
      <c r="BH336" s="17" t="b">
        <f t="shared" ref="BH336" ca="1" si="7883">IF(BA336,COUNTIF(BB336:BG336,TRUE)=1,"")</f>
        <v>0</v>
      </c>
      <c r="BI336" s="17">
        <f t="shared" ref="BI336" ca="1" si="7884">IF(BA336,IFERROR(MATCH(TRUE,BB336:BG336,0),7),"")</f>
        <v>7</v>
      </c>
      <c r="BJ336" s="17" t="b">
        <f t="shared" ref="BJ336" ca="1" si="7885">DF336&lt;&gt;""</f>
        <v>0</v>
      </c>
      <c r="BK336" s="17" t="str">
        <f t="shared" ref="BK336" ca="1" si="7886">IF(H336,IF(AND(NOT(BA336),AU336),AC336=0,""),"")</f>
        <v/>
      </c>
      <c r="BL336" s="17" t="str">
        <f t="shared" ref="BL336" ca="1" si="7887">IF(H336,IF(AND(NOT(BA336),AU336),AC336&gt;0,""),"")</f>
        <v/>
      </c>
      <c r="BM336" s="17" t="str">
        <f t="shared" ref="BM336" ca="1" si="7888">IF(H336,IF(BA336,CHOOSE(BI336,"0","F","L","I","N",IF(AA336&gt;0.5,"N","S"),"0"),CHOOSE(MATCH(BU336,DataType,0),"S",IF(BK336,"I","N"),"D"  )),"")</f>
        <v>0</v>
      </c>
      <c r="BN336" s="17" t="str">
        <f t="shared" ref="BN336" ca="1" si="7889">IF(H336,IF(BJ336,"E",IF(BA336,CHOOSE(BI336,"0","F","L","I","N","S","0"),CHOOSE(MATCH(BU336,DataType,0),"S",IF(BK336,"I","N"),"D"  ))),"")</f>
        <v/>
      </c>
      <c r="BO336" s="17" t="str">
        <f t="shared" ref="BO336" ca="1" si="7890">IF($H336,IF(BM336="0","",IF(AND(AR336,N336=2),"D",IF(BM336="S","N",IF(AL336,"O",IF(AM336,"I","N"))))),"")</f>
        <v/>
      </c>
      <c r="BP336" s="14" t="b">
        <f t="shared" ref="BP336" ca="1" si="7891">INDIRECT(ADDRESS(2,ROW(A336)-1,,,_sheetname_dataframe))&lt;&gt;""</f>
        <v>1</v>
      </c>
      <c r="BQ336" s="35"/>
      <c r="BX336" s="16"/>
      <c r="BY336" s="16"/>
      <c r="BZ336" s="16"/>
      <c r="CA336" s="16"/>
      <c r="CB336" s="16"/>
      <c r="CC336" s="16"/>
      <c r="CD336" s="16"/>
      <c r="CE336" s="16"/>
      <c r="CF336" s="16"/>
      <c r="CN336" s="14">
        <f ca="1">IF(H336,IFERROR(IsVariableNameLegal(O336),0),0)</f>
        <v>0</v>
      </c>
      <c r="CO336" s="14" t="str">
        <f t="array" aca="1" ref="CO336" ca="1">IF(H336,IF(COUNTIF(INDIRECT(wew!$C$13),O336)&gt;1,TRIM(SUBSTITUTE(_xll.MCONCAT(IF((INDIRECT(wew!$C$13)=O336)*(COLUMN(INDIRECT(wew!$C$13))&lt;&gt;D336+1),-1+COLUMN(INDIRECT(wew!$C$13)),"")," "),"  "," ")),""),"")</f>
        <v/>
      </c>
      <c r="CP336" s="14" t="str">
        <f t="array" aca="1" ref="CP336" ca="1">IF(P336&lt;&gt;"",IF(LEN(P336)&gt;150,1,""),"")</f>
        <v/>
      </c>
      <c r="CQ336" s="14" t="str">
        <f t="array" aca="1" ref="CQ336" ca="1">IF(AND(H336,NOT(ster!$J$3)),IF(COUNTIF(INDIRECT(wew!$C$15),P336)&gt;1,TRIM(SUBSTITUTE(_xll.MCONCAT(IF((INDIRECT(wew!$C$15)=P336)*(COLUMN(INDIRECT(wew!$C$15))&lt;&gt;D336+1),-1+COLUMN(INDIRECT(wew!$C$15)),"")," "),"  "," ")),""),"")</f>
        <v/>
      </c>
      <c r="CR336" s="14" t="str">
        <f t="array" aca="1" ref="CR336" ca="1">IF(H336,IF(AND(W336&gt;0,AO336&lt;&gt;""),TRIM(SUBSTITUTE(_xll.MCONCAT(IFERROR(IF(ISNUMBER(INDIRECT(Q336)),IF((INDIRECT(ster!$D$14)&lt;&gt;"")*(INDIRECT(Q336)&lt;AO336),INDIRECT(ster!$D$14) &amp; ": " &amp;  SUBSTITUTE(IF( AV336,IFERROR(TEXT(INDIRECT(Q336),"rrrr-mm-dd") &amp;" (" &amp; INDIRECT(Q336) &amp;")",INDIRECT(Q336)),INDIRECT(Q336))," "," "),""),""),"")," "),"  "," ")),""),"")</f>
        <v/>
      </c>
      <c r="CS336" s="14" t="str">
        <f t="array" aca="1" ref="CS336" ca="1">IF(H336,IF(AND(W336&gt;0,AP336&lt;&gt;""),TRIM(SUBSTITUTE(_xll.MCONCAT(IFERROR(IF(ISNUMBER(INDIRECT(Q336)),IF((INDIRECT(ster!$D$14)&lt;&gt;"")*(INDIRECT(Q336)&gt;AP336),INDIRECT(ster!$D$14) &amp; ": " &amp;  SUBSTITUTE(IF( AV336,IFERROR(TEXT(INDIRECT(Q336),"rrrr-mm-dd")&amp;" (" &amp; INDIRECT(Q336) &amp;")",INDIRECT(Q336)),INDIRECT(Q336))," "," "),""),""),"")," "),"  "," ")),""),"")</f>
        <v/>
      </c>
      <c r="CT336" s="14" t="str">
        <f t="array" aca="1" ref="CT336" ca="1">IF(H336,IF(AND(N336&gt;0,AR336),TRIM(SUBSTITUTE(_xll.MCONCAT(IFERROR(IF(ISNUMBER(INDIRECT(Q336)),IF((INDIRECT(ster!$D$14)&lt;&gt;"")*(IFERROR(0*(MATCH(INDIRECT(Q336),INDIRECT(K336),0)&gt;0),1)),INDIRECT(ster!$D$14) &amp; ": " &amp;  SUBSTITUTE(IF( AV336,IFERROR(TEXT(INDIRECT(Q336),"rrrr-mm-dd")&amp;" (" &amp; INDIRECT(Q336) &amp;")",INDIRECT(Q336)),INDIRECT(Q336))," "," "),""),""),"")," "),"  "," ")),""),"")</f>
        <v/>
      </c>
      <c r="CU336" s="14" t="str">
        <f t="array" aca="1" ref="CU336" ca="1">IF(H336,IF(AND(V336&gt;0),TRIM(SUBSTITUTE(_xll.MCONCAT(IF((INDIRECT(ster!$D$14)&lt;&gt;"")*(IFERROR(0*(INDIRECT(Q336)&lt;&gt;""),1)),INDIRECT(ster!$D$14),"")," "),"  "," ")),""),"")</f>
        <v/>
      </c>
      <c r="CV336" s="14" t="str">
        <f t="array" aca="1" ref="CV336" ca="1">IF(H336,IF(AS336,
TRIM(SUBSTITUTE(_xll.MCONCAT(IF(
   (INDIRECT(ster!$D$14)&lt;&gt;"")*
   ((INDIRECT(Q336)="")+
      NOT(ISNUMBER(INDIRECT(Q336)))*
      NOT(ISERROR(MATCH(INDIRECT(Q336),INDIRECT(K336),0)))
    ),
      INDIRECT(ster!$D$14),
   "")," "),"  "," ")),
""),"")</f>
        <v/>
      </c>
      <c r="CW336" s="14" t="str">
        <f t="array" aca="1" ref="CW336" ca="1">IF(H336,IF(AND(AQ336),TRIM(SUBSTITUTE(_xll.MCONCAT(IFERROR(IF(ISNUMBER(INDIRECT(Q336)),IF((INDIRECT(ster!$D$14)&lt;&gt;"")*(INDIRECT(Q336)&lt;&gt;INT(INDIRECT(Q336))),INDIRECT(ster!$D$14) &amp; ": " &amp; INDIRECT(Q336),""),""),"")," "),"  "," ")),""),"")</f>
        <v/>
      </c>
      <c r="CX336" s="14" t="str">
        <f t="array" aca="1" ref="CX336" ca="1">IF(H336,IF(OR(AU336,AV336),TRIM(SUBSTITUTE(_xll.MCONCAT(IF((INDIRECT(ster!$D$14)&lt;&gt;"")*NOT(ISNUMBER(INDIRECT(Q336))),IF(ISERROR(MATCH(INDIRECT(Q336),INDIRECT(K336),0)),IFERROR(IF(INDIRECT(Q336)&lt;&gt;"",INDIRECT(ster!$D$14) &amp; ": " &amp; SUBSTITUTE(INDIRECT(Q336)," "," "),""),""),""),"")," "),"  "," ")),""),"")</f>
        <v/>
      </c>
      <c r="CY336" s="14" t="str">
        <f t="array" aca="1" ref="CY336" ca="1">IF(H336,IF(AE336,TRIM(SUBSTITUTE(_xll.MCONCAT(IF((INDIRECT(ster!$D$14)&lt;&gt;"")*IFERROR(NOT(INDIRECT(AF336)),FALSE),IF(ISERROR(MATCH(INDIRECT(Q336),INDIRECT(K336),0)),IFERROR(IF(INDIRECT(Q336)&lt;&gt;"",INDIRECT(ster!$D$14)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CZ336" s="14" t="str">
        <f t="array" aca="1" ref="CZ336" ca="1">IF(H336,IF(AH336,TRIM(SUBSTITUTE(_xll.MCONCAT(IF((INDIRECT(ster!$D$14)&lt;&gt;"")*IFERROR(NOT(INDIRECT(AI336)),FALSE),IF(ISERROR(MATCH(INDIRECT(Q336),INDIRECT(K336),0)),IFERROR(IF(INDIRECT(Q336)&lt;&gt;"",INDIRECT(ster!$D$14)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DC336" s="14" t="str">
        <f ca="1">SUBSTITUTE(SUBSTITUTE(SUBSTITUTE(SUBSTITUTE(_xll.MCONCAT(DG336:DS336,"■"),"■■","■"),"■■","■"),"■■","■"),"■■","■")</f>
        <v>■</v>
      </c>
      <c r="DD336" s="14" t="str">
        <f t="shared" ref="DD336" ca="1" si="7892">IF(MID(DC336,1,1)="■",MID(DC336,2,LEN(DC336)),DC336)</f>
        <v/>
      </c>
      <c r="DE336" s="14" t="str">
        <f t="shared" ref="DE336" ca="1" si="7893">IF(DD336&lt;&gt;"",IF(MID(DD336,LEN(DD336),1)="■",MID(DD336,1,LEN(DD336)-1),DD336),"")</f>
        <v/>
      </c>
      <c r="DF336" s="14" t="str">
        <f t="shared" ref="DF336" ca="1" si="7894">IFERROR(IF(DE336&lt;&gt;"",SUBSTITUTE(DE336,"■",". "),""),"##INTERNAL_ERROR")</f>
        <v/>
      </c>
      <c r="DG336" s="14" t="str">
        <f t="shared" ref="DG336" ca="1" si="7895">IF(CN336&lt;&gt;0,"Variable name don't comply with the naming convention","")</f>
        <v/>
      </c>
      <c r="DH336" s="14" t="str">
        <f t="shared" ref="DH336" ca="1" si="7896">IF(CO336&lt;&gt;"","Duplicated name. " &amp; IF(ISERROR(FIND(" ",CO336)),"Duplicate have index " &amp; CO336, "Duplicates have indices: "&amp;SUBSTITUTE(CO336," ",", ")),"")</f>
        <v/>
      </c>
      <c r="DI336" s="14" t="str">
        <f t="shared" ref="DI336" ca="1" si="7897">IF(CP336&lt;&gt;"","Variable label exceed length 150","")</f>
        <v/>
      </c>
      <c r="DJ336" s="14" t="str">
        <f t="shared" ref="DJ336" ca="1" si="7898">IF(CQ336&lt;&gt;"","Duplicated variable label. " &amp; IF(ISERROR(FIND(" ",CQ336)),"Duplicate have index " &amp; CQ336, "Duplicates have indices: "&amp;SUBSTITUTE(CQ336," ",", ")),"")</f>
        <v/>
      </c>
      <c r="DK336" s="14" t="str">
        <f t="shared" ref="DK336" ca="1" si="7899">IF(CR336&lt;&gt;"","The following cases have values below declared theorethical min: " &amp;SUBSTITUTE(CR336," ",", "),"")</f>
        <v/>
      </c>
      <c r="DL336" s="14" t="str">
        <f t="shared" ref="DL336" ca="1" si="7900">IF(CS336&lt;&gt;"","The following cases have values above declared theorethical max: " &amp;SUBSTITUTE(CS336," ",", "),"")</f>
        <v/>
      </c>
      <c r="DM336" s="14" t="str">
        <f t="shared" ref="DM336" ca="1" si="7901">IF(CT336&lt;&gt;"","There are some cases with values not explicitly declared in the labels dictionary: " &amp;SUBSTITUTE(CT336," ",", "),"")</f>
        <v/>
      </c>
      <c r="DN336" s="14" t="str">
        <f t="array" aca="1" ref="DN336" ca="1">IF(CU336&lt;&gt;"","There are errors in the entered values in the following cases: " &amp;SUBSTITUTE(CU336," ",", "),"")</f>
        <v/>
      </c>
      <c r="DO336" s="14" t="str">
        <f t="shared" ref="DO336" ca="1" si="7902">IF(CV336&lt;&gt;"","The following records are missing in this required field: " &amp;SUBSTITUTE(CV336," ",", "),"")</f>
        <v/>
      </c>
      <c r="DP336" s="14" t="str">
        <f t="shared" ref="DP336" ca="1" si="7903">IF(CW336&lt;&gt;"","The following cases have non-integer values: " &amp;SUBSTITUTE(CW336," ",", "),"")</f>
        <v/>
      </c>
      <c r="DQ336" s="14" t="str">
        <f t="shared" ref="DQ336" ca="1" si="7904">IF(CX336&lt;&gt;"","The following cases are non-numeric: " &amp;SUBSTITUTE(CX336," ",", "),"")</f>
        <v/>
      </c>
      <c r="DR336" s="14" t="str">
        <f t="shared" ref="DR336" ca="1" si="7905">IF(CY336&lt;&gt;"","In the following cases " &amp; P336 &amp; " " &amp; LOWER(MID(AG336,1,1)) &amp; MID(AG336,2,LEN(AG336)) &amp; ": " &amp;SUBSTITUTE(CY336," ",", "),"")</f>
        <v/>
      </c>
      <c r="DS336" s="14" t="str">
        <f t="shared" ref="DS336" ca="1" si="7906">IF(CZ336&lt;&gt;"","In the following cases " &amp; P336 &amp; " " &amp; LOWER(MID(AJ336,1,1)) &amp; MID(AJ336,2,LEN(AJ336)) &amp; ": " &amp;SUBSTITUTE(CZ336," ",", "),"")</f>
        <v/>
      </c>
      <c r="DZ336" s="14" t="b">
        <f t="shared" ref="DZ336" ca="1" si="7907">OR(ED336&lt;&gt;"",EF336&lt;&gt;"",EG336&lt;&gt;"")</f>
        <v>0</v>
      </c>
      <c r="EA336" s="14" t="str">
        <f t="shared" ref="EA336" ca="1" si="7908">IF(EB336&lt;&gt;"",G336 &amp; " (" &amp; F336 &amp; ")","")</f>
        <v/>
      </c>
      <c r="EB336" s="14" t="str">
        <f t="shared" ref="EB336" ca="1" si="7909">IF(EE336&lt;&gt;"",EE336&amp;IF(ED336&lt;&gt;""," and "&amp;ED336,""),UPPER(MID(ED336,1,1)&amp;MID(ED336,2,LEN(ED336))))&amp; IF(OR(EF336&lt;&gt;"",EG336&lt;&gt;"")," and "&amp;IF(EF336&lt;&gt;"",LOWER(MID(EF336,1,1) &amp; MID(EF336,2,LEN(EF336))),"")&amp; IF(AND(EF336 &lt;&gt;"",EG336&lt;&gt;"")," and ","") &amp; IF(EG336&lt;&gt;"",LOWER(MID(EG336,1,1) &amp; MID(EG336,2,LEN(EG336))),""),"") &amp; IF(OR(EE336&lt;&gt;"",ED336&lt;&gt;"",EF336&lt;&gt;"",EG336&lt;&gt;""), ". ","")</f>
        <v/>
      </c>
      <c r="EC336" s="14" t="str">
        <f t="shared" ref="EC336" ca="1" si="7910">IF(EB336&lt;&gt;"",G336 &amp; " (" &amp; F336 &amp; "): " &amp; EB336,"")</f>
        <v/>
      </c>
      <c r="ED336" s="14" t="str">
        <f t="shared" ref="ED336" ca="1" si="7911">IF(H336,IF(W336&gt;0,IF(AND(AO336&lt;&gt;"",AP336&lt;&gt;""),"each value must be between " &amp; IF( AV336,IFERROR(TEXT(AO336,"rrrr-mm-dd") &amp;" (" &amp; AO336 &amp;")",AO336),AO336) &amp; " and " &amp; IF( AV336,IFERROR(TEXT(AP336,"rrrr-mm-dd") &amp;" (" &amp; AP336 &amp;")",AP336),AP336),IF(AO336&lt;&gt;"","each value must be above " &amp; IF( AV336,IFERROR(TEXT(AO336,"rrrr-mm-dd") &amp;" (" &amp; AO336 &amp;")",AO336),AO336), IF(AP336&lt;&gt;"","each value must be below " &amp; IF( AV336,IFERROR(TEXT(AP336,"rrrr-mm-dd") &amp;" (" &amp; AP336 &amp;")",AP336),AP336),""))),""),"")</f>
        <v/>
      </c>
      <c r="EE336" s="14" t="str">
        <f t="shared" ref="EE336" ca="1" si="7912">IF(H336,IF(OR(AQ336,AU336,AV336,AS336,AR336),
   "Values must be" &amp;
   IF(AR336," limited to predefinied list", IF(AQ336, " integers",IF(OR(AU336,AV336)," numeric",""))) &amp;
   IF(AS336,IF(OR(AR336,AQ336,AU336,AV336), " and ","") &amp; "non-missing",""),
""),"")</f>
        <v/>
      </c>
      <c r="EF336" s="14" t="str">
        <f t="shared" ref="EF336" ca="1" si="7913">IF($H336,AG336,"")</f>
        <v/>
      </c>
      <c r="EG336" s="14" t="str">
        <f t="shared" ref="EG336" ca="1" si="7914">IF($H336,AJ336,"")</f>
        <v/>
      </c>
      <c r="EM336" s="14" t="b">
        <f t="shared" ref="EM336" ca="1" si="7915">OR(EC336&lt;&gt;"",DF336&lt;&gt;"")</f>
        <v>0</v>
      </c>
      <c r="EN336" s="14" t="str">
        <f t="shared" ref="EN336" ca="1" si="7916">IF(EM336,C336,"")</f>
        <v/>
      </c>
      <c r="EO336" s="14" t="str">
        <f t="shared" ref="EO336" ca="1" si="7917">IF(EM336,F336,"")</f>
        <v/>
      </c>
      <c r="EP336" s="14" t="str">
        <f t="shared" ref="EP336" ca="1" si="7918">EC336</f>
        <v/>
      </c>
      <c r="EQ336" s="14" t="str">
        <f t="shared" ref="EQ336" ca="1" si="7919">DF336</f>
        <v/>
      </c>
    </row>
    <row r="337" spans="2:147" s="14" customFormat="1">
      <c r="B337" s="14" t="str">
        <f t="shared" ref="B337" ca="1" si="7920">DF337</f>
        <v/>
      </c>
      <c r="C337" s="14">
        <f t="shared" ref="C337" ca="1" si="7921">IF(OFFSET(B337,-1,COLUMN(VariableExists)-2),OFFSET(B337,-1,1)+1,OFFSET(B337,-1,1))</f>
        <v>312</v>
      </c>
      <c r="D337" s="14">
        <f t="shared" ref="D337" si="7922">ROW(A337)-2</f>
        <v>335</v>
      </c>
      <c r="E337" s="14" t="str">
        <f t="shared" ref="E337" ca="1" si="7923">IF(OR(G337="",ROW(G337)=2),"",IF(Z337&gt;0,"S",IF(AX337,IF(J337=2,"D","N"),"I")))</f>
        <v/>
      </c>
      <c r="F337" s="14" t="str">
        <f t="shared" ref="F337" ca="1" si="7924">IF(H337,O337,"")</f>
        <v/>
      </c>
      <c r="G337" s="14" t="str">
        <f t="shared" ref="G337" ca="1" si="7925">IF(H337,P337,"")</f>
        <v/>
      </c>
      <c r="H337" s="14" t="b">
        <f t="shared" ref="H337" ca="1" si="7926">IF(INDIRECT(ADDRESS(2,D337+1,,,_sheetname_dataframe))="",FALSE,MID(INDIRECT(ADDRESS(2,D337+1,,,_sheetname_dataframe)),1,1)&lt;&gt;".")</f>
        <v>0</v>
      </c>
      <c r="I337" s="14" t="str">
        <f ca="1">IF($H337,ADDRESS(3,(D337+1)*2-1,4,,"["&amp;wew!$G$7&amp;"]"&amp;_sheetname_labels)&amp;":"&amp;ADDRESS(2+ster!$B$20,(D337+1)*2-1,4),"")</f>
        <v/>
      </c>
      <c r="J337" s="14" t="str">
        <f t="array" aca="1" ref="J337" ca="1">IF(H337,MAX(0,MAX(IF(INDIRECT(I337)&lt;&gt;"",ROW(INDIRECT(I337)),""))-2),"")</f>
        <v/>
      </c>
      <c r="K337" s="14" t="str">
        <f ca="1">IF($H337,IF($J337&gt;0,ADDRESS(3,(D337+1)*2-1,4,,"["&amp;wew!$G$7&amp;"]"&amp;_sheetname_labels)&amp;":"&amp;ADDRESS(2+J337,(D337+1)*2-1,4),""),"")</f>
        <v/>
      </c>
      <c r="L337" s="14" t="str">
        <f ca="1">IF($H337,IF($J337&gt;0,ADDRESS(3,(D337+1)*2,4,,"["&amp;wew!$G$7&amp;"]"&amp;_sheetname_labels)&amp;":"&amp;ADDRESS(2+J337,(D337+1)*2,4),""),"")</f>
        <v/>
      </c>
      <c r="M337" s="14" t="str">
        <f t="shared" ref="M337" ca="1" si="7927">IF($H337,IF(J337&gt;0,COUNTA(INDIRECT(K337))-COUNT(INDIRECT(K337)),0),"")</f>
        <v/>
      </c>
      <c r="N337" s="14" t="str">
        <f t="shared" ref="N337" ca="1" si="7928">IF(H337,J337-M337,"")</f>
        <v/>
      </c>
      <c r="O337" s="14" t="str">
        <f t="shared" ref="O337" ca="1" si="7929">IF(INDIRECT(ADDRESS(2,D337+1,,,_sheetname_dataframe))="","",INDIRECT(ADDRESS(2,D337+1,,,_sheetname_dataframe)))</f>
        <v>.verification</v>
      </c>
      <c r="P337" s="14" t="str">
        <f t="shared" ref="P337" ca="1" si="7930">IF(H337,IF(INDIRECT(ADDRESS(1,D337+1,,,_sheetname_dataframe))="","",INDIRECT(ADDRESS(1,D337+1,,,_sheetname_dataframe))),"")</f>
        <v/>
      </c>
      <c r="Q337" s="14" t="str">
        <f ca="1">IF($BP337,ADDRESS(3,D337+1,4,,"["&amp;wew!$G$7&amp;"]"&amp;_sheetname_dataframe)&amp;":"&amp;ADDRESS(2+ster!$C$14,D337+1,4),"")</f>
        <v>[DBTemplate.xlsm]data_frame!LX3:LX3</v>
      </c>
      <c r="R337" s="14" t="str">
        <f>IF($BP337,IF(MID(_xll.FORMULATEXT(INDEX(INDIRECT(Q337),1)),1,1)="=", _xll.FORMULATEXT(INDEX(INDIRECT(Q337),1),2,TRUE),""),"")</f>
        <v>=IF(OR(AND(RC[-1]&lt;&gt;"",ISNUMBER(RC[-2])),AND(RC[-1]="",NOT(ISNUMBER(RC[-2])))),1,0)</v>
      </c>
      <c r="S337" s="14" t="str">
        <f t="array" aca="1" ref="S337" ca="1">IF(H337,SUM(IF((IFERROR(INDIRECT(Q337)&lt;&gt;"",FALSE))*(INDIRECT(ster!$D$14)&lt;&gt;""),1,0)),"")</f>
        <v/>
      </c>
      <c r="T337" s="14" t="str">
        <f t="array" aca="1" ref="T337" ca="1">IF(H337,IF(M337&gt;0,SUM(IFERROR(1*(MATCH(INDIRECT(Q337),INDIRECT(K337),0)&gt;0),0)*(INDIRECT(ster!$D$14)&lt;&gt;"")*NOT(ISNUMBER(INDIRECT(Q337)))),0),"")</f>
        <v/>
      </c>
      <c r="U337" s="14" t="str">
        <f t="array" aca="1" ref="U337" ca="1">IF(H337,SUM((IFERROR(INDIRECT(Q337)="",FALSE))*(INDIRECT(ster!$D$14)&lt;&gt;"")),"")</f>
        <v/>
      </c>
      <c r="V337" s="14" t="str">
        <f t="array" aca="1" ref="V337" ca="1">IF(H337,SUM((IFERROR(INDIRECT(Q337)="#ąś",TRUE))*(INDIRECT(ster!$D$14)&lt;&gt;"")),"")</f>
        <v/>
      </c>
      <c r="W337" s="14" t="str">
        <f t="array" aca="1" ref="W337" ca="1">IF(H337,SUM(ISNUMBER(INDIRECT(Q337))*(INDIRECT(ster!$D$14)&lt;&gt;"")),"")</f>
        <v/>
      </c>
      <c r="X337" s="14" t="str">
        <f t="array" aca="1" ref="X337" ca="1">IF(AND(H337,W337&gt;0),IF(wew!$B$3,MIN(IF((INDIRECT(ster!$D$14)&lt;&gt;"")*IFERROR(INDIRECT($Q337)&lt;&gt;"",FALSE),IFERROR(INDIRECT($Q337),"X"),"X")),"&lt;włącz podświetlanie wartości&gt;"),"—")</f>
        <v>—</v>
      </c>
      <c r="Y337" s="14" t="str">
        <f t="array" aca="1" ref="Y337" ca="1">IF(AND(H337,W337&gt;0),IF(wew!$B$3,MAX(IF((INDIRECT(ster!$D$14)&lt;&gt;"")*IFERROR(INDIRECT($Q337)&lt;&gt;"",FALSE),IFERROR(INDIRECT($Q337),"X"),"X")),"&lt;włącz podświetlanie wartości&gt;"),"—")</f>
        <v>—</v>
      </c>
      <c r="Z337" s="14" t="str">
        <f t="shared" ref="Z337" ca="1" si="7931">IF(H337,S337-T337-W337,"")</f>
        <v/>
      </c>
      <c r="AA337" s="12" t="str">
        <f t="shared" ref="AA337" ca="1" si="7932">IF(H337,IF(S337&gt;0,W337/(S337),"—"),"")</f>
        <v/>
      </c>
      <c r="AB337" s="17" t="str">
        <f t="array" aca="1" ref="AB337" ca="1">IF(H337,IF(W337&gt;0,SUM((INDIRECT(ster!$D$14)&lt;&gt;"")*IFERROR((INDIRECT(Q337)&lt;&gt;"")*(INDIRECT(Q337)=INT(INDIRECT(Q337))),0)),0),"")</f>
        <v/>
      </c>
      <c r="AC337" s="17" t="str">
        <f t="array" aca="1" ref="AC337" ca="1">IF(H337,W337-AB337,"")</f>
        <v/>
      </c>
      <c r="AD337" s="17" t="str">
        <f t="shared" ref="AD337" ca="1" si="7933">IF($H337,IF(AC337&lt;&gt;"",IF(AC337=0,1,IF(AC337/W337&lt;0.15,2,3)),0),"")</f>
        <v/>
      </c>
      <c r="AE337" s="17" t="b">
        <f t="shared" ref="AE337" ca="1" si="7934">IF(H337,OFFSET(O337,1,0)=".validation",FALSE)</f>
        <v>0</v>
      </c>
      <c r="AF337" s="17" t="str">
        <f ca="1">IF(AE337,IF($H337,ADDRESS(3,D337+2,4,,"["&amp;wew!$G$7&amp;"]"&amp;_sheetname_dataframe)&amp;":"&amp;ADDRESS(2+ster!$C$14,D337+2,4),""),"")</f>
        <v/>
      </c>
      <c r="AG337" s="17" t="str">
        <f t="shared" ref="AG337" ca="1" si="7935">IF(AE337,IF($H337,IF(INDIRECT(ADDRESS(1,D337+2,,,_sheetname_dataframe))="","",INDIRECT(ADDRESS(1,D337+2,,,_sheetname_dataframe))),""),"")</f>
        <v/>
      </c>
      <c r="AH337" s="17" t="b">
        <f t="shared" ref="AH337" ca="1" si="7936">IF(H337,AND(AE337,OFFSET(O337,2,0)=".validation"),FALSE)</f>
        <v>0</v>
      </c>
      <c r="AI337" s="17" t="str">
        <f ca="1">IF(AH337,IF($H337,ADDRESS(3,D337+3,4,,"["&amp;wew!$G$7&amp;"]"&amp;_sheetname_dataframe)&amp;":"&amp;ADDRESS(2+ster!$C$14,D337+3,4),""),"")</f>
        <v/>
      </c>
      <c r="AJ337" s="17" t="str">
        <f t="shared" ref="AJ337" ca="1" si="7937">IF(AH337,IF($H337,IF(INDIRECT(ADDRESS(1,D337+3,,,_sheetname_dataframe))="","",INDIRECT(ADDRESS(1,D337+3,,,_sheetname_dataframe))),""),"")</f>
        <v/>
      </c>
      <c r="AK337" s="17" t="str">
        <f t="shared" ref="AK337" ca="1" si="7938">IF(H337,OR(AQ337,AD337=2),"")</f>
        <v/>
      </c>
      <c r="AL337" s="17" t="str">
        <f t="shared" ref="AL337" ca="1" si="7939">IF($H337,IF(BV337&lt;&gt;"",IF(OR(BM337="F",BM337="L",BM337="I",BM337="D"),BV337&lt;&gt;0)),"")</f>
        <v/>
      </c>
      <c r="AM337" s="17" t="str">
        <f t="shared" ref="AM337" ca="1" si="7940">IF($H337,AND(NOT(AL337),OR(IF(BW337&lt;&gt;"",IF(OR(BM337="F",BM337="L"),BW337&lt;&gt;0)),BM337="I",BM337="N",BM337="D")),"")</f>
        <v/>
      </c>
      <c r="AN337" s="17">
        <f t="shared" ref="AN337" ca="1" si="7941">IF(COUNTA(INDIRECT(Q337))=0,0, IF(AND(AO337&lt;&gt;"",X337&lt;AO337),1,IF(AND(AP337&lt;&gt;"",Y337&gt;AP337),1,IF(AND(AQ337,AC337&gt;0),2,0))))</f>
        <v>2</v>
      </c>
      <c r="AO337" s="24" t="str">
        <f t="shared" ref="AO337" ca="1" si="7942">IF($H337,IF(BY337&lt;&gt;"",IF(ISNUMBER(BY337),BY337,""),""),"")</f>
        <v/>
      </c>
      <c r="AP337" s="24" t="str">
        <f t="shared" ref="AP337" ca="1" si="7943">IF($H337,IF(BZ337&lt;&gt;"",IF(ISNUMBER(BZ337),BZ337,""),""),"")</f>
        <v/>
      </c>
      <c r="AQ337" s="17" t="str">
        <f t="shared" ref="AQ337" ca="1" si="7944">IF(H337,IF(CA337&lt;&gt;"",CA337&lt;&gt;0,FALSE),"")</f>
        <v/>
      </c>
      <c r="AR337" s="17" t="str">
        <f t="shared" ref="AR337" ca="1" si="7945">IF(H337,IF(N337&gt;0,IF(BQ337&lt;&gt;"",BQ337&lt;&gt;0,FALSE),FALSE),"")</f>
        <v/>
      </c>
      <c r="AS337" s="17" t="str">
        <f t="shared" ref="AS337" ca="1" si="7946">IF(H337,IF(BR337&lt;&gt;"",BR337&lt;&gt;0,FALSE),"")</f>
        <v/>
      </c>
      <c r="AT337" s="17" t="str">
        <f t="shared" ref="AT337" ca="1" si="7947">IF(H337,IF(N337&gt;0,FALSE,IF(BU337&lt;&gt;"",MATCH(BU337,DataType,0)=1,FALSE)),"")</f>
        <v/>
      </c>
      <c r="AU337" s="17" t="str">
        <f t="shared" ref="AU337" ca="1" si="7948">IF(H337,IF(N337&gt;0,TRUE,IF(BU337&lt;&gt;"",MATCH(BU337,DataType,0)=2,FALSE)),"")</f>
        <v/>
      </c>
      <c r="AV337" s="17" t="str">
        <f t="shared" ref="AV337" ca="1" si="7949">IF(H337,IF(N337&gt;0,FALSE,IF(BU337&lt;&gt;"",MATCH(BU337,DataType,0)=3,FALSE)),"")</f>
        <v/>
      </c>
      <c r="AW337" s="17" t="str">
        <f t="shared" ref="AW337" ca="1" si="7950">IF(H337,IF(W337&gt;0,Z337=0,FALSE),"")</f>
        <v/>
      </c>
      <c r="AX337" s="14" t="str">
        <f t="array" aca="1" ref="AX337" ca="1">IF(H337,N337&gt;0,"")</f>
        <v/>
      </c>
      <c r="AY337" s="17" t="str">
        <f t="shared" ref="AY337" ca="1" si="7951">IF(H337,IF(N337&gt;0,ADDRESS(ROW(VariablesOrigin)+1,COLUMN(VariablesOrigin)+1,4) &amp; ":" &amp; ADDRESS(ROW(VariablesOrigin)+N337,COLUMN(VariablesOrigin)+1,4),""),"")</f>
        <v/>
      </c>
      <c r="AZ337" s="17" t="str">
        <f t="array" aca="1" ref="AZ337" ca="1">IF(AY337&lt;&gt;"",SUM(1*ISERROR(MATCH(INDIRECT(AY337),INDIRECT(K337),0)))=0,"")</f>
        <v/>
      </c>
      <c r="BA337" s="17" t="b">
        <f t="shared" ref="BA337" ca="1" si="7952">IF(H337,BU337="",FALSE)</f>
        <v>0</v>
      </c>
      <c r="BB337" s="17" t="b">
        <v>0</v>
      </c>
      <c r="BC337" s="17" t="str">
        <f t="shared" ref="BC337" ca="1" si="7953">IF(BA337,IF(N337&gt;0,AND(AZ337,Z337=0),FALSE),"")</f>
        <v/>
      </c>
      <c r="BD337" s="17" t="str">
        <f t="shared" ref="BD337" ca="1" si="7954">IF(BA337,IF(N337&gt;0,AND(NOT(AZ337),Z337=0),FALSE),"")</f>
        <v/>
      </c>
      <c r="BE337" s="17" t="str">
        <f t="shared" ref="BE337" ca="1" si="7955">IF(BA337,IF(AND(AW337,NOT(BB337),NOT(BC337),NOT(BD337)),AND(Z337=0,AC337=0),FALSE),"")</f>
        <v/>
      </c>
      <c r="BF337" s="17" t="str">
        <f t="shared" ref="BF337" ca="1" si="7956">IF(BA337,IF(AND(AW337,NOT(BB337),NOT(BC337),NOT(BD337)),AND(Z337=0,OR(AC337&gt;0)),FALSE),"")</f>
        <v/>
      </c>
      <c r="BG337" s="17" t="str">
        <f t="shared" ref="BG337" ca="1" si="7957">IF(BA337,IF(OR(BB337:BF337),FALSE,IF(Z337=0,FALSE,Z337&gt;0)),"")</f>
        <v/>
      </c>
      <c r="BH337" s="17" t="str">
        <f t="shared" ref="BH337" ca="1" si="7958">IF(BA337,COUNTIF(BB337:BG337,TRUE)=1,"")</f>
        <v/>
      </c>
      <c r="BI337" s="17" t="str">
        <f t="shared" ref="BI337" ca="1" si="7959">IF(BA337,IFERROR(MATCH(TRUE,BB337:BG337,0),7),"")</f>
        <v/>
      </c>
      <c r="BJ337" s="17" t="b">
        <f t="shared" ref="BJ337" ca="1" si="7960">DF337&lt;&gt;""</f>
        <v>0</v>
      </c>
      <c r="BK337" s="17" t="str">
        <f t="shared" ref="BK337" ca="1" si="7961">IF(H337,IF(AND(NOT(BA337),AU337),AC337=0,""),"")</f>
        <v/>
      </c>
      <c r="BL337" s="17" t="str">
        <f t="shared" ref="BL337" ca="1" si="7962">IF(H337,IF(AND(NOT(BA337),AU337),AC337&gt;0,""),"")</f>
        <v/>
      </c>
      <c r="BM337" s="17" t="str">
        <f t="shared" ref="BM337" ca="1" si="7963">IF(H337,IF(BA337,CHOOSE(BI337,"0","F","L","I","N",IF(AA337&gt;0.5,"N","S"),"0"),CHOOSE(MATCH(BU337,DataType,0),"S",IF(BK337,"I","N"),"D"  )),"")</f>
        <v/>
      </c>
      <c r="BN337" s="17" t="str">
        <f t="shared" ref="BN337" ca="1" si="7964">IF(H337,IF(BJ337,"E",IF(BA337,CHOOSE(BI337,"0","F","L","I","N","S","0"),CHOOSE(MATCH(BU337,DataType,0),"S",IF(BK337,"I","N"),"D"  ))),"")</f>
        <v/>
      </c>
      <c r="BO337" s="17" t="str">
        <f t="shared" ref="BO337" ca="1" si="7965">IF($H337,IF(BM337="0","",IF(AND(AR337,N337=2),"D",IF(BM337="S","N",IF(AL337,"O",IF(AM337,"I","N"))))),"")</f>
        <v/>
      </c>
      <c r="BP337" s="14" t="b">
        <f t="shared" ref="BP337" ca="1" si="7966">INDIRECT(ADDRESS(2,ROW(A337)-1,,,_sheetname_dataframe))&lt;&gt;""</f>
        <v>1</v>
      </c>
      <c r="BQ337" s="35"/>
      <c r="BX337" s="16"/>
      <c r="BY337" s="16"/>
      <c r="BZ337" s="16"/>
      <c r="CA337" s="16"/>
      <c r="CB337" s="16"/>
      <c r="CC337" s="16"/>
      <c r="CD337" s="16"/>
      <c r="CE337" s="16"/>
      <c r="CF337" s="16"/>
      <c r="CN337" s="14">
        <f ca="1">IF(H337,IFERROR(IsVariableNameLegal(O337),0),0)</f>
        <v>0</v>
      </c>
      <c r="CO337" s="14" t="str">
        <f t="array" aca="1" ref="CO337" ca="1">IF(H337,IF(COUNTIF(INDIRECT(wew!$C$13),O337)&gt;1,TRIM(SUBSTITUTE(_xll.MCONCAT(IF((INDIRECT(wew!$C$13)=O337)*(COLUMN(INDIRECT(wew!$C$13))&lt;&gt;D337+1),-1+COLUMN(INDIRECT(wew!$C$13)),"")," "),"  "," ")),""),"")</f>
        <v/>
      </c>
      <c r="CP337" s="14" t="str">
        <f t="array" aca="1" ref="CP337" ca="1">IF(P337&lt;&gt;"",IF(LEN(P337)&gt;150,1,""),"")</f>
        <v/>
      </c>
      <c r="CQ337" s="14" t="str">
        <f t="array" aca="1" ref="CQ337" ca="1">IF(AND(H337,NOT(ster!$J$3)),IF(COUNTIF(INDIRECT(wew!$C$15),P337)&gt;1,TRIM(SUBSTITUTE(_xll.MCONCAT(IF((INDIRECT(wew!$C$15)=P337)*(COLUMN(INDIRECT(wew!$C$15))&lt;&gt;D337+1),-1+COLUMN(INDIRECT(wew!$C$15)),"")," "),"  "," ")),""),"")</f>
        <v/>
      </c>
      <c r="CR337" s="14" t="str">
        <f t="array" aca="1" ref="CR337" ca="1">IF(H337,IF(AND(W337&gt;0,AO337&lt;&gt;""),TRIM(SUBSTITUTE(_xll.MCONCAT(IFERROR(IF(ISNUMBER(INDIRECT(Q337)),IF((INDIRECT(ster!$D$14)&lt;&gt;"")*(INDIRECT(Q337)&lt;AO337),INDIRECT(ster!$D$14) &amp; ": " &amp;  SUBSTITUTE(IF( AV337,IFERROR(TEXT(INDIRECT(Q337),"rrrr-mm-dd") &amp;" (" &amp; INDIRECT(Q337) &amp;")",INDIRECT(Q337)),INDIRECT(Q337))," "," "),""),""),"")," "),"  "," ")),""),"")</f>
        <v/>
      </c>
      <c r="CS337" s="14" t="str">
        <f t="array" aca="1" ref="CS337" ca="1">IF(H337,IF(AND(W337&gt;0,AP337&lt;&gt;""),TRIM(SUBSTITUTE(_xll.MCONCAT(IFERROR(IF(ISNUMBER(INDIRECT(Q337)),IF((INDIRECT(ster!$D$14)&lt;&gt;"")*(INDIRECT(Q337)&gt;AP337),INDIRECT(ster!$D$14) &amp; ": " &amp;  SUBSTITUTE(IF( AV337,IFERROR(TEXT(INDIRECT(Q337),"rrrr-mm-dd")&amp;" (" &amp; INDIRECT(Q337) &amp;")",INDIRECT(Q337)),INDIRECT(Q337))," "," "),""),""),"")," "),"  "," ")),""),"")</f>
        <v/>
      </c>
      <c r="CT337" s="14" t="str">
        <f t="array" aca="1" ref="CT337" ca="1">IF(H337,IF(AND(N337&gt;0,AR337),TRIM(SUBSTITUTE(_xll.MCONCAT(IFERROR(IF(ISNUMBER(INDIRECT(Q337)),IF((INDIRECT(ster!$D$14)&lt;&gt;"")*(IFERROR(0*(MATCH(INDIRECT(Q337),INDIRECT(K337),0)&gt;0),1)),INDIRECT(ster!$D$14) &amp; ": " &amp;  SUBSTITUTE(IF( AV337,IFERROR(TEXT(INDIRECT(Q337),"rrrr-mm-dd")&amp;" (" &amp; INDIRECT(Q337) &amp;")",INDIRECT(Q337)),INDIRECT(Q337))," "," "),""),""),"")," "),"  "," ")),""),"")</f>
        <v/>
      </c>
      <c r="CU337" s="14" t="str">
        <f t="array" aca="1" ref="CU337" ca="1">IF(H337,IF(AND(V337&gt;0),TRIM(SUBSTITUTE(_xll.MCONCAT(IF((INDIRECT(ster!$D$14)&lt;&gt;"")*(IFERROR(0*(INDIRECT(Q337)&lt;&gt;""),1)),INDIRECT(ster!$D$14),"")," "),"  "," ")),""),"")</f>
        <v/>
      </c>
      <c r="CV337" s="14" t="str">
        <f t="array" aca="1" ref="CV337" ca="1">IF(H337,IF(AS337,
TRIM(SUBSTITUTE(_xll.MCONCAT(IF(
   (INDIRECT(ster!$D$14)&lt;&gt;"")*
   ((INDIRECT(Q337)="")+
      NOT(ISNUMBER(INDIRECT(Q337)))*
      NOT(ISERROR(MATCH(INDIRECT(Q337),INDIRECT(K337),0)))
    ),
      INDIRECT(ster!$D$14),
   "")," "),"  "," ")),
""),"")</f>
        <v/>
      </c>
      <c r="CW337" s="14" t="str">
        <f t="array" aca="1" ref="CW337" ca="1">IF(H337,IF(AND(AQ337),TRIM(SUBSTITUTE(_xll.MCONCAT(IFERROR(IF(ISNUMBER(INDIRECT(Q337)),IF((INDIRECT(ster!$D$14)&lt;&gt;"")*(INDIRECT(Q337)&lt;&gt;INT(INDIRECT(Q337))),INDIRECT(ster!$D$14) &amp; ": " &amp; INDIRECT(Q337),""),""),"")," "),"  "," ")),""),"")</f>
        <v/>
      </c>
      <c r="CX337" s="14" t="str">
        <f t="array" aca="1" ref="CX337" ca="1">IF(H337,IF(OR(AU337,AV337),TRIM(SUBSTITUTE(_xll.MCONCAT(IF((INDIRECT(ster!$D$14)&lt;&gt;"")*NOT(ISNUMBER(INDIRECT(Q337))),IF(ISERROR(MATCH(INDIRECT(Q337),INDIRECT(K337),0)),IFERROR(IF(INDIRECT(Q337)&lt;&gt;"",INDIRECT(ster!$D$14) &amp; ": " &amp; SUBSTITUTE(INDIRECT(Q337)," "," "),""),""),""),"")," "),"  "," ")),""),"")</f>
        <v/>
      </c>
      <c r="CY337" s="14" t="str">
        <f t="array" aca="1" ref="CY337" ca="1">IF(H337,IF(AE337,TRIM(SUBSTITUTE(_xll.MCONCAT(IF((INDIRECT(ster!$D$14)&lt;&gt;"")*IFERROR(NOT(INDIRECT(AF337)),FALSE),IF(ISERROR(MATCH(INDIRECT(Q337),INDIRECT(K337),0)),IFERROR(IF(INDIRECT(Q337)&lt;&gt;"",INDIRECT(ster!$D$14)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CZ337" s="14" t="str">
        <f t="array" aca="1" ref="CZ337" ca="1">IF(H337,IF(AH337,TRIM(SUBSTITUTE(_xll.MCONCAT(IF((INDIRECT(ster!$D$14)&lt;&gt;"")*IFERROR(NOT(INDIRECT(AI337)),FALSE),IF(ISERROR(MATCH(INDIRECT(Q337),INDIRECT(K337),0)),IFERROR(IF(INDIRECT(Q337)&lt;&gt;"",INDIRECT(ster!$D$14)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DC337" s="14" t="str">
        <f ca="1">SUBSTITUTE(SUBSTITUTE(SUBSTITUTE(SUBSTITUTE(_xll.MCONCAT(DG337:DS337,"■"),"■■","■"),"■■","■"),"■■","■"),"■■","■")</f>
        <v>■</v>
      </c>
      <c r="DD337" s="14" t="str">
        <f t="shared" ref="DD337" ca="1" si="7967">IF(MID(DC337,1,1)="■",MID(DC337,2,LEN(DC337)),DC337)</f>
        <v/>
      </c>
      <c r="DE337" s="14" t="str">
        <f t="shared" ref="DE337" ca="1" si="7968">IF(DD337&lt;&gt;"",IF(MID(DD337,LEN(DD337),1)="■",MID(DD337,1,LEN(DD337)-1),DD337),"")</f>
        <v/>
      </c>
      <c r="DF337" s="14" t="str">
        <f t="shared" ref="DF337" ca="1" si="7969">IFERROR(IF(DE337&lt;&gt;"",SUBSTITUTE(DE337,"■",". "),""),"##INTERNAL_ERROR")</f>
        <v/>
      </c>
      <c r="DG337" s="14" t="str">
        <f t="shared" ref="DG337" ca="1" si="7970">IF(CN337&lt;&gt;0,"Variable name don't comply with the naming convention","")</f>
        <v/>
      </c>
      <c r="DH337" s="14" t="str">
        <f t="shared" ref="DH337" ca="1" si="7971">IF(CO337&lt;&gt;"","Duplicated name. " &amp; IF(ISERROR(FIND(" ",CO337)),"Duplicate have index " &amp; CO337, "Duplicates have indices: "&amp;SUBSTITUTE(CO337," ",", ")),"")</f>
        <v/>
      </c>
      <c r="DI337" s="14" t="str">
        <f t="shared" ref="DI337" ca="1" si="7972">IF(CP337&lt;&gt;"","Variable label exceed length 150","")</f>
        <v/>
      </c>
      <c r="DJ337" s="14" t="str">
        <f t="shared" ref="DJ337" ca="1" si="7973">IF(CQ337&lt;&gt;"","Duplicated variable label. " &amp; IF(ISERROR(FIND(" ",CQ337)),"Duplicate have index " &amp; CQ337, "Duplicates have indices: "&amp;SUBSTITUTE(CQ337," ",", ")),"")</f>
        <v/>
      </c>
      <c r="DK337" s="14" t="str">
        <f t="shared" ref="DK337" ca="1" si="7974">IF(CR337&lt;&gt;"","The following cases have values below declared theorethical min: " &amp;SUBSTITUTE(CR337," ",", "),"")</f>
        <v/>
      </c>
      <c r="DL337" s="14" t="str">
        <f t="shared" ref="DL337" ca="1" si="7975">IF(CS337&lt;&gt;"","The following cases have values above declared theorethical max: " &amp;SUBSTITUTE(CS337," ",", "),"")</f>
        <v/>
      </c>
      <c r="DM337" s="14" t="str">
        <f t="shared" ref="DM337" ca="1" si="7976">IF(CT337&lt;&gt;"","There are some cases with values not explicitly declared in the labels dictionary: " &amp;SUBSTITUTE(CT337," ",", "),"")</f>
        <v/>
      </c>
      <c r="DN337" s="14" t="str">
        <f t="array" aca="1" ref="DN337" ca="1">IF(CU337&lt;&gt;"","There are errors in the entered values in the following cases: " &amp;SUBSTITUTE(CU337," ",", "),"")</f>
        <v/>
      </c>
      <c r="DO337" s="14" t="str">
        <f t="shared" ref="DO337" ca="1" si="7977">IF(CV337&lt;&gt;"","The following records are missing in this required field: " &amp;SUBSTITUTE(CV337," ",", "),"")</f>
        <v/>
      </c>
      <c r="DP337" s="14" t="str">
        <f t="shared" ref="DP337" ca="1" si="7978">IF(CW337&lt;&gt;"","The following cases have non-integer values: " &amp;SUBSTITUTE(CW337," ",", "),"")</f>
        <v/>
      </c>
      <c r="DQ337" s="14" t="str">
        <f t="shared" ref="DQ337" ca="1" si="7979">IF(CX337&lt;&gt;"","The following cases are non-numeric: " &amp;SUBSTITUTE(CX337," ",", "),"")</f>
        <v/>
      </c>
      <c r="DR337" s="14" t="str">
        <f t="shared" ref="DR337" ca="1" si="7980">IF(CY337&lt;&gt;"","In the following cases " &amp; P337 &amp; " " &amp; LOWER(MID(AG337,1,1)) &amp; MID(AG337,2,LEN(AG337)) &amp; ": " &amp;SUBSTITUTE(CY337," ",", "),"")</f>
        <v/>
      </c>
      <c r="DS337" s="14" t="str">
        <f t="shared" ref="DS337" ca="1" si="7981">IF(CZ337&lt;&gt;"","In the following cases " &amp; P337 &amp; " " &amp; LOWER(MID(AJ337,1,1)) &amp; MID(AJ337,2,LEN(AJ337)) &amp; ": " &amp;SUBSTITUTE(CZ337," ",", "),"")</f>
        <v/>
      </c>
      <c r="DZ337" s="14" t="b">
        <f t="shared" ref="DZ337" ca="1" si="7982">OR(ED337&lt;&gt;"",EF337&lt;&gt;"",EG337&lt;&gt;"")</f>
        <v>0</v>
      </c>
      <c r="EA337" s="14" t="str">
        <f t="shared" ref="EA337" ca="1" si="7983">IF(EB337&lt;&gt;"",G337 &amp; " (" &amp; F337 &amp; ")","")</f>
        <v/>
      </c>
      <c r="EB337" s="14" t="str">
        <f t="shared" ref="EB337" ca="1" si="7984">IF(EE337&lt;&gt;"",EE337&amp;IF(ED337&lt;&gt;""," and "&amp;ED337,""),UPPER(MID(ED337,1,1)&amp;MID(ED337,2,LEN(ED337))))&amp; IF(OR(EF337&lt;&gt;"",EG337&lt;&gt;"")," and "&amp;IF(EF337&lt;&gt;"",LOWER(MID(EF337,1,1) &amp; MID(EF337,2,LEN(EF337))),"")&amp; IF(AND(EF337 &lt;&gt;"",EG337&lt;&gt;"")," and ","") &amp; IF(EG337&lt;&gt;"",LOWER(MID(EG337,1,1) &amp; MID(EG337,2,LEN(EG337))),""),"") &amp; IF(OR(EE337&lt;&gt;"",ED337&lt;&gt;"",EF337&lt;&gt;"",EG337&lt;&gt;""), ". ","")</f>
        <v/>
      </c>
      <c r="EC337" s="14" t="str">
        <f t="shared" ref="EC337" ca="1" si="7985">IF(EB337&lt;&gt;"",G337 &amp; " (" &amp; F337 &amp; "): " &amp; EB337,"")</f>
        <v/>
      </c>
      <c r="ED337" s="14" t="str">
        <f t="shared" ref="ED337" ca="1" si="7986">IF(H337,IF(W337&gt;0,IF(AND(AO337&lt;&gt;"",AP337&lt;&gt;""),"each value must be between " &amp; IF( AV337,IFERROR(TEXT(AO337,"rrrr-mm-dd") &amp;" (" &amp; AO337 &amp;")",AO337),AO337) &amp; " and " &amp; IF( AV337,IFERROR(TEXT(AP337,"rrrr-mm-dd") &amp;" (" &amp; AP337 &amp;")",AP337),AP337),IF(AO337&lt;&gt;"","each value must be above " &amp; IF( AV337,IFERROR(TEXT(AO337,"rrrr-mm-dd") &amp;" (" &amp; AO337 &amp;")",AO337),AO337), IF(AP337&lt;&gt;"","each value must be below " &amp; IF( AV337,IFERROR(TEXT(AP337,"rrrr-mm-dd") &amp;" (" &amp; AP337 &amp;")",AP337),AP337),""))),""),"")</f>
        <v/>
      </c>
      <c r="EE337" s="14" t="str">
        <f t="shared" ref="EE337" ca="1" si="7987">IF(H337,IF(OR(AQ337,AU337,AV337,AS337,AR337),
   "Values must be" &amp;
   IF(AR337," limited to predefinied list", IF(AQ337, " integers",IF(OR(AU337,AV337)," numeric",""))) &amp;
   IF(AS337,IF(OR(AR337,AQ337,AU337,AV337), " and ","") &amp; "non-missing",""),
""),"")</f>
        <v/>
      </c>
      <c r="EF337" s="14" t="str">
        <f t="shared" ref="EF337" ca="1" si="7988">IF($H337,AG337,"")</f>
        <v/>
      </c>
      <c r="EG337" s="14" t="str">
        <f t="shared" ref="EG337" ca="1" si="7989">IF($H337,AJ337,"")</f>
        <v/>
      </c>
      <c r="EM337" s="14" t="b">
        <f t="shared" ref="EM337" ca="1" si="7990">OR(EC337&lt;&gt;"",DF337&lt;&gt;"")</f>
        <v>0</v>
      </c>
      <c r="EN337" s="14" t="str">
        <f t="shared" ref="EN337" ca="1" si="7991">IF(EM337,C337,"")</f>
        <v/>
      </c>
      <c r="EO337" s="14" t="str">
        <f t="shared" ref="EO337" ca="1" si="7992">IF(EM337,F337,"")</f>
        <v/>
      </c>
      <c r="EP337" s="14" t="str">
        <f t="shared" ref="EP337" ca="1" si="7993">EC337</f>
        <v/>
      </c>
      <c r="EQ337" s="14" t="str">
        <f t="shared" ref="EQ337" ca="1" si="7994">DF337</f>
        <v/>
      </c>
    </row>
    <row r="338" spans="2:147" s="14" customFormat="1">
      <c r="B338" s="14" t="str">
        <f t="shared" ref="B338" ca="1" si="7995">DF338</f>
        <v/>
      </c>
      <c r="C338" s="14">
        <f t="shared" ref="C338" ca="1" si="7996">IF(OFFSET(B338,-1,COLUMN(VariableExists)-2),OFFSET(B338,-1,1)+1,OFFSET(B338,-1,1))</f>
        <v>312</v>
      </c>
      <c r="D338" s="14">
        <f t="shared" ref="D338" si="7997">ROW(A338)-2</f>
        <v>336</v>
      </c>
      <c r="E338" s="14" t="str">
        <f t="shared" ref="E338" ca="1" si="7998">IF(OR(G338="",ROW(G338)=2),"",IF(Z338&gt;0,"S",IF(AX338,IF(J338=2,"D","N"),"I")))</f>
        <v>I</v>
      </c>
      <c r="F338" s="14" t="str">
        <f t="shared" ref="F338" ca="1" si="7999">IF(H338,O338,"")</f>
        <v>q_99.a6</v>
      </c>
      <c r="G338" s="14" t="str">
        <f t="shared" ref="G338" ca="1" si="8000">IF(H338,P338,"")</f>
        <v>Other gene 6</v>
      </c>
      <c r="H338" s="14" t="b">
        <f t="shared" ref="H338" ca="1" si="8001">IF(INDIRECT(ADDRESS(2,D338+1,,,_sheetname_dataframe))="",FALSE,MID(INDIRECT(ADDRESS(2,D338+1,,,_sheetname_dataframe)),1,1)&lt;&gt;".")</f>
        <v>1</v>
      </c>
      <c r="I338" s="14" t="str">
        <f ca="1">IF($H338,ADDRESS(3,(D338+1)*2-1,4,,"["&amp;wew!$G$7&amp;"]"&amp;_sheetname_labels)&amp;":"&amp;ADDRESS(2+ster!$B$20,(D338+1)*2-1,4),"")</f>
        <v>[DBTemplate.xlsm]labels!YW3:YW61</v>
      </c>
      <c r="J338" s="14">
        <f t="array" aca="1" ref="J338" ca="1">IF(H338,MAX(0,MAX(IF(INDIRECT(I338)&lt;&gt;"",ROW(INDIRECT(I338)),""))-2),"")</f>
        <v>0</v>
      </c>
      <c r="K338" s="14" t="str">
        <f ca="1">IF($H338,IF($J338&gt;0,ADDRESS(3,(D338+1)*2-1,4,,"["&amp;wew!$G$7&amp;"]"&amp;_sheetname_labels)&amp;":"&amp;ADDRESS(2+J338,(D338+1)*2-1,4),""),"")</f>
        <v/>
      </c>
      <c r="L338" s="14" t="str">
        <f ca="1">IF($H338,IF($J338&gt;0,ADDRESS(3,(D338+1)*2,4,,"["&amp;wew!$G$7&amp;"]"&amp;_sheetname_labels)&amp;":"&amp;ADDRESS(2+J338,(D338+1)*2,4),""),"")</f>
        <v/>
      </c>
      <c r="M338" s="14">
        <f t="shared" ref="M338" ca="1" si="8002">IF($H338,IF(J338&gt;0,COUNTA(INDIRECT(K338))-COUNT(INDIRECT(K338)),0),"")</f>
        <v>0</v>
      </c>
      <c r="N338" s="14">
        <f t="shared" ref="N338" ca="1" si="8003">IF(H338,J338-M338,"")</f>
        <v>0</v>
      </c>
      <c r="O338" s="14" t="str">
        <f t="shared" ref="O338" ca="1" si="8004">IF(INDIRECT(ADDRESS(2,D338+1,,,_sheetname_dataframe))="","",INDIRECT(ADDRESS(2,D338+1,,,_sheetname_dataframe)))</f>
        <v>q_99.a6</v>
      </c>
      <c r="P338" s="14" t="str">
        <f t="shared" ref="P338" ca="1" si="8005">IF(H338,IF(INDIRECT(ADDRESS(1,D338+1,,,_sheetname_dataframe))="","",INDIRECT(ADDRESS(1,D338+1,,,_sheetname_dataframe))),"")</f>
        <v>Other gene 6</v>
      </c>
      <c r="Q338" s="14" t="str">
        <f ca="1">IF($BP338,ADDRESS(3,D338+1,4,,"["&amp;wew!$G$7&amp;"]"&amp;_sheetname_dataframe)&amp;":"&amp;ADDRESS(2+ster!$C$14,D338+1,4),"")</f>
        <v>[DBTemplate.xlsm]data_frame!LY3:LY3</v>
      </c>
      <c r="R338" s="14" t="str">
        <f>IF($BP338,IF(MID(_xll.FORMULATEXT(INDEX(INDIRECT(Q338),1)),1,1)="=", _xll.FORMULATEXT(INDEX(INDIRECT(Q338),1),2,TRUE),""),"")</f>
        <v/>
      </c>
      <c r="S338" s="14">
        <f t="array" aca="1" ref="S338" ca="1">IF(H338,SUM(IF((IFERROR(INDIRECT(Q338)&lt;&gt;"",FALSE))*(INDIRECT(ster!$D$14)&lt;&gt;""),1,0)),"")</f>
        <v>0</v>
      </c>
      <c r="T338" s="14">
        <f t="array" aca="1" ref="T338" ca="1">IF(H338,IF(M338&gt;0,SUM(IFERROR(1*(MATCH(INDIRECT(Q338),INDIRECT(K338),0)&gt;0),0)*(INDIRECT(ster!$D$14)&lt;&gt;"")*NOT(ISNUMBER(INDIRECT(Q338)))),0),"")</f>
        <v>0</v>
      </c>
      <c r="U338" s="14">
        <f t="array" aca="1" ref="U338" ca="1">IF(H338,SUM((IFERROR(INDIRECT(Q338)="",FALSE))*(INDIRECT(ster!$D$14)&lt;&gt;"")),"")</f>
        <v>1</v>
      </c>
      <c r="V338" s="14">
        <f t="array" aca="1" ref="V338" ca="1">IF(H338,SUM((IFERROR(INDIRECT(Q338)="#ąś",TRUE))*(INDIRECT(ster!$D$14)&lt;&gt;"")),"")</f>
        <v>0</v>
      </c>
      <c r="W338" s="14">
        <f t="array" aca="1" ref="W338" ca="1">IF(H338,SUM(ISNUMBER(INDIRECT(Q338))*(INDIRECT(ster!$D$14)&lt;&gt;"")),"")</f>
        <v>0</v>
      </c>
      <c r="X338" s="14" t="str">
        <f t="array" aca="1" ref="X338" ca="1">IF(AND(H338,W338&gt;0),IF(wew!$B$3,MIN(IF((INDIRECT(ster!$D$14)&lt;&gt;"")*IFERROR(INDIRECT($Q338)&lt;&gt;"",FALSE),IFERROR(INDIRECT($Q338),"X"),"X")),"&lt;włącz podświetlanie wartości&gt;"),"—")</f>
        <v>—</v>
      </c>
      <c r="Y338" s="14" t="str">
        <f t="array" aca="1" ref="Y338" ca="1">IF(AND(H338,W338&gt;0),IF(wew!$B$3,MAX(IF((INDIRECT(ster!$D$14)&lt;&gt;"")*IFERROR(INDIRECT($Q338)&lt;&gt;"",FALSE),IFERROR(INDIRECT($Q338),"X"),"X")),"&lt;włącz podświetlanie wartości&gt;"),"—")</f>
        <v>—</v>
      </c>
      <c r="Z338" s="14">
        <f t="shared" ref="Z338" ca="1" si="8006">IF(H338,S338-T338-W338,"")</f>
        <v>0</v>
      </c>
      <c r="AA338" s="12" t="str">
        <f t="shared" ref="AA338" ca="1" si="8007">IF(H338,IF(S338&gt;0,W338/(S338),"—"),"")</f>
        <v>—</v>
      </c>
      <c r="AB338" s="17">
        <f t="array" aca="1" ref="AB338" ca="1">IF(H338,IF(W338&gt;0,SUM((INDIRECT(ster!$D$14)&lt;&gt;"")*IFERROR((INDIRECT(Q338)&lt;&gt;"")*(INDIRECT(Q338)=INT(INDIRECT(Q338))),0)),0),"")</f>
        <v>0</v>
      </c>
      <c r="AC338" s="17">
        <f t="array" aca="1" ref="AC338" ca="1">IF(H338,W338-AB338,"")</f>
        <v>0</v>
      </c>
      <c r="AD338" s="17">
        <f t="shared" ref="AD338" ca="1" si="8008">IF($H338,IF(AC338&lt;&gt;"",IF(AC338=0,1,IF(AC338/W338&lt;0.15,2,3)),0),"")</f>
        <v>1</v>
      </c>
      <c r="AE338" s="17" t="b">
        <f t="shared" ref="AE338" ca="1" si="8009">IF(H338,OFFSET(O338,1,0)=".validation",FALSE)</f>
        <v>0</v>
      </c>
      <c r="AF338" s="17" t="str">
        <f ca="1">IF(AE338,IF($H338,ADDRESS(3,D338+2,4,,"["&amp;wew!$G$7&amp;"]"&amp;_sheetname_dataframe)&amp;":"&amp;ADDRESS(2+ster!$C$14,D338+2,4),""),"")</f>
        <v/>
      </c>
      <c r="AG338" s="17" t="str">
        <f t="shared" ref="AG338" ca="1" si="8010">IF(AE338,IF($H338,IF(INDIRECT(ADDRESS(1,D338+2,,,_sheetname_dataframe))="","",INDIRECT(ADDRESS(1,D338+2,,,_sheetname_dataframe))),""),"")</f>
        <v/>
      </c>
      <c r="AH338" s="17" t="b">
        <f t="shared" ref="AH338" ca="1" si="8011">IF(H338,AND(AE338,OFFSET(O338,2,0)=".validation"),FALSE)</f>
        <v>0</v>
      </c>
      <c r="AI338" s="17" t="str">
        <f ca="1">IF(AH338,IF($H338,ADDRESS(3,D338+3,4,,"["&amp;wew!$G$7&amp;"]"&amp;_sheetname_dataframe)&amp;":"&amp;ADDRESS(2+ster!$C$14,D338+3,4),""),"")</f>
        <v/>
      </c>
      <c r="AJ338" s="17" t="str">
        <f t="shared" ref="AJ338" ca="1" si="8012">IF(AH338,IF($H338,IF(INDIRECT(ADDRESS(1,D338+3,,,_sheetname_dataframe))="","",INDIRECT(ADDRESS(1,D338+3,,,_sheetname_dataframe))),""),"")</f>
        <v/>
      </c>
      <c r="AK338" s="17" t="b">
        <f t="shared" ref="AK338" ca="1" si="8013">IF(H338,OR(AQ338,AD338=2),"")</f>
        <v>0</v>
      </c>
      <c r="AL338" s="17" t="b">
        <f t="shared" ref="AL338" ca="1" si="8014">IF($H338,IF(BV338&lt;&gt;"",IF(OR(BM338="F",BM338="L",BM338="I",BM338="D"),BV338&lt;&gt;0)),"")</f>
        <v>0</v>
      </c>
      <c r="AM338" s="17" t="b">
        <f t="shared" ref="AM338" ca="1" si="8015">IF($H338,AND(NOT(AL338),OR(IF(BW338&lt;&gt;"",IF(OR(BM338="F",BM338="L"),BW338&lt;&gt;0)),BM338="I",BM338="N",BM338="D")),"")</f>
        <v>0</v>
      </c>
      <c r="AN338" s="17">
        <f t="shared" ref="AN338" ca="1" si="8016">IF(COUNTA(INDIRECT(Q338))=0,0, IF(AND(AO338&lt;&gt;"",X338&lt;AO338),1,IF(AND(AP338&lt;&gt;"",Y338&gt;AP338),1,IF(AND(AQ338,AC338&gt;0),2,0))))</f>
        <v>0</v>
      </c>
      <c r="AO338" s="24" t="str">
        <f t="shared" ref="AO338" ca="1" si="8017">IF($H338,IF(BY338&lt;&gt;"",IF(ISNUMBER(BY338),BY338,""),""),"")</f>
        <v/>
      </c>
      <c r="AP338" s="24" t="str">
        <f t="shared" ref="AP338" ca="1" si="8018">IF($H338,IF(BZ338&lt;&gt;"",IF(ISNUMBER(BZ338),BZ338,""),""),"")</f>
        <v/>
      </c>
      <c r="AQ338" s="17" t="b">
        <f t="shared" ref="AQ338" ca="1" si="8019">IF(H338,IF(CA338&lt;&gt;"",CA338&lt;&gt;0,FALSE),"")</f>
        <v>0</v>
      </c>
      <c r="AR338" s="17" t="b">
        <f t="shared" ref="AR338" ca="1" si="8020">IF(H338,IF(N338&gt;0,IF(BQ338&lt;&gt;"",BQ338&lt;&gt;0,FALSE),FALSE),"")</f>
        <v>0</v>
      </c>
      <c r="AS338" s="17" t="b">
        <f t="shared" ref="AS338" ca="1" si="8021">IF(H338,IF(BR338&lt;&gt;"",BR338&lt;&gt;0,FALSE),"")</f>
        <v>0</v>
      </c>
      <c r="AT338" s="17" t="b">
        <f t="shared" ref="AT338" ca="1" si="8022">IF(H338,IF(N338&gt;0,FALSE,IF(BU338&lt;&gt;"",MATCH(BU338,DataType,0)=1,FALSE)),"")</f>
        <v>0</v>
      </c>
      <c r="AU338" s="17" t="b">
        <f t="shared" ref="AU338" ca="1" si="8023">IF(H338,IF(N338&gt;0,TRUE,IF(BU338&lt;&gt;"",MATCH(BU338,DataType,0)=2,FALSE)),"")</f>
        <v>0</v>
      </c>
      <c r="AV338" s="17" t="b">
        <f t="shared" ref="AV338" ca="1" si="8024">IF(H338,IF(N338&gt;0,FALSE,IF(BU338&lt;&gt;"",MATCH(BU338,DataType,0)=3,FALSE)),"")</f>
        <v>0</v>
      </c>
      <c r="AW338" s="17" t="b">
        <f t="shared" ref="AW338" ca="1" si="8025">IF(H338,IF(W338&gt;0,Z338=0,FALSE),"")</f>
        <v>0</v>
      </c>
      <c r="AX338" s="14" t="b">
        <f t="array" aca="1" ref="AX338" ca="1">IF(H338,N338&gt;0,"")</f>
        <v>0</v>
      </c>
      <c r="AY338" s="17" t="str">
        <f t="shared" ref="AY338" ca="1" si="8026">IF(H338,IF(N338&gt;0,ADDRESS(ROW(VariablesOrigin)+1,COLUMN(VariablesOrigin)+1,4) &amp; ":" &amp; ADDRESS(ROW(VariablesOrigin)+N338,COLUMN(VariablesOrigin)+1,4),""),"")</f>
        <v/>
      </c>
      <c r="AZ338" s="17" t="str">
        <f t="array" aca="1" ref="AZ338" ca="1">IF(AY338&lt;&gt;"",SUM(1*ISERROR(MATCH(INDIRECT(AY338),INDIRECT(K338),0)))=0,"")</f>
        <v/>
      </c>
      <c r="BA338" s="17" t="b">
        <f t="shared" ref="BA338" ca="1" si="8027">IF(H338,BU338="",FALSE)</f>
        <v>1</v>
      </c>
      <c r="BB338" s="17" t="b">
        <v>0</v>
      </c>
      <c r="BC338" s="17" t="b">
        <f t="shared" ref="BC338" ca="1" si="8028">IF(BA338,IF(N338&gt;0,AND(AZ338,Z338=0),FALSE),"")</f>
        <v>0</v>
      </c>
      <c r="BD338" s="17" t="b">
        <f t="shared" ref="BD338" ca="1" si="8029">IF(BA338,IF(N338&gt;0,AND(NOT(AZ338),Z338=0),FALSE),"")</f>
        <v>0</v>
      </c>
      <c r="BE338" s="17" t="b">
        <f t="shared" ref="BE338" ca="1" si="8030">IF(BA338,IF(AND(AW338,NOT(BB338),NOT(BC338),NOT(BD338)),AND(Z338=0,AC338=0),FALSE),"")</f>
        <v>0</v>
      </c>
      <c r="BF338" s="17" t="b">
        <f t="shared" ref="BF338" ca="1" si="8031">IF(BA338,IF(AND(AW338,NOT(BB338),NOT(BC338),NOT(BD338)),AND(Z338=0,OR(AC338&gt;0)),FALSE),"")</f>
        <v>0</v>
      </c>
      <c r="BG338" s="17" t="b">
        <f t="shared" ref="BG338" ca="1" si="8032">IF(BA338,IF(OR(BB338:BF338),FALSE,IF(Z338=0,FALSE,Z338&gt;0)),"")</f>
        <v>0</v>
      </c>
      <c r="BH338" s="17" t="b">
        <f t="shared" ref="BH338" ca="1" si="8033">IF(BA338,COUNTIF(BB338:BG338,TRUE)=1,"")</f>
        <v>0</v>
      </c>
      <c r="BI338" s="17">
        <f t="shared" ref="BI338" ca="1" si="8034">IF(BA338,IFERROR(MATCH(TRUE,BB338:BG338,0),7),"")</f>
        <v>7</v>
      </c>
      <c r="BJ338" s="17" t="b">
        <f t="shared" ref="BJ338" ca="1" si="8035">DF338&lt;&gt;""</f>
        <v>0</v>
      </c>
      <c r="BK338" s="17" t="str">
        <f t="shared" ref="BK338" ca="1" si="8036">IF(H338,IF(AND(NOT(BA338),AU338),AC338=0,""),"")</f>
        <v/>
      </c>
      <c r="BL338" s="17" t="str">
        <f t="shared" ref="BL338" ca="1" si="8037">IF(H338,IF(AND(NOT(BA338),AU338),AC338&gt;0,""),"")</f>
        <v/>
      </c>
      <c r="BM338" s="17" t="str">
        <f t="shared" ref="BM338" ca="1" si="8038">IF(H338,IF(BA338,CHOOSE(BI338,"0","F","L","I","N",IF(AA338&gt;0.5,"N","S"),"0"),CHOOSE(MATCH(BU338,DataType,0),"S",IF(BK338,"I","N"),"D"  )),"")</f>
        <v>0</v>
      </c>
      <c r="BN338" s="17" t="str">
        <f t="shared" ref="BN338" ca="1" si="8039">IF(H338,IF(BJ338,"E",IF(BA338,CHOOSE(BI338,"0","F","L","I","N","S","0"),CHOOSE(MATCH(BU338,DataType,0),"S",IF(BK338,"I","N"),"D"  ))),"")</f>
        <v/>
      </c>
      <c r="BO338" s="17" t="str">
        <f t="shared" ref="BO338" ca="1" si="8040">IF($H338,IF(BM338="0","",IF(AND(AR338,N338=2),"D",IF(BM338="S","N",IF(AL338,"O",IF(AM338,"I","N"))))),"")</f>
        <v/>
      </c>
      <c r="BP338" s="14" t="b">
        <f t="shared" ref="BP338" ca="1" si="8041">INDIRECT(ADDRESS(2,ROW(A338)-1,,,_sheetname_dataframe))&lt;&gt;""</f>
        <v>1</v>
      </c>
      <c r="BQ338" s="35"/>
      <c r="BX338" s="16"/>
      <c r="BY338" s="16"/>
      <c r="BZ338" s="16"/>
      <c r="CA338" s="16"/>
      <c r="CB338" s="16"/>
      <c r="CC338" s="16"/>
      <c r="CD338" s="16"/>
      <c r="CE338" s="16"/>
      <c r="CF338" s="16"/>
      <c r="CN338" s="14">
        <f ca="1">IF(H338,IFERROR(IsVariableNameLegal(O338),0),0)</f>
        <v>0</v>
      </c>
      <c r="CO338" s="14" t="str">
        <f t="array" aca="1" ref="CO338" ca="1">IF(H338,IF(COUNTIF(INDIRECT(wew!$C$13),O338)&gt;1,TRIM(SUBSTITUTE(_xll.MCONCAT(IF((INDIRECT(wew!$C$13)=O338)*(COLUMN(INDIRECT(wew!$C$13))&lt;&gt;D338+1),-1+COLUMN(INDIRECT(wew!$C$13)),"")," "),"  "," ")),""),"")</f>
        <v/>
      </c>
      <c r="CP338" s="14" t="str">
        <f t="array" aca="1" ref="CP338" ca="1">IF(P338&lt;&gt;"",IF(LEN(P338)&gt;150,1,""),"")</f>
        <v/>
      </c>
      <c r="CQ338" s="14" t="str">
        <f t="array" aca="1" ref="CQ338" ca="1">IF(AND(H338,NOT(ster!$J$3)),IF(COUNTIF(INDIRECT(wew!$C$15),P338)&gt;1,TRIM(SUBSTITUTE(_xll.MCONCAT(IF((INDIRECT(wew!$C$15)=P338)*(COLUMN(INDIRECT(wew!$C$15))&lt;&gt;D338+1),-1+COLUMN(INDIRECT(wew!$C$15)),"")," "),"  "," ")),""),"")</f>
        <v/>
      </c>
      <c r="CR338" s="14" t="str">
        <f t="array" aca="1" ref="CR338" ca="1">IF(H338,IF(AND(W338&gt;0,AO338&lt;&gt;""),TRIM(SUBSTITUTE(_xll.MCONCAT(IFERROR(IF(ISNUMBER(INDIRECT(Q338)),IF((INDIRECT(ster!$D$14)&lt;&gt;"")*(INDIRECT(Q338)&lt;AO338),INDIRECT(ster!$D$14) &amp; ": " &amp;  SUBSTITUTE(IF( AV338,IFERROR(TEXT(INDIRECT(Q338),"rrrr-mm-dd") &amp;" (" &amp; INDIRECT(Q338) &amp;")",INDIRECT(Q338)),INDIRECT(Q338))," "," "),""),""),"")," "),"  "," ")),""),"")</f>
        <v/>
      </c>
      <c r="CS338" s="14" t="str">
        <f t="array" aca="1" ref="CS338" ca="1">IF(H338,IF(AND(W338&gt;0,AP338&lt;&gt;""),TRIM(SUBSTITUTE(_xll.MCONCAT(IFERROR(IF(ISNUMBER(INDIRECT(Q338)),IF((INDIRECT(ster!$D$14)&lt;&gt;"")*(INDIRECT(Q338)&gt;AP338),INDIRECT(ster!$D$14) &amp; ": " &amp;  SUBSTITUTE(IF( AV338,IFERROR(TEXT(INDIRECT(Q338),"rrrr-mm-dd")&amp;" (" &amp; INDIRECT(Q338) &amp;")",INDIRECT(Q338)),INDIRECT(Q338))," "," "),""),""),"")," "),"  "," ")),""),"")</f>
        <v/>
      </c>
      <c r="CT338" s="14" t="str">
        <f t="array" aca="1" ref="CT338" ca="1">IF(H338,IF(AND(N338&gt;0,AR338),TRIM(SUBSTITUTE(_xll.MCONCAT(IFERROR(IF(ISNUMBER(INDIRECT(Q338)),IF((INDIRECT(ster!$D$14)&lt;&gt;"")*(IFERROR(0*(MATCH(INDIRECT(Q338),INDIRECT(K338),0)&gt;0),1)),INDIRECT(ster!$D$14) &amp; ": " &amp;  SUBSTITUTE(IF( AV338,IFERROR(TEXT(INDIRECT(Q338),"rrrr-mm-dd")&amp;" (" &amp; INDIRECT(Q338) &amp;")",INDIRECT(Q338)),INDIRECT(Q338))," "," "),""),""),"")," "),"  "," ")),""),"")</f>
        <v/>
      </c>
      <c r="CU338" s="14" t="str">
        <f t="array" aca="1" ref="CU338" ca="1">IF(H338,IF(AND(V338&gt;0),TRIM(SUBSTITUTE(_xll.MCONCAT(IF((INDIRECT(ster!$D$14)&lt;&gt;"")*(IFERROR(0*(INDIRECT(Q338)&lt;&gt;""),1)),INDIRECT(ster!$D$14),"")," "),"  "," ")),""),"")</f>
        <v/>
      </c>
      <c r="CV338" s="14" t="str">
        <f t="array" aca="1" ref="CV338" ca="1">IF(H338,IF(AS338,
TRIM(SUBSTITUTE(_xll.MCONCAT(IF(
   (INDIRECT(ster!$D$14)&lt;&gt;"")*
   ((INDIRECT(Q338)="")+
      NOT(ISNUMBER(INDIRECT(Q338)))*
      NOT(ISERROR(MATCH(INDIRECT(Q338),INDIRECT(K338),0)))
    ),
      INDIRECT(ster!$D$14),
   "")," "),"  "," ")),
""),"")</f>
        <v/>
      </c>
      <c r="CW338" s="14" t="str">
        <f t="array" aca="1" ref="CW338" ca="1">IF(H338,IF(AND(AQ338),TRIM(SUBSTITUTE(_xll.MCONCAT(IFERROR(IF(ISNUMBER(INDIRECT(Q338)),IF((INDIRECT(ster!$D$14)&lt;&gt;"")*(INDIRECT(Q338)&lt;&gt;INT(INDIRECT(Q338))),INDIRECT(ster!$D$14) &amp; ": " &amp; INDIRECT(Q338),""),""),"")," "),"  "," ")),""),"")</f>
        <v/>
      </c>
      <c r="CX338" s="14" t="str">
        <f t="array" aca="1" ref="CX338" ca="1">IF(H338,IF(OR(AU338,AV338),TRIM(SUBSTITUTE(_xll.MCONCAT(IF((INDIRECT(ster!$D$14)&lt;&gt;"")*NOT(ISNUMBER(INDIRECT(Q338))),IF(ISERROR(MATCH(INDIRECT(Q338),INDIRECT(K338),0)),IFERROR(IF(INDIRECT(Q338)&lt;&gt;"",INDIRECT(ster!$D$14) &amp; ": " &amp; SUBSTITUTE(INDIRECT(Q338)," "," "),""),""),""),"")," "),"  "," ")),""),"")</f>
        <v/>
      </c>
      <c r="CY338" s="14" t="str">
        <f t="array" aca="1" ref="CY338" ca="1">IF(H338,IF(AE338,TRIM(SUBSTITUTE(_xll.MCONCAT(IF((INDIRECT(ster!$D$14)&lt;&gt;"")*IFERROR(NOT(INDIRECT(AF338)),FALSE),IF(ISERROR(MATCH(INDIRECT(Q338),INDIRECT(K338),0)),IFERROR(IF(INDIRECT(Q338)&lt;&gt;"",INDIRECT(ster!$D$14)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CZ338" s="14" t="str">
        <f t="array" aca="1" ref="CZ338" ca="1">IF(H338,IF(AH338,TRIM(SUBSTITUTE(_xll.MCONCAT(IF((INDIRECT(ster!$D$14)&lt;&gt;"")*IFERROR(NOT(INDIRECT(AI338)),FALSE),IF(ISERROR(MATCH(INDIRECT(Q338),INDIRECT(K338),0)),IFERROR(IF(INDIRECT(Q338)&lt;&gt;"",INDIRECT(ster!$D$14)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DC338" s="14" t="str">
        <f ca="1">SUBSTITUTE(SUBSTITUTE(SUBSTITUTE(SUBSTITUTE(_xll.MCONCAT(DG338:DS338,"■"),"■■","■"),"■■","■"),"■■","■"),"■■","■")</f>
        <v>■</v>
      </c>
      <c r="DD338" s="14" t="str">
        <f t="shared" ref="DD338" ca="1" si="8042">IF(MID(DC338,1,1)="■",MID(DC338,2,LEN(DC338)),DC338)</f>
        <v/>
      </c>
      <c r="DE338" s="14" t="str">
        <f t="shared" ref="DE338" ca="1" si="8043">IF(DD338&lt;&gt;"",IF(MID(DD338,LEN(DD338),1)="■",MID(DD338,1,LEN(DD338)-1),DD338),"")</f>
        <v/>
      </c>
      <c r="DF338" s="14" t="str">
        <f t="shared" ref="DF338" ca="1" si="8044">IFERROR(IF(DE338&lt;&gt;"",SUBSTITUTE(DE338,"■",". "),""),"##INTERNAL_ERROR")</f>
        <v/>
      </c>
      <c r="DG338" s="14" t="str">
        <f t="shared" ref="DG338" ca="1" si="8045">IF(CN338&lt;&gt;0,"Variable name don't comply with the naming convention","")</f>
        <v/>
      </c>
      <c r="DH338" s="14" t="str">
        <f t="shared" ref="DH338" ca="1" si="8046">IF(CO338&lt;&gt;"","Duplicated name. " &amp; IF(ISERROR(FIND(" ",CO338)),"Duplicate have index " &amp; CO338, "Duplicates have indices: "&amp;SUBSTITUTE(CO338," ",", ")),"")</f>
        <v/>
      </c>
      <c r="DI338" s="14" t="str">
        <f t="shared" ref="DI338" ca="1" si="8047">IF(CP338&lt;&gt;"","Variable label exceed length 150","")</f>
        <v/>
      </c>
      <c r="DJ338" s="14" t="str">
        <f t="shared" ref="DJ338" ca="1" si="8048">IF(CQ338&lt;&gt;"","Duplicated variable label. " &amp; IF(ISERROR(FIND(" ",CQ338)),"Duplicate have index " &amp; CQ338, "Duplicates have indices: "&amp;SUBSTITUTE(CQ338," ",", ")),"")</f>
        <v/>
      </c>
      <c r="DK338" s="14" t="str">
        <f t="shared" ref="DK338" ca="1" si="8049">IF(CR338&lt;&gt;"","The following cases have values below declared theorethical min: " &amp;SUBSTITUTE(CR338," ",", "),"")</f>
        <v/>
      </c>
      <c r="DL338" s="14" t="str">
        <f t="shared" ref="DL338" ca="1" si="8050">IF(CS338&lt;&gt;"","The following cases have values above declared theorethical max: " &amp;SUBSTITUTE(CS338," ",", "),"")</f>
        <v/>
      </c>
      <c r="DM338" s="14" t="str">
        <f t="shared" ref="DM338" ca="1" si="8051">IF(CT338&lt;&gt;"","There are some cases with values not explicitly declared in the labels dictionary: " &amp;SUBSTITUTE(CT338," ",", "),"")</f>
        <v/>
      </c>
      <c r="DN338" s="14" t="str">
        <f t="array" aca="1" ref="DN338" ca="1">IF(CU338&lt;&gt;"","There are errors in the entered values in the following cases: " &amp;SUBSTITUTE(CU338," ",", "),"")</f>
        <v/>
      </c>
      <c r="DO338" s="14" t="str">
        <f t="shared" ref="DO338" ca="1" si="8052">IF(CV338&lt;&gt;"","The following records are missing in this required field: " &amp;SUBSTITUTE(CV338," ",", "),"")</f>
        <v/>
      </c>
      <c r="DP338" s="14" t="str">
        <f t="shared" ref="DP338" ca="1" si="8053">IF(CW338&lt;&gt;"","The following cases have non-integer values: " &amp;SUBSTITUTE(CW338," ",", "),"")</f>
        <v/>
      </c>
      <c r="DQ338" s="14" t="str">
        <f t="shared" ref="DQ338" ca="1" si="8054">IF(CX338&lt;&gt;"","The following cases are non-numeric: " &amp;SUBSTITUTE(CX338," ",", "),"")</f>
        <v/>
      </c>
      <c r="DR338" s="14" t="str">
        <f t="shared" ref="DR338" ca="1" si="8055">IF(CY338&lt;&gt;"","In the following cases " &amp; P338 &amp; " " &amp; LOWER(MID(AG338,1,1)) &amp; MID(AG338,2,LEN(AG338)) &amp; ": " &amp;SUBSTITUTE(CY338," ",", "),"")</f>
        <v/>
      </c>
      <c r="DS338" s="14" t="str">
        <f t="shared" ref="DS338" ca="1" si="8056">IF(CZ338&lt;&gt;"","In the following cases " &amp; P338 &amp; " " &amp; LOWER(MID(AJ338,1,1)) &amp; MID(AJ338,2,LEN(AJ338)) &amp; ": " &amp;SUBSTITUTE(CZ338," ",", "),"")</f>
        <v/>
      </c>
      <c r="DZ338" s="14" t="b">
        <f t="shared" ref="DZ338" ca="1" si="8057">OR(ED338&lt;&gt;"",EF338&lt;&gt;"",EG338&lt;&gt;"")</f>
        <v>0</v>
      </c>
      <c r="EA338" s="14" t="str">
        <f t="shared" ref="EA338" ca="1" si="8058">IF(EB338&lt;&gt;"",G338 &amp; " (" &amp; F338 &amp; ")","")</f>
        <v/>
      </c>
      <c r="EB338" s="14" t="str">
        <f t="shared" ref="EB338" ca="1" si="8059">IF(EE338&lt;&gt;"",EE338&amp;IF(ED338&lt;&gt;""," and "&amp;ED338,""),UPPER(MID(ED338,1,1)&amp;MID(ED338,2,LEN(ED338))))&amp; IF(OR(EF338&lt;&gt;"",EG338&lt;&gt;"")," and "&amp;IF(EF338&lt;&gt;"",LOWER(MID(EF338,1,1) &amp; MID(EF338,2,LEN(EF338))),"")&amp; IF(AND(EF338 &lt;&gt;"",EG338&lt;&gt;"")," and ","") &amp; IF(EG338&lt;&gt;"",LOWER(MID(EG338,1,1) &amp; MID(EG338,2,LEN(EG338))),""),"") &amp; IF(OR(EE338&lt;&gt;"",ED338&lt;&gt;"",EF338&lt;&gt;"",EG338&lt;&gt;""), ". ","")</f>
        <v/>
      </c>
      <c r="EC338" s="14" t="str">
        <f t="shared" ref="EC338" ca="1" si="8060">IF(EB338&lt;&gt;"",G338 &amp; " (" &amp; F338 &amp; "): " &amp; EB338,"")</f>
        <v/>
      </c>
      <c r="ED338" s="14" t="str">
        <f t="shared" ref="ED338" ca="1" si="8061">IF(H338,IF(W338&gt;0,IF(AND(AO338&lt;&gt;"",AP338&lt;&gt;""),"each value must be between " &amp; IF( AV338,IFERROR(TEXT(AO338,"rrrr-mm-dd") &amp;" (" &amp; AO338 &amp;")",AO338),AO338) &amp; " and " &amp; IF( AV338,IFERROR(TEXT(AP338,"rrrr-mm-dd") &amp;" (" &amp; AP338 &amp;")",AP338),AP338),IF(AO338&lt;&gt;"","each value must be above " &amp; IF( AV338,IFERROR(TEXT(AO338,"rrrr-mm-dd") &amp;" (" &amp; AO338 &amp;")",AO338),AO338), IF(AP338&lt;&gt;"","each value must be below " &amp; IF( AV338,IFERROR(TEXT(AP338,"rrrr-mm-dd") &amp;" (" &amp; AP338 &amp;")",AP338),AP338),""))),""),"")</f>
        <v/>
      </c>
      <c r="EE338" s="14" t="str">
        <f t="shared" ref="EE338" ca="1" si="8062">IF(H338,IF(OR(AQ338,AU338,AV338,AS338,AR338),
   "Values must be" &amp;
   IF(AR338," limited to predefinied list", IF(AQ338, " integers",IF(OR(AU338,AV338)," numeric",""))) &amp;
   IF(AS338,IF(OR(AR338,AQ338,AU338,AV338), " and ","") &amp; "non-missing",""),
""),"")</f>
        <v/>
      </c>
      <c r="EF338" s="14" t="str">
        <f t="shared" ref="EF338" ca="1" si="8063">IF($H338,AG338,"")</f>
        <v/>
      </c>
      <c r="EG338" s="14" t="str">
        <f t="shared" ref="EG338" ca="1" si="8064">IF($H338,AJ338,"")</f>
        <v/>
      </c>
      <c r="EM338" s="14" t="b">
        <f t="shared" ref="EM338" ca="1" si="8065">OR(EC338&lt;&gt;"",DF338&lt;&gt;"")</f>
        <v>0</v>
      </c>
      <c r="EN338" s="14" t="str">
        <f t="shared" ref="EN338" ca="1" si="8066">IF(EM338,C338,"")</f>
        <v/>
      </c>
      <c r="EO338" s="14" t="str">
        <f t="shared" ref="EO338" ca="1" si="8067">IF(EM338,F338,"")</f>
        <v/>
      </c>
      <c r="EP338" s="14" t="str">
        <f t="shared" ref="EP338" ca="1" si="8068">EC338</f>
        <v/>
      </c>
      <c r="EQ338" s="14" t="str">
        <f t="shared" ref="EQ338" ca="1" si="8069">DF338</f>
        <v/>
      </c>
    </row>
    <row r="339" spans="2:147" s="14" customFormat="1">
      <c r="B339" s="14" t="str">
        <f t="shared" ref="B339" ca="1" si="8070">DF339</f>
        <v/>
      </c>
      <c r="C339" s="14">
        <f t="shared" ref="C339" ca="1" si="8071">IF(OFFSET(B339,-1,COLUMN(VariableExists)-2),OFFSET(B339,-1,1)+1,OFFSET(B339,-1,1))</f>
        <v>312</v>
      </c>
      <c r="D339" s="14">
        <f t="shared" ref="D339" si="8072">ROW(A339)-2</f>
        <v>337</v>
      </c>
      <c r="E339" s="14" t="str">
        <f t="shared" ref="E339" ca="1" si="8073">IF(OR(G339="",ROW(G339)=2),"",IF(Z339&gt;0,"S",IF(AX339,IF(J339=2,"D","N"),"I")))</f>
        <v>I</v>
      </c>
      <c r="F339" s="14" t="str">
        <f t="shared" ref="F339" ca="1" si="8074">IF(H339,O339,"")</f>
        <v>q_99.b6</v>
      </c>
      <c r="G339" s="14" t="str">
        <f t="shared" ref="G339" ca="1" si="8075">IF(H339,P339,"")</f>
        <v>Other gene 6 mutation type</v>
      </c>
      <c r="H339" s="14" t="b">
        <f t="shared" ref="H339" ca="1" si="8076">IF(INDIRECT(ADDRESS(2,D339+1,,,_sheetname_dataframe))="",FALSE,MID(INDIRECT(ADDRESS(2,D339+1,,,_sheetname_dataframe)),1,1)&lt;&gt;".")</f>
        <v>1</v>
      </c>
      <c r="I339" s="14" t="str">
        <f ca="1">IF($H339,ADDRESS(3,(D339+1)*2-1,4,,"["&amp;wew!$G$7&amp;"]"&amp;_sheetname_labels)&amp;":"&amp;ADDRESS(2+ster!$B$20,(D339+1)*2-1,4),"")</f>
        <v>[DBTemplate.xlsm]labels!YY3:YY61</v>
      </c>
      <c r="J339" s="14">
        <f t="array" aca="1" ref="J339" ca="1">IF(H339,MAX(0,MAX(IF(INDIRECT(I339)&lt;&gt;"",ROW(INDIRECT(I339)),""))-2),"")</f>
        <v>0</v>
      </c>
      <c r="K339" s="14" t="str">
        <f ca="1">IF($H339,IF($J339&gt;0,ADDRESS(3,(D339+1)*2-1,4,,"["&amp;wew!$G$7&amp;"]"&amp;_sheetname_labels)&amp;":"&amp;ADDRESS(2+J339,(D339+1)*2-1,4),""),"")</f>
        <v/>
      </c>
      <c r="L339" s="14" t="str">
        <f ca="1">IF($H339,IF($J339&gt;0,ADDRESS(3,(D339+1)*2,4,,"["&amp;wew!$G$7&amp;"]"&amp;_sheetname_labels)&amp;":"&amp;ADDRESS(2+J339,(D339+1)*2,4),""),"")</f>
        <v/>
      </c>
      <c r="M339" s="14">
        <f t="shared" ref="M339" ca="1" si="8077">IF($H339,IF(J339&gt;0,COUNTA(INDIRECT(K339))-COUNT(INDIRECT(K339)),0),"")</f>
        <v>0</v>
      </c>
      <c r="N339" s="14">
        <f t="shared" ref="N339" ca="1" si="8078">IF(H339,J339-M339,"")</f>
        <v>0</v>
      </c>
      <c r="O339" s="14" t="str">
        <f t="shared" ref="O339" ca="1" si="8079">IF(INDIRECT(ADDRESS(2,D339+1,,,_sheetname_dataframe))="","",INDIRECT(ADDRESS(2,D339+1,,,_sheetname_dataframe)))</f>
        <v>q_99.b6</v>
      </c>
      <c r="P339" s="14" t="str">
        <f t="shared" ref="P339" ca="1" si="8080">IF(H339,IF(INDIRECT(ADDRESS(1,D339+1,,,_sheetname_dataframe))="","",INDIRECT(ADDRESS(1,D339+1,,,_sheetname_dataframe))),"")</f>
        <v>Other gene 6 mutation type</v>
      </c>
      <c r="Q339" s="14" t="str">
        <f ca="1">IF($BP339,ADDRESS(3,D339+1,4,,"["&amp;wew!$G$7&amp;"]"&amp;_sheetname_dataframe)&amp;":"&amp;ADDRESS(2+ster!$C$14,D339+1,4),"")</f>
        <v>[DBTemplate.xlsm]data_frame!LZ3:LZ3</v>
      </c>
      <c r="R339" s="14" t="str">
        <f>IF($BP339,IF(MID(_xll.FORMULATEXT(INDEX(INDIRECT(Q339),1)),1,1)="=", _xll.FORMULATEXT(INDEX(INDIRECT(Q339),1),2,TRUE),""),"")</f>
        <v/>
      </c>
      <c r="S339" s="14">
        <f t="array" aca="1" ref="S339" ca="1">IF(H339,SUM(IF((IFERROR(INDIRECT(Q339)&lt;&gt;"",FALSE))*(INDIRECT(ster!$D$14)&lt;&gt;""),1,0)),"")</f>
        <v>0</v>
      </c>
      <c r="T339" s="14">
        <f t="array" aca="1" ref="T339" ca="1">IF(H339,IF(M339&gt;0,SUM(IFERROR(1*(MATCH(INDIRECT(Q339),INDIRECT(K339),0)&gt;0),0)*(INDIRECT(ster!$D$14)&lt;&gt;"")*NOT(ISNUMBER(INDIRECT(Q339)))),0),"")</f>
        <v>0</v>
      </c>
      <c r="U339" s="14">
        <f t="array" aca="1" ref="U339" ca="1">IF(H339,SUM((IFERROR(INDIRECT(Q339)="",FALSE))*(INDIRECT(ster!$D$14)&lt;&gt;"")),"")</f>
        <v>1</v>
      </c>
      <c r="V339" s="14">
        <f t="array" aca="1" ref="V339" ca="1">IF(H339,SUM((IFERROR(INDIRECT(Q339)="#ąś",TRUE))*(INDIRECT(ster!$D$14)&lt;&gt;"")),"")</f>
        <v>0</v>
      </c>
      <c r="W339" s="14">
        <f t="array" aca="1" ref="W339" ca="1">IF(H339,SUM(ISNUMBER(INDIRECT(Q339))*(INDIRECT(ster!$D$14)&lt;&gt;"")),"")</f>
        <v>0</v>
      </c>
      <c r="X339" s="14" t="str">
        <f t="array" aca="1" ref="X339" ca="1">IF(AND(H339,W339&gt;0),IF(wew!$B$3,MIN(IF((INDIRECT(ster!$D$14)&lt;&gt;"")*IFERROR(INDIRECT($Q339)&lt;&gt;"",FALSE),IFERROR(INDIRECT($Q339),"X"),"X")),"&lt;włącz podświetlanie wartości&gt;"),"—")</f>
        <v>—</v>
      </c>
      <c r="Y339" s="14" t="str">
        <f t="array" aca="1" ref="Y339" ca="1">IF(AND(H339,W339&gt;0),IF(wew!$B$3,MAX(IF((INDIRECT(ster!$D$14)&lt;&gt;"")*IFERROR(INDIRECT($Q339)&lt;&gt;"",FALSE),IFERROR(INDIRECT($Q339),"X"),"X")),"&lt;włącz podświetlanie wartości&gt;"),"—")</f>
        <v>—</v>
      </c>
      <c r="Z339" s="14">
        <f t="shared" ref="Z339" ca="1" si="8081">IF(H339,S339-T339-W339,"")</f>
        <v>0</v>
      </c>
      <c r="AA339" s="12" t="str">
        <f t="shared" ref="AA339" ca="1" si="8082">IF(H339,IF(S339&gt;0,W339/(S339),"—"),"")</f>
        <v>—</v>
      </c>
      <c r="AB339" s="17">
        <f t="array" aca="1" ref="AB339" ca="1">IF(H339,IF(W339&gt;0,SUM((INDIRECT(ster!$D$14)&lt;&gt;"")*IFERROR((INDIRECT(Q339)&lt;&gt;"")*(INDIRECT(Q339)=INT(INDIRECT(Q339))),0)),0),"")</f>
        <v>0</v>
      </c>
      <c r="AC339" s="17">
        <f t="array" aca="1" ref="AC339" ca="1">IF(H339,W339-AB339,"")</f>
        <v>0</v>
      </c>
      <c r="AD339" s="17">
        <f t="shared" ref="AD339" ca="1" si="8083">IF($H339,IF(AC339&lt;&gt;"",IF(AC339=0,1,IF(AC339/W339&lt;0.15,2,3)),0),"")</f>
        <v>1</v>
      </c>
      <c r="AE339" s="17" t="b">
        <f t="shared" ref="AE339" ca="1" si="8084">IF(H339,OFFSET(O339,1,0)=".validation",FALSE)</f>
        <v>0</v>
      </c>
      <c r="AF339" s="17" t="str">
        <f ca="1">IF(AE339,IF($H339,ADDRESS(3,D339+2,4,,"["&amp;wew!$G$7&amp;"]"&amp;_sheetname_dataframe)&amp;":"&amp;ADDRESS(2+ster!$C$14,D339+2,4),""),"")</f>
        <v/>
      </c>
      <c r="AG339" s="17" t="str">
        <f t="shared" ref="AG339" ca="1" si="8085">IF(AE339,IF($H339,IF(INDIRECT(ADDRESS(1,D339+2,,,_sheetname_dataframe))="","",INDIRECT(ADDRESS(1,D339+2,,,_sheetname_dataframe))),""),"")</f>
        <v/>
      </c>
      <c r="AH339" s="17" t="b">
        <f t="shared" ref="AH339" ca="1" si="8086">IF(H339,AND(AE339,OFFSET(O339,2,0)=".validation"),FALSE)</f>
        <v>0</v>
      </c>
      <c r="AI339" s="17" t="str">
        <f ca="1">IF(AH339,IF($H339,ADDRESS(3,D339+3,4,,"["&amp;wew!$G$7&amp;"]"&amp;_sheetname_dataframe)&amp;":"&amp;ADDRESS(2+ster!$C$14,D339+3,4),""),"")</f>
        <v/>
      </c>
      <c r="AJ339" s="17" t="str">
        <f t="shared" ref="AJ339" ca="1" si="8087">IF(AH339,IF($H339,IF(INDIRECT(ADDRESS(1,D339+3,,,_sheetname_dataframe))="","",INDIRECT(ADDRESS(1,D339+3,,,_sheetname_dataframe))),""),"")</f>
        <v/>
      </c>
      <c r="AK339" s="17" t="b">
        <f t="shared" ref="AK339" ca="1" si="8088">IF(H339,OR(AQ339,AD339=2),"")</f>
        <v>0</v>
      </c>
      <c r="AL339" s="17" t="b">
        <f t="shared" ref="AL339" ca="1" si="8089">IF($H339,IF(BV339&lt;&gt;"",IF(OR(BM339="F",BM339="L",BM339="I",BM339="D"),BV339&lt;&gt;0)),"")</f>
        <v>0</v>
      </c>
      <c r="AM339" s="17" t="b">
        <f t="shared" ref="AM339" ca="1" si="8090">IF($H339,AND(NOT(AL339),OR(IF(BW339&lt;&gt;"",IF(OR(BM339="F",BM339="L"),BW339&lt;&gt;0)),BM339="I",BM339="N",BM339="D")),"")</f>
        <v>0</v>
      </c>
      <c r="AN339" s="17">
        <f t="shared" ref="AN339" ca="1" si="8091">IF(COUNTA(INDIRECT(Q339))=0,0, IF(AND(AO339&lt;&gt;"",X339&lt;AO339),1,IF(AND(AP339&lt;&gt;"",Y339&gt;AP339),1,IF(AND(AQ339,AC339&gt;0),2,0))))</f>
        <v>0</v>
      </c>
      <c r="AO339" s="24" t="str">
        <f t="shared" ref="AO339" ca="1" si="8092">IF($H339,IF(BY339&lt;&gt;"",IF(ISNUMBER(BY339),BY339,""),""),"")</f>
        <v/>
      </c>
      <c r="AP339" s="24" t="str">
        <f t="shared" ref="AP339" ca="1" si="8093">IF($H339,IF(BZ339&lt;&gt;"",IF(ISNUMBER(BZ339),BZ339,""),""),"")</f>
        <v/>
      </c>
      <c r="AQ339" s="17" t="b">
        <f t="shared" ref="AQ339" ca="1" si="8094">IF(H339,IF(CA339&lt;&gt;"",CA339&lt;&gt;0,FALSE),"")</f>
        <v>0</v>
      </c>
      <c r="AR339" s="17" t="b">
        <f t="shared" ref="AR339" ca="1" si="8095">IF(H339,IF(N339&gt;0,IF(BQ339&lt;&gt;"",BQ339&lt;&gt;0,FALSE),FALSE),"")</f>
        <v>0</v>
      </c>
      <c r="AS339" s="17" t="b">
        <f t="shared" ref="AS339" ca="1" si="8096">IF(H339,IF(BR339&lt;&gt;"",BR339&lt;&gt;0,FALSE),"")</f>
        <v>0</v>
      </c>
      <c r="AT339" s="17" t="b">
        <f t="shared" ref="AT339" ca="1" si="8097">IF(H339,IF(N339&gt;0,FALSE,IF(BU339&lt;&gt;"",MATCH(BU339,DataType,0)=1,FALSE)),"")</f>
        <v>0</v>
      </c>
      <c r="AU339" s="17" t="b">
        <f t="shared" ref="AU339" ca="1" si="8098">IF(H339,IF(N339&gt;0,TRUE,IF(BU339&lt;&gt;"",MATCH(BU339,DataType,0)=2,FALSE)),"")</f>
        <v>0</v>
      </c>
      <c r="AV339" s="17" t="b">
        <f t="shared" ref="AV339" ca="1" si="8099">IF(H339,IF(N339&gt;0,FALSE,IF(BU339&lt;&gt;"",MATCH(BU339,DataType,0)=3,FALSE)),"")</f>
        <v>0</v>
      </c>
      <c r="AW339" s="17" t="b">
        <f t="shared" ref="AW339" ca="1" si="8100">IF(H339,IF(W339&gt;0,Z339=0,FALSE),"")</f>
        <v>0</v>
      </c>
      <c r="AX339" s="14" t="b">
        <f t="array" aca="1" ref="AX339" ca="1">IF(H339,N339&gt;0,"")</f>
        <v>0</v>
      </c>
      <c r="AY339" s="17" t="str">
        <f t="shared" ref="AY339" ca="1" si="8101">IF(H339,IF(N339&gt;0,ADDRESS(ROW(VariablesOrigin)+1,COLUMN(VariablesOrigin)+1,4) &amp; ":" &amp; ADDRESS(ROW(VariablesOrigin)+N339,COLUMN(VariablesOrigin)+1,4),""),"")</f>
        <v/>
      </c>
      <c r="AZ339" s="17" t="str">
        <f t="array" aca="1" ref="AZ339" ca="1">IF(AY339&lt;&gt;"",SUM(1*ISERROR(MATCH(INDIRECT(AY339),INDIRECT(K339),0)))=0,"")</f>
        <v/>
      </c>
      <c r="BA339" s="17" t="b">
        <f t="shared" ref="BA339" ca="1" si="8102">IF(H339,BU339="",FALSE)</f>
        <v>1</v>
      </c>
      <c r="BB339" s="17" t="b">
        <v>0</v>
      </c>
      <c r="BC339" s="17" t="b">
        <f t="shared" ref="BC339" ca="1" si="8103">IF(BA339,IF(N339&gt;0,AND(AZ339,Z339=0),FALSE),"")</f>
        <v>0</v>
      </c>
      <c r="BD339" s="17" t="b">
        <f t="shared" ref="BD339" ca="1" si="8104">IF(BA339,IF(N339&gt;0,AND(NOT(AZ339),Z339=0),FALSE),"")</f>
        <v>0</v>
      </c>
      <c r="BE339" s="17" t="b">
        <f t="shared" ref="BE339" ca="1" si="8105">IF(BA339,IF(AND(AW339,NOT(BB339),NOT(BC339),NOT(BD339)),AND(Z339=0,AC339=0),FALSE),"")</f>
        <v>0</v>
      </c>
      <c r="BF339" s="17" t="b">
        <f t="shared" ref="BF339" ca="1" si="8106">IF(BA339,IF(AND(AW339,NOT(BB339),NOT(BC339),NOT(BD339)),AND(Z339=0,OR(AC339&gt;0)),FALSE),"")</f>
        <v>0</v>
      </c>
      <c r="BG339" s="17" t="b">
        <f t="shared" ref="BG339" ca="1" si="8107">IF(BA339,IF(OR(BB339:BF339),FALSE,IF(Z339=0,FALSE,Z339&gt;0)),"")</f>
        <v>0</v>
      </c>
      <c r="BH339" s="17" t="b">
        <f t="shared" ref="BH339" ca="1" si="8108">IF(BA339,COUNTIF(BB339:BG339,TRUE)=1,"")</f>
        <v>0</v>
      </c>
      <c r="BI339" s="17">
        <f t="shared" ref="BI339" ca="1" si="8109">IF(BA339,IFERROR(MATCH(TRUE,BB339:BG339,0),7),"")</f>
        <v>7</v>
      </c>
      <c r="BJ339" s="17" t="b">
        <f t="shared" ref="BJ339" ca="1" si="8110">DF339&lt;&gt;""</f>
        <v>0</v>
      </c>
      <c r="BK339" s="17" t="str">
        <f t="shared" ref="BK339" ca="1" si="8111">IF(H339,IF(AND(NOT(BA339),AU339),AC339=0,""),"")</f>
        <v/>
      </c>
      <c r="BL339" s="17" t="str">
        <f t="shared" ref="BL339" ca="1" si="8112">IF(H339,IF(AND(NOT(BA339),AU339),AC339&gt;0,""),"")</f>
        <v/>
      </c>
      <c r="BM339" s="17" t="str">
        <f t="shared" ref="BM339" ca="1" si="8113">IF(H339,IF(BA339,CHOOSE(BI339,"0","F","L","I","N",IF(AA339&gt;0.5,"N","S"),"0"),CHOOSE(MATCH(BU339,DataType,0),"S",IF(BK339,"I","N"),"D"  )),"")</f>
        <v>0</v>
      </c>
      <c r="BN339" s="17" t="str">
        <f t="shared" ref="BN339" ca="1" si="8114">IF(H339,IF(BJ339,"E",IF(BA339,CHOOSE(BI339,"0","F","L","I","N","S","0"),CHOOSE(MATCH(BU339,DataType,0),"S",IF(BK339,"I","N"),"D"  ))),"")</f>
        <v/>
      </c>
      <c r="BO339" s="17" t="str">
        <f t="shared" ref="BO339" ca="1" si="8115">IF($H339,IF(BM339="0","",IF(AND(AR339,N339=2),"D",IF(BM339="S","N",IF(AL339,"O",IF(AM339,"I","N"))))),"")</f>
        <v/>
      </c>
      <c r="BP339" s="14" t="b">
        <f t="shared" ref="BP339" ca="1" si="8116">INDIRECT(ADDRESS(2,ROW(A339)-1,,,_sheetname_dataframe))&lt;&gt;""</f>
        <v>1</v>
      </c>
      <c r="BQ339" s="35"/>
      <c r="BX339" s="16"/>
      <c r="BY339" s="16"/>
      <c r="BZ339" s="16"/>
      <c r="CA339" s="16"/>
      <c r="CB339" s="16"/>
      <c r="CC339" s="16"/>
      <c r="CD339" s="16"/>
      <c r="CE339" s="16"/>
      <c r="CF339" s="16"/>
      <c r="CN339" s="14">
        <f ca="1">IF(H339,IFERROR(IsVariableNameLegal(O339),0),0)</f>
        <v>0</v>
      </c>
      <c r="CO339" s="14" t="str">
        <f t="array" aca="1" ref="CO339" ca="1">IF(H339,IF(COUNTIF(INDIRECT(wew!$C$13),O339)&gt;1,TRIM(SUBSTITUTE(_xll.MCONCAT(IF((INDIRECT(wew!$C$13)=O339)*(COLUMN(INDIRECT(wew!$C$13))&lt;&gt;D339+1),-1+COLUMN(INDIRECT(wew!$C$13)),"")," "),"  "," ")),""),"")</f>
        <v/>
      </c>
      <c r="CP339" s="14" t="str">
        <f t="array" aca="1" ref="CP339" ca="1">IF(P339&lt;&gt;"",IF(LEN(P339)&gt;150,1,""),"")</f>
        <v/>
      </c>
      <c r="CQ339" s="14" t="str">
        <f t="array" aca="1" ref="CQ339" ca="1">IF(AND(H339,NOT(ster!$J$3)),IF(COUNTIF(INDIRECT(wew!$C$15),P339)&gt;1,TRIM(SUBSTITUTE(_xll.MCONCAT(IF((INDIRECT(wew!$C$15)=P339)*(COLUMN(INDIRECT(wew!$C$15))&lt;&gt;D339+1),-1+COLUMN(INDIRECT(wew!$C$15)),"")," "),"  "," ")),""),"")</f>
        <v/>
      </c>
      <c r="CR339" s="14" t="str">
        <f t="array" aca="1" ref="CR339" ca="1">IF(H339,IF(AND(W339&gt;0,AO339&lt;&gt;""),TRIM(SUBSTITUTE(_xll.MCONCAT(IFERROR(IF(ISNUMBER(INDIRECT(Q339)),IF((INDIRECT(ster!$D$14)&lt;&gt;"")*(INDIRECT(Q339)&lt;AO339),INDIRECT(ster!$D$14) &amp; ": " &amp;  SUBSTITUTE(IF( AV339,IFERROR(TEXT(INDIRECT(Q339),"rrrr-mm-dd") &amp;" (" &amp; INDIRECT(Q339) &amp;")",INDIRECT(Q339)),INDIRECT(Q339))," "," "),""),""),"")," "),"  "," ")),""),"")</f>
        <v/>
      </c>
      <c r="CS339" s="14" t="str">
        <f t="array" aca="1" ref="CS339" ca="1">IF(H339,IF(AND(W339&gt;0,AP339&lt;&gt;""),TRIM(SUBSTITUTE(_xll.MCONCAT(IFERROR(IF(ISNUMBER(INDIRECT(Q339)),IF((INDIRECT(ster!$D$14)&lt;&gt;"")*(INDIRECT(Q339)&gt;AP339),INDIRECT(ster!$D$14) &amp; ": " &amp;  SUBSTITUTE(IF( AV339,IFERROR(TEXT(INDIRECT(Q339),"rrrr-mm-dd")&amp;" (" &amp; INDIRECT(Q339) &amp;")",INDIRECT(Q339)),INDIRECT(Q339))," "," "),""),""),"")," "),"  "," ")),""),"")</f>
        <v/>
      </c>
      <c r="CT339" s="14" t="str">
        <f t="array" aca="1" ref="CT339" ca="1">IF(H339,IF(AND(N339&gt;0,AR339),TRIM(SUBSTITUTE(_xll.MCONCAT(IFERROR(IF(ISNUMBER(INDIRECT(Q339)),IF((INDIRECT(ster!$D$14)&lt;&gt;"")*(IFERROR(0*(MATCH(INDIRECT(Q339),INDIRECT(K339),0)&gt;0),1)),INDIRECT(ster!$D$14) &amp; ": " &amp;  SUBSTITUTE(IF( AV339,IFERROR(TEXT(INDIRECT(Q339),"rrrr-mm-dd")&amp;" (" &amp; INDIRECT(Q339) &amp;")",INDIRECT(Q339)),INDIRECT(Q339))," "," "),""),""),"")," "),"  "," ")),""),"")</f>
        <v/>
      </c>
      <c r="CU339" s="14" t="str">
        <f t="array" aca="1" ref="CU339" ca="1">IF(H339,IF(AND(V339&gt;0),TRIM(SUBSTITUTE(_xll.MCONCAT(IF((INDIRECT(ster!$D$14)&lt;&gt;"")*(IFERROR(0*(INDIRECT(Q339)&lt;&gt;""),1)),INDIRECT(ster!$D$14),"")," "),"  "," ")),""),"")</f>
        <v/>
      </c>
      <c r="CV339" s="14" t="str">
        <f t="array" aca="1" ref="CV339" ca="1">IF(H339,IF(AS339,
TRIM(SUBSTITUTE(_xll.MCONCAT(IF(
   (INDIRECT(ster!$D$14)&lt;&gt;"")*
   ((INDIRECT(Q339)="")+
      NOT(ISNUMBER(INDIRECT(Q339)))*
      NOT(ISERROR(MATCH(INDIRECT(Q339),INDIRECT(K339),0)))
    ),
      INDIRECT(ster!$D$14),
   "")," "),"  "," ")),
""),"")</f>
        <v/>
      </c>
      <c r="CW339" s="14" t="str">
        <f t="array" aca="1" ref="CW339" ca="1">IF(H339,IF(AND(AQ339),TRIM(SUBSTITUTE(_xll.MCONCAT(IFERROR(IF(ISNUMBER(INDIRECT(Q339)),IF((INDIRECT(ster!$D$14)&lt;&gt;"")*(INDIRECT(Q339)&lt;&gt;INT(INDIRECT(Q339))),INDIRECT(ster!$D$14) &amp; ": " &amp; INDIRECT(Q339),""),""),"")," "),"  "," ")),""),"")</f>
        <v/>
      </c>
      <c r="CX339" s="14" t="str">
        <f t="array" aca="1" ref="CX339" ca="1">IF(H339,IF(OR(AU339,AV339),TRIM(SUBSTITUTE(_xll.MCONCAT(IF((INDIRECT(ster!$D$14)&lt;&gt;"")*NOT(ISNUMBER(INDIRECT(Q339))),IF(ISERROR(MATCH(INDIRECT(Q339),INDIRECT(K339),0)),IFERROR(IF(INDIRECT(Q339)&lt;&gt;"",INDIRECT(ster!$D$14) &amp; ": " &amp; SUBSTITUTE(INDIRECT(Q339)," "," "),""),""),""),"")," "),"  "," ")),""),"")</f>
        <v/>
      </c>
      <c r="CY339" s="14" t="str">
        <f t="array" aca="1" ref="CY339" ca="1">IF(H339,IF(AE339,TRIM(SUBSTITUTE(_xll.MCONCAT(IF((INDIRECT(ster!$D$14)&lt;&gt;"")*IFERROR(NOT(INDIRECT(AF339)),FALSE),IF(ISERROR(MATCH(INDIRECT(Q339),INDIRECT(K339),0)),IFERROR(IF(INDIRECT(Q339)&lt;&gt;"",INDIRECT(ster!$D$14)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CZ339" s="14" t="str">
        <f t="array" aca="1" ref="CZ339" ca="1">IF(H339,IF(AH339,TRIM(SUBSTITUTE(_xll.MCONCAT(IF((INDIRECT(ster!$D$14)&lt;&gt;"")*IFERROR(NOT(INDIRECT(AI339)),FALSE),IF(ISERROR(MATCH(INDIRECT(Q339),INDIRECT(K339),0)),IFERROR(IF(INDIRECT(Q339)&lt;&gt;"",INDIRECT(ster!$D$14)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DC339" s="14" t="str">
        <f ca="1">SUBSTITUTE(SUBSTITUTE(SUBSTITUTE(SUBSTITUTE(_xll.MCONCAT(DG339:DS339,"■"),"■■","■"),"■■","■"),"■■","■"),"■■","■")</f>
        <v>■</v>
      </c>
      <c r="DD339" s="14" t="str">
        <f t="shared" ref="DD339" ca="1" si="8117">IF(MID(DC339,1,1)="■",MID(DC339,2,LEN(DC339)),DC339)</f>
        <v/>
      </c>
      <c r="DE339" s="14" t="str">
        <f t="shared" ref="DE339" ca="1" si="8118">IF(DD339&lt;&gt;"",IF(MID(DD339,LEN(DD339),1)="■",MID(DD339,1,LEN(DD339)-1),DD339),"")</f>
        <v/>
      </c>
      <c r="DF339" s="14" t="str">
        <f t="shared" ref="DF339" ca="1" si="8119">IFERROR(IF(DE339&lt;&gt;"",SUBSTITUTE(DE339,"■",". "),""),"##INTERNAL_ERROR")</f>
        <v/>
      </c>
      <c r="DG339" s="14" t="str">
        <f t="shared" ref="DG339" ca="1" si="8120">IF(CN339&lt;&gt;0,"Variable name don't comply with the naming convention","")</f>
        <v/>
      </c>
      <c r="DH339" s="14" t="str">
        <f t="shared" ref="DH339" ca="1" si="8121">IF(CO339&lt;&gt;"","Duplicated name. " &amp; IF(ISERROR(FIND(" ",CO339)),"Duplicate have index " &amp; CO339, "Duplicates have indices: "&amp;SUBSTITUTE(CO339," ",", ")),"")</f>
        <v/>
      </c>
      <c r="DI339" s="14" t="str">
        <f t="shared" ref="DI339" ca="1" si="8122">IF(CP339&lt;&gt;"","Variable label exceed length 150","")</f>
        <v/>
      </c>
      <c r="DJ339" s="14" t="str">
        <f t="shared" ref="DJ339" ca="1" si="8123">IF(CQ339&lt;&gt;"","Duplicated variable label. " &amp; IF(ISERROR(FIND(" ",CQ339)),"Duplicate have index " &amp; CQ339, "Duplicates have indices: "&amp;SUBSTITUTE(CQ339," ",", ")),"")</f>
        <v/>
      </c>
      <c r="DK339" s="14" t="str">
        <f t="shared" ref="DK339" ca="1" si="8124">IF(CR339&lt;&gt;"","The following cases have values below declared theorethical min: " &amp;SUBSTITUTE(CR339," ",", "),"")</f>
        <v/>
      </c>
      <c r="DL339" s="14" t="str">
        <f t="shared" ref="DL339" ca="1" si="8125">IF(CS339&lt;&gt;"","The following cases have values above declared theorethical max: " &amp;SUBSTITUTE(CS339," ",", "),"")</f>
        <v/>
      </c>
      <c r="DM339" s="14" t="str">
        <f t="shared" ref="DM339" ca="1" si="8126">IF(CT339&lt;&gt;"","There are some cases with values not explicitly declared in the labels dictionary: " &amp;SUBSTITUTE(CT339," ",", "),"")</f>
        <v/>
      </c>
      <c r="DN339" s="14" t="str">
        <f t="array" aca="1" ref="DN339" ca="1">IF(CU339&lt;&gt;"","There are errors in the entered values in the following cases: " &amp;SUBSTITUTE(CU339," ",", "),"")</f>
        <v/>
      </c>
      <c r="DO339" s="14" t="str">
        <f t="shared" ref="DO339" ca="1" si="8127">IF(CV339&lt;&gt;"","The following records are missing in this required field: " &amp;SUBSTITUTE(CV339," ",", "),"")</f>
        <v/>
      </c>
      <c r="DP339" s="14" t="str">
        <f t="shared" ref="DP339" ca="1" si="8128">IF(CW339&lt;&gt;"","The following cases have non-integer values: " &amp;SUBSTITUTE(CW339," ",", "),"")</f>
        <v/>
      </c>
      <c r="DQ339" s="14" t="str">
        <f t="shared" ref="DQ339" ca="1" si="8129">IF(CX339&lt;&gt;"","The following cases are non-numeric: " &amp;SUBSTITUTE(CX339," ",", "),"")</f>
        <v/>
      </c>
      <c r="DR339" s="14" t="str">
        <f t="shared" ref="DR339" ca="1" si="8130">IF(CY339&lt;&gt;"","In the following cases " &amp; P339 &amp; " " &amp; LOWER(MID(AG339,1,1)) &amp; MID(AG339,2,LEN(AG339)) &amp; ": " &amp;SUBSTITUTE(CY339," ",", "),"")</f>
        <v/>
      </c>
      <c r="DS339" s="14" t="str">
        <f t="shared" ref="DS339" ca="1" si="8131">IF(CZ339&lt;&gt;"","In the following cases " &amp; P339 &amp; " " &amp; LOWER(MID(AJ339,1,1)) &amp; MID(AJ339,2,LEN(AJ339)) &amp; ": " &amp;SUBSTITUTE(CZ339," ",", "),"")</f>
        <v/>
      </c>
      <c r="DZ339" s="14" t="b">
        <f t="shared" ref="DZ339" ca="1" si="8132">OR(ED339&lt;&gt;"",EF339&lt;&gt;"",EG339&lt;&gt;"")</f>
        <v>0</v>
      </c>
      <c r="EA339" s="14" t="str">
        <f t="shared" ref="EA339" ca="1" si="8133">IF(EB339&lt;&gt;"",G339 &amp; " (" &amp; F339 &amp; ")","")</f>
        <v/>
      </c>
      <c r="EB339" s="14" t="str">
        <f t="shared" ref="EB339" ca="1" si="8134">IF(EE339&lt;&gt;"",EE339&amp;IF(ED339&lt;&gt;""," and "&amp;ED339,""),UPPER(MID(ED339,1,1)&amp;MID(ED339,2,LEN(ED339))))&amp; IF(OR(EF339&lt;&gt;"",EG339&lt;&gt;"")," and "&amp;IF(EF339&lt;&gt;"",LOWER(MID(EF339,1,1) &amp; MID(EF339,2,LEN(EF339))),"")&amp; IF(AND(EF339 &lt;&gt;"",EG339&lt;&gt;"")," and ","") &amp; IF(EG339&lt;&gt;"",LOWER(MID(EG339,1,1) &amp; MID(EG339,2,LEN(EG339))),""),"") &amp; IF(OR(EE339&lt;&gt;"",ED339&lt;&gt;"",EF339&lt;&gt;"",EG339&lt;&gt;""), ". ","")</f>
        <v/>
      </c>
      <c r="EC339" s="14" t="str">
        <f t="shared" ref="EC339" ca="1" si="8135">IF(EB339&lt;&gt;"",G339 &amp; " (" &amp; F339 &amp; "): " &amp; EB339,"")</f>
        <v/>
      </c>
      <c r="ED339" s="14" t="str">
        <f t="shared" ref="ED339" ca="1" si="8136">IF(H339,IF(W339&gt;0,IF(AND(AO339&lt;&gt;"",AP339&lt;&gt;""),"each value must be between " &amp; IF( AV339,IFERROR(TEXT(AO339,"rrrr-mm-dd") &amp;" (" &amp; AO339 &amp;")",AO339),AO339) &amp; " and " &amp; IF( AV339,IFERROR(TEXT(AP339,"rrrr-mm-dd") &amp;" (" &amp; AP339 &amp;")",AP339),AP339),IF(AO339&lt;&gt;"","each value must be above " &amp; IF( AV339,IFERROR(TEXT(AO339,"rrrr-mm-dd") &amp;" (" &amp; AO339 &amp;")",AO339),AO339), IF(AP339&lt;&gt;"","each value must be below " &amp; IF( AV339,IFERROR(TEXT(AP339,"rrrr-mm-dd") &amp;" (" &amp; AP339 &amp;")",AP339),AP339),""))),""),"")</f>
        <v/>
      </c>
      <c r="EE339" s="14" t="str">
        <f t="shared" ref="EE339" ca="1" si="8137">IF(H339,IF(OR(AQ339,AU339,AV339,AS339,AR339),
   "Values must be" &amp;
   IF(AR339," limited to predefinied list", IF(AQ339, " integers",IF(OR(AU339,AV339)," numeric",""))) &amp;
   IF(AS339,IF(OR(AR339,AQ339,AU339,AV339), " and ","") &amp; "non-missing",""),
""),"")</f>
        <v/>
      </c>
      <c r="EF339" s="14" t="str">
        <f t="shared" ref="EF339" ca="1" si="8138">IF($H339,AG339,"")</f>
        <v/>
      </c>
      <c r="EG339" s="14" t="str">
        <f t="shared" ref="EG339" ca="1" si="8139">IF($H339,AJ339,"")</f>
        <v/>
      </c>
      <c r="EM339" s="14" t="b">
        <f t="shared" ref="EM339" ca="1" si="8140">OR(EC339&lt;&gt;"",DF339&lt;&gt;"")</f>
        <v>0</v>
      </c>
      <c r="EN339" s="14" t="str">
        <f t="shared" ref="EN339" ca="1" si="8141">IF(EM339,C339,"")</f>
        <v/>
      </c>
      <c r="EO339" s="14" t="str">
        <f t="shared" ref="EO339" ca="1" si="8142">IF(EM339,F339,"")</f>
        <v/>
      </c>
      <c r="EP339" s="14" t="str">
        <f t="shared" ref="EP339" ca="1" si="8143">EC339</f>
        <v/>
      </c>
      <c r="EQ339" s="14" t="str">
        <f t="shared" ref="EQ339" ca="1" si="8144">DF339</f>
        <v/>
      </c>
    </row>
    <row r="340" spans="2:147" s="14" customFormat="1">
      <c r="B340" s="14" t="str">
        <f t="shared" ref="B340" ca="1" si="8145">DF340</f>
        <v/>
      </c>
      <c r="C340" s="14">
        <f t="shared" ref="C340" ca="1" si="8146">IF(OFFSET(B340,-1,COLUMN(VariableExists)-2),OFFSET(B340,-1,1)+1,OFFSET(B340,-1,1))</f>
        <v>312</v>
      </c>
      <c r="D340" s="14">
        <f t="shared" ref="D340" si="8147">ROW(A340)-2</f>
        <v>338</v>
      </c>
      <c r="E340" s="14" t="str">
        <f t="shared" ref="E340" ca="1" si="8148">IF(OR(G340="",ROW(G340)=2),"",IF(Z340&gt;0,"S",IF(AX340,IF(J340=2,"D","N"),"I")))</f>
        <v/>
      </c>
      <c r="F340" s="14" t="str">
        <f t="shared" ref="F340" ca="1" si="8149">IF(H340,O340,"")</f>
        <v/>
      </c>
      <c r="G340" s="14" t="str">
        <f t="shared" ref="G340" ca="1" si="8150">IF(H340,P340,"")</f>
        <v/>
      </c>
      <c r="H340" s="14" t="b">
        <f t="shared" ref="H340" ca="1" si="8151">IF(INDIRECT(ADDRESS(2,D340+1,,,_sheetname_dataframe))="",FALSE,MID(INDIRECT(ADDRESS(2,D340+1,,,_sheetname_dataframe)),1,1)&lt;&gt;".")</f>
        <v>0</v>
      </c>
      <c r="I340" s="14" t="str">
        <f ca="1">IF($H340,ADDRESS(3,(D340+1)*2-1,4,,"["&amp;wew!$G$7&amp;"]"&amp;_sheetname_labels)&amp;":"&amp;ADDRESS(2+ster!$B$20,(D340+1)*2-1,4),"")</f>
        <v/>
      </c>
      <c r="J340" s="14" t="str">
        <f t="array" aca="1" ref="J340" ca="1">IF(H340,MAX(0,MAX(IF(INDIRECT(I340)&lt;&gt;"",ROW(INDIRECT(I340)),""))-2),"")</f>
        <v/>
      </c>
      <c r="K340" s="14" t="str">
        <f ca="1">IF($H340,IF($J340&gt;0,ADDRESS(3,(D340+1)*2-1,4,,"["&amp;wew!$G$7&amp;"]"&amp;_sheetname_labels)&amp;":"&amp;ADDRESS(2+J340,(D340+1)*2-1,4),""),"")</f>
        <v/>
      </c>
      <c r="L340" s="14" t="str">
        <f ca="1">IF($H340,IF($J340&gt;0,ADDRESS(3,(D340+1)*2,4,,"["&amp;wew!$G$7&amp;"]"&amp;_sheetname_labels)&amp;":"&amp;ADDRESS(2+J340,(D340+1)*2,4),""),"")</f>
        <v/>
      </c>
      <c r="M340" s="14" t="str">
        <f t="shared" ref="M340" ca="1" si="8152">IF($H340,IF(J340&gt;0,COUNTA(INDIRECT(K340))-COUNT(INDIRECT(K340)),0),"")</f>
        <v/>
      </c>
      <c r="N340" s="14" t="str">
        <f t="shared" ref="N340" ca="1" si="8153">IF(H340,J340-M340,"")</f>
        <v/>
      </c>
      <c r="O340" s="14" t="str">
        <f t="shared" ref="O340" ca="1" si="8154">IF(INDIRECT(ADDRESS(2,D340+1,,,_sheetname_dataframe))="","",INDIRECT(ADDRESS(2,D340+1,,,_sheetname_dataframe)))</f>
        <v>.verification</v>
      </c>
      <c r="P340" s="14" t="str">
        <f t="shared" ref="P340" ca="1" si="8155">IF(H340,IF(INDIRECT(ADDRESS(1,D340+1,,,_sheetname_dataframe))="","",INDIRECT(ADDRESS(1,D340+1,,,_sheetname_dataframe))),"")</f>
        <v/>
      </c>
      <c r="Q340" s="14" t="str">
        <f ca="1">IF($BP340,ADDRESS(3,D340+1,4,,"["&amp;wew!$G$7&amp;"]"&amp;_sheetname_dataframe)&amp;":"&amp;ADDRESS(2+ster!$C$14,D340+1,4),"")</f>
        <v>[DBTemplate.xlsm]data_frame!MA3:MA3</v>
      </c>
      <c r="R340" s="14" t="str">
        <f>IF($BP340,IF(MID(_xll.FORMULATEXT(INDEX(INDIRECT(Q340),1)),1,1)="=", _xll.FORMULATEXT(INDEX(INDIRECT(Q340),1),2,TRUE),""),"")</f>
        <v>=IF(OR(AND(RC[-1]&lt;&gt;"",ISNUMBER(RC[-2])),AND(RC[-1]="",NOT(ISNUMBER(RC[-2])))),1,0)</v>
      </c>
      <c r="S340" s="14" t="str">
        <f t="array" aca="1" ref="S340" ca="1">IF(H340,SUM(IF((IFERROR(INDIRECT(Q340)&lt;&gt;"",FALSE))*(INDIRECT(ster!$D$14)&lt;&gt;""),1,0)),"")</f>
        <v/>
      </c>
      <c r="T340" s="14" t="str">
        <f t="array" aca="1" ref="T340" ca="1">IF(H340,IF(M340&gt;0,SUM(IFERROR(1*(MATCH(INDIRECT(Q340),INDIRECT(K340),0)&gt;0),0)*(INDIRECT(ster!$D$14)&lt;&gt;"")*NOT(ISNUMBER(INDIRECT(Q340)))),0),"")</f>
        <v/>
      </c>
      <c r="U340" s="14" t="str">
        <f t="array" aca="1" ref="U340" ca="1">IF(H340,SUM((IFERROR(INDIRECT(Q340)="",FALSE))*(INDIRECT(ster!$D$14)&lt;&gt;"")),"")</f>
        <v/>
      </c>
      <c r="V340" s="14" t="str">
        <f t="array" aca="1" ref="V340" ca="1">IF(H340,SUM((IFERROR(INDIRECT(Q340)="#ąś",TRUE))*(INDIRECT(ster!$D$14)&lt;&gt;"")),"")</f>
        <v/>
      </c>
      <c r="W340" s="14" t="str">
        <f t="array" aca="1" ref="W340" ca="1">IF(H340,SUM(ISNUMBER(INDIRECT(Q340))*(INDIRECT(ster!$D$14)&lt;&gt;"")),"")</f>
        <v/>
      </c>
      <c r="X340" s="14" t="str">
        <f t="array" aca="1" ref="X340" ca="1">IF(AND(H340,W340&gt;0),IF(wew!$B$3,MIN(IF((INDIRECT(ster!$D$14)&lt;&gt;"")*IFERROR(INDIRECT($Q340)&lt;&gt;"",FALSE),IFERROR(INDIRECT($Q340),"X"),"X")),"&lt;włącz podświetlanie wartości&gt;"),"—")</f>
        <v>—</v>
      </c>
      <c r="Y340" s="14" t="str">
        <f t="array" aca="1" ref="Y340" ca="1">IF(AND(H340,W340&gt;0),IF(wew!$B$3,MAX(IF((INDIRECT(ster!$D$14)&lt;&gt;"")*IFERROR(INDIRECT($Q340)&lt;&gt;"",FALSE),IFERROR(INDIRECT($Q340),"X"),"X")),"&lt;włącz podświetlanie wartości&gt;"),"—")</f>
        <v>—</v>
      </c>
      <c r="Z340" s="14" t="str">
        <f t="shared" ref="Z340" ca="1" si="8156">IF(H340,S340-T340-W340,"")</f>
        <v/>
      </c>
      <c r="AA340" s="12" t="str">
        <f t="shared" ref="AA340" ca="1" si="8157">IF(H340,IF(S340&gt;0,W340/(S340),"—"),"")</f>
        <v/>
      </c>
      <c r="AB340" s="17" t="str">
        <f t="array" aca="1" ref="AB340" ca="1">IF(H340,IF(W340&gt;0,SUM((INDIRECT(ster!$D$14)&lt;&gt;"")*IFERROR((INDIRECT(Q340)&lt;&gt;"")*(INDIRECT(Q340)=INT(INDIRECT(Q340))),0)),0),"")</f>
        <v/>
      </c>
      <c r="AC340" s="17" t="str">
        <f t="array" aca="1" ref="AC340" ca="1">IF(H340,W340-AB340,"")</f>
        <v/>
      </c>
      <c r="AD340" s="17" t="str">
        <f t="shared" ref="AD340" ca="1" si="8158">IF($H340,IF(AC340&lt;&gt;"",IF(AC340=0,1,IF(AC340/W340&lt;0.15,2,3)),0),"")</f>
        <v/>
      </c>
      <c r="AE340" s="17" t="b">
        <f t="shared" ref="AE340" ca="1" si="8159">IF(H340,OFFSET(O340,1,0)=".validation",FALSE)</f>
        <v>0</v>
      </c>
      <c r="AF340" s="17" t="str">
        <f ca="1">IF(AE340,IF($H340,ADDRESS(3,D340+2,4,,"["&amp;wew!$G$7&amp;"]"&amp;_sheetname_dataframe)&amp;":"&amp;ADDRESS(2+ster!$C$14,D340+2,4),""),"")</f>
        <v/>
      </c>
      <c r="AG340" s="17" t="str">
        <f t="shared" ref="AG340" ca="1" si="8160">IF(AE340,IF($H340,IF(INDIRECT(ADDRESS(1,D340+2,,,_sheetname_dataframe))="","",INDIRECT(ADDRESS(1,D340+2,,,_sheetname_dataframe))),""),"")</f>
        <v/>
      </c>
      <c r="AH340" s="17" t="b">
        <f t="shared" ref="AH340" ca="1" si="8161">IF(H340,AND(AE340,OFFSET(O340,2,0)=".validation"),FALSE)</f>
        <v>0</v>
      </c>
      <c r="AI340" s="17" t="str">
        <f ca="1">IF(AH340,IF($H340,ADDRESS(3,D340+3,4,,"["&amp;wew!$G$7&amp;"]"&amp;_sheetname_dataframe)&amp;":"&amp;ADDRESS(2+ster!$C$14,D340+3,4),""),"")</f>
        <v/>
      </c>
      <c r="AJ340" s="17" t="str">
        <f t="shared" ref="AJ340" ca="1" si="8162">IF(AH340,IF($H340,IF(INDIRECT(ADDRESS(1,D340+3,,,_sheetname_dataframe))="","",INDIRECT(ADDRESS(1,D340+3,,,_sheetname_dataframe))),""),"")</f>
        <v/>
      </c>
      <c r="AK340" s="17" t="str">
        <f t="shared" ref="AK340" ca="1" si="8163">IF(H340,OR(AQ340,AD340=2),"")</f>
        <v/>
      </c>
      <c r="AL340" s="17" t="str">
        <f t="shared" ref="AL340" ca="1" si="8164">IF($H340,IF(BV340&lt;&gt;"",IF(OR(BM340="F",BM340="L",BM340="I",BM340="D"),BV340&lt;&gt;0)),"")</f>
        <v/>
      </c>
      <c r="AM340" s="17" t="str">
        <f t="shared" ref="AM340" ca="1" si="8165">IF($H340,AND(NOT(AL340),OR(IF(BW340&lt;&gt;"",IF(OR(BM340="F",BM340="L"),BW340&lt;&gt;0)),BM340="I",BM340="N",BM340="D")),"")</f>
        <v/>
      </c>
      <c r="AN340" s="17">
        <f t="shared" ref="AN340" ca="1" si="8166">IF(COUNTA(INDIRECT(Q340))=0,0, IF(AND(AO340&lt;&gt;"",X340&lt;AO340),1,IF(AND(AP340&lt;&gt;"",Y340&gt;AP340),1,IF(AND(AQ340,AC340&gt;0),2,0))))</f>
        <v>2</v>
      </c>
      <c r="AO340" s="24" t="str">
        <f t="shared" ref="AO340" ca="1" si="8167">IF($H340,IF(BY340&lt;&gt;"",IF(ISNUMBER(BY340),BY340,""),""),"")</f>
        <v/>
      </c>
      <c r="AP340" s="24" t="str">
        <f t="shared" ref="AP340" ca="1" si="8168">IF($H340,IF(BZ340&lt;&gt;"",IF(ISNUMBER(BZ340),BZ340,""),""),"")</f>
        <v/>
      </c>
      <c r="AQ340" s="17" t="str">
        <f t="shared" ref="AQ340" ca="1" si="8169">IF(H340,IF(CA340&lt;&gt;"",CA340&lt;&gt;0,FALSE),"")</f>
        <v/>
      </c>
      <c r="AR340" s="17" t="str">
        <f t="shared" ref="AR340" ca="1" si="8170">IF(H340,IF(N340&gt;0,IF(BQ340&lt;&gt;"",BQ340&lt;&gt;0,FALSE),FALSE),"")</f>
        <v/>
      </c>
      <c r="AS340" s="17" t="str">
        <f t="shared" ref="AS340" ca="1" si="8171">IF(H340,IF(BR340&lt;&gt;"",BR340&lt;&gt;0,FALSE),"")</f>
        <v/>
      </c>
      <c r="AT340" s="17" t="str">
        <f t="shared" ref="AT340" ca="1" si="8172">IF(H340,IF(N340&gt;0,FALSE,IF(BU340&lt;&gt;"",MATCH(BU340,DataType,0)=1,FALSE)),"")</f>
        <v/>
      </c>
      <c r="AU340" s="17" t="str">
        <f t="shared" ref="AU340" ca="1" si="8173">IF(H340,IF(N340&gt;0,TRUE,IF(BU340&lt;&gt;"",MATCH(BU340,DataType,0)=2,FALSE)),"")</f>
        <v/>
      </c>
      <c r="AV340" s="17" t="str">
        <f t="shared" ref="AV340" ca="1" si="8174">IF(H340,IF(N340&gt;0,FALSE,IF(BU340&lt;&gt;"",MATCH(BU340,DataType,0)=3,FALSE)),"")</f>
        <v/>
      </c>
      <c r="AW340" s="17" t="str">
        <f t="shared" ref="AW340" ca="1" si="8175">IF(H340,IF(W340&gt;0,Z340=0,FALSE),"")</f>
        <v/>
      </c>
      <c r="AX340" s="14" t="str">
        <f t="array" aca="1" ref="AX340" ca="1">IF(H340,N340&gt;0,"")</f>
        <v/>
      </c>
      <c r="AY340" s="17" t="str">
        <f t="shared" ref="AY340" ca="1" si="8176">IF(H340,IF(N340&gt;0,ADDRESS(ROW(VariablesOrigin)+1,COLUMN(VariablesOrigin)+1,4) &amp; ":" &amp; ADDRESS(ROW(VariablesOrigin)+N340,COLUMN(VariablesOrigin)+1,4),""),"")</f>
        <v/>
      </c>
      <c r="AZ340" s="17" t="str">
        <f t="array" aca="1" ref="AZ340" ca="1">IF(AY340&lt;&gt;"",SUM(1*ISERROR(MATCH(INDIRECT(AY340),INDIRECT(K340),0)))=0,"")</f>
        <v/>
      </c>
      <c r="BA340" s="17" t="b">
        <f t="shared" ref="BA340" ca="1" si="8177">IF(H340,BU340="",FALSE)</f>
        <v>0</v>
      </c>
      <c r="BB340" s="17" t="b">
        <v>0</v>
      </c>
      <c r="BC340" s="17" t="str">
        <f t="shared" ref="BC340" ca="1" si="8178">IF(BA340,IF(N340&gt;0,AND(AZ340,Z340=0),FALSE),"")</f>
        <v/>
      </c>
      <c r="BD340" s="17" t="str">
        <f t="shared" ref="BD340" ca="1" si="8179">IF(BA340,IF(N340&gt;0,AND(NOT(AZ340),Z340=0),FALSE),"")</f>
        <v/>
      </c>
      <c r="BE340" s="17" t="str">
        <f t="shared" ref="BE340" ca="1" si="8180">IF(BA340,IF(AND(AW340,NOT(BB340),NOT(BC340),NOT(BD340)),AND(Z340=0,AC340=0),FALSE),"")</f>
        <v/>
      </c>
      <c r="BF340" s="17" t="str">
        <f t="shared" ref="BF340" ca="1" si="8181">IF(BA340,IF(AND(AW340,NOT(BB340),NOT(BC340),NOT(BD340)),AND(Z340=0,OR(AC340&gt;0)),FALSE),"")</f>
        <v/>
      </c>
      <c r="BG340" s="17" t="str">
        <f t="shared" ref="BG340" ca="1" si="8182">IF(BA340,IF(OR(BB340:BF340),FALSE,IF(Z340=0,FALSE,Z340&gt;0)),"")</f>
        <v/>
      </c>
      <c r="BH340" s="17" t="str">
        <f t="shared" ref="BH340" ca="1" si="8183">IF(BA340,COUNTIF(BB340:BG340,TRUE)=1,"")</f>
        <v/>
      </c>
      <c r="BI340" s="17" t="str">
        <f t="shared" ref="BI340" ca="1" si="8184">IF(BA340,IFERROR(MATCH(TRUE,BB340:BG340,0),7),"")</f>
        <v/>
      </c>
      <c r="BJ340" s="17" t="b">
        <f t="shared" ref="BJ340" ca="1" si="8185">DF340&lt;&gt;""</f>
        <v>0</v>
      </c>
      <c r="BK340" s="17" t="str">
        <f t="shared" ref="BK340" ca="1" si="8186">IF(H340,IF(AND(NOT(BA340),AU340),AC340=0,""),"")</f>
        <v/>
      </c>
      <c r="BL340" s="17" t="str">
        <f t="shared" ref="BL340" ca="1" si="8187">IF(H340,IF(AND(NOT(BA340),AU340),AC340&gt;0,""),"")</f>
        <v/>
      </c>
      <c r="BM340" s="17" t="str">
        <f t="shared" ref="BM340" ca="1" si="8188">IF(H340,IF(BA340,CHOOSE(BI340,"0","F","L","I","N",IF(AA340&gt;0.5,"N","S"),"0"),CHOOSE(MATCH(BU340,DataType,0),"S",IF(BK340,"I","N"),"D"  )),"")</f>
        <v/>
      </c>
      <c r="BN340" s="17" t="str">
        <f t="shared" ref="BN340" ca="1" si="8189">IF(H340,IF(BJ340,"E",IF(BA340,CHOOSE(BI340,"0","F","L","I","N","S","0"),CHOOSE(MATCH(BU340,DataType,0),"S",IF(BK340,"I","N"),"D"  ))),"")</f>
        <v/>
      </c>
      <c r="BO340" s="17" t="str">
        <f t="shared" ref="BO340" ca="1" si="8190">IF($H340,IF(BM340="0","",IF(AND(AR340,N340=2),"D",IF(BM340="S","N",IF(AL340,"O",IF(AM340,"I","N"))))),"")</f>
        <v/>
      </c>
      <c r="BP340" s="14" t="b">
        <f t="shared" ref="BP340" ca="1" si="8191">INDIRECT(ADDRESS(2,ROW(A340)-1,,,_sheetname_dataframe))&lt;&gt;""</f>
        <v>1</v>
      </c>
      <c r="BQ340" s="35"/>
      <c r="BX340" s="16"/>
      <c r="BY340" s="16"/>
      <c r="BZ340" s="16"/>
      <c r="CA340" s="16"/>
      <c r="CB340" s="16"/>
      <c r="CC340" s="16"/>
      <c r="CD340" s="16"/>
      <c r="CE340" s="16"/>
      <c r="CF340" s="16"/>
      <c r="CN340" s="14">
        <f ca="1">IF(H340,IFERROR(IsVariableNameLegal(O340),0),0)</f>
        <v>0</v>
      </c>
      <c r="CO340" s="14" t="str">
        <f t="array" aca="1" ref="CO340" ca="1">IF(H340,IF(COUNTIF(INDIRECT(wew!$C$13),O340)&gt;1,TRIM(SUBSTITUTE(_xll.MCONCAT(IF((INDIRECT(wew!$C$13)=O340)*(COLUMN(INDIRECT(wew!$C$13))&lt;&gt;D340+1),-1+COLUMN(INDIRECT(wew!$C$13)),"")," "),"  "," ")),""),"")</f>
        <v/>
      </c>
      <c r="CP340" s="14" t="str">
        <f t="array" aca="1" ref="CP340" ca="1">IF(P340&lt;&gt;"",IF(LEN(P340)&gt;150,1,""),"")</f>
        <v/>
      </c>
      <c r="CQ340" s="14" t="str">
        <f t="array" aca="1" ref="CQ340" ca="1">IF(AND(H340,NOT(ster!$J$3)),IF(COUNTIF(INDIRECT(wew!$C$15),P340)&gt;1,TRIM(SUBSTITUTE(_xll.MCONCAT(IF((INDIRECT(wew!$C$15)=P340)*(COLUMN(INDIRECT(wew!$C$15))&lt;&gt;D340+1),-1+COLUMN(INDIRECT(wew!$C$15)),"")," "),"  "," ")),""),"")</f>
        <v/>
      </c>
      <c r="CR340" s="14" t="str">
        <f t="array" aca="1" ref="CR340" ca="1">IF(H340,IF(AND(W340&gt;0,AO340&lt;&gt;""),TRIM(SUBSTITUTE(_xll.MCONCAT(IFERROR(IF(ISNUMBER(INDIRECT(Q340)),IF((INDIRECT(ster!$D$14)&lt;&gt;"")*(INDIRECT(Q340)&lt;AO340),INDIRECT(ster!$D$14) &amp; ": " &amp;  SUBSTITUTE(IF( AV340,IFERROR(TEXT(INDIRECT(Q340),"rrrr-mm-dd") &amp;" (" &amp; INDIRECT(Q340) &amp;")",INDIRECT(Q340)),INDIRECT(Q340))," "," "),""),""),"")," "),"  "," ")),""),"")</f>
        <v/>
      </c>
      <c r="CS340" s="14" t="str">
        <f t="array" aca="1" ref="CS340" ca="1">IF(H340,IF(AND(W340&gt;0,AP340&lt;&gt;""),TRIM(SUBSTITUTE(_xll.MCONCAT(IFERROR(IF(ISNUMBER(INDIRECT(Q340)),IF((INDIRECT(ster!$D$14)&lt;&gt;"")*(INDIRECT(Q340)&gt;AP340),INDIRECT(ster!$D$14) &amp; ": " &amp;  SUBSTITUTE(IF( AV340,IFERROR(TEXT(INDIRECT(Q340),"rrrr-mm-dd")&amp;" (" &amp; INDIRECT(Q340) &amp;")",INDIRECT(Q340)),INDIRECT(Q340))," "," "),""),""),"")," "),"  "," ")),""),"")</f>
        <v/>
      </c>
      <c r="CT340" s="14" t="str">
        <f t="array" aca="1" ref="CT340" ca="1">IF(H340,IF(AND(N340&gt;0,AR340),TRIM(SUBSTITUTE(_xll.MCONCAT(IFERROR(IF(ISNUMBER(INDIRECT(Q340)),IF((INDIRECT(ster!$D$14)&lt;&gt;"")*(IFERROR(0*(MATCH(INDIRECT(Q340),INDIRECT(K340),0)&gt;0),1)),INDIRECT(ster!$D$14) &amp; ": " &amp;  SUBSTITUTE(IF( AV340,IFERROR(TEXT(INDIRECT(Q340),"rrrr-mm-dd")&amp;" (" &amp; INDIRECT(Q340) &amp;")",INDIRECT(Q340)),INDIRECT(Q340))," "," "),""),""),"")," "),"  "," ")),""),"")</f>
        <v/>
      </c>
      <c r="CU340" s="14" t="str">
        <f t="array" aca="1" ref="CU340" ca="1">IF(H340,IF(AND(V340&gt;0),TRIM(SUBSTITUTE(_xll.MCONCAT(IF((INDIRECT(ster!$D$14)&lt;&gt;"")*(IFERROR(0*(INDIRECT(Q340)&lt;&gt;""),1)),INDIRECT(ster!$D$14),"")," "),"  "," ")),""),"")</f>
        <v/>
      </c>
      <c r="CV340" s="14" t="str">
        <f t="array" aca="1" ref="CV340" ca="1">IF(H340,IF(AS340,
TRIM(SUBSTITUTE(_xll.MCONCAT(IF(
   (INDIRECT(ster!$D$14)&lt;&gt;"")*
   ((INDIRECT(Q340)="")+
      NOT(ISNUMBER(INDIRECT(Q340)))*
      NOT(ISERROR(MATCH(INDIRECT(Q340),INDIRECT(K340),0)))
    ),
      INDIRECT(ster!$D$14),
   "")," "),"  "," ")),
""),"")</f>
        <v/>
      </c>
      <c r="CW340" s="14" t="str">
        <f t="array" aca="1" ref="CW340" ca="1">IF(H340,IF(AND(AQ340),TRIM(SUBSTITUTE(_xll.MCONCAT(IFERROR(IF(ISNUMBER(INDIRECT(Q340)),IF((INDIRECT(ster!$D$14)&lt;&gt;"")*(INDIRECT(Q340)&lt;&gt;INT(INDIRECT(Q340))),INDIRECT(ster!$D$14) &amp; ": " &amp; INDIRECT(Q340),""),""),"")," "),"  "," ")),""),"")</f>
        <v/>
      </c>
      <c r="CX340" s="14" t="str">
        <f t="array" aca="1" ref="CX340" ca="1">IF(H340,IF(OR(AU340,AV340),TRIM(SUBSTITUTE(_xll.MCONCAT(IF((INDIRECT(ster!$D$14)&lt;&gt;"")*NOT(ISNUMBER(INDIRECT(Q340))),IF(ISERROR(MATCH(INDIRECT(Q340),INDIRECT(K340),0)),IFERROR(IF(INDIRECT(Q340)&lt;&gt;"",INDIRECT(ster!$D$14) &amp; ": " &amp; SUBSTITUTE(INDIRECT(Q340)," "," "),""),""),""),"")," "),"  "," ")),""),"")</f>
        <v/>
      </c>
      <c r="CY340" s="14" t="str">
        <f t="array" aca="1" ref="CY340" ca="1">IF(H340,IF(AE340,TRIM(SUBSTITUTE(_xll.MCONCAT(IF((INDIRECT(ster!$D$14)&lt;&gt;"")*IFERROR(NOT(INDIRECT(AF340)),FALSE),IF(ISERROR(MATCH(INDIRECT(Q340),INDIRECT(K340),0)),IFERROR(IF(INDIRECT(Q340)&lt;&gt;"",INDIRECT(ster!$D$14)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CZ340" s="14" t="str">
        <f t="array" aca="1" ref="CZ340" ca="1">IF(H340,IF(AH340,TRIM(SUBSTITUTE(_xll.MCONCAT(IF((INDIRECT(ster!$D$14)&lt;&gt;"")*IFERROR(NOT(INDIRECT(AI340)),FALSE),IF(ISERROR(MATCH(INDIRECT(Q340),INDIRECT(K340),0)),IFERROR(IF(INDIRECT(Q340)&lt;&gt;"",INDIRECT(ster!$D$14)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DC340" s="14" t="str">
        <f ca="1">SUBSTITUTE(SUBSTITUTE(SUBSTITUTE(SUBSTITUTE(_xll.MCONCAT(DG340:DS340,"■"),"■■","■"),"■■","■"),"■■","■"),"■■","■")</f>
        <v>■</v>
      </c>
      <c r="DD340" s="14" t="str">
        <f t="shared" ref="DD340" ca="1" si="8192">IF(MID(DC340,1,1)="■",MID(DC340,2,LEN(DC340)),DC340)</f>
        <v/>
      </c>
      <c r="DE340" s="14" t="str">
        <f t="shared" ref="DE340" ca="1" si="8193">IF(DD340&lt;&gt;"",IF(MID(DD340,LEN(DD340),1)="■",MID(DD340,1,LEN(DD340)-1),DD340),"")</f>
        <v/>
      </c>
      <c r="DF340" s="14" t="str">
        <f t="shared" ref="DF340" ca="1" si="8194">IFERROR(IF(DE340&lt;&gt;"",SUBSTITUTE(DE340,"■",". "),""),"##INTERNAL_ERROR")</f>
        <v/>
      </c>
      <c r="DG340" s="14" t="str">
        <f t="shared" ref="DG340" ca="1" si="8195">IF(CN340&lt;&gt;0,"Variable name don't comply with the naming convention","")</f>
        <v/>
      </c>
      <c r="DH340" s="14" t="str">
        <f t="shared" ref="DH340" ca="1" si="8196">IF(CO340&lt;&gt;"","Duplicated name. " &amp; IF(ISERROR(FIND(" ",CO340)),"Duplicate have index " &amp; CO340, "Duplicates have indices: "&amp;SUBSTITUTE(CO340," ",", ")),"")</f>
        <v/>
      </c>
      <c r="DI340" s="14" t="str">
        <f t="shared" ref="DI340" ca="1" si="8197">IF(CP340&lt;&gt;"","Variable label exceed length 150","")</f>
        <v/>
      </c>
      <c r="DJ340" s="14" t="str">
        <f t="shared" ref="DJ340" ca="1" si="8198">IF(CQ340&lt;&gt;"","Duplicated variable label. " &amp; IF(ISERROR(FIND(" ",CQ340)),"Duplicate have index " &amp; CQ340, "Duplicates have indices: "&amp;SUBSTITUTE(CQ340," ",", ")),"")</f>
        <v/>
      </c>
      <c r="DK340" s="14" t="str">
        <f t="shared" ref="DK340" ca="1" si="8199">IF(CR340&lt;&gt;"","The following cases have values below declared theorethical min: " &amp;SUBSTITUTE(CR340," ",", "),"")</f>
        <v/>
      </c>
      <c r="DL340" s="14" t="str">
        <f t="shared" ref="DL340" ca="1" si="8200">IF(CS340&lt;&gt;"","The following cases have values above declared theorethical max: " &amp;SUBSTITUTE(CS340," ",", "),"")</f>
        <v/>
      </c>
      <c r="DM340" s="14" t="str">
        <f t="shared" ref="DM340" ca="1" si="8201">IF(CT340&lt;&gt;"","There are some cases with values not explicitly declared in the labels dictionary: " &amp;SUBSTITUTE(CT340," ",", "),"")</f>
        <v/>
      </c>
      <c r="DN340" s="14" t="str">
        <f t="array" aca="1" ref="DN340" ca="1">IF(CU340&lt;&gt;"","There are errors in the entered values in the following cases: " &amp;SUBSTITUTE(CU340," ",", "),"")</f>
        <v/>
      </c>
      <c r="DO340" s="14" t="str">
        <f t="shared" ref="DO340" ca="1" si="8202">IF(CV340&lt;&gt;"","The following records are missing in this required field: " &amp;SUBSTITUTE(CV340," ",", "),"")</f>
        <v/>
      </c>
      <c r="DP340" s="14" t="str">
        <f t="shared" ref="DP340" ca="1" si="8203">IF(CW340&lt;&gt;"","The following cases have non-integer values: " &amp;SUBSTITUTE(CW340," ",", "),"")</f>
        <v/>
      </c>
      <c r="DQ340" s="14" t="str">
        <f t="shared" ref="DQ340" ca="1" si="8204">IF(CX340&lt;&gt;"","The following cases are non-numeric: " &amp;SUBSTITUTE(CX340," ",", "),"")</f>
        <v/>
      </c>
      <c r="DR340" s="14" t="str">
        <f t="shared" ref="DR340" ca="1" si="8205">IF(CY340&lt;&gt;"","In the following cases " &amp; P340 &amp; " " &amp; LOWER(MID(AG340,1,1)) &amp; MID(AG340,2,LEN(AG340)) &amp; ": " &amp;SUBSTITUTE(CY340," ",", "),"")</f>
        <v/>
      </c>
      <c r="DS340" s="14" t="str">
        <f t="shared" ref="DS340" ca="1" si="8206">IF(CZ340&lt;&gt;"","In the following cases " &amp; P340 &amp; " " &amp; LOWER(MID(AJ340,1,1)) &amp; MID(AJ340,2,LEN(AJ340)) &amp; ": " &amp;SUBSTITUTE(CZ340," ",", "),"")</f>
        <v/>
      </c>
      <c r="DZ340" s="14" t="b">
        <f t="shared" ref="DZ340" ca="1" si="8207">OR(ED340&lt;&gt;"",EF340&lt;&gt;"",EG340&lt;&gt;"")</f>
        <v>0</v>
      </c>
      <c r="EA340" s="14" t="str">
        <f t="shared" ref="EA340" ca="1" si="8208">IF(EB340&lt;&gt;"",G340 &amp; " (" &amp; F340 &amp; ")","")</f>
        <v/>
      </c>
      <c r="EB340" s="14" t="str">
        <f t="shared" ref="EB340" ca="1" si="8209">IF(EE340&lt;&gt;"",EE340&amp;IF(ED340&lt;&gt;""," and "&amp;ED340,""),UPPER(MID(ED340,1,1)&amp;MID(ED340,2,LEN(ED340))))&amp; IF(OR(EF340&lt;&gt;"",EG340&lt;&gt;"")," and "&amp;IF(EF340&lt;&gt;"",LOWER(MID(EF340,1,1) &amp; MID(EF340,2,LEN(EF340))),"")&amp; IF(AND(EF340 &lt;&gt;"",EG340&lt;&gt;"")," and ","") &amp; IF(EG340&lt;&gt;"",LOWER(MID(EG340,1,1) &amp; MID(EG340,2,LEN(EG340))),""),"") &amp; IF(OR(EE340&lt;&gt;"",ED340&lt;&gt;"",EF340&lt;&gt;"",EG340&lt;&gt;""), ". ","")</f>
        <v/>
      </c>
      <c r="EC340" s="14" t="str">
        <f t="shared" ref="EC340" ca="1" si="8210">IF(EB340&lt;&gt;"",G340 &amp; " (" &amp; F340 &amp; "): " &amp; EB340,"")</f>
        <v/>
      </c>
      <c r="ED340" s="14" t="str">
        <f t="shared" ref="ED340" ca="1" si="8211">IF(H340,IF(W340&gt;0,IF(AND(AO340&lt;&gt;"",AP340&lt;&gt;""),"each value must be between " &amp; IF( AV340,IFERROR(TEXT(AO340,"rrrr-mm-dd") &amp;" (" &amp; AO340 &amp;")",AO340),AO340) &amp; " and " &amp; IF( AV340,IFERROR(TEXT(AP340,"rrrr-mm-dd") &amp;" (" &amp; AP340 &amp;")",AP340),AP340),IF(AO340&lt;&gt;"","each value must be above " &amp; IF( AV340,IFERROR(TEXT(AO340,"rrrr-mm-dd") &amp;" (" &amp; AO340 &amp;")",AO340),AO340), IF(AP340&lt;&gt;"","each value must be below " &amp; IF( AV340,IFERROR(TEXT(AP340,"rrrr-mm-dd") &amp;" (" &amp; AP340 &amp;")",AP340),AP340),""))),""),"")</f>
        <v/>
      </c>
      <c r="EE340" s="14" t="str">
        <f t="shared" ref="EE340" ca="1" si="8212">IF(H340,IF(OR(AQ340,AU340,AV340,AS340,AR340),
   "Values must be" &amp;
   IF(AR340," limited to predefinied list", IF(AQ340, " integers",IF(OR(AU340,AV340)," numeric",""))) &amp;
   IF(AS340,IF(OR(AR340,AQ340,AU340,AV340), " and ","") &amp; "non-missing",""),
""),"")</f>
        <v/>
      </c>
      <c r="EF340" s="14" t="str">
        <f t="shared" ref="EF340" ca="1" si="8213">IF($H340,AG340,"")</f>
        <v/>
      </c>
      <c r="EG340" s="14" t="str">
        <f t="shared" ref="EG340" ca="1" si="8214">IF($H340,AJ340,"")</f>
        <v/>
      </c>
      <c r="EM340" s="14" t="b">
        <f t="shared" ref="EM340" ca="1" si="8215">OR(EC340&lt;&gt;"",DF340&lt;&gt;"")</f>
        <v>0</v>
      </c>
      <c r="EN340" s="14" t="str">
        <f t="shared" ref="EN340" ca="1" si="8216">IF(EM340,C340,"")</f>
        <v/>
      </c>
      <c r="EO340" s="14" t="str">
        <f t="shared" ref="EO340" ca="1" si="8217">IF(EM340,F340,"")</f>
        <v/>
      </c>
      <c r="EP340" s="14" t="str">
        <f t="shared" ref="EP340" ca="1" si="8218">EC340</f>
        <v/>
      </c>
      <c r="EQ340" s="14" t="str">
        <f t="shared" ref="EQ340" ca="1" si="8219">DF340</f>
        <v/>
      </c>
    </row>
    <row r="341" spans="2:147" s="14" customFormat="1">
      <c r="B341" s="14" t="str">
        <f t="shared" ref="B341" ca="1" si="8220">DF341</f>
        <v/>
      </c>
      <c r="C341" s="14">
        <f t="shared" ref="C341" ca="1" si="8221">IF(OFFSET(B341,-1,COLUMN(VariableExists)-2),OFFSET(B341,-1,1)+1,OFFSET(B341,-1,1))</f>
        <v>312</v>
      </c>
      <c r="D341" s="14">
        <f t="shared" ref="D341" si="8222">ROW(A341)-2</f>
        <v>339</v>
      </c>
      <c r="E341" s="14" t="str">
        <f t="shared" ref="E341" ca="1" si="8223">IF(OR(G341="",ROW(G341)=2),"",IF(Z341&gt;0,"S",IF(AX341,IF(J341=2,"D","N"),"I")))</f>
        <v>I</v>
      </c>
      <c r="F341" s="14" t="str">
        <f t="shared" ref="F341" ca="1" si="8224">IF(H341,O341,"")</f>
        <v>q_99.a7</v>
      </c>
      <c r="G341" s="14" t="str">
        <f t="shared" ref="G341" ca="1" si="8225">IF(H341,P341,"")</f>
        <v>Other gene 7</v>
      </c>
      <c r="H341" s="14" t="b">
        <f t="shared" ref="H341" ca="1" si="8226">IF(INDIRECT(ADDRESS(2,D341+1,,,_sheetname_dataframe))="",FALSE,MID(INDIRECT(ADDRESS(2,D341+1,,,_sheetname_dataframe)),1,1)&lt;&gt;".")</f>
        <v>1</v>
      </c>
      <c r="I341" s="14" t="str">
        <f ca="1">IF($H341,ADDRESS(3,(D341+1)*2-1,4,,"["&amp;wew!$G$7&amp;"]"&amp;_sheetname_labels)&amp;":"&amp;ADDRESS(2+ster!$B$20,(D341+1)*2-1,4),"")</f>
        <v>[DBTemplate.xlsm]labels!ZC3:ZC61</v>
      </c>
      <c r="J341" s="14">
        <f t="array" aca="1" ref="J341" ca="1">IF(H341,MAX(0,MAX(IF(INDIRECT(I341)&lt;&gt;"",ROW(INDIRECT(I341)),""))-2),"")</f>
        <v>0</v>
      </c>
      <c r="K341" s="14" t="str">
        <f ca="1">IF($H341,IF($J341&gt;0,ADDRESS(3,(D341+1)*2-1,4,,"["&amp;wew!$G$7&amp;"]"&amp;_sheetname_labels)&amp;":"&amp;ADDRESS(2+J341,(D341+1)*2-1,4),""),"")</f>
        <v/>
      </c>
      <c r="L341" s="14" t="str">
        <f ca="1">IF($H341,IF($J341&gt;0,ADDRESS(3,(D341+1)*2,4,,"["&amp;wew!$G$7&amp;"]"&amp;_sheetname_labels)&amp;":"&amp;ADDRESS(2+J341,(D341+1)*2,4),""),"")</f>
        <v/>
      </c>
      <c r="M341" s="14">
        <f t="shared" ref="M341" ca="1" si="8227">IF($H341,IF(J341&gt;0,COUNTA(INDIRECT(K341))-COUNT(INDIRECT(K341)),0),"")</f>
        <v>0</v>
      </c>
      <c r="N341" s="14">
        <f t="shared" ref="N341" ca="1" si="8228">IF(H341,J341-M341,"")</f>
        <v>0</v>
      </c>
      <c r="O341" s="14" t="str">
        <f t="shared" ref="O341" ca="1" si="8229">IF(INDIRECT(ADDRESS(2,D341+1,,,_sheetname_dataframe))="","",INDIRECT(ADDRESS(2,D341+1,,,_sheetname_dataframe)))</f>
        <v>q_99.a7</v>
      </c>
      <c r="P341" s="14" t="str">
        <f t="shared" ref="P341" ca="1" si="8230">IF(H341,IF(INDIRECT(ADDRESS(1,D341+1,,,_sheetname_dataframe))="","",INDIRECT(ADDRESS(1,D341+1,,,_sheetname_dataframe))),"")</f>
        <v>Other gene 7</v>
      </c>
      <c r="Q341" s="14" t="str">
        <f ca="1">IF($BP341,ADDRESS(3,D341+1,4,,"["&amp;wew!$G$7&amp;"]"&amp;_sheetname_dataframe)&amp;":"&amp;ADDRESS(2+ster!$C$14,D341+1,4),"")</f>
        <v>[DBTemplate.xlsm]data_frame!MB3:MB3</v>
      </c>
      <c r="R341" s="14" t="str">
        <f>IF($BP341,IF(MID(_xll.FORMULATEXT(INDEX(INDIRECT(Q341),1)),1,1)="=", _xll.FORMULATEXT(INDEX(INDIRECT(Q341),1),2,TRUE),""),"")</f>
        <v/>
      </c>
      <c r="S341" s="14">
        <f t="array" aca="1" ref="S341" ca="1">IF(H341,SUM(IF((IFERROR(INDIRECT(Q341)&lt;&gt;"",FALSE))*(INDIRECT(ster!$D$14)&lt;&gt;""),1,0)),"")</f>
        <v>0</v>
      </c>
      <c r="T341" s="14">
        <f t="array" aca="1" ref="T341" ca="1">IF(H341,IF(M341&gt;0,SUM(IFERROR(1*(MATCH(INDIRECT(Q341),INDIRECT(K341),0)&gt;0),0)*(INDIRECT(ster!$D$14)&lt;&gt;"")*NOT(ISNUMBER(INDIRECT(Q341)))),0),"")</f>
        <v>0</v>
      </c>
      <c r="U341" s="14">
        <f t="array" aca="1" ref="U341" ca="1">IF(H341,SUM((IFERROR(INDIRECT(Q341)="",FALSE))*(INDIRECT(ster!$D$14)&lt;&gt;"")),"")</f>
        <v>1</v>
      </c>
      <c r="V341" s="14">
        <f t="array" aca="1" ref="V341" ca="1">IF(H341,SUM((IFERROR(INDIRECT(Q341)="#ąś",TRUE))*(INDIRECT(ster!$D$14)&lt;&gt;"")),"")</f>
        <v>0</v>
      </c>
      <c r="W341" s="14">
        <f t="array" aca="1" ref="W341" ca="1">IF(H341,SUM(ISNUMBER(INDIRECT(Q341))*(INDIRECT(ster!$D$14)&lt;&gt;"")),"")</f>
        <v>0</v>
      </c>
      <c r="X341" s="14" t="str">
        <f t="array" aca="1" ref="X341" ca="1">IF(AND(H341,W341&gt;0),IF(wew!$B$3,MIN(IF((INDIRECT(ster!$D$14)&lt;&gt;"")*IFERROR(INDIRECT($Q341)&lt;&gt;"",FALSE),IFERROR(INDIRECT($Q341),"X"),"X")),"&lt;włącz podświetlanie wartości&gt;"),"—")</f>
        <v>—</v>
      </c>
      <c r="Y341" s="14" t="str">
        <f t="array" aca="1" ref="Y341" ca="1">IF(AND(H341,W341&gt;0),IF(wew!$B$3,MAX(IF((INDIRECT(ster!$D$14)&lt;&gt;"")*IFERROR(INDIRECT($Q341)&lt;&gt;"",FALSE),IFERROR(INDIRECT($Q341),"X"),"X")),"&lt;włącz podświetlanie wartości&gt;"),"—")</f>
        <v>—</v>
      </c>
      <c r="Z341" s="14">
        <f t="shared" ref="Z341" ca="1" si="8231">IF(H341,S341-T341-W341,"")</f>
        <v>0</v>
      </c>
      <c r="AA341" s="12" t="str">
        <f t="shared" ref="AA341" ca="1" si="8232">IF(H341,IF(S341&gt;0,W341/(S341),"—"),"")</f>
        <v>—</v>
      </c>
      <c r="AB341" s="17">
        <f t="array" aca="1" ref="AB341" ca="1">IF(H341,IF(W341&gt;0,SUM((INDIRECT(ster!$D$14)&lt;&gt;"")*IFERROR((INDIRECT(Q341)&lt;&gt;"")*(INDIRECT(Q341)=INT(INDIRECT(Q341))),0)),0),"")</f>
        <v>0</v>
      </c>
      <c r="AC341" s="17">
        <f t="array" aca="1" ref="AC341" ca="1">IF(H341,W341-AB341,"")</f>
        <v>0</v>
      </c>
      <c r="AD341" s="17">
        <f t="shared" ref="AD341" ca="1" si="8233">IF($H341,IF(AC341&lt;&gt;"",IF(AC341=0,1,IF(AC341/W341&lt;0.15,2,3)),0),"")</f>
        <v>1</v>
      </c>
      <c r="AE341" s="17" t="b">
        <f t="shared" ref="AE341" ca="1" si="8234">IF(H341,OFFSET(O341,1,0)=".validation",FALSE)</f>
        <v>0</v>
      </c>
      <c r="AF341" s="17" t="str">
        <f ca="1">IF(AE341,IF($H341,ADDRESS(3,D341+2,4,,"["&amp;wew!$G$7&amp;"]"&amp;_sheetname_dataframe)&amp;":"&amp;ADDRESS(2+ster!$C$14,D341+2,4),""),"")</f>
        <v/>
      </c>
      <c r="AG341" s="17" t="str">
        <f t="shared" ref="AG341" ca="1" si="8235">IF(AE341,IF($H341,IF(INDIRECT(ADDRESS(1,D341+2,,,_sheetname_dataframe))="","",INDIRECT(ADDRESS(1,D341+2,,,_sheetname_dataframe))),""),"")</f>
        <v/>
      </c>
      <c r="AH341" s="17" t="b">
        <f t="shared" ref="AH341" ca="1" si="8236">IF(H341,AND(AE341,OFFSET(O341,2,0)=".validation"),FALSE)</f>
        <v>0</v>
      </c>
      <c r="AI341" s="17" t="str">
        <f ca="1">IF(AH341,IF($H341,ADDRESS(3,D341+3,4,,"["&amp;wew!$G$7&amp;"]"&amp;_sheetname_dataframe)&amp;":"&amp;ADDRESS(2+ster!$C$14,D341+3,4),""),"")</f>
        <v/>
      </c>
      <c r="AJ341" s="17" t="str">
        <f t="shared" ref="AJ341" ca="1" si="8237">IF(AH341,IF($H341,IF(INDIRECT(ADDRESS(1,D341+3,,,_sheetname_dataframe))="","",INDIRECT(ADDRESS(1,D341+3,,,_sheetname_dataframe))),""),"")</f>
        <v/>
      </c>
      <c r="AK341" s="17" t="b">
        <f t="shared" ref="AK341" ca="1" si="8238">IF(H341,OR(AQ341,AD341=2),"")</f>
        <v>0</v>
      </c>
      <c r="AL341" s="17" t="b">
        <f t="shared" ref="AL341" ca="1" si="8239">IF($H341,IF(BV341&lt;&gt;"",IF(OR(BM341="F",BM341="L",BM341="I",BM341="D"),BV341&lt;&gt;0)),"")</f>
        <v>0</v>
      </c>
      <c r="AM341" s="17" t="b">
        <f t="shared" ref="AM341" ca="1" si="8240">IF($H341,AND(NOT(AL341),OR(IF(BW341&lt;&gt;"",IF(OR(BM341="F",BM341="L"),BW341&lt;&gt;0)),BM341="I",BM341="N",BM341="D")),"")</f>
        <v>0</v>
      </c>
      <c r="AN341" s="17">
        <f t="shared" ref="AN341" ca="1" si="8241">IF(COUNTA(INDIRECT(Q341))=0,0, IF(AND(AO341&lt;&gt;"",X341&lt;AO341),1,IF(AND(AP341&lt;&gt;"",Y341&gt;AP341),1,IF(AND(AQ341,AC341&gt;0),2,0))))</f>
        <v>0</v>
      </c>
      <c r="AO341" s="24" t="str">
        <f t="shared" ref="AO341" ca="1" si="8242">IF($H341,IF(BY341&lt;&gt;"",IF(ISNUMBER(BY341),BY341,""),""),"")</f>
        <v/>
      </c>
      <c r="AP341" s="24" t="str">
        <f t="shared" ref="AP341" ca="1" si="8243">IF($H341,IF(BZ341&lt;&gt;"",IF(ISNUMBER(BZ341),BZ341,""),""),"")</f>
        <v/>
      </c>
      <c r="AQ341" s="17" t="b">
        <f t="shared" ref="AQ341" ca="1" si="8244">IF(H341,IF(CA341&lt;&gt;"",CA341&lt;&gt;0,FALSE),"")</f>
        <v>0</v>
      </c>
      <c r="AR341" s="17" t="b">
        <f t="shared" ref="AR341" ca="1" si="8245">IF(H341,IF(N341&gt;0,IF(BQ341&lt;&gt;"",BQ341&lt;&gt;0,FALSE),FALSE),"")</f>
        <v>0</v>
      </c>
      <c r="AS341" s="17" t="b">
        <f t="shared" ref="AS341" ca="1" si="8246">IF(H341,IF(BR341&lt;&gt;"",BR341&lt;&gt;0,FALSE),"")</f>
        <v>0</v>
      </c>
      <c r="AT341" s="17" t="b">
        <f t="shared" ref="AT341" ca="1" si="8247">IF(H341,IF(N341&gt;0,FALSE,IF(BU341&lt;&gt;"",MATCH(BU341,DataType,0)=1,FALSE)),"")</f>
        <v>0</v>
      </c>
      <c r="AU341" s="17" t="b">
        <f t="shared" ref="AU341" ca="1" si="8248">IF(H341,IF(N341&gt;0,TRUE,IF(BU341&lt;&gt;"",MATCH(BU341,DataType,0)=2,FALSE)),"")</f>
        <v>0</v>
      </c>
      <c r="AV341" s="17" t="b">
        <f t="shared" ref="AV341" ca="1" si="8249">IF(H341,IF(N341&gt;0,FALSE,IF(BU341&lt;&gt;"",MATCH(BU341,DataType,0)=3,FALSE)),"")</f>
        <v>0</v>
      </c>
      <c r="AW341" s="17" t="b">
        <f t="shared" ref="AW341" ca="1" si="8250">IF(H341,IF(W341&gt;0,Z341=0,FALSE),"")</f>
        <v>0</v>
      </c>
      <c r="AX341" s="14" t="b">
        <f t="array" aca="1" ref="AX341" ca="1">IF(H341,N341&gt;0,"")</f>
        <v>0</v>
      </c>
      <c r="AY341" s="17" t="str">
        <f t="shared" ref="AY341" ca="1" si="8251">IF(H341,IF(N341&gt;0,ADDRESS(ROW(VariablesOrigin)+1,COLUMN(VariablesOrigin)+1,4) &amp; ":" &amp; ADDRESS(ROW(VariablesOrigin)+N341,COLUMN(VariablesOrigin)+1,4),""),"")</f>
        <v/>
      </c>
      <c r="AZ341" s="17" t="str">
        <f t="array" aca="1" ref="AZ341" ca="1">IF(AY341&lt;&gt;"",SUM(1*ISERROR(MATCH(INDIRECT(AY341),INDIRECT(K341),0)))=0,"")</f>
        <v/>
      </c>
      <c r="BA341" s="17" t="b">
        <f t="shared" ref="BA341" ca="1" si="8252">IF(H341,BU341="",FALSE)</f>
        <v>1</v>
      </c>
      <c r="BB341" s="17" t="b">
        <v>0</v>
      </c>
      <c r="BC341" s="17" t="b">
        <f t="shared" ref="BC341" ca="1" si="8253">IF(BA341,IF(N341&gt;0,AND(AZ341,Z341=0),FALSE),"")</f>
        <v>0</v>
      </c>
      <c r="BD341" s="17" t="b">
        <f t="shared" ref="BD341" ca="1" si="8254">IF(BA341,IF(N341&gt;0,AND(NOT(AZ341),Z341=0),FALSE),"")</f>
        <v>0</v>
      </c>
      <c r="BE341" s="17" t="b">
        <f t="shared" ref="BE341" ca="1" si="8255">IF(BA341,IF(AND(AW341,NOT(BB341),NOT(BC341),NOT(BD341)),AND(Z341=0,AC341=0),FALSE),"")</f>
        <v>0</v>
      </c>
      <c r="BF341" s="17" t="b">
        <f t="shared" ref="BF341" ca="1" si="8256">IF(BA341,IF(AND(AW341,NOT(BB341),NOT(BC341),NOT(BD341)),AND(Z341=0,OR(AC341&gt;0)),FALSE),"")</f>
        <v>0</v>
      </c>
      <c r="BG341" s="17" t="b">
        <f t="shared" ref="BG341" ca="1" si="8257">IF(BA341,IF(OR(BB341:BF341),FALSE,IF(Z341=0,FALSE,Z341&gt;0)),"")</f>
        <v>0</v>
      </c>
      <c r="BH341" s="17" t="b">
        <f t="shared" ref="BH341" ca="1" si="8258">IF(BA341,COUNTIF(BB341:BG341,TRUE)=1,"")</f>
        <v>0</v>
      </c>
      <c r="BI341" s="17">
        <f t="shared" ref="BI341" ca="1" si="8259">IF(BA341,IFERROR(MATCH(TRUE,BB341:BG341,0),7),"")</f>
        <v>7</v>
      </c>
      <c r="BJ341" s="17" t="b">
        <f t="shared" ref="BJ341" ca="1" si="8260">DF341&lt;&gt;""</f>
        <v>0</v>
      </c>
      <c r="BK341" s="17" t="str">
        <f t="shared" ref="BK341" ca="1" si="8261">IF(H341,IF(AND(NOT(BA341),AU341),AC341=0,""),"")</f>
        <v/>
      </c>
      <c r="BL341" s="17" t="str">
        <f t="shared" ref="BL341" ca="1" si="8262">IF(H341,IF(AND(NOT(BA341),AU341),AC341&gt;0,""),"")</f>
        <v/>
      </c>
      <c r="BM341" s="17" t="str">
        <f t="shared" ref="BM341" ca="1" si="8263">IF(H341,IF(BA341,CHOOSE(BI341,"0","F","L","I","N",IF(AA341&gt;0.5,"N","S"),"0"),CHOOSE(MATCH(BU341,DataType,0),"S",IF(BK341,"I","N"),"D"  )),"")</f>
        <v>0</v>
      </c>
      <c r="BN341" s="17" t="str">
        <f t="shared" ref="BN341" ca="1" si="8264">IF(H341,IF(BJ341,"E",IF(BA341,CHOOSE(BI341,"0","F","L","I","N","S","0"),CHOOSE(MATCH(BU341,DataType,0),"S",IF(BK341,"I","N"),"D"  ))),"")</f>
        <v/>
      </c>
      <c r="BO341" s="17" t="str">
        <f t="shared" ref="BO341" ca="1" si="8265">IF($H341,IF(BM341="0","",IF(AND(AR341,N341=2),"D",IF(BM341="S","N",IF(AL341,"O",IF(AM341,"I","N"))))),"")</f>
        <v/>
      </c>
      <c r="BP341" s="14" t="b">
        <f t="shared" ref="BP341" ca="1" si="8266">INDIRECT(ADDRESS(2,ROW(A341)-1,,,_sheetname_dataframe))&lt;&gt;""</f>
        <v>1</v>
      </c>
      <c r="BQ341" s="35"/>
      <c r="BX341" s="16"/>
      <c r="BY341" s="16"/>
      <c r="BZ341" s="16"/>
      <c r="CA341" s="16"/>
      <c r="CB341" s="16"/>
      <c r="CC341" s="16"/>
      <c r="CD341" s="16"/>
      <c r="CE341" s="16"/>
      <c r="CF341" s="16"/>
      <c r="CN341" s="14">
        <f ca="1">IF(H341,IFERROR(IsVariableNameLegal(O341),0),0)</f>
        <v>0</v>
      </c>
      <c r="CO341" s="14" t="str">
        <f t="array" aca="1" ref="CO341" ca="1">IF(H341,IF(COUNTIF(INDIRECT(wew!$C$13),O341)&gt;1,TRIM(SUBSTITUTE(_xll.MCONCAT(IF((INDIRECT(wew!$C$13)=O341)*(COLUMN(INDIRECT(wew!$C$13))&lt;&gt;D341+1),-1+COLUMN(INDIRECT(wew!$C$13)),"")," "),"  "," ")),""),"")</f>
        <v/>
      </c>
      <c r="CP341" s="14" t="str">
        <f t="array" aca="1" ref="CP341" ca="1">IF(P341&lt;&gt;"",IF(LEN(P341)&gt;150,1,""),"")</f>
        <v/>
      </c>
      <c r="CQ341" s="14" t="str">
        <f t="array" aca="1" ref="CQ341" ca="1">IF(AND(H341,NOT(ster!$J$3)),IF(COUNTIF(INDIRECT(wew!$C$15),P341)&gt;1,TRIM(SUBSTITUTE(_xll.MCONCAT(IF((INDIRECT(wew!$C$15)=P341)*(COLUMN(INDIRECT(wew!$C$15))&lt;&gt;D341+1),-1+COLUMN(INDIRECT(wew!$C$15)),"")," "),"  "," ")),""),"")</f>
        <v/>
      </c>
      <c r="CR341" s="14" t="str">
        <f t="array" aca="1" ref="CR341" ca="1">IF(H341,IF(AND(W341&gt;0,AO341&lt;&gt;""),TRIM(SUBSTITUTE(_xll.MCONCAT(IFERROR(IF(ISNUMBER(INDIRECT(Q341)),IF((INDIRECT(ster!$D$14)&lt;&gt;"")*(INDIRECT(Q341)&lt;AO341),INDIRECT(ster!$D$14) &amp; ": " &amp;  SUBSTITUTE(IF( AV341,IFERROR(TEXT(INDIRECT(Q341),"rrrr-mm-dd") &amp;" (" &amp; INDIRECT(Q341) &amp;")",INDIRECT(Q341)),INDIRECT(Q341))," "," "),""),""),"")," "),"  "," ")),""),"")</f>
        <v/>
      </c>
      <c r="CS341" s="14" t="str">
        <f t="array" aca="1" ref="CS341" ca="1">IF(H341,IF(AND(W341&gt;0,AP341&lt;&gt;""),TRIM(SUBSTITUTE(_xll.MCONCAT(IFERROR(IF(ISNUMBER(INDIRECT(Q341)),IF((INDIRECT(ster!$D$14)&lt;&gt;"")*(INDIRECT(Q341)&gt;AP341),INDIRECT(ster!$D$14) &amp; ": " &amp;  SUBSTITUTE(IF( AV341,IFERROR(TEXT(INDIRECT(Q341),"rrrr-mm-dd")&amp;" (" &amp; INDIRECT(Q341) &amp;")",INDIRECT(Q341)),INDIRECT(Q341))," "," "),""),""),"")," "),"  "," ")),""),"")</f>
        <v/>
      </c>
      <c r="CT341" s="14" t="str">
        <f t="array" aca="1" ref="CT341" ca="1">IF(H341,IF(AND(N341&gt;0,AR341),TRIM(SUBSTITUTE(_xll.MCONCAT(IFERROR(IF(ISNUMBER(INDIRECT(Q341)),IF((INDIRECT(ster!$D$14)&lt;&gt;"")*(IFERROR(0*(MATCH(INDIRECT(Q341),INDIRECT(K341),0)&gt;0),1)),INDIRECT(ster!$D$14) &amp; ": " &amp;  SUBSTITUTE(IF( AV341,IFERROR(TEXT(INDIRECT(Q341),"rrrr-mm-dd")&amp;" (" &amp; INDIRECT(Q341) &amp;")",INDIRECT(Q341)),INDIRECT(Q341))," "," "),""),""),"")," "),"  "," ")),""),"")</f>
        <v/>
      </c>
      <c r="CU341" s="14" t="str">
        <f t="array" aca="1" ref="CU341" ca="1">IF(H341,IF(AND(V341&gt;0),TRIM(SUBSTITUTE(_xll.MCONCAT(IF((INDIRECT(ster!$D$14)&lt;&gt;"")*(IFERROR(0*(INDIRECT(Q341)&lt;&gt;""),1)),INDIRECT(ster!$D$14),"")," "),"  "," ")),""),"")</f>
        <v/>
      </c>
      <c r="CV341" s="14" t="str">
        <f t="array" aca="1" ref="CV341" ca="1">IF(H341,IF(AS341,
TRIM(SUBSTITUTE(_xll.MCONCAT(IF(
   (INDIRECT(ster!$D$14)&lt;&gt;"")*
   ((INDIRECT(Q341)="")+
      NOT(ISNUMBER(INDIRECT(Q341)))*
      NOT(ISERROR(MATCH(INDIRECT(Q341),INDIRECT(K341),0)))
    ),
      INDIRECT(ster!$D$14),
   "")," "),"  "," ")),
""),"")</f>
        <v/>
      </c>
      <c r="CW341" s="14" t="str">
        <f t="array" aca="1" ref="CW341" ca="1">IF(H341,IF(AND(AQ341),TRIM(SUBSTITUTE(_xll.MCONCAT(IFERROR(IF(ISNUMBER(INDIRECT(Q341)),IF((INDIRECT(ster!$D$14)&lt;&gt;"")*(INDIRECT(Q341)&lt;&gt;INT(INDIRECT(Q341))),INDIRECT(ster!$D$14) &amp; ": " &amp; INDIRECT(Q341),""),""),"")," "),"  "," ")),""),"")</f>
        <v/>
      </c>
      <c r="CX341" s="14" t="str">
        <f t="array" aca="1" ref="CX341" ca="1">IF(H341,IF(OR(AU341,AV341),TRIM(SUBSTITUTE(_xll.MCONCAT(IF((INDIRECT(ster!$D$14)&lt;&gt;"")*NOT(ISNUMBER(INDIRECT(Q341))),IF(ISERROR(MATCH(INDIRECT(Q341),INDIRECT(K341),0)),IFERROR(IF(INDIRECT(Q341)&lt;&gt;"",INDIRECT(ster!$D$14) &amp; ": " &amp; SUBSTITUTE(INDIRECT(Q341)," "," "),""),""),""),"")," "),"  "," ")),""),"")</f>
        <v/>
      </c>
      <c r="CY341" s="14" t="str">
        <f t="array" aca="1" ref="CY341" ca="1">IF(H341,IF(AE341,TRIM(SUBSTITUTE(_xll.MCONCAT(IF((INDIRECT(ster!$D$14)&lt;&gt;"")*IFERROR(NOT(INDIRECT(AF341)),FALSE),IF(ISERROR(MATCH(INDIRECT(Q341),INDIRECT(K341),0)),IFERROR(IF(INDIRECT(Q341)&lt;&gt;"",INDIRECT(ster!$D$14)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CZ341" s="14" t="str">
        <f t="array" aca="1" ref="CZ341" ca="1">IF(H341,IF(AH341,TRIM(SUBSTITUTE(_xll.MCONCAT(IF((INDIRECT(ster!$D$14)&lt;&gt;"")*IFERROR(NOT(INDIRECT(AI341)),FALSE),IF(ISERROR(MATCH(INDIRECT(Q341),INDIRECT(K341),0)),IFERROR(IF(INDIRECT(Q341)&lt;&gt;"",INDIRECT(ster!$D$14)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DC341" s="14" t="str">
        <f ca="1">SUBSTITUTE(SUBSTITUTE(SUBSTITUTE(SUBSTITUTE(_xll.MCONCAT(DG341:DS341,"■"),"■■","■"),"■■","■"),"■■","■"),"■■","■")</f>
        <v>■</v>
      </c>
      <c r="DD341" s="14" t="str">
        <f t="shared" ref="DD341" ca="1" si="8267">IF(MID(DC341,1,1)="■",MID(DC341,2,LEN(DC341)),DC341)</f>
        <v/>
      </c>
      <c r="DE341" s="14" t="str">
        <f t="shared" ref="DE341" ca="1" si="8268">IF(DD341&lt;&gt;"",IF(MID(DD341,LEN(DD341),1)="■",MID(DD341,1,LEN(DD341)-1),DD341),"")</f>
        <v/>
      </c>
      <c r="DF341" s="14" t="str">
        <f t="shared" ref="DF341" ca="1" si="8269">IFERROR(IF(DE341&lt;&gt;"",SUBSTITUTE(DE341,"■",". "),""),"##INTERNAL_ERROR")</f>
        <v/>
      </c>
      <c r="DG341" s="14" t="str">
        <f t="shared" ref="DG341" ca="1" si="8270">IF(CN341&lt;&gt;0,"Variable name don't comply with the naming convention","")</f>
        <v/>
      </c>
      <c r="DH341" s="14" t="str">
        <f t="shared" ref="DH341" ca="1" si="8271">IF(CO341&lt;&gt;"","Duplicated name. " &amp; IF(ISERROR(FIND(" ",CO341)),"Duplicate have index " &amp; CO341, "Duplicates have indices: "&amp;SUBSTITUTE(CO341," ",", ")),"")</f>
        <v/>
      </c>
      <c r="DI341" s="14" t="str">
        <f t="shared" ref="DI341" ca="1" si="8272">IF(CP341&lt;&gt;"","Variable label exceed length 150","")</f>
        <v/>
      </c>
      <c r="DJ341" s="14" t="str">
        <f t="shared" ref="DJ341" ca="1" si="8273">IF(CQ341&lt;&gt;"","Duplicated variable label. " &amp; IF(ISERROR(FIND(" ",CQ341)),"Duplicate have index " &amp; CQ341, "Duplicates have indices: "&amp;SUBSTITUTE(CQ341," ",", ")),"")</f>
        <v/>
      </c>
      <c r="DK341" s="14" t="str">
        <f t="shared" ref="DK341" ca="1" si="8274">IF(CR341&lt;&gt;"","The following cases have values below declared theorethical min: " &amp;SUBSTITUTE(CR341," ",", "),"")</f>
        <v/>
      </c>
      <c r="DL341" s="14" t="str">
        <f t="shared" ref="DL341" ca="1" si="8275">IF(CS341&lt;&gt;"","The following cases have values above declared theorethical max: " &amp;SUBSTITUTE(CS341," ",", "),"")</f>
        <v/>
      </c>
      <c r="DM341" s="14" t="str">
        <f t="shared" ref="DM341" ca="1" si="8276">IF(CT341&lt;&gt;"","There are some cases with values not explicitly declared in the labels dictionary: " &amp;SUBSTITUTE(CT341," ",", "),"")</f>
        <v/>
      </c>
      <c r="DN341" s="14" t="str">
        <f t="array" aca="1" ref="DN341" ca="1">IF(CU341&lt;&gt;"","There are errors in the entered values in the following cases: " &amp;SUBSTITUTE(CU341," ",", "),"")</f>
        <v/>
      </c>
      <c r="DO341" s="14" t="str">
        <f t="shared" ref="DO341" ca="1" si="8277">IF(CV341&lt;&gt;"","The following records are missing in this required field: " &amp;SUBSTITUTE(CV341," ",", "),"")</f>
        <v/>
      </c>
      <c r="DP341" s="14" t="str">
        <f t="shared" ref="DP341" ca="1" si="8278">IF(CW341&lt;&gt;"","The following cases have non-integer values: " &amp;SUBSTITUTE(CW341," ",", "),"")</f>
        <v/>
      </c>
      <c r="DQ341" s="14" t="str">
        <f t="shared" ref="DQ341" ca="1" si="8279">IF(CX341&lt;&gt;"","The following cases are non-numeric: " &amp;SUBSTITUTE(CX341," ",", "),"")</f>
        <v/>
      </c>
      <c r="DR341" s="14" t="str">
        <f t="shared" ref="DR341" ca="1" si="8280">IF(CY341&lt;&gt;"","In the following cases " &amp; P341 &amp; " " &amp; LOWER(MID(AG341,1,1)) &amp; MID(AG341,2,LEN(AG341)) &amp; ": " &amp;SUBSTITUTE(CY341," ",", "),"")</f>
        <v/>
      </c>
      <c r="DS341" s="14" t="str">
        <f t="shared" ref="DS341" ca="1" si="8281">IF(CZ341&lt;&gt;"","In the following cases " &amp; P341 &amp; " " &amp; LOWER(MID(AJ341,1,1)) &amp; MID(AJ341,2,LEN(AJ341)) &amp; ": " &amp;SUBSTITUTE(CZ341," ",", "),"")</f>
        <v/>
      </c>
      <c r="DZ341" s="14" t="b">
        <f t="shared" ref="DZ341" ca="1" si="8282">OR(ED341&lt;&gt;"",EF341&lt;&gt;"",EG341&lt;&gt;"")</f>
        <v>0</v>
      </c>
      <c r="EA341" s="14" t="str">
        <f t="shared" ref="EA341" ca="1" si="8283">IF(EB341&lt;&gt;"",G341 &amp; " (" &amp; F341 &amp; ")","")</f>
        <v/>
      </c>
      <c r="EB341" s="14" t="str">
        <f t="shared" ref="EB341" ca="1" si="8284">IF(EE341&lt;&gt;"",EE341&amp;IF(ED341&lt;&gt;""," and "&amp;ED341,""),UPPER(MID(ED341,1,1)&amp;MID(ED341,2,LEN(ED341))))&amp; IF(OR(EF341&lt;&gt;"",EG341&lt;&gt;"")," and "&amp;IF(EF341&lt;&gt;"",LOWER(MID(EF341,1,1) &amp; MID(EF341,2,LEN(EF341))),"")&amp; IF(AND(EF341 &lt;&gt;"",EG341&lt;&gt;"")," and ","") &amp; IF(EG341&lt;&gt;"",LOWER(MID(EG341,1,1) &amp; MID(EG341,2,LEN(EG341))),""),"") &amp; IF(OR(EE341&lt;&gt;"",ED341&lt;&gt;"",EF341&lt;&gt;"",EG341&lt;&gt;""), ". ","")</f>
        <v/>
      </c>
      <c r="EC341" s="14" t="str">
        <f t="shared" ref="EC341" ca="1" si="8285">IF(EB341&lt;&gt;"",G341 &amp; " (" &amp; F341 &amp; "): " &amp; EB341,"")</f>
        <v/>
      </c>
      <c r="ED341" s="14" t="str">
        <f t="shared" ref="ED341" ca="1" si="8286">IF(H341,IF(W341&gt;0,IF(AND(AO341&lt;&gt;"",AP341&lt;&gt;""),"each value must be between " &amp; IF( AV341,IFERROR(TEXT(AO341,"rrrr-mm-dd") &amp;" (" &amp; AO341 &amp;")",AO341),AO341) &amp; " and " &amp; IF( AV341,IFERROR(TEXT(AP341,"rrrr-mm-dd") &amp;" (" &amp; AP341 &amp;")",AP341),AP341),IF(AO341&lt;&gt;"","each value must be above " &amp; IF( AV341,IFERROR(TEXT(AO341,"rrrr-mm-dd") &amp;" (" &amp; AO341 &amp;")",AO341),AO341), IF(AP341&lt;&gt;"","each value must be below " &amp; IF( AV341,IFERROR(TEXT(AP341,"rrrr-mm-dd") &amp;" (" &amp; AP341 &amp;")",AP341),AP341),""))),""),"")</f>
        <v/>
      </c>
      <c r="EE341" s="14" t="str">
        <f t="shared" ref="EE341" ca="1" si="8287">IF(H341,IF(OR(AQ341,AU341,AV341,AS341,AR341),
   "Values must be" &amp;
   IF(AR341," limited to predefinied list", IF(AQ341, " integers",IF(OR(AU341,AV341)," numeric",""))) &amp;
   IF(AS341,IF(OR(AR341,AQ341,AU341,AV341), " and ","") &amp; "non-missing",""),
""),"")</f>
        <v/>
      </c>
      <c r="EF341" s="14" t="str">
        <f t="shared" ref="EF341" ca="1" si="8288">IF($H341,AG341,"")</f>
        <v/>
      </c>
      <c r="EG341" s="14" t="str">
        <f t="shared" ref="EG341" ca="1" si="8289">IF($H341,AJ341,"")</f>
        <v/>
      </c>
      <c r="EM341" s="14" t="b">
        <f t="shared" ref="EM341" ca="1" si="8290">OR(EC341&lt;&gt;"",DF341&lt;&gt;"")</f>
        <v>0</v>
      </c>
      <c r="EN341" s="14" t="str">
        <f t="shared" ref="EN341" ca="1" si="8291">IF(EM341,C341,"")</f>
        <v/>
      </c>
      <c r="EO341" s="14" t="str">
        <f t="shared" ref="EO341" ca="1" si="8292">IF(EM341,F341,"")</f>
        <v/>
      </c>
      <c r="EP341" s="14" t="str">
        <f t="shared" ref="EP341" ca="1" si="8293">EC341</f>
        <v/>
      </c>
      <c r="EQ341" s="14" t="str">
        <f t="shared" ref="EQ341" ca="1" si="8294">DF341</f>
        <v/>
      </c>
    </row>
    <row r="342" spans="2:147" s="14" customFormat="1">
      <c r="B342" s="14" t="str">
        <f t="shared" ref="B342" ca="1" si="8295">DF342</f>
        <v/>
      </c>
      <c r="C342" s="14">
        <f t="shared" ref="C342" ca="1" si="8296">IF(OFFSET(B342,-1,COLUMN(VariableExists)-2),OFFSET(B342,-1,1)+1,OFFSET(B342,-1,1))</f>
        <v>312</v>
      </c>
      <c r="D342" s="14">
        <f t="shared" ref="D342" si="8297">ROW(A342)-2</f>
        <v>340</v>
      </c>
      <c r="E342" s="14" t="str">
        <f t="shared" ref="E342" ca="1" si="8298">IF(OR(G342="",ROW(G342)=2),"",IF(Z342&gt;0,"S",IF(AX342,IF(J342=2,"D","N"),"I")))</f>
        <v>I</v>
      </c>
      <c r="F342" s="14" t="str">
        <f t="shared" ref="F342" ca="1" si="8299">IF(H342,O342,"")</f>
        <v>q_99.b7</v>
      </c>
      <c r="G342" s="14" t="str">
        <f t="shared" ref="G342" ca="1" si="8300">IF(H342,P342,"")</f>
        <v>Other gene 7 mutation type</v>
      </c>
      <c r="H342" s="14" t="b">
        <f t="shared" ref="H342" ca="1" si="8301">IF(INDIRECT(ADDRESS(2,D342+1,,,_sheetname_dataframe))="",FALSE,MID(INDIRECT(ADDRESS(2,D342+1,,,_sheetname_dataframe)),1,1)&lt;&gt;".")</f>
        <v>1</v>
      </c>
      <c r="I342" s="14" t="str">
        <f ca="1">IF($H342,ADDRESS(3,(D342+1)*2-1,4,,"["&amp;wew!$G$7&amp;"]"&amp;_sheetname_labels)&amp;":"&amp;ADDRESS(2+ster!$B$20,(D342+1)*2-1,4),"")</f>
        <v>[DBTemplate.xlsm]labels!ZE3:ZE61</v>
      </c>
      <c r="J342" s="14">
        <f t="array" aca="1" ref="J342" ca="1">IF(H342,MAX(0,MAX(IF(INDIRECT(I342)&lt;&gt;"",ROW(INDIRECT(I342)),""))-2),"")</f>
        <v>0</v>
      </c>
      <c r="K342" s="14" t="str">
        <f ca="1">IF($H342,IF($J342&gt;0,ADDRESS(3,(D342+1)*2-1,4,,"["&amp;wew!$G$7&amp;"]"&amp;_sheetname_labels)&amp;":"&amp;ADDRESS(2+J342,(D342+1)*2-1,4),""),"")</f>
        <v/>
      </c>
      <c r="L342" s="14" t="str">
        <f ca="1">IF($H342,IF($J342&gt;0,ADDRESS(3,(D342+1)*2,4,,"["&amp;wew!$G$7&amp;"]"&amp;_sheetname_labels)&amp;":"&amp;ADDRESS(2+J342,(D342+1)*2,4),""),"")</f>
        <v/>
      </c>
      <c r="M342" s="14">
        <f t="shared" ref="M342" ca="1" si="8302">IF($H342,IF(J342&gt;0,COUNTA(INDIRECT(K342))-COUNT(INDIRECT(K342)),0),"")</f>
        <v>0</v>
      </c>
      <c r="N342" s="14">
        <f t="shared" ref="N342" ca="1" si="8303">IF(H342,J342-M342,"")</f>
        <v>0</v>
      </c>
      <c r="O342" s="14" t="str">
        <f t="shared" ref="O342" ca="1" si="8304">IF(INDIRECT(ADDRESS(2,D342+1,,,_sheetname_dataframe))="","",INDIRECT(ADDRESS(2,D342+1,,,_sheetname_dataframe)))</f>
        <v>q_99.b7</v>
      </c>
      <c r="P342" s="14" t="str">
        <f t="shared" ref="P342" ca="1" si="8305">IF(H342,IF(INDIRECT(ADDRESS(1,D342+1,,,_sheetname_dataframe))="","",INDIRECT(ADDRESS(1,D342+1,,,_sheetname_dataframe))),"")</f>
        <v>Other gene 7 mutation type</v>
      </c>
      <c r="Q342" s="14" t="str">
        <f ca="1">IF($BP342,ADDRESS(3,D342+1,4,,"["&amp;wew!$G$7&amp;"]"&amp;_sheetname_dataframe)&amp;":"&amp;ADDRESS(2+ster!$C$14,D342+1,4),"")</f>
        <v>[DBTemplate.xlsm]data_frame!MC3:MC3</v>
      </c>
      <c r="R342" s="14" t="str">
        <f>IF($BP342,IF(MID(_xll.FORMULATEXT(INDEX(INDIRECT(Q342),1)),1,1)="=", _xll.FORMULATEXT(INDEX(INDIRECT(Q342),1),2,TRUE),""),"")</f>
        <v/>
      </c>
      <c r="S342" s="14">
        <f t="array" aca="1" ref="S342" ca="1">IF(H342,SUM(IF((IFERROR(INDIRECT(Q342)&lt;&gt;"",FALSE))*(INDIRECT(ster!$D$14)&lt;&gt;""),1,0)),"")</f>
        <v>0</v>
      </c>
      <c r="T342" s="14">
        <f t="array" aca="1" ref="T342" ca="1">IF(H342,IF(M342&gt;0,SUM(IFERROR(1*(MATCH(INDIRECT(Q342),INDIRECT(K342),0)&gt;0),0)*(INDIRECT(ster!$D$14)&lt;&gt;"")*NOT(ISNUMBER(INDIRECT(Q342)))),0),"")</f>
        <v>0</v>
      </c>
      <c r="U342" s="14">
        <f t="array" aca="1" ref="U342" ca="1">IF(H342,SUM((IFERROR(INDIRECT(Q342)="",FALSE))*(INDIRECT(ster!$D$14)&lt;&gt;"")),"")</f>
        <v>1</v>
      </c>
      <c r="V342" s="14">
        <f t="array" aca="1" ref="V342" ca="1">IF(H342,SUM((IFERROR(INDIRECT(Q342)="#ąś",TRUE))*(INDIRECT(ster!$D$14)&lt;&gt;"")),"")</f>
        <v>0</v>
      </c>
      <c r="W342" s="14">
        <f t="array" aca="1" ref="W342" ca="1">IF(H342,SUM(ISNUMBER(INDIRECT(Q342))*(INDIRECT(ster!$D$14)&lt;&gt;"")),"")</f>
        <v>0</v>
      </c>
      <c r="X342" s="14" t="str">
        <f t="array" aca="1" ref="X342" ca="1">IF(AND(H342,W342&gt;0),IF(wew!$B$3,MIN(IF((INDIRECT(ster!$D$14)&lt;&gt;"")*IFERROR(INDIRECT($Q342)&lt;&gt;"",FALSE),IFERROR(INDIRECT($Q342),"X"),"X")),"&lt;włącz podświetlanie wartości&gt;"),"—")</f>
        <v>—</v>
      </c>
      <c r="Y342" s="14" t="str">
        <f t="array" aca="1" ref="Y342" ca="1">IF(AND(H342,W342&gt;0),IF(wew!$B$3,MAX(IF((INDIRECT(ster!$D$14)&lt;&gt;"")*IFERROR(INDIRECT($Q342)&lt;&gt;"",FALSE),IFERROR(INDIRECT($Q342),"X"),"X")),"&lt;włącz podświetlanie wartości&gt;"),"—")</f>
        <v>—</v>
      </c>
      <c r="Z342" s="14">
        <f t="shared" ref="Z342" ca="1" si="8306">IF(H342,S342-T342-W342,"")</f>
        <v>0</v>
      </c>
      <c r="AA342" s="12" t="str">
        <f t="shared" ref="AA342" ca="1" si="8307">IF(H342,IF(S342&gt;0,W342/(S342),"—"),"")</f>
        <v>—</v>
      </c>
      <c r="AB342" s="17">
        <f t="array" aca="1" ref="AB342" ca="1">IF(H342,IF(W342&gt;0,SUM((INDIRECT(ster!$D$14)&lt;&gt;"")*IFERROR((INDIRECT(Q342)&lt;&gt;"")*(INDIRECT(Q342)=INT(INDIRECT(Q342))),0)),0),"")</f>
        <v>0</v>
      </c>
      <c r="AC342" s="17">
        <f t="array" aca="1" ref="AC342" ca="1">IF(H342,W342-AB342,"")</f>
        <v>0</v>
      </c>
      <c r="AD342" s="17">
        <f t="shared" ref="AD342" ca="1" si="8308">IF($H342,IF(AC342&lt;&gt;"",IF(AC342=0,1,IF(AC342/W342&lt;0.15,2,3)),0),"")</f>
        <v>1</v>
      </c>
      <c r="AE342" s="17" t="b">
        <f t="shared" ref="AE342" ca="1" si="8309">IF(H342,OFFSET(O342,1,0)=".validation",FALSE)</f>
        <v>0</v>
      </c>
      <c r="AF342" s="17" t="str">
        <f ca="1">IF(AE342,IF($H342,ADDRESS(3,D342+2,4,,"["&amp;wew!$G$7&amp;"]"&amp;_sheetname_dataframe)&amp;":"&amp;ADDRESS(2+ster!$C$14,D342+2,4),""),"")</f>
        <v/>
      </c>
      <c r="AG342" s="17" t="str">
        <f t="shared" ref="AG342" ca="1" si="8310">IF(AE342,IF($H342,IF(INDIRECT(ADDRESS(1,D342+2,,,_sheetname_dataframe))="","",INDIRECT(ADDRESS(1,D342+2,,,_sheetname_dataframe))),""),"")</f>
        <v/>
      </c>
      <c r="AH342" s="17" t="b">
        <f t="shared" ref="AH342" ca="1" si="8311">IF(H342,AND(AE342,OFFSET(O342,2,0)=".validation"),FALSE)</f>
        <v>0</v>
      </c>
      <c r="AI342" s="17" t="str">
        <f ca="1">IF(AH342,IF($H342,ADDRESS(3,D342+3,4,,"["&amp;wew!$G$7&amp;"]"&amp;_sheetname_dataframe)&amp;":"&amp;ADDRESS(2+ster!$C$14,D342+3,4),""),"")</f>
        <v/>
      </c>
      <c r="AJ342" s="17" t="str">
        <f t="shared" ref="AJ342" ca="1" si="8312">IF(AH342,IF($H342,IF(INDIRECT(ADDRESS(1,D342+3,,,_sheetname_dataframe))="","",INDIRECT(ADDRESS(1,D342+3,,,_sheetname_dataframe))),""),"")</f>
        <v/>
      </c>
      <c r="AK342" s="17" t="b">
        <f t="shared" ref="AK342" ca="1" si="8313">IF(H342,OR(AQ342,AD342=2),"")</f>
        <v>0</v>
      </c>
      <c r="AL342" s="17" t="b">
        <f t="shared" ref="AL342" ca="1" si="8314">IF($H342,IF(BV342&lt;&gt;"",IF(OR(BM342="F",BM342="L",BM342="I",BM342="D"),BV342&lt;&gt;0)),"")</f>
        <v>0</v>
      </c>
      <c r="AM342" s="17" t="b">
        <f t="shared" ref="AM342" ca="1" si="8315">IF($H342,AND(NOT(AL342),OR(IF(BW342&lt;&gt;"",IF(OR(BM342="F",BM342="L"),BW342&lt;&gt;0)),BM342="I",BM342="N",BM342="D")),"")</f>
        <v>0</v>
      </c>
      <c r="AN342" s="17">
        <f t="shared" ref="AN342" ca="1" si="8316">IF(COUNTA(INDIRECT(Q342))=0,0, IF(AND(AO342&lt;&gt;"",X342&lt;AO342),1,IF(AND(AP342&lt;&gt;"",Y342&gt;AP342),1,IF(AND(AQ342,AC342&gt;0),2,0))))</f>
        <v>0</v>
      </c>
      <c r="AO342" s="24" t="str">
        <f t="shared" ref="AO342" ca="1" si="8317">IF($H342,IF(BY342&lt;&gt;"",IF(ISNUMBER(BY342),BY342,""),""),"")</f>
        <v/>
      </c>
      <c r="AP342" s="24" t="str">
        <f t="shared" ref="AP342" ca="1" si="8318">IF($H342,IF(BZ342&lt;&gt;"",IF(ISNUMBER(BZ342),BZ342,""),""),"")</f>
        <v/>
      </c>
      <c r="AQ342" s="17" t="b">
        <f t="shared" ref="AQ342" ca="1" si="8319">IF(H342,IF(CA342&lt;&gt;"",CA342&lt;&gt;0,FALSE),"")</f>
        <v>0</v>
      </c>
      <c r="AR342" s="17" t="b">
        <f t="shared" ref="AR342" ca="1" si="8320">IF(H342,IF(N342&gt;0,IF(BQ342&lt;&gt;"",BQ342&lt;&gt;0,FALSE),FALSE),"")</f>
        <v>0</v>
      </c>
      <c r="AS342" s="17" t="b">
        <f t="shared" ref="AS342" ca="1" si="8321">IF(H342,IF(BR342&lt;&gt;"",BR342&lt;&gt;0,FALSE),"")</f>
        <v>0</v>
      </c>
      <c r="AT342" s="17" t="b">
        <f t="shared" ref="AT342" ca="1" si="8322">IF(H342,IF(N342&gt;0,FALSE,IF(BU342&lt;&gt;"",MATCH(BU342,DataType,0)=1,FALSE)),"")</f>
        <v>0</v>
      </c>
      <c r="AU342" s="17" t="b">
        <f t="shared" ref="AU342" ca="1" si="8323">IF(H342,IF(N342&gt;0,TRUE,IF(BU342&lt;&gt;"",MATCH(BU342,DataType,0)=2,FALSE)),"")</f>
        <v>0</v>
      </c>
      <c r="AV342" s="17" t="b">
        <f t="shared" ref="AV342" ca="1" si="8324">IF(H342,IF(N342&gt;0,FALSE,IF(BU342&lt;&gt;"",MATCH(BU342,DataType,0)=3,FALSE)),"")</f>
        <v>0</v>
      </c>
      <c r="AW342" s="17" t="b">
        <f t="shared" ref="AW342" ca="1" si="8325">IF(H342,IF(W342&gt;0,Z342=0,FALSE),"")</f>
        <v>0</v>
      </c>
      <c r="AX342" s="14" t="b">
        <f t="array" aca="1" ref="AX342" ca="1">IF(H342,N342&gt;0,"")</f>
        <v>0</v>
      </c>
      <c r="AY342" s="17" t="str">
        <f t="shared" ref="AY342" ca="1" si="8326">IF(H342,IF(N342&gt;0,ADDRESS(ROW(VariablesOrigin)+1,COLUMN(VariablesOrigin)+1,4) &amp; ":" &amp; ADDRESS(ROW(VariablesOrigin)+N342,COLUMN(VariablesOrigin)+1,4),""),"")</f>
        <v/>
      </c>
      <c r="AZ342" s="17" t="str">
        <f t="array" aca="1" ref="AZ342" ca="1">IF(AY342&lt;&gt;"",SUM(1*ISERROR(MATCH(INDIRECT(AY342),INDIRECT(K342),0)))=0,"")</f>
        <v/>
      </c>
      <c r="BA342" s="17" t="b">
        <f t="shared" ref="BA342" ca="1" si="8327">IF(H342,BU342="",FALSE)</f>
        <v>1</v>
      </c>
      <c r="BB342" s="17" t="b">
        <v>0</v>
      </c>
      <c r="BC342" s="17" t="b">
        <f t="shared" ref="BC342" ca="1" si="8328">IF(BA342,IF(N342&gt;0,AND(AZ342,Z342=0),FALSE),"")</f>
        <v>0</v>
      </c>
      <c r="BD342" s="17" t="b">
        <f t="shared" ref="BD342" ca="1" si="8329">IF(BA342,IF(N342&gt;0,AND(NOT(AZ342),Z342=0),FALSE),"")</f>
        <v>0</v>
      </c>
      <c r="BE342" s="17" t="b">
        <f t="shared" ref="BE342" ca="1" si="8330">IF(BA342,IF(AND(AW342,NOT(BB342),NOT(BC342),NOT(BD342)),AND(Z342=0,AC342=0),FALSE),"")</f>
        <v>0</v>
      </c>
      <c r="BF342" s="17" t="b">
        <f t="shared" ref="BF342" ca="1" si="8331">IF(BA342,IF(AND(AW342,NOT(BB342),NOT(BC342),NOT(BD342)),AND(Z342=0,OR(AC342&gt;0)),FALSE),"")</f>
        <v>0</v>
      </c>
      <c r="BG342" s="17" t="b">
        <f t="shared" ref="BG342" ca="1" si="8332">IF(BA342,IF(OR(BB342:BF342),FALSE,IF(Z342=0,FALSE,Z342&gt;0)),"")</f>
        <v>0</v>
      </c>
      <c r="BH342" s="17" t="b">
        <f t="shared" ref="BH342" ca="1" si="8333">IF(BA342,COUNTIF(BB342:BG342,TRUE)=1,"")</f>
        <v>0</v>
      </c>
      <c r="BI342" s="17">
        <f t="shared" ref="BI342" ca="1" si="8334">IF(BA342,IFERROR(MATCH(TRUE,BB342:BG342,0),7),"")</f>
        <v>7</v>
      </c>
      <c r="BJ342" s="17" t="b">
        <f t="shared" ref="BJ342" ca="1" si="8335">DF342&lt;&gt;""</f>
        <v>0</v>
      </c>
      <c r="BK342" s="17" t="str">
        <f t="shared" ref="BK342" ca="1" si="8336">IF(H342,IF(AND(NOT(BA342),AU342),AC342=0,""),"")</f>
        <v/>
      </c>
      <c r="BL342" s="17" t="str">
        <f t="shared" ref="BL342" ca="1" si="8337">IF(H342,IF(AND(NOT(BA342),AU342),AC342&gt;0,""),"")</f>
        <v/>
      </c>
      <c r="BM342" s="17" t="str">
        <f t="shared" ref="BM342" ca="1" si="8338">IF(H342,IF(BA342,CHOOSE(BI342,"0","F","L","I","N",IF(AA342&gt;0.5,"N","S"),"0"),CHOOSE(MATCH(BU342,DataType,0),"S",IF(BK342,"I","N"),"D"  )),"")</f>
        <v>0</v>
      </c>
      <c r="BN342" s="17" t="str">
        <f t="shared" ref="BN342" ca="1" si="8339">IF(H342,IF(BJ342,"E",IF(BA342,CHOOSE(BI342,"0","F","L","I","N","S","0"),CHOOSE(MATCH(BU342,DataType,0),"S",IF(BK342,"I","N"),"D"  ))),"")</f>
        <v/>
      </c>
      <c r="BO342" s="17" t="str">
        <f t="shared" ref="BO342" ca="1" si="8340">IF($H342,IF(BM342="0","",IF(AND(AR342,N342=2),"D",IF(BM342="S","N",IF(AL342,"O",IF(AM342,"I","N"))))),"")</f>
        <v/>
      </c>
      <c r="BP342" s="14" t="b">
        <f t="shared" ref="BP342" ca="1" si="8341">INDIRECT(ADDRESS(2,ROW(A342)-1,,,_sheetname_dataframe))&lt;&gt;""</f>
        <v>1</v>
      </c>
      <c r="BQ342" s="35"/>
      <c r="BX342" s="16"/>
      <c r="BY342" s="16"/>
      <c r="BZ342" s="16"/>
      <c r="CA342" s="16"/>
      <c r="CB342" s="16"/>
      <c r="CC342" s="16"/>
      <c r="CD342" s="16"/>
      <c r="CE342" s="16"/>
      <c r="CF342" s="16"/>
      <c r="CN342" s="14">
        <f ca="1">IF(H342,IFERROR(IsVariableNameLegal(O342),0),0)</f>
        <v>0</v>
      </c>
      <c r="CO342" s="14" t="str">
        <f t="array" aca="1" ref="CO342" ca="1">IF(H342,IF(COUNTIF(INDIRECT(wew!$C$13),O342)&gt;1,TRIM(SUBSTITUTE(_xll.MCONCAT(IF((INDIRECT(wew!$C$13)=O342)*(COLUMN(INDIRECT(wew!$C$13))&lt;&gt;D342+1),-1+COLUMN(INDIRECT(wew!$C$13)),"")," "),"  "," ")),""),"")</f>
        <v/>
      </c>
      <c r="CP342" s="14" t="str">
        <f t="array" aca="1" ref="CP342" ca="1">IF(P342&lt;&gt;"",IF(LEN(P342)&gt;150,1,""),"")</f>
        <v/>
      </c>
      <c r="CQ342" s="14" t="str">
        <f t="array" aca="1" ref="CQ342" ca="1">IF(AND(H342,NOT(ster!$J$3)),IF(COUNTIF(INDIRECT(wew!$C$15),P342)&gt;1,TRIM(SUBSTITUTE(_xll.MCONCAT(IF((INDIRECT(wew!$C$15)=P342)*(COLUMN(INDIRECT(wew!$C$15))&lt;&gt;D342+1),-1+COLUMN(INDIRECT(wew!$C$15)),"")," "),"  "," ")),""),"")</f>
        <v/>
      </c>
      <c r="CR342" s="14" t="str">
        <f t="array" aca="1" ref="CR342" ca="1">IF(H342,IF(AND(W342&gt;0,AO342&lt;&gt;""),TRIM(SUBSTITUTE(_xll.MCONCAT(IFERROR(IF(ISNUMBER(INDIRECT(Q342)),IF((INDIRECT(ster!$D$14)&lt;&gt;"")*(INDIRECT(Q342)&lt;AO342),INDIRECT(ster!$D$14) &amp; ": " &amp;  SUBSTITUTE(IF( AV342,IFERROR(TEXT(INDIRECT(Q342),"rrrr-mm-dd") &amp;" (" &amp; INDIRECT(Q342) &amp;")",INDIRECT(Q342)),INDIRECT(Q342))," "," "),""),""),"")," "),"  "," ")),""),"")</f>
        <v/>
      </c>
      <c r="CS342" s="14" t="str">
        <f t="array" aca="1" ref="CS342" ca="1">IF(H342,IF(AND(W342&gt;0,AP342&lt;&gt;""),TRIM(SUBSTITUTE(_xll.MCONCAT(IFERROR(IF(ISNUMBER(INDIRECT(Q342)),IF((INDIRECT(ster!$D$14)&lt;&gt;"")*(INDIRECT(Q342)&gt;AP342),INDIRECT(ster!$D$14) &amp; ": " &amp;  SUBSTITUTE(IF( AV342,IFERROR(TEXT(INDIRECT(Q342),"rrrr-mm-dd")&amp;" (" &amp; INDIRECT(Q342) &amp;")",INDIRECT(Q342)),INDIRECT(Q342))," "," "),""),""),"")," "),"  "," ")),""),"")</f>
        <v/>
      </c>
      <c r="CT342" s="14" t="str">
        <f t="array" aca="1" ref="CT342" ca="1">IF(H342,IF(AND(N342&gt;0,AR342),TRIM(SUBSTITUTE(_xll.MCONCAT(IFERROR(IF(ISNUMBER(INDIRECT(Q342)),IF((INDIRECT(ster!$D$14)&lt;&gt;"")*(IFERROR(0*(MATCH(INDIRECT(Q342),INDIRECT(K342),0)&gt;0),1)),INDIRECT(ster!$D$14) &amp; ": " &amp;  SUBSTITUTE(IF( AV342,IFERROR(TEXT(INDIRECT(Q342),"rrrr-mm-dd")&amp;" (" &amp; INDIRECT(Q342) &amp;")",INDIRECT(Q342)),INDIRECT(Q342))," "," "),""),""),"")," "),"  "," ")),""),"")</f>
        <v/>
      </c>
      <c r="CU342" s="14" t="str">
        <f t="array" aca="1" ref="CU342" ca="1">IF(H342,IF(AND(V342&gt;0),TRIM(SUBSTITUTE(_xll.MCONCAT(IF((INDIRECT(ster!$D$14)&lt;&gt;"")*(IFERROR(0*(INDIRECT(Q342)&lt;&gt;""),1)),INDIRECT(ster!$D$14),"")," "),"  "," ")),""),"")</f>
        <v/>
      </c>
      <c r="CV342" s="14" t="str">
        <f t="array" aca="1" ref="CV342" ca="1">IF(H342,IF(AS342,
TRIM(SUBSTITUTE(_xll.MCONCAT(IF(
   (INDIRECT(ster!$D$14)&lt;&gt;"")*
   ((INDIRECT(Q342)="")+
      NOT(ISNUMBER(INDIRECT(Q342)))*
      NOT(ISERROR(MATCH(INDIRECT(Q342),INDIRECT(K342),0)))
    ),
      INDIRECT(ster!$D$14),
   "")," "),"  "," ")),
""),"")</f>
        <v/>
      </c>
      <c r="CW342" s="14" t="str">
        <f t="array" aca="1" ref="CW342" ca="1">IF(H342,IF(AND(AQ342),TRIM(SUBSTITUTE(_xll.MCONCAT(IFERROR(IF(ISNUMBER(INDIRECT(Q342)),IF((INDIRECT(ster!$D$14)&lt;&gt;"")*(INDIRECT(Q342)&lt;&gt;INT(INDIRECT(Q342))),INDIRECT(ster!$D$14) &amp; ": " &amp; INDIRECT(Q342),""),""),"")," "),"  "," ")),""),"")</f>
        <v/>
      </c>
      <c r="CX342" s="14" t="str">
        <f t="array" aca="1" ref="CX342" ca="1">IF(H342,IF(OR(AU342,AV342),TRIM(SUBSTITUTE(_xll.MCONCAT(IF((INDIRECT(ster!$D$14)&lt;&gt;"")*NOT(ISNUMBER(INDIRECT(Q342))),IF(ISERROR(MATCH(INDIRECT(Q342),INDIRECT(K342),0)),IFERROR(IF(INDIRECT(Q342)&lt;&gt;"",INDIRECT(ster!$D$14) &amp; ": " &amp; SUBSTITUTE(INDIRECT(Q342)," "," "),""),""),""),"")," "),"  "," ")),""),"")</f>
        <v/>
      </c>
      <c r="CY342" s="14" t="str">
        <f t="array" aca="1" ref="CY342" ca="1">IF(H342,IF(AE342,TRIM(SUBSTITUTE(_xll.MCONCAT(IF((INDIRECT(ster!$D$14)&lt;&gt;"")*IFERROR(NOT(INDIRECT(AF342)),FALSE),IF(ISERROR(MATCH(INDIRECT(Q342),INDIRECT(K342),0)),IFERROR(IF(INDIRECT(Q342)&lt;&gt;"",INDIRECT(ster!$D$14)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CZ342" s="14" t="str">
        <f t="array" aca="1" ref="CZ342" ca="1">IF(H342,IF(AH342,TRIM(SUBSTITUTE(_xll.MCONCAT(IF((INDIRECT(ster!$D$14)&lt;&gt;"")*IFERROR(NOT(INDIRECT(AI342)),FALSE),IF(ISERROR(MATCH(INDIRECT(Q342),INDIRECT(K342),0)),IFERROR(IF(INDIRECT(Q342)&lt;&gt;"",INDIRECT(ster!$D$14)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DC342" s="14" t="str">
        <f ca="1">SUBSTITUTE(SUBSTITUTE(SUBSTITUTE(SUBSTITUTE(_xll.MCONCAT(DG342:DS342,"■"),"■■","■"),"■■","■"),"■■","■"),"■■","■")</f>
        <v>■</v>
      </c>
      <c r="DD342" s="14" t="str">
        <f t="shared" ref="DD342" ca="1" si="8342">IF(MID(DC342,1,1)="■",MID(DC342,2,LEN(DC342)),DC342)</f>
        <v/>
      </c>
      <c r="DE342" s="14" t="str">
        <f t="shared" ref="DE342" ca="1" si="8343">IF(DD342&lt;&gt;"",IF(MID(DD342,LEN(DD342),1)="■",MID(DD342,1,LEN(DD342)-1),DD342),"")</f>
        <v/>
      </c>
      <c r="DF342" s="14" t="str">
        <f t="shared" ref="DF342" ca="1" si="8344">IFERROR(IF(DE342&lt;&gt;"",SUBSTITUTE(DE342,"■",". "),""),"##INTERNAL_ERROR")</f>
        <v/>
      </c>
      <c r="DG342" s="14" t="str">
        <f t="shared" ref="DG342" ca="1" si="8345">IF(CN342&lt;&gt;0,"Variable name don't comply with the naming convention","")</f>
        <v/>
      </c>
      <c r="DH342" s="14" t="str">
        <f t="shared" ref="DH342" ca="1" si="8346">IF(CO342&lt;&gt;"","Duplicated name. " &amp; IF(ISERROR(FIND(" ",CO342)),"Duplicate have index " &amp; CO342, "Duplicates have indices: "&amp;SUBSTITUTE(CO342," ",", ")),"")</f>
        <v/>
      </c>
      <c r="DI342" s="14" t="str">
        <f t="shared" ref="DI342" ca="1" si="8347">IF(CP342&lt;&gt;"","Variable label exceed length 150","")</f>
        <v/>
      </c>
      <c r="DJ342" s="14" t="str">
        <f t="shared" ref="DJ342" ca="1" si="8348">IF(CQ342&lt;&gt;"","Duplicated variable label. " &amp; IF(ISERROR(FIND(" ",CQ342)),"Duplicate have index " &amp; CQ342, "Duplicates have indices: "&amp;SUBSTITUTE(CQ342," ",", ")),"")</f>
        <v/>
      </c>
      <c r="DK342" s="14" t="str">
        <f t="shared" ref="DK342" ca="1" si="8349">IF(CR342&lt;&gt;"","The following cases have values below declared theorethical min: " &amp;SUBSTITUTE(CR342," ",", "),"")</f>
        <v/>
      </c>
      <c r="DL342" s="14" t="str">
        <f t="shared" ref="DL342" ca="1" si="8350">IF(CS342&lt;&gt;"","The following cases have values above declared theorethical max: " &amp;SUBSTITUTE(CS342," ",", "),"")</f>
        <v/>
      </c>
      <c r="DM342" s="14" t="str">
        <f t="shared" ref="DM342" ca="1" si="8351">IF(CT342&lt;&gt;"","There are some cases with values not explicitly declared in the labels dictionary: " &amp;SUBSTITUTE(CT342," ",", "),"")</f>
        <v/>
      </c>
      <c r="DN342" s="14" t="str">
        <f t="array" aca="1" ref="DN342" ca="1">IF(CU342&lt;&gt;"","There are errors in the entered values in the following cases: " &amp;SUBSTITUTE(CU342," ",", "),"")</f>
        <v/>
      </c>
      <c r="DO342" s="14" t="str">
        <f t="shared" ref="DO342" ca="1" si="8352">IF(CV342&lt;&gt;"","The following records are missing in this required field: " &amp;SUBSTITUTE(CV342," ",", "),"")</f>
        <v/>
      </c>
      <c r="DP342" s="14" t="str">
        <f t="shared" ref="DP342" ca="1" si="8353">IF(CW342&lt;&gt;"","The following cases have non-integer values: " &amp;SUBSTITUTE(CW342," ",", "),"")</f>
        <v/>
      </c>
      <c r="DQ342" s="14" t="str">
        <f t="shared" ref="DQ342" ca="1" si="8354">IF(CX342&lt;&gt;"","The following cases are non-numeric: " &amp;SUBSTITUTE(CX342," ",", "),"")</f>
        <v/>
      </c>
      <c r="DR342" s="14" t="str">
        <f t="shared" ref="DR342" ca="1" si="8355">IF(CY342&lt;&gt;"","In the following cases " &amp; P342 &amp; " " &amp; LOWER(MID(AG342,1,1)) &amp; MID(AG342,2,LEN(AG342)) &amp; ": " &amp;SUBSTITUTE(CY342," ",", "),"")</f>
        <v/>
      </c>
      <c r="DS342" s="14" t="str">
        <f t="shared" ref="DS342" ca="1" si="8356">IF(CZ342&lt;&gt;"","In the following cases " &amp; P342 &amp; " " &amp; LOWER(MID(AJ342,1,1)) &amp; MID(AJ342,2,LEN(AJ342)) &amp; ": " &amp;SUBSTITUTE(CZ342," ",", "),"")</f>
        <v/>
      </c>
      <c r="DZ342" s="14" t="b">
        <f t="shared" ref="DZ342" ca="1" si="8357">OR(ED342&lt;&gt;"",EF342&lt;&gt;"",EG342&lt;&gt;"")</f>
        <v>0</v>
      </c>
      <c r="EA342" s="14" t="str">
        <f t="shared" ref="EA342" ca="1" si="8358">IF(EB342&lt;&gt;"",G342 &amp; " (" &amp; F342 &amp; ")","")</f>
        <v/>
      </c>
      <c r="EB342" s="14" t="str">
        <f t="shared" ref="EB342" ca="1" si="8359">IF(EE342&lt;&gt;"",EE342&amp;IF(ED342&lt;&gt;""," and "&amp;ED342,""),UPPER(MID(ED342,1,1)&amp;MID(ED342,2,LEN(ED342))))&amp; IF(OR(EF342&lt;&gt;"",EG342&lt;&gt;"")," and "&amp;IF(EF342&lt;&gt;"",LOWER(MID(EF342,1,1) &amp; MID(EF342,2,LEN(EF342))),"")&amp; IF(AND(EF342 &lt;&gt;"",EG342&lt;&gt;"")," and ","") &amp; IF(EG342&lt;&gt;"",LOWER(MID(EG342,1,1) &amp; MID(EG342,2,LEN(EG342))),""),"") &amp; IF(OR(EE342&lt;&gt;"",ED342&lt;&gt;"",EF342&lt;&gt;"",EG342&lt;&gt;""), ". ","")</f>
        <v/>
      </c>
      <c r="EC342" s="14" t="str">
        <f t="shared" ref="EC342" ca="1" si="8360">IF(EB342&lt;&gt;"",G342 &amp; " (" &amp; F342 &amp; "): " &amp; EB342,"")</f>
        <v/>
      </c>
      <c r="ED342" s="14" t="str">
        <f t="shared" ref="ED342" ca="1" si="8361">IF(H342,IF(W342&gt;0,IF(AND(AO342&lt;&gt;"",AP342&lt;&gt;""),"each value must be between " &amp; IF( AV342,IFERROR(TEXT(AO342,"rrrr-mm-dd") &amp;" (" &amp; AO342 &amp;")",AO342),AO342) &amp; " and " &amp; IF( AV342,IFERROR(TEXT(AP342,"rrrr-mm-dd") &amp;" (" &amp; AP342 &amp;")",AP342),AP342),IF(AO342&lt;&gt;"","each value must be above " &amp; IF( AV342,IFERROR(TEXT(AO342,"rrrr-mm-dd") &amp;" (" &amp; AO342 &amp;")",AO342),AO342), IF(AP342&lt;&gt;"","each value must be below " &amp; IF( AV342,IFERROR(TEXT(AP342,"rrrr-mm-dd") &amp;" (" &amp; AP342 &amp;")",AP342),AP342),""))),""),"")</f>
        <v/>
      </c>
      <c r="EE342" s="14" t="str">
        <f t="shared" ref="EE342" ca="1" si="8362">IF(H342,IF(OR(AQ342,AU342,AV342,AS342,AR342),
   "Values must be" &amp;
   IF(AR342," limited to predefinied list", IF(AQ342, " integers",IF(OR(AU342,AV342)," numeric",""))) &amp;
   IF(AS342,IF(OR(AR342,AQ342,AU342,AV342), " and ","") &amp; "non-missing",""),
""),"")</f>
        <v/>
      </c>
      <c r="EF342" s="14" t="str">
        <f t="shared" ref="EF342" ca="1" si="8363">IF($H342,AG342,"")</f>
        <v/>
      </c>
      <c r="EG342" s="14" t="str">
        <f t="shared" ref="EG342" ca="1" si="8364">IF($H342,AJ342,"")</f>
        <v/>
      </c>
      <c r="EM342" s="14" t="b">
        <f t="shared" ref="EM342" ca="1" si="8365">OR(EC342&lt;&gt;"",DF342&lt;&gt;"")</f>
        <v>0</v>
      </c>
      <c r="EN342" s="14" t="str">
        <f t="shared" ref="EN342" ca="1" si="8366">IF(EM342,C342,"")</f>
        <v/>
      </c>
      <c r="EO342" s="14" t="str">
        <f t="shared" ref="EO342" ca="1" si="8367">IF(EM342,F342,"")</f>
        <v/>
      </c>
      <c r="EP342" s="14" t="str">
        <f t="shared" ref="EP342" ca="1" si="8368">EC342</f>
        <v/>
      </c>
      <c r="EQ342" s="14" t="str">
        <f t="shared" ref="EQ342" ca="1" si="8369">DF342</f>
        <v/>
      </c>
    </row>
    <row r="343" spans="2:147" s="14" customFormat="1">
      <c r="B343" s="14" t="str">
        <f t="shared" ref="B343" ca="1" si="8370">DF343</f>
        <v/>
      </c>
      <c r="C343" s="14">
        <f t="shared" ref="C343" ca="1" si="8371">IF(OFFSET(B343,-1,COLUMN(VariableExists)-2),OFFSET(B343,-1,1)+1,OFFSET(B343,-1,1))</f>
        <v>312</v>
      </c>
      <c r="D343" s="14">
        <f t="shared" ref="D343" si="8372">ROW(A343)-2</f>
        <v>341</v>
      </c>
      <c r="E343" s="14" t="str">
        <f t="shared" ref="E343" ca="1" si="8373">IF(OR(G343="",ROW(G343)=2),"",IF(Z343&gt;0,"S",IF(AX343,IF(J343=2,"D","N"),"I")))</f>
        <v/>
      </c>
      <c r="F343" s="14" t="str">
        <f t="shared" ref="F343" ca="1" si="8374">IF(H343,O343,"")</f>
        <v/>
      </c>
      <c r="G343" s="14" t="str">
        <f t="shared" ref="G343" ca="1" si="8375">IF(H343,P343,"")</f>
        <v/>
      </c>
      <c r="H343" s="14" t="b">
        <f t="shared" ref="H343" ca="1" si="8376">IF(INDIRECT(ADDRESS(2,D343+1,,,_sheetname_dataframe))="",FALSE,MID(INDIRECT(ADDRESS(2,D343+1,,,_sheetname_dataframe)),1,1)&lt;&gt;".")</f>
        <v>0</v>
      </c>
      <c r="I343" s="14" t="str">
        <f ca="1">IF($H343,ADDRESS(3,(D343+1)*2-1,4,,"["&amp;wew!$G$7&amp;"]"&amp;_sheetname_labels)&amp;":"&amp;ADDRESS(2+ster!$B$20,(D343+1)*2-1,4),"")</f>
        <v/>
      </c>
      <c r="J343" s="14" t="str">
        <f t="array" aca="1" ref="J343" ca="1">IF(H343,MAX(0,MAX(IF(INDIRECT(I343)&lt;&gt;"",ROW(INDIRECT(I343)),""))-2),"")</f>
        <v/>
      </c>
      <c r="K343" s="14" t="str">
        <f ca="1">IF($H343,IF($J343&gt;0,ADDRESS(3,(D343+1)*2-1,4,,"["&amp;wew!$G$7&amp;"]"&amp;_sheetname_labels)&amp;":"&amp;ADDRESS(2+J343,(D343+1)*2-1,4),""),"")</f>
        <v/>
      </c>
      <c r="L343" s="14" t="str">
        <f ca="1">IF($H343,IF($J343&gt;0,ADDRESS(3,(D343+1)*2,4,,"["&amp;wew!$G$7&amp;"]"&amp;_sheetname_labels)&amp;":"&amp;ADDRESS(2+J343,(D343+1)*2,4),""),"")</f>
        <v/>
      </c>
      <c r="M343" s="14" t="str">
        <f t="shared" ref="M343" ca="1" si="8377">IF($H343,IF(J343&gt;0,COUNTA(INDIRECT(K343))-COUNT(INDIRECT(K343)),0),"")</f>
        <v/>
      </c>
      <c r="N343" s="14" t="str">
        <f t="shared" ref="N343" ca="1" si="8378">IF(H343,J343-M343,"")</f>
        <v/>
      </c>
      <c r="O343" s="14" t="str">
        <f t="shared" ref="O343" ca="1" si="8379">IF(INDIRECT(ADDRESS(2,D343+1,,,_sheetname_dataframe))="","",INDIRECT(ADDRESS(2,D343+1,,,_sheetname_dataframe)))</f>
        <v>.verification</v>
      </c>
      <c r="P343" s="14" t="str">
        <f t="shared" ref="P343" ca="1" si="8380">IF(H343,IF(INDIRECT(ADDRESS(1,D343+1,,,_sheetname_dataframe))="","",INDIRECT(ADDRESS(1,D343+1,,,_sheetname_dataframe))),"")</f>
        <v/>
      </c>
      <c r="Q343" s="14" t="str">
        <f ca="1">IF($BP343,ADDRESS(3,D343+1,4,,"["&amp;wew!$G$7&amp;"]"&amp;_sheetname_dataframe)&amp;":"&amp;ADDRESS(2+ster!$C$14,D343+1,4),"")</f>
        <v>[DBTemplate.xlsm]data_frame!MD3:MD3</v>
      </c>
      <c r="R343" s="14" t="str">
        <f>IF($BP343,IF(MID(_xll.FORMULATEXT(INDEX(INDIRECT(Q343),1)),1,1)="=", _xll.FORMULATEXT(INDEX(INDIRECT(Q343),1),2,TRUE),""),"")</f>
        <v>=IF(OR(AND(RC[-1]&lt;&gt;"",ISNUMBER(RC[-2])),AND(RC[-1]="",NOT(ISNUMBER(RC[-2])))),1,0)</v>
      </c>
      <c r="S343" s="14" t="str">
        <f t="array" aca="1" ref="S343" ca="1">IF(H343,SUM(IF((IFERROR(INDIRECT(Q343)&lt;&gt;"",FALSE))*(INDIRECT(ster!$D$14)&lt;&gt;""),1,0)),"")</f>
        <v/>
      </c>
      <c r="T343" s="14" t="str">
        <f t="array" aca="1" ref="T343" ca="1">IF(H343,IF(M343&gt;0,SUM(IFERROR(1*(MATCH(INDIRECT(Q343),INDIRECT(K343),0)&gt;0),0)*(INDIRECT(ster!$D$14)&lt;&gt;"")*NOT(ISNUMBER(INDIRECT(Q343)))),0),"")</f>
        <v/>
      </c>
      <c r="U343" s="14" t="str">
        <f t="array" aca="1" ref="U343" ca="1">IF(H343,SUM((IFERROR(INDIRECT(Q343)="",FALSE))*(INDIRECT(ster!$D$14)&lt;&gt;"")),"")</f>
        <v/>
      </c>
      <c r="V343" s="14" t="str">
        <f t="array" aca="1" ref="V343" ca="1">IF(H343,SUM((IFERROR(INDIRECT(Q343)="#ąś",TRUE))*(INDIRECT(ster!$D$14)&lt;&gt;"")),"")</f>
        <v/>
      </c>
      <c r="W343" s="14" t="str">
        <f t="array" aca="1" ref="W343" ca="1">IF(H343,SUM(ISNUMBER(INDIRECT(Q343))*(INDIRECT(ster!$D$14)&lt;&gt;"")),"")</f>
        <v/>
      </c>
      <c r="X343" s="14" t="str">
        <f t="array" aca="1" ref="X343" ca="1">IF(AND(H343,W343&gt;0),IF(wew!$B$3,MIN(IF((INDIRECT(ster!$D$14)&lt;&gt;"")*IFERROR(INDIRECT($Q343)&lt;&gt;"",FALSE),IFERROR(INDIRECT($Q343),"X"),"X")),"&lt;włącz podświetlanie wartości&gt;"),"—")</f>
        <v>—</v>
      </c>
      <c r="Y343" s="14" t="str">
        <f t="array" aca="1" ref="Y343" ca="1">IF(AND(H343,W343&gt;0),IF(wew!$B$3,MAX(IF((INDIRECT(ster!$D$14)&lt;&gt;"")*IFERROR(INDIRECT($Q343)&lt;&gt;"",FALSE),IFERROR(INDIRECT($Q343),"X"),"X")),"&lt;włącz podświetlanie wartości&gt;"),"—")</f>
        <v>—</v>
      </c>
      <c r="Z343" s="14" t="str">
        <f t="shared" ref="Z343" ca="1" si="8381">IF(H343,S343-T343-W343,"")</f>
        <v/>
      </c>
      <c r="AA343" s="12" t="str">
        <f t="shared" ref="AA343" ca="1" si="8382">IF(H343,IF(S343&gt;0,W343/(S343),"—"),"")</f>
        <v/>
      </c>
      <c r="AB343" s="17" t="str">
        <f t="array" aca="1" ref="AB343" ca="1">IF(H343,IF(W343&gt;0,SUM((INDIRECT(ster!$D$14)&lt;&gt;"")*IFERROR((INDIRECT(Q343)&lt;&gt;"")*(INDIRECT(Q343)=INT(INDIRECT(Q343))),0)),0),"")</f>
        <v/>
      </c>
      <c r="AC343" s="17" t="str">
        <f t="array" aca="1" ref="AC343" ca="1">IF(H343,W343-AB343,"")</f>
        <v/>
      </c>
      <c r="AD343" s="17" t="str">
        <f t="shared" ref="AD343" ca="1" si="8383">IF($H343,IF(AC343&lt;&gt;"",IF(AC343=0,1,IF(AC343/W343&lt;0.15,2,3)),0),"")</f>
        <v/>
      </c>
      <c r="AE343" s="17" t="b">
        <f t="shared" ref="AE343" ca="1" si="8384">IF(H343,OFFSET(O343,1,0)=".validation",FALSE)</f>
        <v>0</v>
      </c>
      <c r="AF343" s="17" t="str">
        <f ca="1">IF(AE343,IF($H343,ADDRESS(3,D343+2,4,,"["&amp;wew!$G$7&amp;"]"&amp;_sheetname_dataframe)&amp;":"&amp;ADDRESS(2+ster!$C$14,D343+2,4),""),"")</f>
        <v/>
      </c>
      <c r="AG343" s="17" t="str">
        <f t="shared" ref="AG343" ca="1" si="8385">IF(AE343,IF($H343,IF(INDIRECT(ADDRESS(1,D343+2,,,_sheetname_dataframe))="","",INDIRECT(ADDRESS(1,D343+2,,,_sheetname_dataframe))),""),"")</f>
        <v/>
      </c>
      <c r="AH343" s="17" t="b">
        <f t="shared" ref="AH343" ca="1" si="8386">IF(H343,AND(AE343,OFFSET(O343,2,0)=".validation"),FALSE)</f>
        <v>0</v>
      </c>
      <c r="AI343" s="17" t="str">
        <f ca="1">IF(AH343,IF($H343,ADDRESS(3,D343+3,4,,"["&amp;wew!$G$7&amp;"]"&amp;_sheetname_dataframe)&amp;":"&amp;ADDRESS(2+ster!$C$14,D343+3,4),""),"")</f>
        <v/>
      </c>
      <c r="AJ343" s="17" t="str">
        <f t="shared" ref="AJ343" ca="1" si="8387">IF(AH343,IF($H343,IF(INDIRECT(ADDRESS(1,D343+3,,,_sheetname_dataframe))="","",INDIRECT(ADDRESS(1,D343+3,,,_sheetname_dataframe))),""),"")</f>
        <v/>
      </c>
      <c r="AK343" s="17" t="str">
        <f t="shared" ref="AK343" ca="1" si="8388">IF(H343,OR(AQ343,AD343=2),"")</f>
        <v/>
      </c>
      <c r="AL343" s="17" t="str">
        <f t="shared" ref="AL343" ca="1" si="8389">IF($H343,IF(BV343&lt;&gt;"",IF(OR(BM343="F",BM343="L",BM343="I",BM343="D"),BV343&lt;&gt;0)),"")</f>
        <v/>
      </c>
      <c r="AM343" s="17" t="str">
        <f t="shared" ref="AM343" ca="1" si="8390">IF($H343,AND(NOT(AL343),OR(IF(BW343&lt;&gt;"",IF(OR(BM343="F",BM343="L"),BW343&lt;&gt;0)),BM343="I",BM343="N",BM343="D")),"")</f>
        <v/>
      </c>
      <c r="AN343" s="17">
        <f t="shared" ref="AN343" ca="1" si="8391">IF(COUNTA(INDIRECT(Q343))=0,0, IF(AND(AO343&lt;&gt;"",X343&lt;AO343),1,IF(AND(AP343&lt;&gt;"",Y343&gt;AP343),1,IF(AND(AQ343,AC343&gt;0),2,0))))</f>
        <v>2</v>
      </c>
      <c r="AO343" s="24" t="str">
        <f t="shared" ref="AO343" ca="1" si="8392">IF($H343,IF(BY343&lt;&gt;"",IF(ISNUMBER(BY343),BY343,""),""),"")</f>
        <v/>
      </c>
      <c r="AP343" s="24" t="str">
        <f t="shared" ref="AP343" ca="1" si="8393">IF($H343,IF(BZ343&lt;&gt;"",IF(ISNUMBER(BZ343),BZ343,""),""),"")</f>
        <v/>
      </c>
      <c r="AQ343" s="17" t="str">
        <f t="shared" ref="AQ343" ca="1" si="8394">IF(H343,IF(CA343&lt;&gt;"",CA343&lt;&gt;0,FALSE),"")</f>
        <v/>
      </c>
      <c r="AR343" s="17" t="str">
        <f t="shared" ref="AR343" ca="1" si="8395">IF(H343,IF(N343&gt;0,IF(BQ343&lt;&gt;"",BQ343&lt;&gt;0,FALSE),FALSE),"")</f>
        <v/>
      </c>
      <c r="AS343" s="17" t="str">
        <f t="shared" ref="AS343" ca="1" si="8396">IF(H343,IF(BR343&lt;&gt;"",BR343&lt;&gt;0,FALSE),"")</f>
        <v/>
      </c>
      <c r="AT343" s="17" t="str">
        <f t="shared" ref="AT343" ca="1" si="8397">IF(H343,IF(N343&gt;0,FALSE,IF(BU343&lt;&gt;"",MATCH(BU343,DataType,0)=1,FALSE)),"")</f>
        <v/>
      </c>
      <c r="AU343" s="17" t="str">
        <f t="shared" ref="AU343" ca="1" si="8398">IF(H343,IF(N343&gt;0,TRUE,IF(BU343&lt;&gt;"",MATCH(BU343,DataType,0)=2,FALSE)),"")</f>
        <v/>
      </c>
      <c r="AV343" s="17" t="str">
        <f t="shared" ref="AV343" ca="1" si="8399">IF(H343,IF(N343&gt;0,FALSE,IF(BU343&lt;&gt;"",MATCH(BU343,DataType,0)=3,FALSE)),"")</f>
        <v/>
      </c>
      <c r="AW343" s="17" t="str">
        <f t="shared" ref="AW343" ca="1" si="8400">IF(H343,IF(W343&gt;0,Z343=0,FALSE),"")</f>
        <v/>
      </c>
      <c r="AX343" s="14" t="str">
        <f t="array" aca="1" ref="AX343" ca="1">IF(H343,N343&gt;0,"")</f>
        <v/>
      </c>
      <c r="AY343" s="17" t="str">
        <f t="shared" ref="AY343" ca="1" si="8401">IF(H343,IF(N343&gt;0,ADDRESS(ROW(VariablesOrigin)+1,COLUMN(VariablesOrigin)+1,4) &amp; ":" &amp; ADDRESS(ROW(VariablesOrigin)+N343,COLUMN(VariablesOrigin)+1,4),""),"")</f>
        <v/>
      </c>
      <c r="AZ343" s="17" t="str">
        <f t="array" aca="1" ref="AZ343" ca="1">IF(AY343&lt;&gt;"",SUM(1*ISERROR(MATCH(INDIRECT(AY343),INDIRECT(K343),0)))=0,"")</f>
        <v/>
      </c>
      <c r="BA343" s="17" t="b">
        <f t="shared" ref="BA343" ca="1" si="8402">IF(H343,BU343="",FALSE)</f>
        <v>0</v>
      </c>
      <c r="BB343" s="17" t="b">
        <v>0</v>
      </c>
      <c r="BC343" s="17" t="str">
        <f t="shared" ref="BC343" ca="1" si="8403">IF(BA343,IF(N343&gt;0,AND(AZ343,Z343=0),FALSE),"")</f>
        <v/>
      </c>
      <c r="BD343" s="17" t="str">
        <f t="shared" ref="BD343" ca="1" si="8404">IF(BA343,IF(N343&gt;0,AND(NOT(AZ343),Z343=0),FALSE),"")</f>
        <v/>
      </c>
      <c r="BE343" s="17" t="str">
        <f t="shared" ref="BE343" ca="1" si="8405">IF(BA343,IF(AND(AW343,NOT(BB343),NOT(BC343),NOT(BD343)),AND(Z343=0,AC343=0),FALSE),"")</f>
        <v/>
      </c>
      <c r="BF343" s="17" t="str">
        <f t="shared" ref="BF343" ca="1" si="8406">IF(BA343,IF(AND(AW343,NOT(BB343),NOT(BC343),NOT(BD343)),AND(Z343=0,OR(AC343&gt;0)),FALSE),"")</f>
        <v/>
      </c>
      <c r="BG343" s="17" t="str">
        <f t="shared" ref="BG343" ca="1" si="8407">IF(BA343,IF(OR(BB343:BF343),FALSE,IF(Z343=0,FALSE,Z343&gt;0)),"")</f>
        <v/>
      </c>
      <c r="BH343" s="17" t="str">
        <f t="shared" ref="BH343" ca="1" si="8408">IF(BA343,COUNTIF(BB343:BG343,TRUE)=1,"")</f>
        <v/>
      </c>
      <c r="BI343" s="17" t="str">
        <f t="shared" ref="BI343" ca="1" si="8409">IF(BA343,IFERROR(MATCH(TRUE,BB343:BG343,0),7),"")</f>
        <v/>
      </c>
      <c r="BJ343" s="17" t="b">
        <f t="shared" ref="BJ343" ca="1" si="8410">DF343&lt;&gt;""</f>
        <v>0</v>
      </c>
      <c r="BK343" s="17" t="str">
        <f t="shared" ref="BK343" ca="1" si="8411">IF(H343,IF(AND(NOT(BA343),AU343),AC343=0,""),"")</f>
        <v/>
      </c>
      <c r="BL343" s="17" t="str">
        <f t="shared" ref="BL343" ca="1" si="8412">IF(H343,IF(AND(NOT(BA343),AU343),AC343&gt;0,""),"")</f>
        <v/>
      </c>
      <c r="BM343" s="17" t="str">
        <f t="shared" ref="BM343" ca="1" si="8413">IF(H343,IF(BA343,CHOOSE(BI343,"0","F","L","I","N",IF(AA343&gt;0.5,"N","S"),"0"),CHOOSE(MATCH(BU343,DataType,0),"S",IF(BK343,"I","N"),"D"  )),"")</f>
        <v/>
      </c>
      <c r="BN343" s="17" t="str">
        <f t="shared" ref="BN343" ca="1" si="8414">IF(H343,IF(BJ343,"E",IF(BA343,CHOOSE(BI343,"0","F","L","I","N","S","0"),CHOOSE(MATCH(BU343,DataType,0),"S",IF(BK343,"I","N"),"D"  ))),"")</f>
        <v/>
      </c>
      <c r="BO343" s="17" t="str">
        <f t="shared" ref="BO343" ca="1" si="8415">IF($H343,IF(BM343="0","",IF(AND(AR343,N343=2),"D",IF(BM343="S","N",IF(AL343,"O",IF(AM343,"I","N"))))),"")</f>
        <v/>
      </c>
      <c r="BP343" s="14" t="b">
        <f t="shared" ref="BP343" ca="1" si="8416">INDIRECT(ADDRESS(2,ROW(A343)-1,,,_sheetname_dataframe))&lt;&gt;""</f>
        <v>1</v>
      </c>
      <c r="BQ343" s="35"/>
      <c r="BX343" s="16"/>
      <c r="BY343" s="16"/>
      <c r="BZ343" s="16"/>
      <c r="CA343" s="16"/>
      <c r="CB343" s="16"/>
      <c r="CC343" s="16"/>
      <c r="CD343" s="16"/>
      <c r="CE343" s="16"/>
      <c r="CF343" s="16"/>
      <c r="CN343" s="14">
        <f ca="1">IF(H343,IFERROR(IsVariableNameLegal(O343),0),0)</f>
        <v>0</v>
      </c>
      <c r="CO343" s="14" t="str">
        <f t="array" aca="1" ref="CO343" ca="1">IF(H343,IF(COUNTIF(INDIRECT(wew!$C$13),O343)&gt;1,TRIM(SUBSTITUTE(_xll.MCONCAT(IF((INDIRECT(wew!$C$13)=O343)*(COLUMN(INDIRECT(wew!$C$13))&lt;&gt;D343+1),-1+COLUMN(INDIRECT(wew!$C$13)),"")," "),"  "," ")),""),"")</f>
        <v/>
      </c>
      <c r="CP343" s="14" t="str">
        <f t="array" aca="1" ref="CP343" ca="1">IF(P343&lt;&gt;"",IF(LEN(P343)&gt;150,1,""),"")</f>
        <v/>
      </c>
      <c r="CQ343" s="14" t="str">
        <f t="array" aca="1" ref="CQ343" ca="1">IF(AND(H343,NOT(ster!$J$3)),IF(COUNTIF(INDIRECT(wew!$C$15),P343)&gt;1,TRIM(SUBSTITUTE(_xll.MCONCAT(IF((INDIRECT(wew!$C$15)=P343)*(COLUMN(INDIRECT(wew!$C$15))&lt;&gt;D343+1),-1+COLUMN(INDIRECT(wew!$C$15)),"")," "),"  "," ")),""),"")</f>
        <v/>
      </c>
      <c r="CR343" s="14" t="str">
        <f t="array" aca="1" ref="CR343" ca="1">IF(H343,IF(AND(W343&gt;0,AO343&lt;&gt;""),TRIM(SUBSTITUTE(_xll.MCONCAT(IFERROR(IF(ISNUMBER(INDIRECT(Q343)),IF((INDIRECT(ster!$D$14)&lt;&gt;"")*(INDIRECT(Q343)&lt;AO343),INDIRECT(ster!$D$14) &amp; ": " &amp;  SUBSTITUTE(IF( AV343,IFERROR(TEXT(INDIRECT(Q343),"rrrr-mm-dd") &amp;" (" &amp; INDIRECT(Q343) &amp;")",INDIRECT(Q343)),INDIRECT(Q343))," "," "),""),""),"")," "),"  "," ")),""),"")</f>
        <v/>
      </c>
      <c r="CS343" s="14" t="str">
        <f t="array" aca="1" ref="CS343" ca="1">IF(H343,IF(AND(W343&gt;0,AP343&lt;&gt;""),TRIM(SUBSTITUTE(_xll.MCONCAT(IFERROR(IF(ISNUMBER(INDIRECT(Q343)),IF((INDIRECT(ster!$D$14)&lt;&gt;"")*(INDIRECT(Q343)&gt;AP343),INDIRECT(ster!$D$14) &amp; ": " &amp;  SUBSTITUTE(IF( AV343,IFERROR(TEXT(INDIRECT(Q343),"rrrr-mm-dd")&amp;" (" &amp; INDIRECT(Q343) &amp;")",INDIRECT(Q343)),INDIRECT(Q343))," "," "),""),""),"")," "),"  "," ")),""),"")</f>
        <v/>
      </c>
      <c r="CT343" s="14" t="str">
        <f t="array" aca="1" ref="CT343" ca="1">IF(H343,IF(AND(N343&gt;0,AR343),TRIM(SUBSTITUTE(_xll.MCONCAT(IFERROR(IF(ISNUMBER(INDIRECT(Q343)),IF((INDIRECT(ster!$D$14)&lt;&gt;"")*(IFERROR(0*(MATCH(INDIRECT(Q343),INDIRECT(K343),0)&gt;0),1)),INDIRECT(ster!$D$14) &amp; ": " &amp;  SUBSTITUTE(IF( AV343,IFERROR(TEXT(INDIRECT(Q343),"rrrr-mm-dd")&amp;" (" &amp; INDIRECT(Q343) &amp;")",INDIRECT(Q343)),INDIRECT(Q343))," "," "),""),""),"")," "),"  "," ")),""),"")</f>
        <v/>
      </c>
      <c r="CU343" s="14" t="str">
        <f t="array" aca="1" ref="CU343" ca="1">IF(H343,IF(AND(V343&gt;0),TRIM(SUBSTITUTE(_xll.MCONCAT(IF((INDIRECT(ster!$D$14)&lt;&gt;"")*(IFERROR(0*(INDIRECT(Q343)&lt;&gt;""),1)),INDIRECT(ster!$D$14),"")," "),"  "," ")),""),"")</f>
        <v/>
      </c>
      <c r="CV343" s="14" t="str">
        <f t="array" aca="1" ref="CV343" ca="1">IF(H343,IF(AS343,
TRIM(SUBSTITUTE(_xll.MCONCAT(IF(
   (INDIRECT(ster!$D$14)&lt;&gt;"")*
   ((INDIRECT(Q343)="")+
      NOT(ISNUMBER(INDIRECT(Q343)))*
      NOT(ISERROR(MATCH(INDIRECT(Q343),INDIRECT(K343),0)))
    ),
      INDIRECT(ster!$D$14),
   "")," "),"  "," ")),
""),"")</f>
        <v/>
      </c>
      <c r="CW343" s="14" t="str">
        <f t="array" aca="1" ref="CW343" ca="1">IF(H343,IF(AND(AQ343),TRIM(SUBSTITUTE(_xll.MCONCAT(IFERROR(IF(ISNUMBER(INDIRECT(Q343)),IF((INDIRECT(ster!$D$14)&lt;&gt;"")*(INDIRECT(Q343)&lt;&gt;INT(INDIRECT(Q343))),INDIRECT(ster!$D$14) &amp; ": " &amp; INDIRECT(Q343),""),""),"")," "),"  "," ")),""),"")</f>
        <v/>
      </c>
      <c r="CX343" s="14" t="str">
        <f t="array" aca="1" ref="CX343" ca="1">IF(H343,IF(OR(AU343,AV343),TRIM(SUBSTITUTE(_xll.MCONCAT(IF((INDIRECT(ster!$D$14)&lt;&gt;"")*NOT(ISNUMBER(INDIRECT(Q343))),IF(ISERROR(MATCH(INDIRECT(Q343),INDIRECT(K343),0)),IFERROR(IF(INDIRECT(Q343)&lt;&gt;"",INDIRECT(ster!$D$14) &amp; ": " &amp; SUBSTITUTE(INDIRECT(Q343)," "," "),""),""),""),"")," "),"  "," ")),""),"")</f>
        <v/>
      </c>
      <c r="CY343" s="14" t="str">
        <f t="array" aca="1" ref="CY343" ca="1">IF(H343,IF(AE343,TRIM(SUBSTITUTE(_xll.MCONCAT(IF((INDIRECT(ster!$D$14)&lt;&gt;"")*IFERROR(NOT(INDIRECT(AF343)),FALSE),IF(ISERROR(MATCH(INDIRECT(Q343),INDIRECT(K343),0)),IFERROR(IF(INDIRECT(Q343)&lt;&gt;"",INDIRECT(ster!$D$14)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CZ343" s="14" t="str">
        <f t="array" aca="1" ref="CZ343" ca="1">IF(H343,IF(AH343,TRIM(SUBSTITUTE(_xll.MCONCAT(IF((INDIRECT(ster!$D$14)&lt;&gt;"")*IFERROR(NOT(INDIRECT(AI343)),FALSE),IF(ISERROR(MATCH(INDIRECT(Q343),INDIRECT(K343),0)),IFERROR(IF(INDIRECT(Q343)&lt;&gt;"",INDIRECT(ster!$D$14)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DC343" s="14" t="str">
        <f ca="1">SUBSTITUTE(SUBSTITUTE(SUBSTITUTE(SUBSTITUTE(_xll.MCONCAT(DG343:DS343,"■"),"■■","■"),"■■","■"),"■■","■"),"■■","■")</f>
        <v>■</v>
      </c>
      <c r="DD343" s="14" t="str">
        <f t="shared" ref="DD343" ca="1" si="8417">IF(MID(DC343,1,1)="■",MID(DC343,2,LEN(DC343)),DC343)</f>
        <v/>
      </c>
      <c r="DE343" s="14" t="str">
        <f t="shared" ref="DE343" ca="1" si="8418">IF(DD343&lt;&gt;"",IF(MID(DD343,LEN(DD343),1)="■",MID(DD343,1,LEN(DD343)-1),DD343),"")</f>
        <v/>
      </c>
      <c r="DF343" s="14" t="str">
        <f t="shared" ref="DF343" ca="1" si="8419">IFERROR(IF(DE343&lt;&gt;"",SUBSTITUTE(DE343,"■",". "),""),"##INTERNAL_ERROR")</f>
        <v/>
      </c>
      <c r="DG343" s="14" t="str">
        <f t="shared" ref="DG343" ca="1" si="8420">IF(CN343&lt;&gt;0,"Variable name don't comply with the naming convention","")</f>
        <v/>
      </c>
      <c r="DH343" s="14" t="str">
        <f t="shared" ref="DH343" ca="1" si="8421">IF(CO343&lt;&gt;"","Duplicated name. " &amp; IF(ISERROR(FIND(" ",CO343)),"Duplicate have index " &amp; CO343, "Duplicates have indices: "&amp;SUBSTITUTE(CO343," ",", ")),"")</f>
        <v/>
      </c>
      <c r="DI343" s="14" t="str">
        <f t="shared" ref="DI343" ca="1" si="8422">IF(CP343&lt;&gt;"","Variable label exceed length 150","")</f>
        <v/>
      </c>
      <c r="DJ343" s="14" t="str">
        <f t="shared" ref="DJ343" ca="1" si="8423">IF(CQ343&lt;&gt;"","Duplicated variable label. " &amp; IF(ISERROR(FIND(" ",CQ343)),"Duplicate have index " &amp; CQ343, "Duplicates have indices: "&amp;SUBSTITUTE(CQ343," ",", ")),"")</f>
        <v/>
      </c>
      <c r="DK343" s="14" t="str">
        <f t="shared" ref="DK343" ca="1" si="8424">IF(CR343&lt;&gt;"","The following cases have values below declared theorethical min: " &amp;SUBSTITUTE(CR343," ",", "),"")</f>
        <v/>
      </c>
      <c r="DL343" s="14" t="str">
        <f t="shared" ref="DL343" ca="1" si="8425">IF(CS343&lt;&gt;"","The following cases have values above declared theorethical max: " &amp;SUBSTITUTE(CS343," ",", "),"")</f>
        <v/>
      </c>
      <c r="DM343" s="14" t="str">
        <f t="shared" ref="DM343" ca="1" si="8426">IF(CT343&lt;&gt;"","There are some cases with values not explicitly declared in the labels dictionary: " &amp;SUBSTITUTE(CT343," ",", "),"")</f>
        <v/>
      </c>
      <c r="DN343" s="14" t="str">
        <f t="array" aca="1" ref="DN343" ca="1">IF(CU343&lt;&gt;"","There are errors in the entered values in the following cases: " &amp;SUBSTITUTE(CU343," ",", "),"")</f>
        <v/>
      </c>
      <c r="DO343" s="14" t="str">
        <f t="shared" ref="DO343" ca="1" si="8427">IF(CV343&lt;&gt;"","The following records are missing in this required field: " &amp;SUBSTITUTE(CV343," ",", "),"")</f>
        <v/>
      </c>
      <c r="DP343" s="14" t="str">
        <f t="shared" ref="DP343" ca="1" si="8428">IF(CW343&lt;&gt;"","The following cases have non-integer values: " &amp;SUBSTITUTE(CW343," ",", "),"")</f>
        <v/>
      </c>
      <c r="DQ343" s="14" t="str">
        <f t="shared" ref="DQ343" ca="1" si="8429">IF(CX343&lt;&gt;"","The following cases are non-numeric: " &amp;SUBSTITUTE(CX343," ",", "),"")</f>
        <v/>
      </c>
      <c r="DR343" s="14" t="str">
        <f t="shared" ref="DR343" ca="1" si="8430">IF(CY343&lt;&gt;"","In the following cases " &amp; P343 &amp; " " &amp; LOWER(MID(AG343,1,1)) &amp; MID(AG343,2,LEN(AG343)) &amp; ": " &amp;SUBSTITUTE(CY343," ",", "),"")</f>
        <v/>
      </c>
      <c r="DS343" s="14" t="str">
        <f t="shared" ref="DS343" ca="1" si="8431">IF(CZ343&lt;&gt;"","In the following cases " &amp; P343 &amp; " " &amp; LOWER(MID(AJ343,1,1)) &amp; MID(AJ343,2,LEN(AJ343)) &amp; ": " &amp;SUBSTITUTE(CZ343," ",", "),"")</f>
        <v/>
      </c>
      <c r="DZ343" s="14" t="b">
        <f t="shared" ref="DZ343" ca="1" si="8432">OR(ED343&lt;&gt;"",EF343&lt;&gt;"",EG343&lt;&gt;"")</f>
        <v>0</v>
      </c>
      <c r="EA343" s="14" t="str">
        <f t="shared" ref="EA343" ca="1" si="8433">IF(EB343&lt;&gt;"",G343 &amp; " (" &amp; F343 &amp; ")","")</f>
        <v/>
      </c>
      <c r="EB343" s="14" t="str">
        <f t="shared" ref="EB343" ca="1" si="8434">IF(EE343&lt;&gt;"",EE343&amp;IF(ED343&lt;&gt;""," and "&amp;ED343,""),UPPER(MID(ED343,1,1)&amp;MID(ED343,2,LEN(ED343))))&amp; IF(OR(EF343&lt;&gt;"",EG343&lt;&gt;"")," and "&amp;IF(EF343&lt;&gt;"",LOWER(MID(EF343,1,1) &amp; MID(EF343,2,LEN(EF343))),"")&amp; IF(AND(EF343 &lt;&gt;"",EG343&lt;&gt;"")," and ","") &amp; IF(EG343&lt;&gt;"",LOWER(MID(EG343,1,1) &amp; MID(EG343,2,LEN(EG343))),""),"") &amp; IF(OR(EE343&lt;&gt;"",ED343&lt;&gt;"",EF343&lt;&gt;"",EG343&lt;&gt;""), ". ","")</f>
        <v/>
      </c>
      <c r="EC343" s="14" t="str">
        <f t="shared" ref="EC343" ca="1" si="8435">IF(EB343&lt;&gt;"",G343 &amp; " (" &amp; F343 &amp; "): " &amp; EB343,"")</f>
        <v/>
      </c>
      <c r="ED343" s="14" t="str">
        <f t="shared" ref="ED343" ca="1" si="8436">IF(H343,IF(W343&gt;0,IF(AND(AO343&lt;&gt;"",AP343&lt;&gt;""),"each value must be between " &amp; IF( AV343,IFERROR(TEXT(AO343,"rrrr-mm-dd") &amp;" (" &amp; AO343 &amp;")",AO343),AO343) &amp; " and " &amp; IF( AV343,IFERROR(TEXT(AP343,"rrrr-mm-dd") &amp;" (" &amp; AP343 &amp;")",AP343),AP343),IF(AO343&lt;&gt;"","each value must be above " &amp; IF( AV343,IFERROR(TEXT(AO343,"rrrr-mm-dd") &amp;" (" &amp; AO343 &amp;")",AO343),AO343), IF(AP343&lt;&gt;"","each value must be below " &amp; IF( AV343,IFERROR(TEXT(AP343,"rrrr-mm-dd") &amp;" (" &amp; AP343 &amp;")",AP343),AP343),""))),""),"")</f>
        <v/>
      </c>
      <c r="EE343" s="14" t="str">
        <f t="shared" ref="EE343" ca="1" si="8437">IF(H343,IF(OR(AQ343,AU343,AV343,AS343,AR343),
   "Values must be" &amp;
   IF(AR343," limited to predefinied list", IF(AQ343, " integers",IF(OR(AU343,AV343)," numeric",""))) &amp;
   IF(AS343,IF(OR(AR343,AQ343,AU343,AV343), " and ","") &amp; "non-missing",""),
""),"")</f>
        <v/>
      </c>
      <c r="EF343" s="14" t="str">
        <f t="shared" ref="EF343" ca="1" si="8438">IF($H343,AG343,"")</f>
        <v/>
      </c>
      <c r="EG343" s="14" t="str">
        <f t="shared" ref="EG343" ca="1" si="8439">IF($H343,AJ343,"")</f>
        <v/>
      </c>
      <c r="EM343" s="14" t="b">
        <f t="shared" ref="EM343" ca="1" si="8440">OR(EC343&lt;&gt;"",DF343&lt;&gt;"")</f>
        <v>0</v>
      </c>
      <c r="EN343" s="14" t="str">
        <f t="shared" ref="EN343" ca="1" si="8441">IF(EM343,C343,"")</f>
        <v/>
      </c>
      <c r="EO343" s="14" t="str">
        <f t="shared" ref="EO343" ca="1" si="8442">IF(EM343,F343,"")</f>
        <v/>
      </c>
      <c r="EP343" s="14" t="str">
        <f t="shared" ref="EP343" ca="1" si="8443">EC343</f>
        <v/>
      </c>
      <c r="EQ343" s="14" t="str">
        <f t="shared" ref="EQ343" ca="1" si="8444">DF343</f>
        <v/>
      </c>
    </row>
    <row r="344" spans="2:147" s="14" customFormat="1">
      <c r="B344" s="14" t="str">
        <f t="shared" ca="1" si="7320"/>
        <v/>
      </c>
      <c r="C344" s="14">
        <f t="shared" ca="1" si="7321"/>
        <v>312</v>
      </c>
      <c r="D344" s="14">
        <f t="shared" si="7322"/>
        <v>342</v>
      </c>
      <c r="E344" s="14" t="str">
        <f t="shared" ca="1" si="7323"/>
        <v>D</v>
      </c>
      <c r="F344" s="14" t="str">
        <f t="shared" ca="1" si="7324"/>
        <v>q_99.c1</v>
      </c>
      <c r="G344" s="14" t="str">
        <f t="shared" ca="1" si="7325"/>
        <v>Was the patient included in other genomic studies</v>
      </c>
      <c r="H344" s="14" t="b">
        <f t="shared" ca="1" si="7326"/>
        <v>1</v>
      </c>
      <c r="I344" s="14" t="str">
        <f ca="1">IF($H344,ADDRESS(3,(D344+1)*2-1,4,,"["&amp;wew!$G$7&amp;"]"&amp;_sheetname_labels)&amp;":"&amp;ADDRESS(2+ster!$B$20,(D344+1)*2-1,4),"")</f>
        <v>[DBTemplate.xlsm]labels!ZI3:ZI61</v>
      </c>
      <c r="J344" s="14">
        <f t="array" aca="1" ref="J344" ca="1">IF(H344,MAX(0,MAX(IF(INDIRECT(I344)&lt;&gt;"",ROW(INDIRECT(I344)),""))-2),"")</f>
        <v>2</v>
      </c>
      <c r="K344" s="14" t="str">
        <f ca="1">IF($H344,IF($J344&gt;0,ADDRESS(3,(D344+1)*2-1,4,,"["&amp;wew!$G$7&amp;"]"&amp;_sheetname_labels)&amp;":"&amp;ADDRESS(2+J344,(D344+1)*2-1,4),""),"")</f>
        <v>[DBTemplate.xlsm]labels!ZI3:ZI4</v>
      </c>
      <c r="L344" s="14" t="str">
        <f ca="1">IF($H344,IF($J344&gt;0,ADDRESS(3,(D344+1)*2,4,,"["&amp;wew!$G$7&amp;"]"&amp;_sheetname_labels)&amp;":"&amp;ADDRESS(2+J344,(D344+1)*2,4),""),"")</f>
        <v>[DBTemplate.xlsm]labels!ZJ3:ZJ4</v>
      </c>
      <c r="M344" s="14">
        <f t="shared" ca="1" si="7327"/>
        <v>0</v>
      </c>
      <c r="N344" s="14">
        <f t="shared" ca="1" si="7328"/>
        <v>2</v>
      </c>
      <c r="O344" s="14" t="str">
        <f t="shared" ca="1" si="7329"/>
        <v>q_99.c1</v>
      </c>
      <c r="P344" s="14" t="str">
        <f t="shared" ca="1" si="7330"/>
        <v>Was the patient included in other genomic studies</v>
      </c>
      <c r="Q344" s="14" t="str">
        <f ca="1">IF($BP344,ADDRESS(3,D344+1,4,,"["&amp;wew!$G$7&amp;"]"&amp;_sheetname_dataframe)&amp;":"&amp;ADDRESS(2+ster!$C$14,D344+1,4),"")</f>
        <v>[DBTemplate.xlsm]data_frame!ME3:ME3</v>
      </c>
      <c r="R344" s="14" t="str">
        <f>IF($BP344,IF(MID(_xll.FORMULATEXT(INDEX(INDIRECT(Q344),1)),1,1)="=", _xll.FORMULATEXT(INDEX(INDIRECT(Q344),1),2,TRUE),""),"")</f>
        <v/>
      </c>
      <c r="S344" s="14">
        <f t="array" aca="1" ref="S344" ca="1">IF(H344,SUM(IF((IFERROR(INDIRECT(Q344)&lt;&gt;"",FALSE))*(INDIRECT(ster!$D$14)&lt;&gt;""),1,0)),"")</f>
        <v>1</v>
      </c>
      <c r="T344" s="14">
        <f t="array" aca="1" ref="T344" ca="1">IF(H344,IF(M344&gt;0,SUM(IFERROR(1*(MATCH(INDIRECT(Q344),INDIRECT(K344),0)&gt;0),0)*(INDIRECT(ster!$D$14)&lt;&gt;"")*NOT(ISNUMBER(INDIRECT(Q344)))),0),"")</f>
        <v>0</v>
      </c>
      <c r="U344" s="14">
        <f t="array" aca="1" ref="U344" ca="1">IF(H344,SUM((IFERROR(INDIRECT(Q344)="",FALSE))*(INDIRECT(ster!$D$14)&lt;&gt;"")),"")</f>
        <v>0</v>
      </c>
      <c r="V344" s="14">
        <f t="array" aca="1" ref="V344" ca="1">IF(H344,SUM((IFERROR(INDIRECT(Q344)="#ąś",TRUE))*(INDIRECT(ster!$D$14)&lt;&gt;"")),"")</f>
        <v>0</v>
      </c>
      <c r="W344" s="14">
        <f t="array" aca="1" ref="W344" ca="1">IF(H344,SUM(ISNUMBER(INDIRECT(Q344))*(INDIRECT(ster!$D$14)&lt;&gt;"")),"")</f>
        <v>1</v>
      </c>
      <c r="X344" s="14">
        <f t="array" aca="1" ref="X344" ca="1">IF(AND(H344,W344&gt;0),IF(wew!$B$3,MIN(IF((INDIRECT(ster!$D$14)&lt;&gt;"")*IFERROR(INDIRECT($Q344)&lt;&gt;"",FALSE),IFERROR(INDIRECT($Q344),"X"),"X")),"&lt;włącz podświetlanie wartości&gt;"),"—")</f>
        <v>2</v>
      </c>
      <c r="Y344" s="14">
        <f t="array" aca="1" ref="Y344" ca="1">IF(AND(H344,W344&gt;0),IF(wew!$B$3,MAX(IF((INDIRECT(ster!$D$14)&lt;&gt;"")*IFERROR(INDIRECT($Q344)&lt;&gt;"",FALSE),IFERROR(INDIRECT($Q344),"X"),"X")),"&lt;włącz podświetlanie wartości&gt;"),"—")</f>
        <v>2</v>
      </c>
      <c r="Z344" s="14">
        <f t="shared" ca="1" si="7331"/>
        <v>0</v>
      </c>
      <c r="AA344" s="12">
        <f t="shared" ca="1" si="7332"/>
        <v>1</v>
      </c>
      <c r="AB344" s="17">
        <f t="array" aca="1" ref="AB344" ca="1">IF(H344,IF(W344&gt;0,SUM((INDIRECT(ster!$D$14)&lt;&gt;"")*IFERROR((INDIRECT(Q344)&lt;&gt;"")*(INDIRECT(Q344)=INT(INDIRECT(Q344))),0)),0),"")</f>
        <v>1</v>
      </c>
      <c r="AC344" s="17">
        <f t="array" aca="1" ref="AC344" ca="1">IF(H344,W344-AB344,"")</f>
        <v>0</v>
      </c>
      <c r="AD344" s="17">
        <f t="shared" ca="1" si="7333"/>
        <v>1</v>
      </c>
      <c r="AE344" s="17" t="b">
        <f t="shared" ca="1" si="7334"/>
        <v>0</v>
      </c>
      <c r="AF344" s="17" t="str">
        <f ca="1">IF(AE344,IF($H344,ADDRESS(3,D344+2,4,,"["&amp;wew!$G$7&amp;"]"&amp;_sheetname_dataframe)&amp;":"&amp;ADDRESS(2+ster!$C$14,D344+2,4),""),"")</f>
        <v/>
      </c>
      <c r="AG344" s="17" t="str">
        <f t="shared" ca="1" si="7335"/>
        <v/>
      </c>
      <c r="AH344" s="17" t="b">
        <f t="shared" ca="1" si="7336"/>
        <v>0</v>
      </c>
      <c r="AI344" s="17" t="str">
        <f ca="1">IF(AH344,IF($H344,ADDRESS(3,D344+3,4,,"["&amp;wew!$G$7&amp;"]"&amp;_sheetname_dataframe)&amp;":"&amp;ADDRESS(2+ster!$C$14,D344+3,4),""),"")</f>
        <v/>
      </c>
      <c r="AJ344" s="17" t="str">
        <f t="shared" ca="1" si="7337"/>
        <v/>
      </c>
      <c r="AK344" s="17" t="b">
        <f t="shared" ca="1" si="7338"/>
        <v>0</v>
      </c>
      <c r="AL344" s="17" t="b">
        <f t="shared" ca="1" si="7339"/>
        <v>0</v>
      </c>
      <c r="AM344" s="17" t="b">
        <f t="shared" ca="1" si="7340"/>
        <v>0</v>
      </c>
      <c r="AN344" s="17">
        <f t="shared" ca="1" si="7341"/>
        <v>0</v>
      </c>
      <c r="AO344" s="24" t="str">
        <f t="shared" ca="1" si="7342"/>
        <v/>
      </c>
      <c r="AP344" s="24" t="str">
        <f t="shared" ca="1" si="7343"/>
        <v/>
      </c>
      <c r="AQ344" s="17" t="b">
        <f t="shared" ca="1" si="7344"/>
        <v>0</v>
      </c>
      <c r="AR344" s="17" t="b">
        <f t="shared" ca="1" si="7345"/>
        <v>0</v>
      </c>
      <c r="AS344" s="17" t="b">
        <f t="shared" ca="1" si="7346"/>
        <v>0</v>
      </c>
      <c r="AT344" s="17" t="b">
        <f t="shared" ca="1" si="7347"/>
        <v>0</v>
      </c>
      <c r="AU344" s="17" t="b">
        <f t="shared" ca="1" si="7348"/>
        <v>1</v>
      </c>
      <c r="AV344" s="17" t="b">
        <f t="shared" ca="1" si="7349"/>
        <v>0</v>
      </c>
      <c r="AW344" s="17" t="b">
        <f t="shared" ca="1" si="7350"/>
        <v>1</v>
      </c>
      <c r="AX344" s="14" t="b">
        <f t="array" aca="1" ref="AX344" ca="1">IF(H344,N344&gt;0,"")</f>
        <v>1</v>
      </c>
      <c r="AY344" s="17" t="str">
        <f t="shared" ca="1" si="7351"/>
        <v>C3:C4</v>
      </c>
      <c r="AZ344" s="17" t="b">
        <f t="array" aca="1" ref="AZ344" ca="1">IF(AY344&lt;&gt;"",SUM(1*ISERROR(MATCH(INDIRECT(AY344),INDIRECT(K344),0)))=0,"")</f>
        <v>1</v>
      </c>
      <c r="BA344" s="17" t="b">
        <f t="shared" ca="1" si="7352"/>
        <v>1</v>
      </c>
      <c r="BB344" s="17" t="b">
        <v>0</v>
      </c>
      <c r="BC344" s="17" t="b">
        <f t="shared" ca="1" si="7353"/>
        <v>1</v>
      </c>
      <c r="BD344" s="17" t="b">
        <f t="shared" ca="1" si="7354"/>
        <v>0</v>
      </c>
      <c r="BE344" s="17" t="b">
        <f t="shared" ca="1" si="7355"/>
        <v>0</v>
      </c>
      <c r="BF344" s="17" t="b">
        <f t="shared" ca="1" si="7356"/>
        <v>0</v>
      </c>
      <c r="BG344" s="17" t="b">
        <f t="shared" ca="1" si="7357"/>
        <v>0</v>
      </c>
      <c r="BH344" s="17" t="b">
        <f t="shared" ca="1" si="7358"/>
        <v>1</v>
      </c>
      <c r="BI344" s="17">
        <f t="shared" ca="1" si="7359"/>
        <v>2</v>
      </c>
      <c r="BJ344" s="17" t="b">
        <f t="shared" ca="1" si="7360"/>
        <v>0</v>
      </c>
      <c r="BK344" s="17" t="str">
        <f t="shared" ca="1" si="7361"/>
        <v/>
      </c>
      <c r="BL344" s="17" t="str">
        <f t="shared" ca="1" si="7362"/>
        <v/>
      </c>
      <c r="BM344" s="17" t="str">
        <f t="shared" ca="1" si="7363"/>
        <v>F</v>
      </c>
      <c r="BN344" s="17" t="str">
        <f t="shared" ca="1" si="7364"/>
        <v>F</v>
      </c>
      <c r="BO344" s="17" t="str">
        <f t="shared" ca="1" si="7365"/>
        <v>N</v>
      </c>
      <c r="BP344" s="14" t="b">
        <f t="shared" ca="1" si="7366"/>
        <v>1</v>
      </c>
      <c r="BQ344" s="35"/>
      <c r="BX344" s="16"/>
      <c r="BY344" s="16"/>
      <c r="BZ344" s="16"/>
      <c r="CA344" s="16"/>
      <c r="CB344" s="16"/>
      <c r="CC344" s="16"/>
      <c r="CD344" s="16"/>
      <c r="CE344" s="16"/>
      <c r="CF344" s="16"/>
      <c r="CN344" s="14">
        <f ca="1">IF(H344,IFERROR(IsVariableNameLegal(O344),0),0)</f>
        <v>0</v>
      </c>
      <c r="CO344" s="14" t="str">
        <f t="array" aca="1" ref="CO344" ca="1">IF(H344,IF(COUNTIF(INDIRECT(wew!$C$13),O344)&gt;1,TRIM(SUBSTITUTE(_xll.MCONCAT(IF((INDIRECT(wew!$C$13)=O344)*(COLUMN(INDIRECT(wew!$C$13))&lt;&gt;D344+1),-1+COLUMN(INDIRECT(wew!$C$13)),"")," "),"  "," ")),""),"")</f>
        <v/>
      </c>
      <c r="CP344" s="14" t="str">
        <f t="array" aca="1" ref="CP344" ca="1">IF(P344&lt;&gt;"",IF(LEN(P344)&gt;150,1,""),"")</f>
        <v/>
      </c>
      <c r="CQ344" s="14" t="str">
        <f t="array" aca="1" ref="CQ344" ca="1">IF(AND(H344,NOT(ster!$J$3)),IF(COUNTIF(INDIRECT(wew!$C$15),P344)&gt;1,TRIM(SUBSTITUTE(_xll.MCONCAT(IF((INDIRECT(wew!$C$15)=P344)*(COLUMN(INDIRECT(wew!$C$15))&lt;&gt;D344+1),-1+COLUMN(INDIRECT(wew!$C$15)),"")," "),"  "," ")),""),"")</f>
        <v/>
      </c>
      <c r="CR344" s="14" t="str">
        <f t="array" aca="1" ref="CR344" ca="1">IF(H344,IF(AND(W344&gt;0,AO344&lt;&gt;""),TRIM(SUBSTITUTE(_xll.MCONCAT(IFERROR(IF(ISNUMBER(INDIRECT(Q344)),IF((INDIRECT(ster!$D$14)&lt;&gt;"")*(INDIRECT(Q344)&lt;AO344),INDIRECT(ster!$D$14) &amp; ": " &amp;  SUBSTITUTE(IF( AV344,IFERROR(TEXT(INDIRECT(Q344),"rrrr-mm-dd") &amp;" (" &amp; INDIRECT(Q344) &amp;")",INDIRECT(Q344)),INDIRECT(Q344))," "," "),""),""),"")," "),"  "," ")),""),"")</f>
        <v/>
      </c>
      <c r="CS344" s="14" t="str">
        <f t="array" aca="1" ref="CS344" ca="1">IF(H344,IF(AND(W344&gt;0,AP344&lt;&gt;""),TRIM(SUBSTITUTE(_xll.MCONCAT(IFERROR(IF(ISNUMBER(INDIRECT(Q344)),IF((INDIRECT(ster!$D$14)&lt;&gt;"")*(INDIRECT(Q344)&gt;AP344),INDIRECT(ster!$D$14) &amp; ": " &amp;  SUBSTITUTE(IF( AV344,IFERROR(TEXT(INDIRECT(Q344),"rrrr-mm-dd")&amp;" (" &amp; INDIRECT(Q344) &amp;")",INDIRECT(Q344)),INDIRECT(Q344))," "," "),""),""),"")," "),"  "," ")),""),"")</f>
        <v/>
      </c>
      <c r="CT344" s="14" t="str">
        <f t="array" aca="1" ref="CT344" ca="1">IF(H344,IF(AND(N344&gt;0,AR344),TRIM(SUBSTITUTE(_xll.MCONCAT(IFERROR(IF(ISNUMBER(INDIRECT(Q344)),IF((INDIRECT(ster!$D$14)&lt;&gt;"")*(IFERROR(0*(MATCH(INDIRECT(Q344),INDIRECT(K344),0)&gt;0),1)),INDIRECT(ster!$D$14) &amp; ": " &amp;  SUBSTITUTE(IF( AV344,IFERROR(TEXT(INDIRECT(Q344),"rrrr-mm-dd")&amp;" (" &amp; INDIRECT(Q344) &amp;")",INDIRECT(Q344)),INDIRECT(Q344))," "," "),""),""),"")," "),"  "," ")),""),"")</f>
        <v/>
      </c>
      <c r="CU344" s="14" t="str">
        <f t="array" aca="1" ref="CU344" ca="1">IF(H344,IF(AND(V344&gt;0),TRIM(SUBSTITUTE(_xll.MCONCAT(IF((INDIRECT(ster!$D$14)&lt;&gt;"")*(IFERROR(0*(INDIRECT(Q344)&lt;&gt;""),1)),INDIRECT(ster!$D$14),"")," "),"  "," ")),""),"")</f>
        <v/>
      </c>
      <c r="CV344" s="14" t="str">
        <f t="array" aca="1" ref="CV344" ca="1">IF(H344,IF(AS344,
TRIM(SUBSTITUTE(_xll.MCONCAT(IF(
   (INDIRECT(ster!$D$14)&lt;&gt;"")*
   ((INDIRECT(Q344)="")+
      NOT(ISNUMBER(INDIRECT(Q344)))*
      NOT(ISERROR(MATCH(INDIRECT(Q344),INDIRECT(K344),0)))
    ),
      INDIRECT(ster!$D$14),
   "")," "),"  "," ")),
""),"")</f>
        <v/>
      </c>
      <c r="CW344" s="14" t="str">
        <f t="array" aca="1" ref="CW344" ca="1">IF(H344,IF(AND(AQ344),TRIM(SUBSTITUTE(_xll.MCONCAT(IFERROR(IF(ISNUMBER(INDIRECT(Q344)),IF((INDIRECT(ster!$D$14)&lt;&gt;"")*(INDIRECT(Q344)&lt;&gt;INT(INDIRECT(Q344))),INDIRECT(ster!$D$14) &amp; ": " &amp; INDIRECT(Q344),""),""),"")," "),"  "," ")),""),"")</f>
        <v/>
      </c>
      <c r="CX344" s="14" t="str">
        <f t="array" aca="1" ref="CX344" ca="1">IF(H344,IF(OR(AU344,AV344),TRIM(SUBSTITUTE(_xll.MCONCAT(IF((INDIRECT(ster!$D$14)&lt;&gt;"")*NOT(ISNUMBER(INDIRECT(Q344))),IF(ISERROR(MATCH(INDIRECT(Q344),INDIRECT(K344),0)),IFERROR(IF(INDIRECT(Q344)&lt;&gt;"",INDIRECT(ster!$D$14) &amp; ": " &amp; SUBSTITUTE(INDIRECT(Q344)," "," "),""),""),""),"")," "),"  "," ")),""),"")</f>
        <v/>
      </c>
      <c r="CY344" s="14" t="str">
        <f t="array" aca="1" ref="CY344" ca="1">IF(H344,IF(AE344,TRIM(SUBSTITUTE(_xll.MCONCAT(IF((INDIRECT(ster!$D$14)&lt;&gt;"")*IFERROR(NOT(INDIRECT(AF344)),FALSE),IF(ISERROR(MATCH(INDIRECT(Q344),INDIRECT(K344),0)),IFERROR(IF(INDIRECT(Q344)&lt;&gt;"",INDIRECT(ster!$D$14)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CZ344" s="14" t="str">
        <f t="array" aca="1" ref="CZ344" ca="1">IF(H344,IF(AH344,TRIM(SUBSTITUTE(_xll.MCONCAT(IF((INDIRECT(ster!$D$14)&lt;&gt;"")*IFERROR(NOT(INDIRECT(AI344)),FALSE),IF(ISERROR(MATCH(INDIRECT(Q344),INDIRECT(K344),0)),IFERROR(IF(INDIRECT(Q344)&lt;&gt;"",INDIRECT(ster!$D$14)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DC344" s="14" t="str">
        <f ca="1">SUBSTITUTE(SUBSTITUTE(SUBSTITUTE(SUBSTITUTE(_xll.MCONCAT(DG344:DS344,"■"),"■■","■"),"■■","■"),"■■","■"),"■■","■")</f>
        <v>■</v>
      </c>
      <c r="DD344" s="14" t="str">
        <f t="shared" ca="1" si="7367"/>
        <v/>
      </c>
      <c r="DE344" s="14" t="str">
        <f t="shared" ca="1" si="7368"/>
        <v/>
      </c>
      <c r="DF344" s="14" t="str">
        <f t="shared" ca="1" si="7369"/>
        <v/>
      </c>
      <c r="DG344" s="14" t="str">
        <f t="shared" ca="1" si="7370"/>
        <v/>
      </c>
      <c r="DH344" s="14" t="str">
        <f t="shared" ca="1" si="7371"/>
        <v/>
      </c>
      <c r="DI344" s="14" t="str">
        <f t="shared" ca="1" si="7372"/>
        <v/>
      </c>
      <c r="DJ344" s="14" t="str">
        <f t="shared" ca="1" si="7373"/>
        <v/>
      </c>
      <c r="DK344" s="14" t="str">
        <f t="shared" ca="1" si="7374"/>
        <v/>
      </c>
      <c r="DL344" s="14" t="str">
        <f t="shared" ca="1" si="7375"/>
        <v/>
      </c>
      <c r="DM344" s="14" t="str">
        <f t="shared" ca="1" si="7376"/>
        <v/>
      </c>
      <c r="DN344" s="14" t="str">
        <f t="array" aca="1" ref="DN344" ca="1">IF(CU344&lt;&gt;"","There are errors in the entered values in the following cases: " &amp;SUBSTITUTE(CU344," ",", "),"")</f>
        <v/>
      </c>
      <c r="DO344" s="14" t="str">
        <f t="shared" ca="1" si="7377"/>
        <v/>
      </c>
      <c r="DP344" s="14" t="str">
        <f t="shared" ca="1" si="7378"/>
        <v/>
      </c>
      <c r="DQ344" s="14" t="str">
        <f t="shared" ca="1" si="7379"/>
        <v/>
      </c>
      <c r="DR344" s="14" t="str">
        <f t="shared" ca="1" si="7380"/>
        <v/>
      </c>
      <c r="DS344" s="14" t="str">
        <f t="shared" ca="1" si="7381"/>
        <v/>
      </c>
      <c r="DZ344" s="14" t="b">
        <f t="shared" ca="1" si="7382"/>
        <v>0</v>
      </c>
      <c r="EA344" s="14" t="str">
        <f t="shared" ca="1" si="7383"/>
        <v>Was the patient included in other genomic studies (q_99.c1)</v>
      </c>
      <c r="EB344" s="14" t="str">
        <f t="shared" ca="1" si="7384"/>
        <v xml:space="preserve">Values must be numeric. </v>
      </c>
      <c r="EC344" s="14" t="str">
        <f t="shared" ca="1" si="7385"/>
        <v xml:space="preserve">Was the patient included in other genomic studies (q_99.c1): Values must be numeric. </v>
      </c>
      <c r="ED344" s="14" t="str">
        <f t="shared" ca="1" si="7386"/>
        <v/>
      </c>
      <c r="EE344" s="14" t="str">
        <f t="shared" ca="1" si="7387"/>
        <v>Values must be numeric</v>
      </c>
      <c r="EF344" s="14" t="str">
        <f t="shared" ca="1" si="7388"/>
        <v/>
      </c>
      <c r="EG344" s="14" t="str">
        <f t="shared" ca="1" si="7389"/>
        <v/>
      </c>
      <c r="EM344" s="14" t="b">
        <f t="shared" ca="1" si="7390"/>
        <v>1</v>
      </c>
      <c r="EN344" s="14">
        <f t="shared" ca="1" si="7391"/>
        <v>312</v>
      </c>
      <c r="EO344" s="14" t="str">
        <f t="shared" ca="1" si="7392"/>
        <v>q_99.c1</v>
      </c>
      <c r="EP344" s="14" t="str">
        <f t="shared" ca="1" si="7393"/>
        <v xml:space="preserve">Was the patient included in other genomic studies (q_99.c1): Values must be numeric. </v>
      </c>
      <c r="EQ344" s="14" t="str">
        <f t="shared" ca="1" si="7394"/>
        <v/>
      </c>
    </row>
    <row r="345" spans="2:147" s="14" customFormat="1">
      <c r="B345" s="14" t="str">
        <f t="shared" ca="1" si="7320"/>
        <v/>
      </c>
      <c r="C345" s="14">
        <f t="shared" ca="1" si="7321"/>
        <v>313</v>
      </c>
      <c r="D345" s="14">
        <f t="shared" si="7322"/>
        <v>343</v>
      </c>
      <c r="E345" s="14" t="str">
        <f t="shared" ca="1" si="7323"/>
        <v>I</v>
      </c>
      <c r="F345" s="14" t="str">
        <f t="shared" ca="1" si="7324"/>
        <v>q_99.c2</v>
      </c>
      <c r="G345" s="14" t="str">
        <f t="shared" ca="1" si="7325"/>
        <v>Genomic study name 1</v>
      </c>
      <c r="H345" s="14" t="b">
        <f t="shared" ca="1" si="7326"/>
        <v>1</v>
      </c>
      <c r="I345" s="14" t="str">
        <f ca="1">IF($H345,ADDRESS(3,(D345+1)*2-1,4,,"["&amp;wew!$G$7&amp;"]"&amp;_sheetname_labels)&amp;":"&amp;ADDRESS(2+ster!$B$20,(D345+1)*2-1,4),"")</f>
        <v>[DBTemplate.xlsm]labels!ZK3:ZK61</v>
      </c>
      <c r="J345" s="14">
        <f t="array" aca="1" ref="J345" ca="1">IF(H345,MAX(0,MAX(IF(INDIRECT(I345)&lt;&gt;"",ROW(INDIRECT(I345)),""))-2),"")</f>
        <v>0</v>
      </c>
      <c r="K345" s="14" t="str">
        <f ca="1">IF($H345,IF($J345&gt;0,ADDRESS(3,(D345+1)*2-1,4,,"["&amp;wew!$G$7&amp;"]"&amp;_sheetname_labels)&amp;":"&amp;ADDRESS(2+J345,(D345+1)*2-1,4),""),"")</f>
        <v/>
      </c>
      <c r="L345" s="14" t="str">
        <f ca="1">IF($H345,IF($J345&gt;0,ADDRESS(3,(D345+1)*2,4,,"["&amp;wew!$G$7&amp;"]"&amp;_sheetname_labels)&amp;":"&amp;ADDRESS(2+J345,(D345+1)*2,4),""),"")</f>
        <v/>
      </c>
      <c r="M345" s="14">
        <f t="shared" ca="1" si="7327"/>
        <v>0</v>
      </c>
      <c r="N345" s="14">
        <f t="shared" ca="1" si="7328"/>
        <v>0</v>
      </c>
      <c r="O345" s="14" t="str">
        <f t="shared" ca="1" si="7329"/>
        <v>q_99.c2</v>
      </c>
      <c r="P345" s="14" t="str">
        <f t="shared" ca="1" si="7330"/>
        <v>Genomic study name 1</v>
      </c>
      <c r="Q345" s="14" t="str">
        <f ca="1">IF($BP345,ADDRESS(3,D345+1,4,,"["&amp;wew!$G$7&amp;"]"&amp;_sheetname_dataframe)&amp;":"&amp;ADDRESS(2+ster!$C$14,D345+1,4),"")</f>
        <v>[DBTemplate.xlsm]data_frame!MF3:MF3</v>
      </c>
      <c r="R345" s="14" t="str">
        <f>IF($BP345,IF(MID(_xll.FORMULATEXT(INDEX(INDIRECT(Q345),1)),1,1)="=", _xll.FORMULATEXT(INDEX(INDIRECT(Q345),1),2,TRUE),""),"")</f>
        <v/>
      </c>
      <c r="S345" s="14">
        <f t="array" aca="1" ref="S345" ca="1">IF(H345,SUM(IF((IFERROR(INDIRECT(Q345)&lt;&gt;"",FALSE))*(INDIRECT(ster!$D$14)&lt;&gt;""),1,0)),"")</f>
        <v>0</v>
      </c>
      <c r="T345" s="14">
        <f t="array" aca="1" ref="T345" ca="1">IF(H345,IF(M345&gt;0,SUM(IFERROR(1*(MATCH(INDIRECT(Q345),INDIRECT(K345),0)&gt;0),0)*(INDIRECT(ster!$D$14)&lt;&gt;"")*NOT(ISNUMBER(INDIRECT(Q345)))),0),"")</f>
        <v>0</v>
      </c>
      <c r="U345" s="14">
        <f t="array" aca="1" ref="U345" ca="1">IF(H345,SUM((IFERROR(INDIRECT(Q345)="",FALSE))*(INDIRECT(ster!$D$14)&lt;&gt;"")),"")</f>
        <v>1</v>
      </c>
      <c r="V345" s="14">
        <f t="array" aca="1" ref="V345" ca="1">IF(H345,SUM((IFERROR(INDIRECT(Q345)="#ąś",TRUE))*(INDIRECT(ster!$D$14)&lt;&gt;"")),"")</f>
        <v>0</v>
      </c>
      <c r="W345" s="14">
        <f t="array" aca="1" ref="W345" ca="1">IF(H345,SUM(ISNUMBER(INDIRECT(Q345))*(INDIRECT(ster!$D$14)&lt;&gt;"")),"")</f>
        <v>0</v>
      </c>
      <c r="X345" s="14" t="str">
        <f t="array" aca="1" ref="X345" ca="1">IF(AND(H345,W345&gt;0),IF(wew!$B$3,MIN(IF((INDIRECT(ster!$D$14)&lt;&gt;"")*IFERROR(INDIRECT($Q345)&lt;&gt;"",FALSE),IFERROR(INDIRECT($Q345),"X"),"X")),"&lt;włącz podświetlanie wartości&gt;"),"—")</f>
        <v>—</v>
      </c>
      <c r="Y345" s="14" t="str">
        <f t="array" aca="1" ref="Y345" ca="1">IF(AND(H345,W345&gt;0),IF(wew!$B$3,MAX(IF((INDIRECT(ster!$D$14)&lt;&gt;"")*IFERROR(INDIRECT($Q345)&lt;&gt;"",FALSE),IFERROR(INDIRECT($Q345),"X"),"X")),"&lt;włącz podświetlanie wartości&gt;"),"—")</f>
        <v>—</v>
      </c>
      <c r="Z345" s="14">
        <f t="shared" ca="1" si="7331"/>
        <v>0</v>
      </c>
      <c r="AA345" s="12" t="str">
        <f t="shared" ca="1" si="7332"/>
        <v>—</v>
      </c>
      <c r="AB345" s="17">
        <f t="array" aca="1" ref="AB345" ca="1">IF(H345,IF(W345&gt;0,SUM((INDIRECT(ster!$D$14)&lt;&gt;"")*IFERROR((INDIRECT(Q345)&lt;&gt;"")*(INDIRECT(Q345)=INT(INDIRECT(Q345))),0)),0),"")</f>
        <v>0</v>
      </c>
      <c r="AC345" s="17">
        <f t="array" aca="1" ref="AC345" ca="1">IF(H345,W345-AB345,"")</f>
        <v>0</v>
      </c>
      <c r="AD345" s="17">
        <f t="shared" ca="1" si="7333"/>
        <v>1</v>
      </c>
      <c r="AE345" s="17" t="b">
        <f t="shared" ca="1" si="7334"/>
        <v>0</v>
      </c>
      <c r="AF345" s="17" t="str">
        <f ca="1">IF(AE345,IF($H345,ADDRESS(3,D345+2,4,,"["&amp;wew!$G$7&amp;"]"&amp;_sheetname_dataframe)&amp;":"&amp;ADDRESS(2+ster!$C$14,D345+2,4),""),"")</f>
        <v/>
      </c>
      <c r="AG345" s="17" t="str">
        <f t="shared" ca="1" si="7335"/>
        <v/>
      </c>
      <c r="AH345" s="17" t="b">
        <f t="shared" ca="1" si="7336"/>
        <v>0</v>
      </c>
      <c r="AI345" s="17" t="str">
        <f ca="1">IF(AH345,IF($H345,ADDRESS(3,D345+3,4,,"["&amp;wew!$G$7&amp;"]"&amp;_sheetname_dataframe)&amp;":"&amp;ADDRESS(2+ster!$C$14,D345+3,4),""),"")</f>
        <v/>
      </c>
      <c r="AJ345" s="17" t="str">
        <f t="shared" ca="1" si="7337"/>
        <v/>
      </c>
      <c r="AK345" s="17" t="b">
        <f t="shared" ca="1" si="7338"/>
        <v>0</v>
      </c>
      <c r="AL345" s="17" t="b">
        <f t="shared" ca="1" si="7339"/>
        <v>0</v>
      </c>
      <c r="AM345" s="17" t="b">
        <f t="shared" ca="1" si="7340"/>
        <v>0</v>
      </c>
      <c r="AN345" s="17">
        <f t="shared" ca="1" si="7341"/>
        <v>0</v>
      </c>
      <c r="AO345" s="24" t="str">
        <f t="shared" ca="1" si="7342"/>
        <v/>
      </c>
      <c r="AP345" s="24" t="str">
        <f t="shared" ca="1" si="7343"/>
        <v/>
      </c>
      <c r="AQ345" s="17" t="b">
        <f t="shared" ca="1" si="7344"/>
        <v>0</v>
      </c>
      <c r="AR345" s="17" t="b">
        <f t="shared" ca="1" si="7345"/>
        <v>0</v>
      </c>
      <c r="AS345" s="17" t="b">
        <f t="shared" ca="1" si="7346"/>
        <v>0</v>
      </c>
      <c r="AT345" s="17" t="b">
        <f t="shared" ca="1" si="7347"/>
        <v>0</v>
      </c>
      <c r="AU345" s="17" t="b">
        <f t="shared" ca="1" si="7348"/>
        <v>0</v>
      </c>
      <c r="AV345" s="17" t="b">
        <f t="shared" ca="1" si="7349"/>
        <v>0</v>
      </c>
      <c r="AW345" s="17" t="b">
        <f t="shared" ca="1" si="7350"/>
        <v>0</v>
      </c>
      <c r="AX345" s="14" t="b">
        <f t="array" aca="1" ref="AX345" ca="1">IF(H345,N345&gt;0,"")</f>
        <v>0</v>
      </c>
      <c r="AY345" s="17" t="str">
        <f t="shared" ca="1" si="7351"/>
        <v/>
      </c>
      <c r="AZ345" s="17" t="str">
        <f t="array" aca="1" ref="AZ345" ca="1">IF(AY345&lt;&gt;"",SUM(1*ISERROR(MATCH(INDIRECT(AY345),INDIRECT(K345),0)))=0,"")</f>
        <v/>
      </c>
      <c r="BA345" s="17" t="b">
        <f t="shared" ca="1" si="7352"/>
        <v>1</v>
      </c>
      <c r="BB345" s="17" t="b">
        <v>0</v>
      </c>
      <c r="BC345" s="17" t="b">
        <f t="shared" ca="1" si="7353"/>
        <v>0</v>
      </c>
      <c r="BD345" s="17" t="b">
        <f t="shared" ca="1" si="7354"/>
        <v>0</v>
      </c>
      <c r="BE345" s="17" t="b">
        <f t="shared" ca="1" si="7355"/>
        <v>0</v>
      </c>
      <c r="BF345" s="17" t="b">
        <f t="shared" ca="1" si="7356"/>
        <v>0</v>
      </c>
      <c r="BG345" s="17" t="b">
        <f t="shared" ca="1" si="7357"/>
        <v>0</v>
      </c>
      <c r="BH345" s="17" t="b">
        <f t="shared" ca="1" si="7358"/>
        <v>0</v>
      </c>
      <c r="BI345" s="17">
        <f t="shared" ca="1" si="7359"/>
        <v>7</v>
      </c>
      <c r="BJ345" s="17" t="b">
        <f t="shared" ca="1" si="7360"/>
        <v>0</v>
      </c>
      <c r="BK345" s="17" t="str">
        <f t="shared" ca="1" si="7361"/>
        <v/>
      </c>
      <c r="BL345" s="17" t="str">
        <f t="shared" ca="1" si="7362"/>
        <v/>
      </c>
      <c r="BM345" s="17" t="str">
        <f t="shared" ca="1" si="7363"/>
        <v>0</v>
      </c>
      <c r="BN345" s="17" t="str">
        <f t="shared" ca="1" si="7364"/>
        <v>S</v>
      </c>
      <c r="BO345" s="17" t="str">
        <f t="shared" ca="1" si="7365"/>
        <v/>
      </c>
      <c r="BP345" s="14" t="b">
        <f t="shared" ca="1" si="7366"/>
        <v>1</v>
      </c>
      <c r="BQ345" s="35"/>
      <c r="BX345" s="16"/>
      <c r="BY345" s="16"/>
      <c r="BZ345" s="16"/>
      <c r="CA345" s="16"/>
      <c r="CB345" s="16"/>
      <c r="CC345" s="16"/>
      <c r="CD345" s="16"/>
      <c r="CE345" s="16"/>
      <c r="CF345" s="16"/>
      <c r="CN345" s="14">
        <f ca="1">IF(H345,IFERROR(IsVariableNameLegal(O345),0),0)</f>
        <v>0</v>
      </c>
      <c r="CO345" s="14" t="str">
        <f t="array" aca="1" ref="CO345" ca="1">IF(H345,IF(COUNTIF(INDIRECT(wew!$C$13),O345)&gt;1,TRIM(SUBSTITUTE(_xll.MCONCAT(IF((INDIRECT(wew!$C$13)=O345)*(COLUMN(INDIRECT(wew!$C$13))&lt;&gt;D345+1),-1+COLUMN(INDIRECT(wew!$C$13)),"")," "),"  "," ")),""),"")</f>
        <v/>
      </c>
      <c r="CP345" s="14" t="str">
        <f t="array" aca="1" ref="CP345" ca="1">IF(P345&lt;&gt;"",IF(LEN(P345)&gt;150,1,""),"")</f>
        <v/>
      </c>
      <c r="CQ345" s="14" t="str">
        <f t="array" aca="1" ref="CQ345" ca="1">IF(AND(H345,NOT(ster!$J$3)),IF(COUNTIF(INDIRECT(wew!$C$15),P345)&gt;1,TRIM(SUBSTITUTE(_xll.MCONCAT(IF((INDIRECT(wew!$C$15)=P345)*(COLUMN(INDIRECT(wew!$C$15))&lt;&gt;D345+1),-1+COLUMN(INDIRECT(wew!$C$15)),"")," "),"  "," ")),""),"")</f>
        <v/>
      </c>
      <c r="CR345" s="14" t="str">
        <f t="array" aca="1" ref="CR345" ca="1">IF(H345,IF(AND(W345&gt;0,AO345&lt;&gt;""),TRIM(SUBSTITUTE(_xll.MCONCAT(IFERROR(IF(ISNUMBER(INDIRECT(Q345)),IF((INDIRECT(ster!$D$14)&lt;&gt;"")*(INDIRECT(Q345)&lt;AO345),INDIRECT(ster!$D$14) &amp; ": " &amp;  SUBSTITUTE(IF( AV345,IFERROR(TEXT(INDIRECT(Q345),"rrrr-mm-dd") &amp;" (" &amp; INDIRECT(Q345) &amp;")",INDIRECT(Q345)),INDIRECT(Q345))," "," "),""),""),"")," "),"  "," ")),""),"")</f>
        <v/>
      </c>
      <c r="CS345" s="14" t="str">
        <f t="array" aca="1" ref="CS345" ca="1">IF(H345,IF(AND(W345&gt;0,AP345&lt;&gt;""),TRIM(SUBSTITUTE(_xll.MCONCAT(IFERROR(IF(ISNUMBER(INDIRECT(Q345)),IF((INDIRECT(ster!$D$14)&lt;&gt;"")*(INDIRECT(Q345)&gt;AP345),INDIRECT(ster!$D$14) &amp; ": " &amp;  SUBSTITUTE(IF( AV345,IFERROR(TEXT(INDIRECT(Q345),"rrrr-mm-dd")&amp;" (" &amp; INDIRECT(Q345) &amp;")",INDIRECT(Q345)),INDIRECT(Q345))," "," "),""),""),"")," "),"  "," ")),""),"")</f>
        <v/>
      </c>
      <c r="CT345" s="14" t="str">
        <f t="array" aca="1" ref="CT345" ca="1">IF(H345,IF(AND(N345&gt;0,AR345),TRIM(SUBSTITUTE(_xll.MCONCAT(IFERROR(IF(ISNUMBER(INDIRECT(Q345)),IF((INDIRECT(ster!$D$14)&lt;&gt;"")*(IFERROR(0*(MATCH(INDIRECT(Q345),INDIRECT(K345),0)&gt;0),1)),INDIRECT(ster!$D$14) &amp; ": " &amp;  SUBSTITUTE(IF( AV345,IFERROR(TEXT(INDIRECT(Q345),"rrrr-mm-dd")&amp;" (" &amp; INDIRECT(Q345) &amp;")",INDIRECT(Q345)),INDIRECT(Q345))," "," "),""),""),"")," "),"  "," ")),""),"")</f>
        <v/>
      </c>
      <c r="CU345" s="14" t="str">
        <f t="array" aca="1" ref="CU345" ca="1">IF(H345,IF(AND(V345&gt;0),TRIM(SUBSTITUTE(_xll.MCONCAT(IF((INDIRECT(ster!$D$14)&lt;&gt;"")*(IFERROR(0*(INDIRECT(Q345)&lt;&gt;""),1)),INDIRECT(ster!$D$14),"")," "),"  "," ")),""),"")</f>
        <v/>
      </c>
      <c r="CV345" s="14" t="str">
        <f t="array" aca="1" ref="CV345" ca="1">IF(H345,IF(AS345,
TRIM(SUBSTITUTE(_xll.MCONCAT(IF(
   (INDIRECT(ster!$D$14)&lt;&gt;"")*
   ((INDIRECT(Q345)="")+
      NOT(ISNUMBER(INDIRECT(Q345)))*
      NOT(ISERROR(MATCH(INDIRECT(Q345),INDIRECT(K345),0)))
    ),
      INDIRECT(ster!$D$14),
   "")," "),"  "," ")),
""),"")</f>
        <v/>
      </c>
      <c r="CW345" s="14" t="str">
        <f t="array" aca="1" ref="CW345" ca="1">IF(H345,IF(AND(AQ345),TRIM(SUBSTITUTE(_xll.MCONCAT(IFERROR(IF(ISNUMBER(INDIRECT(Q345)),IF((INDIRECT(ster!$D$14)&lt;&gt;"")*(INDIRECT(Q345)&lt;&gt;INT(INDIRECT(Q345))),INDIRECT(ster!$D$14) &amp; ": " &amp; INDIRECT(Q345),""),""),"")," "),"  "," ")),""),"")</f>
        <v/>
      </c>
      <c r="CX345" s="14" t="str">
        <f t="array" aca="1" ref="CX345" ca="1">IF(H345,IF(OR(AU345,AV345),TRIM(SUBSTITUTE(_xll.MCONCAT(IF((INDIRECT(ster!$D$14)&lt;&gt;"")*NOT(ISNUMBER(INDIRECT(Q345))),IF(ISERROR(MATCH(INDIRECT(Q345),INDIRECT(K345),0)),IFERROR(IF(INDIRECT(Q345)&lt;&gt;"",INDIRECT(ster!$D$14) &amp; ": " &amp; SUBSTITUTE(INDIRECT(Q345)," "," "),""),""),""),"")," "),"  "," ")),""),"")</f>
        <v/>
      </c>
      <c r="CY345" s="14" t="str">
        <f t="array" aca="1" ref="CY345" ca="1">IF(H345,IF(AE345,TRIM(SUBSTITUTE(_xll.MCONCAT(IF((INDIRECT(ster!$D$14)&lt;&gt;"")*IFERROR(NOT(INDIRECT(AF345)),FALSE),IF(ISERROR(MATCH(INDIRECT(Q345),INDIRECT(K345),0)),IFERROR(IF(INDIRECT(Q345)&lt;&gt;"",INDIRECT(ster!$D$14)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CZ345" s="14" t="str">
        <f t="array" aca="1" ref="CZ345" ca="1">IF(H345,IF(AH345,TRIM(SUBSTITUTE(_xll.MCONCAT(IF((INDIRECT(ster!$D$14)&lt;&gt;"")*IFERROR(NOT(INDIRECT(AI345)),FALSE),IF(ISERROR(MATCH(INDIRECT(Q345),INDIRECT(K345),0)),IFERROR(IF(INDIRECT(Q345)&lt;&gt;"",INDIRECT(ster!$D$14)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DC345" s="14" t="str">
        <f ca="1">SUBSTITUTE(SUBSTITUTE(SUBSTITUTE(SUBSTITUTE(_xll.MCONCAT(DG345:DS345,"■"),"■■","■"),"■■","■"),"■■","■"),"■■","■")</f>
        <v>■</v>
      </c>
      <c r="DD345" s="14" t="str">
        <f t="shared" ca="1" si="7367"/>
        <v/>
      </c>
      <c r="DE345" s="14" t="str">
        <f t="shared" ca="1" si="7368"/>
        <v/>
      </c>
      <c r="DF345" s="14" t="str">
        <f t="shared" ca="1" si="7369"/>
        <v/>
      </c>
      <c r="DG345" s="14" t="str">
        <f t="shared" ca="1" si="7370"/>
        <v/>
      </c>
      <c r="DH345" s="14" t="str">
        <f t="shared" ca="1" si="7371"/>
        <v/>
      </c>
      <c r="DI345" s="14" t="str">
        <f t="shared" ca="1" si="7372"/>
        <v/>
      </c>
      <c r="DJ345" s="14" t="str">
        <f t="shared" ca="1" si="7373"/>
        <v/>
      </c>
      <c r="DK345" s="14" t="str">
        <f t="shared" ca="1" si="7374"/>
        <v/>
      </c>
      <c r="DL345" s="14" t="str">
        <f t="shared" ca="1" si="7375"/>
        <v/>
      </c>
      <c r="DM345" s="14" t="str">
        <f t="shared" ca="1" si="7376"/>
        <v/>
      </c>
      <c r="DN345" s="14" t="str">
        <f t="array" aca="1" ref="DN345" ca="1">IF(CU345&lt;&gt;"","There are errors in the entered values in the following cases: " &amp;SUBSTITUTE(CU345," ",", "),"")</f>
        <v/>
      </c>
      <c r="DO345" s="14" t="str">
        <f t="shared" ca="1" si="7377"/>
        <v/>
      </c>
      <c r="DP345" s="14" t="str">
        <f t="shared" ca="1" si="7378"/>
        <v/>
      </c>
      <c r="DQ345" s="14" t="str">
        <f t="shared" ca="1" si="7379"/>
        <v/>
      </c>
      <c r="DR345" s="14" t="str">
        <f t="shared" ca="1" si="7380"/>
        <v/>
      </c>
      <c r="DS345" s="14" t="str">
        <f t="shared" ca="1" si="7381"/>
        <v/>
      </c>
      <c r="DZ345" s="14" t="b">
        <f t="shared" ca="1" si="7382"/>
        <v>0</v>
      </c>
      <c r="EA345" s="14" t="str">
        <f t="shared" ca="1" si="7383"/>
        <v/>
      </c>
      <c r="EB345" s="14" t="str">
        <f t="shared" ca="1" si="7384"/>
        <v/>
      </c>
      <c r="EC345" s="14" t="str">
        <f t="shared" ca="1" si="7385"/>
        <v/>
      </c>
      <c r="ED345" s="14" t="str">
        <f t="shared" ca="1" si="7386"/>
        <v/>
      </c>
      <c r="EE345" s="14" t="str">
        <f t="shared" ca="1" si="7387"/>
        <v/>
      </c>
      <c r="EF345" s="14" t="str">
        <f t="shared" ca="1" si="7388"/>
        <v/>
      </c>
      <c r="EG345" s="14" t="str">
        <f t="shared" ca="1" si="7389"/>
        <v/>
      </c>
      <c r="EM345" s="14" t="b">
        <f t="shared" ca="1" si="7390"/>
        <v>0</v>
      </c>
      <c r="EN345" s="14" t="str">
        <f t="shared" ca="1" si="7391"/>
        <v/>
      </c>
      <c r="EO345" s="14" t="str">
        <f t="shared" ca="1" si="7392"/>
        <v/>
      </c>
      <c r="EP345" s="14" t="str">
        <f t="shared" ca="1" si="7393"/>
        <v/>
      </c>
      <c r="EQ345" s="14" t="str">
        <f t="shared" ca="1" si="7394"/>
        <v/>
      </c>
    </row>
    <row r="346" spans="2:147" s="14" customFormat="1">
      <c r="B346" s="14" t="str">
        <f t="shared" ca="1" si="7320"/>
        <v/>
      </c>
      <c r="C346" s="14">
        <f t="shared" ca="1" si="7321"/>
        <v>314</v>
      </c>
      <c r="D346" s="14">
        <f t="shared" si="7322"/>
        <v>344</v>
      </c>
      <c r="E346" s="14" t="str">
        <f t="shared" ca="1" si="7323"/>
        <v>I</v>
      </c>
      <c r="F346" s="14" t="str">
        <f t="shared" ca="1" si="7324"/>
        <v>q_99.3b</v>
      </c>
      <c r="G346" s="14" t="str">
        <f t="shared" ca="1" si="7325"/>
        <v>Genomic study name 2</v>
      </c>
      <c r="H346" s="14" t="b">
        <f t="shared" ca="1" si="7326"/>
        <v>1</v>
      </c>
      <c r="I346" s="14" t="str">
        <f ca="1">IF($H346,ADDRESS(3,(D346+1)*2-1,4,,"["&amp;wew!$G$7&amp;"]"&amp;_sheetname_labels)&amp;":"&amp;ADDRESS(2+ster!$B$20,(D346+1)*2-1,4),"")</f>
        <v>[DBTemplate.xlsm]labels!ZM3:ZM61</v>
      </c>
      <c r="J346" s="14">
        <f t="array" aca="1" ref="J346" ca="1">IF(H346,MAX(0,MAX(IF(INDIRECT(I346)&lt;&gt;"",ROW(INDIRECT(I346)),""))-2),"")</f>
        <v>0</v>
      </c>
      <c r="K346" s="14" t="str">
        <f ca="1">IF($H346,IF($J346&gt;0,ADDRESS(3,(D346+1)*2-1,4,,"["&amp;wew!$G$7&amp;"]"&amp;_sheetname_labels)&amp;":"&amp;ADDRESS(2+J346,(D346+1)*2-1,4),""),"")</f>
        <v/>
      </c>
      <c r="L346" s="14" t="str">
        <f ca="1">IF($H346,IF($J346&gt;0,ADDRESS(3,(D346+1)*2,4,,"["&amp;wew!$G$7&amp;"]"&amp;_sheetname_labels)&amp;":"&amp;ADDRESS(2+J346,(D346+1)*2,4),""),"")</f>
        <v/>
      </c>
      <c r="M346" s="14">
        <f t="shared" ca="1" si="7327"/>
        <v>0</v>
      </c>
      <c r="N346" s="14">
        <f t="shared" ca="1" si="7328"/>
        <v>0</v>
      </c>
      <c r="O346" s="14" t="str">
        <f t="shared" ca="1" si="7329"/>
        <v>q_99.3b</v>
      </c>
      <c r="P346" s="14" t="str">
        <f t="shared" ca="1" si="7330"/>
        <v>Genomic study name 2</v>
      </c>
      <c r="Q346" s="14" t="str">
        <f ca="1">IF($BP346,ADDRESS(3,D346+1,4,,"["&amp;wew!$G$7&amp;"]"&amp;_sheetname_dataframe)&amp;":"&amp;ADDRESS(2+ster!$C$14,D346+1,4),"")</f>
        <v>[DBTemplate.xlsm]data_frame!MG3:MG3</v>
      </c>
      <c r="R346" s="14" t="str">
        <f>IF($BP346,IF(MID(_xll.FORMULATEXT(INDEX(INDIRECT(Q346),1)),1,1)="=", _xll.FORMULATEXT(INDEX(INDIRECT(Q346),1),2,TRUE),""),"")</f>
        <v/>
      </c>
      <c r="S346" s="14">
        <f t="array" aca="1" ref="S346" ca="1">IF(H346,SUM(IF((IFERROR(INDIRECT(Q346)&lt;&gt;"",FALSE))*(INDIRECT(ster!$D$14)&lt;&gt;""),1,0)),"")</f>
        <v>0</v>
      </c>
      <c r="T346" s="14">
        <f t="array" aca="1" ref="T346" ca="1">IF(H346,IF(M346&gt;0,SUM(IFERROR(1*(MATCH(INDIRECT(Q346),INDIRECT(K346),0)&gt;0),0)*(INDIRECT(ster!$D$14)&lt;&gt;"")*NOT(ISNUMBER(INDIRECT(Q346)))),0),"")</f>
        <v>0</v>
      </c>
      <c r="U346" s="14">
        <f t="array" aca="1" ref="U346" ca="1">IF(H346,SUM((IFERROR(INDIRECT(Q346)="",FALSE))*(INDIRECT(ster!$D$14)&lt;&gt;"")),"")</f>
        <v>1</v>
      </c>
      <c r="V346" s="14">
        <f t="array" aca="1" ref="V346" ca="1">IF(H346,SUM((IFERROR(INDIRECT(Q346)="#ąś",TRUE))*(INDIRECT(ster!$D$14)&lt;&gt;"")),"")</f>
        <v>0</v>
      </c>
      <c r="W346" s="14">
        <f t="array" aca="1" ref="W346" ca="1">IF(H346,SUM(ISNUMBER(INDIRECT(Q346))*(INDIRECT(ster!$D$14)&lt;&gt;"")),"")</f>
        <v>0</v>
      </c>
      <c r="X346" s="14" t="str">
        <f t="array" aca="1" ref="X346" ca="1">IF(AND(H346,W346&gt;0),IF(wew!$B$3,MIN(IF((INDIRECT(ster!$D$14)&lt;&gt;"")*IFERROR(INDIRECT($Q346)&lt;&gt;"",FALSE),IFERROR(INDIRECT($Q346),"X"),"X")),"&lt;włącz podświetlanie wartości&gt;"),"—")</f>
        <v>—</v>
      </c>
      <c r="Y346" s="14" t="str">
        <f t="array" aca="1" ref="Y346" ca="1">IF(AND(H346,W346&gt;0),IF(wew!$B$3,MAX(IF((INDIRECT(ster!$D$14)&lt;&gt;"")*IFERROR(INDIRECT($Q346)&lt;&gt;"",FALSE),IFERROR(INDIRECT($Q346),"X"),"X")),"&lt;włącz podświetlanie wartości&gt;"),"—")</f>
        <v>—</v>
      </c>
      <c r="Z346" s="14">
        <f t="shared" ca="1" si="7331"/>
        <v>0</v>
      </c>
      <c r="AA346" s="12" t="str">
        <f t="shared" ca="1" si="7332"/>
        <v>—</v>
      </c>
      <c r="AB346" s="17">
        <f t="array" aca="1" ref="AB346" ca="1">IF(H346,IF(W346&gt;0,SUM((INDIRECT(ster!$D$14)&lt;&gt;"")*IFERROR((INDIRECT(Q346)&lt;&gt;"")*(INDIRECT(Q346)=INT(INDIRECT(Q346))),0)),0),"")</f>
        <v>0</v>
      </c>
      <c r="AC346" s="17">
        <f t="array" aca="1" ref="AC346" ca="1">IF(H346,W346-AB346,"")</f>
        <v>0</v>
      </c>
      <c r="AD346" s="17">
        <f t="shared" ca="1" si="7333"/>
        <v>1</v>
      </c>
      <c r="AE346" s="17" t="b">
        <f t="shared" ca="1" si="7334"/>
        <v>0</v>
      </c>
      <c r="AF346" s="17" t="str">
        <f ca="1">IF(AE346,IF($H346,ADDRESS(3,D346+2,4,,"["&amp;wew!$G$7&amp;"]"&amp;_sheetname_dataframe)&amp;":"&amp;ADDRESS(2+ster!$C$14,D346+2,4),""),"")</f>
        <v/>
      </c>
      <c r="AG346" s="17" t="str">
        <f t="shared" ca="1" si="7335"/>
        <v/>
      </c>
      <c r="AH346" s="17" t="b">
        <f t="shared" ca="1" si="7336"/>
        <v>0</v>
      </c>
      <c r="AI346" s="17" t="str">
        <f ca="1">IF(AH346,IF($H346,ADDRESS(3,D346+3,4,,"["&amp;wew!$G$7&amp;"]"&amp;_sheetname_dataframe)&amp;":"&amp;ADDRESS(2+ster!$C$14,D346+3,4),""),"")</f>
        <v/>
      </c>
      <c r="AJ346" s="17" t="str">
        <f t="shared" ca="1" si="7337"/>
        <v/>
      </c>
      <c r="AK346" s="17" t="b">
        <f t="shared" ca="1" si="7338"/>
        <v>0</v>
      </c>
      <c r="AL346" s="17" t="b">
        <f t="shared" ca="1" si="7339"/>
        <v>0</v>
      </c>
      <c r="AM346" s="17" t="b">
        <f t="shared" ca="1" si="7340"/>
        <v>0</v>
      </c>
      <c r="AN346" s="17">
        <f t="shared" ca="1" si="7341"/>
        <v>0</v>
      </c>
      <c r="AO346" s="24" t="str">
        <f t="shared" ca="1" si="7342"/>
        <v/>
      </c>
      <c r="AP346" s="24" t="str">
        <f t="shared" ca="1" si="7343"/>
        <v/>
      </c>
      <c r="AQ346" s="17" t="b">
        <f t="shared" ca="1" si="7344"/>
        <v>0</v>
      </c>
      <c r="AR346" s="17" t="b">
        <f t="shared" ca="1" si="7345"/>
        <v>0</v>
      </c>
      <c r="AS346" s="17" t="b">
        <f t="shared" ca="1" si="7346"/>
        <v>0</v>
      </c>
      <c r="AT346" s="17" t="b">
        <f t="shared" ca="1" si="7347"/>
        <v>0</v>
      </c>
      <c r="AU346" s="17" t="b">
        <f t="shared" ca="1" si="7348"/>
        <v>0</v>
      </c>
      <c r="AV346" s="17" t="b">
        <f t="shared" ca="1" si="7349"/>
        <v>0</v>
      </c>
      <c r="AW346" s="17" t="b">
        <f t="shared" ca="1" si="7350"/>
        <v>0</v>
      </c>
      <c r="AX346" s="14" t="b">
        <f t="array" aca="1" ref="AX346" ca="1">IF(H346,N346&gt;0,"")</f>
        <v>0</v>
      </c>
      <c r="AY346" s="17" t="str">
        <f t="shared" ca="1" si="7351"/>
        <v/>
      </c>
      <c r="AZ346" s="17" t="str">
        <f t="array" aca="1" ref="AZ346" ca="1">IF(AY346&lt;&gt;"",SUM(1*ISERROR(MATCH(INDIRECT(AY346),INDIRECT(K346),0)))=0,"")</f>
        <v/>
      </c>
      <c r="BA346" s="17" t="b">
        <f t="shared" ca="1" si="7352"/>
        <v>1</v>
      </c>
      <c r="BB346" s="17" t="b">
        <v>0</v>
      </c>
      <c r="BC346" s="17" t="b">
        <f t="shared" ca="1" si="7353"/>
        <v>0</v>
      </c>
      <c r="BD346" s="17" t="b">
        <f t="shared" ca="1" si="7354"/>
        <v>0</v>
      </c>
      <c r="BE346" s="17" t="b">
        <f t="shared" ca="1" si="7355"/>
        <v>0</v>
      </c>
      <c r="BF346" s="17" t="b">
        <f t="shared" ca="1" si="7356"/>
        <v>0</v>
      </c>
      <c r="BG346" s="17" t="b">
        <f t="shared" ca="1" si="7357"/>
        <v>0</v>
      </c>
      <c r="BH346" s="17" t="b">
        <f t="shared" ca="1" si="7358"/>
        <v>0</v>
      </c>
      <c r="BI346" s="17">
        <f t="shared" ca="1" si="7359"/>
        <v>7</v>
      </c>
      <c r="BJ346" s="17" t="b">
        <f t="shared" ca="1" si="7360"/>
        <v>0</v>
      </c>
      <c r="BK346" s="17" t="str">
        <f t="shared" ca="1" si="7361"/>
        <v/>
      </c>
      <c r="BL346" s="17" t="str">
        <f t="shared" ca="1" si="7362"/>
        <v/>
      </c>
      <c r="BM346" s="17" t="str">
        <f t="shared" ca="1" si="7363"/>
        <v>0</v>
      </c>
      <c r="BN346" s="17" t="str">
        <f t="shared" ca="1" si="7364"/>
        <v>S</v>
      </c>
      <c r="BO346" s="17" t="str">
        <f t="shared" ca="1" si="7365"/>
        <v/>
      </c>
      <c r="BP346" s="14" t="b">
        <f t="shared" ca="1" si="7366"/>
        <v>1</v>
      </c>
      <c r="BQ346" s="35"/>
      <c r="BX346" s="16"/>
      <c r="BY346" s="16"/>
      <c r="BZ346" s="16"/>
      <c r="CA346" s="16"/>
      <c r="CB346" s="16"/>
      <c r="CC346" s="16"/>
      <c r="CD346" s="16"/>
      <c r="CE346" s="16"/>
      <c r="CF346" s="16"/>
      <c r="CN346" s="14">
        <f ca="1">IF(H346,IFERROR(IsVariableNameLegal(O346),0),0)</f>
        <v>0</v>
      </c>
      <c r="CO346" s="14" t="str">
        <f t="array" aca="1" ref="CO346" ca="1">IF(H346,IF(COUNTIF(INDIRECT(wew!$C$13),O346)&gt;1,TRIM(SUBSTITUTE(_xll.MCONCAT(IF((INDIRECT(wew!$C$13)=O346)*(COLUMN(INDIRECT(wew!$C$13))&lt;&gt;D346+1),-1+COLUMN(INDIRECT(wew!$C$13)),"")," "),"  "," ")),""),"")</f>
        <v/>
      </c>
      <c r="CP346" s="14" t="str">
        <f t="array" aca="1" ref="CP346" ca="1">IF(P346&lt;&gt;"",IF(LEN(P346)&gt;150,1,""),"")</f>
        <v/>
      </c>
      <c r="CQ346" s="14" t="str">
        <f t="array" aca="1" ref="CQ346" ca="1">IF(AND(H346,NOT(ster!$J$3)),IF(COUNTIF(INDIRECT(wew!$C$15),P346)&gt;1,TRIM(SUBSTITUTE(_xll.MCONCAT(IF((INDIRECT(wew!$C$15)=P346)*(COLUMN(INDIRECT(wew!$C$15))&lt;&gt;D346+1),-1+COLUMN(INDIRECT(wew!$C$15)),"")," "),"  "," ")),""),"")</f>
        <v/>
      </c>
      <c r="CR346" s="14" t="str">
        <f t="array" aca="1" ref="CR346" ca="1">IF(H346,IF(AND(W346&gt;0,AO346&lt;&gt;""),TRIM(SUBSTITUTE(_xll.MCONCAT(IFERROR(IF(ISNUMBER(INDIRECT(Q346)),IF((INDIRECT(ster!$D$14)&lt;&gt;"")*(INDIRECT(Q346)&lt;AO346),INDIRECT(ster!$D$14) &amp; ": " &amp;  SUBSTITUTE(IF( AV346,IFERROR(TEXT(INDIRECT(Q346),"rrrr-mm-dd") &amp;" (" &amp; INDIRECT(Q346) &amp;")",INDIRECT(Q346)),INDIRECT(Q346))," "," "),""),""),"")," "),"  "," ")),""),"")</f>
        <v/>
      </c>
      <c r="CS346" s="14" t="str">
        <f t="array" aca="1" ref="CS346" ca="1">IF(H346,IF(AND(W346&gt;0,AP346&lt;&gt;""),TRIM(SUBSTITUTE(_xll.MCONCAT(IFERROR(IF(ISNUMBER(INDIRECT(Q346)),IF((INDIRECT(ster!$D$14)&lt;&gt;"")*(INDIRECT(Q346)&gt;AP346),INDIRECT(ster!$D$14) &amp; ": " &amp;  SUBSTITUTE(IF( AV346,IFERROR(TEXT(INDIRECT(Q346),"rrrr-mm-dd")&amp;" (" &amp; INDIRECT(Q346) &amp;")",INDIRECT(Q346)),INDIRECT(Q346))," "," "),""),""),"")," "),"  "," ")),""),"")</f>
        <v/>
      </c>
      <c r="CT346" s="14" t="str">
        <f t="array" aca="1" ref="CT346" ca="1">IF(H346,IF(AND(N346&gt;0,AR346),TRIM(SUBSTITUTE(_xll.MCONCAT(IFERROR(IF(ISNUMBER(INDIRECT(Q346)),IF((INDIRECT(ster!$D$14)&lt;&gt;"")*(IFERROR(0*(MATCH(INDIRECT(Q346),INDIRECT(K346),0)&gt;0),1)),INDIRECT(ster!$D$14) &amp; ": " &amp;  SUBSTITUTE(IF( AV346,IFERROR(TEXT(INDIRECT(Q346),"rrrr-mm-dd")&amp;" (" &amp; INDIRECT(Q346) &amp;")",INDIRECT(Q346)),INDIRECT(Q346))," "," "),""),""),"")," "),"  "," ")),""),"")</f>
        <v/>
      </c>
      <c r="CU346" s="14" t="str">
        <f t="array" aca="1" ref="CU346" ca="1">IF(H346,IF(AND(V346&gt;0),TRIM(SUBSTITUTE(_xll.MCONCAT(IF((INDIRECT(ster!$D$14)&lt;&gt;"")*(IFERROR(0*(INDIRECT(Q346)&lt;&gt;""),1)),INDIRECT(ster!$D$14),"")," "),"  "," ")),""),"")</f>
        <v/>
      </c>
      <c r="CV346" s="14" t="str">
        <f t="array" aca="1" ref="CV346" ca="1">IF(H346,IF(AS346,
TRIM(SUBSTITUTE(_xll.MCONCAT(IF(
   (INDIRECT(ster!$D$14)&lt;&gt;"")*
   ((INDIRECT(Q346)="")+
      NOT(ISNUMBER(INDIRECT(Q346)))*
      NOT(ISERROR(MATCH(INDIRECT(Q346),INDIRECT(K346),0)))
    ),
      INDIRECT(ster!$D$14),
   "")," "),"  "," ")),
""),"")</f>
        <v/>
      </c>
      <c r="CW346" s="14" t="str">
        <f t="array" aca="1" ref="CW346" ca="1">IF(H346,IF(AND(AQ346),TRIM(SUBSTITUTE(_xll.MCONCAT(IFERROR(IF(ISNUMBER(INDIRECT(Q346)),IF((INDIRECT(ster!$D$14)&lt;&gt;"")*(INDIRECT(Q346)&lt;&gt;INT(INDIRECT(Q346))),INDIRECT(ster!$D$14) &amp; ": " &amp; INDIRECT(Q346),""),""),"")," "),"  "," ")),""),"")</f>
        <v/>
      </c>
      <c r="CX346" s="14" t="str">
        <f t="array" aca="1" ref="CX346" ca="1">IF(H346,IF(OR(AU346,AV346),TRIM(SUBSTITUTE(_xll.MCONCAT(IF((INDIRECT(ster!$D$14)&lt;&gt;"")*NOT(ISNUMBER(INDIRECT(Q346))),IF(ISERROR(MATCH(INDIRECT(Q346),INDIRECT(K346),0)),IFERROR(IF(INDIRECT(Q346)&lt;&gt;"",INDIRECT(ster!$D$14) &amp; ": " &amp; SUBSTITUTE(INDIRECT(Q346)," "," "),""),""),""),"")," "),"  "," ")),""),"")</f>
        <v/>
      </c>
      <c r="CY346" s="14" t="str">
        <f t="array" aca="1" ref="CY346" ca="1">IF(H346,IF(AE346,TRIM(SUBSTITUTE(_xll.MCONCAT(IF((INDIRECT(ster!$D$14)&lt;&gt;"")*IFERROR(NOT(INDIRECT(AF346)),FALSE),IF(ISERROR(MATCH(INDIRECT(Q346),INDIRECT(K346),0)),IFERROR(IF(INDIRECT(Q346)&lt;&gt;"",INDIRECT(ster!$D$14)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CZ346" s="14" t="str">
        <f t="array" aca="1" ref="CZ346" ca="1">IF(H346,IF(AH346,TRIM(SUBSTITUTE(_xll.MCONCAT(IF((INDIRECT(ster!$D$14)&lt;&gt;"")*IFERROR(NOT(INDIRECT(AI346)),FALSE),IF(ISERROR(MATCH(INDIRECT(Q346),INDIRECT(K346),0)),IFERROR(IF(INDIRECT(Q346)&lt;&gt;"",INDIRECT(ster!$D$14)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DC346" s="14" t="str">
        <f ca="1">SUBSTITUTE(SUBSTITUTE(SUBSTITUTE(SUBSTITUTE(_xll.MCONCAT(DG346:DS346,"■"),"■■","■"),"■■","■"),"■■","■"),"■■","■")</f>
        <v>■</v>
      </c>
      <c r="DD346" s="14" t="str">
        <f t="shared" ca="1" si="7367"/>
        <v/>
      </c>
      <c r="DE346" s="14" t="str">
        <f t="shared" ca="1" si="7368"/>
        <v/>
      </c>
      <c r="DF346" s="14" t="str">
        <f t="shared" ca="1" si="7369"/>
        <v/>
      </c>
      <c r="DG346" s="14" t="str">
        <f t="shared" ca="1" si="7370"/>
        <v/>
      </c>
      <c r="DH346" s="14" t="str">
        <f t="shared" ca="1" si="7371"/>
        <v/>
      </c>
      <c r="DI346" s="14" t="str">
        <f t="shared" ca="1" si="7372"/>
        <v/>
      </c>
      <c r="DJ346" s="14" t="str">
        <f t="shared" ca="1" si="7373"/>
        <v/>
      </c>
      <c r="DK346" s="14" t="str">
        <f t="shared" ca="1" si="7374"/>
        <v/>
      </c>
      <c r="DL346" s="14" t="str">
        <f t="shared" ca="1" si="7375"/>
        <v/>
      </c>
      <c r="DM346" s="14" t="str">
        <f t="shared" ca="1" si="7376"/>
        <v/>
      </c>
      <c r="DN346" s="14" t="str">
        <f t="array" aca="1" ref="DN346" ca="1">IF(CU346&lt;&gt;"","There are errors in the entered values in the following cases: " &amp;SUBSTITUTE(CU346," ",", "),"")</f>
        <v/>
      </c>
      <c r="DO346" s="14" t="str">
        <f t="shared" ca="1" si="7377"/>
        <v/>
      </c>
      <c r="DP346" s="14" t="str">
        <f t="shared" ca="1" si="7378"/>
        <v/>
      </c>
      <c r="DQ346" s="14" t="str">
        <f t="shared" ca="1" si="7379"/>
        <v/>
      </c>
      <c r="DR346" s="14" t="str">
        <f t="shared" ca="1" si="7380"/>
        <v/>
      </c>
      <c r="DS346" s="14" t="str">
        <f t="shared" ca="1" si="7381"/>
        <v/>
      </c>
      <c r="DZ346" s="14" t="b">
        <f t="shared" ca="1" si="7382"/>
        <v>0</v>
      </c>
      <c r="EA346" s="14" t="str">
        <f t="shared" ca="1" si="7383"/>
        <v/>
      </c>
      <c r="EB346" s="14" t="str">
        <f t="shared" ca="1" si="7384"/>
        <v/>
      </c>
      <c r="EC346" s="14" t="str">
        <f t="shared" ca="1" si="7385"/>
        <v/>
      </c>
      <c r="ED346" s="14" t="str">
        <f t="shared" ca="1" si="7386"/>
        <v/>
      </c>
      <c r="EE346" s="14" t="str">
        <f t="shared" ca="1" si="7387"/>
        <v/>
      </c>
      <c r="EF346" s="14" t="str">
        <f t="shared" ca="1" si="7388"/>
        <v/>
      </c>
      <c r="EG346" s="14" t="str">
        <f t="shared" ca="1" si="7389"/>
        <v/>
      </c>
      <c r="EM346" s="14" t="b">
        <f t="shared" ca="1" si="7390"/>
        <v>0</v>
      </c>
      <c r="EN346" s="14" t="str">
        <f t="shared" ca="1" si="7391"/>
        <v/>
      </c>
      <c r="EO346" s="14" t="str">
        <f t="shared" ca="1" si="7392"/>
        <v/>
      </c>
      <c r="EP346" s="14" t="str">
        <f t="shared" ca="1" si="7393"/>
        <v/>
      </c>
      <c r="EQ346" s="14" t="str">
        <f t="shared" ca="1" si="7394"/>
        <v/>
      </c>
    </row>
    <row r="347" spans="2:147" s="14" customFormat="1">
      <c r="B347" s="14" t="str">
        <f t="shared" ca="1" si="7320"/>
        <v/>
      </c>
      <c r="C347" s="14">
        <f t="shared" ca="1" si="7321"/>
        <v>315</v>
      </c>
      <c r="D347" s="14">
        <f t="shared" si="7322"/>
        <v>345</v>
      </c>
      <c r="E347" s="14" t="str">
        <f t="shared" ca="1" si="7323"/>
        <v>N</v>
      </c>
      <c r="F347" s="14" t="str">
        <f t="shared" ca="1" si="7324"/>
        <v>q_100a_1</v>
      </c>
      <c r="G347" s="14" t="str">
        <f t="shared" ca="1" si="7325"/>
        <v>Which family member 1 had a history of ALS</v>
      </c>
      <c r="H347" s="14" t="b">
        <f t="shared" ca="1" si="7326"/>
        <v>1</v>
      </c>
      <c r="I347" s="14" t="str">
        <f ca="1">IF($H347,ADDRESS(3,(D347+1)*2-1,4,,"["&amp;wew!$G$7&amp;"]"&amp;_sheetname_labels)&amp;":"&amp;ADDRESS(2+ster!$B$20,(D347+1)*2-1,4),"")</f>
        <v>[DBTemplate.xlsm]labels!ZO3:ZO61</v>
      </c>
      <c r="J347" s="14">
        <f t="array" aca="1" ref="J347" ca="1">IF(H347,MAX(0,MAX(IF(INDIRECT(I347)&lt;&gt;"",ROW(INDIRECT(I347)),""))-2),"")</f>
        <v>33</v>
      </c>
      <c r="K347" s="14" t="str">
        <f ca="1">IF($H347,IF($J347&gt;0,ADDRESS(3,(D347+1)*2-1,4,,"["&amp;wew!$G$7&amp;"]"&amp;_sheetname_labels)&amp;":"&amp;ADDRESS(2+J347,(D347+1)*2-1,4),""),"")</f>
        <v>[DBTemplate.xlsm]labels!ZO3:ZO35</v>
      </c>
      <c r="L347" s="14" t="str">
        <f ca="1">IF($H347,IF($J347&gt;0,ADDRESS(3,(D347+1)*2,4,,"["&amp;wew!$G$7&amp;"]"&amp;_sheetname_labels)&amp;":"&amp;ADDRESS(2+J347,(D347+1)*2,4),""),"")</f>
        <v>[DBTemplate.xlsm]labels!ZP3:ZP35</v>
      </c>
      <c r="M347" s="14">
        <f t="shared" ca="1" si="7327"/>
        <v>0</v>
      </c>
      <c r="N347" s="14">
        <f t="shared" ca="1" si="7328"/>
        <v>33</v>
      </c>
      <c r="O347" s="14" t="str">
        <f t="shared" ca="1" si="7329"/>
        <v>q_100a_1</v>
      </c>
      <c r="P347" s="14" t="str">
        <f t="shared" ca="1" si="7330"/>
        <v>Which family member 1 had a history of ALS</v>
      </c>
      <c r="Q347" s="14" t="str">
        <f ca="1">IF($BP347,ADDRESS(3,D347+1,4,,"["&amp;wew!$G$7&amp;"]"&amp;_sheetname_dataframe)&amp;":"&amp;ADDRESS(2+ster!$C$14,D347+1,4),"")</f>
        <v>[DBTemplate.xlsm]data_frame!MH3:MH3</v>
      </c>
      <c r="R347" s="14" t="str">
        <f>IF($BP347,IF(MID(_xll.FORMULATEXT(INDEX(INDIRECT(Q347),1)),1,1)="=", _xll.FORMULATEXT(INDEX(INDIRECT(Q347),1),2,TRUE),""),"")</f>
        <v/>
      </c>
      <c r="S347" s="14">
        <f t="array" aca="1" ref="S347" ca="1">IF(H347,SUM(IF((IFERROR(INDIRECT(Q347)&lt;&gt;"",FALSE))*(INDIRECT(ster!$D$14)&lt;&gt;""),1,0)),"")</f>
        <v>0</v>
      </c>
      <c r="T347" s="14">
        <f t="array" aca="1" ref="T347" ca="1">IF(H347,IF(M347&gt;0,SUM(IFERROR(1*(MATCH(INDIRECT(Q347),INDIRECT(K347),0)&gt;0),0)*(INDIRECT(ster!$D$14)&lt;&gt;"")*NOT(ISNUMBER(INDIRECT(Q347)))),0),"")</f>
        <v>0</v>
      </c>
      <c r="U347" s="14">
        <f t="array" aca="1" ref="U347" ca="1">IF(H347,SUM((IFERROR(INDIRECT(Q347)="",FALSE))*(INDIRECT(ster!$D$14)&lt;&gt;"")),"")</f>
        <v>1</v>
      </c>
      <c r="V347" s="14">
        <f t="array" aca="1" ref="V347" ca="1">IF(H347,SUM((IFERROR(INDIRECT(Q347)="#ąś",TRUE))*(INDIRECT(ster!$D$14)&lt;&gt;"")),"")</f>
        <v>0</v>
      </c>
      <c r="W347" s="14">
        <f t="array" aca="1" ref="W347" ca="1">IF(H347,SUM(ISNUMBER(INDIRECT(Q347))*(INDIRECT(ster!$D$14)&lt;&gt;"")),"")</f>
        <v>0</v>
      </c>
      <c r="X347" s="14" t="str">
        <f t="array" aca="1" ref="X347" ca="1">IF(AND(H347,W347&gt;0),IF(wew!$B$3,MIN(IF((INDIRECT(ster!$D$14)&lt;&gt;"")*IFERROR(INDIRECT($Q347)&lt;&gt;"",FALSE),IFERROR(INDIRECT($Q347),"X"),"X")),"&lt;włącz podświetlanie wartości&gt;"),"—")</f>
        <v>—</v>
      </c>
      <c r="Y347" s="14" t="str">
        <f t="array" aca="1" ref="Y347" ca="1">IF(AND(H347,W347&gt;0),IF(wew!$B$3,MAX(IF((INDIRECT(ster!$D$14)&lt;&gt;"")*IFERROR(INDIRECT($Q347)&lt;&gt;"",FALSE),IFERROR(INDIRECT($Q347),"X"),"X")),"&lt;włącz podświetlanie wartości&gt;"),"—")</f>
        <v>—</v>
      </c>
      <c r="Z347" s="14">
        <f t="shared" ca="1" si="7331"/>
        <v>0</v>
      </c>
      <c r="AA347" s="12" t="str">
        <f t="shared" ca="1" si="7332"/>
        <v>—</v>
      </c>
      <c r="AB347" s="17">
        <f t="array" aca="1" ref="AB347" ca="1">IF(H347,IF(W347&gt;0,SUM((INDIRECT(ster!$D$14)&lt;&gt;"")*IFERROR((INDIRECT(Q347)&lt;&gt;"")*(INDIRECT(Q347)=INT(INDIRECT(Q347))),0)),0),"")</f>
        <v>0</v>
      </c>
      <c r="AC347" s="17">
        <f t="array" aca="1" ref="AC347" ca="1">IF(H347,W347-AB347,"")</f>
        <v>0</v>
      </c>
      <c r="AD347" s="17">
        <f t="shared" ca="1" si="7333"/>
        <v>1</v>
      </c>
      <c r="AE347" s="17" t="b">
        <f t="shared" ca="1" si="7334"/>
        <v>0</v>
      </c>
      <c r="AF347" s="17" t="str">
        <f ca="1">IF(AE347,IF($H347,ADDRESS(3,D347+2,4,,"["&amp;wew!$G$7&amp;"]"&amp;_sheetname_dataframe)&amp;":"&amp;ADDRESS(2+ster!$C$14,D347+2,4),""),"")</f>
        <v/>
      </c>
      <c r="AG347" s="17" t="str">
        <f t="shared" ca="1" si="7335"/>
        <v/>
      </c>
      <c r="AH347" s="17" t="b">
        <f t="shared" ca="1" si="7336"/>
        <v>0</v>
      </c>
      <c r="AI347" s="17" t="str">
        <f ca="1">IF(AH347,IF($H347,ADDRESS(3,D347+3,4,,"["&amp;wew!$G$7&amp;"]"&amp;_sheetname_dataframe)&amp;":"&amp;ADDRESS(2+ster!$C$14,D347+3,4),""),"")</f>
        <v/>
      </c>
      <c r="AJ347" s="17" t="str">
        <f t="shared" ca="1" si="7337"/>
        <v/>
      </c>
      <c r="AK347" s="17" t="b">
        <f t="shared" ca="1" si="7338"/>
        <v>0</v>
      </c>
      <c r="AL347" s="17" t="b">
        <f t="shared" ca="1" si="7339"/>
        <v>0</v>
      </c>
      <c r="AM347" s="17" t="b">
        <f t="shared" ca="1" si="7340"/>
        <v>0</v>
      </c>
      <c r="AN347" s="17">
        <f t="shared" ca="1" si="7341"/>
        <v>0</v>
      </c>
      <c r="AO347" s="24" t="str">
        <f t="shared" ca="1" si="7342"/>
        <v/>
      </c>
      <c r="AP347" s="24" t="str">
        <f t="shared" ca="1" si="7343"/>
        <v/>
      </c>
      <c r="AQ347" s="17" t="b">
        <f t="shared" ca="1" si="7344"/>
        <v>0</v>
      </c>
      <c r="AR347" s="17" t="b">
        <f t="shared" ca="1" si="7345"/>
        <v>0</v>
      </c>
      <c r="AS347" s="17" t="b">
        <f t="shared" ca="1" si="7346"/>
        <v>0</v>
      </c>
      <c r="AT347" s="17" t="b">
        <f t="shared" ca="1" si="7347"/>
        <v>0</v>
      </c>
      <c r="AU347" s="17" t="b">
        <f t="shared" ca="1" si="7348"/>
        <v>1</v>
      </c>
      <c r="AV347" s="17" t="b">
        <f t="shared" ca="1" si="7349"/>
        <v>0</v>
      </c>
      <c r="AW347" s="17" t="b">
        <f t="shared" ca="1" si="7350"/>
        <v>0</v>
      </c>
      <c r="AX347" s="14" t="b">
        <f t="array" aca="1" ref="AX347" ca="1">IF(H347,N347&gt;0,"")</f>
        <v>1</v>
      </c>
      <c r="AY347" s="17" t="str">
        <f t="shared" ca="1" si="7351"/>
        <v>C3:C35</v>
      </c>
      <c r="AZ347" s="17" t="b">
        <f t="array" aca="1" ref="AZ347" ca="1">IF(AY347&lt;&gt;"",SUM(1*ISERROR(MATCH(INDIRECT(AY347),INDIRECT(K347),0)))=0,"")</f>
        <v>0</v>
      </c>
      <c r="BA347" s="17" t="b">
        <f t="shared" ca="1" si="7352"/>
        <v>1</v>
      </c>
      <c r="BB347" s="17" t="b">
        <v>0</v>
      </c>
      <c r="BC347" s="17" t="b">
        <f t="shared" ca="1" si="7353"/>
        <v>0</v>
      </c>
      <c r="BD347" s="17" t="b">
        <f t="shared" ca="1" si="7354"/>
        <v>1</v>
      </c>
      <c r="BE347" s="17" t="b">
        <f t="shared" ca="1" si="7355"/>
        <v>0</v>
      </c>
      <c r="BF347" s="17" t="b">
        <f t="shared" ca="1" si="7356"/>
        <v>0</v>
      </c>
      <c r="BG347" s="17" t="b">
        <f t="shared" ca="1" si="7357"/>
        <v>0</v>
      </c>
      <c r="BH347" s="17" t="b">
        <f t="shared" ca="1" si="7358"/>
        <v>1</v>
      </c>
      <c r="BI347" s="17">
        <f t="shared" ca="1" si="7359"/>
        <v>3</v>
      </c>
      <c r="BJ347" s="17" t="b">
        <f t="shared" ca="1" si="7360"/>
        <v>0</v>
      </c>
      <c r="BK347" s="17" t="str">
        <f t="shared" ca="1" si="7361"/>
        <v/>
      </c>
      <c r="BL347" s="17" t="str">
        <f t="shared" ca="1" si="7362"/>
        <v/>
      </c>
      <c r="BM347" s="17" t="str">
        <f t="shared" ca="1" si="7363"/>
        <v>L</v>
      </c>
      <c r="BN347" s="17" t="str">
        <f t="shared" ca="1" si="7364"/>
        <v>L</v>
      </c>
      <c r="BO347" s="17" t="str">
        <f t="shared" ca="1" si="7365"/>
        <v>N</v>
      </c>
      <c r="BP347" s="14" t="b">
        <f t="shared" ca="1" si="7366"/>
        <v>1</v>
      </c>
      <c r="BQ347" s="35"/>
      <c r="BX347" s="16"/>
      <c r="BY347" s="16"/>
      <c r="BZ347" s="16"/>
      <c r="CA347" s="16"/>
      <c r="CB347" s="16"/>
      <c r="CC347" s="16"/>
      <c r="CD347" s="16"/>
      <c r="CE347" s="16"/>
      <c r="CF347" s="16"/>
      <c r="CN347" s="14">
        <f ca="1">IF(H347,IFERROR(IsVariableNameLegal(O347),0),0)</f>
        <v>0</v>
      </c>
      <c r="CO347" s="14" t="str">
        <f t="array" aca="1" ref="CO347" ca="1">IF(H347,IF(COUNTIF(INDIRECT(wew!$C$13),O347)&gt;1,TRIM(SUBSTITUTE(_xll.MCONCAT(IF((INDIRECT(wew!$C$13)=O347)*(COLUMN(INDIRECT(wew!$C$13))&lt;&gt;D347+1),-1+COLUMN(INDIRECT(wew!$C$13)),"")," "),"  "," ")),""),"")</f>
        <v/>
      </c>
      <c r="CP347" s="14" t="str">
        <f t="array" aca="1" ref="CP347" ca="1">IF(P347&lt;&gt;"",IF(LEN(P347)&gt;150,1,""),"")</f>
        <v/>
      </c>
      <c r="CQ347" s="14" t="str">
        <f t="array" aca="1" ref="CQ347" ca="1">IF(AND(H347,NOT(ster!$J$3)),IF(COUNTIF(INDIRECT(wew!$C$15),P347)&gt;1,TRIM(SUBSTITUTE(_xll.MCONCAT(IF((INDIRECT(wew!$C$15)=P347)*(COLUMN(INDIRECT(wew!$C$15))&lt;&gt;D347+1),-1+COLUMN(INDIRECT(wew!$C$15)),"")," "),"  "," ")),""),"")</f>
        <v/>
      </c>
      <c r="CR347" s="14" t="str">
        <f t="array" aca="1" ref="CR347" ca="1">IF(H347,IF(AND(W347&gt;0,AO347&lt;&gt;""),TRIM(SUBSTITUTE(_xll.MCONCAT(IFERROR(IF(ISNUMBER(INDIRECT(Q347)),IF((INDIRECT(ster!$D$14)&lt;&gt;"")*(INDIRECT(Q347)&lt;AO347),INDIRECT(ster!$D$14) &amp; ": " &amp;  SUBSTITUTE(IF( AV347,IFERROR(TEXT(INDIRECT(Q347),"rrrr-mm-dd") &amp;" (" &amp; INDIRECT(Q347) &amp;")",INDIRECT(Q347)),INDIRECT(Q347))," "," "),""),""),"")," "),"  "," ")),""),"")</f>
        <v/>
      </c>
      <c r="CS347" s="14" t="str">
        <f t="array" aca="1" ref="CS347" ca="1">IF(H347,IF(AND(W347&gt;0,AP347&lt;&gt;""),TRIM(SUBSTITUTE(_xll.MCONCAT(IFERROR(IF(ISNUMBER(INDIRECT(Q347)),IF((INDIRECT(ster!$D$14)&lt;&gt;"")*(INDIRECT(Q347)&gt;AP347),INDIRECT(ster!$D$14) &amp; ": " &amp;  SUBSTITUTE(IF( AV347,IFERROR(TEXT(INDIRECT(Q347),"rrrr-mm-dd")&amp;" (" &amp; INDIRECT(Q347) &amp;")",INDIRECT(Q347)),INDIRECT(Q347))," "," "),""),""),"")," "),"  "," ")),""),"")</f>
        <v/>
      </c>
      <c r="CT347" s="14" t="str">
        <f t="array" aca="1" ref="CT347" ca="1">IF(H347,IF(AND(N347&gt;0,AR347),TRIM(SUBSTITUTE(_xll.MCONCAT(IFERROR(IF(ISNUMBER(INDIRECT(Q347)),IF((INDIRECT(ster!$D$14)&lt;&gt;"")*(IFERROR(0*(MATCH(INDIRECT(Q347),INDIRECT(K347),0)&gt;0),1)),INDIRECT(ster!$D$14) &amp; ": " &amp;  SUBSTITUTE(IF( AV347,IFERROR(TEXT(INDIRECT(Q347),"rrrr-mm-dd")&amp;" (" &amp; INDIRECT(Q347) &amp;")",INDIRECT(Q347)),INDIRECT(Q347))," "," "),""),""),"")," "),"  "," ")),""),"")</f>
        <v/>
      </c>
      <c r="CU347" s="14" t="str">
        <f t="array" aca="1" ref="CU347" ca="1">IF(H347,IF(AND(V347&gt;0),TRIM(SUBSTITUTE(_xll.MCONCAT(IF((INDIRECT(ster!$D$14)&lt;&gt;"")*(IFERROR(0*(INDIRECT(Q347)&lt;&gt;""),1)),INDIRECT(ster!$D$14),"")," "),"  "," ")),""),"")</f>
        <v/>
      </c>
      <c r="CV347" s="14" t="str">
        <f t="array" aca="1" ref="CV347" ca="1">IF(H347,IF(AS347,
TRIM(SUBSTITUTE(_xll.MCONCAT(IF(
   (INDIRECT(ster!$D$14)&lt;&gt;"")*
   ((INDIRECT(Q347)="")+
      NOT(ISNUMBER(INDIRECT(Q347)))*
      NOT(ISERROR(MATCH(INDIRECT(Q347),INDIRECT(K347),0)))
    ),
      INDIRECT(ster!$D$14),
   "")," "),"  "," ")),
""),"")</f>
        <v/>
      </c>
      <c r="CW347" s="14" t="str">
        <f t="array" aca="1" ref="CW347" ca="1">IF(H347,IF(AND(AQ347),TRIM(SUBSTITUTE(_xll.MCONCAT(IFERROR(IF(ISNUMBER(INDIRECT(Q347)),IF((INDIRECT(ster!$D$14)&lt;&gt;"")*(INDIRECT(Q347)&lt;&gt;INT(INDIRECT(Q347))),INDIRECT(ster!$D$14) &amp; ": " &amp; INDIRECT(Q347),""),""),"")," "),"  "," ")),""),"")</f>
        <v/>
      </c>
      <c r="CX347" s="14" t="str">
        <f t="array" aca="1" ref="CX347" ca="1">IF(H347,IF(OR(AU347,AV347),TRIM(SUBSTITUTE(_xll.MCONCAT(IF((INDIRECT(ster!$D$14)&lt;&gt;"")*NOT(ISNUMBER(INDIRECT(Q347))),IF(ISERROR(MATCH(INDIRECT(Q347),INDIRECT(K347),0)),IFERROR(IF(INDIRECT(Q347)&lt;&gt;"",INDIRECT(ster!$D$14) &amp; ": " &amp; SUBSTITUTE(INDIRECT(Q347)," "," "),""),""),""),"")," "),"  "," ")),""),"")</f>
        <v/>
      </c>
      <c r="CY347" s="14" t="str">
        <f t="array" aca="1" ref="CY347" ca="1">IF(H347,IF(AE347,TRIM(SUBSTITUTE(_xll.MCONCAT(IF((INDIRECT(ster!$D$14)&lt;&gt;"")*IFERROR(NOT(INDIRECT(AF347)),FALSE),IF(ISERROR(MATCH(INDIRECT(Q347),INDIRECT(K347),0)),IFERROR(IF(INDIRECT(Q347)&lt;&gt;"",INDIRECT(ster!$D$14)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CZ347" s="14" t="str">
        <f t="array" aca="1" ref="CZ347" ca="1">IF(H347,IF(AH347,TRIM(SUBSTITUTE(_xll.MCONCAT(IF((INDIRECT(ster!$D$14)&lt;&gt;"")*IFERROR(NOT(INDIRECT(AI347)),FALSE),IF(ISERROR(MATCH(INDIRECT(Q347),INDIRECT(K347),0)),IFERROR(IF(INDIRECT(Q347)&lt;&gt;"",INDIRECT(ster!$D$14)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DC347" s="14" t="str">
        <f ca="1">SUBSTITUTE(SUBSTITUTE(SUBSTITUTE(SUBSTITUTE(_xll.MCONCAT(DG347:DS347,"■"),"■■","■"),"■■","■"),"■■","■"),"■■","■")</f>
        <v>■</v>
      </c>
      <c r="DD347" s="14" t="str">
        <f t="shared" ca="1" si="7367"/>
        <v/>
      </c>
      <c r="DE347" s="14" t="str">
        <f t="shared" ca="1" si="7368"/>
        <v/>
      </c>
      <c r="DF347" s="14" t="str">
        <f t="shared" ca="1" si="7369"/>
        <v/>
      </c>
      <c r="DG347" s="14" t="str">
        <f t="shared" ca="1" si="7370"/>
        <v/>
      </c>
      <c r="DH347" s="14" t="str">
        <f t="shared" ca="1" si="7371"/>
        <v/>
      </c>
      <c r="DI347" s="14" t="str">
        <f t="shared" ca="1" si="7372"/>
        <v/>
      </c>
      <c r="DJ347" s="14" t="str">
        <f t="shared" ca="1" si="7373"/>
        <v/>
      </c>
      <c r="DK347" s="14" t="str">
        <f t="shared" ca="1" si="7374"/>
        <v/>
      </c>
      <c r="DL347" s="14" t="str">
        <f t="shared" ca="1" si="7375"/>
        <v/>
      </c>
      <c r="DM347" s="14" t="str">
        <f t="shared" ca="1" si="7376"/>
        <v/>
      </c>
      <c r="DN347" s="14" t="str">
        <f t="array" aca="1" ref="DN347" ca="1">IF(CU347&lt;&gt;"","There are errors in the entered values in the following cases: " &amp;SUBSTITUTE(CU347," ",", "),"")</f>
        <v/>
      </c>
      <c r="DO347" s="14" t="str">
        <f t="shared" ca="1" si="7377"/>
        <v/>
      </c>
      <c r="DP347" s="14" t="str">
        <f t="shared" ca="1" si="7378"/>
        <v/>
      </c>
      <c r="DQ347" s="14" t="str">
        <f t="shared" ca="1" si="7379"/>
        <v/>
      </c>
      <c r="DR347" s="14" t="str">
        <f t="shared" ca="1" si="7380"/>
        <v/>
      </c>
      <c r="DS347" s="14" t="str">
        <f t="shared" ca="1" si="7381"/>
        <v/>
      </c>
      <c r="DZ347" s="14" t="b">
        <f t="shared" ca="1" si="7382"/>
        <v>0</v>
      </c>
      <c r="EA347" s="14" t="str">
        <f t="shared" ca="1" si="7383"/>
        <v>Which family member 1 had a history of ALS (q_100a_1)</v>
      </c>
      <c r="EB347" s="14" t="str">
        <f t="shared" ca="1" si="7384"/>
        <v xml:space="preserve">Values must be numeric. </v>
      </c>
      <c r="EC347" s="14" t="str">
        <f t="shared" ca="1" si="7385"/>
        <v xml:space="preserve">Which family member 1 had a history of ALS (q_100a_1): Values must be numeric. </v>
      </c>
      <c r="ED347" s="14" t="str">
        <f t="shared" ca="1" si="7386"/>
        <v/>
      </c>
      <c r="EE347" s="14" t="str">
        <f t="shared" ca="1" si="7387"/>
        <v>Values must be numeric</v>
      </c>
      <c r="EF347" s="14" t="str">
        <f t="shared" ca="1" si="7388"/>
        <v/>
      </c>
      <c r="EG347" s="14" t="str">
        <f t="shared" ca="1" si="7389"/>
        <v/>
      </c>
      <c r="EM347" s="14" t="b">
        <f t="shared" ca="1" si="7390"/>
        <v>1</v>
      </c>
      <c r="EN347" s="14">
        <f t="shared" ca="1" si="7391"/>
        <v>315</v>
      </c>
      <c r="EO347" s="14" t="str">
        <f t="shared" ca="1" si="7392"/>
        <v>q_100a_1</v>
      </c>
      <c r="EP347" s="14" t="str">
        <f t="shared" ca="1" si="7393"/>
        <v xml:space="preserve">Which family member 1 had a history of ALS (q_100a_1): Values must be numeric. </v>
      </c>
      <c r="EQ347" s="14" t="str">
        <f t="shared" ca="1" si="7394"/>
        <v/>
      </c>
    </row>
    <row r="348" spans="2:147" s="14" customFormat="1">
      <c r="B348" s="14" t="str">
        <f t="shared" ca="1" si="7320"/>
        <v/>
      </c>
      <c r="C348" s="14">
        <f t="shared" ca="1" si="7321"/>
        <v>316</v>
      </c>
      <c r="D348" s="14">
        <f t="shared" si="7322"/>
        <v>346</v>
      </c>
      <c r="E348" s="14" t="str">
        <f t="shared" ca="1" si="7323"/>
        <v>I</v>
      </c>
      <c r="F348" s="14" t="str">
        <f t="shared" ca="1" si="7324"/>
        <v>q_100a_2</v>
      </c>
      <c r="G348" s="14" t="str">
        <f t="shared" ca="1" si="7325"/>
        <v>How many family members 1 had a history of ALS</v>
      </c>
      <c r="H348" s="14" t="b">
        <f t="shared" ca="1" si="7326"/>
        <v>1</v>
      </c>
      <c r="I348" s="14" t="str">
        <f ca="1">IF($H348,ADDRESS(3,(D348+1)*2-1,4,,"["&amp;wew!$G$7&amp;"]"&amp;_sheetname_labels)&amp;":"&amp;ADDRESS(2+ster!$B$20,(D348+1)*2-1,4),"")</f>
        <v>[DBTemplate.xlsm]labels!ZQ3:ZQ61</v>
      </c>
      <c r="J348" s="14">
        <f t="array" aca="1" ref="J348" ca="1">IF(H348,MAX(0,MAX(IF(INDIRECT(I348)&lt;&gt;"",ROW(INDIRECT(I348)),""))-2),"")</f>
        <v>0</v>
      </c>
      <c r="K348" s="14" t="str">
        <f ca="1">IF($H348,IF($J348&gt;0,ADDRESS(3,(D348+1)*2-1,4,,"["&amp;wew!$G$7&amp;"]"&amp;_sheetname_labels)&amp;":"&amp;ADDRESS(2+J348,(D348+1)*2-1,4),""),"")</f>
        <v/>
      </c>
      <c r="L348" s="14" t="str">
        <f ca="1">IF($H348,IF($J348&gt;0,ADDRESS(3,(D348+1)*2,4,,"["&amp;wew!$G$7&amp;"]"&amp;_sheetname_labels)&amp;":"&amp;ADDRESS(2+J348,(D348+1)*2,4),""),"")</f>
        <v/>
      </c>
      <c r="M348" s="14">
        <f t="shared" ca="1" si="7327"/>
        <v>0</v>
      </c>
      <c r="N348" s="14">
        <f t="shared" ca="1" si="7328"/>
        <v>0</v>
      </c>
      <c r="O348" s="14" t="str">
        <f t="shared" ca="1" si="7329"/>
        <v>q_100a_2</v>
      </c>
      <c r="P348" s="14" t="str">
        <f t="shared" ca="1" si="7330"/>
        <v>How many family members 1 had a history of ALS</v>
      </c>
      <c r="Q348" s="14" t="str">
        <f ca="1">IF($BP348,ADDRESS(3,D348+1,4,,"["&amp;wew!$G$7&amp;"]"&amp;_sheetname_dataframe)&amp;":"&amp;ADDRESS(2+ster!$C$14,D348+1,4),"")</f>
        <v>[DBTemplate.xlsm]data_frame!MI3:MI3</v>
      </c>
      <c r="R348" s="14" t="str">
        <f>IF($BP348,IF(MID(_xll.FORMULATEXT(INDEX(INDIRECT(Q348),1)),1,1)="=", _xll.FORMULATEXT(INDEX(INDIRECT(Q348),1),2,TRUE),""),"")</f>
        <v/>
      </c>
      <c r="S348" s="14">
        <f t="array" aca="1" ref="S348" ca="1">IF(H348,SUM(IF((IFERROR(INDIRECT(Q348)&lt;&gt;"",FALSE))*(INDIRECT(ster!$D$14)&lt;&gt;""),1,0)),"")</f>
        <v>0</v>
      </c>
      <c r="T348" s="14">
        <f t="array" aca="1" ref="T348" ca="1">IF(H348,IF(M348&gt;0,SUM(IFERROR(1*(MATCH(INDIRECT(Q348),INDIRECT(K348),0)&gt;0),0)*(INDIRECT(ster!$D$14)&lt;&gt;"")*NOT(ISNUMBER(INDIRECT(Q348)))),0),"")</f>
        <v>0</v>
      </c>
      <c r="U348" s="14">
        <f t="array" aca="1" ref="U348" ca="1">IF(H348,SUM((IFERROR(INDIRECT(Q348)="",FALSE))*(INDIRECT(ster!$D$14)&lt;&gt;"")),"")</f>
        <v>1</v>
      </c>
      <c r="V348" s="14">
        <f t="array" aca="1" ref="V348" ca="1">IF(H348,SUM((IFERROR(INDIRECT(Q348)="#ąś",TRUE))*(INDIRECT(ster!$D$14)&lt;&gt;"")),"")</f>
        <v>0</v>
      </c>
      <c r="W348" s="14">
        <f t="array" aca="1" ref="W348" ca="1">IF(H348,SUM(ISNUMBER(INDIRECT(Q348))*(INDIRECT(ster!$D$14)&lt;&gt;"")),"")</f>
        <v>0</v>
      </c>
      <c r="X348" s="14" t="str">
        <f t="array" aca="1" ref="X348" ca="1">IF(AND(H348,W348&gt;0),IF(wew!$B$3,MIN(IF((INDIRECT(ster!$D$14)&lt;&gt;"")*IFERROR(INDIRECT($Q348)&lt;&gt;"",FALSE),IFERROR(INDIRECT($Q348),"X"),"X")),"&lt;włącz podświetlanie wartości&gt;"),"—")</f>
        <v>—</v>
      </c>
      <c r="Y348" s="14" t="str">
        <f t="array" aca="1" ref="Y348" ca="1">IF(AND(H348,W348&gt;0),IF(wew!$B$3,MAX(IF((INDIRECT(ster!$D$14)&lt;&gt;"")*IFERROR(INDIRECT($Q348)&lt;&gt;"",FALSE),IFERROR(INDIRECT($Q348),"X"),"X")),"&lt;włącz podświetlanie wartości&gt;"),"—")</f>
        <v>—</v>
      </c>
      <c r="Z348" s="14">
        <f t="shared" ca="1" si="7331"/>
        <v>0</v>
      </c>
      <c r="AA348" s="12" t="str">
        <f t="shared" ca="1" si="7332"/>
        <v>—</v>
      </c>
      <c r="AB348" s="17">
        <f t="array" aca="1" ref="AB348" ca="1">IF(H348,IF(W348&gt;0,SUM((INDIRECT(ster!$D$14)&lt;&gt;"")*IFERROR((INDIRECT(Q348)&lt;&gt;"")*(INDIRECT(Q348)=INT(INDIRECT(Q348))),0)),0),"")</f>
        <v>0</v>
      </c>
      <c r="AC348" s="17">
        <f t="array" aca="1" ref="AC348" ca="1">IF(H348,W348-AB348,"")</f>
        <v>0</v>
      </c>
      <c r="AD348" s="17">
        <f t="shared" ca="1" si="7333"/>
        <v>1</v>
      </c>
      <c r="AE348" s="17" t="b">
        <f t="shared" ca="1" si="7334"/>
        <v>0</v>
      </c>
      <c r="AF348" s="17" t="str">
        <f ca="1">IF(AE348,IF($H348,ADDRESS(3,D348+2,4,,"["&amp;wew!$G$7&amp;"]"&amp;_sheetname_dataframe)&amp;":"&amp;ADDRESS(2+ster!$C$14,D348+2,4),""),"")</f>
        <v/>
      </c>
      <c r="AG348" s="17" t="str">
        <f t="shared" ca="1" si="7335"/>
        <v/>
      </c>
      <c r="AH348" s="17" t="b">
        <f t="shared" ca="1" si="7336"/>
        <v>0</v>
      </c>
      <c r="AI348" s="17" t="str">
        <f ca="1">IF(AH348,IF($H348,ADDRESS(3,D348+3,4,,"["&amp;wew!$G$7&amp;"]"&amp;_sheetname_dataframe)&amp;":"&amp;ADDRESS(2+ster!$C$14,D348+3,4),""),"")</f>
        <v/>
      </c>
      <c r="AJ348" s="17" t="str">
        <f t="shared" ca="1" si="7337"/>
        <v/>
      </c>
      <c r="AK348" s="17" t="b">
        <f t="shared" ca="1" si="7338"/>
        <v>0</v>
      </c>
      <c r="AL348" s="17" t="b">
        <f t="shared" ca="1" si="7339"/>
        <v>0</v>
      </c>
      <c r="AM348" s="17" t="b">
        <f t="shared" ca="1" si="7340"/>
        <v>0</v>
      </c>
      <c r="AN348" s="17">
        <f t="shared" ca="1" si="7341"/>
        <v>0</v>
      </c>
      <c r="AO348" s="24" t="str">
        <f t="shared" ca="1" si="7342"/>
        <v/>
      </c>
      <c r="AP348" s="24" t="str">
        <f t="shared" ca="1" si="7343"/>
        <v/>
      </c>
      <c r="AQ348" s="17" t="b">
        <f t="shared" ca="1" si="7344"/>
        <v>0</v>
      </c>
      <c r="AR348" s="17" t="b">
        <f t="shared" ca="1" si="7345"/>
        <v>0</v>
      </c>
      <c r="AS348" s="17" t="b">
        <f t="shared" ca="1" si="7346"/>
        <v>0</v>
      </c>
      <c r="AT348" s="17" t="b">
        <f t="shared" ca="1" si="7347"/>
        <v>0</v>
      </c>
      <c r="AU348" s="17" t="b">
        <f t="shared" ca="1" si="7348"/>
        <v>0</v>
      </c>
      <c r="AV348" s="17" t="b">
        <f t="shared" ca="1" si="7349"/>
        <v>0</v>
      </c>
      <c r="AW348" s="17" t="b">
        <f t="shared" ca="1" si="7350"/>
        <v>0</v>
      </c>
      <c r="AX348" s="14" t="b">
        <f t="array" aca="1" ref="AX348" ca="1">IF(H348,N348&gt;0,"")</f>
        <v>0</v>
      </c>
      <c r="AY348" s="17" t="str">
        <f t="shared" ca="1" si="7351"/>
        <v/>
      </c>
      <c r="AZ348" s="17" t="str">
        <f t="array" aca="1" ref="AZ348" ca="1">IF(AY348&lt;&gt;"",SUM(1*ISERROR(MATCH(INDIRECT(AY348),INDIRECT(K348),0)))=0,"")</f>
        <v/>
      </c>
      <c r="BA348" s="17" t="b">
        <f t="shared" ca="1" si="7352"/>
        <v>1</v>
      </c>
      <c r="BB348" s="17" t="b">
        <v>0</v>
      </c>
      <c r="BC348" s="17" t="b">
        <f t="shared" ca="1" si="7353"/>
        <v>0</v>
      </c>
      <c r="BD348" s="17" t="b">
        <f t="shared" ca="1" si="7354"/>
        <v>0</v>
      </c>
      <c r="BE348" s="17" t="b">
        <f t="shared" ca="1" si="7355"/>
        <v>0</v>
      </c>
      <c r="BF348" s="17" t="b">
        <f t="shared" ca="1" si="7356"/>
        <v>0</v>
      </c>
      <c r="BG348" s="17" t="b">
        <f t="shared" ca="1" si="7357"/>
        <v>0</v>
      </c>
      <c r="BH348" s="17" t="b">
        <f t="shared" ca="1" si="7358"/>
        <v>0</v>
      </c>
      <c r="BI348" s="17">
        <f t="shared" ca="1" si="7359"/>
        <v>7</v>
      </c>
      <c r="BJ348" s="17" t="b">
        <f t="shared" ca="1" si="7360"/>
        <v>0</v>
      </c>
      <c r="BK348" s="17" t="str">
        <f t="shared" ca="1" si="7361"/>
        <v/>
      </c>
      <c r="BL348" s="17" t="str">
        <f t="shared" ca="1" si="7362"/>
        <v/>
      </c>
      <c r="BM348" s="17" t="str">
        <f t="shared" ca="1" si="7363"/>
        <v>0</v>
      </c>
      <c r="BN348" s="17" t="str">
        <f t="shared" ca="1" si="7364"/>
        <v>0</v>
      </c>
      <c r="BO348" s="17" t="str">
        <f t="shared" ca="1" si="7365"/>
        <v/>
      </c>
      <c r="BP348" s="14" t="b">
        <f t="shared" ca="1" si="7366"/>
        <v>1</v>
      </c>
      <c r="BQ348" s="35"/>
      <c r="BX348" s="16"/>
      <c r="BY348" s="16"/>
      <c r="BZ348" s="16"/>
      <c r="CA348" s="16"/>
      <c r="CB348" s="16"/>
      <c r="CC348" s="16"/>
      <c r="CD348" s="16"/>
      <c r="CE348" s="16"/>
      <c r="CF348" s="16"/>
      <c r="CN348" s="14">
        <f ca="1">IF(H348,IFERROR(IsVariableNameLegal(O348),0),0)</f>
        <v>0</v>
      </c>
      <c r="CO348" s="14" t="str">
        <f t="array" aca="1" ref="CO348" ca="1">IF(H348,IF(COUNTIF(INDIRECT(wew!$C$13),O348)&gt;1,TRIM(SUBSTITUTE(_xll.MCONCAT(IF((INDIRECT(wew!$C$13)=O348)*(COLUMN(INDIRECT(wew!$C$13))&lt;&gt;D348+1),-1+COLUMN(INDIRECT(wew!$C$13)),"")," "),"  "," ")),""),"")</f>
        <v/>
      </c>
      <c r="CP348" s="14" t="str">
        <f t="array" aca="1" ref="CP348" ca="1">IF(P348&lt;&gt;"",IF(LEN(P348)&gt;150,1,""),"")</f>
        <v/>
      </c>
      <c r="CQ348" s="14" t="str">
        <f t="array" aca="1" ref="CQ348" ca="1">IF(AND(H348,NOT(ster!$J$3)),IF(COUNTIF(INDIRECT(wew!$C$15),P348)&gt;1,TRIM(SUBSTITUTE(_xll.MCONCAT(IF((INDIRECT(wew!$C$15)=P348)*(COLUMN(INDIRECT(wew!$C$15))&lt;&gt;D348+1),-1+COLUMN(INDIRECT(wew!$C$15)),"")," "),"  "," ")),""),"")</f>
        <v/>
      </c>
      <c r="CR348" s="14" t="str">
        <f t="array" aca="1" ref="CR348" ca="1">IF(H348,IF(AND(W348&gt;0,AO348&lt;&gt;""),TRIM(SUBSTITUTE(_xll.MCONCAT(IFERROR(IF(ISNUMBER(INDIRECT(Q348)),IF((INDIRECT(ster!$D$14)&lt;&gt;"")*(INDIRECT(Q348)&lt;AO348),INDIRECT(ster!$D$14) &amp; ": " &amp;  SUBSTITUTE(IF( AV348,IFERROR(TEXT(INDIRECT(Q348),"rrrr-mm-dd") &amp;" (" &amp; INDIRECT(Q348) &amp;")",INDIRECT(Q348)),INDIRECT(Q348))," "," "),""),""),"")," "),"  "," ")),""),"")</f>
        <v/>
      </c>
      <c r="CS348" s="14" t="str">
        <f t="array" aca="1" ref="CS348" ca="1">IF(H348,IF(AND(W348&gt;0,AP348&lt;&gt;""),TRIM(SUBSTITUTE(_xll.MCONCAT(IFERROR(IF(ISNUMBER(INDIRECT(Q348)),IF((INDIRECT(ster!$D$14)&lt;&gt;"")*(INDIRECT(Q348)&gt;AP348),INDIRECT(ster!$D$14) &amp; ": " &amp;  SUBSTITUTE(IF( AV348,IFERROR(TEXT(INDIRECT(Q348),"rrrr-mm-dd")&amp;" (" &amp; INDIRECT(Q348) &amp;")",INDIRECT(Q348)),INDIRECT(Q348))," "," "),""),""),"")," "),"  "," ")),""),"")</f>
        <v/>
      </c>
      <c r="CT348" s="14" t="str">
        <f t="array" aca="1" ref="CT348" ca="1">IF(H348,IF(AND(N348&gt;0,AR348),TRIM(SUBSTITUTE(_xll.MCONCAT(IFERROR(IF(ISNUMBER(INDIRECT(Q348)),IF((INDIRECT(ster!$D$14)&lt;&gt;"")*(IFERROR(0*(MATCH(INDIRECT(Q348),INDIRECT(K348),0)&gt;0),1)),INDIRECT(ster!$D$14) &amp; ": " &amp;  SUBSTITUTE(IF( AV348,IFERROR(TEXT(INDIRECT(Q348),"rrrr-mm-dd")&amp;" (" &amp; INDIRECT(Q348) &amp;")",INDIRECT(Q348)),INDIRECT(Q348))," "," "),""),""),"")," "),"  "," ")),""),"")</f>
        <v/>
      </c>
      <c r="CU348" s="14" t="str">
        <f t="array" aca="1" ref="CU348" ca="1">IF(H348,IF(AND(V348&gt;0),TRIM(SUBSTITUTE(_xll.MCONCAT(IF((INDIRECT(ster!$D$14)&lt;&gt;"")*(IFERROR(0*(INDIRECT(Q348)&lt;&gt;""),1)),INDIRECT(ster!$D$14),"")," "),"  "," ")),""),"")</f>
        <v/>
      </c>
      <c r="CV348" s="14" t="str">
        <f t="array" aca="1" ref="CV348" ca="1">IF(H348,IF(AS348,
TRIM(SUBSTITUTE(_xll.MCONCAT(IF(
   (INDIRECT(ster!$D$14)&lt;&gt;"")*
   ((INDIRECT(Q348)="")+
      NOT(ISNUMBER(INDIRECT(Q348)))*
      NOT(ISERROR(MATCH(INDIRECT(Q348),INDIRECT(K348),0)))
    ),
      INDIRECT(ster!$D$14),
   "")," "),"  "," ")),
""),"")</f>
        <v/>
      </c>
      <c r="CW348" s="14" t="str">
        <f t="array" aca="1" ref="CW348" ca="1">IF(H348,IF(AND(AQ348),TRIM(SUBSTITUTE(_xll.MCONCAT(IFERROR(IF(ISNUMBER(INDIRECT(Q348)),IF((INDIRECT(ster!$D$14)&lt;&gt;"")*(INDIRECT(Q348)&lt;&gt;INT(INDIRECT(Q348))),INDIRECT(ster!$D$14) &amp; ": " &amp; INDIRECT(Q348),""),""),"")," "),"  "," ")),""),"")</f>
        <v/>
      </c>
      <c r="CX348" s="14" t="str">
        <f t="array" aca="1" ref="CX348" ca="1">IF(H348,IF(OR(AU348,AV348),TRIM(SUBSTITUTE(_xll.MCONCAT(IF((INDIRECT(ster!$D$14)&lt;&gt;"")*NOT(ISNUMBER(INDIRECT(Q348))),IF(ISERROR(MATCH(INDIRECT(Q348),INDIRECT(K348),0)),IFERROR(IF(INDIRECT(Q348)&lt;&gt;"",INDIRECT(ster!$D$14) &amp; ": " &amp; SUBSTITUTE(INDIRECT(Q348)," "," "),""),""),""),"")," "),"  "," ")),""),"")</f>
        <v/>
      </c>
      <c r="CY348" s="14" t="str">
        <f t="array" aca="1" ref="CY348" ca="1">IF(H348,IF(AE348,TRIM(SUBSTITUTE(_xll.MCONCAT(IF((INDIRECT(ster!$D$14)&lt;&gt;"")*IFERROR(NOT(INDIRECT(AF348)),FALSE),IF(ISERROR(MATCH(INDIRECT(Q348),INDIRECT(K348),0)),IFERROR(IF(INDIRECT(Q348)&lt;&gt;"",INDIRECT(ster!$D$14)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CZ348" s="14" t="str">
        <f t="array" aca="1" ref="CZ348" ca="1">IF(H348,IF(AH348,TRIM(SUBSTITUTE(_xll.MCONCAT(IF((INDIRECT(ster!$D$14)&lt;&gt;"")*IFERROR(NOT(INDIRECT(AI348)),FALSE),IF(ISERROR(MATCH(INDIRECT(Q348),INDIRECT(K348),0)),IFERROR(IF(INDIRECT(Q348)&lt;&gt;"",INDIRECT(ster!$D$14)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DC348" s="14" t="str">
        <f ca="1">SUBSTITUTE(SUBSTITUTE(SUBSTITUTE(SUBSTITUTE(_xll.MCONCAT(DG348:DS348,"■"),"■■","■"),"■■","■"),"■■","■"),"■■","■")</f>
        <v>■</v>
      </c>
      <c r="DD348" s="14" t="str">
        <f t="shared" ca="1" si="7367"/>
        <v/>
      </c>
      <c r="DE348" s="14" t="str">
        <f t="shared" ca="1" si="7368"/>
        <v/>
      </c>
      <c r="DF348" s="14" t="str">
        <f t="shared" ca="1" si="7369"/>
        <v/>
      </c>
      <c r="DG348" s="14" t="str">
        <f t="shared" ca="1" si="7370"/>
        <v/>
      </c>
      <c r="DH348" s="14" t="str">
        <f t="shared" ca="1" si="7371"/>
        <v/>
      </c>
      <c r="DI348" s="14" t="str">
        <f t="shared" ca="1" si="7372"/>
        <v/>
      </c>
      <c r="DJ348" s="14" t="str">
        <f t="shared" ca="1" si="7373"/>
        <v/>
      </c>
      <c r="DK348" s="14" t="str">
        <f t="shared" ca="1" si="7374"/>
        <v/>
      </c>
      <c r="DL348" s="14" t="str">
        <f t="shared" ca="1" si="7375"/>
        <v/>
      </c>
      <c r="DM348" s="14" t="str">
        <f t="shared" ca="1" si="7376"/>
        <v/>
      </c>
      <c r="DN348" s="14" t="str">
        <f t="array" aca="1" ref="DN348" ca="1">IF(CU348&lt;&gt;"","There are errors in the entered values in the following cases: " &amp;SUBSTITUTE(CU348," ",", "),"")</f>
        <v/>
      </c>
      <c r="DO348" s="14" t="str">
        <f t="shared" ca="1" si="7377"/>
        <v/>
      </c>
      <c r="DP348" s="14" t="str">
        <f t="shared" ca="1" si="7378"/>
        <v/>
      </c>
      <c r="DQ348" s="14" t="str">
        <f t="shared" ca="1" si="7379"/>
        <v/>
      </c>
      <c r="DR348" s="14" t="str">
        <f t="shared" ca="1" si="7380"/>
        <v/>
      </c>
      <c r="DS348" s="14" t="str">
        <f t="shared" ca="1" si="7381"/>
        <v/>
      </c>
      <c r="DZ348" s="14" t="b">
        <f t="shared" ca="1" si="7382"/>
        <v>0</v>
      </c>
      <c r="EA348" s="14" t="str">
        <f t="shared" ca="1" si="7383"/>
        <v/>
      </c>
      <c r="EB348" s="14" t="str">
        <f t="shared" ca="1" si="7384"/>
        <v/>
      </c>
      <c r="EC348" s="14" t="str">
        <f t="shared" ca="1" si="7385"/>
        <v/>
      </c>
      <c r="ED348" s="14" t="str">
        <f t="shared" ca="1" si="7386"/>
        <v/>
      </c>
      <c r="EE348" s="14" t="str">
        <f t="shared" ca="1" si="7387"/>
        <v/>
      </c>
      <c r="EF348" s="14" t="str">
        <f t="shared" ca="1" si="7388"/>
        <v/>
      </c>
      <c r="EG348" s="14" t="str">
        <f t="shared" ca="1" si="7389"/>
        <v/>
      </c>
      <c r="EM348" s="14" t="b">
        <f t="shared" ca="1" si="7390"/>
        <v>0</v>
      </c>
      <c r="EN348" s="14" t="str">
        <f t="shared" ca="1" si="7391"/>
        <v/>
      </c>
      <c r="EO348" s="14" t="str">
        <f t="shared" ca="1" si="7392"/>
        <v/>
      </c>
      <c r="EP348" s="14" t="str">
        <f t="shared" ca="1" si="7393"/>
        <v/>
      </c>
      <c r="EQ348" s="14" t="str">
        <f t="shared" ca="1" si="7394"/>
        <v/>
      </c>
    </row>
    <row r="349" spans="2:147" s="14" customFormat="1">
      <c r="B349" s="14" t="str">
        <f t="shared" ca="1" si="7320"/>
        <v/>
      </c>
      <c r="C349" s="14">
        <f t="shared" ca="1" si="7321"/>
        <v>317</v>
      </c>
      <c r="D349" s="14">
        <f t="shared" si="7322"/>
        <v>347</v>
      </c>
      <c r="E349" s="14" t="str">
        <f t="shared" ca="1" si="7323"/>
        <v>N</v>
      </c>
      <c r="F349" s="14" t="str">
        <f t="shared" ca="1" si="7324"/>
        <v>q_100b_1</v>
      </c>
      <c r="G349" s="14" t="str">
        <f t="shared" ca="1" si="7325"/>
        <v>Which family member 2 had a history of ALS</v>
      </c>
      <c r="H349" s="14" t="b">
        <f t="shared" ca="1" si="7326"/>
        <v>1</v>
      </c>
      <c r="I349" s="14" t="str">
        <f ca="1">IF($H349,ADDRESS(3,(D349+1)*2-1,4,,"["&amp;wew!$G$7&amp;"]"&amp;_sheetname_labels)&amp;":"&amp;ADDRESS(2+ster!$B$20,(D349+1)*2-1,4),"")</f>
        <v>[DBTemplate.xlsm]labels!ZS3:ZS61</v>
      </c>
      <c r="J349" s="14">
        <f t="array" aca="1" ref="J349" ca="1">IF(H349,MAX(0,MAX(IF(INDIRECT(I349)&lt;&gt;"",ROW(INDIRECT(I349)),""))-2),"")</f>
        <v>33</v>
      </c>
      <c r="K349" s="14" t="str">
        <f ca="1">IF($H349,IF($J349&gt;0,ADDRESS(3,(D349+1)*2-1,4,,"["&amp;wew!$G$7&amp;"]"&amp;_sheetname_labels)&amp;":"&amp;ADDRESS(2+J349,(D349+1)*2-1,4),""),"")</f>
        <v>[DBTemplate.xlsm]labels!ZS3:ZS35</v>
      </c>
      <c r="L349" s="14" t="str">
        <f ca="1">IF($H349,IF($J349&gt;0,ADDRESS(3,(D349+1)*2,4,,"["&amp;wew!$G$7&amp;"]"&amp;_sheetname_labels)&amp;":"&amp;ADDRESS(2+J349,(D349+1)*2,4),""),"")</f>
        <v>[DBTemplate.xlsm]labels!ZT3:ZT35</v>
      </c>
      <c r="M349" s="14">
        <f t="shared" ca="1" si="7327"/>
        <v>0</v>
      </c>
      <c r="N349" s="14">
        <f t="shared" ca="1" si="7328"/>
        <v>33</v>
      </c>
      <c r="O349" s="14" t="str">
        <f t="shared" ca="1" si="7329"/>
        <v>q_100b_1</v>
      </c>
      <c r="P349" s="14" t="str">
        <f t="shared" ca="1" si="7330"/>
        <v>Which family member 2 had a history of ALS</v>
      </c>
      <c r="Q349" s="14" t="str">
        <f ca="1">IF($BP349,ADDRESS(3,D349+1,4,,"["&amp;wew!$G$7&amp;"]"&amp;_sheetname_dataframe)&amp;":"&amp;ADDRESS(2+ster!$C$14,D349+1,4),"")</f>
        <v>[DBTemplate.xlsm]data_frame!MJ3:MJ3</v>
      </c>
      <c r="R349" s="14" t="str">
        <f>IF($BP349,IF(MID(_xll.FORMULATEXT(INDEX(INDIRECT(Q349),1)),1,1)="=", _xll.FORMULATEXT(INDEX(INDIRECT(Q349),1),2,TRUE),""),"")</f>
        <v/>
      </c>
      <c r="S349" s="14">
        <f t="array" aca="1" ref="S349" ca="1">IF(H349,SUM(IF((IFERROR(INDIRECT(Q349)&lt;&gt;"",FALSE))*(INDIRECT(ster!$D$14)&lt;&gt;""),1,0)),"")</f>
        <v>0</v>
      </c>
      <c r="T349" s="14">
        <f t="array" aca="1" ref="T349" ca="1">IF(H349,IF(M349&gt;0,SUM(IFERROR(1*(MATCH(INDIRECT(Q349),INDIRECT(K349),0)&gt;0),0)*(INDIRECT(ster!$D$14)&lt;&gt;"")*NOT(ISNUMBER(INDIRECT(Q349)))),0),"")</f>
        <v>0</v>
      </c>
      <c r="U349" s="14">
        <f t="array" aca="1" ref="U349" ca="1">IF(H349,SUM((IFERROR(INDIRECT(Q349)="",FALSE))*(INDIRECT(ster!$D$14)&lt;&gt;"")),"")</f>
        <v>1</v>
      </c>
      <c r="V349" s="14">
        <f t="array" aca="1" ref="V349" ca="1">IF(H349,SUM((IFERROR(INDIRECT(Q349)="#ąś",TRUE))*(INDIRECT(ster!$D$14)&lt;&gt;"")),"")</f>
        <v>0</v>
      </c>
      <c r="W349" s="14">
        <f t="array" aca="1" ref="W349" ca="1">IF(H349,SUM(ISNUMBER(INDIRECT(Q349))*(INDIRECT(ster!$D$14)&lt;&gt;"")),"")</f>
        <v>0</v>
      </c>
      <c r="X349" s="14" t="str">
        <f t="array" aca="1" ref="X349" ca="1">IF(AND(H349,W349&gt;0),IF(wew!$B$3,MIN(IF((INDIRECT(ster!$D$14)&lt;&gt;"")*IFERROR(INDIRECT($Q349)&lt;&gt;"",FALSE),IFERROR(INDIRECT($Q349),"X"),"X")),"&lt;włącz podświetlanie wartości&gt;"),"—")</f>
        <v>—</v>
      </c>
      <c r="Y349" s="14" t="str">
        <f t="array" aca="1" ref="Y349" ca="1">IF(AND(H349,W349&gt;0),IF(wew!$B$3,MAX(IF((INDIRECT(ster!$D$14)&lt;&gt;"")*IFERROR(INDIRECT($Q349)&lt;&gt;"",FALSE),IFERROR(INDIRECT($Q349),"X"),"X")),"&lt;włącz podświetlanie wartości&gt;"),"—")</f>
        <v>—</v>
      </c>
      <c r="Z349" s="14">
        <f t="shared" ca="1" si="7331"/>
        <v>0</v>
      </c>
      <c r="AA349" s="12" t="str">
        <f t="shared" ca="1" si="7332"/>
        <v>—</v>
      </c>
      <c r="AB349" s="17">
        <f t="array" aca="1" ref="AB349" ca="1">IF(H349,IF(W349&gt;0,SUM((INDIRECT(ster!$D$14)&lt;&gt;"")*IFERROR((INDIRECT(Q349)&lt;&gt;"")*(INDIRECT(Q349)=INT(INDIRECT(Q349))),0)),0),"")</f>
        <v>0</v>
      </c>
      <c r="AC349" s="17">
        <f t="array" aca="1" ref="AC349" ca="1">IF(H349,W349-AB349,"")</f>
        <v>0</v>
      </c>
      <c r="AD349" s="17">
        <f t="shared" ca="1" si="7333"/>
        <v>1</v>
      </c>
      <c r="AE349" s="17" t="b">
        <f t="shared" ca="1" si="7334"/>
        <v>0</v>
      </c>
      <c r="AF349" s="17" t="str">
        <f ca="1">IF(AE349,IF($H349,ADDRESS(3,D349+2,4,,"["&amp;wew!$G$7&amp;"]"&amp;_sheetname_dataframe)&amp;":"&amp;ADDRESS(2+ster!$C$14,D349+2,4),""),"")</f>
        <v/>
      </c>
      <c r="AG349" s="17" t="str">
        <f t="shared" ca="1" si="7335"/>
        <v/>
      </c>
      <c r="AH349" s="17" t="b">
        <f t="shared" ca="1" si="7336"/>
        <v>0</v>
      </c>
      <c r="AI349" s="17" t="str">
        <f ca="1">IF(AH349,IF($H349,ADDRESS(3,D349+3,4,,"["&amp;wew!$G$7&amp;"]"&amp;_sheetname_dataframe)&amp;":"&amp;ADDRESS(2+ster!$C$14,D349+3,4),""),"")</f>
        <v/>
      </c>
      <c r="AJ349" s="17" t="str">
        <f t="shared" ca="1" si="7337"/>
        <v/>
      </c>
      <c r="AK349" s="17" t="b">
        <f t="shared" ca="1" si="7338"/>
        <v>0</v>
      </c>
      <c r="AL349" s="17" t="b">
        <f t="shared" ca="1" si="7339"/>
        <v>0</v>
      </c>
      <c r="AM349" s="17" t="b">
        <f t="shared" ca="1" si="7340"/>
        <v>0</v>
      </c>
      <c r="AN349" s="17">
        <f t="shared" ca="1" si="7341"/>
        <v>0</v>
      </c>
      <c r="AO349" s="24" t="str">
        <f t="shared" ca="1" si="7342"/>
        <v/>
      </c>
      <c r="AP349" s="24" t="str">
        <f t="shared" ca="1" si="7343"/>
        <v/>
      </c>
      <c r="AQ349" s="17" t="b">
        <f t="shared" ca="1" si="7344"/>
        <v>0</v>
      </c>
      <c r="AR349" s="17" t="b">
        <f t="shared" ca="1" si="7345"/>
        <v>0</v>
      </c>
      <c r="AS349" s="17" t="b">
        <f t="shared" ca="1" si="7346"/>
        <v>0</v>
      </c>
      <c r="AT349" s="17" t="b">
        <f t="shared" ca="1" si="7347"/>
        <v>0</v>
      </c>
      <c r="AU349" s="17" t="b">
        <f t="shared" ca="1" si="7348"/>
        <v>1</v>
      </c>
      <c r="AV349" s="17" t="b">
        <f t="shared" ca="1" si="7349"/>
        <v>0</v>
      </c>
      <c r="AW349" s="17" t="b">
        <f t="shared" ca="1" si="7350"/>
        <v>0</v>
      </c>
      <c r="AX349" s="14" t="b">
        <f t="array" aca="1" ref="AX349" ca="1">IF(H349,N349&gt;0,"")</f>
        <v>1</v>
      </c>
      <c r="AY349" s="17" t="str">
        <f t="shared" ca="1" si="7351"/>
        <v>C3:C35</v>
      </c>
      <c r="AZ349" s="17" t="b">
        <f t="array" aca="1" ref="AZ349" ca="1">IF(AY349&lt;&gt;"",SUM(1*ISERROR(MATCH(INDIRECT(AY349),INDIRECT(K349),0)))=0,"")</f>
        <v>0</v>
      </c>
      <c r="BA349" s="17" t="b">
        <f t="shared" ca="1" si="7352"/>
        <v>1</v>
      </c>
      <c r="BB349" s="17" t="b">
        <v>0</v>
      </c>
      <c r="BC349" s="17" t="b">
        <f t="shared" ca="1" si="7353"/>
        <v>0</v>
      </c>
      <c r="BD349" s="17" t="b">
        <f t="shared" ca="1" si="7354"/>
        <v>1</v>
      </c>
      <c r="BE349" s="17" t="b">
        <f t="shared" ca="1" si="7355"/>
        <v>0</v>
      </c>
      <c r="BF349" s="17" t="b">
        <f t="shared" ca="1" si="7356"/>
        <v>0</v>
      </c>
      <c r="BG349" s="17" t="b">
        <f t="shared" ca="1" si="7357"/>
        <v>0</v>
      </c>
      <c r="BH349" s="17" t="b">
        <f t="shared" ca="1" si="7358"/>
        <v>1</v>
      </c>
      <c r="BI349" s="17">
        <f t="shared" ca="1" si="7359"/>
        <v>3</v>
      </c>
      <c r="BJ349" s="17" t="b">
        <f t="shared" ca="1" si="7360"/>
        <v>0</v>
      </c>
      <c r="BK349" s="17" t="str">
        <f t="shared" ca="1" si="7361"/>
        <v/>
      </c>
      <c r="BL349" s="17" t="str">
        <f t="shared" ca="1" si="7362"/>
        <v/>
      </c>
      <c r="BM349" s="17" t="str">
        <f t="shared" ca="1" si="7363"/>
        <v>L</v>
      </c>
      <c r="BN349" s="17" t="str">
        <f t="shared" ca="1" si="7364"/>
        <v>L</v>
      </c>
      <c r="BO349" s="17" t="str">
        <f t="shared" ca="1" si="7365"/>
        <v>N</v>
      </c>
      <c r="BP349" s="14" t="b">
        <f t="shared" ca="1" si="7366"/>
        <v>1</v>
      </c>
      <c r="BQ349" s="35"/>
      <c r="BX349" s="16"/>
      <c r="BY349" s="16"/>
      <c r="BZ349" s="16"/>
      <c r="CA349" s="16"/>
      <c r="CB349" s="16"/>
      <c r="CC349" s="16"/>
      <c r="CD349" s="16"/>
      <c r="CE349" s="16"/>
      <c r="CF349" s="16"/>
      <c r="CN349" s="14">
        <f ca="1">IF(H349,IFERROR(IsVariableNameLegal(O349),0),0)</f>
        <v>0</v>
      </c>
      <c r="CO349" s="14" t="str">
        <f t="array" aca="1" ref="CO349" ca="1">IF(H349,IF(COUNTIF(INDIRECT(wew!$C$13),O349)&gt;1,TRIM(SUBSTITUTE(_xll.MCONCAT(IF((INDIRECT(wew!$C$13)=O349)*(COLUMN(INDIRECT(wew!$C$13))&lt;&gt;D349+1),-1+COLUMN(INDIRECT(wew!$C$13)),"")," "),"  "," ")),""),"")</f>
        <v/>
      </c>
      <c r="CP349" s="14" t="str">
        <f t="array" aca="1" ref="CP349" ca="1">IF(P349&lt;&gt;"",IF(LEN(P349)&gt;150,1,""),"")</f>
        <v/>
      </c>
      <c r="CQ349" s="14" t="str">
        <f t="array" aca="1" ref="CQ349" ca="1">IF(AND(H349,NOT(ster!$J$3)),IF(COUNTIF(INDIRECT(wew!$C$15),P349)&gt;1,TRIM(SUBSTITUTE(_xll.MCONCAT(IF((INDIRECT(wew!$C$15)=P349)*(COLUMN(INDIRECT(wew!$C$15))&lt;&gt;D349+1),-1+COLUMN(INDIRECT(wew!$C$15)),"")," "),"  "," ")),""),"")</f>
        <v/>
      </c>
      <c r="CR349" s="14" t="str">
        <f t="array" aca="1" ref="CR349" ca="1">IF(H349,IF(AND(W349&gt;0,AO349&lt;&gt;""),TRIM(SUBSTITUTE(_xll.MCONCAT(IFERROR(IF(ISNUMBER(INDIRECT(Q349)),IF((INDIRECT(ster!$D$14)&lt;&gt;"")*(INDIRECT(Q349)&lt;AO349),INDIRECT(ster!$D$14) &amp; ": " &amp;  SUBSTITUTE(IF( AV349,IFERROR(TEXT(INDIRECT(Q349),"rrrr-mm-dd") &amp;" (" &amp; INDIRECT(Q349) &amp;")",INDIRECT(Q349)),INDIRECT(Q349))," "," "),""),""),"")," "),"  "," ")),""),"")</f>
        <v/>
      </c>
      <c r="CS349" s="14" t="str">
        <f t="array" aca="1" ref="CS349" ca="1">IF(H349,IF(AND(W349&gt;0,AP349&lt;&gt;""),TRIM(SUBSTITUTE(_xll.MCONCAT(IFERROR(IF(ISNUMBER(INDIRECT(Q349)),IF((INDIRECT(ster!$D$14)&lt;&gt;"")*(INDIRECT(Q349)&gt;AP349),INDIRECT(ster!$D$14) &amp; ": " &amp;  SUBSTITUTE(IF( AV349,IFERROR(TEXT(INDIRECT(Q349),"rrrr-mm-dd")&amp;" (" &amp; INDIRECT(Q349) &amp;")",INDIRECT(Q349)),INDIRECT(Q349))," "," "),""),""),"")," "),"  "," ")),""),"")</f>
        <v/>
      </c>
      <c r="CT349" s="14" t="str">
        <f t="array" aca="1" ref="CT349" ca="1">IF(H349,IF(AND(N349&gt;0,AR349),TRIM(SUBSTITUTE(_xll.MCONCAT(IFERROR(IF(ISNUMBER(INDIRECT(Q349)),IF((INDIRECT(ster!$D$14)&lt;&gt;"")*(IFERROR(0*(MATCH(INDIRECT(Q349),INDIRECT(K349),0)&gt;0),1)),INDIRECT(ster!$D$14) &amp; ": " &amp;  SUBSTITUTE(IF( AV349,IFERROR(TEXT(INDIRECT(Q349),"rrrr-mm-dd")&amp;" (" &amp; INDIRECT(Q349) &amp;")",INDIRECT(Q349)),INDIRECT(Q349))," "," "),""),""),"")," "),"  "," ")),""),"")</f>
        <v/>
      </c>
      <c r="CU349" s="14" t="str">
        <f t="array" aca="1" ref="CU349" ca="1">IF(H349,IF(AND(V349&gt;0),TRIM(SUBSTITUTE(_xll.MCONCAT(IF((INDIRECT(ster!$D$14)&lt;&gt;"")*(IFERROR(0*(INDIRECT(Q349)&lt;&gt;""),1)),INDIRECT(ster!$D$14),"")," "),"  "," ")),""),"")</f>
        <v/>
      </c>
      <c r="CV349" s="14" t="str">
        <f t="array" aca="1" ref="CV349" ca="1">IF(H349,IF(AS349,
TRIM(SUBSTITUTE(_xll.MCONCAT(IF(
   (INDIRECT(ster!$D$14)&lt;&gt;"")*
   ((INDIRECT(Q349)="")+
      NOT(ISNUMBER(INDIRECT(Q349)))*
      NOT(ISERROR(MATCH(INDIRECT(Q349),INDIRECT(K349),0)))
    ),
      INDIRECT(ster!$D$14),
   "")," "),"  "," ")),
""),"")</f>
        <v/>
      </c>
      <c r="CW349" s="14" t="str">
        <f t="array" aca="1" ref="CW349" ca="1">IF(H349,IF(AND(AQ349),TRIM(SUBSTITUTE(_xll.MCONCAT(IFERROR(IF(ISNUMBER(INDIRECT(Q349)),IF((INDIRECT(ster!$D$14)&lt;&gt;"")*(INDIRECT(Q349)&lt;&gt;INT(INDIRECT(Q349))),INDIRECT(ster!$D$14) &amp; ": " &amp; INDIRECT(Q349),""),""),"")," "),"  "," ")),""),"")</f>
        <v/>
      </c>
      <c r="CX349" s="14" t="str">
        <f t="array" aca="1" ref="CX349" ca="1">IF(H349,IF(OR(AU349,AV349),TRIM(SUBSTITUTE(_xll.MCONCAT(IF((INDIRECT(ster!$D$14)&lt;&gt;"")*NOT(ISNUMBER(INDIRECT(Q349))),IF(ISERROR(MATCH(INDIRECT(Q349),INDIRECT(K349),0)),IFERROR(IF(INDIRECT(Q349)&lt;&gt;"",INDIRECT(ster!$D$14) &amp; ": " &amp; SUBSTITUTE(INDIRECT(Q349)," "," "),""),""),""),"")," "),"  "," ")),""),"")</f>
        <v/>
      </c>
      <c r="CY349" s="14" t="str">
        <f t="array" aca="1" ref="CY349" ca="1">IF(H349,IF(AE349,TRIM(SUBSTITUTE(_xll.MCONCAT(IF((INDIRECT(ster!$D$14)&lt;&gt;"")*IFERROR(NOT(INDIRECT(AF349)),FALSE),IF(ISERROR(MATCH(INDIRECT(Q349),INDIRECT(K349),0)),IFERROR(IF(INDIRECT(Q349)&lt;&gt;"",INDIRECT(ster!$D$14)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CZ349" s="14" t="str">
        <f t="array" aca="1" ref="CZ349" ca="1">IF(H349,IF(AH349,TRIM(SUBSTITUTE(_xll.MCONCAT(IF((INDIRECT(ster!$D$14)&lt;&gt;"")*IFERROR(NOT(INDIRECT(AI349)),FALSE),IF(ISERROR(MATCH(INDIRECT(Q349),INDIRECT(K349),0)),IFERROR(IF(INDIRECT(Q349)&lt;&gt;"",INDIRECT(ster!$D$14)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DC349" s="14" t="str">
        <f ca="1">SUBSTITUTE(SUBSTITUTE(SUBSTITUTE(SUBSTITUTE(_xll.MCONCAT(DG349:DS349,"■"),"■■","■"),"■■","■"),"■■","■"),"■■","■")</f>
        <v>■</v>
      </c>
      <c r="DD349" s="14" t="str">
        <f t="shared" ca="1" si="7367"/>
        <v/>
      </c>
      <c r="DE349" s="14" t="str">
        <f t="shared" ca="1" si="7368"/>
        <v/>
      </c>
      <c r="DF349" s="14" t="str">
        <f t="shared" ca="1" si="7369"/>
        <v/>
      </c>
      <c r="DG349" s="14" t="str">
        <f t="shared" ca="1" si="7370"/>
        <v/>
      </c>
      <c r="DH349" s="14" t="str">
        <f t="shared" ca="1" si="7371"/>
        <v/>
      </c>
      <c r="DI349" s="14" t="str">
        <f t="shared" ca="1" si="7372"/>
        <v/>
      </c>
      <c r="DJ349" s="14" t="str">
        <f t="shared" ca="1" si="7373"/>
        <v/>
      </c>
      <c r="DK349" s="14" t="str">
        <f t="shared" ca="1" si="7374"/>
        <v/>
      </c>
      <c r="DL349" s="14" t="str">
        <f t="shared" ca="1" si="7375"/>
        <v/>
      </c>
      <c r="DM349" s="14" t="str">
        <f t="shared" ca="1" si="7376"/>
        <v/>
      </c>
      <c r="DN349" s="14" t="str">
        <f t="array" aca="1" ref="DN349" ca="1">IF(CU349&lt;&gt;"","There are errors in the entered values in the following cases: " &amp;SUBSTITUTE(CU349," ",", "),"")</f>
        <v/>
      </c>
      <c r="DO349" s="14" t="str">
        <f t="shared" ca="1" si="7377"/>
        <v/>
      </c>
      <c r="DP349" s="14" t="str">
        <f t="shared" ca="1" si="7378"/>
        <v/>
      </c>
      <c r="DQ349" s="14" t="str">
        <f t="shared" ca="1" si="7379"/>
        <v/>
      </c>
      <c r="DR349" s="14" t="str">
        <f t="shared" ca="1" si="7380"/>
        <v/>
      </c>
      <c r="DS349" s="14" t="str">
        <f t="shared" ca="1" si="7381"/>
        <v/>
      </c>
      <c r="DZ349" s="14" t="b">
        <f t="shared" ca="1" si="7382"/>
        <v>0</v>
      </c>
      <c r="EA349" s="14" t="str">
        <f t="shared" ca="1" si="7383"/>
        <v>Which family member 2 had a history of ALS (q_100b_1)</v>
      </c>
      <c r="EB349" s="14" t="str">
        <f t="shared" ca="1" si="7384"/>
        <v xml:space="preserve">Values must be numeric. </v>
      </c>
      <c r="EC349" s="14" t="str">
        <f t="shared" ca="1" si="7385"/>
        <v xml:space="preserve">Which family member 2 had a history of ALS (q_100b_1): Values must be numeric. </v>
      </c>
      <c r="ED349" s="14" t="str">
        <f t="shared" ca="1" si="7386"/>
        <v/>
      </c>
      <c r="EE349" s="14" t="str">
        <f t="shared" ca="1" si="7387"/>
        <v>Values must be numeric</v>
      </c>
      <c r="EF349" s="14" t="str">
        <f t="shared" ca="1" si="7388"/>
        <v/>
      </c>
      <c r="EG349" s="14" t="str">
        <f t="shared" ca="1" si="7389"/>
        <v/>
      </c>
      <c r="EM349" s="14" t="b">
        <f t="shared" ca="1" si="7390"/>
        <v>1</v>
      </c>
      <c r="EN349" s="14">
        <f t="shared" ca="1" si="7391"/>
        <v>317</v>
      </c>
      <c r="EO349" s="14" t="str">
        <f t="shared" ca="1" si="7392"/>
        <v>q_100b_1</v>
      </c>
      <c r="EP349" s="14" t="str">
        <f t="shared" ca="1" si="7393"/>
        <v xml:space="preserve">Which family member 2 had a history of ALS (q_100b_1): Values must be numeric. </v>
      </c>
      <c r="EQ349" s="14" t="str">
        <f t="shared" ca="1" si="7394"/>
        <v/>
      </c>
    </row>
    <row r="350" spans="2:147" s="14" customFormat="1">
      <c r="B350" s="14" t="str">
        <f t="shared" ca="1" si="7320"/>
        <v/>
      </c>
      <c r="C350" s="14">
        <f t="shared" ca="1" si="7321"/>
        <v>318</v>
      </c>
      <c r="D350" s="14">
        <f t="shared" si="7322"/>
        <v>348</v>
      </c>
      <c r="E350" s="14" t="str">
        <f t="shared" ca="1" si="7323"/>
        <v>I</v>
      </c>
      <c r="F350" s="14" t="str">
        <f t="shared" ca="1" si="7324"/>
        <v>q_100b_2</v>
      </c>
      <c r="G350" s="14" t="str">
        <f t="shared" ca="1" si="7325"/>
        <v>How many family members 2 had a history of ALS</v>
      </c>
      <c r="H350" s="14" t="b">
        <f t="shared" ca="1" si="7326"/>
        <v>1</v>
      </c>
      <c r="I350" s="14" t="str">
        <f ca="1">IF($H350,ADDRESS(3,(D350+1)*2-1,4,,"["&amp;wew!$G$7&amp;"]"&amp;_sheetname_labels)&amp;":"&amp;ADDRESS(2+ster!$B$20,(D350+1)*2-1,4),"")</f>
        <v>[DBTemplate.xlsm]labels!ZU3:ZU61</v>
      </c>
      <c r="J350" s="14">
        <f t="array" aca="1" ref="J350" ca="1">IF(H350,MAX(0,MAX(IF(INDIRECT(I350)&lt;&gt;"",ROW(INDIRECT(I350)),""))-2),"")</f>
        <v>0</v>
      </c>
      <c r="K350" s="14" t="str">
        <f ca="1">IF($H350,IF($J350&gt;0,ADDRESS(3,(D350+1)*2-1,4,,"["&amp;wew!$G$7&amp;"]"&amp;_sheetname_labels)&amp;":"&amp;ADDRESS(2+J350,(D350+1)*2-1,4),""),"")</f>
        <v/>
      </c>
      <c r="L350" s="14" t="str">
        <f ca="1">IF($H350,IF($J350&gt;0,ADDRESS(3,(D350+1)*2,4,,"["&amp;wew!$G$7&amp;"]"&amp;_sheetname_labels)&amp;":"&amp;ADDRESS(2+J350,(D350+1)*2,4),""),"")</f>
        <v/>
      </c>
      <c r="M350" s="14">
        <f t="shared" ca="1" si="7327"/>
        <v>0</v>
      </c>
      <c r="N350" s="14">
        <f t="shared" ca="1" si="7328"/>
        <v>0</v>
      </c>
      <c r="O350" s="14" t="str">
        <f t="shared" ca="1" si="7329"/>
        <v>q_100b_2</v>
      </c>
      <c r="P350" s="14" t="str">
        <f t="shared" ca="1" si="7330"/>
        <v>How many family members 2 had a history of ALS</v>
      </c>
      <c r="Q350" s="14" t="str">
        <f ca="1">IF($BP350,ADDRESS(3,D350+1,4,,"["&amp;wew!$G$7&amp;"]"&amp;_sheetname_dataframe)&amp;":"&amp;ADDRESS(2+ster!$C$14,D350+1,4),"")</f>
        <v>[DBTemplate.xlsm]data_frame!MK3:MK3</v>
      </c>
      <c r="R350" s="14" t="str">
        <f>IF($BP350,IF(MID(_xll.FORMULATEXT(INDEX(INDIRECT(Q350),1)),1,1)="=", _xll.FORMULATEXT(INDEX(INDIRECT(Q350),1),2,TRUE),""),"")</f>
        <v/>
      </c>
      <c r="S350" s="14">
        <f t="array" aca="1" ref="S350" ca="1">IF(H350,SUM(IF((IFERROR(INDIRECT(Q350)&lt;&gt;"",FALSE))*(INDIRECT(ster!$D$14)&lt;&gt;""),1,0)),"")</f>
        <v>0</v>
      </c>
      <c r="T350" s="14">
        <f t="array" aca="1" ref="T350" ca="1">IF(H350,IF(M350&gt;0,SUM(IFERROR(1*(MATCH(INDIRECT(Q350),INDIRECT(K350),0)&gt;0),0)*(INDIRECT(ster!$D$14)&lt;&gt;"")*NOT(ISNUMBER(INDIRECT(Q350)))),0),"")</f>
        <v>0</v>
      </c>
      <c r="U350" s="14">
        <f t="array" aca="1" ref="U350" ca="1">IF(H350,SUM((IFERROR(INDIRECT(Q350)="",FALSE))*(INDIRECT(ster!$D$14)&lt;&gt;"")),"")</f>
        <v>1</v>
      </c>
      <c r="V350" s="14">
        <f t="array" aca="1" ref="V350" ca="1">IF(H350,SUM((IFERROR(INDIRECT(Q350)="#ąś",TRUE))*(INDIRECT(ster!$D$14)&lt;&gt;"")),"")</f>
        <v>0</v>
      </c>
      <c r="W350" s="14">
        <f t="array" aca="1" ref="W350" ca="1">IF(H350,SUM(ISNUMBER(INDIRECT(Q350))*(INDIRECT(ster!$D$14)&lt;&gt;"")),"")</f>
        <v>0</v>
      </c>
      <c r="X350" s="14" t="str">
        <f t="array" aca="1" ref="X350" ca="1">IF(AND(H350,W350&gt;0),IF(wew!$B$3,MIN(IF((INDIRECT(ster!$D$14)&lt;&gt;"")*IFERROR(INDIRECT($Q350)&lt;&gt;"",FALSE),IFERROR(INDIRECT($Q350),"X"),"X")),"&lt;włącz podświetlanie wartości&gt;"),"—")</f>
        <v>—</v>
      </c>
      <c r="Y350" s="14" t="str">
        <f t="array" aca="1" ref="Y350" ca="1">IF(AND(H350,W350&gt;0),IF(wew!$B$3,MAX(IF((INDIRECT(ster!$D$14)&lt;&gt;"")*IFERROR(INDIRECT($Q350)&lt;&gt;"",FALSE),IFERROR(INDIRECT($Q350),"X"),"X")),"&lt;włącz podświetlanie wartości&gt;"),"—")</f>
        <v>—</v>
      </c>
      <c r="Z350" s="14">
        <f t="shared" ca="1" si="7331"/>
        <v>0</v>
      </c>
      <c r="AA350" s="12" t="str">
        <f t="shared" ca="1" si="7332"/>
        <v>—</v>
      </c>
      <c r="AB350" s="17">
        <f t="array" aca="1" ref="AB350" ca="1">IF(H350,IF(W350&gt;0,SUM((INDIRECT(ster!$D$14)&lt;&gt;"")*IFERROR((INDIRECT(Q350)&lt;&gt;"")*(INDIRECT(Q350)=INT(INDIRECT(Q350))),0)),0),"")</f>
        <v>0</v>
      </c>
      <c r="AC350" s="17">
        <f t="array" aca="1" ref="AC350" ca="1">IF(H350,W350-AB350,"")</f>
        <v>0</v>
      </c>
      <c r="AD350" s="17">
        <f t="shared" ca="1" si="7333"/>
        <v>1</v>
      </c>
      <c r="AE350" s="17" t="b">
        <f t="shared" ca="1" si="7334"/>
        <v>0</v>
      </c>
      <c r="AF350" s="17" t="str">
        <f ca="1">IF(AE350,IF($H350,ADDRESS(3,D350+2,4,,"["&amp;wew!$G$7&amp;"]"&amp;_sheetname_dataframe)&amp;":"&amp;ADDRESS(2+ster!$C$14,D350+2,4),""),"")</f>
        <v/>
      </c>
      <c r="AG350" s="17" t="str">
        <f t="shared" ca="1" si="7335"/>
        <v/>
      </c>
      <c r="AH350" s="17" t="b">
        <f t="shared" ca="1" si="7336"/>
        <v>0</v>
      </c>
      <c r="AI350" s="17" t="str">
        <f ca="1">IF(AH350,IF($H350,ADDRESS(3,D350+3,4,,"["&amp;wew!$G$7&amp;"]"&amp;_sheetname_dataframe)&amp;":"&amp;ADDRESS(2+ster!$C$14,D350+3,4),""),"")</f>
        <v/>
      </c>
      <c r="AJ350" s="17" t="str">
        <f t="shared" ca="1" si="7337"/>
        <v/>
      </c>
      <c r="AK350" s="17" t="b">
        <f t="shared" ca="1" si="7338"/>
        <v>0</v>
      </c>
      <c r="AL350" s="17" t="b">
        <f t="shared" ca="1" si="7339"/>
        <v>0</v>
      </c>
      <c r="AM350" s="17" t="b">
        <f t="shared" ca="1" si="7340"/>
        <v>0</v>
      </c>
      <c r="AN350" s="17">
        <f t="shared" ca="1" si="7341"/>
        <v>0</v>
      </c>
      <c r="AO350" s="24" t="str">
        <f t="shared" ca="1" si="7342"/>
        <v/>
      </c>
      <c r="AP350" s="24" t="str">
        <f t="shared" ca="1" si="7343"/>
        <v/>
      </c>
      <c r="AQ350" s="17" t="b">
        <f t="shared" ca="1" si="7344"/>
        <v>0</v>
      </c>
      <c r="AR350" s="17" t="b">
        <f t="shared" ca="1" si="7345"/>
        <v>0</v>
      </c>
      <c r="AS350" s="17" t="b">
        <f t="shared" ca="1" si="7346"/>
        <v>0</v>
      </c>
      <c r="AT350" s="17" t="b">
        <f t="shared" ca="1" si="7347"/>
        <v>0</v>
      </c>
      <c r="AU350" s="17" t="b">
        <f t="shared" ca="1" si="7348"/>
        <v>0</v>
      </c>
      <c r="AV350" s="17" t="b">
        <f t="shared" ca="1" si="7349"/>
        <v>0</v>
      </c>
      <c r="AW350" s="17" t="b">
        <f t="shared" ca="1" si="7350"/>
        <v>0</v>
      </c>
      <c r="AX350" s="14" t="b">
        <f t="array" aca="1" ref="AX350" ca="1">IF(H350,N350&gt;0,"")</f>
        <v>0</v>
      </c>
      <c r="AY350" s="17" t="str">
        <f t="shared" ca="1" si="7351"/>
        <v/>
      </c>
      <c r="AZ350" s="17" t="str">
        <f t="array" aca="1" ref="AZ350" ca="1">IF(AY350&lt;&gt;"",SUM(1*ISERROR(MATCH(INDIRECT(AY350),INDIRECT(K350),0)))=0,"")</f>
        <v/>
      </c>
      <c r="BA350" s="17" t="b">
        <f t="shared" ca="1" si="7352"/>
        <v>1</v>
      </c>
      <c r="BB350" s="17" t="b">
        <v>0</v>
      </c>
      <c r="BC350" s="17" t="b">
        <f t="shared" ca="1" si="7353"/>
        <v>0</v>
      </c>
      <c r="BD350" s="17" t="b">
        <f t="shared" ca="1" si="7354"/>
        <v>0</v>
      </c>
      <c r="BE350" s="17" t="b">
        <f t="shared" ca="1" si="7355"/>
        <v>0</v>
      </c>
      <c r="BF350" s="17" t="b">
        <f t="shared" ca="1" si="7356"/>
        <v>0</v>
      </c>
      <c r="BG350" s="17" t="b">
        <f t="shared" ca="1" si="7357"/>
        <v>0</v>
      </c>
      <c r="BH350" s="17" t="b">
        <f t="shared" ca="1" si="7358"/>
        <v>0</v>
      </c>
      <c r="BI350" s="17">
        <f t="shared" ca="1" si="7359"/>
        <v>7</v>
      </c>
      <c r="BJ350" s="17" t="b">
        <f t="shared" ca="1" si="7360"/>
        <v>0</v>
      </c>
      <c r="BK350" s="17" t="str">
        <f t="shared" ca="1" si="7361"/>
        <v/>
      </c>
      <c r="BL350" s="17" t="str">
        <f t="shared" ca="1" si="7362"/>
        <v/>
      </c>
      <c r="BM350" s="17" t="str">
        <f t="shared" ca="1" si="7363"/>
        <v>0</v>
      </c>
      <c r="BN350" s="17" t="str">
        <f t="shared" ca="1" si="7364"/>
        <v>0</v>
      </c>
      <c r="BO350" s="17" t="str">
        <f t="shared" ca="1" si="7365"/>
        <v/>
      </c>
      <c r="BP350" s="14" t="b">
        <f t="shared" ca="1" si="7366"/>
        <v>1</v>
      </c>
      <c r="BQ350" s="35"/>
      <c r="BX350" s="16"/>
      <c r="BY350" s="16"/>
      <c r="BZ350" s="16"/>
      <c r="CA350" s="16"/>
      <c r="CB350" s="16"/>
      <c r="CC350" s="16"/>
      <c r="CD350" s="16"/>
      <c r="CE350" s="16"/>
      <c r="CF350" s="16"/>
      <c r="CN350" s="14">
        <f ca="1">IF(H350,IFERROR(IsVariableNameLegal(O350),0),0)</f>
        <v>0</v>
      </c>
      <c r="CO350" s="14" t="str">
        <f t="array" aca="1" ref="CO350" ca="1">IF(H350,IF(COUNTIF(INDIRECT(wew!$C$13),O350)&gt;1,TRIM(SUBSTITUTE(_xll.MCONCAT(IF((INDIRECT(wew!$C$13)=O350)*(COLUMN(INDIRECT(wew!$C$13))&lt;&gt;D350+1),-1+COLUMN(INDIRECT(wew!$C$13)),"")," "),"  "," ")),""),"")</f>
        <v/>
      </c>
      <c r="CP350" s="14" t="str">
        <f t="array" aca="1" ref="CP350" ca="1">IF(P350&lt;&gt;"",IF(LEN(P350)&gt;150,1,""),"")</f>
        <v/>
      </c>
      <c r="CQ350" s="14" t="str">
        <f t="array" aca="1" ref="CQ350" ca="1">IF(AND(H350,NOT(ster!$J$3)),IF(COUNTIF(INDIRECT(wew!$C$15),P350)&gt;1,TRIM(SUBSTITUTE(_xll.MCONCAT(IF((INDIRECT(wew!$C$15)=P350)*(COLUMN(INDIRECT(wew!$C$15))&lt;&gt;D350+1),-1+COLUMN(INDIRECT(wew!$C$15)),"")," "),"  "," ")),""),"")</f>
        <v/>
      </c>
      <c r="CR350" s="14" t="str">
        <f t="array" aca="1" ref="CR350" ca="1">IF(H350,IF(AND(W350&gt;0,AO350&lt;&gt;""),TRIM(SUBSTITUTE(_xll.MCONCAT(IFERROR(IF(ISNUMBER(INDIRECT(Q350)),IF((INDIRECT(ster!$D$14)&lt;&gt;"")*(INDIRECT(Q350)&lt;AO350),INDIRECT(ster!$D$14) &amp; ": " &amp;  SUBSTITUTE(IF( AV350,IFERROR(TEXT(INDIRECT(Q350),"rrrr-mm-dd") &amp;" (" &amp; INDIRECT(Q350) &amp;")",INDIRECT(Q350)),INDIRECT(Q350))," "," "),""),""),"")," "),"  "," ")),""),"")</f>
        <v/>
      </c>
      <c r="CS350" s="14" t="str">
        <f t="array" aca="1" ref="CS350" ca="1">IF(H350,IF(AND(W350&gt;0,AP350&lt;&gt;""),TRIM(SUBSTITUTE(_xll.MCONCAT(IFERROR(IF(ISNUMBER(INDIRECT(Q350)),IF((INDIRECT(ster!$D$14)&lt;&gt;"")*(INDIRECT(Q350)&gt;AP350),INDIRECT(ster!$D$14) &amp; ": " &amp;  SUBSTITUTE(IF( AV350,IFERROR(TEXT(INDIRECT(Q350),"rrrr-mm-dd")&amp;" (" &amp; INDIRECT(Q350) &amp;")",INDIRECT(Q350)),INDIRECT(Q350))," "," "),""),""),"")," "),"  "," ")),""),"")</f>
        <v/>
      </c>
      <c r="CT350" s="14" t="str">
        <f t="array" aca="1" ref="CT350" ca="1">IF(H350,IF(AND(N350&gt;0,AR350),TRIM(SUBSTITUTE(_xll.MCONCAT(IFERROR(IF(ISNUMBER(INDIRECT(Q350)),IF((INDIRECT(ster!$D$14)&lt;&gt;"")*(IFERROR(0*(MATCH(INDIRECT(Q350),INDIRECT(K350),0)&gt;0),1)),INDIRECT(ster!$D$14) &amp; ": " &amp;  SUBSTITUTE(IF( AV350,IFERROR(TEXT(INDIRECT(Q350),"rrrr-mm-dd")&amp;" (" &amp; INDIRECT(Q350) &amp;")",INDIRECT(Q350)),INDIRECT(Q350))," "," "),""),""),"")," "),"  "," ")),""),"")</f>
        <v/>
      </c>
      <c r="CU350" s="14" t="str">
        <f t="array" aca="1" ref="CU350" ca="1">IF(H350,IF(AND(V350&gt;0),TRIM(SUBSTITUTE(_xll.MCONCAT(IF((INDIRECT(ster!$D$14)&lt;&gt;"")*(IFERROR(0*(INDIRECT(Q350)&lt;&gt;""),1)),INDIRECT(ster!$D$14),"")," "),"  "," ")),""),"")</f>
        <v/>
      </c>
      <c r="CV350" s="14" t="str">
        <f t="array" aca="1" ref="CV350" ca="1">IF(H350,IF(AS350,
TRIM(SUBSTITUTE(_xll.MCONCAT(IF(
   (INDIRECT(ster!$D$14)&lt;&gt;"")*
   ((INDIRECT(Q350)="")+
      NOT(ISNUMBER(INDIRECT(Q350)))*
      NOT(ISERROR(MATCH(INDIRECT(Q350),INDIRECT(K350),0)))
    ),
      INDIRECT(ster!$D$14),
   "")," "),"  "," ")),
""),"")</f>
        <v/>
      </c>
      <c r="CW350" s="14" t="str">
        <f t="array" aca="1" ref="CW350" ca="1">IF(H350,IF(AND(AQ350),TRIM(SUBSTITUTE(_xll.MCONCAT(IFERROR(IF(ISNUMBER(INDIRECT(Q350)),IF((INDIRECT(ster!$D$14)&lt;&gt;"")*(INDIRECT(Q350)&lt;&gt;INT(INDIRECT(Q350))),INDIRECT(ster!$D$14) &amp; ": " &amp; INDIRECT(Q350),""),""),"")," "),"  "," ")),""),"")</f>
        <v/>
      </c>
      <c r="CX350" s="14" t="str">
        <f t="array" aca="1" ref="CX350" ca="1">IF(H350,IF(OR(AU350,AV350),TRIM(SUBSTITUTE(_xll.MCONCAT(IF((INDIRECT(ster!$D$14)&lt;&gt;"")*NOT(ISNUMBER(INDIRECT(Q350))),IF(ISERROR(MATCH(INDIRECT(Q350),INDIRECT(K350),0)),IFERROR(IF(INDIRECT(Q350)&lt;&gt;"",INDIRECT(ster!$D$14) &amp; ": " &amp; SUBSTITUTE(INDIRECT(Q350)," "," "),""),""),""),"")," "),"  "," ")),""),"")</f>
        <v/>
      </c>
      <c r="CY350" s="14" t="str">
        <f t="array" aca="1" ref="CY350" ca="1">IF(H350,IF(AE350,TRIM(SUBSTITUTE(_xll.MCONCAT(IF((INDIRECT(ster!$D$14)&lt;&gt;"")*IFERROR(NOT(INDIRECT(AF350)),FALSE),IF(ISERROR(MATCH(INDIRECT(Q350),INDIRECT(K350),0)),IFERROR(IF(INDIRECT(Q350)&lt;&gt;"",INDIRECT(ster!$D$14)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CZ350" s="14" t="str">
        <f t="array" aca="1" ref="CZ350" ca="1">IF(H350,IF(AH350,TRIM(SUBSTITUTE(_xll.MCONCAT(IF((INDIRECT(ster!$D$14)&lt;&gt;"")*IFERROR(NOT(INDIRECT(AI350)),FALSE),IF(ISERROR(MATCH(INDIRECT(Q350),INDIRECT(K350),0)),IFERROR(IF(INDIRECT(Q350)&lt;&gt;"",INDIRECT(ster!$D$14)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DC350" s="14" t="str">
        <f ca="1">SUBSTITUTE(SUBSTITUTE(SUBSTITUTE(SUBSTITUTE(_xll.MCONCAT(DG350:DS350,"■"),"■■","■"),"■■","■"),"■■","■"),"■■","■")</f>
        <v>■</v>
      </c>
      <c r="DD350" s="14" t="str">
        <f t="shared" ca="1" si="7367"/>
        <v/>
      </c>
      <c r="DE350" s="14" t="str">
        <f t="shared" ca="1" si="7368"/>
        <v/>
      </c>
      <c r="DF350" s="14" t="str">
        <f t="shared" ca="1" si="7369"/>
        <v/>
      </c>
      <c r="DG350" s="14" t="str">
        <f t="shared" ca="1" si="7370"/>
        <v/>
      </c>
      <c r="DH350" s="14" t="str">
        <f t="shared" ca="1" si="7371"/>
        <v/>
      </c>
      <c r="DI350" s="14" t="str">
        <f t="shared" ca="1" si="7372"/>
        <v/>
      </c>
      <c r="DJ350" s="14" t="str">
        <f t="shared" ca="1" si="7373"/>
        <v/>
      </c>
      <c r="DK350" s="14" t="str">
        <f t="shared" ca="1" si="7374"/>
        <v/>
      </c>
      <c r="DL350" s="14" t="str">
        <f t="shared" ca="1" si="7375"/>
        <v/>
      </c>
      <c r="DM350" s="14" t="str">
        <f t="shared" ca="1" si="7376"/>
        <v/>
      </c>
      <c r="DN350" s="14" t="str">
        <f t="array" aca="1" ref="DN350" ca="1">IF(CU350&lt;&gt;"","There are errors in the entered values in the following cases: " &amp;SUBSTITUTE(CU350," ",", "),"")</f>
        <v/>
      </c>
      <c r="DO350" s="14" t="str">
        <f t="shared" ca="1" si="7377"/>
        <v/>
      </c>
      <c r="DP350" s="14" t="str">
        <f t="shared" ca="1" si="7378"/>
        <v/>
      </c>
      <c r="DQ350" s="14" t="str">
        <f t="shared" ca="1" si="7379"/>
        <v/>
      </c>
      <c r="DR350" s="14" t="str">
        <f t="shared" ca="1" si="7380"/>
        <v/>
      </c>
      <c r="DS350" s="14" t="str">
        <f t="shared" ca="1" si="7381"/>
        <v/>
      </c>
      <c r="DZ350" s="14" t="b">
        <f t="shared" ca="1" si="7382"/>
        <v>0</v>
      </c>
      <c r="EA350" s="14" t="str">
        <f t="shared" ca="1" si="7383"/>
        <v/>
      </c>
      <c r="EB350" s="14" t="str">
        <f t="shared" ca="1" si="7384"/>
        <v/>
      </c>
      <c r="EC350" s="14" t="str">
        <f t="shared" ca="1" si="7385"/>
        <v/>
      </c>
      <c r="ED350" s="14" t="str">
        <f t="shared" ca="1" si="7386"/>
        <v/>
      </c>
      <c r="EE350" s="14" t="str">
        <f t="shared" ca="1" si="7387"/>
        <v/>
      </c>
      <c r="EF350" s="14" t="str">
        <f t="shared" ca="1" si="7388"/>
        <v/>
      </c>
      <c r="EG350" s="14" t="str">
        <f t="shared" ca="1" si="7389"/>
        <v/>
      </c>
      <c r="EM350" s="14" t="b">
        <f t="shared" ca="1" si="7390"/>
        <v>0</v>
      </c>
      <c r="EN350" s="14" t="str">
        <f t="shared" ca="1" si="7391"/>
        <v/>
      </c>
      <c r="EO350" s="14" t="str">
        <f t="shared" ca="1" si="7392"/>
        <v/>
      </c>
      <c r="EP350" s="14" t="str">
        <f t="shared" ca="1" si="7393"/>
        <v/>
      </c>
      <c r="EQ350" s="14" t="str">
        <f t="shared" ca="1" si="7394"/>
        <v/>
      </c>
    </row>
    <row r="351" spans="2:147" s="14" customFormat="1">
      <c r="B351" s="14" t="str">
        <f t="shared" ca="1" si="7320"/>
        <v/>
      </c>
      <c r="C351" s="14">
        <f t="shared" ca="1" si="7321"/>
        <v>319</v>
      </c>
      <c r="D351" s="14">
        <f t="shared" si="7322"/>
        <v>349</v>
      </c>
      <c r="E351" s="14" t="str">
        <f t="shared" ca="1" si="7323"/>
        <v>N</v>
      </c>
      <c r="F351" s="14" t="str">
        <f t="shared" ca="1" si="7324"/>
        <v>q_100c_1</v>
      </c>
      <c r="G351" s="14" t="str">
        <f t="shared" ca="1" si="7325"/>
        <v>Which family member 3 had a history of ALS</v>
      </c>
      <c r="H351" s="14" t="b">
        <f t="shared" ca="1" si="7326"/>
        <v>1</v>
      </c>
      <c r="I351" s="14" t="str">
        <f ca="1">IF($H351,ADDRESS(3,(D351+1)*2-1,4,,"["&amp;wew!$G$7&amp;"]"&amp;_sheetname_labels)&amp;":"&amp;ADDRESS(2+ster!$B$20,(D351+1)*2-1,4),"")</f>
        <v>[DBTemplate.xlsm]labels!ZW3:ZW61</v>
      </c>
      <c r="J351" s="14">
        <f t="array" aca="1" ref="J351" ca="1">IF(H351,MAX(0,MAX(IF(INDIRECT(I351)&lt;&gt;"",ROW(INDIRECT(I351)),""))-2),"")</f>
        <v>33</v>
      </c>
      <c r="K351" s="14" t="str">
        <f ca="1">IF($H351,IF($J351&gt;0,ADDRESS(3,(D351+1)*2-1,4,,"["&amp;wew!$G$7&amp;"]"&amp;_sheetname_labels)&amp;":"&amp;ADDRESS(2+J351,(D351+1)*2-1,4),""),"")</f>
        <v>[DBTemplate.xlsm]labels!ZW3:ZW35</v>
      </c>
      <c r="L351" s="14" t="str">
        <f ca="1">IF($H351,IF($J351&gt;0,ADDRESS(3,(D351+1)*2,4,,"["&amp;wew!$G$7&amp;"]"&amp;_sheetname_labels)&amp;":"&amp;ADDRESS(2+J351,(D351+1)*2,4),""),"")</f>
        <v>[DBTemplate.xlsm]labels!ZX3:ZX35</v>
      </c>
      <c r="M351" s="14">
        <f t="shared" ca="1" si="7327"/>
        <v>0</v>
      </c>
      <c r="N351" s="14">
        <f t="shared" ca="1" si="7328"/>
        <v>33</v>
      </c>
      <c r="O351" s="14" t="str">
        <f t="shared" ca="1" si="7329"/>
        <v>q_100c_1</v>
      </c>
      <c r="P351" s="14" t="str">
        <f t="shared" ca="1" si="7330"/>
        <v>Which family member 3 had a history of ALS</v>
      </c>
      <c r="Q351" s="14" t="str">
        <f ca="1">IF($BP351,ADDRESS(3,D351+1,4,,"["&amp;wew!$G$7&amp;"]"&amp;_sheetname_dataframe)&amp;":"&amp;ADDRESS(2+ster!$C$14,D351+1,4),"")</f>
        <v>[DBTemplate.xlsm]data_frame!ML3:ML3</v>
      </c>
      <c r="R351" s="14" t="str">
        <f>IF($BP351,IF(MID(_xll.FORMULATEXT(INDEX(INDIRECT(Q351),1)),1,1)="=", _xll.FORMULATEXT(INDEX(INDIRECT(Q351),1),2,TRUE),""),"")</f>
        <v/>
      </c>
      <c r="S351" s="14">
        <f t="array" aca="1" ref="S351" ca="1">IF(H351,SUM(IF((IFERROR(INDIRECT(Q351)&lt;&gt;"",FALSE))*(INDIRECT(ster!$D$14)&lt;&gt;""),1,0)),"")</f>
        <v>0</v>
      </c>
      <c r="T351" s="14">
        <f t="array" aca="1" ref="T351" ca="1">IF(H351,IF(M351&gt;0,SUM(IFERROR(1*(MATCH(INDIRECT(Q351),INDIRECT(K351),0)&gt;0),0)*(INDIRECT(ster!$D$14)&lt;&gt;"")*NOT(ISNUMBER(INDIRECT(Q351)))),0),"")</f>
        <v>0</v>
      </c>
      <c r="U351" s="14">
        <f t="array" aca="1" ref="U351" ca="1">IF(H351,SUM((IFERROR(INDIRECT(Q351)="",FALSE))*(INDIRECT(ster!$D$14)&lt;&gt;"")),"")</f>
        <v>1</v>
      </c>
      <c r="V351" s="14">
        <f t="array" aca="1" ref="V351" ca="1">IF(H351,SUM((IFERROR(INDIRECT(Q351)="#ąś",TRUE))*(INDIRECT(ster!$D$14)&lt;&gt;"")),"")</f>
        <v>0</v>
      </c>
      <c r="W351" s="14">
        <f t="array" aca="1" ref="W351" ca="1">IF(H351,SUM(ISNUMBER(INDIRECT(Q351))*(INDIRECT(ster!$D$14)&lt;&gt;"")),"")</f>
        <v>0</v>
      </c>
      <c r="X351" s="14" t="str">
        <f t="array" aca="1" ref="X351" ca="1">IF(AND(H351,W351&gt;0),IF(wew!$B$3,MIN(IF((INDIRECT(ster!$D$14)&lt;&gt;"")*IFERROR(INDIRECT($Q351)&lt;&gt;"",FALSE),IFERROR(INDIRECT($Q351),"X"),"X")),"&lt;włącz podświetlanie wartości&gt;"),"—")</f>
        <v>—</v>
      </c>
      <c r="Y351" s="14" t="str">
        <f t="array" aca="1" ref="Y351" ca="1">IF(AND(H351,W351&gt;0),IF(wew!$B$3,MAX(IF((INDIRECT(ster!$D$14)&lt;&gt;"")*IFERROR(INDIRECT($Q351)&lt;&gt;"",FALSE),IFERROR(INDIRECT($Q351),"X"),"X")),"&lt;włącz podświetlanie wartości&gt;"),"—")</f>
        <v>—</v>
      </c>
      <c r="Z351" s="14">
        <f t="shared" ca="1" si="7331"/>
        <v>0</v>
      </c>
      <c r="AA351" s="12" t="str">
        <f t="shared" ca="1" si="7332"/>
        <v>—</v>
      </c>
      <c r="AB351" s="17">
        <f t="array" aca="1" ref="AB351" ca="1">IF(H351,IF(W351&gt;0,SUM((INDIRECT(ster!$D$14)&lt;&gt;"")*IFERROR((INDIRECT(Q351)&lt;&gt;"")*(INDIRECT(Q351)=INT(INDIRECT(Q351))),0)),0),"")</f>
        <v>0</v>
      </c>
      <c r="AC351" s="17">
        <f t="array" aca="1" ref="AC351" ca="1">IF(H351,W351-AB351,"")</f>
        <v>0</v>
      </c>
      <c r="AD351" s="17">
        <f t="shared" ca="1" si="7333"/>
        <v>1</v>
      </c>
      <c r="AE351" s="17" t="b">
        <f t="shared" ca="1" si="7334"/>
        <v>0</v>
      </c>
      <c r="AF351" s="17" t="str">
        <f ca="1">IF(AE351,IF($H351,ADDRESS(3,D351+2,4,,"["&amp;wew!$G$7&amp;"]"&amp;_sheetname_dataframe)&amp;":"&amp;ADDRESS(2+ster!$C$14,D351+2,4),""),"")</f>
        <v/>
      </c>
      <c r="AG351" s="17" t="str">
        <f t="shared" ca="1" si="7335"/>
        <v/>
      </c>
      <c r="AH351" s="17" t="b">
        <f t="shared" ca="1" si="7336"/>
        <v>0</v>
      </c>
      <c r="AI351" s="17" t="str">
        <f ca="1">IF(AH351,IF($H351,ADDRESS(3,D351+3,4,,"["&amp;wew!$G$7&amp;"]"&amp;_sheetname_dataframe)&amp;":"&amp;ADDRESS(2+ster!$C$14,D351+3,4),""),"")</f>
        <v/>
      </c>
      <c r="AJ351" s="17" t="str">
        <f t="shared" ca="1" si="7337"/>
        <v/>
      </c>
      <c r="AK351" s="17" t="b">
        <f t="shared" ca="1" si="7338"/>
        <v>0</v>
      </c>
      <c r="AL351" s="17" t="b">
        <f t="shared" ca="1" si="7339"/>
        <v>0</v>
      </c>
      <c r="AM351" s="17" t="b">
        <f t="shared" ca="1" si="7340"/>
        <v>0</v>
      </c>
      <c r="AN351" s="17">
        <f t="shared" ca="1" si="7341"/>
        <v>0</v>
      </c>
      <c r="AO351" s="24" t="str">
        <f t="shared" ca="1" si="7342"/>
        <v/>
      </c>
      <c r="AP351" s="24" t="str">
        <f t="shared" ca="1" si="7343"/>
        <v/>
      </c>
      <c r="AQ351" s="17" t="b">
        <f t="shared" ca="1" si="7344"/>
        <v>0</v>
      </c>
      <c r="AR351" s="17" t="b">
        <f t="shared" ca="1" si="7345"/>
        <v>0</v>
      </c>
      <c r="AS351" s="17" t="b">
        <f t="shared" ca="1" si="7346"/>
        <v>0</v>
      </c>
      <c r="AT351" s="17" t="b">
        <f t="shared" ca="1" si="7347"/>
        <v>0</v>
      </c>
      <c r="AU351" s="17" t="b">
        <f t="shared" ca="1" si="7348"/>
        <v>1</v>
      </c>
      <c r="AV351" s="17" t="b">
        <f t="shared" ca="1" si="7349"/>
        <v>0</v>
      </c>
      <c r="AW351" s="17" t="b">
        <f t="shared" ca="1" si="7350"/>
        <v>0</v>
      </c>
      <c r="AX351" s="14" t="b">
        <f t="array" aca="1" ref="AX351" ca="1">IF(H351,N351&gt;0,"")</f>
        <v>1</v>
      </c>
      <c r="AY351" s="17" t="str">
        <f t="shared" ca="1" si="7351"/>
        <v>C3:C35</v>
      </c>
      <c r="AZ351" s="17" t="b">
        <f t="array" aca="1" ref="AZ351" ca="1">IF(AY351&lt;&gt;"",SUM(1*ISERROR(MATCH(INDIRECT(AY351),INDIRECT(K351),0)))=0,"")</f>
        <v>0</v>
      </c>
      <c r="BA351" s="17" t="b">
        <f t="shared" ca="1" si="7352"/>
        <v>1</v>
      </c>
      <c r="BB351" s="17" t="b">
        <v>0</v>
      </c>
      <c r="BC351" s="17" t="b">
        <f t="shared" ca="1" si="7353"/>
        <v>0</v>
      </c>
      <c r="BD351" s="17" t="b">
        <f t="shared" ca="1" si="7354"/>
        <v>1</v>
      </c>
      <c r="BE351" s="17" t="b">
        <f t="shared" ca="1" si="7355"/>
        <v>0</v>
      </c>
      <c r="BF351" s="17" t="b">
        <f t="shared" ca="1" si="7356"/>
        <v>0</v>
      </c>
      <c r="BG351" s="17" t="b">
        <f t="shared" ca="1" si="7357"/>
        <v>0</v>
      </c>
      <c r="BH351" s="17" t="b">
        <f t="shared" ca="1" si="7358"/>
        <v>1</v>
      </c>
      <c r="BI351" s="17">
        <f t="shared" ca="1" si="7359"/>
        <v>3</v>
      </c>
      <c r="BJ351" s="17" t="b">
        <f t="shared" ca="1" si="7360"/>
        <v>0</v>
      </c>
      <c r="BK351" s="17" t="str">
        <f t="shared" ca="1" si="7361"/>
        <v/>
      </c>
      <c r="BL351" s="17" t="str">
        <f t="shared" ca="1" si="7362"/>
        <v/>
      </c>
      <c r="BM351" s="17" t="str">
        <f t="shared" ca="1" si="7363"/>
        <v>L</v>
      </c>
      <c r="BN351" s="17" t="str">
        <f t="shared" ca="1" si="7364"/>
        <v>L</v>
      </c>
      <c r="BO351" s="17" t="str">
        <f t="shared" ca="1" si="7365"/>
        <v>N</v>
      </c>
      <c r="BP351" s="14" t="b">
        <f t="shared" ca="1" si="7366"/>
        <v>1</v>
      </c>
      <c r="BQ351" s="35"/>
      <c r="BX351" s="16"/>
      <c r="BY351" s="16"/>
      <c r="BZ351" s="16"/>
      <c r="CA351" s="16"/>
      <c r="CB351" s="16"/>
      <c r="CC351" s="16"/>
      <c r="CD351" s="16"/>
      <c r="CE351" s="16"/>
      <c r="CF351" s="16"/>
      <c r="CN351" s="14">
        <f ca="1">IF(H351,IFERROR(IsVariableNameLegal(O351),0),0)</f>
        <v>0</v>
      </c>
      <c r="CO351" s="14" t="str">
        <f t="array" aca="1" ref="CO351" ca="1">IF(H351,IF(COUNTIF(INDIRECT(wew!$C$13),O351)&gt;1,TRIM(SUBSTITUTE(_xll.MCONCAT(IF((INDIRECT(wew!$C$13)=O351)*(COLUMN(INDIRECT(wew!$C$13))&lt;&gt;D351+1),-1+COLUMN(INDIRECT(wew!$C$13)),"")," "),"  "," ")),""),"")</f>
        <v/>
      </c>
      <c r="CP351" s="14" t="str">
        <f t="array" aca="1" ref="CP351" ca="1">IF(P351&lt;&gt;"",IF(LEN(P351)&gt;150,1,""),"")</f>
        <v/>
      </c>
      <c r="CQ351" s="14" t="str">
        <f t="array" aca="1" ref="CQ351" ca="1">IF(AND(H351,NOT(ster!$J$3)),IF(COUNTIF(INDIRECT(wew!$C$15),P351)&gt;1,TRIM(SUBSTITUTE(_xll.MCONCAT(IF((INDIRECT(wew!$C$15)=P351)*(COLUMN(INDIRECT(wew!$C$15))&lt;&gt;D351+1),-1+COLUMN(INDIRECT(wew!$C$15)),"")," "),"  "," ")),""),"")</f>
        <v/>
      </c>
      <c r="CR351" s="14" t="str">
        <f t="array" aca="1" ref="CR351" ca="1">IF(H351,IF(AND(W351&gt;0,AO351&lt;&gt;""),TRIM(SUBSTITUTE(_xll.MCONCAT(IFERROR(IF(ISNUMBER(INDIRECT(Q351)),IF((INDIRECT(ster!$D$14)&lt;&gt;"")*(INDIRECT(Q351)&lt;AO351),INDIRECT(ster!$D$14) &amp; ": " &amp;  SUBSTITUTE(IF( AV351,IFERROR(TEXT(INDIRECT(Q351),"rrrr-mm-dd") &amp;" (" &amp; INDIRECT(Q351) &amp;")",INDIRECT(Q351)),INDIRECT(Q351))," "," "),""),""),"")," "),"  "," ")),""),"")</f>
        <v/>
      </c>
      <c r="CS351" s="14" t="str">
        <f t="array" aca="1" ref="CS351" ca="1">IF(H351,IF(AND(W351&gt;0,AP351&lt;&gt;""),TRIM(SUBSTITUTE(_xll.MCONCAT(IFERROR(IF(ISNUMBER(INDIRECT(Q351)),IF((INDIRECT(ster!$D$14)&lt;&gt;"")*(INDIRECT(Q351)&gt;AP351),INDIRECT(ster!$D$14) &amp; ": " &amp;  SUBSTITUTE(IF( AV351,IFERROR(TEXT(INDIRECT(Q351),"rrrr-mm-dd")&amp;" (" &amp; INDIRECT(Q351) &amp;")",INDIRECT(Q351)),INDIRECT(Q351))," "," "),""),""),"")," "),"  "," ")),""),"")</f>
        <v/>
      </c>
      <c r="CT351" s="14" t="str">
        <f t="array" aca="1" ref="CT351" ca="1">IF(H351,IF(AND(N351&gt;0,AR351),TRIM(SUBSTITUTE(_xll.MCONCAT(IFERROR(IF(ISNUMBER(INDIRECT(Q351)),IF((INDIRECT(ster!$D$14)&lt;&gt;"")*(IFERROR(0*(MATCH(INDIRECT(Q351),INDIRECT(K351),0)&gt;0),1)),INDIRECT(ster!$D$14) &amp; ": " &amp;  SUBSTITUTE(IF( AV351,IFERROR(TEXT(INDIRECT(Q351),"rrrr-mm-dd")&amp;" (" &amp; INDIRECT(Q351) &amp;")",INDIRECT(Q351)),INDIRECT(Q351))," "," "),""),""),"")," "),"  "," ")),""),"")</f>
        <v/>
      </c>
      <c r="CU351" s="14" t="str">
        <f t="array" aca="1" ref="CU351" ca="1">IF(H351,IF(AND(V351&gt;0),TRIM(SUBSTITUTE(_xll.MCONCAT(IF((INDIRECT(ster!$D$14)&lt;&gt;"")*(IFERROR(0*(INDIRECT(Q351)&lt;&gt;""),1)),INDIRECT(ster!$D$14),"")," "),"  "," ")),""),"")</f>
        <v/>
      </c>
      <c r="CV351" s="14" t="str">
        <f t="array" aca="1" ref="CV351" ca="1">IF(H351,IF(AS351,
TRIM(SUBSTITUTE(_xll.MCONCAT(IF(
   (INDIRECT(ster!$D$14)&lt;&gt;"")*
   ((INDIRECT(Q351)="")+
      NOT(ISNUMBER(INDIRECT(Q351)))*
      NOT(ISERROR(MATCH(INDIRECT(Q351),INDIRECT(K351),0)))
    ),
      INDIRECT(ster!$D$14),
   "")," "),"  "," ")),
""),"")</f>
        <v/>
      </c>
      <c r="CW351" s="14" t="str">
        <f t="array" aca="1" ref="CW351" ca="1">IF(H351,IF(AND(AQ351),TRIM(SUBSTITUTE(_xll.MCONCAT(IFERROR(IF(ISNUMBER(INDIRECT(Q351)),IF((INDIRECT(ster!$D$14)&lt;&gt;"")*(INDIRECT(Q351)&lt;&gt;INT(INDIRECT(Q351))),INDIRECT(ster!$D$14) &amp; ": " &amp; INDIRECT(Q351),""),""),"")," "),"  "," ")),""),"")</f>
        <v/>
      </c>
      <c r="CX351" s="14" t="str">
        <f t="array" aca="1" ref="CX351" ca="1">IF(H351,IF(OR(AU351,AV351),TRIM(SUBSTITUTE(_xll.MCONCAT(IF((INDIRECT(ster!$D$14)&lt;&gt;"")*NOT(ISNUMBER(INDIRECT(Q351))),IF(ISERROR(MATCH(INDIRECT(Q351),INDIRECT(K351),0)),IFERROR(IF(INDIRECT(Q351)&lt;&gt;"",INDIRECT(ster!$D$14) &amp; ": " &amp; SUBSTITUTE(INDIRECT(Q351)," "," "),""),""),""),"")," "),"  "," ")),""),"")</f>
        <v/>
      </c>
      <c r="CY351" s="14" t="str">
        <f t="array" aca="1" ref="CY351" ca="1">IF(H351,IF(AE351,TRIM(SUBSTITUTE(_xll.MCONCAT(IF((INDIRECT(ster!$D$14)&lt;&gt;"")*IFERROR(NOT(INDIRECT(AF351)),FALSE),IF(ISERROR(MATCH(INDIRECT(Q351),INDIRECT(K351),0)),IFERROR(IF(INDIRECT(Q351)&lt;&gt;"",INDIRECT(ster!$D$14)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CZ351" s="14" t="str">
        <f t="array" aca="1" ref="CZ351" ca="1">IF(H351,IF(AH351,TRIM(SUBSTITUTE(_xll.MCONCAT(IF((INDIRECT(ster!$D$14)&lt;&gt;"")*IFERROR(NOT(INDIRECT(AI351)),FALSE),IF(ISERROR(MATCH(INDIRECT(Q351),INDIRECT(K351),0)),IFERROR(IF(INDIRECT(Q351)&lt;&gt;"",INDIRECT(ster!$D$14)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DC351" s="14" t="str">
        <f ca="1">SUBSTITUTE(SUBSTITUTE(SUBSTITUTE(SUBSTITUTE(_xll.MCONCAT(DG351:DS351,"■"),"■■","■"),"■■","■"),"■■","■"),"■■","■")</f>
        <v>■</v>
      </c>
      <c r="DD351" s="14" t="str">
        <f t="shared" ca="1" si="7367"/>
        <v/>
      </c>
      <c r="DE351" s="14" t="str">
        <f t="shared" ca="1" si="7368"/>
        <v/>
      </c>
      <c r="DF351" s="14" t="str">
        <f t="shared" ca="1" si="7369"/>
        <v/>
      </c>
      <c r="DG351" s="14" t="str">
        <f t="shared" ca="1" si="7370"/>
        <v/>
      </c>
      <c r="DH351" s="14" t="str">
        <f t="shared" ca="1" si="7371"/>
        <v/>
      </c>
      <c r="DI351" s="14" t="str">
        <f t="shared" ca="1" si="7372"/>
        <v/>
      </c>
      <c r="DJ351" s="14" t="str">
        <f t="shared" ca="1" si="7373"/>
        <v/>
      </c>
      <c r="DK351" s="14" t="str">
        <f t="shared" ca="1" si="7374"/>
        <v/>
      </c>
      <c r="DL351" s="14" t="str">
        <f t="shared" ca="1" si="7375"/>
        <v/>
      </c>
      <c r="DM351" s="14" t="str">
        <f t="shared" ca="1" si="7376"/>
        <v/>
      </c>
      <c r="DN351" s="14" t="str">
        <f t="array" aca="1" ref="DN351" ca="1">IF(CU351&lt;&gt;"","There are errors in the entered values in the following cases: " &amp;SUBSTITUTE(CU351," ",", "),"")</f>
        <v/>
      </c>
      <c r="DO351" s="14" t="str">
        <f t="shared" ca="1" si="7377"/>
        <v/>
      </c>
      <c r="DP351" s="14" t="str">
        <f t="shared" ca="1" si="7378"/>
        <v/>
      </c>
      <c r="DQ351" s="14" t="str">
        <f t="shared" ca="1" si="7379"/>
        <v/>
      </c>
      <c r="DR351" s="14" t="str">
        <f t="shared" ca="1" si="7380"/>
        <v/>
      </c>
      <c r="DS351" s="14" t="str">
        <f t="shared" ca="1" si="7381"/>
        <v/>
      </c>
      <c r="DZ351" s="14" t="b">
        <f t="shared" ca="1" si="7382"/>
        <v>0</v>
      </c>
      <c r="EA351" s="14" t="str">
        <f t="shared" ca="1" si="7383"/>
        <v>Which family member 3 had a history of ALS (q_100c_1)</v>
      </c>
      <c r="EB351" s="14" t="str">
        <f t="shared" ca="1" si="7384"/>
        <v xml:space="preserve">Values must be numeric. </v>
      </c>
      <c r="EC351" s="14" t="str">
        <f t="shared" ca="1" si="7385"/>
        <v xml:space="preserve">Which family member 3 had a history of ALS (q_100c_1): Values must be numeric. </v>
      </c>
      <c r="ED351" s="14" t="str">
        <f t="shared" ca="1" si="7386"/>
        <v/>
      </c>
      <c r="EE351" s="14" t="str">
        <f t="shared" ca="1" si="7387"/>
        <v>Values must be numeric</v>
      </c>
      <c r="EF351" s="14" t="str">
        <f t="shared" ca="1" si="7388"/>
        <v/>
      </c>
      <c r="EG351" s="14" t="str">
        <f t="shared" ca="1" si="7389"/>
        <v/>
      </c>
      <c r="EM351" s="14" t="b">
        <f t="shared" ca="1" si="7390"/>
        <v>1</v>
      </c>
      <c r="EN351" s="14">
        <f t="shared" ca="1" si="7391"/>
        <v>319</v>
      </c>
      <c r="EO351" s="14" t="str">
        <f t="shared" ca="1" si="7392"/>
        <v>q_100c_1</v>
      </c>
      <c r="EP351" s="14" t="str">
        <f t="shared" ca="1" si="7393"/>
        <v xml:space="preserve">Which family member 3 had a history of ALS (q_100c_1): Values must be numeric. </v>
      </c>
      <c r="EQ351" s="14" t="str">
        <f t="shared" ca="1" si="7394"/>
        <v/>
      </c>
    </row>
    <row r="352" spans="2:147" s="14" customFormat="1">
      <c r="B352" s="14" t="str">
        <f t="shared" ca="1" si="7320"/>
        <v/>
      </c>
      <c r="C352" s="14">
        <f t="shared" ca="1" si="7321"/>
        <v>320</v>
      </c>
      <c r="D352" s="14">
        <f t="shared" si="7322"/>
        <v>350</v>
      </c>
      <c r="E352" s="14" t="str">
        <f t="shared" ca="1" si="7323"/>
        <v>I</v>
      </c>
      <c r="F352" s="14" t="str">
        <f t="shared" ca="1" si="7324"/>
        <v>q_100c_2</v>
      </c>
      <c r="G352" s="14" t="str">
        <f t="shared" ca="1" si="7325"/>
        <v>How many family members 3 had a history of ALS</v>
      </c>
      <c r="H352" s="14" t="b">
        <f t="shared" ca="1" si="7326"/>
        <v>1</v>
      </c>
      <c r="I352" s="14" t="str">
        <f ca="1">IF($H352,ADDRESS(3,(D352+1)*2-1,4,,"["&amp;wew!$G$7&amp;"]"&amp;_sheetname_labels)&amp;":"&amp;ADDRESS(2+ster!$B$20,(D352+1)*2-1,4),"")</f>
        <v>[DBTemplate.xlsm]labels!ZY3:ZY61</v>
      </c>
      <c r="J352" s="14">
        <f t="array" aca="1" ref="J352" ca="1">IF(H352,MAX(0,MAX(IF(INDIRECT(I352)&lt;&gt;"",ROW(INDIRECT(I352)),""))-2),"")</f>
        <v>0</v>
      </c>
      <c r="K352" s="14" t="str">
        <f ca="1">IF($H352,IF($J352&gt;0,ADDRESS(3,(D352+1)*2-1,4,,"["&amp;wew!$G$7&amp;"]"&amp;_sheetname_labels)&amp;":"&amp;ADDRESS(2+J352,(D352+1)*2-1,4),""),"")</f>
        <v/>
      </c>
      <c r="L352" s="14" t="str">
        <f ca="1">IF($H352,IF($J352&gt;0,ADDRESS(3,(D352+1)*2,4,,"["&amp;wew!$G$7&amp;"]"&amp;_sheetname_labels)&amp;":"&amp;ADDRESS(2+J352,(D352+1)*2,4),""),"")</f>
        <v/>
      </c>
      <c r="M352" s="14">
        <f t="shared" ca="1" si="7327"/>
        <v>0</v>
      </c>
      <c r="N352" s="14">
        <f t="shared" ca="1" si="7328"/>
        <v>0</v>
      </c>
      <c r="O352" s="14" t="str">
        <f t="shared" ca="1" si="7329"/>
        <v>q_100c_2</v>
      </c>
      <c r="P352" s="14" t="str">
        <f t="shared" ca="1" si="7330"/>
        <v>How many family members 3 had a history of ALS</v>
      </c>
      <c r="Q352" s="14" t="str">
        <f ca="1">IF($BP352,ADDRESS(3,D352+1,4,,"["&amp;wew!$G$7&amp;"]"&amp;_sheetname_dataframe)&amp;":"&amp;ADDRESS(2+ster!$C$14,D352+1,4),"")</f>
        <v>[DBTemplate.xlsm]data_frame!MM3:MM3</v>
      </c>
      <c r="R352" s="14" t="str">
        <f>IF($BP352,IF(MID(_xll.FORMULATEXT(INDEX(INDIRECT(Q352),1)),1,1)="=", _xll.FORMULATEXT(INDEX(INDIRECT(Q352),1),2,TRUE),""),"")</f>
        <v/>
      </c>
      <c r="S352" s="14">
        <f t="array" aca="1" ref="S352" ca="1">IF(H352,SUM(IF((IFERROR(INDIRECT(Q352)&lt;&gt;"",FALSE))*(INDIRECT(ster!$D$14)&lt;&gt;""),1,0)),"")</f>
        <v>0</v>
      </c>
      <c r="T352" s="14">
        <f t="array" aca="1" ref="T352" ca="1">IF(H352,IF(M352&gt;0,SUM(IFERROR(1*(MATCH(INDIRECT(Q352),INDIRECT(K352),0)&gt;0),0)*(INDIRECT(ster!$D$14)&lt;&gt;"")*NOT(ISNUMBER(INDIRECT(Q352)))),0),"")</f>
        <v>0</v>
      </c>
      <c r="U352" s="14">
        <f t="array" aca="1" ref="U352" ca="1">IF(H352,SUM((IFERROR(INDIRECT(Q352)="",FALSE))*(INDIRECT(ster!$D$14)&lt;&gt;"")),"")</f>
        <v>1</v>
      </c>
      <c r="V352" s="14">
        <f t="array" aca="1" ref="V352" ca="1">IF(H352,SUM((IFERROR(INDIRECT(Q352)="#ąś",TRUE))*(INDIRECT(ster!$D$14)&lt;&gt;"")),"")</f>
        <v>0</v>
      </c>
      <c r="W352" s="14">
        <f t="array" aca="1" ref="W352" ca="1">IF(H352,SUM(ISNUMBER(INDIRECT(Q352))*(INDIRECT(ster!$D$14)&lt;&gt;"")),"")</f>
        <v>0</v>
      </c>
      <c r="X352" s="14" t="str">
        <f t="array" aca="1" ref="X352" ca="1">IF(AND(H352,W352&gt;0),IF(wew!$B$3,MIN(IF((INDIRECT(ster!$D$14)&lt;&gt;"")*IFERROR(INDIRECT($Q352)&lt;&gt;"",FALSE),IFERROR(INDIRECT($Q352),"X"),"X")),"&lt;włącz podświetlanie wartości&gt;"),"—")</f>
        <v>—</v>
      </c>
      <c r="Y352" s="14" t="str">
        <f t="array" aca="1" ref="Y352" ca="1">IF(AND(H352,W352&gt;0),IF(wew!$B$3,MAX(IF((INDIRECT(ster!$D$14)&lt;&gt;"")*IFERROR(INDIRECT($Q352)&lt;&gt;"",FALSE),IFERROR(INDIRECT($Q352),"X"),"X")),"&lt;włącz podświetlanie wartości&gt;"),"—")</f>
        <v>—</v>
      </c>
      <c r="Z352" s="14">
        <f t="shared" ca="1" si="7331"/>
        <v>0</v>
      </c>
      <c r="AA352" s="12" t="str">
        <f t="shared" ca="1" si="7332"/>
        <v>—</v>
      </c>
      <c r="AB352" s="17">
        <f t="array" aca="1" ref="AB352" ca="1">IF(H352,IF(W352&gt;0,SUM((INDIRECT(ster!$D$14)&lt;&gt;"")*IFERROR((INDIRECT(Q352)&lt;&gt;"")*(INDIRECT(Q352)=INT(INDIRECT(Q352))),0)),0),"")</f>
        <v>0</v>
      </c>
      <c r="AC352" s="17">
        <f t="array" aca="1" ref="AC352" ca="1">IF(H352,W352-AB352,"")</f>
        <v>0</v>
      </c>
      <c r="AD352" s="17">
        <f t="shared" ca="1" si="7333"/>
        <v>1</v>
      </c>
      <c r="AE352" s="17" t="b">
        <f t="shared" ca="1" si="7334"/>
        <v>0</v>
      </c>
      <c r="AF352" s="17" t="str">
        <f ca="1">IF(AE352,IF($H352,ADDRESS(3,D352+2,4,,"["&amp;wew!$G$7&amp;"]"&amp;_sheetname_dataframe)&amp;":"&amp;ADDRESS(2+ster!$C$14,D352+2,4),""),"")</f>
        <v/>
      </c>
      <c r="AG352" s="17" t="str">
        <f t="shared" ca="1" si="7335"/>
        <v/>
      </c>
      <c r="AH352" s="17" t="b">
        <f t="shared" ca="1" si="7336"/>
        <v>0</v>
      </c>
      <c r="AI352" s="17" t="str">
        <f ca="1">IF(AH352,IF($H352,ADDRESS(3,D352+3,4,,"["&amp;wew!$G$7&amp;"]"&amp;_sheetname_dataframe)&amp;":"&amp;ADDRESS(2+ster!$C$14,D352+3,4),""),"")</f>
        <v/>
      </c>
      <c r="AJ352" s="17" t="str">
        <f t="shared" ca="1" si="7337"/>
        <v/>
      </c>
      <c r="AK352" s="17" t="b">
        <f t="shared" ca="1" si="7338"/>
        <v>0</v>
      </c>
      <c r="AL352" s="17" t="b">
        <f t="shared" ca="1" si="7339"/>
        <v>0</v>
      </c>
      <c r="AM352" s="17" t="b">
        <f t="shared" ca="1" si="7340"/>
        <v>0</v>
      </c>
      <c r="AN352" s="17">
        <f t="shared" ca="1" si="7341"/>
        <v>0</v>
      </c>
      <c r="AO352" s="24" t="str">
        <f t="shared" ca="1" si="7342"/>
        <v/>
      </c>
      <c r="AP352" s="24" t="str">
        <f t="shared" ca="1" si="7343"/>
        <v/>
      </c>
      <c r="AQ352" s="17" t="b">
        <f t="shared" ca="1" si="7344"/>
        <v>0</v>
      </c>
      <c r="AR352" s="17" t="b">
        <f t="shared" ca="1" si="7345"/>
        <v>0</v>
      </c>
      <c r="AS352" s="17" t="b">
        <f t="shared" ca="1" si="7346"/>
        <v>0</v>
      </c>
      <c r="AT352" s="17" t="b">
        <f t="shared" ca="1" si="7347"/>
        <v>0</v>
      </c>
      <c r="AU352" s="17" t="b">
        <f t="shared" ca="1" si="7348"/>
        <v>0</v>
      </c>
      <c r="AV352" s="17" t="b">
        <f t="shared" ca="1" si="7349"/>
        <v>0</v>
      </c>
      <c r="AW352" s="17" t="b">
        <f t="shared" ca="1" si="7350"/>
        <v>0</v>
      </c>
      <c r="AX352" s="14" t="b">
        <f t="array" aca="1" ref="AX352" ca="1">IF(H352,N352&gt;0,"")</f>
        <v>0</v>
      </c>
      <c r="AY352" s="17" t="str">
        <f t="shared" ca="1" si="7351"/>
        <v/>
      </c>
      <c r="AZ352" s="17" t="str">
        <f t="array" aca="1" ref="AZ352" ca="1">IF(AY352&lt;&gt;"",SUM(1*ISERROR(MATCH(INDIRECT(AY352),INDIRECT(K352),0)))=0,"")</f>
        <v/>
      </c>
      <c r="BA352" s="17" t="b">
        <f t="shared" ca="1" si="7352"/>
        <v>1</v>
      </c>
      <c r="BB352" s="17" t="b">
        <v>0</v>
      </c>
      <c r="BC352" s="17" t="b">
        <f t="shared" ca="1" si="7353"/>
        <v>0</v>
      </c>
      <c r="BD352" s="17" t="b">
        <f t="shared" ca="1" si="7354"/>
        <v>0</v>
      </c>
      <c r="BE352" s="17" t="b">
        <f t="shared" ca="1" si="7355"/>
        <v>0</v>
      </c>
      <c r="BF352" s="17" t="b">
        <f t="shared" ca="1" si="7356"/>
        <v>0</v>
      </c>
      <c r="BG352" s="17" t="b">
        <f t="shared" ca="1" si="7357"/>
        <v>0</v>
      </c>
      <c r="BH352" s="17" t="b">
        <f t="shared" ca="1" si="7358"/>
        <v>0</v>
      </c>
      <c r="BI352" s="17">
        <f t="shared" ca="1" si="7359"/>
        <v>7</v>
      </c>
      <c r="BJ352" s="17" t="b">
        <f t="shared" ca="1" si="7360"/>
        <v>0</v>
      </c>
      <c r="BK352" s="17" t="str">
        <f t="shared" ca="1" si="7361"/>
        <v/>
      </c>
      <c r="BL352" s="17" t="str">
        <f t="shared" ca="1" si="7362"/>
        <v/>
      </c>
      <c r="BM352" s="17" t="str">
        <f t="shared" ca="1" si="7363"/>
        <v>0</v>
      </c>
      <c r="BN352" s="17" t="str">
        <f t="shared" ca="1" si="7364"/>
        <v>0</v>
      </c>
      <c r="BO352" s="17" t="str">
        <f t="shared" ca="1" si="7365"/>
        <v/>
      </c>
      <c r="BP352" s="14" t="b">
        <f t="shared" ca="1" si="7366"/>
        <v>1</v>
      </c>
      <c r="BQ352" s="35"/>
      <c r="BX352" s="16"/>
      <c r="BY352" s="16"/>
      <c r="BZ352" s="16"/>
      <c r="CA352" s="16"/>
      <c r="CB352" s="16"/>
      <c r="CC352" s="16"/>
      <c r="CD352" s="16"/>
      <c r="CE352" s="16"/>
      <c r="CF352" s="16"/>
      <c r="CN352" s="14">
        <f ca="1">IF(H352,IFERROR(IsVariableNameLegal(O352),0),0)</f>
        <v>0</v>
      </c>
      <c r="CO352" s="14" t="str">
        <f t="array" aca="1" ref="CO352" ca="1">IF(H352,IF(COUNTIF(INDIRECT(wew!$C$13),O352)&gt;1,TRIM(SUBSTITUTE(_xll.MCONCAT(IF((INDIRECT(wew!$C$13)=O352)*(COLUMN(INDIRECT(wew!$C$13))&lt;&gt;D352+1),-1+COLUMN(INDIRECT(wew!$C$13)),"")," "),"  "," ")),""),"")</f>
        <v/>
      </c>
      <c r="CP352" s="14" t="str">
        <f t="array" aca="1" ref="CP352" ca="1">IF(P352&lt;&gt;"",IF(LEN(P352)&gt;150,1,""),"")</f>
        <v/>
      </c>
      <c r="CQ352" s="14" t="str">
        <f t="array" aca="1" ref="CQ352" ca="1">IF(AND(H352,NOT(ster!$J$3)),IF(COUNTIF(INDIRECT(wew!$C$15),P352)&gt;1,TRIM(SUBSTITUTE(_xll.MCONCAT(IF((INDIRECT(wew!$C$15)=P352)*(COLUMN(INDIRECT(wew!$C$15))&lt;&gt;D352+1),-1+COLUMN(INDIRECT(wew!$C$15)),"")," "),"  "," ")),""),"")</f>
        <v/>
      </c>
      <c r="CR352" s="14" t="str">
        <f t="array" aca="1" ref="CR352" ca="1">IF(H352,IF(AND(W352&gt;0,AO352&lt;&gt;""),TRIM(SUBSTITUTE(_xll.MCONCAT(IFERROR(IF(ISNUMBER(INDIRECT(Q352)),IF((INDIRECT(ster!$D$14)&lt;&gt;"")*(INDIRECT(Q352)&lt;AO352),INDIRECT(ster!$D$14) &amp; ": " &amp;  SUBSTITUTE(IF( AV352,IFERROR(TEXT(INDIRECT(Q352),"rrrr-mm-dd") &amp;" (" &amp; INDIRECT(Q352) &amp;")",INDIRECT(Q352)),INDIRECT(Q352))," "," "),""),""),"")," "),"  "," ")),""),"")</f>
        <v/>
      </c>
      <c r="CS352" s="14" t="str">
        <f t="array" aca="1" ref="CS352" ca="1">IF(H352,IF(AND(W352&gt;0,AP352&lt;&gt;""),TRIM(SUBSTITUTE(_xll.MCONCAT(IFERROR(IF(ISNUMBER(INDIRECT(Q352)),IF((INDIRECT(ster!$D$14)&lt;&gt;"")*(INDIRECT(Q352)&gt;AP352),INDIRECT(ster!$D$14) &amp; ": " &amp;  SUBSTITUTE(IF( AV352,IFERROR(TEXT(INDIRECT(Q352),"rrrr-mm-dd")&amp;" (" &amp; INDIRECT(Q352) &amp;")",INDIRECT(Q352)),INDIRECT(Q352))," "," "),""),""),"")," "),"  "," ")),""),"")</f>
        <v/>
      </c>
      <c r="CT352" s="14" t="str">
        <f t="array" aca="1" ref="CT352" ca="1">IF(H352,IF(AND(N352&gt;0,AR352),TRIM(SUBSTITUTE(_xll.MCONCAT(IFERROR(IF(ISNUMBER(INDIRECT(Q352)),IF((INDIRECT(ster!$D$14)&lt;&gt;"")*(IFERROR(0*(MATCH(INDIRECT(Q352),INDIRECT(K352),0)&gt;0),1)),INDIRECT(ster!$D$14) &amp; ": " &amp;  SUBSTITUTE(IF( AV352,IFERROR(TEXT(INDIRECT(Q352),"rrrr-mm-dd")&amp;" (" &amp; INDIRECT(Q352) &amp;")",INDIRECT(Q352)),INDIRECT(Q352))," "," "),""),""),"")," "),"  "," ")),""),"")</f>
        <v/>
      </c>
      <c r="CU352" s="14" t="str">
        <f t="array" aca="1" ref="CU352" ca="1">IF(H352,IF(AND(V352&gt;0),TRIM(SUBSTITUTE(_xll.MCONCAT(IF((INDIRECT(ster!$D$14)&lt;&gt;"")*(IFERROR(0*(INDIRECT(Q352)&lt;&gt;""),1)),INDIRECT(ster!$D$14),"")," "),"  "," ")),""),"")</f>
        <v/>
      </c>
      <c r="CV352" s="14" t="str">
        <f t="array" aca="1" ref="CV352" ca="1">IF(H352,IF(AS352,
TRIM(SUBSTITUTE(_xll.MCONCAT(IF(
   (INDIRECT(ster!$D$14)&lt;&gt;"")*
   ((INDIRECT(Q352)="")+
      NOT(ISNUMBER(INDIRECT(Q352)))*
      NOT(ISERROR(MATCH(INDIRECT(Q352),INDIRECT(K352),0)))
    ),
      INDIRECT(ster!$D$14),
   "")," "),"  "," ")),
""),"")</f>
        <v/>
      </c>
      <c r="CW352" s="14" t="str">
        <f t="array" aca="1" ref="CW352" ca="1">IF(H352,IF(AND(AQ352),TRIM(SUBSTITUTE(_xll.MCONCAT(IFERROR(IF(ISNUMBER(INDIRECT(Q352)),IF((INDIRECT(ster!$D$14)&lt;&gt;"")*(INDIRECT(Q352)&lt;&gt;INT(INDIRECT(Q352))),INDIRECT(ster!$D$14) &amp; ": " &amp; INDIRECT(Q352),""),""),"")," "),"  "," ")),""),"")</f>
        <v/>
      </c>
      <c r="CX352" s="14" t="str">
        <f t="array" aca="1" ref="CX352" ca="1">IF(H352,IF(OR(AU352,AV352),TRIM(SUBSTITUTE(_xll.MCONCAT(IF((INDIRECT(ster!$D$14)&lt;&gt;"")*NOT(ISNUMBER(INDIRECT(Q352))),IF(ISERROR(MATCH(INDIRECT(Q352),INDIRECT(K352),0)),IFERROR(IF(INDIRECT(Q352)&lt;&gt;"",INDIRECT(ster!$D$14) &amp; ": " &amp; SUBSTITUTE(INDIRECT(Q352)," "," "),""),""),""),"")," "),"  "," ")),""),"")</f>
        <v/>
      </c>
      <c r="CY352" s="14" t="str">
        <f t="array" aca="1" ref="CY352" ca="1">IF(H352,IF(AE352,TRIM(SUBSTITUTE(_xll.MCONCAT(IF((INDIRECT(ster!$D$14)&lt;&gt;"")*IFERROR(NOT(INDIRECT(AF352)),FALSE),IF(ISERROR(MATCH(INDIRECT(Q352),INDIRECT(K352),0)),IFERROR(IF(INDIRECT(Q352)&lt;&gt;"",INDIRECT(ster!$D$14)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CZ352" s="14" t="str">
        <f t="array" aca="1" ref="CZ352" ca="1">IF(H352,IF(AH352,TRIM(SUBSTITUTE(_xll.MCONCAT(IF((INDIRECT(ster!$D$14)&lt;&gt;"")*IFERROR(NOT(INDIRECT(AI352)),FALSE),IF(ISERROR(MATCH(INDIRECT(Q352),INDIRECT(K352),0)),IFERROR(IF(INDIRECT(Q352)&lt;&gt;"",INDIRECT(ster!$D$14)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DC352" s="14" t="str">
        <f ca="1">SUBSTITUTE(SUBSTITUTE(SUBSTITUTE(SUBSTITUTE(_xll.MCONCAT(DG352:DS352,"■"),"■■","■"),"■■","■"),"■■","■"),"■■","■")</f>
        <v>■</v>
      </c>
      <c r="DD352" s="14" t="str">
        <f t="shared" ca="1" si="7367"/>
        <v/>
      </c>
      <c r="DE352" s="14" t="str">
        <f t="shared" ca="1" si="7368"/>
        <v/>
      </c>
      <c r="DF352" s="14" t="str">
        <f t="shared" ca="1" si="7369"/>
        <v/>
      </c>
      <c r="DG352" s="14" t="str">
        <f t="shared" ca="1" si="7370"/>
        <v/>
      </c>
      <c r="DH352" s="14" t="str">
        <f t="shared" ca="1" si="7371"/>
        <v/>
      </c>
      <c r="DI352" s="14" t="str">
        <f t="shared" ca="1" si="7372"/>
        <v/>
      </c>
      <c r="DJ352" s="14" t="str">
        <f t="shared" ca="1" si="7373"/>
        <v/>
      </c>
      <c r="DK352" s="14" t="str">
        <f t="shared" ca="1" si="7374"/>
        <v/>
      </c>
      <c r="DL352" s="14" t="str">
        <f t="shared" ca="1" si="7375"/>
        <v/>
      </c>
      <c r="DM352" s="14" t="str">
        <f t="shared" ca="1" si="7376"/>
        <v/>
      </c>
      <c r="DN352" s="14" t="str">
        <f t="array" aca="1" ref="DN352" ca="1">IF(CU352&lt;&gt;"","There are errors in the entered values in the following cases: " &amp;SUBSTITUTE(CU352," ",", "),"")</f>
        <v/>
      </c>
      <c r="DO352" s="14" t="str">
        <f t="shared" ca="1" si="7377"/>
        <v/>
      </c>
      <c r="DP352" s="14" t="str">
        <f t="shared" ca="1" si="7378"/>
        <v/>
      </c>
      <c r="DQ352" s="14" t="str">
        <f t="shared" ca="1" si="7379"/>
        <v/>
      </c>
      <c r="DR352" s="14" t="str">
        <f t="shared" ca="1" si="7380"/>
        <v/>
      </c>
      <c r="DS352" s="14" t="str">
        <f t="shared" ca="1" si="7381"/>
        <v/>
      </c>
      <c r="DZ352" s="14" t="b">
        <f t="shared" ca="1" si="7382"/>
        <v>0</v>
      </c>
      <c r="EA352" s="14" t="str">
        <f t="shared" ca="1" si="7383"/>
        <v/>
      </c>
      <c r="EB352" s="14" t="str">
        <f t="shared" ca="1" si="7384"/>
        <v/>
      </c>
      <c r="EC352" s="14" t="str">
        <f t="shared" ca="1" si="7385"/>
        <v/>
      </c>
      <c r="ED352" s="14" t="str">
        <f t="shared" ca="1" si="7386"/>
        <v/>
      </c>
      <c r="EE352" s="14" t="str">
        <f t="shared" ca="1" si="7387"/>
        <v/>
      </c>
      <c r="EF352" s="14" t="str">
        <f t="shared" ca="1" si="7388"/>
        <v/>
      </c>
      <c r="EG352" s="14" t="str">
        <f t="shared" ca="1" si="7389"/>
        <v/>
      </c>
      <c r="EM352" s="14" t="b">
        <f t="shared" ca="1" si="7390"/>
        <v>0</v>
      </c>
      <c r="EN352" s="14" t="str">
        <f t="shared" ca="1" si="7391"/>
        <v/>
      </c>
      <c r="EO352" s="14" t="str">
        <f t="shared" ca="1" si="7392"/>
        <v/>
      </c>
      <c r="EP352" s="14" t="str">
        <f t="shared" ca="1" si="7393"/>
        <v/>
      </c>
      <c r="EQ352" s="14" t="str">
        <f t="shared" ca="1" si="7394"/>
        <v/>
      </c>
    </row>
    <row r="353" spans="2:147" s="14" customFormat="1">
      <c r="B353" s="14" t="str">
        <f t="shared" ca="1" si="7320"/>
        <v/>
      </c>
      <c r="C353" s="14">
        <f t="shared" ca="1" si="7321"/>
        <v>321</v>
      </c>
      <c r="D353" s="14">
        <f t="shared" si="7322"/>
        <v>351</v>
      </c>
      <c r="E353" s="14" t="str">
        <f t="shared" ca="1" si="7323"/>
        <v>N</v>
      </c>
      <c r="F353" s="14" t="str">
        <f t="shared" ca="1" si="7324"/>
        <v>q_100d_1</v>
      </c>
      <c r="G353" s="14" t="str">
        <f t="shared" ca="1" si="7325"/>
        <v>Which family member 4 had a history of ALS</v>
      </c>
      <c r="H353" s="14" t="b">
        <f t="shared" ca="1" si="7326"/>
        <v>1</v>
      </c>
      <c r="I353" s="14" t="str">
        <f ca="1">IF($H353,ADDRESS(3,(D353+1)*2-1,4,,"["&amp;wew!$G$7&amp;"]"&amp;_sheetname_labels)&amp;":"&amp;ADDRESS(2+ster!$B$20,(D353+1)*2-1,4),"")</f>
        <v>[DBTemplate.xlsm]labels!AAA3:AAA61</v>
      </c>
      <c r="J353" s="14">
        <f t="array" aca="1" ref="J353" ca="1">IF(H353,MAX(0,MAX(IF(INDIRECT(I353)&lt;&gt;"",ROW(INDIRECT(I353)),""))-2),"")</f>
        <v>33</v>
      </c>
      <c r="K353" s="14" t="str">
        <f ca="1">IF($H353,IF($J353&gt;0,ADDRESS(3,(D353+1)*2-1,4,,"["&amp;wew!$G$7&amp;"]"&amp;_sheetname_labels)&amp;":"&amp;ADDRESS(2+J353,(D353+1)*2-1,4),""),"")</f>
        <v>[DBTemplate.xlsm]labels!AAA3:AAA35</v>
      </c>
      <c r="L353" s="14" t="str">
        <f ca="1">IF($H353,IF($J353&gt;0,ADDRESS(3,(D353+1)*2,4,,"["&amp;wew!$G$7&amp;"]"&amp;_sheetname_labels)&amp;":"&amp;ADDRESS(2+J353,(D353+1)*2,4),""),"")</f>
        <v>[DBTemplate.xlsm]labels!AAB3:AAB35</v>
      </c>
      <c r="M353" s="14">
        <f t="shared" ca="1" si="7327"/>
        <v>0</v>
      </c>
      <c r="N353" s="14">
        <f t="shared" ca="1" si="7328"/>
        <v>33</v>
      </c>
      <c r="O353" s="14" t="str">
        <f t="shared" ca="1" si="7329"/>
        <v>q_100d_1</v>
      </c>
      <c r="P353" s="14" t="str">
        <f t="shared" ca="1" si="7330"/>
        <v>Which family member 4 had a history of ALS</v>
      </c>
      <c r="Q353" s="14" t="str">
        <f ca="1">IF($BP353,ADDRESS(3,D353+1,4,,"["&amp;wew!$G$7&amp;"]"&amp;_sheetname_dataframe)&amp;":"&amp;ADDRESS(2+ster!$C$14,D353+1,4),"")</f>
        <v>[DBTemplate.xlsm]data_frame!MN3:MN3</v>
      </c>
      <c r="R353" s="14" t="str">
        <f>IF($BP353,IF(MID(_xll.FORMULATEXT(INDEX(INDIRECT(Q353),1)),1,1)="=", _xll.FORMULATEXT(INDEX(INDIRECT(Q353),1),2,TRUE),""),"")</f>
        <v/>
      </c>
      <c r="S353" s="14">
        <f t="array" aca="1" ref="S353" ca="1">IF(H353,SUM(IF((IFERROR(INDIRECT(Q353)&lt;&gt;"",FALSE))*(INDIRECT(ster!$D$14)&lt;&gt;""),1,0)),"")</f>
        <v>0</v>
      </c>
      <c r="T353" s="14">
        <f t="array" aca="1" ref="T353" ca="1">IF(H353,IF(M353&gt;0,SUM(IFERROR(1*(MATCH(INDIRECT(Q353),INDIRECT(K353),0)&gt;0),0)*(INDIRECT(ster!$D$14)&lt;&gt;"")*NOT(ISNUMBER(INDIRECT(Q353)))),0),"")</f>
        <v>0</v>
      </c>
      <c r="U353" s="14">
        <f t="array" aca="1" ref="U353" ca="1">IF(H353,SUM((IFERROR(INDIRECT(Q353)="",FALSE))*(INDIRECT(ster!$D$14)&lt;&gt;"")),"")</f>
        <v>1</v>
      </c>
      <c r="V353" s="14">
        <f t="array" aca="1" ref="V353" ca="1">IF(H353,SUM((IFERROR(INDIRECT(Q353)="#ąś",TRUE))*(INDIRECT(ster!$D$14)&lt;&gt;"")),"")</f>
        <v>0</v>
      </c>
      <c r="W353" s="14">
        <f t="array" aca="1" ref="W353" ca="1">IF(H353,SUM(ISNUMBER(INDIRECT(Q353))*(INDIRECT(ster!$D$14)&lt;&gt;"")),"")</f>
        <v>0</v>
      </c>
      <c r="X353" s="14" t="str">
        <f t="array" aca="1" ref="X353" ca="1">IF(AND(H353,W353&gt;0),IF(wew!$B$3,MIN(IF((INDIRECT(ster!$D$14)&lt;&gt;"")*IFERROR(INDIRECT($Q353)&lt;&gt;"",FALSE),IFERROR(INDIRECT($Q353),"X"),"X")),"&lt;włącz podświetlanie wartości&gt;"),"—")</f>
        <v>—</v>
      </c>
      <c r="Y353" s="14" t="str">
        <f t="array" aca="1" ref="Y353" ca="1">IF(AND(H353,W353&gt;0),IF(wew!$B$3,MAX(IF((INDIRECT(ster!$D$14)&lt;&gt;"")*IFERROR(INDIRECT($Q353)&lt;&gt;"",FALSE),IFERROR(INDIRECT($Q353),"X"),"X")),"&lt;włącz podświetlanie wartości&gt;"),"—")</f>
        <v>—</v>
      </c>
      <c r="Z353" s="14">
        <f t="shared" ca="1" si="7331"/>
        <v>0</v>
      </c>
      <c r="AA353" s="12" t="str">
        <f t="shared" ca="1" si="7332"/>
        <v>—</v>
      </c>
      <c r="AB353" s="17">
        <f t="array" aca="1" ref="AB353" ca="1">IF(H353,IF(W353&gt;0,SUM((INDIRECT(ster!$D$14)&lt;&gt;"")*IFERROR((INDIRECT(Q353)&lt;&gt;"")*(INDIRECT(Q353)=INT(INDIRECT(Q353))),0)),0),"")</f>
        <v>0</v>
      </c>
      <c r="AC353" s="17">
        <f t="array" aca="1" ref="AC353" ca="1">IF(H353,W353-AB353,"")</f>
        <v>0</v>
      </c>
      <c r="AD353" s="17">
        <f t="shared" ca="1" si="7333"/>
        <v>1</v>
      </c>
      <c r="AE353" s="17" t="b">
        <f t="shared" ca="1" si="7334"/>
        <v>0</v>
      </c>
      <c r="AF353" s="17" t="str">
        <f ca="1">IF(AE353,IF($H353,ADDRESS(3,D353+2,4,,"["&amp;wew!$G$7&amp;"]"&amp;_sheetname_dataframe)&amp;":"&amp;ADDRESS(2+ster!$C$14,D353+2,4),""),"")</f>
        <v/>
      </c>
      <c r="AG353" s="17" t="str">
        <f t="shared" ca="1" si="7335"/>
        <v/>
      </c>
      <c r="AH353" s="17" t="b">
        <f t="shared" ca="1" si="7336"/>
        <v>0</v>
      </c>
      <c r="AI353" s="17" t="str">
        <f ca="1">IF(AH353,IF($H353,ADDRESS(3,D353+3,4,,"["&amp;wew!$G$7&amp;"]"&amp;_sheetname_dataframe)&amp;":"&amp;ADDRESS(2+ster!$C$14,D353+3,4),""),"")</f>
        <v/>
      </c>
      <c r="AJ353" s="17" t="str">
        <f t="shared" ca="1" si="7337"/>
        <v/>
      </c>
      <c r="AK353" s="17" t="b">
        <f t="shared" ca="1" si="7338"/>
        <v>0</v>
      </c>
      <c r="AL353" s="17" t="b">
        <f t="shared" ca="1" si="7339"/>
        <v>0</v>
      </c>
      <c r="AM353" s="17" t="b">
        <f t="shared" ca="1" si="7340"/>
        <v>0</v>
      </c>
      <c r="AN353" s="17">
        <f t="shared" ca="1" si="7341"/>
        <v>0</v>
      </c>
      <c r="AO353" s="24" t="str">
        <f t="shared" ca="1" si="7342"/>
        <v/>
      </c>
      <c r="AP353" s="24" t="str">
        <f t="shared" ca="1" si="7343"/>
        <v/>
      </c>
      <c r="AQ353" s="17" t="b">
        <f t="shared" ca="1" si="7344"/>
        <v>0</v>
      </c>
      <c r="AR353" s="17" t="b">
        <f t="shared" ca="1" si="7345"/>
        <v>0</v>
      </c>
      <c r="AS353" s="17" t="b">
        <f t="shared" ca="1" si="7346"/>
        <v>0</v>
      </c>
      <c r="AT353" s="17" t="b">
        <f t="shared" ca="1" si="7347"/>
        <v>0</v>
      </c>
      <c r="AU353" s="17" t="b">
        <f t="shared" ca="1" si="7348"/>
        <v>1</v>
      </c>
      <c r="AV353" s="17" t="b">
        <f t="shared" ca="1" si="7349"/>
        <v>0</v>
      </c>
      <c r="AW353" s="17" t="b">
        <f t="shared" ca="1" si="7350"/>
        <v>0</v>
      </c>
      <c r="AX353" s="14" t="b">
        <f t="array" aca="1" ref="AX353" ca="1">IF(H353,N353&gt;0,"")</f>
        <v>1</v>
      </c>
      <c r="AY353" s="17" t="str">
        <f t="shared" ca="1" si="7351"/>
        <v>C3:C35</v>
      </c>
      <c r="AZ353" s="17" t="b">
        <f t="array" aca="1" ref="AZ353" ca="1">IF(AY353&lt;&gt;"",SUM(1*ISERROR(MATCH(INDIRECT(AY353),INDIRECT(K353),0)))=0,"")</f>
        <v>0</v>
      </c>
      <c r="BA353" s="17" t="b">
        <f t="shared" ca="1" si="7352"/>
        <v>1</v>
      </c>
      <c r="BB353" s="17" t="b">
        <v>0</v>
      </c>
      <c r="BC353" s="17" t="b">
        <f t="shared" ca="1" si="7353"/>
        <v>0</v>
      </c>
      <c r="BD353" s="17" t="b">
        <f t="shared" ca="1" si="7354"/>
        <v>1</v>
      </c>
      <c r="BE353" s="17" t="b">
        <f t="shared" ca="1" si="7355"/>
        <v>0</v>
      </c>
      <c r="BF353" s="17" t="b">
        <f t="shared" ca="1" si="7356"/>
        <v>0</v>
      </c>
      <c r="BG353" s="17" t="b">
        <f t="shared" ca="1" si="7357"/>
        <v>0</v>
      </c>
      <c r="BH353" s="17" t="b">
        <f t="shared" ca="1" si="7358"/>
        <v>1</v>
      </c>
      <c r="BI353" s="17">
        <f t="shared" ca="1" si="7359"/>
        <v>3</v>
      </c>
      <c r="BJ353" s="17" t="b">
        <f t="shared" ca="1" si="7360"/>
        <v>0</v>
      </c>
      <c r="BK353" s="17" t="str">
        <f t="shared" ca="1" si="7361"/>
        <v/>
      </c>
      <c r="BL353" s="17" t="str">
        <f t="shared" ca="1" si="7362"/>
        <v/>
      </c>
      <c r="BM353" s="17" t="str">
        <f t="shared" ca="1" si="7363"/>
        <v>L</v>
      </c>
      <c r="BN353" s="17" t="str">
        <f t="shared" ca="1" si="7364"/>
        <v>L</v>
      </c>
      <c r="BO353" s="17" t="str">
        <f t="shared" ca="1" si="7365"/>
        <v>N</v>
      </c>
      <c r="BP353" s="14" t="b">
        <f t="shared" ca="1" si="7366"/>
        <v>1</v>
      </c>
      <c r="BQ353" s="35"/>
      <c r="BX353" s="16"/>
      <c r="BY353" s="16"/>
      <c r="BZ353" s="16"/>
      <c r="CA353" s="16"/>
      <c r="CB353" s="16"/>
      <c r="CC353" s="16"/>
      <c r="CD353" s="16"/>
      <c r="CE353" s="16"/>
      <c r="CF353" s="16"/>
      <c r="CN353" s="14">
        <f ca="1">IF(H353,IFERROR(IsVariableNameLegal(O353),0),0)</f>
        <v>0</v>
      </c>
      <c r="CO353" s="14" t="str">
        <f t="array" aca="1" ref="CO353" ca="1">IF(H353,IF(COUNTIF(INDIRECT(wew!$C$13),O353)&gt;1,TRIM(SUBSTITUTE(_xll.MCONCAT(IF((INDIRECT(wew!$C$13)=O353)*(COLUMN(INDIRECT(wew!$C$13))&lt;&gt;D353+1),-1+COLUMN(INDIRECT(wew!$C$13)),"")," "),"  "," ")),""),"")</f>
        <v/>
      </c>
      <c r="CP353" s="14" t="str">
        <f t="array" aca="1" ref="CP353" ca="1">IF(P353&lt;&gt;"",IF(LEN(P353)&gt;150,1,""),"")</f>
        <v/>
      </c>
      <c r="CQ353" s="14" t="str">
        <f t="array" aca="1" ref="CQ353" ca="1">IF(AND(H353,NOT(ster!$J$3)),IF(COUNTIF(INDIRECT(wew!$C$15),P353)&gt;1,TRIM(SUBSTITUTE(_xll.MCONCAT(IF((INDIRECT(wew!$C$15)=P353)*(COLUMN(INDIRECT(wew!$C$15))&lt;&gt;D353+1),-1+COLUMN(INDIRECT(wew!$C$15)),"")," "),"  "," ")),""),"")</f>
        <v/>
      </c>
      <c r="CR353" s="14" t="str">
        <f t="array" aca="1" ref="CR353" ca="1">IF(H353,IF(AND(W353&gt;0,AO353&lt;&gt;""),TRIM(SUBSTITUTE(_xll.MCONCAT(IFERROR(IF(ISNUMBER(INDIRECT(Q353)),IF((INDIRECT(ster!$D$14)&lt;&gt;"")*(INDIRECT(Q353)&lt;AO353),INDIRECT(ster!$D$14) &amp; ": " &amp;  SUBSTITUTE(IF( AV353,IFERROR(TEXT(INDIRECT(Q353),"rrrr-mm-dd") &amp;" (" &amp; INDIRECT(Q353) &amp;")",INDIRECT(Q353)),INDIRECT(Q353))," "," "),""),""),"")," "),"  "," ")),""),"")</f>
        <v/>
      </c>
      <c r="CS353" s="14" t="str">
        <f t="array" aca="1" ref="CS353" ca="1">IF(H353,IF(AND(W353&gt;0,AP353&lt;&gt;""),TRIM(SUBSTITUTE(_xll.MCONCAT(IFERROR(IF(ISNUMBER(INDIRECT(Q353)),IF((INDIRECT(ster!$D$14)&lt;&gt;"")*(INDIRECT(Q353)&gt;AP353),INDIRECT(ster!$D$14) &amp; ": " &amp;  SUBSTITUTE(IF( AV353,IFERROR(TEXT(INDIRECT(Q353),"rrrr-mm-dd")&amp;" (" &amp; INDIRECT(Q353) &amp;")",INDIRECT(Q353)),INDIRECT(Q353))," "," "),""),""),"")," "),"  "," ")),""),"")</f>
        <v/>
      </c>
      <c r="CT353" s="14" t="str">
        <f t="array" aca="1" ref="CT353" ca="1">IF(H353,IF(AND(N353&gt;0,AR353),TRIM(SUBSTITUTE(_xll.MCONCAT(IFERROR(IF(ISNUMBER(INDIRECT(Q353)),IF((INDIRECT(ster!$D$14)&lt;&gt;"")*(IFERROR(0*(MATCH(INDIRECT(Q353),INDIRECT(K353),0)&gt;0),1)),INDIRECT(ster!$D$14) &amp; ": " &amp;  SUBSTITUTE(IF( AV353,IFERROR(TEXT(INDIRECT(Q353),"rrrr-mm-dd")&amp;" (" &amp; INDIRECT(Q353) &amp;")",INDIRECT(Q353)),INDIRECT(Q353))," "," "),""),""),"")," "),"  "," ")),""),"")</f>
        <v/>
      </c>
      <c r="CU353" s="14" t="str">
        <f t="array" aca="1" ref="CU353" ca="1">IF(H353,IF(AND(V353&gt;0),TRIM(SUBSTITUTE(_xll.MCONCAT(IF((INDIRECT(ster!$D$14)&lt;&gt;"")*(IFERROR(0*(INDIRECT(Q353)&lt;&gt;""),1)),INDIRECT(ster!$D$14),"")," "),"  "," ")),""),"")</f>
        <v/>
      </c>
      <c r="CV353" s="14" t="str">
        <f t="array" aca="1" ref="CV353" ca="1">IF(H353,IF(AS353,
TRIM(SUBSTITUTE(_xll.MCONCAT(IF(
   (INDIRECT(ster!$D$14)&lt;&gt;"")*
   ((INDIRECT(Q353)="")+
      NOT(ISNUMBER(INDIRECT(Q353)))*
      NOT(ISERROR(MATCH(INDIRECT(Q353),INDIRECT(K353),0)))
    ),
      INDIRECT(ster!$D$14),
   "")," "),"  "," ")),
""),"")</f>
        <v/>
      </c>
      <c r="CW353" s="14" t="str">
        <f t="array" aca="1" ref="CW353" ca="1">IF(H353,IF(AND(AQ353),TRIM(SUBSTITUTE(_xll.MCONCAT(IFERROR(IF(ISNUMBER(INDIRECT(Q353)),IF((INDIRECT(ster!$D$14)&lt;&gt;"")*(INDIRECT(Q353)&lt;&gt;INT(INDIRECT(Q353))),INDIRECT(ster!$D$14) &amp; ": " &amp; INDIRECT(Q353),""),""),"")," "),"  "," ")),""),"")</f>
        <v/>
      </c>
      <c r="CX353" s="14" t="str">
        <f t="array" aca="1" ref="CX353" ca="1">IF(H353,IF(OR(AU353,AV353),TRIM(SUBSTITUTE(_xll.MCONCAT(IF((INDIRECT(ster!$D$14)&lt;&gt;"")*NOT(ISNUMBER(INDIRECT(Q353))),IF(ISERROR(MATCH(INDIRECT(Q353),INDIRECT(K353),0)),IFERROR(IF(INDIRECT(Q353)&lt;&gt;"",INDIRECT(ster!$D$14) &amp; ": " &amp; SUBSTITUTE(INDIRECT(Q353)," "," "),""),""),""),"")," "),"  "," ")),""),"")</f>
        <v/>
      </c>
      <c r="CY353" s="14" t="str">
        <f t="array" aca="1" ref="CY353" ca="1">IF(H353,IF(AE353,TRIM(SUBSTITUTE(_xll.MCONCAT(IF((INDIRECT(ster!$D$14)&lt;&gt;"")*IFERROR(NOT(INDIRECT(AF353)),FALSE),IF(ISERROR(MATCH(INDIRECT(Q353),INDIRECT(K353),0)),IFERROR(IF(INDIRECT(Q353)&lt;&gt;"",INDIRECT(ster!$D$14)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CZ353" s="14" t="str">
        <f t="array" aca="1" ref="CZ353" ca="1">IF(H353,IF(AH353,TRIM(SUBSTITUTE(_xll.MCONCAT(IF((INDIRECT(ster!$D$14)&lt;&gt;"")*IFERROR(NOT(INDIRECT(AI353)),FALSE),IF(ISERROR(MATCH(INDIRECT(Q353),INDIRECT(K353),0)),IFERROR(IF(INDIRECT(Q353)&lt;&gt;"",INDIRECT(ster!$D$14)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DC353" s="14" t="str">
        <f ca="1">SUBSTITUTE(SUBSTITUTE(SUBSTITUTE(SUBSTITUTE(_xll.MCONCAT(DG353:DS353,"■"),"■■","■"),"■■","■"),"■■","■"),"■■","■")</f>
        <v>■</v>
      </c>
      <c r="DD353" s="14" t="str">
        <f t="shared" ca="1" si="7367"/>
        <v/>
      </c>
      <c r="DE353" s="14" t="str">
        <f t="shared" ca="1" si="7368"/>
        <v/>
      </c>
      <c r="DF353" s="14" t="str">
        <f t="shared" ca="1" si="7369"/>
        <v/>
      </c>
      <c r="DG353" s="14" t="str">
        <f t="shared" ca="1" si="7370"/>
        <v/>
      </c>
      <c r="DH353" s="14" t="str">
        <f t="shared" ca="1" si="7371"/>
        <v/>
      </c>
      <c r="DI353" s="14" t="str">
        <f t="shared" ca="1" si="7372"/>
        <v/>
      </c>
      <c r="DJ353" s="14" t="str">
        <f t="shared" ca="1" si="7373"/>
        <v/>
      </c>
      <c r="DK353" s="14" t="str">
        <f t="shared" ca="1" si="7374"/>
        <v/>
      </c>
      <c r="DL353" s="14" t="str">
        <f t="shared" ca="1" si="7375"/>
        <v/>
      </c>
      <c r="DM353" s="14" t="str">
        <f t="shared" ca="1" si="7376"/>
        <v/>
      </c>
      <c r="DN353" s="14" t="str">
        <f t="array" aca="1" ref="DN353" ca="1">IF(CU353&lt;&gt;"","There are errors in the entered values in the following cases: " &amp;SUBSTITUTE(CU353," ",", "),"")</f>
        <v/>
      </c>
      <c r="DO353" s="14" t="str">
        <f t="shared" ca="1" si="7377"/>
        <v/>
      </c>
      <c r="DP353" s="14" t="str">
        <f t="shared" ca="1" si="7378"/>
        <v/>
      </c>
      <c r="DQ353" s="14" t="str">
        <f t="shared" ca="1" si="7379"/>
        <v/>
      </c>
      <c r="DR353" s="14" t="str">
        <f t="shared" ca="1" si="7380"/>
        <v/>
      </c>
      <c r="DS353" s="14" t="str">
        <f t="shared" ca="1" si="7381"/>
        <v/>
      </c>
      <c r="DZ353" s="14" t="b">
        <f t="shared" ca="1" si="7382"/>
        <v>0</v>
      </c>
      <c r="EA353" s="14" t="str">
        <f t="shared" ca="1" si="7383"/>
        <v>Which family member 4 had a history of ALS (q_100d_1)</v>
      </c>
      <c r="EB353" s="14" t="str">
        <f t="shared" ca="1" si="7384"/>
        <v xml:space="preserve">Values must be numeric. </v>
      </c>
      <c r="EC353" s="14" t="str">
        <f t="shared" ca="1" si="7385"/>
        <v xml:space="preserve">Which family member 4 had a history of ALS (q_100d_1): Values must be numeric. </v>
      </c>
      <c r="ED353" s="14" t="str">
        <f t="shared" ca="1" si="7386"/>
        <v/>
      </c>
      <c r="EE353" s="14" t="str">
        <f t="shared" ca="1" si="7387"/>
        <v>Values must be numeric</v>
      </c>
      <c r="EF353" s="14" t="str">
        <f t="shared" ca="1" si="7388"/>
        <v/>
      </c>
      <c r="EG353" s="14" t="str">
        <f t="shared" ca="1" si="7389"/>
        <v/>
      </c>
      <c r="EM353" s="14" t="b">
        <f t="shared" ca="1" si="7390"/>
        <v>1</v>
      </c>
      <c r="EN353" s="14">
        <f t="shared" ca="1" si="7391"/>
        <v>321</v>
      </c>
      <c r="EO353" s="14" t="str">
        <f t="shared" ca="1" si="7392"/>
        <v>q_100d_1</v>
      </c>
      <c r="EP353" s="14" t="str">
        <f t="shared" ca="1" si="7393"/>
        <v xml:space="preserve">Which family member 4 had a history of ALS (q_100d_1): Values must be numeric. </v>
      </c>
      <c r="EQ353" s="14" t="str">
        <f t="shared" ca="1" si="7394"/>
        <v/>
      </c>
    </row>
    <row r="354" spans="2:147" s="14" customFormat="1">
      <c r="B354" s="14" t="str">
        <f t="shared" ref="B354" ca="1" si="8445">DF354</f>
        <v/>
      </c>
      <c r="C354" s="14">
        <f t="shared" ref="C354" ca="1" si="8446">IF(OFFSET(B354,-1,COLUMN(VariableExists)-2),OFFSET(B354,-1,1)+1,OFFSET(B354,-1,1))</f>
        <v>322</v>
      </c>
      <c r="D354" s="14">
        <f t="shared" ref="D354" si="8447">ROW(A354)-2</f>
        <v>352</v>
      </c>
      <c r="E354" s="14" t="str">
        <f t="shared" ref="E354" ca="1" si="8448">IF(OR(G354="",ROW(G354)=2),"",IF(Z354&gt;0,"S",IF(AX354,IF(J354=2,"D","N"),"I")))</f>
        <v>I</v>
      </c>
      <c r="F354" s="14" t="str">
        <f t="shared" ref="F354" ca="1" si="8449">IF(H354,O354,"")</f>
        <v>q_100d_2</v>
      </c>
      <c r="G354" s="14" t="str">
        <f t="shared" ref="G354" ca="1" si="8450">IF(H354,P354,"")</f>
        <v>How many family members 4 had a history of ALS</v>
      </c>
      <c r="H354" s="14" t="b">
        <f t="shared" ref="H354" ca="1" si="8451">IF(INDIRECT(ADDRESS(2,D354+1,,,_sheetname_dataframe))="",FALSE,MID(INDIRECT(ADDRESS(2,D354+1,,,_sheetname_dataframe)),1,1)&lt;&gt;".")</f>
        <v>1</v>
      </c>
      <c r="I354" s="14" t="str">
        <f ca="1">IF($H354,ADDRESS(3,(D354+1)*2-1,4,,"["&amp;wew!$G$7&amp;"]"&amp;_sheetname_labels)&amp;":"&amp;ADDRESS(2+ster!$B$20,(D354+1)*2-1,4),"")</f>
        <v>[DBTemplate.xlsm]labels!AAC3:AAC61</v>
      </c>
      <c r="J354" s="14">
        <f t="array" aca="1" ref="J354" ca="1">IF(H354,MAX(0,MAX(IF(INDIRECT(I354)&lt;&gt;"",ROW(INDIRECT(I354)),""))-2),"")</f>
        <v>0</v>
      </c>
      <c r="K354" s="14" t="str">
        <f ca="1">IF($H354,IF($J354&gt;0,ADDRESS(3,(D354+1)*2-1,4,,"["&amp;wew!$G$7&amp;"]"&amp;_sheetname_labels)&amp;":"&amp;ADDRESS(2+J354,(D354+1)*2-1,4),""),"")</f>
        <v/>
      </c>
      <c r="L354" s="14" t="str">
        <f ca="1">IF($H354,IF($J354&gt;0,ADDRESS(3,(D354+1)*2,4,,"["&amp;wew!$G$7&amp;"]"&amp;_sheetname_labels)&amp;":"&amp;ADDRESS(2+J354,(D354+1)*2,4),""),"")</f>
        <v/>
      </c>
      <c r="M354" s="14">
        <f t="shared" ref="M354" ca="1" si="8452">IF($H354,IF(J354&gt;0,COUNTA(INDIRECT(K354))-COUNT(INDIRECT(K354)),0),"")</f>
        <v>0</v>
      </c>
      <c r="N354" s="14">
        <f t="shared" ref="N354" ca="1" si="8453">IF(H354,J354-M354,"")</f>
        <v>0</v>
      </c>
      <c r="O354" s="14" t="str">
        <f t="shared" ref="O354" ca="1" si="8454">IF(INDIRECT(ADDRESS(2,D354+1,,,_sheetname_dataframe))="","",INDIRECT(ADDRESS(2,D354+1,,,_sheetname_dataframe)))</f>
        <v>q_100d_2</v>
      </c>
      <c r="P354" s="14" t="str">
        <f t="shared" ref="P354" ca="1" si="8455">IF(H354,IF(INDIRECT(ADDRESS(1,D354+1,,,_sheetname_dataframe))="","",INDIRECT(ADDRESS(1,D354+1,,,_sheetname_dataframe))),"")</f>
        <v>How many family members 4 had a history of ALS</v>
      </c>
      <c r="Q354" s="14" t="str">
        <f ca="1">IF($BP354,ADDRESS(3,D354+1,4,,"["&amp;wew!$G$7&amp;"]"&amp;_sheetname_dataframe)&amp;":"&amp;ADDRESS(2+ster!$C$14,D354+1,4),"")</f>
        <v>[DBTemplate.xlsm]data_frame!MO3:MO3</v>
      </c>
      <c r="R354" s="14" t="str">
        <f>IF($BP354,IF(MID(_xll.FORMULATEXT(INDEX(INDIRECT(Q354),1)),1,1)="=", _xll.FORMULATEXT(INDEX(INDIRECT(Q354),1),2,TRUE),""),"")</f>
        <v/>
      </c>
      <c r="S354" s="14">
        <f t="array" aca="1" ref="S354" ca="1">IF(H354,SUM(IF((IFERROR(INDIRECT(Q354)&lt;&gt;"",FALSE))*(INDIRECT(ster!$D$14)&lt;&gt;""),1,0)),"")</f>
        <v>0</v>
      </c>
      <c r="T354" s="14">
        <f t="array" aca="1" ref="T354" ca="1">IF(H354,IF(M354&gt;0,SUM(IFERROR(1*(MATCH(INDIRECT(Q354),INDIRECT(K354),0)&gt;0),0)*(INDIRECT(ster!$D$14)&lt;&gt;"")*NOT(ISNUMBER(INDIRECT(Q354)))),0),"")</f>
        <v>0</v>
      </c>
      <c r="U354" s="14">
        <f t="array" aca="1" ref="U354" ca="1">IF(H354,SUM((IFERROR(INDIRECT(Q354)="",FALSE))*(INDIRECT(ster!$D$14)&lt;&gt;"")),"")</f>
        <v>1</v>
      </c>
      <c r="V354" s="14">
        <f t="array" aca="1" ref="V354" ca="1">IF(H354,SUM((IFERROR(INDIRECT(Q354)="#ąś",TRUE))*(INDIRECT(ster!$D$14)&lt;&gt;"")),"")</f>
        <v>0</v>
      </c>
      <c r="W354" s="14">
        <f t="array" aca="1" ref="W354" ca="1">IF(H354,SUM(ISNUMBER(INDIRECT(Q354))*(INDIRECT(ster!$D$14)&lt;&gt;"")),"")</f>
        <v>0</v>
      </c>
      <c r="X354" s="14" t="str">
        <f t="array" aca="1" ref="X354" ca="1">IF(AND(H354,W354&gt;0),IF(wew!$B$3,MIN(IF((INDIRECT(ster!$D$14)&lt;&gt;"")*IFERROR(INDIRECT($Q354)&lt;&gt;"",FALSE),IFERROR(INDIRECT($Q354),"X"),"X")),"&lt;włącz podświetlanie wartości&gt;"),"—")</f>
        <v>—</v>
      </c>
      <c r="Y354" s="14" t="str">
        <f t="array" aca="1" ref="Y354" ca="1">IF(AND(H354,W354&gt;0),IF(wew!$B$3,MAX(IF((INDIRECT(ster!$D$14)&lt;&gt;"")*IFERROR(INDIRECT($Q354)&lt;&gt;"",FALSE),IFERROR(INDIRECT($Q354),"X"),"X")),"&lt;włącz podświetlanie wartości&gt;"),"—")</f>
        <v>—</v>
      </c>
      <c r="Z354" s="14">
        <f t="shared" ref="Z354" ca="1" si="8456">IF(H354,S354-T354-W354,"")</f>
        <v>0</v>
      </c>
      <c r="AA354" s="12" t="str">
        <f t="shared" ref="AA354" ca="1" si="8457">IF(H354,IF(S354&gt;0,W354/(S354),"—"),"")</f>
        <v>—</v>
      </c>
      <c r="AB354" s="17">
        <f t="array" aca="1" ref="AB354" ca="1">IF(H354,IF(W354&gt;0,SUM((INDIRECT(ster!$D$14)&lt;&gt;"")*IFERROR((INDIRECT(Q354)&lt;&gt;"")*(INDIRECT(Q354)=INT(INDIRECT(Q354))),0)),0),"")</f>
        <v>0</v>
      </c>
      <c r="AC354" s="17">
        <f t="array" aca="1" ref="AC354" ca="1">IF(H354,W354-AB354,"")</f>
        <v>0</v>
      </c>
      <c r="AD354" s="17">
        <f t="shared" ref="AD354" ca="1" si="8458">IF($H354,IF(AC354&lt;&gt;"",IF(AC354=0,1,IF(AC354/W354&lt;0.15,2,3)),0),"")</f>
        <v>1</v>
      </c>
      <c r="AE354" s="17" t="b">
        <f t="shared" ref="AE354" ca="1" si="8459">IF(H354,OFFSET(O354,1,0)=".validation",FALSE)</f>
        <v>0</v>
      </c>
      <c r="AF354" s="17" t="str">
        <f ca="1">IF(AE354,IF($H354,ADDRESS(3,D354+2,4,,"["&amp;wew!$G$7&amp;"]"&amp;_sheetname_dataframe)&amp;":"&amp;ADDRESS(2+ster!$C$14,D354+2,4),""),"")</f>
        <v/>
      </c>
      <c r="AG354" s="17" t="str">
        <f t="shared" ref="AG354" ca="1" si="8460">IF(AE354,IF($H354,IF(INDIRECT(ADDRESS(1,D354+2,,,_sheetname_dataframe))="","",INDIRECT(ADDRESS(1,D354+2,,,_sheetname_dataframe))),""),"")</f>
        <v/>
      </c>
      <c r="AH354" s="17" t="b">
        <f t="shared" ref="AH354" ca="1" si="8461">IF(H354,AND(AE354,OFFSET(O354,2,0)=".validation"),FALSE)</f>
        <v>0</v>
      </c>
      <c r="AI354" s="17" t="str">
        <f ca="1">IF(AH354,IF($H354,ADDRESS(3,D354+3,4,,"["&amp;wew!$G$7&amp;"]"&amp;_sheetname_dataframe)&amp;":"&amp;ADDRESS(2+ster!$C$14,D354+3,4),""),"")</f>
        <v/>
      </c>
      <c r="AJ354" s="17" t="str">
        <f t="shared" ref="AJ354" ca="1" si="8462">IF(AH354,IF($H354,IF(INDIRECT(ADDRESS(1,D354+3,,,_sheetname_dataframe))="","",INDIRECT(ADDRESS(1,D354+3,,,_sheetname_dataframe))),""),"")</f>
        <v/>
      </c>
      <c r="AK354" s="17" t="b">
        <f t="shared" ref="AK354" ca="1" si="8463">IF(H354,OR(AQ354,AD354=2),"")</f>
        <v>0</v>
      </c>
      <c r="AL354" s="17" t="b">
        <f t="shared" ref="AL354" ca="1" si="8464">IF($H354,IF(BV354&lt;&gt;"",IF(OR(BM354="F",BM354="L",BM354="I",BM354="D"),BV354&lt;&gt;0)),"")</f>
        <v>0</v>
      </c>
      <c r="AM354" s="17" t="b">
        <f t="shared" ref="AM354" ca="1" si="8465">IF($H354,AND(NOT(AL354),OR(IF(BW354&lt;&gt;"",IF(OR(BM354="F",BM354="L"),BW354&lt;&gt;0)),BM354="I",BM354="N",BM354="D")),"")</f>
        <v>0</v>
      </c>
      <c r="AN354" s="17">
        <f t="shared" ref="AN354" ca="1" si="8466">IF(COUNTA(INDIRECT(Q354))=0,0, IF(AND(AO354&lt;&gt;"",X354&lt;AO354),1,IF(AND(AP354&lt;&gt;"",Y354&gt;AP354),1,IF(AND(AQ354,AC354&gt;0),2,0))))</f>
        <v>0</v>
      </c>
      <c r="AO354" s="24" t="str">
        <f t="shared" ref="AO354" ca="1" si="8467">IF($H354,IF(BY354&lt;&gt;"",IF(ISNUMBER(BY354),BY354,""),""),"")</f>
        <v/>
      </c>
      <c r="AP354" s="24" t="str">
        <f t="shared" ref="AP354" ca="1" si="8468">IF($H354,IF(BZ354&lt;&gt;"",IF(ISNUMBER(BZ354),BZ354,""),""),"")</f>
        <v/>
      </c>
      <c r="AQ354" s="17" t="b">
        <f t="shared" ref="AQ354" ca="1" si="8469">IF(H354,IF(CA354&lt;&gt;"",CA354&lt;&gt;0,FALSE),"")</f>
        <v>0</v>
      </c>
      <c r="AR354" s="17" t="b">
        <f t="shared" ref="AR354" ca="1" si="8470">IF(H354,IF(N354&gt;0,IF(BQ354&lt;&gt;"",BQ354&lt;&gt;0,FALSE),FALSE),"")</f>
        <v>0</v>
      </c>
      <c r="AS354" s="17" t="b">
        <f t="shared" ref="AS354" ca="1" si="8471">IF(H354,IF(BR354&lt;&gt;"",BR354&lt;&gt;0,FALSE),"")</f>
        <v>0</v>
      </c>
      <c r="AT354" s="17" t="b">
        <f t="shared" ref="AT354" ca="1" si="8472">IF(H354,IF(N354&gt;0,FALSE,IF(BU354&lt;&gt;"",MATCH(BU354,DataType,0)=1,FALSE)),"")</f>
        <v>0</v>
      </c>
      <c r="AU354" s="17" t="b">
        <f t="shared" ref="AU354" ca="1" si="8473">IF(H354,IF(N354&gt;0,TRUE,IF(BU354&lt;&gt;"",MATCH(BU354,DataType,0)=2,FALSE)),"")</f>
        <v>0</v>
      </c>
      <c r="AV354" s="17" t="b">
        <f t="shared" ref="AV354" ca="1" si="8474">IF(H354,IF(N354&gt;0,FALSE,IF(BU354&lt;&gt;"",MATCH(BU354,DataType,0)=3,FALSE)),"")</f>
        <v>0</v>
      </c>
      <c r="AW354" s="17" t="b">
        <f t="shared" ref="AW354" ca="1" si="8475">IF(H354,IF(W354&gt;0,Z354=0,FALSE),"")</f>
        <v>0</v>
      </c>
      <c r="AX354" s="14" t="b">
        <f t="array" aca="1" ref="AX354" ca="1">IF(H354,N354&gt;0,"")</f>
        <v>0</v>
      </c>
      <c r="AY354" s="17" t="str">
        <f t="shared" ref="AY354" ca="1" si="8476">IF(H354,IF(N354&gt;0,ADDRESS(ROW(VariablesOrigin)+1,COLUMN(VariablesOrigin)+1,4) &amp; ":" &amp; ADDRESS(ROW(VariablesOrigin)+N354,COLUMN(VariablesOrigin)+1,4),""),"")</f>
        <v/>
      </c>
      <c r="AZ354" s="17" t="str">
        <f t="array" aca="1" ref="AZ354" ca="1">IF(AY354&lt;&gt;"",SUM(1*ISERROR(MATCH(INDIRECT(AY354),INDIRECT(K354),0)))=0,"")</f>
        <v/>
      </c>
      <c r="BA354" s="17" t="b">
        <f t="shared" ref="BA354" ca="1" si="8477">IF(H354,BU354="",FALSE)</f>
        <v>1</v>
      </c>
      <c r="BB354" s="17" t="b">
        <v>0</v>
      </c>
      <c r="BC354" s="17" t="b">
        <f t="shared" ref="BC354" ca="1" si="8478">IF(BA354,IF(N354&gt;0,AND(AZ354,Z354=0),FALSE),"")</f>
        <v>0</v>
      </c>
      <c r="BD354" s="17" t="b">
        <f t="shared" ref="BD354" ca="1" si="8479">IF(BA354,IF(N354&gt;0,AND(NOT(AZ354),Z354=0),FALSE),"")</f>
        <v>0</v>
      </c>
      <c r="BE354" s="17" t="b">
        <f t="shared" ref="BE354" ca="1" si="8480">IF(BA354,IF(AND(AW354,NOT(BB354),NOT(BC354),NOT(BD354)),AND(Z354=0,AC354=0),FALSE),"")</f>
        <v>0</v>
      </c>
      <c r="BF354" s="17" t="b">
        <f t="shared" ref="BF354" ca="1" si="8481">IF(BA354,IF(AND(AW354,NOT(BB354),NOT(BC354),NOT(BD354)),AND(Z354=0,OR(AC354&gt;0)),FALSE),"")</f>
        <v>0</v>
      </c>
      <c r="BG354" s="17" t="b">
        <f t="shared" ref="BG354" ca="1" si="8482">IF(BA354,IF(OR(BB354:BF354),FALSE,IF(Z354=0,FALSE,Z354&gt;0)),"")</f>
        <v>0</v>
      </c>
      <c r="BH354" s="17" t="b">
        <f t="shared" ref="BH354" ca="1" si="8483">IF(BA354,COUNTIF(BB354:BG354,TRUE)=1,"")</f>
        <v>0</v>
      </c>
      <c r="BI354" s="17">
        <f t="shared" ref="BI354" ca="1" si="8484">IF(BA354,IFERROR(MATCH(TRUE,BB354:BG354,0),7),"")</f>
        <v>7</v>
      </c>
      <c r="BJ354" s="17" t="b">
        <f t="shared" ref="BJ354" ca="1" si="8485">DF354&lt;&gt;""</f>
        <v>0</v>
      </c>
      <c r="BK354" s="17" t="str">
        <f t="shared" ref="BK354" ca="1" si="8486">IF(H354,IF(AND(NOT(BA354),AU354),AC354=0,""),"")</f>
        <v/>
      </c>
      <c r="BL354" s="17" t="str">
        <f t="shared" ref="BL354" ca="1" si="8487">IF(H354,IF(AND(NOT(BA354),AU354),AC354&gt;0,""),"")</f>
        <v/>
      </c>
      <c r="BM354" s="17" t="str">
        <f t="shared" ref="BM354" ca="1" si="8488">IF(H354,IF(BA354,CHOOSE(BI354,"0","F","L","I","N",IF(AA354&gt;0.5,"N","S"),"0"),CHOOSE(MATCH(BU354,DataType,0),"S",IF(BK354,"I","N"),"D"  )),"")</f>
        <v>0</v>
      </c>
      <c r="BN354" s="17" t="str">
        <f t="shared" ref="BN354" ca="1" si="8489">IF(H354,IF(BJ354,"E",IF(BA354,CHOOSE(BI354,"0","F","L","I","N","S","0"),CHOOSE(MATCH(BU354,DataType,0),"S",IF(BK354,"I","N"),"D"  ))),"")</f>
        <v>0</v>
      </c>
      <c r="BO354" s="17" t="str">
        <f t="shared" ref="BO354" ca="1" si="8490">IF($H354,IF(BM354="0","",IF(AND(AR354,N354=2),"D",IF(BM354="S","N",IF(AL354,"O",IF(AM354,"I","N"))))),"")</f>
        <v/>
      </c>
      <c r="BP354" s="14" t="b">
        <f t="shared" ref="BP354" ca="1" si="8491">INDIRECT(ADDRESS(2,ROW(A354)-1,,,_sheetname_dataframe))&lt;&gt;""</f>
        <v>1</v>
      </c>
      <c r="BQ354" s="35"/>
      <c r="BX354" s="16"/>
      <c r="BY354" s="16"/>
      <c r="BZ354" s="16"/>
      <c r="CA354" s="16"/>
      <c r="CB354" s="16"/>
      <c r="CC354" s="16"/>
      <c r="CD354" s="16"/>
      <c r="CE354" s="16"/>
      <c r="CF354" s="16"/>
      <c r="CN354" s="14">
        <f ca="1">IF(H354,IFERROR(IsVariableNameLegal(O354),0),0)</f>
        <v>0</v>
      </c>
      <c r="CO354" s="14" t="str">
        <f t="array" aca="1" ref="CO354" ca="1">IF(H354,IF(COUNTIF(INDIRECT(wew!$C$13),O354)&gt;1,TRIM(SUBSTITUTE(_xll.MCONCAT(IF((INDIRECT(wew!$C$13)=O354)*(COLUMN(INDIRECT(wew!$C$13))&lt;&gt;D354+1),-1+COLUMN(INDIRECT(wew!$C$13)),"")," "),"  "," ")),""),"")</f>
        <v/>
      </c>
      <c r="CP354" s="14" t="str">
        <f t="array" aca="1" ref="CP354" ca="1">IF(P354&lt;&gt;"",IF(LEN(P354)&gt;150,1,""),"")</f>
        <v/>
      </c>
      <c r="CQ354" s="14" t="str">
        <f t="array" aca="1" ref="CQ354" ca="1">IF(AND(H354,NOT(ster!$J$3)),IF(COUNTIF(INDIRECT(wew!$C$15),P354)&gt;1,TRIM(SUBSTITUTE(_xll.MCONCAT(IF((INDIRECT(wew!$C$15)=P354)*(COLUMN(INDIRECT(wew!$C$15))&lt;&gt;D354+1),-1+COLUMN(INDIRECT(wew!$C$15)),"")," "),"  "," ")),""),"")</f>
        <v/>
      </c>
      <c r="CR354" s="14" t="str">
        <f t="array" aca="1" ref="CR354" ca="1">IF(H354,IF(AND(W354&gt;0,AO354&lt;&gt;""),TRIM(SUBSTITUTE(_xll.MCONCAT(IFERROR(IF(ISNUMBER(INDIRECT(Q354)),IF((INDIRECT(ster!$D$14)&lt;&gt;"")*(INDIRECT(Q354)&lt;AO354),INDIRECT(ster!$D$14) &amp; ": " &amp;  SUBSTITUTE(IF( AV354,IFERROR(TEXT(INDIRECT(Q354),"rrrr-mm-dd") &amp;" (" &amp; INDIRECT(Q354) &amp;")",INDIRECT(Q354)),INDIRECT(Q354))," "," "),""),""),"")," "),"  "," ")),""),"")</f>
        <v/>
      </c>
      <c r="CS354" s="14" t="str">
        <f t="array" aca="1" ref="CS354" ca="1">IF(H354,IF(AND(W354&gt;0,AP354&lt;&gt;""),TRIM(SUBSTITUTE(_xll.MCONCAT(IFERROR(IF(ISNUMBER(INDIRECT(Q354)),IF((INDIRECT(ster!$D$14)&lt;&gt;"")*(INDIRECT(Q354)&gt;AP354),INDIRECT(ster!$D$14) &amp; ": " &amp;  SUBSTITUTE(IF( AV354,IFERROR(TEXT(INDIRECT(Q354),"rrrr-mm-dd")&amp;" (" &amp; INDIRECT(Q354) &amp;")",INDIRECT(Q354)),INDIRECT(Q354))," "," "),""),""),"")," "),"  "," ")),""),"")</f>
        <v/>
      </c>
      <c r="CT354" s="14" t="str">
        <f t="array" aca="1" ref="CT354" ca="1">IF(H354,IF(AND(N354&gt;0,AR354),TRIM(SUBSTITUTE(_xll.MCONCAT(IFERROR(IF(ISNUMBER(INDIRECT(Q354)),IF((INDIRECT(ster!$D$14)&lt;&gt;"")*(IFERROR(0*(MATCH(INDIRECT(Q354),INDIRECT(K354),0)&gt;0),1)),INDIRECT(ster!$D$14) &amp; ": " &amp;  SUBSTITUTE(IF( AV354,IFERROR(TEXT(INDIRECT(Q354),"rrrr-mm-dd")&amp;" (" &amp; INDIRECT(Q354) &amp;")",INDIRECT(Q354)),INDIRECT(Q354))," "," "),""),""),"")," "),"  "," ")),""),"")</f>
        <v/>
      </c>
      <c r="CU354" s="14" t="str">
        <f t="array" aca="1" ref="CU354" ca="1">IF(H354,IF(AND(V354&gt;0),TRIM(SUBSTITUTE(_xll.MCONCAT(IF((INDIRECT(ster!$D$14)&lt;&gt;"")*(IFERROR(0*(INDIRECT(Q354)&lt;&gt;""),1)),INDIRECT(ster!$D$14),"")," "),"  "," ")),""),"")</f>
        <v/>
      </c>
      <c r="CV354" s="14" t="str">
        <f t="array" aca="1" ref="CV354" ca="1">IF(H354,IF(AS354,
TRIM(SUBSTITUTE(_xll.MCONCAT(IF(
   (INDIRECT(ster!$D$14)&lt;&gt;"")*
   ((INDIRECT(Q354)="")+
      NOT(ISNUMBER(INDIRECT(Q354)))*
      NOT(ISERROR(MATCH(INDIRECT(Q354),INDIRECT(K354),0)))
    ),
      INDIRECT(ster!$D$14),
   "")," "),"  "," ")),
""),"")</f>
        <v/>
      </c>
      <c r="CW354" s="14" t="str">
        <f t="array" aca="1" ref="CW354" ca="1">IF(H354,IF(AND(AQ354),TRIM(SUBSTITUTE(_xll.MCONCAT(IFERROR(IF(ISNUMBER(INDIRECT(Q354)),IF((INDIRECT(ster!$D$14)&lt;&gt;"")*(INDIRECT(Q354)&lt;&gt;INT(INDIRECT(Q354))),INDIRECT(ster!$D$14) &amp; ": " &amp; INDIRECT(Q354),""),""),"")," "),"  "," ")),""),"")</f>
        <v/>
      </c>
      <c r="CX354" s="14" t="str">
        <f t="array" aca="1" ref="CX354" ca="1">IF(H354,IF(OR(AU354,AV354),TRIM(SUBSTITUTE(_xll.MCONCAT(IF((INDIRECT(ster!$D$14)&lt;&gt;"")*NOT(ISNUMBER(INDIRECT(Q354))),IF(ISERROR(MATCH(INDIRECT(Q354),INDIRECT(K354),0)),IFERROR(IF(INDIRECT(Q354)&lt;&gt;"",INDIRECT(ster!$D$14) &amp; ": " &amp; SUBSTITUTE(INDIRECT(Q354)," "," "),""),""),""),"")," "),"  "," ")),""),"")</f>
        <v/>
      </c>
      <c r="CY354" s="14" t="str">
        <f t="array" aca="1" ref="CY354" ca="1">IF(H354,IF(AE354,TRIM(SUBSTITUTE(_xll.MCONCAT(IF((INDIRECT(ster!$D$14)&lt;&gt;"")*IFERROR(NOT(INDIRECT(AF354)),FALSE),IF(ISERROR(MATCH(INDIRECT(Q354),INDIRECT(K354),0)),IFERROR(IF(INDIRECT(Q354)&lt;&gt;"",INDIRECT(ster!$D$14)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CZ354" s="14" t="str">
        <f t="array" aca="1" ref="CZ354" ca="1">IF(H354,IF(AH354,TRIM(SUBSTITUTE(_xll.MCONCAT(IF((INDIRECT(ster!$D$14)&lt;&gt;"")*IFERROR(NOT(INDIRECT(AI354)),FALSE),IF(ISERROR(MATCH(INDIRECT(Q354),INDIRECT(K354),0)),IFERROR(IF(INDIRECT(Q354)&lt;&gt;"",INDIRECT(ster!$D$14)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DC354" s="14" t="str">
        <f ca="1">SUBSTITUTE(SUBSTITUTE(SUBSTITUTE(SUBSTITUTE(_xll.MCONCAT(DG354:DS354,"■"),"■■","■"),"■■","■"),"■■","■"),"■■","■")</f>
        <v>■</v>
      </c>
      <c r="DD354" s="14" t="str">
        <f t="shared" ref="DD354" ca="1" si="8492">IF(MID(DC354,1,1)="■",MID(DC354,2,LEN(DC354)),DC354)</f>
        <v/>
      </c>
      <c r="DE354" s="14" t="str">
        <f t="shared" ref="DE354" ca="1" si="8493">IF(DD354&lt;&gt;"",IF(MID(DD354,LEN(DD354),1)="■",MID(DD354,1,LEN(DD354)-1),DD354),"")</f>
        <v/>
      </c>
      <c r="DF354" s="14" t="str">
        <f t="shared" ref="DF354" ca="1" si="8494">IFERROR(IF(DE354&lt;&gt;"",SUBSTITUTE(DE354,"■",". "),""),"##INTERNAL_ERROR")</f>
        <v/>
      </c>
      <c r="DG354" s="14" t="str">
        <f t="shared" ref="DG354" ca="1" si="8495">IF(CN354&lt;&gt;0,"Variable name don't comply with the naming convention","")</f>
        <v/>
      </c>
      <c r="DH354" s="14" t="str">
        <f t="shared" ref="DH354" ca="1" si="8496">IF(CO354&lt;&gt;"","Duplicated name. " &amp; IF(ISERROR(FIND(" ",CO354)),"Duplicate have index " &amp; CO354, "Duplicates have indices: "&amp;SUBSTITUTE(CO354," ",", ")),"")</f>
        <v/>
      </c>
      <c r="DI354" s="14" t="str">
        <f t="shared" ref="DI354" ca="1" si="8497">IF(CP354&lt;&gt;"","Variable label exceed length 150","")</f>
        <v/>
      </c>
      <c r="DJ354" s="14" t="str">
        <f t="shared" ref="DJ354" ca="1" si="8498">IF(CQ354&lt;&gt;"","Duplicated variable label. " &amp; IF(ISERROR(FIND(" ",CQ354)),"Duplicate have index " &amp; CQ354, "Duplicates have indices: "&amp;SUBSTITUTE(CQ354," ",", ")),"")</f>
        <v/>
      </c>
      <c r="DK354" s="14" t="str">
        <f t="shared" ref="DK354" ca="1" si="8499">IF(CR354&lt;&gt;"","The following cases have values below declared theorethical min: " &amp;SUBSTITUTE(CR354," ",", "),"")</f>
        <v/>
      </c>
      <c r="DL354" s="14" t="str">
        <f t="shared" ref="DL354" ca="1" si="8500">IF(CS354&lt;&gt;"","The following cases have values above declared theorethical max: " &amp;SUBSTITUTE(CS354," ",", "),"")</f>
        <v/>
      </c>
      <c r="DM354" s="14" t="str">
        <f t="shared" ref="DM354" ca="1" si="8501">IF(CT354&lt;&gt;"","There are some cases with values not explicitly declared in the labels dictionary: " &amp;SUBSTITUTE(CT354," ",", "),"")</f>
        <v/>
      </c>
      <c r="DN354" s="14" t="str">
        <f t="array" aca="1" ref="DN354" ca="1">IF(CU354&lt;&gt;"","There are errors in the entered values in the following cases: " &amp;SUBSTITUTE(CU354," ",", "),"")</f>
        <v/>
      </c>
      <c r="DO354" s="14" t="str">
        <f t="shared" ref="DO354" ca="1" si="8502">IF(CV354&lt;&gt;"","The following records are missing in this required field: " &amp;SUBSTITUTE(CV354," ",", "),"")</f>
        <v/>
      </c>
      <c r="DP354" s="14" t="str">
        <f t="shared" ref="DP354" ca="1" si="8503">IF(CW354&lt;&gt;"","The following cases have non-integer values: " &amp;SUBSTITUTE(CW354," ",", "),"")</f>
        <v/>
      </c>
      <c r="DQ354" s="14" t="str">
        <f t="shared" ref="DQ354" ca="1" si="8504">IF(CX354&lt;&gt;"","The following cases are non-numeric: " &amp;SUBSTITUTE(CX354," ",", "),"")</f>
        <v/>
      </c>
      <c r="DR354" s="14" t="str">
        <f t="shared" ref="DR354" ca="1" si="8505">IF(CY354&lt;&gt;"","In the following cases " &amp; P354 &amp; " " &amp; LOWER(MID(AG354,1,1)) &amp; MID(AG354,2,LEN(AG354)) &amp; ": " &amp;SUBSTITUTE(CY354," ",", "),"")</f>
        <v/>
      </c>
      <c r="DS354" s="14" t="str">
        <f t="shared" ref="DS354" ca="1" si="8506">IF(CZ354&lt;&gt;"","In the following cases " &amp; P354 &amp; " " &amp; LOWER(MID(AJ354,1,1)) &amp; MID(AJ354,2,LEN(AJ354)) &amp; ": " &amp;SUBSTITUTE(CZ354," ",", "),"")</f>
        <v/>
      </c>
      <c r="DZ354" s="14" t="b">
        <f t="shared" ref="DZ354" ca="1" si="8507">OR(ED354&lt;&gt;"",EF354&lt;&gt;"",EG354&lt;&gt;"")</f>
        <v>0</v>
      </c>
      <c r="EA354" s="14" t="str">
        <f t="shared" ref="EA354" ca="1" si="8508">IF(EB354&lt;&gt;"",G354 &amp; " (" &amp; F354 &amp; ")","")</f>
        <v/>
      </c>
      <c r="EB354" s="14" t="str">
        <f t="shared" ref="EB354" ca="1" si="8509">IF(EE354&lt;&gt;"",EE354&amp;IF(ED354&lt;&gt;""," and "&amp;ED354,""),UPPER(MID(ED354,1,1)&amp;MID(ED354,2,LEN(ED354))))&amp; IF(OR(EF354&lt;&gt;"",EG354&lt;&gt;"")," and "&amp;IF(EF354&lt;&gt;"",LOWER(MID(EF354,1,1) &amp; MID(EF354,2,LEN(EF354))),"")&amp; IF(AND(EF354 &lt;&gt;"",EG354&lt;&gt;"")," and ","") &amp; IF(EG354&lt;&gt;"",LOWER(MID(EG354,1,1) &amp; MID(EG354,2,LEN(EG354))),""),"") &amp; IF(OR(EE354&lt;&gt;"",ED354&lt;&gt;"",EF354&lt;&gt;"",EG354&lt;&gt;""), ". ","")</f>
        <v/>
      </c>
      <c r="EC354" s="14" t="str">
        <f t="shared" ref="EC354" ca="1" si="8510">IF(EB354&lt;&gt;"",G354 &amp; " (" &amp; F354 &amp; "): " &amp; EB354,"")</f>
        <v/>
      </c>
      <c r="ED354" s="14" t="str">
        <f t="shared" ref="ED354" ca="1" si="8511">IF(H354,IF(W354&gt;0,IF(AND(AO354&lt;&gt;"",AP354&lt;&gt;""),"each value must be between " &amp; IF( AV354,IFERROR(TEXT(AO354,"rrrr-mm-dd") &amp;" (" &amp; AO354 &amp;")",AO354),AO354) &amp; " and " &amp; IF( AV354,IFERROR(TEXT(AP354,"rrrr-mm-dd") &amp;" (" &amp; AP354 &amp;")",AP354),AP354),IF(AO354&lt;&gt;"","each value must be above " &amp; IF( AV354,IFERROR(TEXT(AO354,"rrrr-mm-dd") &amp;" (" &amp; AO354 &amp;")",AO354),AO354), IF(AP354&lt;&gt;"","each value must be below " &amp; IF( AV354,IFERROR(TEXT(AP354,"rrrr-mm-dd") &amp;" (" &amp; AP354 &amp;")",AP354),AP354),""))),""),"")</f>
        <v/>
      </c>
      <c r="EE354" s="14" t="str">
        <f t="shared" ref="EE354" ca="1" si="8512">IF(H354,IF(OR(AQ354,AU354,AV354,AS354,AR354),
   "Values must be" &amp;
   IF(AR354," limited to predefinied list", IF(AQ354, " integers",IF(OR(AU354,AV354)," numeric",""))) &amp;
   IF(AS354,IF(OR(AR354,AQ354,AU354,AV354), " and ","") &amp; "non-missing",""),
""),"")</f>
        <v/>
      </c>
      <c r="EF354" s="14" t="str">
        <f t="shared" ref="EF354" ca="1" si="8513">IF($H354,AG354,"")</f>
        <v/>
      </c>
      <c r="EG354" s="14" t="str">
        <f t="shared" ref="EG354" ca="1" si="8514">IF($H354,AJ354,"")</f>
        <v/>
      </c>
      <c r="EM354" s="14" t="b">
        <f t="shared" ref="EM354" ca="1" si="8515">OR(EC354&lt;&gt;"",DF354&lt;&gt;"")</f>
        <v>0</v>
      </c>
      <c r="EN354" s="14" t="str">
        <f t="shared" ref="EN354" ca="1" si="8516">IF(EM354,C354,"")</f>
        <v/>
      </c>
      <c r="EO354" s="14" t="str">
        <f t="shared" ref="EO354" ca="1" si="8517">IF(EM354,F354,"")</f>
        <v/>
      </c>
      <c r="EP354" s="14" t="str">
        <f t="shared" ref="EP354" ca="1" si="8518">EC354</f>
        <v/>
      </c>
      <c r="EQ354" s="14" t="str">
        <f t="shared" ref="EQ354" ca="1" si="8519">DF354</f>
        <v/>
      </c>
    </row>
    <row r="355" spans="2:147" s="14" customFormat="1">
      <c r="B355" s="14" t="str">
        <f t="shared" ca="1" si="7320"/>
        <v/>
      </c>
      <c r="C355" s="14">
        <f t="shared" ca="1" si="7321"/>
        <v>323</v>
      </c>
      <c r="D355" s="14">
        <f t="shared" si="7322"/>
        <v>353</v>
      </c>
      <c r="E355" s="14" t="str">
        <f t="shared" ca="1" si="7323"/>
        <v>N</v>
      </c>
      <c r="F355" s="14" t="str">
        <f t="shared" ca="1" si="7324"/>
        <v>q_101a_1</v>
      </c>
      <c r="G355" s="14" t="str">
        <f t="shared" ca="1" si="7325"/>
        <v>Which family member 1 had a history of FTD</v>
      </c>
      <c r="H355" s="14" t="b">
        <f t="shared" ca="1" si="7326"/>
        <v>1</v>
      </c>
      <c r="I355" s="14" t="str">
        <f ca="1">IF($H355,ADDRESS(3,(D355+1)*2-1,4,,"["&amp;wew!$G$7&amp;"]"&amp;_sheetname_labels)&amp;":"&amp;ADDRESS(2+ster!$B$20,(D355+1)*2-1,4),"")</f>
        <v>[DBTemplate.xlsm]labels!AAE3:AAE61</v>
      </c>
      <c r="J355" s="14">
        <f t="array" aca="1" ref="J355" ca="1">IF(H355,MAX(0,MAX(IF(INDIRECT(I355)&lt;&gt;"",ROW(INDIRECT(I355)),""))-2),"")</f>
        <v>33</v>
      </c>
      <c r="K355" s="14" t="str">
        <f ca="1">IF($H355,IF($J355&gt;0,ADDRESS(3,(D355+1)*2-1,4,,"["&amp;wew!$G$7&amp;"]"&amp;_sheetname_labels)&amp;":"&amp;ADDRESS(2+J355,(D355+1)*2-1,4),""),"")</f>
        <v>[DBTemplate.xlsm]labels!AAE3:AAE35</v>
      </c>
      <c r="L355" s="14" t="str">
        <f ca="1">IF($H355,IF($J355&gt;0,ADDRESS(3,(D355+1)*2,4,,"["&amp;wew!$G$7&amp;"]"&amp;_sheetname_labels)&amp;":"&amp;ADDRESS(2+J355,(D355+1)*2,4),""),"")</f>
        <v>[DBTemplate.xlsm]labels!AAF3:AAF35</v>
      </c>
      <c r="M355" s="14">
        <f t="shared" ca="1" si="7327"/>
        <v>0</v>
      </c>
      <c r="N355" s="14">
        <f t="shared" ca="1" si="7328"/>
        <v>33</v>
      </c>
      <c r="O355" s="14" t="str">
        <f t="shared" ca="1" si="7329"/>
        <v>q_101a_1</v>
      </c>
      <c r="P355" s="14" t="str">
        <f t="shared" ca="1" si="7330"/>
        <v>Which family member 1 had a history of FTD</v>
      </c>
      <c r="Q355" s="14" t="str">
        <f ca="1">IF($BP355,ADDRESS(3,D355+1,4,,"["&amp;wew!$G$7&amp;"]"&amp;_sheetname_dataframe)&amp;":"&amp;ADDRESS(2+ster!$C$14,D355+1,4),"")</f>
        <v>[DBTemplate.xlsm]data_frame!MP3:MP3</v>
      </c>
      <c r="R355" s="14" t="str">
        <f>IF($BP355,IF(MID(_xll.FORMULATEXT(INDEX(INDIRECT(Q355),1)),1,1)="=", _xll.FORMULATEXT(INDEX(INDIRECT(Q355),1),2,TRUE),""),"")</f>
        <v/>
      </c>
      <c r="S355" s="14">
        <f t="array" aca="1" ref="S355" ca="1">IF(H355,SUM(IF((IFERROR(INDIRECT(Q355)&lt;&gt;"",FALSE))*(INDIRECT(ster!$D$14)&lt;&gt;""),1,0)),"")</f>
        <v>0</v>
      </c>
      <c r="T355" s="14">
        <f t="array" aca="1" ref="T355" ca="1">IF(H355,IF(M355&gt;0,SUM(IFERROR(1*(MATCH(INDIRECT(Q355),INDIRECT(K355),0)&gt;0),0)*(INDIRECT(ster!$D$14)&lt;&gt;"")*NOT(ISNUMBER(INDIRECT(Q355)))),0),"")</f>
        <v>0</v>
      </c>
      <c r="U355" s="14">
        <f t="array" aca="1" ref="U355" ca="1">IF(H355,SUM((IFERROR(INDIRECT(Q355)="",FALSE))*(INDIRECT(ster!$D$14)&lt;&gt;"")),"")</f>
        <v>1</v>
      </c>
      <c r="V355" s="14">
        <f t="array" aca="1" ref="V355" ca="1">IF(H355,SUM((IFERROR(INDIRECT(Q355)="#ąś",TRUE))*(INDIRECT(ster!$D$14)&lt;&gt;"")),"")</f>
        <v>0</v>
      </c>
      <c r="W355" s="14">
        <f t="array" aca="1" ref="W355" ca="1">IF(H355,SUM(ISNUMBER(INDIRECT(Q355))*(INDIRECT(ster!$D$14)&lt;&gt;"")),"")</f>
        <v>0</v>
      </c>
      <c r="X355" s="14" t="str">
        <f t="array" aca="1" ref="X355" ca="1">IF(AND(H355,W355&gt;0),IF(wew!$B$3,MIN(IF((INDIRECT(ster!$D$14)&lt;&gt;"")*IFERROR(INDIRECT($Q355)&lt;&gt;"",FALSE),IFERROR(INDIRECT($Q355),"X"),"X")),"&lt;włącz podświetlanie wartości&gt;"),"—")</f>
        <v>—</v>
      </c>
      <c r="Y355" s="14" t="str">
        <f t="array" aca="1" ref="Y355" ca="1">IF(AND(H355,W355&gt;0),IF(wew!$B$3,MAX(IF((INDIRECT(ster!$D$14)&lt;&gt;"")*IFERROR(INDIRECT($Q355)&lt;&gt;"",FALSE),IFERROR(INDIRECT($Q355),"X"),"X")),"&lt;włącz podświetlanie wartości&gt;"),"—")</f>
        <v>—</v>
      </c>
      <c r="Z355" s="14">
        <f t="shared" ca="1" si="7331"/>
        <v>0</v>
      </c>
      <c r="AA355" s="12" t="str">
        <f t="shared" ca="1" si="7332"/>
        <v>—</v>
      </c>
      <c r="AB355" s="17">
        <f t="array" aca="1" ref="AB355" ca="1">IF(H355,IF(W355&gt;0,SUM((INDIRECT(ster!$D$14)&lt;&gt;"")*IFERROR((INDIRECT(Q355)&lt;&gt;"")*(INDIRECT(Q355)=INT(INDIRECT(Q355))),0)),0),"")</f>
        <v>0</v>
      </c>
      <c r="AC355" s="17">
        <f t="array" aca="1" ref="AC355" ca="1">IF(H355,W355-AB355,"")</f>
        <v>0</v>
      </c>
      <c r="AD355" s="17">
        <f t="shared" ca="1" si="7333"/>
        <v>1</v>
      </c>
      <c r="AE355" s="17" t="b">
        <f t="shared" ca="1" si="7334"/>
        <v>0</v>
      </c>
      <c r="AF355" s="17" t="str">
        <f ca="1">IF(AE355,IF($H355,ADDRESS(3,D355+2,4,,"["&amp;wew!$G$7&amp;"]"&amp;_sheetname_dataframe)&amp;":"&amp;ADDRESS(2+ster!$C$14,D355+2,4),""),"")</f>
        <v/>
      </c>
      <c r="AG355" s="17" t="str">
        <f t="shared" ca="1" si="7335"/>
        <v/>
      </c>
      <c r="AH355" s="17" t="b">
        <f t="shared" ca="1" si="7336"/>
        <v>0</v>
      </c>
      <c r="AI355" s="17" t="str">
        <f ca="1">IF(AH355,IF($H355,ADDRESS(3,D355+3,4,,"["&amp;wew!$G$7&amp;"]"&amp;_sheetname_dataframe)&amp;":"&amp;ADDRESS(2+ster!$C$14,D355+3,4),""),"")</f>
        <v/>
      </c>
      <c r="AJ355" s="17" t="str">
        <f t="shared" ca="1" si="7337"/>
        <v/>
      </c>
      <c r="AK355" s="17" t="b">
        <f t="shared" ca="1" si="7338"/>
        <v>0</v>
      </c>
      <c r="AL355" s="17" t="b">
        <f t="shared" ca="1" si="7339"/>
        <v>0</v>
      </c>
      <c r="AM355" s="17" t="b">
        <f t="shared" ca="1" si="7340"/>
        <v>0</v>
      </c>
      <c r="AN355" s="17">
        <f t="shared" ca="1" si="7341"/>
        <v>0</v>
      </c>
      <c r="AO355" s="24" t="str">
        <f t="shared" ca="1" si="7342"/>
        <v/>
      </c>
      <c r="AP355" s="24" t="str">
        <f t="shared" ca="1" si="7343"/>
        <v/>
      </c>
      <c r="AQ355" s="17" t="b">
        <f t="shared" ca="1" si="7344"/>
        <v>0</v>
      </c>
      <c r="AR355" s="17" t="b">
        <f t="shared" ca="1" si="7345"/>
        <v>0</v>
      </c>
      <c r="AS355" s="17" t="b">
        <f t="shared" ca="1" si="7346"/>
        <v>0</v>
      </c>
      <c r="AT355" s="17" t="b">
        <f t="shared" ca="1" si="7347"/>
        <v>0</v>
      </c>
      <c r="AU355" s="17" t="b">
        <f t="shared" ca="1" si="7348"/>
        <v>1</v>
      </c>
      <c r="AV355" s="17" t="b">
        <f t="shared" ca="1" si="7349"/>
        <v>0</v>
      </c>
      <c r="AW355" s="17" t="b">
        <f t="shared" ca="1" si="7350"/>
        <v>0</v>
      </c>
      <c r="AX355" s="14" t="b">
        <f t="array" aca="1" ref="AX355" ca="1">IF(H355,N355&gt;0,"")</f>
        <v>1</v>
      </c>
      <c r="AY355" s="17" t="str">
        <f t="shared" ca="1" si="7351"/>
        <v>C3:C35</v>
      </c>
      <c r="AZ355" s="17" t="b">
        <f t="array" aca="1" ref="AZ355" ca="1">IF(AY355&lt;&gt;"",SUM(1*ISERROR(MATCH(INDIRECT(AY355),INDIRECT(K355),0)))=0,"")</f>
        <v>0</v>
      </c>
      <c r="BA355" s="17" t="b">
        <f t="shared" ca="1" si="7352"/>
        <v>1</v>
      </c>
      <c r="BB355" s="17" t="b">
        <v>0</v>
      </c>
      <c r="BC355" s="17" t="b">
        <f t="shared" ca="1" si="7353"/>
        <v>0</v>
      </c>
      <c r="BD355" s="17" t="b">
        <f t="shared" ca="1" si="7354"/>
        <v>1</v>
      </c>
      <c r="BE355" s="17" t="b">
        <f t="shared" ca="1" si="7355"/>
        <v>0</v>
      </c>
      <c r="BF355" s="17" t="b">
        <f t="shared" ca="1" si="7356"/>
        <v>0</v>
      </c>
      <c r="BG355" s="17" t="b">
        <f t="shared" ca="1" si="7357"/>
        <v>0</v>
      </c>
      <c r="BH355" s="17" t="b">
        <f t="shared" ca="1" si="7358"/>
        <v>1</v>
      </c>
      <c r="BI355" s="17">
        <f t="shared" ca="1" si="7359"/>
        <v>3</v>
      </c>
      <c r="BJ355" s="17" t="b">
        <f t="shared" ca="1" si="7360"/>
        <v>0</v>
      </c>
      <c r="BK355" s="17" t="str">
        <f t="shared" ca="1" si="7361"/>
        <v/>
      </c>
      <c r="BL355" s="17" t="str">
        <f t="shared" ca="1" si="7362"/>
        <v/>
      </c>
      <c r="BM355" s="17" t="str">
        <f t="shared" ca="1" si="7363"/>
        <v>L</v>
      </c>
      <c r="BN355" s="17" t="str">
        <f t="shared" ca="1" si="7364"/>
        <v>L</v>
      </c>
      <c r="BO355" s="17" t="str">
        <f t="shared" ca="1" si="7365"/>
        <v>N</v>
      </c>
      <c r="BP355" s="14" t="b">
        <f t="shared" ca="1" si="7366"/>
        <v>1</v>
      </c>
      <c r="BQ355" s="35"/>
      <c r="BX355" s="16"/>
      <c r="BY355" s="16"/>
      <c r="BZ355" s="16"/>
      <c r="CA355" s="16"/>
      <c r="CB355" s="16"/>
      <c r="CC355" s="16"/>
      <c r="CD355" s="16"/>
      <c r="CE355" s="16"/>
      <c r="CF355" s="16"/>
      <c r="CN355" s="14">
        <f ca="1">IF(H355,IFERROR(IsVariableNameLegal(O355),0),0)</f>
        <v>0</v>
      </c>
      <c r="CO355" s="14" t="str">
        <f t="array" aca="1" ref="CO355" ca="1">IF(H355,IF(COUNTIF(INDIRECT(wew!$C$13),O355)&gt;1,TRIM(SUBSTITUTE(_xll.MCONCAT(IF((INDIRECT(wew!$C$13)=O355)*(COLUMN(INDIRECT(wew!$C$13))&lt;&gt;D355+1),-1+COLUMN(INDIRECT(wew!$C$13)),"")," "),"  "," ")),""),"")</f>
        <v/>
      </c>
      <c r="CP355" s="14" t="str">
        <f t="array" aca="1" ref="CP355" ca="1">IF(P355&lt;&gt;"",IF(LEN(P355)&gt;150,1,""),"")</f>
        <v/>
      </c>
      <c r="CQ355" s="14" t="str">
        <f t="array" aca="1" ref="CQ355" ca="1">IF(AND(H355,NOT(ster!$J$3)),IF(COUNTIF(INDIRECT(wew!$C$15),P355)&gt;1,TRIM(SUBSTITUTE(_xll.MCONCAT(IF((INDIRECT(wew!$C$15)=P355)*(COLUMN(INDIRECT(wew!$C$15))&lt;&gt;D355+1),-1+COLUMN(INDIRECT(wew!$C$15)),"")," "),"  "," ")),""),"")</f>
        <v/>
      </c>
      <c r="CR355" s="14" t="str">
        <f t="array" aca="1" ref="CR355" ca="1">IF(H355,IF(AND(W355&gt;0,AO355&lt;&gt;""),TRIM(SUBSTITUTE(_xll.MCONCAT(IFERROR(IF(ISNUMBER(INDIRECT(Q355)),IF((INDIRECT(ster!$D$14)&lt;&gt;"")*(INDIRECT(Q355)&lt;AO355),INDIRECT(ster!$D$14) &amp; ": " &amp;  SUBSTITUTE(IF( AV355,IFERROR(TEXT(INDIRECT(Q355),"rrrr-mm-dd") &amp;" (" &amp; INDIRECT(Q355) &amp;")",INDIRECT(Q355)),INDIRECT(Q355))," "," "),""),""),"")," "),"  "," ")),""),"")</f>
        <v/>
      </c>
      <c r="CS355" s="14" t="str">
        <f t="array" aca="1" ref="CS355" ca="1">IF(H355,IF(AND(W355&gt;0,AP355&lt;&gt;""),TRIM(SUBSTITUTE(_xll.MCONCAT(IFERROR(IF(ISNUMBER(INDIRECT(Q355)),IF((INDIRECT(ster!$D$14)&lt;&gt;"")*(INDIRECT(Q355)&gt;AP355),INDIRECT(ster!$D$14) &amp; ": " &amp;  SUBSTITUTE(IF( AV355,IFERROR(TEXT(INDIRECT(Q355),"rrrr-mm-dd")&amp;" (" &amp; INDIRECT(Q355) &amp;")",INDIRECT(Q355)),INDIRECT(Q355))," "," "),""),""),"")," "),"  "," ")),""),"")</f>
        <v/>
      </c>
      <c r="CT355" s="14" t="str">
        <f t="array" aca="1" ref="CT355" ca="1">IF(H355,IF(AND(N355&gt;0,AR355),TRIM(SUBSTITUTE(_xll.MCONCAT(IFERROR(IF(ISNUMBER(INDIRECT(Q355)),IF((INDIRECT(ster!$D$14)&lt;&gt;"")*(IFERROR(0*(MATCH(INDIRECT(Q355),INDIRECT(K355),0)&gt;0),1)),INDIRECT(ster!$D$14) &amp; ": " &amp;  SUBSTITUTE(IF( AV355,IFERROR(TEXT(INDIRECT(Q355),"rrrr-mm-dd")&amp;" (" &amp; INDIRECT(Q355) &amp;")",INDIRECT(Q355)),INDIRECT(Q355))," "," "),""),""),"")," "),"  "," ")),""),"")</f>
        <v/>
      </c>
      <c r="CU355" s="14" t="str">
        <f t="array" aca="1" ref="CU355" ca="1">IF(H355,IF(AND(V355&gt;0),TRIM(SUBSTITUTE(_xll.MCONCAT(IF((INDIRECT(ster!$D$14)&lt;&gt;"")*(IFERROR(0*(INDIRECT(Q355)&lt;&gt;""),1)),INDIRECT(ster!$D$14),"")," "),"  "," ")),""),"")</f>
        <v/>
      </c>
      <c r="CV355" s="14" t="str">
        <f t="array" aca="1" ref="CV355" ca="1">IF(H355,IF(AS355,
TRIM(SUBSTITUTE(_xll.MCONCAT(IF(
   (INDIRECT(ster!$D$14)&lt;&gt;"")*
   ((INDIRECT(Q355)="")+
      NOT(ISNUMBER(INDIRECT(Q355)))*
      NOT(ISERROR(MATCH(INDIRECT(Q355),INDIRECT(K355),0)))
    ),
      INDIRECT(ster!$D$14),
   "")," "),"  "," ")),
""),"")</f>
        <v/>
      </c>
      <c r="CW355" s="14" t="str">
        <f t="array" aca="1" ref="CW355" ca="1">IF(H355,IF(AND(AQ355),TRIM(SUBSTITUTE(_xll.MCONCAT(IFERROR(IF(ISNUMBER(INDIRECT(Q355)),IF((INDIRECT(ster!$D$14)&lt;&gt;"")*(INDIRECT(Q355)&lt;&gt;INT(INDIRECT(Q355))),INDIRECT(ster!$D$14) &amp; ": " &amp; INDIRECT(Q355),""),""),"")," "),"  "," ")),""),"")</f>
        <v/>
      </c>
      <c r="CX355" s="14" t="str">
        <f t="array" aca="1" ref="CX355" ca="1">IF(H355,IF(OR(AU355,AV355),TRIM(SUBSTITUTE(_xll.MCONCAT(IF((INDIRECT(ster!$D$14)&lt;&gt;"")*NOT(ISNUMBER(INDIRECT(Q355))),IF(ISERROR(MATCH(INDIRECT(Q355),INDIRECT(K355),0)),IFERROR(IF(INDIRECT(Q355)&lt;&gt;"",INDIRECT(ster!$D$14) &amp; ": " &amp; SUBSTITUTE(INDIRECT(Q355)," "," "),""),""),""),"")," "),"  "," ")),""),"")</f>
        <v/>
      </c>
      <c r="CY355" s="14" t="str">
        <f t="array" aca="1" ref="CY355" ca="1">IF(H355,IF(AE355,TRIM(SUBSTITUTE(_xll.MCONCAT(IF((INDIRECT(ster!$D$14)&lt;&gt;"")*IFERROR(NOT(INDIRECT(AF355)),FALSE),IF(ISERROR(MATCH(INDIRECT(Q355),INDIRECT(K355),0)),IFERROR(IF(INDIRECT(Q355)&lt;&gt;"",INDIRECT(ster!$D$14)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CZ355" s="14" t="str">
        <f t="array" aca="1" ref="CZ355" ca="1">IF(H355,IF(AH355,TRIM(SUBSTITUTE(_xll.MCONCAT(IF((INDIRECT(ster!$D$14)&lt;&gt;"")*IFERROR(NOT(INDIRECT(AI355)),FALSE),IF(ISERROR(MATCH(INDIRECT(Q355),INDIRECT(K355),0)),IFERROR(IF(INDIRECT(Q355)&lt;&gt;"",INDIRECT(ster!$D$14)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DC355" s="14" t="str">
        <f ca="1">SUBSTITUTE(SUBSTITUTE(SUBSTITUTE(SUBSTITUTE(_xll.MCONCAT(DG355:DS355,"■"),"■■","■"),"■■","■"),"■■","■"),"■■","■")</f>
        <v>■</v>
      </c>
      <c r="DD355" s="14" t="str">
        <f t="shared" ca="1" si="7367"/>
        <v/>
      </c>
      <c r="DE355" s="14" t="str">
        <f t="shared" ca="1" si="7368"/>
        <v/>
      </c>
      <c r="DF355" s="14" t="str">
        <f t="shared" ca="1" si="7369"/>
        <v/>
      </c>
      <c r="DG355" s="14" t="str">
        <f t="shared" ca="1" si="7370"/>
        <v/>
      </c>
      <c r="DH355" s="14" t="str">
        <f t="shared" ca="1" si="7371"/>
        <v/>
      </c>
      <c r="DI355" s="14" t="str">
        <f t="shared" ca="1" si="7372"/>
        <v/>
      </c>
      <c r="DJ355" s="14" t="str">
        <f t="shared" ca="1" si="7373"/>
        <v/>
      </c>
      <c r="DK355" s="14" t="str">
        <f t="shared" ca="1" si="7374"/>
        <v/>
      </c>
      <c r="DL355" s="14" t="str">
        <f t="shared" ca="1" si="7375"/>
        <v/>
      </c>
      <c r="DM355" s="14" t="str">
        <f t="shared" ca="1" si="7376"/>
        <v/>
      </c>
      <c r="DN355" s="14" t="str">
        <f t="array" aca="1" ref="DN355" ca="1">IF(CU355&lt;&gt;"","There are errors in the entered values in the following cases: " &amp;SUBSTITUTE(CU355," ",", "),"")</f>
        <v/>
      </c>
      <c r="DO355" s="14" t="str">
        <f t="shared" ca="1" si="7377"/>
        <v/>
      </c>
      <c r="DP355" s="14" t="str">
        <f t="shared" ca="1" si="7378"/>
        <v/>
      </c>
      <c r="DQ355" s="14" t="str">
        <f t="shared" ca="1" si="7379"/>
        <v/>
      </c>
      <c r="DR355" s="14" t="str">
        <f t="shared" ca="1" si="7380"/>
        <v/>
      </c>
      <c r="DS355" s="14" t="str">
        <f t="shared" ca="1" si="7381"/>
        <v/>
      </c>
      <c r="DZ355" s="14" t="b">
        <f t="shared" ca="1" si="7382"/>
        <v>0</v>
      </c>
      <c r="EA355" s="14" t="str">
        <f t="shared" ca="1" si="7383"/>
        <v>Which family member 1 had a history of FTD (q_101a_1)</v>
      </c>
      <c r="EB355" s="14" t="str">
        <f t="shared" ca="1" si="7384"/>
        <v xml:space="preserve">Values must be numeric. </v>
      </c>
      <c r="EC355" s="14" t="str">
        <f t="shared" ca="1" si="7385"/>
        <v xml:space="preserve">Which family member 1 had a history of FTD (q_101a_1): Values must be numeric. </v>
      </c>
      <c r="ED355" s="14" t="str">
        <f t="shared" ca="1" si="7386"/>
        <v/>
      </c>
      <c r="EE355" s="14" t="str">
        <f t="shared" ca="1" si="7387"/>
        <v>Values must be numeric</v>
      </c>
      <c r="EF355" s="14" t="str">
        <f t="shared" ca="1" si="7388"/>
        <v/>
      </c>
      <c r="EG355" s="14" t="str">
        <f t="shared" ca="1" si="7389"/>
        <v/>
      </c>
      <c r="EM355" s="14" t="b">
        <f t="shared" ca="1" si="7390"/>
        <v>1</v>
      </c>
      <c r="EN355" s="14">
        <f t="shared" ca="1" si="7391"/>
        <v>323</v>
      </c>
      <c r="EO355" s="14" t="str">
        <f t="shared" ca="1" si="7392"/>
        <v>q_101a_1</v>
      </c>
      <c r="EP355" s="14" t="str">
        <f t="shared" ca="1" si="7393"/>
        <v xml:space="preserve">Which family member 1 had a history of FTD (q_101a_1): Values must be numeric. </v>
      </c>
      <c r="EQ355" s="14" t="str">
        <f t="shared" ca="1" si="7394"/>
        <v/>
      </c>
    </row>
    <row r="356" spans="2:147" s="14" customFormat="1">
      <c r="B356" s="14" t="str">
        <f t="shared" ca="1" si="7320"/>
        <v/>
      </c>
      <c r="C356" s="14">
        <f t="shared" ca="1" si="7321"/>
        <v>324</v>
      </c>
      <c r="D356" s="14">
        <f t="shared" si="7322"/>
        <v>354</v>
      </c>
      <c r="E356" s="14" t="str">
        <f t="shared" ca="1" si="7323"/>
        <v>I</v>
      </c>
      <c r="F356" s="14" t="str">
        <f t="shared" ca="1" si="7324"/>
        <v>q_101a_2</v>
      </c>
      <c r="G356" s="14" t="str">
        <f t="shared" ca="1" si="7325"/>
        <v>How many family members 1 had a history of FTD</v>
      </c>
      <c r="H356" s="14" t="b">
        <f t="shared" ca="1" si="7326"/>
        <v>1</v>
      </c>
      <c r="I356" s="14" t="str">
        <f ca="1">IF($H356,ADDRESS(3,(D356+1)*2-1,4,,"["&amp;wew!$G$7&amp;"]"&amp;_sheetname_labels)&amp;":"&amp;ADDRESS(2+ster!$B$20,(D356+1)*2-1,4),"")</f>
        <v>[DBTemplate.xlsm]labels!AAG3:AAG61</v>
      </c>
      <c r="J356" s="14">
        <f t="array" aca="1" ref="J356" ca="1">IF(H356,MAX(0,MAX(IF(INDIRECT(I356)&lt;&gt;"",ROW(INDIRECT(I356)),""))-2),"")</f>
        <v>0</v>
      </c>
      <c r="K356" s="14" t="str">
        <f ca="1">IF($H356,IF($J356&gt;0,ADDRESS(3,(D356+1)*2-1,4,,"["&amp;wew!$G$7&amp;"]"&amp;_sheetname_labels)&amp;":"&amp;ADDRESS(2+J356,(D356+1)*2-1,4),""),"")</f>
        <v/>
      </c>
      <c r="L356" s="14" t="str">
        <f ca="1">IF($H356,IF($J356&gt;0,ADDRESS(3,(D356+1)*2,4,,"["&amp;wew!$G$7&amp;"]"&amp;_sheetname_labels)&amp;":"&amp;ADDRESS(2+J356,(D356+1)*2,4),""),"")</f>
        <v/>
      </c>
      <c r="M356" s="14">
        <f t="shared" ca="1" si="7327"/>
        <v>0</v>
      </c>
      <c r="N356" s="14">
        <f t="shared" ca="1" si="7328"/>
        <v>0</v>
      </c>
      <c r="O356" s="14" t="str">
        <f t="shared" ca="1" si="7329"/>
        <v>q_101a_2</v>
      </c>
      <c r="P356" s="14" t="str">
        <f t="shared" ca="1" si="7330"/>
        <v>How many family members 1 had a history of FTD</v>
      </c>
      <c r="Q356" s="14" t="str">
        <f ca="1">IF($BP356,ADDRESS(3,D356+1,4,,"["&amp;wew!$G$7&amp;"]"&amp;_sheetname_dataframe)&amp;":"&amp;ADDRESS(2+ster!$C$14,D356+1,4),"")</f>
        <v>[DBTemplate.xlsm]data_frame!MQ3:MQ3</v>
      </c>
      <c r="R356" s="14" t="str">
        <f>IF($BP356,IF(MID(_xll.FORMULATEXT(INDEX(INDIRECT(Q356),1)),1,1)="=", _xll.FORMULATEXT(INDEX(INDIRECT(Q356),1),2,TRUE),""),"")</f>
        <v/>
      </c>
      <c r="S356" s="14">
        <f t="array" aca="1" ref="S356" ca="1">IF(H356,SUM(IF((IFERROR(INDIRECT(Q356)&lt;&gt;"",FALSE))*(INDIRECT(ster!$D$14)&lt;&gt;""),1,0)),"")</f>
        <v>0</v>
      </c>
      <c r="T356" s="14">
        <f t="array" aca="1" ref="T356" ca="1">IF(H356,IF(M356&gt;0,SUM(IFERROR(1*(MATCH(INDIRECT(Q356),INDIRECT(K356),0)&gt;0),0)*(INDIRECT(ster!$D$14)&lt;&gt;"")*NOT(ISNUMBER(INDIRECT(Q356)))),0),"")</f>
        <v>0</v>
      </c>
      <c r="U356" s="14">
        <f t="array" aca="1" ref="U356" ca="1">IF(H356,SUM((IFERROR(INDIRECT(Q356)="",FALSE))*(INDIRECT(ster!$D$14)&lt;&gt;"")),"")</f>
        <v>1</v>
      </c>
      <c r="V356" s="14">
        <f t="array" aca="1" ref="V356" ca="1">IF(H356,SUM((IFERROR(INDIRECT(Q356)="#ąś",TRUE))*(INDIRECT(ster!$D$14)&lt;&gt;"")),"")</f>
        <v>0</v>
      </c>
      <c r="W356" s="14">
        <f t="array" aca="1" ref="W356" ca="1">IF(H356,SUM(ISNUMBER(INDIRECT(Q356))*(INDIRECT(ster!$D$14)&lt;&gt;"")),"")</f>
        <v>0</v>
      </c>
      <c r="X356" s="14" t="str">
        <f t="array" aca="1" ref="X356" ca="1">IF(AND(H356,W356&gt;0),IF(wew!$B$3,MIN(IF((INDIRECT(ster!$D$14)&lt;&gt;"")*IFERROR(INDIRECT($Q356)&lt;&gt;"",FALSE),IFERROR(INDIRECT($Q356),"X"),"X")),"&lt;włącz podświetlanie wartości&gt;"),"—")</f>
        <v>—</v>
      </c>
      <c r="Y356" s="14" t="str">
        <f t="array" aca="1" ref="Y356" ca="1">IF(AND(H356,W356&gt;0),IF(wew!$B$3,MAX(IF((INDIRECT(ster!$D$14)&lt;&gt;"")*IFERROR(INDIRECT($Q356)&lt;&gt;"",FALSE),IFERROR(INDIRECT($Q356),"X"),"X")),"&lt;włącz podświetlanie wartości&gt;"),"—")</f>
        <v>—</v>
      </c>
      <c r="Z356" s="14">
        <f t="shared" ca="1" si="7331"/>
        <v>0</v>
      </c>
      <c r="AA356" s="12" t="str">
        <f t="shared" ca="1" si="7332"/>
        <v>—</v>
      </c>
      <c r="AB356" s="17">
        <f t="array" aca="1" ref="AB356" ca="1">IF(H356,IF(W356&gt;0,SUM((INDIRECT(ster!$D$14)&lt;&gt;"")*IFERROR((INDIRECT(Q356)&lt;&gt;"")*(INDIRECT(Q356)=INT(INDIRECT(Q356))),0)),0),"")</f>
        <v>0</v>
      </c>
      <c r="AC356" s="17">
        <f t="array" aca="1" ref="AC356" ca="1">IF(H356,W356-AB356,"")</f>
        <v>0</v>
      </c>
      <c r="AD356" s="17">
        <f t="shared" ca="1" si="7333"/>
        <v>1</v>
      </c>
      <c r="AE356" s="17" t="b">
        <f t="shared" ca="1" si="7334"/>
        <v>0</v>
      </c>
      <c r="AF356" s="17" t="str">
        <f ca="1">IF(AE356,IF($H356,ADDRESS(3,D356+2,4,,"["&amp;wew!$G$7&amp;"]"&amp;_sheetname_dataframe)&amp;":"&amp;ADDRESS(2+ster!$C$14,D356+2,4),""),"")</f>
        <v/>
      </c>
      <c r="AG356" s="17" t="str">
        <f t="shared" ca="1" si="7335"/>
        <v/>
      </c>
      <c r="AH356" s="17" t="b">
        <f t="shared" ca="1" si="7336"/>
        <v>0</v>
      </c>
      <c r="AI356" s="17" t="str">
        <f ca="1">IF(AH356,IF($H356,ADDRESS(3,D356+3,4,,"["&amp;wew!$G$7&amp;"]"&amp;_sheetname_dataframe)&amp;":"&amp;ADDRESS(2+ster!$C$14,D356+3,4),""),"")</f>
        <v/>
      </c>
      <c r="AJ356" s="17" t="str">
        <f t="shared" ca="1" si="7337"/>
        <v/>
      </c>
      <c r="AK356" s="17" t="b">
        <f t="shared" ca="1" si="7338"/>
        <v>0</v>
      </c>
      <c r="AL356" s="17" t="b">
        <f t="shared" ca="1" si="7339"/>
        <v>0</v>
      </c>
      <c r="AM356" s="17" t="b">
        <f t="shared" ca="1" si="7340"/>
        <v>0</v>
      </c>
      <c r="AN356" s="17">
        <f t="shared" ca="1" si="7341"/>
        <v>0</v>
      </c>
      <c r="AO356" s="24" t="str">
        <f t="shared" ca="1" si="7342"/>
        <v/>
      </c>
      <c r="AP356" s="24" t="str">
        <f t="shared" ca="1" si="7343"/>
        <v/>
      </c>
      <c r="AQ356" s="17" t="b">
        <f t="shared" ca="1" si="7344"/>
        <v>0</v>
      </c>
      <c r="AR356" s="17" t="b">
        <f t="shared" ca="1" si="7345"/>
        <v>0</v>
      </c>
      <c r="AS356" s="17" t="b">
        <f t="shared" ca="1" si="7346"/>
        <v>0</v>
      </c>
      <c r="AT356" s="17" t="b">
        <f t="shared" ca="1" si="7347"/>
        <v>0</v>
      </c>
      <c r="AU356" s="17" t="b">
        <f t="shared" ca="1" si="7348"/>
        <v>0</v>
      </c>
      <c r="AV356" s="17" t="b">
        <f t="shared" ca="1" si="7349"/>
        <v>0</v>
      </c>
      <c r="AW356" s="17" t="b">
        <f t="shared" ca="1" si="7350"/>
        <v>0</v>
      </c>
      <c r="AX356" s="14" t="b">
        <f t="array" aca="1" ref="AX356" ca="1">IF(H356,N356&gt;0,"")</f>
        <v>0</v>
      </c>
      <c r="AY356" s="17" t="str">
        <f t="shared" ca="1" si="7351"/>
        <v/>
      </c>
      <c r="AZ356" s="17" t="str">
        <f t="array" aca="1" ref="AZ356" ca="1">IF(AY356&lt;&gt;"",SUM(1*ISERROR(MATCH(INDIRECT(AY356),INDIRECT(K356),0)))=0,"")</f>
        <v/>
      </c>
      <c r="BA356" s="17" t="b">
        <f t="shared" ca="1" si="7352"/>
        <v>1</v>
      </c>
      <c r="BB356" s="17" t="b">
        <v>0</v>
      </c>
      <c r="BC356" s="17" t="b">
        <f t="shared" ca="1" si="7353"/>
        <v>0</v>
      </c>
      <c r="BD356" s="17" t="b">
        <f t="shared" ca="1" si="7354"/>
        <v>0</v>
      </c>
      <c r="BE356" s="17" t="b">
        <f t="shared" ca="1" si="7355"/>
        <v>0</v>
      </c>
      <c r="BF356" s="17" t="b">
        <f t="shared" ca="1" si="7356"/>
        <v>0</v>
      </c>
      <c r="BG356" s="17" t="b">
        <f t="shared" ca="1" si="7357"/>
        <v>0</v>
      </c>
      <c r="BH356" s="17" t="b">
        <f t="shared" ca="1" si="7358"/>
        <v>0</v>
      </c>
      <c r="BI356" s="17">
        <f t="shared" ca="1" si="7359"/>
        <v>7</v>
      </c>
      <c r="BJ356" s="17" t="b">
        <f t="shared" ca="1" si="7360"/>
        <v>0</v>
      </c>
      <c r="BK356" s="17" t="str">
        <f t="shared" ca="1" si="7361"/>
        <v/>
      </c>
      <c r="BL356" s="17" t="str">
        <f t="shared" ca="1" si="7362"/>
        <v/>
      </c>
      <c r="BM356" s="17" t="str">
        <f t="shared" ca="1" si="7363"/>
        <v>0</v>
      </c>
      <c r="BN356" s="17" t="str">
        <f t="shared" ca="1" si="7364"/>
        <v>0</v>
      </c>
      <c r="BO356" s="17" t="str">
        <f t="shared" ca="1" si="7365"/>
        <v/>
      </c>
      <c r="BP356" s="14" t="b">
        <f t="shared" ca="1" si="7366"/>
        <v>1</v>
      </c>
      <c r="BQ356" s="35"/>
      <c r="BX356" s="16"/>
      <c r="BY356" s="16"/>
      <c r="BZ356" s="16"/>
      <c r="CA356" s="16"/>
      <c r="CB356" s="16"/>
      <c r="CC356" s="16"/>
      <c r="CD356" s="16"/>
      <c r="CE356" s="16"/>
      <c r="CF356" s="16"/>
      <c r="CN356" s="14">
        <f ca="1">IF(H356,IFERROR(IsVariableNameLegal(O356),0),0)</f>
        <v>0</v>
      </c>
      <c r="CO356" s="14" t="str">
        <f t="array" aca="1" ref="CO356" ca="1">IF(H356,IF(COUNTIF(INDIRECT(wew!$C$13),O356)&gt;1,TRIM(SUBSTITUTE(_xll.MCONCAT(IF((INDIRECT(wew!$C$13)=O356)*(COLUMN(INDIRECT(wew!$C$13))&lt;&gt;D356+1),-1+COLUMN(INDIRECT(wew!$C$13)),"")," "),"  "," ")),""),"")</f>
        <v/>
      </c>
      <c r="CP356" s="14" t="str">
        <f t="array" aca="1" ref="CP356" ca="1">IF(P356&lt;&gt;"",IF(LEN(P356)&gt;150,1,""),"")</f>
        <v/>
      </c>
      <c r="CQ356" s="14" t="str">
        <f t="array" aca="1" ref="CQ356" ca="1">IF(AND(H356,NOT(ster!$J$3)),IF(COUNTIF(INDIRECT(wew!$C$15),P356)&gt;1,TRIM(SUBSTITUTE(_xll.MCONCAT(IF((INDIRECT(wew!$C$15)=P356)*(COLUMN(INDIRECT(wew!$C$15))&lt;&gt;D356+1),-1+COLUMN(INDIRECT(wew!$C$15)),"")," "),"  "," ")),""),"")</f>
        <v/>
      </c>
      <c r="CR356" s="14" t="str">
        <f t="array" aca="1" ref="CR356" ca="1">IF(H356,IF(AND(W356&gt;0,AO356&lt;&gt;""),TRIM(SUBSTITUTE(_xll.MCONCAT(IFERROR(IF(ISNUMBER(INDIRECT(Q356)),IF((INDIRECT(ster!$D$14)&lt;&gt;"")*(INDIRECT(Q356)&lt;AO356),INDIRECT(ster!$D$14) &amp; ": " &amp;  SUBSTITUTE(IF( AV356,IFERROR(TEXT(INDIRECT(Q356),"rrrr-mm-dd") &amp;" (" &amp; INDIRECT(Q356) &amp;")",INDIRECT(Q356)),INDIRECT(Q356))," "," "),""),""),"")," "),"  "," ")),""),"")</f>
        <v/>
      </c>
      <c r="CS356" s="14" t="str">
        <f t="array" aca="1" ref="CS356" ca="1">IF(H356,IF(AND(W356&gt;0,AP356&lt;&gt;""),TRIM(SUBSTITUTE(_xll.MCONCAT(IFERROR(IF(ISNUMBER(INDIRECT(Q356)),IF((INDIRECT(ster!$D$14)&lt;&gt;"")*(INDIRECT(Q356)&gt;AP356),INDIRECT(ster!$D$14) &amp; ": " &amp;  SUBSTITUTE(IF( AV356,IFERROR(TEXT(INDIRECT(Q356),"rrrr-mm-dd")&amp;" (" &amp; INDIRECT(Q356) &amp;")",INDIRECT(Q356)),INDIRECT(Q356))," "," "),""),""),"")," "),"  "," ")),""),"")</f>
        <v/>
      </c>
      <c r="CT356" s="14" t="str">
        <f t="array" aca="1" ref="CT356" ca="1">IF(H356,IF(AND(N356&gt;0,AR356),TRIM(SUBSTITUTE(_xll.MCONCAT(IFERROR(IF(ISNUMBER(INDIRECT(Q356)),IF((INDIRECT(ster!$D$14)&lt;&gt;"")*(IFERROR(0*(MATCH(INDIRECT(Q356),INDIRECT(K356),0)&gt;0),1)),INDIRECT(ster!$D$14) &amp; ": " &amp;  SUBSTITUTE(IF( AV356,IFERROR(TEXT(INDIRECT(Q356),"rrrr-mm-dd")&amp;" (" &amp; INDIRECT(Q356) &amp;")",INDIRECT(Q356)),INDIRECT(Q356))," "," "),""),""),"")," "),"  "," ")),""),"")</f>
        <v/>
      </c>
      <c r="CU356" s="14" t="str">
        <f t="array" aca="1" ref="CU356" ca="1">IF(H356,IF(AND(V356&gt;0),TRIM(SUBSTITUTE(_xll.MCONCAT(IF((INDIRECT(ster!$D$14)&lt;&gt;"")*(IFERROR(0*(INDIRECT(Q356)&lt;&gt;""),1)),INDIRECT(ster!$D$14),"")," "),"  "," ")),""),"")</f>
        <v/>
      </c>
      <c r="CV356" s="14" t="str">
        <f t="array" aca="1" ref="CV356" ca="1">IF(H356,IF(AS356,
TRIM(SUBSTITUTE(_xll.MCONCAT(IF(
   (INDIRECT(ster!$D$14)&lt;&gt;"")*
   ((INDIRECT(Q356)="")+
      NOT(ISNUMBER(INDIRECT(Q356)))*
      NOT(ISERROR(MATCH(INDIRECT(Q356),INDIRECT(K356),0)))
    ),
      INDIRECT(ster!$D$14),
   "")," "),"  "," ")),
""),"")</f>
        <v/>
      </c>
      <c r="CW356" s="14" t="str">
        <f t="array" aca="1" ref="CW356" ca="1">IF(H356,IF(AND(AQ356),TRIM(SUBSTITUTE(_xll.MCONCAT(IFERROR(IF(ISNUMBER(INDIRECT(Q356)),IF((INDIRECT(ster!$D$14)&lt;&gt;"")*(INDIRECT(Q356)&lt;&gt;INT(INDIRECT(Q356))),INDIRECT(ster!$D$14) &amp; ": " &amp; INDIRECT(Q356),""),""),"")," "),"  "," ")),""),"")</f>
        <v/>
      </c>
      <c r="CX356" s="14" t="str">
        <f t="array" aca="1" ref="CX356" ca="1">IF(H356,IF(OR(AU356,AV356),TRIM(SUBSTITUTE(_xll.MCONCAT(IF((INDIRECT(ster!$D$14)&lt;&gt;"")*NOT(ISNUMBER(INDIRECT(Q356))),IF(ISERROR(MATCH(INDIRECT(Q356),INDIRECT(K356),0)),IFERROR(IF(INDIRECT(Q356)&lt;&gt;"",INDIRECT(ster!$D$14) &amp; ": " &amp; SUBSTITUTE(INDIRECT(Q356)," "," "),""),""),""),"")," "),"  "," ")),""),"")</f>
        <v/>
      </c>
      <c r="CY356" s="14" t="str">
        <f t="array" aca="1" ref="CY356" ca="1">IF(H356,IF(AE356,TRIM(SUBSTITUTE(_xll.MCONCAT(IF((INDIRECT(ster!$D$14)&lt;&gt;"")*IFERROR(NOT(INDIRECT(AF356)),FALSE),IF(ISERROR(MATCH(INDIRECT(Q356),INDIRECT(K356),0)),IFERROR(IF(INDIRECT(Q356)&lt;&gt;"",INDIRECT(ster!$D$14)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CZ356" s="14" t="str">
        <f t="array" aca="1" ref="CZ356" ca="1">IF(H356,IF(AH356,TRIM(SUBSTITUTE(_xll.MCONCAT(IF((INDIRECT(ster!$D$14)&lt;&gt;"")*IFERROR(NOT(INDIRECT(AI356)),FALSE),IF(ISERROR(MATCH(INDIRECT(Q356),INDIRECT(K356),0)),IFERROR(IF(INDIRECT(Q356)&lt;&gt;"",INDIRECT(ster!$D$14)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DC356" s="14" t="str">
        <f ca="1">SUBSTITUTE(SUBSTITUTE(SUBSTITUTE(SUBSTITUTE(_xll.MCONCAT(DG356:DS356,"■"),"■■","■"),"■■","■"),"■■","■"),"■■","■")</f>
        <v>■</v>
      </c>
      <c r="DD356" s="14" t="str">
        <f t="shared" ca="1" si="7367"/>
        <v/>
      </c>
      <c r="DE356" s="14" t="str">
        <f t="shared" ca="1" si="7368"/>
        <v/>
      </c>
      <c r="DF356" s="14" t="str">
        <f t="shared" ca="1" si="7369"/>
        <v/>
      </c>
      <c r="DG356" s="14" t="str">
        <f t="shared" ca="1" si="7370"/>
        <v/>
      </c>
      <c r="DH356" s="14" t="str">
        <f t="shared" ca="1" si="7371"/>
        <v/>
      </c>
      <c r="DI356" s="14" t="str">
        <f t="shared" ca="1" si="7372"/>
        <v/>
      </c>
      <c r="DJ356" s="14" t="str">
        <f t="shared" ca="1" si="7373"/>
        <v/>
      </c>
      <c r="DK356" s="14" t="str">
        <f t="shared" ca="1" si="7374"/>
        <v/>
      </c>
      <c r="DL356" s="14" t="str">
        <f t="shared" ca="1" si="7375"/>
        <v/>
      </c>
      <c r="DM356" s="14" t="str">
        <f t="shared" ca="1" si="7376"/>
        <v/>
      </c>
      <c r="DN356" s="14" t="str">
        <f t="array" aca="1" ref="DN356" ca="1">IF(CU356&lt;&gt;"","There are errors in the entered values in the following cases: " &amp;SUBSTITUTE(CU356," ",", "),"")</f>
        <v/>
      </c>
      <c r="DO356" s="14" t="str">
        <f t="shared" ca="1" si="7377"/>
        <v/>
      </c>
      <c r="DP356" s="14" t="str">
        <f t="shared" ca="1" si="7378"/>
        <v/>
      </c>
      <c r="DQ356" s="14" t="str">
        <f t="shared" ca="1" si="7379"/>
        <v/>
      </c>
      <c r="DR356" s="14" t="str">
        <f t="shared" ca="1" si="7380"/>
        <v/>
      </c>
      <c r="DS356" s="14" t="str">
        <f t="shared" ca="1" si="7381"/>
        <v/>
      </c>
      <c r="DZ356" s="14" t="b">
        <f t="shared" ca="1" si="7382"/>
        <v>0</v>
      </c>
      <c r="EA356" s="14" t="str">
        <f t="shared" ca="1" si="7383"/>
        <v/>
      </c>
      <c r="EB356" s="14" t="str">
        <f t="shared" ca="1" si="7384"/>
        <v/>
      </c>
      <c r="EC356" s="14" t="str">
        <f t="shared" ca="1" si="7385"/>
        <v/>
      </c>
      <c r="ED356" s="14" t="str">
        <f t="shared" ca="1" si="7386"/>
        <v/>
      </c>
      <c r="EE356" s="14" t="str">
        <f t="shared" ca="1" si="7387"/>
        <v/>
      </c>
      <c r="EF356" s="14" t="str">
        <f t="shared" ca="1" si="7388"/>
        <v/>
      </c>
      <c r="EG356" s="14" t="str">
        <f t="shared" ca="1" si="7389"/>
        <v/>
      </c>
      <c r="EM356" s="14" t="b">
        <f t="shared" ca="1" si="7390"/>
        <v>0</v>
      </c>
      <c r="EN356" s="14" t="str">
        <f t="shared" ca="1" si="7391"/>
        <v/>
      </c>
      <c r="EO356" s="14" t="str">
        <f t="shared" ca="1" si="7392"/>
        <v/>
      </c>
      <c r="EP356" s="14" t="str">
        <f t="shared" ca="1" si="7393"/>
        <v/>
      </c>
      <c r="EQ356" s="14" t="str">
        <f t="shared" ca="1" si="7394"/>
        <v/>
      </c>
    </row>
    <row r="357" spans="2:147" s="14" customFormat="1">
      <c r="B357" s="14" t="str">
        <f t="shared" ref="B357" ca="1" si="8520">DF357</f>
        <v/>
      </c>
      <c r="C357" s="14">
        <f t="shared" ref="C357" ca="1" si="8521">IF(OFFSET(B357,-1,COLUMN(VariableExists)-2),OFFSET(B357,-1,1)+1,OFFSET(B357,-1,1))</f>
        <v>325</v>
      </c>
      <c r="D357" s="14">
        <f t="shared" ref="D357" si="8522">ROW(A357)-2</f>
        <v>355</v>
      </c>
      <c r="E357" s="14" t="str">
        <f t="shared" ref="E357" ca="1" si="8523">IF(OR(G357="",ROW(G357)=2),"",IF(Z357&gt;0,"S",IF(AX357,IF(J357=2,"D","N"),"I")))</f>
        <v>N</v>
      </c>
      <c r="F357" s="14" t="str">
        <f t="shared" ref="F357" ca="1" si="8524">IF(H357,O357,"")</f>
        <v>q_101b_1</v>
      </c>
      <c r="G357" s="14" t="str">
        <f t="shared" ref="G357" ca="1" si="8525">IF(H357,P357,"")</f>
        <v>Which family member 2 had a history of FTD</v>
      </c>
      <c r="H357" s="14" t="b">
        <f t="shared" ref="H357" ca="1" si="8526">IF(INDIRECT(ADDRESS(2,D357+1,,,_sheetname_dataframe))="",FALSE,MID(INDIRECT(ADDRESS(2,D357+1,,,_sheetname_dataframe)),1,1)&lt;&gt;".")</f>
        <v>1</v>
      </c>
      <c r="I357" s="14" t="str">
        <f ca="1">IF($H357,ADDRESS(3,(D357+1)*2-1,4,,"["&amp;wew!$G$7&amp;"]"&amp;_sheetname_labels)&amp;":"&amp;ADDRESS(2+ster!$B$20,(D357+1)*2-1,4),"")</f>
        <v>[DBTemplate.xlsm]labels!AAI3:AAI61</v>
      </c>
      <c r="J357" s="14">
        <f t="array" aca="1" ref="J357" ca="1">IF(H357,MAX(0,MAX(IF(INDIRECT(I357)&lt;&gt;"",ROW(INDIRECT(I357)),""))-2),"")</f>
        <v>33</v>
      </c>
      <c r="K357" s="14" t="str">
        <f ca="1">IF($H357,IF($J357&gt;0,ADDRESS(3,(D357+1)*2-1,4,,"["&amp;wew!$G$7&amp;"]"&amp;_sheetname_labels)&amp;":"&amp;ADDRESS(2+J357,(D357+1)*2-1,4),""),"")</f>
        <v>[DBTemplate.xlsm]labels!AAI3:AAI35</v>
      </c>
      <c r="L357" s="14" t="str">
        <f ca="1">IF($H357,IF($J357&gt;0,ADDRESS(3,(D357+1)*2,4,,"["&amp;wew!$G$7&amp;"]"&amp;_sheetname_labels)&amp;":"&amp;ADDRESS(2+J357,(D357+1)*2,4),""),"")</f>
        <v>[DBTemplate.xlsm]labels!AAJ3:AAJ35</v>
      </c>
      <c r="M357" s="14">
        <f t="shared" ref="M357" ca="1" si="8527">IF($H357,IF(J357&gt;0,COUNTA(INDIRECT(K357))-COUNT(INDIRECT(K357)),0),"")</f>
        <v>0</v>
      </c>
      <c r="N357" s="14">
        <f t="shared" ref="N357" ca="1" si="8528">IF(H357,J357-M357,"")</f>
        <v>33</v>
      </c>
      <c r="O357" s="14" t="str">
        <f t="shared" ref="O357" ca="1" si="8529">IF(INDIRECT(ADDRESS(2,D357+1,,,_sheetname_dataframe))="","",INDIRECT(ADDRESS(2,D357+1,,,_sheetname_dataframe)))</f>
        <v>q_101b_1</v>
      </c>
      <c r="P357" s="14" t="str">
        <f t="shared" ref="P357" ca="1" si="8530">IF(H357,IF(INDIRECT(ADDRESS(1,D357+1,,,_sheetname_dataframe))="","",INDIRECT(ADDRESS(1,D357+1,,,_sheetname_dataframe))),"")</f>
        <v>Which family member 2 had a history of FTD</v>
      </c>
      <c r="Q357" s="14" t="str">
        <f ca="1">IF($BP357,ADDRESS(3,D357+1,4,,"["&amp;wew!$G$7&amp;"]"&amp;_sheetname_dataframe)&amp;":"&amp;ADDRESS(2+ster!$C$14,D357+1,4),"")</f>
        <v>[DBTemplate.xlsm]data_frame!MR3:MR3</v>
      </c>
      <c r="R357" s="14" t="str">
        <f>IF($BP357,IF(MID(_xll.FORMULATEXT(INDEX(INDIRECT(Q357),1)),1,1)="=", _xll.FORMULATEXT(INDEX(INDIRECT(Q357),1),2,TRUE),""),"")</f>
        <v/>
      </c>
      <c r="S357" s="14">
        <f t="array" aca="1" ref="S357" ca="1">IF(H357,SUM(IF((IFERROR(INDIRECT(Q357)&lt;&gt;"",FALSE))*(INDIRECT(ster!$D$14)&lt;&gt;""),1,0)),"")</f>
        <v>0</v>
      </c>
      <c r="T357" s="14">
        <f t="array" aca="1" ref="T357" ca="1">IF(H357,IF(M357&gt;0,SUM(IFERROR(1*(MATCH(INDIRECT(Q357),INDIRECT(K357),0)&gt;0),0)*(INDIRECT(ster!$D$14)&lt;&gt;"")*NOT(ISNUMBER(INDIRECT(Q357)))),0),"")</f>
        <v>0</v>
      </c>
      <c r="U357" s="14">
        <f t="array" aca="1" ref="U357" ca="1">IF(H357,SUM((IFERROR(INDIRECT(Q357)="",FALSE))*(INDIRECT(ster!$D$14)&lt;&gt;"")),"")</f>
        <v>1</v>
      </c>
      <c r="V357" s="14">
        <f t="array" aca="1" ref="V357" ca="1">IF(H357,SUM((IFERROR(INDIRECT(Q357)="#ąś",TRUE))*(INDIRECT(ster!$D$14)&lt;&gt;"")),"")</f>
        <v>0</v>
      </c>
      <c r="W357" s="14">
        <f t="array" aca="1" ref="W357" ca="1">IF(H357,SUM(ISNUMBER(INDIRECT(Q357))*(INDIRECT(ster!$D$14)&lt;&gt;"")),"")</f>
        <v>0</v>
      </c>
      <c r="X357" s="14" t="str">
        <f t="array" aca="1" ref="X357" ca="1">IF(AND(H357,W357&gt;0),IF(wew!$B$3,MIN(IF((INDIRECT(ster!$D$14)&lt;&gt;"")*IFERROR(INDIRECT($Q357)&lt;&gt;"",FALSE),IFERROR(INDIRECT($Q357),"X"),"X")),"&lt;włącz podświetlanie wartości&gt;"),"—")</f>
        <v>—</v>
      </c>
      <c r="Y357" s="14" t="str">
        <f t="array" aca="1" ref="Y357" ca="1">IF(AND(H357,W357&gt;0),IF(wew!$B$3,MAX(IF((INDIRECT(ster!$D$14)&lt;&gt;"")*IFERROR(INDIRECT($Q357)&lt;&gt;"",FALSE),IFERROR(INDIRECT($Q357),"X"),"X")),"&lt;włącz podświetlanie wartości&gt;"),"—")</f>
        <v>—</v>
      </c>
      <c r="Z357" s="14">
        <f t="shared" ref="Z357" ca="1" si="8531">IF(H357,S357-T357-W357,"")</f>
        <v>0</v>
      </c>
      <c r="AA357" s="12" t="str">
        <f t="shared" ref="AA357" ca="1" si="8532">IF(H357,IF(S357&gt;0,W357/(S357),"—"),"")</f>
        <v>—</v>
      </c>
      <c r="AB357" s="17">
        <f t="array" aca="1" ref="AB357" ca="1">IF(H357,IF(W357&gt;0,SUM((INDIRECT(ster!$D$14)&lt;&gt;"")*IFERROR((INDIRECT(Q357)&lt;&gt;"")*(INDIRECT(Q357)=INT(INDIRECT(Q357))),0)),0),"")</f>
        <v>0</v>
      </c>
      <c r="AC357" s="17">
        <f t="array" aca="1" ref="AC357" ca="1">IF(H357,W357-AB357,"")</f>
        <v>0</v>
      </c>
      <c r="AD357" s="17">
        <f t="shared" ref="AD357" ca="1" si="8533">IF($H357,IF(AC357&lt;&gt;"",IF(AC357=0,1,IF(AC357/W357&lt;0.15,2,3)),0),"")</f>
        <v>1</v>
      </c>
      <c r="AE357" s="17" t="b">
        <f t="shared" ref="AE357" ca="1" si="8534">IF(H357,OFFSET(O357,1,0)=".validation",FALSE)</f>
        <v>0</v>
      </c>
      <c r="AF357" s="17" t="str">
        <f ca="1">IF(AE357,IF($H357,ADDRESS(3,D357+2,4,,"["&amp;wew!$G$7&amp;"]"&amp;_sheetname_dataframe)&amp;":"&amp;ADDRESS(2+ster!$C$14,D357+2,4),""),"")</f>
        <v/>
      </c>
      <c r="AG357" s="17" t="str">
        <f t="shared" ref="AG357" ca="1" si="8535">IF(AE357,IF($H357,IF(INDIRECT(ADDRESS(1,D357+2,,,_sheetname_dataframe))="","",INDIRECT(ADDRESS(1,D357+2,,,_sheetname_dataframe))),""),"")</f>
        <v/>
      </c>
      <c r="AH357" s="17" t="b">
        <f t="shared" ref="AH357" ca="1" si="8536">IF(H357,AND(AE357,OFFSET(O357,2,0)=".validation"),FALSE)</f>
        <v>0</v>
      </c>
      <c r="AI357" s="17" t="str">
        <f ca="1">IF(AH357,IF($H357,ADDRESS(3,D357+3,4,,"["&amp;wew!$G$7&amp;"]"&amp;_sheetname_dataframe)&amp;":"&amp;ADDRESS(2+ster!$C$14,D357+3,4),""),"")</f>
        <v/>
      </c>
      <c r="AJ357" s="17" t="str">
        <f t="shared" ref="AJ357" ca="1" si="8537">IF(AH357,IF($H357,IF(INDIRECT(ADDRESS(1,D357+3,,,_sheetname_dataframe))="","",INDIRECT(ADDRESS(1,D357+3,,,_sheetname_dataframe))),""),"")</f>
        <v/>
      </c>
      <c r="AK357" s="17" t="b">
        <f t="shared" ref="AK357" ca="1" si="8538">IF(H357,OR(AQ357,AD357=2),"")</f>
        <v>0</v>
      </c>
      <c r="AL357" s="17" t="b">
        <f t="shared" ref="AL357" ca="1" si="8539">IF($H357,IF(BV357&lt;&gt;"",IF(OR(BM357="F",BM357="L",BM357="I",BM357="D"),BV357&lt;&gt;0)),"")</f>
        <v>0</v>
      </c>
      <c r="AM357" s="17" t="b">
        <f t="shared" ref="AM357" ca="1" si="8540">IF($H357,AND(NOT(AL357),OR(IF(BW357&lt;&gt;"",IF(OR(BM357="F",BM357="L"),BW357&lt;&gt;0)),BM357="I",BM357="N",BM357="D")),"")</f>
        <v>0</v>
      </c>
      <c r="AN357" s="17">
        <f t="shared" ref="AN357" ca="1" si="8541">IF(COUNTA(INDIRECT(Q357))=0,0, IF(AND(AO357&lt;&gt;"",X357&lt;AO357),1,IF(AND(AP357&lt;&gt;"",Y357&gt;AP357),1,IF(AND(AQ357,AC357&gt;0),2,0))))</f>
        <v>0</v>
      </c>
      <c r="AO357" s="24" t="str">
        <f t="shared" ref="AO357" ca="1" si="8542">IF($H357,IF(BY357&lt;&gt;"",IF(ISNUMBER(BY357),BY357,""),""),"")</f>
        <v/>
      </c>
      <c r="AP357" s="24" t="str">
        <f t="shared" ref="AP357" ca="1" si="8543">IF($H357,IF(BZ357&lt;&gt;"",IF(ISNUMBER(BZ357),BZ357,""),""),"")</f>
        <v/>
      </c>
      <c r="AQ357" s="17" t="b">
        <f t="shared" ref="AQ357" ca="1" si="8544">IF(H357,IF(CA357&lt;&gt;"",CA357&lt;&gt;0,FALSE),"")</f>
        <v>0</v>
      </c>
      <c r="AR357" s="17" t="b">
        <f t="shared" ref="AR357" ca="1" si="8545">IF(H357,IF(N357&gt;0,IF(BQ357&lt;&gt;"",BQ357&lt;&gt;0,FALSE),FALSE),"")</f>
        <v>0</v>
      </c>
      <c r="AS357" s="17" t="b">
        <f t="shared" ref="AS357" ca="1" si="8546">IF(H357,IF(BR357&lt;&gt;"",BR357&lt;&gt;0,FALSE),"")</f>
        <v>0</v>
      </c>
      <c r="AT357" s="17" t="b">
        <f t="shared" ref="AT357" ca="1" si="8547">IF(H357,IF(N357&gt;0,FALSE,IF(BU357&lt;&gt;"",MATCH(BU357,DataType,0)=1,FALSE)),"")</f>
        <v>0</v>
      </c>
      <c r="AU357" s="17" t="b">
        <f t="shared" ref="AU357" ca="1" si="8548">IF(H357,IF(N357&gt;0,TRUE,IF(BU357&lt;&gt;"",MATCH(BU357,DataType,0)=2,FALSE)),"")</f>
        <v>1</v>
      </c>
      <c r="AV357" s="17" t="b">
        <f t="shared" ref="AV357" ca="1" si="8549">IF(H357,IF(N357&gt;0,FALSE,IF(BU357&lt;&gt;"",MATCH(BU357,DataType,0)=3,FALSE)),"")</f>
        <v>0</v>
      </c>
      <c r="AW357" s="17" t="b">
        <f t="shared" ref="AW357" ca="1" si="8550">IF(H357,IF(W357&gt;0,Z357=0,FALSE),"")</f>
        <v>0</v>
      </c>
      <c r="AX357" s="14" t="b">
        <f t="array" aca="1" ref="AX357" ca="1">IF(H357,N357&gt;0,"")</f>
        <v>1</v>
      </c>
      <c r="AY357" s="17" t="str">
        <f t="shared" ref="AY357" ca="1" si="8551">IF(H357,IF(N357&gt;0,ADDRESS(ROW(VariablesOrigin)+1,COLUMN(VariablesOrigin)+1,4) &amp; ":" &amp; ADDRESS(ROW(VariablesOrigin)+N357,COLUMN(VariablesOrigin)+1,4),""),"")</f>
        <v>C3:C35</v>
      </c>
      <c r="AZ357" s="17" t="b">
        <f t="array" aca="1" ref="AZ357" ca="1">IF(AY357&lt;&gt;"",SUM(1*ISERROR(MATCH(INDIRECT(AY357),INDIRECT(K357),0)))=0,"")</f>
        <v>0</v>
      </c>
      <c r="BA357" s="17" t="b">
        <f t="shared" ref="BA357" ca="1" si="8552">IF(H357,BU357="",FALSE)</f>
        <v>1</v>
      </c>
      <c r="BB357" s="17" t="b">
        <v>0</v>
      </c>
      <c r="BC357" s="17" t="b">
        <f t="shared" ref="BC357" ca="1" si="8553">IF(BA357,IF(N357&gt;0,AND(AZ357,Z357=0),FALSE),"")</f>
        <v>0</v>
      </c>
      <c r="BD357" s="17" t="b">
        <f t="shared" ref="BD357" ca="1" si="8554">IF(BA357,IF(N357&gt;0,AND(NOT(AZ357),Z357=0),FALSE),"")</f>
        <v>1</v>
      </c>
      <c r="BE357" s="17" t="b">
        <f t="shared" ref="BE357" ca="1" si="8555">IF(BA357,IF(AND(AW357,NOT(BB357),NOT(BC357),NOT(BD357)),AND(Z357=0,AC357=0),FALSE),"")</f>
        <v>0</v>
      </c>
      <c r="BF357" s="17" t="b">
        <f t="shared" ref="BF357" ca="1" si="8556">IF(BA357,IF(AND(AW357,NOT(BB357),NOT(BC357),NOT(BD357)),AND(Z357=0,OR(AC357&gt;0)),FALSE),"")</f>
        <v>0</v>
      </c>
      <c r="BG357" s="17" t="b">
        <f t="shared" ref="BG357" ca="1" si="8557">IF(BA357,IF(OR(BB357:BF357),FALSE,IF(Z357=0,FALSE,Z357&gt;0)),"")</f>
        <v>0</v>
      </c>
      <c r="BH357" s="17" t="b">
        <f t="shared" ref="BH357" ca="1" si="8558">IF(BA357,COUNTIF(BB357:BG357,TRUE)=1,"")</f>
        <v>1</v>
      </c>
      <c r="BI357" s="17">
        <f t="shared" ref="BI357" ca="1" si="8559">IF(BA357,IFERROR(MATCH(TRUE,BB357:BG357,0),7),"")</f>
        <v>3</v>
      </c>
      <c r="BJ357" s="17" t="b">
        <f t="shared" ref="BJ357" ca="1" si="8560">DF357&lt;&gt;""</f>
        <v>0</v>
      </c>
      <c r="BK357" s="17" t="str">
        <f t="shared" ref="BK357" ca="1" si="8561">IF(H357,IF(AND(NOT(BA357),AU357),AC357=0,""),"")</f>
        <v/>
      </c>
      <c r="BL357" s="17" t="str">
        <f t="shared" ref="BL357" ca="1" si="8562">IF(H357,IF(AND(NOT(BA357),AU357),AC357&gt;0,""),"")</f>
        <v/>
      </c>
      <c r="BM357" s="17" t="str">
        <f t="shared" ref="BM357" ca="1" si="8563">IF(H357,IF(BA357,CHOOSE(BI357,"0","F","L","I","N",IF(AA357&gt;0.5,"N","S"),"0"),CHOOSE(MATCH(BU357,DataType,0),"S",IF(BK357,"I","N"),"D"  )),"")</f>
        <v>L</v>
      </c>
      <c r="BN357" s="17" t="str">
        <f t="shared" ref="BN357" ca="1" si="8564">IF(H357,IF(BJ357,"E",IF(BA357,CHOOSE(BI357,"0","F","L","I","N","S","0"),CHOOSE(MATCH(BU357,DataType,0),"S",IF(BK357,"I","N"),"D"  ))),"")</f>
        <v>L</v>
      </c>
      <c r="BO357" s="17" t="str">
        <f t="shared" ref="BO357" ca="1" si="8565">IF($H357,IF(BM357="0","",IF(AND(AR357,N357=2),"D",IF(BM357="S","N",IF(AL357,"O",IF(AM357,"I","N"))))),"")</f>
        <v>N</v>
      </c>
      <c r="BP357" s="14" t="b">
        <f t="shared" ref="BP357" ca="1" si="8566">INDIRECT(ADDRESS(2,ROW(A357)-1,,,_sheetname_dataframe))&lt;&gt;""</f>
        <v>1</v>
      </c>
      <c r="BQ357" s="35"/>
      <c r="BX357" s="16"/>
      <c r="BY357" s="16"/>
      <c r="BZ357" s="16"/>
      <c r="CA357" s="16"/>
      <c r="CB357" s="16"/>
      <c r="CC357" s="16"/>
      <c r="CD357" s="16"/>
      <c r="CE357" s="16"/>
      <c r="CF357" s="16"/>
      <c r="CN357" s="14">
        <f ca="1">IF(H357,IFERROR(IsVariableNameLegal(O357),0),0)</f>
        <v>0</v>
      </c>
      <c r="CO357" s="14" t="str">
        <f t="array" aca="1" ref="CO357" ca="1">IF(H357,IF(COUNTIF(INDIRECT(wew!$C$13),O357)&gt;1,TRIM(SUBSTITUTE(_xll.MCONCAT(IF((INDIRECT(wew!$C$13)=O357)*(COLUMN(INDIRECT(wew!$C$13))&lt;&gt;D357+1),-1+COLUMN(INDIRECT(wew!$C$13)),"")," "),"  "," ")),""),"")</f>
        <v/>
      </c>
      <c r="CP357" s="14" t="str">
        <f t="array" aca="1" ref="CP357" ca="1">IF(P357&lt;&gt;"",IF(LEN(P357)&gt;150,1,""),"")</f>
        <v/>
      </c>
      <c r="CQ357" s="14" t="str">
        <f t="array" aca="1" ref="CQ357" ca="1">IF(AND(H357,NOT(ster!$J$3)),IF(COUNTIF(INDIRECT(wew!$C$15),P357)&gt;1,TRIM(SUBSTITUTE(_xll.MCONCAT(IF((INDIRECT(wew!$C$15)=P357)*(COLUMN(INDIRECT(wew!$C$15))&lt;&gt;D357+1),-1+COLUMN(INDIRECT(wew!$C$15)),"")," "),"  "," ")),""),"")</f>
        <v/>
      </c>
      <c r="CR357" s="14" t="str">
        <f t="array" aca="1" ref="CR357" ca="1">IF(H357,IF(AND(W357&gt;0,AO357&lt;&gt;""),TRIM(SUBSTITUTE(_xll.MCONCAT(IFERROR(IF(ISNUMBER(INDIRECT(Q357)),IF((INDIRECT(ster!$D$14)&lt;&gt;"")*(INDIRECT(Q357)&lt;AO357),INDIRECT(ster!$D$14) &amp; ": " &amp;  SUBSTITUTE(IF( AV357,IFERROR(TEXT(INDIRECT(Q357),"rrrr-mm-dd") &amp;" (" &amp; INDIRECT(Q357) &amp;")",INDIRECT(Q357)),INDIRECT(Q357))," "," "),""),""),"")," "),"  "," ")),""),"")</f>
        <v/>
      </c>
      <c r="CS357" s="14" t="str">
        <f t="array" aca="1" ref="CS357" ca="1">IF(H357,IF(AND(W357&gt;0,AP357&lt;&gt;""),TRIM(SUBSTITUTE(_xll.MCONCAT(IFERROR(IF(ISNUMBER(INDIRECT(Q357)),IF((INDIRECT(ster!$D$14)&lt;&gt;"")*(INDIRECT(Q357)&gt;AP357),INDIRECT(ster!$D$14) &amp; ": " &amp;  SUBSTITUTE(IF( AV357,IFERROR(TEXT(INDIRECT(Q357),"rrrr-mm-dd")&amp;" (" &amp; INDIRECT(Q357) &amp;")",INDIRECT(Q357)),INDIRECT(Q357))," "," "),""),""),"")," "),"  "," ")),""),"")</f>
        <v/>
      </c>
      <c r="CT357" s="14" t="str">
        <f t="array" aca="1" ref="CT357" ca="1">IF(H357,IF(AND(N357&gt;0,AR357),TRIM(SUBSTITUTE(_xll.MCONCAT(IFERROR(IF(ISNUMBER(INDIRECT(Q357)),IF((INDIRECT(ster!$D$14)&lt;&gt;"")*(IFERROR(0*(MATCH(INDIRECT(Q357),INDIRECT(K357),0)&gt;0),1)),INDIRECT(ster!$D$14) &amp; ": " &amp;  SUBSTITUTE(IF( AV357,IFERROR(TEXT(INDIRECT(Q357),"rrrr-mm-dd")&amp;" (" &amp; INDIRECT(Q357) &amp;")",INDIRECT(Q357)),INDIRECT(Q357))," "," "),""),""),"")," "),"  "," ")),""),"")</f>
        <v/>
      </c>
      <c r="CU357" s="14" t="str">
        <f t="array" aca="1" ref="CU357" ca="1">IF(H357,IF(AND(V357&gt;0),TRIM(SUBSTITUTE(_xll.MCONCAT(IF((INDIRECT(ster!$D$14)&lt;&gt;"")*(IFERROR(0*(INDIRECT(Q357)&lt;&gt;""),1)),INDIRECT(ster!$D$14),"")," "),"  "," ")),""),"")</f>
        <v/>
      </c>
      <c r="CV357" s="14" t="str">
        <f t="array" aca="1" ref="CV357" ca="1">IF(H357,IF(AS357,
TRIM(SUBSTITUTE(_xll.MCONCAT(IF(
   (INDIRECT(ster!$D$14)&lt;&gt;"")*
   ((INDIRECT(Q357)="")+
      NOT(ISNUMBER(INDIRECT(Q357)))*
      NOT(ISERROR(MATCH(INDIRECT(Q357),INDIRECT(K357),0)))
    ),
      INDIRECT(ster!$D$14),
   "")," "),"  "," ")),
""),"")</f>
        <v/>
      </c>
      <c r="CW357" s="14" t="str">
        <f t="array" aca="1" ref="CW357" ca="1">IF(H357,IF(AND(AQ357),TRIM(SUBSTITUTE(_xll.MCONCAT(IFERROR(IF(ISNUMBER(INDIRECT(Q357)),IF((INDIRECT(ster!$D$14)&lt;&gt;"")*(INDIRECT(Q357)&lt;&gt;INT(INDIRECT(Q357))),INDIRECT(ster!$D$14) &amp; ": " &amp; INDIRECT(Q357),""),""),"")," "),"  "," ")),""),"")</f>
        <v/>
      </c>
      <c r="CX357" s="14" t="str">
        <f t="array" aca="1" ref="CX357" ca="1">IF(H357,IF(OR(AU357,AV357),TRIM(SUBSTITUTE(_xll.MCONCAT(IF((INDIRECT(ster!$D$14)&lt;&gt;"")*NOT(ISNUMBER(INDIRECT(Q357))),IF(ISERROR(MATCH(INDIRECT(Q357),INDIRECT(K357),0)),IFERROR(IF(INDIRECT(Q357)&lt;&gt;"",INDIRECT(ster!$D$14) &amp; ": " &amp; SUBSTITUTE(INDIRECT(Q357)," "," "),""),""),""),"")," "),"  "," ")),""),"")</f>
        <v/>
      </c>
      <c r="CY357" s="14" t="str">
        <f t="array" aca="1" ref="CY357" ca="1">IF(H357,IF(AE357,TRIM(SUBSTITUTE(_xll.MCONCAT(IF((INDIRECT(ster!$D$14)&lt;&gt;"")*IFERROR(NOT(INDIRECT(AF357)),FALSE),IF(ISERROR(MATCH(INDIRECT(Q357),INDIRECT(K357),0)),IFERROR(IF(INDIRECT(Q357)&lt;&gt;"",INDIRECT(ster!$D$14)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CZ357" s="14" t="str">
        <f t="array" aca="1" ref="CZ357" ca="1">IF(H357,IF(AH357,TRIM(SUBSTITUTE(_xll.MCONCAT(IF((INDIRECT(ster!$D$14)&lt;&gt;"")*IFERROR(NOT(INDIRECT(AI357)),FALSE),IF(ISERROR(MATCH(INDIRECT(Q357),INDIRECT(K357),0)),IFERROR(IF(INDIRECT(Q357)&lt;&gt;"",INDIRECT(ster!$D$14)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DC357" s="14" t="str">
        <f ca="1">SUBSTITUTE(SUBSTITUTE(SUBSTITUTE(SUBSTITUTE(_xll.MCONCAT(DG357:DS357,"■"),"■■","■"),"■■","■"),"■■","■"),"■■","■")</f>
        <v>■</v>
      </c>
      <c r="DD357" s="14" t="str">
        <f t="shared" ref="DD357" ca="1" si="8567">IF(MID(DC357,1,1)="■",MID(DC357,2,LEN(DC357)),DC357)</f>
        <v/>
      </c>
      <c r="DE357" s="14" t="str">
        <f t="shared" ref="DE357" ca="1" si="8568">IF(DD357&lt;&gt;"",IF(MID(DD357,LEN(DD357),1)="■",MID(DD357,1,LEN(DD357)-1),DD357),"")</f>
        <v/>
      </c>
      <c r="DF357" s="14" t="str">
        <f t="shared" ref="DF357" ca="1" si="8569">IFERROR(IF(DE357&lt;&gt;"",SUBSTITUTE(DE357,"■",". "),""),"##INTERNAL_ERROR")</f>
        <v/>
      </c>
      <c r="DG357" s="14" t="str">
        <f t="shared" ref="DG357" ca="1" si="8570">IF(CN357&lt;&gt;0,"Variable name don't comply with the naming convention","")</f>
        <v/>
      </c>
      <c r="DH357" s="14" t="str">
        <f t="shared" ref="DH357" ca="1" si="8571">IF(CO357&lt;&gt;"","Duplicated name. " &amp; IF(ISERROR(FIND(" ",CO357)),"Duplicate have index " &amp; CO357, "Duplicates have indices: "&amp;SUBSTITUTE(CO357," ",", ")),"")</f>
        <v/>
      </c>
      <c r="DI357" s="14" t="str">
        <f t="shared" ref="DI357" ca="1" si="8572">IF(CP357&lt;&gt;"","Variable label exceed length 150","")</f>
        <v/>
      </c>
      <c r="DJ357" s="14" t="str">
        <f t="shared" ref="DJ357" ca="1" si="8573">IF(CQ357&lt;&gt;"","Duplicated variable label. " &amp; IF(ISERROR(FIND(" ",CQ357)),"Duplicate have index " &amp; CQ357, "Duplicates have indices: "&amp;SUBSTITUTE(CQ357," ",", ")),"")</f>
        <v/>
      </c>
      <c r="DK357" s="14" t="str">
        <f t="shared" ref="DK357" ca="1" si="8574">IF(CR357&lt;&gt;"","The following cases have values below declared theorethical min: " &amp;SUBSTITUTE(CR357," ",", "),"")</f>
        <v/>
      </c>
      <c r="DL357" s="14" t="str">
        <f t="shared" ref="DL357" ca="1" si="8575">IF(CS357&lt;&gt;"","The following cases have values above declared theorethical max: " &amp;SUBSTITUTE(CS357," ",", "),"")</f>
        <v/>
      </c>
      <c r="DM357" s="14" t="str">
        <f t="shared" ref="DM357" ca="1" si="8576">IF(CT357&lt;&gt;"","There are some cases with values not explicitly declared in the labels dictionary: " &amp;SUBSTITUTE(CT357," ",", "),"")</f>
        <v/>
      </c>
      <c r="DN357" s="14" t="str">
        <f t="array" aca="1" ref="DN357" ca="1">IF(CU357&lt;&gt;"","There are errors in the entered values in the following cases: " &amp;SUBSTITUTE(CU357," ",", "),"")</f>
        <v/>
      </c>
      <c r="DO357" s="14" t="str">
        <f t="shared" ref="DO357" ca="1" si="8577">IF(CV357&lt;&gt;"","The following records are missing in this required field: " &amp;SUBSTITUTE(CV357," ",", "),"")</f>
        <v/>
      </c>
      <c r="DP357" s="14" t="str">
        <f t="shared" ref="DP357" ca="1" si="8578">IF(CW357&lt;&gt;"","The following cases have non-integer values: " &amp;SUBSTITUTE(CW357," ",", "),"")</f>
        <v/>
      </c>
      <c r="DQ357" s="14" t="str">
        <f t="shared" ref="DQ357" ca="1" si="8579">IF(CX357&lt;&gt;"","The following cases are non-numeric: " &amp;SUBSTITUTE(CX357," ",", "),"")</f>
        <v/>
      </c>
      <c r="DR357" s="14" t="str">
        <f t="shared" ref="DR357" ca="1" si="8580">IF(CY357&lt;&gt;"","In the following cases " &amp; P357 &amp; " " &amp; LOWER(MID(AG357,1,1)) &amp; MID(AG357,2,LEN(AG357)) &amp; ": " &amp;SUBSTITUTE(CY357," ",", "),"")</f>
        <v/>
      </c>
      <c r="DS357" s="14" t="str">
        <f t="shared" ref="DS357" ca="1" si="8581">IF(CZ357&lt;&gt;"","In the following cases " &amp; P357 &amp; " " &amp; LOWER(MID(AJ357,1,1)) &amp; MID(AJ357,2,LEN(AJ357)) &amp; ": " &amp;SUBSTITUTE(CZ357," ",", "),"")</f>
        <v/>
      </c>
      <c r="DZ357" s="14" t="b">
        <f t="shared" ref="DZ357" ca="1" si="8582">OR(ED357&lt;&gt;"",EF357&lt;&gt;"",EG357&lt;&gt;"")</f>
        <v>0</v>
      </c>
      <c r="EA357" s="14" t="str">
        <f t="shared" ref="EA357" ca="1" si="8583">IF(EB357&lt;&gt;"",G357 &amp; " (" &amp; F357 &amp; ")","")</f>
        <v>Which family member 2 had a history of FTD (q_101b_1)</v>
      </c>
      <c r="EB357" s="14" t="str">
        <f t="shared" ref="EB357" ca="1" si="8584">IF(EE357&lt;&gt;"",EE357&amp;IF(ED357&lt;&gt;""," and "&amp;ED357,""),UPPER(MID(ED357,1,1)&amp;MID(ED357,2,LEN(ED357))))&amp; IF(OR(EF357&lt;&gt;"",EG357&lt;&gt;"")," and "&amp;IF(EF357&lt;&gt;"",LOWER(MID(EF357,1,1) &amp; MID(EF357,2,LEN(EF357))),"")&amp; IF(AND(EF357 &lt;&gt;"",EG357&lt;&gt;"")," and ","") &amp; IF(EG357&lt;&gt;"",LOWER(MID(EG357,1,1) &amp; MID(EG357,2,LEN(EG357))),""),"") &amp; IF(OR(EE357&lt;&gt;"",ED357&lt;&gt;"",EF357&lt;&gt;"",EG357&lt;&gt;""), ". ","")</f>
        <v xml:space="preserve">Values must be numeric. </v>
      </c>
      <c r="EC357" s="14" t="str">
        <f t="shared" ref="EC357" ca="1" si="8585">IF(EB357&lt;&gt;"",G357 &amp; " (" &amp; F357 &amp; "): " &amp; EB357,"")</f>
        <v xml:space="preserve">Which family member 2 had a history of FTD (q_101b_1): Values must be numeric. </v>
      </c>
      <c r="ED357" s="14" t="str">
        <f t="shared" ref="ED357" ca="1" si="8586">IF(H357,IF(W357&gt;0,IF(AND(AO357&lt;&gt;"",AP357&lt;&gt;""),"each value must be between " &amp; IF( AV357,IFERROR(TEXT(AO357,"rrrr-mm-dd") &amp;" (" &amp; AO357 &amp;")",AO357),AO357) &amp; " and " &amp; IF( AV357,IFERROR(TEXT(AP357,"rrrr-mm-dd") &amp;" (" &amp; AP357 &amp;")",AP357),AP357),IF(AO357&lt;&gt;"","each value must be above " &amp; IF( AV357,IFERROR(TEXT(AO357,"rrrr-mm-dd") &amp;" (" &amp; AO357 &amp;")",AO357),AO357), IF(AP357&lt;&gt;"","each value must be below " &amp; IF( AV357,IFERROR(TEXT(AP357,"rrrr-mm-dd") &amp;" (" &amp; AP357 &amp;")",AP357),AP357),""))),""),"")</f>
        <v/>
      </c>
      <c r="EE357" s="14" t="str">
        <f t="shared" ref="EE357" ca="1" si="8587">IF(H357,IF(OR(AQ357,AU357,AV357,AS357,AR357),
   "Values must be" &amp;
   IF(AR357," limited to predefinied list", IF(AQ357, " integers",IF(OR(AU357,AV357)," numeric",""))) &amp;
   IF(AS357,IF(OR(AR357,AQ357,AU357,AV357), " and ","") &amp; "non-missing",""),
""),"")</f>
        <v>Values must be numeric</v>
      </c>
      <c r="EF357" s="14" t="str">
        <f t="shared" ref="EF357" ca="1" si="8588">IF($H357,AG357,"")</f>
        <v/>
      </c>
      <c r="EG357" s="14" t="str">
        <f t="shared" ref="EG357" ca="1" si="8589">IF($H357,AJ357,"")</f>
        <v/>
      </c>
      <c r="EM357" s="14" t="b">
        <f t="shared" ref="EM357" ca="1" si="8590">OR(EC357&lt;&gt;"",DF357&lt;&gt;"")</f>
        <v>1</v>
      </c>
      <c r="EN357" s="14">
        <f t="shared" ref="EN357" ca="1" si="8591">IF(EM357,C357,"")</f>
        <v>325</v>
      </c>
      <c r="EO357" s="14" t="str">
        <f t="shared" ref="EO357" ca="1" si="8592">IF(EM357,F357,"")</f>
        <v>q_101b_1</v>
      </c>
      <c r="EP357" s="14" t="str">
        <f t="shared" ref="EP357" ca="1" si="8593">EC357</f>
        <v xml:space="preserve">Which family member 2 had a history of FTD (q_101b_1): Values must be numeric. </v>
      </c>
      <c r="EQ357" s="14" t="str">
        <f t="shared" ref="EQ357" ca="1" si="8594">DF357</f>
        <v/>
      </c>
    </row>
    <row r="358" spans="2:147" s="14" customFormat="1">
      <c r="B358" s="14" t="str">
        <f t="shared" ref="B358" ca="1" si="8595">DF358</f>
        <v/>
      </c>
      <c r="C358" s="14">
        <f t="shared" ref="C358" ca="1" si="8596">IF(OFFSET(B358,-1,COLUMN(VariableExists)-2),OFFSET(B358,-1,1)+1,OFFSET(B358,-1,1))</f>
        <v>326</v>
      </c>
      <c r="D358" s="14">
        <f t="shared" ref="D358" si="8597">ROW(A358)-2</f>
        <v>356</v>
      </c>
      <c r="E358" s="14" t="str">
        <f t="shared" ref="E358" ca="1" si="8598">IF(OR(G358="",ROW(G358)=2),"",IF(Z358&gt;0,"S",IF(AX358,IF(J358=2,"D","N"),"I")))</f>
        <v>I</v>
      </c>
      <c r="F358" s="14" t="str">
        <f t="shared" ref="F358" ca="1" si="8599">IF(H358,O358,"")</f>
        <v>q_101b_2</v>
      </c>
      <c r="G358" s="14" t="str">
        <f t="shared" ref="G358" ca="1" si="8600">IF(H358,P358,"")</f>
        <v>How many family members 2 had a history of FTD</v>
      </c>
      <c r="H358" s="14" t="b">
        <f t="shared" ref="H358" ca="1" si="8601">IF(INDIRECT(ADDRESS(2,D358+1,,,_sheetname_dataframe))="",FALSE,MID(INDIRECT(ADDRESS(2,D358+1,,,_sheetname_dataframe)),1,1)&lt;&gt;".")</f>
        <v>1</v>
      </c>
      <c r="I358" s="14" t="str">
        <f ca="1">IF($H358,ADDRESS(3,(D358+1)*2-1,4,,"["&amp;wew!$G$7&amp;"]"&amp;_sheetname_labels)&amp;":"&amp;ADDRESS(2+ster!$B$20,(D358+1)*2-1,4),"")</f>
        <v>[DBTemplate.xlsm]labels!AAK3:AAK61</v>
      </c>
      <c r="J358" s="14">
        <f t="array" aca="1" ref="J358" ca="1">IF(H358,MAX(0,MAX(IF(INDIRECT(I358)&lt;&gt;"",ROW(INDIRECT(I358)),""))-2),"")</f>
        <v>0</v>
      </c>
      <c r="K358" s="14" t="str">
        <f ca="1">IF($H358,IF($J358&gt;0,ADDRESS(3,(D358+1)*2-1,4,,"["&amp;wew!$G$7&amp;"]"&amp;_sheetname_labels)&amp;":"&amp;ADDRESS(2+J358,(D358+1)*2-1,4),""),"")</f>
        <v/>
      </c>
      <c r="L358" s="14" t="str">
        <f ca="1">IF($H358,IF($J358&gt;0,ADDRESS(3,(D358+1)*2,4,,"["&amp;wew!$G$7&amp;"]"&amp;_sheetname_labels)&amp;":"&amp;ADDRESS(2+J358,(D358+1)*2,4),""),"")</f>
        <v/>
      </c>
      <c r="M358" s="14">
        <f t="shared" ref="M358" ca="1" si="8602">IF($H358,IF(J358&gt;0,COUNTA(INDIRECT(K358))-COUNT(INDIRECT(K358)),0),"")</f>
        <v>0</v>
      </c>
      <c r="N358" s="14">
        <f t="shared" ref="N358" ca="1" si="8603">IF(H358,J358-M358,"")</f>
        <v>0</v>
      </c>
      <c r="O358" s="14" t="str">
        <f t="shared" ref="O358" ca="1" si="8604">IF(INDIRECT(ADDRESS(2,D358+1,,,_sheetname_dataframe))="","",INDIRECT(ADDRESS(2,D358+1,,,_sheetname_dataframe)))</f>
        <v>q_101b_2</v>
      </c>
      <c r="P358" s="14" t="str">
        <f t="shared" ref="P358" ca="1" si="8605">IF(H358,IF(INDIRECT(ADDRESS(1,D358+1,,,_sheetname_dataframe))="","",INDIRECT(ADDRESS(1,D358+1,,,_sheetname_dataframe))),"")</f>
        <v>How many family members 2 had a history of FTD</v>
      </c>
      <c r="Q358" s="14" t="str">
        <f ca="1">IF($BP358,ADDRESS(3,D358+1,4,,"["&amp;wew!$G$7&amp;"]"&amp;_sheetname_dataframe)&amp;":"&amp;ADDRESS(2+ster!$C$14,D358+1,4),"")</f>
        <v>[DBTemplate.xlsm]data_frame!MS3:MS3</v>
      </c>
      <c r="R358" s="14" t="str">
        <f>IF($BP358,IF(MID(_xll.FORMULATEXT(INDEX(INDIRECT(Q358),1)),1,1)="=", _xll.FORMULATEXT(INDEX(INDIRECT(Q358),1),2,TRUE),""),"")</f>
        <v/>
      </c>
      <c r="S358" s="14">
        <f t="array" aca="1" ref="S358" ca="1">IF(H358,SUM(IF((IFERROR(INDIRECT(Q358)&lt;&gt;"",FALSE))*(INDIRECT(ster!$D$14)&lt;&gt;""),1,0)),"")</f>
        <v>0</v>
      </c>
      <c r="T358" s="14">
        <f t="array" aca="1" ref="T358" ca="1">IF(H358,IF(M358&gt;0,SUM(IFERROR(1*(MATCH(INDIRECT(Q358),INDIRECT(K358),0)&gt;0),0)*(INDIRECT(ster!$D$14)&lt;&gt;"")*NOT(ISNUMBER(INDIRECT(Q358)))),0),"")</f>
        <v>0</v>
      </c>
      <c r="U358" s="14">
        <f t="array" aca="1" ref="U358" ca="1">IF(H358,SUM((IFERROR(INDIRECT(Q358)="",FALSE))*(INDIRECT(ster!$D$14)&lt;&gt;"")),"")</f>
        <v>1</v>
      </c>
      <c r="V358" s="14">
        <f t="array" aca="1" ref="V358" ca="1">IF(H358,SUM((IFERROR(INDIRECT(Q358)="#ąś",TRUE))*(INDIRECT(ster!$D$14)&lt;&gt;"")),"")</f>
        <v>0</v>
      </c>
      <c r="W358" s="14">
        <f t="array" aca="1" ref="W358" ca="1">IF(H358,SUM(ISNUMBER(INDIRECT(Q358))*(INDIRECT(ster!$D$14)&lt;&gt;"")),"")</f>
        <v>0</v>
      </c>
      <c r="X358" s="14" t="str">
        <f t="array" aca="1" ref="X358" ca="1">IF(AND(H358,W358&gt;0),IF(wew!$B$3,MIN(IF((INDIRECT(ster!$D$14)&lt;&gt;"")*IFERROR(INDIRECT($Q358)&lt;&gt;"",FALSE),IFERROR(INDIRECT($Q358),"X"),"X")),"&lt;włącz podświetlanie wartości&gt;"),"—")</f>
        <v>—</v>
      </c>
      <c r="Y358" s="14" t="str">
        <f t="array" aca="1" ref="Y358" ca="1">IF(AND(H358,W358&gt;0),IF(wew!$B$3,MAX(IF((INDIRECT(ster!$D$14)&lt;&gt;"")*IFERROR(INDIRECT($Q358)&lt;&gt;"",FALSE),IFERROR(INDIRECT($Q358),"X"),"X")),"&lt;włącz podświetlanie wartości&gt;"),"—")</f>
        <v>—</v>
      </c>
      <c r="Z358" s="14">
        <f t="shared" ref="Z358" ca="1" si="8606">IF(H358,S358-T358-W358,"")</f>
        <v>0</v>
      </c>
      <c r="AA358" s="12" t="str">
        <f t="shared" ref="AA358" ca="1" si="8607">IF(H358,IF(S358&gt;0,W358/(S358),"—"),"")</f>
        <v>—</v>
      </c>
      <c r="AB358" s="17">
        <f t="array" aca="1" ref="AB358" ca="1">IF(H358,IF(W358&gt;0,SUM((INDIRECT(ster!$D$14)&lt;&gt;"")*IFERROR((INDIRECT(Q358)&lt;&gt;"")*(INDIRECT(Q358)=INT(INDIRECT(Q358))),0)),0),"")</f>
        <v>0</v>
      </c>
      <c r="AC358" s="17">
        <f t="array" aca="1" ref="AC358" ca="1">IF(H358,W358-AB358,"")</f>
        <v>0</v>
      </c>
      <c r="AD358" s="17">
        <f t="shared" ref="AD358" ca="1" si="8608">IF($H358,IF(AC358&lt;&gt;"",IF(AC358=0,1,IF(AC358/W358&lt;0.15,2,3)),0),"")</f>
        <v>1</v>
      </c>
      <c r="AE358" s="17" t="b">
        <f t="shared" ref="AE358" ca="1" si="8609">IF(H358,OFFSET(O358,1,0)=".validation",FALSE)</f>
        <v>0</v>
      </c>
      <c r="AF358" s="17" t="str">
        <f ca="1">IF(AE358,IF($H358,ADDRESS(3,D358+2,4,,"["&amp;wew!$G$7&amp;"]"&amp;_sheetname_dataframe)&amp;":"&amp;ADDRESS(2+ster!$C$14,D358+2,4),""),"")</f>
        <v/>
      </c>
      <c r="AG358" s="17" t="str">
        <f t="shared" ref="AG358" ca="1" si="8610">IF(AE358,IF($H358,IF(INDIRECT(ADDRESS(1,D358+2,,,_sheetname_dataframe))="","",INDIRECT(ADDRESS(1,D358+2,,,_sheetname_dataframe))),""),"")</f>
        <v/>
      </c>
      <c r="AH358" s="17" t="b">
        <f t="shared" ref="AH358" ca="1" si="8611">IF(H358,AND(AE358,OFFSET(O358,2,0)=".validation"),FALSE)</f>
        <v>0</v>
      </c>
      <c r="AI358" s="17" t="str">
        <f ca="1">IF(AH358,IF($H358,ADDRESS(3,D358+3,4,,"["&amp;wew!$G$7&amp;"]"&amp;_sheetname_dataframe)&amp;":"&amp;ADDRESS(2+ster!$C$14,D358+3,4),""),"")</f>
        <v/>
      </c>
      <c r="AJ358" s="17" t="str">
        <f t="shared" ref="AJ358" ca="1" si="8612">IF(AH358,IF($H358,IF(INDIRECT(ADDRESS(1,D358+3,,,_sheetname_dataframe))="","",INDIRECT(ADDRESS(1,D358+3,,,_sheetname_dataframe))),""),"")</f>
        <v/>
      </c>
      <c r="AK358" s="17" t="b">
        <f t="shared" ref="AK358" ca="1" si="8613">IF(H358,OR(AQ358,AD358=2),"")</f>
        <v>0</v>
      </c>
      <c r="AL358" s="17" t="b">
        <f t="shared" ref="AL358" ca="1" si="8614">IF($H358,IF(BV358&lt;&gt;"",IF(OR(BM358="F",BM358="L",BM358="I",BM358="D"),BV358&lt;&gt;0)),"")</f>
        <v>0</v>
      </c>
      <c r="AM358" s="17" t="b">
        <f t="shared" ref="AM358" ca="1" si="8615">IF($H358,AND(NOT(AL358),OR(IF(BW358&lt;&gt;"",IF(OR(BM358="F",BM358="L"),BW358&lt;&gt;0)),BM358="I",BM358="N",BM358="D")),"")</f>
        <v>0</v>
      </c>
      <c r="AN358" s="17">
        <f t="shared" ref="AN358" ca="1" si="8616">IF(COUNTA(INDIRECT(Q358))=0,0, IF(AND(AO358&lt;&gt;"",X358&lt;AO358),1,IF(AND(AP358&lt;&gt;"",Y358&gt;AP358),1,IF(AND(AQ358,AC358&gt;0),2,0))))</f>
        <v>0</v>
      </c>
      <c r="AO358" s="24" t="str">
        <f t="shared" ref="AO358" ca="1" si="8617">IF($H358,IF(BY358&lt;&gt;"",IF(ISNUMBER(BY358),BY358,""),""),"")</f>
        <v/>
      </c>
      <c r="AP358" s="24" t="str">
        <f t="shared" ref="AP358" ca="1" si="8618">IF($H358,IF(BZ358&lt;&gt;"",IF(ISNUMBER(BZ358),BZ358,""),""),"")</f>
        <v/>
      </c>
      <c r="AQ358" s="17" t="b">
        <f t="shared" ref="AQ358" ca="1" si="8619">IF(H358,IF(CA358&lt;&gt;"",CA358&lt;&gt;0,FALSE),"")</f>
        <v>0</v>
      </c>
      <c r="AR358" s="17" t="b">
        <f t="shared" ref="AR358" ca="1" si="8620">IF(H358,IF(N358&gt;0,IF(BQ358&lt;&gt;"",BQ358&lt;&gt;0,FALSE),FALSE),"")</f>
        <v>0</v>
      </c>
      <c r="AS358" s="17" t="b">
        <f t="shared" ref="AS358" ca="1" si="8621">IF(H358,IF(BR358&lt;&gt;"",BR358&lt;&gt;0,FALSE),"")</f>
        <v>0</v>
      </c>
      <c r="AT358" s="17" t="b">
        <f t="shared" ref="AT358" ca="1" si="8622">IF(H358,IF(N358&gt;0,FALSE,IF(BU358&lt;&gt;"",MATCH(BU358,DataType,0)=1,FALSE)),"")</f>
        <v>0</v>
      </c>
      <c r="AU358" s="17" t="b">
        <f t="shared" ref="AU358" ca="1" si="8623">IF(H358,IF(N358&gt;0,TRUE,IF(BU358&lt;&gt;"",MATCH(BU358,DataType,0)=2,FALSE)),"")</f>
        <v>0</v>
      </c>
      <c r="AV358" s="17" t="b">
        <f t="shared" ref="AV358" ca="1" si="8624">IF(H358,IF(N358&gt;0,FALSE,IF(BU358&lt;&gt;"",MATCH(BU358,DataType,0)=3,FALSE)),"")</f>
        <v>0</v>
      </c>
      <c r="AW358" s="17" t="b">
        <f t="shared" ref="AW358" ca="1" si="8625">IF(H358,IF(W358&gt;0,Z358=0,FALSE),"")</f>
        <v>0</v>
      </c>
      <c r="AX358" s="14" t="b">
        <f t="array" aca="1" ref="AX358" ca="1">IF(H358,N358&gt;0,"")</f>
        <v>0</v>
      </c>
      <c r="AY358" s="17" t="str">
        <f t="shared" ref="AY358" ca="1" si="8626">IF(H358,IF(N358&gt;0,ADDRESS(ROW(VariablesOrigin)+1,COLUMN(VariablesOrigin)+1,4) &amp; ":" &amp; ADDRESS(ROW(VariablesOrigin)+N358,COLUMN(VariablesOrigin)+1,4),""),"")</f>
        <v/>
      </c>
      <c r="AZ358" s="17" t="str">
        <f t="array" aca="1" ref="AZ358" ca="1">IF(AY358&lt;&gt;"",SUM(1*ISERROR(MATCH(INDIRECT(AY358),INDIRECT(K358),0)))=0,"")</f>
        <v/>
      </c>
      <c r="BA358" s="17" t="b">
        <f t="shared" ref="BA358" ca="1" si="8627">IF(H358,BU358="",FALSE)</f>
        <v>1</v>
      </c>
      <c r="BB358" s="17" t="b">
        <v>0</v>
      </c>
      <c r="BC358" s="17" t="b">
        <f t="shared" ref="BC358" ca="1" si="8628">IF(BA358,IF(N358&gt;0,AND(AZ358,Z358=0),FALSE),"")</f>
        <v>0</v>
      </c>
      <c r="BD358" s="17" t="b">
        <f t="shared" ref="BD358" ca="1" si="8629">IF(BA358,IF(N358&gt;0,AND(NOT(AZ358),Z358=0),FALSE),"")</f>
        <v>0</v>
      </c>
      <c r="BE358" s="17" t="b">
        <f t="shared" ref="BE358" ca="1" si="8630">IF(BA358,IF(AND(AW358,NOT(BB358),NOT(BC358),NOT(BD358)),AND(Z358=0,AC358=0),FALSE),"")</f>
        <v>0</v>
      </c>
      <c r="BF358" s="17" t="b">
        <f t="shared" ref="BF358" ca="1" si="8631">IF(BA358,IF(AND(AW358,NOT(BB358),NOT(BC358),NOT(BD358)),AND(Z358=0,OR(AC358&gt;0)),FALSE),"")</f>
        <v>0</v>
      </c>
      <c r="BG358" s="17" t="b">
        <f t="shared" ref="BG358" ca="1" si="8632">IF(BA358,IF(OR(BB358:BF358),FALSE,IF(Z358=0,FALSE,Z358&gt;0)),"")</f>
        <v>0</v>
      </c>
      <c r="BH358" s="17" t="b">
        <f t="shared" ref="BH358" ca="1" si="8633">IF(BA358,COUNTIF(BB358:BG358,TRUE)=1,"")</f>
        <v>0</v>
      </c>
      <c r="BI358" s="17">
        <f t="shared" ref="BI358" ca="1" si="8634">IF(BA358,IFERROR(MATCH(TRUE,BB358:BG358,0),7),"")</f>
        <v>7</v>
      </c>
      <c r="BJ358" s="17" t="b">
        <f t="shared" ref="BJ358" ca="1" si="8635">DF358&lt;&gt;""</f>
        <v>0</v>
      </c>
      <c r="BK358" s="17" t="str">
        <f t="shared" ref="BK358" ca="1" si="8636">IF(H358,IF(AND(NOT(BA358),AU358),AC358=0,""),"")</f>
        <v/>
      </c>
      <c r="BL358" s="17" t="str">
        <f t="shared" ref="BL358" ca="1" si="8637">IF(H358,IF(AND(NOT(BA358),AU358),AC358&gt;0,""),"")</f>
        <v/>
      </c>
      <c r="BM358" s="17" t="str">
        <f t="shared" ref="BM358" ca="1" si="8638">IF(H358,IF(BA358,CHOOSE(BI358,"0","F","L","I","N",IF(AA358&gt;0.5,"N","S"),"0"),CHOOSE(MATCH(BU358,DataType,0),"S",IF(BK358,"I","N"),"D"  )),"")</f>
        <v>0</v>
      </c>
      <c r="BN358" s="17" t="str">
        <f t="shared" ref="BN358" ca="1" si="8639">IF(H358,IF(BJ358,"E",IF(BA358,CHOOSE(BI358,"0","F","L","I","N","S","0"),CHOOSE(MATCH(BU358,DataType,0),"S",IF(BK358,"I","N"),"D"  ))),"")</f>
        <v>0</v>
      </c>
      <c r="BO358" s="17" t="str">
        <f t="shared" ref="BO358" ca="1" si="8640">IF($H358,IF(BM358="0","",IF(AND(AR358,N358=2),"D",IF(BM358="S","N",IF(AL358,"O",IF(AM358,"I","N"))))),"")</f>
        <v/>
      </c>
      <c r="BP358" s="14" t="b">
        <f t="shared" ref="BP358" ca="1" si="8641">INDIRECT(ADDRESS(2,ROW(A358)-1,,,_sheetname_dataframe))&lt;&gt;""</f>
        <v>1</v>
      </c>
      <c r="BQ358" s="35"/>
      <c r="BX358" s="16"/>
      <c r="BY358" s="16"/>
      <c r="BZ358" s="16"/>
      <c r="CA358" s="16"/>
      <c r="CB358" s="16"/>
      <c r="CC358" s="16"/>
      <c r="CD358" s="16"/>
      <c r="CE358" s="16"/>
      <c r="CF358" s="16"/>
      <c r="CN358" s="14">
        <f ca="1">IF(H358,IFERROR(IsVariableNameLegal(O358),0),0)</f>
        <v>0</v>
      </c>
      <c r="CO358" s="14" t="str">
        <f t="array" aca="1" ref="CO358" ca="1">IF(H358,IF(COUNTIF(INDIRECT(wew!$C$13),O358)&gt;1,TRIM(SUBSTITUTE(_xll.MCONCAT(IF((INDIRECT(wew!$C$13)=O358)*(COLUMN(INDIRECT(wew!$C$13))&lt;&gt;D358+1),-1+COLUMN(INDIRECT(wew!$C$13)),"")," "),"  "," ")),""),"")</f>
        <v/>
      </c>
      <c r="CP358" s="14" t="str">
        <f t="array" aca="1" ref="CP358" ca="1">IF(P358&lt;&gt;"",IF(LEN(P358)&gt;150,1,""),"")</f>
        <v/>
      </c>
      <c r="CQ358" s="14" t="str">
        <f t="array" aca="1" ref="CQ358" ca="1">IF(AND(H358,NOT(ster!$J$3)),IF(COUNTIF(INDIRECT(wew!$C$15),P358)&gt;1,TRIM(SUBSTITUTE(_xll.MCONCAT(IF((INDIRECT(wew!$C$15)=P358)*(COLUMN(INDIRECT(wew!$C$15))&lt;&gt;D358+1),-1+COLUMN(INDIRECT(wew!$C$15)),"")," "),"  "," ")),""),"")</f>
        <v/>
      </c>
      <c r="CR358" s="14" t="str">
        <f t="array" aca="1" ref="CR358" ca="1">IF(H358,IF(AND(W358&gt;0,AO358&lt;&gt;""),TRIM(SUBSTITUTE(_xll.MCONCAT(IFERROR(IF(ISNUMBER(INDIRECT(Q358)),IF((INDIRECT(ster!$D$14)&lt;&gt;"")*(INDIRECT(Q358)&lt;AO358),INDIRECT(ster!$D$14) &amp; ": " &amp;  SUBSTITUTE(IF( AV358,IFERROR(TEXT(INDIRECT(Q358),"rrrr-mm-dd") &amp;" (" &amp; INDIRECT(Q358) &amp;")",INDIRECT(Q358)),INDIRECT(Q358))," "," "),""),""),"")," "),"  "," ")),""),"")</f>
        <v/>
      </c>
      <c r="CS358" s="14" t="str">
        <f t="array" aca="1" ref="CS358" ca="1">IF(H358,IF(AND(W358&gt;0,AP358&lt;&gt;""),TRIM(SUBSTITUTE(_xll.MCONCAT(IFERROR(IF(ISNUMBER(INDIRECT(Q358)),IF((INDIRECT(ster!$D$14)&lt;&gt;"")*(INDIRECT(Q358)&gt;AP358),INDIRECT(ster!$D$14) &amp; ": " &amp;  SUBSTITUTE(IF( AV358,IFERROR(TEXT(INDIRECT(Q358),"rrrr-mm-dd")&amp;" (" &amp; INDIRECT(Q358) &amp;")",INDIRECT(Q358)),INDIRECT(Q358))," "," "),""),""),"")," "),"  "," ")),""),"")</f>
        <v/>
      </c>
      <c r="CT358" s="14" t="str">
        <f t="array" aca="1" ref="CT358" ca="1">IF(H358,IF(AND(N358&gt;0,AR358),TRIM(SUBSTITUTE(_xll.MCONCAT(IFERROR(IF(ISNUMBER(INDIRECT(Q358)),IF((INDIRECT(ster!$D$14)&lt;&gt;"")*(IFERROR(0*(MATCH(INDIRECT(Q358),INDIRECT(K358),0)&gt;0),1)),INDIRECT(ster!$D$14) &amp; ": " &amp;  SUBSTITUTE(IF( AV358,IFERROR(TEXT(INDIRECT(Q358),"rrrr-mm-dd")&amp;" (" &amp; INDIRECT(Q358) &amp;")",INDIRECT(Q358)),INDIRECT(Q358))," "," "),""),""),"")," "),"  "," ")),""),"")</f>
        <v/>
      </c>
      <c r="CU358" s="14" t="str">
        <f t="array" aca="1" ref="CU358" ca="1">IF(H358,IF(AND(V358&gt;0),TRIM(SUBSTITUTE(_xll.MCONCAT(IF((INDIRECT(ster!$D$14)&lt;&gt;"")*(IFERROR(0*(INDIRECT(Q358)&lt;&gt;""),1)),INDIRECT(ster!$D$14),"")," "),"  "," ")),""),"")</f>
        <v/>
      </c>
      <c r="CV358" s="14" t="str">
        <f t="array" aca="1" ref="CV358" ca="1">IF(H358,IF(AS358,
TRIM(SUBSTITUTE(_xll.MCONCAT(IF(
   (INDIRECT(ster!$D$14)&lt;&gt;"")*
   ((INDIRECT(Q358)="")+
      NOT(ISNUMBER(INDIRECT(Q358)))*
      NOT(ISERROR(MATCH(INDIRECT(Q358),INDIRECT(K358),0)))
    ),
      INDIRECT(ster!$D$14),
   "")," "),"  "," ")),
""),"")</f>
        <v/>
      </c>
      <c r="CW358" s="14" t="str">
        <f t="array" aca="1" ref="CW358" ca="1">IF(H358,IF(AND(AQ358),TRIM(SUBSTITUTE(_xll.MCONCAT(IFERROR(IF(ISNUMBER(INDIRECT(Q358)),IF((INDIRECT(ster!$D$14)&lt;&gt;"")*(INDIRECT(Q358)&lt;&gt;INT(INDIRECT(Q358))),INDIRECT(ster!$D$14) &amp; ": " &amp; INDIRECT(Q358),""),""),"")," "),"  "," ")),""),"")</f>
        <v/>
      </c>
      <c r="CX358" s="14" t="str">
        <f t="array" aca="1" ref="CX358" ca="1">IF(H358,IF(OR(AU358,AV358),TRIM(SUBSTITUTE(_xll.MCONCAT(IF((INDIRECT(ster!$D$14)&lt;&gt;"")*NOT(ISNUMBER(INDIRECT(Q358))),IF(ISERROR(MATCH(INDIRECT(Q358),INDIRECT(K358),0)),IFERROR(IF(INDIRECT(Q358)&lt;&gt;"",INDIRECT(ster!$D$14) &amp; ": " &amp; SUBSTITUTE(INDIRECT(Q358)," "," "),""),""),""),"")," "),"  "," ")),""),"")</f>
        <v/>
      </c>
      <c r="CY358" s="14" t="str">
        <f t="array" aca="1" ref="CY358" ca="1">IF(H358,IF(AE358,TRIM(SUBSTITUTE(_xll.MCONCAT(IF((INDIRECT(ster!$D$14)&lt;&gt;"")*IFERROR(NOT(INDIRECT(AF358)),FALSE),IF(ISERROR(MATCH(INDIRECT(Q358),INDIRECT(K358),0)),IFERROR(IF(INDIRECT(Q358)&lt;&gt;"",INDIRECT(ster!$D$14)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CZ358" s="14" t="str">
        <f t="array" aca="1" ref="CZ358" ca="1">IF(H358,IF(AH358,TRIM(SUBSTITUTE(_xll.MCONCAT(IF((INDIRECT(ster!$D$14)&lt;&gt;"")*IFERROR(NOT(INDIRECT(AI358)),FALSE),IF(ISERROR(MATCH(INDIRECT(Q358),INDIRECT(K358),0)),IFERROR(IF(INDIRECT(Q358)&lt;&gt;"",INDIRECT(ster!$D$14)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DC358" s="14" t="str">
        <f ca="1">SUBSTITUTE(SUBSTITUTE(SUBSTITUTE(SUBSTITUTE(_xll.MCONCAT(DG358:DS358,"■"),"■■","■"),"■■","■"),"■■","■"),"■■","■")</f>
        <v>■</v>
      </c>
      <c r="DD358" s="14" t="str">
        <f t="shared" ref="DD358" ca="1" si="8642">IF(MID(DC358,1,1)="■",MID(DC358,2,LEN(DC358)),DC358)</f>
        <v/>
      </c>
      <c r="DE358" s="14" t="str">
        <f t="shared" ref="DE358" ca="1" si="8643">IF(DD358&lt;&gt;"",IF(MID(DD358,LEN(DD358),1)="■",MID(DD358,1,LEN(DD358)-1),DD358),"")</f>
        <v/>
      </c>
      <c r="DF358" s="14" t="str">
        <f t="shared" ref="DF358" ca="1" si="8644">IFERROR(IF(DE358&lt;&gt;"",SUBSTITUTE(DE358,"■",". "),""),"##INTERNAL_ERROR")</f>
        <v/>
      </c>
      <c r="DG358" s="14" t="str">
        <f t="shared" ref="DG358" ca="1" si="8645">IF(CN358&lt;&gt;0,"Variable name don't comply with the naming convention","")</f>
        <v/>
      </c>
      <c r="DH358" s="14" t="str">
        <f t="shared" ref="DH358" ca="1" si="8646">IF(CO358&lt;&gt;"","Duplicated name. " &amp; IF(ISERROR(FIND(" ",CO358)),"Duplicate have index " &amp; CO358, "Duplicates have indices: "&amp;SUBSTITUTE(CO358," ",", ")),"")</f>
        <v/>
      </c>
      <c r="DI358" s="14" t="str">
        <f t="shared" ref="DI358" ca="1" si="8647">IF(CP358&lt;&gt;"","Variable label exceed length 150","")</f>
        <v/>
      </c>
      <c r="DJ358" s="14" t="str">
        <f t="shared" ref="DJ358" ca="1" si="8648">IF(CQ358&lt;&gt;"","Duplicated variable label. " &amp; IF(ISERROR(FIND(" ",CQ358)),"Duplicate have index " &amp; CQ358, "Duplicates have indices: "&amp;SUBSTITUTE(CQ358," ",", ")),"")</f>
        <v/>
      </c>
      <c r="DK358" s="14" t="str">
        <f t="shared" ref="DK358" ca="1" si="8649">IF(CR358&lt;&gt;"","The following cases have values below declared theorethical min: " &amp;SUBSTITUTE(CR358," ",", "),"")</f>
        <v/>
      </c>
      <c r="DL358" s="14" t="str">
        <f t="shared" ref="DL358" ca="1" si="8650">IF(CS358&lt;&gt;"","The following cases have values above declared theorethical max: " &amp;SUBSTITUTE(CS358," ",", "),"")</f>
        <v/>
      </c>
      <c r="DM358" s="14" t="str">
        <f t="shared" ref="DM358" ca="1" si="8651">IF(CT358&lt;&gt;"","There are some cases with values not explicitly declared in the labels dictionary: " &amp;SUBSTITUTE(CT358," ",", "),"")</f>
        <v/>
      </c>
      <c r="DN358" s="14" t="str">
        <f t="array" aca="1" ref="DN358" ca="1">IF(CU358&lt;&gt;"","There are errors in the entered values in the following cases: " &amp;SUBSTITUTE(CU358," ",", "),"")</f>
        <v/>
      </c>
      <c r="DO358" s="14" t="str">
        <f t="shared" ref="DO358" ca="1" si="8652">IF(CV358&lt;&gt;"","The following records are missing in this required field: " &amp;SUBSTITUTE(CV358," ",", "),"")</f>
        <v/>
      </c>
      <c r="DP358" s="14" t="str">
        <f t="shared" ref="DP358" ca="1" si="8653">IF(CW358&lt;&gt;"","The following cases have non-integer values: " &amp;SUBSTITUTE(CW358," ",", "),"")</f>
        <v/>
      </c>
      <c r="DQ358" s="14" t="str">
        <f t="shared" ref="DQ358" ca="1" si="8654">IF(CX358&lt;&gt;"","The following cases are non-numeric: " &amp;SUBSTITUTE(CX358," ",", "),"")</f>
        <v/>
      </c>
      <c r="DR358" s="14" t="str">
        <f t="shared" ref="DR358" ca="1" si="8655">IF(CY358&lt;&gt;"","In the following cases " &amp; P358 &amp; " " &amp; LOWER(MID(AG358,1,1)) &amp; MID(AG358,2,LEN(AG358)) &amp; ": " &amp;SUBSTITUTE(CY358," ",", "),"")</f>
        <v/>
      </c>
      <c r="DS358" s="14" t="str">
        <f t="shared" ref="DS358" ca="1" si="8656">IF(CZ358&lt;&gt;"","In the following cases " &amp; P358 &amp; " " &amp; LOWER(MID(AJ358,1,1)) &amp; MID(AJ358,2,LEN(AJ358)) &amp; ": " &amp;SUBSTITUTE(CZ358," ",", "),"")</f>
        <v/>
      </c>
      <c r="DZ358" s="14" t="b">
        <f t="shared" ref="DZ358" ca="1" si="8657">OR(ED358&lt;&gt;"",EF358&lt;&gt;"",EG358&lt;&gt;"")</f>
        <v>0</v>
      </c>
      <c r="EA358" s="14" t="str">
        <f t="shared" ref="EA358" ca="1" si="8658">IF(EB358&lt;&gt;"",G358 &amp; " (" &amp; F358 &amp; ")","")</f>
        <v/>
      </c>
      <c r="EB358" s="14" t="str">
        <f t="shared" ref="EB358" ca="1" si="8659">IF(EE358&lt;&gt;"",EE358&amp;IF(ED358&lt;&gt;""," and "&amp;ED358,""),UPPER(MID(ED358,1,1)&amp;MID(ED358,2,LEN(ED358))))&amp; IF(OR(EF358&lt;&gt;"",EG358&lt;&gt;"")," and "&amp;IF(EF358&lt;&gt;"",LOWER(MID(EF358,1,1) &amp; MID(EF358,2,LEN(EF358))),"")&amp; IF(AND(EF358 &lt;&gt;"",EG358&lt;&gt;"")," and ","") &amp; IF(EG358&lt;&gt;"",LOWER(MID(EG358,1,1) &amp; MID(EG358,2,LEN(EG358))),""),"") &amp; IF(OR(EE358&lt;&gt;"",ED358&lt;&gt;"",EF358&lt;&gt;"",EG358&lt;&gt;""), ". ","")</f>
        <v/>
      </c>
      <c r="EC358" s="14" t="str">
        <f t="shared" ref="EC358" ca="1" si="8660">IF(EB358&lt;&gt;"",G358 &amp; " (" &amp; F358 &amp; "): " &amp; EB358,"")</f>
        <v/>
      </c>
      <c r="ED358" s="14" t="str">
        <f t="shared" ref="ED358" ca="1" si="8661">IF(H358,IF(W358&gt;0,IF(AND(AO358&lt;&gt;"",AP358&lt;&gt;""),"each value must be between " &amp; IF( AV358,IFERROR(TEXT(AO358,"rrrr-mm-dd") &amp;" (" &amp; AO358 &amp;")",AO358),AO358) &amp; " and " &amp; IF( AV358,IFERROR(TEXT(AP358,"rrrr-mm-dd") &amp;" (" &amp; AP358 &amp;")",AP358),AP358),IF(AO358&lt;&gt;"","each value must be above " &amp; IF( AV358,IFERROR(TEXT(AO358,"rrrr-mm-dd") &amp;" (" &amp; AO358 &amp;")",AO358),AO358), IF(AP358&lt;&gt;"","each value must be below " &amp; IF( AV358,IFERROR(TEXT(AP358,"rrrr-mm-dd") &amp;" (" &amp; AP358 &amp;")",AP358),AP358),""))),""),"")</f>
        <v/>
      </c>
      <c r="EE358" s="14" t="str">
        <f t="shared" ref="EE358" ca="1" si="8662">IF(H358,IF(OR(AQ358,AU358,AV358,AS358,AR358),
   "Values must be" &amp;
   IF(AR358," limited to predefinied list", IF(AQ358, " integers",IF(OR(AU358,AV358)," numeric",""))) &amp;
   IF(AS358,IF(OR(AR358,AQ358,AU358,AV358), " and ","") &amp; "non-missing",""),
""),"")</f>
        <v/>
      </c>
      <c r="EF358" s="14" t="str">
        <f t="shared" ref="EF358" ca="1" si="8663">IF($H358,AG358,"")</f>
        <v/>
      </c>
      <c r="EG358" s="14" t="str">
        <f t="shared" ref="EG358" ca="1" si="8664">IF($H358,AJ358,"")</f>
        <v/>
      </c>
      <c r="EM358" s="14" t="b">
        <f t="shared" ref="EM358" ca="1" si="8665">OR(EC358&lt;&gt;"",DF358&lt;&gt;"")</f>
        <v>0</v>
      </c>
      <c r="EN358" s="14" t="str">
        <f t="shared" ref="EN358" ca="1" si="8666">IF(EM358,C358,"")</f>
        <v/>
      </c>
      <c r="EO358" s="14" t="str">
        <f t="shared" ref="EO358" ca="1" si="8667">IF(EM358,F358,"")</f>
        <v/>
      </c>
      <c r="EP358" s="14" t="str">
        <f t="shared" ref="EP358" ca="1" si="8668">EC358</f>
        <v/>
      </c>
      <c r="EQ358" s="14" t="str">
        <f t="shared" ref="EQ358" ca="1" si="8669">DF358</f>
        <v/>
      </c>
    </row>
    <row r="359" spans="2:147" s="14" customFormat="1">
      <c r="B359" s="14" t="str">
        <f t="shared" ref="B359" ca="1" si="8670">DF359</f>
        <v/>
      </c>
      <c r="C359" s="14">
        <f t="shared" ref="C359" ca="1" si="8671">IF(OFFSET(B359,-1,COLUMN(VariableExists)-2),OFFSET(B359,-1,1)+1,OFFSET(B359,-1,1))</f>
        <v>327</v>
      </c>
      <c r="D359" s="14">
        <f t="shared" ref="D359" si="8672">ROW(A359)-2</f>
        <v>357</v>
      </c>
      <c r="E359" s="14" t="str">
        <f t="shared" ref="E359" ca="1" si="8673">IF(OR(G359="",ROW(G359)=2),"",IF(Z359&gt;0,"S",IF(AX359,IF(J359=2,"D","N"),"I")))</f>
        <v>N</v>
      </c>
      <c r="F359" s="14" t="str">
        <f t="shared" ref="F359" ca="1" si="8674">IF(H359,O359,"")</f>
        <v>q_101c_1</v>
      </c>
      <c r="G359" s="14" t="str">
        <f t="shared" ref="G359" ca="1" si="8675">IF(H359,P359,"")</f>
        <v>Which family member 3 had a history of FTD</v>
      </c>
      <c r="H359" s="14" t="b">
        <f t="shared" ref="H359" ca="1" si="8676">IF(INDIRECT(ADDRESS(2,D359+1,,,_sheetname_dataframe))="",FALSE,MID(INDIRECT(ADDRESS(2,D359+1,,,_sheetname_dataframe)),1,1)&lt;&gt;".")</f>
        <v>1</v>
      </c>
      <c r="I359" s="14" t="str">
        <f ca="1">IF($H359,ADDRESS(3,(D359+1)*2-1,4,,"["&amp;wew!$G$7&amp;"]"&amp;_sheetname_labels)&amp;":"&amp;ADDRESS(2+ster!$B$20,(D359+1)*2-1,4),"")</f>
        <v>[DBTemplate.xlsm]labels!AAM3:AAM61</v>
      </c>
      <c r="J359" s="14">
        <f t="array" aca="1" ref="J359" ca="1">IF(H359,MAX(0,MAX(IF(INDIRECT(I359)&lt;&gt;"",ROW(INDIRECT(I359)),""))-2),"")</f>
        <v>33</v>
      </c>
      <c r="K359" s="14" t="str">
        <f ca="1">IF($H359,IF($J359&gt;0,ADDRESS(3,(D359+1)*2-1,4,,"["&amp;wew!$G$7&amp;"]"&amp;_sheetname_labels)&amp;":"&amp;ADDRESS(2+J359,(D359+1)*2-1,4),""),"")</f>
        <v>[DBTemplate.xlsm]labels!AAM3:AAM35</v>
      </c>
      <c r="L359" s="14" t="str">
        <f ca="1">IF($H359,IF($J359&gt;0,ADDRESS(3,(D359+1)*2,4,,"["&amp;wew!$G$7&amp;"]"&amp;_sheetname_labels)&amp;":"&amp;ADDRESS(2+J359,(D359+1)*2,4),""),"")</f>
        <v>[DBTemplate.xlsm]labels!AAN3:AAN35</v>
      </c>
      <c r="M359" s="14">
        <f t="shared" ref="M359" ca="1" si="8677">IF($H359,IF(J359&gt;0,COUNTA(INDIRECT(K359))-COUNT(INDIRECT(K359)),0),"")</f>
        <v>0</v>
      </c>
      <c r="N359" s="14">
        <f t="shared" ref="N359" ca="1" si="8678">IF(H359,J359-M359,"")</f>
        <v>33</v>
      </c>
      <c r="O359" s="14" t="str">
        <f t="shared" ref="O359" ca="1" si="8679">IF(INDIRECT(ADDRESS(2,D359+1,,,_sheetname_dataframe))="","",INDIRECT(ADDRESS(2,D359+1,,,_sheetname_dataframe)))</f>
        <v>q_101c_1</v>
      </c>
      <c r="P359" s="14" t="str">
        <f t="shared" ref="P359" ca="1" si="8680">IF(H359,IF(INDIRECT(ADDRESS(1,D359+1,,,_sheetname_dataframe))="","",INDIRECT(ADDRESS(1,D359+1,,,_sheetname_dataframe))),"")</f>
        <v>Which family member 3 had a history of FTD</v>
      </c>
      <c r="Q359" s="14" t="str">
        <f ca="1">IF($BP359,ADDRESS(3,D359+1,4,,"["&amp;wew!$G$7&amp;"]"&amp;_sheetname_dataframe)&amp;":"&amp;ADDRESS(2+ster!$C$14,D359+1,4),"")</f>
        <v>[DBTemplate.xlsm]data_frame!MT3:MT3</v>
      </c>
      <c r="R359" s="14" t="str">
        <f>IF($BP359,IF(MID(_xll.FORMULATEXT(INDEX(INDIRECT(Q359),1)),1,1)="=", _xll.FORMULATEXT(INDEX(INDIRECT(Q359),1),2,TRUE),""),"")</f>
        <v/>
      </c>
      <c r="S359" s="14">
        <f t="array" aca="1" ref="S359" ca="1">IF(H359,SUM(IF((IFERROR(INDIRECT(Q359)&lt;&gt;"",FALSE))*(INDIRECT(ster!$D$14)&lt;&gt;""),1,0)),"")</f>
        <v>0</v>
      </c>
      <c r="T359" s="14">
        <f t="array" aca="1" ref="T359" ca="1">IF(H359,IF(M359&gt;0,SUM(IFERROR(1*(MATCH(INDIRECT(Q359),INDIRECT(K359),0)&gt;0),0)*(INDIRECT(ster!$D$14)&lt;&gt;"")*NOT(ISNUMBER(INDIRECT(Q359)))),0),"")</f>
        <v>0</v>
      </c>
      <c r="U359" s="14">
        <f t="array" aca="1" ref="U359" ca="1">IF(H359,SUM((IFERROR(INDIRECT(Q359)="",FALSE))*(INDIRECT(ster!$D$14)&lt;&gt;"")),"")</f>
        <v>1</v>
      </c>
      <c r="V359" s="14">
        <f t="array" aca="1" ref="V359" ca="1">IF(H359,SUM((IFERROR(INDIRECT(Q359)="#ąś",TRUE))*(INDIRECT(ster!$D$14)&lt;&gt;"")),"")</f>
        <v>0</v>
      </c>
      <c r="W359" s="14">
        <f t="array" aca="1" ref="W359" ca="1">IF(H359,SUM(ISNUMBER(INDIRECT(Q359))*(INDIRECT(ster!$D$14)&lt;&gt;"")),"")</f>
        <v>0</v>
      </c>
      <c r="X359" s="14" t="str">
        <f t="array" aca="1" ref="X359" ca="1">IF(AND(H359,W359&gt;0),IF(wew!$B$3,MIN(IF((INDIRECT(ster!$D$14)&lt;&gt;"")*IFERROR(INDIRECT($Q359)&lt;&gt;"",FALSE),IFERROR(INDIRECT($Q359),"X"),"X")),"&lt;włącz podświetlanie wartości&gt;"),"—")</f>
        <v>—</v>
      </c>
      <c r="Y359" s="14" t="str">
        <f t="array" aca="1" ref="Y359" ca="1">IF(AND(H359,W359&gt;0),IF(wew!$B$3,MAX(IF((INDIRECT(ster!$D$14)&lt;&gt;"")*IFERROR(INDIRECT($Q359)&lt;&gt;"",FALSE),IFERROR(INDIRECT($Q359),"X"),"X")),"&lt;włącz podświetlanie wartości&gt;"),"—")</f>
        <v>—</v>
      </c>
      <c r="Z359" s="14">
        <f t="shared" ref="Z359" ca="1" si="8681">IF(H359,S359-T359-W359,"")</f>
        <v>0</v>
      </c>
      <c r="AA359" s="12" t="str">
        <f t="shared" ref="AA359" ca="1" si="8682">IF(H359,IF(S359&gt;0,W359/(S359),"—"),"")</f>
        <v>—</v>
      </c>
      <c r="AB359" s="17">
        <f t="array" aca="1" ref="AB359" ca="1">IF(H359,IF(W359&gt;0,SUM((INDIRECT(ster!$D$14)&lt;&gt;"")*IFERROR((INDIRECT(Q359)&lt;&gt;"")*(INDIRECT(Q359)=INT(INDIRECT(Q359))),0)),0),"")</f>
        <v>0</v>
      </c>
      <c r="AC359" s="17">
        <f t="array" aca="1" ref="AC359" ca="1">IF(H359,W359-AB359,"")</f>
        <v>0</v>
      </c>
      <c r="AD359" s="17">
        <f t="shared" ref="AD359" ca="1" si="8683">IF($H359,IF(AC359&lt;&gt;"",IF(AC359=0,1,IF(AC359/W359&lt;0.15,2,3)),0),"")</f>
        <v>1</v>
      </c>
      <c r="AE359" s="17" t="b">
        <f t="shared" ref="AE359" ca="1" si="8684">IF(H359,OFFSET(O359,1,0)=".validation",FALSE)</f>
        <v>0</v>
      </c>
      <c r="AF359" s="17" t="str">
        <f ca="1">IF(AE359,IF($H359,ADDRESS(3,D359+2,4,,"["&amp;wew!$G$7&amp;"]"&amp;_sheetname_dataframe)&amp;":"&amp;ADDRESS(2+ster!$C$14,D359+2,4),""),"")</f>
        <v/>
      </c>
      <c r="AG359" s="17" t="str">
        <f t="shared" ref="AG359" ca="1" si="8685">IF(AE359,IF($H359,IF(INDIRECT(ADDRESS(1,D359+2,,,_sheetname_dataframe))="","",INDIRECT(ADDRESS(1,D359+2,,,_sheetname_dataframe))),""),"")</f>
        <v/>
      </c>
      <c r="AH359" s="17" t="b">
        <f t="shared" ref="AH359" ca="1" si="8686">IF(H359,AND(AE359,OFFSET(O359,2,0)=".validation"),FALSE)</f>
        <v>0</v>
      </c>
      <c r="AI359" s="17" t="str">
        <f ca="1">IF(AH359,IF($H359,ADDRESS(3,D359+3,4,,"["&amp;wew!$G$7&amp;"]"&amp;_sheetname_dataframe)&amp;":"&amp;ADDRESS(2+ster!$C$14,D359+3,4),""),"")</f>
        <v/>
      </c>
      <c r="AJ359" s="17" t="str">
        <f t="shared" ref="AJ359" ca="1" si="8687">IF(AH359,IF($H359,IF(INDIRECT(ADDRESS(1,D359+3,,,_sheetname_dataframe))="","",INDIRECT(ADDRESS(1,D359+3,,,_sheetname_dataframe))),""),"")</f>
        <v/>
      </c>
      <c r="AK359" s="17" t="b">
        <f t="shared" ref="AK359" ca="1" si="8688">IF(H359,OR(AQ359,AD359=2),"")</f>
        <v>0</v>
      </c>
      <c r="AL359" s="17" t="b">
        <f t="shared" ref="AL359" ca="1" si="8689">IF($H359,IF(BV359&lt;&gt;"",IF(OR(BM359="F",BM359="L",BM359="I",BM359="D"),BV359&lt;&gt;0)),"")</f>
        <v>0</v>
      </c>
      <c r="AM359" s="17" t="b">
        <f t="shared" ref="AM359" ca="1" si="8690">IF($H359,AND(NOT(AL359),OR(IF(BW359&lt;&gt;"",IF(OR(BM359="F",BM359="L"),BW359&lt;&gt;0)),BM359="I",BM359="N",BM359="D")),"")</f>
        <v>0</v>
      </c>
      <c r="AN359" s="17">
        <f t="shared" ref="AN359" ca="1" si="8691">IF(COUNTA(INDIRECT(Q359))=0,0, IF(AND(AO359&lt;&gt;"",X359&lt;AO359),1,IF(AND(AP359&lt;&gt;"",Y359&gt;AP359),1,IF(AND(AQ359,AC359&gt;0),2,0))))</f>
        <v>0</v>
      </c>
      <c r="AO359" s="24" t="str">
        <f t="shared" ref="AO359" ca="1" si="8692">IF($H359,IF(BY359&lt;&gt;"",IF(ISNUMBER(BY359),BY359,""),""),"")</f>
        <v/>
      </c>
      <c r="AP359" s="24" t="str">
        <f t="shared" ref="AP359" ca="1" si="8693">IF($H359,IF(BZ359&lt;&gt;"",IF(ISNUMBER(BZ359),BZ359,""),""),"")</f>
        <v/>
      </c>
      <c r="AQ359" s="17" t="b">
        <f t="shared" ref="AQ359" ca="1" si="8694">IF(H359,IF(CA359&lt;&gt;"",CA359&lt;&gt;0,FALSE),"")</f>
        <v>0</v>
      </c>
      <c r="AR359" s="17" t="b">
        <f t="shared" ref="AR359" ca="1" si="8695">IF(H359,IF(N359&gt;0,IF(BQ359&lt;&gt;"",BQ359&lt;&gt;0,FALSE),FALSE),"")</f>
        <v>0</v>
      </c>
      <c r="AS359" s="17" t="b">
        <f t="shared" ref="AS359" ca="1" si="8696">IF(H359,IF(BR359&lt;&gt;"",BR359&lt;&gt;0,FALSE),"")</f>
        <v>0</v>
      </c>
      <c r="AT359" s="17" t="b">
        <f t="shared" ref="AT359" ca="1" si="8697">IF(H359,IF(N359&gt;0,FALSE,IF(BU359&lt;&gt;"",MATCH(BU359,DataType,0)=1,FALSE)),"")</f>
        <v>0</v>
      </c>
      <c r="AU359" s="17" t="b">
        <f t="shared" ref="AU359" ca="1" si="8698">IF(H359,IF(N359&gt;0,TRUE,IF(BU359&lt;&gt;"",MATCH(BU359,DataType,0)=2,FALSE)),"")</f>
        <v>1</v>
      </c>
      <c r="AV359" s="17" t="b">
        <f t="shared" ref="AV359" ca="1" si="8699">IF(H359,IF(N359&gt;0,FALSE,IF(BU359&lt;&gt;"",MATCH(BU359,DataType,0)=3,FALSE)),"")</f>
        <v>0</v>
      </c>
      <c r="AW359" s="17" t="b">
        <f t="shared" ref="AW359" ca="1" si="8700">IF(H359,IF(W359&gt;0,Z359=0,FALSE),"")</f>
        <v>0</v>
      </c>
      <c r="AX359" s="14" t="b">
        <f t="array" aca="1" ref="AX359" ca="1">IF(H359,N359&gt;0,"")</f>
        <v>1</v>
      </c>
      <c r="AY359" s="17" t="str">
        <f t="shared" ref="AY359" ca="1" si="8701">IF(H359,IF(N359&gt;0,ADDRESS(ROW(VariablesOrigin)+1,COLUMN(VariablesOrigin)+1,4) &amp; ":" &amp; ADDRESS(ROW(VariablesOrigin)+N359,COLUMN(VariablesOrigin)+1,4),""),"")</f>
        <v>C3:C35</v>
      </c>
      <c r="AZ359" s="17" t="b">
        <f t="array" aca="1" ref="AZ359" ca="1">IF(AY359&lt;&gt;"",SUM(1*ISERROR(MATCH(INDIRECT(AY359),INDIRECT(K359),0)))=0,"")</f>
        <v>0</v>
      </c>
      <c r="BA359" s="17" t="b">
        <f t="shared" ref="BA359" ca="1" si="8702">IF(H359,BU359="",FALSE)</f>
        <v>1</v>
      </c>
      <c r="BB359" s="17" t="b">
        <v>0</v>
      </c>
      <c r="BC359" s="17" t="b">
        <f t="shared" ref="BC359" ca="1" si="8703">IF(BA359,IF(N359&gt;0,AND(AZ359,Z359=0),FALSE),"")</f>
        <v>0</v>
      </c>
      <c r="BD359" s="17" t="b">
        <f t="shared" ref="BD359" ca="1" si="8704">IF(BA359,IF(N359&gt;0,AND(NOT(AZ359),Z359=0),FALSE),"")</f>
        <v>1</v>
      </c>
      <c r="BE359" s="17" t="b">
        <f t="shared" ref="BE359" ca="1" si="8705">IF(BA359,IF(AND(AW359,NOT(BB359),NOT(BC359),NOT(BD359)),AND(Z359=0,AC359=0),FALSE),"")</f>
        <v>0</v>
      </c>
      <c r="BF359" s="17" t="b">
        <f t="shared" ref="BF359" ca="1" si="8706">IF(BA359,IF(AND(AW359,NOT(BB359),NOT(BC359),NOT(BD359)),AND(Z359=0,OR(AC359&gt;0)),FALSE),"")</f>
        <v>0</v>
      </c>
      <c r="BG359" s="17" t="b">
        <f t="shared" ref="BG359" ca="1" si="8707">IF(BA359,IF(OR(BB359:BF359),FALSE,IF(Z359=0,FALSE,Z359&gt;0)),"")</f>
        <v>0</v>
      </c>
      <c r="BH359" s="17" t="b">
        <f t="shared" ref="BH359" ca="1" si="8708">IF(BA359,COUNTIF(BB359:BG359,TRUE)=1,"")</f>
        <v>1</v>
      </c>
      <c r="BI359" s="17">
        <f t="shared" ref="BI359" ca="1" si="8709">IF(BA359,IFERROR(MATCH(TRUE,BB359:BG359,0),7),"")</f>
        <v>3</v>
      </c>
      <c r="BJ359" s="17" t="b">
        <f t="shared" ref="BJ359" ca="1" si="8710">DF359&lt;&gt;""</f>
        <v>0</v>
      </c>
      <c r="BK359" s="17" t="str">
        <f t="shared" ref="BK359" ca="1" si="8711">IF(H359,IF(AND(NOT(BA359),AU359),AC359=0,""),"")</f>
        <v/>
      </c>
      <c r="BL359" s="17" t="str">
        <f t="shared" ref="BL359" ca="1" si="8712">IF(H359,IF(AND(NOT(BA359),AU359),AC359&gt;0,""),"")</f>
        <v/>
      </c>
      <c r="BM359" s="17" t="str">
        <f t="shared" ref="BM359" ca="1" si="8713">IF(H359,IF(BA359,CHOOSE(BI359,"0","F","L","I","N",IF(AA359&gt;0.5,"N","S"),"0"),CHOOSE(MATCH(BU359,DataType,0),"S",IF(BK359,"I","N"),"D"  )),"")</f>
        <v>L</v>
      </c>
      <c r="BN359" s="17" t="str">
        <f t="shared" ref="BN359" ca="1" si="8714">IF(H359,IF(BJ359,"E",IF(BA359,CHOOSE(BI359,"0","F","L","I","N","S","0"),CHOOSE(MATCH(BU359,DataType,0),"S",IF(BK359,"I","N"),"D"  ))),"")</f>
        <v>L</v>
      </c>
      <c r="BO359" s="17" t="str">
        <f t="shared" ref="BO359" ca="1" si="8715">IF($H359,IF(BM359="0","",IF(AND(AR359,N359=2),"D",IF(BM359="S","N",IF(AL359,"O",IF(AM359,"I","N"))))),"")</f>
        <v>N</v>
      </c>
      <c r="BP359" s="14" t="b">
        <f t="shared" ref="BP359" ca="1" si="8716">INDIRECT(ADDRESS(2,ROW(A359)-1,,,_sheetname_dataframe))&lt;&gt;""</f>
        <v>1</v>
      </c>
      <c r="BQ359" s="35"/>
      <c r="BX359" s="16"/>
      <c r="BY359" s="16"/>
      <c r="BZ359" s="16"/>
      <c r="CA359" s="16"/>
      <c r="CB359" s="16"/>
      <c r="CC359" s="16"/>
      <c r="CD359" s="16"/>
      <c r="CE359" s="16"/>
      <c r="CF359" s="16"/>
      <c r="CN359" s="14">
        <f ca="1">IF(H359,IFERROR(IsVariableNameLegal(O359),0),0)</f>
        <v>0</v>
      </c>
      <c r="CO359" s="14" t="str">
        <f t="array" aca="1" ref="CO359" ca="1">IF(H359,IF(COUNTIF(INDIRECT(wew!$C$13),O359)&gt;1,TRIM(SUBSTITUTE(_xll.MCONCAT(IF((INDIRECT(wew!$C$13)=O359)*(COLUMN(INDIRECT(wew!$C$13))&lt;&gt;D359+1),-1+COLUMN(INDIRECT(wew!$C$13)),"")," "),"  "," ")),""),"")</f>
        <v/>
      </c>
      <c r="CP359" s="14" t="str">
        <f t="array" aca="1" ref="CP359" ca="1">IF(P359&lt;&gt;"",IF(LEN(P359)&gt;150,1,""),"")</f>
        <v/>
      </c>
      <c r="CQ359" s="14" t="str">
        <f t="array" aca="1" ref="CQ359" ca="1">IF(AND(H359,NOT(ster!$J$3)),IF(COUNTIF(INDIRECT(wew!$C$15),P359)&gt;1,TRIM(SUBSTITUTE(_xll.MCONCAT(IF((INDIRECT(wew!$C$15)=P359)*(COLUMN(INDIRECT(wew!$C$15))&lt;&gt;D359+1),-1+COLUMN(INDIRECT(wew!$C$15)),"")," "),"  "," ")),""),"")</f>
        <v/>
      </c>
      <c r="CR359" s="14" t="str">
        <f t="array" aca="1" ref="CR359" ca="1">IF(H359,IF(AND(W359&gt;0,AO359&lt;&gt;""),TRIM(SUBSTITUTE(_xll.MCONCAT(IFERROR(IF(ISNUMBER(INDIRECT(Q359)),IF((INDIRECT(ster!$D$14)&lt;&gt;"")*(INDIRECT(Q359)&lt;AO359),INDIRECT(ster!$D$14) &amp; ": " &amp;  SUBSTITUTE(IF( AV359,IFERROR(TEXT(INDIRECT(Q359),"rrrr-mm-dd") &amp;" (" &amp; INDIRECT(Q359) &amp;")",INDIRECT(Q359)),INDIRECT(Q359))," "," "),""),""),"")," "),"  "," ")),""),"")</f>
        <v/>
      </c>
      <c r="CS359" s="14" t="str">
        <f t="array" aca="1" ref="CS359" ca="1">IF(H359,IF(AND(W359&gt;0,AP359&lt;&gt;""),TRIM(SUBSTITUTE(_xll.MCONCAT(IFERROR(IF(ISNUMBER(INDIRECT(Q359)),IF((INDIRECT(ster!$D$14)&lt;&gt;"")*(INDIRECT(Q359)&gt;AP359),INDIRECT(ster!$D$14) &amp; ": " &amp;  SUBSTITUTE(IF( AV359,IFERROR(TEXT(INDIRECT(Q359),"rrrr-mm-dd")&amp;" (" &amp; INDIRECT(Q359) &amp;")",INDIRECT(Q359)),INDIRECT(Q359))," "," "),""),""),"")," "),"  "," ")),""),"")</f>
        <v/>
      </c>
      <c r="CT359" s="14" t="str">
        <f t="array" aca="1" ref="CT359" ca="1">IF(H359,IF(AND(N359&gt;0,AR359),TRIM(SUBSTITUTE(_xll.MCONCAT(IFERROR(IF(ISNUMBER(INDIRECT(Q359)),IF((INDIRECT(ster!$D$14)&lt;&gt;"")*(IFERROR(0*(MATCH(INDIRECT(Q359),INDIRECT(K359),0)&gt;0),1)),INDIRECT(ster!$D$14) &amp; ": " &amp;  SUBSTITUTE(IF( AV359,IFERROR(TEXT(INDIRECT(Q359),"rrrr-mm-dd")&amp;" (" &amp; INDIRECT(Q359) &amp;")",INDIRECT(Q359)),INDIRECT(Q359))," "," "),""),""),"")," "),"  "," ")),""),"")</f>
        <v/>
      </c>
      <c r="CU359" s="14" t="str">
        <f t="array" aca="1" ref="CU359" ca="1">IF(H359,IF(AND(V359&gt;0),TRIM(SUBSTITUTE(_xll.MCONCAT(IF((INDIRECT(ster!$D$14)&lt;&gt;"")*(IFERROR(0*(INDIRECT(Q359)&lt;&gt;""),1)),INDIRECT(ster!$D$14),"")," "),"  "," ")),""),"")</f>
        <v/>
      </c>
      <c r="CV359" s="14" t="str">
        <f t="array" aca="1" ref="CV359" ca="1">IF(H359,IF(AS359,
TRIM(SUBSTITUTE(_xll.MCONCAT(IF(
   (INDIRECT(ster!$D$14)&lt;&gt;"")*
   ((INDIRECT(Q359)="")+
      NOT(ISNUMBER(INDIRECT(Q359)))*
      NOT(ISERROR(MATCH(INDIRECT(Q359),INDIRECT(K359),0)))
    ),
      INDIRECT(ster!$D$14),
   "")," "),"  "," ")),
""),"")</f>
        <v/>
      </c>
      <c r="CW359" s="14" t="str">
        <f t="array" aca="1" ref="CW359" ca="1">IF(H359,IF(AND(AQ359),TRIM(SUBSTITUTE(_xll.MCONCAT(IFERROR(IF(ISNUMBER(INDIRECT(Q359)),IF((INDIRECT(ster!$D$14)&lt;&gt;"")*(INDIRECT(Q359)&lt;&gt;INT(INDIRECT(Q359))),INDIRECT(ster!$D$14) &amp; ": " &amp; INDIRECT(Q359),""),""),"")," "),"  "," ")),""),"")</f>
        <v/>
      </c>
      <c r="CX359" s="14" t="str">
        <f t="array" aca="1" ref="CX359" ca="1">IF(H359,IF(OR(AU359,AV359),TRIM(SUBSTITUTE(_xll.MCONCAT(IF((INDIRECT(ster!$D$14)&lt;&gt;"")*NOT(ISNUMBER(INDIRECT(Q359))),IF(ISERROR(MATCH(INDIRECT(Q359),INDIRECT(K359),0)),IFERROR(IF(INDIRECT(Q359)&lt;&gt;"",INDIRECT(ster!$D$14) &amp; ": " &amp; SUBSTITUTE(INDIRECT(Q359)," "," "),""),""),""),"")," "),"  "," ")),""),"")</f>
        <v/>
      </c>
      <c r="CY359" s="14" t="str">
        <f t="array" aca="1" ref="CY359" ca="1">IF(H359,IF(AE359,TRIM(SUBSTITUTE(_xll.MCONCAT(IF((INDIRECT(ster!$D$14)&lt;&gt;"")*IFERROR(NOT(INDIRECT(AF359)),FALSE),IF(ISERROR(MATCH(INDIRECT(Q359),INDIRECT(K359),0)),IFERROR(IF(INDIRECT(Q359)&lt;&gt;"",INDIRECT(ster!$D$14)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CZ359" s="14" t="str">
        <f t="array" aca="1" ref="CZ359" ca="1">IF(H359,IF(AH359,TRIM(SUBSTITUTE(_xll.MCONCAT(IF((INDIRECT(ster!$D$14)&lt;&gt;"")*IFERROR(NOT(INDIRECT(AI359)),FALSE),IF(ISERROR(MATCH(INDIRECT(Q359),INDIRECT(K359),0)),IFERROR(IF(INDIRECT(Q359)&lt;&gt;"",INDIRECT(ster!$D$14)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DC359" s="14" t="str">
        <f ca="1">SUBSTITUTE(SUBSTITUTE(SUBSTITUTE(SUBSTITUTE(_xll.MCONCAT(DG359:DS359,"■"),"■■","■"),"■■","■"),"■■","■"),"■■","■")</f>
        <v>■</v>
      </c>
      <c r="DD359" s="14" t="str">
        <f t="shared" ref="DD359" ca="1" si="8717">IF(MID(DC359,1,1)="■",MID(DC359,2,LEN(DC359)),DC359)</f>
        <v/>
      </c>
      <c r="DE359" s="14" t="str">
        <f t="shared" ref="DE359" ca="1" si="8718">IF(DD359&lt;&gt;"",IF(MID(DD359,LEN(DD359),1)="■",MID(DD359,1,LEN(DD359)-1),DD359),"")</f>
        <v/>
      </c>
      <c r="DF359" s="14" t="str">
        <f t="shared" ref="DF359" ca="1" si="8719">IFERROR(IF(DE359&lt;&gt;"",SUBSTITUTE(DE359,"■",". "),""),"##INTERNAL_ERROR")</f>
        <v/>
      </c>
      <c r="DG359" s="14" t="str">
        <f t="shared" ref="DG359" ca="1" si="8720">IF(CN359&lt;&gt;0,"Variable name don't comply with the naming convention","")</f>
        <v/>
      </c>
      <c r="DH359" s="14" t="str">
        <f t="shared" ref="DH359" ca="1" si="8721">IF(CO359&lt;&gt;"","Duplicated name. " &amp; IF(ISERROR(FIND(" ",CO359)),"Duplicate have index " &amp; CO359, "Duplicates have indices: "&amp;SUBSTITUTE(CO359," ",", ")),"")</f>
        <v/>
      </c>
      <c r="DI359" s="14" t="str">
        <f t="shared" ref="DI359" ca="1" si="8722">IF(CP359&lt;&gt;"","Variable label exceed length 150","")</f>
        <v/>
      </c>
      <c r="DJ359" s="14" t="str">
        <f t="shared" ref="DJ359" ca="1" si="8723">IF(CQ359&lt;&gt;"","Duplicated variable label. " &amp; IF(ISERROR(FIND(" ",CQ359)),"Duplicate have index " &amp; CQ359, "Duplicates have indices: "&amp;SUBSTITUTE(CQ359," ",", ")),"")</f>
        <v/>
      </c>
      <c r="DK359" s="14" t="str">
        <f t="shared" ref="DK359" ca="1" si="8724">IF(CR359&lt;&gt;"","The following cases have values below declared theorethical min: " &amp;SUBSTITUTE(CR359," ",", "),"")</f>
        <v/>
      </c>
      <c r="DL359" s="14" t="str">
        <f t="shared" ref="DL359" ca="1" si="8725">IF(CS359&lt;&gt;"","The following cases have values above declared theorethical max: " &amp;SUBSTITUTE(CS359," ",", "),"")</f>
        <v/>
      </c>
      <c r="DM359" s="14" t="str">
        <f t="shared" ref="DM359" ca="1" si="8726">IF(CT359&lt;&gt;"","There are some cases with values not explicitly declared in the labels dictionary: " &amp;SUBSTITUTE(CT359," ",", "),"")</f>
        <v/>
      </c>
      <c r="DN359" s="14" t="str">
        <f t="array" aca="1" ref="DN359" ca="1">IF(CU359&lt;&gt;"","There are errors in the entered values in the following cases: " &amp;SUBSTITUTE(CU359," ",", "),"")</f>
        <v/>
      </c>
      <c r="DO359" s="14" t="str">
        <f t="shared" ref="DO359" ca="1" si="8727">IF(CV359&lt;&gt;"","The following records are missing in this required field: " &amp;SUBSTITUTE(CV359," ",", "),"")</f>
        <v/>
      </c>
      <c r="DP359" s="14" t="str">
        <f t="shared" ref="DP359" ca="1" si="8728">IF(CW359&lt;&gt;"","The following cases have non-integer values: " &amp;SUBSTITUTE(CW359," ",", "),"")</f>
        <v/>
      </c>
      <c r="DQ359" s="14" t="str">
        <f t="shared" ref="DQ359" ca="1" si="8729">IF(CX359&lt;&gt;"","The following cases are non-numeric: " &amp;SUBSTITUTE(CX359," ",", "),"")</f>
        <v/>
      </c>
      <c r="DR359" s="14" t="str">
        <f t="shared" ref="DR359" ca="1" si="8730">IF(CY359&lt;&gt;"","In the following cases " &amp; P359 &amp; " " &amp; LOWER(MID(AG359,1,1)) &amp; MID(AG359,2,LEN(AG359)) &amp; ": " &amp;SUBSTITUTE(CY359," ",", "),"")</f>
        <v/>
      </c>
      <c r="DS359" s="14" t="str">
        <f t="shared" ref="DS359" ca="1" si="8731">IF(CZ359&lt;&gt;"","In the following cases " &amp; P359 &amp; " " &amp; LOWER(MID(AJ359,1,1)) &amp; MID(AJ359,2,LEN(AJ359)) &amp; ": " &amp;SUBSTITUTE(CZ359," ",", "),"")</f>
        <v/>
      </c>
      <c r="DZ359" s="14" t="b">
        <f t="shared" ref="DZ359" ca="1" si="8732">OR(ED359&lt;&gt;"",EF359&lt;&gt;"",EG359&lt;&gt;"")</f>
        <v>0</v>
      </c>
      <c r="EA359" s="14" t="str">
        <f t="shared" ref="EA359" ca="1" si="8733">IF(EB359&lt;&gt;"",G359 &amp; " (" &amp; F359 &amp; ")","")</f>
        <v>Which family member 3 had a history of FTD (q_101c_1)</v>
      </c>
      <c r="EB359" s="14" t="str">
        <f t="shared" ref="EB359" ca="1" si="8734">IF(EE359&lt;&gt;"",EE359&amp;IF(ED359&lt;&gt;""," and "&amp;ED359,""),UPPER(MID(ED359,1,1)&amp;MID(ED359,2,LEN(ED359))))&amp; IF(OR(EF359&lt;&gt;"",EG359&lt;&gt;"")," and "&amp;IF(EF359&lt;&gt;"",LOWER(MID(EF359,1,1) &amp; MID(EF359,2,LEN(EF359))),"")&amp; IF(AND(EF359 &lt;&gt;"",EG359&lt;&gt;"")," and ","") &amp; IF(EG359&lt;&gt;"",LOWER(MID(EG359,1,1) &amp; MID(EG359,2,LEN(EG359))),""),"") &amp; IF(OR(EE359&lt;&gt;"",ED359&lt;&gt;"",EF359&lt;&gt;"",EG359&lt;&gt;""), ". ","")</f>
        <v xml:space="preserve">Values must be numeric. </v>
      </c>
      <c r="EC359" s="14" t="str">
        <f t="shared" ref="EC359" ca="1" si="8735">IF(EB359&lt;&gt;"",G359 &amp; " (" &amp; F359 &amp; "): " &amp; EB359,"")</f>
        <v xml:space="preserve">Which family member 3 had a history of FTD (q_101c_1): Values must be numeric. </v>
      </c>
      <c r="ED359" s="14" t="str">
        <f t="shared" ref="ED359" ca="1" si="8736">IF(H359,IF(W359&gt;0,IF(AND(AO359&lt;&gt;"",AP359&lt;&gt;""),"each value must be between " &amp; IF( AV359,IFERROR(TEXT(AO359,"rrrr-mm-dd") &amp;" (" &amp; AO359 &amp;")",AO359),AO359) &amp; " and " &amp; IF( AV359,IFERROR(TEXT(AP359,"rrrr-mm-dd") &amp;" (" &amp; AP359 &amp;")",AP359),AP359),IF(AO359&lt;&gt;"","each value must be above " &amp; IF( AV359,IFERROR(TEXT(AO359,"rrrr-mm-dd") &amp;" (" &amp; AO359 &amp;")",AO359),AO359), IF(AP359&lt;&gt;"","each value must be below " &amp; IF( AV359,IFERROR(TEXT(AP359,"rrrr-mm-dd") &amp;" (" &amp; AP359 &amp;")",AP359),AP359),""))),""),"")</f>
        <v/>
      </c>
      <c r="EE359" s="14" t="str">
        <f t="shared" ref="EE359" ca="1" si="8737">IF(H359,IF(OR(AQ359,AU359,AV359,AS359,AR359),
   "Values must be" &amp;
   IF(AR359," limited to predefinied list", IF(AQ359, " integers",IF(OR(AU359,AV359)," numeric",""))) &amp;
   IF(AS359,IF(OR(AR359,AQ359,AU359,AV359), " and ","") &amp; "non-missing",""),
""),"")</f>
        <v>Values must be numeric</v>
      </c>
      <c r="EF359" s="14" t="str">
        <f t="shared" ref="EF359" ca="1" si="8738">IF($H359,AG359,"")</f>
        <v/>
      </c>
      <c r="EG359" s="14" t="str">
        <f t="shared" ref="EG359" ca="1" si="8739">IF($H359,AJ359,"")</f>
        <v/>
      </c>
      <c r="EM359" s="14" t="b">
        <f t="shared" ref="EM359" ca="1" si="8740">OR(EC359&lt;&gt;"",DF359&lt;&gt;"")</f>
        <v>1</v>
      </c>
      <c r="EN359" s="14">
        <f t="shared" ref="EN359" ca="1" si="8741">IF(EM359,C359,"")</f>
        <v>327</v>
      </c>
      <c r="EO359" s="14" t="str">
        <f t="shared" ref="EO359" ca="1" si="8742">IF(EM359,F359,"")</f>
        <v>q_101c_1</v>
      </c>
      <c r="EP359" s="14" t="str">
        <f t="shared" ref="EP359" ca="1" si="8743">EC359</f>
        <v xml:space="preserve">Which family member 3 had a history of FTD (q_101c_1): Values must be numeric. </v>
      </c>
      <c r="EQ359" s="14" t="str">
        <f t="shared" ref="EQ359" ca="1" si="8744">DF359</f>
        <v/>
      </c>
    </row>
    <row r="360" spans="2:147" s="14" customFormat="1">
      <c r="B360" s="14" t="str">
        <f t="shared" ref="B360" ca="1" si="8745">DF360</f>
        <v/>
      </c>
      <c r="C360" s="14">
        <f t="shared" ref="C360" ca="1" si="8746">IF(OFFSET(B360,-1,COLUMN(VariableExists)-2),OFFSET(B360,-1,1)+1,OFFSET(B360,-1,1))</f>
        <v>328</v>
      </c>
      <c r="D360" s="14">
        <f t="shared" ref="D360" si="8747">ROW(A360)-2</f>
        <v>358</v>
      </c>
      <c r="E360" s="14" t="str">
        <f t="shared" ref="E360" ca="1" si="8748">IF(OR(G360="",ROW(G360)=2),"",IF(Z360&gt;0,"S",IF(AX360,IF(J360=2,"D","N"),"I")))</f>
        <v>I</v>
      </c>
      <c r="F360" s="14" t="str">
        <f t="shared" ref="F360" ca="1" si="8749">IF(H360,O360,"")</f>
        <v>q_101c_2</v>
      </c>
      <c r="G360" s="14" t="str">
        <f t="shared" ref="G360" ca="1" si="8750">IF(H360,P360,"")</f>
        <v>How many family members 3 had a history of FTD</v>
      </c>
      <c r="H360" s="14" t="b">
        <f t="shared" ref="H360" ca="1" si="8751">IF(INDIRECT(ADDRESS(2,D360+1,,,_sheetname_dataframe))="",FALSE,MID(INDIRECT(ADDRESS(2,D360+1,,,_sheetname_dataframe)),1,1)&lt;&gt;".")</f>
        <v>1</v>
      </c>
      <c r="I360" s="14" t="str">
        <f ca="1">IF($H360,ADDRESS(3,(D360+1)*2-1,4,,"["&amp;wew!$G$7&amp;"]"&amp;_sheetname_labels)&amp;":"&amp;ADDRESS(2+ster!$B$20,(D360+1)*2-1,4),"")</f>
        <v>[DBTemplate.xlsm]labels!AAO3:AAO61</v>
      </c>
      <c r="J360" s="14">
        <f t="array" aca="1" ref="J360" ca="1">IF(H360,MAX(0,MAX(IF(INDIRECT(I360)&lt;&gt;"",ROW(INDIRECT(I360)),""))-2),"")</f>
        <v>0</v>
      </c>
      <c r="K360" s="14" t="str">
        <f ca="1">IF($H360,IF($J360&gt;0,ADDRESS(3,(D360+1)*2-1,4,,"["&amp;wew!$G$7&amp;"]"&amp;_sheetname_labels)&amp;":"&amp;ADDRESS(2+J360,(D360+1)*2-1,4),""),"")</f>
        <v/>
      </c>
      <c r="L360" s="14" t="str">
        <f ca="1">IF($H360,IF($J360&gt;0,ADDRESS(3,(D360+1)*2,4,,"["&amp;wew!$G$7&amp;"]"&amp;_sheetname_labels)&amp;":"&amp;ADDRESS(2+J360,(D360+1)*2,4),""),"")</f>
        <v/>
      </c>
      <c r="M360" s="14">
        <f t="shared" ref="M360" ca="1" si="8752">IF($H360,IF(J360&gt;0,COUNTA(INDIRECT(K360))-COUNT(INDIRECT(K360)),0),"")</f>
        <v>0</v>
      </c>
      <c r="N360" s="14">
        <f t="shared" ref="N360" ca="1" si="8753">IF(H360,J360-M360,"")</f>
        <v>0</v>
      </c>
      <c r="O360" s="14" t="str">
        <f t="shared" ref="O360" ca="1" si="8754">IF(INDIRECT(ADDRESS(2,D360+1,,,_sheetname_dataframe))="","",INDIRECT(ADDRESS(2,D360+1,,,_sheetname_dataframe)))</f>
        <v>q_101c_2</v>
      </c>
      <c r="P360" s="14" t="str">
        <f t="shared" ref="P360" ca="1" si="8755">IF(H360,IF(INDIRECT(ADDRESS(1,D360+1,,,_sheetname_dataframe))="","",INDIRECT(ADDRESS(1,D360+1,,,_sheetname_dataframe))),"")</f>
        <v>How many family members 3 had a history of FTD</v>
      </c>
      <c r="Q360" s="14" t="str">
        <f ca="1">IF($BP360,ADDRESS(3,D360+1,4,,"["&amp;wew!$G$7&amp;"]"&amp;_sheetname_dataframe)&amp;":"&amp;ADDRESS(2+ster!$C$14,D360+1,4),"")</f>
        <v>[DBTemplate.xlsm]data_frame!MU3:MU3</v>
      </c>
      <c r="R360" s="14" t="str">
        <f>IF($BP360,IF(MID(_xll.FORMULATEXT(INDEX(INDIRECT(Q360),1)),1,1)="=", _xll.FORMULATEXT(INDEX(INDIRECT(Q360),1),2,TRUE),""),"")</f>
        <v/>
      </c>
      <c r="S360" s="14">
        <f t="array" aca="1" ref="S360" ca="1">IF(H360,SUM(IF((IFERROR(INDIRECT(Q360)&lt;&gt;"",FALSE))*(INDIRECT(ster!$D$14)&lt;&gt;""),1,0)),"")</f>
        <v>0</v>
      </c>
      <c r="T360" s="14">
        <f t="array" aca="1" ref="T360" ca="1">IF(H360,IF(M360&gt;0,SUM(IFERROR(1*(MATCH(INDIRECT(Q360),INDIRECT(K360),0)&gt;0),0)*(INDIRECT(ster!$D$14)&lt;&gt;"")*NOT(ISNUMBER(INDIRECT(Q360)))),0),"")</f>
        <v>0</v>
      </c>
      <c r="U360" s="14">
        <f t="array" aca="1" ref="U360" ca="1">IF(H360,SUM((IFERROR(INDIRECT(Q360)="",FALSE))*(INDIRECT(ster!$D$14)&lt;&gt;"")),"")</f>
        <v>1</v>
      </c>
      <c r="V360" s="14">
        <f t="array" aca="1" ref="V360" ca="1">IF(H360,SUM((IFERROR(INDIRECT(Q360)="#ąś",TRUE))*(INDIRECT(ster!$D$14)&lt;&gt;"")),"")</f>
        <v>0</v>
      </c>
      <c r="W360" s="14">
        <f t="array" aca="1" ref="W360" ca="1">IF(H360,SUM(ISNUMBER(INDIRECT(Q360))*(INDIRECT(ster!$D$14)&lt;&gt;"")),"")</f>
        <v>0</v>
      </c>
      <c r="X360" s="14" t="str">
        <f t="array" aca="1" ref="X360" ca="1">IF(AND(H360,W360&gt;0),IF(wew!$B$3,MIN(IF((INDIRECT(ster!$D$14)&lt;&gt;"")*IFERROR(INDIRECT($Q360)&lt;&gt;"",FALSE),IFERROR(INDIRECT($Q360),"X"),"X")),"&lt;włącz podświetlanie wartości&gt;"),"—")</f>
        <v>—</v>
      </c>
      <c r="Y360" s="14" t="str">
        <f t="array" aca="1" ref="Y360" ca="1">IF(AND(H360,W360&gt;0),IF(wew!$B$3,MAX(IF((INDIRECT(ster!$D$14)&lt;&gt;"")*IFERROR(INDIRECT($Q360)&lt;&gt;"",FALSE),IFERROR(INDIRECT($Q360),"X"),"X")),"&lt;włącz podświetlanie wartości&gt;"),"—")</f>
        <v>—</v>
      </c>
      <c r="Z360" s="14">
        <f t="shared" ref="Z360" ca="1" si="8756">IF(H360,S360-T360-W360,"")</f>
        <v>0</v>
      </c>
      <c r="AA360" s="12" t="str">
        <f t="shared" ref="AA360" ca="1" si="8757">IF(H360,IF(S360&gt;0,W360/(S360),"—"),"")</f>
        <v>—</v>
      </c>
      <c r="AB360" s="17">
        <f t="array" aca="1" ref="AB360" ca="1">IF(H360,IF(W360&gt;0,SUM((INDIRECT(ster!$D$14)&lt;&gt;"")*IFERROR((INDIRECT(Q360)&lt;&gt;"")*(INDIRECT(Q360)=INT(INDIRECT(Q360))),0)),0),"")</f>
        <v>0</v>
      </c>
      <c r="AC360" s="17">
        <f t="array" aca="1" ref="AC360" ca="1">IF(H360,W360-AB360,"")</f>
        <v>0</v>
      </c>
      <c r="AD360" s="17">
        <f t="shared" ref="AD360" ca="1" si="8758">IF($H360,IF(AC360&lt;&gt;"",IF(AC360=0,1,IF(AC360/W360&lt;0.15,2,3)),0),"")</f>
        <v>1</v>
      </c>
      <c r="AE360" s="17" t="b">
        <f t="shared" ref="AE360" ca="1" si="8759">IF(H360,OFFSET(O360,1,0)=".validation",FALSE)</f>
        <v>0</v>
      </c>
      <c r="AF360" s="17" t="str">
        <f ca="1">IF(AE360,IF($H360,ADDRESS(3,D360+2,4,,"["&amp;wew!$G$7&amp;"]"&amp;_sheetname_dataframe)&amp;":"&amp;ADDRESS(2+ster!$C$14,D360+2,4),""),"")</f>
        <v/>
      </c>
      <c r="AG360" s="17" t="str">
        <f t="shared" ref="AG360" ca="1" si="8760">IF(AE360,IF($H360,IF(INDIRECT(ADDRESS(1,D360+2,,,_sheetname_dataframe))="","",INDIRECT(ADDRESS(1,D360+2,,,_sheetname_dataframe))),""),"")</f>
        <v/>
      </c>
      <c r="AH360" s="17" t="b">
        <f t="shared" ref="AH360" ca="1" si="8761">IF(H360,AND(AE360,OFFSET(O360,2,0)=".validation"),FALSE)</f>
        <v>0</v>
      </c>
      <c r="AI360" s="17" t="str">
        <f ca="1">IF(AH360,IF($H360,ADDRESS(3,D360+3,4,,"["&amp;wew!$G$7&amp;"]"&amp;_sheetname_dataframe)&amp;":"&amp;ADDRESS(2+ster!$C$14,D360+3,4),""),"")</f>
        <v/>
      </c>
      <c r="AJ360" s="17" t="str">
        <f t="shared" ref="AJ360" ca="1" si="8762">IF(AH360,IF($H360,IF(INDIRECT(ADDRESS(1,D360+3,,,_sheetname_dataframe))="","",INDIRECT(ADDRESS(1,D360+3,,,_sheetname_dataframe))),""),"")</f>
        <v/>
      </c>
      <c r="AK360" s="17" t="b">
        <f t="shared" ref="AK360" ca="1" si="8763">IF(H360,OR(AQ360,AD360=2),"")</f>
        <v>0</v>
      </c>
      <c r="AL360" s="17" t="b">
        <f t="shared" ref="AL360" ca="1" si="8764">IF($H360,IF(BV360&lt;&gt;"",IF(OR(BM360="F",BM360="L",BM360="I",BM360="D"),BV360&lt;&gt;0)),"")</f>
        <v>0</v>
      </c>
      <c r="AM360" s="17" t="b">
        <f t="shared" ref="AM360" ca="1" si="8765">IF($H360,AND(NOT(AL360),OR(IF(BW360&lt;&gt;"",IF(OR(BM360="F",BM360="L"),BW360&lt;&gt;0)),BM360="I",BM360="N",BM360="D")),"")</f>
        <v>0</v>
      </c>
      <c r="AN360" s="17">
        <f t="shared" ref="AN360" ca="1" si="8766">IF(COUNTA(INDIRECT(Q360))=0,0, IF(AND(AO360&lt;&gt;"",X360&lt;AO360),1,IF(AND(AP360&lt;&gt;"",Y360&gt;AP360),1,IF(AND(AQ360,AC360&gt;0),2,0))))</f>
        <v>0</v>
      </c>
      <c r="AO360" s="24" t="str">
        <f t="shared" ref="AO360" ca="1" si="8767">IF($H360,IF(BY360&lt;&gt;"",IF(ISNUMBER(BY360),BY360,""),""),"")</f>
        <v/>
      </c>
      <c r="AP360" s="24" t="str">
        <f t="shared" ref="AP360" ca="1" si="8768">IF($H360,IF(BZ360&lt;&gt;"",IF(ISNUMBER(BZ360),BZ360,""),""),"")</f>
        <v/>
      </c>
      <c r="AQ360" s="17" t="b">
        <f t="shared" ref="AQ360" ca="1" si="8769">IF(H360,IF(CA360&lt;&gt;"",CA360&lt;&gt;0,FALSE),"")</f>
        <v>0</v>
      </c>
      <c r="AR360" s="17" t="b">
        <f t="shared" ref="AR360" ca="1" si="8770">IF(H360,IF(N360&gt;0,IF(BQ360&lt;&gt;"",BQ360&lt;&gt;0,FALSE),FALSE),"")</f>
        <v>0</v>
      </c>
      <c r="AS360" s="17" t="b">
        <f t="shared" ref="AS360" ca="1" si="8771">IF(H360,IF(BR360&lt;&gt;"",BR360&lt;&gt;0,FALSE),"")</f>
        <v>0</v>
      </c>
      <c r="AT360" s="17" t="b">
        <f t="shared" ref="AT360" ca="1" si="8772">IF(H360,IF(N360&gt;0,FALSE,IF(BU360&lt;&gt;"",MATCH(BU360,DataType,0)=1,FALSE)),"")</f>
        <v>0</v>
      </c>
      <c r="AU360" s="17" t="b">
        <f t="shared" ref="AU360" ca="1" si="8773">IF(H360,IF(N360&gt;0,TRUE,IF(BU360&lt;&gt;"",MATCH(BU360,DataType,0)=2,FALSE)),"")</f>
        <v>0</v>
      </c>
      <c r="AV360" s="17" t="b">
        <f t="shared" ref="AV360" ca="1" si="8774">IF(H360,IF(N360&gt;0,FALSE,IF(BU360&lt;&gt;"",MATCH(BU360,DataType,0)=3,FALSE)),"")</f>
        <v>0</v>
      </c>
      <c r="AW360" s="17" t="b">
        <f t="shared" ref="AW360" ca="1" si="8775">IF(H360,IF(W360&gt;0,Z360=0,FALSE),"")</f>
        <v>0</v>
      </c>
      <c r="AX360" s="14" t="b">
        <f t="array" aca="1" ref="AX360" ca="1">IF(H360,N360&gt;0,"")</f>
        <v>0</v>
      </c>
      <c r="AY360" s="17" t="str">
        <f t="shared" ref="AY360" ca="1" si="8776">IF(H360,IF(N360&gt;0,ADDRESS(ROW(VariablesOrigin)+1,COLUMN(VariablesOrigin)+1,4) &amp; ":" &amp; ADDRESS(ROW(VariablesOrigin)+N360,COLUMN(VariablesOrigin)+1,4),""),"")</f>
        <v/>
      </c>
      <c r="AZ360" s="17" t="str">
        <f t="array" aca="1" ref="AZ360" ca="1">IF(AY360&lt;&gt;"",SUM(1*ISERROR(MATCH(INDIRECT(AY360),INDIRECT(K360),0)))=0,"")</f>
        <v/>
      </c>
      <c r="BA360" s="17" t="b">
        <f t="shared" ref="BA360" ca="1" si="8777">IF(H360,BU360="",FALSE)</f>
        <v>1</v>
      </c>
      <c r="BB360" s="17" t="b">
        <v>0</v>
      </c>
      <c r="BC360" s="17" t="b">
        <f t="shared" ref="BC360" ca="1" si="8778">IF(BA360,IF(N360&gt;0,AND(AZ360,Z360=0),FALSE),"")</f>
        <v>0</v>
      </c>
      <c r="BD360" s="17" t="b">
        <f t="shared" ref="BD360" ca="1" si="8779">IF(BA360,IF(N360&gt;0,AND(NOT(AZ360),Z360=0),FALSE),"")</f>
        <v>0</v>
      </c>
      <c r="BE360" s="17" t="b">
        <f t="shared" ref="BE360" ca="1" si="8780">IF(BA360,IF(AND(AW360,NOT(BB360),NOT(BC360),NOT(BD360)),AND(Z360=0,AC360=0),FALSE),"")</f>
        <v>0</v>
      </c>
      <c r="BF360" s="17" t="b">
        <f t="shared" ref="BF360" ca="1" si="8781">IF(BA360,IF(AND(AW360,NOT(BB360),NOT(BC360),NOT(BD360)),AND(Z360=0,OR(AC360&gt;0)),FALSE),"")</f>
        <v>0</v>
      </c>
      <c r="BG360" s="17" t="b">
        <f t="shared" ref="BG360" ca="1" si="8782">IF(BA360,IF(OR(BB360:BF360),FALSE,IF(Z360=0,FALSE,Z360&gt;0)),"")</f>
        <v>0</v>
      </c>
      <c r="BH360" s="17" t="b">
        <f t="shared" ref="BH360" ca="1" si="8783">IF(BA360,COUNTIF(BB360:BG360,TRUE)=1,"")</f>
        <v>0</v>
      </c>
      <c r="BI360" s="17">
        <f t="shared" ref="BI360" ca="1" si="8784">IF(BA360,IFERROR(MATCH(TRUE,BB360:BG360,0),7),"")</f>
        <v>7</v>
      </c>
      <c r="BJ360" s="17" t="b">
        <f t="shared" ref="BJ360" ca="1" si="8785">DF360&lt;&gt;""</f>
        <v>0</v>
      </c>
      <c r="BK360" s="17" t="str">
        <f t="shared" ref="BK360" ca="1" si="8786">IF(H360,IF(AND(NOT(BA360),AU360),AC360=0,""),"")</f>
        <v/>
      </c>
      <c r="BL360" s="17" t="str">
        <f t="shared" ref="BL360" ca="1" si="8787">IF(H360,IF(AND(NOT(BA360),AU360),AC360&gt;0,""),"")</f>
        <v/>
      </c>
      <c r="BM360" s="17" t="str">
        <f t="shared" ref="BM360" ca="1" si="8788">IF(H360,IF(BA360,CHOOSE(BI360,"0","F","L","I","N",IF(AA360&gt;0.5,"N","S"),"0"),CHOOSE(MATCH(BU360,DataType,0),"S",IF(BK360,"I","N"),"D"  )),"")</f>
        <v>0</v>
      </c>
      <c r="BN360" s="17" t="str">
        <f t="shared" ref="BN360" ca="1" si="8789">IF(H360,IF(BJ360,"E",IF(BA360,CHOOSE(BI360,"0","F","L","I","N","S","0"),CHOOSE(MATCH(BU360,DataType,0),"S",IF(BK360,"I","N"),"D"  ))),"")</f>
        <v>0</v>
      </c>
      <c r="BO360" s="17" t="str">
        <f t="shared" ref="BO360" ca="1" si="8790">IF($H360,IF(BM360="0","",IF(AND(AR360,N360=2),"D",IF(BM360="S","N",IF(AL360,"O",IF(AM360,"I","N"))))),"")</f>
        <v/>
      </c>
      <c r="BP360" s="14" t="b">
        <f t="shared" ref="BP360" ca="1" si="8791">INDIRECT(ADDRESS(2,ROW(A360)-1,,,_sheetname_dataframe))&lt;&gt;""</f>
        <v>1</v>
      </c>
      <c r="BQ360" s="35"/>
      <c r="BX360" s="16"/>
      <c r="BY360" s="16"/>
      <c r="BZ360" s="16"/>
      <c r="CA360" s="16"/>
      <c r="CB360" s="16"/>
      <c r="CC360" s="16"/>
      <c r="CD360" s="16"/>
      <c r="CE360" s="16"/>
      <c r="CF360" s="16"/>
      <c r="CN360" s="14">
        <f ca="1">IF(H360,IFERROR(IsVariableNameLegal(O360),0),0)</f>
        <v>0</v>
      </c>
      <c r="CO360" s="14" t="str">
        <f t="array" aca="1" ref="CO360" ca="1">IF(H360,IF(COUNTIF(INDIRECT(wew!$C$13),O360)&gt;1,TRIM(SUBSTITUTE(_xll.MCONCAT(IF((INDIRECT(wew!$C$13)=O360)*(COLUMN(INDIRECT(wew!$C$13))&lt;&gt;D360+1),-1+COLUMN(INDIRECT(wew!$C$13)),"")," "),"  "," ")),""),"")</f>
        <v/>
      </c>
      <c r="CP360" s="14" t="str">
        <f t="array" aca="1" ref="CP360" ca="1">IF(P360&lt;&gt;"",IF(LEN(P360)&gt;150,1,""),"")</f>
        <v/>
      </c>
      <c r="CQ360" s="14" t="str">
        <f t="array" aca="1" ref="CQ360" ca="1">IF(AND(H360,NOT(ster!$J$3)),IF(COUNTIF(INDIRECT(wew!$C$15),P360)&gt;1,TRIM(SUBSTITUTE(_xll.MCONCAT(IF((INDIRECT(wew!$C$15)=P360)*(COLUMN(INDIRECT(wew!$C$15))&lt;&gt;D360+1),-1+COLUMN(INDIRECT(wew!$C$15)),"")," "),"  "," ")),""),"")</f>
        <v/>
      </c>
      <c r="CR360" s="14" t="str">
        <f t="array" aca="1" ref="CR360" ca="1">IF(H360,IF(AND(W360&gt;0,AO360&lt;&gt;""),TRIM(SUBSTITUTE(_xll.MCONCAT(IFERROR(IF(ISNUMBER(INDIRECT(Q360)),IF((INDIRECT(ster!$D$14)&lt;&gt;"")*(INDIRECT(Q360)&lt;AO360),INDIRECT(ster!$D$14) &amp; ": " &amp;  SUBSTITUTE(IF( AV360,IFERROR(TEXT(INDIRECT(Q360),"rrrr-mm-dd") &amp;" (" &amp; INDIRECT(Q360) &amp;")",INDIRECT(Q360)),INDIRECT(Q360))," "," "),""),""),"")," "),"  "," ")),""),"")</f>
        <v/>
      </c>
      <c r="CS360" s="14" t="str">
        <f t="array" aca="1" ref="CS360" ca="1">IF(H360,IF(AND(W360&gt;0,AP360&lt;&gt;""),TRIM(SUBSTITUTE(_xll.MCONCAT(IFERROR(IF(ISNUMBER(INDIRECT(Q360)),IF((INDIRECT(ster!$D$14)&lt;&gt;"")*(INDIRECT(Q360)&gt;AP360),INDIRECT(ster!$D$14) &amp; ": " &amp;  SUBSTITUTE(IF( AV360,IFERROR(TEXT(INDIRECT(Q360),"rrrr-mm-dd")&amp;" (" &amp; INDIRECT(Q360) &amp;")",INDIRECT(Q360)),INDIRECT(Q360))," "," "),""),""),"")," "),"  "," ")),""),"")</f>
        <v/>
      </c>
      <c r="CT360" s="14" t="str">
        <f t="array" aca="1" ref="CT360" ca="1">IF(H360,IF(AND(N360&gt;0,AR360),TRIM(SUBSTITUTE(_xll.MCONCAT(IFERROR(IF(ISNUMBER(INDIRECT(Q360)),IF((INDIRECT(ster!$D$14)&lt;&gt;"")*(IFERROR(0*(MATCH(INDIRECT(Q360),INDIRECT(K360),0)&gt;0),1)),INDIRECT(ster!$D$14) &amp; ": " &amp;  SUBSTITUTE(IF( AV360,IFERROR(TEXT(INDIRECT(Q360),"rrrr-mm-dd")&amp;" (" &amp; INDIRECT(Q360) &amp;")",INDIRECT(Q360)),INDIRECT(Q360))," "," "),""),""),"")," "),"  "," ")),""),"")</f>
        <v/>
      </c>
      <c r="CU360" s="14" t="str">
        <f t="array" aca="1" ref="CU360" ca="1">IF(H360,IF(AND(V360&gt;0),TRIM(SUBSTITUTE(_xll.MCONCAT(IF((INDIRECT(ster!$D$14)&lt;&gt;"")*(IFERROR(0*(INDIRECT(Q360)&lt;&gt;""),1)),INDIRECT(ster!$D$14),"")," "),"  "," ")),""),"")</f>
        <v/>
      </c>
      <c r="CV360" s="14" t="str">
        <f t="array" aca="1" ref="CV360" ca="1">IF(H360,IF(AS360,
TRIM(SUBSTITUTE(_xll.MCONCAT(IF(
   (INDIRECT(ster!$D$14)&lt;&gt;"")*
   ((INDIRECT(Q360)="")+
      NOT(ISNUMBER(INDIRECT(Q360)))*
      NOT(ISERROR(MATCH(INDIRECT(Q360),INDIRECT(K360),0)))
    ),
      INDIRECT(ster!$D$14),
   "")," "),"  "," ")),
""),"")</f>
        <v/>
      </c>
      <c r="CW360" s="14" t="str">
        <f t="array" aca="1" ref="CW360" ca="1">IF(H360,IF(AND(AQ360),TRIM(SUBSTITUTE(_xll.MCONCAT(IFERROR(IF(ISNUMBER(INDIRECT(Q360)),IF((INDIRECT(ster!$D$14)&lt;&gt;"")*(INDIRECT(Q360)&lt;&gt;INT(INDIRECT(Q360))),INDIRECT(ster!$D$14) &amp; ": " &amp; INDIRECT(Q360),""),""),"")," "),"  "," ")),""),"")</f>
        <v/>
      </c>
      <c r="CX360" s="14" t="str">
        <f t="array" aca="1" ref="CX360" ca="1">IF(H360,IF(OR(AU360,AV360),TRIM(SUBSTITUTE(_xll.MCONCAT(IF((INDIRECT(ster!$D$14)&lt;&gt;"")*NOT(ISNUMBER(INDIRECT(Q360))),IF(ISERROR(MATCH(INDIRECT(Q360),INDIRECT(K360),0)),IFERROR(IF(INDIRECT(Q360)&lt;&gt;"",INDIRECT(ster!$D$14) &amp; ": " &amp; SUBSTITUTE(INDIRECT(Q360)," "," "),""),""),""),"")," "),"  "," ")),""),"")</f>
        <v/>
      </c>
      <c r="CY360" s="14" t="str">
        <f t="array" aca="1" ref="CY360" ca="1">IF(H360,IF(AE360,TRIM(SUBSTITUTE(_xll.MCONCAT(IF((INDIRECT(ster!$D$14)&lt;&gt;"")*IFERROR(NOT(INDIRECT(AF360)),FALSE),IF(ISERROR(MATCH(INDIRECT(Q360),INDIRECT(K360),0)),IFERROR(IF(INDIRECT(Q360)&lt;&gt;"",INDIRECT(ster!$D$14)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CZ360" s="14" t="str">
        <f t="array" aca="1" ref="CZ360" ca="1">IF(H360,IF(AH360,TRIM(SUBSTITUTE(_xll.MCONCAT(IF((INDIRECT(ster!$D$14)&lt;&gt;"")*IFERROR(NOT(INDIRECT(AI360)),FALSE),IF(ISERROR(MATCH(INDIRECT(Q360),INDIRECT(K360),0)),IFERROR(IF(INDIRECT(Q360)&lt;&gt;"",INDIRECT(ster!$D$14)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DC360" s="14" t="str">
        <f ca="1">SUBSTITUTE(SUBSTITUTE(SUBSTITUTE(SUBSTITUTE(_xll.MCONCAT(DG360:DS360,"■"),"■■","■"),"■■","■"),"■■","■"),"■■","■")</f>
        <v>■</v>
      </c>
      <c r="DD360" s="14" t="str">
        <f t="shared" ref="DD360" ca="1" si="8792">IF(MID(DC360,1,1)="■",MID(DC360,2,LEN(DC360)),DC360)</f>
        <v/>
      </c>
      <c r="DE360" s="14" t="str">
        <f t="shared" ref="DE360" ca="1" si="8793">IF(DD360&lt;&gt;"",IF(MID(DD360,LEN(DD360),1)="■",MID(DD360,1,LEN(DD360)-1),DD360),"")</f>
        <v/>
      </c>
      <c r="DF360" s="14" t="str">
        <f t="shared" ref="DF360" ca="1" si="8794">IFERROR(IF(DE360&lt;&gt;"",SUBSTITUTE(DE360,"■",". "),""),"##INTERNAL_ERROR")</f>
        <v/>
      </c>
      <c r="DG360" s="14" t="str">
        <f t="shared" ref="DG360" ca="1" si="8795">IF(CN360&lt;&gt;0,"Variable name don't comply with the naming convention","")</f>
        <v/>
      </c>
      <c r="DH360" s="14" t="str">
        <f t="shared" ref="DH360" ca="1" si="8796">IF(CO360&lt;&gt;"","Duplicated name. " &amp; IF(ISERROR(FIND(" ",CO360)),"Duplicate have index " &amp; CO360, "Duplicates have indices: "&amp;SUBSTITUTE(CO360," ",", ")),"")</f>
        <v/>
      </c>
      <c r="DI360" s="14" t="str">
        <f t="shared" ref="DI360" ca="1" si="8797">IF(CP360&lt;&gt;"","Variable label exceed length 150","")</f>
        <v/>
      </c>
      <c r="DJ360" s="14" t="str">
        <f t="shared" ref="DJ360" ca="1" si="8798">IF(CQ360&lt;&gt;"","Duplicated variable label. " &amp; IF(ISERROR(FIND(" ",CQ360)),"Duplicate have index " &amp; CQ360, "Duplicates have indices: "&amp;SUBSTITUTE(CQ360," ",", ")),"")</f>
        <v/>
      </c>
      <c r="DK360" s="14" t="str">
        <f t="shared" ref="DK360" ca="1" si="8799">IF(CR360&lt;&gt;"","The following cases have values below declared theorethical min: " &amp;SUBSTITUTE(CR360," ",", "),"")</f>
        <v/>
      </c>
      <c r="DL360" s="14" t="str">
        <f t="shared" ref="DL360" ca="1" si="8800">IF(CS360&lt;&gt;"","The following cases have values above declared theorethical max: " &amp;SUBSTITUTE(CS360," ",", "),"")</f>
        <v/>
      </c>
      <c r="DM360" s="14" t="str">
        <f t="shared" ref="DM360" ca="1" si="8801">IF(CT360&lt;&gt;"","There are some cases with values not explicitly declared in the labels dictionary: " &amp;SUBSTITUTE(CT360," ",", "),"")</f>
        <v/>
      </c>
      <c r="DN360" s="14" t="str">
        <f t="array" aca="1" ref="DN360" ca="1">IF(CU360&lt;&gt;"","There are errors in the entered values in the following cases: " &amp;SUBSTITUTE(CU360," ",", "),"")</f>
        <v/>
      </c>
      <c r="DO360" s="14" t="str">
        <f t="shared" ref="DO360" ca="1" si="8802">IF(CV360&lt;&gt;"","The following records are missing in this required field: " &amp;SUBSTITUTE(CV360," ",", "),"")</f>
        <v/>
      </c>
      <c r="DP360" s="14" t="str">
        <f t="shared" ref="DP360" ca="1" si="8803">IF(CW360&lt;&gt;"","The following cases have non-integer values: " &amp;SUBSTITUTE(CW360," ",", "),"")</f>
        <v/>
      </c>
      <c r="DQ360" s="14" t="str">
        <f t="shared" ref="DQ360" ca="1" si="8804">IF(CX360&lt;&gt;"","The following cases are non-numeric: " &amp;SUBSTITUTE(CX360," ",", "),"")</f>
        <v/>
      </c>
      <c r="DR360" s="14" t="str">
        <f t="shared" ref="DR360" ca="1" si="8805">IF(CY360&lt;&gt;"","In the following cases " &amp; P360 &amp; " " &amp; LOWER(MID(AG360,1,1)) &amp; MID(AG360,2,LEN(AG360)) &amp; ": " &amp;SUBSTITUTE(CY360," ",", "),"")</f>
        <v/>
      </c>
      <c r="DS360" s="14" t="str">
        <f t="shared" ref="DS360" ca="1" si="8806">IF(CZ360&lt;&gt;"","In the following cases " &amp; P360 &amp; " " &amp; LOWER(MID(AJ360,1,1)) &amp; MID(AJ360,2,LEN(AJ360)) &amp; ": " &amp;SUBSTITUTE(CZ360," ",", "),"")</f>
        <v/>
      </c>
      <c r="DZ360" s="14" t="b">
        <f t="shared" ref="DZ360" ca="1" si="8807">OR(ED360&lt;&gt;"",EF360&lt;&gt;"",EG360&lt;&gt;"")</f>
        <v>0</v>
      </c>
      <c r="EA360" s="14" t="str">
        <f t="shared" ref="EA360" ca="1" si="8808">IF(EB360&lt;&gt;"",G360 &amp; " (" &amp; F360 &amp; ")","")</f>
        <v/>
      </c>
      <c r="EB360" s="14" t="str">
        <f t="shared" ref="EB360" ca="1" si="8809">IF(EE360&lt;&gt;"",EE360&amp;IF(ED360&lt;&gt;""," and "&amp;ED360,""),UPPER(MID(ED360,1,1)&amp;MID(ED360,2,LEN(ED360))))&amp; IF(OR(EF360&lt;&gt;"",EG360&lt;&gt;"")," and "&amp;IF(EF360&lt;&gt;"",LOWER(MID(EF360,1,1) &amp; MID(EF360,2,LEN(EF360))),"")&amp; IF(AND(EF360 &lt;&gt;"",EG360&lt;&gt;"")," and ","") &amp; IF(EG360&lt;&gt;"",LOWER(MID(EG360,1,1) &amp; MID(EG360,2,LEN(EG360))),""),"") &amp; IF(OR(EE360&lt;&gt;"",ED360&lt;&gt;"",EF360&lt;&gt;"",EG360&lt;&gt;""), ". ","")</f>
        <v/>
      </c>
      <c r="EC360" s="14" t="str">
        <f t="shared" ref="EC360" ca="1" si="8810">IF(EB360&lt;&gt;"",G360 &amp; " (" &amp; F360 &amp; "): " &amp; EB360,"")</f>
        <v/>
      </c>
      <c r="ED360" s="14" t="str">
        <f t="shared" ref="ED360" ca="1" si="8811">IF(H360,IF(W360&gt;0,IF(AND(AO360&lt;&gt;"",AP360&lt;&gt;""),"each value must be between " &amp; IF( AV360,IFERROR(TEXT(AO360,"rrrr-mm-dd") &amp;" (" &amp; AO360 &amp;")",AO360),AO360) &amp; " and " &amp; IF( AV360,IFERROR(TEXT(AP360,"rrrr-mm-dd") &amp;" (" &amp; AP360 &amp;")",AP360),AP360),IF(AO360&lt;&gt;"","each value must be above " &amp; IF( AV360,IFERROR(TEXT(AO360,"rrrr-mm-dd") &amp;" (" &amp; AO360 &amp;")",AO360),AO360), IF(AP360&lt;&gt;"","each value must be below " &amp; IF( AV360,IFERROR(TEXT(AP360,"rrrr-mm-dd") &amp;" (" &amp; AP360 &amp;")",AP360),AP360),""))),""),"")</f>
        <v/>
      </c>
      <c r="EE360" s="14" t="str">
        <f t="shared" ref="EE360" ca="1" si="8812">IF(H360,IF(OR(AQ360,AU360,AV360,AS360,AR360),
   "Values must be" &amp;
   IF(AR360," limited to predefinied list", IF(AQ360, " integers",IF(OR(AU360,AV360)," numeric",""))) &amp;
   IF(AS360,IF(OR(AR360,AQ360,AU360,AV360), " and ","") &amp; "non-missing",""),
""),"")</f>
        <v/>
      </c>
      <c r="EF360" s="14" t="str">
        <f t="shared" ref="EF360" ca="1" si="8813">IF($H360,AG360,"")</f>
        <v/>
      </c>
      <c r="EG360" s="14" t="str">
        <f t="shared" ref="EG360" ca="1" si="8814">IF($H360,AJ360,"")</f>
        <v/>
      </c>
      <c r="EM360" s="14" t="b">
        <f t="shared" ref="EM360" ca="1" si="8815">OR(EC360&lt;&gt;"",DF360&lt;&gt;"")</f>
        <v>0</v>
      </c>
      <c r="EN360" s="14" t="str">
        <f t="shared" ref="EN360" ca="1" si="8816">IF(EM360,C360,"")</f>
        <v/>
      </c>
      <c r="EO360" s="14" t="str">
        <f t="shared" ref="EO360" ca="1" si="8817">IF(EM360,F360,"")</f>
        <v/>
      </c>
      <c r="EP360" s="14" t="str">
        <f t="shared" ref="EP360" ca="1" si="8818">EC360</f>
        <v/>
      </c>
      <c r="EQ360" s="14" t="str">
        <f t="shared" ref="EQ360" ca="1" si="8819">DF360</f>
        <v/>
      </c>
    </row>
    <row r="361" spans="2:147" s="14" customFormat="1">
      <c r="B361" s="14" t="str">
        <f t="shared" ref="B361" ca="1" si="8820">DF361</f>
        <v/>
      </c>
      <c r="C361" s="14">
        <f t="shared" ref="C361" ca="1" si="8821">IF(OFFSET(B361,-1,COLUMN(VariableExists)-2),OFFSET(B361,-1,1)+1,OFFSET(B361,-1,1))</f>
        <v>329</v>
      </c>
      <c r="D361" s="14">
        <f t="shared" ref="D361" si="8822">ROW(A361)-2</f>
        <v>359</v>
      </c>
      <c r="E361" s="14" t="str">
        <f t="shared" ref="E361" ca="1" si="8823">IF(OR(G361="",ROW(G361)=2),"",IF(Z361&gt;0,"S",IF(AX361,IF(J361=2,"D","N"),"I")))</f>
        <v>N</v>
      </c>
      <c r="F361" s="14" t="str">
        <f t="shared" ref="F361" ca="1" si="8824">IF(H361,O361,"")</f>
        <v>q_101d_1</v>
      </c>
      <c r="G361" s="14" t="str">
        <f t="shared" ref="G361" ca="1" si="8825">IF(H361,P361,"")</f>
        <v>Which family member 4 had a history of FTD</v>
      </c>
      <c r="H361" s="14" t="b">
        <f t="shared" ref="H361" ca="1" si="8826">IF(INDIRECT(ADDRESS(2,D361+1,,,_sheetname_dataframe))="",FALSE,MID(INDIRECT(ADDRESS(2,D361+1,,,_sheetname_dataframe)),1,1)&lt;&gt;".")</f>
        <v>1</v>
      </c>
      <c r="I361" s="14" t="str">
        <f ca="1">IF($H361,ADDRESS(3,(D361+1)*2-1,4,,"["&amp;wew!$G$7&amp;"]"&amp;_sheetname_labels)&amp;":"&amp;ADDRESS(2+ster!$B$20,(D361+1)*2-1,4),"")</f>
        <v>[DBTemplate.xlsm]labels!AAQ3:AAQ61</v>
      </c>
      <c r="J361" s="14">
        <f t="array" aca="1" ref="J361" ca="1">IF(H361,MAX(0,MAX(IF(INDIRECT(I361)&lt;&gt;"",ROW(INDIRECT(I361)),""))-2),"")</f>
        <v>33</v>
      </c>
      <c r="K361" s="14" t="str">
        <f ca="1">IF($H361,IF($J361&gt;0,ADDRESS(3,(D361+1)*2-1,4,,"["&amp;wew!$G$7&amp;"]"&amp;_sheetname_labels)&amp;":"&amp;ADDRESS(2+J361,(D361+1)*2-1,4),""),"")</f>
        <v>[DBTemplate.xlsm]labels!AAQ3:AAQ35</v>
      </c>
      <c r="L361" s="14" t="str">
        <f ca="1">IF($H361,IF($J361&gt;0,ADDRESS(3,(D361+1)*2,4,,"["&amp;wew!$G$7&amp;"]"&amp;_sheetname_labels)&amp;":"&amp;ADDRESS(2+J361,(D361+1)*2,4),""),"")</f>
        <v>[DBTemplate.xlsm]labels!AAR3:AAR35</v>
      </c>
      <c r="M361" s="14">
        <f t="shared" ref="M361" ca="1" si="8827">IF($H361,IF(J361&gt;0,COUNTA(INDIRECT(K361))-COUNT(INDIRECT(K361)),0),"")</f>
        <v>0</v>
      </c>
      <c r="N361" s="14">
        <f t="shared" ref="N361" ca="1" si="8828">IF(H361,J361-M361,"")</f>
        <v>33</v>
      </c>
      <c r="O361" s="14" t="str">
        <f t="shared" ref="O361" ca="1" si="8829">IF(INDIRECT(ADDRESS(2,D361+1,,,_sheetname_dataframe))="","",INDIRECT(ADDRESS(2,D361+1,,,_sheetname_dataframe)))</f>
        <v>q_101d_1</v>
      </c>
      <c r="P361" s="14" t="str">
        <f t="shared" ref="P361" ca="1" si="8830">IF(H361,IF(INDIRECT(ADDRESS(1,D361+1,,,_sheetname_dataframe))="","",INDIRECT(ADDRESS(1,D361+1,,,_sheetname_dataframe))),"")</f>
        <v>Which family member 4 had a history of FTD</v>
      </c>
      <c r="Q361" s="14" t="str">
        <f ca="1">IF($BP361,ADDRESS(3,D361+1,4,,"["&amp;wew!$G$7&amp;"]"&amp;_sheetname_dataframe)&amp;":"&amp;ADDRESS(2+ster!$C$14,D361+1,4),"")</f>
        <v>[DBTemplate.xlsm]data_frame!MV3:MV3</v>
      </c>
      <c r="R361" s="14" t="str">
        <f>IF($BP361,IF(MID(_xll.FORMULATEXT(INDEX(INDIRECT(Q361),1)),1,1)="=", _xll.FORMULATEXT(INDEX(INDIRECT(Q361),1),2,TRUE),""),"")</f>
        <v/>
      </c>
      <c r="S361" s="14">
        <f t="array" aca="1" ref="S361" ca="1">IF(H361,SUM(IF((IFERROR(INDIRECT(Q361)&lt;&gt;"",FALSE))*(INDIRECT(ster!$D$14)&lt;&gt;""),1,0)),"")</f>
        <v>0</v>
      </c>
      <c r="T361" s="14">
        <f t="array" aca="1" ref="T361" ca="1">IF(H361,IF(M361&gt;0,SUM(IFERROR(1*(MATCH(INDIRECT(Q361),INDIRECT(K361),0)&gt;0),0)*(INDIRECT(ster!$D$14)&lt;&gt;"")*NOT(ISNUMBER(INDIRECT(Q361)))),0),"")</f>
        <v>0</v>
      </c>
      <c r="U361" s="14">
        <f t="array" aca="1" ref="U361" ca="1">IF(H361,SUM((IFERROR(INDIRECT(Q361)="",FALSE))*(INDIRECT(ster!$D$14)&lt;&gt;"")),"")</f>
        <v>1</v>
      </c>
      <c r="V361" s="14">
        <f t="array" aca="1" ref="V361" ca="1">IF(H361,SUM((IFERROR(INDIRECT(Q361)="#ąś",TRUE))*(INDIRECT(ster!$D$14)&lt;&gt;"")),"")</f>
        <v>0</v>
      </c>
      <c r="W361" s="14">
        <f t="array" aca="1" ref="W361" ca="1">IF(H361,SUM(ISNUMBER(INDIRECT(Q361))*(INDIRECT(ster!$D$14)&lt;&gt;"")),"")</f>
        <v>0</v>
      </c>
      <c r="X361" s="14" t="str">
        <f t="array" aca="1" ref="X361" ca="1">IF(AND(H361,W361&gt;0),IF(wew!$B$3,MIN(IF((INDIRECT(ster!$D$14)&lt;&gt;"")*IFERROR(INDIRECT($Q361)&lt;&gt;"",FALSE),IFERROR(INDIRECT($Q361),"X"),"X")),"&lt;włącz podświetlanie wartości&gt;"),"—")</f>
        <v>—</v>
      </c>
      <c r="Y361" s="14" t="str">
        <f t="array" aca="1" ref="Y361" ca="1">IF(AND(H361,W361&gt;0),IF(wew!$B$3,MAX(IF((INDIRECT(ster!$D$14)&lt;&gt;"")*IFERROR(INDIRECT($Q361)&lt;&gt;"",FALSE),IFERROR(INDIRECT($Q361),"X"),"X")),"&lt;włącz podświetlanie wartości&gt;"),"—")</f>
        <v>—</v>
      </c>
      <c r="Z361" s="14">
        <f t="shared" ref="Z361" ca="1" si="8831">IF(H361,S361-T361-W361,"")</f>
        <v>0</v>
      </c>
      <c r="AA361" s="12" t="str">
        <f t="shared" ref="AA361" ca="1" si="8832">IF(H361,IF(S361&gt;0,W361/(S361),"—"),"")</f>
        <v>—</v>
      </c>
      <c r="AB361" s="17">
        <f t="array" aca="1" ref="AB361" ca="1">IF(H361,IF(W361&gt;0,SUM((INDIRECT(ster!$D$14)&lt;&gt;"")*IFERROR((INDIRECT(Q361)&lt;&gt;"")*(INDIRECT(Q361)=INT(INDIRECT(Q361))),0)),0),"")</f>
        <v>0</v>
      </c>
      <c r="AC361" s="17">
        <f t="array" aca="1" ref="AC361" ca="1">IF(H361,W361-AB361,"")</f>
        <v>0</v>
      </c>
      <c r="AD361" s="17">
        <f t="shared" ref="AD361" ca="1" si="8833">IF($H361,IF(AC361&lt;&gt;"",IF(AC361=0,1,IF(AC361/W361&lt;0.15,2,3)),0),"")</f>
        <v>1</v>
      </c>
      <c r="AE361" s="17" t="b">
        <f t="shared" ref="AE361" ca="1" si="8834">IF(H361,OFFSET(O361,1,0)=".validation",FALSE)</f>
        <v>0</v>
      </c>
      <c r="AF361" s="17" t="str">
        <f ca="1">IF(AE361,IF($H361,ADDRESS(3,D361+2,4,,"["&amp;wew!$G$7&amp;"]"&amp;_sheetname_dataframe)&amp;":"&amp;ADDRESS(2+ster!$C$14,D361+2,4),""),"")</f>
        <v/>
      </c>
      <c r="AG361" s="17" t="str">
        <f t="shared" ref="AG361" ca="1" si="8835">IF(AE361,IF($H361,IF(INDIRECT(ADDRESS(1,D361+2,,,_sheetname_dataframe))="","",INDIRECT(ADDRESS(1,D361+2,,,_sheetname_dataframe))),""),"")</f>
        <v/>
      </c>
      <c r="AH361" s="17" t="b">
        <f t="shared" ref="AH361" ca="1" si="8836">IF(H361,AND(AE361,OFFSET(O361,2,0)=".validation"),FALSE)</f>
        <v>0</v>
      </c>
      <c r="AI361" s="17" t="str">
        <f ca="1">IF(AH361,IF($H361,ADDRESS(3,D361+3,4,,"["&amp;wew!$G$7&amp;"]"&amp;_sheetname_dataframe)&amp;":"&amp;ADDRESS(2+ster!$C$14,D361+3,4),""),"")</f>
        <v/>
      </c>
      <c r="AJ361" s="17" t="str">
        <f t="shared" ref="AJ361" ca="1" si="8837">IF(AH361,IF($H361,IF(INDIRECT(ADDRESS(1,D361+3,,,_sheetname_dataframe))="","",INDIRECT(ADDRESS(1,D361+3,,,_sheetname_dataframe))),""),"")</f>
        <v/>
      </c>
      <c r="AK361" s="17" t="b">
        <f t="shared" ref="AK361" ca="1" si="8838">IF(H361,OR(AQ361,AD361=2),"")</f>
        <v>0</v>
      </c>
      <c r="AL361" s="17" t="b">
        <f t="shared" ref="AL361" ca="1" si="8839">IF($H361,IF(BV361&lt;&gt;"",IF(OR(BM361="F",BM361="L",BM361="I",BM361="D"),BV361&lt;&gt;0)),"")</f>
        <v>0</v>
      </c>
      <c r="AM361" s="17" t="b">
        <f t="shared" ref="AM361" ca="1" si="8840">IF($H361,AND(NOT(AL361),OR(IF(BW361&lt;&gt;"",IF(OR(BM361="F",BM361="L"),BW361&lt;&gt;0)),BM361="I",BM361="N",BM361="D")),"")</f>
        <v>0</v>
      </c>
      <c r="AN361" s="17">
        <f t="shared" ref="AN361" ca="1" si="8841">IF(COUNTA(INDIRECT(Q361))=0,0, IF(AND(AO361&lt;&gt;"",X361&lt;AO361),1,IF(AND(AP361&lt;&gt;"",Y361&gt;AP361),1,IF(AND(AQ361,AC361&gt;0),2,0))))</f>
        <v>0</v>
      </c>
      <c r="AO361" s="24" t="str">
        <f t="shared" ref="AO361" ca="1" si="8842">IF($H361,IF(BY361&lt;&gt;"",IF(ISNUMBER(BY361),BY361,""),""),"")</f>
        <v/>
      </c>
      <c r="AP361" s="24" t="str">
        <f t="shared" ref="AP361" ca="1" si="8843">IF($H361,IF(BZ361&lt;&gt;"",IF(ISNUMBER(BZ361),BZ361,""),""),"")</f>
        <v/>
      </c>
      <c r="AQ361" s="17" t="b">
        <f t="shared" ref="AQ361" ca="1" si="8844">IF(H361,IF(CA361&lt;&gt;"",CA361&lt;&gt;0,FALSE),"")</f>
        <v>0</v>
      </c>
      <c r="AR361" s="17" t="b">
        <f t="shared" ref="AR361" ca="1" si="8845">IF(H361,IF(N361&gt;0,IF(BQ361&lt;&gt;"",BQ361&lt;&gt;0,FALSE),FALSE),"")</f>
        <v>0</v>
      </c>
      <c r="AS361" s="17" t="b">
        <f t="shared" ref="AS361" ca="1" si="8846">IF(H361,IF(BR361&lt;&gt;"",BR361&lt;&gt;0,FALSE),"")</f>
        <v>0</v>
      </c>
      <c r="AT361" s="17" t="b">
        <f t="shared" ref="AT361" ca="1" si="8847">IF(H361,IF(N361&gt;0,FALSE,IF(BU361&lt;&gt;"",MATCH(BU361,DataType,0)=1,FALSE)),"")</f>
        <v>0</v>
      </c>
      <c r="AU361" s="17" t="b">
        <f t="shared" ref="AU361" ca="1" si="8848">IF(H361,IF(N361&gt;0,TRUE,IF(BU361&lt;&gt;"",MATCH(BU361,DataType,0)=2,FALSE)),"")</f>
        <v>1</v>
      </c>
      <c r="AV361" s="17" t="b">
        <f t="shared" ref="AV361" ca="1" si="8849">IF(H361,IF(N361&gt;0,FALSE,IF(BU361&lt;&gt;"",MATCH(BU361,DataType,0)=3,FALSE)),"")</f>
        <v>0</v>
      </c>
      <c r="AW361" s="17" t="b">
        <f t="shared" ref="AW361" ca="1" si="8850">IF(H361,IF(W361&gt;0,Z361=0,FALSE),"")</f>
        <v>0</v>
      </c>
      <c r="AX361" s="14" t="b">
        <f t="array" aca="1" ref="AX361" ca="1">IF(H361,N361&gt;0,"")</f>
        <v>1</v>
      </c>
      <c r="AY361" s="17" t="str">
        <f t="shared" ref="AY361" ca="1" si="8851">IF(H361,IF(N361&gt;0,ADDRESS(ROW(VariablesOrigin)+1,COLUMN(VariablesOrigin)+1,4) &amp; ":" &amp; ADDRESS(ROW(VariablesOrigin)+N361,COLUMN(VariablesOrigin)+1,4),""),"")</f>
        <v>C3:C35</v>
      </c>
      <c r="AZ361" s="17" t="b">
        <f t="array" aca="1" ref="AZ361" ca="1">IF(AY361&lt;&gt;"",SUM(1*ISERROR(MATCH(INDIRECT(AY361),INDIRECT(K361),0)))=0,"")</f>
        <v>0</v>
      </c>
      <c r="BA361" s="17" t="b">
        <f t="shared" ref="BA361" ca="1" si="8852">IF(H361,BU361="",FALSE)</f>
        <v>1</v>
      </c>
      <c r="BB361" s="17" t="b">
        <v>0</v>
      </c>
      <c r="BC361" s="17" t="b">
        <f t="shared" ref="BC361" ca="1" si="8853">IF(BA361,IF(N361&gt;0,AND(AZ361,Z361=0),FALSE),"")</f>
        <v>0</v>
      </c>
      <c r="BD361" s="17" t="b">
        <f t="shared" ref="BD361" ca="1" si="8854">IF(BA361,IF(N361&gt;0,AND(NOT(AZ361),Z361=0),FALSE),"")</f>
        <v>1</v>
      </c>
      <c r="BE361" s="17" t="b">
        <f t="shared" ref="BE361" ca="1" si="8855">IF(BA361,IF(AND(AW361,NOT(BB361),NOT(BC361),NOT(BD361)),AND(Z361=0,AC361=0),FALSE),"")</f>
        <v>0</v>
      </c>
      <c r="BF361" s="17" t="b">
        <f t="shared" ref="BF361" ca="1" si="8856">IF(BA361,IF(AND(AW361,NOT(BB361),NOT(BC361),NOT(BD361)),AND(Z361=0,OR(AC361&gt;0)),FALSE),"")</f>
        <v>0</v>
      </c>
      <c r="BG361" s="17" t="b">
        <f t="shared" ref="BG361" ca="1" si="8857">IF(BA361,IF(OR(BB361:BF361),FALSE,IF(Z361=0,FALSE,Z361&gt;0)),"")</f>
        <v>0</v>
      </c>
      <c r="BH361" s="17" t="b">
        <f t="shared" ref="BH361" ca="1" si="8858">IF(BA361,COUNTIF(BB361:BG361,TRUE)=1,"")</f>
        <v>1</v>
      </c>
      <c r="BI361" s="17">
        <f t="shared" ref="BI361" ca="1" si="8859">IF(BA361,IFERROR(MATCH(TRUE,BB361:BG361,0),7),"")</f>
        <v>3</v>
      </c>
      <c r="BJ361" s="17" t="b">
        <f t="shared" ref="BJ361" ca="1" si="8860">DF361&lt;&gt;""</f>
        <v>0</v>
      </c>
      <c r="BK361" s="17" t="str">
        <f t="shared" ref="BK361" ca="1" si="8861">IF(H361,IF(AND(NOT(BA361),AU361),AC361=0,""),"")</f>
        <v/>
      </c>
      <c r="BL361" s="17" t="str">
        <f t="shared" ref="BL361" ca="1" si="8862">IF(H361,IF(AND(NOT(BA361),AU361),AC361&gt;0,""),"")</f>
        <v/>
      </c>
      <c r="BM361" s="17" t="str">
        <f t="shared" ref="BM361" ca="1" si="8863">IF(H361,IF(BA361,CHOOSE(BI361,"0","F","L","I","N",IF(AA361&gt;0.5,"N","S"),"0"),CHOOSE(MATCH(BU361,DataType,0),"S",IF(BK361,"I","N"),"D"  )),"")</f>
        <v>L</v>
      </c>
      <c r="BN361" s="17" t="str">
        <f t="shared" ref="BN361" ca="1" si="8864">IF(H361,IF(BJ361,"E",IF(BA361,CHOOSE(BI361,"0","F","L","I","N","S","0"),CHOOSE(MATCH(BU361,DataType,0),"S",IF(BK361,"I","N"),"D"  ))),"")</f>
        <v>L</v>
      </c>
      <c r="BO361" s="17" t="str">
        <f t="shared" ref="BO361" ca="1" si="8865">IF($H361,IF(BM361="0","",IF(AND(AR361,N361=2),"D",IF(BM361="S","N",IF(AL361,"O",IF(AM361,"I","N"))))),"")</f>
        <v>N</v>
      </c>
      <c r="BP361" s="14" t="b">
        <f t="shared" ref="BP361" ca="1" si="8866">INDIRECT(ADDRESS(2,ROW(A361)-1,,,_sheetname_dataframe))&lt;&gt;""</f>
        <v>1</v>
      </c>
      <c r="BQ361" s="35"/>
      <c r="BX361" s="16"/>
      <c r="BY361" s="16"/>
      <c r="BZ361" s="16"/>
      <c r="CA361" s="16"/>
      <c r="CB361" s="16"/>
      <c r="CC361" s="16"/>
      <c r="CD361" s="16"/>
      <c r="CE361" s="16"/>
      <c r="CF361" s="16"/>
      <c r="CN361" s="14">
        <f ca="1">IF(H361,IFERROR(IsVariableNameLegal(O361),0),0)</f>
        <v>0</v>
      </c>
      <c r="CO361" s="14" t="str">
        <f t="array" aca="1" ref="CO361" ca="1">IF(H361,IF(COUNTIF(INDIRECT(wew!$C$13),O361)&gt;1,TRIM(SUBSTITUTE(_xll.MCONCAT(IF((INDIRECT(wew!$C$13)=O361)*(COLUMN(INDIRECT(wew!$C$13))&lt;&gt;D361+1),-1+COLUMN(INDIRECT(wew!$C$13)),"")," "),"  "," ")),""),"")</f>
        <v/>
      </c>
      <c r="CP361" s="14" t="str">
        <f t="array" aca="1" ref="CP361" ca="1">IF(P361&lt;&gt;"",IF(LEN(P361)&gt;150,1,""),"")</f>
        <v/>
      </c>
      <c r="CQ361" s="14" t="str">
        <f t="array" aca="1" ref="CQ361" ca="1">IF(AND(H361,NOT(ster!$J$3)),IF(COUNTIF(INDIRECT(wew!$C$15),P361)&gt;1,TRIM(SUBSTITUTE(_xll.MCONCAT(IF((INDIRECT(wew!$C$15)=P361)*(COLUMN(INDIRECT(wew!$C$15))&lt;&gt;D361+1),-1+COLUMN(INDIRECT(wew!$C$15)),"")," "),"  "," ")),""),"")</f>
        <v/>
      </c>
      <c r="CR361" s="14" t="str">
        <f t="array" aca="1" ref="CR361" ca="1">IF(H361,IF(AND(W361&gt;0,AO361&lt;&gt;""),TRIM(SUBSTITUTE(_xll.MCONCAT(IFERROR(IF(ISNUMBER(INDIRECT(Q361)),IF((INDIRECT(ster!$D$14)&lt;&gt;"")*(INDIRECT(Q361)&lt;AO361),INDIRECT(ster!$D$14) &amp; ": " &amp;  SUBSTITUTE(IF( AV361,IFERROR(TEXT(INDIRECT(Q361),"rrrr-mm-dd") &amp;" (" &amp; INDIRECT(Q361) &amp;")",INDIRECT(Q361)),INDIRECT(Q361))," "," "),""),""),"")," "),"  "," ")),""),"")</f>
        <v/>
      </c>
      <c r="CS361" s="14" t="str">
        <f t="array" aca="1" ref="CS361" ca="1">IF(H361,IF(AND(W361&gt;0,AP361&lt;&gt;""),TRIM(SUBSTITUTE(_xll.MCONCAT(IFERROR(IF(ISNUMBER(INDIRECT(Q361)),IF((INDIRECT(ster!$D$14)&lt;&gt;"")*(INDIRECT(Q361)&gt;AP361),INDIRECT(ster!$D$14) &amp; ": " &amp;  SUBSTITUTE(IF( AV361,IFERROR(TEXT(INDIRECT(Q361),"rrrr-mm-dd")&amp;" (" &amp; INDIRECT(Q361) &amp;")",INDIRECT(Q361)),INDIRECT(Q361))," "," "),""),""),"")," "),"  "," ")),""),"")</f>
        <v/>
      </c>
      <c r="CT361" s="14" t="str">
        <f t="array" aca="1" ref="CT361" ca="1">IF(H361,IF(AND(N361&gt;0,AR361),TRIM(SUBSTITUTE(_xll.MCONCAT(IFERROR(IF(ISNUMBER(INDIRECT(Q361)),IF((INDIRECT(ster!$D$14)&lt;&gt;"")*(IFERROR(0*(MATCH(INDIRECT(Q361),INDIRECT(K361),0)&gt;0),1)),INDIRECT(ster!$D$14) &amp; ": " &amp;  SUBSTITUTE(IF( AV361,IFERROR(TEXT(INDIRECT(Q361),"rrrr-mm-dd")&amp;" (" &amp; INDIRECT(Q361) &amp;")",INDIRECT(Q361)),INDIRECT(Q361))," "," "),""),""),"")," "),"  "," ")),""),"")</f>
        <v/>
      </c>
      <c r="CU361" s="14" t="str">
        <f t="array" aca="1" ref="CU361" ca="1">IF(H361,IF(AND(V361&gt;0),TRIM(SUBSTITUTE(_xll.MCONCAT(IF((INDIRECT(ster!$D$14)&lt;&gt;"")*(IFERROR(0*(INDIRECT(Q361)&lt;&gt;""),1)),INDIRECT(ster!$D$14),"")," "),"  "," ")),""),"")</f>
        <v/>
      </c>
      <c r="CV361" s="14" t="str">
        <f t="array" aca="1" ref="CV361" ca="1">IF(H361,IF(AS361,
TRIM(SUBSTITUTE(_xll.MCONCAT(IF(
   (INDIRECT(ster!$D$14)&lt;&gt;"")*
   ((INDIRECT(Q361)="")+
      NOT(ISNUMBER(INDIRECT(Q361)))*
      NOT(ISERROR(MATCH(INDIRECT(Q361),INDIRECT(K361),0)))
    ),
      INDIRECT(ster!$D$14),
   "")," "),"  "," ")),
""),"")</f>
        <v/>
      </c>
      <c r="CW361" s="14" t="str">
        <f t="array" aca="1" ref="CW361" ca="1">IF(H361,IF(AND(AQ361),TRIM(SUBSTITUTE(_xll.MCONCAT(IFERROR(IF(ISNUMBER(INDIRECT(Q361)),IF((INDIRECT(ster!$D$14)&lt;&gt;"")*(INDIRECT(Q361)&lt;&gt;INT(INDIRECT(Q361))),INDIRECT(ster!$D$14) &amp; ": " &amp; INDIRECT(Q361),""),""),"")," "),"  "," ")),""),"")</f>
        <v/>
      </c>
      <c r="CX361" s="14" t="str">
        <f t="array" aca="1" ref="CX361" ca="1">IF(H361,IF(OR(AU361,AV361),TRIM(SUBSTITUTE(_xll.MCONCAT(IF((INDIRECT(ster!$D$14)&lt;&gt;"")*NOT(ISNUMBER(INDIRECT(Q361))),IF(ISERROR(MATCH(INDIRECT(Q361),INDIRECT(K361),0)),IFERROR(IF(INDIRECT(Q361)&lt;&gt;"",INDIRECT(ster!$D$14) &amp; ": " &amp; SUBSTITUTE(INDIRECT(Q361)," "," "),""),""),""),"")," "),"  "," ")),""),"")</f>
        <v/>
      </c>
      <c r="CY361" s="14" t="str">
        <f t="array" aca="1" ref="CY361" ca="1">IF(H361,IF(AE361,TRIM(SUBSTITUTE(_xll.MCONCAT(IF((INDIRECT(ster!$D$14)&lt;&gt;"")*IFERROR(NOT(INDIRECT(AF361)),FALSE),IF(ISERROR(MATCH(INDIRECT(Q361),INDIRECT(K361),0)),IFERROR(IF(INDIRECT(Q361)&lt;&gt;"",INDIRECT(ster!$D$14)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CZ361" s="14" t="str">
        <f t="array" aca="1" ref="CZ361" ca="1">IF(H361,IF(AH361,TRIM(SUBSTITUTE(_xll.MCONCAT(IF((INDIRECT(ster!$D$14)&lt;&gt;"")*IFERROR(NOT(INDIRECT(AI361)),FALSE),IF(ISERROR(MATCH(INDIRECT(Q361),INDIRECT(K361),0)),IFERROR(IF(INDIRECT(Q361)&lt;&gt;"",INDIRECT(ster!$D$14)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DC361" s="14" t="str">
        <f ca="1">SUBSTITUTE(SUBSTITUTE(SUBSTITUTE(SUBSTITUTE(_xll.MCONCAT(DG361:DS361,"■"),"■■","■"),"■■","■"),"■■","■"),"■■","■")</f>
        <v>■</v>
      </c>
      <c r="DD361" s="14" t="str">
        <f t="shared" ref="DD361" ca="1" si="8867">IF(MID(DC361,1,1)="■",MID(DC361,2,LEN(DC361)),DC361)</f>
        <v/>
      </c>
      <c r="DE361" s="14" t="str">
        <f t="shared" ref="DE361" ca="1" si="8868">IF(DD361&lt;&gt;"",IF(MID(DD361,LEN(DD361),1)="■",MID(DD361,1,LEN(DD361)-1),DD361),"")</f>
        <v/>
      </c>
      <c r="DF361" s="14" t="str">
        <f t="shared" ref="DF361" ca="1" si="8869">IFERROR(IF(DE361&lt;&gt;"",SUBSTITUTE(DE361,"■",". "),""),"##INTERNAL_ERROR")</f>
        <v/>
      </c>
      <c r="DG361" s="14" t="str">
        <f t="shared" ref="DG361" ca="1" si="8870">IF(CN361&lt;&gt;0,"Variable name don't comply with the naming convention","")</f>
        <v/>
      </c>
      <c r="DH361" s="14" t="str">
        <f t="shared" ref="DH361" ca="1" si="8871">IF(CO361&lt;&gt;"","Duplicated name. " &amp; IF(ISERROR(FIND(" ",CO361)),"Duplicate have index " &amp; CO361, "Duplicates have indices: "&amp;SUBSTITUTE(CO361," ",", ")),"")</f>
        <v/>
      </c>
      <c r="DI361" s="14" t="str">
        <f t="shared" ref="DI361" ca="1" si="8872">IF(CP361&lt;&gt;"","Variable label exceed length 150","")</f>
        <v/>
      </c>
      <c r="DJ361" s="14" t="str">
        <f t="shared" ref="DJ361" ca="1" si="8873">IF(CQ361&lt;&gt;"","Duplicated variable label. " &amp; IF(ISERROR(FIND(" ",CQ361)),"Duplicate have index " &amp; CQ361, "Duplicates have indices: "&amp;SUBSTITUTE(CQ361," ",", ")),"")</f>
        <v/>
      </c>
      <c r="DK361" s="14" t="str">
        <f t="shared" ref="DK361" ca="1" si="8874">IF(CR361&lt;&gt;"","The following cases have values below declared theorethical min: " &amp;SUBSTITUTE(CR361," ",", "),"")</f>
        <v/>
      </c>
      <c r="DL361" s="14" t="str">
        <f t="shared" ref="DL361" ca="1" si="8875">IF(CS361&lt;&gt;"","The following cases have values above declared theorethical max: " &amp;SUBSTITUTE(CS361," ",", "),"")</f>
        <v/>
      </c>
      <c r="DM361" s="14" t="str">
        <f t="shared" ref="DM361" ca="1" si="8876">IF(CT361&lt;&gt;"","There are some cases with values not explicitly declared in the labels dictionary: " &amp;SUBSTITUTE(CT361," ",", "),"")</f>
        <v/>
      </c>
      <c r="DN361" s="14" t="str">
        <f t="array" aca="1" ref="DN361" ca="1">IF(CU361&lt;&gt;"","There are errors in the entered values in the following cases: " &amp;SUBSTITUTE(CU361," ",", "),"")</f>
        <v/>
      </c>
      <c r="DO361" s="14" t="str">
        <f t="shared" ref="DO361" ca="1" si="8877">IF(CV361&lt;&gt;"","The following records are missing in this required field: " &amp;SUBSTITUTE(CV361," ",", "),"")</f>
        <v/>
      </c>
      <c r="DP361" s="14" t="str">
        <f t="shared" ref="DP361" ca="1" si="8878">IF(CW361&lt;&gt;"","The following cases have non-integer values: " &amp;SUBSTITUTE(CW361," ",", "),"")</f>
        <v/>
      </c>
      <c r="DQ361" s="14" t="str">
        <f t="shared" ref="DQ361" ca="1" si="8879">IF(CX361&lt;&gt;"","The following cases are non-numeric: " &amp;SUBSTITUTE(CX361," ",", "),"")</f>
        <v/>
      </c>
      <c r="DR361" s="14" t="str">
        <f t="shared" ref="DR361" ca="1" si="8880">IF(CY361&lt;&gt;"","In the following cases " &amp; P361 &amp; " " &amp; LOWER(MID(AG361,1,1)) &amp; MID(AG361,2,LEN(AG361)) &amp; ": " &amp;SUBSTITUTE(CY361," ",", "),"")</f>
        <v/>
      </c>
      <c r="DS361" s="14" t="str">
        <f t="shared" ref="DS361" ca="1" si="8881">IF(CZ361&lt;&gt;"","In the following cases " &amp; P361 &amp; " " &amp; LOWER(MID(AJ361,1,1)) &amp; MID(AJ361,2,LEN(AJ361)) &amp; ": " &amp;SUBSTITUTE(CZ361," ",", "),"")</f>
        <v/>
      </c>
      <c r="DZ361" s="14" t="b">
        <f t="shared" ref="DZ361" ca="1" si="8882">OR(ED361&lt;&gt;"",EF361&lt;&gt;"",EG361&lt;&gt;"")</f>
        <v>0</v>
      </c>
      <c r="EA361" s="14" t="str">
        <f t="shared" ref="EA361" ca="1" si="8883">IF(EB361&lt;&gt;"",G361 &amp; " (" &amp; F361 &amp; ")","")</f>
        <v>Which family member 4 had a history of FTD (q_101d_1)</v>
      </c>
      <c r="EB361" s="14" t="str">
        <f t="shared" ref="EB361" ca="1" si="8884">IF(EE361&lt;&gt;"",EE361&amp;IF(ED361&lt;&gt;""," and "&amp;ED361,""),UPPER(MID(ED361,1,1)&amp;MID(ED361,2,LEN(ED361))))&amp; IF(OR(EF361&lt;&gt;"",EG361&lt;&gt;"")," and "&amp;IF(EF361&lt;&gt;"",LOWER(MID(EF361,1,1) &amp; MID(EF361,2,LEN(EF361))),"")&amp; IF(AND(EF361 &lt;&gt;"",EG361&lt;&gt;"")," and ","") &amp; IF(EG361&lt;&gt;"",LOWER(MID(EG361,1,1) &amp; MID(EG361,2,LEN(EG361))),""),"") &amp; IF(OR(EE361&lt;&gt;"",ED361&lt;&gt;"",EF361&lt;&gt;"",EG361&lt;&gt;""), ". ","")</f>
        <v xml:space="preserve">Values must be numeric. </v>
      </c>
      <c r="EC361" s="14" t="str">
        <f t="shared" ref="EC361" ca="1" si="8885">IF(EB361&lt;&gt;"",G361 &amp; " (" &amp; F361 &amp; "): " &amp; EB361,"")</f>
        <v xml:space="preserve">Which family member 4 had a history of FTD (q_101d_1): Values must be numeric. </v>
      </c>
      <c r="ED361" s="14" t="str">
        <f t="shared" ref="ED361" ca="1" si="8886">IF(H361,IF(W361&gt;0,IF(AND(AO361&lt;&gt;"",AP361&lt;&gt;""),"each value must be between " &amp; IF( AV361,IFERROR(TEXT(AO361,"rrrr-mm-dd") &amp;" (" &amp; AO361 &amp;")",AO361),AO361) &amp; " and " &amp; IF( AV361,IFERROR(TEXT(AP361,"rrrr-mm-dd") &amp;" (" &amp; AP361 &amp;")",AP361),AP361),IF(AO361&lt;&gt;"","each value must be above " &amp; IF( AV361,IFERROR(TEXT(AO361,"rrrr-mm-dd") &amp;" (" &amp; AO361 &amp;")",AO361),AO361), IF(AP361&lt;&gt;"","each value must be below " &amp; IF( AV361,IFERROR(TEXT(AP361,"rrrr-mm-dd") &amp;" (" &amp; AP361 &amp;")",AP361),AP361),""))),""),"")</f>
        <v/>
      </c>
      <c r="EE361" s="14" t="str">
        <f t="shared" ref="EE361" ca="1" si="8887">IF(H361,IF(OR(AQ361,AU361,AV361,AS361,AR361),
   "Values must be" &amp;
   IF(AR361," limited to predefinied list", IF(AQ361, " integers",IF(OR(AU361,AV361)," numeric",""))) &amp;
   IF(AS361,IF(OR(AR361,AQ361,AU361,AV361), " and ","") &amp; "non-missing",""),
""),"")</f>
        <v>Values must be numeric</v>
      </c>
      <c r="EF361" s="14" t="str">
        <f t="shared" ref="EF361" ca="1" si="8888">IF($H361,AG361,"")</f>
        <v/>
      </c>
      <c r="EG361" s="14" t="str">
        <f t="shared" ref="EG361" ca="1" si="8889">IF($H361,AJ361,"")</f>
        <v/>
      </c>
      <c r="EM361" s="14" t="b">
        <f t="shared" ref="EM361" ca="1" si="8890">OR(EC361&lt;&gt;"",DF361&lt;&gt;"")</f>
        <v>1</v>
      </c>
      <c r="EN361" s="14">
        <f t="shared" ref="EN361" ca="1" si="8891">IF(EM361,C361,"")</f>
        <v>329</v>
      </c>
      <c r="EO361" s="14" t="str">
        <f t="shared" ref="EO361" ca="1" si="8892">IF(EM361,F361,"")</f>
        <v>q_101d_1</v>
      </c>
      <c r="EP361" s="14" t="str">
        <f t="shared" ref="EP361" ca="1" si="8893">EC361</f>
        <v xml:space="preserve">Which family member 4 had a history of FTD (q_101d_1): Values must be numeric. </v>
      </c>
      <c r="EQ361" s="14" t="str">
        <f t="shared" ref="EQ361" ca="1" si="8894">DF361</f>
        <v/>
      </c>
    </row>
    <row r="362" spans="2:147" s="14" customFormat="1">
      <c r="B362" s="14" t="str">
        <f t="shared" ref="B362" ca="1" si="8895">DF362</f>
        <v/>
      </c>
      <c r="C362" s="14">
        <f t="shared" ref="C362" ca="1" si="8896">IF(OFFSET(B362,-1,COLUMN(VariableExists)-2),OFFSET(B362,-1,1)+1,OFFSET(B362,-1,1))</f>
        <v>330</v>
      </c>
      <c r="D362" s="14">
        <f t="shared" ref="D362" si="8897">ROW(A362)-2</f>
        <v>360</v>
      </c>
      <c r="E362" s="14" t="str">
        <f t="shared" ref="E362" ca="1" si="8898">IF(OR(G362="",ROW(G362)=2),"",IF(Z362&gt;0,"S",IF(AX362,IF(J362=2,"D","N"),"I")))</f>
        <v>I</v>
      </c>
      <c r="F362" s="14" t="str">
        <f t="shared" ref="F362" ca="1" si="8899">IF(H362,O362,"")</f>
        <v>q_101d_2</v>
      </c>
      <c r="G362" s="14" t="str">
        <f t="shared" ref="G362" ca="1" si="8900">IF(H362,P362,"")</f>
        <v>How many family members 4 had a history of FTD</v>
      </c>
      <c r="H362" s="14" t="b">
        <f t="shared" ref="H362" ca="1" si="8901">IF(INDIRECT(ADDRESS(2,D362+1,,,_sheetname_dataframe))="",FALSE,MID(INDIRECT(ADDRESS(2,D362+1,,,_sheetname_dataframe)),1,1)&lt;&gt;".")</f>
        <v>1</v>
      </c>
      <c r="I362" s="14" t="str">
        <f ca="1">IF($H362,ADDRESS(3,(D362+1)*2-1,4,,"["&amp;wew!$G$7&amp;"]"&amp;_sheetname_labels)&amp;":"&amp;ADDRESS(2+ster!$B$20,(D362+1)*2-1,4),"")</f>
        <v>[DBTemplate.xlsm]labels!AAS3:AAS61</v>
      </c>
      <c r="J362" s="14">
        <f t="array" aca="1" ref="J362" ca="1">IF(H362,MAX(0,MAX(IF(INDIRECT(I362)&lt;&gt;"",ROW(INDIRECT(I362)),""))-2),"")</f>
        <v>0</v>
      </c>
      <c r="K362" s="14" t="str">
        <f ca="1">IF($H362,IF($J362&gt;0,ADDRESS(3,(D362+1)*2-1,4,,"["&amp;wew!$G$7&amp;"]"&amp;_sheetname_labels)&amp;":"&amp;ADDRESS(2+J362,(D362+1)*2-1,4),""),"")</f>
        <v/>
      </c>
      <c r="L362" s="14" t="str">
        <f ca="1">IF($H362,IF($J362&gt;0,ADDRESS(3,(D362+1)*2,4,,"["&amp;wew!$G$7&amp;"]"&amp;_sheetname_labels)&amp;":"&amp;ADDRESS(2+J362,(D362+1)*2,4),""),"")</f>
        <v/>
      </c>
      <c r="M362" s="14">
        <f t="shared" ref="M362" ca="1" si="8902">IF($H362,IF(J362&gt;0,COUNTA(INDIRECT(K362))-COUNT(INDIRECT(K362)),0),"")</f>
        <v>0</v>
      </c>
      <c r="N362" s="14">
        <f t="shared" ref="N362" ca="1" si="8903">IF(H362,J362-M362,"")</f>
        <v>0</v>
      </c>
      <c r="O362" s="14" t="str">
        <f t="shared" ref="O362" ca="1" si="8904">IF(INDIRECT(ADDRESS(2,D362+1,,,_sheetname_dataframe))="","",INDIRECT(ADDRESS(2,D362+1,,,_sheetname_dataframe)))</f>
        <v>q_101d_2</v>
      </c>
      <c r="P362" s="14" t="str">
        <f t="shared" ref="P362" ca="1" si="8905">IF(H362,IF(INDIRECT(ADDRESS(1,D362+1,,,_sheetname_dataframe))="","",INDIRECT(ADDRESS(1,D362+1,,,_sheetname_dataframe))),"")</f>
        <v>How many family members 4 had a history of FTD</v>
      </c>
      <c r="Q362" s="14" t="str">
        <f ca="1">IF($BP362,ADDRESS(3,D362+1,4,,"["&amp;wew!$G$7&amp;"]"&amp;_sheetname_dataframe)&amp;":"&amp;ADDRESS(2+ster!$C$14,D362+1,4),"")</f>
        <v>[DBTemplate.xlsm]data_frame!MW3:MW3</v>
      </c>
      <c r="R362" s="14" t="str">
        <f>IF($BP362,IF(MID(_xll.FORMULATEXT(INDEX(INDIRECT(Q362),1)),1,1)="=", _xll.FORMULATEXT(INDEX(INDIRECT(Q362),1),2,TRUE),""),"")</f>
        <v/>
      </c>
      <c r="S362" s="14">
        <f t="array" aca="1" ref="S362" ca="1">IF(H362,SUM(IF((IFERROR(INDIRECT(Q362)&lt;&gt;"",FALSE))*(INDIRECT(ster!$D$14)&lt;&gt;""),1,0)),"")</f>
        <v>0</v>
      </c>
      <c r="T362" s="14">
        <f t="array" aca="1" ref="T362" ca="1">IF(H362,IF(M362&gt;0,SUM(IFERROR(1*(MATCH(INDIRECT(Q362),INDIRECT(K362),0)&gt;0),0)*(INDIRECT(ster!$D$14)&lt;&gt;"")*NOT(ISNUMBER(INDIRECT(Q362)))),0),"")</f>
        <v>0</v>
      </c>
      <c r="U362" s="14">
        <f t="array" aca="1" ref="U362" ca="1">IF(H362,SUM((IFERROR(INDIRECT(Q362)="",FALSE))*(INDIRECT(ster!$D$14)&lt;&gt;"")),"")</f>
        <v>1</v>
      </c>
      <c r="V362" s="14">
        <f t="array" aca="1" ref="V362" ca="1">IF(H362,SUM((IFERROR(INDIRECT(Q362)="#ąś",TRUE))*(INDIRECT(ster!$D$14)&lt;&gt;"")),"")</f>
        <v>0</v>
      </c>
      <c r="W362" s="14">
        <f t="array" aca="1" ref="W362" ca="1">IF(H362,SUM(ISNUMBER(INDIRECT(Q362))*(INDIRECT(ster!$D$14)&lt;&gt;"")),"")</f>
        <v>0</v>
      </c>
      <c r="X362" s="14" t="str">
        <f t="array" aca="1" ref="X362" ca="1">IF(AND(H362,W362&gt;0),IF(wew!$B$3,MIN(IF((INDIRECT(ster!$D$14)&lt;&gt;"")*IFERROR(INDIRECT($Q362)&lt;&gt;"",FALSE),IFERROR(INDIRECT($Q362),"X"),"X")),"&lt;włącz podświetlanie wartości&gt;"),"—")</f>
        <v>—</v>
      </c>
      <c r="Y362" s="14" t="str">
        <f t="array" aca="1" ref="Y362" ca="1">IF(AND(H362,W362&gt;0),IF(wew!$B$3,MAX(IF((INDIRECT(ster!$D$14)&lt;&gt;"")*IFERROR(INDIRECT($Q362)&lt;&gt;"",FALSE),IFERROR(INDIRECT($Q362),"X"),"X")),"&lt;włącz podświetlanie wartości&gt;"),"—")</f>
        <v>—</v>
      </c>
      <c r="Z362" s="14">
        <f t="shared" ref="Z362" ca="1" si="8906">IF(H362,S362-T362-W362,"")</f>
        <v>0</v>
      </c>
      <c r="AA362" s="12" t="str">
        <f t="shared" ref="AA362" ca="1" si="8907">IF(H362,IF(S362&gt;0,W362/(S362),"—"),"")</f>
        <v>—</v>
      </c>
      <c r="AB362" s="17">
        <f t="array" aca="1" ref="AB362" ca="1">IF(H362,IF(W362&gt;0,SUM((INDIRECT(ster!$D$14)&lt;&gt;"")*IFERROR((INDIRECT(Q362)&lt;&gt;"")*(INDIRECT(Q362)=INT(INDIRECT(Q362))),0)),0),"")</f>
        <v>0</v>
      </c>
      <c r="AC362" s="17">
        <f t="array" aca="1" ref="AC362" ca="1">IF(H362,W362-AB362,"")</f>
        <v>0</v>
      </c>
      <c r="AD362" s="17">
        <f t="shared" ref="AD362" ca="1" si="8908">IF($H362,IF(AC362&lt;&gt;"",IF(AC362=0,1,IF(AC362/W362&lt;0.15,2,3)),0),"")</f>
        <v>1</v>
      </c>
      <c r="AE362" s="17" t="b">
        <f t="shared" ref="AE362" ca="1" si="8909">IF(H362,OFFSET(O362,1,0)=".validation",FALSE)</f>
        <v>0</v>
      </c>
      <c r="AF362" s="17" t="str">
        <f ca="1">IF(AE362,IF($H362,ADDRESS(3,D362+2,4,,"["&amp;wew!$G$7&amp;"]"&amp;_sheetname_dataframe)&amp;":"&amp;ADDRESS(2+ster!$C$14,D362+2,4),""),"")</f>
        <v/>
      </c>
      <c r="AG362" s="17" t="str">
        <f t="shared" ref="AG362" ca="1" si="8910">IF(AE362,IF($H362,IF(INDIRECT(ADDRESS(1,D362+2,,,_sheetname_dataframe))="","",INDIRECT(ADDRESS(1,D362+2,,,_sheetname_dataframe))),""),"")</f>
        <v/>
      </c>
      <c r="AH362" s="17" t="b">
        <f t="shared" ref="AH362" ca="1" si="8911">IF(H362,AND(AE362,OFFSET(O362,2,0)=".validation"),FALSE)</f>
        <v>0</v>
      </c>
      <c r="AI362" s="17" t="str">
        <f ca="1">IF(AH362,IF($H362,ADDRESS(3,D362+3,4,,"["&amp;wew!$G$7&amp;"]"&amp;_sheetname_dataframe)&amp;":"&amp;ADDRESS(2+ster!$C$14,D362+3,4),""),"")</f>
        <v/>
      </c>
      <c r="AJ362" s="17" t="str">
        <f t="shared" ref="AJ362" ca="1" si="8912">IF(AH362,IF($H362,IF(INDIRECT(ADDRESS(1,D362+3,,,_sheetname_dataframe))="","",INDIRECT(ADDRESS(1,D362+3,,,_sheetname_dataframe))),""),"")</f>
        <v/>
      </c>
      <c r="AK362" s="17" t="b">
        <f t="shared" ref="AK362" ca="1" si="8913">IF(H362,OR(AQ362,AD362=2),"")</f>
        <v>0</v>
      </c>
      <c r="AL362" s="17" t="b">
        <f t="shared" ref="AL362" ca="1" si="8914">IF($H362,IF(BV362&lt;&gt;"",IF(OR(BM362="F",BM362="L",BM362="I",BM362="D"),BV362&lt;&gt;0)),"")</f>
        <v>0</v>
      </c>
      <c r="AM362" s="17" t="b">
        <f t="shared" ref="AM362" ca="1" si="8915">IF($H362,AND(NOT(AL362),OR(IF(BW362&lt;&gt;"",IF(OR(BM362="F",BM362="L"),BW362&lt;&gt;0)),BM362="I",BM362="N",BM362="D")),"")</f>
        <v>0</v>
      </c>
      <c r="AN362" s="17">
        <f t="shared" ref="AN362" ca="1" si="8916">IF(COUNTA(INDIRECT(Q362))=0,0, IF(AND(AO362&lt;&gt;"",X362&lt;AO362),1,IF(AND(AP362&lt;&gt;"",Y362&gt;AP362),1,IF(AND(AQ362,AC362&gt;0),2,0))))</f>
        <v>0</v>
      </c>
      <c r="AO362" s="24" t="str">
        <f t="shared" ref="AO362" ca="1" si="8917">IF($H362,IF(BY362&lt;&gt;"",IF(ISNUMBER(BY362),BY362,""),""),"")</f>
        <v/>
      </c>
      <c r="AP362" s="24" t="str">
        <f t="shared" ref="AP362" ca="1" si="8918">IF($H362,IF(BZ362&lt;&gt;"",IF(ISNUMBER(BZ362),BZ362,""),""),"")</f>
        <v/>
      </c>
      <c r="AQ362" s="17" t="b">
        <f t="shared" ref="AQ362" ca="1" si="8919">IF(H362,IF(CA362&lt;&gt;"",CA362&lt;&gt;0,FALSE),"")</f>
        <v>0</v>
      </c>
      <c r="AR362" s="17" t="b">
        <f t="shared" ref="AR362" ca="1" si="8920">IF(H362,IF(N362&gt;0,IF(BQ362&lt;&gt;"",BQ362&lt;&gt;0,FALSE),FALSE),"")</f>
        <v>0</v>
      </c>
      <c r="AS362" s="17" t="b">
        <f t="shared" ref="AS362" ca="1" si="8921">IF(H362,IF(BR362&lt;&gt;"",BR362&lt;&gt;0,FALSE),"")</f>
        <v>0</v>
      </c>
      <c r="AT362" s="17" t="b">
        <f t="shared" ref="AT362" ca="1" si="8922">IF(H362,IF(N362&gt;0,FALSE,IF(BU362&lt;&gt;"",MATCH(BU362,DataType,0)=1,FALSE)),"")</f>
        <v>0</v>
      </c>
      <c r="AU362" s="17" t="b">
        <f t="shared" ref="AU362" ca="1" si="8923">IF(H362,IF(N362&gt;0,TRUE,IF(BU362&lt;&gt;"",MATCH(BU362,DataType,0)=2,FALSE)),"")</f>
        <v>0</v>
      </c>
      <c r="AV362" s="17" t="b">
        <f t="shared" ref="AV362" ca="1" si="8924">IF(H362,IF(N362&gt;0,FALSE,IF(BU362&lt;&gt;"",MATCH(BU362,DataType,0)=3,FALSE)),"")</f>
        <v>0</v>
      </c>
      <c r="AW362" s="17" t="b">
        <f t="shared" ref="AW362" ca="1" si="8925">IF(H362,IF(W362&gt;0,Z362=0,FALSE),"")</f>
        <v>0</v>
      </c>
      <c r="AX362" s="14" t="b">
        <f t="array" aca="1" ref="AX362" ca="1">IF(H362,N362&gt;0,"")</f>
        <v>0</v>
      </c>
      <c r="AY362" s="17" t="str">
        <f t="shared" ref="AY362" ca="1" si="8926">IF(H362,IF(N362&gt;0,ADDRESS(ROW(VariablesOrigin)+1,COLUMN(VariablesOrigin)+1,4) &amp; ":" &amp; ADDRESS(ROW(VariablesOrigin)+N362,COLUMN(VariablesOrigin)+1,4),""),"")</f>
        <v/>
      </c>
      <c r="AZ362" s="17" t="str">
        <f t="array" aca="1" ref="AZ362" ca="1">IF(AY362&lt;&gt;"",SUM(1*ISERROR(MATCH(INDIRECT(AY362),INDIRECT(K362),0)))=0,"")</f>
        <v/>
      </c>
      <c r="BA362" s="17" t="b">
        <f t="shared" ref="BA362" ca="1" si="8927">IF(H362,BU362="",FALSE)</f>
        <v>1</v>
      </c>
      <c r="BB362" s="17" t="b">
        <v>0</v>
      </c>
      <c r="BC362" s="17" t="b">
        <f t="shared" ref="BC362" ca="1" si="8928">IF(BA362,IF(N362&gt;0,AND(AZ362,Z362=0),FALSE),"")</f>
        <v>0</v>
      </c>
      <c r="BD362" s="17" t="b">
        <f t="shared" ref="BD362" ca="1" si="8929">IF(BA362,IF(N362&gt;0,AND(NOT(AZ362),Z362=0),FALSE),"")</f>
        <v>0</v>
      </c>
      <c r="BE362" s="17" t="b">
        <f t="shared" ref="BE362" ca="1" si="8930">IF(BA362,IF(AND(AW362,NOT(BB362),NOT(BC362),NOT(BD362)),AND(Z362=0,AC362=0),FALSE),"")</f>
        <v>0</v>
      </c>
      <c r="BF362" s="17" t="b">
        <f t="shared" ref="BF362" ca="1" si="8931">IF(BA362,IF(AND(AW362,NOT(BB362),NOT(BC362),NOT(BD362)),AND(Z362=0,OR(AC362&gt;0)),FALSE),"")</f>
        <v>0</v>
      </c>
      <c r="BG362" s="17" t="b">
        <f t="shared" ref="BG362" ca="1" si="8932">IF(BA362,IF(OR(BB362:BF362),FALSE,IF(Z362=0,FALSE,Z362&gt;0)),"")</f>
        <v>0</v>
      </c>
      <c r="BH362" s="17" t="b">
        <f t="shared" ref="BH362" ca="1" si="8933">IF(BA362,COUNTIF(BB362:BG362,TRUE)=1,"")</f>
        <v>0</v>
      </c>
      <c r="BI362" s="17">
        <f t="shared" ref="BI362" ca="1" si="8934">IF(BA362,IFERROR(MATCH(TRUE,BB362:BG362,0),7),"")</f>
        <v>7</v>
      </c>
      <c r="BJ362" s="17" t="b">
        <f t="shared" ref="BJ362" ca="1" si="8935">DF362&lt;&gt;""</f>
        <v>0</v>
      </c>
      <c r="BK362" s="17" t="str">
        <f t="shared" ref="BK362" ca="1" si="8936">IF(H362,IF(AND(NOT(BA362),AU362),AC362=0,""),"")</f>
        <v/>
      </c>
      <c r="BL362" s="17" t="str">
        <f t="shared" ref="BL362" ca="1" si="8937">IF(H362,IF(AND(NOT(BA362),AU362),AC362&gt;0,""),"")</f>
        <v/>
      </c>
      <c r="BM362" s="17" t="str">
        <f t="shared" ref="BM362" ca="1" si="8938">IF(H362,IF(BA362,CHOOSE(BI362,"0","F","L","I","N",IF(AA362&gt;0.5,"N","S"),"0"),CHOOSE(MATCH(BU362,DataType,0),"S",IF(BK362,"I","N"),"D"  )),"")</f>
        <v>0</v>
      </c>
      <c r="BN362" s="17" t="str">
        <f t="shared" ref="BN362" ca="1" si="8939">IF(H362,IF(BJ362,"E",IF(BA362,CHOOSE(BI362,"0","F","L","I","N","S","0"),CHOOSE(MATCH(BU362,DataType,0),"S",IF(BK362,"I","N"),"D"  ))),"")</f>
        <v>0</v>
      </c>
      <c r="BO362" s="17" t="str">
        <f t="shared" ref="BO362" ca="1" si="8940">IF($H362,IF(BM362="0","",IF(AND(AR362,N362=2),"D",IF(BM362="S","N",IF(AL362,"O",IF(AM362,"I","N"))))),"")</f>
        <v/>
      </c>
      <c r="BP362" s="14" t="b">
        <f t="shared" ref="BP362" ca="1" si="8941">INDIRECT(ADDRESS(2,ROW(A362)-1,,,_sheetname_dataframe))&lt;&gt;""</f>
        <v>1</v>
      </c>
      <c r="BQ362" s="35"/>
      <c r="BX362" s="16"/>
      <c r="BY362" s="16"/>
      <c r="BZ362" s="16"/>
      <c r="CA362" s="16"/>
      <c r="CB362" s="16"/>
      <c r="CC362" s="16"/>
      <c r="CD362" s="16"/>
      <c r="CE362" s="16"/>
      <c r="CF362" s="16"/>
      <c r="CN362" s="14">
        <f ca="1">IF(H362,IFERROR(IsVariableNameLegal(O362),0),0)</f>
        <v>0</v>
      </c>
      <c r="CO362" s="14" t="str">
        <f t="array" aca="1" ref="CO362" ca="1">IF(H362,IF(COUNTIF(INDIRECT(wew!$C$13),O362)&gt;1,TRIM(SUBSTITUTE(_xll.MCONCAT(IF((INDIRECT(wew!$C$13)=O362)*(COLUMN(INDIRECT(wew!$C$13))&lt;&gt;D362+1),-1+COLUMN(INDIRECT(wew!$C$13)),"")," "),"  "," ")),""),"")</f>
        <v/>
      </c>
      <c r="CP362" s="14" t="str">
        <f t="array" aca="1" ref="CP362" ca="1">IF(P362&lt;&gt;"",IF(LEN(P362)&gt;150,1,""),"")</f>
        <v/>
      </c>
      <c r="CQ362" s="14" t="str">
        <f t="array" aca="1" ref="CQ362" ca="1">IF(AND(H362,NOT(ster!$J$3)),IF(COUNTIF(INDIRECT(wew!$C$15),P362)&gt;1,TRIM(SUBSTITUTE(_xll.MCONCAT(IF((INDIRECT(wew!$C$15)=P362)*(COLUMN(INDIRECT(wew!$C$15))&lt;&gt;D362+1),-1+COLUMN(INDIRECT(wew!$C$15)),"")," "),"  "," ")),""),"")</f>
        <v/>
      </c>
      <c r="CR362" s="14" t="str">
        <f t="array" aca="1" ref="CR362" ca="1">IF(H362,IF(AND(W362&gt;0,AO362&lt;&gt;""),TRIM(SUBSTITUTE(_xll.MCONCAT(IFERROR(IF(ISNUMBER(INDIRECT(Q362)),IF((INDIRECT(ster!$D$14)&lt;&gt;"")*(INDIRECT(Q362)&lt;AO362),INDIRECT(ster!$D$14) &amp; ": " &amp;  SUBSTITUTE(IF( AV362,IFERROR(TEXT(INDIRECT(Q362),"rrrr-mm-dd") &amp;" (" &amp; INDIRECT(Q362) &amp;")",INDIRECT(Q362)),INDIRECT(Q362))," "," "),""),""),"")," "),"  "," ")),""),"")</f>
        <v/>
      </c>
      <c r="CS362" s="14" t="str">
        <f t="array" aca="1" ref="CS362" ca="1">IF(H362,IF(AND(W362&gt;0,AP362&lt;&gt;""),TRIM(SUBSTITUTE(_xll.MCONCAT(IFERROR(IF(ISNUMBER(INDIRECT(Q362)),IF((INDIRECT(ster!$D$14)&lt;&gt;"")*(INDIRECT(Q362)&gt;AP362),INDIRECT(ster!$D$14) &amp; ": " &amp;  SUBSTITUTE(IF( AV362,IFERROR(TEXT(INDIRECT(Q362),"rrrr-mm-dd")&amp;" (" &amp; INDIRECT(Q362) &amp;")",INDIRECT(Q362)),INDIRECT(Q362))," "," "),""),""),"")," "),"  "," ")),""),"")</f>
        <v/>
      </c>
      <c r="CT362" s="14" t="str">
        <f t="array" aca="1" ref="CT362" ca="1">IF(H362,IF(AND(N362&gt;0,AR362),TRIM(SUBSTITUTE(_xll.MCONCAT(IFERROR(IF(ISNUMBER(INDIRECT(Q362)),IF((INDIRECT(ster!$D$14)&lt;&gt;"")*(IFERROR(0*(MATCH(INDIRECT(Q362),INDIRECT(K362),0)&gt;0),1)),INDIRECT(ster!$D$14) &amp; ": " &amp;  SUBSTITUTE(IF( AV362,IFERROR(TEXT(INDIRECT(Q362),"rrrr-mm-dd")&amp;" (" &amp; INDIRECT(Q362) &amp;")",INDIRECT(Q362)),INDIRECT(Q362))," "," "),""),""),"")," "),"  "," ")),""),"")</f>
        <v/>
      </c>
      <c r="CU362" s="14" t="str">
        <f t="array" aca="1" ref="CU362" ca="1">IF(H362,IF(AND(V362&gt;0),TRIM(SUBSTITUTE(_xll.MCONCAT(IF((INDIRECT(ster!$D$14)&lt;&gt;"")*(IFERROR(0*(INDIRECT(Q362)&lt;&gt;""),1)),INDIRECT(ster!$D$14),"")," "),"  "," ")),""),"")</f>
        <v/>
      </c>
      <c r="CV362" s="14" t="str">
        <f t="array" aca="1" ref="CV362" ca="1">IF(H362,IF(AS362,
TRIM(SUBSTITUTE(_xll.MCONCAT(IF(
   (INDIRECT(ster!$D$14)&lt;&gt;"")*
   ((INDIRECT(Q362)="")+
      NOT(ISNUMBER(INDIRECT(Q362)))*
      NOT(ISERROR(MATCH(INDIRECT(Q362),INDIRECT(K362),0)))
    ),
      INDIRECT(ster!$D$14),
   "")," "),"  "," ")),
""),"")</f>
        <v/>
      </c>
      <c r="CW362" s="14" t="str">
        <f t="array" aca="1" ref="CW362" ca="1">IF(H362,IF(AND(AQ362),TRIM(SUBSTITUTE(_xll.MCONCAT(IFERROR(IF(ISNUMBER(INDIRECT(Q362)),IF((INDIRECT(ster!$D$14)&lt;&gt;"")*(INDIRECT(Q362)&lt;&gt;INT(INDIRECT(Q362))),INDIRECT(ster!$D$14) &amp; ": " &amp; INDIRECT(Q362),""),""),"")," "),"  "," ")),""),"")</f>
        <v/>
      </c>
      <c r="CX362" s="14" t="str">
        <f t="array" aca="1" ref="CX362" ca="1">IF(H362,IF(OR(AU362,AV362),TRIM(SUBSTITUTE(_xll.MCONCAT(IF((INDIRECT(ster!$D$14)&lt;&gt;"")*NOT(ISNUMBER(INDIRECT(Q362))),IF(ISERROR(MATCH(INDIRECT(Q362),INDIRECT(K362),0)),IFERROR(IF(INDIRECT(Q362)&lt;&gt;"",INDIRECT(ster!$D$14) &amp; ": " &amp; SUBSTITUTE(INDIRECT(Q362)," "," "),""),""),""),"")," "),"  "," ")),""),"")</f>
        <v/>
      </c>
      <c r="CY362" s="14" t="str">
        <f t="array" aca="1" ref="CY362" ca="1">IF(H362,IF(AE362,TRIM(SUBSTITUTE(_xll.MCONCAT(IF((INDIRECT(ster!$D$14)&lt;&gt;"")*IFERROR(NOT(INDIRECT(AF362)),FALSE),IF(ISERROR(MATCH(INDIRECT(Q362),INDIRECT(K362),0)),IFERROR(IF(INDIRECT(Q362)&lt;&gt;"",INDIRECT(ster!$D$14)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CZ362" s="14" t="str">
        <f t="array" aca="1" ref="CZ362" ca="1">IF(H362,IF(AH362,TRIM(SUBSTITUTE(_xll.MCONCAT(IF((INDIRECT(ster!$D$14)&lt;&gt;"")*IFERROR(NOT(INDIRECT(AI362)),FALSE),IF(ISERROR(MATCH(INDIRECT(Q362),INDIRECT(K362),0)),IFERROR(IF(INDIRECT(Q362)&lt;&gt;"",INDIRECT(ster!$D$14)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DC362" s="14" t="str">
        <f ca="1">SUBSTITUTE(SUBSTITUTE(SUBSTITUTE(SUBSTITUTE(_xll.MCONCAT(DG362:DS362,"■"),"■■","■"),"■■","■"),"■■","■"),"■■","■")</f>
        <v>■</v>
      </c>
      <c r="DD362" s="14" t="str">
        <f t="shared" ref="DD362" ca="1" si="8942">IF(MID(DC362,1,1)="■",MID(DC362,2,LEN(DC362)),DC362)</f>
        <v/>
      </c>
      <c r="DE362" s="14" t="str">
        <f t="shared" ref="DE362" ca="1" si="8943">IF(DD362&lt;&gt;"",IF(MID(DD362,LEN(DD362),1)="■",MID(DD362,1,LEN(DD362)-1),DD362),"")</f>
        <v/>
      </c>
      <c r="DF362" s="14" t="str">
        <f t="shared" ref="DF362" ca="1" si="8944">IFERROR(IF(DE362&lt;&gt;"",SUBSTITUTE(DE362,"■",". "),""),"##INTERNAL_ERROR")</f>
        <v/>
      </c>
      <c r="DG362" s="14" t="str">
        <f t="shared" ref="DG362" ca="1" si="8945">IF(CN362&lt;&gt;0,"Variable name don't comply with the naming convention","")</f>
        <v/>
      </c>
      <c r="DH362" s="14" t="str">
        <f t="shared" ref="DH362" ca="1" si="8946">IF(CO362&lt;&gt;"","Duplicated name. " &amp; IF(ISERROR(FIND(" ",CO362)),"Duplicate have index " &amp; CO362, "Duplicates have indices: "&amp;SUBSTITUTE(CO362," ",", ")),"")</f>
        <v/>
      </c>
      <c r="DI362" s="14" t="str">
        <f t="shared" ref="DI362" ca="1" si="8947">IF(CP362&lt;&gt;"","Variable label exceed length 150","")</f>
        <v/>
      </c>
      <c r="DJ362" s="14" t="str">
        <f t="shared" ref="DJ362" ca="1" si="8948">IF(CQ362&lt;&gt;"","Duplicated variable label. " &amp; IF(ISERROR(FIND(" ",CQ362)),"Duplicate have index " &amp; CQ362, "Duplicates have indices: "&amp;SUBSTITUTE(CQ362," ",", ")),"")</f>
        <v/>
      </c>
      <c r="DK362" s="14" t="str">
        <f t="shared" ref="DK362" ca="1" si="8949">IF(CR362&lt;&gt;"","The following cases have values below declared theorethical min: " &amp;SUBSTITUTE(CR362," ",", "),"")</f>
        <v/>
      </c>
      <c r="DL362" s="14" t="str">
        <f t="shared" ref="DL362" ca="1" si="8950">IF(CS362&lt;&gt;"","The following cases have values above declared theorethical max: " &amp;SUBSTITUTE(CS362," ",", "),"")</f>
        <v/>
      </c>
      <c r="DM362" s="14" t="str">
        <f t="shared" ref="DM362" ca="1" si="8951">IF(CT362&lt;&gt;"","There are some cases with values not explicitly declared in the labels dictionary: " &amp;SUBSTITUTE(CT362," ",", "),"")</f>
        <v/>
      </c>
      <c r="DN362" s="14" t="str">
        <f t="array" aca="1" ref="DN362" ca="1">IF(CU362&lt;&gt;"","There are errors in the entered values in the following cases: " &amp;SUBSTITUTE(CU362," ",", "),"")</f>
        <v/>
      </c>
      <c r="DO362" s="14" t="str">
        <f t="shared" ref="DO362" ca="1" si="8952">IF(CV362&lt;&gt;"","The following records are missing in this required field: " &amp;SUBSTITUTE(CV362," ",", "),"")</f>
        <v/>
      </c>
      <c r="DP362" s="14" t="str">
        <f t="shared" ref="DP362" ca="1" si="8953">IF(CW362&lt;&gt;"","The following cases have non-integer values: " &amp;SUBSTITUTE(CW362," ",", "),"")</f>
        <v/>
      </c>
      <c r="DQ362" s="14" t="str">
        <f t="shared" ref="DQ362" ca="1" si="8954">IF(CX362&lt;&gt;"","The following cases are non-numeric: " &amp;SUBSTITUTE(CX362," ",", "),"")</f>
        <v/>
      </c>
      <c r="DR362" s="14" t="str">
        <f t="shared" ref="DR362" ca="1" si="8955">IF(CY362&lt;&gt;"","In the following cases " &amp; P362 &amp; " " &amp; LOWER(MID(AG362,1,1)) &amp; MID(AG362,2,LEN(AG362)) &amp; ": " &amp;SUBSTITUTE(CY362," ",", "),"")</f>
        <v/>
      </c>
      <c r="DS362" s="14" t="str">
        <f t="shared" ref="DS362" ca="1" si="8956">IF(CZ362&lt;&gt;"","In the following cases " &amp; P362 &amp; " " &amp; LOWER(MID(AJ362,1,1)) &amp; MID(AJ362,2,LEN(AJ362)) &amp; ": " &amp;SUBSTITUTE(CZ362," ",", "),"")</f>
        <v/>
      </c>
      <c r="DZ362" s="14" t="b">
        <f t="shared" ref="DZ362" ca="1" si="8957">OR(ED362&lt;&gt;"",EF362&lt;&gt;"",EG362&lt;&gt;"")</f>
        <v>0</v>
      </c>
      <c r="EA362" s="14" t="str">
        <f t="shared" ref="EA362" ca="1" si="8958">IF(EB362&lt;&gt;"",G362 &amp; " (" &amp; F362 &amp; ")","")</f>
        <v/>
      </c>
      <c r="EB362" s="14" t="str">
        <f t="shared" ref="EB362" ca="1" si="8959">IF(EE362&lt;&gt;"",EE362&amp;IF(ED362&lt;&gt;""," and "&amp;ED362,""),UPPER(MID(ED362,1,1)&amp;MID(ED362,2,LEN(ED362))))&amp; IF(OR(EF362&lt;&gt;"",EG362&lt;&gt;"")," and "&amp;IF(EF362&lt;&gt;"",LOWER(MID(EF362,1,1) &amp; MID(EF362,2,LEN(EF362))),"")&amp; IF(AND(EF362 &lt;&gt;"",EG362&lt;&gt;"")," and ","") &amp; IF(EG362&lt;&gt;"",LOWER(MID(EG362,1,1) &amp; MID(EG362,2,LEN(EG362))),""),"") &amp; IF(OR(EE362&lt;&gt;"",ED362&lt;&gt;"",EF362&lt;&gt;"",EG362&lt;&gt;""), ". ","")</f>
        <v/>
      </c>
      <c r="EC362" s="14" t="str">
        <f t="shared" ref="EC362" ca="1" si="8960">IF(EB362&lt;&gt;"",G362 &amp; " (" &amp; F362 &amp; "): " &amp; EB362,"")</f>
        <v/>
      </c>
      <c r="ED362" s="14" t="str">
        <f t="shared" ref="ED362" ca="1" si="8961">IF(H362,IF(W362&gt;0,IF(AND(AO362&lt;&gt;"",AP362&lt;&gt;""),"each value must be between " &amp; IF( AV362,IFERROR(TEXT(AO362,"rrrr-mm-dd") &amp;" (" &amp; AO362 &amp;")",AO362),AO362) &amp; " and " &amp; IF( AV362,IFERROR(TEXT(AP362,"rrrr-mm-dd") &amp;" (" &amp; AP362 &amp;")",AP362),AP362),IF(AO362&lt;&gt;"","each value must be above " &amp; IF( AV362,IFERROR(TEXT(AO362,"rrrr-mm-dd") &amp;" (" &amp; AO362 &amp;")",AO362),AO362), IF(AP362&lt;&gt;"","each value must be below " &amp; IF( AV362,IFERROR(TEXT(AP362,"rrrr-mm-dd") &amp;" (" &amp; AP362 &amp;")",AP362),AP362),""))),""),"")</f>
        <v/>
      </c>
      <c r="EE362" s="14" t="str">
        <f t="shared" ref="EE362" ca="1" si="8962">IF(H362,IF(OR(AQ362,AU362,AV362,AS362,AR362),
   "Values must be" &amp;
   IF(AR362," limited to predefinied list", IF(AQ362, " integers",IF(OR(AU362,AV362)," numeric",""))) &amp;
   IF(AS362,IF(OR(AR362,AQ362,AU362,AV362), " and ","") &amp; "non-missing",""),
""),"")</f>
        <v/>
      </c>
      <c r="EF362" s="14" t="str">
        <f t="shared" ref="EF362" ca="1" si="8963">IF($H362,AG362,"")</f>
        <v/>
      </c>
      <c r="EG362" s="14" t="str">
        <f t="shared" ref="EG362" ca="1" si="8964">IF($H362,AJ362,"")</f>
        <v/>
      </c>
      <c r="EM362" s="14" t="b">
        <f t="shared" ref="EM362" ca="1" si="8965">OR(EC362&lt;&gt;"",DF362&lt;&gt;"")</f>
        <v>0</v>
      </c>
      <c r="EN362" s="14" t="str">
        <f t="shared" ref="EN362" ca="1" si="8966">IF(EM362,C362,"")</f>
        <v/>
      </c>
      <c r="EO362" s="14" t="str">
        <f t="shared" ref="EO362" ca="1" si="8967">IF(EM362,F362,"")</f>
        <v/>
      </c>
      <c r="EP362" s="14" t="str">
        <f t="shared" ref="EP362" ca="1" si="8968">EC362</f>
        <v/>
      </c>
      <c r="EQ362" s="14" t="str">
        <f t="shared" ref="EQ362" ca="1" si="8969">DF362</f>
        <v/>
      </c>
    </row>
    <row r="363" spans="2:147" s="14" customFormat="1">
      <c r="B363" s="14" t="str">
        <f t="shared" ca="1" si="7320"/>
        <v/>
      </c>
      <c r="C363" s="14">
        <f t="shared" ca="1" si="7321"/>
        <v>331</v>
      </c>
      <c r="D363" s="14">
        <f t="shared" si="7322"/>
        <v>361</v>
      </c>
      <c r="E363" s="14" t="str">
        <f t="shared" ca="1" si="7323"/>
        <v>N</v>
      </c>
      <c r="F363" s="14" t="str">
        <f t="shared" ca="1" si="7324"/>
        <v>q_102a_1</v>
      </c>
      <c r="G363" s="14" t="str">
        <f t="shared" ca="1" si="7325"/>
        <v>Which family member 1 had a history of Alzheimer disease</v>
      </c>
      <c r="H363" s="14" t="b">
        <f t="shared" ca="1" si="7326"/>
        <v>1</v>
      </c>
      <c r="I363" s="14" t="str">
        <f ca="1">IF($H363,ADDRESS(3,(D363+1)*2-1,4,,"["&amp;wew!$G$7&amp;"]"&amp;_sheetname_labels)&amp;":"&amp;ADDRESS(2+ster!$B$20,(D363+1)*2-1,4),"")</f>
        <v>[DBTemplate.xlsm]labels!AAU3:AAU61</v>
      </c>
      <c r="J363" s="14">
        <f t="array" aca="1" ref="J363" ca="1">IF(H363,MAX(0,MAX(IF(INDIRECT(I363)&lt;&gt;"",ROW(INDIRECT(I363)),""))-2),"")</f>
        <v>33</v>
      </c>
      <c r="K363" s="14" t="str">
        <f ca="1">IF($H363,IF($J363&gt;0,ADDRESS(3,(D363+1)*2-1,4,,"["&amp;wew!$G$7&amp;"]"&amp;_sheetname_labels)&amp;":"&amp;ADDRESS(2+J363,(D363+1)*2-1,4),""),"")</f>
        <v>[DBTemplate.xlsm]labels!AAU3:AAU35</v>
      </c>
      <c r="L363" s="14" t="str">
        <f ca="1">IF($H363,IF($J363&gt;0,ADDRESS(3,(D363+1)*2,4,,"["&amp;wew!$G$7&amp;"]"&amp;_sheetname_labels)&amp;":"&amp;ADDRESS(2+J363,(D363+1)*2,4),""),"")</f>
        <v>[DBTemplate.xlsm]labels!AAV3:AAV35</v>
      </c>
      <c r="M363" s="14">
        <f t="shared" ca="1" si="7327"/>
        <v>0</v>
      </c>
      <c r="N363" s="14">
        <f t="shared" ca="1" si="7328"/>
        <v>33</v>
      </c>
      <c r="O363" s="14" t="str">
        <f t="shared" ca="1" si="7329"/>
        <v>q_102a_1</v>
      </c>
      <c r="P363" s="14" t="str">
        <f t="shared" ca="1" si="7330"/>
        <v>Which family member 1 had a history of Alzheimer disease</v>
      </c>
      <c r="Q363" s="14" t="str">
        <f ca="1">IF($BP363,ADDRESS(3,D363+1,4,,"["&amp;wew!$G$7&amp;"]"&amp;_sheetname_dataframe)&amp;":"&amp;ADDRESS(2+ster!$C$14,D363+1,4),"")</f>
        <v>[DBTemplate.xlsm]data_frame!MX3:MX3</v>
      </c>
      <c r="R363" s="14" t="str">
        <f>IF($BP363,IF(MID(_xll.FORMULATEXT(INDEX(INDIRECT(Q363),1)),1,1)="=", _xll.FORMULATEXT(INDEX(INDIRECT(Q363),1),2,TRUE),""),"")</f>
        <v/>
      </c>
      <c r="S363" s="14">
        <f t="array" aca="1" ref="S363" ca="1">IF(H363,SUM(IF((IFERROR(INDIRECT(Q363)&lt;&gt;"",FALSE))*(INDIRECT(ster!$D$14)&lt;&gt;""),1,0)),"")</f>
        <v>0</v>
      </c>
      <c r="T363" s="14">
        <f t="array" aca="1" ref="T363" ca="1">IF(H363,IF(M363&gt;0,SUM(IFERROR(1*(MATCH(INDIRECT(Q363),INDIRECT(K363),0)&gt;0),0)*(INDIRECT(ster!$D$14)&lt;&gt;"")*NOT(ISNUMBER(INDIRECT(Q363)))),0),"")</f>
        <v>0</v>
      </c>
      <c r="U363" s="14">
        <f t="array" aca="1" ref="U363" ca="1">IF(H363,SUM((IFERROR(INDIRECT(Q363)="",FALSE))*(INDIRECT(ster!$D$14)&lt;&gt;"")),"")</f>
        <v>1</v>
      </c>
      <c r="V363" s="14">
        <f t="array" aca="1" ref="V363" ca="1">IF(H363,SUM((IFERROR(INDIRECT(Q363)="#ąś",TRUE))*(INDIRECT(ster!$D$14)&lt;&gt;"")),"")</f>
        <v>0</v>
      </c>
      <c r="W363" s="14">
        <f t="array" aca="1" ref="W363" ca="1">IF(H363,SUM(ISNUMBER(INDIRECT(Q363))*(INDIRECT(ster!$D$14)&lt;&gt;"")),"")</f>
        <v>0</v>
      </c>
      <c r="X363" s="14" t="str">
        <f t="array" aca="1" ref="X363" ca="1">IF(AND(H363,W363&gt;0),IF(wew!$B$3,MIN(IF((INDIRECT(ster!$D$14)&lt;&gt;"")*IFERROR(INDIRECT($Q363)&lt;&gt;"",FALSE),IFERROR(INDIRECT($Q363),"X"),"X")),"&lt;włącz podświetlanie wartości&gt;"),"—")</f>
        <v>—</v>
      </c>
      <c r="Y363" s="14" t="str">
        <f t="array" aca="1" ref="Y363" ca="1">IF(AND(H363,W363&gt;0),IF(wew!$B$3,MAX(IF((INDIRECT(ster!$D$14)&lt;&gt;"")*IFERROR(INDIRECT($Q363)&lt;&gt;"",FALSE),IFERROR(INDIRECT($Q363),"X"),"X")),"&lt;włącz podświetlanie wartości&gt;"),"—")</f>
        <v>—</v>
      </c>
      <c r="Z363" s="14">
        <f t="shared" ca="1" si="7331"/>
        <v>0</v>
      </c>
      <c r="AA363" s="12" t="str">
        <f t="shared" ca="1" si="7332"/>
        <v>—</v>
      </c>
      <c r="AB363" s="17">
        <f t="array" aca="1" ref="AB363" ca="1">IF(H363,IF(W363&gt;0,SUM((INDIRECT(ster!$D$14)&lt;&gt;"")*IFERROR((INDIRECT(Q363)&lt;&gt;"")*(INDIRECT(Q363)=INT(INDIRECT(Q363))),0)),0),"")</f>
        <v>0</v>
      </c>
      <c r="AC363" s="17">
        <f t="array" aca="1" ref="AC363" ca="1">IF(H363,W363-AB363,"")</f>
        <v>0</v>
      </c>
      <c r="AD363" s="17">
        <f t="shared" ca="1" si="7333"/>
        <v>1</v>
      </c>
      <c r="AE363" s="17" t="b">
        <f t="shared" ca="1" si="7334"/>
        <v>0</v>
      </c>
      <c r="AF363" s="17" t="str">
        <f ca="1">IF(AE363,IF($H363,ADDRESS(3,D363+2,4,,"["&amp;wew!$G$7&amp;"]"&amp;_sheetname_dataframe)&amp;":"&amp;ADDRESS(2+ster!$C$14,D363+2,4),""),"")</f>
        <v/>
      </c>
      <c r="AG363" s="17" t="str">
        <f t="shared" ca="1" si="7335"/>
        <v/>
      </c>
      <c r="AH363" s="17" t="b">
        <f t="shared" ca="1" si="7336"/>
        <v>0</v>
      </c>
      <c r="AI363" s="17" t="str">
        <f ca="1">IF(AH363,IF($H363,ADDRESS(3,D363+3,4,,"["&amp;wew!$G$7&amp;"]"&amp;_sheetname_dataframe)&amp;":"&amp;ADDRESS(2+ster!$C$14,D363+3,4),""),"")</f>
        <v/>
      </c>
      <c r="AJ363" s="17" t="str">
        <f t="shared" ca="1" si="7337"/>
        <v/>
      </c>
      <c r="AK363" s="17" t="b">
        <f t="shared" ca="1" si="7338"/>
        <v>0</v>
      </c>
      <c r="AL363" s="17" t="b">
        <f t="shared" ca="1" si="7339"/>
        <v>0</v>
      </c>
      <c r="AM363" s="17" t="b">
        <f t="shared" ca="1" si="7340"/>
        <v>0</v>
      </c>
      <c r="AN363" s="17">
        <f t="shared" ca="1" si="7341"/>
        <v>0</v>
      </c>
      <c r="AO363" s="24" t="str">
        <f t="shared" ca="1" si="7342"/>
        <v/>
      </c>
      <c r="AP363" s="24" t="str">
        <f t="shared" ca="1" si="7343"/>
        <v/>
      </c>
      <c r="AQ363" s="17" t="b">
        <f t="shared" ca="1" si="7344"/>
        <v>0</v>
      </c>
      <c r="AR363" s="17" t="b">
        <f t="shared" ca="1" si="7345"/>
        <v>0</v>
      </c>
      <c r="AS363" s="17" t="b">
        <f t="shared" ca="1" si="7346"/>
        <v>0</v>
      </c>
      <c r="AT363" s="17" t="b">
        <f t="shared" ca="1" si="7347"/>
        <v>0</v>
      </c>
      <c r="AU363" s="17" t="b">
        <f t="shared" ca="1" si="7348"/>
        <v>1</v>
      </c>
      <c r="AV363" s="17" t="b">
        <f t="shared" ca="1" si="7349"/>
        <v>0</v>
      </c>
      <c r="AW363" s="17" t="b">
        <f t="shared" ca="1" si="7350"/>
        <v>0</v>
      </c>
      <c r="AX363" s="14" t="b">
        <f t="array" aca="1" ref="AX363" ca="1">IF(H363,N363&gt;0,"")</f>
        <v>1</v>
      </c>
      <c r="AY363" s="17" t="str">
        <f t="shared" ca="1" si="7351"/>
        <v>C3:C35</v>
      </c>
      <c r="AZ363" s="17" t="b">
        <f t="array" aca="1" ref="AZ363" ca="1">IF(AY363&lt;&gt;"",SUM(1*ISERROR(MATCH(INDIRECT(AY363),INDIRECT(K363),0)))=0,"")</f>
        <v>0</v>
      </c>
      <c r="BA363" s="17" t="b">
        <f t="shared" ca="1" si="7352"/>
        <v>1</v>
      </c>
      <c r="BB363" s="17" t="b">
        <v>0</v>
      </c>
      <c r="BC363" s="17" t="b">
        <f t="shared" ca="1" si="7353"/>
        <v>0</v>
      </c>
      <c r="BD363" s="17" t="b">
        <f t="shared" ca="1" si="7354"/>
        <v>1</v>
      </c>
      <c r="BE363" s="17" t="b">
        <f t="shared" ca="1" si="7355"/>
        <v>0</v>
      </c>
      <c r="BF363" s="17" t="b">
        <f t="shared" ca="1" si="7356"/>
        <v>0</v>
      </c>
      <c r="BG363" s="17" t="b">
        <f t="shared" ca="1" si="7357"/>
        <v>0</v>
      </c>
      <c r="BH363" s="17" t="b">
        <f t="shared" ca="1" si="7358"/>
        <v>1</v>
      </c>
      <c r="BI363" s="17">
        <f t="shared" ca="1" si="7359"/>
        <v>3</v>
      </c>
      <c r="BJ363" s="17" t="b">
        <f t="shared" ca="1" si="7360"/>
        <v>0</v>
      </c>
      <c r="BK363" s="17" t="str">
        <f t="shared" ca="1" si="7361"/>
        <v/>
      </c>
      <c r="BL363" s="17" t="str">
        <f t="shared" ca="1" si="7362"/>
        <v/>
      </c>
      <c r="BM363" s="17" t="str">
        <f t="shared" ca="1" si="7363"/>
        <v>L</v>
      </c>
      <c r="BN363" s="17" t="str">
        <f t="shared" ca="1" si="7364"/>
        <v>L</v>
      </c>
      <c r="BO363" s="17" t="str">
        <f t="shared" ca="1" si="7365"/>
        <v>N</v>
      </c>
      <c r="BP363" s="14" t="b">
        <f t="shared" ca="1" si="7366"/>
        <v>1</v>
      </c>
      <c r="BQ363" s="35"/>
      <c r="BX363" s="16"/>
      <c r="BY363" s="16"/>
      <c r="BZ363" s="16"/>
      <c r="CA363" s="16"/>
      <c r="CB363" s="16"/>
      <c r="CC363" s="16"/>
      <c r="CD363" s="16"/>
      <c r="CE363" s="16"/>
      <c r="CF363" s="16"/>
      <c r="CN363" s="14">
        <f ca="1">IF(H363,IFERROR(IsVariableNameLegal(O363),0),0)</f>
        <v>0</v>
      </c>
      <c r="CO363" s="14" t="str">
        <f t="array" aca="1" ref="CO363" ca="1">IF(H363,IF(COUNTIF(INDIRECT(wew!$C$13),O363)&gt;1,TRIM(SUBSTITUTE(_xll.MCONCAT(IF((INDIRECT(wew!$C$13)=O363)*(COLUMN(INDIRECT(wew!$C$13))&lt;&gt;D363+1),-1+COLUMN(INDIRECT(wew!$C$13)),"")," "),"  "," ")),""),"")</f>
        <v/>
      </c>
      <c r="CP363" s="14" t="str">
        <f t="array" aca="1" ref="CP363" ca="1">IF(P363&lt;&gt;"",IF(LEN(P363)&gt;150,1,""),"")</f>
        <v/>
      </c>
      <c r="CQ363" s="14" t="str">
        <f t="array" aca="1" ref="CQ363" ca="1">IF(AND(H363,NOT(ster!$J$3)),IF(COUNTIF(INDIRECT(wew!$C$15),P363)&gt;1,TRIM(SUBSTITUTE(_xll.MCONCAT(IF((INDIRECT(wew!$C$15)=P363)*(COLUMN(INDIRECT(wew!$C$15))&lt;&gt;D363+1),-1+COLUMN(INDIRECT(wew!$C$15)),"")," "),"  "," ")),""),"")</f>
        <v/>
      </c>
      <c r="CR363" s="14" t="str">
        <f t="array" aca="1" ref="CR363" ca="1">IF(H363,IF(AND(W363&gt;0,AO363&lt;&gt;""),TRIM(SUBSTITUTE(_xll.MCONCAT(IFERROR(IF(ISNUMBER(INDIRECT(Q363)),IF((INDIRECT(ster!$D$14)&lt;&gt;"")*(INDIRECT(Q363)&lt;AO363),INDIRECT(ster!$D$14) &amp; ": " &amp;  SUBSTITUTE(IF( AV363,IFERROR(TEXT(INDIRECT(Q363),"rrrr-mm-dd") &amp;" (" &amp; INDIRECT(Q363) &amp;")",INDIRECT(Q363)),INDIRECT(Q363))," "," "),""),""),"")," "),"  "," ")),""),"")</f>
        <v/>
      </c>
      <c r="CS363" s="14" t="str">
        <f t="array" aca="1" ref="CS363" ca="1">IF(H363,IF(AND(W363&gt;0,AP363&lt;&gt;""),TRIM(SUBSTITUTE(_xll.MCONCAT(IFERROR(IF(ISNUMBER(INDIRECT(Q363)),IF((INDIRECT(ster!$D$14)&lt;&gt;"")*(INDIRECT(Q363)&gt;AP363),INDIRECT(ster!$D$14) &amp; ": " &amp;  SUBSTITUTE(IF( AV363,IFERROR(TEXT(INDIRECT(Q363),"rrrr-mm-dd")&amp;" (" &amp; INDIRECT(Q363) &amp;")",INDIRECT(Q363)),INDIRECT(Q363))," "," "),""),""),"")," "),"  "," ")),""),"")</f>
        <v/>
      </c>
      <c r="CT363" s="14" t="str">
        <f t="array" aca="1" ref="CT363" ca="1">IF(H363,IF(AND(N363&gt;0,AR363),TRIM(SUBSTITUTE(_xll.MCONCAT(IFERROR(IF(ISNUMBER(INDIRECT(Q363)),IF((INDIRECT(ster!$D$14)&lt;&gt;"")*(IFERROR(0*(MATCH(INDIRECT(Q363),INDIRECT(K363),0)&gt;0),1)),INDIRECT(ster!$D$14) &amp; ": " &amp;  SUBSTITUTE(IF( AV363,IFERROR(TEXT(INDIRECT(Q363),"rrrr-mm-dd")&amp;" (" &amp; INDIRECT(Q363) &amp;")",INDIRECT(Q363)),INDIRECT(Q363))," "," "),""),""),"")," "),"  "," ")),""),"")</f>
        <v/>
      </c>
      <c r="CU363" s="14" t="str">
        <f t="array" aca="1" ref="CU363" ca="1">IF(H363,IF(AND(V363&gt;0),TRIM(SUBSTITUTE(_xll.MCONCAT(IF((INDIRECT(ster!$D$14)&lt;&gt;"")*(IFERROR(0*(INDIRECT(Q363)&lt;&gt;""),1)),INDIRECT(ster!$D$14),"")," "),"  "," ")),""),"")</f>
        <v/>
      </c>
      <c r="CV363" s="14" t="str">
        <f t="array" aca="1" ref="CV363" ca="1">IF(H363,IF(AS363,
TRIM(SUBSTITUTE(_xll.MCONCAT(IF(
   (INDIRECT(ster!$D$14)&lt;&gt;"")*
   ((INDIRECT(Q363)="")+
      NOT(ISNUMBER(INDIRECT(Q363)))*
      NOT(ISERROR(MATCH(INDIRECT(Q363),INDIRECT(K363),0)))
    ),
      INDIRECT(ster!$D$14),
   "")," "),"  "," ")),
""),"")</f>
        <v/>
      </c>
      <c r="CW363" s="14" t="str">
        <f t="array" aca="1" ref="CW363" ca="1">IF(H363,IF(AND(AQ363),TRIM(SUBSTITUTE(_xll.MCONCAT(IFERROR(IF(ISNUMBER(INDIRECT(Q363)),IF((INDIRECT(ster!$D$14)&lt;&gt;"")*(INDIRECT(Q363)&lt;&gt;INT(INDIRECT(Q363))),INDIRECT(ster!$D$14) &amp; ": " &amp; INDIRECT(Q363),""),""),"")," "),"  "," ")),""),"")</f>
        <v/>
      </c>
      <c r="CX363" s="14" t="str">
        <f t="array" aca="1" ref="CX363" ca="1">IF(H363,IF(OR(AU363,AV363),TRIM(SUBSTITUTE(_xll.MCONCAT(IF((INDIRECT(ster!$D$14)&lt;&gt;"")*NOT(ISNUMBER(INDIRECT(Q363))),IF(ISERROR(MATCH(INDIRECT(Q363),INDIRECT(K363),0)),IFERROR(IF(INDIRECT(Q363)&lt;&gt;"",INDIRECT(ster!$D$14) &amp; ": " &amp; SUBSTITUTE(INDIRECT(Q363)," "," "),""),""),""),"")," "),"  "," ")),""),"")</f>
        <v/>
      </c>
      <c r="CY363" s="14" t="str">
        <f t="array" aca="1" ref="CY363" ca="1">IF(H363,IF(AE363,TRIM(SUBSTITUTE(_xll.MCONCAT(IF((INDIRECT(ster!$D$14)&lt;&gt;"")*IFERROR(NOT(INDIRECT(AF363)),FALSE),IF(ISERROR(MATCH(INDIRECT(Q363),INDIRECT(K363),0)),IFERROR(IF(INDIRECT(Q363)&lt;&gt;"",INDIRECT(ster!$D$14)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CZ363" s="14" t="str">
        <f t="array" aca="1" ref="CZ363" ca="1">IF(H363,IF(AH363,TRIM(SUBSTITUTE(_xll.MCONCAT(IF((INDIRECT(ster!$D$14)&lt;&gt;"")*IFERROR(NOT(INDIRECT(AI363)),FALSE),IF(ISERROR(MATCH(INDIRECT(Q363),INDIRECT(K363),0)),IFERROR(IF(INDIRECT(Q363)&lt;&gt;"",INDIRECT(ster!$D$14)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DC363" s="14" t="str">
        <f ca="1">SUBSTITUTE(SUBSTITUTE(SUBSTITUTE(SUBSTITUTE(_xll.MCONCAT(DG363:DS363,"■"),"■■","■"),"■■","■"),"■■","■"),"■■","■")</f>
        <v>■</v>
      </c>
      <c r="DD363" s="14" t="str">
        <f t="shared" ca="1" si="7367"/>
        <v/>
      </c>
      <c r="DE363" s="14" t="str">
        <f t="shared" ca="1" si="7368"/>
        <v/>
      </c>
      <c r="DF363" s="14" t="str">
        <f t="shared" ca="1" si="7369"/>
        <v/>
      </c>
      <c r="DG363" s="14" t="str">
        <f t="shared" ca="1" si="7370"/>
        <v/>
      </c>
      <c r="DH363" s="14" t="str">
        <f t="shared" ca="1" si="7371"/>
        <v/>
      </c>
      <c r="DI363" s="14" t="str">
        <f t="shared" ca="1" si="7372"/>
        <v/>
      </c>
      <c r="DJ363" s="14" t="str">
        <f t="shared" ca="1" si="7373"/>
        <v/>
      </c>
      <c r="DK363" s="14" t="str">
        <f t="shared" ca="1" si="7374"/>
        <v/>
      </c>
      <c r="DL363" s="14" t="str">
        <f t="shared" ca="1" si="7375"/>
        <v/>
      </c>
      <c r="DM363" s="14" t="str">
        <f t="shared" ca="1" si="7376"/>
        <v/>
      </c>
      <c r="DN363" s="14" t="str">
        <f t="array" aca="1" ref="DN363" ca="1">IF(CU363&lt;&gt;"","There are errors in the entered values in the following cases: " &amp;SUBSTITUTE(CU363," ",", "),"")</f>
        <v/>
      </c>
      <c r="DO363" s="14" t="str">
        <f t="shared" ca="1" si="7377"/>
        <v/>
      </c>
      <c r="DP363" s="14" t="str">
        <f t="shared" ca="1" si="7378"/>
        <v/>
      </c>
      <c r="DQ363" s="14" t="str">
        <f t="shared" ca="1" si="7379"/>
        <v/>
      </c>
      <c r="DR363" s="14" t="str">
        <f t="shared" ca="1" si="7380"/>
        <v/>
      </c>
      <c r="DS363" s="14" t="str">
        <f t="shared" ca="1" si="7381"/>
        <v/>
      </c>
      <c r="DZ363" s="14" t="b">
        <f t="shared" ca="1" si="7382"/>
        <v>0</v>
      </c>
      <c r="EA363" s="14" t="str">
        <f t="shared" ca="1" si="7383"/>
        <v>Which family member 1 had a history of Alzheimer disease (q_102a_1)</v>
      </c>
      <c r="EB363" s="14" t="str">
        <f t="shared" ca="1" si="7384"/>
        <v xml:space="preserve">Values must be numeric. </v>
      </c>
      <c r="EC363" s="14" t="str">
        <f t="shared" ca="1" si="7385"/>
        <v xml:space="preserve">Which family member 1 had a history of Alzheimer disease (q_102a_1): Values must be numeric. </v>
      </c>
      <c r="ED363" s="14" t="str">
        <f t="shared" ca="1" si="7386"/>
        <v/>
      </c>
      <c r="EE363" s="14" t="str">
        <f t="shared" ca="1" si="7387"/>
        <v>Values must be numeric</v>
      </c>
      <c r="EF363" s="14" t="str">
        <f t="shared" ca="1" si="7388"/>
        <v/>
      </c>
      <c r="EG363" s="14" t="str">
        <f t="shared" ca="1" si="7389"/>
        <v/>
      </c>
      <c r="EM363" s="14" t="b">
        <f t="shared" ca="1" si="7390"/>
        <v>1</v>
      </c>
      <c r="EN363" s="14">
        <f t="shared" ca="1" si="7391"/>
        <v>331</v>
      </c>
      <c r="EO363" s="14" t="str">
        <f t="shared" ca="1" si="7392"/>
        <v>q_102a_1</v>
      </c>
      <c r="EP363" s="14" t="str">
        <f t="shared" ca="1" si="7393"/>
        <v xml:space="preserve">Which family member 1 had a history of Alzheimer disease (q_102a_1): Values must be numeric. </v>
      </c>
      <c r="EQ363" s="14" t="str">
        <f t="shared" ca="1" si="7394"/>
        <v/>
      </c>
    </row>
    <row r="364" spans="2:147" s="14" customFormat="1">
      <c r="B364" s="14" t="str">
        <f t="shared" ca="1" si="7320"/>
        <v/>
      </c>
      <c r="C364" s="14">
        <f t="shared" ca="1" si="7321"/>
        <v>332</v>
      </c>
      <c r="D364" s="14">
        <f t="shared" si="7322"/>
        <v>362</v>
      </c>
      <c r="E364" s="14" t="str">
        <f t="shared" ca="1" si="7323"/>
        <v>I</v>
      </c>
      <c r="F364" s="14" t="str">
        <f t="shared" ca="1" si="7324"/>
        <v>q_102a_2</v>
      </c>
      <c r="G364" s="14" t="str">
        <f t="shared" ca="1" si="7325"/>
        <v>How many family members 1 had a history of Alzheimer disease</v>
      </c>
      <c r="H364" s="14" t="b">
        <f t="shared" ca="1" si="7326"/>
        <v>1</v>
      </c>
      <c r="I364" s="14" t="str">
        <f ca="1">IF($H364,ADDRESS(3,(D364+1)*2-1,4,,"["&amp;wew!$G$7&amp;"]"&amp;_sheetname_labels)&amp;":"&amp;ADDRESS(2+ster!$B$20,(D364+1)*2-1,4),"")</f>
        <v>[DBTemplate.xlsm]labels!AAW3:AAW61</v>
      </c>
      <c r="J364" s="14">
        <f t="array" aca="1" ref="J364" ca="1">IF(H364,MAX(0,MAX(IF(INDIRECT(I364)&lt;&gt;"",ROW(INDIRECT(I364)),""))-2),"")</f>
        <v>0</v>
      </c>
      <c r="K364" s="14" t="str">
        <f ca="1">IF($H364,IF($J364&gt;0,ADDRESS(3,(D364+1)*2-1,4,,"["&amp;wew!$G$7&amp;"]"&amp;_sheetname_labels)&amp;":"&amp;ADDRESS(2+J364,(D364+1)*2-1,4),""),"")</f>
        <v/>
      </c>
      <c r="L364" s="14" t="str">
        <f ca="1">IF($H364,IF($J364&gt;0,ADDRESS(3,(D364+1)*2,4,,"["&amp;wew!$G$7&amp;"]"&amp;_sheetname_labels)&amp;":"&amp;ADDRESS(2+J364,(D364+1)*2,4),""),"")</f>
        <v/>
      </c>
      <c r="M364" s="14">
        <f t="shared" ca="1" si="7327"/>
        <v>0</v>
      </c>
      <c r="N364" s="14">
        <f t="shared" ca="1" si="7328"/>
        <v>0</v>
      </c>
      <c r="O364" s="14" t="str">
        <f t="shared" ca="1" si="7329"/>
        <v>q_102a_2</v>
      </c>
      <c r="P364" s="14" t="str">
        <f t="shared" ca="1" si="7330"/>
        <v>How many family members 1 had a history of Alzheimer disease</v>
      </c>
      <c r="Q364" s="14" t="str">
        <f ca="1">IF($BP364,ADDRESS(3,D364+1,4,,"["&amp;wew!$G$7&amp;"]"&amp;_sheetname_dataframe)&amp;":"&amp;ADDRESS(2+ster!$C$14,D364+1,4),"")</f>
        <v>[DBTemplate.xlsm]data_frame!MY3:MY3</v>
      </c>
      <c r="R364" s="14" t="str">
        <f>IF($BP364,IF(MID(_xll.FORMULATEXT(INDEX(INDIRECT(Q364),1)),1,1)="=", _xll.FORMULATEXT(INDEX(INDIRECT(Q364),1),2,TRUE),""),"")</f>
        <v/>
      </c>
      <c r="S364" s="14">
        <f t="array" aca="1" ref="S364" ca="1">IF(H364,SUM(IF((IFERROR(INDIRECT(Q364)&lt;&gt;"",FALSE))*(INDIRECT(ster!$D$14)&lt;&gt;""),1,0)),"")</f>
        <v>0</v>
      </c>
      <c r="T364" s="14">
        <f t="array" aca="1" ref="T364" ca="1">IF(H364,IF(M364&gt;0,SUM(IFERROR(1*(MATCH(INDIRECT(Q364),INDIRECT(K364),0)&gt;0),0)*(INDIRECT(ster!$D$14)&lt;&gt;"")*NOT(ISNUMBER(INDIRECT(Q364)))),0),"")</f>
        <v>0</v>
      </c>
      <c r="U364" s="14">
        <f t="array" aca="1" ref="U364" ca="1">IF(H364,SUM((IFERROR(INDIRECT(Q364)="",FALSE))*(INDIRECT(ster!$D$14)&lt;&gt;"")),"")</f>
        <v>1</v>
      </c>
      <c r="V364" s="14">
        <f t="array" aca="1" ref="V364" ca="1">IF(H364,SUM((IFERROR(INDIRECT(Q364)="#ąś",TRUE))*(INDIRECT(ster!$D$14)&lt;&gt;"")),"")</f>
        <v>0</v>
      </c>
      <c r="W364" s="14">
        <f t="array" aca="1" ref="W364" ca="1">IF(H364,SUM(ISNUMBER(INDIRECT(Q364))*(INDIRECT(ster!$D$14)&lt;&gt;"")),"")</f>
        <v>0</v>
      </c>
      <c r="X364" s="14" t="str">
        <f t="array" aca="1" ref="X364" ca="1">IF(AND(H364,W364&gt;0),IF(wew!$B$3,MIN(IF((INDIRECT(ster!$D$14)&lt;&gt;"")*IFERROR(INDIRECT($Q364)&lt;&gt;"",FALSE),IFERROR(INDIRECT($Q364),"X"),"X")),"&lt;włącz podświetlanie wartości&gt;"),"—")</f>
        <v>—</v>
      </c>
      <c r="Y364" s="14" t="str">
        <f t="array" aca="1" ref="Y364" ca="1">IF(AND(H364,W364&gt;0),IF(wew!$B$3,MAX(IF((INDIRECT(ster!$D$14)&lt;&gt;"")*IFERROR(INDIRECT($Q364)&lt;&gt;"",FALSE),IFERROR(INDIRECT($Q364),"X"),"X")),"&lt;włącz podświetlanie wartości&gt;"),"—")</f>
        <v>—</v>
      </c>
      <c r="Z364" s="14">
        <f t="shared" ca="1" si="7331"/>
        <v>0</v>
      </c>
      <c r="AA364" s="12" t="str">
        <f t="shared" ca="1" si="7332"/>
        <v>—</v>
      </c>
      <c r="AB364" s="17">
        <f t="array" aca="1" ref="AB364" ca="1">IF(H364,IF(W364&gt;0,SUM((INDIRECT(ster!$D$14)&lt;&gt;"")*IFERROR((INDIRECT(Q364)&lt;&gt;"")*(INDIRECT(Q364)=INT(INDIRECT(Q364))),0)),0),"")</f>
        <v>0</v>
      </c>
      <c r="AC364" s="17">
        <f t="array" aca="1" ref="AC364" ca="1">IF(H364,W364-AB364,"")</f>
        <v>0</v>
      </c>
      <c r="AD364" s="17">
        <f t="shared" ca="1" si="7333"/>
        <v>1</v>
      </c>
      <c r="AE364" s="17" t="b">
        <f t="shared" ca="1" si="7334"/>
        <v>0</v>
      </c>
      <c r="AF364" s="17" t="str">
        <f ca="1">IF(AE364,IF($H364,ADDRESS(3,D364+2,4,,"["&amp;wew!$G$7&amp;"]"&amp;_sheetname_dataframe)&amp;":"&amp;ADDRESS(2+ster!$C$14,D364+2,4),""),"")</f>
        <v/>
      </c>
      <c r="AG364" s="17" t="str">
        <f t="shared" ca="1" si="7335"/>
        <v/>
      </c>
      <c r="AH364" s="17" t="b">
        <f t="shared" ca="1" si="7336"/>
        <v>0</v>
      </c>
      <c r="AI364" s="17" t="str">
        <f ca="1">IF(AH364,IF($H364,ADDRESS(3,D364+3,4,,"["&amp;wew!$G$7&amp;"]"&amp;_sheetname_dataframe)&amp;":"&amp;ADDRESS(2+ster!$C$14,D364+3,4),""),"")</f>
        <v/>
      </c>
      <c r="AJ364" s="17" t="str">
        <f t="shared" ca="1" si="7337"/>
        <v/>
      </c>
      <c r="AK364" s="17" t="b">
        <f t="shared" ca="1" si="7338"/>
        <v>0</v>
      </c>
      <c r="AL364" s="17" t="b">
        <f t="shared" ca="1" si="7339"/>
        <v>0</v>
      </c>
      <c r="AM364" s="17" t="b">
        <f t="shared" ca="1" si="7340"/>
        <v>0</v>
      </c>
      <c r="AN364" s="17">
        <f t="shared" ca="1" si="7341"/>
        <v>0</v>
      </c>
      <c r="AO364" s="24" t="str">
        <f t="shared" ca="1" si="7342"/>
        <v/>
      </c>
      <c r="AP364" s="24" t="str">
        <f t="shared" ca="1" si="7343"/>
        <v/>
      </c>
      <c r="AQ364" s="17" t="b">
        <f t="shared" ca="1" si="7344"/>
        <v>0</v>
      </c>
      <c r="AR364" s="17" t="b">
        <f t="shared" ca="1" si="7345"/>
        <v>0</v>
      </c>
      <c r="AS364" s="17" t="b">
        <f t="shared" ca="1" si="7346"/>
        <v>0</v>
      </c>
      <c r="AT364" s="17" t="b">
        <f t="shared" ca="1" si="7347"/>
        <v>0</v>
      </c>
      <c r="AU364" s="17" t="b">
        <f t="shared" ca="1" si="7348"/>
        <v>0</v>
      </c>
      <c r="AV364" s="17" t="b">
        <f t="shared" ca="1" si="7349"/>
        <v>0</v>
      </c>
      <c r="AW364" s="17" t="b">
        <f t="shared" ca="1" si="7350"/>
        <v>0</v>
      </c>
      <c r="AX364" s="14" t="b">
        <f t="array" aca="1" ref="AX364" ca="1">IF(H364,N364&gt;0,"")</f>
        <v>0</v>
      </c>
      <c r="AY364" s="17" t="str">
        <f t="shared" ca="1" si="7351"/>
        <v/>
      </c>
      <c r="AZ364" s="17" t="str">
        <f t="array" aca="1" ref="AZ364" ca="1">IF(AY364&lt;&gt;"",SUM(1*ISERROR(MATCH(INDIRECT(AY364),INDIRECT(K364),0)))=0,"")</f>
        <v/>
      </c>
      <c r="BA364" s="17" t="b">
        <f t="shared" ca="1" si="7352"/>
        <v>1</v>
      </c>
      <c r="BB364" s="17" t="b">
        <v>0</v>
      </c>
      <c r="BC364" s="17" t="b">
        <f t="shared" ca="1" si="7353"/>
        <v>0</v>
      </c>
      <c r="BD364" s="17" t="b">
        <f t="shared" ca="1" si="7354"/>
        <v>0</v>
      </c>
      <c r="BE364" s="17" t="b">
        <f t="shared" ca="1" si="7355"/>
        <v>0</v>
      </c>
      <c r="BF364" s="17" t="b">
        <f t="shared" ca="1" si="7356"/>
        <v>0</v>
      </c>
      <c r="BG364" s="17" t="b">
        <f t="shared" ca="1" si="7357"/>
        <v>0</v>
      </c>
      <c r="BH364" s="17" t="b">
        <f t="shared" ca="1" si="7358"/>
        <v>0</v>
      </c>
      <c r="BI364" s="17">
        <f t="shared" ca="1" si="7359"/>
        <v>7</v>
      </c>
      <c r="BJ364" s="17" t="b">
        <f t="shared" ca="1" si="7360"/>
        <v>0</v>
      </c>
      <c r="BK364" s="17" t="str">
        <f t="shared" ca="1" si="7361"/>
        <v/>
      </c>
      <c r="BL364" s="17" t="str">
        <f t="shared" ca="1" si="7362"/>
        <v/>
      </c>
      <c r="BM364" s="17" t="str">
        <f t="shared" ca="1" si="7363"/>
        <v>0</v>
      </c>
      <c r="BN364" s="17" t="str">
        <f t="shared" ca="1" si="7364"/>
        <v>0</v>
      </c>
      <c r="BO364" s="17" t="str">
        <f t="shared" ca="1" si="7365"/>
        <v/>
      </c>
      <c r="BP364" s="14" t="b">
        <f t="shared" ca="1" si="7366"/>
        <v>1</v>
      </c>
      <c r="BQ364" s="35"/>
      <c r="BX364" s="16"/>
      <c r="BY364" s="16"/>
      <c r="BZ364" s="16"/>
      <c r="CA364" s="16"/>
      <c r="CB364" s="16"/>
      <c r="CC364" s="16"/>
      <c r="CD364" s="16"/>
      <c r="CE364" s="16"/>
      <c r="CF364" s="16"/>
      <c r="CN364" s="14">
        <f ca="1">IF(H364,IFERROR(IsVariableNameLegal(O364),0),0)</f>
        <v>0</v>
      </c>
      <c r="CO364" s="14" t="str">
        <f t="array" aca="1" ref="CO364" ca="1">IF(H364,IF(COUNTIF(INDIRECT(wew!$C$13),O364)&gt;1,TRIM(SUBSTITUTE(_xll.MCONCAT(IF((INDIRECT(wew!$C$13)=O364)*(COLUMN(INDIRECT(wew!$C$13))&lt;&gt;D364+1),-1+COLUMN(INDIRECT(wew!$C$13)),"")," "),"  "," ")),""),"")</f>
        <v/>
      </c>
      <c r="CP364" s="14" t="str">
        <f t="array" aca="1" ref="CP364" ca="1">IF(P364&lt;&gt;"",IF(LEN(P364)&gt;150,1,""),"")</f>
        <v/>
      </c>
      <c r="CQ364" s="14" t="str">
        <f t="array" aca="1" ref="CQ364" ca="1">IF(AND(H364,NOT(ster!$J$3)),IF(COUNTIF(INDIRECT(wew!$C$15),P364)&gt;1,TRIM(SUBSTITUTE(_xll.MCONCAT(IF((INDIRECT(wew!$C$15)=P364)*(COLUMN(INDIRECT(wew!$C$15))&lt;&gt;D364+1),-1+COLUMN(INDIRECT(wew!$C$15)),"")," "),"  "," ")),""),"")</f>
        <v/>
      </c>
      <c r="CR364" s="14" t="str">
        <f t="array" aca="1" ref="CR364" ca="1">IF(H364,IF(AND(W364&gt;0,AO364&lt;&gt;""),TRIM(SUBSTITUTE(_xll.MCONCAT(IFERROR(IF(ISNUMBER(INDIRECT(Q364)),IF((INDIRECT(ster!$D$14)&lt;&gt;"")*(INDIRECT(Q364)&lt;AO364),INDIRECT(ster!$D$14) &amp; ": " &amp;  SUBSTITUTE(IF( AV364,IFERROR(TEXT(INDIRECT(Q364),"rrrr-mm-dd") &amp;" (" &amp; INDIRECT(Q364) &amp;")",INDIRECT(Q364)),INDIRECT(Q364))," "," "),""),""),"")," "),"  "," ")),""),"")</f>
        <v/>
      </c>
      <c r="CS364" s="14" t="str">
        <f t="array" aca="1" ref="CS364" ca="1">IF(H364,IF(AND(W364&gt;0,AP364&lt;&gt;""),TRIM(SUBSTITUTE(_xll.MCONCAT(IFERROR(IF(ISNUMBER(INDIRECT(Q364)),IF((INDIRECT(ster!$D$14)&lt;&gt;"")*(INDIRECT(Q364)&gt;AP364),INDIRECT(ster!$D$14) &amp; ": " &amp;  SUBSTITUTE(IF( AV364,IFERROR(TEXT(INDIRECT(Q364),"rrrr-mm-dd")&amp;" (" &amp; INDIRECT(Q364) &amp;")",INDIRECT(Q364)),INDIRECT(Q364))," "," "),""),""),"")," "),"  "," ")),""),"")</f>
        <v/>
      </c>
      <c r="CT364" s="14" t="str">
        <f t="array" aca="1" ref="CT364" ca="1">IF(H364,IF(AND(N364&gt;0,AR364),TRIM(SUBSTITUTE(_xll.MCONCAT(IFERROR(IF(ISNUMBER(INDIRECT(Q364)),IF((INDIRECT(ster!$D$14)&lt;&gt;"")*(IFERROR(0*(MATCH(INDIRECT(Q364),INDIRECT(K364),0)&gt;0),1)),INDIRECT(ster!$D$14) &amp; ": " &amp;  SUBSTITUTE(IF( AV364,IFERROR(TEXT(INDIRECT(Q364),"rrrr-mm-dd")&amp;" (" &amp; INDIRECT(Q364) &amp;")",INDIRECT(Q364)),INDIRECT(Q364))," "," "),""),""),"")," "),"  "," ")),""),"")</f>
        <v/>
      </c>
      <c r="CU364" s="14" t="str">
        <f t="array" aca="1" ref="CU364" ca="1">IF(H364,IF(AND(V364&gt;0),TRIM(SUBSTITUTE(_xll.MCONCAT(IF((INDIRECT(ster!$D$14)&lt;&gt;"")*(IFERROR(0*(INDIRECT(Q364)&lt;&gt;""),1)),INDIRECT(ster!$D$14),"")," "),"  "," ")),""),"")</f>
        <v/>
      </c>
      <c r="CV364" s="14" t="str">
        <f t="array" aca="1" ref="CV364" ca="1">IF(H364,IF(AS364,
TRIM(SUBSTITUTE(_xll.MCONCAT(IF(
   (INDIRECT(ster!$D$14)&lt;&gt;"")*
   ((INDIRECT(Q364)="")+
      NOT(ISNUMBER(INDIRECT(Q364)))*
      NOT(ISERROR(MATCH(INDIRECT(Q364),INDIRECT(K364),0)))
    ),
      INDIRECT(ster!$D$14),
   "")," "),"  "," ")),
""),"")</f>
        <v/>
      </c>
      <c r="CW364" s="14" t="str">
        <f t="array" aca="1" ref="CW364" ca="1">IF(H364,IF(AND(AQ364),TRIM(SUBSTITUTE(_xll.MCONCAT(IFERROR(IF(ISNUMBER(INDIRECT(Q364)),IF((INDIRECT(ster!$D$14)&lt;&gt;"")*(INDIRECT(Q364)&lt;&gt;INT(INDIRECT(Q364))),INDIRECT(ster!$D$14) &amp; ": " &amp; INDIRECT(Q364),""),""),"")," "),"  "," ")),""),"")</f>
        <v/>
      </c>
      <c r="CX364" s="14" t="str">
        <f t="array" aca="1" ref="CX364" ca="1">IF(H364,IF(OR(AU364,AV364),TRIM(SUBSTITUTE(_xll.MCONCAT(IF((INDIRECT(ster!$D$14)&lt;&gt;"")*NOT(ISNUMBER(INDIRECT(Q364))),IF(ISERROR(MATCH(INDIRECT(Q364),INDIRECT(K364),0)),IFERROR(IF(INDIRECT(Q364)&lt;&gt;"",INDIRECT(ster!$D$14) &amp; ": " &amp; SUBSTITUTE(INDIRECT(Q364)," "," "),""),""),""),"")," "),"  "," ")),""),"")</f>
        <v/>
      </c>
      <c r="CY364" s="14" t="str">
        <f t="array" aca="1" ref="CY364" ca="1">IF(H364,IF(AE364,TRIM(SUBSTITUTE(_xll.MCONCAT(IF((INDIRECT(ster!$D$14)&lt;&gt;"")*IFERROR(NOT(INDIRECT(AF364)),FALSE),IF(ISERROR(MATCH(INDIRECT(Q364),INDIRECT(K364),0)),IFERROR(IF(INDIRECT(Q364)&lt;&gt;"",INDIRECT(ster!$D$14)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CZ364" s="14" t="str">
        <f t="array" aca="1" ref="CZ364" ca="1">IF(H364,IF(AH364,TRIM(SUBSTITUTE(_xll.MCONCAT(IF((INDIRECT(ster!$D$14)&lt;&gt;"")*IFERROR(NOT(INDIRECT(AI364)),FALSE),IF(ISERROR(MATCH(INDIRECT(Q364),INDIRECT(K364),0)),IFERROR(IF(INDIRECT(Q364)&lt;&gt;"",INDIRECT(ster!$D$14)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DC364" s="14" t="str">
        <f ca="1">SUBSTITUTE(SUBSTITUTE(SUBSTITUTE(SUBSTITUTE(_xll.MCONCAT(DG364:DS364,"■"),"■■","■"),"■■","■"),"■■","■"),"■■","■")</f>
        <v>■</v>
      </c>
      <c r="DD364" s="14" t="str">
        <f t="shared" ca="1" si="7367"/>
        <v/>
      </c>
      <c r="DE364" s="14" t="str">
        <f t="shared" ca="1" si="7368"/>
        <v/>
      </c>
      <c r="DF364" s="14" t="str">
        <f t="shared" ca="1" si="7369"/>
        <v/>
      </c>
      <c r="DG364" s="14" t="str">
        <f t="shared" ca="1" si="7370"/>
        <v/>
      </c>
      <c r="DH364" s="14" t="str">
        <f t="shared" ca="1" si="7371"/>
        <v/>
      </c>
      <c r="DI364" s="14" t="str">
        <f t="shared" ca="1" si="7372"/>
        <v/>
      </c>
      <c r="DJ364" s="14" t="str">
        <f t="shared" ca="1" si="7373"/>
        <v/>
      </c>
      <c r="DK364" s="14" t="str">
        <f t="shared" ca="1" si="7374"/>
        <v/>
      </c>
      <c r="DL364" s="14" t="str">
        <f t="shared" ca="1" si="7375"/>
        <v/>
      </c>
      <c r="DM364" s="14" t="str">
        <f t="shared" ca="1" si="7376"/>
        <v/>
      </c>
      <c r="DN364" s="14" t="str">
        <f t="array" aca="1" ref="DN364" ca="1">IF(CU364&lt;&gt;"","There are errors in the entered values in the following cases: " &amp;SUBSTITUTE(CU364," ",", "),"")</f>
        <v/>
      </c>
      <c r="DO364" s="14" t="str">
        <f t="shared" ca="1" si="7377"/>
        <v/>
      </c>
      <c r="DP364" s="14" t="str">
        <f t="shared" ca="1" si="7378"/>
        <v/>
      </c>
      <c r="DQ364" s="14" t="str">
        <f t="shared" ca="1" si="7379"/>
        <v/>
      </c>
      <c r="DR364" s="14" t="str">
        <f t="shared" ca="1" si="7380"/>
        <v/>
      </c>
      <c r="DS364" s="14" t="str">
        <f t="shared" ca="1" si="7381"/>
        <v/>
      </c>
      <c r="DZ364" s="14" t="b">
        <f t="shared" ca="1" si="7382"/>
        <v>0</v>
      </c>
      <c r="EA364" s="14" t="str">
        <f t="shared" ca="1" si="7383"/>
        <v/>
      </c>
      <c r="EB364" s="14" t="str">
        <f t="shared" ca="1" si="7384"/>
        <v/>
      </c>
      <c r="EC364" s="14" t="str">
        <f t="shared" ca="1" si="7385"/>
        <v/>
      </c>
      <c r="ED364" s="14" t="str">
        <f t="shared" ca="1" si="7386"/>
        <v/>
      </c>
      <c r="EE364" s="14" t="str">
        <f t="shared" ca="1" si="7387"/>
        <v/>
      </c>
      <c r="EF364" s="14" t="str">
        <f t="shared" ca="1" si="7388"/>
        <v/>
      </c>
      <c r="EG364" s="14" t="str">
        <f t="shared" ca="1" si="7389"/>
        <v/>
      </c>
      <c r="EM364" s="14" t="b">
        <f t="shared" ca="1" si="7390"/>
        <v>0</v>
      </c>
      <c r="EN364" s="14" t="str">
        <f t="shared" ca="1" si="7391"/>
        <v/>
      </c>
      <c r="EO364" s="14" t="str">
        <f t="shared" ca="1" si="7392"/>
        <v/>
      </c>
      <c r="EP364" s="14" t="str">
        <f t="shared" ca="1" si="7393"/>
        <v/>
      </c>
      <c r="EQ364" s="14" t="str">
        <f t="shared" ca="1" si="7394"/>
        <v/>
      </c>
    </row>
    <row r="365" spans="2:147" s="14" customFormat="1">
      <c r="B365" s="14" t="str">
        <f t="shared" ref="B365" ca="1" si="8970">DF365</f>
        <v/>
      </c>
      <c r="C365" s="14">
        <f t="shared" ref="C365" ca="1" si="8971">IF(OFFSET(B365,-1,COLUMN(VariableExists)-2),OFFSET(B365,-1,1)+1,OFFSET(B365,-1,1))</f>
        <v>333</v>
      </c>
      <c r="D365" s="14">
        <f t="shared" ref="D365" si="8972">ROW(A365)-2</f>
        <v>363</v>
      </c>
      <c r="E365" s="14" t="str">
        <f t="shared" ref="E365" ca="1" si="8973">IF(OR(G365="",ROW(G365)=2),"",IF(Z365&gt;0,"S",IF(AX365,IF(J365=2,"D","N"),"I")))</f>
        <v>N</v>
      </c>
      <c r="F365" s="14" t="str">
        <f t="shared" ref="F365" ca="1" si="8974">IF(H365,O365,"")</f>
        <v>q_102b_1</v>
      </c>
      <c r="G365" s="14" t="str">
        <f t="shared" ref="G365" ca="1" si="8975">IF(H365,P365,"")</f>
        <v>Which family member 2 had a history of Alzheimer disease</v>
      </c>
      <c r="H365" s="14" t="b">
        <f t="shared" ref="H365" ca="1" si="8976">IF(INDIRECT(ADDRESS(2,D365+1,,,_sheetname_dataframe))="",FALSE,MID(INDIRECT(ADDRESS(2,D365+1,,,_sheetname_dataframe)),1,1)&lt;&gt;".")</f>
        <v>1</v>
      </c>
      <c r="I365" s="14" t="str">
        <f ca="1">IF($H365,ADDRESS(3,(D365+1)*2-1,4,,"["&amp;wew!$G$7&amp;"]"&amp;_sheetname_labels)&amp;":"&amp;ADDRESS(2+ster!$B$20,(D365+1)*2-1,4),"")</f>
        <v>[DBTemplate.xlsm]labels!AAY3:AAY61</v>
      </c>
      <c r="J365" s="14">
        <f t="array" aca="1" ref="J365" ca="1">IF(H365,MAX(0,MAX(IF(INDIRECT(I365)&lt;&gt;"",ROW(INDIRECT(I365)),""))-2),"")</f>
        <v>33</v>
      </c>
      <c r="K365" s="14" t="str">
        <f ca="1">IF($H365,IF($J365&gt;0,ADDRESS(3,(D365+1)*2-1,4,,"["&amp;wew!$G$7&amp;"]"&amp;_sheetname_labels)&amp;":"&amp;ADDRESS(2+J365,(D365+1)*2-1,4),""),"")</f>
        <v>[DBTemplate.xlsm]labels!AAY3:AAY35</v>
      </c>
      <c r="L365" s="14" t="str">
        <f ca="1">IF($H365,IF($J365&gt;0,ADDRESS(3,(D365+1)*2,4,,"["&amp;wew!$G$7&amp;"]"&amp;_sheetname_labels)&amp;":"&amp;ADDRESS(2+J365,(D365+1)*2,4),""),"")</f>
        <v>[DBTemplate.xlsm]labels!AAZ3:AAZ35</v>
      </c>
      <c r="M365" s="14">
        <f t="shared" ref="M365" ca="1" si="8977">IF($H365,IF(J365&gt;0,COUNTA(INDIRECT(K365))-COUNT(INDIRECT(K365)),0),"")</f>
        <v>0</v>
      </c>
      <c r="N365" s="14">
        <f t="shared" ref="N365" ca="1" si="8978">IF(H365,J365-M365,"")</f>
        <v>33</v>
      </c>
      <c r="O365" s="14" t="str">
        <f t="shared" ref="O365" ca="1" si="8979">IF(INDIRECT(ADDRESS(2,D365+1,,,_sheetname_dataframe))="","",INDIRECT(ADDRESS(2,D365+1,,,_sheetname_dataframe)))</f>
        <v>q_102b_1</v>
      </c>
      <c r="P365" s="14" t="str">
        <f t="shared" ref="P365" ca="1" si="8980">IF(H365,IF(INDIRECT(ADDRESS(1,D365+1,,,_sheetname_dataframe))="","",INDIRECT(ADDRESS(1,D365+1,,,_sheetname_dataframe))),"")</f>
        <v>Which family member 2 had a history of Alzheimer disease</v>
      </c>
      <c r="Q365" s="14" t="str">
        <f ca="1">IF($BP365,ADDRESS(3,D365+1,4,,"["&amp;wew!$G$7&amp;"]"&amp;_sheetname_dataframe)&amp;":"&amp;ADDRESS(2+ster!$C$14,D365+1,4),"")</f>
        <v>[DBTemplate.xlsm]data_frame!MZ3:MZ3</v>
      </c>
      <c r="R365" s="14" t="str">
        <f>IF($BP365,IF(MID(_xll.FORMULATEXT(INDEX(INDIRECT(Q365),1)),1,1)="=", _xll.FORMULATEXT(INDEX(INDIRECT(Q365),1),2,TRUE),""),"")</f>
        <v/>
      </c>
      <c r="S365" s="14">
        <f t="array" aca="1" ref="S365" ca="1">IF(H365,SUM(IF((IFERROR(INDIRECT(Q365)&lt;&gt;"",FALSE))*(INDIRECT(ster!$D$14)&lt;&gt;""),1,0)),"")</f>
        <v>0</v>
      </c>
      <c r="T365" s="14">
        <f t="array" aca="1" ref="T365" ca="1">IF(H365,IF(M365&gt;0,SUM(IFERROR(1*(MATCH(INDIRECT(Q365),INDIRECT(K365),0)&gt;0),0)*(INDIRECT(ster!$D$14)&lt;&gt;"")*NOT(ISNUMBER(INDIRECT(Q365)))),0),"")</f>
        <v>0</v>
      </c>
      <c r="U365" s="14">
        <f t="array" aca="1" ref="U365" ca="1">IF(H365,SUM((IFERROR(INDIRECT(Q365)="",FALSE))*(INDIRECT(ster!$D$14)&lt;&gt;"")),"")</f>
        <v>1</v>
      </c>
      <c r="V365" s="14">
        <f t="array" aca="1" ref="V365" ca="1">IF(H365,SUM((IFERROR(INDIRECT(Q365)="#ąś",TRUE))*(INDIRECT(ster!$D$14)&lt;&gt;"")),"")</f>
        <v>0</v>
      </c>
      <c r="W365" s="14">
        <f t="array" aca="1" ref="W365" ca="1">IF(H365,SUM(ISNUMBER(INDIRECT(Q365))*(INDIRECT(ster!$D$14)&lt;&gt;"")),"")</f>
        <v>0</v>
      </c>
      <c r="X365" s="14" t="str">
        <f t="array" aca="1" ref="X365" ca="1">IF(AND(H365,W365&gt;0),IF(wew!$B$3,MIN(IF((INDIRECT(ster!$D$14)&lt;&gt;"")*IFERROR(INDIRECT($Q365)&lt;&gt;"",FALSE),IFERROR(INDIRECT($Q365),"X"),"X")),"&lt;włącz podświetlanie wartości&gt;"),"—")</f>
        <v>—</v>
      </c>
      <c r="Y365" s="14" t="str">
        <f t="array" aca="1" ref="Y365" ca="1">IF(AND(H365,W365&gt;0),IF(wew!$B$3,MAX(IF((INDIRECT(ster!$D$14)&lt;&gt;"")*IFERROR(INDIRECT($Q365)&lt;&gt;"",FALSE),IFERROR(INDIRECT($Q365),"X"),"X")),"&lt;włącz podświetlanie wartości&gt;"),"—")</f>
        <v>—</v>
      </c>
      <c r="Z365" s="14">
        <f t="shared" ref="Z365" ca="1" si="8981">IF(H365,S365-T365-W365,"")</f>
        <v>0</v>
      </c>
      <c r="AA365" s="12" t="str">
        <f t="shared" ref="AA365" ca="1" si="8982">IF(H365,IF(S365&gt;0,W365/(S365),"—"),"")</f>
        <v>—</v>
      </c>
      <c r="AB365" s="17">
        <f t="array" aca="1" ref="AB365" ca="1">IF(H365,IF(W365&gt;0,SUM((INDIRECT(ster!$D$14)&lt;&gt;"")*IFERROR((INDIRECT(Q365)&lt;&gt;"")*(INDIRECT(Q365)=INT(INDIRECT(Q365))),0)),0),"")</f>
        <v>0</v>
      </c>
      <c r="AC365" s="17">
        <f t="array" aca="1" ref="AC365" ca="1">IF(H365,W365-AB365,"")</f>
        <v>0</v>
      </c>
      <c r="AD365" s="17">
        <f t="shared" ref="AD365" ca="1" si="8983">IF($H365,IF(AC365&lt;&gt;"",IF(AC365=0,1,IF(AC365/W365&lt;0.15,2,3)),0),"")</f>
        <v>1</v>
      </c>
      <c r="AE365" s="17" t="b">
        <f t="shared" ref="AE365" ca="1" si="8984">IF(H365,OFFSET(O365,1,0)=".validation",FALSE)</f>
        <v>0</v>
      </c>
      <c r="AF365" s="17" t="str">
        <f ca="1">IF(AE365,IF($H365,ADDRESS(3,D365+2,4,,"["&amp;wew!$G$7&amp;"]"&amp;_sheetname_dataframe)&amp;":"&amp;ADDRESS(2+ster!$C$14,D365+2,4),""),"")</f>
        <v/>
      </c>
      <c r="AG365" s="17" t="str">
        <f t="shared" ref="AG365" ca="1" si="8985">IF(AE365,IF($H365,IF(INDIRECT(ADDRESS(1,D365+2,,,_sheetname_dataframe))="","",INDIRECT(ADDRESS(1,D365+2,,,_sheetname_dataframe))),""),"")</f>
        <v/>
      </c>
      <c r="AH365" s="17" t="b">
        <f t="shared" ref="AH365" ca="1" si="8986">IF(H365,AND(AE365,OFFSET(O365,2,0)=".validation"),FALSE)</f>
        <v>0</v>
      </c>
      <c r="AI365" s="17" t="str">
        <f ca="1">IF(AH365,IF($H365,ADDRESS(3,D365+3,4,,"["&amp;wew!$G$7&amp;"]"&amp;_sheetname_dataframe)&amp;":"&amp;ADDRESS(2+ster!$C$14,D365+3,4),""),"")</f>
        <v/>
      </c>
      <c r="AJ365" s="17" t="str">
        <f t="shared" ref="AJ365" ca="1" si="8987">IF(AH365,IF($H365,IF(INDIRECT(ADDRESS(1,D365+3,,,_sheetname_dataframe))="","",INDIRECT(ADDRESS(1,D365+3,,,_sheetname_dataframe))),""),"")</f>
        <v/>
      </c>
      <c r="AK365" s="17" t="b">
        <f t="shared" ref="AK365" ca="1" si="8988">IF(H365,OR(AQ365,AD365=2),"")</f>
        <v>0</v>
      </c>
      <c r="AL365" s="17" t="b">
        <f t="shared" ref="AL365" ca="1" si="8989">IF($H365,IF(BV365&lt;&gt;"",IF(OR(BM365="F",BM365="L",BM365="I",BM365="D"),BV365&lt;&gt;0)),"")</f>
        <v>0</v>
      </c>
      <c r="AM365" s="17" t="b">
        <f t="shared" ref="AM365" ca="1" si="8990">IF($H365,AND(NOT(AL365),OR(IF(BW365&lt;&gt;"",IF(OR(BM365="F",BM365="L"),BW365&lt;&gt;0)),BM365="I",BM365="N",BM365="D")),"")</f>
        <v>0</v>
      </c>
      <c r="AN365" s="17">
        <f t="shared" ref="AN365" ca="1" si="8991">IF(COUNTA(INDIRECT(Q365))=0,0, IF(AND(AO365&lt;&gt;"",X365&lt;AO365),1,IF(AND(AP365&lt;&gt;"",Y365&gt;AP365),1,IF(AND(AQ365,AC365&gt;0),2,0))))</f>
        <v>0</v>
      </c>
      <c r="AO365" s="24" t="str">
        <f t="shared" ref="AO365" ca="1" si="8992">IF($H365,IF(BY365&lt;&gt;"",IF(ISNUMBER(BY365),BY365,""),""),"")</f>
        <v/>
      </c>
      <c r="AP365" s="24" t="str">
        <f t="shared" ref="AP365" ca="1" si="8993">IF($H365,IF(BZ365&lt;&gt;"",IF(ISNUMBER(BZ365),BZ365,""),""),"")</f>
        <v/>
      </c>
      <c r="AQ365" s="17" t="b">
        <f t="shared" ref="AQ365" ca="1" si="8994">IF(H365,IF(CA365&lt;&gt;"",CA365&lt;&gt;0,FALSE),"")</f>
        <v>0</v>
      </c>
      <c r="AR365" s="17" t="b">
        <f t="shared" ref="AR365" ca="1" si="8995">IF(H365,IF(N365&gt;0,IF(BQ365&lt;&gt;"",BQ365&lt;&gt;0,FALSE),FALSE),"")</f>
        <v>0</v>
      </c>
      <c r="AS365" s="17" t="b">
        <f t="shared" ref="AS365" ca="1" si="8996">IF(H365,IF(BR365&lt;&gt;"",BR365&lt;&gt;0,FALSE),"")</f>
        <v>0</v>
      </c>
      <c r="AT365" s="17" t="b">
        <f t="shared" ref="AT365" ca="1" si="8997">IF(H365,IF(N365&gt;0,FALSE,IF(BU365&lt;&gt;"",MATCH(BU365,DataType,0)=1,FALSE)),"")</f>
        <v>0</v>
      </c>
      <c r="AU365" s="17" t="b">
        <f t="shared" ref="AU365" ca="1" si="8998">IF(H365,IF(N365&gt;0,TRUE,IF(BU365&lt;&gt;"",MATCH(BU365,DataType,0)=2,FALSE)),"")</f>
        <v>1</v>
      </c>
      <c r="AV365" s="17" t="b">
        <f t="shared" ref="AV365" ca="1" si="8999">IF(H365,IF(N365&gt;0,FALSE,IF(BU365&lt;&gt;"",MATCH(BU365,DataType,0)=3,FALSE)),"")</f>
        <v>0</v>
      </c>
      <c r="AW365" s="17" t="b">
        <f t="shared" ref="AW365" ca="1" si="9000">IF(H365,IF(W365&gt;0,Z365=0,FALSE),"")</f>
        <v>0</v>
      </c>
      <c r="AX365" s="14" t="b">
        <f t="array" aca="1" ref="AX365" ca="1">IF(H365,N365&gt;0,"")</f>
        <v>1</v>
      </c>
      <c r="AY365" s="17" t="str">
        <f t="shared" ref="AY365" ca="1" si="9001">IF(H365,IF(N365&gt;0,ADDRESS(ROW(VariablesOrigin)+1,COLUMN(VariablesOrigin)+1,4) &amp; ":" &amp; ADDRESS(ROW(VariablesOrigin)+N365,COLUMN(VariablesOrigin)+1,4),""),"")</f>
        <v>C3:C35</v>
      </c>
      <c r="AZ365" s="17" t="b">
        <f t="array" aca="1" ref="AZ365" ca="1">IF(AY365&lt;&gt;"",SUM(1*ISERROR(MATCH(INDIRECT(AY365),INDIRECT(K365),0)))=0,"")</f>
        <v>0</v>
      </c>
      <c r="BA365" s="17" t="b">
        <f t="shared" ref="BA365" ca="1" si="9002">IF(H365,BU365="",FALSE)</f>
        <v>1</v>
      </c>
      <c r="BB365" s="17" t="b">
        <v>0</v>
      </c>
      <c r="BC365" s="17" t="b">
        <f t="shared" ref="BC365" ca="1" si="9003">IF(BA365,IF(N365&gt;0,AND(AZ365,Z365=0),FALSE),"")</f>
        <v>0</v>
      </c>
      <c r="BD365" s="17" t="b">
        <f t="shared" ref="BD365" ca="1" si="9004">IF(BA365,IF(N365&gt;0,AND(NOT(AZ365),Z365=0),FALSE),"")</f>
        <v>1</v>
      </c>
      <c r="BE365" s="17" t="b">
        <f t="shared" ref="BE365" ca="1" si="9005">IF(BA365,IF(AND(AW365,NOT(BB365),NOT(BC365),NOT(BD365)),AND(Z365=0,AC365=0),FALSE),"")</f>
        <v>0</v>
      </c>
      <c r="BF365" s="17" t="b">
        <f t="shared" ref="BF365" ca="1" si="9006">IF(BA365,IF(AND(AW365,NOT(BB365),NOT(BC365),NOT(BD365)),AND(Z365=0,OR(AC365&gt;0)),FALSE),"")</f>
        <v>0</v>
      </c>
      <c r="BG365" s="17" t="b">
        <f t="shared" ref="BG365" ca="1" si="9007">IF(BA365,IF(OR(BB365:BF365),FALSE,IF(Z365=0,FALSE,Z365&gt;0)),"")</f>
        <v>0</v>
      </c>
      <c r="BH365" s="17" t="b">
        <f t="shared" ref="BH365" ca="1" si="9008">IF(BA365,COUNTIF(BB365:BG365,TRUE)=1,"")</f>
        <v>1</v>
      </c>
      <c r="BI365" s="17">
        <f t="shared" ref="BI365" ca="1" si="9009">IF(BA365,IFERROR(MATCH(TRUE,BB365:BG365,0),7),"")</f>
        <v>3</v>
      </c>
      <c r="BJ365" s="17" t="b">
        <f t="shared" ref="BJ365" ca="1" si="9010">DF365&lt;&gt;""</f>
        <v>0</v>
      </c>
      <c r="BK365" s="17" t="str">
        <f t="shared" ref="BK365" ca="1" si="9011">IF(H365,IF(AND(NOT(BA365),AU365),AC365=0,""),"")</f>
        <v/>
      </c>
      <c r="BL365" s="17" t="str">
        <f t="shared" ref="BL365" ca="1" si="9012">IF(H365,IF(AND(NOT(BA365),AU365),AC365&gt;0,""),"")</f>
        <v/>
      </c>
      <c r="BM365" s="17" t="str">
        <f t="shared" ref="BM365" ca="1" si="9013">IF(H365,IF(BA365,CHOOSE(BI365,"0","F","L","I","N",IF(AA365&gt;0.5,"N","S"),"0"),CHOOSE(MATCH(BU365,DataType,0),"S",IF(BK365,"I","N"),"D"  )),"")</f>
        <v>L</v>
      </c>
      <c r="BN365" s="17" t="str">
        <f t="shared" ref="BN365" ca="1" si="9014">IF(H365,IF(BJ365,"E",IF(BA365,CHOOSE(BI365,"0","F","L","I","N","S","0"),CHOOSE(MATCH(BU365,DataType,0),"S",IF(BK365,"I","N"),"D"  ))),"")</f>
        <v>L</v>
      </c>
      <c r="BO365" s="17" t="str">
        <f t="shared" ref="BO365" ca="1" si="9015">IF($H365,IF(BM365="0","",IF(AND(AR365,N365=2),"D",IF(BM365="S","N",IF(AL365,"O",IF(AM365,"I","N"))))),"")</f>
        <v>N</v>
      </c>
      <c r="BP365" s="14" t="b">
        <f t="shared" ref="BP365" ca="1" si="9016">INDIRECT(ADDRESS(2,ROW(A365)-1,,,_sheetname_dataframe))&lt;&gt;""</f>
        <v>1</v>
      </c>
      <c r="BQ365" s="35"/>
      <c r="BX365" s="16"/>
      <c r="BY365" s="16"/>
      <c r="BZ365" s="16"/>
      <c r="CA365" s="16"/>
      <c r="CB365" s="16"/>
      <c r="CC365" s="16"/>
      <c r="CD365" s="16"/>
      <c r="CE365" s="16"/>
      <c r="CF365" s="16"/>
      <c r="CN365" s="14">
        <f ca="1">IF(H365,IFERROR(IsVariableNameLegal(O365),0),0)</f>
        <v>0</v>
      </c>
      <c r="CO365" s="14" t="str">
        <f t="array" aca="1" ref="CO365" ca="1">IF(H365,IF(COUNTIF(INDIRECT(wew!$C$13),O365)&gt;1,TRIM(SUBSTITUTE(_xll.MCONCAT(IF((INDIRECT(wew!$C$13)=O365)*(COLUMN(INDIRECT(wew!$C$13))&lt;&gt;D365+1),-1+COLUMN(INDIRECT(wew!$C$13)),"")," "),"  "," ")),""),"")</f>
        <v/>
      </c>
      <c r="CP365" s="14" t="str">
        <f t="array" aca="1" ref="CP365" ca="1">IF(P365&lt;&gt;"",IF(LEN(P365)&gt;150,1,""),"")</f>
        <v/>
      </c>
      <c r="CQ365" s="14" t="str">
        <f t="array" aca="1" ref="CQ365" ca="1">IF(AND(H365,NOT(ster!$J$3)),IF(COUNTIF(INDIRECT(wew!$C$15),P365)&gt;1,TRIM(SUBSTITUTE(_xll.MCONCAT(IF((INDIRECT(wew!$C$15)=P365)*(COLUMN(INDIRECT(wew!$C$15))&lt;&gt;D365+1),-1+COLUMN(INDIRECT(wew!$C$15)),"")," "),"  "," ")),""),"")</f>
        <v/>
      </c>
      <c r="CR365" s="14" t="str">
        <f t="array" aca="1" ref="CR365" ca="1">IF(H365,IF(AND(W365&gt;0,AO365&lt;&gt;""),TRIM(SUBSTITUTE(_xll.MCONCAT(IFERROR(IF(ISNUMBER(INDIRECT(Q365)),IF((INDIRECT(ster!$D$14)&lt;&gt;"")*(INDIRECT(Q365)&lt;AO365),INDIRECT(ster!$D$14) &amp; ": " &amp;  SUBSTITUTE(IF( AV365,IFERROR(TEXT(INDIRECT(Q365),"rrrr-mm-dd") &amp;" (" &amp; INDIRECT(Q365) &amp;")",INDIRECT(Q365)),INDIRECT(Q365))," "," "),""),""),"")," "),"  "," ")),""),"")</f>
        <v/>
      </c>
      <c r="CS365" s="14" t="str">
        <f t="array" aca="1" ref="CS365" ca="1">IF(H365,IF(AND(W365&gt;0,AP365&lt;&gt;""),TRIM(SUBSTITUTE(_xll.MCONCAT(IFERROR(IF(ISNUMBER(INDIRECT(Q365)),IF((INDIRECT(ster!$D$14)&lt;&gt;"")*(INDIRECT(Q365)&gt;AP365),INDIRECT(ster!$D$14) &amp; ": " &amp;  SUBSTITUTE(IF( AV365,IFERROR(TEXT(INDIRECT(Q365),"rrrr-mm-dd")&amp;" (" &amp; INDIRECT(Q365) &amp;")",INDIRECT(Q365)),INDIRECT(Q365))," "," "),""),""),"")," "),"  "," ")),""),"")</f>
        <v/>
      </c>
      <c r="CT365" s="14" t="str">
        <f t="array" aca="1" ref="CT365" ca="1">IF(H365,IF(AND(N365&gt;0,AR365),TRIM(SUBSTITUTE(_xll.MCONCAT(IFERROR(IF(ISNUMBER(INDIRECT(Q365)),IF((INDIRECT(ster!$D$14)&lt;&gt;"")*(IFERROR(0*(MATCH(INDIRECT(Q365),INDIRECT(K365),0)&gt;0),1)),INDIRECT(ster!$D$14) &amp; ": " &amp;  SUBSTITUTE(IF( AV365,IFERROR(TEXT(INDIRECT(Q365),"rrrr-mm-dd")&amp;" (" &amp; INDIRECT(Q365) &amp;")",INDIRECT(Q365)),INDIRECT(Q365))," "," "),""),""),"")," "),"  "," ")),""),"")</f>
        <v/>
      </c>
      <c r="CU365" s="14" t="str">
        <f t="array" aca="1" ref="CU365" ca="1">IF(H365,IF(AND(V365&gt;0),TRIM(SUBSTITUTE(_xll.MCONCAT(IF((INDIRECT(ster!$D$14)&lt;&gt;"")*(IFERROR(0*(INDIRECT(Q365)&lt;&gt;""),1)),INDIRECT(ster!$D$14),"")," "),"  "," ")),""),"")</f>
        <v/>
      </c>
      <c r="CV365" s="14" t="str">
        <f t="array" aca="1" ref="CV365" ca="1">IF(H365,IF(AS365,
TRIM(SUBSTITUTE(_xll.MCONCAT(IF(
   (INDIRECT(ster!$D$14)&lt;&gt;"")*
   ((INDIRECT(Q365)="")+
      NOT(ISNUMBER(INDIRECT(Q365)))*
      NOT(ISERROR(MATCH(INDIRECT(Q365),INDIRECT(K365),0)))
    ),
      INDIRECT(ster!$D$14),
   "")," "),"  "," ")),
""),"")</f>
        <v/>
      </c>
      <c r="CW365" s="14" t="str">
        <f t="array" aca="1" ref="CW365" ca="1">IF(H365,IF(AND(AQ365),TRIM(SUBSTITUTE(_xll.MCONCAT(IFERROR(IF(ISNUMBER(INDIRECT(Q365)),IF((INDIRECT(ster!$D$14)&lt;&gt;"")*(INDIRECT(Q365)&lt;&gt;INT(INDIRECT(Q365))),INDIRECT(ster!$D$14) &amp; ": " &amp; INDIRECT(Q365),""),""),"")," "),"  "," ")),""),"")</f>
        <v/>
      </c>
      <c r="CX365" s="14" t="str">
        <f t="array" aca="1" ref="CX365" ca="1">IF(H365,IF(OR(AU365,AV365),TRIM(SUBSTITUTE(_xll.MCONCAT(IF((INDIRECT(ster!$D$14)&lt;&gt;"")*NOT(ISNUMBER(INDIRECT(Q365))),IF(ISERROR(MATCH(INDIRECT(Q365),INDIRECT(K365),0)),IFERROR(IF(INDIRECT(Q365)&lt;&gt;"",INDIRECT(ster!$D$14) &amp; ": " &amp; SUBSTITUTE(INDIRECT(Q365)," "," "),""),""),""),"")," "),"  "," ")),""),"")</f>
        <v/>
      </c>
      <c r="CY365" s="14" t="str">
        <f t="array" aca="1" ref="CY365" ca="1">IF(H365,IF(AE365,TRIM(SUBSTITUTE(_xll.MCONCAT(IF((INDIRECT(ster!$D$14)&lt;&gt;"")*IFERROR(NOT(INDIRECT(AF365)),FALSE),IF(ISERROR(MATCH(INDIRECT(Q365),INDIRECT(K365),0)),IFERROR(IF(INDIRECT(Q365)&lt;&gt;"",INDIRECT(ster!$D$14)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CZ365" s="14" t="str">
        <f t="array" aca="1" ref="CZ365" ca="1">IF(H365,IF(AH365,TRIM(SUBSTITUTE(_xll.MCONCAT(IF((INDIRECT(ster!$D$14)&lt;&gt;"")*IFERROR(NOT(INDIRECT(AI365)),FALSE),IF(ISERROR(MATCH(INDIRECT(Q365),INDIRECT(K365),0)),IFERROR(IF(INDIRECT(Q365)&lt;&gt;"",INDIRECT(ster!$D$14)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DC365" s="14" t="str">
        <f ca="1">SUBSTITUTE(SUBSTITUTE(SUBSTITUTE(SUBSTITUTE(_xll.MCONCAT(DG365:DS365,"■"),"■■","■"),"■■","■"),"■■","■"),"■■","■")</f>
        <v>■</v>
      </c>
      <c r="DD365" s="14" t="str">
        <f t="shared" ref="DD365" ca="1" si="9017">IF(MID(DC365,1,1)="■",MID(DC365,2,LEN(DC365)),DC365)</f>
        <v/>
      </c>
      <c r="DE365" s="14" t="str">
        <f t="shared" ref="DE365" ca="1" si="9018">IF(DD365&lt;&gt;"",IF(MID(DD365,LEN(DD365),1)="■",MID(DD365,1,LEN(DD365)-1),DD365),"")</f>
        <v/>
      </c>
      <c r="DF365" s="14" t="str">
        <f t="shared" ref="DF365" ca="1" si="9019">IFERROR(IF(DE365&lt;&gt;"",SUBSTITUTE(DE365,"■",". "),""),"##INTERNAL_ERROR")</f>
        <v/>
      </c>
      <c r="DG365" s="14" t="str">
        <f t="shared" ref="DG365" ca="1" si="9020">IF(CN365&lt;&gt;0,"Variable name don't comply with the naming convention","")</f>
        <v/>
      </c>
      <c r="DH365" s="14" t="str">
        <f t="shared" ref="DH365" ca="1" si="9021">IF(CO365&lt;&gt;"","Duplicated name. " &amp; IF(ISERROR(FIND(" ",CO365)),"Duplicate have index " &amp; CO365, "Duplicates have indices: "&amp;SUBSTITUTE(CO365," ",", ")),"")</f>
        <v/>
      </c>
      <c r="DI365" s="14" t="str">
        <f t="shared" ref="DI365" ca="1" si="9022">IF(CP365&lt;&gt;"","Variable label exceed length 150","")</f>
        <v/>
      </c>
      <c r="DJ365" s="14" t="str">
        <f t="shared" ref="DJ365" ca="1" si="9023">IF(CQ365&lt;&gt;"","Duplicated variable label. " &amp; IF(ISERROR(FIND(" ",CQ365)),"Duplicate have index " &amp; CQ365, "Duplicates have indices: "&amp;SUBSTITUTE(CQ365," ",", ")),"")</f>
        <v/>
      </c>
      <c r="DK365" s="14" t="str">
        <f t="shared" ref="DK365" ca="1" si="9024">IF(CR365&lt;&gt;"","The following cases have values below declared theorethical min: " &amp;SUBSTITUTE(CR365," ",", "),"")</f>
        <v/>
      </c>
      <c r="DL365" s="14" t="str">
        <f t="shared" ref="DL365" ca="1" si="9025">IF(CS365&lt;&gt;"","The following cases have values above declared theorethical max: " &amp;SUBSTITUTE(CS365," ",", "),"")</f>
        <v/>
      </c>
      <c r="DM365" s="14" t="str">
        <f t="shared" ref="DM365" ca="1" si="9026">IF(CT365&lt;&gt;"","There are some cases with values not explicitly declared in the labels dictionary: " &amp;SUBSTITUTE(CT365," ",", "),"")</f>
        <v/>
      </c>
      <c r="DN365" s="14" t="str">
        <f t="array" aca="1" ref="DN365" ca="1">IF(CU365&lt;&gt;"","There are errors in the entered values in the following cases: " &amp;SUBSTITUTE(CU365," ",", "),"")</f>
        <v/>
      </c>
      <c r="DO365" s="14" t="str">
        <f t="shared" ref="DO365" ca="1" si="9027">IF(CV365&lt;&gt;"","The following records are missing in this required field: " &amp;SUBSTITUTE(CV365," ",", "),"")</f>
        <v/>
      </c>
      <c r="DP365" s="14" t="str">
        <f t="shared" ref="DP365" ca="1" si="9028">IF(CW365&lt;&gt;"","The following cases have non-integer values: " &amp;SUBSTITUTE(CW365," ",", "),"")</f>
        <v/>
      </c>
      <c r="DQ365" s="14" t="str">
        <f t="shared" ref="DQ365" ca="1" si="9029">IF(CX365&lt;&gt;"","The following cases are non-numeric: " &amp;SUBSTITUTE(CX365," ",", "),"")</f>
        <v/>
      </c>
      <c r="DR365" s="14" t="str">
        <f t="shared" ref="DR365" ca="1" si="9030">IF(CY365&lt;&gt;"","In the following cases " &amp; P365 &amp; " " &amp; LOWER(MID(AG365,1,1)) &amp; MID(AG365,2,LEN(AG365)) &amp; ": " &amp;SUBSTITUTE(CY365," ",", "),"")</f>
        <v/>
      </c>
      <c r="DS365" s="14" t="str">
        <f t="shared" ref="DS365" ca="1" si="9031">IF(CZ365&lt;&gt;"","In the following cases " &amp; P365 &amp; " " &amp; LOWER(MID(AJ365,1,1)) &amp; MID(AJ365,2,LEN(AJ365)) &amp; ": " &amp;SUBSTITUTE(CZ365," ",", "),"")</f>
        <v/>
      </c>
      <c r="DZ365" s="14" t="b">
        <f t="shared" ref="DZ365" ca="1" si="9032">OR(ED365&lt;&gt;"",EF365&lt;&gt;"",EG365&lt;&gt;"")</f>
        <v>0</v>
      </c>
      <c r="EA365" s="14" t="str">
        <f t="shared" ref="EA365" ca="1" si="9033">IF(EB365&lt;&gt;"",G365 &amp; " (" &amp; F365 &amp; ")","")</f>
        <v>Which family member 2 had a history of Alzheimer disease (q_102b_1)</v>
      </c>
      <c r="EB365" s="14" t="str">
        <f t="shared" ref="EB365" ca="1" si="9034">IF(EE365&lt;&gt;"",EE365&amp;IF(ED365&lt;&gt;""," and "&amp;ED365,""),UPPER(MID(ED365,1,1)&amp;MID(ED365,2,LEN(ED365))))&amp; IF(OR(EF365&lt;&gt;"",EG365&lt;&gt;"")," and "&amp;IF(EF365&lt;&gt;"",LOWER(MID(EF365,1,1) &amp; MID(EF365,2,LEN(EF365))),"")&amp; IF(AND(EF365 &lt;&gt;"",EG365&lt;&gt;"")," and ","") &amp; IF(EG365&lt;&gt;"",LOWER(MID(EG365,1,1) &amp; MID(EG365,2,LEN(EG365))),""),"") &amp; IF(OR(EE365&lt;&gt;"",ED365&lt;&gt;"",EF365&lt;&gt;"",EG365&lt;&gt;""), ". ","")</f>
        <v xml:space="preserve">Values must be numeric. </v>
      </c>
      <c r="EC365" s="14" t="str">
        <f t="shared" ref="EC365" ca="1" si="9035">IF(EB365&lt;&gt;"",G365 &amp; " (" &amp; F365 &amp; "): " &amp; EB365,"")</f>
        <v xml:space="preserve">Which family member 2 had a history of Alzheimer disease (q_102b_1): Values must be numeric. </v>
      </c>
      <c r="ED365" s="14" t="str">
        <f t="shared" ref="ED365" ca="1" si="9036">IF(H365,IF(W365&gt;0,IF(AND(AO365&lt;&gt;"",AP365&lt;&gt;""),"each value must be between " &amp; IF( AV365,IFERROR(TEXT(AO365,"rrrr-mm-dd") &amp;" (" &amp; AO365 &amp;")",AO365),AO365) &amp; " and " &amp; IF( AV365,IFERROR(TEXT(AP365,"rrrr-mm-dd") &amp;" (" &amp; AP365 &amp;")",AP365),AP365),IF(AO365&lt;&gt;"","each value must be above " &amp; IF( AV365,IFERROR(TEXT(AO365,"rrrr-mm-dd") &amp;" (" &amp; AO365 &amp;")",AO365),AO365), IF(AP365&lt;&gt;"","each value must be below " &amp; IF( AV365,IFERROR(TEXT(AP365,"rrrr-mm-dd") &amp;" (" &amp; AP365 &amp;")",AP365),AP365),""))),""),"")</f>
        <v/>
      </c>
      <c r="EE365" s="14" t="str">
        <f t="shared" ref="EE365" ca="1" si="9037">IF(H365,IF(OR(AQ365,AU365,AV365,AS365,AR365),
   "Values must be" &amp;
   IF(AR365," limited to predefinied list", IF(AQ365, " integers",IF(OR(AU365,AV365)," numeric",""))) &amp;
   IF(AS365,IF(OR(AR365,AQ365,AU365,AV365), " and ","") &amp; "non-missing",""),
""),"")</f>
        <v>Values must be numeric</v>
      </c>
      <c r="EF365" s="14" t="str">
        <f t="shared" ref="EF365" ca="1" si="9038">IF($H365,AG365,"")</f>
        <v/>
      </c>
      <c r="EG365" s="14" t="str">
        <f t="shared" ref="EG365" ca="1" si="9039">IF($H365,AJ365,"")</f>
        <v/>
      </c>
      <c r="EM365" s="14" t="b">
        <f t="shared" ref="EM365" ca="1" si="9040">OR(EC365&lt;&gt;"",DF365&lt;&gt;"")</f>
        <v>1</v>
      </c>
      <c r="EN365" s="14">
        <f t="shared" ref="EN365" ca="1" si="9041">IF(EM365,C365,"")</f>
        <v>333</v>
      </c>
      <c r="EO365" s="14" t="str">
        <f t="shared" ref="EO365" ca="1" si="9042">IF(EM365,F365,"")</f>
        <v>q_102b_1</v>
      </c>
      <c r="EP365" s="14" t="str">
        <f t="shared" ref="EP365" ca="1" si="9043">EC365</f>
        <v xml:space="preserve">Which family member 2 had a history of Alzheimer disease (q_102b_1): Values must be numeric. </v>
      </c>
      <c r="EQ365" s="14" t="str">
        <f t="shared" ref="EQ365" ca="1" si="9044">DF365</f>
        <v/>
      </c>
    </row>
    <row r="366" spans="2:147" s="14" customFormat="1">
      <c r="B366" s="14" t="str">
        <f t="shared" ref="B366" ca="1" si="9045">DF366</f>
        <v/>
      </c>
      <c r="C366" s="14">
        <f t="shared" ref="C366" ca="1" si="9046">IF(OFFSET(B366,-1,COLUMN(VariableExists)-2),OFFSET(B366,-1,1)+1,OFFSET(B366,-1,1))</f>
        <v>334</v>
      </c>
      <c r="D366" s="14">
        <f t="shared" ref="D366" si="9047">ROW(A366)-2</f>
        <v>364</v>
      </c>
      <c r="E366" s="14" t="str">
        <f t="shared" ref="E366" ca="1" si="9048">IF(OR(G366="",ROW(G366)=2),"",IF(Z366&gt;0,"S",IF(AX366,IF(J366=2,"D","N"),"I")))</f>
        <v>I</v>
      </c>
      <c r="F366" s="14" t="str">
        <f t="shared" ref="F366" ca="1" si="9049">IF(H366,O366,"")</f>
        <v>q_102b_2</v>
      </c>
      <c r="G366" s="14" t="str">
        <f t="shared" ref="G366" ca="1" si="9050">IF(H366,P366,"")</f>
        <v>How many family members 2 had a history of Alzheimer disease</v>
      </c>
      <c r="H366" s="14" t="b">
        <f t="shared" ref="H366" ca="1" si="9051">IF(INDIRECT(ADDRESS(2,D366+1,,,_sheetname_dataframe))="",FALSE,MID(INDIRECT(ADDRESS(2,D366+1,,,_sheetname_dataframe)),1,1)&lt;&gt;".")</f>
        <v>1</v>
      </c>
      <c r="I366" s="14" t="str">
        <f ca="1">IF($H366,ADDRESS(3,(D366+1)*2-1,4,,"["&amp;wew!$G$7&amp;"]"&amp;_sheetname_labels)&amp;":"&amp;ADDRESS(2+ster!$B$20,(D366+1)*2-1,4),"")</f>
        <v>[DBTemplate.xlsm]labels!ABA3:ABA61</v>
      </c>
      <c r="J366" s="14">
        <f t="array" aca="1" ref="J366" ca="1">IF(H366,MAX(0,MAX(IF(INDIRECT(I366)&lt;&gt;"",ROW(INDIRECT(I366)),""))-2),"")</f>
        <v>0</v>
      </c>
      <c r="K366" s="14" t="str">
        <f ca="1">IF($H366,IF($J366&gt;0,ADDRESS(3,(D366+1)*2-1,4,,"["&amp;wew!$G$7&amp;"]"&amp;_sheetname_labels)&amp;":"&amp;ADDRESS(2+J366,(D366+1)*2-1,4),""),"")</f>
        <v/>
      </c>
      <c r="L366" s="14" t="str">
        <f ca="1">IF($H366,IF($J366&gt;0,ADDRESS(3,(D366+1)*2,4,,"["&amp;wew!$G$7&amp;"]"&amp;_sheetname_labels)&amp;":"&amp;ADDRESS(2+J366,(D366+1)*2,4),""),"")</f>
        <v/>
      </c>
      <c r="M366" s="14">
        <f t="shared" ref="M366" ca="1" si="9052">IF($H366,IF(J366&gt;0,COUNTA(INDIRECT(K366))-COUNT(INDIRECT(K366)),0),"")</f>
        <v>0</v>
      </c>
      <c r="N366" s="14">
        <f t="shared" ref="N366" ca="1" si="9053">IF(H366,J366-M366,"")</f>
        <v>0</v>
      </c>
      <c r="O366" s="14" t="str">
        <f t="shared" ref="O366" ca="1" si="9054">IF(INDIRECT(ADDRESS(2,D366+1,,,_sheetname_dataframe))="","",INDIRECT(ADDRESS(2,D366+1,,,_sheetname_dataframe)))</f>
        <v>q_102b_2</v>
      </c>
      <c r="P366" s="14" t="str">
        <f t="shared" ref="P366" ca="1" si="9055">IF(H366,IF(INDIRECT(ADDRESS(1,D366+1,,,_sheetname_dataframe))="","",INDIRECT(ADDRESS(1,D366+1,,,_sheetname_dataframe))),"")</f>
        <v>How many family members 2 had a history of Alzheimer disease</v>
      </c>
      <c r="Q366" s="14" t="str">
        <f ca="1">IF($BP366,ADDRESS(3,D366+1,4,,"["&amp;wew!$G$7&amp;"]"&amp;_sheetname_dataframe)&amp;":"&amp;ADDRESS(2+ster!$C$14,D366+1,4),"")</f>
        <v>[DBTemplate.xlsm]data_frame!NA3:NA3</v>
      </c>
      <c r="R366" s="14" t="str">
        <f>IF($BP366,IF(MID(_xll.FORMULATEXT(INDEX(INDIRECT(Q366),1)),1,1)="=", _xll.FORMULATEXT(INDEX(INDIRECT(Q366),1),2,TRUE),""),"")</f>
        <v/>
      </c>
      <c r="S366" s="14">
        <f t="array" aca="1" ref="S366" ca="1">IF(H366,SUM(IF((IFERROR(INDIRECT(Q366)&lt;&gt;"",FALSE))*(INDIRECT(ster!$D$14)&lt;&gt;""),1,0)),"")</f>
        <v>0</v>
      </c>
      <c r="T366" s="14">
        <f t="array" aca="1" ref="T366" ca="1">IF(H366,IF(M366&gt;0,SUM(IFERROR(1*(MATCH(INDIRECT(Q366),INDIRECT(K366),0)&gt;0),0)*(INDIRECT(ster!$D$14)&lt;&gt;"")*NOT(ISNUMBER(INDIRECT(Q366)))),0),"")</f>
        <v>0</v>
      </c>
      <c r="U366" s="14">
        <f t="array" aca="1" ref="U366" ca="1">IF(H366,SUM((IFERROR(INDIRECT(Q366)="",FALSE))*(INDIRECT(ster!$D$14)&lt;&gt;"")),"")</f>
        <v>1</v>
      </c>
      <c r="V366" s="14">
        <f t="array" aca="1" ref="V366" ca="1">IF(H366,SUM((IFERROR(INDIRECT(Q366)="#ąś",TRUE))*(INDIRECT(ster!$D$14)&lt;&gt;"")),"")</f>
        <v>0</v>
      </c>
      <c r="W366" s="14">
        <f t="array" aca="1" ref="W366" ca="1">IF(H366,SUM(ISNUMBER(INDIRECT(Q366))*(INDIRECT(ster!$D$14)&lt;&gt;"")),"")</f>
        <v>0</v>
      </c>
      <c r="X366" s="14" t="str">
        <f t="array" aca="1" ref="X366" ca="1">IF(AND(H366,W366&gt;0),IF(wew!$B$3,MIN(IF((INDIRECT(ster!$D$14)&lt;&gt;"")*IFERROR(INDIRECT($Q366)&lt;&gt;"",FALSE),IFERROR(INDIRECT($Q366),"X"),"X")),"&lt;włącz podświetlanie wartości&gt;"),"—")</f>
        <v>—</v>
      </c>
      <c r="Y366" s="14" t="str">
        <f t="array" aca="1" ref="Y366" ca="1">IF(AND(H366,W366&gt;0),IF(wew!$B$3,MAX(IF((INDIRECT(ster!$D$14)&lt;&gt;"")*IFERROR(INDIRECT($Q366)&lt;&gt;"",FALSE),IFERROR(INDIRECT($Q366),"X"),"X")),"&lt;włącz podświetlanie wartości&gt;"),"—")</f>
        <v>—</v>
      </c>
      <c r="Z366" s="14">
        <f t="shared" ref="Z366" ca="1" si="9056">IF(H366,S366-T366-W366,"")</f>
        <v>0</v>
      </c>
      <c r="AA366" s="12" t="str">
        <f t="shared" ref="AA366" ca="1" si="9057">IF(H366,IF(S366&gt;0,W366/(S366),"—"),"")</f>
        <v>—</v>
      </c>
      <c r="AB366" s="17">
        <f t="array" aca="1" ref="AB366" ca="1">IF(H366,IF(W366&gt;0,SUM((INDIRECT(ster!$D$14)&lt;&gt;"")*IFERROR((INDIRECT(Q366)&lt;&gt;"")*(INDIRECT(Q366)=INT(INDIRECT(Q366))),0)),0),"")</f>
        <v>0</v>
      </c>
      <c r="AC366" s="17">
        <f t="array" aca="1" ref="AC366" ca="1">IF(H366,W366-AB366,"")</f>
        <v>0</v>
      </c>
      <c r="AD366" s="17">
        <f t="shared" ref="AD366" ca="1" si="9058">IF($H366,IF(AC366&lt;&gt;"",IF(AC366=0,1,IF(AC366/W366&lt;0.15,2,3)),0),"")</f>
        <v>1</v>
      </c>
      <c r="AE366" s="17" t="b">
        <f t="shared" ref="AE366" ca="1" si="9059">IF(H366,OFFSET(O366,1,0)=".validation",FALSE)</f>
        <v>0</v>
      </c>
      <c r="AF366" s="17" t="str">
        <f ca="1">IF(AE366,IF($H366,ADDRESS(3,D366+2,4,,"["&amp;wew!$G$7&amp;"]"&amp;_sheetname_dataframe)&amp;":"&amp;ADDRESS(2+ster!$C$14,D366+2,4),""),"")</f>
        <v/>
      </c>
      <c r="AG366" s="17" t="str">
        <f t="shared" ref="AG366" ca="1" si="9060">IF(AE366,IF($H366,IF(INDIRECT(ADDRESS(1,D366+2,,,_sheetname_dataframe))="","",INDIRECT(ADDRESS(1,D366+2,,,_sheetname_dataframe))),""),"")</f>
        <v/>
      </c>
      <c r="AH366" s="17" t="b">
        <f t="shared" ref="AH366" ca="1" si="9061">IF(H366,AND(AE366,OFFSET(O366,2,0)=".validation"),FALSE)</f>
        <v>0</v>
      </c>
      <c r="AI366" s="17" t="str">
        <f ca="1">IF(AH366,IF($H366,ADDRESS(3,D366+3,4,,"["&amp;wew!$G$7&amp;"]"&amp;_sheetname_dataframe)&amp;":"&amp;ADDRESS(2+ster!$C$14,D366+3,4),""),"")</f>
        <v/>
      </c>
      <c r="AJ366" s="17" t="str">
        <f t="shared" ref="AJ366" ca="1" si="9062">IF(AH366,IF($H366,IF(INDIRECT(ADDRESS(1,D366+3,,,_sheetname_dataframe))="","",INDIRECT(ADDRESS(1,D366+3,,,_sheetname_dataframe))),""),"")</f>
        <v/>
      </c>
      <c r="AK366" s="17" t="b">
        <f t="shared" ref="AK366" ca="1" si="9063">IF(H366,OR(AQ366,AD366=2),"")</f>
        <v>0</v>
      </c>
      <c r="AL366" s="17" t="b">
        <f t="shared" ref="AL366" ca="1" si="9064">IF($H366,IF(BV366&lt;&gt;"",IF(OR(BM366="F",BM366="L",BM366="I",BM366="D"),BV366&lt;&gt;0)),"")</f>
        <v>0</v>
      </c>
      <c r="AM366" s="17" t="b">
        <f t="shared" ref="AM366" ca="1" si="9065">IF($H366,AND(NOT(AL366),OR(IF(BW366&lt;&gt;"",IF(OR(BM366="F",BM366="L"),BW366&lt;&gt;0)),BM366="I",BM366="N",BM366="D")),"")</f>
        <v>0</v>
      </c>
      <c r="AN366" s="17">
        <f t="shared" ref="AN366" ca="1" si="9066">IF(COUNTA(INDIRECT(Q366))=0,0, IF(AND(AO366&lt;&gt;"",X366&lt;AO366),1,IF(AND(AP366&lt;&gt;"",Y366&gt;AP366),1,IF(AND(AQ366,AC366&gt;0),2,0))))</f>
        <v>0</v>
      </c>
      <c r="AO366" s="24" t="str">
        <f t="shared" ref="AO366" ca="1" si="9067">IF($H366,IF(BY366&lt;&gt;"",IF(ISNUMBER(BY366),BY366,""),""),"")</f>
        <v/>
      </c>
      <c r="AP366" s="24" t="str">
        <f t="shared" ref="AP366" ca="1" si="9068">IF($H366,IF(BZ366&lt;&gt;"",IF(ISNUMBER(BZ366),BZ366,""),""),"")</f>
        <v/>
      </c>
      <c r="AQ366" s="17" t="b">
        <f t="shared" ref="AQ366" ca="1" si="9069">IF(H366,IF(CA366&lt;&gt;"",CA366&lt;&gt;0,FALSE),"")</f>
        <v>0</v>
      </c>
      <c r="AR366" s="17" t="b">
        <f t="shared" ref="AR366" ca="1" si="9070">IF(H366,IF(N366&gt;0,IF(BQ366&lt;&gt;"",BQ366&lt;&gt;0,FALSE),FALSE),"")</f>
        <v>0</v>
      </c>
      <c r="AS366" s="17" t="b">
        <f t="shared" ref="AS366" ca="1" si="9071">IF(H366,IF(BR366&lt;&gt;"",BR366&lt;&gt;0,FALSE),"")</f>
        <v>0</v>
      </c>
      <c r="AT366" s="17" t="b">
        <f t="shared" ref="AT366" ca="1" si="9072">IF(H366,IF(N366&gt;0,FALSE,IF(BU366&lt;&gt;"",MATCH(BU366,DataType,0)=1,FALSE)),"")</f>
        <v>0</v>
      </c>
      <c r="AU366" s="17" t="b">
        <f t="shared" ref="AU366" ca="1" si="9073">IF(H366,IF(N366&gt;0,TRUE,IF(BU366&lt;&gt;"",MATCH(BU366,DataType,0)=2,FALSE)),"")</f>
        <v>0</v>
      </c>
      <c r="AV366" s="17" t="b">
        <f t="shared" ref="AV366" ca="1" si="9074">IF(H366,IF(N366&gt;0,FALSE,IF(BU366&lt;&gt;"",MATCH(BU366,DataType,0)=3,FALSE)),"")</f>
        <v>0</v>
      </c>
      <c r="AW366" s="17" t="b">
        <f t="shared" ref="AW366" ca="1" si="9075">IF(H366,IF(W366&gt;0,Z366=0,FALSE),"")</f>
        <v>0</v>
      </c>
      <c r="AX366" s="14" t="b">
        <f t="array" aca="1" ref="AX366" ca="1">IF(H366,N366&gt;0,"")</f>
        <v>0</v>
      </c>
      <c r="AY366" s="17" t="str">
        <f t="shared" ref="AY366" ca="1" si="9076">IF(H366,IF(N366&gt;0,ADDRESS(ROW(VariablesOrigin)+1,COLUMN(VariablesOrigin)+1,4) &amp; ":" &amp; ADDRESS(ROW(VariablesOrigin)+N366,COLUMN(VariablesOrigin)+1,4),""),"")</f>
        <v/>
      </c>
      <c r="AZ366" s="17" t="str">
        <f t="array" aca="1" ref="AZ366" ca="1">IF(AY366&lt;&gt;"",SUM(1*ISERROR(MATCH(INDIRECT(AY366),INDIRECT(K366),0)))=0,"")</f>
        <v/>
      </c>
      <c r="BA366" s="17" t="b">
        <f t="shared" ref="BA366" ca="1" si="9077">IF(H366,BU366="",FALSE)</f>
        <v>1</v>
      </c>
      <c r="BB366" s="17" t="b">
        <v>0</v>
      </c>
      <c r="BC366" s="17" t="b">
        <f t="shared" ref="BC366" ca="1" si="9078">IF(BA366,IF(N366&gt;0,AND(AZ366,Z366=0),FALSE),"")</f>
        <v>0</v>
      </c>
      <c r="BD366" s="17" t="b">
        <f t="shared" ref="BD366" ca="1" si="9079">IF(BA366,IF(N366&gt;0,AND(NOT(AZ366),Z366=0),FALSE),"")</f>
        <v>0</v>
      </c>
      <c r="BE366" s="17" t="b">
        <f t="shared" ref="BE366" ca="1" si="9080">IF(BA366,IF(AND(AW366,NOT(BB366),NOT(BC366),NOT(BD366)),AND(Z366=0,AC366=0),FALSE),"")</f>
        <v>0</v>
      </c>
      <c r="BF366" s="17" t="b">
        <f t="shared" ref="BF366" ca="1" si="9081">IF(BA366,IF(AND(AW366,NOT(BB366),NOT(BC366),NOT(BD366)),AND(Z366=0,OR(AC366&gt;0)),FALSE),"")</f>
        <v>0</v>
      </c>
      <c r="BG366" s="17" t="b">
        <f t="shared" ref="BG366" ca="1" si="9082">IF(BA366,IF(OR(BB366:BF366),FALSE,IF(Z366=0,FALSE,Z366&gt;0)),"")</f>
        <v>0</v>
      </c>
      <c r="BH366" s="17" t="b">
        <f t="shared" ref="BH366" ca="1" si="9083">IF(BA366,COUNTIF(BB366:BG366,TRUE)=1,"")</f>
        <v>0</v>
      </c>
      <c r="BI366" s="17">
        <f t="shared" ref="BI366" ca="1" si="9084">IF(BA366,IFERROR(MATCH(TRUE,BB366:BG366,0),7),"")</f>
        <v>7</v>
      </c>
      <c r="BJ366" s="17" t="b">
        <f t="shared" ref="BJ366" ca="1" si="9085">DF366&lt;&gt;""</f>
        <v>0</v>
      </c>
      <c r="BK366" s="17" t="str">
        <f t="shared" ref="BK366" ca="1" si="9086">IF(H366,IF(AND(NOT(BA366),AU366),AC366=0,""),"")</f>
        <v/>
      </c>
      <c r="BL366" s="17" t="str">
        <f t="shared" ref="BL366" ca="1" si="9087">IF(H366,IF(AND(NOT(BA366),AU366),AC366&gt;0,""),"")</f>
        <v/>
      </c>
      <c r="BM366" s="17" t="str">
        <f t="shared" ref="BM366" ca="1" si="9088">IF(H366,IF(BA366,CHOOSE(BI366,"0","F","L","I","N",IF(AA366&gt;0.5,"N","S"),"0"),CHOOSE(MATCH(BU366,DataType,0),"S",IF(BK366,"I","N"),"D"  )),"")</f>
        <v>0</v>
      </c>
      <c r="BN366" s="17" t="str">
        <f t="shared" ref="BN366" ca="1" si="9089">IF(H366,IF(BJ366,"E",IF(BA366,CHOOSE(BI366,"0","F","L","I","N","S","0"),CHOOSE(MATCH(BU366,DataType,0),"S",IF(BK366,"I","N"),"D"  ))),"")</f>
        <v>0</v>
      </c>
      <c r="BO366" s="17" t="str">
        <f t="shared" ref="BO366" ca="1" si="9090">IF($H366,IF(BM366="0","",IF(AND(AR366,N366=2),"D",IF(BM366="S","N",IF(AL366,"O",IF(AM366,"I","N"))))),"")</f>
        <v/>
      </c>
      <c r="BP366" s="14" t="b">
        <f t="shared" ref="BP366" ca="1" si="9091">INDIRECT(ADDRESS(2,ROW(A366)-1,,,_sheetname_dataframe))&lt;&gt;""</f>
        <v>1</v>
      </c>
      <c r="BQ366" s="35"/>
      <c r="BX366" s="16"/>
      <c r="BY366" s="16"/>
      <c r="BZ366" s="16"/>
      <c r="CA366" s="16"/>
      <c r="CB366" s="16"/>
      <c r="CC366" s="16"/>
      <c r="CD366" s="16"/>
      <c r="CE366" s="16"/>
      <c r="CF366" s="16"/>
      <c r="CN366" s="14">
        <f ca="1">IF(H366,IFERROR(IsVariableNameLegal(O366),0),0)</f>
        <v>0</v>
      </c>
      <c r="CO366" s="14" t="str">
        <f t="array" aca="1" ref="CO366" ca="1">IF(H366,IF(COUNTIF(INDIRECT(wew!$C$13),O366)&gt;1,TRIM(SUBSTITUTE(_xll.MCONCAT(IF((INDIRECT(wew!$C$13)=O366)*(COLUMN(INDIRECT(wew!$C$13))&lt;&gt;D366+1),-1+COLUMN(INDIRECT(wew!$C$13)),"")," "),"  "," ")),""),"")</f>
        <v/>
      </c>
      <c r="CP366" s="14" t="str">
        <f t="array" aca="1" ref="CP366" ca="1">IF(P366&lt;&gt;"",IF(LEN(P366)&gt;150,1,""),"")</f>
        <v/>
      </c>
      <c r="CQ366" s="14" t="str">
        <f t="array" aca="1" ref="CQ366" ca="1">IF(AND(H366,NOT(ster!$J$3)),IF(COUNTIF(INDIRECT(wew!$C$15),P366)&gt;1,TRIM(SUBSTITUTE(_xll.MCONCAT(IF((INDIRECT(wew!$C$15)=P366)*(COLUMN(INDIRECT(wew!$C$15))&lt;&gt;D366+1),-1+COLUMN(INDIRECT(wew!$C$15)),"")," "),"  "," ")),""),"")</f>
        <v/>
      </c>
      <c r="CR366" s="14" t="str">
        <f t="array" aca="1" ref="CR366" ca="1">IF(H366,IF(AND(W366&gt;0,AO366&lt;&gt;""),TRIM(SUBSTITUTE(_xll.MCONCAT(IFERROR(IF(ISNUMBER(INDIRECT(Q366)),IF((INDIRECT(ster!$D$14)&lt;&gt;"")*(INDIRECT(Q366)&lt;AO366),INDIRECT(ster!$D$14) &amp; ": " &amp;  SUBSTITUTE(IF( AV366,IFERROR(TEXT(INDIRECT(Q366),"rrrr-mm-dd") &amp;" (" &amp; INDIRECT(Q366) &amp;")",INDIRECT(Q366)),INDIRECT(Q366))," "," "),""),""),"")," "),"  "," ")),""),"")</f>
        <v/>
      </c>
      <c r="CS366" s="14" t="str">
        <f t="array" aca="1" ref="CS366" ca="1">IF(H366,IF(AND(W366&gt;0,AP366&lt;&gt;""),TRIM(SUBSTITUTE(_xll.MCONCAT(IFERROR(IF(ISNUMBER(INDIRECT(Q366)),IF((INDIRECT(ster!$D$14)&lt;&gt;"")*(INDIRECT(Q366)&gt;AP366),INDIRECT(ster!$D$14) &amp; ": " &amp;  SUBSTITUTE(IF( AV366,IFERROR(TEXT(INDIRECT(Q366),"rrrr-mm-dd")&amp;" (" &amp; INDIRECT(Q366) &amp;")",INDIRECT(Q366)),INDIRECT(Q366))," "," "),""),""),"")," "),"  "," ")),""),"")</f>
        <v/>
      </c>
      <c r="CT366" s="14" t="str">
        <f t="array" aca="1" ref="CT366" ca="1">IF(H366,IF(AND(N366&gt;0,AR366),TRIM(SUBSTITUTE(_xll.MCONCAT(IFERROR(IF(ISNUMBER(INDIRECT(Q366)),IF((INDIRECT(ster!$D$14)&lt;&gt;"")*(IFERROR(0*(MATCH(INDIRECT(Q366),INDIRECT(K366),0)&gt;0),1)),INDIRECT(ster!$D$14) &amp; ": " &amp;  SUBSTITUTE(IF( AV366,IFERROR(TEXT(INDIRECT(Q366),"rrrr-mm-dd")&amp;" (" &amp; INDIRECT(Q366) &amp;")",INDIRECT(Q366)),INDIRECT(Q366))," "," "),""),""),"")," "),"  "," ")),""),"")</f>
        <v/>
      </c>
      <c r="CU366" s="14" t="str">
        <f t="array" aca="1" ref="CU366" ca="1">IF(H366,IF(AND(V366&gt;0),TRIM(SUBSTITUTE(_xll.MCONCAT(IF((INDIRECT(ster!$D$14)&lt;&gt;"")*(IFERROR(0*(INDIRECT(Q366)&lt;&gt;""),1)),INDIRECT(ster!$D$14),"")," "),"  "," ")),""),"")</f>
        <v/>
      </c>
      <c r="CV366" s="14" t="str">
        <f t="array" aca="1" ref="CV366" ca="1">IF(H366,IF(AS366,
TRIM(SUBSTITUTE(_xll.MCONCAT(IF(
   (INDIRECT(ster!$D$14)&lt;&gt;"")*
   ((INDIRECT(Q366)="")+
      NOT(ISNUMBER(INDIRECT(Q366)))*
      NOT(ISERROR(MATCH(INDIRECT(Q366),INDIRECT(K366),0)))
    ),
      INDIRECT(ster!$D$14),
   "")," "),"  "," ")),
""),"")</f>
        <v/>
      </c>
      <c r="CW366" s="14" t="str">
        <f t="array" aca="1" ref="CW366" ca="1">IF(H366,IF(AND(AQ366),TRIM(SUBSTITUTE(_xll.MCONCAT(IFERROR(IF(ISNUMBER(INDIRECT(Q366)),IF((INDIRECT(ster!$D$14)&lt;&gt;"")*(INDIRECT(Q366)&lt;&gt;INT(INDIRECT(Q366))),INDIRECT(ster!$D$14) &amp; ": " &amp; INDIRECT(Q366),""),""),"")," "),"  "," ")),""),"")</f>
        <v/>
      </c>
      <c r="CX366" s="14" t="str">
        <f t="array" aca="1" ref="CX366" ca="1">IF(H366,IF(OR(AU366,AV366),TRIM(SUBSTITUTE(_xll.MCONCAT(IF((INDIRECT(ster!$D$14)&lt;&gt;"")*NOT(ISNUMBER(INDIRECT(Q366))),IF(ISERROR(MATCH(INDIRECT(Q366),INDIRECT(K366),0)),IFERROR(IF(INDIRECT(Q366)&lt;&gt;"",INDIRECT(ster!$D$14) &amp; ": " &amp; SUBSTITUTE(INDIRECT(Q366)," "," "),""),""),""),"")," "),"  "," ")),""),"")</f>
        <v/>
      </c>
      <c r="CY366" s="14" t="str">
        <f t="array" aca="1" ref="CY366" ca="1">IF(H366,IF(AE366,TRIM(SUBSTITUTE(_xll.MCONCAT(IF((INDIRECT(ster!$D$14)&lt;&gt;"")*IFERROR(NOT(INDIRECT(AF366)),FALSE),IF(ISERROR(MATCH(INDIRECT(Q366),INDIRECT(K366),0)),IFERROR(IF(INDIRECT(Q366)&lt;&gt;"",INDIRECT(ster!$D$14)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CZ366" s="14" t="str">
        <f t="array" aca="1" ref="CZ366" ca="1">IF(H366,IF(AH366,TRIM(SUBSTITUTE(_xll.MCONCAT(IF((INDIRECT(ster!$D$14)&lt;&gt;"")*IFERROR(NOT(INDIRECT(AI366)),FALSE),IF(ISERROR(MATCH(INDIRECT(Q366),INDIRECT(K366),0)),IFERROR(IF(INDIRECT(Q366)&lt;&gt;"",INDIRECT(ster!$D$14)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DC366" s="14" t="str">
        <f ca="1">SUBSTITUTE(SUBSTITUTE(SUBSTITUTE(SUBSTITUTE(_xll.MCONCAT(DG366:DS366,"■"),"■■","■"),"■■","■"),"■■","■"),"■■","■")</f>
        <v>■</v>
      </c>
      <c r="DD366" s="14" t="str">
        <f t="shared" ref="DD366" ca="1" si="9092">IF(MID(DC366,1,1)="■",MID(DC366,2,LEN(DC366)),DC366)</f>
        <v/>
      </c>
      <c r="DE366" s="14" t="str">
        <f t="shared" ref="DE366" ca="1" si="9093">IF(DD366&lt;&gt;"",IF(MID(DD366,LEN(DD366),1)="■",MID(DD366,1,LEN(DD366)-1),DD366),"")</f>
        <v/>
      </c>
      <c r="DF366" s="14" t="str">
        <f t="shared" ref="DF366" ca="1" si="9094">IFERROR(IF(DE366&lt;&gt;"",SUBSTITUTE(DE366,"■",". "),""),"##INTERNAL_ERROR")</f>
        <v/>
      </c>
      <c r="DG366" s="14" t="str">
        <f t="shared" ref="DG366" ca="1" si="9095">IF(CN366&lt;&gt;0,"Variable name don't comply with the naming convention","")</f>
        <v/>
      </c>
      <c r="DH366" s="14" t="str">
        <f t="shared" ref="DH366" ca="1" si="9096">IF(CO366&lt;&gt;"","Duplicated name. " &amp; IF(ISERROR(FIND(" ",CO366)),"Duplicate have index " &amp; CO366, "Duplicates have indices: "&amp;SUBSTITUTE(CO366," ",", ")),"")</f>
        <v/>
      </c>
      <c r="DI366" s="14" t="str">
        <f t="shared" ref="DI366" ca="1" si="9097">IF(CP366&lt;&gt;"","Variable label exceed length 150","")</f>
        <v/>
      </c>
      <c r="DJ366" s="14" t="str">
        <f t="shared" ref="DJ366" ca="1" si="9098">IF(CQ366&lt;&gt;"","Duplicated variable label. " &amp; IF(ISERROR(FIND(" ",CQ366)),"Duplicate have index " &amp; CQ366, "Duplicates have indices: "&amp;SUBSTITUTE(CQ366," ",", ")),"")</f>
        <v/>
      </c>
      <c r="DK366" s="14" t="str">
        <f t="shared" ref="DK366" ca="1" si="9099">IF(CR366&lt;&gt;"","The following cases have values below declared theorethical min: " &amp;SUBSTITUTE(CR366," ",", "),"")</f>
        <v/>
      </c>
      <c r="DL366" s="14" t="str">
        <f t="shared" ref="DL366" ca="1" si="9100">IF(CS366&lt;&gt;"","The following cases have values above declared theorethical max: " &amp;SUBSTITUTE(CS366," ",", "),"")</f>
        <v/>
      </c>
      <c r="DM366" s="14" t="str">
        <f t="shared" ref="DM366" ca="1" si="9101">IF(CT366&lt;&gt;"","There are some cases with values not explicitly declared in the labels dictionary: " &amp;SUBSTITUTE(CT366," ",", "),"")</f>
        <v/>
      </c>
      <c r="DN366" s="14" t="str">
        <f t="array" aca="1" ref="DN366" ca="1">IF(CU366&lt;&gt;"","There are errors in the entered values in the following cases: " &amp;SUBSTITUTE(CU366," ",", "),"")</f>
        <v/>
      </c>
      <c r="DO366" s="14" t="str">
        <f t="shared" ref="DO366" ca="1" si="9102">IF(CV366&lt;&gt;"","The following records are missing in this required field: " &amp;SUBSTITUTE(CV366," ",", "),"")</f>
        <v/>
      </c>
      <c r="DP366" s="14" t="str">
        <f t="shared" ref="DP366" ca="1" si="9103">IF(CW366&lt;&gt;"","The following cases have non-integer values: " &amp;SUBSTITUTE(CW366," ",", "),"")</f>
        <v/>
      </c>
      <c r="DQ366" s="14" t="str">
        <f t="shared" ref="DQ366" ca="1" si="9104">IF(CX366&lt;&gt;"","The following cases are non-numeric: " &amp;SUBSTITUTE(CX366," ",", "),"")</f>
        <v/>
      </c>
      <c r="DR366" s="14" t="str">
        <f t="shared" ref="DR366" ca="1" si="9105">IF(CY366&lt;&gt;"","In the following cases " &amp; P366 &amp; " " &amp; LOWER(MID(AG366,1,1)) &amp; MID(AG366,2,LEN(AG366)) &amp; ": " &amp;SUBSTITUTE(CY366," ",", "),"")</f>
        <v/>
      </c>
      <c r="DS366" s="14" t="str">
        <f t="shared" ref="DS366" ca="1" si="9106">IF(CZ366&lt;&gt;"","In the following cases " &amp; P366 &amp; " " &amp; LOWER(MID(AJ366,1,1)) &amp; MID(AJ366,2,LEN(AJ366)) &amp; ": " &amp;SUBSTITUTE(CZ366," ",", "),"")</f>
        <v/>
      </c>
      <c r="DZ366" s="14" t="b">
        <f t="shared" ref="DZ366" ca="1" si="9107">OR(ED366&lt;&gt;"",EF366&lt;&gt;"",EG366&lt;&gt;"")</f>
        <v>0</v>
      </c>
      <c r="EA366" s="14" t="str">
        <f t="shared" ref="EA366" ca="1" si="9108">IF(EB366&lt;&gt;"",G366 &amp; " (" &amp; F366 &amp; ")","")</f>
        <v/>
      </c>
      <c r="EB366" s="14" t="str">
        <f t="shared" ref="EB366" ca="1" si="9109">IF(EE366&lt;&gt;"",EE366&amp;IF(ED366&lt;&gt;""," and "&amp;ED366,""),UPPER(MID(ED366,1,1)&amp;MID(ED366,2,LEN(ED366))))&amp; IF(OR(EF366&lt;&gt;"",EG366&lt;&gt;"")," and "&amp;IF(EF366&lt;&gt;"",LOWER(MID(EF366,1,1) &amp; MID(EF366,2,LEN(EF366))),"")&amp; IF(AND(EF366 &lt;&gt;"",EG366&lt;&gt;"")," and ","") &amp; IF(EG366&lt;&gt;"",LOWER(MID(EG366,1,1) &amp; MID(EG366,2,LEN(EG366))),""),"") &amp; IF(OR(EE366&lt;&gt;"",ED366&lt;&gt;"",EF366&lt;&gt;"",EG366&lt;&gt;""), ". ","")</f>
        <v/>
      </c>
      <c r="EC366" s="14" t="str">
        <f t="shared" ref="EC366" ca="1" si="9110">IF(EB366&lt;&gt;"",G366 &amp; " (" &amp; F366 &amp; "): " &amp; EB366,"")</f>
        <v/>
      </c>
      <c r="ED366" s="14" t="str">
        <f t="shared" ref="ED366" ca="1" si="9111">IF(H366,IF(W366&gt;0,IF(AND(AO366&lt;&gt;"",AP366&lt;&gt;""),"each value must be between " &amp; IF( AV366,IFERROR(TEXT(AO366,"rrrr-mm-dd") &amp;" (" &amp; AO366 &amp;")",AO366),AO366) &amp; " and " &amp; IF( AV366,IFERROR(TEXT(AP366,"rrrr-mm-dd") &amp;" (" &amp; AP366 &amp;")",AP366),AP366),IF(AO366&lt;&gt;"","each value must be above " &amp; IF( AV366,IFERROR(TEXT(AO366,"rrrr-mm-dd") &amp;" (" &amp; AO366 &amp;")",AO366),AO366), IF(AP366&lt;&gt;"","each value must be below " &amp; IF( AV366,IFERROR(TEXT(AP366,"rrrr-mm-dd") &amp;" (" &amp; AP366 &amp;")",AP366),AP366),""))),""),"")</f>
        <v/>
      </c>
      <c r="EE366" s="14" t="str">
        <f t="shared" ref="EE366" ca="1" si="9112">IF(H366,IF(OR(AQ366,AU366,AV366,AS366,AR366),
   "Values must be" &amp;
   IF(AR366," limited to predefinied list", IF(AQ366, " integers",IF(OR(AU366,AV366)," numeric",""))) &amp;
   IF(AS366,IF(OR(AR366,AQ366,AU366,AV366), " and ","") &amp; "non-missing",""),
""),"")</f>
        <v/>
      </c>
      <c r="EF366" s="14" t="str">
        <f t="shared" ref="EF366" ca="1" si="9113">IF($H366,AG366,"")</f>
        <v/>
      </c>
      <c r="EG366" s="14" t="str">
        <f t="shared" ref="EG366" ca="1" si="9114">IF($H366,AJ366,"")</f>
        <v/>
      </c>
      <c r="EM366" s="14" t="b">
        <f t="shared" ref="EM366" ca="1" si="9115">OR(EC366&lt;&gt;"",DF366&lt;&gt;"")</f>
        <v>0</v>
      </c>
      <c r="EN366" s="14" t="str">
        <f t="shared" ref="EN366" ca="1" si="9116">IF(EM366,C366,"")</f>
        <v/>
      </c>
      <c r="EO366" s="14" t="str">
        <f t="shared" ref="EO366" ca="1" si="9117">IF(EM366,F366,"")</f>
        <v/>
      </c>
      <c r="EP366" s="14" t="str">
        <f t="shared" ref="EP366" ca="1" si="9118">EC366</f>
        <v/>
      </c>
      <c r="EQ366" s="14" t="str">
        <f t="shared" ref="EQ366" ca="1" si="9119">DF366</f>
        <v/>
      </c>
    </row>
    <row r="367" spans="2:147" s="14" customFormat="1">
      <c r="B367" s="14" t="str">
        <f t="shared" ref="B367" ca="1" si="9120">DF367</f>
        <v/>
      </c>
      <c r="C367" s="14">
        <f t="shared" ref="C367" ca="1" si="9121">IF(OFFSET(B367,-1,COLUMN(VariableExists)-2),OFFSET(B367,-1,1)+1,OFFSET(B367,-1,1))</f>
        <v>335</v>
      </c>
      <c r="D367" s="14">
        <f t="shared" ref="D367" si="9122">ROW(A367)-2</f>
        <v>365</v>
      </c>
      <c r="E367" s="14" t="str">
        <f t="shared" ref="E367" ca="1" si="9123">IF(OR(G367="",ROW(G367)=2),"",IF(Z367&gt;0,"S",IF(AX367,IF(J367=2,"D","N"),"I")))</f>
        <v>N</v>
      </c>
      <c r="F367" s="14" t="str">
        <f t="shared" ref="F367" ca="1" si="9124">IF(H367,O367,"")</f>
        <v>q_102c_1</v>
      </c>
      <c r="G367" s="14" t="str">
        <f t="shared" ref="G367" ca="1" si="9125">IF(H367,P367,"")</f>
        <v>Which family member 3 had a history of Alzheimer disease</v>
      </c>
      <c r="H367" s="14" t="b">
        <f t="shared" ref="H367" ca="1" si="9126">IF(INDIRECT(ADDRESS(2,D367+1,,,_sheetname_dataframe))="",FALSE,MID(INDIRECT(ADDRESS(2,D367+1,,,_sheetname_dataframe)),1,1)&lt;&gt;".")</f>
        <v>1</v>
      </c>
      <c r="I367" s="14" t="str">
        <f ca="1">IF($H367,ADDRESS(3,(D367+1)*2-1,4,,"["&amp;wew!$G$7&amp;"]"&amp;_sheetname_labels)&amp;":"&amp;ADDRESS(2+ster!$B$20,(D367+1)*2-1,4),"")</f>
        <v>[DBTemplate.xlsm]labels!ABC3:ABC61</v>
      </c>
      <c r="J367" s="14">
        <f t="array" aca="1" ref="J367" ca="1">IF(H367,MAX(0,MAX(IF(INDIRECT(I367)&lt;&gt;"",ROW(INDIRECT(I367)),""))-2),"")</f>
        <v>33</v>
      </c>
      <c r="K367" s="14" t="str">
        <f ca="1">IF($H367,IF($J367&gt;0,ADDRESS(3,(D367+1)*2-1,4,,"["&amp;wew!$G$7&amp;"]"&amp;_sheetname_labels)&amp;":"&amp;ADDRESS(2+J367,(D367+1)*2-1,4),""),"")</f>
        <v>[DBTemplate.xlsm]labels!ABC3:ABC35</v>
      </c>
      <c r="L367" s="14" t="str">
        <f ca="1">IF($H367,IF($J367&gt;0,ADDRESS(3,(D367+1)*2,4,,"["&amp;wew!$G$7&amp;"]"&amp;_sheetname_labels)&amp;":"&amp;ADDRESS(2+J367,(D367+1)*2,4),""),"")</f>
        <v>[DBTemplate.xlsm]labels!ABD3:ABD35</v>
      </c>
      <c r="M367" s="14">
        <f t="shared" ref="M367" ca="1" si="9127">IF($H367,IF(J367&gt;0,COUNTA(INDIRECT(K367))-COUNT(INDIRECT(K367)),0),"")</f>
        <v>0</v>
      </c>
      <c r="N367" s="14">
        <f t="shared" ref="N367" ca="1" si="9128">IF(H367,J367-M367,"")</f>
        <v>33</v>
      </c>
      <c r="O367" s="14" t="str">
        <f t="shared" ref="O367" ca="1" si="9129">IF(INDIRECT(ADDRESS(2,D367+1,,,_sheetname_dataframe))="","",INDIRECT(ADDRESS(2,D367+1,,,_sheetname_dataframe)))</f>
        <v>q_102c_1</v>
      </c>
      <c r="P367" s="14" t="str">
        <f t="shared" ref="P367" ca="1" si="9130">IF(H367,IF(INDIRECT(ADDRESS(1,D367+1,,,_sheetname_dataframe))="","",INDIRECT(ADDRESS(1,D367+1,,,_sheetname_dataframe))),"")</f>
        <v>Which family member 3 had a history of Alzheimer disease</v>
      </c>
      <c r="Q367" s="14" t="str">
        <f ca="1">IF($BP367,ADDRESS(3,D367+1,4,,"["&amp;wew!$G$7&amp;"]"&amp;_sheetname_dataframe)&amp;":"&amp;ADDRESS(2+ster!$C$14,D367+1,4),"")</f>
        <v>[DBTemplate.xlsm]data_frame!NB3:NB3</v>
      </c>
      <c r="R367" s="14" t="str">
        <f>IF($BP367,IF(MID(_xll.FORMULATEXT(INDEX(INDIRECT(Q367),1)),1,1)="=", _xll.FORMULATEXT(INDEX(INDIRECT(Q367),1),2,TRUE),""),"")</f>
        <v/>
      </c>
      <c r="S367" s="14">
        <f t="array" aca="1" ref="S367" ca="1">IF(H367,SUM(IF((IFERROR(INDIRECT(Q367)&lt;&gt;"",FALSE))*(INDIRECT(ster!$D$14)&lt;&gt;""),1,0)),"")</f>
        <v>0</v>
      </c>
      <c r="T367" s="14">
        <f t="array" aca="1" ref="T367" ca="1">IF(H367,IF(M367&gt;0,SUM(IFERROR(1*(MATCH(INDIRECT(Q367),INDIRECT(K367),0)&gt;0),0)*(INDIRECT(ster!$D$14)&lt;&gt;"")*NOT(ISNUMBER(INDIRECT(Q367)))),0),"")</f>
        <v>0</v>
      </c>
      <c r="U367" s="14">
        <f t="array" aca="1" ref="U367" ca="1">IF(H367,SUM((IFERROR(INDIRECT(Q367)="",FALSE))*(INDIRECT(ster!$D$14)&lt;&gt;"")),"")</f>
        <v>1</v>
      </c>
      <c r="V367" s="14">
        <f t="array" aca="1" ref="V367" ca="1">IF(H367,SUM((IFERROR(INDIRECT(Q367)="#ąś",TRUE))*(INDIRECT(ster!$D$14)&lt;&gt;"")),"")</f>
        <v>0</v>
      </c>
      <c r="W367" s="14">
        <f t="array" aca="1" ref="W367" ca="1">IF(H367,SUM(ISNUMBER(INDIRECT(Q367))*(INDIRECT(ster!$D$14)&lt;&gt;"")),"")</f>
        <v>0</v>
      </c>
      <c r="X367" s="14" t="str">
        <f t="array" aca="1" ref="X367" ca="1">IF(AND(H367,W367&gt;0),IF(wew!$B$3,MIN(IF((INDIRECT(ster!$D$14)&lt;&gt;"")*IFERROR(INDIRECT($Q367)&lt;&gt;"",FALSE),IFERROR(INDIRECT($Q367),"X"),"X")),"&lt;włącz podświetlanie wartości&gt;"),"—")</f>
        <v>—</v>
      </c>
      <c r="Y367" s="14" t="str">
        <f t="array" aca="1" ref="Y367" ca="1">IF(AND(H367,W367&gt;0),IF(wew!$B$3,MAX(IF((INDIRECT(ster!$D$14)&lt;&gt;"")*IFERROR(INDIRECT($Q367)&lt;&gt;"",FALSE),IFERROR(INDIRECT($Q367),"X"),"X")),"&lt;włącz podświetlanie wartości&gt;"),"—")</f>
        <v>—</v>
      </c>
      <c r="Z367" s="14">
        <f t="shared" ref="Z367" ca="1" si="9131">IF(H367,S367-T367-W367,"")</f>
        <v>0</v>
      </c>
      <c r="AA367" s="12" t="str">
        <f t="shared" ref="AA367" ca="1" si="9132">IF(H367,IF(S367&gt;0,W367/(S367),"—"),"")</f>
        <v>—</v>
      </c>
      <c r="AB367" s="17">
        <f t="array" aca="1" ref="AB367" ca="1">IF(H367,IF(W367&gt;0,SUM((INDIRECT(ster!$D$14)&lt;&gt;"")*IFERROR((INDIRECT(Q367)&lt;&gt;"")*(INDIRECT(Q367)=INT(INDIRECT(Q367))),0)),0),"")</f>
        <v>0</v>
      </c>
      <c r="AC367" s="17">
        <f t="array" aca="1" ref="AC367" ca="1">IF(H367,W367-AB367,"")</f>
        <v>0</v>
      </c>
      <c r="AD367" s="17">
        <f t="shared" ref="AD367" ca="1" si="9133">IF($H367,IF(AC367&lt;&gt;"",IF(AC367=0,1,IF(AC367/W367&lt;0.15,2,3)),0),"")</f>
        <v>1</v>
      </c>
      <c r="AE367" s="17" t="b">
        <f t="shared" ref="AE367" ca="1" si="9134">IF(H367,OFFSET(O367,1,0)=".validation",FALSE)</f>
        <v>0</v>
      </c>
      <c r="AF367" s="17" t="str">
        <f ca="1">IF(AE367,IF($H367,ADDRESS(3,D367+2,4,,"["&amp;wew!$G$7&amp;"]"&amp;_sheetname_dataframe)&amp;":"&amp;ADDRESS(2+ster!$C$14,D367+2,4),""),"")</f>
        <v/>
      </c>
      <c r="AG367" s="17" t="str">
        <f t="shared" ref="AG367" ca="1" si="9135">IF(AE367,IF($H367,IF(INDIRECT(ADDRESS(1,D367+2,,,_sheetname_dataframe))="","",INDIRECT(ADDRESS(1,D367+2,,,_sheetname_dataframe))),""),"")</f>
        <v/>
      </c>
      <c r="AH367" s="17" t="b">
        <f t="shared" ref="AH367" ca="1" si="9136">IF(H367,AND(AE367,OFFSET(O367,2,0)=".validation"),FALSE)</f>
        <v>0</v>
      </c>
      <c r="AI367" s="17" t="str">
        <f ca="1">IF(AH367,IF($H367,ADDRESS(3,D367+3,4,,"["&amp;wew!$G$7&amp;"]"&amp;_sheetname_dataframe)&amp;":"&amp;ADDRESS(2+ster!$C$14,D367+3,4),""),"")</f>
        <v/>
      </c>
      <c r="AJ367" s="17" t="str">
        <f t="shared" ref="AJ367" ca="1" si="9137">IF(AH367,IF($H367,IF(INDIRECT(ADDRESS(1,D367+3,,,_sheetname_dataframe))="","",INDIRECT(ADDRESS(1,D367+3,,,_sheetname_dataframe))),""),"")</f>
        <v/>
      </c>
      <c r="AK367" s="17" t="b">
        <f t="shared" ref="AK367" ca="1" si="9138">IF(H367,OR(AQ367,AD367=2),"")</f>
        <v>0</v>
      </c>
      <c r="AL367" s="17" t="b">
        <f t="shared" ref="AL367" ca="1" si="9139">IF($H367,IF(BV367&lt;&gt;"",IF(OR(BM367="F",BM367="L",BM367="I",BM367="D"),BV367&lt;&gt;0)),"")</f>
        <v>0</v>
      </c>
      <c r="AM367" s="17" t="b">
        <f t="shared" ref="AM367" ca="1" si="9140">IF($H367,AND(NOT(AL367),OR(IF(BW367&lt;&gt;"",IF(OR(BM367="F",BM367="L"),BW367&lt;&gt;0)),BM367="I",BM367="N",BM367="D")),"")</f>
        <v>0</v>
      </c>
      <c r="AN367" s="17">
        <f t="shared" ref="AN367" ca="1" si="9141">IF(COUNTA(INDIRECT(Q367))=0,0, IF(AND(AO367&lt;&gt;"",X367&lt;AO367),1,IF(AND(AP367&lt;&gt;"",Y367&gt;AP367),1,IF(AND(AQ367,AC367&gt;0),2,0))))</f>
        <v>0</v>
      </c>
      <c r="AO367" s="24" t="str">
        <f t="shared" ref="AO367" ca="1" si="9142">IF($H367,IF(BY367&lt;&gt;"",IF(ISNUMBER(BY367),BY367,""),""),"")</f>
        <v/>
      </c>
      <c r="AP367" s="24" t="str">
        <f t="shared" ref="AP367" ca="1" si="9143">IF($H367,IF(BZ367&lt;&gt;"",IF(ISNUMBER(BZ367),BZ367,""),""),"")</f>
        <v/>
      </c>
      <c r="AQ367" s="17" t="b">
        <f t="shared" ref="AQ367" ca="1" si="9144">IF(H367,IF(CA367&lt;&gt;"",CA367&lt;&gt;0,FALSE),"")</f>
        <v>0</v>
      </c>
      <c r="AR367" s="17" t="b">
        <f t="shared" ref="AR367" ca="1" si="9145">IF(H367,IF(N367&gt;0,IF(BQ367&lt;&gt;"",BQ367&lt;&gt;0,FALSE),FALSE),"")</f>
        <v>0</v>
      </c>
      <c r="AS367" s="17" t="b">
        <f t="shared" ref="AS367" ca="1" si="9146">IF(H367,IF(BR367&lt;&gt;"",BR367&lt;&gt;0,FALSE),"")</f>
        <v>0</v>
      </c>
      <c r="AT367" s="17" t="b">
        <f t="shared" ref="AT367" ca="1" si="9147">IF(H367,IF(N367&gt;0,FALSE,IF(BU367&lt;&gt;"",MATCH(BU367,DataType,0)=1,FALSE)),"")</f>
        <v>0</v>
      </c>
      <c r="AU367" s="17" t="b">
        <f t="shared" ref="AU367" ca="1" si="9148">IF(H367,IF(N367&gt;0,TRUE,IF(BU367&lt;&gt;"",MATCH(BU367,DataType,0)=2,FALSE)),"")</f>
        <v>1</v>
      </c>
      <c r="AV367" s="17" t="b">
        <f t="shared" ref="AV367" ca="1" si="9149">IF(H367,IF(N367&gt;0,FALSE,IF(BU367&lt;&gt;"",MATCH(BU367,DataType,0)=3,FALSE)),"")</f>
        <v>0</v>
      </c>
      <c r="AW367" s="17" t="b">
        <f t="shared" ref="AW367" ca="1" si="9150">IF(H367,IF(W367&gt;0,Z367=0,FALSE),"")</f>
        <v>0</v>
      </c>
      <c r="AX367" s="14" t="b">
        <f t="array" aca="1" ref="AX367" ca="1">IF(H367,N367&gt;0,"")</f>
        <v>1</v>
      </c>
      <c r="AY367" s="17" t="str">
        <f t="shared" ref="AY367" ca="1" si="9151">IF(H367,IF(N367&gt;0,ADDRESS(ROW(VariablesOrigin)+1,COLUMN(VariablesOrigin)+1,4) &amp; ":" &amp; ADDRESS(ROW(VariablesOrigin)+N367,COLUMN(VariablesOrigin)+1,4),""),"")</f>
        <v>C3:C35</v>
      </c>
      <c r="AZ367" s="17" t="b">
        <f t="array" aca="1" ref="AZ367" ca="1">IF(AY367&lt;&gt;"",SUM(1*ISERROR(MATCH(INDIRECT(AY367),INDIRECT(K367),0)))=0,"")</f>
        <v>0</v>
      </c>
      <c r="BA367" s="17" t="b">
        <f t="shared" ref="BA367" ca="1" si="9152">IF(H367,BU367="",FALSE)</f>
        <v>1</v>
      </c>
      <c r="BB367" s="17" t="b">
        <v>0</v>
      </c>
      <c r="BC367" s="17" t="b">
        <f t="shared" ref="BC367" ca="1" si="9153">IF(BA367,IF(N367&gt;0,AND(AZ367,Z367=0),FALSE),"")</f>
        <v>0</v>
      </c>
      <c r="BD367" s="17" t="b">
        <f t="shared" ref="BD367" ca="1" si="9154">IF(BA367,IF(N367&gt;0,AND(NOT(AZ367),Z367=0),FALSE),"")</f>
        <v>1</v>
      </c>
      <c r="BE367" s="17" t="b">
        <f t="shared" ref="BE367" ca="1" si="9155">IF(BA367,IF(AND(AW367,NOT(BB367),NOT(BC367),NOT(BD367)),AND(Z367=0,AC367=0),FALSE),"")</f>
        <v>0</v>
      </c>
      <c r="BF367" s="17" t="b">
        <f t="shared" ref="BF367" ca="1" si="9156">IF(BA367,IF(AND(AW367,NOT(BB367),NOT(BC367),NOT(BD367)),AND(Z367=0,OR(AC367&gt;0)),FALSE),"")</f>
        <v>0</v>
      </c>
      <c r="BG367" s="17" t="b">
        <f t="shared" ref="BG367" ca="1" si="9157">IF(BA367,IF(OR(BB367:BF367),FALSE,IF(Z367=0,FALSE,Z367&gt;0)),"")</f>
        <v>0</v>
      </c>
      <c r="BH367" s="17" t="b">
        <f t="shared" ref="BH367" ca="1" si="9158">IF(BA367,COUNTIF(BB367:BG367,TRUE)=1,"")</f>
        <v>1</v>
      </c>
      <c r="BI367" s="17">
        <f t="shared" ref="BI367" ca="1" si="9159">IF(BA367,IFERROR(MATCH(TRUE,BB367:BG367,0),7),"")</f>
        <v>3</v>
      </c>
      <c r="BJ367" s="17" t="b">
        <f t="shared" ref="BJ367" ca="1" si="9160">DF367&lt;&gt;""</f>
        <v>0</v>
      </c>
      <c r="BK367" s="17" t="str">
        <f t="shared" ref="BK367" ca="1" si="9161">IF(H367,IF(AND(NOT(BA367),AU367),AC367=0,""),"")</f>
        <v/>
      </c>
      <c r="BL367" s="17" t="str">
        <f t="shared" ref="BL367" ca="1" si="9162">IF(H367,IF(AND(NOT(BA367),AU367),AC367&gt;0,""),"")</f>
        <v/>
      </c>
      <c r="BM367" s="17" t="str">
        <f t="shared" ref="BM367" ca="1" si="9163">IF(H367,IF(BA367,CHOOSE(BI367,"0","F","L","I","N",IF(AA367&gt;0.5,"N","S"),"0"),CHOOSE(MATCH(BU367,DataType,0),"S",IF(BK367,"I","N"),"D"  )),"")</f>
        <v>L</v>
      </c>
      <c r="BN367" s="17" t="str">
        <f t="shared" ref="BN367" ca="1" si="9164">IF(H367,IF(BJ367,"E",IF(BA367,CHOOSE(BI367,"0","F","L","I","N","S","0"),CHOOSE(MATCH(BU367,DataType,0),"S",IF(BK367,"I","N"),"D"  ))),"")</f>
        <v>L</v>
      </c>
      <c r="BO367" s="17" t="str">
        <f t="shared" ref="BO367" ca="1" si="9165">IF($H367,IF(BM367="0","",IF(AND(AR367,N367=2),"D",IF(BM367="S","N",IF(AL367,"O",IF(AM367,"I","N"))))),"")</f>
        <v>N</v>
      </c>
      <c r="BP367" s="14" t="b">
        <f t="shared" ref="BP367" ca="1" si="9166">INDIRECT(ADDRESS(2,ROW(A367)-1,,,_sheetname_dataframe))&lt;&gt;""</f>
        <v>1</v>
      </c>
      <c r="BQ367" s="35"/>
      <c r="BX367" s="16"/>
      <c r="BY367" s="16"/>
      <c r="BZ367" s="16"/>
      <c r="CA367" s="16"/>
      <c r="CB367" s="16"/>
      <c r="CC367" s="16"/>
      <c r="CD367" s="16"/>
      <c r="CE367" s="16"/>
      <c r="CF367" s="16"/>
      <c r="CN367" s="14">
        <f ca="1">IF(H367,IFERROR(IsVariableNameLegal(O367),0),0)</f>
        <v>0</v>
      </c>
      <c r="CO367" s="14" t="str">
        <f t="array" aca="1" ref="CO367" ca="1">IF(H367,IF(COUNTIF(INDIRECT(wew!$C$13),O367)&gt;1,TRIM(SUBSTITUTE(_xll.MCONCAT(IF((INDIRECT(wew!$C$13)=O367)*(COLUMN(INDIRECT(wew!$C$13))&lt;&gt;D367+1),-1+COLUMN(INDIRECT(wew!$C$13)),"")," "),"  "," ")),""),"")</f>
        <v/>
      </c>
      <c r="CP367" s="14" t="str">
        <f t="array" aca="1" ref="CP367" ca="1">IF(P367&lt;&gt;"",IF(LEN(P367)&gt;150,1,""),"")</f>
        <v/>
      </c>
      <c r="CQ367" s="14" t="str">
        <f t="array" aca="1" ref="CQ367" ca="1">IF(AND(H367,NOT(ster!$J$3)),IF(COUNTIF(INDIRECT(wew!$C$15),P367)&gt;1,TRIM(SUBSTITUTE(_xll.MCONCAT(IF((INDIRECT(wew!$C$15)=P367)*(COLUMN(INDIRECT(wew!$C$15))&lt;&gt;D367+1),-1+COLUMN(INDIRECT(wew!$C$15)),"")," "),"  "," ")),""),"")</f>
        <v/>
      </c>
      <c r="CR367" s="14" t="str">
        <f t="array" aca="1" ref="CR367" ca="1">IF(H367,IF(AND(W367&gt;0,AO367&lt;&gt;""),TRIM(SUBSTITUTE(_xll.MCONCAT(IFERROR(IF(ISNUMBER(INDIRECT(Q367)),IF((INDIRECT(ster!$D$14)&lt;&gt;"")*(INDIRECT(Q367)&lt;AO367),INDIRECT(ster!$D$14) &amp; ": " &amp;  SUBSTITUTE(IF( AV367,IFERROR(TEXT(INDIRECT(Q367),"rrrr-mm-dd") &amp;" (" &amp; INDIRECT(Q367) &amp;")",INDIRECT(Q367)),INDIRECT(Q367))," "," "),""),""),"")," "),"  "," ")),""),"")</f>
        <v/>
      </c>
      <c r="CS367" s="14" t="str">
        <f t="array" aca="1" ref="CS367" ca="1">IF(H367,IF(AND(W367&gt;0,AP367&lt;&gt;""),TRIM(SUBSTITUTE(_xll.MCONCAT(IFERROR(IF(ISNUMBER(INDIRECT(Q367)),IF((INDIRECT(ster!$D$14)&lt;&gt;"")*(INDIRECT(Q367)&gt;AP367),INDIRECT(ster!$D$14) &amp; ": " &amp;  SUBSTITUTE(IF( AV367,IFERROR(TEXT(INDIRECT(Q367),"rrrr-mm-dd")&amp;" (" &amp; INDIRECT(Q367) &amp;")",INDIRECT(Q367)),INDIRECT(Q367))," "," "),""),""),"")," "),"  "," ")),""),"")</f>
        <v/>
      </c>
      <c r="CT367" s="14" t="str">
        <f t="array" aca="1" ref="CT367" ca="1">IF(H367,IF(AND(N367&gt;0,AR367),TRIM(SUBSTITUTE(_xll.MCONCAT(IFERROR(IF(ISNUMBER(INDIRECT(Q367)),IF((INDIRECT(ster!$D$14)&lt;&gt;"")*(IFERROR(0*(MATCH(INDIRECT(Q367),INDIRECT(K367),0)&gt;0),1)),INDIRECT(ster!$D$14) &amp; ": " &amp;  SUBSTITUTE(IF( AV367,IFERROR(TEXT(INDIRECT(Q367),"rrrr-mm-dd")&amp;" (" &amp; INDIRECT(Q367) &amp;")",INDIRECT(Q367)),INDIRECT(Q367))," "," "),""),""),"")," "),"  "," ")),""),"")</f>
        <v/>
      </c>
      <c r="CU367" s="14" t="str">
        <f t="array" aca="1" ref="CU367" ca="1">IF(H367,IF(AND(V367&gt;0),TRIM(SUBSTITUTE(_xll.MCONCAT(IF((INDIRECT(ster!$D$14)&lt;&gt;"")*(IFERROR(0*(INDIRECT(Q367)&lt;&gt;""),1)),INDIRECT(ster!$D$14),"")," "),"  "," ")),""),"")</f>
        <v/>
      </c>
      <c r="CV367" s="14" t="str">
        <f t="array" aca="1" ref="CV367" ca="1">IF(H367,IF(AS367,
TRIM(SUBSTITUTE(_xll.MCONCAT(IF(
   (INDIRECT(ster!$D$14)&lt;&gt;"")*
   ((INDIRECT(Q367)="")+
      NOT(ISNUMBER(INDIRECT(Q367)))*
      NOT(ISERROR(MATCH(INDIRECT(Q367),INDIRECT(K367),0)))
    ),
      INDIRECT(ster!$D$14),
   "")," "),"  "," ")),
""),"")</f>
        <v/>
      </c>
      <c r="CW367" s="14" t="str">
        <f t="array" aca="1" ref="CW367" ca="1">IF(H367,IF(AND(AQ367),TRIM(SUBSTITUTE(_xll.MCONCAT(IFERROR(IF(ISNUMBER(INDIRECT(Q367)),IF((INDIRECT(ster!$D$14)&lt;&gt;"")*(INDIRECT(Q367)&lt;&gt;INT(INDIRECT(Q367))),INDIRECT(ster!$D$14) &amp; ": " &amp; INDIRECT(Q367),""),""),"")," "),"  "," ")),""),"")</f>
        <v/>
      </c>
      <c r="CX367" s="14" t="str">
        <f t="array" aca="1" ref="CX367" ca="1">IF(H367,IF(OR(AU367,AV367),TRIM(SUBSTITUTE(_xll.MCONCAT(IF((INDIRECT(ster!$D$14)&lt;&gt;"")*NOT(ISNUMBER(INDIRECT(Q367))),IF(ISERROR(MATCH(INDIRECT(Q367),INDIRECT(K367),0)),IFERROR(IF(INDIRECT(Q367)&lt;&gt;"",INDIRECT(ster!$D$14) &amp; ": " &amp; SUBSTITUTE(INDIRECT(Q367)," "," "),""),""),""),"")," "),"  "," ")),""),"")</f>
        <v/>
      </c>
      <c r="CY367" s="14" t="str">
        <f t="array" aca="1" ref="CY367" ca="1">IF(H367,IF(AE367,TRIM(SUBSTITUTE(_xll.MCONCAT(IF((INDIRECT(ster!$D$14)&lt;&gt;"")*IFERROR(NOT(INDIRECT(AF367)),FALSE),IF(ISERROR(MATCH(INDIRECT(Q367),INDIRECT(K367),0)),IFERROR(IF(INDIRECT(Q367)&lt;&gt;"",INDIRECT(ster!$D$14)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CZ367" s="14" t="str">
        <f t="array" aca="1" ref="CZ367" ca="1">IF(H367,IF(AH367,TRIM(SUBSTITUTE(_xll.MCONCAT(IF((INDIRECT(ster!$D$14)&lt;&gt;"")*IFERROR(NOT(INDIRECT(AI367)),FALSE),IF(ISERROR(MATCH(INDIRECT(Q367),INDIRECT(K367),0)),IFERROR(IF(INDIRECT(Q367)&lt;&gt;"",INDIRECT(ster!$D$14)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DC367" s="14" t="str">
        <f ca="1">SUBSTITUTE(SUBSTITUTE(SUBSTITUTE(SUBSTITUTE(_xll.MCONCAT(DG367:DS367,"■"),"■■","■"),"■■","■"),"■■","■"),"■■","■")</f>
        <v>■</v>
      </c>
      <c r="DD367" s="14" t="str">
        <f t="shared" ref="DD367" ca="1" si="9167">IF(MID(DC367,1,1)="■",MID(DC367,2,LEN(DC367)),DC367)</f>
        <v/>
      </c>
      <c r="DE367" s="14" t="str">
        <f t="shared" ref="DE367" ca="1" si="9168">IF(DD367&lt;&gt;"",IF(MID(DD367,LEN(DD367),1)="■",MID(DD367,1,LEN(DD367)-1),DD367),"")</f>
        <v/>
      </c>
      <c r="DF367" s="14" t="str">
        <f t="shared" ref="DF367" ca="1" si="9169">IFERROR(IF(DE367&lt;&gt;"",SUBSTITUTE(DE367,"■",". "),""),"##INTERNAL_ERROR")</f>
        <v/>
      </c>
      <c r="DG367" s="14" t="str">
        <f t="shared" ref="DG367" ca="1" si="9170">IF(CN367&lt;&gt;0,"Variable name don't comply with the naming convention","")</f>
        <v/>
      </c>
      <c r="DH367" s="14" t="str">
        <f t="shared" ref="DH367" ca="1" si="9171">IF(CO367&lt;&gt;"","Duplicated name. " &amp; IF(ISERROR(FIND(" ",CO367)),"Duplicate have index " &amp; CO367, "Duplicates have indices: "&amp;SUBSTITUTE(CO367," ",", ")),"")</f>
        <v/>
      </c>
      <c r="DI367" s="14" t="str">
        <f t="shared" ref="DI367" ca="1" si="9172">IF(CP367&lt;&gt;"","Variable label exceed length 150","")</f>
        <v/>
      </c>
      <c r="DJ367" s="14" t="str">
        <f t="shared" ref="DJ367" ca="1" si="9173">IF(CQ367&lt;&gt;"","Duplicated variable label. " &amp; IF(ISERROR(FIND(" ",CQ367)),"Duplicate have index " &amp; CQ367, "Duplicates have indices: "&amp;SUBSTITUTE(CQ367," ",", ")),"")</f>
        <v/>
      </c>
      <c r="DK367" s="14" t="str">
        <f t="shared" ref="DK367" ca="1" si="9174">IF(CR367&lt;&gt;"","The following cases have values below declared theorethical min: " &amp;SUBSTITUTE(CR367," ",", "),"")</f>
        <v/>
      </c>
      <c r="DL367" s="14" t="str">
        <f t="shared" ref="DL367" ca="1" si="9175">IF(CS367&lt;&gt;"","The following cases have values above declared theorethical max: " &amp;SUBSTITUTE(CS367," ",", "),"")</f>
        <v/>
      </c>
      <c r="DM367" s="14" t="str">
        <f t="shared" ref="DM367" ca="1" si="9176">IF(CT367&lt;&gt;"","There are some cases with values not explicitly declared in the labels dictionary: " &amp;SUBSTITUTE(CT367," ",", "),"")</f>
        <v/>
      </c>
      <c r="DN367" s="14" t="str">
        <f t="array" aca="1" ref="DN367" ca="1">IF(CU367&lt;&gt;"","There are errors in the entered values in the following cases: " &amp;SUBSTITUTE(CU367," ",", "),"")</f>
        <v/>
      </c>
      <c r="DO367" s="14" t="str">
        <f t="shared" ref="DO367" ca="1" si="9177">IF(CV367&lt;&gt;"","The following records are missing in this required field: " &amp;SUBSTITUTE(CV367," ",", "),"")</f>
        <v/>
      </c>
      <c r="DP367" s="14" t="str">
        <f t="shared" ref="DP367" ca="1" si="9178">IF(CW367&lt;&gt;"","The following cases have non-integer values: " &amp;SUBSTITUTE(CW367," ",", "),"")</f>
        <v/>
      </c>
      <c r="DQ367" s="14" t="str">
        <f t="shared" ref="DQ367" ca="1" si="9179">IF(CX367&lt;&gt;"","The following cases are non-numeric: " &amp;SUBSTITUTE(CX367," ",", "),"")</f>
        <v/>
      </c>
      <c r="DR367" s="14" t="str">
        <f t="shared" ref="DR367" ca="1" si="9180">IF(CY367&lt;&gt;"","In the following cases " &amp; P367 &amp; " " &amp; LOWER(MID(AG367,1,1)) &amp; MID(AG367,2,LEN(AG367)) &amp; ": " &amp;SUBSTITUTE(CY367," ",", "),"")</f>
        <v/>
      </c>
      <c r="DS367" s="14" t="str">
        <f t="shared" ref="DS367" ca="1" si="9181">IF(CZ367&lt;&gt;"","In the following cases " &amp; P367 &amp; " " &amp; LOWER(MID(AJ367,1,1)) &amp; MID(AJ367,2,LEN(AJ367)) &amp; ": " &amp;SUBSTITUTE(CZ367," ",", "),"")</f>
        <v/>
      </c>
      <c r="DZ367" s="14" t="b">
        <f t="shared" ref="DZ367" ca="1" si="9182">OR(ED367&lt;&gt;"",EF367&lt;&gt;"",EG367&lt;&gt;"")</f>
        <v>0</v>
      </c>
      <c r="EA367" s="14" t="str">
        <f t="shared" ref="EA367" ca="1" si="9183">IF(EB367&lt;&gt;"",G367 &amp; " (" &amp; F367 &amp; ")","")</f>
        <v>Which family member 3 had a history of Alzheimer disease (q_102c_1)</v>
      </c>
      <c r="EB367" s="14" t="str">
        <f t="shared" ref="EB367" ca="1" si="9184">IF(EE367&lt;&gt;"",EE367&amp;IF(ED367&lt;&gt;""," and "&amp;ED367,""),UPPER(MID(ED367,1,1)&amp;MID(ED367,2,LEN(ED367))))&amp; IF(OR(EF367&lt;&gt;"",EG367&lt;&gt;"")," and "&amp;IF(EF367&lt;&gt;"",LOWER(MID(EF367,1,1) &amp; MID(EF367,2,LEN(EF367))),"")&amp; IF(AND(EF367 &lt;&gt;"",EG367&lt;&gt;"")," and ","") &amp; IF(EG367&lt;&gt;"",LOWER(MID(EG367,1,1) &amp; MID(EG367,2,LEN(EG367))),""),"") &amp; IF(OR(EE367&lt;&gt;"",ED367&lt;&gt;"",EF367&lt;&gt;"",EG367&lt;&gt;""), ". ","")</f>
        <v xml:space="preserve">Values must be numeric. </v>
      </c>
      <c r="EC367" s="14" t="str">
        <f t="shared" ref="EC367" ca="1" si="9185">IF(EB367&lt;&gt;"",G367 &amp; " (" &amp; F367 &amp; "): " &amp; EB367,"")</f>
        <v xml:space="preserve">Which family member 3 had a history of Alzheimer disease (q_102c_1): Values must be numeric. </v>
      </c>
      <c r="ED367" s="14" t="str">
        <f t="shared" ref="ED367" ca="1" si="9186">IF(H367,IF(W367&gt;0,IF(AND(AO367&lt;&gt;"",AP367&lt;&gt;""),"each value must be between " &amp; IF( AV367,IFERROR(TEXT(AO367,"rrrr-mm-dd") &amp;" (" &amp; AO367 &amp;")",AO367),AO367) &amp; " and " &amp; IF( AV367,IFERROR(TEXT(AP367,"rrrr-mm-dd") &amp;" (" &amp; AP367 &amp;")",AP367),AP367),IF(AO367&lt;&gt;"","each value must be above " &amp; IF( AV367,IFERROR(TEXT(AO367,"rrrr-mm-dd") &amp;" (" &amp; AO367 &amp;")",AO367),AO367), IF(AP367&lt;&gt;"","each value must be below " &amp; IF( AV367,IFERROR(TEXT(AP367,"rrrr-mm-dd") &amp;" (" &amp; AP367 &amp;")",AP367),AP367),""))),""),"")</f>
        <v/>
      </c>
      <c r="EE367" s="14" t="str">
        <f t="shared" ref="EE367" ca="1" si="9187">IF(H367,IF(OR(AQ367,AU367,AV367,AS367,AR367),
   "Values must be" &amp;
   IF(AR367," limited to predefinied list", IF(AQ367, " integers",IF(OR(AU367,AV367)," numeric",""))) &amp;
   IF(AS367,IF(OR(AR367,AQ367,AU367,AV367), " and ","") &amp; "non-missing",""),
""),"")</f>
        <v>Values must be numeric</v>
      </c>
      <c r="EF367" s="14" t="str">
        <f t="shared" ref="EF367" ca="1" si="9188">IF($H367,AG367,"")</f>
        <v/>
      </c>
      <c r="EG367" s="14" t="str">
        <f t="shared" ref="EG367" ca="1" si="9189">IF($H367,AJ367,"")</f>
        <v/>
      </c>
      <c r="EM367" s="14" t="b">
        <f t="shared" ref="EM367" ca="1" si="9190">OR(EC367&lt;&gt;"",DF367&lt;&gt;"")</f>
        <v>1</v>
      </c>
      <c r="EN367" s="14">
        <f t="shared" ref="EN367" ca="1" si="9191">IF(EM367,C367,"")</f>
        <v>335</v>
      </c>
      <c r="EO367" s="14" t="str">
        <f t="shared" ref="EO367" ca="1" si="9192">IF(EM367,F367,"")</f>
        <v>q_102c_1</v>
      </c>
      <c r="EP367" s="14" t="str">
        <f t="shared" ref="EP367" ca="1" si="9193">EC367</f>
        <v xml:space="preserve">Which family member 3 had a history of Alzheimer disease (q_102c_1): Values must be numeric. </v>
      </c>
      <c r="EQ367" s="14" t="str">
        <f t="shared" ref="EQ367" ca="1" si="9194">DF367</f>
        <v/>
      </c>
    </row>
    <row r="368" spans="2:147" s="14" customFormat="1">
      <c r="B368" s="14" t="str">
        <f t="shared" ref="B368" ca="1" si="9195">DF368</f>
        <v/>
      </c>
      <c r="C368" s="14">
        <f t="shared" ref="C368" ca="1" si="9196">IF(OFFSET(B368,-1,COLUMN(VariableExists)-2),OFFSET(B368,-1,1)+1,OFFSET(B368,-1,1))</f>
        <v>336</v>
      </c>
      <c r="D368" s="14">
        <f t="shared" ref="D368" si="9197">ROW(A368)-2</f>
        <v>366</v>
      </c>
      <c r="E368" s="14" t="str">
        <f t="shared" ref="E368" ca="1" si="9198">IF(OR(G368="",ROW(G368)=2),"",IF(Z368&gt;0,"S",IF(AX368,IF(J368=2,"D","N"),"I")))</f>
        <v>I</v>
      </c>
      <c r="F368" s="14" t="str">
        <f t="shared" ref="F368" ca="1" si="9199">IF(H368,O368,"")</f>
        <v>q_102c_2</v>
      </c>
      <c r="G368" s="14" t="str">
        <f t="shared" ref="G368" ca="1" si="9200">IF(H368,P368,"")</f>
        <v>How many family members 3 had a history of Alzheimer disease</v>
      </c>
      <c r="H368" s="14" t="b">
        <f t="shared" ref="H368" ca="1" si="9201">IF(INDIRECT(ADDRESS(2,D368+1,,,_sheetname_dataframe))="",FALSE,MID(INDIRECT(ADDRESS(2,D368+1,,,_sheetname_dataframe)),1,1)&lt;&gt;".")</f>
        <v>1</v>
      </c>
      <c r="I368" s="14" t="str">
        <f ca="1">IF($H368,ADDRESS(3,(D368+1)*2-1,4,,"["&amp;wew!$G$7&amp;"]"&amp;_sheetname_labels)&amp;":"&amp;ADDRESS(2+ster!$B$20,(D368+1)*2-1,4),"")</f>
        <v>[DBTemplate.xlsm]labels!ABE3:ABE61</v>
      </c>
      <c r="J368" s="14">
        <f t="array" aca="1" ref="J368" ca="1">IF(H368,MAX(0,MAX(IF(INDIRECT(I368)&lt;&gt;"",ROW(INDIRECT(I368)),""))-2),"")</f>
        <v>0</v>
      </c>
      <c r="K368" s="14" t="str">
        <f ca="1">IF($H368,IF($J368&gt;0,ADDRESS(3,(D368+1)*2-1,4,,"["&amp;wew!$G$7&amp;"]"&amp;_sheetname_labels)&amp;":"&amp;ADDRESS(2+J368,(D368+1)*2-1,4),""),"")</f>
        <v/>
      </c>
      <c r="L368" s="14" t="str">
        <f ca="1">IF($H368,IF($J368&gt;0,ADDRESS(3,(D368+1)*2,4,,"["&amp;wew!$G$7&amp;"]"&amp;_sheetname_labels)&amp;":"&amp;ADDRESS(2+J368,(D368+1)*2,4),""),"")</f>
        <v/>
      </c>
      <c r="M368" s="14">
        <f t="shared" ref="M368" ca="1" si="9202">IF($H368,IF(J368&gt;0,COUNTA(INDIRECT(K368))-COUNT(INDIRECT(K368)),0),"")</f>
        <v>0</v>
      </c>
      <c r="N368" s="14">
        <f t="shared" ref="N368" ca="1" si="9203">IF(H368,J368-M368,"")</f>
        <v>0</v>
      </c>
      <c r="O368" s="14" t="str">
        <f t="shared" ref="O368" ca="1" si="9204">IF(INDIRECT(ADDRESS(2,D368+1,,,_sheetname_dataframe))="","",INDIRECT(ADDRESS(2,D368+1,,,_sheetname_dataframe)))</f>
        <v>q_102c_2</v>
      </c>
      <c r="P368" s="14" t="str">
        <f t="shared" ref="P368" ca="1" si="9205">IF(H368,IF(INDIRECT(ADDRESS(1,D368+1,,,_sheetname_dataframe))="","",INDIRECT(ADDRESS(1,D368+1,,,_sheetname_dataframe))),"")</f>
        <v>How many family members 3 had a history of Alzheimer disease</v>
      </c>
      <c r="Q368" s="14" t="str">
        <f ca="1">IF($BP368,ADDRESS(3,D368+1,4,,"["&amp;wew!$G$7&amp;"]"&amp;_sheetname_dataframe)&amp;":"&amp;ADDRESS(2+ster!$C$14,D368+1,4),"")</f>
        <v>[DBTemplate.xlsm]data_frame!NC3:NC3</v>
      </c>
      <c r="R368" s="14" t="str">
        <f>IF($BP368,IF(MID(_xll.FORMULATEXT(INDEX(INDIRECT(Q368),1)),1,1)="=", _xll.FORMULATEXT(INDEX(INDIRECT(Q368),1),2,TRUE),""),"")</f>
        <v/>
      </c>
      <c r="S368" s="14">
        <f t="array" aca="1" ref="S368" ca="1">IF(H368,SUM(IF((IFERROR(INDIRECT(Q368)&lt;&gt;"",FALSE))*(INDIRECT(ster!$D$14)&lt;&gt;""),1,0)),"")</f>
        <v>0</v>
      </c>
      <c r="T368" s="14">
        <f t="array" aca="1" ref="T368" ca="1">IF(H368,IF(M368&gt;0,SUM(IFERROR(1*(MATCH(INDIRECT(Q368),INDIRECT(K368),0)&gt;0),0)*(INDIRECT(ster!$D$14)&lt;&gt;"")*NOT(ISNUMBER(INDIRECT(Q368)))),0),"")</f>
        <v>0</v>
      </c>
      <c r="U368" s="14">
        <f t="array" aca="1" ref="U368" ca="1">IF(H368,SUM((IFERROR(INDIRECT(Q368)="",FALSE))*(INDIRECT(ster!$D$14)&lt;&gt;"")),"")</f>
        <v>1</v>
      </c>
      <c r="V368" s="14">
        <f t="array" aca="1" ref="V368" ca="1">IF(H368,SUM((IFERROR(INDIRECT(Q368)="#ąś",TRUE))*(INDIRECT(ster!$D$14)&lt;&gt;"")),"")</f>
        <v>0</v>
      </c>
      <c r="W368" s="14">
        <f t="array" aca="1" ref="W368" ca="1">IF(H368,SUM(ISNUMBER(INDIRECT(Q368))*(INDIRECT(ster!$D$14)&lt;&gt;"")),"")</f>
        <v>0</v>
      </c>
      <c r="X368" s="14" t="str">
        <f t="array" aca="1" ref="X368" ca="1">IF(AND(H368,W368&gt;0),IF(wew!$B$3,MIN(IF((INDIRECT(ster!$D$14)&lt;&gt;"")*IFERROR(INDIRECT($Q368)&lt;&gt;"",FALSE),IFERROR(INDIRECT($Q368),"X"),"X")),"&lt;włącz podświetlanie wartości&gt;"),"—")</f>
        <v>—</v>
      </c>
      <c r="Y368" s="14" t="str">
        <f t="array" aca="1" ref="Y368" ca="1">IF(AND(H368,W368&gt;0),IF(wew!$B$3,MAX(IF((INDIRECT(ster!$D$14)&lt;&gt;"")*IFERROR(INDIRECT($Q368)&lt;&gt;"",FALSE),IFERROR(INDIRECT($Q368),"X"),"X")),"&lt;włącz podświetlanie wartości&gt;"),"—")</f>
        <v>—</v>
      </c>
      <c r="Z368" s="14">
        <f t="shared" ref="Z368" ca="1" si="9206">IF(H368,S368-T368-W368,"")</f>
        <v>0</v>
      </c>
      <c r="AA368" s="12" t="str">
        <f t="shared" ref="AA368" ca="1" si="9207">IF(H368,IF(S368&gt;0,W368/(S368),"—"),"")</f>
        <v>—</v>
      </c>
      <c r="AB368" s="17">
        <f t="array" aca="1" ref="AB368" ca="1">IF(H368,IF(W368&gt;0,SUM((INDIRECT(ster!$D$14)&lt;&gt;"")*IFERROR((INDIRECT(Q368)&lt;&gt;"")*(INDIRECT(Q368)=INT(INDIRECT(Q368))),0)),0),"")</f>
        <v>0</v>
      </c>
      <c r="AC368" s="17">
        <f t="array" aca="1" ref="AC368" ca="1">IF(H368,W368-AB368,"")</f>
        <v>0</v>
      </c>
      <c r="AD368" s="17">
        <f t="shared" ref="AD368" ca="1" si="9208">IF($H368,IF(AC368&lt;&gt;"",IF(AC368=0,1,IF(AC368/W368&lt;0.15,2,3)),0),"")</f>
        <v>1</v>
      </c>
      <c r="AE368" s="17" t="b">
        <f t="shared" ref="AE368" ca="1" si="9209">IF(H368,OFFSET(O368,1,0)=".validation",FALSE)</f>
        <v>0</v>
      </c>
      <c r="AF368" s="17" t="str">
        <f ca="1">IF(AE368,IF($H368,ADDRESS(3,D368+2,4,,"["&amp;wew!$G$7&amp;"]"&amp;_sheetname_dataframe)&amp;":"&amp;ADDRESS(2+ster!$C$14,D368+2,4),""),"")</f>
        <v/>
      </c>
      <c r="AG368" s="17" t="str">
        <f t="shared" ref="AG368" ca="1" si="9210">IF(AE368,IF($H368,IF(INDIRECT(ADDRESS(1,D368+2,,,_sheetname_dataframe))="","",INDIRECT(ADDRESS(1,D368+2,,,_sheetname_dataframe))),""),"")</f>
        <v/>
      </c>
      <c r="AH368" s="17" t="b">
        <f t="shared" ref="AH368" ca="1" si="9211">IF(H368,AND(AE368,OFFSET(O368,2,0)=".validation"),FALSE)</f>
        <v>0</v>
      </c>
      <c r="AI368" s="17" t="str">
        <f ca="1">IF(AH368,IF($H368,ADDRESS(3,D368+3,4,,"["&amp;wew!$G$7&amp;"]"&amp;_sheetname_dataframe)&amp;":"&amp;ADDRESS(2+ster!$C$14,D368+3,4),""),"")</f>
        <v/>
      </c>
      <c r="AJ368" s="17" t="str">
        <f t="shared" ref="AJ368" ca="1" si="9212">IF(AH368,IF($H368,IF(INDIRECT(ADDRESS(1,D368+3,,,_sheetname_dataframe))="","",INDIRECT(ADDRESS(1,D368+3,,,_sheetname_dataframe))),""),"")</f>
        <v/>
      </c>
      <c r="AK368" s="17" t="b">
        <f t="shared" ref="AK368" ca="1" si="9213">IF(H368,OR(AQ368,AD368=2),"")</f>
        <v>0</v>
      </c>
      <c r="AL368" s="17" t="b">
        <f t="shared" ref="AL368" ca="1" si="9214">IF($H368,IF(BV368&lt;&gt;"",IF(OR(BM368="F",BM368="L",BM368="I",BM368="D"),BV368&lt;&gt;0)),"")</f>
        <v>0</v>
      </c>
      <c r="AM368" s="17" t="b">
        <f t="shared" ref="AM368" ca="1" si="9215">IF($H368,AND(NOT(AL368),OR(IF(BW368&lt;&gt;"",IF(OR(BM368="F",BM368="L"),BW368&lt;&gt;0)),BM368="I",BM368="N",BM368="D")),"")</f>
        <v>0</v>
      </c>
      <c r="AN368" s="17">
        <f t="shared" ref="AN368" ca="1" si="9216">IF(COUNTA(INDIRECT(Q368))=0,0, IF(AND(AO368&lt;&gt;"",X368&lt;AO368),1,IF(AND(AP368&lt;&gt;"",Y368&gt;AP368),1,IF(AND(AQ368,AC368&gt;0),2,0))))</f>
        <v>0</v>
      </c>
      <c r="AO368" s="24" t="str">
        <f t="shared" ref="AO368" ca="1" si="9217">IF($H368,IF(BY368&lt;&gt;"",IF(ISNUMBER(BY368),BY368,""),""),"")</f>
        <v/>
      </c>
      <c r="AP368" s="24" t="str">
        <f t="shared" ref="AP368" ca="1" si="9218">IF($H368,IF(BZ368&lt;&gt;"",IF(ISNUMBER(BZ368),BZ368,""),""),"")</f>
        <v/>
      </c>
      <c r="AQ368" s="17" t="b">
        <f t="shared" ref="AQ368" ca="1" si="9219">IF(H368,IF(CA368&lt;&gt;"",CA368&lt;&gt;0,FALSE),"")</f>
        <v>0</v>
      </c>
      <c r="AR368" s="17" t="b">
        <f t="shared" ref="AR368" ca="1" si="9220">IF(H368,IF(N368&gt;0,IF(BQ368&lt;&gt;"",BQ368&lt;&gt;0,FALSE),FALSE),"")</f>
        <v>0</v>
      </c>
      <c r="AS368" s="17" t="b">
        <f t="shared" ref="AS368" ca="1" si="9221">IF(H368,IF(BR368&lt;&gt;"",BR368&lt;&gt;0,FALSE),"")</f>
        <v>0</v>
      </c>
      <c r="AT368" s="17" t="b">
        <f t="shared" ref="AT368" ca="1" si="9222">IF(H368,IF(N368&gt;0,FALSE,IF(BU368&lt;&gt;"",MATCH(BU368,DataType,0)=1,FALSE)),"")</f>
        <v>0</v>
      </c>
      <c r="AU368" s="17" t="b">
        <f t="shared" ref="AU368" ca="1" si="9223">IF(H368,IF(N368&gt;0,TRUE,IF(BU368&lt;&gt;"",MATCH(BU368,DataType,0)=2,FALSE)),"")</f>
        <v>0</v>
      </c>
      <c r="AV368" s="17" t="b">
        <f t="shared" ref="AV368" ca="1" si="9224">IF(H368,IF(N368&gt;0,FALSE,IF(BU368&lt;&gt;"",MATCH(BU368,DataType,0)=3,FALSE)),"")</f>
        <v>0</v>
      </c>
      <c r="AW368" s="17" t="b">
        <f t="shared" ref="AW368" ca="1" si="9225">IF(H368,IF(W368&gt;0,Z368=0,FALSE),"")</f>
        <v>0</v>
      </c>
      <c r="AX368" s="14" t="b">
        <f t="array" aca="1" ref="AX368" ca="1">IF(H368,N368&gt;0,"")</f>
        <v>0</v>
      </c>
      <c r="AY368" s="17" t="str">
        <f t="shared" ref="AY368" ca="1" si="9226">IF(H368,IF(N368&gt;0,ADDRESS(ROW(VariablesOrigin)+1,COLUMN(VariablesOrigin)+1,4) &amp; ":" &amp; ADDRESS(ROW(VariablesOrigin)+N368,COLUMN(VariablesOrigin)+1,4),""),"")</f>
        <v/>
      </c>
      <c r="AZ368" s="17" t="str">
        <f t="array" aca="1" ref="AZ368" ca="1">IF(AY368&lt;&gt;"",SUM(1*ISERROR(MATCH(INDIRECT(AY368),INDIRECT(K368),0)))=0,"")</f>
        <v/>
      </c>
      <c r="BA368" s="17" t="b">
        <f t="shared" ref="BA368" ca="1" si="9227">IF(H368,BU368="",FALSE)</f>
        <v>1</v>
      </c>
      <c r="BB368" s="17" t="b">
        <v>0</v>
      </c>
      <c r="BC368" s="17" t="b">
        <f t="shared" ref="BC368" ca="1" si="9228">IF(BA368,IF(N368&gt;0,AND(AZ368,Z368=0),FALSE),"")</f>
        <v>0</v>
      </c>
      <c r="BD368" s="17" t="b">
        <f t="shared" ref="BD368" ca="1" si="9229">IF(BA368,IF(N368&gt;0,AND(NOT(AZ368),Z368=0),FALSE),"")</f>
        <v>0</v>
      </c>
      <c r="BE368" s="17" t="b">
        <f t="shared" ref="BE368" ca="1" si="9230">IF(BA368,IF(AND(AW368,NOT(BB368),NOT(BC368),NOT(BD368)),AND(Z368=0,AC368=0),FALSE),"")</f>
        <v>0</v>
      </c>
      <c r="BF368" s="17" t="b">
        <f t="shared" ref="BF368" ca="1" si="9231">IF(BA368,IF(AND(AW368,NOT(BB368),NOT(BC368),NOT(BD368)),AND(Z368=0,OR(AC368&gt;0)),FALSE),"")</f>
        <v>0</v>
      </c>
      <c r="BG368" s="17" t="b">
        <f t="shared" ref="BG368" ca="1" si="9232">IF(BA368,IF(OR(BB368:BF368),FALSE,IF(Z368=0,FALSE,Z368&gt;0)),"")</f>
        <v>0</v>
      </c>
      <c r="BH368" s="17" t="b">
        <f t="shared" ref="BH368" ca="1" si="9233">IF(BA368,COUNTIF(BB368:BG368,TRUE)=1,"")</f>
        <v>0</v>
      </c>
      <c r="BI368" s="17">
        <f t="shared" ref="BI368" ca="1" si="9234">IF(BA368,IFERROR(MATCH(TRUE,BB368:BG368,0),7),"")</f>
        <v>7</v>
      </c>
      <c r="BJ368" s="17" t="b">
        <f t="shared" ref="BJ368" ca="1" si="9235">DF368&lt;&gt;""</f>
        <v>0</v>
      </c>
      <c r="BK368" s="17" t="str">
        <f t="shared" ref="BK368" ca="1" si="9236">IF(H368,IF(AND(NOT(BA368),AU368),AC368=0,""),"")</f>
        <v/>
      </c>
      <c r="BL368" s="17" t="str">
        <f t="shared" ref="BL368" ca="1" si="9237">IF(H368,IF(AND(NOT(BA368),AU368),AC368&gt;0,""),"")</f>
        <v/>
      </c>
      <c r="BM368" s="17" t="str">
        <f t="shared" ref="BM368" ca="1" si="9238">IF(H368,IF(BA368,CHOOSE(BI368,"0","F","L","I","N",IF(AA368&gt;0.5,"N","S"),"0"),CHOOSE(MATCH(BU368,DataType,0),"S",IF(BK368,"I","N"),"D"  )),"")</f>
        <v>0</v>
      </c>
      <c r="BN368" s="17" t="str">
        <f t="shared" ref="BN368" ca="1" si="9239">IF(H368,IF(BJ368,"E",IF(BA368,CHOOSE(BI368,"0","F","L","I","N","S","0"),CHOOSE(MATCH(BU368,DataType,0),"S",IF(BK368,"I","N"),"D"  ))),"")</f>
        <v>0</v>
      </c>
      <c r="BO368" s="17" t="str">
        <f t="shared" ref="BO368" ca="1" si="9240">IF($H368,IF(BM368="0","",IF(AND(AR368,N368=2),"D",IF(BM368="S","N",IF(AL368,"O",IF(AM368,"I","N"))))),"")</f>
        <v/>
      </c>
      <c r="BP368" s="14" t="b">
        <f t="shared" ref="BP368" ca="1" si="9241">INDIRECT(ADDRESS(2,ROW(A368)-1,,,_sheetname_dataframe))&lt;&gt;""</f>
        <v>1</v>
      </c>
      <c r="BQ368" s="35"/>
      <c r="BX368" s="16"/>
      <c r="BY368" s="16"/>
      <c r="BZ368" s="16"/>
      <c r="CA368" s="16"/>
      <c r="CB368" s="16"/>
      <c r="CC368" s="16"/>
      <c r="CD368" s="16"/>
      <c r="CE368" s="16"/>
      <c r="CF368" s="16"/>
      <c r="CN368" s="14">
        <f ca="1">IF(H368,IFERROR(IsVariableNameLegal(O368),0),0)</f>
        <v>0</v>
      </c>
      <c r="CO368" s="14" t="str">
        <f t="array" aca="1" ref="CO368" ca="1">IF(H368,IF(COUNTIF(INDIRECT(wew!$C$13),O368)&gt;1,TRIM(SUBSTITUTE(_xll.MCONCAT(IF((INDIRECT(wew!$C$13)=O368)*(COLUMN(INDIRECT(wew!$C$13))&lt;&gt;D368+1),-1+COLUMN(INDIRECT(wew!$C$13)),"")," "),"  "," ")),""),"")</f>
        <v/>
      </c>
      <c r="CP368" s="14" t="str">
        <f t="array" aca="1" ref="CP368" ca="1">IF(P368&lt;&gt;"",IF(LEN(P368)&gt;150,1,""),"")</f>
        <v/>
      </c>
      <c r="CQ368" s="14" t="str">
        <f t="array" aca="1" ref="CQ368" ca="1">IF(AND(H368,NOT(ster!$J$3)),IF(COUNTIF(INDIRECT(wew!$C$15),P368)&gt;1,TRIM(SUBSTITUTE(_xll.MCONCAT(IF((INDIRECT(wew!$C$15)=P368)*(COLUMN(INDIRECT(wew!$C$15))&lt;&gt;D368+1),-1+COLUMN(INDIRECT(wew!$C$15)),"")," "),"  "," ")),""),"")</f>
        <v/>
      </c>
      <c r="CR368" s="14" t="str">
        <f t="array" aca="1" ref="CR368" ca="1">IF(H368,IF(AND(W368&gt;0,AO368&lt;&gt;""),TRIM(SUBSTITUTE(_xll.MCONCAT(IFERROR(IF(ISNUMBER(INDIRECT(Q368)),IF((INDIRECT(ster!$D$14)&lt;&gt;"")*(INDIRECT(Q368)&lt;AO368),INDIRECT(ster!$D$14) &amp; ": " &amp;  SUBSTITUTE(IF( AV368,IFERROR(TEXT(INDIRECT(Q368),"rrrr-mm-dd") &amp;" (" &amp; INDIRECT(Q368) &amp;")",INDIRECT(Q368)),INDIRECT(Q368))," "," "),""),""),"")," "),"  "," ")),""),"")</f>
        <v/>
      </c>
      <c r="CS368" s="14" t="str">
        <f t="array" aca="1" ref="CS368" ca="1">IF(H368,IF(AND(W368&gt;0,AP368&lt;&gt;""),TRIM(SUBSTITUTE(_xll.MCONCAT(IFERROR(IF(ISNUMBER(INDIRECT(Q368)),IF((INDIRECT(ster!$D$14)&lt;&gt;"")*(INDIRECT(Q368)&gt;AP368),INDIRECT(ster!$D$14) &amp; ": " &amp;  SUBSTITUTE(IF( AV368,IFERROR(TEXT(INDIRECT(Q368),"rrrr-mm-dd")&amp;" (" &amp; INDIRECT(Q368) &amp;")",INDIRECT(Q368)),INDIRECT(Q368))," "," "),""),""),"")," "),"  "," ")),""),"")</f>
        <v/>
      </c>
      <c r="CT368" s="14" t="str">
        <f t="array" aca="1" ref="CT368" ca="1">IF(H368,IF(AND(N368&gt;0,AR368),TRIM(SUBSTITUTE(_xll.MCONCAT(IFERROR(IF(ISNUMBER(INDIRECT(Q368)),IF((INDIRECT(ster!$D$14)&lt;&gt;"")*(IFERROR(0*(MATCH(INDIRECT(Q368),INDIRECT(K368),0)&gt;0),1)),INDIRECT(ster!$D$14) &amp; ": " &amp;  SUBSTITUTE(IF( AV368,IFERROR(TEXT(INDIRECT(Q368),"rrrr-mm-dd")&amp;" (" &amp; INDIRECT(Q368) &amp;")",INDIRECT(Q368)),INDIRECT(Q368))," "," "),""),""),"")," "),"  "," ")),""),"")</f>
        <v/>
      </c>
      <c r="CU368" s="14" t="str">
        <f t="array" aca="1" ref="CU368" ca="1">IF(H368,IF(AND(V368&gt;0),TRIM(SUBSTITUTE(_xll.MCONCAT(IF((INDIRECT(ster!$D$14)&lt;&gt;"")*(IFERROR(0*(INDIRECT(Q368)&lt;&gt;""),1)),INDIRECT(ster!$D$14),"")," "),"  "," ")),""),"")</f>
        <v/>
      </c>
      <c r="CV368" s="14" t="str">
        <f t="array" aca="1" ref="CV368" ca="1">IF(H368,IF(AS368,
TRIM(SUBSTITUTE(_xll.MCONCAT(IF(
   (INDIRECT(ster!$D$14)&lt;&gt;"")*
   ((INDIRECT(Q368)="")+
      NOT(ISNUMBER(INDIRECT(Q368)))*
      NOT(ISERROR(MATCH(INDIRECT(Q368),INDIRECT(K368),0)))
    ),
      INDIRECT(ster!$D$14),
   "")," "),"  "," ")),
""),"")</f>
        <v/>
      </c>
      <c r="CW368" s="14" t="str">
        <f t="array" aca="1" ref="CW368" ca="1">IF(H368,IF(AND(AQ368),TRIM(SUBSTITUTE(_xll.MCONCAT(IFERROR(IF(ISNUMBER(INDIRECT(Q368)),IF((INDIRECT(ster!$D$14)&lt;&gt;"")*(INDIRECT(Q368)&lt;&gt;INT(INDIRECT(Q368))),INDIRECT(ster!$D$14) &amp; ": " &amp; INDIRECT(Q368),""),""),"")," "),"  "," ")),""),"")</f>
        <v/>
      </c>
      <c r="CX368" s="14" t="str">
        <f t="array" aca="1" ref="CX368" ca="1">IF(H368,IF(OR(AU368,AV368),TRIM(SUBSTITUTE(_xll.MCONCAT(IF((INDIRECT(ster!$D$14)&lt;&gt;"")*NOT(ISNUMBER(INDIRECT(Q368))),IF(ISERROR(MATCH(INDIRECT(Q368),INDIRECT(K368),0)),IFERROR(IF(INDIRECT(Q368)&lt;&gt;"",INDIRECT(ster!$D$14) &amp; ": " &amp; SUBSTITUTE(INDIRECT(Q368)," "," "),""),""),""),"")," "),"  "," ")),""),"")</f>
        <v/>
      </c>
      <c r="CY368" s="14" t="str">
        <f t="array" aca="1" ref="CY368" ca="1">IF(H368,IF(AE368,TRIM(SUBSTITUTE(_xll.MCONCAT(IF((INDIRECT(ster!$D$14)&lt;&gt;"")*IFERROR(NOT(INDIRECT(AF368)),FALSE),IF(ISERROR(MATCH(INDIRECT(Q368),INDIRECT(K368),0)),IFERROR(IF(INDIRECT(Q368)&lt;&gt;"",INDIRECT(ster!$D$14)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CZ368" s="14" t="str">
        <f t="array" aca="1" ref="CZ368" ca="1">IF(H368,IF(AH368,TRIM(SUBSTITUTE(_xll.MCONCAT(IF((INDIRECT(ster!$D$14)&lt;&gt;"")*IFERROR(NOT(INDIRECT(AI368)),FALSE),IF(ISERROR(MATCH(INDIRECT(Q368),INDIRECT(K368),0)),IFERROR(IF(INDIRECT(Q368)&lt;&gt;"",INDIRECT(ster!$D$14)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DC368" s="14" t="str">
        <f ca="1">SUBSTITUTE(SUBSTITUTE(SUBSTITUTE(SUBSTITUTE(_xll.MCONCAT(DG368:DS368,"■"),"■■","■"),"■■","■"),"■■","■"),"■■","■")</f>
        <v>■</v>
      </c>
      <c r="DD368" s="14" t="str">
        <f t="shared" ref="DD368" ca="1" si="9242">IF(MID(DC368,1,1)="■",MID(DC368,2,LEN(DC368)),DC368)</f>
        <v/>
      </c>
      <c r="DE368" s="14" t="str">
        <f t="shared" ref="DE368" ca="1" si="9243">IF(DD368&lt;&gt;"",IF(MID(DD368,LEN(DD368),1)="■",MID(DD368,1,LEN(DD368)-1),DD368),"")</f>
        <v/>
      </c>
      <c r="DF368" s="14" t="str">
        <f t="shared" ref="DF368" ca="1" si="9244">IFERROR(IF(DE368&lt;&gt;"",SUBSTITUTE(DE368,"■",". "),""),"##INTERNAL_ERROR")</f>
        <v/>
      </c>
      <c r="DG368" s="14" t="str">
        <f t="shared" ref="DG368" ca="1" si="9245">IF(CN368&lt;&gt;0,"Variable name don't comply with the naming convention","")</f>
        <v/>
      </c>
      <c r="DH368" s="14" t="str">
        <f t="shared" ref="DH368" ca="1" si="9246">IF(CO368&lt;&gt;"","Duplicated name. " &amp; IF(ISERROR(FIND(" ",CO368)),"Duplicate have index " &amp; CO368, "Duplicates have indices: "&amp;SUBSTITUTE(CO368," ",", ")),"")</f>
        <v/>
      </c>
      <c r="DI368" s="14" t="str">
        <f t="shared" ref="DI368" ca="1" si="9247">IF(CP368&lt;&gt;"","Variable label exceed length 150","")</f>
        <v/>
      </c>
      <c r="DJ368" s="14" t="str">
        <f t="shared" ref="DJ368" ca="1" si="9248">IF(CQ368&lt;&gt;"","Duplicated variable label. " &amp; IF(ISERROR(FIND(" ",CQ368)),"Duplicate have index " &amp; CQ368, "Duplicates have indices: "&amp;SUBSTITUTE(CQ368," ",", ")),"")</f>
        <v/>
      </c>
      <c r="DK368" s="14" t="str">
        <f t="shared" ref="DK368" ca="1" si="9249">IF(CR368&lt;&gt;"","The following cases have values below declared theorethical min: " &amp;SUBSTITUTE(CR368," ",", "),"")</f>
        <v/>
      </c>
      <c r="DL368" s="14" t="str">
        <f t="shared" ref="DL368" ca="1" si="9250">IF(CS368&lt;&gt;"","The following cases have values above declared theorethical max: " &amp;SUBSTITUTE(CS368," ",", "),"")</f>
        <v/>
      </c>
      <c r="DM368" s="14" t="str">
        <f t="shared" ref="DM368" ca="1" si="9251">IF(CT368&lt;&gt;"","There are some cases with values not explicitly declared in the labels dictionary: " &amp;SUBSTITUTE(CT368," ",", "),"")</f>
        <v/>
      </c>
      <c r="DN368" s="14" t="str">
        <f t="array" aca="1" ref="DN368" ca="1">IF(CU368&lt;&gt;"","There are errors in the entered values in the following cases: " &amp;SUBSTITUTE(CU368," ",", "),"")</f>
        <v/>
      </c>
      <c r="DO368" s="14" t="str">
        <f t="shared" ref="DO368" ca="1" si="9252">IF(CV368&lt;&gt;"","The following records are missing in this required field: " &amp;SUBSTITUTE(CV368," ",", "),"")</f>
        <v/>
      </c>
      <c r="DP368" s="14" t="str">
        <f t="shared" ref="DP368" ca="1" si="9253">IF(CW368&lt;&gt;"","The following cases have non-integer values: " &amp;SUBSTITUTE(CW368," ",", "),"")</f>
        <v/>
      </c>
      <c r="DQ368" s="14" t="str">
        <f t="shared" ref="DQ368" ca="1" si="9254">IF(CX368&lt;&gt;"","The following cases are non-numeric: " &amp;SUBSTITUTE(CX368," ",", "),"")</f>
        <v/>
      </c>
      <c r="DR368" s="14" t="str">
        <f t="shared" ref="DR368" ca="1" si="9255">IF(CY368&lt;&gt;"","In the following cases " &amp; P368 &amp; " " &amp; LOWER(MID(AG368,1,1)) &amp; MID(AG368,2,LEN(AG368)) &amp; ": " &amp;SUBSTITUTE(CY368," ",", "),"")</f>
        <v/>
      </c>
      <c r="DS368" s="14" t="str">
        <f t="shared" ref="DS368" ca="1" si="9256">IF(CZ368&lt;&gt;"","In the following cases " &amp; P368 &amp; " " &amp; LOWER(MID(AJ368,1,1)) &amp; MID(AJ368,2,LEN(AJ368)) &amp; ": " &amp;SUBSTITUTE(CZ368," ",", "),"")</f>
        <v/>
      </c>
      <c r="DZ368" s="14" t="b">
        <f t="shared" ref="DZ368" ca="1" si="9257">OR(ED368&lt;&gt;"",EF368&lt;&gt;"",EG368&lt;&gt;"")</f>
        <v>0</v>
      </c>
      <c r="EA368" s="14" t="str">
        <f t="shared" ref="EA368" ca="1" si="9258">IF(EB368&lt;&gt;"",G368 &amp; " (" &amp; F368 &amp; ")","")</f>
        <v/>
      </c>
      <c r="EB368" s="14" t="str">
        <f t="shared" ref="EB368" ca="1" si="9259">IF(EE368&lt;&gt;"",EE368&amp;IF(ED368&lt;&gt;""," and "&amp;ED368,""),UPPER(MID(ED368,1,1)&amp;MID(ED368,2,LEN(ED368))))&amp; IF(OR(EF368&lt;&gt;"",EG368&lt;&gt;"")," and "&amp;IF(EF368&lt;&gt;"",LOWER(MID(EF368,1,1) &amp; MID(EF368,2,LEN(EF368))),"")&amp; IF(AND(EF368 &lt;&gt;"",EG368&lt;&gt;"")," and ","") &amp; IF(EG368&lt;&gt;"",LOWER(MID(EG368,1,1) &amp; MID(EG368,2,LEN(EG368))),""),"") &amp; IF(OR(EE368&lt;&gt;"",ED368&lt;&gt;"",EF368&lt;&gt;"",EG368&lt;&gt;""), ". ","")</f>
        <v/>
      </c>
      <c r="EC368" s="14" t="str">
        <f t="shared" ref="EC368" ca="1" si="9260">IF(EB368&lt;&gt;"",G368 &amp; " (" &amp; F368 &amp; "): " &amp; EB368,"")</f>
        <v/>
      </c>
      <c r="ED368" s="14" t="str">
        <f t="shared" ref="ED368" ca="1" si="9261">IF(H368,IF(W368&gt;0,IF(AND(AO368&lt;&gt;"",AP368&lt;&gt;""),"each value must be between " &amp; IF( AV368,IFERROR(TEXT(AO368,"rrrr-mm-dd") &amp;" (" &amp; AO368 &amp;")",AO368),AO368) &amp; " and " &amp; IF( AV368,IFERROR(TEXT(AP368,"rrrr-mm-dd") &amp;" (" &amp; AP368 &amp;")",AP368),AP368),IF(AO368&lt;&gt;"","each value must be above " &amp; IF( AV368,IFERROR(TEXT(AO368,"rrrr-mm-dd") &amp;" (" &amp; AO368 &amp;")",AO368),AO368), IF(AP368&lt;&gt;"","each value must be below " &amp; IF( AV368,IFERROR(TEXT(AP368,"rrrr-mm-dd") &amp;" (" &amp; AP368 &amp;")",AP368),AP368),""))),""),"")</f>
        <v/>
      </c>
      <c r="EE368" s="14" t="str">
        <f t="shared" ref="EE368" ca="1" si="9262">IF(H368,IF(OR(AQ368,AU368,AV368,AS368,AR368),
   "Values must be" &amp;
   IF(AR368," limited to predefinied list", IF(AQ368, " integers",IF(OR(AU368,AV368)," numeric",""))) &amp;
   IF(AS368,IF(OR(AR368,AQ368,AU368,AV368), " and ","") &amp; "non-missing",""),
""),"")</f>
        <v/>
      </c>
      <c r="EF368" s="14" t="str">
        <f t="shared" ref="EF368" ca="1" si="9263">IF($H368,AG368,"")</f>
        <v/>
      </c>
      <c r="EG368" s="14" t="str">
        <f t="shared" ref="EG368" ca="1" si="9264">IF($H368,AJ368,"")</f>
        <v/>
      </c>
      <c r="EM368" s="14" t="b">
        <f t="shared" ref="EM368" ca="1" si="9265">OR(EC368&lt;&gt;"",DF368&lt;&gt;"")</f>
        <v>0</v>
      </c>
      <c r="EN368" s="14" t="str">
        <f t="shared" ref="EN368" ca="1" si="9266">IF(EM368,C368,"")</f>
        <v/>
      </c>
      <c r="EO368" s="14" t="str">
        <f t="shared" ref="EO368" ca="1" si="9267">IF(EM368,F368,"")</f>
        <v/>
      </c>
      <c r="EP368" s="14" t="str">
        <f t="shared" ref="EP368" ca="1" si="9268">EC368</f>
        <v/>
      </c>
      <c r="EQ368" s="14" t="str">
        <f t="shared" ref="EQ368" ca="1" si="9269">DF368</f>
        <v/>
      </c>
    </row>
    <row r="369" spans="2:147" s="14" customFormat="1">
      <c r="B369" s="14" t="str">
        <f t="shared" ref="B369" ca="1" si="9270">DF369</f>
        <v/>
      </c>
      <c r="C369" s="14">
        <f t="shared" ref="C369" ca="1" si="9271">IF(OFFSET(B369,-1,COLUMN(VariableExists)-2),OFFSET(B369,-1,1)+1,OFFSET(B369,-1,1))</f>
        <v>337</v>
      </c>
      <c r="D369" s="14">
        <f t="shared" ref="D369" si="9272">ROW(A369)-2</f>
        <v>367</v>
      </c>
      <c r="E369" s="14" t="str">
        <f t="shared" ref="E369" ca="1" si="9273">IF(OR(G369="",ROW(G369)=2),"",IF(Z369&gt;0,"S",IF(AX369,IF(J369=2,"D","N"),"I")))</f>
        <v>N</v>
      </c>
      <c r="F369" s="14" t="str">
        <f t="shared" ref="F369" ca="1" si="9274">IF(H369,O369,"")</f>
        <v>q_102d_1</v>
      </c>
      <c r="G369" s="14" t="str">
        <f t="shared" ref="G369" ca="1" si="9275">IF(H369,P369,"")</f>
        <v>Which family member 4 had a history of Alzheimer disease</v>
      </c>
      <c r="H369" s="14" t="b">
        <f t="shared" ref="H369" ca="1" si="9276">IF(INDIRECT(ADDRESS(2,D369+1,,,_sheetname_dataframe))="",FALSE,MID(INDIRECT(ADDRESS(2,D369+1,,,_sheetname_dataframe)),1,1)&lt;&gt;".")</f>
        <v>1</v>
      </c>
      <c r="I369" s="14" t="str">
        <f ca="1">IF($H369,ADDRESS(3,(D369+1)*2-1,4,,"["&amp;wew!$G$7&amp;"]"&amp;_sheetname_labels)&amp;":"&amp;ADDRESS(2+ster!$B$20,(D369+1)*2-1,4),"")</f>
        <v>[DBTemplate.xlsm]labels!ABG3:ABG61</v>
      </c>
      <c r="J369" s="14">
        <f t="array" aca="1" ref="J369" ca="1">IF(H369,MAX(0,MAX(IF(INDIRECT(I369)&lt;&gt;"",ROW(INDIRECT(I369)),""))-2),"")</f>
        <v>33</v>
      </c>
      <c r="K369" s="14" t="str">
        <f ca="1">IF($H369,IF($J369&gt;0,ADDRESS(3,(D369+1)*2-1,4,,"["&amp;wew!$G$7&amp;"]"&amp;_sheetname_labels)&amp;":"&amp;ADDRESS(2+J369,(D369+1)*2-1,4),""),"")</f>
        <v>[DBTemplate.xlsm]labels!ABG3:ABG35</v>
      </c>
      <c r="L369" s="14" t="str">
        <f ca="1">IF($H369,IF($J369&gt;0,ADDRESS(3,(D369+1)*2,4,,"["&amp;wew!$G$7&amp;"]"&amp;_sheetname_labels)&amp;":"&amp;ADDRESS(2+J369,(D369+1)*2,4),""),"")</f>
        <v>[DBTemplate.xlsm]labels!ABH3:ABH35</v>
      </c>
      <c r="M369" s="14">
        <f t="shared" ref="M369" ca="1" si="9277">IF($H369,IF(J369&gt;0,COUNTA(INDIRECT(K369))-COUNT(INDIRECT(K369)),0),"")</f>
        <v>0</v>
      </c>
      <c r="N369" s="14">
        <f t="shared" ref="N369" ca="1" si="9278">IF(H369,J369-M369,"")</f>
        <v>33</v>
      </c>
      <c r="O369" s="14" t="str">
        <f t="shared" ref="O369" ca="1" si="9279">IF(INDIRECT(ADDRESS(2,D369+1,,,_sheetname_dataframe))="","",INDIRECT(ADDRESS(2,D369+1,,,_sheetname_dataframe)))</f>
        <v>q_102d_1</v>
      </c>
      <c r="P369" s="14" t="str">
        <f t="shared" ref="P369" ca="1" si="9280">IF(H369,IF(INDIRECT(ADDRESS(1,D369+1,,,_sheetname_dataframe))="","",INDIRECT(ADDRESS(1,D369+1,,,_sheetname_dataframe))),"")</f>
        <v>Which family member 4 had a history of Alzheimer disease</v>
      </c>
      <c r="Q369" s="14" t="str">
        <f ca="1">IF($BP369,ADDRESS(3,D369+1,4,,"["&amp;wew!$G$7&amp;"]"&amp;_sheetname_dataframe)&amp;":"&amp;ADDRESS(2+ster!$C$14,D369+1,4),"")</f>
        <v>[DBTemplate.xlsm]data_frame!ND3:ND3</v>
      </c>
      <c r="R369" s="14" t="str">
        <f>IF($BP369,IF(MID(_xll.FORMULATEXT(INDEX(INDIRECT(Q369),1)),1,1)="=", _xll.FORMULATEXT(INDEX(INDIRECT(Q369),1),2,TRUE),""),"")</f>
        <v/>
      </c>
      <c r="S369" s="14">
        <f t="array" aca="1" ref="S369" ca="1">IF(H369,SUM(IF((IFERROR(INDIRECT(Q369)&lt;&gt;"",FALSE))*(INDIRECT(ster!$D$14)&lt;&gt;""),1,0)),"")</f>
        <v>0</v>
      </c>
      <c r="T369" s="14">
        <f t="array" aca="1" ref="T369" ca="1">IF(H369,IF(M369&gt;0,SUM(IFERROR(1*(MATCH(INDIRECT(Q369),INDIRECT(K369),0)&gt;0),0)*(INDIRECT(ster!$D$14)&lt;&gt;"")*NOT(ISNUMBER(INDIRECT(Q369)))),0),"")</f>
        <v>0</v>
      </c>
      <c r="U369" s="14">
        <f t="array" aca="1" ref="U369" ca="1">IF(H369,SUM((IFERROR(INDIRECT(Q369)="",FALSE))*(INDIRECT(ster!$D$14)&lt;&gt;"")),"")</f>
        <v>1</v>
      </c>
      <c r="V369" s="14">
        <f t="array" aca="1" ref="V369" ca="1">IF(H369,SUM((IFERROR(INDIRECT(Q369)="#ąś",TRUE))*(INDIRECT(ster!$D$14)&lt;&gt;"")),"")</f>
        <v>0</v>
      </c>
      <c r="W369" s="14">
        <f t="array" aca="1" ref="W369" ca="1">IF(H369,SUM(ISNUMBER(INDIRECT(Q369))*(INDIRECT(ster!$D$14)&lt;&gt;"")),"")</f>
        <v>0</v>
      </c>
      <c r="X369" s="14" t="str">
        <f t="array" aca="1" ref="X369" ca="1">IF(AND(H369,W369&gt;0),IF(wew!$B$3,MIN(IF((INDIRECT(ster!$D$14)&lt;&gt;"")*IFERROR(INDIRECT($Q369)&lt;&gt;"",FALSE),IFERROR(INDIRECT($Q369),"X"),"X")),"&lt;włącz podświetlanie wartości&gt;"),"—")</f>
        <v>—</v>
      </c>
      <c r="Y369" s="14" t="str">
        <f t="array" aca="1" ref="Y369" ca="1">IF(AND(H369,W369&gt;0),IF(wew!$B$3,MAX(IF((INDIRECT(ster!$D$14)&lt;&gt;"")*IFERROR(INDIRECT($Q369)&lt;&gt;"",FALSE),IFERROR(INDIRECT($Q369),"X"),"X")),"&lt;włącz podświetlanie wartości&gt;"),"—")</f>
        <v>—</v>
      </c>
      <c r="Z369" s="14">
        <f t="shared" ref="Z369" ca="1" si="9281">IF(H369,S369-T369-W369,"")</f>
        <v>0</v>
      </c>
      <c r="AA369" s="12" t="str">
        <f t="shared" ref="AA369" ca="1" si="9282">IF(H369,IF(S369&gt;0,W369/(S369),"—"),"")</f>
        <v>—</v>
      </c>
      <c r="AB369" s="17">
        <f t="array" aca="1" ref="AB369" ca="1">IF(H369,IF(W369&gt;0,SUM((INDIRECT(ster!$D$14)&lt;&gt;"")*IFERROR((INDIRECT(Q369)&lt;&gt;"")*(INDIRECT(Q369)=INT(INDIRECT(Q369))),0)),0),"")</f>
        <v>0</v>
      </c>
      <c r="AC369" s="17">
        <f t="array" aca="1" ref="AC369" ca="1">IF(H369,W369-AB369,"")</f>
        <v>0</v>
      </c>
      <c r="AD369" s="17">
        <f t="shared" ref="AD369" ca="1" si="9283">IF($H369,IF(AC369&lt;&gt;"",IF(AC369=0,1,IF(AC369/W369&lt;0.15,2,3)),0),"")</f>
        <v>1</v>
      </c>
      <c r="AE369" s="17" t="b">
        <f t="shared" ref="AE369" ca="1" si="9284">IF(H369,OFFSET(O369,1,0)=".validation",FALSE)</f>
        <v>0</v>
      </c>
      <c r="AF369" s="17" t="str">
        <f ca="1">IF(AE369,IF($H369,ADDRESS(3,D369+2,4,,"["&amp;wew!$G$7&amp;"]"&amp;_sheetname_dataframe)&amp;":"&amp;ADDRESS(2+ster!$C$14,D369+2,4),""),"")</f>
        <v/>
      </c>
      <c r="AG369" s="17" t="str">
        <f t="shared" ref="AG369" ca="1" si="9285">IF(AE369,IF($H369,IF(INDIRECT(ADDRESS(1,D369+2,,,_sheetname_dataframe))="","",INDIRECT(ADDRESS(1,D369+2,,,_sheetname_dataframe))),""),"")</f>
        <v/>
      </c>
      <c r="AH369" s="17" t="b">
        <f t="shared" ref="AH369" ca="1" si="9286">IF(H369,AND(AE369,OFFSET(O369,2,0)=".validation"),FALSE)</f>
        <v>0</v>
      </c>
      <c r="AI369" s="17" t="str">
        <f ca="1">IF(AH369,IF($H369,ADDRESS(3,D369+3,4,,"["&amp;wew!$G$7&amp;"]"&amp;_sheetname_dataframe)&amp;":"&amp;ADDRESS(2+ster!$C$14,D369+3,4),""),"")</f>
        <v/>
      </c>
      <c r="AJ369" s="17" t="str">
        <f t="shared" ref="AJ369" ca="1" si="9287">IF(AH369,IF($H369,IF(INDIRECT(ADDRESS(1,D369+3,,,_sheetname_dataframe))="","",INDIRECT(ADDRESS(1,D369+3,,,_sheetname_dataframe))),""),"")</f>
        <v/>
      </c>
      <c r="AK369" s="17" t="b">
        <f t="shared" ref="AK369" ca="1" si="9288">IF(H369,OR(AQ369,AD369=2),"")</f>
        <v>0</v>
      </c>
      <c r="AL369" s="17" t="b">
        <f t="shared" ref="AL369" ca="1" si="9289">IF($H369,IF(BV369&lt;&gt;"",IF(OR(BM369="F",BM369="L",BM369="I",BM369="D"),BV369&lt;&gt;0)),"")</f>
        <v>0</v>
      </c>
      <c r="AM369" s="17" t="b">
        <f t="shared" ref="AM369" ca="1" si="9290">IF($H369,AND(NOT(AL369),OR(IF(BW369&lt;&gt;"",IF(OR(BM369="F",BM369="L"),BW369&lt;&gt;0)),BM369="I",BM369="N",BM369="D")),"")</f>
        <v>0</v>
      </c>
      <c r="AN369" s="17">
        <f t="shared" ref="AN369" ca="1" si="9291">IF(COUNTA(INDIRECT(Q369))=0,0, IF(AND(AO369&lt;&gt;"",X369&lt;AO369),1,IF(AND(AP369&lt;&gt;"",Y369&gt;AP369),1,IF(AND(AQ369,AC369&gt;0),2,0))))</f>
        <v>0</v>
      </c>
      <c r="AO369" s="24" t="str">
        <f t="shared" ref="AO369" ca="1" si="9292">IF($H369,IF(BY369&lt;&gt;"",IF(ISNUMBER(BY369),BY369,""),""),"")</f>
        <v/>
      </c>
      <c r="AP369" s="24" t="str">
        <f t="shared" ref="AP369" ca="1" si="9293">IF($H369,IF(BZ369&lt;&gt;"",IF(ISNUMBER(BZ369),BZ369,""),""),"")</f>
        <v/>
      </c>
      <c r="AQ369" s="17" t="b">
        <f t="shared" ref="AQ369" ca="1" si="9294">IF(H369,IF(CA369&lt;&gt;"",CA369&lt;&gt;0,FALSE),"")</f>
        <v>0</v>
      </c>
      <c r="AR369" s="17" t="b">
        <f t="shared" ref="AR369" ca="1" si="9295">IF(H369,IF(N369&gt;0,IF(BQ369&lt;&gt;"",BQ369&lt;&gt;0,FALSE),FALSE),"")</f>
        <v>0</v>
      </c>
      <c r="AS369" s="17" t="b">
        <f t="shared" ref="AS369" ca="1" si="9296">IF(H369,IF(BR369&lt;&gt;"",BR369&lt;&gt;0,FALSE),"")</f>
        <v>0</v>
      </c>
      <c r="AT369" s="17" t="b">
        <f t="shared" ref="AT369" ca="1" si="9297">IF(H369,IF(N369&gt;0,FALSE,IF(BU369&lt;&gt;"",MATCH(BU369,DataType,0)=1,FALSE)),"")</f>
        <v>0</v>
      </c>
      <c r="AU369" s="17" t="b">
        <f t="shared" ref="AU369" ca="1" si="9298">IF(H369,IF(N369&gt;0,TRUE,IF(BU369&lt;&gt;"",MATCH(BU369,DataType,0)=2,FALSE)),"")</f>
        <v>1</v>
      </c>
      <c r="AV369" s="17" t="b">
        <f t="shared" ref="AV369" ca="1" si="9299">IF(H369,IF(N369&gt;0,FALSE,IF(BU369&lt;&gt;"",MATCH(BU369,DataType,0)=3,FALSE)),"")</f>
        <v>0</v>
      </c>
      <c r="AW369" s="17" t="b">
        <f t="shared" ref="AW369" ca="1" si="9300">IF(H369,IF(W369&gt;0,Z369=0,FALSE),"")</f>
        <v>0</v>
      </c>
      <c r="AX369" s="14" t="b">
        <f t="array" aca="1" ref="AX369" ca="1">IF(H369,N369&gt;0,"")</f>
        <v>1</v>
      </c>
      <c r="AY369" s="17" t="str">
        <f t="shared" ref="AY369" ca="1" si="9301">IF(H369,IF(N369&gt;0,ADDRESS(ROW(VariablesOrigin)+1,COLUMN(VariablesOrigin)+1,4) &amp; ":" &amp; ADDRESS(ROW(VariablesOrigin)+N369,COLUMN(VariablesOrigin)+1,4),""),"")</f>
        <v>C3:C35</v>
      </c>
      <c r="AZ369" s="17" t="b">
        <f t="array" aca="1" ref="AZ369" ca="1">IF(AY369&lt;&gt;"",SUM(1*ISERROR(MATCH(INDIRECT(AY369),INDIRECT(K369),0)))=0,"")</f>
        <v>0</v>
      </c>
      <c r="BA369" s="17" t="b">
        <f t="shared" ref="BA369" ca="1" si="9302">IF(H369,BU369="",FALSE)</f>
        <v>1</v>
      </c>
      <c r="BB369" s="17" t="b">
        <v>0</v>
      </c>
      <c r="BC369" s="17" t="b">
        <f t="shared" ref="BC369" ca="1" si="9303">IF(BA369,IF(N369&gt;0,AND(AZ369,Z369=0),FALSE),"")</f>
        <v>0</v>
      </c>
      <c r="BD369" s="17" t="b">
        <f t="shared" ref="BD369" ca="1" si="9304">IF(BA369,IF(N369&gt;0,AND(NOT(AZ369),Z369=0),FALSE),"")</f>
        <v>1</v>
      </c>
      <c r="BE369" s="17" t="b">
        <f t="shared" ref="BE369" ca="1" si="9305">IF(BA369,IF(AND(AW369,NOT(BB369),NOT(BC369),NOT(BD369)),AND(Z369=0,AC369=0),FALSE),"")</f>
        <v>0</v>
      </c>
      <c r="BF369" s="17" t="b">
        <f t="shared" ref="BF369" ca="1" si="9306">IF(BA369,IF(AND(AW369,NOT(BB369),NOT(BC369),NOT(BD369)),AND(Z369=0,OR(AC369&gt;0)),FALSE),"")</f>
        <v>0</v>
      </c>
      <c r="BG369" s="17" t="b">
        <f t="shared" ref="BG369" ca="1" si="9307">IF(BA369,IF(OR(BB369:BF369),FALSE,IF(Z369=0,FALSE,Z369&gt;0)),"")</f>
        <v>0</v>
      </c>
      <c r="BH369" s="17" t="b">
        <f t="shared" ref="BH369" ca="1" si="9308">IF(BA369,COUNTIF(BB369:BG369,TRUE)=1,"")</f>
        <v>1</v>
      </c>
      <c r="BI369" s="17">
        <f t="shared" ref="BI369" ca="1" si="9309">IF(BA369,IFERROR(MATCH(TRUE,BB369:BG369,0),7),"")</f>
        <v>3</v>
      </c>
      <c r="BJ369" s="17" t="b">
        <f t="shared" ref="BJ369" ca="1" si="9310">DF369&lt;&gt;""</f>
        <v>0</v>
      </c>
      <c r="BK369" s="17" t="str">
        <f t="shared" ref="BK369" ca="1" si="9311">IF(H369,IF(AND(NOT(BA369),AU369),AC369=0,""),"")</f>
        <v/>
      </c>
      <c r="BL369" s="17" t="str">
        <f t="shared" ref="BL369" ca="1" si="9312">IF(H369,IF(AND(NOT(BA369),AU369),AC369&gt;0,""),"")</f>
        <v/>
      </c>
      <c r="BM369" s="17" t="str">
        <f t="shared" ref="BM369" ca="1" si="9313">IF(H369,IF(BA369,CHOOSE(BI369,"0","F","L","I","N",IF(AA369&gt;0.5,"N","S"),"0"),CHOOSE(MATCH(BU369,DataType,0),"S",IF(BK369,"I","N"),"D"  )),"")</f>
        <v>L</v>
      </c>
      <c r="BN369" s="17" t="str">
        <f t="shared" ref="BN369" ca="1" si="9314">IF(H369,IF(BJ369,"E",IF(BA369,CHOOSE(BI369,"0","F","L","I","N","S","0"),CHOOSE(MATCH(BU369,DataType,0),"S",IF(BK369,"I","N"),"D"  ))),"")</f>
        <v>L</v>
      </c>
      <c r="BO369" s="17" t="str">
        <f t="shared" ref="BO369" ca="1" si="9315">IF($H369,IF(BM369="0","",IF(AND(AR369,N369=2),"D",IF(BM369="S","N",IF(AL369,"O",IF(AM369,"I","N"))))),"")</f>
        <v>N</v>
      </c>
      <c r="BP369" s="14" t="b">
        <f t="shared" ref="BP369" ca="1" si="9316">INDIRECT(ADDRESS(2,ROW(A369)-1,,,_sheetname_dataframe))&lt;&gt;""</f>
        <v>1</v>
      </c>
      <c r="BQ369" s="35"/>
      <c r="BX369" s="16"/>
      <c r="BY369" s="16"/>
      <c r="BZ369" s="16"/>
      <c r="CA369" s="16"/>
      <c r="CB369" s="16"/>
      <c r="CC369" s="16"/>
      <c r="CD369" s="16"/>
      <c r="CE369" s="16"/>
      <c r="CF369" s="16"/>
      <c r="CN369" s="14">
        <f ca="1">IF(H369,IFERROR(IsVariableNameLegal(O369),0),0)</f>
        <v>0</v>
      </c>
      <c r="CO369" s="14" t="str">
        <f t="array" aca="1" ref="CO369" ca="1">IF(H369,IF(COUNTIF(INDIRECT(wew!$C$13),O369)&gt;1,TRIM(SUBSTITUTE(_xll.MCONCAT(IF((INDIRECT(wew!$C$13)=O369)*(COLUMN(INDIRECT(wew!$C$13))&lt;&gt;D369+1),-1+COLUMN(INDIRECT(wew!$C$13)),"")," "),"  "," ")),""),"")</f>
        <v/>
      </c>
      <c r="CP369" s="14" t="str">
        <f t="array" aca="1" ref="CP369" ca="1">IF(P369&lt;&gt;"",IF(LEN(P369)&gt;150,1,""),"")</f>
        <v/>
      </c>
      <c r="CQ369" s="14" t="str">
        <f t="array" aca="1" ref="CQ369" ca="1">IF(AND(H369,NOT(ster!$J$3)),IF(COUNTIF(INDIRECT(wew!$C$15),P369)&gt;1,TRIM(SUBSTITUTE(_xll.MCONCAT(IF((INDIRECT(wew!$C$15)=P369)*(COLUMN(INDIRECT(wew!$C$15))&lt;&gt;D369+1),-1+COLUMN(INDIRECT(wew!$C$15)),"")," "),"  "," ")),""),"")</f>
        <v/>
      </c>
      <c r="CR369" s="14" t="str">
        <f t="array" aca="1" ref="CR369" ca="1">IF(H369,IF(AND(W369&gt;0,AO369&lt;&gt;""),TRIM(SUBSTITUTE(_xll.MCONCAT(IFERROR(IF(ISNUMBER(INDIRECT(Q369)),IF((INDIRECT(ster!$D$14)&lt;&gt;"")*(INDIRECT(Q369)&lt;AO369),INDIRECT(ster!$D$14) &amp; ": " &amp;  SUBSTITUTE(IF( AV369,IFERROR(TEXT(INDIRECT(Q369),"rrrr-mm-dd") &amp;" (" &amp; INDIRECT(Q369) &amp;")",INDIRECT(Q369)),INDIRECT(Q369))," "," "),""),""),"")," "),"  "," ")),""),"")</f>
        <v/>
      </c>
      <c r="CS369" s="14" t="str">
        <f t="array" aca="1" ref="CS369" ca="1">IF(H369,IF(AND(W369&gt;0,AP369&lt;&gt;""),TRIM(SUBSTITUTE(_xll.MCONCAT(IFERROR(IF(ISNUMBER(INDIRECT(Q369)),IF((INDIRECT(ster!$D$14)&lt;&gt;"")*(INDIRECT(Q369)&gt;AP369),INDIRECT(ster!$D$14) &amp; ": " &amp;  SUBSTITUTE(IF( AV369,IFERROR(TEXT(INDIRECT(Q369),"rrrr-mm-dd")&amp;" (" &amp; INDIRECT(Q369) &amp;")",INDIRECT(Q369)),INDIRECT(Q369))," "," "),""),""),"")," "),"  "," ")),""),"")</f>
        <v/>
      </c>
      <c r="CT369" s="14" t="str">
        <f t="array" aca="1" ref="CT369" ca="1">IF(H369,IF(AND(N369&gt;0,AR369),TRIM(SUBSTITUTE(_xll.MCONCAT(IFERROR(IF(ISNUMBER(INDIRECT(Q369)),IF((INDIRECT(ster!$D$14)&lt;&gt;"")*(IFERROR(0*(MATCH(INDIRECT(Q369),INDIRECT(K369),0)&gt;0),1)),INDIRECT(ster!$D$14) &amp; ": " &amp;  SUBSTITUTE(IF( AV369,IFERROR(TEXT(INDIRECT(Q369),"rrrr-mm-dd")&amp;" (" &amp; INDIRECT(Q369) &amp;")",INDIRECT(Q369)),INDIRECT(Q369))," "," "),""),""),"")," "),"  "," ")),""),"")</f>
        <v/>
      </c>
      <c r="CU369" s="14" t="str">
        <f t="array" aca="1" ref="CU369" ca="1">IF(H369,IF(AND(V369&gt;0),TRIM(SUBSTITUTE(_xll.MCONCAT(IF((INDIRECT(ster!$D$14)&lt;&gt;"")*(IFERROR(0*(INDIRECT(Q369)&lt;&gt;""),1)),INDIRECT(ster!$D$14),"")," "),"  "," ")),""),"")</f>
        <v/>
      </c>
      <c r="CV369" s="14" t="str">
        <f t="array" aca="1" ref="CV369" ca="1">IF(H369,IF(AS369,
TRIM(SUBSTITUTE(_xll.MCONCAT(IF(
   (INDIRECT(ster!$D$14)&lt;&gt;"")*
   ((INDIRECT(Q369)="")+
      NOT(ISNUMBER(INDIRECT(Q369)))*
      NOT(ISERROR(MATCH(INDIRECT(Q369),INDIRECT(K369),0)))
    ),
      INDIRECT(ster!$D$14),
   "")," "),"  "," ")),
""),"")</f>
        <v/>
      </c>
      <c r="CW369" s="14" t="str">
        <f t="array" aca="1" ref="CW369" ca="1">IF(H369,IF(AND(AQ369),TRIM(SUBSTITUTE(_xll.MCONCAT(IFERROR(IF(ISNUMBER(INDIRECT(Q369)),IF((INDIRECT(ster!$D$14)&lt;&gt;"")*(INDIRECT(Q369)&lt;&gt;INT(INDIRECT(Q369))),INDIRECT(ster!$D$14) &amp; ": " &amp; INDIRECT(Q369),""),""),"")," "),"  "," ")),""),"")</f>
        <v/>
      </c>
      <c r="CX369" s="14" t="str">
        <f t="array" aca="1" ref="CX369" ca="1">IF(H369,IF(OR(AU369,AV369),TRIM(SUBSTITUTE(_xll.MCONCAT(IF((INDIRECT(ster!$D$14)&lt;&gt;"")*NOT(ISNUMBER(INDIRECT(Q369))),IF(ISERROR(MATCH(INDIRECT(Q369),INDIRECT(K369),0)),IFERROR(IF(INDIRECT(Q369)&lt;&gt;"",INDIRECT(ster!$D$14) &amp; ": " &amp; SUBSTITUTE(INDIRECT(Q369)," "," "),""),""),""),"")," "),"  "," ")),""),"")</f>
        <v/>
      </c>
      <c r="CY369" s="14" t="str">
        <f t="array" aca="1" ref="CY369" ca="1">IF(H369,IF(AE369,TRIM(SUBSTITUTE(_xll.MCONCAT(IF((INDIRECT(ster!$D$14)&lt;&gt;"")*IFERROR(NOT(INDIRECT(AF369)),FALSE),IF(ISERROR(MATCH(INDIRECT(Q369),INDIRECT(K369),0)),IFERROR(IF(INDIRECT(Q369)&lt;&gt;"",INDIRECT(ster!$D$14)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CZ369" s="14" t="str">
        <f t="array" aca="1" ref="CZ369" ca="1">IF(H369,IF(AH369,TRIM(SUBSTITUTE(_xll.MCONCAT(IF((INDIRECT(ster!$D$14)&lt;&gt;"")*IFERROR(NOT(INDIRECT(AI369)),FALSE),IF(ISERROR(MATCH(INDIRECT(Q369),INDIRECT(K369),0)),IFERROR(IF(INDIRECT(Q369)&lt;&gt;"",INDIRECT(ster!$D$14)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DC369" s="14" t="str">
        <f ca="1">SUBSTITUTE(SUBSTITUTE(SUBSTITUTE(SUBSTITUTE(_xll.MCONCAT(DG369:DS369,"■"),"■■","■"),"■■","■"),"■■","■"),"■■","■")</f>
        <v>■</v>
      </c>
      <c r="DD369" s="14" t="str">
        <f t="shared" ref="DD369" ca="1" si="9317">IF(MID(DC369,1,1)="■",MID(DC369,2,LEN(DC369)),DC369)</f>
        <v/>
      </c>
      <c r="DE369" s="14" t="str">
        <f t="shared" ref="DE369" ca="1" si="9318">IF(DD369&lt;&gt;"",IF(MID(DD369,LEN(DD369),1)="■",MID(DD369,1,LEN(DD369)-1),DD369),"")</f>
        <v/>
      </c>
      <c r="DF369" s="14" t="str">
        <f t="shared" ref="DF369" ca="1" si="9319">IFERROR(IF(DE369&lt;&gt;"",SUBSTITUTE(DE369,"■",". "),""),"##INTERNAL_ERROR")</f>
        <v/>
      </c>
      <c r="DG369" s="14" t="str">
        <f t="shared" ref="DG369" ca="1" si="9320">IF(CN369&lt;&gt;0,"Variable name don't comply with the naming convention","")</f>
        <v/>
      </c>
      <c r="DH369" s="14" t="str">
        <f t="shared" ref="DH369" ca="1" si="9321">IF(CO369&lt;&gt;"","Duplicated name. " &amp; IF(ISERROR(FIND(" ",CO369)),"Duplicate have index " &amp; CO369, "Duplicates have indices: "&amp;SUBSTITUTE(CO369," ",", ")),"")</f>
        <v/>
      </c>
      <c r="DI369" s="14" t="str">
        <f t="shared" ref="DI369" ca="1" si="9322">IF(CP369&lt;&gt;"","Variable label exceed length 150","")</f>
        <v/>
      </c>
      <c r="DJ369" s="14" t="str">
        <f t="shared" ref="DJ369" ca="1" si="9323">IF(CQ369&lt;&gt;"","Duplicated variable label. " &amp; IF(ISERROR(FIND(" ",CQ369)),"Duplicate have index " &amp; CQ369, "Duplicates have indices: "&amp;SUBSTITUTE(CQ369," ",", ")),"")</f>
        <v/>
      </c>
      <c r="DK369" s="14" t="str">
        <f t="shared" ref="DK369" ca="1" si="9324">IF(CR369&lt;&gt;"","The following cases have values below declared theorethical min: " &amp;SUBSTITUTE(CR369," ",", "),"")</f>
        <v/>
      </c>
      <c r="DL369" s="14" t="str">
        <f t="shared" ref="DL369" ca="1" si="9325">IF(CS369&lt;&gt;"","The following cases have values above declared theorethical max: " &amp;SUBSTITUTE(CS369," ",", "),"")</f>
        <v/>
      </c>
      <c r="DM369" s="14" t="str">
        <f t="shared" ref="DM369" ca="1" si="9326">IF(CT369&lt;&gt;"","There are some cases with values not explicitly declared in the labels dictionary: " &amp;SUBSTITUTE(CT369," ",", "),"")</f>
        <v/>
      </c>
      <c r="DN369" s="14" t="str">
        <f t="array" aca="1" ref="DN369" ca="1">IF(CU369&lt;&gt;"","There are errors in the entered values in the following cases: " &amp;SUBSTITUTE(CU369," ",", "),"")</f>
        <v/>
      </c>
      <c r="DO369" s="14" t="str">
        <f t="shared" ref="DO369" ca="1" si="9327">IF(CV369&lt;&gt;"","The following records are missing in this required field: " &amp;SUBSTITUTE(CV369," ",", "),"")</f>
        <v/>
      </c>
      <c r="DP369" s="14" t="str">
        <f t="shared" ref="DP369" ca="1" si="9328">IF(CW369&lt;&gt;"","The following cases have non-integer values: " &amp;SUBSTITUTE(CW369," ",", "),"")</f>
        <v/>
      </c>
      <c r="DQ369" s="14" t="str">
        <f t="shared" ref="DQ369" ca="1" si="9329">IF(CX369&lt;&gt;"","The following cases are non-numeric: " &amp;SUBSTITUTE(CX369," ",", "),"")</f>
        <v/>
      </c>
      <c r="DR369" s="14" t="str">
        <f t="shared" ref="DR369" ca="1" si="9330">IF(CY369&lt;&gt;"","In the following cases " &amp; P369 &amp; " " &amp; LOWER(MID(AG369,1,1)) &amp; MID(AG369,2,LEN(AG369)) &amp; ": " &amp;SUBSTITUTE(CY369," ",", "),"")</f>
        <v/>
      </c>
      <c r="DS369" s="14" t="str">
        <f t="shared" ref="DS369" ca="1" si="9331">IF(CZ369&lt;&gt;"","In the following cases " &amp; P369 &amp; " " &amp; LOWER(MID(AJ369,1,1)) &amp; MID(AJ369,2,LEN(AJ369)) &amp; ": " &amp;SUBSTITUTE(CZ369," ",", "),"")</f>
        <v/>
      </c>
      <c r="DZ369" s="14" t="b">
        <f t="shared" ref="DZ369" ca="1" si="9332">OR(ED369&lt;&gt;"",EF369&lt;&gt;"",EG369&lt;&gt;"")</f>
        <v>0</v>
      </c>
      <c r="EA369" s="14" t="str">
        <f t="shared" ref="EA369" ca="1" si="9333">IF(EB369&lt;&gt;"",G369 &amp; " (" &amp; F369 &amp; ")","")</f>
        <v>Which family member 4 had a history of Alzheimer disease (q_102d_1)</v>
      </c>
      <c r="EB369" s="14" t="str">
        <f t="shared" ref="EB369" ca="1" si="9334">IF(EE369&lt;&gt;"",EE369&amp;IF(ED369&lt;&gt;""," and "&amp;ED369,""),UPPER(MID(ED369,1,1)&amp;MID(ED369,2,LEN(ED369))))&amp; IF(OR(EF369&lt;&gt;"",EG369&lt;&gt;"")," and "&amp;IF(EF369&lt;&gt;"",LOWER(MID(EF369,1,1) &amp; MID(EF369,2,LEN(EF369))),"")&amp; IF(AND(EF369 &lt;&gt;"",EG369&lt;&gt;"")," and ","") &amp; IF(EG369&lt;&gt;"",LOWER(MID(EG369,1,1) &amp; MID(EG369,2,LEN(EG369))),""),"") &amp; IF(OR(EE369&lt;&gt;"",ED369&lt;&gt;"",EF369&lt;&gt;"",EG369&lt;&gt;""), ". ","")</f>
        <v xml:space="preserve">Values must be numeric. </v>
      </c>
      <c r="EC369" s="14" t="str">
        <f t="shared" ref="EC369" ca="1" si="9335">IF(EB369&lt;&gt;"",G369 &amp; " (" &amp; F369 &amp; "): " &amp; EB369,"")</f>
        <v xml:space="preserve">Which family member 4 had a history of Alzheimer disease (q_102d_1): Values must be numeric. </v>
      </c>
      <c r="ED369" s="14" t="str">
        <f t="shared" ref="ED369" ca="1" si="9336">IF(H369,IF(W369&gt;0,IF(AND(AO369&lt;&gt;"",AP369&lt;&gt;""),"each value must be between " &amp; IF( AV369,IFERROR(TEXT(AO369,"rrrr-mm-dd") &amp;" (" &amp; AO369 &amp;")",AO369),AO369) &amp; " and " &amp; IF( AV369,IFERROR(TEXT(AP369,"rrrr-mm-dd") &amp;" (" &amp; AP369 &amp;")",AP369),AP369),IF(AO369&lt;&gt;"","each value must be above " &amp; IF( AV369,IFERROR(TEXT(AO369,"rrrr-mm-dd") &amp;" (" &amp; AO369 &amp;")",AO369),AO369), IF(AP369&lt;&gt;"","each value must be below " &amp; IF( AV369,IFERROR(TEXT(AP369,"rrrr-mm-dd") &amp;" (" &amp; AP369 &amp;")",AP369),AP369),""))),""),"")</f>
        <v/>
      </c>
      <c r="EE369" s="14" t="str">
        <f t="shared" ref="EE369" ca="1" si="9337">IF(H369,IF(OR(AQ369,AU369,AV369,AS369,AR369),
   "Values must be" &amp;
   IF(AR369," limited to predefinied list", IF(AQ369, " integers",IF(OR(AU369,AV369)," numeric",""))) &amp;
   IF(AS369,IF(OR(AR369,AQ369,AU369,AV369), " and ","") &amp; "non-missing",""),
""),"")</f>
        <v>Values must be numeric</v>
      </c>
      <c r="EF369" s="14" t="str">
        <f t="shared" ref="EF369" ca="1" si="9338">IF($H369,AG369,"")</f>
        <v/>
      </c>
      <c r="EG369" s="14" t="str">
        <f t="shared" ref="EG369" ca="1" si="9339">IF($H369,AJ369,"")</f>
        <v/>
      </c>
      <c r="EM369" s="14" t="b">
        <f t="shared" ref="EM369" ca="1" si="9340">OR(EC369&lt;&gt;"",DF369&lt;&gt;"")</f>
        <v>1</v>
      </c>
      <c r="EN369" s="14">
        <f t="shared" ref="EN369" ca="1" si="9341">IF(EM369,C369,"")</f>
        <v>337</v>
      </c>
      <c r="EO369" s="14" t="str">
        <f t="shared" ref="EO369" ca="1" si="9342">IF(EM369,F369,"")</f>
        <v>q_102d_1</v>
      </c>
      <c r="EP369" s="14" t="str">
        <f t="shared" ref="EP369" ca="1" si="9343">EC369</f>
        <v xml:space="preserve">Which family member 4 had a history of Alzheimer disease (q_102d_1): Values must be numeric. </v>
      </c>
      <c r="EQ369" s="14" t="str">
        <f t="shared" ref="EQ369" ca="1" si="9344">DF369</f>
        <v/>
      </c>
    </row>
    <row r="370" spans="2:147" s="14" customFormat="1">
      <c r="B370" s="14" t="str">
        <f t="shared" ref="B370" ca="1" si="9345">DF370</f>
        <v/>
      </c>
      <c r="C370" s="14">
        <f t="shared" ref="C370" ca="1" si="9346">IF(OFFSET(B370,-1,COLUMN(VariableExists)-2),OFFSET(B370,-1,1)+1,OFFSET(B370,-1,1))</f>
        <v>338</v>
      </c>
      <c r="D370" s="14">
        <f t="shared" ref="D370" si="9347">ROW(A370)-2</f>
        <v>368</v>
      </c>
      <c r="E370" s="14" t="str">
        <f t="shared" ref="E370" ca="1" si="9348">IF(OR(G370="",ROW(G370)=2),"",IF(Z370&gt;0,"S",IF(AX370,IF(J370=2,"D","N"),"I")))</f>
        <v>I</v>
      </c>
      <c r="F370" s="14" t="str">
        <f t="shared" ref="F370" ca="1" si="9349">IF(H370,O370,"")</f>
        <v>q_102d_2</v>
      </c>
      <c r="G370" s="14" t="str">
        <f t="shared" ref="G370" ca="1" si="9350">IF(H370,P370,"")</f>
        <v>How many family members 4 had a history of Alzheimer disease</v>
      </c>
      <c r="H370" s="14" t="b">
        <f t="shared" ref="H370" ca="1" si="9351">IF(INDIRECT(ADDRESS(2,D370+1,,,_sheetname_dataframe))="",FALSE,MID(INDIRECT(ADDRESS(2,D370+1,,,_sheetname_dataframe)),1,1)&lt;&gt;".")</f>
        <v>1</v>
      </c>
      <c r="I370" s="14" t="str">
        <f ca="1">IF($H370,ADDRESS(3,(D370+1)*2-1,4,,"["&amp;wew!$G$7&amp;"]"&amp;_sheetname_labels)&amp;":"&amp;ADDRESS(2+ster!$B$20,(D370+1)*2-1,4),"")</f>
        <v>[DBTemplate.xlsm]labels!ABI3:ABI61</v>
      </c>
      <c r="J370" s="14">
        <f t="array" aca="1" ref="J370" ca="1">IF(H370,MAX(0,MAX(IF(INDIRECT(I370)&lt;&gt;"",ROW(INDIRECT(I370)),""))-2),"")</f>
        <v>0</v>
      </c>
      <c r="K370" s="14" t="str">
        <f ca="1">IF($H370,IF($J370&gt;0,ADDRESS(3,(D370+1)*2-1,4,,"["&amp;wew!$G$7&amp;"]"&amp;_sheetname_labels)&amp;":"&amp;ADDRESS(2+J370,(D370+1)*2-1,4),""),"")</f>
        <v/>
      </c>
      <c r="L370" s="14" t="str">
        <f ca="1">IF($H370,IF($J370&gt;0,ADDRESS(3,(D370+1)*2,4,,"["&amp;wew!$G$7&amp;"]"&amp;_sheetname_labels)&amp;":"&amp;ADDRESS(2+J370,(D370+1)*2,4),""),"")</f>
        <v/>
      </c>
      <c r="M370" s="14">
        <f t="shared" ref="M370" ca="1" si="9352">IF($H370,IF(J370&gt;0,COUNTA(INDIRECT(K370))-COUNT(INDIRECT(K370)),0),"")</f>
        <v>0</v>
      </c>
      <c r="N370" s="14">
        <f t="shared" ref="N370" ca="1" si="9353">IF(H370,J370-M370,"")</f>
        <v>0</v>
      </c>
      <c r="O370" s="14" t="str">
        <f t="shared" ref="O370" ca="1" si="9354">IF(INDIRECT(ADDRESS(2,D370+1,,,_sheetname_dataframe))="","",INDIRECT(ADDRESS(2,D370+1,,,_sheetname_dataframe)))</f>
        <v>q_102d_2</v>
      </c>
      <c r="P370" s="14" t="str">
        <f t="shared" ref="P370" ca="1" si="9355">IF(H370,IF(INDIRECT(ADDRESS(1,D370+1,,,_sheetname_dataframe))="","",INDIRECT(ADDRESS(1,D370+1,,,_sheetname_dataframe))),"")</f>
        <v>How many family members 4 had a history of Alzheimer disease</v>
      </c>
      <c r="Q370" s="14" t="str">
        <f ca="1">IF($BP370,ADDRESS(3,D370+1,4,,"["&amp;wew!$G$7&amp;"]"&amp;_sheetname_dataframe)&amp;":"&amp;ADDRESS(2+ster!$C$14,D370+1,4),"")</f>
        <v>[DBTemplate.xlsm]data_frame!NE3:NE3</v>
      </c>
      <c r="R370" s="14" t="str">
        <f>IF($BP370,IF(MID(_xll.FORMULATEXT(INDEX(INDIRECT(Q370),1)),1,1)="=", _xll.FORMULATEXT(INDEX(INDIRECT(Q370),1),2,TRUE),""),"")</f>
        <v/>
      </c>
      <c r="S370" s="14">
        <f t="array" aca="1" ref="S370" ca="1">IF(H370,SUM(IF((IFERROR(INDIRECT(Q370)&lt;&gt;"",FALSE))*(INDIRECT(ster!$D$14)&lt;&gt;""),1,0)),"")</f>
        <v>0</v>
      </c>
      <c r="T370" s="14">
        <f t="array" aca="1" ref="T370" ca="1">IF(H370,IF(M370&gt;0,SUM(IFERROR(1*(MATCH(INDIRECT(Q370),INDIRECT(K370),0)&gt;0),0)*(INDIRECT(ster!$D$14)&lt;&gt;"")*NOT(ISNUMBER(INDIRECT(Q370)))),0),"")</f>
        <v>0</v>
      </c>
      <c r="U370" s="14">
        <f t="array" aca="1" ref="U370" ca="1">IF(H370,SUM((IFERROR(INDIRECT(Q370)="",FALSE))*(INDIRECT(ster!$D$14)&lt;&gt;"")),"")</f>
        <v>1</v>
      </c>
      <c r="V370" s="14">
        <f t="array" aca="1" ref="V370" ca="1">IF(H370,SUM((IFERROR(INDIRECT(Q370)="#ąś",TRUE))*(INDIRECT(ster!$D$14)&lt;&gt;"")),"")</f>
        <v>0</v>
      </c>
      <c r="W370" s="14">
        <f t="array" aca="1" ref="W370" ca="1">IF(H370,SUM(ISNUMBER(INDIRECT(Q370))*(INDIRECT(ster!$D$14)&lt;&gt;"")),"")</f>
        <v>0</v>
      </c>
      <c r="X370" s="14" t="str">
        <f t="array" aca="1" ref="X370" ca="1">IF(AND(H370,W370&gt;0),IF(wew!$B$3,MIN(IF((INDIRECT(ster!$D$14)&lt;&gt;"")*IFERROR(INDIRECT($Q370)&lt;&gt;"",FALSE),IFERROR(INDIRECT($Q370),"X"),"X")),"&lt;włącz podświetlanie wartości&gt;"),"—")</f>
        <v>—</v>
      </c>
      <c r="Y370" s="14" t="str">
        <f t="array" aca="1" ref="Y370" ca="1">IF(AND(H370,W370&gt;0),IF(wew!$B$3,MAX(IF((INDIRECT(ster!$D$14)&lt;&gt;"")*IFERROR(INDIRECT($Q370)&lt;&gt;"",FALSE),IFERROR(INDIRECT($Q370),"X"),"X")),"&lt;włącz podświetlanie wartości&gt;"),"—")</f>
        <v>—</v>
      </c>
      <c r="Z370" s="14">
        <f t="shared" ref="Z370" ca="1" si="9356">IF(H370,S370-T370-W370,"")</f>
        <v>0</v>
      </c>
      <c r="AA370" s="12" t="str">
        <f t="shared" ref="AA370" ca="1" si="9357">IF(H370,IF(S370&gt;0,W370/(S370),"—"),"")</f>
        <v>—</v>
      </c>
      <c r="AB370" s="17">
        <f t="array" aca="1" ref="AB370" ca="1">IF(H370,IF(W370&gt;0,SUM((INDIRECT(ster!$D$14)&lt;&gt;"")*IFERROR((INDIRECT(Q370)&lt;&gt;"")*(INDIRECT(Q370)=INT(INDIRECT(Q370))),0)),0),"")</f>
        <v>0</v>
      </c>
      <c r="AC370" s="17">
        <f t="array" aca="1" ref="AC370" ca="1">IF(H370,W370-AB370,"")</f>
        <v>0</v>
      </c>
      <c r="AD370" s="17">
        <f t="shared" ref="AD370" ca="1" si="9358">IF($H370,IF(AC370&lt;&gt;"",IF(AC370=0,1,IF(AC370/W370&lt;0.15,2,3)),0),"")</f>
        <v>1</v>
      </c>
      <c r="AE370" s="17" t="b">
        <f t="shared" ref="AE370" ca="1" si="9359">IF(H370,OFFSET(O370,1,0)=".validation",FALSE)</f>
        <v>0</v>
      </c>
      <c r="AF370" s="17" t="str">
        <f ca="1">IF(AE370,IF($H370,ADDRESS(3,D370+2,4,,"["&amp;wew!$G$7&amp;"]"&amp;_sheetname_dataframe)&amp;":"&amp;ADDRESS(2+ster!$C$14,D370+2,4),""),"")</f>
        <v/>
      </c>
      <c r="AG370" s="17" t="str">
        <f t="shared" ref="AG370" ca="1" si="9360">IF(AE370,IF($H370,IF(INDIRECT(ADDRESS(1,D370+2,,,_sheetname_dataframe))="","",INDIRECT(ADDRESS(1,D370+2,,,_sheetname_dataframe))),""),"")</f>
        <v/>
      </c>
      <c r="AH370" s="17" t="b">
        <f t="shared" ref="AH370" ca="1" si="9361">IF(H370,AND(AE370,OFFSET(O370,2,0)=".validation"),FALSE)</f>
        <v>0</v>
      </c>
      <c r="AI370" s="17" t="str">
        <f ca="1">IF(AH370,IF($H370,ADDRESS(3,D370+3,4,,"["&amp;wew!$G$7&amp;"]"&amp;_sheetname_dataframe)&amp;":"&amp;ADDRESS(2+ster!$C$14,D370+3,4),""),"")</f>
        <v/>
      </c>
      <c r="AJ370" s="17" t="str">
        <f t="shared" ref="AJ370" ca="1" si="9362">IF(AH370,IF($H370,IF(INDIRECT(ADDRESS(1,D370+3,,,_sheetname_dataframe))="","",INDIRECT(ADDRESS(1,D370+3,,,_sheetname_dataframe))),""),"")</f>
        <v/>
      </c>
      <c r="AK370" s="17" t="b">
        <f t="shared" ref="AK370" ca="1" si="9363">IF(H370,OR(AQ370,AD370=2),"")</f>
        <v>0</v>
      </c>
      <c r="AL370" s="17" t="b">
        <f t="shared" ref="AL370" ca="1" si="9364">IF($H370,IF(BV370&lt;&gt;"",IF(OR(BM370="F",BM370="L",BM370="I",BM370="D"),BV370&lt;&gt;0)),"")</f>
        <v>0</v>
      </c>
      <c r="AM370" s="17" t="b">
        <f t="shared" ref="AM370" ca="1" si="9365">IF($H370,AND(NOT(AL370),OR(IF(BW370&lt;&gt;"",IF(OR(BM370="F",BM370="L"),BW370&lt;&gt;0)),BM370="I",BM370="N",BM370="D")),"")</f>
        <v>0</v>
      </c>
      <c r="AN370" s="17">
        <f t="shared" ref="AN370" ca="1" si="9366">IF(COUNTA(INDIRECT(Q370))=0,0, IF(AND(AO370&lt;&gt;"",X370&lt;AO370),1,IF(AND(AP370&lt;&gt;"",Y370&gt;AP370),1,IF(AND(AQ370,AC370&gt;0),2,0))))</f>
        <v>0</v>
      </c>
      <c r="AO370" s="24" t="str">
        <f t="shared" ref="AO370" ca="1" si="9367">IF($H370,IF(BY370&lt;&gt;"",IF(ISNUMBER(BY370),BY370,""),""),"")</f>
        <v/>
      </c>
      <c r="AP370" s="24" t="str">
        <f t="shared" ref="AP370" ca="1" si="9368">IF($H370,IF(BZ370&lt;&gt;"",IF(ISNUMBER(BZ370),BZ370,""),""),"")</f>
        <v/>
      </c>
      <c r="AQ370" s="17" t="b">
        <f t="shared" ref="AQ370" ca="1" si="9369">IF(H370,IF(CA370&lt;&gt;"",CA370&lt;&gt;0,FALSE),"")</f>
        <v>0</v>
      </c>
      <c r="AR370" s="17" t="b">
        <f t="shared" ref="AR370" ca="1" si="9370">IF(H370,IF(N370&gt;0,IF(BQ370&lt;&gt;"",BQ370&lt;&gt;0,FALSE),FALSE),"")</f>
        <v>0</v>
      </c>
      <c r="AS370" s="17" t="b">
        <f t="shared" ref="AS370" ca="1" si="9371">IF(H370,IF(BR370&lt;&gt;"",BR370&lt;&gt;0,FALSE),"")</f>
        <v>0</v>
      </c>
      <c r="AT370" s="17" t="b">
        <f t="shared" ref="AT370" ca="1" si="9372">IF(H370,IF(N370&gt;0,FALSE,IF(BU370&lt;&gt;"",MATCH(BU370,DataType,0)=1,FALSE)),"")</f>
        <v>0</v>
      </c>
      <c r="AU370" s="17" t="b">
        <f t="shared" ref="AU370" ca="1" si="9373">IF(H370,IF(N370&gt;0,TRUE,IF(BU370&lt;&gt;"",MATCH(BU370,DataType,0)=2,FALSE)),"")</f>
        <v>0</v>
      </c>
      <c r="AV370" s="17" t="b">
        <f t="shared" ref="AV370" ca="1" si="9374">IF(H370,IF(N370&gt;0,FALSE,IF(BU370&lt;&gt;"",MATCH(BU370,DataType,0)=3,FALSE)),"")</f>
        <v>0</v>
      </c>
      <c r="AW370" s="17" t="b">
        <f t="shared" ref="AW370" ca="1" si="9375">IF(H370,IF(W370&gt;0,Z370=0,FALSE),"")</f>
        <v>0</v>
      </c>
      <c r="AX370" s="14" t="b">
        <f t="array" aca="1" ref="AX370" ca="1">IF(H370,N370&gt;0,"")</f>
        <v>0</v>
      </c>
      <c r="AY370" s="17" t="str">
        <f t="shared" ref="AY370" ca="1" si="9376">IF(H370,IF(N370&gt;0,ADDRESS(ROW(VariablesOrigin)+1,COLUMN(VariablesOrigin)+1,4) &amp; ":" &amp; ADDRESS(ROW(VariablesOrigin)+N370,COLUMN(VariablesOrigin)+1,4),""),"")</f>
        <v/>
      </c>
      <c r="AZ370" s="17" t="str">
        <f t="array" aca="1" ref="AZ370" ca="1">IF(AY370&lt;&gt;"",SUM(1*ISERROR(MATCH(INDIRECT(AY370),INDIRECT(K370),0)))=0,"")</f>
        <v/>
      </c>
      <c r="BA370" s="17" t="b">
        <f t="shared" ref="BA370" ca="1" si="9377">IF(H370,BU370="",FALSE)</f>
        <v>1</v>
      </c>
      <c r="BB370" s="17" t="b">
        <v>0</v>
      </c>
      <c r="BC370" s="17" t="b">
        <f t="shared" ref="BC370" ca="1" si="9378">IF(BA370,IF(N370&gt;0,AND(AZ370,Z370=0),FALSE),"")</f>
        <v>0</v>
      </c>
      <c r="BD370" s="17" t="b">
        <f t="shared" ref="BD370" ca="1" si="9379">IF(BA370,IF(N370&gt;0,AND(NOT(AZ370),Z370=0),FALSE),"")</f>
        <v>0</v>
      </c>
      <c r="BE370" s="17" t="b">
        <f t="shared" ref="BE370" ca="1" si="9380">IF(BA370,IF(AND(AW370,NOT(BB370),NOT(BC370),NOT(BD370)),AND(Z370=0,AC370=0),FALSE),"")</f>
        <v>0</v>
      </c>
      <c r="BF370" s="17" t="b">
        <f t="shared" ref="BF370" ca="1" si="9381">IF(BA370,IF(AND(AW370,NOT(BB370),NOT(BC370),NOT(BD370)),AND(Z370=0,OR(AC370&gt;0)),FALSE),"")</f>
        <v>0</v>
      </c>
      <c r="BG370" s="17" t="b">
        <f t="shared" ref="BG370" ca="1" si="9382">IF(BA370,IF(OR(BB370:BF370),FALSE,IF(Z370=0,FALSE,Z370&gt;0)),"")</f>
        <v>0</v>
      </c>
      <c r="BH370" s="17" t="b">
        <f t="shared" ref="BH370" ca="1" si="9383">IF(BA370,COUNTIF(BB370:BG370,TRUE)=1,"")</f>
        <v>0</v>
      </c>
      <c r="BI370" s="17">
        <f t="shared" ref="BI370" ca="1" si="9384">IF(BA370,IFERROR(MATCH(TRUE,BB370:BG370,0),7),"")</f>
        <v>7</v>
      </c>
      <c r="BJ370" s="17" t="b">
        <f t="shared" ref="BJ370" ca="1" si="9385">DF370&lt;&gt;""</f>
        <v>0</v>
      </c>
      <c r="BK370" s="17" t="str">
        <f t="shared" ref="BK370" ca="1" si="9386">IF(H370,IF(AND(NOT(BA370),AU370),AC370=0,""),"")</f>
        <v/>
      </c>
      <c r="BL370" s="17" t="str">
        <f t="shared" ref="BL370" ca="1" si="9387">IF(H370,IF(AND(NOT(BA370),AU370),AC370&gt;0,""),"")</f>
        <v/>
      </c>
      <c r="BM370" s="17" t="str">
        <f t="shared" ref="BM370" ca="1" si="9388">IF(H370,IF(BA370,CHOOSE(BI370,"0","F","L","I","N",IF(AA370&gt;0.5,"N","S"),"0"),CHOOSE(MATCH(BU370,DataType,0),"S",IF(BK370,"I","N"),"D"  )),"")</f>
        <v>0</v>
      </c>
      <c r="BN370" s="17" t="str">
        <f t="shared" ref="BN370" ca="1" si="9389">IF(H370,IF(BJ370,"E",IF(BA370,CHOOSE(BI370,"0","F","L","I","N","S","0"),CHOOSE(MATCH(BU370,DataType,0),"S",IF(BK370,"I","N"),"D"  ))),"")</f>
        <v>0</v>
      </c>
      <c r="BO370" s="17" t="str">
        <f t="shared" ref="BO370" ca="1" si="9390">IF($H370,IF(BM370="0","",IF(AND(AR370,N370=2),"D",IF(BM370="S","N",IF(AL370,"O",IF(AM370,"I","N"))))),"")</f>
        <v/>
      </c>
      <c r="BP370" s="14" t="b">
        <f t="shared" ref="BP370" ca="1" si="9391">INDIRECT(ADDRESS(2,ROW(A370)-1,,,_sheetname_dataframe))&lt;&gt;""</f>
        <v>1</v>
      </c>
      <c r="BQ370" s="35"/>
      <c r="BX370" s="16"/>
      <c r="BY370" s="16"/>
      <c r="BZ370" s="16"/>
      <c r="CA370" s="16"/>
      <c r="CB370" s="16"/>
      <c r="CC370" s="16"/>
      <c r="CD370" s="16"/>
      <c r="CE370" s="16"/>
      <c r="CF370" s="16"/>
      <c r="CN370" s="14">
        <f ca="1">IF(H370,IFERROR(IsVariableNameLegal(O370),0),0)</f>
        <v>0</v>
      </c>
      <c r="CO370" s="14" t="str">
        <f t="array" aca="1" ref="CO370" ca="1">IF(H370,IF(COUNTIF(INDIRECT(wew!$C$13),O370)&gt;1,TRIM(SUBSTITUTE(_xll.MCONCAT(IF((INDIRECT(wew!$C$13)=O370)*(COLUMN(INDIRECT(wew!$C$13))&lt;&gt;D370+1),-1+COLUMN(INDIRECT(wew!$C$13)),"")," "),"  "," ")),""),"")</f>
        <v/>
      </c>
      <c r="CP370" s="14" t="str">
        <f t="array" aca="1" ref="CP370" ca="1">IF(P370&lt;&gt;"",IF(LEN(P370)&gt;150,1,""),"")</f>
        <v/>
      </c>
      <c r="CQ370" s="14" t="str">
        <f t="array" aca="1" ref="CQ370" ca="1">IF(AND(H370,NOT(ster!$J$3)),IF(COUNTIF(INDIRECT(wew!$C$15),P370)&gt;1,TRIM(SUBSTITUTE(_xll.MCONCAT(IF((INDIRECT(wew!$C$15)=P370)*(COLUMN(INDIRECT(wew!$C$15))&lt;&gt;D370+1),-1+COLUMN(INDIRECT(wew!$C$15)),"")," "),"  "," ")),""),"")</f>
        <v/>
      </c>
      <c r="CR370" s="14" t="str">
        <f t="array" aca="1" ref="CR370" ca="1">IF(H370,IF(AND(W370&gt;0,AO370&lt;&gt;""),TRIM(SUBSTITUTE(_xll.MCONCAT(IFERROR(IF(ISNUMBER(INDIRECT(Q370)),IF((INDIRECT(ster!$D$14)&lt;&gt;"")*(INDIRECT(Q370)&lt;AO370),INDIRECT(ster!$D$14) &amp; ": " &amp;  SUBSTITUTE(IF( AV370,IFERROR(TEXT(INDIRECT(Q370),"rrrr-mm-dd") &amp;" (" &amp; INDIRECT(Q370) &amp;")",INDIRECT(Q370)),INDIRECT(Q370))," "," "),""),""),"")," "),"  "," ")),""),"")</f>
        <v/>
      </c>
      <c r="CS370" s="14" t="str">
        <f t="array" aca="1" ref="CS370" ca="1">IF(H370,IF(AND(W370&gt;0,AP370&lt;&gt;""),TRIM(SUBSTITUTE(_xll.MCONCAT(IFERROR(IF(ISNUMBER(INDIRECT(Q370)),IF((INDIRECT(ster!$D$14)&lt;&gt;"")*(INDIRECT(Q370)&gt;AP370),INDIRECT(ster!$D$14) &amp; ": " &amp;  SUBSTITUTE(IF( AV370,IFERROR(TEXT(INDIRECT(Q370),"rrrr-mm-dd")&amp;" (" &amp; INDIRECT(Q370) &amp;")",INDIRECT(Q370)),INDIRECT(Q370))," "," "),""),""),"")," "),"  "," ")),""),"")</f>
        <v/>
      </c>
      <c r="CT370" s="14" t="str">
        <f t="array" aca="1" ref="CT370" ca="1">IF(H370,IF(AND(N370&gt;0,AR370),TRIM(SUBSTITUTE(_xll.MCONCAT(IFERROR(IF(ISNUMBER(INDIRECT(Q370)),IF((INDIRECT(ster!$D$14)&lt;&gt;"")*(IFERROR(0*(MATCH(INDIRECT(Q370),INDIRECT(K370),0)&gt;0),1)),INDIRECT(ster!$D$14) &amp; ": " &amp;  SUBSTITUTE(IF( AV370,IFERROR(TEXT(INDIRECT(Q370),"rrrr-mm-dd")&amp;" (" &amp; INDIRECT(Q370) &amp;")",INDIRECT(Q370)),INDIRECT(Q370))," "," "),""),""),"")," "),"  "," ")),""),"")</f>
        <v/>
      </c>
      <c r="CU370" s="14" t="str">
        <f t="array" aca="1" ref="CU370" ca="1">IF(H370,IF(AND(V370&gt;0),TRIM(SUBSTITUTE(_xll.MCONCAT(IF((INDIRECT(ster!$D$14)&lt;&gt;"")*(IFERROR(0*(INDIRECT(Q370)&lt;&gt;""),1)),INDIRECT(ster!$D$14),"")," "),"  "," ")),""),"")</f>
        <v/>
      </c>
      <c r="CV370" s="14" t="str">
        <f t="array" aca="1" ref="CV370" ca="1">IF(H370,IF(AS370,
TRIM(SUBSTITUTE(_xll.MCONCAT(IF(
   (INDIRECT(ster!$D$14)&lt;&gt;"")*
   ((INDIRECT(Q370)="")+
      NOT(ISNUMBER(INDIRECT(Q370)))*
      NOT(ISERROR(MATCH(INDIRECT(Q370),INDIRECT(K370),0)))
    ),
      INDIRECT(ster!$D$14),
   "")," "),"  "," ")),
""),"")</f>
        <v/>
      </c>
      <c r="CW370" s="14" t="str">
        <f t="array" aca="1" ref="CW370" ca="1">IF(H370,IF(AND(AQ370),TRIM(SUBSTITUTE(_xll.MCONCAT(IFERROR(IF(ISNUMBER(INDIRECT(Q370)),IF((INDIRECT(ster!$D$14)&lt;&gt;"")*(INDIRECT(Q370)&lt;&gt;INT(INDIRECT(Q370))),INDIRECT(ster!$D$14) &amp; ": " &amp; INDIRECT(Q370),""),""),"")," "),"  "," ")),""),"")</f>
        <v/>
      </c>
      <c r="CX370" s="14" t="str">
        <f t="array" aca="1" ref="CX370" ca="1">IF(H370,IF(OR(AU370,AV370),TRIM(SUBSTITUTE(_xll.MCONCAT(IF((INDIRECT(ster!$D$14)&lt;&gt;"")*NOT(ISNUMBER(INDIRECT(Q370))),IF(ISERROR(MATCH(INDIRECT(Q370),INDIRECT(K370),0)),IFERROR(IF(INDIRECT(Q370)&lt;&gt;"",INDIRECT(ster!$D$14) &amp; ": " &amp; SUBSTITUTE(INDIRECT(Q370)," "," "),""),""),""),"")," "),"  "," ")),""),"")</f>
        <v/>
      </c>
      <c r="CY370" s="14" t="str">
        <f t="array" aca="1" ref="CY370" ca="1">IF(H370,IF(AE370,TRIM(SUBSTITUTE(_xll.MCONCAT(IF((INDIRECT(ster!$D$14)&lt;&gt;"")*IFERROR(NOT(INDIRECT(AF370)),FALSE),IF(ISERROR(MATCH(INDIRECT(Q370),INDIRECT(K370),0)),IFERROR(IF(INDIRECT(Q370)&lt;&gt;"",INDIRECT(ster!$D$14)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CZ370" s="14" t="str">
        <f t="array" aca="1" ref="CZ370" ca="1">IF(H370,IF(AH370,TRIM(SUBSTITUTE(_xll.MCONCAT(IF((INDIRECT(ster!$D$14)&lt;&gt;"")*IFERROR(NOT(INDIRECT(AI370)),FALSE),IF(ISERROR(MATCH(INDIRECT(Q370),INDIRECT(K370),0)),IFERROR(IF(INDIRECT(Q370)&lt;&gt;"",INDIRECT(ster!$D$14)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DC370" s="14" t="str">
        <f ca="1">SUBSTITUTE(SUBSTITUTE(SUBSTITUTE(SUBSTITUTE(_xll.MCONCAT(DG370:DS370,"■"),"■■","■"),"■■","■"),"■■","■"),"■■","■")</f>
        <v>■</v>
      </c>
      <c r="DD370" s="14" t="str">
        <f t="shared" ref="DD370" ca="1" si="9392">IF(MID(DC370,1,1)="■",MID(DC370,2,LEN(DC370)),DC370)</f>
        <v/>
      </c>
      <c r="DE370" s="14" t="str">
        <f t="shared" ref="DE370" ca="1" si="9393">IF(DD370&lt;&gt;"",IF(MID(DD370,LEN(DD370),1)="■",MID(DD370,1,LEN(DD370)-1),DD370),"")</f>
        <v/>
      </c>
      <c r="DF370" s="14" t="str">
        <f t="shared" ref="DF370" ca="1" si="9394">IFERROR(IF(DE370&lt;&gt;"",SUBSTITUTE(DE370,"■",". "),""),"##INTERNAL_ERROR")</f>
        <v/>
      </c>
      <c r="DG370" s="14" t="str">
        <f t="shared" ref="DG370" ca="1" si="9395">IF(CN370&lt;&gt;0,"Variable name don't comply with the naming convention","")</f>
        <v/>
      </c>
      <c r="DH370" s="14" t="str">
        <f t="shared" ref="DH370" ca="1" si="9396">IF(CO370&lt;&gt;"","Duplicated name. " &amp; IF(ISERROR(FIND(" ",CO370)),"Duplicate have index " &amp; CO370, "Duplicates have indices: "&amp;SUBSTITUTE(CO370," ",", ")),"")</f>
        <v/>
      </c>
      <c r="DI370" s="14" t="str">
        <f t="shared" ref="DI370" ca="1" si="9397">IF(CP370&lt;&gt;"","Variable label exceed length 150","")</f>
        <v/>
      </c>
      <c r="DJ370" s="14" t="str">
        <f t="shared" ref="DJ370" ca="1" si="9398">IF(CQ370&lt;&gt;"","Duplicated variable label. " &amp; IF(ISERROR(FIND(" ",CQ370)),"Duplicate have index " &amp; CQ370, "Duplicates have indices: "&amp;SUBSTITUTE(CQ370," ",", ")),"")</f>
        <v/>
      </c>
      <c r="DK370" s="14" t="str">
        <f t="shared" ref="DK370" ca="1" si="9399">IF(CR370&lt;&gt;"","The following cases have values below declared theorethical min: " &amp;SUBSTITUTE(CR370," ",", "),"")</f>
        <v/>
      </c>
      <c r="DL370" s="14" t="str">
        <f t="shared" ref="DL370" ca="1" si="9400">IF(CS370&lt;&gt;"","The following cases have values above declared theorethical max: " &amp;SUBSTITUTE(CS370," ",", "),"")</f>
        <v/>
      </c>
      <c r="DM370" s="14" t="str">
        <f t="shared" ref="DM370" ca="1" si="9401">IF(CT370&lt;&gt;"","There are some cases with values not explicitly declared in the labels dictionary: " &amp;SUBSTITUTE(CT370," ",", "),"")</f>
        <v/>
      </c>
      <c r="DN370" s="14" t="str">
        <f t="array" aca="1" ref="DN370" ca="1">IF(CU370&lt;&gt;"","There are errors in the entered values in the following cases: " &amp;SUBSTITUTE(CU370," ",", "),"")</f>
        <v/>
      </c>
      <c r="DO370" s="14" t="str">
        <f t="shared" ref="DO370" ca="1" si="9402">IF(CV370&lt;&gt;"","The following records are missing in this required field: " &amp;SUBSTITUTE(CV370," ",", "),"")</f>
        <v/>
      </c>
      <c r="DP370" s="14" t="str">
        <f t="shared" ref="DP370" ca="1" si="9403">IF(CW370&lt;&gt;"","The following cases have non-integer values: " &amp;SUBSTITUTE(CW370," ",", "),"")</f>
        <v/>
      </c>
      <c r="DQ370" s="14" t="str">
        <f t="shared" ref="DQ370" ca="1" si="9404">IF(CX370&lt;&gt;"","The following cases are non-numeric: " &amp;SUBSTITUTE(CX370," ",", "),"")</f>
        <v/>
      </c>
      <c r="DR370" s="14" t="str">
        <f t="shared" ref="DR370" ca="1" si="9405">IF(CY370&lt;&gt;"","In the following cases " &amp; P370 &amp; " " &amp; LOWER(MID(AG370,1,1)) &amp; MID(AG370,2,LEN(AG370)) &amp; ": " &amp;SUBSTITUTE(CY370," ",", "),"")</f>
        <v/>
      </c>
      <c r="DS370" s="14" t="str">
        <f t="shared" ref="DS370" ca="1" si="9406">IF(CZ370&lt;&gt;"","In the following cases " &amp; P370 &amp; " " &amp; LOWER(MID(AJ370,1,1)) &amp; MID(AJ370,2,LEN(AJ370)) &amp; ": " &amp;SUBSTITUTE(CZ370," ",", "),"")</f>
        <v/>
      </c>
      <c r="DZ370" s="14" t="b">
        <f t="shared" ref="DZ370" ca="1" si="9407">OR(ED370&lt;&gt;"",EF370&lt;&gt;"",EG370&lt;&gt;"")</f>
        <v>0</v>
      </c>
      <c r="EA370" s="14" t="str">
        <f t="shared" ref="EA370" ca="1" si="9408">IF(EB370&lt;&gt;"",G370 &amp; " (" &amp; F370 &amp; ")","")</f>
        <v/>
      </c>
      <c r="EB370" s="14" t="str">
        <f t="shared" ref="EB370" ca="1" si="9409">IF(EE370&lt;&gt;"",EE370&amp;IF(ED370&lt;&gt;""," and "&amp;ED370,""),UPPER(MID(ED370,1,1)&amp;MID(ED370,2,LEN(ED370))))&amp; IF(OR(EF370&lt;&gt;"",EG370&lt;&gt;"")," and "&amp;IF(EF370&lt;&gt;"",LOWER(MID(EF370,1,1) &amp; MID(EF370,2,LEN(EF370))),"")&amp; IF(AND(EF370 &lt;&gt;"",EG370&lt;&gt;"")," and ","") &amp; IF(EG370&lt;&gt;"",LOWER(MID(EG370,1,1) &amp; MID(EG370,2,LEN(EG370))),""),"") &amp; IF(OR(EE370&lt;&gt;"",ED370&lt;&gt;"",EF370&lt;&gt;"",EG370&lt;&gt;""), ". ","")</f>
        <v/>
      </c>
      <c r="EC370" s="14" t="str">
        <f t="shared" ref="EC370" ca="1" si="9410">IF(EB370&lt;&gt;"",G370 &amp; " (" &amp; F370 &amp; "): " &amp; EB370,"")</f>
        <v/>
      </c>
      <c r="ED370" s="14" t="str">
        <f t="shared" ref="ED370" ca="1" si="9411">IF(H370,IF(W370&gt;0,IF(AND(AO370&lt;&gt;"",AP370&lt;&gt;""),"each value must be between " &amp; IF( AV370,IFERROR(TEXT(AO370,"rrrr-mm-dd") &amp;" (" &amp; AO370 &amp;")",AO370),AO370) &amp; " and " &amp; IF( AV370,IFERROR(TEXT(AP370,"rrrr-mm-dd") &amp;" (" &amp; AP370 &amp;")",AP370),AP370),IF(AO370&lt;&gt;"","each value must be above " &amp; IF( AV370,IFERROR(TEXT(AO370,"rrrr-mm-dd") &amp;" (" &amp; AO370 &amp;")",AO370),AO370), IF(AP370&lt;&gt;"","each value must be below " &amp; IF( AV370,IFERROR(TEXT(AP370,"rrrr-mm-dd") &amp;" (" &amp; AP370 &amp;")",AP370),AP370),""))),""),"")</f>
        <v/>
      </c>
      <c r="EE370" s="14" t="str">
        <f t="shared" ref="EE370" ca="1" si="9412">IF(H370,IF(OR(AQ370,AU370,AV370,AS370,AR370),
   "Values must be" &amp;
   IF(AR370," limited to predefinied list", IF(AQ370, " integers",IF(OR(AU370,AV370)," numeric",""))) &amp;
   IF(AS370,IF(OR(AR370,AQ370,AU370,AV370), " and ","") &amp; "non-missing",""),
""),"")</f>
        <v/>
      </c>
      <c r="EF370" s="14" t="str">
        <f t="shared" ref="EF370" ca="1" si="9413">IF($H370,AG370,"")</f>
        <v/>
      </c>
      <c r="EG370" s="14" t="str">
        <f t="shared" ref="EG370" ca="1" si="9414">IF($H370,AJ370,"")</f>
        <v/>
      </c>
      <c r="EM370" s="14" t="b">
        <f t="shared" ref="EM370" ca="1" si="9415">OR(EC370&lt;&gt;"",DF370&lt;&gt;"")</f>
        <v>0</v>
      </c>
      <c r="EN370" s="14" t="str">
        <f t="shared" ref="EN370" ca="1" si="9416">IF(EM370,C370,"")</f>
        <v/>
      </c>
      <c r="EO370" s="14" t="str">
        <f t="shared" ref="EO370" ca="1" si="9417">IF(EM370,F370,"")</f>
        <v/>
      </c>
      <c r="EP370" s="14" t="str">
        <f t="shared" ref="EP370" ca="1" si="9418">EC370</f>
        <v/>
      </c>
      <c r="EQ370" s="14" t="str">
        <f t="shared" ref="EQ370" ca="1" si="9419">DF370</f>
        <v/>
      </c>
    </row>
    <row r="371" spans="2:147" s="14" customFormat="1">
      <c r="B371" s="14" t="str">
        <f t="shared" ca="1" si="7320"/>
        <v/>
      </c>
      <c r="C371" s="14">
        <f t="shared" ca="1" si="7321"/>
        <v>339</v>
      </c>
      <c r="D371" s="14">
        <f t="shared" si="7322"/>
        <v>369</v>
      </c>
      <c r="E371" s="14" t="str">
        <f t="shared" ca="1" si="7323"/>
        <v>N</v>
      </c>
      <c r="F371" s="14" t="str">
        <f t="shared" ca="1" si="7324"/>
        <v>q_103a_1</v>
      </c>
      <c r="G371" s="14" t="str">
        <f t="shared" ca="1" si="7325"/>
        <v>Which family member 1 had a history of Parkinson disease</v>
      </c>
      <c r="H371" s="14" t="b">
        <f t="shared" ca="1" si="7326"/>
        <v>1</v>
      </c>
      <c r="I371" s="14" t="str">
        <f ca="1">IF($H371,ADDRESS(3,(D371+1)*2-1,4,,"["&amp;wew!$G$7&amp;"]"&amp;_sheetname_labels)&amp;":"&amp;ADDRESS(2+ster!$B$20,(D371+1)*2-1,4),"")</f>
        <v>[DBTemplate.xlsm]labels!ABK3:ABK61</v>
      </c>
      <c r="J371" s="14">
        <f t="array" aca="1" ref="J371" ca="1">IF(H371,MAX(0,MAX(IF(INDIRECT(I371)&lt;&gt;"",ROW(INDIRECT(I371)),""))-2),"")</f>
        <v>33</v>
      </c>
      <c r="K371" s="14" t="str">
        <f ca="1">IF($H371,IF($J371&gt;0,ADDRESS(3,(D371+1)*2-1,4,,"["&amp;wew!$G$7&amp;"]"&amp;_sheetname_labels)&amp;":"&amp;ADDRESS(2+J371,(D371+1)*2-1,4),""),"")</f>
        <v>[DBTemplate.xlsm]labels!ABK3:ABK35</v>
      </c>
      <c r="L371" s="14" t="str">
        <f ca="1">IF($H371,IF($J371&gt;0,ADDRESS(3,(D371+1)*2,4,,"["&amp;wew!$G$7&amp;"]"&amp;_sheetname_labels)&amp;":"&amp;ADDRESS(2+J371,(D371+1)*2,4),""),"")</f>
        <v>[DBTemplate.xlsm]labels!ABL3:ABL35</v>
      </c>
      <c r="M371" s="14">
        <f t="shared" ca="1" si="7327"/>
        <v>0</v>
      </c>
      <c r="N371" s="14">
        <f t="shared" ca="1" si="7328"/>
        <v>33</v>
      </c>
      <c r="O371" s="14" t="str">
        <f t="shared" ca="1" si="7329"/>
        <v>q_103a_1</v>
      </c>
      <c r="P371" s="14" t="str">
        <f t="shared" ca="1" si="7330"/>
        <v>Which family member 1 had a history of Parkinson disease</v>
      </c>
      <c r="Q371" s="14" t="str">
        <f ca="1">IF($BP371,ADDRESS(3,D371+1,4,,"["&amp;wew!$G$7&amp;"]"&amp;_sheetname_dataframe)&amp;":"&amp;ADDRESS(2+ster!$C$14,D371+1,4),"")</f>
        <v>[DBTemplate.xlsm]data_frame!NF3:NF3</v>
      </c>
      <c r="R371" s="14" t="str">
        <f>IF($BP371,IF(MID(_xll.FORMULATEXT(INDEX(INDIRECT(Q371),1)),1,1)="=", _xll.FORMULATEXT(INDEX(INDIRECT(Q371),1),2,TRUE),""),"")</f>
        <v/>
      </c>
      <c r="S371" s="14">
        <f t="array" aca="1" ref="S371" ca="1">IF(H371,SUM(IF((IFERROR(INDIRECT(Q371)&lt;&gt;"",FALSE))*(INDIRECT(ster!$D$14)&lt;&gt;""),1,0)),"")</f>
        <v>0</v>
      </c>
      <c r="T371" s="14">
        <f t="array" aca="1" ref="T371" ca="1">IF(H371,IF(M371&gt;0,SUM(IFERROR(1*(MATCH(INDIRECT(Q371),INDIRECT(K371),0)&gt;0),0)*(INDIRECT(ster!$D$14)&lt;&gt;"")*NOT(ISNUMBER(INDIRECT(Q371)))),0),"")</f>
        <v>0</v>
      </c>
      <c r="U371" s="14">
        <f t="array" aca="1" ref="U371" ca="1">IF(H371,SUM((IFERROR(INDIRECT(Q371)="",FALSE))*(INDIRECT(ster!$D$14)&lt;&gt;"")),"")</f>
        <v>1</v>
      </c>
      <c r="V371" s="14">
        <f t="array" aca="1" ref="V371" ca="1">IF(H371,SUM((IFERROR(INDIRECT(Q371)="#ąś",TRUE))*(INDIRECT(ster!$D$14)&lt;&gt;"")),"")</f>
        <v>0</v>
      </c>
      <c r="W371" s="14">
        <f t="array" aca="1" ref="W371" ca="1">IF(H371,SUM(ISNUMBER(INDIRECT(Q371))*(INDIRECT(ster!$D$14)&lt;&gt;"")),"")</f>
        <v>0</v>
      </c>
      <c r="X371" s="14" t="str">
        <f t="array" aca="1" ref="X371" ca="1">IF(AND(H371,W371&gt;0),IF(wew!$B$3,MIN(IF((INDIRECT(ster!$D$14)&lt;&gt;"")*IFERROR(INDIRECT($Q371)&lt;&gt;"",FALSE),IFERROR(INDIRECT($Q371),"X"),"X")),"&lt;włącz podświetlanie wartości&gt;"),"—")</f>
        <v>—</v>
      </c>
      <c r="Y371" s="14" t="str">
        <f t="array" aca="1" ref="Y371" ca="1">IF(AND(H371,W371&gt;0),IF(wew!$B$3,MAX(IF((INDIRECT(ster!$D$14)&lt;&gt;"")*IFERROR(INDIRECT($Q371)&lt;&gt;"",FALSE),IFERROR(INDIRECT($Q371),"X"),"X")),"&lt;włącz podświetlanie wartości&gt;"),"—")</f>
        <v>—</v>
      </c>
      <c r="Z371" s="14">
        <f t="shared" ca="1" si="7331"/>
        <v>0</v>
      </c>
      <c r="AA371" s="12" t="str">
        <f t="shared" ca="1" si="7332"/>
        <v>—</v>
      </c>
      <c r="AB371" s="17">
        <f t="array" aca="1" ref="AB371" ca="1">IF(H371,IF(W371&gt;0,SUM((INDIRECT(ster!$D$14)&lt;&gt;"")*IFERROR((INDIRECT(Q371)&lt;&gt;"")*(INDIRECT(Q371)=INT(INDIRECT(Q371))),0)),0),"")</f>
        <v>0</v>
      </c>
      <c r="AC371" s="17">
        <f t="array" aca="1" ref="AC371" ca="1">IF(H371,W371-AB371,"")</f>
        <v>0</v>
      </c>
      <c r="AD371" s="17">
        <f t="shared" ca="1" si="7333"/>
        <v>1</v>
      </c>
      <c r="AE371" s="17" t="b">
        <f t="shared" ca="1" si="7334"/>
        <v>0</v>
      </c>
      <c r="AF371" s="17" t="str">
        <f ca="1">IF(AE371,IF($H371,ADDRESS(3,D371+2,4,,"["&amp;wew!$G$7&amp;"]"&amp;_sheetname_dataframe)&amp;":"&amp;ADDRESS(2+ster!$C$14,D371+2,4),""),"")</f>
        <v/>
      </c>
      <c r="AG371" s="17" t="str">
        <f t="shared" ca="1" si="7335"/>
        <v/>
      </c>
      <c r="AH371" s="17" t="b">
        <f t="shared" ca="1" si="7336"/>
        <v>0</v>
      </c>
      <c r="AI371" s="17" t="str">
        <f ca="1">IF(AH371,IF($H371,ADDRESS(3,D371+3,4,,"["&amp;wew!$G$7&amp;"]"&amp;_sheetname_dataframe)&amp;":"&amp;ADDRESS(2+ster!$C$14,D371+3,4),""),"")</f>
        <v/>
      </c>
      <c r="AJ371" s="17" t="str">
        <f t="shared" ca="1" si="7337"/>
        <v/>
      </c>
      <c r="AK371" s="17" t="b">
        <f t="shared" ca="1" si="7338"/>
        <v>0</v>
      </c>
      <c r="AL371" s="17" t="b">
        <f t="shared" ca="1" si="7339"/>
        <v>0</v>
      </c>
      <c r="AM371" s="17" t="b">
        <f t="shared" ca="1" si="7340"/>
        <v>0</v>
      </c>
      <c r="AN371" s="17">
        <f t="shared" ca="1" si="7341"/>
        <v>0</v>
      </c>
      <c r="AO371" s="24" t="str">
        <f t="shared" ca="1" si="7342"/>
        <v/>
      </c>
      <c r="AP371" s="24" t="str">
        <f t="shared" ca="1" si="7343"/>
        <v/>
      </c>
      <c r="AQ371" s="17" t="b">
        <f t="shared" ca="1" si="7344"/>
        <v>0</v>
      </c>
      <c r="AR371" s="17" t="b">
        <f t="shared" ca="1" si="7345"/>
        <v>0</v>
      </c>
      <c r="AS371" s="17" t="b">
        <f t="shared" ca="1" si="7346"/>
        <v>0</v>
      </c>
      <c r="AT371" s="17" t="b">
        <f t="shared" ca="1" si="7347"/>
        <v>0</v>
      </c>
      <c r="AU371" s="17" t="b">
        <f t="shared" ca="1" si="7348"/>
        <v>1</v>
      </c>
      <c r="AV371" s="17" t="b">
        <f t="shared" ca="1" si="7349"/>
        <v>0</v>
      </c>
      <c r="AW371" s="17" t="b">
        <f t="shared" ca="1" si="7350"/>
        <v>0</v>
      </c>
      <c r="AX371" s="14" t="b">
        <f t="array" aca="1" ref="AX371" ca="1">IF(H371,N371&gt;0,"")</f>
        <v>1</v>
      </c>
      <c r="AY371" s="17" t="str">
        <f t="shared" ca="1" si="7351"/>
        <v>C3:C35</v>
      </c>
      <c r="AZ371" s="17" t="b">
        <f t="array" aca="1" ref="AZ371" ca="1">IF(AY371&lt;&gt;"",SUM(1*ISERROR(MATCH(INDIRECT(AY371),INDIRECT(K371),0)))=0,"")</f>
        <v>0</v>
      </c>
      <c r="BA371" s="17" t="b">
        <f t="shared" ca="1" si="7352"/>
        <v>1</v>
      </c>
      <c r="BB371" s="17" t="b">
        <v>0</v>
      </c>
      <c r="BC371" s="17" t="b">
        <f t="shared" ca="1" si="7353"/>
        <v>0</v>
      </c>
      <c r="BD371" s="17" t="b">
        <f t="shared" ca="1" si="7354"/>
        <v>1</v>
      </c>
      <c r="BE371" s="17" t="b">
        <f t="shared" ca="1" si="7355"/>
        <v>0</v>
      </c>
      <c r="BF371" s="17" t="b">
        <f t="shared" ca="1" si="7356"/>
        <v>0</v>
      </c>
      <c r="BG371" s="17" t="b">
        <f t="shared" ca="1" si="7357"/>
        <v>0</v>
      </c>
      <c r="BH371" s="17" t="b">
        <f t="shared" ca="1" si="7358"/>
        <v>1</v>
      </c>
      <c r="BI371" s="17">
        <f t="shared" ca="1" si="7359"/>
        <v>3</v>
      </c>
      <c r="BJ371" s="17" t="b">
        <f t="shared" ca="1" si="7360"/>
        <v>0</v>
      </c>
      <c r="BK371" s="17" t="str">
        <f t="shared" ca="1" si="7361"/>
        <v/>
      </c>
      <c r="BL371" s="17" t="str">
        <f t="shared" ca="1" si="7362"/>
        <v/>
      </c>
      <c r="BM371" s="17" t="str">
        <f t="shared" ca="1" si="7363"/>
        <v>L</v>
      </c>
      <c r="BN371" s="17" t="str">
        <f t="shared" ca="1" si="7364"/>
        <v>L</v>
      </c>
      <c r="BO371" s="17" t="str">
        <f t="shared" ca="1" si="7365"/>
        <v>N</v>
      </c>
      <c r="BP371" s="14" t="b">
        <f t="shared" ca="1" si="7366"/>
        <v>1</v>
      </c>
      <c r="BQ371" s="35"/>
      <c r="BX371" s="16"/>
      <c r="BY371" s="16"/>
      <c r="BZ371" s="16"/>
      <c r="CA371" s="16"/>
      <c r="CB371" s="16"/>
      <c r="CC371" s="16"/>
      <c r="CD371" s="16"/>
      <c r="CE371" s="16"/>
      <c r="CF371" s="16"/>
      <c r="CN371" s="14">
        <f ca="1">IF(H371,IFERROR(IsVariableNameLegal(O371),0),0)</f>
        <v>0</v>
      </c>
      <c r="CO371" s="14" t="str">
        <f t="array" aca="1" ref="CO371" ca="1">IF(H371,IF(COUNTIF(INDIRECT(wew!$C$13),O371)&gt;1,TRIM(SUBSTITUTE(_xll.MCONCAT(IF((INDIRECT(wew!$C$13)=O371)*(COLUMN(INDIRECT(wew!$C$13))&lt;&gt;D371+1),-1+COLUMN(INDIRECT(wew!$C$13)),"")," "),"  "," ")),""),"")</f>
        <v/>
      </c>
      <c r="CP371" s="14" t="str">
        <f t="array" aca="1" ref="CP371" ca="1">IF(P371&lt;&gt;"",IF(LEN(P371)&gt;150,1,""),"")</f>
        <v/>
      </c>
      <c r="CQ371" s="14" t="str">
        <f t="array" aca="1" ref="CQ371" ca="1">IF(AND(H371,NOT(ster!$J$3)),IF(COUNTIF(INDIRECT(wew!$C$15),P371)&gt;1,TRIM(SUBSTITUTE(_xll.MCONCAT(IF((INDIRECT(wew!$C$15)=P371)*(COLUMN(INDIRECT(wew!$C$15))&lt;&gt;D371+1),-1+COLUMN(INDIRECT(wew!$C$15)),"")," "),"  "," ")),""),"")</f>
        <v/>
      </c>
      <c r="CR371" s="14" t="str">
        <f t="array" aca="1" ref="CR371" ca="1">IF(H371,IF(AND(W371&gt;0,AO371&lt;&gt;""),TRIM(SUBSTITUTE(_xll.MCONCAT(IFERROR(IF(ISNUMBER(INDIRECT(Q371)),IF((INDIRECT(ster!$D$14)&lt;&gt;"")*(INDIRECT(Q371)&lt;AO371),INDIRECT(ster!$D$14) &amp; ": " &amp;  SUBSTITUTE(IF( AV371,IFERROR(TEXT(INDIRECT(Q371),"rrrr-mm-dd") &amp;" (" &amp; INDIRECT(Q371) &amp;")",INDIRECT(Q371)),INDIRECT(Q371))," "," "),""),""),"")," "),"  "," ")),""),"")</f>
        <v/>
      </c>
      <c r="CS371" s="14" t="str">
        <f t="array" aca="1" ref="CS371" ca="1">IF(H371,IF(AND(W371&gt;0,AP371&lt;&gt;""),TRIM(SUBSTITUTE(_xll.MCONCAT(IFERROR(IF(ISNUMBER(INDIRECT(Q371)),IF((INDIRECT(ster!$D$14)&lt;&gt;"")*(INDIRECT(Q371)&gt;AP371),INDIRECT(ster!$D$14) &amp; ": " &amp;  SUBSTITUTE(IF( AV371,IFERROR(TEXT(INDIRECT(Q371),"rrrr-mm-dd")&amp;" (" &amp; INDIRECT(Q371) &amp;")",INDIRECT(Q371)),INDIRECT(Q371))," "," "),""),""),"")," "),"  "," ")),""),"")</f>
        <v/>
      </c>
      <c r="CT371" s="14" t="str">
        <f t="array" aca="1" ref="CT371" ca="1">IF(H371,IF(AND(N371&gt;0,AR371),TRIM(SUBSTITUTE(_xll.MCONCAT(IFERROR(IF(ISNUMBER(INDIRECT(Q371)),IF((INDIRECT(ster!$D$14)&lt;&gt;"")*(IFERROR(0*(MATCH(INDIRECT(Q371),INDIRECT(K371),0)&gt;0),1)),INDIRECT(ster!$D$14) &amp; ": " &amp;  SUBSTITUTE(IF( AV371,IFERROR(TEXT(INDIRECT(Q371),"rrrr-mm-dd")&amp;" (" &amp; INDIRECT(Q371) &amp;")",INDIRECT(Q371)),INDIRECT(Q371))," "," "),""),""),"")," "),"  "," ")),""),"")</f>
        <v/>
      </c>
      <c r="CU371" s="14" t="str">
        <f t="array" aca="1" ref="CU371" ca="1">IF(H371,IF(AND(V371&gt;0),TRIM(SUBSTITUTE(_xll.MCONCAT(IF((INDIRECT(ster!$D$14)&lt;&gt;"")*(IFERROR(0*(INDIRECT(Q371)&lt;&gt;""),1)),INDIRECT(ster!$D$14),"")," "),"  "," ")),""),"")</f>
        <v/>
      </c>
      <c r="CV371" s="14" t="str">
        <f t="array" aca="1" ref="CV371" ca="1">IF(H371,IF(AS371,
TRIM(SUBSTITUTE(_xll.MCONCAT(IF(
   (INDIRECT(ster!$D$14)&lt;&gt;"")*
   ((INDIRECT(Q371)="")+
      NOT(ISNUMBER(INDIRECT(Q371)))*
      NOT(ISERROR(MATCH(INDIRECT(Q371),INDIRECT(K371),0)))
    ),
      INDIRECT(ster!$D$14),
   "")," "),"  "," ")),
""),"")</f>
        <v/>
      </c>
      <c r="CW371" s="14" t="str">
        <f t="array" aca="1" ref="CW371" ca="1">IF(H371,IF(AND(AQ371),TRIM(SUBSTITUTE(_xll.MCONCAT(IFERROR(IF(ISNUMBER(INDIRECT(Q371)),IF((INDIRECT(ster!$D$14)&lt;&gt;"")*(INDIRECT(Q371)&lt;&gt;INT(INDIRECT(Q371))),INDIRECT(ster!$D$14) &amp; ": " &amp; INDIRECT(Q371),""),""),"")," "),"  "," ")),""),"")</f>
        <v/>
      </c>
      <c r="CX371" s="14" t="str">
        <f t="array" aca="1" ref="CX371" ca="1">IF(H371,IF(OR(AU371,AV371),TRIM(SUBSTITUTE(_xll.MCONCAT(IF((INDIRECT(ster!$D$14)&lt;&gt;"")*NOT(ISNUMBER(INDIRECT(Q371))),IF(ISERROR(MATCH(INDIRECT(Q371),INDIRECT(K371),0)),IFERROR(IF(INDIRECT(Q371)&lt;&gt;"",INDIRECT(ster!$D$14) &amp; ": " &amp; SUBSTITUTE(INDIRECT(Q371)," "," "),""),""),""),"")," "),"  "," ")),""),"")</f>
        <v/>
      </c>
      <c r="CY371" s="14" t="str">
        <f t="array" aca="1" ref="CY371" ca="1">IF(H371,IF(AE371,TRIM(SUBSTITUTE(_xll.MCONCAT(IF((INDIRECT(ster!$D$14)&lt;&gt;"")*IFERROR(NOT(INDIRECT(AF371)),FALSE),IF(ISERROR(MATCH(INDIRECT(Q371),INDIRECT(K371),0)),IFERROR(IF(INDIRECT(Q371)&lt;&gt;"",INDIRECT(ster!$D$14)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CZ371" s="14" t="str">
        <f t="array" aca="1" ref="CZ371" ca="1">IF(H371,IF(AH371,TRIM(SUBSTITUTE(_xll.MCONCAT(IF((INDIRECT(ster!$D$14)&lt;&gt;"")*IFERROR(NOT(INDIRECT(AI371)),FALSE),IF(ISERROR(MATCH(INDIRECT(Q371),INDIRECT(K371),0)),IFERROR(IF(INDIRECT(Q371)&lt;&gt;"",INDIRECT(ster!$D$14)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DC371" s="14" t="str">
        <f ca="1">SUBSTITUTE(SUBSTITUTE(SUBSTITUTE(SUBSTITUTE(_xll.MCONCAT(DG371:DS371,"■"),"■■","■"),"■■","■"),"■■","■"),"■■","■")</f>
        <v>■</v>
      </c>
      <c r="DD371" s="14" t="str">
        <f t="shared" ca="1" si="7367"/>
        <v/>
      </c>
      <c r="DE371" s="14" t="str">
        <f t="shared" ca="1" si="7368"/>
        <v/>
      </c>
      <c r="DF371" s="14" t="str">
        <f t="shared" ca="1" si="7369"/>
        <v/>
      </c>
      <c r="DG371" s="14" t="str">
        <f t="shared" ca="1" si="7370"/>
        <v/>
      </c>
      <c r="DH371" s="14" t="str">
        <f t="shared" ca="1" si="7371"/>
        <v/>
      </c>
      <c r="DI371" s="14" t="str">
        <f t="shared" ca="1" si="7372"/>
        <v/>
      </c>
      <c r="DJ371" s="14" t="str">
        <f t="shared" ca="1" si="7373"/>
        <v/>
      </c>
      <c r="DK371" s="14" t="str">
        <f t="shared" ca="1" si="7374"/>
        <v/>
      </c>
      <c r="DL371" s="14" t="str">
        <f t="shared" ca="1" si="7375"/>
        <v/>
      </c>
      <c r="DM371" s="14" t="str">
        <f t="shared" ca="1" si="7376"/>
        <v/>
      </c>
      <c r="DN371" s="14" t="str">
        <f t="array" aca="1" ref="DN371" ca="1">IF(CU371&lt;&gt;"","There are errors in the entered values in the following cases: " &amp;SUBSTITUTE(CU371," ",", "),"")</f>
        <v/>
      </c>
      <c r="DO371" s="14" t="str">
        <f t="shared" ca="1" si="7377"/>
        <v/>
      </c>
      <c r="DP371" s="14" t="str">
        <f t="shared" ca="1" si="7378"/>
        <v/>
      </c>
      <c r="DQ371" s="14" t="str">
        <f t="shared" ca="1" si="7379"/>
        <v/>
      </c>
      <c r="DR371" s="14" t="str">
        <f t="shared" ca="1" si="7380"/>
        <v/>
      </c>
      <c r="DS371" s="14" t="str">
        <f t="shared" ca="1" si="7381"/>
        <v/>
      </c>
      <c r="DZ371" s="14" t="b">
        <f t="shared" ca="1" si="7382"/>
        <v>0</v>
      </c>
      <c r="EA371" s="14" t="str">
        <f t="shared" ca="1" si="7383"/>
        <v>Which family member 1 had a history of Parkinson disease (q_103a_1)</v>
      </c>
      <c r="EB371" s="14" t="str">
        <f t="shared" ca="1" si="7384"/>
        <v xml:space="preserve">Values must be numeric. </v>
      </c>
      <c r="EC371" s="14" t="str">
        <f t="shared" ca="1" si="7385"/>
        <v xml:space="preserve">Which family member 1 had a history of Parkinson disease (q_103a_1): Values must be numeric. </v>
      </c>
      <c r="ED371" s="14" t="str">
        <f t="shared" ca="1" si="7386"/>
        <v/>
      </c>
      <c r="EE371" s="14" t="str">
        <f t="shared" ca="1" si="7387"/>
        <v>Values must be numeric</v>
      </c>
      <c r="EF371" s="14" t="str">
        <f t="shared" ca="1" si="7388"/>
        <v/>
      </c>
      <c r="EG371" s="14" t="str">
        <f t="shared" ca="1" si="7389"/>
        <v/>
      </c>
      <c r="EM371" s="14" t="b">
        <f t="shared" ca="1" si="7390"/>
        <v>1</v>
      </c>
      <c r="EN371" s="14">
        <f t="shared" ca="1" si="7391"/>
        <v>339</v>
      </c>
      <c r="EO371" s="14" t="str">
        <f t="shared" ca="1" si="7392"/>
        <v>q_103a_1</v>
      </c>
      <c r="EP371" s="14" t="str">
        <f t="shared" ca="1" si="7393"/>
        <v xml:space="preserve">Which family member 1 had a history of Parkinson disease (q_103a_1): Values must be numeric. </v>
      </c>
      <c r="EQ371" s="14" t="str">
        <f t="shared" ca="1" si="7394"/>
        <v/>
      </c>
    </row>
    <row r="372" spans="2:147" s="14" customFormat="1">
      <c r="B372" s="14" t="str">
        <f t="shared" ca="1" si="7320"/>
        <v/>
      </c>
      <c r="C372" s="14">
        <f t="shared" ca="1" si="7321"/>
        <v>340</v>
      </c>
      <c r="D372" s="14">
        <f t="shared" si="7322"/>
        <v>370</v>
      </c>
      <c r="E372" s="14" t="str">
        <f t="shared" ca="1" si="7323"/>
        <v>I</v>
      </c>
      <c r="F372" s="14" t="str">
        <f t="shared" ca="1" si="7324"/>
        <v>q_103a_2</v>
      </c>
      <c r="G372" s="14" t="str">
        <f t="shared" ca="1" si="7325"/>
        <v>How many family members 1 had a history of Parkinson disease</v>
      </c>
      <c r="H372" s="14" t="b">
        <f t="shared" ca="1" si="7326"/>
        <v>1</v>
      </c>
      <c r="I372" s="14" t="str">
        <f ca="1">IF($H372,ADDRESS(3,(D372+1)*2-1,4,,"["&amp;wew!$G$7&amp;"]"&amp;_sheetname_labels)&amp;":"&amp;ADDRESS(2+ster!$B$20,(D372+1)*2-1,4),"")</f>
        <v>[DBTemplate.xlsm]labels!ABM3:ABM61</v>
      </c>
      <c r="J372" s="14">
        <f t="array" aca="1" ref="J372" ca="1">IF(H372,MAX(0,MAX(IF(INDIRECT(I372)&lt;&gt;"",ROW(INDIRECT(I372)),""))-2),"")</f>
        <v>0</v>
      </c>
      <c r="K372" s="14" t="str">
        <f ca="1">IF($H372,IF($J372&gt;0,ADDRESS(3,(D372+1)*2-1,4,,"["&amp;wew!$G$7&amp;"]"&amp;_sheetname_labels)&amp;":"&amp;ADDRESS(2+J372,(D372+1)*2-1,4),""),"")</f>
        <v/>
      </c>
      <c r="L372" s="14" t="str">
        <f ca="1">IF($H372,IF($J372&gt;0,ADDRESS(3,(D372+1)*2,4,,"["&amp;wew!$G$7&amp;"]"&amp;_sheetname_labels)&amp;":"&amp;ADDRESS(2+J372,(D372+1)*2,4),""),"")</f>
        <v/>
      </c>
      <c r="M372" s="14">
        <f t="shared" ca="1" si="7327"/>
        <v>0</v>
      </c>
      <c r="N372" s="14">
        <f t="shared" ca="1" si="7328"/>
        <v>0</v>
      </c>
      <c r="O372" s="14" t="str">
        <f t="shared" ca="1" si="7329"/>
        <v>q_103a_2</v>
      </c>
      <c r="P372" s="14" t="str">
        <f t="shared" ca="1" si="7330"/>
        <v>How many family members 1 had a history of Parkinson disease</v>
      </c>
      <c r="Q372" s="14" t="str">
        <f ca="1">IF($BP372,ADDRESS(3,D372+1,4,,"["&amp;wew!$G$7&amp;"]"&amp;_sheetname_dataframe)&amp;":"&amp;ADDRESS(2+ster!$C$14,D372+1,4),"")</f>
        <v>[DBTemplate.xlsm]data_frame!NG3:NG3</v>
      </c>
      <c r="R372" s="14" t="str">
        <f>IF($BP372,IF(MID(_xll.FORMULATEXT(INDEX(INDIRECT(Q372),1)),1,1)="=", _xll.FORMULATEXT(INDEX(INDIRECT(Q372),1),2,TRUE),""),"")</f>
        <v/>
      </c>
      <c r="S372" s="14">
        <f t="array" aca="1" ref="S372" ca="1">IF(H372,SUM(IF((IFERROR(INDIRECT(Q372)&lt;&gt;"",FALSE))*(INDIRECT(ster!$D$14)&lt;&gt;""),1,0)),"")</f>
        <v>0</v>
      </c>
      <c r="T372" s="14">
        <f t="array" aca="1" ref="T372" ca="1">IF(H372,IF(M372&gt;0,SUM(IFERROR(1*(MATCH(INDIRECT(Q372),INDIRECT(K372),0)&gt;0),0)*(INDIRECT(ster!$D$14)&lt;&gt;"")*NOT(ISNUMBER(INDIRECT(Q372)))),0),"")</f>
        <v>0</v>
      </c>
      <c r="U372" s="14">
        <f t="array" aca="1" ref="U372" ca="1">IF(H372,SUM((IFERROR(INDIRECT(Q372)="",FALSE))*(INDIRECT(ster!$D$14)&lt;&gt;"")),"")</f>
        <v>1</v>
      </c>
      <c r="V372" s="14">
        <f t="array" aca="1" ref="V372" ca="1">IF(H372,SUM((IFERROR(INDIRECT(Q372)="#ąś",TRUE))*(INDIRECT(ster!$D$14)&lt;&gt;"")),"")</f>
        <v>0</v>
      </c>
      <c r="W372" s="14">
        <f t="array" aca="1" ref="W372" ca="1">IF(H372,SUM(ISNUMBER(INDIRECT(Q372))*(INDIRECT(ster!$D$14)&lt;&gt;"")),"")</f>
        <v>0</v>
      </c>
      <c r="X372" s="14" t="str">
        <f t="array" aca="1" ref="X372" ca="1">IF(AND(H372,W372&gt;0),IF(wew!$B$3,MIN(IF((INDIRECT(ster!$D$14)&lt;&gt;"")*IFERROR(INDIRECT($Q372)&lt;&gt;"",FALSE),IFERROR(INDIRECT($Q372),"X"),"X")),"&lt;włącz podświetlanie wartości&gt;"),"—")</f>
        <v>—</v>
      </c>
      <c r="Y372" s="14" t="str">
        <f t="array" aca="1" ref="Y372" ca="1">IF(AND(H372,W372&gt;0),IF(wew!$B$3,MAX(IF((INDIRECT(ster!$D$14)&lt;&gt;"")*IFERROR(INDIRECT($Q372)&lt;&gt;"",FALSE),IFERROR(INDIRECT($Q372),"X"),"X")),"&lt;włącz podświetlanie wartości&gt;"),"—")</f>
        <v>—</v>
      </c>
      <c r="Z372" s="14">
        <f t="shared" ca="1" si="7331"/>
        <v>0</v>
      </c>
      <c r="AA372" s="12" t="str">
        <f t="shared" ca="1" si="7332"/>
        <v>—</v>
      </c>
      <c r="AB372" s="17">
        <f t="array" aca="1" ref="AB372" ca="1">IF(H372,IF(W372&gt;0,SUM((INDIRECT(ster!$D$14)&lt;&gt;"")*IFERROR((INDIRECT(Q372)&lt;&gt;"")*(INDIRECT(Q372)=INT(INDIRECT(Q372))),0)),0),"")</f>
        <v>0</v>
      </c>
      <c r="AC372" s="17">
        <f t="array" aca="1" ref="AC372" ca="1">IF(H372,W372-AB372,"")</f>
        <v>0</v>
      </c>
      <c r="AD372" s="17">
        <f t="shared" ca="1" si="7333"/>
        <v>1</v>
      </c>
      <c r="AE372" s="17" t="b">
        <f t="shared" ca="1" si="7334"/>
        <v>0</v>
      </c>
      <c r="AF372" s="17" t="str">
        <f ca="1">IF(AE372,IF($H372,ADDRESS(3,D372+2,4,,"["&amp;wew!$G$7&amp;"]"&amp;_sheetname_dataframe)&amp;":"&amp;ADDRESS(2+ster!$C$14,D372+2,4),""),"")</f>
        <v/>
      </c>
      <c r="AG372" s="17" t="str">
        <f t="shared" ca="1" si="7335"/>
        <v/>
      </c>
      <c r="AH372" s="17" t="b">
        <f t="shared" ca="1" si="7336"/>
        <v>0</v>
      </c>
      <c r="AI372" s="17" t="str">
        <f ca="1">IF(AH372,IF($H372,ADDRESS(3,D372+3,4,,"["&amp;wew!$G$7&amp;"]"&amp;_sheetname_dataframe)&amp;":"&amp;ADDRESS(2+ster!$C$14,D372+3,4),""),"")</f>
        <v/>
      </c>
      <c r="AJ372" s="17" t="str">
        <f t="shared" ca="1" si="7337"/>
        <v/>
      </c>
      <c r="AK372" s="17" t="b">
        <f t="shared" ca="1" si="7338"/>
        <v>0</v>
      </c>
      <c r="AL372" s="17" t="b">
        <f t="shared" ca="1" si="7339"/>
        <v>0</v>
      </c>
      <c r="AM372" s="17" t="b">
        <f t="shared" ca="1" si="7340"/>
        <v>0</v>
      </c>
      <c r="AN372" s="17">
        <f t="shared" ca="1" si="7341"/>
        <v>0</v>
      </c>
      <c r="AO372" s="24" t="str">
        <f t="shared" ca="1" si="7342"/>
        <v/>
      </c>
      <c r="AP372" s="24" t="str">
        <f t="shared" ca="1" si="7343"/>
        <v/>
      </c>
      <c r="AQ372" s="17" t="b">
        <f t="shared" ca="1" si="7344"/>
        <v>0</v>
      </c>
      <c r="AR372" s="17" t="b">
        <f t="shared" ca="1" si="7345"/>
        <v>0</v>
      </c>
      <c r="AS372" s="17" t="b">
        <f t="shared" ca="1" si="7346"/>
        <v>0</v>
      </c>
      <c r="AT372" s="17" t="b">
        <f t="shared" ca="1" si="7347"/>
        <v>0</v>
      </c>
      <c r="AU372" s="17" t="b">
        <f t="shared" ca="1" si="7348"/>
        <v>0</v>
      </c>
      <c r="AV372" s="17" t="b">
        <f t="shared" ca="1" si="7349"/>
        <v>0</v>
      </c>
      <c r="AW372" s="17" t="b">
        <f t="shared" ca="1" si="7350"/>
        <v>0</v>
      </c>
      <c r="AX372" s="14" t="b">
        <f t="array" aca="1" ref="AX372" ca="1">IF(H372,N372&gt;0,"")</f>
        <v>0</v>
      </c>
      <c r="AY372" s="17" t="str">
        <f t="shared" ca="1" si="7351"/>
        <v/>
      </c>
      <c r="AZ372" s="17" t="str">
        <f t="array" aca="1" ref="AZ372" ca="1">IF(AY372&lt;&gt;"",SUM(1*ISERROR(MATCH(INDIRECT(AY372),INDIRECT(K372),0)))=0,"")</f>
        <v/>
      </c>
      <c r="BA372" s="17" t="b">
        <f t="shared" ca="1" si="7352"/>
        <v>1</v>
      </c>
      <c r="BB372" s="17" t="b">
        <v>0</v>
      </c>
      <c r="BC372" s="17" t="b">
        <f t="shared" ca="1" si="7353"/>
        <v>0</v>
      </c>
      <c r="BD372" s="17" t="b">
        <f t="shared" ca="1" si="7354"/>
        <v>0</v>
      </c>
      <c r="BE372" s="17" t="b">
        <f t="shared" ca="1" si="7355"/>
        <v>0</v>
      </c>
      <c r="BF372" s="17" t="b">
        <f t="shared" ca="1" si="7356"/>
        <v>0</v>
      </c>
      <c r="BG372" s="17" t="b">
        <f t="shared" ca="1" si="7357"/>
        <v>0</v>
      </c>
      <c r="BH372" s="17" t="b">
        <f t="shared" ca="1" si="7358"/>
        <v>0</v>
      </c>
      <c r="BI372" s="17">
        <f t="shared" ca="1" si="7359"/>
        <v>7</v>
      </c>
      <c r="BJ372" s="17" t="b">
        <f t="shared" ca="1" si="7360"/>
        <v>0</v>
      </c>
      <c r="BK372" s="17" t="str">
        <f t="shared" ca="1" si="7361"/>
        <v/>
      </c>
      <c r="BL372" s="17" t="str">
        <f t="shared" ca="1" si="7362"/>
        <v/>
      </c>
      <c r="BM372" s="17" t="str">
        <f t="shared" ca="1" si="7363"/>
        <v>0</v>
      </c>
      <c r="BN372" s="17" t="str">
        <f t="shared" ca="1" si="7364"/>
        <v>0</v>
      </c>
      <c r="BO372" s="17" t="str">
        <f t="shared" ca="1" si="7365"/>
        <v/>
      </c>
      <c r="BP372" s="14" t="b">
        <f t="shared" ca="1" si="7366"/>
        <v>1</v>
      </c>
      <c r="BQ372" s="35"/>
      <c r="BX372" s="16"/>
      <c r="BY372" s="16"/>
      <c r="BZ372" s="16"/>
      <c r="CA372" s="16"/>
      <c r="CB372" s="16"/>
      <c r="CC372" s="16"/>
      <c r="CD372" s="16"/>
      <c r="CE372" s="16"/>
      <c r="CF372" s="16"/>
      <c r="CN372" s="14">
        <f ca="1">IF(H372,IFERROR(IsVariableNameLegal(O372),0),0)</f>
        <v>0</v>
      </c>
      <c r="CO372" s="14" t="str">
        <f t="array" aca="1" ref="CO372" ca="1">IF(H372,IF(COUNTIF(INDIRECT(wew!$C$13),O372)&gt;1,TRIM(SUBSTITUTE(_xll.MCONCAT(IF((INDIRECT(wew!$C$13)=O372)*(COLUMN(INDIRECT(wew!$C$13))&lt;&gt;D372+1),-1+COLUMN(INDIRECT(wew!$C$13)),"")," "),"  "," ")),""),"")</f>
        <v/>
      </c>
      <c r="CP372" s="14" t="str">
        <f t="array" aca="1" ref="CP372" ca="1">IF(P372&lt;&gt;"",IF(LEN(P372)&gt;150,1,""),"")</f>
        <v/>
      </c>
      <c r="CQ372" s="14" t="str">
        <f t="array" aca="1" ref="CQ372" ca="1">IF(AND(H372,NOT(ster!$J$3)),IF(COUNTIF(INDIRECT(wew!$C$15),P372)&gt;1,TRIM(SUBSTITUTE(_xll.MCONCAT(IF((INDIRECT(wew!$C$15)=P372)*(COLUMN(INDIRECT(wew!$C$15))&lt;&gt;D372+1),-1+COLUMN(INDIRECT(wew!$C$15)),"")," "),"  "," ")),""),"")</f>
        <v/>
      </c>
      <c r="CR372" s="14" t="str">
        <f t="array" aca="1" ref="CR372" ca="1">IF(H372,IF(AND(W372&gt;0,AO372&lt;&gt;""),TRIM(SUBSTITUTE(_xll.MCONCAT(IFERROR(IF(ISNUMBER(INDIRECT(Q372)),IF((INDIRECT(ster!$D$14)&lt;&gt;"")*(INDIRECT(Q372)&lt;AO372),INDIRECT(ster!$D$14) &amp; ": " &amp;  SUBSTITUTE(IF( AV372,IFERROR(TEXT(INDIRECT(Q372),"rrrr-mm-dd") &amp;" (" &amp; INDIRECT(Q372) &amp;")",INDIRECT(Q372)),INDIRECT(Q372))," "," "),""),""),"")," "),"  "," ")),""),"")</f>
        <v/>
      </c>
      <c r="CS372" s="14" t="str">
        <f t="array" aca="1" ref="CS372" ca="1">IF(H372,IF(AND(W372&gt;0,AP372&lt;&gt;""),TRIM(SUBSTITUTE(_xll.MCONCAT(IFERROR(IF(ISNUMBER(INDIRECT(Q372)),IF((INDIRECT(ster!$D$14)&lt;&gt;"")*(INDIRECT(Q372)&gt;AP372),INDIRECT(ster!$D$14) &amp; ": " &amp;  SUBSTITUTE(IF( AV372,IFERROR(TEXT(INDIRECT(Q372),"rrrr-mm-dd")&amp;" (" &amp; INDIRECT(Q372) &amp;")",INDIRECT(Q372)),INDIRECT(Q372))," "," "),""),""),"")," "),"  "," ")),""),"")</f>
        <v/>
      </c>
      <c r="CT372" s="14" t="str">
        <f t="array" aca="1" ref="CT372" ca="1">IF(H372,IF(AND(N372&gt;0,AR372),TRIM(SUBSTITUTE(_xll.MCONCAT(IFERROR(IF(ISNUMBER(INDIRECT(Q372)),IF((INDIRECT(ster!$D$14)&lt;&gt;"")*(IFERROR(0*(MATCH(INDIRECT(Q372),INDIRECT(K372),0)&gt;0),1)),INDIRECT(ster!$D$14) &amp; ": " &amp;  SUBSTITUTE(IF( AV372,IFERROR(TEXT(INDIRECT(Q372),"rrrr-mm-dd")&amp;" (" &amp; INDIRECT(Q372) &amp;")",INDIRECT(Q372)),INDIRECT(Q372))," "," "),""),""),"")," "),"  "," ")),""),"")</f>
        <v/>
      </c>
      <c r="CU372" s="14" t="str">
        <f t="array" aca="1" ref="CU372" ca="1">IF(H372,IF(AND(V372&gt;0),TRIM(SUBSTITUTE(_xll.MCONCAT(IF((INDIRECT(ster!$D$14)&lt;&gt;"")*(IFERROR(0*(INDIRECT(Q372)&lt;&gt;""),1)),INDIRECT(ster!$D$14),"")," "),"  "," ")),""),"")</f>
        <v/>
      </c>
      <c r="CV372" s="14" t="str">
        <f t="array" aca="1" ref="CV372" ca="1">IF(H372,IF(AS372,
TRIM(SUBSTITUTE(_xll.MCONCAT(IF(
   (INDIRECT(ster!$D$14)&lt;&gt;"")*
   ((INDIRECT(Q372)="")+
      NOT(ISNUMBER(INDIRECT(Q372)))*
      NOT(ISERROR(MATCH(INDIRECT(Q372),INDIRECT(K372),0)))
    ),
      INDIRECT(ster!$D$14),
   "")," "),"  "," ")),
""),"")</f>
        <v/>
      </c>
      <c r="CW372" s="14" t="str">
        <f t="array" aca="1" ref="CW372" ca="1">IF(H372,IF(AND(AQ372),TRIM(SUBSTITUTE(_xll.MCONCAT(IFERROR(IF(ISNUMBER(INDIRECT(Q372)),IF((INDIRECT(ster!$D$14)&lt;&gt;"")*(INDIRECT(Q372)&lt;&gt;INT(INDIRECT(Q372))),INDIRECT(ster!$D$14) &amp; ": " &amp; INDIRECT(Q372),""),""),"")," "),"  "," ")),""),"")</f>
        <v/>
      </c>
      <c r="CX372" s="14" t="str">
        <f t="array" aca="1" ref="CX372" ca="1">IF(H372,IF(OR(AU372,AV372),TRIM(SUBSTITUTE(_xll.MCONCAT(IF((INDIRECT(ster!$D$14)&lt;&gt;"")*NOT(ISNUMBER(INDIRECT(Q372))),IF(ISERROR(MATCH(INDIRECT(Q372),INDIRECT(K372),0)),IFERROR(IF(INDIRECT(Q372)&lt;&gt;"",INDIRECT(ster!$D$14) &amp; ": " &amp; SUBSTITUTE(INDIRECT(Q372)," "," "),""),""),""),"")," "),"  "," ")),""),"")</f>
        <v/>
      </c>
      <c r="CY372" s="14" t="str">
        <f t="array" aca="1" ref="CY372" ca="1">IF(H372,IF(AE372,TRIM(SUBSTITUTE(_xll.MCONCAT(IF((INDIRECT(ster!$D$14)&lt;&gt;"")*IFERROR(NOT(INDIRECT(AF372)),FALSE),IF(ISERROR(MATCH(INDIRECT(Q372),INDIRECT(K372),0)),IFERROR(IF(INDIRECT(Q372)&lt;&gt;"",INDIRECT(ster!$D$14)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CZ372" s="14" t="str">
        <f t="array" aca="1" ref="CZ372" ca="1">IF(H372,IF(AH372,TRIM(SUBSTITUTE(_xll.MCONCAT(IF((INDIRECT(ster!$D$14)&lt;&gt;"")*IFERROR(NOT(INDIRECT(AI372)),FALSE),IF(ISERROR(MATCH(INDIRECT(Q372),INDIRECT(K372),0)),IFERROR(IF(INDIRECT(Q372)&lt;&gt;"",INDIRECT(ster!$D$14)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DC372" s="14" t="str">
        <f ca="1">SUBSTITUTE(SUBSTITUTE(SUBSTITUTE(SUBSTITUTE(_xll.MCONCAT(DG372:DS372,"■"),"■■","■"),"■■","■"),"■■","■"),"■■","■")</f>
        <v>■</v>
      </c>
      <c r="DD372" s="14" t="str">
        <f t="shared" ca="1" si="7367"/>
        <v/>
      </c>
      <c r="DE372" s="14" t="str">
        <f t="shared" ca="1" si="7368"/>
        <v/>
      </c>
      <c r="DF372" s="14" t="str">
        <f t="shared" ca="1" si="7369"/>
        <v/>
      </c>
      <c r="DG372" s="14" t="str">
        <f t="shared" ca="1" si="7370"/>
        <v/>
      </c>
      <c r="DH372" s="14" t="str">
        <f t="shared" ca="1" si="7371"/>
        <v/>
      </c>
      <c r="DI372" s="14" t="str">
        <f t="shared" ca="1" si="7372"/>
        <v/>
      </c>
      <c r="DJ372" s="14" t="str">
        <f t="shared" ca="1" si="7373"/>
        <v/>
      </c>
      <c r="DK372" s="14" t="str">
        <f t="shared" ca="1" si="7374"/>
        <v/>
      </c>
      <c r="DL372" s="14" t="str">
        <f t="shared" ca="1" si="7375"/>
        <v/>
      </c>
      <c r="DM372" s="14" t="str">
        <f t="shared" ca="1" si="7376"/>
        <v/>
      </c>
      <c r="DN372" s="14" t="str">
        <f t="array" aca="1" ref="DN372" ca="1">IF(CU372&lt;&gt;"","There are errors in the entered values in the following cases: " &amp;SUBSTITUTE(CU372," ",", "),"")</f>
        <v/>
      </c>
      <c r="DO372" s="14" t="str">
        <f t="shared" ca="1" si="7377"/>
        <v/>
      </c>
      <c r="DP372" s="14" t="str">
        <f t="shared" ca="1" si="7378"/>
        <v/>
      </c>
      <c r="DQ372" s="14" t="str">
        <f t="shared" ca="1" si="7379"/>
        <v/>
      </c>
      <c r="DR372" s="14" t="str">
        <f t="shared" ca="1" si="7380"/>
        <v/>
      </c>
      <c r="DS372" s="14" t="str">
        <f t="shared" ca="1" si="7381"/>
        <v/>
      </c>
      <c r="DZ372" s="14" t="b">
        <f t="shared" ca="1" si="7382"/>
        <v>0</v>
      </c>
      <c r="EA372" s="14" t="str">
        <f t="shared" ca="1" si="7383"/>
        <v/>
      </c>
      <c r="EB372" s="14" t="str">
        <f t="shared" ca="1" si="7384"/>
        <v/>
      </c>
      <c r="EC372" s="14" t="str">
        <f t="shared" ca="1" si="7385"/>
        <v/>
      </c>
      <c r="ED372" s="14" t="str">
        <f t="shared" ca="1" si="7386"/>
        <v/>
      </c>
      <c r="EE372" s="14" t="str">
        <f t="shared" ca="1" si="7387"/>
        <v/>
      </c>
      <c r="EF372" s="14" t="str">
        <f t="shared" ca="1" si="7388"/>
        <v/>
      </c>
      <c r="EG372" s="14" t="str">
        <f t="shared" ca="1" si="7389"/>
        <v/>
      </c>
      <c r="EM372" s="14" t="b">
        <f t="shared" ca="1" si="7390"/>
        <v>0</v>
      </c>
      <c r="EN372" s="14" t="str">
        <f t="shared" ca="1" si="7391"/>
        <v/>
      </c>
      <c r="EO372" s="14" t="str">
        <f t="shared" ca="1" si="7392"/>
        <v/>
      </c>
      <c r="EP372" s="14" t="str">
        <f t="shared" ca="1" si="7393"/>
        <v/>
      </c>
      <c r="EQ372" s="14" t="str">
        <f t="shared" ca="1" si="7394"/>
        <v/>
      </c>
    </row>
    <row r="373" spans="2:147" s="14" customFormat="1">
      <c r="B373" s="14" t="str">
        <f t="shared" ca="1" si="7320"/>
        <v/>
      </c>
      <c r="C373" s="14">
        <f t="shared" ca="1" si="7321"/>
        <v>341</v>
      </c>
      <c r="D373" s="14">
        <f t="shared" si="7322"/>
        <v>371</v>
      </c>
      <c r="E373" s="14" t="str">
        <f t="shared" ca="1" si="7323"/>
        <v>N</v>
      </c>
      <c r="F373" s="14" t="str">
        <f t="shared" ca="1" si="7324"/>
        <v>q_104a_1</v>
      </c>
      <c r="G373" s="14" t="str">
        <f t="shared" ca="1" si="7325"/>
        <v>Which family member 1 had a history of multiple scrlerosis</v>
      </c>
      <c r="H373" s="14" t="b">
        <f t="shared" ca="1" si="7326"/>
        <v>1</v>
      </c>
      <c r="I373" s="14" t="str">
        <f ca="1">IF($H373,ADDRESS(3,(D373+1)*2-1,4,,"["&amp;wew!$G$7&amp;"]"&amp;_sheetname_labels)&amp;":"&amp;ADDRESS(2+ster!$B$20,(D373+1)*2-1,4),"")</f>
        <v>[DBTemplate.xlsm]labels!ABO3:ABO61</v>
      </c>
      <c r="J373" s="14">
        <f t="array" aca="1" ref="J373" ca="1">IF(H373,MAX(0,MAX(IF(INDIRECT(I373)&lt;&gt;"",ROW(INDIRECT(I373)),""))-2),"")</f>
        <v>33</v>
      </c>
      <c r="K373" s="14" t="str">
        <f ca="1">IF($H373,IF($J373&gt;0,ADDRESS(3,(D373+1)*2-1,4,,"["&amp;wew!$G$7&amp;"]"&amp;_sheetname_labels)&amp;":"&amp;ADDRESS(2+J373,(D373+1)*2-1,4),""),"")</f>
        <v>[DBTemplate.xlsm]labels!ABO3:ABO35</v>
      </c>
      <c r="L373" s="14" t="str">
        <f ca="1">IF($H373,IF($J373&gt;0,ADDRESS(3,(D373+1)*2,4,,"["&amp;wew!$G$7&amp;"]"&amp;_sheetname_labels)&amp;":"&amp;ADDRESS(2+J373,(D373+1)*2,4),""),"")</f>
        <v>[DBTemplate.xlsm]labels!ABP3:ABP35</v>
      </c>
      <c r="M373" s="14">
        <f t="shared" ca="1" si="7327"/>
        <v>0</v>
      </c>
      <c r="N373" s="14">
        <f t="shared" ca="1" si="7328"/>
        <v>33</v>
      </c>
      <c r="O373" s="14" t="str">
        <f t="shared" ca="1" si="7329"/>
        <v>q_104a_1</v>
      </c>
      <c r="P373" s="14" t="str">
        <f t="shared" ca="1" si="7330"/>
        <v>Which family member 1 had a history of multiple scrlerosis</v>
      </c>
      <c r="Q373" s="14" t="str">
        <f ca="1">IF($BP373,ADDRESS(3,D373+1,4,,"["&amp;wew!$G$7&amp;"]"&amp;_sheetname_dataframe)&amp;":"&amp;ADDRESS(2+ster!$C$14,D373+1,4),"")</f>
        <v>[DBTemplate.xlsm]data_frame!NH3:NH3</v>
      </c>
      <c r="R373" s="14" t="str">
        <f>IF($BP373,IF(MID(_xll.FORMULATEXT(INDEX(INDIRECT(Q373),1)),1,1)="=", _xll.FORMULATEXT(INDEX(INDIRECT(Q373),1),2,TRUE),""),"")</f>
        <v/>
      </c>
      <c r="S373" s="14">
        <f t="array" aca="1" ref="S373" ca="1">IF(H373,SUM(IF((IFERROR(INDIRECT(Q373)&lt;&gt;"",FALSE))*(INDIRECT(ster!$D$14)&lt;&gt;""),1,0)),"")</f>
        <v>0</v>
      </c>
      <c r="T373" s="14">
        <f t="array" aca="1" ref="T373" ca="1">IF(H373,IF(M373&gt;0,SUM(IFERROR(1*(MATCH(INDIRECT(Q373),INDIRECT(K373),0)&gt;0),0)*(INDIRECT(ster!$D$14)&lt;&gt;"")*NOT(ISNUMBER(INDIRECT(Q373)))),0),"")</f>
        <v>0</v>
      </c>
      <c r="U373" s="14">
        <f t="array" aca="1" ref="U373" ca="1">IF(H373,SUM((IFERROR(INDIRECT(Q373)="",FALSE))*(INDIRECT(ster!$D$14)&lt;&gt;"")),"")</f>
        <v>1</v>
      </c>
      <c r="V373" s="14">
        <f t="array" aca="1" ref="V373" ca="1">IF(H373,SUM((IFERROR(INDIRECT(Q373)="#ąś",TRUE))*(INDIRECT(ster!$D$14)&lt;&gt;"")),"")</f>
        <v>0</v>
      </c>
      <c r="W373" s="14">
        <f t="array" aca="1" ref="W373" ca="1">IF(H373,SUM(ISNUMBER(INDIRECT(Q373))*(INDIRECT(ster!$D$14)&lt;&gt;"")),"")</f>
        <v>0</v>
      </c>
      <c r="X373" s="14" t="str">
        <f t="array" aca="1" ref="X373" ca="1">IF(AND(H373,W373&gt;0),IF(wew!$B$3,MIN(IF((INDIRECT(ster!$D$14)&lt;&gt;"")*IFERROR(INDIRECT($Q373)&lt;&gt;"",FALSE),IFERROR(INDIRECT($Q373),"X"),"X")),"&lt;włącz podświetlanie wartości&gt;"),"—")</f>
        <v>—</v>
      </c>
      <c r="Y373" s="14" t="str">
        <f t="array" aca="1" ref="Y373" ca="1">IF(AND(H373,W373&gt;0),IF(wew!$B$3,MAX(IF((INDIRECT(ster!$D$14)&lt;&gt;"")*IFERROR(INDIRECT($Q373)&lt;&gt;"",FALSE),IFERROR(INDIRECT($Q373),"X"),"X")),"&lt;włącz podświetlanie wartości&gt;"),"—")</f>
        <v>—</v>
      </c>
      <c r="Z373" s="14">
        <f t="shared" ca="1" si="7331"/>
        <v>0</v>
      </c>
      <c r="AA373" s="12" t="str">
        <f t="shared" ca="1" si="7332"/>
        <v>—</v>
      </c>
      <c r="AB373" s="17">
        <f t="array" aca="1" ref="AB373" ca="1">IF(H373,IF(W373&gt;0,SUM((INDIRECT(ster!$D$14)&lt;&gt;"")*IFERROR((INDIRECT(Q373)&lt;&gt;"")*(INDIRECT(Q373)=INT(INDIRECT(Q373))),0)),0),"")</f>
        <v>0</v>
      </c>
      <c r="AC373" s="17">
        <f t="array" aca="1" ref="AC373" ca="1">IF(H373,W373-AB373,"")</f>
        <v>0</v>
      </c>
      <c r="AD373" s="17">
        <f t="shared" ca="1" si="7333"/>
        <v>1</v>
      </c>
      <c r="AE373" s="17" t="b">
        <f t="shared" ca="1" si="7334"/>
        <v>0</v>
      </c>
      <c r="AF373" s="17" t="str">
        <f ca="1">IF(AE373,IF($H373,ADDRESS(3,D373+2,4,,"["&amp;wew!$G$7&amp;"]"&amp;_sheetname_dataframe)&amp;":"&amp;ADDRESS(2+ster!$C$14,D373+2,4),""),"")</f>
        <v/>
      </c>
      <c r="AG373" s="17" t="str">
        <f t="shared" ca="1" si="7335"/>
        <v/>
      </c>
      <c r="AH373" s="17" t="b">
        <f t="shared" ca="1" si="7336"/>
        <v>0</v>
      </c>
      <c r="AI373" s="17" t="str">
        <f ca="1">IF(AH373,IF($H373,ADDRESS(3,D373+3,4,,"["&amp;wew!$G$7&amp;"]"&amp;_sheetname_dataframe)&amp;":"&amp;ADDRESS(2+ster!$C$14,D373+3,4),""),"")</f>
        <v/>
      </c>
      <c r="AJ373" s="17" t="str">
        <f t="shared" ca="1" si="7337"/>
        <v/>
      </c>
      <c r="AK373" s="17" t="b">
        <f t="shared" ca="1" si="7338"/>
        <v>0</v>
      </c>
      <c r="AL373" s="17" t="b">
        <f t="shared" ca="1" si="7339"/>
        <v>0</v>
      </c>
      <c r="AM373" s="17" t="b">
        <f t="shared" ca="1" si="7340"/>
        <v>0</v>
      </c>
      <c r="AN373" s="17">
        <f t="shared" ca="1" si="7341"/>
        <v>0</v>
      </c>
      <c r="AO373" s="24" t="str">
        <f t="shared" ca="1" si="7342"/>
        <v/>
      </c>
      <c r="AP373" s="24" t="str">
        <f t="shared" ca="1" si="7343"/>
        <v/>
      </c>
      <c r="AQ373" s="17" t="b">
        <f t="shared" ca="1" si="7344"/>
        <v>0</v>
      </c>
      <c r="AR373" s="17" t="b">
        <f t="shared" ca="1" si="7345"/>
        <v>0</v>
      </c>
      <c r="AS373" s="17" t="b">
        <f t="shared" ca="1" si="7346"/>
        <v>0</v>
      </c>
      <c r="AT373" s="17" t="b">
        <f t="shared" ca="1" si="7347"/>
        <v>0</v>
      </c>
      <c r="AU373" s="17" t="b">
        <f t="shared" ca="1" si="7348"/>
        <v>1</v>
      </c>
      <c r="AV373" s="17" t="b">
        <f t="shared" ca="1" si="7349"/>
        <v>0</v>
      </c>
      <c r="AW373" s="17" t="b">
        <f t="shared" ca="1" si="7350"/>
        <v>0</v>
      </c>
      <c r="AX373" s="14" t="b">
        <f t="array" aca="1" ref="AX373" ca="1">IF(H373,N373&gt;0,"")</f>
        <v>1</v>
      </c>
      <c r="AY373" s="17" t="str">
        <f t="shared" ca="1" si="7351"/>
        <v>C3:C35</v>
      </c>
      <c r="AZ373" s="17" t="b">
        <f t="array" aca="1" ref="AZ373" ca="1">IF(AY373&lt;&gt;"",SUM(1*ISERROR(MATCH(INDIRECT(AY373),INDIRECT(K373),0)))=0,"")</f>
        <v>0</v>
      </c>
      <c r="BA373" s="17" t="b">
        <f t="shared" ca="1" si="7352"/>
        <v>1</v>
      </c>
      <c r="BB373" s="17" t="b">
        <v>0</v>
      </c>
      <c r="BC373" s="17" t="b">
        <f t="shared" ca="1" si="7353"/>
        <v>0</v>
      </c>
      <c r="BD373" s="17" t="b">
        <f t="shared" ca="1" si="7354"/>
        <v>1</v>
      </c>
      <c r="BE373" s="17" t="b">
        <f t="shared" ca="1" si="7355"/>
        <v>0</v>
      </c>
      <c r="BF373" s="17" t="b">
        <f t="shared" ca="1" si="7356"/>
        <v>0</v>
      </c>
      <c r="BG373" s="17" t="b">
        <f t="shared" ca="1" si="7357"/>
        <v>0</v>
      </c>
      <c r="BH373" s="17" t="b">
        <f t="shared" ca="1" si="7358"/>
        <v>1</v>
      </c>
      <c r="BI373" s="17">
        <f t="shared" ca="1" si="7359"/>
        <v>3</v>
      </c>
      <c r="BJ373" s="17" t="b">
        <f t="shared" ca="1" si="7360"/>
        <v>0</v>
      </c>
      <c r="BK373" s="17" t="str">
        <f t="shared" ca="1" si="7361"/>
        <v/>
      </c>
      <c r="BL373" s="17" t="str">
        <f t="shared" ca="1" si="7362"/>
        <v/>
      </c>
      <c r="BM373" s="17" t="str">
        <f t="shared" ca="1" si="7363"/>
        <v>L</v>
      </c>
      <c r="BN373" s="17" t="str">
        <f t="shared" ca="1" si="7364"/>
        <v>L</v>
      </c>
      <c r="BO373" s="17" t="str">
        <f t="shared" ca="1" si="7365"/>
        <v>N</v>
      </c>
      <c r="BP373" s="14" t="b">
        <f t="shared" ca="1" si="7366"/>
        <v>1</v>
      </c>
      <c r="BQ373" s="35"/>
      <c r="BX373" s="16"/>
      <c r="BY373" s="16"/>
      <c r="BZ373" s="16"/>
      <c r="CA373" s="16"/>
      <c r="CB373" s="16"/>
      <c r="CC373" s="16"/>
      <c r="CD373" s="16"/>
      <c r="CE373" s="16"/>
      <c r="CF373" s="16"/>
      <c r="CN373" s="14">
        <f ca="1">IF(H373,IFERROR(IsVariableNameLegal(O373),0),0)</f>
        <v>0</v>
      </c>
      <c r="CO373" s="14" t="str">
        <f t="array" aca="1" ref="CO373" ca="1">IF(H373,IF(COUNTIF(INDIRECT(wew!$C$13),O373)&gt;1,TRIM(SUBSTITUTE(_xll.MCONCAT(IF((INDIRECT(wew!$C$13)=O373)*(COLUMN(INDIRECT(wew!$C$13))&lt;&gt;D373+1),-1+COLUMN(INDIRECT(wew!$C$13)),"")," "),"  "," ")),""),"")</f>
        <v/>
      </c>
      <c r="CP373" s="14" t="str">
        <f t="array" aca="1" ref="CP373" ca="1">IF(P373&lt;&gt;"",IF(LEN(P373)&gt;150,1,""),"")</f>
        <v/>
      </c>
      <c r="CQ373" s="14" t="str">
        <f t="array" aca="1" ref="CQ373" ca="1">IF(AND(H373,NOT(ster!$J$3)),IF(COUNTIF(INDIRECT(wew!$C$15),P373)&gt;1,TRIM(SUBSTITUTE(_xll.MCONCAT(IF((INDIRECT(wew!$C$15)=P373)*(COLUMN(INDIRECT(wew!$C$15))&lt;&gt;D373+1),-1+COLUMN(INDIRECT(wew!$C$15)),"")," "),"  "," ")),""),"")</f>
        <v/>
      </c>
      <c r="CR373" s="14" t="str">
        <f t="array" aca="1" ref="CR373" ca="1">IF(H373,IF(AND(W373&gt;0,AO373&lt;&gt;""),TRIM(SUBSTITUTE(_xll.MCONCAT(IFERROR(IF(ISNUMBER(INDIRECT(Q373)),IF((INDIRECT(ster!$D$14)&lt;&gt;"")*(INDIRECT(Q373)&lt;AO373),INDIRECT(ster!$D$14) &amp; ": " &amp;  SUBSTITUTE(IF( AV373,IFERROR(TEXT(INDIRECT(Q373),"rrrr-mm-dd") &amp;" (" &amp; INDIRECT(Q373) &amp;")",INDIRECT(Q373)),INDIRECT(Q373))," "," "),""),""),"")," "),"  "," ")),""),"")</f>
        <v/>
      </c>
      <c r="CS373" s="14" t="str">
        <f t="array" aca="1" ref="CS373" ca="1">IF(H373,IF(AND(W373&gt;0,AP373&lt;&gt;""),TRIM(SUBSTITUTE(_xll.MCONCAT(IFERROR(IF(ISNUMBER(INDIRECT(Q373)),IF((INDIRECT(ster!$D$14)&lt;&gt;"")*(INDIRECT(Q373)&gt;AP373),INDIRECT(ster!$D$14) &amp; ": " &amp;  SUBSTITUTE(IF( AV373,IFERROR(TEXT(INDIRECT(Q373),"rrrr-mm-dd")&amp;" (" &amp; INDIRECT(Q373) &amp;")",INDIRECT(Q373)),INDIRECT(Q373))," "," "),""),""),"")," "),"  "," ")),""),"")</f>
        <v/>
      </c>
      <c r="CT373" s="14" t="str">
        <f t="array" aca="1" ref="CT373" ca="1">IF(H373,IF(AND(N373&gt;0,AR373),TRIM(SUBSTITUTE(_xll.MCONCAT(IFERROR(IF(ISNUMBER(INDIRECT(Q373)),IF((INDIRECT(ster!$D$14)&lt;&gt;"")*(IFERROR(0*(MATCH(INDIRECT(Q373),INDIRECT(K373),0)&gt;0),1)),INDIRECT(ster!$D$14) &amp; ": " &amp;  SUBSTITUTE(IF( AV373,IFERROR(TEXT(INDIRECT(Q373),"rrrr-mm-dd")&amp;" (" &amp; INDIRECT(Q373) &amp;")",INDIRECT(Q373)),INDIRECT(Q373))," "," "),""),""),"")," "),"  "," ")),""),"")</f>
        <v/>
      </c>
      <c r="CU373" s="14" t="str">
        <f t="array" aca="1" ref="CU373" ca="1">IF(H373,IF(AND(V373&gt;0),TRIM(SUBSTITUTE(_xll.MCONCAT(IF((INDIRECT(ster!$D$14)&lt;&gt;"")*(IFERROR(0*(INDIRECT(Q373)&lt;&gt;""),1)),INDIRECT(ster!$D$14),"")," "),"  "," ")),""),"")</f>
        <v/>
      </c>
      <c r="CV373" s="14" t="str">
        <f t="array" aca="1" ref="CV373" ca="1">IF(H373,IF(AS373,
TRIM(SUBSTITUTE(_xll.MCONCAT(IF(
   (INDIRECT(ster!$D$14)&lt;&gt;"")*
   ((INDIRECT(Q373)="")+
      NOT(ISNUMBER(INDIRECT(Q373)))*
      NOT(ISERROR(MATCH(INDIRECT(Q373),INDIRECT(K373),0)))
    ),
      INDIRECT(ster!$D$14),
   "")," "),"  "," ")),
""),"")</f>
        <v/>
      </c>
      <c r="CW373" s="14" t="str">
        <f t="array" aca="1" ref="CW373" ca="1">IF(H373,IF(AND(AQ373),TRIM(SUBSTITUTE(_xll.MCONCAT(IFERROR(IF(ISNUMBER(INDIRECT(Q373)),IF((INDIRECT(ster!$D$14)&lt;&gt;"")*(INDIRECT(Q373)&lt;&gt;INT(INDIRECT(Q373))),INDIRECT(ster!$D$14) &amp; ": " &amp; INDIRECT(Q373),""),""),"")," "),"  "," ")),""),"")</f>
        <v/>
      </c>
      <c r="CX373" s="14" t="str">
        <f t="array" aca="1" ref="CX373" ca="1">IF(H373,IF(OR(AU373,AV373),TRIM(SUBSTITUTE(_xll.MCONCAT(IF((INDIRECT(ster!$D$14)&lt;&gt;"")*NOT(ISNUMBER(INDIRECT(Q373))),IF(ISERROR(MATCH(INDIRECT(Q373),INDIRECT(K373),0)),IFERROR(IF(INDIRECT(Q373)&lt;&gt;"",INDIRECT(ster!$D$14) &amp; ": " &amp; SUBSTITUTE(INDIRECT(Q373)," "," "),""),""),""),"")," "),"  "," ")),""),"")</f>
        <v/>
      </c>
      <c r="CY373" s="14" t="str">
        <f t="array" aca="1" ref="CY373" ca="1">IF(H373,IF(AE373,TRIM(SUBSTITUTE(_xll.MCONCAT(IF((INDIRECT(ster!$D$14)&lt;&gt;"")*IFERROR(NOT(INDIRECT(AF373)),FALSE),IF(ISERROR(MATCH(INDIRECT(Q373),INDIRECT(K373),0)),IFERROR(IF(INDIRECT(Q373)&lt;&gt;"",INDIRECT(ster!$D$14)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CZ373" s="14" t="str">
        <f t="array" aca="1" ref="CZ373" ca="1">IF(H373,IF(AH373,TRIM(SUBSTITUTE(_xll.MCONCAT(IF((INDIRECT(ster!$D$14)&lt;&gt;"")*IFERROR(NOT(INDIRECT(AI373)),FALSE),IF(ISERROR(MATCH(INDIRECT(Q373),INDIRECT(K373),0)),IFERROR(IF(INDIRECT(Q373)&lt;&gt;"",INDIRECT(ster!$D$14)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DC373" s="14" t="str">
        <f ca="1">SUBSTITUTE(SUBSTITUTE(SUBSTITUTE(SUBSTITUTE(_xll.MCONCAT(DG373:DS373,"■"),"■■","■"),"■■","■"),"■■","■"),"■■","■")</f>
        <v>■</v>
      </c>
      <c r="DD373" s="14" t="str">
        <f t="shared" ca="1" si="7367"/>
        <v/>
      </c>
      <c r="DE373" s="14" t="str">
        <f t="shared" ca="1" si="7368"/>
        <v/>
      </c>
      <c r="DF373" s="14" t="str">
        <f t="shared" ca="1" si="7369"/>
        <v/>
      </c>
      <c r="DG373" s="14" t="str">
        <f t="shared" ca="1" si="7370"/>
        <v/>
      </c>
      <c r="DH373" s="14" t="str">
        <f t="shared" ca="1" si="7371"/>
        <v/>
      </c>
      <c r="DI373" s="14" t="str">
        <f t="shared" ca="1" si="7372"/>
        <v/>
      </c>
      <c r="DJ373" s="14" t="str">
        <f t="shared" ca="1" si="7373"/>
        <v/>
      </c>
      <c r="DK373" s="14" t="str">
        <f t="shared" ca="1" si="7374"/>
        <v/>
      </c>
      <c r="DL373" s="14" t="str">
        <f t="shared" ca="1" si="7375"/>
        <v/>
      </c>
      <c r="DM373" s="14" t="str">
        <f t="shared" ca="1" si="7376"/>
        <v/>
      </c>
      <c r="DN373" s="14" t="str">
        <f t="array" aca="1" ref="DN373" ca="1">IF(CU373&lt;&gt;"","There are errors in the entered values in the following cases: " &amp;SUBSTITUTE(CU373," ",", "),"")</f>
        <v/>
      </c>
      <c r="DO373" s="14" t="str">
        <f t="shared" ca="1" si="7377"/>
        <v/>
      </c>
      <c r="DP373" s="14" t="str">
        <f t="shared" ca="1" si="7378"/>
        <v/>
      </c>
      <c r="DQ373" s="14" t="str">
        <f t="shared" ca="1" si="7379"/>
        <v/>
      </c>
      <c r="DR373" s="14" t="str">
        <f t="shared" ca="1" si="7380"/>
        <v/>
      </c>
      <c r="DS373" s="14" t="str">
        <f t="shared" ca="1" si="7381"/>
        <v/>
      </c>
      <c r="DZ373" s="14" t="b">
        <f t="shared" ca="1" si="7382"/>
        <v>0</v>
      </c>
      <c r="EA373" s="14" t="str">
        <f t="shared" ca="1" si="7383"/>
        <v>Which family member 1 had a history of multiple scrlerosis (q_104a_1)</v>
      </c>
      <c r="EB373" s="14" t="str">
        <f t="shared" ca="1" si="7384"/>
        <v xml:space="preserve">Values must be numeric. </v>
      </c>
      <c r="EC373" s="14" t="str">
        <f t="shared" ca="1" si="7385"/>
        <v xml:space="preserve">Which family member 1 had a history of multiple scrlerosis (q_104a_1): Values must be numeric. </v>
      </c>
      <c r="ED373" s="14" t="str">
        <f t="shared" ca="1" si="7386"/>
        <v/>
      </c>
      <c r="EE373" s="14" t="str">
        <f t="shared" ca="1" si="7387"/>
        <v>Values must be numeric</v>
      </c>
      <c r="EF373" s="14" t="str">
        <f t="shared" ca="1" si="7388"/>
        <v/>
      </c>
      <c r="EG373" s="14" t="str">
        <f t="shared" ca="1" si="7389"/>
        <v/>
      </c>
      <c r="EM373" s="14" t="b">
        <f t="shared" ca="1" si="7390"/>
        <v>1</v>
      </c>
      <c r="EN373" s="14">
        <f t="shared" ca="1" si="7391"/>
        <v>341</v>
      </c>
      <c r="EO373" s="14" t="str">
        <f t="shared" ca="1" si="7392"/>
        <v>q_104a_1</v>
      </c>
      <c r="EP373" s="14" t="str">
        <f t="shared" ca="1" si="7393"/>
        <v xml:space="preserve">Which family member 1 had a history of multiple scrlerosis (q_104a_1): Values must be numeric. </v>
      </c>
      <c r="EQ373" s="14" t="str">
        <f t="shared" ca="1" si="7394"/>
        <v/>
      </c>
    </row>
    <row r="374" spans="2:147" s="14" customFormat="1">
      <c r="B374" s="14" t="str">
        <f t="shared" ca="1" si="7320"/>
        <v/>
      </c>
      <c r="C374" s="14">
        <f t="shared" ca="1" si="7321"/>
        <v>342</v>
      </c>
      <c r="D374" s="14">
        <f t="shared" si="7322"/>
        <v>372</v>
      </c>
      <c r="E374" s="14" t="str">
        <f t="shared" ca="1" si="7323"/>
        <v>I</v>
      </c>
      <c r="F374" s="14" t="str">
        <f t="shared" ca="1" si="7324"/>
        <v>q_104a_2</v>
      </c>
      <c r="G374" s="14" t="str">
        <f t="shared" ca="1" si="7325"/>
        <v>How many family members 1 had a history of multiple scrlerosis</v>
      </c>
      <c r="H374" s="14" t="b">
        <f t="shared" ca="1" si="7326"/>
        <v>1</v>
      </c>
      <c r="I374" s="14" t="str">
        <f ca="1">IF($H374,ADDRESS(3,(D374+1)*2-1,4,,"["&amp;wew!$G$7&amp;"]"&amp;_sheetname_labels)&amp;":"&amp;ADDRESS(2+ster!$B$20,(D374+1)*2-1,4),"")</f>
        <v>[DBTemplate.xlsm]labels!ABQ3:ABQ61</v>
      </c>
      <c r="J374" s="14">
        <f t="array" aca="1" ref="J374" ca="1">IF(H374,MAX(0,MAX(IF(INDIRECT(I374)&lt;&gt;"",ROW(INDIRECT(I374)),""))-2),"")</f>
        <v>0</v>
      </c>
      <c r="K374" s="14" t="str">
        <f ca="1">IF($H374,IF($J374&gt;0,ADDRESS(3,(D374+1)*2-1,4,,"["&amp;wew!$G$7&amp;"]"&amp;_sheetname_labels)&amp;":"&amp;ADDRESS(2+J374,(D374+1)*2-1,4),""),"")</f>
        <v/>
      </c>
      <c r="L374" s="14" t="str">
        <f ca="1">IF($H374,IF($J374&gt;0,ADDRESS(3,(D374+1)*2,4,,"["&amp;wew!$G$7&amp;"]"&amp;_sheetname_labels)&amp;":"&amp;ADDRESS(2+J374,(D374+1)*2,4),""),"")</f>
        <v/>
      </c>
      <c r="M374" s="14">
        <f t="shared" ca="1" si="7327"/>
        <v>0</v>
      </c>
      <c r="N374" s="14">
        <f t="shared" ca="1" si="7328"/>
        <v>0</v>
      </c>
      <c r="O374" s="14" t="str">
        <f t="shared" ca="1" si="7329"/>
        <v>q_104a_2</v>
      </c>
      <c r="P374" s="14" t="str">
        <f t="shared" ca="1" si="7330"/>
        <v>How many family members 1 had a history of multiple scrlerosis</v>
      </c>
      <c r="Q374" s="14" t="str">
        <f ca="1">IF($BP374,ADDRESS(3,D374+1,4,,"["&amp;wew!$G$7&amp;"]"&amp;_sheetname_dataframe)&amp;":"&amp;ADDRESS(2+ster!$C$14,D374+1,4),"")</f>
        <v>[DBTemplate.xlsm]data_frame!NI3:NI3</v>
      </c>
      <c r="R374" s="14" t="str">
        <f>IF($BP374,IF(MID(_xll.FORMULATEXT(INDEX(INDIRECT(Q374),1)),1,1)="=", _xll.FORMULATEXT(INDEX(INDIRECT(Q374),1),2,TRUE),""),"")</f>
        <v/>
      </c>
      <c r="S374" s="14">
        <f t="array" aca="1" ref="S374" ca="1">IF(H374,SUM(IF((IFERROR(INDIRECT(Q374)&lt;&gt;"",FALSE))*(INDIRECT(ster!$D$14)&lt;&gt;""),1,0)),"")</f>
        <v>0</v>
      </c>
      <c r="T374" s="14">
        <f t="array" aca="1" ref="T374" ca="1">IF(H374,IF(M374&gt;0,SUM(IFERROR(1*(MATCH(INDIRECT(Q374),INDIRECT(K374),0)&gt;0),0)*(INDIRECT(ster!$D$14)&lt;&gt;"")*NOT(ISNUMBER(INDIRECT(Q374)))),0),"")</f>
        <v>0</v>
      </c>
      <c r="U374" s="14">
        <f t="array" aca="1" ref="U374" ca="1">IF(H374,SUM((IFERROR(INDIRECT(Q374)="",FALSE))*(INDIRECT(ster!$D$14)&lt;&gt;"")),"")</f>
        <v>1</v>
      </c>
      <c r="V374" s="14">
        <f t="array" aca="1" ref="V374" ca="1">IF(H374,SUM((IFERROR(INDIRECT(Q374)="#ąś",TRUE))*(INDIRECT(ster!$D$14)&lt;&gt;"")),"")</f>
        <v>0</v>
      </c>
      <c r="W374" s="14">
        <f t="array" aca="1" ref="W374" ca="1">IF(H374,SUM(ISNUMBER(INDIRECT(Q374))*(INDIRECT(ster!$D$14)&lt;&gt;"")),"")</f>
        <v>0</v>
      </c>
      <c r="X374" s="14" t="str">
        <f t="array" aca="1" ref="X374" ca="1">IF(AND(H374,W374&gt;0),IF(wew!$B$3,MIN(IF((INDIRECT(ster!$D$14)&lt;&gt;"")*IFERROR(INDIRECT($Q374)&lt;&gt;"",FALSE),IFERROR(INDIRECT($Q374),"X"),"X")),"&lt;włącz podświetlanie wartości&gt;"),"—")</f>
        <v>—</v>
      </c>
      <c r="Y374" s="14" t="str">
        <f t="array" aca="1" ref="Y374" ca="1">IF(AND(H374,W374&gt;0),IF(wew!$B$3,MAX(IF((INDIRECT(ster!$D$14)&lt;&gt;"")*IFERROR(INDIRECT($Q374)&lt;&gt;"",FALSE),IFERROR(INDIRECT($Q374),"X"),"X")),"&lt;włącz podświetlanie wartości&gt;"),"—")</f>
        <v>—</v>
      </c>
      <c r="Z374" s="14">
        <f t="shared" ca="1" si="7331"/>
        <v>0</v>
      </c>
      <c r="AA374" s="12" t="str">
        <f t="shared" ca="1" si="7332"/>
        <v>—</v>
      </c>
      <c r="AB374" s="17">
        <f t="array" aca="1" ref="AB374" ca="1">IF(H374,IF(W374&gt;0,SUM((INDIRECT(ster!$D$14)&lt;&gt;"")*IFERROR((INDIRECT(Q374)&lt;&gt;"")*(INDIRECT(Q374)=INT(INDIRECT(Q374))),0)),0),"")</f>
        <v>0</v>
      </c>
      <c r="AC374" s="17">
        <f t="array" aca="1" ref="AC374" ca="1">IF(H374,W374-AB374,"")</f>
        <v>0</v>
      </c>
      <c r="AD374" s="17">
        <f t="shared" ca="1" si="7333"/>
        <v>1</v>
      </c>
      <c r="AE374" s="17" t="b">
        <f t="shared" ca="1" si="7334"/>
        <v>0</v>
      </c>
      <c r="AF374" s="17" t="str">
        <f ca="1">IF(AE374,IF($H374,ADDRESS(3,D374+2,4,,"["&amp;wew!$G$7&amp;"]"&amp;_sheetname_dataframe)&amp;":"&amp;ADDRESS(2+ster!$C$14,D374+2,4),""),"")</f>
        <v/>
      </c>
      <c r="AG374" s="17" t="str">
        <f t="shared" ca="1" si="7335"/>
        <v/>
      </c>
      <c r="AH374" s="17" t="b">
        <f t="shared" ca="1" si="7336"/>
        <v>0</v>
      </c>
      <c r="AI374" s="17" t="str">
        <f ca="1">IF(AH374,IF($H374,ADDRESS(3,D374+3,4,,"["&amp;wew!$G$7&amp;"]"&amp;_sheetname_dataframe)&amp;":"&amp;ADDRESS(2+ster!$C$14,D374+3,4),""),"")</f>
        <v/>
      </c>
      <c r="AJ374" s="17" t="str">
        <f t="shared" ca="1" si="7337"/>
        <v/>
      </c>
      <c r="AK374" s="17" t="b">
        <f t="shared" ca="1" si="7338"/>
        <v>0</v>
      </c>
      <c r="AL374" s="17" t="b">
        <f t="shared" ca="1" si="7339"/>
        <v>0</v>
      </c>
      <c r="AM374" s="17" t="b">
        <f t="shared" ca="1" si="7340"/>
        <v>0</v>
      </c>
      <c r="AN374" s="17">
        <f t="shared" ca="1" si="7341"/>
        <v>0</v>
      </c>
      <c r="AO374" s="24" t="str">
        <f t="shared" ca="1" si="7342"/>
        <v/>
      </c>
      <c r="AP374" s="24" t="str">
        <f t="shared" ca="1" si="7343"/>
        <v/>
      </c>
      <c r="AQ374" s="17" t="b">
        <f t="shared" ca="1" si="7344"/>
        <v>0</v>
      </c>
      <c r="AR374" s="17" t="b">
        <f t="shared" ca="1" si="7345"/>
        <v>0</v>
      </c>
      <c r="AS374" s="17" t="b">
        <f t="shared" ca="1" si="7346"/>
        <v>0</v>
      </c>
      <c r="AT374" s="17" t="b">
        <f t="shared" ca="1" si="7347"/>
        <v>0</v>
      </c>
      <c r="AU374" s="17" t="b">
        <f t="shared" ca="1" si="7348"/>
        <v>0</v>
      </c>
      <c r="AV374" s="17" t="b">
        <f t="shared" ca="1" si="7349"/>
        <v>0</v>
      </c>
      <c r="AW374" s="17" t="b">
        <f t="shared" ca="1" si="7350"/>
        <v>0</v>
      </c>
      <c r="AX374" s="14" t="b">
        <f t="array" aca="1" ref="AX374" ca="1">IF(H374,N374&gt;0,"")</f>
        <v>0</v>
      </c>
      <c r="AY374" s="17" t="str">
        <f t="shared" ca="1" si="7351"/>
        <v/>
      </c>
      <c r="AZ374" s="17" t="str">
        <f t="array" aca="1" ref="AZ374" ca="1">IF(AY374&lt;&gt;"",SUM(1*ISERROR(MATCH(INDIRECT(AY374),INDIRECT(K374),0)))=0,"")</f>
        <v/>
      </c>
      <c r="BA374" s="17" t="b">
        <f t="shared" ca="1" si="7352"/>
        <v>1</v>
      </c>
      <c r="BB374" s="17" t="b">
        <v>0</v>
      </c>
      <c r="BC374" s="17" t="b">
        <f t="shared" ca="1" si="7353"/>
        <v>0</v>
      </c>
      <c r="BD374" s="17" t="b">
        <f t="shared" ca="1" si="7354"/>
        <v>0</v>
      </c>
      <c r="BE374" s="17" t="b">
        <f t="shared" ca="1" si="7355"/>
        <v>0</v>
      </c>
      <c r="BF374" s="17" t="b">
        <f t="shared" ca="1" si="7356"/>
        <v>0</v>
      </c>
      <c r="BG374" s="17" t="b">
        <f t="shared" ca="1" si="7357"/>
        <v>0</v>
      </c>
      <c r="BH374" s="17" t="b">
        <f t="shared" ca="1" si="7358"/>
        <v>0</v>
      </c>
      <c r="BI374" s="17">
        <f t="shared" ca="1" si="7359"/>
        <v>7</v>
      </c>
      <c r="BJ374" s="17" t="b">
        <f t="shared" ca="1" si="7360"/>
        <v>0</v>
      </c>
      <c r="BK374" s="17" t="str">
        <f t="shared" ca="1" si="7361"/>
        <v/>
      </c>
      <c r="BL374" s="17" t="str">
        <f t="shared" ca="1" si="7362"/>
        <v/>
      </c>
      <c r="BM374" s="17" t="str">
        <f t="shared" ca="1" si="7363"/>
        <v>0</v>
      </c>
      <c r="BN374" s="17" t="str">
        <f t="shared" ca="1" si="7364"/>
        <v>0</v>
      </c>
      <c r="BO374" s="17" t="str">
        <f t="shared" ca="1" si="7365"/>
        <v/>
      </c>
      <c r="BP374" s="14" t="b">
        <f t="shared" ca="1" si="7366"/>
        <v>1</v>
      </c>
      <c r="BQ374" s="35"/>
      <c r="BX374" s="16"/>
      <c r="BY374" s="16"/>
      <c r="BZ374" s="16"/>
      <c r="CA374" s="16"/>
      <c r="CB374" s="16"/>
      <c r="CC374" s="16"/>
      <c r="CD374" s="16"/>
      <c r="CE374" s="16"/>
      <c r="CF374" s="16"/>
      <c r="CN374" s="14">
        <f ca="1">IF(H374,IFERROR(IsVariableNameLegal(O374),0),0)</f>
        <v>0</v>
      </c>
      <c r="CO374" s="14" t="str">
        <f t="array" aca="1" ref="CO374" ca="1">IF(H374,IF(COUNTIF(INDIRECT(wew!$C$13),O374)&gt;1,TRIM(SUBSTITUTE(_xll.MCONCAT(IF((INDIRECT(wew!$C$13)=O374)*(COLUMN(INDIRECT(wew!$C$13))&lt;&gt;D374+1),-1+COLUMN(INDIRECT(wew!$C$13)),"")," "),"  "," ")),""),"")</f>
        <v/>
      </c>
      <c r="CP374" s="14" t="str">
        <f t="array" aca="1" ref="CP374" ca="1">IF(P374&lt;&gt;"",IF(LEN(P374)&gt;150,1,""),"")</f>
        <v/>
      </c>
      <c r="CQ374" s="14" t="str">
        <f t="array" aca="1" ref="CQ374" ca="1">IF(AND(H374,NOT(ster!$J$3)),IF(COUNTIF(INDIRECT(wew!$C$15),P374)&gt;1,TRIM(SUBSTITUTE(_xll.MCONCAT(IF((INDIRECT(wew!$C$15)=P374)*(COLUMN(INDIRECT(wew!$C$15))&lt;&gt;D374+1),-1+COLUMN(INDIRECT(wew!$C$15)),"")," "),"  "," ")),""),"")</f>
        <v/>
      </c>
      <c r="CR374" s="14" t="str">
        <f t="array" aca="1" ref="CR374" ca="1">IF(H374,IF(AND(W374&gt;0,AO374&lt;&gt;""),TRIM(SUBSTITUTE(_xll.MCONCAT(IFERROR(IF(ISNUMBER(INDIRECT(Q374)),IF((INDIRECT(ster!$D$14)&lt;&gt;"")*(INDIRECT(Q374)&lt;AO374),INDIRECT(ster!$D$14) &amp; ": " &amp;  SUBSTITUTE(IF( AV374,IFERROR(TEXT(INDIRECT(Q374),"rrrr-mm-dd") &amp;" (" &amp; INDIRECT(Q374) &amp;")",INDIRECT(Q374)),INDIRECT(Q374))," "," "),""),""),"")," "),"  "," ")),""),"")</f>
        <v/>
      </c>
      <c r="CS374" s="14" t="str">
        <f t="array" aca="1" ref="CS374" ca="1">IF(H374,IF(AND(W374&gt;0,AP374&lt;&gt;""),TRIM(SUBSTITUTE(_xll.MCONCAT(IFERROR(IF(ISNUMBER(INDIRECT(Q374)),IF((INDIRECT(ster!$D$14)&lt;&gt;"")*(INDIRECT(Q374)&gt;AP374),INDIRECT(ster!$D$14) &amp; ": " &amp;  SUBSTITUTE(IF( AV374,IFERROR(TEXT(INDIRECT(Q374),"rrrr-mm-dd")&amp;" (" &amp; INDIRECT(Q374) &amp;")",INDIRECT(Q374)),INDIRECT(Q374))," "," "),""),""),"")," "),"  "," ")),""),"")</f>
        <v/>
      </c>
      <c r="CT374" s="14" t="str">
        <f t="array" aca="1" ref="CT374" ca="1">IF(H374,IF(AND(N374&gt;0,AR374),TRIM(SUBSTITUTE(_xll.MCONCAT(IFERROR(IF(ISNUMBER(INDIRECT(Q374)),IF((INDIRECT(ster!$D$14)&lt;&gt;"")*(IFERROR(0*(MATCH(INDIRECT(Q374),INDIRECT(K374),0)&gt;0),1)),INDIRECT(ster!$D$14) &amp; ": " &amp;  SUBSTITUTE(IF( AV374,IFERROR(TEXT(INDIRECT(Q374),"rrrr-mm-dd")&amp;" (" &amp; INDIRECT(Q374) &amp;")",INDIRECT(Q374)),INDIRECT(Q374))," "," "),""),""),"")," "),"  "," ")),""),"")</f>
        <v/>
      </c>
      <c r="CU374" s="14" t="str">
        <f t="array" aca="1" ref="CU374" ca="1">IF(H374,IF(AND(V374&gt;0),TRIM(SUBSTITUTE(_xll.MCONCAT(IF((INDIRECT(ster!$D$14)&lt;&gt;"")*(IFERROR(0*(INDIRECT(Q374)&lt;&gt;""),1)),INDIRECT(ster!$D$14),"")," "),"  "," ")),""),"")</f>
        <v/>
      </c>
      <c r="CV374" s="14" t="str">
        <f t="array" aca="1" ref="CV374" ca="1">IF(H374,IF(AS374,
TRIM(SUBSTITUTE(_xll.MCONCAT(IF(
   (INDIRECT(ster!$D$14)&lt;&gt;"")*
   ((INDIRECT(Q374)="")+
      NOT(ISNUMBER(INDIRECT(Q374)))*
      NOT(ISERROR(MATCH(INDIRECT(Q374),INDIRECT(K374),0)))
    ),
      INDIRECT(ster!$D$14),
   "")," "),"  "," ")),
""),"")</f>
        <v/>
      </c>
      <c r="CW374" s="14" t="str">
        <f t="array" aca="1" ref="CW374" ca="1">IF(H374,IF(AND(AQ374),TRIM(SUBSTITUTE(_xll.MCONCAT(IFERROR(IF(ISNUMBER(INDIRECT(Q374)),IF((INDIRECT(ster!$D$14)&lt;&gt;"")*(INDIRECT(Q374)&lt;&gt;INT(INDIRECT(Q374))),INDIRECT(ster!$D$14) &amp; ": " &amp; INDIRECT(Q374),""),""),"")," "),"  "," ")),""),"")</f>
        <v/>
      </c>
      <c r="CX374" s="14" t="str">
        <f t="array" aca="1" ref="CX374" ca="1">IF(H374,IF(OR(AU374,AV374),TRIM(SUBSTITUTE(_xll.MCONCAT(IF((INDIRECT(ster!$D$14)&lt;&gt;"")*NOT(ISNUMBER(INDIRECT(Q374))),IF(ISERROR(MATCH(INDIRECT(Q374),INDIRECT(K374),0)),IFERROR(IF(INDIRECT(Q374)&lt;&gt;"",INDIRECT(ster!$D$14) &amp; ": " &amp; SUBSTITUTE(INDIRECT(Q374)," "," "),""),""),""),"")," "),"  "," ")),""),"")</f>
        <v/>
      </c>
      <c r="CY374" s="14" t="str">
        <f t="array" aca="1" ref="CY374" ca="1">IF(H374,IF(AE374,TRIM(SUBSTITUTE(_xll.MCONCAT(IF((INDIRECT(ster!$D$14)&lt;&gt;"")*IFERROR(NOT(INDIRECT(AF374)),FALSE),IF(ISERROR(MATCH(INDIRECT(Q374),INDIRECT(K374),0)),IFERROR(IF(INDIRECT(Q374)&lt;&gt;"",INDIRECT(ster!$D$14)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CZ374" s="14" t="str">
        <f t="array" aca="1" ref="CZ374" ca="1">IF(H374,IF(AH374,TRIM(SUBSTITUTE(_xll.MCONCAT(IF((INDIRECT(ster!$D$14)&lt;&gt;"")*IFERROR(NOT(INDIRECT(AI374)),FALSE),IF(ISERROR(MATCH(INDIRECT(Q374),INDIRECT(K374),0)),IFERROR(IF(INDIRECT(Q374)&lt;&gt;"",INDIRECT(ster!$D$14)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DC374" s="14" t="str">
        <f ca="1">SUBSTITUTE(SUBSTITUTE(SUBSTITUTE(SUBSTITUTE(_xll.MCONCAT(DG374:DS374,"■"),"■■","■"),"■■","■"),"■■","■"),"■■","■")</f>
        <v>■</v>
      </c>
      <c r="DD374" s="14" t="str">
        <f t="shared" ca="1" si="7367"/>
        <v/>
      </c>
      <c r="DE374" s="14" t="str">
        <f t="shared" ca="1" si="7368"/>
        <v/>
      </c>
      <c r="DF374" s="14" t="str">
        <f t="shared" ca="1" si="7369"/>
        <v/>
      </c>
      <c r="DG374" s="14" t="str">
        <f t="shared" ca="1" si="7370"/>
        <v/>
      </c>
      <c r="DH374" s="14" t="str">
        <f t="shared" ca="1" si="7371"/>
        <v/>
      </c>
      <c r="DI374" s="14" t="str">
        <f t="shared" ca="1" si="7372"/>
        <v/>
      </c>
      <c r="DJ374" s="14" t="str">
        <f t="shared" ca="1" si="7373"/>
        <v/>
      </c>
      <c r="DK374" s="14" t="str">
        <f t="shared" ca="1" si="7374"/>
        <v/>
      </c>
      <c r="DL374" s="14" t="str">
        <f t="shared" ca="1" si="7375"/>
        <v/>
      </c>
      <c r="DM374" s="14" t="str">
        <f t="shared" ca="1" si="7376"/>
        <v/>
      </c>
      <c r="DN374" s="14" t="str">
        <f t="array" aca="1" ref="DN374" ca="1">IF(CU374&lt;&gt;"","There are errors in the entered values in the following cases: " &amp;SUBSTITUTE(CU374," ",", "),"")</f>
        <v/>
      </c>
      <c r="DO374" s="14" t="str">
        <f t="shared" ca="1" si="7377"/>
        <v/>
      </c>
      <c r="DP374" s="14" t="str">
        <f t="shared" ca="1" si="7378"/>
        <v/>
      </c>
      <c r="DQ374" s="14" t="str">
        <f t="shared" ca="1" si="7379"/>
        <v/>
      </c>
      <c r="DR374" s="14" t="str">
        <f t="shared" ca="1" si="7380"/>
        <v/>
      </c>
      <c r="DS374" s="14" t="str">
        <f t="shared" ca="1" si="7381"/>
        <v/>
      </c>
      <c r="DZ374" s="14" t="b">
        <f t="shared" ca="1" si="7382"/>
        <v>0</v>
      </c>
      <c r="EA374" s="14" t="str">
        <f t="shared" ca="1" si="7383"/>
        <v/>
      </c>
      <c r="EB374" s="14" t="str">
        <f t="shared" ca="1" si="7384"/>
        <v/>
      </c>
      <c r="EC374" s="14" t="str">
        <f t="shared" ca="1" si="7385"/>
        <v/>
      </c>
      <c r="ED374" s="14" t="str">
        <f t="shared" ca="1" si="7386"/>
        <v/>
      </c>
      <c r="EE374" s="14" t="str">
        <f t="shared" ca="1" si="7387"/>
        <v/>
      </c>
      <c r="EF374" s="14" t="str">
        <f t="shared" ca="1" si="7388"/>
        <v/>
      </c>
      <c r="EG374" s="14" t="str">
        <f t="shared" ca="1" si="7389"/>
        <v/>
      </c>
      <c r="EM374" s="14" t="b">
        <f t="shared" ca="1" si="7390"/>
        <v>0</v>
      </c>
      <c r="EN374" s="14" t="str">
        <f t="shared" ca="1" si="7391"/>
        <v/>
      </c>
      <c r="EO374" s="14" t="str">
        <f t="shared" ca="1" si="7392"/>
        <v/>
      </c>
      <c r="EP374" s="14" t="str">
        <f t="shared" ca="1" si="7393"/>
        <v/>
      </c>
      <c r="EQ374" s="14" t="str">
        <f t="shared" ca="1" si="7394"/>
        <v/>
      </c>
    </row>
    <row r="375" spans="2:147" s="14" customFormat="1">
      <c r="B375" s="14" t="str">
        <f t="shared" ref="B375:B418" ca="1" si="9420">DF375</f>
        <v/>
      </c>
      <c r="C375" s="14">
        <f t="shared" ref="C375:C418" ca="1" si="9421">IF(OFFSET(B375,-1,COLUMN(VariableExists)-2),OFFSET(B375,-1,1)+1,OFFSET(B375,-1,1))</f>
        <v>343</v>
      </c>
      <c r="D375" s="14">
        <f t="shared" ref="D375:D418" si="9422">ROW(A375)-2</f>
        <v>373</v>
      </c>
      <c r="E375" s="14" t="str">
        <f t="shared" ref="E375:E418" ca="1" si="9423">IF(OR(G375="",ROW(G375)=2),"",IF(Z375&gt;0,"S",IF(AX375,IF(J375=2,"D","N"),"I")))</f>
        <v>N</v>
      </c>
      <c r="F375" s="14" t="str">
        <f t="shared" ref="F375:F418" ca="1" si="9424">IF(H375,O375,"")</f>
        <v>q_104b_1</v>
      </c>
      <c r="G375" s="14" t="str">
        <f t="shared" ref="G375:G418" ca="1" si="9425">IF(H375,P375,"")</f>
        <v>Which family member 2 had a history of multiple scrlerosis</v>
      </c>
      <c r="H375" s="14" t="b">
        <f t="shared" ref="H375:H418" ca="1" si="9426">IF(INDIRECT(ADDRESS(2,D375+1,,,_sheetname_dataframe))="",FALSE,MID(INDIRECT(ADDRESS(2,D375+1,,,_sheetname_dataframe)),1,1)&lt;&gt;".")</f>
        <v>1</v>
      </c>
      <c r="I375" s="14" t="str">
        <f ca="1">IF($H375,ADDRESS(3,(D375+1)*2-1,4,,"["&amp;wew!$G$7&amp;"]"&amp;_sheetname_labels)&amp;":"&amp;ADDRESS(2+ster!$B$20,(D375+1)*2-1,4),"")</f>
        <v>[DBTemplate.xlsm]labels!ABS3:ABS61</v>
      </c>
      <c r="J375" s="14">
        <f t="array" aca="1" ref="J375" ca="1">IF(H375,MAX(0,MAX(IF(INDIRECT(I375)&lt;&gt;"",ROW(INDIRECT(I375)),""))-2),"")</f>
        <v>33</v>
      </c>
      <c r="K375" s="14" t="str">
        <f ca="1">IF($H375,IF($J375&gt;0,ADDRESS(3,(D375+1)*2-1,4,,"["&amp;wew!$G$7&amp;"]"&amp;_sheetname_labels)&amp;":"&amp;ADDRESS(2+J375,(D375+1)*2-1,4),""),"")</f>
        <v>[DBTemplate.xlsm]labels!ABS3:ABS35</v>
      </c>
      <c r="L375" s="14" t="str">
        <f ca="1">IF($H375,IF($J375&gt;0,ADDRESS(3,(D375+1)*2,4,,"["&amp;wew!$G$7&amp;"]"&amp;_sheetname_labels)&amp;":"&amp;ADDRESS(2+J375,(D375+1)*2,4),""),"")</f>
        <v>[DBTemplate.xlsm]labels!ABT3:ABT35</v>
      </c>
      <c r="M375" s="14">
        <f t="shared" ref="M375:M418" ca="1" si="9427">IF($H375,IF(J375&gt;0,COUNTA(INDIRECT(K375))-COUNT(INDIRECT(K375)),0),"")</f>
        <v>0</v>
      </c>
      <c r="N375" s="14">
        <f t="shared" ref="N375:N418" ca="1" si="9428">IF(H375,J375-M375,"")</f>
        <v>33</v>
      </c>
      <c r="O375" s="14" t="str">
        <f t="shared" ref="O375:O418" ca="1" si="9429">IF(INDIRECT(ADDRESS(2,D375+1,,,_sheetname_dataframe))="","",INDIRECT(ADDRESS(2,D375+1,,,_sheetname_dataframe)))</f>
        <v>q_104b_1</v>
      </c>
      <c r="P375" s="14" t="str">
        <f t="shared" ref="P375:P418" ca="1" si="9430">IF(H375,IF(INDIRECT(ADDRESS(1,D375+1,,,_sheetname_dataframe))="","",INDIRECT(ADDRESS(1,D375+1,,,_sheetname_dataframe))),"")</f>
        <v>Which family member 2 had a history of multiple scrlerosis</v>
      </c>
      <c r="Q375" s="14" t="str">
        <f ca="1">IF($BP375,ADDRESS(3,D375+1,4,,"["&amp;wew!$G$7&amp;"]"&amp;_sheetname_dataframe)&amp;":"&amp;ADDRESS(2+ster!$C$14,D375+1,4),"")</f>
        <v>[DBTemplate.xlsm]data_frame!NJ3:NJ3</v>
      </c>
      <c r="R375" s="14" t="str">
        <f>IF($BP375,IF(MID(_xll.FORMULATEXT(INDEX(INDIRECT(Q375),1)),1,1)="=", _xll.FORMULATEXT(INDEX(INDIRECT(Q375),1),2,TRUE),""),"")</f>
        <v/>
      </c>
      <c r="S375" s="14">
        <f t="array" aca="1" ref="S375" ca="1">IF(H375,SUM(IF((IFERROR(INDIRECT(Q375)&lt;&gt;"",FALSE))*(INDIRECT(ster!$D$14)&lt;&gt;""),1,0)),"")</f>
        <v>0</v>
      </c>
      <c r="T375" s="14">
        <f t="array" aca="1" ref="T375" ca="1">IF(H375,IF(M375&gt;0,SUM(IFERROR(1*(MATCH(INDIRECT(Q375),INDIRECT(K375),0)&gt;0),0)*(INDIRECT(ster!$D$14)&lt;&gt;"")*NOT(ISNUMBER(INDIRECT(Q375)))),0),"")</f>
        <v>0</v>
      </c>
      <c r="U375" s="14">
        <f t="array" aca="1" ref="U375" ca="1">IF(H375,SUM((IFERROR(INDIRECT(Q375)="",FALSE))*(INDIRECT(ster!$D$14)&lt;&gt;"")),"")</f>
        <v>1</v>
      </c>
      <c r="V375" s="14">
        <f t="array" aca="1" ref="V375" ca="1">IF(H375,SUM((IFERROR(INDIRECT(Q375)="#ąś",TRUE))*(INDIRECT(ster!$D$14)&lt;&gt;"")),"")</f>
        <v>0</v>
      </c>
      <c r="W375" s="14">
        <f t="array" aca="1" ref="W375" ca="1">IF(H375,SUM(ISNUMBER(INDIRECT(Q375))*(INDIRECT(ster!$D$14)&lt;&gt;"")),"")</f>
        <v>0</v>
      </c>
      <c r="X375" s="14" t="str">
        <f t="array" aca="1" ref="X375" ca="1">IF(AND(H375,W375&gt;0),IF(wew!$B$3,MIN(IF((INDIRECT(ster!$D$14)&lt;&gt;"")*IFERROR(INDIRECT($Q375)&lt;&gt;"",FALSE),IFERROR(INDIRECT($Q375),"X"),"X")),"&lt;włącz podświetlanie wartości&gt;"),"—")</f>
        <v>—</v>
      </c>
      <c r="Y375" s="14" t="str">
        <f t="array" aca="1" ref="Y375" ca="1">IF(AND(H375,W375&gt;0),IF(wew!$B$3,MAX(IF((INDIRECT(ster!$D$14)&lt;&gt;"")*IFERROR(INDIRECT($Q375)&lt;&gt;"",FALSE),IFERROR(INDIRECT($Q375),"X"),"X")),"&lt;włącz podświetlanie wartości&gt;"),"—")</f>
        <v>—</v>
      </c>
      <c r="Z375" s="14">
        <f t="shared" ref="Z375:Z418" ca="1" si="9431">IF(H375,S375-T375-W375,"")</f>
        <v>0</v>
      </c>
      <c r="AA375" s="12" t="str">
        <f t="shared" ref="AA375:AA418" ca="1" si="9432">IF(H375,IF(S375&gt;0,W375/(S375),"—"),"")</f>
        <v>—</v>
      </c>
      <c r="AB375" s="17">
        <f t="array" aca="1" ref="AB375" ca="1">IF(H375,IF(W375&gt;0,SUM((INDIRECT(ster!$D$14)&lt;&gt;"")*IFERROR((INDIRECT(Q375)&lt;&gt;"")*(INDIRECT(Q375)=INT(INDIRECT(Q375))),0)),0),"")</f>
        <v>0</v>
      </c>
      <c r="AC375" s="17">
        <f t="array" aca="1" ref="AC375" ca="1">IF(H375,W375-AB375,"")</f>
        <v>0</v>
      </c>
      <c r="AD375" s="17">
        <f t="shared" ref="AD375:AD418" ca="1" si="9433">IF($H375,IF(AC375&lt;&gt;"",IF(AC375=0,1,IF(AC375/W375&lt;0.15,2,3)),0),"")</f>
        <v>1</v>
      </c>
      <c r="AE375" s="17" t="b">
        <f t="shared" ref="AE375:AE418" ca="1" si="9434">IF(H375,OFFSET(O375,1,0)=".validation",FALSE)</f>
        <v>0</v>
      </c>
      <c r="AF375" s="17" t="str">
        <f ca="1">IF(AE375,IF($H375,ADDRESS(3,D375+2,4,,"["&amp;wew!$G$7&amp;"]"&amp;_sheetname_dataframe)&amp;":"&amp;ADDRESS(2+ster!$C$14,D375+2,4),""),"")</f>
        <v/>
      </c>
      <c r="AG375" s="17" t="str">
        <f t="shared" ref="AG375:AG418" ca="1" si="9435">IF(AE375,IF($H375,IF(INDIRECT(ADDRESS(1,D375+2,,,_sheetname_dataframe))="","",INDIRECT(ADDRESS(1,D375+2,,,_sheetname_dataframe))),""),"")</f>
        <v/>
      </c>
      <c r="AH375" s="17" t="b">
        <f t="shared" ref="AH375:AH418" ca="1" si="9436">IF(H375,AND(AE375,OFFSET(O375,2,0)=".validation"),FALSE)</f>
        <v>0</v>
      </c>
      <c r="AI375" s="17" t="str">
        <f ca="1">IF(AH375,IF($H375,ADDRESS(3,D375+3,4,,"["&amp;wew!$G$7&amp;"]"&amp;_sheetname_dataframe)&amp;":"&amp;ADDRESS(2+ster!$C$14,D375+3,4),""),"")</f>
        <v/>
      </c>
      <c r="AJ375" s="17" t="str">
        <f t="shared" ref="AJ375:AJ418" ca="1" si="9437">IF(AH375,IF($H375,IF(INDIRECT(ADDRESS(1,D375+3,,,_sheetname_dataframe))="","",INDIRECT(ADDRESS(1,D375+3,,,_sheetname_dataframe))),""),"")</f>
        <v/>
      </c>
      <c r="AK375" s="17" t="b">
        <f t="shared" ref="AK375:AK418" ca="1" si="9438">IF(H375,OR(AQ375,AD375=2),"")</f>
        <v>0</v>
      </c>
      <c r="AL375" s="17" t="b">
        <f t="shared" ref="AL375:AL418" ca="1" si="9439">IF($H375,IF(BV375&lt;&gt;"",IF(OR(BM375="F",BM375="L",BM375="I",BM375="D"),BV375&lt;&gt;0)),"")</f>
        <v>0</v>
      </c>
      <c r="AM375" s="17" t="b">
        <f t="shared" ref="AM375:AM418" ca="1" si="9440">IF($H375,AND(NOT(AL375),OR(IF(BW375&lt;&gt;"",IF(OR(BM375="F",BM375="L"),BW375&lt;&gt;0)),BM375="I",BM375="N",BM375="D")),"")</f>
        <v>0</v>
      </c>
      <c r="AN375" s="17">
        <f t="shared" ref="AN375:AN418" ca="1" si="9441">IF(COUNTA(INDIRECT(Q375))=0,0, IF(AND(AO375&lt;&gt;"",X375&lt;AO375),1,IF(AND(AP375&lt;&gt;"",Y375&gt;AP375),1,IF(AND(AQ375,AC375&gt;0),2,0))))</f>
        <v>0</v>
      </c>
      <c r="AO375" s="24" t="str">
        <f t="shared" ref="AO375:AO418" ca="1" si="9442">IF($H375,IF(BY375&lt;&gt;"",IF(ISNUMBER(BY375),BY375,""),""),"")</f>
        <v/>
      </c>
      <c r="AP375" s="24" t="str">
        <f t="shared" ref="AP375:AP418" ca="1" si="9443">IF($H375,IF(BZ375&lt;&gt;"",IF(ISNUMBER(BZ375),BZ375,""),""),"")</f>
        <v/>
      </c>
      <c r="AQ375" s="17" t="b">
        <f t="shared" ref="AQ375:AQ418" ca="1" si="9444">IF(H375,IF(CA375&lt;&gt;"",CA375&lt;&gt;0,FALSE),"")</f>
        <v>0</v>
      </c>
      <c r="AR375" s="17" t="b">
        <f t="shared" ref="AR375:AR418" ca="1" si="9445">IF(H375,IF(N375&gt;0,IF(BQ375&lt;&gt;"",BQ375&lt;&gt;0,FALSE),FALSE),"")</f>
        <v>0</v>
      </c>
      <c r="AS375" s="17" t="b">
        <f t="shared" ref="AS375:AS418" ca="1" si="9446">IF(H375,IF(BR375&lt;&gt;"",BR375&lt;&gt;0,FALSE),"")</f>
        <v>0</v>
      </c>
      <c r="AT375" s="17" t="b">
        <f t="shared" ref="AT375:AT418" ca="1" si="9447">IF(H375,IF(N375&gt;0,FALSE,IF(BU375&lt;&gt;"",MATCH(BU375,DataType,0)=1,FALSE)),"")</f>
        <v>0</v>
      </c>
      <c r="AU375" s="17" t="b">
        <f t="shared" ref="AU375:AU418" ca="1" si="9448">IF(H375,IF(N375&gt;0,TRUE,IF(BU375&lt;&gt;"",MATCH(BU375,DataType,0)=2,FALSE)),"")</f>
        <v>1</v>
      </c>
      <c r="AV375" s="17" t="b">
        <f t="shared" ref="AV375:AV418" ca="1" si="9449">IF(H375,IF(N375&gt;0,FALSE,IF(BU375&lt;&gt;"",MATCH(BU375,DataType,0)=3,FALSE)),"")</f>
        <v>0</v>
      </c>
      <c r="AW375" s="17" t="b">
        <f t="shared" ref="AW375:AW418" ca="1" si="9450">IF(H375,IF(W375&gt;0,Z375=0,FALSE),"")</f>
        <v>0</v>
      </c>
      <c r="AX375" s="14" t="b">
        <f t="array" aca="1" ref="AX375" ca="1">IF(H375,N375&gt;0,"")</f>
        <v>1</v>
      </c>
      <c r="AY375" s="17" t="str">
        <f t="shared" ref="AY375:AY418" ca="1" si="9451">IF(H375,IF(N375&gt;0,ADDRESS(ROW(VariablesOrigin)+1,COLUMN(VariablesOrigin)+1,4) &amp; ":" &amp; ADDRESS(ROW(VariablesOrigin)+N375,COLUMN(VariablesOrigin)+1,4),""),"")</f>
        <v>C3:C35</v>
      </c>
      <c r="AZ375" s="17" t="b">
        <f t="array" aca="1" ref="AZ375" ca="1">IF(AY375&lt;&gt;"",SUM(1*ISERROR(MATCH(INDIRECT(AY375),INDIRECT(K375),0)))=0,"")</f>
        <v>0</v>
      </c>
      <c r="BA375" s="17" t="b">
        <f t="shared" ref="BA375:BA418" ca="1" si="9452">IF(H375,BU375="",FALSE)</f>
        <v>1</v>
      </c>
      <c r="BB375" s="17" t="b">
        <v>0</v>
      </c>
      <c r="BC375" s="17" t="b">
        <f t="shared" ref="BC375:BC418" ca="1" si="9453">IF(BA375,IF(N375&gt;0,AND(AZ375,Z375=0),FALSE),"")</f>
        <v>0</v>
      </c>
      <c r="BD375" s="17" t="b">
        <f t="shared" ref="BD375:BD418" ca="1" si="9454">IF(BA375,IF(N375&gt;0,AND(NOT(AZ375),Z375=0),FALSE),"")</f>
        <v>1</v>
      </c>
      <c r="BE375" s="17" t="b">
        <f t="shared" ref="BE375:BE418" ca="1" si="9455">IF(BA375,IF(AND(AW375,NOT(BB375),NOT(BC375),NOT(BD375)),AND(Z375=0,AC375=0),FALSE),"")</f>
        <v>0</v>
      </c>
      <c r="BF375" s="17" t="b">
        <f t="shared" ref="BF375:BF418" ca="1" si="9456">IF(BA375,IF(AND(AW375,NOT(BB375),NOT(BC375),NOT(BD375)),AND(Z375=0,OR(AC375&gt;0)),FALSE),"")</f>
        <v>0</v>
      </c>
      <c r="BG375" s="17" t="b">
        <f t="shared" ref="BG375:BG418" ca="1" si="9457">IF(BA375,IF(OR(BB375:BF375),FALSE,IF(Z375=0,FALSE,Z375&gt;0)),"")</f>
        <v>0</v>
      </c>
      <c r="BH375" s="17" t="b">
        <f t="shared" ref="BH375:BH418" ca="1" si="9458">IF(BA375,COUNTIF(BB375:BG375,TRUE)=1,"")</f>
        <v>1</v>
      </c>
      <c r="BI375" s="17">
        <f t="shared" ref="BI375:BI418" ca="1" si="9459">IF(BA375,IFERROR(MATCH(TRUE,BB375:BG375,0),7),"")</f>
        <v>3</v>
      </c>
      <c r="BJ375" s="17" t="b">
        <f t="shared" ref="BJ375:BJ418" ca="1" si="9460">DF375&lt;&gt;""</f>
        <v>0</v>
      </c>
      <c r="BK375" s="17" t="str">
        <f t="shared" ref="BK375:BK418" ca="1" si="9461">IF(H375,IF(AND(NOT(BA375),AU375),AC375=0,""),"")</f>
        <v/>
      </c>
      <c r="BL375" s="17" t="str">
        <f t="shared" ref="BL375:BL418" ca="1" si="9462">IF(H375,IF(AND(NOT(BA375),AU375),AC375&gt;0,""),"")</f>
        <v/>
      </c>
      <c r="BM375" s="17" t="str">
        <f t="shared" ref="BM375:BM418" ca="1" si="9463">IF(H375,IF(BA375,CHOOSE(BI375,"0","F","L","I","N",IF(AA375&gt;0.5,"N","S"),"0"),CHOOSE(MATCH(BU375,DataType,0),"S",IF(BK375,"I","N"),"D"  )),"")</f>
        <v>L</v>
      </c>
      <c r="BN375" s="17" t="str">
        <f t="shared" ref="BN375:BN418" ca="1" si="9464">IF(H375,IF(BJ375,"E",IF(BA375,CHOOSE(BI375,"0","F","L","I","N","S","0"),CHOOSE(MATCH(BU375,DataType,0),"S",IF(BK375,"I","N"),"D"  ))),"")</f>
        <v>L</v>
      </c>
      <c r="BO375" s="17" t="str">
        <f t="shared" ref="BO375:BO418" ca="1" si="9465">IF($H375,IF(BM375="0","",IF(AND(AR375,N375=2),"D",IF(BM375="S","N",IF(AL375,"O",IF(AM375,"I","N"))))),"")</f>
        <v>N</v>
      </c>
      <c r="BP375" s="14" t="b">
        <f t="shared" ref="BP375:BP418" ca="1" si="9466">INDIRECT(ADDRESS(2,ROW(A375)-1,,,_sheetname_dataframe))&lt;&gt;""</f>
        <v>1</v>
      </c>
      <c r="BQ375" s="35"/>
      <c r="BX375" s="16"/>
      <c r="BY375" s="16"/>
      <c r="BZ375" s="16"/>
      <c r="CA375" s="16"/>
      <c r="CB375" s="16"/>
      <c r="CC375" s="16"/>
      <c r="CD375" s="16"/>
      <c r="CE375" s="16"/>
      <c r="CF375" s="16"/>
      <c r="CN375" s="14">
        <f ca="1">IF(H375,IFERROR(IsVariableNameLegal(O375),0),0)</f>
        <v>0</v>
      </c>
      <c r="CO375" s="14" t="str">
        <f t="array" aca="1" ref="CO375" ca="1">IF(H375,IF(COUNTIF(INDIRECT(wew!$C$13),O375)&gt;1,TRIM(SUBSTITUTE(_xll.MCONCAT(IF((INDIRECT(wew!$C$13)=O375)*(COLUMN(INDIRECT(wew!$C$13))&lt;&gt;D375+1),-1+COLUMN(INDIRECT(wew!$C$13)),"")," "),"  "," ")),""),"")</f>
        <v/>
      </c>
      <c r="CP375" s="14" t="str">
        <f t="array" aca="1" ref="CP375" ca="1">IF(P375&lt;&gt;"",IF(LEN(P375)&gt;150,1,""),"")</f>
        <v/>
      </c>
      <c r="CQ375" s="14" t="str">
        <f t="array" aca="1" ref="CQ375" ca="1">IF(AND(H375,NOT(ster!$J$3)),IF(COUNTIF(INDIRECT(wew!$C$15),P375)&gt;1,TRIM(SUBSTITUTE(_xll.MCONCAT(IF((INDIRECT(wew!$C$15)=P375)*(COLUMN(INDIRECT(wew!$C$15))&lt;&gt;D375+1),-1+COLUMN(INDIRECT(wew!$C$15)),"")," "),"  "," ")),""),"")</f>
        <v/>
      </c>
      <c r="CR375" s="14" t="str">
        <f t="array" aca="1" ref="CR375" ca="1">IF(H375,IF(AND(W375&gt;0,AO375&lt;&gt;""),TRIM(SUBSTITUTE(_xll.MCONCAT(IFERROR(IF(ISNUMBER(INDIRECT(Q375)),IF((INDIRECT(ster!$D$14)&lt;&gt;"")*(INDIRECT(Q375)&lt;AO375),INDIRECT(ster!$D$14) &amp; ": " &amp;  SUBSTITUTE(IF( AV375,IFERROR(TEXT(INDIRECT(Q375),"rrrr-mm-dd") &amp;" (" &amp; INDIRECT(Q375) &amp;")",INDIRECT(Q375)),INDIRECT(Q375))," "," "),""),""),"")," "),"  "," ")),""),"")</f>
        <v/>
      </c>
      <c r="CS375" s="14" t="str">
        <f t="array" aca="1" ref="CS375" ca="1">IF(H375,IF(AND(W375&gt;0,AP375&lt;&gt;""),TRIM(SUBSTITUTE(_xll.MCONCAT(IFERROR(IF(ISNUMBER(INDIRECT(Q375)),IF((INDIRECT(ster!$D$14)&lt;&gt;"")*(INDIRECT(Q375)&gt;AP375),INDIRECT(ster!$D$14) &amp; ": " &amp;  SUBSTITUTE(IF( AV375,IFERROR(TEXT(INDIRECT(Q375),"rrrr-mm-dd")&amp;" (" &amp; INDIRECT(Q375) &amp;")",INDIRECT(Q375)),INDIRECT(Q375))," "," "),""),""),"")," "),"  "," ")),""),"")</f>
        <v/>
      </c>
      <c r="CT375" s="14" t="str">
        <f t="array" aca="1" ref="CT375" ca="1">IF(H375,IF(AND(N375&gt;0,AR375),TRIM(SUBSTITUTE(_xll.MCONCAT(IFERROR(IF(ISNUMBER(INDIRECT(Q375)),IF((INDIRECT(ster!$D$14)&lt;&gt;"")*(IFERROR(0*(MATCH(INDIRECT(Q375),INDIRECT(K375),0)&gt;0),1)),INDIRECT(ster!$D$14) &amp; ": " &amp;  SUBSTITUTE(IF( AV375,IFERROR(TEXT(INDIRECT(Q375),"rrrr-mm-dd")&amp;" (" &amp; INDIRECT(Q375) &amp;")",INDIRECT(Q375)),INDIRECT(Q375))," "," "),""),""),"")," "),"  "," ")),""),"")</f>
        <v/>
      </c>
      <c r="CU375" s="14" t="str">
        <f t="array" aca="1" ref="CU375" ca="1">IF(H375,IF(AND(V375&gt;0),TRIM(SUBSTITUTE(_xll.MCONCAT(IF((INDIRECT(ster!$D$14)&lt;&gt;"")*(IFERROR(0*(INDIRECT(Q375)&lt;&gt;""),1)),INDIRECT(ster!$D$14),"")," "),"  "," ")),""),"")</f>
        <v/>
      </c>
      <c r="CV375" s="14" t="str">
        <f t="array" aca="1" ref="CV375" ca="1">IF(H375,IF(AS375,
TRIM(SUBSTITUTE(_xll.MCONCAT(IF(
   (INDIRECT(ster!$D$14)&lt;&gt;"")*
   ((INDIRECT(Q375)="")+
      NOT(ISNUMBER(INDIRECT(Q375)))*
      NOT(ISERROR(MATCH(INDIRECT(Q375),INDIRECT(K375),0)))
    ),
      INDIRECT(ster!$D$14),
   "")," "),"  "," ")),
""),"")</f>
        <v/>
      </c>
      <c r="CW375" s="14" t="str">
        <f t="array" aca="1" ref="CW375" ca="1">IF(H375,IF(AND(AQ375),TRIM(SUBSTITUTE(_xll.MCONCAT(IFERROR(IF(ISNUMBER(INDIRECT(Q375)),IF((INDIRECT(ster!$D$14)&lt;&gt;"")*(INDIRECT(Q375)&lt;&gt;INT(INDIRECT(Q375))),INDIRECT(ster!$D$14) &amp; ": " &amp; INDIRECT(Q375),""),""),"")," "),"  "," ")),""),"")</f>
        <v/>
      </c>
      <c r="CX375" s="14" t="str">
        <f t="array" aca="1" ref="CX375" ca="1">IF(H375,IF(OR(AU375,AV375),TRIM(SUBSTITUTE(_xll.MCONCAT(IF((INDIRECT(ster!$D$14)&lt;&gt;"")*NOT(ISNUMBER(INDIRECT(Q375))),IF(ISERROR(MATCH(INDIRECT(Q375),INDIRECT(K375),0)),IFERROR(IF(INDIRECT(Q375)&lt;&gt;"",INDIRECT(ster!$D$14) &amp; ": " &amp; SUBSTITUTE(INDIRECT(Q375)," "," "),""),""),""),"")," "),"  "," ")),""),"")</f>
        <v/>
      </c>
      <c r="CY375" s="14" t="str">
        <f t="array" aca="1" ref="CY375" ca="1">IF(H375,IF(AE375,TRIM(SUBSTITUTE(_xll.MCONCAT(IF((INDIRECT(ster!$D$14)&lt;&gt;"")*IFERROR(NOT(INDIRECT(AF375)),FALSE),IF(ISERROR(MATCH(INDIRECT(Q375),INDIRECT(K375),0)),IFERROR(IF(INDIRECT(Q375)&lt;&gt;"",INDIRECT(ster!$D$14)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CZ375" s="14" t="str">
        <f t="array" aca="1" ref="CZ375" ca="1">IF(H375,IF(AH375,TRIM(SUBSTITUTE(_xll.MCONCAT(IF((INDIRECT(ster!$D$14)&lt;&gt;"")*IFERROR(NOT(INDIRECT(AI375)),FALSE),IF(ISERROR(MATCH(INDIRECT(Q375),INDIRECT(K375),0)),IFERROR(IF(INDIRECT(Q375)&lt;&gt;"",INDIRECT(ster!$D$14)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DC375" s="14" t="str">
        <f ca="1">SUBSTITUTE(SUBSTITUTE(SUBSTITUTE(SUBSTITUTE(_xll.MCONCAT(DG375:DS375,"■"),"■■","■"),"■■","■"),"■■","■"),"■■","■")</f>
        <v>■</v>
      </c>
      <c r="DD375" s="14" t="str">
        <f t="shared" ref="DD375:DD418" ca="1" si="9467">IF(MID(DC375,1,1)="■",MID(DC375,2,LEN(DC375)),DC375)</f>
        <v/>
      </c>
      <c r="DE375" s="14" t="str">
        <f t="shared" ref="DE375:DE418" ca="1" si="9468">IF(DD375&lt;&gt;"",IF(MID(DD375,LEN(DD375),1)="■",MID(DD375,1,LEN(DD375)-1),DD375),"")</f>
        <v/>
      </c>
      <c r="DF375" s="14" t="str">
        <f t="shared" ref="DF375:DF418" ca="1" si="9469">IFERROR(IF(DE375&lt;&gt;"",SUBSTITUTE(DE375,"■",". "),""),"##INTERNAL_ERROR")</f>
        <v/>
      </c>
      <c r="DG375" s="14" t="str">
        <f t="shared" ref="DG375:DG418" ca="1" si="9470">IF(CN375&lt;&gt;0,"Variable name don't comply with the naming convention","")</f>
        <v/>
      </c>
      <c r="DH375" s="14" t="str">
        <f t="shared" ref="DH375:DH418" ca="1" si="9471">IF(CO375&lt;&gt;"","Duplicated name. " &amp; IF(ISERROR(FIND(" ",CO375)),"Duplicate have index " &amp; CO375, "Duplicates have indices: "&amp;SUBSTITUTE(CO375," ",", ")),"")</f>
        <v/>
      </c>
      <c r="DI375" s="14" t="str">
        <f t="shared" ref="DI375:DI418" ca="1" si="9472">IF(CP375&lt;&gt;"","Variable label exceed length 150","")</f>
        <v/>
      </c>
      <c r="DJ375" s="14" t="str">
        <f t="shared" ref="DJ375:DJ418" ca="1" si="9473">IF(CQ375&lt;&gt;"","Duplicated variable label. " &amp; IF(ISERROR(FIND(" ",CQ375)),"Duplicate have index " &amp; CQ375, "Duplicates have indices: "&amp;SUBSTITUTE(CQ375," ",", ")),"")</f>
        <v/>
      </c>
      <c r="DK375" s="14" t="str">
        <f t="shared" ref="DK375:DK418" ca="1" si="9474">IF(CR375&lt;&gt;"","The following cases have values below declared theorethical min: " &amp;SUBSTITUTE(CR375," ",", "),"")</f>
        <v/>
      </c>
      <c r="DL375" s="14" t="str">
        <f t="shared" ref="DL375:DL418" ca="1" si="9475">IF(CS375&lt;&gt;"","The following cases have values above declared theorethical max: " &amp;SUBSTITUTE(CS375," ",", "),"")</f>
        <v/>
      </c>
      <c r="DM375" s="14" t="str">
        <f t="shared" ref="DM375:DM418" ca="1" si="9476">IF(CT375&lt;&gt;"","There are some cases with values not explicitly declared in the labels dictionary: " &amp;SUBSTITUTE(CT375," ",", "),"")</f>
        <v/>
      </c>
      <c r="DN375" s="14" t="str">
        <f t="array" aca="1" ref="DN375" ca="1">IF(CU375&lt;&gt;"","There are errors in the entered values in the following cases: " &amp;SUBSTITUTE(CU375," ",", "),"")</f>
        <v/>
      </c>
      <c r="DO375" s="14" t="str">
        <f t="shared" ref="DO375:DO418" ca="1" si="9477">IF(CV375&lt;&gt;"","The following records are missing in this required field: " &amp;SUBSTITUTE(CV375," ",", "),"")</f>
        <v/>
      </c>
      <c r="DP375" s="14" t="str">
        <f t="shared" ref="DP375:DP418" ca="1" si="9478">IF(CW375&lt;&gt;"","The following cases have non-integer values: " &amp;SUBSTITUTE(CW375," ",", "),"")</f>
        <v/>
      </c>
      <c r="DQ375" s="14" t="str">
        <f t="shared" ref="DQ375:DQ418" ca="1" si="9479">IF(CX375&lt;&gt;"","The following cases are non-numeric: " &amp;SUBSTITUTE(CX375," ",", "),"")</f>
        <v/>
      </c>
      <c r="DR375" s="14" t="str">
        <f t="shared" ref="DR375:DR418" ca="1" si="9480">IF(CY375&lt;&gt;"","In the following cases " &amp; P375 &amp; " " &amp; LOWER(MID(AG375,1,1)) &amp; MID(AG375,2,LEN(AG375)) &amp; ": " &amp;SUBSTITUTE(CY375," ",", "),"")</f>
        <v/>
      </c>
      <c r="DS375" s="14" t="str">
        <f t="shared" ref="DS375:DS418" ca="1" si="9481">IF(CZ375&lt;&gt;"","In the following cases " &amp; P375 &amp; " " &amp; LOWER(MID(AJ375,1,1)) &amp; MID(AJ375,2,LEN(AJ375)) &amp; ": " &amp;SUBSTITUTE(CZ375," ",", "),"")</f>
        <v/>
      </c>
      <c r="DZ375" s="14" t="b">
        <f t="shared" ref="DZ375:DZ418" ca="1" si="9482">OR(ED375&lt;&gt;"",EF375&lt;&gt;"",EG375&lt;&gt;"")</f>
        <v>0</v>
      </c>
      <c r="EA375" s="14" t="str">
        <f t="shared" ref="EA375:EA418" ca="1" si="9483">IF(EB375&lt;&gt;"",G375 &amp; " (" &amp; F375 &amp; ")","")</f>
        <v>Which family member 2 had a history of multiple scrlerosis (q_104b_1)</v>
      </c>
      <c r="EB375" s="14" t="str">
        <f t="shared" ref="EB375:EB418" ca="1" si="9484">IF(EE375&lt;&gt;"",EE375&amp;IF(ED375&lt;&gt;""," and "&amp;ED375,""),UPPER(MID(ED375,1,1)&amp;MID(ED375,2,LEN(ED375))))&amp; IF(OR(EF375&lt;&gt;"",EG375&lt;&gt;"")," and "&amp;IF(EF375&lt;&gt;"",LOWER(MID(EF375,1,1) &amp; MID(EF375,2,LEN(EF375))),"")&amp; IF(AND(EF375 &lt;&gt;"",EG375&lt;&gt;"")," and ","") &amp; IF(EG375&lt;&gt;"",LOWER(MID(EG375,1,1) &amp; MID(EG375,2,LEN(EG375))),""),"") &amp; IF(OR(EE375&lt;&gt;"",ED375&lt;&gt;"",EF375&lt;&gt;"",EG375&lt;&gt;""), ". ","")</f>
        <v xml:space="preserve">Values must be numeric. </v>
      </c>
      <c r="EC375" s="14" t="str">
        <f t="shared" ref="EC375:EC418" ca="1" si="9485">IF(EB375&lt;&gt;"",G375 &amp; " (" &amp; F375 &amp; "): " &amp; EB375,"")</f>
        <v xml:space="preserve">Which family member 2 had a history of multiple scrlerosis (q_104b_1): Values must be numeric. </v>
      </c>
      <c r="ED375" s="14" t="str">
        <f t="shared" ref="ED375:ED418" ca="1" si="9486">IF(H375,IF(W375&gt;0,IF(AND(AO375&lt;&gt;"",AP375&lt;&gt;""),"each value must be between " &amp; IF( AV375,IFERROR(TEXT(AO375,"rrrr-mm-dd") &amp;" (" &amp; AO375 &amp;")",AO375),AO375) &amp; " and " &amp; IF( AV375,IFERROR(TEXT(AP375,"rrrr-mm-dd") &amp;" (" &amp; AP375 &amp;")",AP375),AP375),IF(AO375&lt;&gt;"","each value must be above " &amp; IF( AV375,IFERROR(TEXT(AO375,"rrrr-mm-dd") &amp;" (" &amp; AO375 &amp;")",AO375),AO375), IF(AP375&lt;&gt;"","each value must be below " &amp; IF( AV375,IFERROR(TEXT(AP375,"rrrr-mm-dd") &amp;" (" &amp; AP375 &amp;")",AP375),AP375),""))),""),"")</f>
        <v/>
      </c>
      <c r="EE375" s="14" t="str">
        <f t="shared" ref="EE375:EE418" ca="1" si="9487">IF(H375,IF(OR(AQ375,AU375,AV375,AS375,AR375),
   "Values must be" &amp;
   IF(AR375," limited to predefinied list", IF(AQ375, " integers",IF(OR(AU375,AV375)," numeric",""))) &amp;
   IF(AS375,IF(OR(AR375,AQ375,AU375,AV375), " and ","") &amp; "non-missing",""),
""),"")</f>
        <v>Values must be numeric</v>
      </c>
      <c r="EF375" s="14" t="str">
        <f t="shared" ref="EF375:EF418" ca="1" si="9488">IF($H375,AG375,"")</f>
        <v/>
      </c>
      <c r="EG375" s="14" t="str">
        <f t="shared" ref="EG375:EG418" ca="1" si="9489">IF($H375,AJ375,"")</f>
        <v/>
      </c>
      <c r="EM375" s="14" t="b">
        <f t="shared" ref="EM375:EM418" ca="1" si="9490">OR(EC375&lt;&gt;"",DF375&lt;&gt;"")</f>
        <v>1</v>
      </c>
      <c r="EN375" s="14">
        <f t="shared" ref="EN375:EN418" ca="1" si="9491">IF(EM375,C375,"")</f>
        <v>343</v>
      </c>
      <c r="EO375" s="14" t="str">
        <f t="shared" ref="EO375:EO418" ca="1" si="9492">IF(EM375,F375,"")</f>
        <v>q_104b_1</v>
      </c>
      <c r="EP375" s="14" t="str">
        <f t="shared" ref="EP375:EP418" ca="1" si="9493">EC375</f>
        <v xml:space="preserve">Which family member 2 had a history of multiple scrlerosis (q_104b_1): Values must be numeric. </v>
      </c>
      <c r="EQ375" s="14" t="str">
        <f t="shared" ref="EQ375:EQ418" ca="1" si="9494">DF375</f>
        <v/>
      </c>
    </row>
    <row r="376" spans="2:147" s="14" customFormat="1">
      <c r="B376" s="14" t="str">
        <f t="shared" ca="1" si="9420"/>
        <v/>
      </c>
      <c r="C376" s="14">
        <f t="shared" ca="1" si="9421"/>
        <v>344</v>
      </c>
      <c r="D376" s="14">
        <f t="shared" si="9422"/>
        <v>374</v>
      </c>
      <c r="E376" s="14" t="str">
        <f t="shared" ca="1" si="9423"/>
        <v>I</v>
      </c>
      <c r="F376" s="14" t="str">
        <f t="shared" ca="1" si="9424"/>
        <v>q_104b_2</v>
      </c>
      <c r="G376" s="14" t="str">
        <f t="shared" ca="1" si="9425"/>
        <v>How many family members 2 had a history of multiple scrlerosis</v>
      </c>
      <c r="H376" s="14" t="b">
        <f t="shared" ca="1" si="9426"/>
        <v>1</v>
      </c>
      <c r="I376" s="14" t="str">
        <f ca="1">IF($H376,ADDRESS(3,(D376+1)*2-1,4,,"["&amp;wew!$G$7&amp;"]"&amp;_sheetname_labels)&amp;":"&amp;ADDRESS(2+ster!$B$20,(D376+1)*2-1,4),"")</f>
        <v>[DBTemplate.xlsm]labels!ABU3:ABU61</v>
      </c>
      <c r="J376" s="14">
        <f t="array" aca="1" ref="J376" ca="1">IF(H376,MAX(0,MAX(IF(INDIRECT(I376)&lt;&gt;"",ROW(INDIRECT(I376)),""))-2),"")</f>
        <v>0</v>
      </c>
      <c r="K376" s="14" t="str">
        <f ca="1">IF($H376,IF($J376&gt;0,ADDRESS(3,(D376+1)*2-1,4,,"["&amp;wew!$G$7&amp;"]"&amp;_sheetname_labels)&amp;":"&amp;ADDRESS(2+J376,(D376+1)*2-1,4),""),"")</f>
        <v/>
      </c>
      <c r="L376" s="14" t="str">
        <f ca="1">IF($H376,IF($J376&gt;0,ADDRESS(3,(D376+1)*2,4,,"["&amp;wew!$G$7&amp;"]"&amp;_sheetname_labels)&amp;":"&amp;ADDRESS(2+J376,(D376+1)*2,4),""),"")</f>
        <v/>
      </c>
      <c r="M376" s="14">
        <f t="shared" ca="1" si="9427"/>
        <v>0</v>
      </c>
      <c r="N376" s="14">
        <f t="shared" ca="1" si="9428"/>
        <v>0</v>
      </c>
      <c r="O376" s="14" t="str">
        <f t="shared" ca="1" si="9429"/>
        <v>q_104b_2</v>
      </c>
      <c r="P376" s="14" t="str">
        <f t="shared" ca="1" si="9430"/>
        <v>How many family members 2 had a history of multiple scrlerosis</v>
      </c>
      <c r="Q376" s="14" t="str">
        <f ca="1">IF($BP376,ADDRESS(3,D376+1,4,,"["&amp;wew!$G$7&amp;"]"&amp;_sheetname_dataframe)&amp;":"&amp;ADDRESS(2+ster!$C$14,D376+1,4),"")</f>
        <v>[DBTemplate.xlsm]data_frame!NK3:NK3</v>
      </c>
      <c r="R376" s="14" t="str">
        <f>IF($BP376,IF(MID(_xll.FORMULATEXT(INDEX(INDIRECT(Q376),1)),1,1)="=", _xll.FORMULATEXT(INDEX(INDIRECT(Q376),1),2,TRUE),""),"")</f>
        <v/>
      </c>
      <c r="S376" s="14">
        <f t="array" aca="1" ref="S376" ca="1">IF(H376,SUM(IF((IFERROR(INDIRECT(Q376)&lt;&gt;"",FALSE))*(INDIRECT(ster!$D$14)&lt;&gt;""),1,0)),"")</f>
        <v>0</v>
      </c>
      <c r="T376" s="14">
        <f t="array" aca="1" ref="T376" ca="1">IF(H376,IF(M376&gt;0,SUM(IFERROR(1*(MATCH(INDIRECT(Q376),INDIRECT(K376),0)&gt;0),0)*(INDIRECT(ster!$D$14)&lt;&gt;"")*NOT(ISNUMBER(INDIRECT(Q376)))),0),"")</f>
        <v>0</v>
      </c>
      <c r="U376" s="14">
        <f t="array" aca="1" ref="U376" ca="1">IF(H376,SUM((IFERROR(INDIRECT(Q376)="",FALSE))*(INDIRECT(ster!$D$14)&lt;&gt;"")),"")</f>
        <v>1</v>
      </c>
      <c r="V376" s="14">
        <f t="array" aca="1" ref="V376" ca="1">IF(H376,SUM((IFERROR(INDIRECT(Q376)="#ąś",TRUE))*(INDIRECT(ster!$D$14)&lt;&gt;"")),"")</f>
        <v>0</v>
      </c>
      <c r="W376" s="14">
        <f t="array" aca="1" ref="W376" ca="1">IF(H376,SUM(ISNUMBER(INDIRECT(Q376))*(INDIRECT(ster!$D$14)&lt;&gt;"")),"")</f>
        <v>0</v>
      </c>
      <c r="X376" s="14" t="str">
        <f t="array" aca="1" ref="X376" ca="1">IF(AND(H376,W376&gt;0),IF(wew!$B$3,MIN(IF((INDIRECT(ster!$D$14)&lt;&gt;"")*IFERROR(INDIRECT($Q376)&lt;&gt;"",FALSE),IFERROR(INDIRECT($Q376),"X"),"X")),"&lt;włącz podświetlanie wartości&gt;"),"—")</f>
        <v>—</v>
      </c>
      <c r="Y376" s="14" t="str">
        <f t="array" aca="1" ref="Y376" ca="1">IF(AND(H376,W376&gt;0),IF(wew!$B$3,MAX(IF((INDIRECT(ster!$D$14)&lt;&gt;"")*IFERROR(INDIRECT($Q376)&lt;&gt;"",FALSE),IFERROR(INDIRECT($Q376),"X"),"X")),"&lt;włącz podświetlanie wartości&gt;"),"—")</f>
        <v>—</v>
      </c>
      <c r="Z376" s="14">
        <f t="shared" ca="1" si="9431"/>
        <v>0</v>
      </c>
      <c r="AA376" s="12" t="str">
        <f t="shared" ca="1" si="9432"/>
        <v>—</v>
      </c>
      <c r="AB376" s="17">
        <f t="array" aca="1" ref="AB376" ca="1">IF(H376,IF(W376&gt;0,SUM((INDIRECT(ster!$D$14)&lt;&gt;"")*IFERROR((INDIRECT(Q376)&lt;&gt;"")*(INDIRECT(Q376)=INT(INDIRECT(Q376))),0)),0),"")</f>
        <v>0</v>
      </c>
      <c r="AC376" s="17">
        <f t="array" aca="1" ref="AC376" ca="1">IF(H376,W376-AB376,"")</f>
        <v>0</v>
      </c>
      <c r="AD376" s="17">
        <f t="shared" ca="1" si="9433"/>
        <v>1</v>
      </c>
      <c r="AE376" s="17" t="b">
        <f t="shared" ca="1" si="9434"/>
        <v>0</v>
      </c>
      <c r="AF376" s="17" t="str">
        <f ca="1">IF(AE376,IF($H376,ADDRESS(3,D376+2,4,,"["&amp;wew!$G$7&amp;"]"&amp;_sheetname_dataframe)&amp;":"&amp;ADDRESS(2+ster!$C$14,D376+2,4),""),"")</f>
        <v/>
      </c>
      <c r="AG376" s="17" t="str">
        <f t="shared" ca="1" si="9435"/>
        <v/>
      </c>
      <c r="AH376" s="17" t="b">
        <f t="shared" ca="1" si="9436"/>
        <v>0</v>
      </c>
      <c r="AI376" s="17" t="str">
        <f ca="1">IF(AH376,IF($H376,ADDRESS(3,D376+3,4,,"["&amp;wew!$G$7&amp;"]"&amp;_sheetname_dataframe)&amp;":"&amp;ADDRESS(2+ster!$C$14,D376+3,4),""),"")</f>
        <v/>
      </c>
      <c r="AJ376" s="17" t="str">
        <f t="shared" ca="1" si="9437"/>
        <v/>
      </c>
      <c r="AK376" s="17" t="b">
        <f t="shared" ca="1" si="9438"/>
        <v>0</v>
      </c>
      <c r="AL376" s="17" t="b">
        <f t="shared" ca="1" si="9439"/>
        <v>0</v>
      </c>
      <c r="AM376" s="17" t="b">
        <f t="shared" ca="1" si="9440"/>
        <v>0</v>
      </c>
      <c r="AN376" s="17">
        <f t="shared" ca="1" si="9441"/>
        <v>0</v>
      </c>
      <c r="AO376" s="24" t="str">
        <f t="shared" ca="1" si="9442"/>
        <v/>
      </c>
      <c r="AP376" s="24" t="str">
        <f t="shared" ca="1" si="9443"/>
        <v/>
      </c>
      <c r="AQ376" s="17" t="b">
        <f t="shared" ca="1" si="9444"/>
        <v>0</v>
      </c>
      <c r="AR376" s="17" t="b">
        <f t="shared" ca="1" si="9445"/>
        <v>0</v>
      </c>
      <c r="AS376" s="17" t="b">
        <f t="shared" ca="1" si="9446"/>
        <v>0</v>
      </c>
      <c r="AT376" s="17" t="b">
        <f t="shared" ca="1" si="9447"/>
        <v>0</v>
      </c>
      <c r="AU376" s="17" t="b">
        <f t="shared" ca="1" si="9448"/>
        <v>0</v>
      </c>
      <c r="AV376" s="17" t="b">
        <f t="shared" ca="1" si="9449"/>
        <v>0</v>
      </c>
      <c r="AW376" s="17" t="b">
        <f t="shared" ca="1" si="9450"/>
        <v>0</v>
      </c>
      <c r="AX376" s="14" t="b">
        <f t="array" aca="1" ref="AX376" ca="1">IF(H376,N376&gt;0,"")</f>
        <v>0</v>
      </c>
      <c r="AY376" s="17" t="str">
        <f t="shared" ca="1" si="9451"/>
        <v/>
      </c>
      <c r="AZ376" s="17" t="str">
        <f t="array" aca="1" ref="AZ376" ca="1">IF(AY376&lt;&gt;"",SUM(1*ISERROR(MATCH(INDIRECT(AY376),INDIRECT(K376),0)))=0,"")</f>
        <v/>
      </c>
      <c r="BA376" s="17" t="b">
        <f t="shared" ca="1" si="9452"/>
        <v>1</v>
      </c>
      <c r="BB376" s="17" t="b">
        <v>0</v>
      </c>
      <c r="BC376" s="17" t="b">
        <f t="shared" ca="1" si="9453"/>
        <v>0</v>
      </c>
      <c r="BD376" s="17" t="b">
        <f t="shared" ca="1" si="9454"/>
        <v>0</v>
      </c>
      <c r="BE376" s="17" t="b">
        <f t="shared" ca="1" si="9455"/>
        <v>0</v>
      </c>
      <c r="BF376" s="17" t="b">
        <f t="shared" ca="1" si="9456"/>
        <v>0</v>
      </c>
      <c r="BG376" s="17" t="b">
        <f t="shared" ca="1" si="9457"/>
        <v>0</v>
      </c>
      <c r="BH376" s="17" t="b">
        <f t="shared" ca="1" si="9458"/>
        <v>0</v>
      </c>
      <c r="BI376" s="17">
        <f t="shared" ca="1" si="9459"/>
        <v>7</v>
      </c>
      <c r="BJ376" s="17" t="b">
        <f t="shared" ca="1" si="9460"/>
        <v>0</v>
      </c>
      <c r="BK376" s="17" t="str">
        <f t="shared" ca="1" si="9461"/>
        <v/>
      </c>
      <c r="BL376" s="17" t="str">
        <f t="shared" ca="1" si="9462"/>
        <v/>
      </c>
      <c r="BM376" s="17" t="str">
        <f t="shared" ca="1" si="9463"/>
        <v>0</v>
      </c>
      <c r="BN376" s="17" t="str">
        <f t="shared" ca="1" si="9464"/>
        <v>0</v>
      </c>
      <c r="BO376" s="17" t="str">
        <f t="shared" ca="1" si="9465"/>
        <v/>
      </c>
      <c r="BP376" s="14" t="b">
        <f t="shared" ca="1" si="9466"/>
        <v>1</v>
      </c>
      <c r="BQ376" s="35"/>
      <c r="BX376" s="16"/>
      <c r="BY376" s="16"/>
      <c r="BZ376" s="16"/>
      <c r="CA376" s="16"/>
      <c r="CB376" s="16"/>
      <c r="CC376" s="16"/>
      <c r="CD376" s="16"/>
      <c r="CE376" s="16"/>
      <c r="CF376" s="16"/>
      <c r="CN376" s="14">
        <f ca="1">IF(H376,IFERROR(IsVariableNameLegal(O376),0),0)</f>
        <v>0</v>
      </c>
      <c r="CO376" s="14" t="str">
        <f t="array" aca="1" ref="CO376" ca="1">IF(H376,IF(COUNTIF(INDIRECT(wew!$C$13),O376)&gt;1,TRIM(SUBSTITUTE(_xll.MCONCAT(IF((INDIRECT(wew!$C$13)=O376)*(COLUMN(INDIRECT(wew!$C$13))&lt;&gt;D376+1),-1+COLUMN(INDIRECT(wew!$C$13)),"")," "),"  "," ")),""),"")</f>
        <v/>
      </c>
      <c r="CP376" s="14" t="str">
        <f t="array" aca="1" ref="CP376" ca="1">IF(P376&lt;&gt;"",IF(LEN(P376)&gt;150,1,""),"")</f>
        <v/>
      </c>
      <c r="CQ376" s="14" t="str">
        <f t="array" aca="1" ref="CQ376" ca="1">IF(AND(H376,NOT(ster!$J$3)),IF(COUNTIF(INDIRECT(wew!$C$15),P376)&gt;1,TRIM(SUBSTITUTE(_xll.MCONCAT(IF((INDIRECT(wew!$C$15)=P376)*(COLUMN(INDIRECT(wew!$C$15))&lt;&gt;D376+1),-1+COLUMN(INDIRECT(wew!$C$15)),"")," "),"  "," ")),""),"")</f>
        <v/>
      </c>
      <c r="CR376" s="14" t="str">
        <f t="array" aca="1" ref="CR376" ca="1">IF(H376,IF(AND(W376&gt;0,AO376&lt;&gt;""),TRIM(SUBSTITUTE(_xll.MCONCAT(IFERROR(IF(ISNUMBER(INDIRECT(Q376)),IF((INDIRECT(ster!$D$14)&lt;&gt;"")*(INDIRECT(Q376)&lt;AO376),INDIRECT(ster!$D$14) &amp; ": " &amp;  SUBSTITUTE(IF( AV376,IFERROR(TEXT(INDIRECT(Q376),"rrrr-mm-dd") &amp;" (" &amp; INDIRECT(Q376) &amp;")",INDIRECT(Q376)),INDIRECT(Q376))," "," "),""),""),"")," "),"  "," ")),""),"")</f>
        <v/>
      </c>
      <c r="CS376" s="14" t="str">
        <f t="array" aca="1" ref="CS376" ca="1">IF(H376,IF(AND(W376&gt;0,AP376&lt;&gt;""),TRIM(SUBSTITUTE(_xll.MCONCAT(IFERROR(IF(ISNUMBER(INDIRECT(Q376)),IF((INDIRECT(ster!$D$14)&lt;&gt;"")*(INDIRECT(Q376)&gt;AP376),INDIRECT(ster!$D$14) &amp; ": " &amp;  SUBSTITUTE(IF( AV376,IFERROR(TEXT(INDIRECT(Q376),"rrrr-mm-dd")&amp;" (" &amp; INDIRECT(Q376) &amp;")",INDIRECT(Q376)),INDIRECT(Q376))," "," "),""),""),"")," "),"  "," ")),""),"")</f>
        <v/>
      </c>
      <c r="CT376" s="14" t="str">
        <f t="array" aca="1" ref="CT376" ca="1">IF(H376,IF(AND(N376&gt;0,AR376),TRIM(SUBSTITUTE(_xll.MCONCAT(IFERROR(IF(ISNUMBER(INDIRECT(Q376)),IF((INDIRECT(ster!$D$14)&lt;&gt;"")*(IFERROR(0*(MATCH(INDIRECT(Q376),INDIRECT(K376),0)&gt;0),1)),INDIRECT(ster!$D$14) &amp; ": " &amp;  SUBSTITUTE(IF( AV376,IFERROR(TEXT(INDIRECT(Q376),"rrrr-mm-dd")&amp;" (" &amp; INDIRECT(Q376) &amp;")",INDIRECT(Q376)),INDIRECT(Q376))," "," "),""),""),"")," "),"  "," ")),""),"")</f>
        <v/>
      </c>
      <c r="CU376" s="14" t="str">
        <f t="array" aca="1" ref="CU376" ca="1">IF(H376,IF(AND(V376&gt;0),TRIM(SUBSTITUTE(_xll.MCONCAT(IF((INDIRECT(ster!$D$14)&lt;&gt;"")*(IFERROR(0*(INDIRECT(Q376)&lt;&gt;""),1)),INDIRECT(ster!$D$14),"")," "),"  "," ")),""),"")</f>
        <v/>
      </c>
      <c r="CV376" s="14" t="str">
        <f t="array" aca="1" ref="CV376" ca="1">IF(H376,IF(AS376,
TRIM(SUBSTITUTE(_xll.MCONCAT(IF(
   (INDIRECT(ster!$D$14)&lt;&gt;"")*
   ((INDIRECT(Q376)="")+
      NOT(ISNUMBER(INDIRECT(Q376)))*
      NOT(ISERROR(MATCH(INDIRECT(Q376),INDIRECT(K376),0)))
    ),
      INDIRECT(ster!$D$14),
   "")," "),"  "," ")),
""),"")</f>
        <v/>
      </c>
      <c r="CW376" s="14" t="str">
        <f t="array" aca="1" ref="CW376" ca="1">IF(H376,IF(AND(AQ376),TRIM(SUBSTITUTE(_xll.MCONCAT(IFERROR(IF(ISNUMBER(INDIRECT(Q376)),IF((INDIRECT(ster!$D$14)&lt;&gt;"")*(INDIRECT(Q376)&lt;&gt;INT(INDIRECT(Q376))),INDIRECT(ster!$D$14) &amp; ": " &amp; INDIRECT(Q376),""),""),"")," "),"  "," ")),""),"")</f>
        <v/>
      </c>
      <c r="CX376" s="14" t="str">
        <f t="array" aca="1" ref="CX376" ca="1">IF(H376,IF(OR(AU376,AV376),TRIM(SUBSTITUTE(_xll.MCONCAT(IF((INDIRECT(ster!$D$14)&lt;&gt;"")*NOT(ISNUMBER(INDIRECT(Q376))),IF(ISERROR(MATCH(INDIRECT(Q376),INDIRECT(K376),0)),IFERROR(IF(INDIRECT(Q376)&lt;&gt;"",INDIRECT(ster!$D$14) &amp; ": " &amp; SUBSTITUTE(INDIRECT(Q376)," "," "),""),""),""),"")," "),"  "," ")),""),"")</f>
        <v/>
      </c>
      <c r="CY376" s="14" t="str">
        <f t="array" aca="1" ref="CY376" ca="1">IF(H376,IF(AE376,TRIM(SUBSTITUTE(_xll.MCONCAT(IF((INDIRECT(ster!$D$14)&lt;&gt;"")*IFERROR(NOT(INDIRECT(AF376)),FALSE),IF(ISERROR(MATCH(INDIRECT(Q376),INDIRECT(K376),0)),IFERROR(IF(INDIRECT(Q376)&lt;&gt;"",INDIRECT(ster!$D$14)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CZ376" s="14" t="str">
        <f t="array" aca="1" ref="CZ376" ca="1">IF(H376,IF(AH376,TRIM(SUBSTITUTE(_xll.MCONCAT(IF((INDIRECT(ster!$D$14)&lt;&gt;"")*IFERROR(NOT(INDIRECT(AI376)),FALSE),IF(ISERROR(MATCH(INDIRECT(Q376),INDIRECT(K376),0)),IFERROR(IF(INDIRECT(Q376)&lt;&gt;"",INDIRECT(ster!$D$14)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DC376" s="14" t="str">
        <f ca="1">SUBSTITUTE(SUBSTITUTE(SUBSTITUTE(SUBSTITUTE(_xll.MCONCAT(DG376:DS376,"■"),"■■","■"),"■■","■"),"■■","■"),"■■","■")</f>
        <v>■</v>
      </c>
      <c r="DD376" s="14" t="str">
        <f t="shared" ca="1" si="9467"/>
        <v/>
      </c>
      <c r="DE376" s="14" t="str">
        <f t="shared" ca="1" si="9468"/>
        <v/>
      </c>
      <c r="DF376" s="14" t="str">
        <f t="shared" ca="1" si="9469"/>
        <v/>
      </c>
      <c r="DG376" s="14" t="str">
        <f t="shared" ca="1" si="9470"/>
        <v/>
      </c>
      <c r="DH376" s="14" t="str">
        <f t="shared" ca="1" si="9471"/>
        <v/>
      </c>
      <c r="DI376" s="14" t="str">
        <f t="shared" ca="1" si="9472"/>
        <v/>
      </c>
      <c r="DJ376" s="14" t="str">
        <f t="shared" ca="1" si="9473"/>
        <v/>
      </c>
      <c r="DK376" s="14" t="str">
        <f t="shared" ca="1" si="9474"/>
        <v/>
      </c>
      <c r="DL376" s="14" t="str">
        <f t="shared" ca="1" si="9475"/>
        <v/>
      </c>
      <c r="DM376" s="14" t="str">
        <f t="shared" ca="1" si="9476"/>
        <v/>
      </c>
      <c r="DN376" s="14" t="str">
        <f t="array" aca="1" ref="DN376" ca="1">IF(CU376&lt;&gt;"","There are errors in the entered values in the following cases: " &amp;SUBSTITUTE(CU376," ",", "),"")</f>
        <v/>
      </c>
      <c r="DO376" s="14" t="str">
        <f t="shared" ca="1" si="9477"/>
        <v/>
      </c>
      <c r="DP376" s="14" t="str">
        <f t="shared" ca="1" si="9478"/>
        <v/>
      </c>
      <c r="DQ376" s="14" t="str">
        <f t="shared" ca="1" si="9479"/>
        <v/>
      </c>
      <c r="DR376" s="14" t="str">
        <f t="shared" ca="1" si="9480"/>
        <v/>
      </c>
      <c r="DS376" s="14" t="str">
        <f t="shared" ca="1" si="9481"/>
        <v/>
      </c>
      <c r="DZ376" s="14" t="b">
        <f t="shared" ca="1" si="9482"/>
        <v>0</v>
      </c>
      <c r="EA376" s="14" t="str">
        <f t="shared" ca="1" si="9483"/>
        <v/>
      </c>
      <c r="EB376" s="14" t="str">
        <f t="shared" ca="1" si="9484"/>
        <v/>
      </c>
      <c r="EC376" s="14" t="str">
        <f t="shared" ca="1" si="9485"/>
        <v/>
      </c>
      <c r="ED376" s="14" t="str">
        <f t="shared" ca="1" si="9486"/>
        <v/>
      </c>
      <c r="EE376" s="14" t="str">
        <f t="shared" ca="1" si="9487"/>
        <v/>
      </c>
      <c r="EF376" s="14" t="str">
        <f t="shared" ca="1" si="9488"/>
        <v/>
      </c>
      <c r="EG376" s="14" t="str">
        <f t="shared" ca="1" si="9489"/>
        <v/>
      </c>
      <c r="EM376" s="14" t="b">
        <f t="shared" ca="1" si="9490"/>
        <v>0</v>
      </c>
      <c r="EN376" s="14" t="str">
        <f t="shared" ca="1" si="9491"/>
        <v/>
      </c>
      <c r="EO376" s="14" t="str">
        <f t="shared" ca="1" si="9492"/>
        <v/>
      </c>
      <c r="EP376" s="14" t="str">
        <f t="shared" ca="1" si="9493"/>
        <v/>
      </c>
      <c r="EQ376" s="14" t="str">
        <f t="shared" ca="1" si="9494"/>
        <v/>
      </c>
    </row>
    <row r="377" spans="2:147" s="14" customFormat="1">
      <c r="B377" s="14" t="str">
        <f t="shared" ca="1" si="9420"/>
        <v/>
      </c>
      <c r="C377" s="14">
        <f t="shared" ca="1" si="9421"/>
        <v>345</v>
      </c>
      <c r="D377" s="14">
        <f t="shared" si="9422"/>
        <v>375</v>
      </c>
      <c r="E377" s="14" t="str">
        <f t="shared" ca="1" si="9423"/>
        <v>N</v>
      </c>
      <c r="F377" s="14" t="str">
        <f t="shared" ca="1" si="9424"/>
        <v>q_104c_1</v>
      </c>
      <c r="G377" s="14" t="str">
        <f t="shared" ca="1" si="9425"/>
        <v>Which family member 3 had a history of multiple scrlerosis</v>
      </c>
      <c r="H377" s="14" t="b">
        <f t="shared" ca="1" si="9426"/>
        <v>1</v>
      </c>
      <c r="I377" s="14" t="str">
        <f ca="1">IF($H377,ADDRESS(3,(D377+1)*2-1,4,,"["&amp;wew!$G$7&amp;"]"&amp;_sheetname_labels)&amp;":"&amp;ADDRESS(2+ster!$B$20,(D377+1)*2-1,4),"")</f>
        <v>[DBTemplate.xlsm]labels!ABW3:ABW61</v>
      </c>
      <c r="J377" s="14">
        <f t="array" aca="1" ref="J377" ca="1">IF(H377,MAX(0,MAX(IF(INDIRECT(I377)&lt;&gt;"",ROW(INDIRECT(I377)),""))-2),"")</f>
        <v>33</v>
      </c>
      <c r="K377" s="14" t="str">
        <f ca="1">IF($H377,IF($J377&gt;0,ADDRESS(3,(D377+1)*2-1,4,,"["&amp;wew!$G$7&amp;"]"&amp;_sheetname_labels)&amp;":"&amp;ADDRESS(2+J377,(D377+1)*2-1,4),""),"")</f>
        <v>[DBTemplate.xlsm]labels!ABW3:ABW35</v>
      </c>
      <c r="L377" s="14" t="str">
        <f ca="1">IF($H377,IF($J377&gt;0,ADDRESS(3,(D377+1)*2,4,,"["&amp;wew!$G$7&amp;"]"&amp;_sheetname_labels)&amp;":"&amp;ADDRESS(2+J377,(D377+1)*2,4),""),"")</f>
        <v>[DBTemplate.xlsm]labels!ABX3:ABX35</v>
      </c>
      <c r="M377" s="14">
        <f t="shared" ca="1" si="9427"/>
        <v>0</v>
      </c>
      <c r="N377" s="14">
        <f t="shared" ca="1" si="9428"/>
        <v>33</v>
      </c>
      <c r="O377" s="14" t="str">
        <f t="shared" ca="1" si="9429"/>
        <v>q_104c_1</v>
      </c>
      <c r="P377" s="14" t="str">
        <f t="shared" ca="1" si="9430"/>
        <v>Which family member 3 had a history of multiple scrlerosis</v>
      </c>
      <c r="Q377" s="14" t="str">
        <f ca="1">IF($BP377,ADDRESS(3,D377+1,4,,"["&amp;wew!$G$7&amp;"]"&amp;_sheetname_dataframe)&amp;":"&amp;ADDRESS(2+ster!$C$14,D377+1,4),"")</f>
        <v>[DBTemplate.xlsm]data_frame!NL3:NL3</v>
      </c>
      <c r="R377" s="14" t="str">
        <f>IF($BP377,IF(MID(_xll.FORMULATEXT(INDEX(INDIRECT(Q377),1)),1,1)="=", _xll.FORMULATEXT(INDEX(INDIRECT(Q377),1),2,TRUE),""),"")</f>
        <v/>
      </c>
      <c r="S377" s="14">
        <f t="array" aca="1" ref="S377" ca="1">IF(H377,SUM(IF((IFERROR(INDIRECT(Q377)&lt;&gt;"",FALSE))*(INDIRECT(ster!$D$14)&lt;&gt;""),1,0)),"")</f>
        <v>0</v>
      </c>
      <c r="T377" s="14">
        <f t="array" aca="1" ref="T377" ca="1">IF(H377,IF(M377&gt;0,SUM(IFERROR(1*(MATCH(INDIRECT(Q377),INDIRECT(K377),0)&gt;0),0)*(INDIRECT(ster!$D$14)&lt;&gt;"")*NOT(ISNUMBER(INDIRECT(Q377)))),0),"")</f>
        <v>0</v>
      </c>
      <c r="U377" s="14">
        <f t="array" aca="1" ref="U377" ca="1">IF(H377,SUM((IFERROR(INDIRECT(Q377)="",FALSE))*(INDIRECT(ster!$D$14)&lt;&gt;"")),"")</f>
        <v>1</v>
      </c>
      <c r="V377" s="14">
        <f t="array" aca="1" ref="V377" ca="1">IF(H377,SUM((IFERROR(INDIRECT(Q377)="#ąś",TRUE))*(INDIRECT(ster!$D$14)&lt;&gt;"")),"")</f>
        <v>0</v>
      </c>
      <c r="W377" s="14">
        <f t="array" aca="1" ref="W377" ca="1">IF(H377,SUM(ISNUMBER(INDIRECT(Q377))*(INDIRECT(ster!$D$14)&lt;&gt;"")),"")</f>
        <v>0</v>
      </c>
      <c r="X377" s="14" t="str">
        <f t="array" aca="1" ref="X377" ca="1">IF(AND(H377,W377&gt;0),IF(wew!$B$3,MIN(IF((INDIRECT(ster!$D$14)&lt;&gt;"")*IFERROR(INDIRECT($Q377)&lt;&gt;"",FALSE),IFERROR(INDIRECT($Q377),"X"),"X")),"&lt;włącz podświetlanie wartości&gt;"),"—")</f>
        <v>—</v>
      </c>
      <c r="Y377" s="14" t="str">
        <f t="array" aca="1" ref="Y377" ca="1">IF(AND(H377,W377&gt;0),IF(wew!$B$3,MAX(IF((INDIRECT(ster!$D$14)&lt;&gt;"")*IFERROR(INDIRECT($Q377)&lt;&gt;"",FALSE),IFERROR(INDIRECT($Q377),"X"),"X")),"&lt;włącz podświetlanie wartości&gt;"),"—")</f>
        <v>—</v>
      </c>
      <c r="Z377" s="14">
        <f t="shared" ca="1" si="9431"/>
        <v>0</v>
      </c>
      <c r="AA377" s="12" t="str">
        <f t="shared" ca="1" si="9432"/>
        <v>—</v>
      </c>
      <c r="AB377" s="17">
        <f t="array" aca="1" ref="AB377" ca="1">IF(H377,IF(W377&gt;0,SUM((INDIRECT(ster!$D$14)&lt;&gt;"")*IFERROR((INDIRECT(Q377)&lt;&gt;"")*(INDIRECT(Q377)=INT(INDIRECT(Q377))),0)),0),"")</f>
        <v>0</v>
      </c>
      <c r="AC377" s="17">
        <f t="array" aca="1" ref="AC377" ca="1">IF(H377,W377-AB377,"")</f>
        <v>0</v>
      </c>
      <c r="AD377" s="17">
        <f t="shared" ca="1" si="9433"/>
        <v>1</v>
      </c>
      <c r="AE377" s="17" t="b">
        <f t="shared" ca="1" si="9434"/>
        <v>0</v>
      </c>
      <c r="AF377" s="17" t="str">
        <f ca="1">IF(AE377,IF($H377,ADDRESS(3,D377+2,4,,"["&amp;wew!$G$7&amp;"]"&amp;_sheetname_dataframe)&amp;":"&amp;ADDRESS(2+ster!$C$14,D377+2,4),""),"")</f>
        <v/>
      </c>
      <c r="AG377" s="17" t="str">
        <f t="shared" ca="1" si="9435"/>
        <v/>
      </c>
      <c r="AH377" s="17" t="b">
        <f t="shared" ca="1" si="9436"/>
        <v>0</v>
      </c>
      <c r="AI377" s="17" t="str">
        <f ca="1">IF(AH377,IF($H377,ADDRESS(3,D377+3,4,,"["&amp;wew!$G$7&amp;"]"&amp;_sheetname_dataframe)&amp;":"&amp;ADDRESS(2+ster!$C$14,D377+3,4),""),"")</f>
        <v/>
      </c>
      <c r="AJ377" s="17" t="str">
        <f t="shared" ca="1" si="9437"/>
        <v/>
      </c>
      <c r="AK377" s="17" t="b">
        <f t="shared" ca="1" si="9438"/>
        <v>0</v>
      </c>
      <c r="AL377" s="17" t="b">
        <f t="shared" ca="1" si="9439"/>
        <v>0</v>
      </c>
      <c r="AM377" s="17" t="b">
        <f t="shared" ca="1" si="9440"/>
        <v>0</v>
      </c>
      <c r="AN377" s="17">
        <f t="shared" ca="1" si="9441"/>
        <v>0</v>
      </c>
      <c r="AO377" s="24" t="str">
        <f t="shared" ca="1" si="9442"/>
        <v/>
      </c>
      <c r="AP377" s="24" t="str">
        <f t="shared" ca="1" si="9443"/>
        <v/>
      </c>
      <c r="AQ377" s="17" t="b">
        <f t="shared" ca="1" si="9444"/>
        <v>0</v>
      </c>
      <c r="AR377" s="17" t="b">
        <f t="shared" ca="1" si="9445"/>
        <v>0</v>
      </c>
      <c r="AS377" s="17" t="b">
        <f t="shared" ca="1" si="9446"/>
        <v>0</v>
      </c>
      <c r="AT377" s="17" t="b">
        <f t="shared" ca="1" si="9447"/>
        <v>0</v>
      </c>
      <c r="AU377" s="17" t="b">
        <f t="shared" ca="1" si="9448"/>
        <v>1</v>
      </c>
      <c r="AV377" s="17" t="b">
        <f t="shared" ca="1" si="9449"/>
        <v>0</v>
      </c>
      <c r="AW377" s="17" t="b">
        <f t="shared" ca="1" si="9450"/>
        <v>0</v>
      </c>
      <c r="AX377" s="14" t="b">
        <f t="array" aca="1" ref="AX377" ca="1">IF(H377,N377&gt;0,"")</f>
        <v>1</v>
      </c>
      <c r="AY377" s="17" t="str">
        <f t="shared" ca="1" si="9451"/>
        <v>C3:C35</v>
      </c>
      <c r="AZ377" s="17" t="b">
        <f t="array" aca="1" ref="AZ377" ca="1">IF(AY377&lt;&gt;"",SUM(1*ISERROR(MATCH(INDIRECT(AY377),INDIRECT(K377),0)))=0,"")</f>
        <v>0</v>
      </c>
      <c r="BA377" s="17" t="b">
        <f t="shared" ca="1" si="9452"/>
        <v>1</v>
      </c>
      <c r="BB377" s="17" t="b">
        <v>0</v>
      </c>
      <c r="BC377" s="17" t="b">
        <f t="shared" ca="1" si="9453"/>
        <v>0</v>
      </c>
      <c r="BD377" s="17" t="b">
        <f t="shared" ca="1" si="9454"/>
        <v>1</v>
      </c>
      <c r="BE377" s="17" t="b">
        <f t="shared" ca="1" si="9455"/>
        <v>0</v>
      </c>
      <c r="BF377" s="17" t="b">
        <f t="shared" ca="1" si="9456"/>
        <v>0</v>
      </c>
      <c r="BG377" s="17" t="b">
        <f t="shared" ca="1" si="9457"/>
        <v>0</v>
      </c>
      <c r="BH377" s="17" t="b">
        <f t="shared" ca="1" si="9458"/>
        <v>1</v>
      </c>
      <c r="BI377" s="17">
        <f t="shared" ca="1" si="9459"/>
        <v>3</v>
      </c>
      <c r="BJ377" s="17" t="b">
        <f t="shared" ca="1" si="9460"/>
        <v>0</v>
      </c>
      <c r="BK377" s="17" t="str">
        <f t="shared" ca="1" si="9461"/>
        <v/>
      </c>
      <c r="BL377" s="17" t="str">
        <f t="shared" ca="1" si="9462"/>
        <v/>
      </c>
      <c r="BM377" s="17" t="str">
        <f t="shared" ca="1" si="9463"/>
        <v>L</v>
      </c>
      <c r="BN377" s="17" t="str">
        <f t="shared" ca="1" si="9464"/>
        <v>L</v>
      </c>
      <c r="BO377" s="17" t="str">
        <f t="shared" ca="1" si="9465"/>
        <v>N</v>
      </c>
      <c r="BP377" s="14" t="b">
        <f t="shared" ca="1" si="9466"/>
        <v>1</v>
      </c>
      <c r="BQ377" s="35"/>
      <c r="BX377" s="16"/>
      <c r="BY377" s="16"/>
      <c r="BZ377" s="16"/>
      <c r="CA377" s="16"/>
      <c r="CB377" s="16"/>
      <c r="CC377" s="16"/>
      <c r="CD377" s="16"/>
      <c r="CE377" s="16"/>
      <c r="CF377" s="16"/>
      <c r="CN377" s="14">
        <f ca="1">IF(H377,IFERROR(IsVariableNameLegal(O377),0),0)</f>
        <v>0</v>
      </c>
      <c r="CO377" s="14" t="str">
        <f t="array" aca="1" ref="CO377" ca="1">IF(H377,IF(COUNTIF(INDIRECT(wew!$C$13),O377)&gt;1,TRIM(SUBSTITUTE(_xll.MCONCAT(IF((INDIRECT(wew!$C$13)=O377)*(COLUMN(INDIRECT(wew!$C$13))&lt;&gt;D377+1),-1+COLUMN(INDIRECT(wew!$C$13)),"")," "),"  "," ")),""),"")</f>
        <v/>
      </c>
      <c r="CP377" s="14" t="str">
        <f t="array" aca="1" ref="CP377" ca="1">IF(P377&lt;&gt;"",IF(LEN(P377)&gt;150,1,""),"")</f>
        <v/>
      </c>
      <c r="CQ377" s="14" t="str">
        <f t="array" aca="1" ref="CQ377" ca="1">IF(AND(H377,NOT(ster!$J$3)),IF(COUNTIF(INDIRECT(wew!$C$15),P377)&gt;1,TRIM(SUBSTITUTE(_xll.MCONCAT(IF((INDIRECT(wew!$C$15)=P377)*(COLUMN(INDIRECT(wew!$C$15))&lt;&gt;D377+1),-1+COLUMN(INDIRECT(wew!$C$15)),"")," "),"  "," ")),""),"")</f>
        <v/>
      </c>
      <c r="CR377" s="14" t="str">
        <f t="array" aca="1" ref="CR377" ca="1">IF(H377,IF(AND(W377&gt;0,AO377&lt;&gt;""),TRIM(SUBSTITUTE(_xll.MCONCAT(IFERROR(IF(ISNUMBER(INDIRECT(Q377)),IF((INDIRECT(ster!$D$14)&lt;&gt;"")*(INDIRECT(Q377)&lt;AO377),INDIRECT(ster!$D$14) &amp; ": " &amp;  SUBSTITUTE(IF( AV377,IFERROR(TEXT(INDIRECT(Q377),"rrrr-mm-dd") &amp;" (" &amp; INDIRECT(Q377) &amp;")",INDIRECT(Q377)),INDIRECT(Q377))," "," "),""),""),"")," "),"  "," ")),""),"")</f>
        <v/>
      </c>
      <c r="CS377" s="14" t="str">
        <f t="array" aca="1" ref="CS377" ca="1">IF(H377,IF(AND(W377&gt;0,AP377&lt;&gt;""),TRIM(SUBSTITUTE(_xll.MCONCAT(IFERROR(IF(ISNUMBER(INDIRECT(Q377)),IF((INDIRECT(ster!$D$14)&lt;&gt;"")*(INDIRECT(Q377)&gt;AP377),INDIRECT(ster!$D$14) &amp; ": " &amp;  SUBSTITUTE(IF( AV377,IFERROR(TEXT(INDIRECT(Q377),"rrrr-mm-dd")&amp;" (" &amp; INDIRECT(Q377) &amp;")",INDIRECT(Q377)),INDIRECT(Q377))," "," "),""),""),"")," "),"  "," ")),""),"")</f>
        <v/>
      </c>
      <c r="CT377" s="14" t="str">
        <f t="array" aca="1" ref="CT377" ca="1">IF(H377,IF(AND(N377&gt;0,AR377),TRIM(SUBSTITUTE(_xll.MCONCAT(IFERROR(IF(ISNUMBER(INDIRECT(Q377)),IF((INDIRECT(ster!$D$14)&lt;&gt;"")*(IFERROR(0*(MATCH(INDIRECT(Q377),INDIRECT(K377),0)&gt;0),1)),INDIRECT(ster!$D$14) &amp; ": " &amp;  SUBSTITUTE(IF( AV377,IFERROR(TEXT(INDIRECT(Q377),"rrrr-mm-dd")&amp;" (" &amp; INDIRECT(Q377) &amp;")",INDIRECT(Q377)),INDIRECT(Q377))," "," "),""),""),"")," "),"  "," ")),""),"")</f>
        <v/>
      </c>
      <c r="CU377" s="14" t="str">
        <f t="array" aca="1" ref="CU377" ca="1">IF(H377,IF(AND(V377&gt;0),TRIM(SUBSTITUTE(_xll.MCONCAT(IF((INDIRECT(ster!$D$14)&lt;&gt;"")*(IFERROR(0*(INDIRECT(Q377)&lt;&gt;""),1)),INDIRECT(ster!$D$14),"")," "),"  "," ")),""),"")</f>
        <v/>
      </c>
      <c r="CV377" s="14" t="str">
        <f t="array" aca="1" ref="CV377" ca="1">IF(H377,IF(AS377,
TRIM(SUBSTITUTE(_xll.MCONCAT(IF(
   (INDIRECT(ster!$D$14)&lt;&gt;"")*
   ((INDIRECT(Q377)="")+
      NOT(ISNUMBER(INDIRECT(Q377)))*
      NOT(ISERROR(MATCH(INDIRECT(Q377),INDIRECT(K377),0)))
    ),
      INDIRECT(ster!$D$14),
   "")," "),"  "," ")),
""),"")</f>
        <v/>
      </c>
      <c r="CW377" s="14" t="str">
        <f t="array" aca="1" ref="CW377" ca="1">IF(H377,IF(AND(AQ377),TRIM(SUBSTITUTE(_xll.MCONCAT(IFERROR(IF(ISNUMBER(INDIRECT(Q377)),IF((INDIRECT(ster!$D$14)&lt;&gt;"")*(INDIRECT(Q377)&lt;&gt;INT(INDIRECT(Q377))),INDIRECT(ster!$D$14) &amp; ": " &amp; INDIRECT(Q377),""),""),"")," "),"  "," ")),""),"")</f>
        <v/>
      </c>
      <c r="CX377" s="14" t="str">
        <f t="array" aca="1" ref="CX377" ca="1">IF(H377,IF(OR(AU377,AV377),TRIM(SUBSTITUTE(_xll.MCONCAT(IF((INDIRECT(ster!$D$14)&lt;&gt;"")*NOT(ISNUMBER(INDIRECT(Q377))),IF(ISERROR(MATCH(INDIRECT(Q377),INDIRECT(K377),0)),IFERROR(IF(INDIRECT(Q377)&lt;&gt;"",INDIRECT(ster!$D$14) &amp; ": " &amp; SUBSTITUTE(INDIRECT(Q377)," "," "),""),""),""),"")," "),"  "," ")),""),"")</f>
        <v/>
      </c>
      <c r="CY377" s="14" t="str">
        <f t="array" aca="1" ref="CY377" ca="1">IF(H377,IF(AE377,TRIM(SUBSTITUTE(_xll.MCONCAT(IF((INDIRECT(ster!$D$14)&lt;&gt;"")*IFERROR(NOT(INDIRECT(AF377)),FALSE),IF(ISERROR(MATCH(INDIRECT(Q377),INDIRECT(K377),0)),IFERROR(IF(INDIRECT(Q377)&lt;&gt;"",INDIRECT(ster!$D$14)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CZ377" s="14" t="str">
        <f t="array" aca="1" ref="CZ377" ca="1">IF(H377,IF(AH377,TRIM(SUBSTITUTE(_xll.MCONCAT(IF((INDIRECT(ster!$D$14)&lt;&gt;"")*IFERROR(NOT(INDIRECT(AI377)),FALSE),IF(ISERROR(MATCH(INDIRECT(Q377),INDIRECT(K377),0)),IFERROR(IF(INDIRECT(Q377)&lt;&gt;"",INDIRECT(ster!$D$14)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DC377" s="14" t="str">
        <f ca="1">SUBSTITUTE(SUBSTITUTE(SUBSTITUTE(SUBSTITUTE(_xll.MCONCAT(DG377:DS377,"■"),"■■","■"),"■■","■"),"■■","■"),"■■","■")</f>
        <v>■</v>
      </c>
      <c r="DD377" s="14" t="str">
        <f t="shared" ca="1" si="9467"/>
        <v/>
      </c>
      <c r="DE377" s="14" t="str">
        <f t="shared" ca="1" si="9468"/>
        <v/>
      </c>
      <c r="DF377" s="14" t="str">
        <f t="shared" ca="1" si="9469"/>
        <v/>
      </c>
      <c r="DG377" s="14" t="str">
        <f t="shared" ca="1" si="9470"/>
        <v/>
      </c>
      <c r="DH377" s="14" t="str">
        <f t="shared" ca="1" si="9471"/>
        <v/>
      </c>
      <c r="DI377" s="14" t="str">
        <f t="shared" ca="1" si="9472"/>
        <v/>
      </c>
      <c r="DJ377" s="14" t="str">
        <f t="shared" ca="1" si="9473"/>
        <v/>
      </c>
      <c r="DK377" s="14" t="str">
        <f t="shared" ca="1" si="9474"/>
        <v/>
      </c>
      <c r="DL377" s="14" t="str">
        <f t="shared" ca="1" si="9475"/>
        <v/>
      </c>
      <c r="DM377" s="14" t="str">
        <f t="shared" ca="1" si="9476"/>
        <v/>
      </c>
      <c r="DN377" s="14" t="str">
        <f t="array" aca="1" ref="DN377" ca="1">IF(CU377&lt;&gt;"","There are errors in the entered values in the following cases: " &amp;SUBSTITUTE(CU377," ",", "),"")</f>
        <v/>
      </c>
      <c r="DO377" s="14" t="str">
        <f t="shared" ca="1" si="9477"/>
        <v/>
      </c>
      <c r="DP377" s="14" t="str">
        <f t="shared" ca="1" si="9478"/>
        <v/>
      </c>
      <c r="DQ377" s="14" t="str">
        <f t="shared" ca="1" si="9479"/>
        <v/>
      </c>
      <c r="DR377" s="14" t="str">
        <f t="shared" ca="1" si="9480"/>
        <v/>
      </c>
      <c r="DS377" s="14" t="str">
        <f t="shared" ca="1" si="9481"/>
        <v/>
      </c>
      <c r="DZ377" s="14" t="b">
        <f t="shared" ca="1" si="9482"/>
        <v>0</v>
      </c>
      <c r="EA377" s="14" t="str">
        <f t="shared" ca="1" si="9483"/>
        <v>Which family member 3 had a history of multiple scrlerosis (q_104c_1)</v>
      </c>
      <c r="EB377" s="14" t="str">
        <f t="shared" ca="1" si="9484"/>
        <v xml:space="preserve">Values must be numeric. </v>
      </c>
      <c r="EC377" s="14" t="str">
        <f t="shared" ca="1" si="9485"/>
        <v xml:space="preserve">Which family member 3 had a history of multiple scrlerosis (q_104c_1): Values must be numeric. </v>
      </c>
      <c r="ED377" s="14" t="str">
        <f t="shared" ca="1" si="9486"/>
        <v/>
      </c>
      <c r="EE377" s="14" t="str">
        <f t="shared" ca="1" si="9487"/>
        <v>Values must be numeric</v>
      </c>
      <c r="EF377" s="14" t="str">
        <f t="shared" ca="1" si="9488"/>
        <v/>
      </c>
      <c r="EG377" s="14" t="str">
        <f t="shared" ca="1" si="9489"/>
        <v/>
      </c>
      <c r="EM377" s="14" t="b">
        <f t="shared" ca="1" si="9490"/>
        <v>1</v>
      </c>
      <c r="EN377" s="14">
        <f t="shared" ca="1" si="9491"/>
        <v>345</v>
      </c>
      <c r="EO377" s="14" t="str">
        <f t="shared" ca="1" si="9492"/>
        <v>q_104c_1</v>
      </c>
      <c r="EP377" s="14" t="str">
        <f t="shared" ca="1" si="9493"/>
        <v xml:space="preserve">Which family member 3 had a history of multiple scrlerosis (q_104c_1): Values must be numeric. </v>
      </c>
      <c r="EQ377" s="14" t="str">
        <f t="shared" ca="1" si="9494"/>
        <v/>
      </c>
    </row>
    <row r="378" spans="2:147" s="14" customFormat="1">
      <c r="B378" s="14" t="str">
        <f t="shared" ca="1" si="9420"/>
        <v/>
      </c>
      <c r="C378" s="14">
        <f t="shared" ca="1" si="9421"/>
        <v>346</v>
      </c>
      <c r="D378" s="14">
        <f t="shared" si="9422"/>
        <v>376</v>
      </c>
      <c r="E378" s="14" t="str">
        <f t="shared" ca="1" si="9423"/>
        <v>I</v>
      </c>
      <c r="F378" s="14" t="str">
        <f t="shared" ca="1" si="9424"/>
        <v>q_104c_2</v>
      </c>
      <c r="G378" s="14" t="str">
        <f t="shared" ca="1" si="9425"/>
        <v>How many family members 3 had a history of multiple scrlerosis</v>
      </c>
      <c r="H378" s="14" t="b">
        <f t="shared" ca="1" si="9426"/>
        <v>1</v>
      </c>
      <c r="I378" s="14" t="str">
        <f ca="1">IF($H378,ADDRESS(3,(D378+1)*2-1,4,,"["&amp;wew!$G$7&amp;"]"&amp;_sheetname_labels)&amp;":"&amp;ADDRESS(2+ster!$B$20,(D378+1)*2-1,4),"")</f>
        <v>[DBTemplate.xlsm]labels!ABY3:ABY61</v>
      </c>
      <c r="J378" s="14">
        <f t="array" aca="1" ref="J378" ca="1">IF(H378,MAX(0,MAX(IF(INDIRECT(I378)&lt;&gt;"",ROW(INDIRECT(I378)),""))-2),"")</f>
        <v>0</v>
      </c>
      <c r="K378" s="14" t="str">
        <f ca="1">IF($H378,IF($J378&gt;0,ADDRESS(3,(D378+1)*2-1,4,,"["&amp;wew!$G$7&amp;"]"&amp;_sheetname_labels)&amp;":"&amp;ADDRESS(2+J378,(D378+1)*2-1,4),""),"")</f>
        <v/>
      </c>
      <c r="L378" s="14" t="str">
        <f ca="1">IF($H378,IF($J378&gt;0,ADDRESS(3,(D378+1)*2,4,,"["&amp;wew!$G$7&amp;"]"&amp;_sheetname_labels)&amp;":"&amp;ADDRESS(2+J378,(D378+1)*2,4),""),"")</f>
        <v/>
      </c>
      <c r="M378" s="14">
        <f t="shared" ca="1" si="9427"/>
        <v>0</v>
      </c>
      <c r="N378" s="14">
        <f t="shared" ca="1" si="9428"/>
        <v>0</v>
      </c>
      <c r="O378" s="14" t="str">
        <f t="shared" ca="1" si="9429"/>
        <v>q_104c_2</v>
      </c>
      <c r="P378" s="14" t="str">
        <f t="shared" ca="1" si="9430"/>
        <v>How many family members 3 had a history of multiple scrlerosis</v>
      </c>
      <c r="Q378" s="14" t="str">
        <f ca="1">IF($BP378,ADDRESS(3,D378+1,4,,"["&amp;wew!$G$7&amp;"]"&amp;_sheetname_dataframe)&amp;":"&amp;ADDRESS(2+ster!$C$14,D378+1,4),"")</f>
        <v>[DBTemplate.xlsm]data_frame!NM3:NM3</v>
      </c>
      <c r="R378" s="14" t="str">
        <f>IF($BP378,IF(MID(_xll.FORMULATEXT(INDEX(INDIRECT(Q378),1)),1,1)="=", _xll.FORMULATEXT(INDEX(INDIRECT(Q378),1),2,TRUE),""),"")</f>
        <v/>
      </c>
      <c r="S378" s="14">
        <f t="array" aca="1" ref="S378" ca="1">IF(H378,SUM(IF((IFERROR(INDIRECT(Q378)&lt;&gt;"",FALSE))*(INDIRECT(ster!$D$14)&lt;&gt;""),1,0)),"")</f>
        <v>0</v>
      </c>
      <c r="T378" s="14">
        <f t="array" aca="1" ref="T378" ca="1">IF(H378,IF(M378&gt;0,SUM(IFERROR(1*(MATCH(INDIRECT(Q378),INDIRECT(K378),0)&gt;0),0)*(INDIRECT(ster!$D$14)&lt;&gt;"")*NOT(ISNUMBER(INDIRECT(Q378)))),0),"")</f>
        <v>0</v>
      </c>
      <c r="U378" s="14">
        <f t="array" aca="1" ref="U378" ca="1">IF(H378,SUM((IFERROR(INDIRECT(Q378)="",FALSE))*(INDIRECT(ster!$D$14)&lt;&gt;"")),"")</f>
        <v>1</v>
      </c>
      <c r="V378" s="14">
        <f t="array" aca="1" ref="V378" ca="1">IF(H378,SUM((IFERROR(INDIRECT(Q378)="#ąś",TRUE))*(INDIRECT(ster!$D$14)&lt;&gt;"")),"")</f>
        <v>0</v>
      </c>
      <c r="W378" s="14">
        <f t="array" aca="1" ref="W378" ca="1">IF(H378,SUM(ISNUMBER(INDIRECT(Q378))*(INDIRECT(ster!$D$14)&lt;&gt;"")),"")</f>
        <v>0</v>
      </c>
      <c r="X378" s="14" t="str">
        <f t="array" aca="1" ref="X378" ca="1">IF(AND(H378,W378&gt;0),IF(wew!$B$3,MIN(IF((INDIRECT(ster!$D$14)&lt;&gt;"")*IFERROR(INDIRECT($Q378)&lt;&gt;"",FALSE),IFERROR(INDIRECT($Q378),"X"),"X")),"&lt;włącz podświetlanie wartości&gt;"),"—")</f>
        <v>—</v>
      </c>
      <c r="Y378" s="14" t="str">
        <f t="array" aca="1" ref="Y378" ca="1">IF(AND(H378,W378&gt;0),IF(wew!$B$3,MAX(IF((INDIRECT(ster!$D$14)&lt;&gt;"")*IFERROR(INDIRECT($Q378)&lt;&gt;"",FALSE),IFERROR(INDIRECT($Q378),"X"),"X")),"&lt;włącz podświetlanie wartości&gt;"),"—")</f>
        <v>—</v>
      </c>
      <c r="Z378" s="14">
        <f t="shared" ca="1" si="9431"/>
        <v>0</v>
      </c>
      <c r="AA378" s="12" t="str">
        <f t="shared" ca="1" si="9432"/>
        <v>—</v>
      </c>
      <c r="AB378" s="17">
        <f t="array" aca="1" ref="AB378" ca="1">IF(H378,IF(W378&gt;0,SUM((INDIRECT(ster!$D$14)&lt;&gt;"")*IFERROR((INDIRECT(Q378)&lt;&gt;"")*(INDIRECT(Q378)=INT(INDIRECT(Q378))),0)),0),"")</f>
        <v>0</v>
      </c>
      <c r="AC378" s="17">
        <f t="array" aca="1" ref="AC378" ca="1">IF(H378,W378-AB378,"")</f>
        <v>0</v>
      </c>
      <c r="AD378" s="17">
        <f t="shared" ca="1" si="9433"/>
        <v>1</v>
      </c>
      <c r="AE378" s="17" t="b">
        <f t="shared" ca="1" si="9434"/>
        <v>0</v>
      </c>
      <c r="AF378" s="17" t="str">
        <f ca="1">IF(AE378,IF($H378,ADDRESS(3,D378+2,4,,"["&amp;wew!$G$7&amp;"]"&amp;_sheetname_dataframe)&amp;":"&amp;ADDRESS(2+ster!$C$14,D378+2,4),""),"")</f>
        <v/>
      </c>
      <c r="AG378" s="17" t="str">
        <f t="shared" ca="1" si="9435"/>
        <v/>
      </c>
      <c r="AH378" s="17" t="b">
        <f t="shared" ca="1" si="9436"/>
        <v>0</v>
      </c>
      <c r="AI378" s="17" t="str">
        <f ca="1">IF(AH378,IF($H378,ADDRESS(3,D378+3,4,,"["&amp;wew!$G$7&amp;"]"&amp;_sheetname_dataframe)&amp;":"&amp;ADDRESS(2+ster!$C$14,D378+3,4),""),"")</f>
        <v/>
      </c>
      <c r="AJ378" s="17" t="str">
        <f t="shared" ca="1" si="9437"/>
        <v/>
      </c>
      <c r="AK378" s="17" t="b">
        <f t="shared" ca="1" si="9438"/>
        <v>0</v>
      </c>
      <c r="AL378" s="17" t="b">
        <f t="shared" ca="1" si="9439"/>
        <v>0</v>
      </c>
      <c r="AM378" s="17" t="b">
        <f t="shared" ca="1" si="9440"/>
        <v>0</v>
      </c>
      <c r="AN378" s="17">
        <f t="shared" ca="1" si="9441"/>
        <v>0</v>
      </c>
      <c r="AO378" s="24" t="str">
        <f t="shared" ca="1" si="9442"/>
        <v/>
      </c>
      <c r="AP378" s="24" t="str">
        <f t="shared" ca="1" si="9443"/>
        <v/>
      </c>
      <c r="AQ378" s="17" t="b">
        <f t="shared" ca="1" si="9444"/>
        <v>0</v>
      </c>
      <c r="AR378" s="17" t="b">
        <f t="shared" ca="1" si="9445"/>
        <v>0</v>
      </c>
      <c r="AS378" s="17" t="b">
        <f t="shared" ca="1" si="9446"/>
        <v>0</v>
      </c>
      <c r="AT378" s="17" t="b">
        <f t="shared" ca="1" si="9447"/>
        <v>0</v>
      </c>
      <c r="AU378" s="17" t="b">
        <f t="shared" ca="1" si="9448"/>
        <v>0</v>
      </c>
      <c r="AV378" s="17" t="b">
        <f t="shared" ca="1" si="9449"/>
        <v>0</v>
      </c>
      <c r="AW378" s="17" t="b">
        <f t="shared" ca="1" si="9450"/>
        <v>0</v>
      </c>
      <c r="AX378" s="14" t="b">
        <f t="array" aca="1" ref="AX378" ca="1">IF(H378,N378&gt;0,"")</f>
        <v>0</v>
      </c>
      <c r="AY378" s="17" t="str">
        <f t="shared" ca="1" si="9451"/>
        <v/>
      </c>
      <c r="AZ378" s="17" t="str">
        <f t="array" aca="1" ref="AZ378" ca="1">IF(AY378&lt;&gt;"",SUM(1*ISERROR(MATCH(INDIRECT(AY378),INDIRECT(K378),0)))=0,"")</f>
        <v/>
      </c>
      <c r="BA378" s="17" t="b">
        <f t="shared" ca="1" si="9452"/>
        <v>1</v>
      </c>
      <c r="BB378" s="17" t="b">
        <v>0</v>
      </c>
      <c r="BC378" s="17" t="b">
        <f t="shared" ca="1" si="9453"/>
        <v>0</v>
      </c>
      <c r="BD378" s="17" t="b">
        <f t="shared" ca="1" si="9454"/>
        <v>0</v>
      </c>
      <c r="BE378" s="17" t="b">
        <f t="shared" ca="1" si="9455"/>
        <v>0</v>
      </c>
      <c r="BF378" s="17" t="b">
        <f t="shared" ca="1" si="9456"/>
        <v>0</v>
      </c>
      <c r="BG378" s="17" t="b">
        <f t="shared" ca="1" si="9457"/>
        <v>0</v>
      </c>
      <c r="BH378" s="17" t="b">
        <f t="shared" ca="1" si="9458"/>
        <v>0</v>
      </c>
      <c r="BI378" s="17">
        <f t="shared" ca="1" si="9459"/>
        <v>7</v>
      </c>
      <c r="BJ378" s="17" t="b">
        <f t="shared" ca="1" si="9460"/>
        <v>0</v>
      </c>
      <c r="BK378" s="17" t="str">
        <f t="shared" ca="1" si="9461"/>
        <v/>
      </c>
      <c r="BL378" s="17" t="str">
        <f t="shared" ca="1" si="9462"/>
        <v/>
      </c>
      <c r="BM378" s="17" t="str">
        <f t="shared" ca="1" si="9463"/>
        <v>0</v>
      </c>
      <c r="BN378" s="17" t="str">
        <f t="shared" ca="1" si="9464"/>
        <v>0</v>
      </c>
      <c r="BO378" s="17" t="str">
        <f t="shared" ca="1" si="9465"/>
        <v/>
      </c>
      <c r="BP378" s="14" t="b">
        <f t="shared" ca="1" si="9466"/>
        <v>1</v>
      </c>
      <c r="BQ378" s="35"/>
      <c r="BX378" s="16"/>
      <c r="BY378" s="16"/>
      <c r="BZ378" s="16"/>
      <c r="CA378" s="16"/>
      <c r="CB378" s="16"/>
      <c r="CC378" s="16"/>
      <c r="CD378" s="16"/>
      <c r="CE378" s="16"/>
      <c r="CF378" s="16"/>
      <c r="CN378" s="14">
        <f ca="1">IF(H378,IFERROR(IsVariableNameLegal(O378),0),0)</f>
        <v>0</v>
      </c>
      <c r="CO378" s="14" t="str">
        <f t="array" aca="1" ref="CO378" ca="1">IF(H378,IF(COUNTIF(INDIRECT(wew!$C$13),O378)&gt;1,TRIM(SUBSTITUTE(_xll.MCONCAT(IF((INDIRECT(wew!$C$13)=O378)*(COLUMN(INDIRECT(wew!$C$13))&lt;&gt;D378+1),-1+COLUMN(INDIRECT(wew!$C$13)),"")," "),"  "," ")),""),"")</f>
        <v/>
      </c>
      <c r="CP378" s="14" t="str">
        <f t="array" aca="1" ref="CP378" ca="1">IF(P378&lt;&gt;"",IF(LEN(P378)&gt;150,1,""),"")</f>
        <v/>
      </c>
      <c r="CQ378" s="14" t="str">
        <f t="array" aca="1" ref="CQ378" ca="1">IF(AND(H378,NOT(ster!$J$3)),IF(COUNTIF(INDIRECT(wew!$C$15),P378)&gt;1,TRIM(SUBSTITUTE(_xll.MCONCAT(IF((INDIRECT(wew!$C$15)=P378)*(COLUMN(INDIRECT(wew!$C$15))&lt;&gt;D378+1),-1+COLUMN(INDIRECT(wew!$C$15)),"")," "),"  "," ")),""),"")</f>
        <v/>
      </c>
      <c r="CR378" s="14" t="str">
        <f t="array" aca="1" ref="CR378" ca="1">IF(H378,IF(AND(W378&gt;0,AO378&lt;&gt;""),TRIM(SUBSTITUTE(_xll.MCONCAT(IFERROR(IF(ISNUMBER(INDIRECT(Q378)),IF((INDIRECT(ster!$D$14)&lt;&gt;"")*(INDIRECT(Q378)&lt;AO378),INDIRECT(ster!$D$14) &amp; ": " &amp;  SUBSTITUTE(IF( AV378,IFERROR(TEXT(INDIRECT(Q378),"rrrr-mm-dd") &amp;" (" &amp; INDIRECT(Q378) &amp;")",INDIRECT(Q378)),INDIRECT(Q378))," "," "),""),""),"")," "),"  "," ")),""),"")</f>
        <v/>
      </c>
      <c r="CS378" s="14" t="str">
        <f t="array" aca="1" ref="CS378" ca="1">IF(H378,IF(AND(W378&gt;0,AP378&lt;&gt;""),TRIM(SUBSTITUTE(_xll.MCONCAT(IFERROR(IF(ISNUMBER(INDIRECT(Q378)),IF((INDIRECT(ster!$D$14)&lt;&gt;"")*(INDIRECT(Q378)&gt;AP378),INDIRECT(ster!$D$14) &amp; ": " &amp;  SUBSTITUTE(IF( AV378,IFERROR(TEXT(INDIRECT(Q378),"rrrr-mm-dd")&amp;" (" &amp; INDIRECT(Q378) &amp;")",INDIRECT(Q378)),INDIRECT(Q378))," "," "),""),""),"")," "),"  "," ")),""),"")</f>
        <v/>
      </c>
      <c r="CT378" s="14" t="str">
        <f t="array" aca="1" ref="CT378" ca="1">IF(H378,IF(AND(N378&gt;0,AR378),TRIM(SUBSTITUTE(_xll.MCONCAT(IFERROR(IF(ISNUMBER(INDIRECT(Q378)),IF((INDIRECT(ster!$D$14)&lt;&gt;"")*(IFERROR(0*(MATCH(INDIRECT(Q378),INDIRECT(K378),0)&gt;0),1)),INDIRECT(ster!$D$14) &amp; ": " &amp;  SUBSTITUTE(IF( AV378,IFERROR(TEXT(INDIRECT(Q378),"rrrr-mm-dd")&amp;" (" &amp; INDIRECT(Q378) &amp;")",INDIRECT(Q378)),INDIRECT(Q378))," "," "),""),""),"")," "),"  "," ")),""),"")</f>
        <v/>
      </c>
      <c r="CU378" s="14" t="str">
        <f t="array" aca="1" ref="CU378" ca="1">IF(H378,IF(AND(V378&gt;0),TRIM(SUBSTITUTE(_xll.MCONCAT(IF((INDIRECT(ster!$D$14)&lt;&gt;"")*(IFERROR(0*(INDIRECT(Q378)&lt;&gt;""),1)),INDIRECT(ster!$D$14),"")," "),"  "," ")),""),"")</f>
        <v/>
      </c>
      <c r="CV378" s="14" t="str">
        <f t="array" aca="1" ref="CV378" ca="1">IF(H378,IF(AS378,
TRIM(SUBSTITUTE(_xll.MCONCAT(IF(
   (INDIRECT(ster!$D$14)&lt;&gt;"")*
   ((INDIRECT(Q378)="")+
      NOT(ISNUMBER(INDIRECT(Q378)))*
      NOT(ISERROR(MATCH(INDIRECT(Q378),INDIRECT(K378),0)))
    ),
      INDIRECT(ster!$D$14),
   "")," "),"  "," ")),
""),"")</f>
        <v/>
      </c>
      <c r="CW378" s="14" t="str">
        <f t="array" aca="1" ref="CW378" ca="1">IF(H378,IF(AND(AQ378),TRIM(SUBSTITUTE(_xll.MCONCAT(IFERROR(IF(ISNUMBER(INDIRECT(Q378)),IF((INDIRECT(ster!$D$14)&lt;&gt;"")*(INDIRECT(Q378)&lt;&gt;INT(INDIRECT(Q378))),INDIRECT(ster!$D$14) &amp; ": " &amp; INDIRECT(Q378),""),""),"")," "),"  "," ")),""),"")</f>
        <v/>
      </c>
      <c r="CX378" s="14" t="str">
        <f t="array" aca="1" ref="CX378" ca="1">IF(H378,IF(OR(AU378,AV378),TRIM(SUBSTITUTE(_xll.MCONCAT(IF((INDIRECT(ster!$D$14)&lt;&gt;"")*NOT(ISNUMBER(INDIRECT(Q378))),IF(ISERROR(MATCH(INDIRECT(Q378),INDIRECT(K378),0)),IFERROR(IF(INDIRECT(Q378)&lt;&gt;"",INDIRECT(ster!$D$14) &amp; ": " &amp; SUBSTITUTE(INDIRECT(Q378)," "," "),""),""),""),"")," "),"  "," ")),""),"")</f>
        <v/>
      </c>
      <c r="CY378" s="14" t="str">
        <f t="array" aca="1" ref="CY378" ca="1">IF(H378,IF(AE378,TRIM(SUBSTITUTE(_xll.MCONCAT(IF((INDIRECT(ster!$D$14)&lt;&gt;"")*IFERROR(NOT(INDIRECT(AF378)),FALSE),IF(ISERROR(MATCH(INDIRECT(Q378),INDIRECT(K378),0)),IFERROR(IF(INDIRECT(Q378)&lt;&gt;"",INDIRECT(ster!$D$14)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CZ378" s="14" t="str">
        <f t="array" aca="1" ref="CZ378" ca="1">IF(H378,IF(AH378,TRIM(SUBSTITUTE(_xll.MCONCAT(IF((INDIRECT(ster!$D$14)&lt;&gt;"")*IFERROR(NOT(INDIRECT(AI378)),FALSE),IF(ISERROR(MATCH(INDIRECT(Q378),INDIRECT(K378),0)),IFERROR(IF(INDIRECT(Q378)&lt;&gt;"",INDIRECT(ster!$D$14)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DC378" s="14" t="str">
        <f ca="1">SUBSTITUTE(SUBSTITUTE(SUBSTITUTE(SUBSTITUTE(_xll.MCONCAT(DG378:DS378,"■"),"■■","■"),"■■","■"),"■■","■"),"■■","■")</f>
        <v>■</v>
      </c>
      <c r="DD378" s="14" t="str">
        <f t="shared" ca="1" si="9467"/>
        <v/>
      </c>
      <c r="DE378" s="14" t="str">
        <f t="shared" ca="1" si="9468"/>
        <v/>
      </c>
      <c r="DF378" s="14" t="str">
        <f t="shared" ca="1" si="9469"/>
        <v/>
      </c>
      <c r="DG378" s="14" t="str">
        <f t="shared" ca="1" si="9470"/>
        <v/>
      </c>
      <c r="DH378" s="14" t="str">
        <f t="shared" ca="1" si="9471"/>
        <v/>
      </c>
      <c r="DI378" s="14" t="str">
        <f t="shared" ca="1" si="9472"/>
        <v/>
      </c>
      <c r="DJ378" s="14" t="str">
        <f t="shared" ca="1" si="9473"/>
        <v/>
      </c>
      <c r="DK378" s="14" t="str">
        <f t="shared" ca="1" si="9474"/>
        <v/>
      </c>
      <c r="DL378" s="14" t="str">
        <f t="shared" ca="1" si="9475"/>
        <v/>
      </c>
      <c r="DM378" s="14" t="str">
        <f t="shared" ca="1" si="9476"/>
        <v/>
      </c>
      <c r="DN378" s="14" t="str">
        <f t="array" aca="1" ref="DN378" ca="1">IF(CU378&lt;&gt;"","There are errors in the entered values in the following cases: " &amp;SUBSTITUTE(CU378," ",", "),"")</f>
        <v/>
      </c>
      <c r="DO378" s="14" t="str">
        <f t="shared" ca="1" si="9477"/>
        <v/>
      </c>
      <c r="DP378" s="14" t="str">
        <f t="shared" ca="1" si="9478"/>
        <v/>
      </c>
      <c r="DQ378" s="14" t="str">
        <f t="shared" ca="1" si="9479"/>
        <v/>
      </c>
      <c r="DR378" s="14" t="str">
        <f t="shared" ca="1" si="9480"/>
        <v/>
      </c>
      <c r="DS378" s="14" t="str">
        <f t="shared" ca="1" si="9481"/>
        <v/>
      </c>
      <c r="DZ378" s="14" t="b">
        <f t="shared" ca="1" si="9482"/>
        <v>0</v>
      </c>
      <c r="EA378" s="14" t="str">
        <f t="shared" ca="1" si="9483"/>
        <v/>
      </c>
      <c r="EB378" s="14" t="str">
        <f t="shared" ca="1" si="9484"/>
        <v/>
      </c>
      <c r="EC378" s="14" t="str">
        <f t="shared" ca="1" si="9485"/>
        <v/>
      </c>
      <c r="ED378" s="14" t="str">
        <f t="shared" ca="1" si="9486"/>
        <v/>
      </c>
      <c r="EE378" s="14" t="str">
        <f t="shared" ca="1" si="9487"/>
        <v/>
      </c>
      <c r="EF378" s="14" t="str">
        <f t="shared" ca="1" si="9488"/>
        <v/>
      </c>
      <c r="EG378" s="14" t="str">
        <f t="shared" ca="1" si="9489"/>
        <v/>
      </c>
      <c r="EM378" s="14" t="b">
        <f t="shared" ca="1" si="9490"/>
        <v>0</v>
      </c>
      <c r="EN378" s="14" t="str">
        <f t="shared" ca="1" si="9491"/>
        <v/>
      </c>
      <c r="EO378" s="14" t="str">
        <f t="shared" ca="1" si="9492"/>
        <v/>
      </c>
      <c r="EP378" s="14" t="str">
        <f t="shared" ca="1" si="9493"/>
        <v/>
      </c>
      <c r="EQ378" s="14" t="str">
        <f t="shared" ca="1" si="9494"/>
        <v/>
      </c>
    </row>
    <row r="379" spans="2:147" s="14" customFormat="1">
      <c r="B379" s="14" t="str">
        <f t="shared" ca="1" si="9420"/>
        <v/>
      </c>
      <c r="C379" s="14">
        <f t="shared" ca="1" si="9421"/>
        <v>347</v>
      </c>
      <c r="D379" s="14">
        <f t="shared" si="9422"/>
        <v>377</v>
      </c>
      <c r="E379" s="14" t="str">
        <f t="shared" ca="1" si="9423"/>
        <v>N</v>
      </c>
      <c r="F379" s="14" t="str">
        <f t="shared" ca="1" si="9424"/>
        <v>q_104d_1</v>
      </c>
      <c r="G379" s="14" t="str">
        <f t="shared" ca="1" si="9425"/>
        <v>Which family member 4 had a history of multiple scrlerosis</v>
      </c>
      <c r="H379" s="14" t="b">
        <f t="shared" ca="1" si="9426"/>
        <v>1</v>
      </c>
      <c r="I379" s="14" t="str">
        <f ca="1">IF($H379,ADDRESS(3,(D379+1)*2-1,4,,"["&amp;wew!$G$7&amp;"]"&amp;_sheetname_labels)&amp;":"&amp;ADDRESS(2+ster!$B$20,(D379+1)*2-1,4),"")</f>
        <v>[DBTemplate.xlsm]labels!ACA3:ACA61</v>
      </c>
      <c r="J379" s="14">
        <f t="array" aca="1" ref="J379" ca="1">IF(H379,MAX(0,MAX(IF(INDIRECT(I379)&lt;&gt;"",ROW(INDIRECT(I379)),""))-2),"")</f>
        <v>33</v>
      </c>
      <c r="K379" s="14" t="str">
        <f ca="1">IF($H379,IF($J379&gt;0,ADDRESS(3,(D379+1)*2-1,4,,"["&amp;wew!$G$7&amp;"]"&amp;_sheetname_labels)&amp;":"&amp;ADDRESS(2+J379,(D379+1)*2-1,4),""),"")</f>
        <v>[DBTemplate.xlsm]labels!ACA3:ACA35</v>
      </c>
      <c r="L379" s="14" t="str">
        <f ca="1">IF($H379,IF($J379&gt;0,ADDRESS(3,(D379+1)*2,4,,"["&amp;wew!$G$7&amp;"]"&amp;_sheetname_labels)&amp;":"&amp;ADDRESS(2+J379,(D379+1)*2,4),""),"")</f>
        <v>[DBTemplate.xlsm]labels!ACB3:ACB35</v>
      </c>
      <c r="M379" s="14">
        <f t="shared" ca="1" si="9427"/>
        <v>0</v>
      </c>
      <c r="N379" s="14">
        <f t="shared" ca="1" si="9428"/>
        <v>33</v>
      </c>
      <c r="O379" s="14" t="str">
        <f t="shared" ca="1" si="9429"/>
        <v>q_104d_1</v>
      </c>
      <c r="P379" s="14" t="str">
        <f t="shared" ca="1" si="9430"/>
        <v>Which family member 4 had a history of multiple scrlerosis</v>
      </c>
      <c r="Q379" s="14" t="str">
        <f ca="1">IF($BP379,ADDRESS(3,D379+1,4,,"["&amp;wew!$G$7&amp;"]"&amp;_sheetname_dataframe)&amp;":"&amp;ADDRESS(2+ster!$C$14,D379+1,4),"")</f>
        <v>[DBTemplate.xlsm]data_frame!NN3:NN3</v>
      </c>
      <c r="R379" s="14" t="str">
        <f>IF($BP379,IF(MID(_xll.FORMULATEXT(INDEX(INDIRECT(Q379),1)),1,1)="=", _xll.FORMULATEXT(INDEX(INDIRECT(Q379),1),2,TRUE),""),"")</f>
        <v/>
      </c>
      <c r="S379" s="14">
        <f t="array" aca="1" ref="S379" ca="1">IF(H379,SUM(IF((IFERROR(INDIRECT(Q379)&lt;&gt;"",FALSE))*(INDIRECT(ster!$D$14)&lt;&gt;""),1,0)),"")</f>
        <v>0</v>
      </c>
      <c r="T379" s="14">
        <f t="array" aca="1" ref="T379" ca="1">IF(H379,IF(M379&gt;0,SUM(IFERROR(1*(MATCH(INDIRECT(Q379),INDIRECT(K379),0)&gt;0),0)*(INDIRECT(ster!$D$14)&lt;&gt;"")*NOT(ISNUMBER(INDIRECT(Q379)))),0),"")</f>
        <v>0</v>
      </c>
      <c r="U379" s="14">
        <f t="array" aca="1" ref="U379" ca="1">IF(H379,SUM((IFERROR(INDIRECT(Q379)="",FALSE))*(INDIRECT(ster!$D$14)&lt;&gt;"")),"")</f>
        <v>1</v>
      </c>
      <c r="V379" s="14">
        <f t="array" aca="1" ref="V379" ca="1">IF(H379,SUM((IFERROR(INDIRECT(Q379)="#ąś",TRUE))*(INDIRECT(ster!$D$14)&lt;&gt;"")),"")</f>
        <v>0</v>
      </c>
      <c r="W379" s="14">
        <f t="array" aca="1" ref="W379" ca="1">IF(H379,SUM(ISNUMBER(INDIRECT(Q379))*(INDIRECT(ster!$D$14)&lt;&gt;"")),"")</f>
        <v>0</v>
      </c>
      <c r="X379" s="14" t="str">
        <f t="array" aca="1" ref="X379" ca="1">IF(AND(H379,W379&gt;0),IF(wew!$B$3,MIN(IF((INDIRECT(ster!$D$14)&lt;&gt;"")*IFERROR(INDIRECT($Q379)&lt;&gt;"",FALSE),IFERROR(INDIRECT($Q379),"X"),"X")),"&lt;włącz podświetlanie wartości&gt;"),"—")</f>
        <v>—</v>
      </c>
      <c r="Y379" s="14" t="str">
        <f t="array" aca="1" ref="Y379" ca="1">IF(AND(H379,W379&gt;0),IF(wew!$B$3,MAX(IF((INDIRECT(ster!$D$14)&lt;&gt;"")*IFERROR(INDIRECT($Q379)&lt;&gt;"",FALSE),IFERROR(INDIRECT($Q379),"X"),"X")),"&lt;włącz podświetlanie wartości&gt;"),"—")</f>
        <v>—</v>
      </c>
      <c r="Z379" s="14">
        <f t="shared" ca="1" si="9431"/>
        <v>0</v>
      </c>
      <c r="AA379" s="12" t="str">
        <f t="shared" ca="1" si="9432"/>
        <v>—</v>
      </c>
      <c r="AB379" s="17">
        <f t="array" aca="1" ref="AB379" ca="1">IF(H379,IF(W379&gt;0,SUM((INDIRECT(ster!$D$14)&lt;&gt;"")*IFERROR((INDIRECT(Q379)&lt;&gt;"")*(INDIRECT(Q379)=INT(INDIRECT(Q379))),0)),0),"")</f>
        <v>0</v>
      </c>
      <c r="AC379" s="17">
        <f t="array" aca="1" ref="AC379" ca="1">IF(H379,W379-AB379,"")</f>
        <v>0</v>
      </c>
      <c r="AD379" s="17">
        <f t="shared" ca="1" si="9433"/>
        <v>1</v>
      </c>
      <c r="AE379" s="17" t="b">
        <f t="shared" ca="1" si="9434"/>
        <v>0</v>
      </c>
      <c r="AF379" s="17" t="str">
        <f ca="1">IF(AE379,IF($H379,ADDRESS(3,D379+2,4,,"["&amp;wew!$G$7&amp;"]"&amp;_sheetname_dataframe)&amp;":"&amp;ADDRESS(2+ster!$C$14,D379+2,4),""),"")</f>
        <v/>
      </c>
      <c r="AG379" s="17" t="str">
        <f t="shared" ca="1" si="9435"/>
        <v/>
      </c>
      <c r="AH379" s="17" t="b">
        <f t="shared" ca="1" si="9436"/>
        <v>0</v>
      </c>
      <c r="AI379" s="17" t="str">
        <f ca="1">IF(AH379,IF($H379,ADDRESS(3,D379+3,4,,"["&amp;wew!$G$7&amp;"]"&amp;_sheetname_dataframe)&amp;":"&amp;ADDRESS(2+ster!$C$14,D379+3,4),""),"")</f>
        <v/>
      </c>
      <c r="AJ379" s="17" t="str">
        <f t="shared" ca="1" si="9437"/>
        <v/>
      </c>
      <c r="AK379" s="17" t="b">
        <f t="shared" ca="1" si="9438"/>
        <v>0</v>
      </c>
      <c r="AL379" s="17" t="b">
        <f t="shared" ca="1" si="9439"/>
        <v>0</v>
      </c>
      <c r="AM379" s="17" t="b">
        <f t="shared" ca="1" si="9440"/>
        <v>0</v>
      </c>
      <c r="AN379" s="17">
        <f t="shared" ca="1" si="9441"/>
        <v>0</v>
      </c>
      <c r="AO379" s="24" t="str">
        <f t="shared" ca="1" si="9442"/>
        <v/>
      </c>
      <c r="AP379" s="24" t="str">
        <f t="shared" ca="1" si="9443"/>
        <v/>
      </c>
      <c r="AQ379" s="17" t="b">
        <f t="shared" ca="1" si="9444"/>
        <v>0</v>
      </c>
      <c r="AR379" s="17" t="b">
        <f t="shared" ca="1" si="9445"/>
        <v>0</v>
      </c>
      <c r="AS379" s="17" t="b">
        <f t="shared" ca="1" si="9446"/>
        <v>0</v>
      </c>
      <c r="AT379" s="17" t="b">
        <f t="shared" ca="1" si="9447"/>
        <v>0</v>
      </c>
      <c r="AU379" s="17" t="b">
        <f t="shared" ca="1" si="9448"/>
        <v>1</v>
      </c>
      <c r="AV379" s="17" t="b">
        <f t="shared" ca="1" si="9449"/>
        <v>0</v>
      </c>
      <c r="AW379" s="17" t="b">
        <f t="shared" ca="1" si="9450"/>
        <v>0</v>
      </c>
      <c r="AX379" s="14" t="b">
        <f t="array" aca="1" ref="AX379" ca="1">IF(H379,N379&gt;0,"")</f>
        <v>1</v>
      </c>
      <c r="AY379" s="17" t="str">
        <f t="shared" ca="1" si="9451"/>
        <v>C3:C35</v>
      </c>
      <c r="AZ379" s="17" t="b">
        <f t="array" aca="1" ref="AZ379" ca="1">IF(AY379&lt;&gt;"",SUM(1*ISERROR(MATCH(INDIRECT(AY379),INDIRECT(K379),0)))=0,"")</f>
        <v>0</v>
      </c>
      <c r="BA379" s="17" t="b">
        <f t="shared" ca="1" si="9452"/>
        <v>1</v>
      </c>
      <c r="BB379" s="17" t="b">
        <v>0</v>
      </c>
      <c r="BC379" s="17" t="b">
        <f t="shared" ca="1" si="9453"/>
        <v>0</v>
      </c>
      <c r="BD379" s="17" t="b">
        <f t="shared" ca="1" si="9454"/>
        <v>1</v>
      </c>
      <c r="BE379" s="17" t="b">
        <f t="shared" ca="1" si="9455"/>
        <v>0</v>
      </c>
      <c r="BF379" s="17" t="b">
        <f t="shared" ca="1" si="9456"/>
        <v>0</v>
      </c>
      <c r="BG379" s="17" t="b">
        <f t="shared" ca="1" si="9457"/>
        <v>0</v>
      </c>
      <c r="BH379" s="17" t="b">
        <f t="shared" ca="1" si="9458"/>
        <v>1</v>
      </c>
      <c r="BI379" s="17">
        <f t="shared" ca="1" si="9459"/>
        <v>3</v>
      </c>
      <c r="BJ379" s="17" t="b">
        <f t="shared" ca="1" si="9460"/>
        <v>0</v>
      </c>
      <c r="BK379" s="17" t="str">
        <f t="shared" ca="1" si="9461"/>
        <v/>
      </c>
      <c r="BL379" s="17" t="str">
        <f t="shared" ca="1" si="9462"/>
        <v/>
      </c>
      <c r="BM379" s="17" t="str">
        <f t="shared" ca="1" si="9463"/>
        <v>L</v>
      </c>
      <c r="BN379" s="17" t="str">
        <f t="shared" ca="1" si="9464"/>
        <v>L</v>
      </c>
      <c r="BO379" s="17" t="str">
        <f t="shared" ca="1" si="9465"/>
        <v>N</v>
      </c>
      <c r="BP379" s="14" t="b">
        <f t="shared" ca="1" si="9466"/>
        <v>1</v>
      </c>
      <c r="BQ379" s="35"/>
      <c r="BX379" s="16"/>
      <c r="BY379" s="16"/>
      <c r="BZ379" s="16"/>
      <c r="CA379" s="16"/>
      <c r="CB379" s="16"/>
      <c r="CC379" s="16"/>
      <c r="CD379" s="16"/>
      <c r="CE379" s="16"/>
      <c r="CF379" s="16"/>
      <c r="CN379" s="14">
        <f ca="1">IF(H379,IFERROR(IsVariableNameLegal(O379),0),0)</f>
        <v>0</v>
      </c>
      <c r="CO379" s="14" t="str">
        <f t="array" aca="1" ref="CO379" ca="1">IF(H379,IF(COUNTIF(INDIRECT(wew!$C$13),O379)&gt;1,TRIM(SUBSTITUTE(_xll.MCONCAT(IF((INDIRECT(wew!$C$13)=O379)*(COLUMN(INDIRECT(wew!$C$13))&lt;&gt;D379+1),-1+COLUMN(INDIRECT(wew!$C$13)),"")," "),"  "," ")),""),"")</f>
        <v/>
      </c>
      <c r="CP379" s="14" t="str">
        <f t="array" aca="1" ref="CP379" ca="1">IF(P379&lt;&gt;"",IF(LEN(P379)&gt;150,1,""),"")</f>
        <v/>
      </c>
      <c r="CQ379" s="14" t="str">
        <f t="array" aca="1" ref="CQ379" ca="1">IF(AND(H379,NOT(ster!$J$3)),IF(COUNTIF(INDIRECT(wew!$C$15),P379)&gt;1,TRIM(SUBSTITUTE(_xll.MCONCAT(IF((INDIRECT(wew!$C$15)=P379)*(COLUMN(INDIRECT(wew!$C$15))&lt;&gt;D379+1),-1+COLUMN(INDIRECT(wew!$C$15)),"")," "),"  "," ")),""),"")</f>
        <v/>
      </c>
      <c r="CR379" s="14" t="str">
        <f t="array" aca="1" ref="CR379" ca="1">IF(H379,IF(AND(W379&gt;0,AO379&lt;&gt;""),TRIM(SUBSTITUTE(_xll.MCONCAT(IFERROR(IF(ISNUMBER(INDIRECT(Q379)),IF((INDIRECT(ster!$D$14)&lt;&gt;"")*(INDIRECT(Q379)&lt;AO379),INDIRECT(ster!$D$14) &amp; ": " &amp;  SUBSTITUTE(IF( AV379,IFERROR(TEXT(INDIRECT(Q379),"rrrr-mm-dd") &amp;" (" &amp; INDIRECT(Q379) &amp;")",INDIRECT(Q379)),INDIRECT(Q379))," "," "),""),""),"")," "),"  "," ")),""),"")</f>
        <v/>
      </c>
      <c r="CS379" s="14" t="str">
        <f t="array" aca="1" ref="CS379" ca="1">IF(H379,IF(AND(W379&gt;0,AP379&lt;&gt;""),TRIM(SUBSTITUTE(_xll.MCONCAT(IFERROR(IF(ISNUMBER(INDIRECT(Q379)),IF((INDIRECT(ster!$D$14)&lt;&gt;"")*(INDIRECT(Q379)&gt;AP379),INDIRECT(ster!$D$14) &amp; ": " &amp;  SUBSTITUTE(IF( AV379,IFERROR(TEXT(INDIRECT(Q379),"rrrr-mm-dd")&amp;" (" &amp; INDIRECT(Q379) &amp;")",INDIRECT(Q379)),INDIRECT(Q379))," "," "),""),""),"")," "),"  "," ")),""),"")</f>
        <v/>
      </c>
      <c r="CT379" s="14" t="str">
        <f t="array" aca="1" ref="CT379" ca="1">IF(H379,IF(AND(N379&gt;0,AR379),TRIM(SUBSTITUTE(_xll.MCONCAT(IFERROR(IF(ISNUMBER(INDIRECT(Q379)),IF((INDIRECT(ster!$D$14)&lt;&gt;"")*(IFERROR(0*(MATCH(INDIRECT(Q379),INDIRECT(K379),0)&gt;0),1)),INDIRECT(ster!$D$14) &amp; ": " &amp;  SUBSTITUTE(IF( AV379,IFERROR(TEXT(INDIRECT(Q379),"rrrr-mm-dd")&amp;" (" &amp; INDIRECT(Q379) &amp;")",INDIRECT(Q379)),INDIRECT(Q379))," "," "),""),""),"")," "),"  "," ")),""),"")</f>
        <v/>
      </c>
      <c r="CU379" s="14" t="str">
        <f t="array" aca="1" ref="CU379" ca="1">IF(H379,IF(AND(V379&gt;0),TRIM(SUBSTITUTE(_xll.MCONCAT(IF((INDIRECT(ster!$D$14)&lt;&gt;"")*(IFERROR(0*(INDIRECT(Q379)&lt;&gt;""),1)),INDIRECT(ster!$D$14),"")," "),"  "," ")),""),"")</f>
        <v/>
      </c>
      <c r="CV379" s="14" t="str">
        <f t="array" aca="1" ref="CV379" ca="1">IF(H379,IF(AS379,
TRIM(SUBSTITUTE(_xll.MCONCAT(IF(
   (INDIRECT(ster!$D$14)&lt;&gt;"")*
   ((INDIRECT(Q379)="")+
      NOT(ISNUMBER(INDIRECT(Q379)))*
      NOT(ISERROR(MATCH(INDIRECT(Q379),INDIRECT(K379),0)))
    ),
      INDIRECT(ster!$D$14),
   "")," "),"  "," ")),
""),"")</f>
        <v/>
      </c>
      <c r="CW379" s="14" t="str">
        <f t="array" aca="1" ref="CW379" ca="1">IF(H379,IF(AND(AQ379),TRIM(SUBSTITUTE(_xll.MCONCAT(IFERROR(IF(ISNUMBER(INDIRECT(Q379)),IF((INDIRECT(ster!$D$14)&lt;&gt;"")*(INDIRECT(Q379)&lt;&gt;INT(INDIRECT(Q379))),INDIRECT(ster!$D$14) &amp; ": " &amp; INDIRECT(Q379),""),""),"")," "),"  "," ")),""),"")</f>
        <v/>
      </c>
      <c r="CX379" s="14" t="str">
        <f t="array" aca="1" ref="CX379" ca="1">IF(H379,IF(OR(AU379,AV379),TRIM(SUBSTITUTE(_xll.MCONCAT(IF((INDIRECT(ster!$D$14)&lt;&gt;"")*NOT(ISNUMBER(INDIRECT(Q379))),IF(ISERROR(MATCH(INDIRECT(Q379),INDIRECT(K379),0)),IFERROR(IF(INDIRECT(Q379)&lt;&gt;"",INDIRECT(ster!$D$14) &amp; ": " &amp; SUBSTITUTE(INDIRECT(Q379)," "," "),""),""),""),"")," "),"  "," ")),""),"")</f>
        <v/>
      </c>
      <c r="CY379" s="14" t="str">
        <f t="array" aca="1" ref="CY379" ca="1">IF(H379,IF(AE379,TRIM(SUBSTITUTE(_xll.MCONCAT(IF((INDIRECT(ster!$D$14)&lt;&gt;"")*IFERROR(NOT(INDIRECT(AF379)),FALSE),IF(ISERROR(MATCH(INDIRECT(Q379),INDIRECT(K379),0)),IFERROR(IF(INDIRECT(Q379)&lt;&gt;"",INDIRECT(ster!$D$14)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CZ379" s="14" t="str">
        <f t="array" aca="1" ref="CZ379" ca="1">IF(H379,IF(AH379,TRIM(SUBSTITUTE(_xll.MCONCAT(IF((INDIRECT(ster!$D$14)&lt;&gt;"")*IFERROR(NOT(INDIRECT(AI379)),FALSE),IF(ISERROR(MATCH(INDIRECT(Q379),INDIRECT(K379),0)),IFERROR(IF(INDIRECT(Q379)&lt;&gt;"",INDIRECT(ster!$D$14)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DC379" s="14" t="str">
        <f ca="1">SUBSTITUTE(SUBSTITUTE(SUBSTITUTE(SUBSTITUTE(_xll.MCONCAT(DG379:DS379,"■"),"■■","■"),"■■","■"),"■■","■"),"■■","■")</f>
        <v>■</v>
      </c>
      <c r="DD379" s="14" t="str">
        <f t="shared" ca="1" si="9467"/>
        <v/>
      </c>
      <c r="DE379" s="14" t="str">
        <f t="shared" ca="1" si="9468"/>
        <v/>
      </c>
      <c r="DF379" s="14" t="str">
        <f t="shared" ca="1" si="9469"/>
        <v/>
      </c>
      <c r="DG379" s="14" t="str">
        <f t="shared" ca="1" si="9470"/>
        <v/>
      </c>
      <c r="DH379" s="14" t="str">
        <f t="shared" ca="1" si="9471"/>
        <v/>
      </c>
      <c r="DI379" s="14" t="str">
        <f t="shared" ca="1" si="9472"/>
        <v/>
      </c>
      <c r="DJ379" s="14" t="str">
        <f t="shared" ca="1" si="9473"/>
        <v/>
      </c>
      <c r="DK379" s="14" t="str">
        <f t="shared" ca="1" si="9474"/>
        <v/>
      </c>
      <c r="DL379" s="14" t="str">
        <f t="shared" ca="1" si="9475"/>
        <v/>
      </c>
      <c r="DM379" s="14" t="str">
        <f t="shared" ca="1" si="9476"/>
        <v/>
      </c>
      <c r="DN379" s="14" t="str">
        <f t="array" aca="1" ref="DN379" ca="1">IF(CU379&lt;&gt;"","There are errors in the entered values in the following cases: " &amp;SUBSTITUTE(CU379," ",", "),"")</f>
        <v/>
      </c>
      <c r="DO379" s="14" t="str">
        <f t="shared" ca="1" si="9477"/>
        <v/>
      </c>
      <c r="DP379" s="14" t="str">
        <f t="shared" ca="1" si="9478"/>
        <v/>
      </c>
      <c r="DQ379" s="14" t="str">
        <f t="shared" ca="1" si="9479"/>
        <v/>
      </c>
      <c r="DR379" s="14" t="str">
        <f t="shared" ca="1" si="9480"/>
        <v/>
      </c>
      <c r="DS379" s="14" t="str">
        <f t="shared" ca="1" si="9481"/>
        <v/>
      </c>
      <c r="DZ379" s="14" t="b">
        <f t="shared" ca="1" si="9482"/>
        <v>0</v>
      </c>
      <c r="EA379" s="14" t="str">
        <f t="shared" ca="1" si="9483"/>
        <v>Which family member 4 had a history of multiple scrlerosis (q_104d_1)</v>
      </c>
      <c r="EB379" s="14" t="str">
        <f t="shared" ca="1" si="9484"/>
        <v xml:space="preserve">Values must be numeric. </v>
      </c>
      <c r="EC379" s="14" t="str">
        <f t="shared" ca="1" si="9485"/>
        <v xml:space="preserve">Which family member 4 had a history of multiple scrlerosis (q_104d_1): Values must be numeric. </v>
      </c>
      <c r="ED379" s="14" t="str">
        <f t="shared" ca="1" si="9486"/>
        <v/>
      </c>
      <c r="EE379" s="14" t="str">
        <f t="shared" ca="1" si="9487"/>
        <v>Values must be numeric</v>
      </c>
      <c r="EF379" s="14" t="str">
        <f t="shared" ca="1" si="9488"/>
        <v/>
      </c>
      <c r="EG379" s="14" t="str">
        <f t="shared" ca="1" si="9489"/>
        <v/>
      </c>
      <c r="EM379" s="14" t="b">
        <f t="shared" ca="1" si="9490"/>
        <v>1</v>
      </c>
      <c r="EN379" s="14">
        <f t="shared" ca="1" si="9491"/>
        <v>347</v>
      </c>
      <c r="EO379" s="14" t="str">
        <f t="shared" ca="1" si="9492"/>
        <v>q_104d_1</v>
      </c>
      <c r="EP379" s="14" t="str">
        <f t="shared" ca="1" si="9493"/>
        <v xml:space="preserve">Which family member 4 had a history of multiple scrlerosis (q_104d_1): Values must be numeric. </v>
      </c>
      <c r="EQ379" s="14" t="str">
        <f t="shared" ca="1" si="9494"/>
        <v/>
      </c>
    </row>
    <row r="380" spans="2:147" s="14" customFormat="1">
      <c r="B380" s="14" t="str">
        <f t="shared" ca="1" si="9420"/>
        <v/>
      </c>
      <c r="C380" s="14">
        <f t="shared" ca="1" si="9421"/>
        <v>348</v>
      </c>
      <c r="D380" s="14">
        <f t="shared" si="9422"/>
        <v>378</v>
      </c>
      <c r="E380" s="14" t="str">
        <f t="shared" ca="1" si="9423"/>
        <v>I</v>
      </c>
      <c r="F380" s="14" t="str">
        <f t="shared" ca="1" si="9424"/>
        <v>q_104d_2</v>
      </c>
      <c r="G380" s="14" t="str">
        <f t="shared" ca="1" si="9425"/>
        <v>How many family members 4 had a history of multiple scrlerosis</v>
      </c>
      <c r="H380" s="14" t="b">
        <f t="shared" ca="1" si="9426"/>
        <v>1</v>
      </c>
      <c r="I380" s="14" t="str">
        <f ca="1">IF($H380,ADDRESS(3,(D380+1)*2-1,4,,"["&amp;wew!$G$7&amp;"]"&amp;_sheetname_labels)&amp;":"&amp;ADDRESS(2+ster!$B$20,(D380+1)*2-1,4),"")</f>
        <v>[DBTemplate.xlsm]labels!ACC3:ACC61</v>
      </c>
      <c r="J380" s="14">
        <f t="array" aca="1" ref="J380" ca="1">IF(H380,MAX(0,MAX(IF(INDIRECT(I380)&lt;&gt;"",ROW(INDIRECT(I380)),""))-2),"")</f>
        <v>0</v>
      </c>
      <c r="K380" s="14" t="str">
        <f ca="1">IF($H380,IF($J380&gt;0,ADDRESS(3,(D380+1)*2-1,4,,"["&amp;wew!$G$7&amp;"]"&amp;_sheetname_labels)&amp;":"&amp;ADDRESS(2+J380,(D380+1)*2-1,4),""),"")</f>
        <v/>
      </c>
      <c r="L380" s="14" t="str">
        <f ca="1">IF($H380,IF($J380&gt;0,ADDRESS(3,(D380+1)*2,4,,"["&amp;wew!$G$7&amp;"]"&amp;_sheetname_labels)&amp;":"&amp;ADDRESS(2+J380,(D380+1)*2,4),""),"")</f>
        <v/>
      </c>
      <c r="M380" s="14">
        <f t="shared" ca="1" si="9427"/>
        <v>0</v>
      </c>
      <c r="N380" s="14">
        <f t="shared" ca="1" si="9428"/>
        <v>0</v>
      </c>
      <c r="O380" s="14" t="str">
        <f t="shared" ca="1" si="9429"/>
        <v>q_104d_2</v>
      </c>
      <c r="P380" s="14" t="str">
        <f t="shared" ca="1" si="9430"/>
        <v>How many family members 4 had a history of multiple scrlerosis</v>
      </c>
      <c r="Q380" s="14" t="str">
        <f ca="1">IF($BP380,ADDRESS(3,D380+1,4,,"["&amp;wew!$G$7&amp;"]"&amp;_sheetname_dataframe)&amp;":"&amp;ADDRESS(2+ster!$C$14,D380+1,4),"")</f>
        <v>[DBTemplate.xlsm]data_frame!NO3:NO3</v>
      </c>
      <c r="R380" s="14" t="str">
        <f>IF($BP380,IF(MID(_xll.FORMULATEXT(INDEX(INDIRECT(Q380),1)),1,1)="=", _xll.FORMULATEXT(INDEX(INDIRECT(Q380),1),2,TRUE),""),"")</f>
        <v/>
      </c>
      <c r="S380" s="14">
        <f t="array" aca="1" ref="S380" ca="1">IF(H380,SUM(IF((IFERROR(INDIRECT(Q380)&lt;&gt;"",FALSE))*(INDIRECT(ster!$D$14)&lt;&gt;""),1,0)),"")</f>
        <v>0</v>
      </c>
      <c r="T380" s="14">
        <f t="array" aca="1" ref="T380" ca="1">IF(H380,IF(M380&gt;0,SUM(IFERROR(1*(MATCH(INDIRECT(Q380),INDIRECT(K380),0)&gt;0),0)*(INDIRECT(ster!$D$14)&lt;&gt;"")*NOT(ISNUMBER(INDIRECT(Q380)))),0),"")</f>
        <v>0</v>
      </c>
      <c r="U380" s="14">
        <f t="array" aca="1" ref="U380" ca="1">IF(H380,SUM((IFERROR(INDIRECT(Q380)="",FALSE))*(INDIRECT(ster!$D$14)&lt;&gt;"")),"")</f>
        <v>1</v>
      </c>
      <c r="V380" s="14">
        <f t="array" aca="1" ref="V380" ca="1">IF(H380,SUM((IFERROR(INDIRECT(Q380)="#ąś",TRUE))*(INDIRECT(ster!$D$14)&lt;&gt;"")),"")</f>
        <v>0</v>
      </c>
      <c r="W380" s="14">
        <f t="array" aca="1" ref="W380" ca="1">IF(H380,SUM(ISNUMBER(INDIRECT(Q380))*(INDIRECT(ster!$D$14)&lt;&gt;"")),"")</f>
        <v>0</v>
      </c>
      <c r="X380" s="14" t="str">
        <f t="array" aca="1" ref="X380" ca="1">IF(AND(H380,W380&gt;0),IF(wew!$B$3,MIN(IF((INDIRECT(ster!$D$14)&lt;&gt;"")*IFERROR(INDIRECT($Q380)&lt;&gt;"",FALSE),IFERROR(INDIRECT($Q380),"X"),"X")),"&lt;włącz podświetlanie wartości&gt;"),"—")</f>
        <v>—</v>
      </c>
      <c r="Y380" s="14" t="str">
        <f t="array" aca="1" ref="Y380" ca="1">IF(AND(H380,W380&gt;0),IF(wew!$B$3,MAX(IF((INDIRECT(ster!$D$14)&lt;&gt;"")*IFERROR(INDIRECT($Q380)&lt;&gt;"",FALSE),IFERROR(INDIRECT($Q380),"X"),"X")),"&lt;włącz podświetlanie wartości&gt;"),"—")</f>
        <v>—</v>
      </c>
      <c r="Z380" s="14">
        <f t="shared" ca="1" si="9431"/>
        <v>0</v>
      </c>
      <c r="AA380" s="12" t="str">
        <f t="shared" ca="1" si="9432"/>
        <v>—</v>
      </c>
      <c r="AB380" s="17">
        <f t="array" aca="1" ref="AB380" ca="1">IF(H380,IF(W380&gt;0,SUM((INDIRECT(ster!$D$14)&lt;&gt;"")*IFERROR((INDIRECT(Q380)&lt;&gt;"")*(INDIRECT(Q380)=INT(INDIRECT(Q380))),0)),0),"")</f>
        <v>0</v>
      </c>
      <c r="AC380" s="17">
        <f t="array" aca="1" ref="AC380" ca="1">IF(H380,W380-AB380,"")</f>
        <v>0</v>
      </c>
      <c r="AD380" s="17">
        <f t="shared" ca="1" si="9433"/>
        <v>1</v>
      </c>
      <c r="AE380" s="17" t="b">
        <f t="shared" ca="1" si="9434"/>
        <v>0</v>
      </c>
      <c r="AF380" s="17" t="str">
        <f ca="1">IF(AE380,IF($H380,ADDRESS(3,D380+2,4,,"["&amp;wew!$G$7&amp;"]"&amp;_sheetname_dataframe)&amp;":"&amp;ADDRESS(2+ster!$C$14,D380+2,4),""),"")</f>
        <v/>
      </c>
      <c r="AG380" s="17" t="str">
        <f t="shared" ca="1" si="9435"/>
        <v/>
      </c>
      <c r="AH380" s="17" t="b">
        <f t="shared" ca="1" si="9436"/>
        <v>0</v>
      </c>
      <c r="AI380" s="17" t="str">
        <f ca="1">IF(AH380,IF($H380,ADDRESS(3,D380+3,4,,"["&amp;wew!$G$7&amp;"]"&amp;_sheetname_dataframe)&amp;":"&amp;ADDRESS(2+ster!$C$14,D380+3,4),""),"")</f>
        <v/>
      </c>
      <c r="AJ380" s="17" t="str">
        <f t="shared" ca="1" si="9437"/>
        <v/>
      </c>
      <c r="AK380" s="17" t="b">
        <f t="shared" ca="1" si="9438"/>
        <v>0</v>
      </c>
      <c r="AL380" s="17" t="b">
        <f t="shared" ca="1" si="9439"/>
        <v>0</v>
      </c>
      <c r="AM380" s="17" t="b">
        <f t="shared" ca="1" si="9440"/>
        <v>0</v>
      </c>
      <c r="AN380" s="17">
        <f t="shared" ca="1" si="9441"/>
        <v>0</v>
      </c>
      <c r="AO380" s="24" t="str">
        <f t="shared" ca="1" si="9442"/>
        <v/>
      </c>
      <c r="AP380" s="24" t="str">
        <f t="shared" ca="1" si="9443"/>
        <v/>
      </c>
      <c r="AQ380" s="17" t="b">
        <f t="shared" ca="1" si="9444"/>
        <v>0</v>
      </c>
      <c r="AR380" s="17" t="b">
        <f t="shared" ca="1" si="9445"/>
        <v>0</v>
      </c>
      <c r="AS380" s="17" t="b">
        <f t="shared" ca="1" si="9446"/>
        <v>0</v>
      </c>
      <c r="AT380" s="17" t="b">
        <f t="shared" ca="1" si="9447"/>
        <v>0</v>
      </c>
      <c r="AU380" s="17" t="b">
        <f t="shared" ca="1" si="9448"/>
        <v>0</v>
      </c>
      <c r="AV380" s="17" t="b">
        <f t="shared" ca="1" si="9449"/>
        <v>0</v>
      </c>
      <c r="AW380" s="17" t="b">
        <f t="shared" ca="1" si="9450"/>
        <v>0</v>
      </c>
      <c r="AX380" s="14" t="b">
        <f t="array" aca="1" ref="AX380" ca="1">IF(H380,N380&gt;0,"")</f>
        <v>0</v>
      </c>
      <c r="AY380" s="17" t="str">
        <f t="shared" ca="1" si="9451"/>
        <v/>
      </c>
      <c r="AZ380" s="17" t="str">
        <f t="array" aca="1" ref="AZ380" ca="1">IF(AY380&lt;&gt;"",SUM(1*ISERROR(MATCH(INDIRECT(AY380),INDIRECT(K380),0)))=0,"")</f>
        <v/>
      </c>
      <c r="BA380" s="17" t="b">
        <f t="shared" ca="1" si="9452"/>
        <v>1</v>
      </c>
      <c r="BB380" s="17" t="b">
        <v>0</v>
      </c>
      <c r="BC380" s="17" t="b">
        <f t="shared" ca="1" si="9453"/>
        <v>0</v>
      </c>
      <c r="BD380" s="17" t="b">
        <f t="shared" ca="1" si="9454"/>
        <v>0</v>
      </c>
      <c r="BE380" s="17" t="b">
        <f t="shared" ca="1" si="9455"/>
        <v>0</v>
      </c>
      <c r="BF380" s="17" t="b">
        <f t="shared" ca="1" si="9456"/>
        <v>0</v>
      </c>
      <c r="BG380" s="17" t="b">
        <f t="shared" ca="1" si="9457"/>
        <v>0</v>
      </c>
      <c r="BH380" s="17" t="b">
        <f t="shared" ca="1" si="9458"/>
        <v>0</v>
      </c>
      <c r="BI380" s="17">
        <f t="shared" ca="1" si="9459"/>
        <v>7</v>
      </c>
      <c r="BJ380" s="17" t="b">
        <f t="shared" ca="1" si="9460"/>
        <v>0</v>
      </c>
      <c r="BK380" s="17" t="str">
        <f t="shared" ca="1" si="9461"/>
        <v/>
      </c>
      <c r="BL380" s="17" t="str">
        <f t="shared" ca="1" si="9462"/>
        <v/>
      </c>
      <c r="BM380" s="17" t="str">
        <f t="shared" ca="1" si="9463"/>
        <v>0</v>
      </c>
      <c r="BN380" s="17" t="str">
        <f t="shared" ca="1" si="9464"/>
        <v>0</v>
      </c>
      <c r="BO380" s="17" t="str">
        <f t="shared" ca="1" si="9465"/>
        <v/>
      </c>
      <c r="BP380" s="14" t="b">
        <f t="shared" ca="1" si="9466"/>
        <v>1</v>
      </c>
      <c r="BQ380" s="35"/>
      <c r="BX380" s="16"/>
      <c r="BY380" s="16"/>
      <c r="BZ380" s="16"/>
      <c r="CA380" s="16"/>
      <c r="CB380" s="16"/>
      <c r="CC380" s="16"/>
      <c r="CD380" s="16"/>
      <c r="CE380" s="16"/>
      <c r="CF380" s="16"/>
      <c r="CN380" s="14">
        <f ca="1">IF(H380,IFERROR(IsVariableNameLegal(O380),0),0)</f>
        <v>0</v>
      </c>
      <c r="CO380" s="14" t="str">
        <f t="array" aca="1" ref="CO380" ca="1">IF(H380,IF(COUNTIF(INDIRECT(wew!$C$13),O380)&gt;1,TRIM(SUBSTITUTE(_xll.MCONCAT(IF((INDIRECT(wew!$C$13)=O380)*(COLUMN(INDIRECT(wew!$C$13))&lt;&gt;D380+1),-1+COLUMN(INDIRECT(wew!$C$13)),"")," "),"  "," ")),""),"")</f>
        <v/>
      </c>
      <c r="CP380" s="14" t="str">
        <f t="array" aca="1" ref="CP380" ca="1">IF(P380&lt;&gt;"",IF(LEN(P380)&gt;150,1,""),"")</f>
        <v/>
      </c>
      <c r="CQ380" s="14" t="str">
        <f t="array" aca="1" ref="CQ380" ca="1">IF(AND(H380,NOT(ster!$J$3)),IF(COUNTIF(INDIRECT(wew!$C$15),P380)&gt;1,TRIM(SUBSTITUTE(_xll.MCONCAT(IF((INDIRECT(wew!$C$15)=P380)*(COLUMN(INDIRECT(wew!$C$15))&lt;&gt;D380+1),-1+COLUMN(INDIRECT(wew!$C$15)),"")," "),"  "," ")),""),"")</f>
        <v/>
      </c>
      <c r="CR380" s="14" t="str">
        <f t="array" aca="1" ref="CR380" ca="1">IF(H380,IF(AND(W380&gt;0,AO380&lt;&gt;""),TRIM(SUBSTITUTE(_xll.MCONCAT(IFERROR(IF(ISNUMBER(INDIRECT(Q380)),IF((INDIRECT(ster!$D$14)&lt;&gt;"")*(INDIRECT(Q380)&lt;AO380),INDIRECT(ster!$D$14) &amp; ": " &amp;  SUBSTITUTE(IF( AV380,IFERROR(TEXT(INDIRECT(Q380),"rrrr-mm-dd") &amp;" (" &amp; INDIRECT(Q380) &amp;")",INDIRECT(Q380)),INDIRECT(Q380))," "," "),""),""),"")," "),"  "," ")),""),"")</f>
        <v/>
      </c>
      <c r="CS380" s="14" t="str">
        <f t="array" aca="1" ref="CS380" ca="1">IF(H380,IF(AND(W380&gt;0,AP380&lt;&gt;""),TRIM(SUBSTITUTE(_xll.MCONCAT(IFERROR(IF(ISNUMBER(INDIRECT(Q380)),IF((INDIRECT(ster!$D$14)&lt;&gt;"")*(INDIRECT(Q380)&gt;AP380),INDIRECT(ster!$D$14) &amp; ": " &amp;  SUBSTITUTE(IF( AV380,IFERROR(TEXT(INDIRECT(Q380),"rrrr-mm-dd")&amp;" (" &amp; INDIRECT(Q380) &amp;")",INDIRECT(Q380)),INDIRECT(Q380))," "," "),""),""),"")," "),"  "," ")),""),"")</f>
        <v/>
      </c>
      <c r="CT380" s="14" t="str">
        <f t="array" aca="1" ref="CT380" ca="1">IF(H380,IF(AND(N380&gt;0,AR380),TRIM(SUBSTITUTE(_xll.MCONCAT(IFERROR(IF(ISNUMBER(INDIRECT(Q380)),IF((INDIRECT(ster!$D$14)&lt;&gt;"")*(IFERROR(0*(MATCH(INDIRECT(Q380),INDIRECT(K380),0)&gt;0),1)),INDIRECT(ster!$D$14) &amp; ": " &amp;  SUBSTITUTE(IF( AV380,IFERROR(TEXT(INDIRECT(Q380),"rrrr-mm-dd")&amp;" (" &amp; INDIRECT(Q380) &amp;")",INDIRECT(Q380)),INDIRECT(Q380))," "," "),""),""),"")," "),"  "," ")),""),"")</f>
        <v/>
      </c>
      <c r="CU380" s="14" t="str">
        <f t="array" aca="1" ref="CU380" ca="1">IF(H380,IF(AND(V380&gt;0),TRIM(SUBSTITUTE(_xll.MCONCAT(IF((INDIRECT(ster!$D$14)&lt;&gt;"")*(IFERROR(0*(INDIRECT(Q380)&lt;&gt;""),1)),INDIRECT(ster!$D$14),"")," "),"  "," ")),""),"")</f>
        <v/>
      </c>
      <c r="CV380" s="14" t="str">
        <f t="array" aca="1" ref="CV380" ca="1">IF(H380,IF(AS380,
TRIM(SUBSTITUTE(_xll.MCONCAT(IF(
   (INDIRECT(ster!$D$14)&lt;&gt;"")*
   ((INDIRECT(Q380)="")+
      NOT(ISNUMBER(INDIRECT(Q380)))*
      NOT(ISERROR(MATCH(INDIRECT(Q380),INDIRECT(K380),0)))
    ),
      INDIRECT(ster!$D$14),
   "")," "),"  "," ")),
""),"")</f>
        <v/>
      </c>
      <c r="CW380" s="14" t="str">
        <f t="array" aca="1" ref="CW380" ca="1">IF(H380,IF(AND(AQ380),TRIM(SUBSTITUTE(_xll.MCONCAT(IFERROR(IF(ISNUMBER(INDIRECT(Q380)),IF((INDIRECT(ster!$D$14)&lt;&gt;"")*(INDIRECT(Q380)&lt;&gt;INT(INDIRECT(Q380))),INDIRECT(ster!$D$14) &amp; ": " &amp; INDIRECT(Q380),""),""),"")," "),"  "," ")),""),"")</f>
        <v/>
      </c>
      <c r="CX380" s="14" t="str">
        <f t="array" aca="1" ref="CX380" ca="1">IF(H380,IF(OR(AU380,AV380),TRIM(SUBSTITUTE(_xll.MCONCAT(IF((INDIRECT(ster!$D$14)&lt;&gt;"")*NOT(ISNUMBER(INDIRECT(Q380))),IF(ISERROR(MATCH(INDIRECT(Q380),INDIRECT(K380),0)),IFERROR(IF(INDIRECT(Q380)&lt;&gt;"",INDIRECT(ster!$D$14) &amp; ": " &amp; SUBSTITUTE(INDIRECT(Q380)," "," "),""),""),""),"")," "),"  "," ")),""),"")</f>
        <v/>
      </c>
      <c r="CY380" s="14" t="str">
        <f t="array" aca="1" ref="CY380" ca="1">IF(H380,IF(AE380,TRIM(SUBSTITUTE(_xll.MCONCAT(IF((INDIRECT(ster!$D$14)&lt;&gt;"")*IFERROR(NOT(INDIRECT(AF380)),FALSE),IF(ISERROR(MATCH(INDIRECT(Q380),INDIRECT(K380),0)),IFERROR(IF(INDIRECT(Q380)&lt;&gt;"",INDIRECT(ster!$D$14)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CZ380" s="14" t="str">
        <f t="array" aca="1" ref="CZ380" ca="1">IF(H380,IF(AH380,TRIM(SUBSTITUTE(_xll.MCONCAT(IF((INDIRECT(ster!$D$14)&lt;&gt;"")*IFERROR(NOT(INDIRECT(AI380)),FALSE),IF(ISERROR(MATCH(INDIRECT(Q380),INDIRECT(K380),0)),IFERROR(IF(INDIRECT(Q380)&lt;&gt;"",INDIRECT(ster!$D$14)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DC380" s="14" t="str">
        <f ca="1">SUBSTITUTE(SUBSTITUTE(SUBSTITUTE(SUBSTITUTE(_xll.MCONCAT(DG380:DS380,"■"),"■■","■"),"■■","■"),"■■","■"),"■■","■")</f>
        <v>■</v>
      </c>
      <c r="DD380" s="14" t="str">
        <f t="shared" ca="1" si="9467"/>
        <v/>
      </c>
      <c r="DE380" s="14" t="str">
        <f t="shared" ca="1" si="9468"/>
        <v/>
      </c>
      <c r="DF380" s="14" t="str">
        <f t="shared" ca="1" si="9469"/>
        <v/>
      </c>
      <c r="DG380" s="14" t="str">
        <f t="shared" ca="1" si="9470"/>
        <v/>
      </c>
      <c r="DH380" s="14" t="str">
        <f t="shared" ca="1" si="9471"/>
        <v/>
      </c>
      <c r="DI380" s="14" t="str">
        <f t="shared" ca="1" si="9472"/>
        <v/>
      </c>
      <c r="DJ380" s="14" t="str">
        <f t="shared" ca="1" si="9473"/>
        <v/>
      </c>
      <c r="DK380" s="14" t="str">
        <f t="shared" ca="1" si="9474"/>
        <v/>
      </c>
      <c r="DL380" s="14" t="str">
        <f t="shared" ca="1" si="9475"/>
        <v/>
      </c>
      <c r="DM380" s="14" t="str">
        <f t="shared" ca="1" si="9476"/>
        <v/>
      </c>
      <c r="DN380" s="14" t="str">
        <f t="array" aca="1" ref="DN380" ca="1">IF(CU380&lt;&gt;"","There are errors in the entered values in the following cases: " &amp;SUBSTITUTE(CU380," ",", "),"")</f>
        <v/>
      </c>
      <c r="DO380" s="14" t="str">
        <f t="shared" ca="1" si="9477"/>
        <v/>
      </c>
      <c r="DP380" s="14" t="str">
        <f t="shared" ca="1" si="9478"/>
        <v/>
      </c>
      <c r="DQ380" s="14" t="str">
        <f t="shared" ca="1" si="9479"/>
        <v/>
      </c>
      <c r="DR380" s="14" t="str">
        <f t="shared" ca="1" si="9480"/>
        <v/>
      </c>
      <c r="DS380" s="14" t="str">
        <f t="shared" ca="1" si="9481"/>
        <v/>
      </c>
      <c r="DZ380" s="14" t="b">
        <f t="shared" ca="1" si="9482"/>
        <v>0</v>
      </c>
      <c r="EA380" s="14" t="str">
        <f t="shared" ca="1" si="9483"/>
        <v/>
      </c>
      <c r="EB380" s="14" t="str">
        <f t="shared" ca="1" si="9484"/>
        <v/>
      </c>
      <c r="EC380" s="14" t="str">
        <f t="shared" ca="1" si="9485"/>
        <v/>
      </c>
      <c r="ED380" s="14" t="str">
        <f t="shared" ca="1" si="9486"/>
        <v/>
      </c>
      <c r="EE380" s="14" t="str">
        <f t="shared" ca="1" si="9487"/>
        <v/>
      </c>
      <c r="EF380" s="14" t="str">
        <f t="shared" ca="1" si="9488"/>
        <v/>
      </c>
      <c r="EG380" s="14" t="str">
        <f t="shared" ca="1" si="9489"/>
        <v/>
      </c>
      <c r="EM380" s="14" t="b">
        <f t="shared" ca="1" si="9490"/>
        <v>0</v>
      </c>
      <c r="EN380" s="14" t="str">
        <f t="shared" ca="1" si="9491"/>
        <v/>
      </c>
      <c r="EO380" s="14" t="str">
        <f t="shared" ca="1" si="9492"/>
        <v/>
      </c>
      <c r="EP380" s="14" t="str">
        <f t="shared" ca="1" si="9493"/>
        <v/>
      </c>
      <c r="EQ380" s="14" t="str">
        <f t="shared" ca="1" si="9494"/>
        <v/>
      </c>
    </row>
    <row r="381" spans="2:147" s="14" customFormat="1">
      <c r="B381" s="14" t="str">
        <f t="shared" ca="1" si="9420"/>
        <v/>
      </c>
      <c r="C381" s="14">
        <f t="shared" ca="1" si="9421"/>
        <v>349</v>
      </c>
      <c r="D381" s="14">
        <f t="shared" si="9422"/>
        <v>379</v>
      </c>
      <c r="E381" s="14" t="str">
        <f t="shared" ca="1" si="9423"/>
        <v>N</v>
      </c>
      <c r="F381" s="14" t="str">
        <f t="shared" ca="1" si="9424"/>
        <v>q_105_1a</v>
      </c>
      <c r="G381" s="14" t="str">
        <f t="shared" ca="1" si="9425"/>
        <v>Which family member 1 had a history of other severe disease</v>
      </c>
      <c r="H381" s="14" t="b">
        <f t="shared" ca="1" si="9426"/>
        <v>1</v>
      </c>
      <c r="I381" s="14" t="str">
        <f ca="1">IF($H381,ADDRESS(3,(D381+1)*2-1,4,,"["&amp;wew!$G$7&amp;"]"&amp;_sheetname_labels)&amp;":"&amp;ADDRESS(2+ster!$B$20,(D381+1)*2-1,4),"")</f>
        <v>[DBTemplate.xlsm]labels!ACE3:ACE61</v>
      </c>
      <c r="J381" s="14">
        <f t="array" aca="1" ref="J381" ca="1">IF(H381,MAX(0,MAX(IF(INDIRECT(I381)&lt;&gt;"",ROW(INDIRECT(I381)),""))-2),"")</f>
        <v>33</v>
      </c>
      <c r="K381" s="14" t="str">
        <f ca="1">IF($H381,IF($J381&gt;0,ADDRESS(3,(D381+1)*2-1,4,,"["&amp;wew!$G$7&amp;"]"&amp;_sheetname_labels)&amp;":"&amp;ADDRESS(2+J381,(D381+1)*2-1,4),""),"")</f>
        <v>[DBTemplate.xlsm]labels!ACE3:ACE35</v>
      </c>
      <c r="L381" s="14" t="str">
        <f ca="1">IF($H381,IF($J381&gt;0,ADDRESS(3,(D381+1)*2,4,,"["&amp;wew!$G$7&amp;"]"&amp;_sheetname_labels)&amp;":"&amp;ADDRESS(2+J381,(D381+1)*2,4),""),"")</f>
        <v>[DBTemplate.xlsm]labels!ACF3:ACF35</v>
      </c>
      <c r="M381" s="14">
        <f t="shared" ca="1" si="9427"/>
        <v>0</v>
      </c>
      <c r="N381" s="14">
        <f t="shared" ca="1" si="9428"/>
        <v>33</v>
      </c>
      <c r="O381" s="14" t="str">
        <f t="shared" ca="1" si="9429"/>
        <v>q_105_1a</v>
      </c>
      <c r="P381" s="14" t="str">
        <f t="shared" ca="1" si="9430"/>
        <v>Which family member 1 had a history of other severe disease</v>
      </c>
      <c r="Q381" s="14" t="str">
        <f ca="1">IF($BP381,ADDRESS(3,D381+1,4,,"["&amp;wew!$G$7&amp;"]"&amp;_sheetname_dataframe)&amp;":"&amp;ADDRESS(2+ster!$C$14,D381+1,4),"")</f>
        <v>[DBTemplate.xlsm]data_frame!NP3:NP3</v>
      </c>
      <c r="R381" s="14" t="str">
        <f>IF($BP381,IF(MID(_xll.FORMULATEXT(INDEX(INDIRECT(Q381),1)),1,1)="=", _xll.FORMULATEXT(INDEX(INDIRECT(Q381),1),2,TRUE),""),"")</f>
        <v/>
      </c>
      <c r="S381" s="14">
        <f t="array" aca="1" ref="S381" ca="1">IF(H381,SUM(IF((IFERROR(INDIRECT(Q381)&lt;&gt;"",FALSE))*(INDIRECT(ster!$D$14)&lt;&gt;""),1,0)),"")</f>
        <v>0</v>
      </c>
      <c r="T381" s="14">
        <f t="array" aca="1" ref="T381" ca="1">IF(H381,IF(M381&gt;0,SUM(IFERROR(1*(MATCH(INDIRECT(Q381),INDIRECT(K381),0)&gt;0),0)*(INDIRECT(ster!$D$14)&lt;&gt;"")*NOT(ISNUMBER(INDIRECT(Q381)))),0),"")</f>
        <v>0</v>
      </c>
      <c r="U381" s="14">
        <f t="array" aca="1" ref="U381" ca="1">IF(H381,SUM((IFERROR(INDIRECT(Q381)="",FALSE))*(INDIRECT(ster!$D$14)&lt;&gt;"")),"")</f>
        <v>1</v>
      </c>
      <c r="V381" s="14">
        <f t="array" aca="1" ref="V381" ca="1">IF(H381,SUM((IFERROR(INDIRECT(Q381)="#ąś",TRUE))*(INDIRECT(ster!$D$14)&lt;&gt;"")),"")</f>
        <v>0</v>
      </c>
      <c r="W381" s="14">
        <f t="array" aca="1" ref="W381" ca="1">IF(H381,SUM(ISNUMBER(INDIRECT(Q381))*(INDIRECT(ster!$D$14)&lt;&gt;"")),"")</f>
        <v>0</v>
      </c>
      <c r="X381" s="14" t="str">
        <f t="array" aca="1" ref="X381" ca="1">IF(AND(H381,W381&gt;0),IF(wew!$B$3,MIN(IF((INDIRECT(ster!$D$14)&lt;&gt;"")*IFERROR(INDIRECT($Q381)&lt;&gt;"",FALSE),IFERROR(INDIRECT($Q381),"X"),"X")),"&lt;włącz podświetlanie wartości&gt;"),"—")</f>
        <v>—</v>
      </c>
      <c r="Y381" s="14" t="str">
        <f t="array" aca="1" ref="Y381" ca="1">IF(AND(H381,W381&gt;0),IF(wew!$B$3,MAX(IF((INDIRECT(ster!$D$14)&lt;&gt;"")*IFERROR(INDIRECT($Q381)&lt;&gt;"",FALSE),IFERROR(INDIRECT($Q381),"X"),"X")),"&lt;włącz podświetlanie wartości&gt;"),"—")</f>
        <v>—</v>
      </c>
      <c r="Z381" s="14">
        <f t="shared" ca="1" si="9431"/>
        <v>0</v>
      </c>
      <c r="AA381" s="12" t="str">
        <f t="shared" ca="1" si="9432"/>
        <v>—</v>
      </c>
      <c r="AB381" s="17">
        <f t="array" aca="1" ref="AB381" ca="1">IF(H381,IF(W381&gt;0,SUM((INDIRECT(ster!$D$14)&lt;&gt;"")*IFERROR((INDIRECT(Q381)&lt;&gt;"")*(INDIRECT(Q381)=INT(INDIRECT(Q381))),0)),0),"")</f>
        <v>0</v>
      </c>
      <c r="AC381" s="17">
        <f t="array" aca="1" ref="AC381" ca="1">IF(H381,W381-AB381,"")</f>
        <v>0</v>
      </c>
      <c r="AD381" s="17">
        <f t="shared" ca="1" si="9433"/>
        <v>1</v>
      </c>
      <c r="AE381" s="17" t="b">
        <f t="shared" ca="1" si="9434"/>
        <v>0</v>
      </c>
      <c r="AF381" s="17" t="str">
        <f ca="1">IF(AE381,IF($H381,ADDRESS(3,D381+2,4,,"["&amp;wew!$G$7&amp;"]"&amp;_sheetname_dataframe)&amp;":"&amp;ADDRESS(2+ster!$C$14,D381+2,4),""),"")</f>
        <v/>
      </c>
      <c r="AG381" s="17" t="str">
        <f t="shared" ca="1" si="9435"/>
        <v/>
      </c>
      <c r="AH381" s="17" t="b">
        <f t="shared" ca="1" si="9436"/>
        <v>0</v>
      </c>
      <c r="AI381" s="17" t="str">
        <f ca="1">IF(AH381,IF($H381,ADDRESS(3,D381+3,4,,"["&amp;wew!$G$7&amp;"]"&amp;_sheetname_dataframe)&amp;":"&amp;ADDRESS(2+ster!$C$14,D381+3,4),""),"")</f>
        <v/>
      </c>
      <c r="AJ381" s="17" t="str">
        <f t="shared" ca="1" si="9437"/>
        <v/>
      </c>
      <c r="AK381" s="17" t="b">
        <f t="shared" ca="1" si="9438"/>
        <v>0</v>
      </c>
      <c r="AL381" s="17" t="b">
        <f t="shared" ca="1" si="9439"/>
        <v>0</v>
      </c>
      <c r="AM381" s="17" t="b">
        <f t="shared" ca="1" si="9440"/>
        <v>0</v>
      </c>
      <c r="AN381" s="17">
        <f t="shared" ca="1" si="9441"/>
        <v>0</v>
      </c>
      <c r="AO381" s="24" t="str">
        <f t="shared" ca="1" si="9442"/>
        <v/>
      </c>
      <c r="AP381" s="24" t="str">
        <f t="shared" ca="1" si="9443"/>
        <v/>
      </c>
      <c r="AQ381" s="17" t="b">
        <f t="shared" ca="1" si="9444"/>
        <v>0</v>
      </c>
      <c r="AR381" s="17" t="b">
        <f t="shared" ca="1" si="9445"/>
        <v>0</v>
      </c>
      <c r="AS381" s="17" t="b">
        <f t="shared" ca="1" si="9446"/>
        <v>0</v>
      </c>
      <c r="AT381" s="17" t="b">
        <f t="shared" ca="1" si="9447"/>
        <v>0</v>
      </c>
      <c r="AU381" s="17" t="b">
        <f t="shared" ca="1" si="9448"/>
        <v>1</v>
      </c>
      <c r="AV381" s="17" t="b">
        <f t="shared" ca="1" si="9449"/>
        <v>0</v>
      </c>
      <c r="AW381" s="17" t="b">
        <f t="shared" ca="1" si="9450"/>
        <v>0</v>
      </c>
      <c r="AX381" s="14" t="b">
        <f t="array" aca="1" ref="AX381" ca="1">IF(H381,N381&gt;0,"")</f>
        <v>1</v>
      </c>
      <c r="AY381" s="17" t="str">
        <f t="shared" ca="1" si="9451"/>
        <v>C3:C35</v>
      </c>
      <c r="AZ381" s="17" t="b">
        <f t="array" aca="1" ref="AZ381" ca="1">IF(AY381&lt;&gt;"",SUM(1*ISERROR(MATCH(INDIRECT(AY381),INDIRECT(K381),0)))=0,"")</f>
        <v>0</v>
      </c>
      <c r="BA381" s="17" t="b">
        <f t="shared" ca="1" si="9452"/>
        <v>1</v>
      </c>
      <c r="BB381" s="17" t="b">
        <v>0</v>
      </c>
      <c r="BC381" s="17" t="b">
        <f t="shared" ca="1" si="9453"/>
        <v>0</v>
      </c>
      <c r="BD381" s="17" t="b">
        <f t="shared" ca="1" si="9454"/>
        <v>1</v>
      </c>
      <c r="BE381" s="17" t="b">
        <f t="shared" ca="1" si="9455"/>
        <v>0</v>
      </c>
      <c r="BF381" s="17" t="b">
        <f t="shared" ca="1" si="9456"/>
        <v>0</v>
      </c>
      <c r="BG381" s="17" t="b">
        <f t="shared" ca="1" si="9457"/>
        <v>0</v>
      </c>
      <c r="BH381" s="17" t="b">
        <f t="shared" ca="1" si="9458"/>
        <v>1</v>
      </c>
      <c r="BI381" s="17">
        <f t="shared" ca="1" si="9459"/>
        <v>3</v>
      </c>
      <c r="BJ381" s="17" t="b">
        <f t="shared" ca="1" si="9460"/>
        <v>0</v>
      </c>
      <c r="BK381" s="17" t="str">
        <f t="shared" ca="1" si="9461"/>
        <v/>
      </c>
      <c r="BL381" s="17" t="str">
        <f t="shared" ca="1" si="9462"/>
        <v/>
      </c>
      <c r="BM381" s="17" t="str">
        <f t="shared" ca="1" si="9463"/>
        <v>L</v>
      </c>
      <c r="BN381" s="17" t="str">
        <f t="shared" ca="1" si="9464"/>
        <v>L</v>
      </c>
      <c r="BO381" s="17" t="str">
        <f t="shared" ca="1" si="9465"/>
        <v>N</v>
      </c>
      <c r="BP381" s="14" t="b">
        <f t="shared" ca="1" si="9466"/>
        <v>1</v>
      </c>
      <c r="BQ381" s="35"/>
      <c r="BX381" s="16"/>
      <c r="BY381" s="16"/>
      <c r="BZ381" s="16"/>
      <c r="CA381" s="16"/>
      <c r="CB381" s="16"/>
      <c r="CC381" s="16"/>
      <c r="CD381" s="16"/>
      <c r="CE381" s="16"/>
      <c r="CF381" s="16"/>
      <c r="CN381" s="14">
        <f ca="1">IF(H381,IFERROR(IsVariableNameLegal(O381),0),0)</f>
        <v>0</v>
      </c>
      <c r="CO381" s="14" t="str">
        <f t="array" aca="1" ref="CO381" ca="1">IF(H381,IF(COUNTIF(INDIRECT(wew!$C$13),O381)&gt;1,TRIM(SUBSTITUTE(_xll.MCONCAT(IF((INDIRECT(wew!$C$13)=O381)*(COLUMN(INDIRECT(wew!$C$13))&lt;&gt;D381+1),-1+COLUMN(INDIRECT(wew!$C$13)),"")," "),"  "," ")),""),"")</f>
        <v/>
      </c>
      <c r="CP381" s="14" t="str">
        <f t="array" aca="1" ref="CP381" ca="1">IF(P381&lt;&gt;"",IF(LEN(P381)&gt;150,1,""),"")</f>
        <v/>
      </c>
      <c r="CQ381" s="14" t="str">
        <f t="array" aca="1" ref="CQ381" ca="1">IF(AND(H381,NOT(ster!$J$3)),IF(COUNTIF(INDIRECT(wew!$C$15),P381)&gt;1,TRIM(SUBSTITUTE(_xll.MCONCAT(IF((INDIRECT(wew!$C$15)=P381)*(COLUMN(INDIRECT(wew!$C$15))&lt;&gt;D381+1),-1+COLUMN(INDIRECT(wew!$C$15)),"")," "),"  "," ")),""),"")</f>
        <v/>
      </c>
      <c r="CR381" s="14" t="str">
        <f t="array" aca="1" ref="CR381" ca="1">IF(H381,IF(AND(W381&gt;0,AO381&lt;&gt;""),TRIM(SUBSTITUTE(_xll.MCONCAT(IFERROR(IF(ISNUMBER(INDIRECT(Q381)),IF((INDIRECT(ster!$D$14)&lt;&gt;"")*(INDIRECT(Q381)&lt;AO381),INDIRECT(ster!$D$14) &amp; ": " &amp;  SUBSTITUTE(IF( AV381,IFERROR(TEXT(INDIRECT(Q381),"rrrr-mm-dd") &amp;" (" &amp; INDIRECT(Q381) &amp;")",INDIRECT(Q381)),INDIRECT(Q381))," "," "),""),""),"")," "),"  "," ")),""),"")</f>
        <v/>
      </c>
      <c r="CS381" s="14" t="str">
        <f t="array" aca="1" ref="CS381" ca="1">IF(H381,IF(AND(W381&gt;0,AP381&lt;&gt;""),TRIM(SUBSTITUTE(_xll.MCONCAT(IFERROR(IF(ISNUMBER(INDIRECT(Q381)),IF((INDIRECT(ster!$D$14)&lt;&gt;"")*(INDIRECT(Q381)&gt;AP381),INDIRECT(ster!$D$14) &amp; ": " &amp;  SUBSTITUTE(IF( AV381,IFERROR(TEXT(INDIRECT(Q381),"rrrr-mm-dd")&amp;" (" &amp; INDIRECT(Q381) &amp;")",INDIRECT(Q381)),INDIRECT(Q381))," "," "),""),""),"")," "),"  "," ")),""),"")</f>
        <v/>
      </c>
      <c r="CT381" s="14" t="str">
        <f t="array" aca="1" ref="CT381" ca="1">IF(H381,IF(AND(N381&gt;0,AR381),TRIM(SUBSTITUTE(_xll.MCONCAT(IFERROR(IF(ISNUMBER(INDIRECT(Q381)),IF((INDIRECT(ster!$D$14)&lt;&gt;"")*(IFERROR(0*(MATCH(INDIRECT(Q381),INDIRECT(K381),0)&gt;0),1)),INDIRECT(ster!$D$14) &amp; ": " &amp;  SUBSTITUTE(IF( AV381,IFERROR(TEXT(INDIRECT(Q381),"rrrr-mm-dd")&amp;" (" &amp; INDIRECT(Q381) &amp;")",INDIRECT(Q381)),INDIRECT(Q381))," "," "),""),""),"")," "),"  "," ")),""),"")</f>
        <v/>
      </c>
      <c r="CU381" s="14" t="str">
        <f t="array" aca="1" ref="CU381" ca="1">IF(H381,IF(AND(V381&gt;0),TRIM(SUBSTITUTE(_xll.MCONCAT(IF((INDIRECT(ster!$D$14)&lt;&gt;"")*(IFERROR(0*(INDIRECT(Q381)&lt;&gt;""),1)),INDIRECT(ster!$D$14),"")," "),"  "," ")),""),"")</f>
        <v/>
      </c>
      <c r="CV381" s="14" t="str">
        <f t="array" aca="1" ref="CV381" ca="1">IF(H381,IF(AS381,
TRIM(SUBSTITUTE(_xll.MCONCAT(IF(
   (INDIRECT(ster!$D$14)&lt;&gt;"")*
   ((INDIRECT(Q381)="")+
      NOT(ISNUMBER(INDIRECT(Q381)))*
      NOT(ISERROR(MATCH(INDIRECT(Q381),INDIRECT(K381),0)))
    ),
      INDIRECT(ster!$D$14),
   "")," "),"  "," ")),
""),"")</f>
        <v/>
      </c>
      <c r="CW381" s="14" t="str">
        <f t="array" aca="1" ref="CW381" ca="1">IF(H381,IF(AND(AQ381),TRIM(SUBSTITUTE(_xll.MCONCAT(IFERROR(IF(ISNUMBER(INDIRECT(Q381)),IF((INDIRECT(ster!$D$14)&lt;&gt;"")*(INDIRECT(Q381)&lt;&gt;INT(INDIRECT(Q381))),INDIRECT(ster!$D$14) &amp; ": " &amp; INDIRECT(Q381),""),""),"")," "),"  "," ")),""),"")</f>
        <v/>
      </c>
      <c r="CX381" s="14" t="str">
        <f t="array" aca="1" ref="CX381" ca="1">IF(H381,IF(OR(AU381,AV381),TRIM(SUBSTITUTE(_xll.MCONCAT(IF((INDIRECT(ster!$D$14)&lt;&gt;"")*NOT(ISNUMBER(INDIRECT(Q381))),IF(ISERROR(MATCH(INDIRECT(Q381),INDIRECT(K381),0)),IFERROR(IF(INDIRECT(Q381)&lt;&gt;"",INDIRECT(ster!$D$14) &amp; ": " &amp; SUBSTITUTE(INDIRECT(Q381)," "," "),""),""),""),"")," "),"  "," ")),""),"")</f>
        <v/>
      </c>
      <c r="CY381" s="14" t="str">
        <f t="array" aca="1" ref="CY381" ca="1">IF(H381,IF(AE381,TRIM(SUBSTITUTE(_xll.MCONCAT(IF((INDIRECT(ster!$D$14)&lt;&gt;"")*IFERROR(NOT(INDIRECT(AF381)),FALSE),IF(ISERROR(MATCH(INDIRECT(Q381),INDIRECT(K381),0)),IFERROR(IF(INDIRECT(Q381)&lt;&gt;"",INDIRECT(ster!$D$14)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CZ381" s="14" t="str">
        <f t="array" aca="1" ref="CZ381" ca="1">IF(H381,IF(AH381,TRIM(SUBSTITUTE(_xll.MCONCAT(IF((INDIRECT(ster!$D$14)&lt;&gt;"")*IFERROR(NOT(INDIRECT(AI381)),FALSE),IF(ISERROR(MATCH(INDIRECT(Q381),INDIRECT(K381),0)),IFERROR(IF(INDIRECT(Q381)&lt;&gt;"",INDIRECT(ster!$D$14)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DC381" s="14" t="str">
        <f ca="1">SUBSTITUTE(SUBSTITUTE(SUBSTITUTE(SUBSTITUTE(_xll.MCONCAT(DG381:DS381,"■"),"■■","■"),"■■","■"),"■■","■"),"■■","■")</f>
        <v>■</v>
      </c>
      <c r="DD381" s="14" t="str">
        <f t="shared" ca="1" si="9467"/>
        <v/>
      </c>
      <c r="DE381" s="14" t="str">
        <f t="shared" ca="1" si="9468"/>
        <v/>
      </c>
      <c r="DF381" s="14" t="str">
        <f t="shared" ca="1" si="9469"/>
        <v/>
      </c>
      <c r="DG381" s="14" t="str">
        <f t="shared" ca="1" si="9470"/>
        <v/>
      </c>
      <c r="DH381" s="14" t="str">
        <f t="shared" ca="1" si="9471"/>
        <v/>
      </c>
      <c r="DI381" s="14" t="str">
        <f t="shared" ca="1" si="9472"/>
        <v/>
      </c>
      <c r="DJ381" s="14" t="str">
        <f t="shared" ca="1" si="9473"/>
        <v/>
      </c>
      <c r="DK381" s="14" t="str">
        <f t="shared" ca="1" si="9474"/>
        <v/>
      </c>
      <c r="DL381" s="14" t="str">
        <f t="shared" ca="1" si="9475"/>
        <v/>
      </c>
      <c r="DM381" s="14" t="str">
        <f t="shared" ca="1" si="9476"/>
        <v/>
      </c>
      <c r="DN381" s="14" t="str">
        <f t="array" aca="1" ref="DN381" ca="1">IF(CU381&lt;&gt;"","There are errors in the entered values in the following cases: " &amp;SUBSTITUTE(CU381," ",", "),"")</f>
        <v/>
      </c>
      <c r="DO381" s="14" t="str">
        <f t="shared" ca="1" si="9477"/>
        <v/>
      </c>
      <c r="DP381" s="14" t="str">
        <f t="shared" ca="1" si="9478"/>
        <v/>
      </c>
      <c r="DQ381" s="14" t="str">
        <f t="shared" ca="1" si="9479"/>
        <v/>
      </c>
      <c r="DR381" s="14" t="str">
        <f t="shared" ca="1" si="9480"/>
        <v/>
      </c>
      <c r="DS381" s="14" t="str">
        <f t="shared" ca="1" si="9481"/>
        <v/>
      </c>
      <c r="DZ381" s="14" t="b">
        <f t="shared" ca="1" si="9482"/>
        <v>0</v>
      </c>
      <c r="EA381" s="14" t="str">
        <f t="shared" ca="1" si="9483"/>
        <v>Which family member 1 had a history of other severe disease (q_105_1a)</v>
      </c>
      <c r="EB381" s="14" t="str">
        <f t="shared" ca="1" si="9484"/>
        <v xml:space="preserve">Values must be numeric. </v>
      </c>
      <c r="EC381" s="14" t="str">
        <f t="shared" ca="1" si="9485"/>
        <v xml:space="preserve">Which family member 1 had a history of other severe disease (q_105_1a): Values must be numeric. </v>
      </c>
      <c r="ED381" s="14" t="str">
        <f t="shared" ca="1" si="9486"/>
        <v/>
      </c>
      <c r="EE381" s="14" t="str">
        <f t="shared" ca="1" si="9487"/>
        <v>Values must be numeric</v>
      </c>
      <c r="EF381" s="14" t="str">
        <f t="shared" ca="1" si="9488"/>
        <v/>
      </c>
      <c r="EG381" s="14" t="str">
        <f t="shared" ca="1" si="9489"/>
        <v/>
      </c>
      <c r="EM381" s="14" t="b">
        <f t="shared" ca="1" si="9490"/>
        <v>1</v>
      </c>
      <c r="EN381" s="14">
        <f t="shared" ca="1" si="9491"/>
        <v>349</v>
      </c>
      <c r="EO381" s="14" t="str">
        <f t="shared" ca="1" si="9492"/>
        <v>q_105_1a</v>
      </c>
      <c r="EP381" s="14" t="str">
        <f t="shared" ca="1" si="9493"/>
        <v xml:space="preserve">Which family member 1 had a history of other severe disease (q_105_1a): Values must be numeric. </v>
      </c>
      <c r="EQ381" s="14" t="str">
        <f t="shared" ca="1" si="9494"/>
        <v/>
      </c>
    </row>
    <row r="382" spans="2:147" s="14" customFormat="1">
      <c r="B382" s="14" t="str">
        <f t="shared" ca="1" si="9420"/>
        <v/>
      </c>
      <c r="C382" s="14">
        <f t="shared" ca="1" si="9421"/>
        <v>350</v>
      </c>
      <c r="D382" s="14">
        <f t="shared" si="9422"/>
        <v>380</v>
      </c>
      <c r="E382" s="14" t="str">
        <f t="shared" ca="1" si="9423"/>
        <v>N</v>
      </c>
      <c r="F382" s="14" t="str">
        <f t="shared" ca="1" si="9424"/>
        <v>q_105_1b</v>
      </c>
      <c r="G382" s="14" t="str">
        <f t="shared" ca="1" si="9425"/>
        <v>What severe disease family member 1 had</v>
      </c>
      <c r="H382" s="14" t="b">
        <f t="shared" ca="1" si="9426"/>
        <v>1</v>
      </c>
      <c r="I382" s="14" t="str">
        <f ca="1">IF($H382,ADDRESS(3,(D382+1)*2-1,4,,"["&amp;wew!$G$7&amp;"]"&amp;_sheetname_labels)&amp;":"&amp;ADDRESS(2+ster!$B$20,(D382+1)*2-1,4),"")</f>
        <v>[DBTemplate.xlsm]labels!ACG3:ACG61</v>
      </c>
      <c r="J382" s="14">
        <f t="array" aca="1" ref="J382" ca="1">IF(H382,MAX(0,MAX(IF(INDIRECT(I382)&lt;&gt;"",ROW(INDIRECT(I382)),""))-2),"")</f>
        <v>52</v>
      </c>
      <c r="K382" s="14" t="str">
        <f ca="1">IF($H382,IF($J382&gt;0,ADDRESS(3,(D382+1)*2-1,4,,"["&amp;wew!$G$7&amp;"]"&amp;_sheetname_labels)&amp;":"&amp;ADDRESS(2+J382,(D382+1)*2-1,4),""),"")</f>
        <v>[DBTemplate.xlsm]labels!ACG3:ACG54</v>
      </c>
      <c r="L382" s="14" t="str">
        <f ca="1">IF($H382,IF($J382&gt;0,ADDRESS(3,(D382+1)*2,4,,"["&amp;wew!$G$7&amp;"]"&amp;_sheetname_labels)&amp;":"&amp;ADDRESS(2+J382,(D382+1)*2,4),""),"")</f>
        <v>[DBTemplate.xlsm]labels!ACH3:ACH54</v>
      </c>
      <c r="M382" s="14">
        <f t="shared" ca="1" si="9427"/>
        <v>0</v>
      </c>
      <c r="N382" s="14">
        <f t="shared" ca="1" si="9428"/>
        <v>52</v>
      </c>
      <c r="O382" s="14" t="str">
        <f t="shared" ca="1" si="9429"/>
        <v>q_105_1b</v>
      </c>
      <c r="P382" s="14" t="str">
        <f t="shared" ca="1" si="9430"/>
        <v>What severe disease family member 1 had</v>
      </c>
      <c r="Q382" s="14" t="str">
        <f ca="1">IF($BP382,ADDRESS(3,D382+1,4,,"["&amp;wew!$G$7&amp;"]"&amp;_sheetname_dataframe)&amp;":"&amp;ADDRESS(2+ster!$C$14,D382+1,4),"")</f>
        <v>[DBTemplate.xlsm]data_frame!NQ3:NQ3</v>
      </c>
      <c r="R382" s="14" t="str">
        <f>IF($BP382,IF(MID(_xll.FORMULATEXT(INDEX(INDIRECT(Q382),1)),1,1)="=", _xll.FORMULATEXT(INDEX(INDIRECT(Q382),1),2,TRUE),""),"")</f>
        <v/>
      </c>
      <c r="S382" s="14">
        <f t="array" aca="1" ref="S382" ca="1">IF(H382,SUM(IF((IFERROR(INDIRECT(Q382)&lt;&gt;"",FALSE))*(INDIRECT(ster!$D$14)&lt;&gt;""),1,0)),"")</f>
        <v>0</v>
      </c>
      <c r="T382" s="14">
        <f t="array" aca="1" ref="T382" ca="1">IF(H382,IF(M382&gt;0,SUM(IFERROR(1*(MATCH(INDIRECT(Q382),INDIRECT(K382),0)&gt;0),0)*(INDIRECT(ster!$D$14)&lt;&gt;"")*NOT(ISNUMBER(INDIRECT(Q382)))),0),"")</f>
        <v>0</v>
      </c>
      <c r="U382" s="14">
        <f t="array" aca="1" ref="U382" ca="1">IF(H382,SUM((IFERROR(INDIRECT(Q382)="",FALSE))*(INDIRECT(ster!$D$14)&lt;&gt;"")),"")</f>
        <v>1</v>
      </c>
      <c r="V382" s="14">
        <f t="array" aca="1" ref="V382" ca="1">IF(H382,SUM((IFERROR(INDIRECT(Q382)="#ąś",TRUE))*(INDIRECT(ster!$D$14)&lt;&gt;"")),"")</f>
        <v>0</v>
      </c>
      <c r="W382" s="14">
        <f t="array" aca="1" ref="W382" ca="1">IF(H382,SUM(ISNUMBER(INDIRECT(Q382))*(INDIRECT(ster!$D$14)&lt;&gt;"")),"")</f>
        <v>0</v>
      </c>
      <c r="X382" s="14" t="str">
        <f t="array" aca="1" ref="X382" ca="1">IF(AND(H382,W382&gt;0),IF(wew!$B$3,MIN(IF((INDIRECT(ster!$D$14)&lt;&gt;"")*IFERROR(INDIRECT($Q382)&lt;&gt;"",FALSE),IFERROR(INDIRECT($Q382),"X"),"X")),"&lt;włącz podświetlanie wartości&gt;"),"—")</f>
        <v>—</v>
      </c>
      <c r="Y382" s="14" t="str">
        <f t="array" aca="1" ref="Y382" ca="1">IF(AND(H382,W382&gt;0),IF(wew!$B$3,MAX(IF((INDIRECT(ster!$D$14)&lt;&gt;"")*IFERROR(INDIRECT($Q382)&lt;&gt;"",FALSE),IFERROR(INDIRECT($Q382),"X"),"X")),"&lt;włącz podświetlanie wartości&gt;"),"—")</f>
        <v>—</v>
      </c>
      <c r="Z382" s="14">
        <f t="shared" ca="1" si="9431"/>
        <v>0</v>
      </c>
      <c r="AA382" s="12" t="str">
        <f t="shared" ca="1" si="9432"/>
        <v>—</v>
      </c>
      <c r="AB382" s="17">
        <f t="array" aca="1" ref="AB382" ca="1">IF(H382,IF(W382&gt;0,SUM((INDIRECT(ster!$D$14)&lt;&gt;"")*IFERROR((INDIRECT(Q382)&lt;&gt;"")*(INDIRECT(Q382)=INT(INDIRECT(Q382))),0)),0),"")</f>
        <v>0</v>
      </c>
      <c r="AC382" s="17">
        <f t="array" aca="1" ref="AC382" ca="1">IF(H382,W382-AB382,"")</f>
        <v>0</v>
      </c>
      <c r="AD382" s="17">
        <f t="shared" ca="1" si="9433"/>
        <v>1</v>
      </c>
      <c r="AE382" s="17" t="b">
        <f t="shared" ca="1" si="9434"/>
        <v>0</v>
      </c>
      <c r="AF382" s="17" t="str">
        <f ca="1">IF(AE382,IF($H382,ADDRESS(3,D382+2,4,,"["&amp;wew!$G$7&amp;"]"&amp;_sheetname_dataframe)&amp;":"&amp;ADDRESS(2+ster!$C$14,D382+2,4),""),"")</f>
        <v/>
      </c>
      <c r="AG382" s="17" t="str">
        <f t="shared" ca="1" si="9435"/>
        <v/>
      </c>
      <c r="AH382" s="17" t="b">
        <f t="shared" ca="1" si="9436"/>
        <v>0</v>
      </c>
      <c r="AI382" s="17" t="str">
        <f ca="1">IF(AH382,IF($H382,ADDRESS(3,D382+3,4,,"["&amp;wew!$G$7&amp;"]"&amp;_sheetname_dataframe)&amp;":"&amp;ADDRESS(2+ster!$C$14,D382+3,4),""),"")</f>
        <v/>
      </c>
      <c r="AJ382" s="17" t="str">
        <f t="shared" ca="1" si="9437"/>
        <v/>
      </c>
      <c r="AK382" s="17" t="b">
        <f t="shared" ca="1" si="9438"/>
        <v>0</v>
      </c>
      <c r="AL382" s="17" t="b">
        <f t="shared" ca="1" si="9439"/>
        <v>0</v>
      </c>
      <c r="AM382" s="17" t="b">
        <f t="shared" ca="1" si="9440"/>
        <v>0</v>
      </c>
      <c r="AN382" s="17">
        <f t="shared" ca="1" si="9441"/>
        <v>0</v>
      </c>
      <c r="AO382" s="24" t="str">
        <f t="shared" ca="1" si="9442"/>
        <v/>
      </c>
      <c r="AP382" s="24" t="str">
        <f t="shared" ca="1" si="9443"/>
        <v/>
      </c>
      <c r="AQ382" s="17" t="b">
        <f t="shared" ca="1" si="9444"/>
        <v>0</v>
      </c>
      <c r="AR382" s="17" t="b">
        <f t="shared" ca="1" si="9445"/>
        <v>0</v>
      </c>
      <c r="AS382" s="17" t="b">
        <f t="shared" ca="1" si="9446"/>
        <v>0</v>
      </c>
      <c r="AT382" s="17" t="b">
        <f t="shared" ca="1" si="9447"/>
        <v>0</v>
      </c>
      <c r="AU382" s="17" t="b">
        <f t="shared" ca="1" si="9448"/>
        <v>1</v>
      </c>
      <c r="AV382" s="17" t="b">
        <f t="shared" ca="1" si="9449"/>
        <v>0</v>
      </c>
      <c r="AW382" s="17" t="b">
        <f t="shared" ca="1" si="9450"/>
        <v>0</v>
      </c>
      <c r="AX382" s="14" t="b">
        <f t="array" aca="1" ref="AX382" ca="1">IF(H382,N382&gt;0,"")</f>
        <v>1</v>
      </c>
      <c r="AY382" s="17" t="str">
        <f t="shared" ca="1" si="9451"/>
        <v>C3:C54</v>
      </c>
      <c r="AZ382" s="17" t="b">
        <f t="array" aca="1" ref="AZ382" ca="1">IF(AY382&lt;&gt;"",SUM(1*ISERROR(MATCH(INDIRECT(AY382),INDIRECT(K382),0)))=0,"")</f>
        <v>0</v>
      </c>
      <c r="BA382" s="17" t="b">
        <f t="shared" ca="1" si="9452"/>
        <v>1</v>
      </c>
      <c r="BB382" s="17" t="b">
        <v>0</v>
      </c>
      <c r="BC382" s="17" t="b">
        <f t="shared" ca="1" si="9453"/>
        <v>0</v>
      </c>
      <c r="BD382" s="17" t="b">
        <f t="shared" ca="1" si="9454"/>
        <v>1</v>
      </c>
      <c r="BE382" s="17" t="b">
        <f t="shared" ca="1" si="9455"/>
        <v>0</v>
      </c>
      <c r="BF382" s="17" t="b">
        <f t="shared" ca="1" si="9456"/>
        <v>0</v>
      </c>
      <c r="BG382" s="17" t="b">
        <f t="shared" ca="1" si="9457"/>
        <v>0</v>
      </c>
      <c r="BH382" s="17" t="b">
        <f t="shared" ca="1" si="9458"/>
        <v>1</v>
      </c>
      <c r="BI382" s="17">
        <f t="shared" ca="1" si="9459"/>
        <v>3</v>
      </c>
      <c r="BJ382" s="17" t="b">
        <f t="shared" ca="1" si="9460"/>
        <v>0</v>
      </c>
      <c r="BK382" s="17" t="str">
        <f t="shared" ca="1" si="9461"/>
        <v/>
      </c>
      <c r="BL382" s="17" t="str">
        <f t="shared" ca="1" si="9462"/>
        <v/>
      </c>
      <c r="BM382" s="17" t="str">
        <f t="shared" ca="1" si="9463"/>
        <v>L</v>
      </c>
      <c r="BN382" s="17" t="str">
        <f t="shared" ca="1" si="9464"/>
        <v>L</v>
      </c>
      <c r="BO382" s="17" t="str">
        <f t="shared" ca="1" si="9465"/>
        <v>N</v>
      </c>
      <c r="BP382" s="14" t="b">
        <f t="shared" ca="1" si="9466"/>
        <v>1</v>
      </c>
      <c r="BQ382" s="35"/>
      <c r="BX382" s="16"/>
      <c r="BY382" s="16"/>
      <c r="BZ382" s="16"/>
      <c r="CA382" s="16"/>
      <c r="CB382" s="16"/>
      <c r="CC382" s="16"/>
      <c r="CD382" s="16"/>
      <c r="CE382" s="16"/>
      <c r="CF382" s="16"/>
      <c r="CN382" s="14">
        <f ca="1">IF(H382,IFERROR(IsVariableNameLegal(O382),0),0)</f>
        <v>0</v>
      </c>
      <c r="CO382" s="14" t="str">
        <f t="array" aca="1" ref="CO382" ca="1">IF(H382,IF(COUNTIF(INDIRECT(wew!$C$13),O382)&gt;1,TRIM(SUBSTITUTE(_xll.MCONCAT(IF((INDIRECT(wew!$C$13)=O382)*(COLUMN(INDIRECT(wew!$C$13))&lt;&gt;D382+1),-1+COLUMN(INDIRECT(wew!$C$13)),"")," "),"  "," ")),""),"")</f>
        <v/>
      </c>
      <c r="CP382" s="14" t="str">
        <f t="array" aca="1" ref="CP382" ca="1">IF(P382&lt;&gt;"",IF(LEN(P382)&gt;150,1,""),"")</f>
        <v/>
      </c>
      <c r="CQ382" s="14" t="str">
        <f t="array" aca="1" ref="CQ382" ca="1">IF(AND(H382,NOT(ster!$J$3)),IF(COUNTIF(INDIRECT(wew!$C$15),P382)&gt;1,TRIM(SUBSTITUTE(_xll.MCONCAT(IF((INDIRECT(wew!$C$15)=P382)*(COLUMN(INDIRECT(wew!$C$15))&lt;&gt;D382+1),-1+COLUMN(INDIRECT(wew!$C$15)),"")," "),"  "," ")),""),"")</f>
        <v/>
      </c>
      <c r="CR382" s="14" t="str">
        <f t="array" aca="1" ref="CR382" ca="1">IF(H382,IF(AND(W382&gt;0,AO382&lt;&gt;""),TRIM(SUBSTITUTE(_xll.MCONCAT(IFERROR(IF(ISNUMBER(INDIRECT(Q382)),IF((INDIRECT(ster!$D$14)&lt;&gt;"")*(INDIRECT(Q382)&lt;AO382),INDIRECT(ster!$D$14) &amp; ": " &amp;  SUBSTITUTE(IF( AV382,IFERROR(TEXT(INDIRECT(Q382),"rrrr-mm-dd") &amp;" (" &amp; INDIRECT(Q382) &amp;")",INDIRECT(Q382)),INDIRECT(Q382))," "," "),""),""),"")," "),"  "," ")),""),"")</f>
        <v/>
      </c>
      <c r="CS382" s="14" t="str">
        <f t="array" aca="1" ref="CS382" ca="1">IF(H382,IF(AND(W382&gt;0,AP382&lt;&gt;""),TRIM(SUBSTITUTE(_xll.MCONCAT(IFERROR(IF(ISNUMBER(INDIRECT(Q382)),IF((INDIRECT(ster!$D$14)&lt;&gt;"")*(INDIRECT(Q382)&gt;AP382),INDIRECT(ster!$D$14) &amp; ": " &amp;  SUBSTITUTE(IF( AV382,IFERROR(TEXT(INDIRECT(Q382),"rrrr-mm-dd")&amp;" (" &amp; INDIRECT(Q382) &amp;")",INDIRECT(Q382)),INDIRECT(Q382))," "," "),""),""),"")," "),"  "," ")),""),"")</f>
        <v/>
      </c>
      <c r="CT382" s="14" t="str">
        <f t="array" aca="1" ref="CT382" ca="1">IF(H382,IF(AND(N382&gt;0,AR382),TRIM(SUBSTITUTE(_xll.MCONCAT(IFERROR(IF(ISNUMBER(INDIRECT(Q382)),IF((INDIRECT(ster!$D$14)&lt;&gt;"")*(IFERROR(0*(MATCH(INDIRECT(Q382),INDIRECT(K382),0)&gt;0),1)),INDIRECT(ster!$D$14) &amp; ": " &amp;  SUBSTITUTE(IF( AV382,IFERROR(TEXT(INDIRECT(Q382),"rrrr-mm-dd")&amp;" (" &amp; INDIRECT(Q382) &amp;")",INDIRECT(Q382)),INDIRECT(Q382))," "," "),""),""),"")," "),"  "," ")),""),"")</f>
        <v/>
      </c>
      <c r="CU382" s="14" t="str">
        <f t="array" aca="1" ref="CU382" ca="1">IF(H382,IF(AND(V382&gt;0),TRIM(SUBSTITUTE(_xll.MCONCAT(IF((INDIRECT(ster!$D$14)&lt;&gt;"")*(IFERROR(0*(INDIRECT(Q382)&lt;&gt;""),1)),INDIRECT(ster!$D$14),"")," "),"  "," ")),""),"")</f>
        <v/>
      </c>
      <c r="CV382" s="14" t="str">
        <f t="array" aca="1" ref="CV382" ca="1">IF(H382,IF(AS382,
TRIM(SUBSTITUTE(_xll.MCONCAT(IF(
   (INDIRECT(ster!$D$14)&lt;&gt;"")*
   ((INDIRECT(Q382)="")+
      NOT(ISNUMBER(INDIRECT(Q382)))*
      NOT(ISERROR(MATCH(INDIRECT(Q382),INDIRECT(K382),0)))
    ),
      INDIRECT(ster!$D$14),
   "")," "),"  "," ")),
""),"")</f>
        <v/>
      </c>
      <c r="CW382" s="14" t="str">
        <f t="array" aca="1" ref="CW382" ca="1">IF(H382,IF(AND(AQ382),TRIM(SUBSTITUTE(_xll.MCONCAT(IFERROR(IF(ISNUMBER(INDIRECT(Q382)),IF((INDIRECT(ster!$D$14)&lt;&gt;"")*(INDIRECT(Q382)&lt;&gt;INT(INDIRECT(Q382))),INDIRECT(ster!$D$14) &amp; ": " &amp; INDIRECT(Q382),""),""),"")," "),"  "," ")),""),"")</f>
        <v/>
      </c>
      <c r="CX382" s="14" t="str">
        <f t="array" aca="1" ref="CX382" ca="1">IF(H382,IF(OR(AU382,AV382),TRIM(SUBSTITUTE(_xll.MCONCAT(IF((INDIRECT(ster!$D$14)&lt;&gt;"")*NOT(ISNUMBER(INDIRECT(Q382))),IF(ISERROR(MATCH(INDIRECT(Q382),INDIRECT(K382),0)),IFERROR(IF(INDIRECT(Q382)&lt;&gt;"",INDIRECT(ster!$D$14) &amp; ": " &amp; SUBSTITUTE(INDIRECT(Q382)," "," "),""),""),""),"")," "),"  "," ")),""),"")</f>
        <v/>
      </c>
      <c r="CY382" s="14" t="str">
        <f t="array" aca="1" ref="CY382" ca="1">IF(H382,IF(AE382,TRIM(SUBSTITUTE(_xll.MCONCAT(IF((INDIRECT(ster!$D$14)&lt;&gt;"")*IFERROR(NOT(INDIRECT(AF382)),FALSE),IF(ISERROR(MATCH(INDIRECT(Q382),INDIRECT(K382),0)),IFERROR(IF(INDIRECT(Q382)&lt;&gt;"",INDIRECT(ster!$D$14)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CZ382" s="14" t="str">
        <f t="array" aca="1" ref="CZ382" ca="1">IF(H382,IF(AH382,TRIM(SUBSTITUTE(_xll.MCONCAT(IF((INDIRECT(ster!$D$14)&lt;&gt;"")*IFERROR(NOT(INDIRECT(AI382)),FALSE),IF(ISERROR(MATCH(INDIRECT(Q382),INDIRECT(K382),0)),IFERROR(IF(INDIRECT(Q382)&lt;&gt;"",INDIRECT(ster!$D$14)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DC382" s="14" t="str">
        <f ca="1">SUBSTITUTE(SUBSTITUTE(SUBSTITUTE(SUBSTITUTE(_xll.MCONCAT(DG382:DS382,"■"),"■■","■"),"■■","■"),"■■","■"),"■■","■")</f>
        <v>■</v>
      </c>
      <c r="DD382" s="14" t="str">
        <f t="shared" ca="1" si="9467"/>
        <v/>
      </c>
      <c r="DE382" s="14" t="str">
        <f t="shared" ca="1" si="9468"/>
        <v/>
      </c>
      <c r="DF382" s="14" t="str">
        <f t="shared" ca="1" si="9469"/>
        <v/>
      </c>
      <c r="DG382" s="14" t="str">
        <f t="shared" ca="1" si="9470"/>
        <v/>
      </c>
      <c r="DH382" s="14" t="str">
        <f t="shared" ca="1" si="9471"/>
        <v/>
      </c>
      <c r="DI382" s="14" t="str">
        <f t="shared" ca="1" si="9472"/>
        <v/>
      </c>
      <c r="DJ382" s="14" t="str">
        <f t="shared" ca="1" si="9473"/>
        <v/>
      </c>
      <c r="DK382" s="14" t="str">
        <f t="shared" ca="1" si="9474"/>
        <v/>
      </c>
      <c r="DL382" s="14" t="str">
        <f t="shared" ca="1" si="9475"/>
        <v/>
      </c>
      <c r="DM382" s="14" t="str">
        <f t="shared" ca="1" si="9476"/>
        <v/>
      </c>
      <c r="DN382" s="14" t="str">
        <f t="array" aca="1" ref="DN382" ca="1">IF(CU382&lt;&gt;"","There are errors in the entered values in the following cases: " &amp;SUBSTITUTE(CU382," ",", "),"")</f>
        <v/>
      </c>
      <c r="DO382" s="14" t="str">
        <f t="shared" ca="1" si="9477"/>
        <v/>
      </c>
      <c r="DP382" s="14" t="str">
        <f t="shared" ca="1" si="9478"/>
        <v/>
      </c>
      <c r="DQ382" s="14" t="str">
        <f t="shared" ca="1" si="9479"/>
        <v/>
      </c>
      <c r="DR382" s="14" t="str">
        <f t="shared" ca="1" si="9480"/>
        <v/>
      </c>
      <c r="DS382" s="14" t="str">
        <f t="shared" ca="1" si="9481"/>
        <v/>
      </c>
      <c r="DZ382" s="14" t="b">
        <f t="shared" ca="1" si="9482"/>
        <v>0</v>
      </c>
      <c r="EA382" s="14" t="str">
        <f t="shared" ca="1" si="9483"/>
        <v>What severe disease family member 1 had (q_105_1b)</v>
      </c>
      <c r="EB382" s="14" t="str">
        <f t="shared" ca="1" si="9484"/>
        <v xml:space="preserve">Values must be numeric. </v>
      </c>
      <c r="EC382" s="14" t="str">
        <f t="shared" ca="1" si="9485"/>
        <v xml:space="preserve">What severe disease family member 1 had (q_105_1b): Values must be numeric. </v>
      </c>
      <c r="ED382" s="14" t="str">
        <f t="shared" ca="1" si="9486"/>
        <v/>
      </c>
      <c r="EE382" s="14" t="str">
        <f t="shared" ca="1" si="9487"/>
        <v>Values must be numeric</v>
      </c>
      <c r="EF382" s="14" t="str">
        <f t="shared" ca="1" si="9488"/>
        <v/>
      </c>
      <c r="EG382" s="14" t="str">
        <f t="shared" ca="1" si="9489"/>
        <v/>
      </c>
      <c r="EM382" s="14" t="b">
        <f t="shared" ca="1" si="9490"/>
        <v>1</v>
      </c>
      <c r="EN382" s="14">
        <f t="shared" ca="1" si="9491"/>
        <v>350</v>
      </c>
      <c r="EO382" s="14" t="str">
        <f t="shared" ca="1" si="9492"/>
        <v>q_105_1b</v>
      </c>
      <c r="EP382" s="14" t="str">
        <f t="shared" ca="1" si="9493"/>
        <v xml:space="preserve">What severe disease family member 1 had (q_105_1b): Values must be numeric. </v>
      </c>
      <c r="EQ382" s="14" t="str">
        <f t="shared" ca="1" si="9494"/>
        <v/>
      </c>
    </row>
    <row r="383" spans="2:147" s="14" customFormat="1">
      <c r="B383" s="14" t="str">
        <f t="shared" ca="1" si="9420"/>
        <v/>
      </c>
      <c r="C383" s="14">
        <f t="shared" ca="1" si="9421"/>
        <v>351</v>
      </c>
      <c r="D383" s="14">
        <f t="shared" si="9422"/>
        <v>381</v>
      </c>
      <c r="E383" s="14" t="str">
        <f t="shared" ca="1" si="9423"/>
        <v>I</v>
      </c>
      <c r="F383" s="14" t="str">
        <f t="shared" ca="1" si="9424"/>
        <v>q_105_1c</v>
      </c>
      <c r="G383" s="14" t="str">
        <f t="shared" ca="1" si="9425"/>
        <v>What other severe disease family member 1 had</v>
      </c>
      <c r="H383" s="14" t="b">
        <f t="shared" ca="1" si="9426"/>
        <v>1</v>
      </c>
      <c r="I383" s="14" t="str">
        <f ca="1">IF($H383,ADDRESS(3,(D383+1)*2-1,4,,"["&amp;wew!$G$7&amp;"]"&amp;_sheetname_labels)&amp;":"&amp;ADDRESS(2+ster!$B$20,(D383+1)*2-1,4),"")</f>
        <v>[DBTemplate.xlsm]labels!ACI3:ACI61</v>
      </c>
      <c r="J383" s="14">
        <f t="array" aca="1" ref="J383" ca="1">IF(H383,MAX(0,MAX(IF(INDIRECT(I383)&lt;&gt;"",ROW(INDIRECT(I383)),""))-2),"")</f>
        <v>0</v>
      </c>
      <c r="K383" s="14" t="str">
        <f ca="1">IF($H383,IF($J383&gt;0,ADDRESS(3,(D383+1)*2-1,4,,"["&amp;wew!$G$7&amp;"]"&amp;_sheetname_labels)&amp;":"&amp;ADDRESS(2+J383,(D383+1)*2-1,4),""),"")</f>
        <v/>
      </c>
      <c r="L383" s="14" t="str">
        <f ca="1">IF($H383,IF($J383&gt;0,ADDRESS(3,(D383+1)*2,4,,"["&amp;wew!$G$7&amp;"]"&amp;_sheetname_labels)&amp;":"&amp;ADDRESS(2+J383,(D383+1)*2,4),""),"")</f>
        <v/>
      </c>
      <c r="M383" s="14">
        <f t="shared" ca="1" si="9427"/>
        <v>0</v>
      </c>
      <c r="N383" s="14">
        <f t="shared" ca="1" si="9428"/>
        <v>0</v>
      </c>
      <c r="O383" s="14" t="str">
        <f t="shared" ca="1" si="9429"/>
        <v>q_105_1c</v>
      </c>
      <c r="P383" s="14" t="str">
        <f t="shared" ca="1" si="9430"/>
        <v>What other severe disease family member 1 had</v>
      </c>
      <c r="Q383" s="14" t="str">
        <f ca="1">IF($BP383,ADDRESS(3,D383+1,4,,"["&amp;wew!$G$7&amp;"]"&amp;_sheetname_dataframe)&amp;":"&amp;ADDRESS(2+ster!$C$14,D383+1,4),"")</f>
        <v>[DBTemplate.xlsm]data_frame!NR3:NR3</v>
      </c>
      <c r="R383" s="14" t="str">
        <f>IF($BP383,IF(MID(_xll.FORMULATEXT(INDEX(INDIRECT(Q383),1)),1,1)="=", _xll.FORMULATEXT(INDEX(INDIRECT(Q383),1),2,TRUE),""),"")</f>
        <v/>
      </c>
      <c r="S383" s="14">
        <f t="array" aca="1" ref="S383" ca="1">IF(H383,SUM(IF((IFERROR(INDIRECT(Q383)&lt;&gt;"",FALSE))*(INDIRECT(ster!$D$14)&lt;&gt;""),1,0)),"")</f>
        <v>0</v>
      </c>
      <c r="T383" s="14">
        <f t="array" aca="1" ref="T383" ca="1">IF(H383,IF(M383&gt;0,SUM(IFERROR(1*(MATCH(INDIRECT(Q383),INDIRECT(K383),0)&gt;0),0)*(INDIRECT(ster!$D$14)&lt;&gt;"")*NOT(ISNUMBER(INDIRECT(Q383)))),0),"")</f>
        <v>0</v>
      </c>
      <c r="U383" s="14">
        <f t="array" aca="1" ref="U383" ca="1">IF(H383,SUM((IFERROR(INDIRECT(Q383)="",FALSE))*(INDIRECT(ster!$D$14)&lt;&gt;"")),"")</f>
        <v>1</v>
      </c>
      <c r="V383" s="14">
        <f t="array" aca="1" ref="V383" ca="1">IF(H383,SUM((IFERROR(INDIRECT(Q383)="#ąś",TRUE))*(INDIRECT(ster!$D$14)&lt;&gt;"")),"")</f>
        <v>0</v>
      </c>
      <c r="W383" s="14">
        <f t="array" aca="1" ref="W383" ca="1">IF(H383,SUM(ISNUMBER(INDIRECT(Q383))*(INDIRECT(ster!$D$14)&lt;&gt;"")),"")</f>
        <v>0</v>
      </c>
      <c r="X383" s="14" t="str">
        <f t="array" aca="1" ref="X383" ca="1">IF(AND(H383,W383&gt;0),IF(wew!$B$3,MIN(IF((INDIRECT(ster!$D$14)&lt;&gt;"")*IFERROR(INDIRECT($Q383)&lt;&gt;"",FALSE),IFERROR(INDIRECT($Q383),"X"),"X")),"&lt;włącz podświetlanie wartości&gt;"),"—")</f>
        <v>—</v>
      </c>
      <c r="Y383" s="14" t="str">
        <f t="array" aca="1" ref="Y383" ca="1">IF(AND(H383,W383&gt;0),IF(wew!$B$3,MAX(IF((INDIRECT(ster!$D$14)&lt;&gt;"")*IFERROR(INDIRECT($Q383)&lt;&gt;"",FALSE),IFERROR(INDIRECT($Q383),"X"),"X")),"&lt;włącz podświetlanie wartości&gt;"),"—")</f>
        <v>—</v>
      </c>
      <c r="Z383" s="14">
        <f t="shared" ca="1" si="9431"/>
        <v>0</v>
      </c>
      <c r="AA383" s="12" t="str">
        <f t="shared" ca="1" si="9432"/>
        <v>—</v>
      </c>
      <c r="AB383" s="17">
        <f t="array" aca="1" ref="AB383" ca="1">IF(H383,IF(W383&gt;0,SUM((INDIRECT(ster!$D$14)&lt;&gt;"")*IFERROR((INDIRECT(Q383)&lt;&gt;"")*(INDIRECT(Q383)=INT(INDIRECT(Q383))),0)),0),"")</f>
        <v>0</v>
      </c>
      <c r="AC383" s="17">
        <f t="array" aca="1" ref="AC383" ca="1">IF(H383,W383-AB383,"")</f>
        <v>0</v>
      </c>
      <c r="AD383" s="17">
        <f t="shared" ca="1" si="9433"/>
        <v>1</v>
      </c>
      <c r="AE383" s="17" t="b">
        <f t="shared" ca="1" si="9434"/>
        <v>0</v>
      </c>
      <c r="AF383" s="17" t="str">
        <f ca="1">IF(AE383,IF($H383,ADDRESS(3,D383+2,4,,"["&amp;wew!$G$7&amp;"]"&amp;_sheetname_dataframe)&amp;":"&amp;ADDRESS(2+ster!$C$14,D383+2,4),""),"")</f>
        <v/>
      </c>
      <c r="AG383" s="17" t="str">
        <f t="shared" ca="1" si="9435"/>
        <v/>
      </c>
      <c r="AH383" s="17" t="b">
        <f t="shared" ca="1" si="9436"/>
        <v>0</v>
      </c>
      <c r="AI383" s="17" t="str">
        <f ca="1">IF(AH383,IF($H383,ADDRESS(3,D383+3,4,,"["&amp;wew!$G$7&amp;"]"&amp;_sheetname_dataframe)&amp;":"&amp;ADDRESS(2+ster!$C$14,D383+3,4),""),"")</f>
        <v/>
      </c>
      <c r="AJ383" s="17" t="str">
        <f t="shared" ca="1" si="9437"/>
        <v/>
      </c>
      <c r="AK383" s="17" t="b">
        <f t="shared" ca="1" si="9438"/>
        <v>0</v>
      </c>
      <c r="AL383" s="17" t="b">
        <f t="shared" ca="1" si="9439"/>
        <v>0</v>
      </c>
      <c r="AM383" s="17" t="b">
        <f t="shared" ca="1" si="9440"/>
        <v>0</v>
      </c>
      <c r="AN383" s="17">
        <f t="shared" ca="1" si="9441"/>
        <v>0</v>
      </c>
      <c r="AO383" s="24" t="str">
        <f t="shared" ca="1" si="9442"/>
        <v/>
      </c>
      <c r="AP383" s="24" t="str">
        <f t="shared" ca="1" si="9443"/>
        <v/>
      </c>
      <c r="AQ383" s="17" t="b">
        <f t="shared" ca="1" si="9444"/>
        <v>0</v>
      </c>
      <c r="AR383" s="17" t="b">
        <f t="shared" ca="1" si="9445"/>
        <v>0</v>
      </c>
      <c r="AS383" s="17" t="b">
        <f t="shared" ca="1" si="9446"/>
        <v>0</v>
      </c>
      <c r="AT383" s="17" t="b">
        <f t="shared" ca="1" si="9447"/>
        <v>1</v>
      </c>
      <c r="AU383" s="17" t="b">
        <f t="shared" ca="1" si="9448"/>
        <v>0</v>
      </c>
      <c r="AV383" s="17" t="b">
        <f t="shared" ca="1" si="9449"/>
        <v>0</v>
      </c>
      <c r="AW383" s="17" t="b">
        <f t="shared" ca="1" si="9450"/>
        <v>0</v>
      </c>
      <c r="AX383" s="14" t="b">
        <f t="array" aca="1" ref="AX383" ca="1">IF(H383,N383&gt;0,"")</f>
        <v>0</v>
      </c>
      <c r="AY383" s="17" t="str">
        <f t="shared" ca="1" si="9451"/>
        <v/>
      </c>
      <c r="AZ383" s="17" t="str">
        <f t="array" aca="1" ref="AZ383" ca="1">IF(AY383&lt;&gt;"",SUM(1*ISERROR(MATCH(INDIRECT(AY383),INDIRECT(K383),0)))=0,"")</f>
        <v/>
      </c>
      <c r="BA383" s="17" t="b">
        <f t="shared" ca="1" si="9452"/>
        <v>0</v>
      </c>
      <c r="BB383" s="17" t="b">
        <v>0</v>
      </c>
      <c r="BC383" s="17" t="str">
        <f t="shared" ca="1" si="9453"/>
        <v/>
      </c>
      <c r="BD383" s="17" t="str">
        <f t="shared" ca="1" si="9454"/>
        <v/>
      </c>
      <c r="BE383" s="17" t="str">
        <f t="shared" ca="1" si="9455"/>
        <v/>
      </c>
      <c r="BF383" s="17" t="str">
        <f t="shared" ca="1" si="9456"/>
        <v/>
      </c>
      <c r="BG383" s="17" t="str">
        <f t="shared" ca="1" si="9457"/>
        <v/>
      </c>
      <c r="BH383" s="17" t="str">
        <f t="shared" ca="1" si="9458"/>
        <v/>
      </c>
      <c r="BI383" s="17" t="str">
        <f t="shared" ca="1" si="9459"/>
        <v/>
      </c>
      <c r="BJ383" s="17" t="b">
        <f t="shared" ca="1" si="9460"/>
        <v>0</v>
      </c>
      <c r="BK383" s="17" t="str">
        <f t="shared" ca="1" si="9461"/>
        <v/>
      </c>
      <c r="BL383" s="17" t="str">
        <f t="shared" ca="1" si="9462"/>
        <v/>
      </c>
      <c r="BM383" s="17" t="str">
        <f t="shared" ca="1" si="9463"/>
        <v>S</v>
      </c>
      <c r="BN383" s="17" t="str">
        <f t="shared" ca="1" si="9464"/>
        <v>S</v>
      </c>
      <c r="BO383" s="17" t="str">
        <f t="shared" ca="1" si="9465"/>
        <v>N</v>
      </c>
      <c r="BP383" s="14" t="b">
        <f t="shared" ca="1" si="9466"/>
        <v>1</v>
      </c>
      <c r="BQ383" s="35"/>
      <c r="BU383" s="14" t="s">
        <v>386</v>
      </c>
      <c r="BX383" s="16"/>
      <c r="BY383" s="16"/>
      <c r="BZ383" s="16"/>
      <c r="CA383" s="16"/>
      <c r="CB383" s="16"/>
      <c r="CC383" s="16"/>
      <c r="CD383" s="16"/>
      <c r="CE383" s="16"/>
      <c r="CF383" s="16"/>
      <c r="CN383" s="14">
        <f ca="1">IF(H383,IFERROR(IsVariableNameLegal(O383),0),0)</f>
        <v>0</v>
      </c>
      <c r="CO383" s="14" t="str">
        <f t="array" aca="1" ref="CO383" ca="1">IF(H383,IF(COUNTIF(INDIRECT(wew!$C$13),O383)&gt;1,TRIM(SUBSTITUTE(_xll.MCONCAT(IF((INDIRECT(wew!$C$13)=O383)*(COLUMN(INDIRECT(wew!$C$13))&lt;&gt;D383+1),-1+COLUMN(INDIRECT(wew!$C$13)),"")," "),"  "," ")),""),"")</f>
        <v/>
      </c>
      <c r="CP383" s="14" t="str">
        <f t="array" aca="1" ref="CP383" ca="1">IF(P383&lt;&gt;"",IF(LEN(P383)&gt;150,1,""),"")</f>
        <v/>
      </c>
      <c r="CQ383" s="14" t="str">
        <f t="array" aca="1" ref="CQ383" ca="1">IF(AND(H383,NOT(ster!$J$3)),IF(COUNTIF(INDIRECT(wew!$C$15),P383)&gt;1,TRIM(SUBSTITUTE(_xll.MCONCAT(IF((INDIRECT(wew!$C$15)=P383)*(COLUMN(INDIRECT(wew!$C$15))&lt;&gt;D383+1),-1+COLUMN(INDIRECT(wew!$C$15)),"")," "),"  "," ")),""),"")</f>
        <v/>
      </c>
      <c r="CR383" s="14" t="str">
        <f t="array" aca="1" ref="CR383" ca="1">IF(H383,IF(AND(W383&gt;0,AO383&lt;&gt;""),TRIM(SUBSTITUTE(_xll.MCONCAT(IFERROR(IF(ISNUMBER(INDIRECT(Q383)),IF((INDIRECT(ster!$D$14)&lt;&gt;"")*(INDIRECT(Q383)&lt;AO383),INDIRECT(ster!$D$14) &amp; ": " &amp;  SUBSTITUTE(IF( AV383,IFERROR(TEXT(INDIRECT(Q383),"rrrr-mm-dd") &amp;" (" &amp; INDIRECT(Q383) &amp;")",INDIRECT(Q383)),INDIRECT(Q383))," "," "),""),""),"")," "),"  "," ")),""),"")</f>
        <v/>
      </c>
      <c r="CS383" s="14" t="str">
        <f t="array" aca="1" ref="CS383" ca="1">IF(H383,IF(AND(W383&gt;0,AP383&lt;&gt;""),TRIM(SUBSTITUTE(_xll.MCONCAT(IFERROR(IF(ISNUMBER(INDIRECT(Q383)),IF((INDIRECT(ster!$D$14)&lt;&gt;"")*(INDIRECT(Q383)&gt;AP383),INDIRECT(ster!$D$14) &amp; ": " &amp;  SUBSTITUTE(IF( AV383,IFERROR(TEXT(INDIRECT(Q383),"rrrr-mm-dd")&amp;" (" &amp; INDIRECT(Q383) &amp;")",INDIRECT(Q383)),INDIRECT(Q383))," "," "),""),""),"")," "),"  "," ")),""),"")</f>
        <v/>
      </c>
      <c r="CT383" s="14" t="str">
        <f t="array" aca="1" ref="CT383" ca="1">IF(H383,IF(AND(N383&gt;0,AR383),TRIM(SUBSTITUTE(_xll.MCONCAT(IFERROR(IF(ISNUMBER(INDIRECT(Q383)),IF((INDIRECT(ster!$D$14)&lt;&gt;"")*(IFERROR(0*(MATCH(INDIRECT(Q383),INDIRECT(K383),0)&gt;0),1)),INDIRECT(ster!$D$14) &amp; ": " &amp;  SUBSTITUTE(IF( AV383,IFERROR(TEXT(INDIRECT(Q383),"rrrr-mm-dd")&amp;" (" &amp; INDIRECT(Q383) &amp;")",INDIRECT(Q383)),INDIRECT(Q383))," "," "),""),""),"")," "),"  "," ")),""),"")</f>
        <v/>
      </c>
      <c r="CU383" s="14" t="str">
        <f t="array" aca="1" ref="CU383" ca="1">IF(H383,IF(AND(V383&gt;0),TRIM(SUBSTITUTE(_xll.MCONCAT(IF((INDIRECT(ster!$D$14)&lt;&gt;"")*(IFERROR(0*(INDIRECT(Q383)&lt;&gt;""),1)),INDIRECT(ster!$D$14),"")," "),"  "," ")),""),"")</f>
        <v/>
      </c>
      <c r="CV383" s="14" t="str">
        <f t="array" aca="1" ref="CV383" ca="1">IF(H383,IF(AS383,
TRIM(SUBSTITUTE(_xll.MCONCAT(IF(
   (INDIRECT(ster!$D$14)&lt;&gt;"")*
   ((INDIRECT(Q383)="")+
      NOT(ISNUMBER(INDIRECT(Q383)))*
      NOT(ISERROR(MATCH(INDIRECT(Q383),INDIRECT(K383),0)))
    ),
      INDIRECT(ster!$D$14),
   "")," "),"  "," ")),
""),"")</f>
        <v/>
      </c>
      <c r="CW383" s="14" t="str">
        <f t="array" aca="1" ref="CW383" ca="1">IF(H383,IF(AND(AQ383),TRIM(SUBSTITUTE(_xll.MCONCAT(IFERROR(IF(ISNUMBER(INDIRECT(Q383)),IF((INDIRECT(ster!$D$14)&lt;&gt;"")*(INDIRECT(Q383)&lt;&gt;INT(INDIRECT(Q383))),INDIRECT(ster!$D$14) &amp; ": " &amp; INDIRECT(Q383),""),""),"")," "),"  "," ")),""),"")</f>
        <v/>
      </c>
      <c r="CX383" s="14" t="str">
        <f t="array" aca="1" ref="CX383" ca="1">IF(H383,IF(OR(AU383,AV383),TRIM(SUBSTITUTE(_xll.MCONCAT(IF((INDIRECT(ster!$D$14)&lt;&gt;"")*NOT(ISNUMBER(INDIRECT(Q383))),IF(ISERROR(MATCH(INDIRECT(Q383),INDIRECT(K383),0)),IFERROR(IF(INDIRECT(Q383)&lt;&gt;"",INDIRECT(ster!$D$14) &amp; ": " &amp; SUBSTITUTE(INDIRECT(Q383)," "," "),""),""),""),"")," "),"  "," ")),""),"")</f>
        <v/>
      </c>
      <c r="CY383" s="14" t="str">
        <f t="array" aca="1" ref="CY383" ca="1">IF(H383,IF(AE383,TRIM(SUBSTITUTE(_xll.MCONCAT(IF((INDIRECT(ster!$D$14)&lt;&gt;"")*IFERROR(NOT(INDIRECT(AF383)),FALSE),IF(ISERROR(MATCH(INDIRECT(Q383),INDIRECT(K383),0)),IFERROR(IF(INDIRECT(Q383)&lt;&gt;"",INDIRECT(ster!$D$14)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CZ383" s="14" t="str">
        <f t="array" aca="1" ref="CZ383" ca="1">IF(H383,IF(AH383,TRIM(SUBSTITUTE(_xll.MCONCAT(IF((INDIRECT(ster!$D$14)&lt;&gt;"")*IFERROR(NOT(INDIRECT(AI383)),FALSE),IF(ISERROR(MATCH(INDIRECT(Q383),INDIRECT(K383),0)),IFERROR(IF(INDIRECT(Q383)&lt;&gt;"",INDIRECT(ster!$D$14)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DC383" s="14" t="str">
        <f ca="1">SUBSTITUTE(SUBSTITUTE(SUBSTITUTE(SUBSTITUTE(_xll.MCONCAT(DG383:DS383,"■"),"■■","■"),"■■","■"),"■■","■"),"■■","■")</f>
        <v>■</v>
      </c>
      <c r="DD383" s="14" t="str">
        <f t="shared" ca="1" si="9467"/>
        <v/>
      </c>
      <c r="DE383" s="14" t="str">
        <f t="shared" ca="1" si="9468"/>
        <v/>
      </c>
      <c r="DF383" s="14" t="str">
        <f t="shared" ca="1" si="9469"/>
        <v/>
      </c>
      <c r="DG383" s="14" t="str">
        <f t="shared" ca="1" si="9470"/>
        <v/>
      </c>
      <c r="DH383" s="14" t="str">
        <f t="shared" ca="1" si="9471"/>
        <v/>
      </c>
      <c r="DI383" s="14" t="str">
        <f t="shared" ca="1" si="9472"/>
        <v/>
      </c>
      <c r="DJ383" s="14" t="str">
        <f t="shared" ca="1" si="9473"/>
        <v/>
      </c>
      <c r="DK383" s="14" t="str">
        <f t="shared" ca="1" si="9474"/>
        <v/>
      </c>
      <c r="DL383" s="14" t="str">
        <f t="shared" ca="1" si="9475"/>
        <v/>
      </c>
      <c r="DM383" s="14" t="str">
        <f t="shared" ca="1" si="9476"/>
        <v/>
      </c>
      <c r="DN383" s="14" t="str">
        <f t="array" aca="1" ref="DN383" ca="1">IF(CU383&lt;&gt;"","There are errors in the entered values in the following cases: " &amp;SUBSTITUTE(CU383," ",", "),"")</f>
        <v/>
      </c>
      <c r="DO383" s="14" t="str">
        <f t="shared" ca="1" si="9477"/>
        <v/>
      </c>
      <c r="DP383" s="14" t="str">
        <f t="shared" ca="1" si="9478"/>
        <v/>
      </c>
      <c r="DQ383" s="14" t="str">
        <f t="shared" ca="1" si="9479"/>
        <v/>
      </c>
      <c r="DR383" s="14" t="str">
        <f t="shared" ca="1" si="9480"/>
        <v/>
      </c>
      <c r="DS383" s="14" t="str">
        <f t="shared" ca="1" si="9481"/>
        <v/>
      </c>
      <c r="DZ383" s="14" t="b">
        <f t="shared" ca="1" si="9482"/>
        <v>0</v>
      </c>
      <c r="EA383" s="14" t="str">
        <f t="shared" ca="1" si="9483"/>
        <v/>
      </c>
      <c r="EB383" s="14" t="str">
        <f t="shared" ca="1" si="9484"/>
        <v/>
      </c>
      <c r="EC383" s="14" t="str">
        <f t="shared" ca="1" si="9485"/>
        <v/>
      </c>
      <c r="ED383" s="14" t="str">
        <f t="shared" ca="1" si="9486"/>
        <v/>
      </c>
      <c r="EE383" s="14" t="str">
        <f t="shared" ca="1" si="9487"/>
        <v/>
      </c>
      <c r="EF383" s="14" t="str">
        <f t="shared" ca="1" si="9488"/>
        <v/>
      </c>
      <c r="EG383" s="14" t="str">
        <f t="shared" ca="1" si="9489"/>
        <v/>
      </c>
      <c r="EM383" s="14" t="b">
        <f t="shared" ca="1" si="9490"/>
        <v>0</v>
      </c>
      <c r="EN383" s="14" t="str">
        <f t="shared" ca="1" si="9491"/>
        <v/>
      </c>
      <c r="EO383" s="14" t="str">
        <f t="shared" ca="1" si="9492"/>
        <v/>
      </c>
      <c r="EP383" s="14" t="str">
        <f t="shared" ca="1" si="9493"/>
        <v/>
      </c>
      <c r="EQ383" s="14" t="str">
        <f t="shared" ca="1" si="9494"/>
        <v/>
      </c>
    </row>
    <row r="384" spans="2:147" s="14" customFormat="1">
      <c r="B384" s="14" t="str">
        <f t="shared" ca="1" si="9420"/>
        <v/>
      </c>
      <c r="C384" s="14">
        <f t="shared" ca="1" si="9421"/>
        <v>352</v>
      </c>
      <c r="D384" s="14">
        <f t="shared" si="9422"/>
        <v>382</v>
      </c>
      <c r="E384" s="14" t="str">
        <f t="shared" ca="1" si="9423"/>
        <v>N</v>
      </c>
      <c r="F384" s="14" t="str">
        <f t="shared" ca="1" si="9424"/>
        <v>q_105_2a</v>
      </c>
      <c r="G384" s="14" t="str">
        <f t="shared" ca="1" si="9425"/>
        <v>Which family member 2 had a history of other severe disease</v>
      </c>
      <c r="H384" s="14" t="b">
        <f t="shared" ca="1" si="9426"/>
        <v>1</v>
      </c>
      <c r="I384" s="14" t="str">
        <f ca="1">IF($H384,ADDRESS(3,(D384+1)*2-1,4,,"["&amp;wew!$G$7&amp;"]"&amp;_sheetname_labels)&amp;":"&amp;ADDRESS(2+ster!$B$20,(D384+1)*2-1,4),"")</f>
        <v>[DBTemplate.xlsm]labels!ACK3:ACK61</v>
      </c>
      <c r="J384" s="14">
        <f t="array" aca="1" ref="J384" ca="1">IF(H384,MAX(0,MAX(IF(INDIRECT(I384)&lt;&gt;"",ROW(INDIRECT(I384)),""))-2),"")</f>
        <v>33</v>
      </c>
      <c r="K384" s="14" t="str">
        <f ca="1">IF($H384,IF($J384&gt;0,ADDRESS(3,(D384+1)*2-1,4,,"["&amp;wew!$G$7&amp;"]"&amp;_sheetname_labels)&amp;":"&amp;ADDRESS(2+J384,(D384+1)*2-1,4),""),"")</f>
        <v>[DBTemplate.xlsm]labels!ACK3:ACK35</v>
      </c>
      <c r="L384" s="14" t="str">
        <f ca="1">IF($H384,IF($J384&gt;0,ADDRESS(3,(D384+1)*2,4,,"["&amp;wew!$G$7&amp;"]"&amp;_sheetname_labels)&amp;":"&amp;ADDRESS(2+J384,(D384+1)*2,4),""),"")</f>
        <v>[DBTemplate.xlsm]labels!ACL3:ACL35</v>
      </c>
      <c r="M384" s="14">
        <f t="shared" ca="1" si="9427"/>
        <v>0</v>
      </c>
      <c r="N384" s="14">
        <f t="shared" ca="1" si="9428"/>
        <v>33</v>
      </c>
      <c r="O384" s="14" t="str">
        <f t="shared" ca="1" si="9429"/>
        <v>q_105_2a</v>
      </c>
      <c r="P384" s="14" t="str">
        <f t="shared" ca="1" si="9430"/>
        <v>Which family member 2 had a history of other severe disease</v>
      </c>
      <c r="Q384" s="14" t="str">
        <f ca="1">IF($BP384,ADDRESS(3,D384+1,4,,"["&amp;wew!$G$7&amp;"]"&amp;_sheetname_dataframe)&amp;":"&amp;ADDRESS(2+ster!$C$14,D384+1,4),"")</f>
        <v>[DBTemplate.xlsm]data_frame!NS3:NS3</v>
      </c>
      <c r="R384" s="14" t="str">
        <f>IF($BP384,IF(MID(_xll.FORMULATEXT(INDEX(INDIRECT(Q384),1)),1,1)="=", _xll.FORMULATEXT(INDEX(INDIRECT(Q384),1),2,TRUE),""),"")</f>
        <v/>
      </c>
      <c r="S384" s="14">
        <f t="array" aca="1" ref="S384" ca="1">IF(H384,SUM(IF((IFERROR(INDIRECT(Q384)&lt;&gt;"",FALSE))*(INDIRECT(ster!$D$14)&lt;&gt;""),1,0)),"")</f>
        <v>0</v>
      </c>
      <c r="T384" s="14">
        <f t="array" aca="1" ref="T384" ca="1">IF(H384,IF(M384&gt;0,SUM(IFERROR(1*(MATCH(INDIRECT(Q384),INDIRECT(K384),0)&gt;0),0)*(INDIRECT(ster!$D$14)&lt;&gt;"")*NOT(ISNUMBER(INDIRECT(Q384)))),0),"")</f>
        <v>0</v>
      </c>
      <c r="U384" s="14">
        <f t="array" aca="1" ref="U384" ca="1">IF(H384,SUM((IFERROR(INDIRECT(Q384)="",FALSE))*(INDIRECT(ster!$D$14)&lt;&gt;"")),"")</f>
        <v>1</v>
      </c>
      <c r="V384" s="14">
        <f t="array" aca="1" ref="V384" ca="1">IF(H384,SUM((IFERROR(INDIRECT(Q384)="#ąś",TRUE))*(INDIRECT(ster!$D$14)&lt;&gt;"")),"")</f>
        <v>0</v>
      </c>
      <c r="W384" s="14">
        <f t="array" aca="1" ref="W384" ca="1">IF(H384,SUM(ISNUMBER(INDIRECT(Q384))*(INDIRECT(ster!$D$14)&lt;&gt;"")),"")</f>
        <v>0</v>
      </c>
      <c r="X384" s="14" t="str">
        <f t="array" aca="1" ref="X384" ca="1">IF(AND(H384,W384&gt;0),IF(wew!$B$3,MIN(IF((INDIRECT(ster!$D$14)&lt;&gt;"")*IFERROR(INDIRECT($Q384)&lt;&gt;"",FALSE),IFERROR(INDIRECT($Q384),"X"),"X")),"&lt;włącz podświetlanie wartości&gt;"),"—")</f>
        <v>—</v>
      </c>
      <c r="Y384" s="14" t="str">
        <f t="array" aca="1" ref="Y384" ca="1">IF(AND(H384,W384&gt;0),IF(wew!$B$3,MAX(IF((INDIRECT(ster!$D$14)&lt;&gt;"")*IFERROR(INDIRECT($Q384)&lt;&gt;"",FALSE),IFERROR(INDIRECT($Q384),"X"),"X")),"&lt;włącz podświetlanie wartości&gt;"),"—")</f>
        <v>—</v>
      </c>
      <c r="Z384" s="14">
        <f t="shared" ca="1" si="9431"/>
        <v>0</v>
      </c>
      <c r="AA384" s="12" t="str">
        <f t="shared" ca="1" si="9432"/>
        <v>—</v>
      </c>
      <c r="AB384" s="17">
        <f t="array" aca="1" ref="AB384" ca="1">IF(H384,IF(W384&gt;0,SUM((INDIRECT(ster!$D$14)&lt;&gt;"")*IFERROR((INDIRECT(Q384)&lt;&gt;"")*(INDIRECT(Q384)=INT(INDIRECT(Q384))),0)),0),"")</f>
        <v>0</v>
      </c>
      <c r="AC384" s="17">
        <f t="array" aca="1" ref="AC384" ca="1">IF(H384,W384-AB384,"")</f>
        <v>0</v>
      </c>
      <c r="AD384" s="17">
        <f t="shared" ca="1" si="9433"/>
        <v>1</v>
      </c>
      <c r="AE384" s="17" t="b">
        <f t="shared" ca="1" si="9434"/>
        <v>0</v>
      </c>
      <c r="AF384" s="17" t="str">
        <f ca="1">IF(AE384,IF($H384,ADDRESS(3,D384+2,4,,"["&amp;wew!$G$7&amp;"]"&amp;_sheetname_dataframe)&amp;":"&amp;ADDRESS(2+ster!$C$14,D384+2,4),""),"")</f>
        <v/>
      </c>
      <c r="AG384" s="17" t="str">
        <f t="shared" ca="1" si="9435"/>
        <v/>
      </c>
      <c r="AH384" s="17" t="b">
        <f t="shared" ca="1" si="9436"/>
        <v>0</v>
      </c>
      <c r="AI384" s="17" t="str">
        <f ca="1">IF(AH384,IF($H384,ADDRESS(3,D384+3,4,,"["&amp;wew!$G$7&amp;"]"&amp;_sheetname_dataframe)&amp;":"&amp;ADDRESS(2+ster!$C$14,D384+3,4),""),"")</f>
        <v/>
      </c>
      <c r="AJ384" s="17" t="str">
        <f t="shared" ca="1" si="9437"/>
        <v/>
      </c>
      <c r="AK384" s="17" t="b">
        <f t="shared" ca="1" si="9438"/>
        <v>0</v>
      </c>
      <c r="AL384" s="17" t="b">
        <f t="shared" ca="1" si="9439"/>
        <v>0</v>
      </c>
      <c r="AM384" s="17" t="b">
        <f t="shared" ca="1" si="9440"/>
        <v>0</v>
      </c>
      <c r="AN384" s="17">
        <f t="shared" ca="1" si="9441"/>
        <v>0</v>
      </c>
      <c r="AO384" s="24" t="str">
        <f t="shared" ca="1" si="9442"/>
        <v/>
      </c>
      <c r="AP384" s="24" t="str">
        <f t="shared" ca="1" si="9443"/>
        <v/>
      </c>
      <c r="AQ384" s="17" t="b">
        <f t="shared" ca="1" si="9444"/>
        <v>0</v>
      </c>
      <c r="AR384" s="17" t="b">
        <f t="shared" ca="1" si="9445"/>
        <v>0</v>
      </c>
      <c r="AS384" s="17" t="b">
        <f t="shared" ca="1" si="9446"/>
        <v>0</v>
      </c>
      <c r="AT384" s="17" t="b">
        <f t="shared" ca="1" si="9447"/>
        <v>0</v>
      </c>
      <c r="AU384" s="17" t="b">
        <f t="shared" ca="1" si="9448"/>
        <v>1</v>
      </c>
      <c r="AV384" s="17" t="b">
        <f t="shared" ca="1" si="9449"/>
        <v>0</v>
      </c>
      <c r="AW384" s="17" t="b">
        <f t="shared" ca="1" si="9450"/>
        <v>0</v>
      </c>
      <c r="AX384" s="14" t="b">
        <f t="array" aca="1" ref="AX384" ca="1">IF(H384,N384&gt;0,"")</f>
        <v>1</v>
      </c>
      <c r="AY384" s="17" t="str">
        <f t="shared" ca="1" si="9451"/>
        <v>C3:C35</v>
      </c>
      <c r="AZ384" s="17" t="b">
        <f t="array" aca="1" ref="AZ384" ca="1">IF(AY384&lt;&gt;"",SUM(1*ISERROR(MATCH(INDIRECT(AY384),INDIRECT(K384),0)))=0,"")</f>
        <v>0</v>
      </c>
      <c r="BA384" s="17" t="b">
        <f t="shared" ca="1" si="9452"/>
        <v>1</v>
      </c>
      <c r="BB384" s="17" t="b">
        <v>0</v>
      </c>
      <c r="BC384" s="17" t="b">
        <f t="shared" ca="1" si="9453"/>
        <v>0</v>
      </c>
      <c r="BD384" s="17" t="b">
        <f t="shared" ca="1" si="9454"/>
        <v>1</v>
      </c>
      <c r="BE384" s="17" t="b">
        <f t="shared" ca="1" si="9455"/>
        <v>0</v>
      </c>
      <c r="BF384" s="17" t="b">
        <f t="shared" ca="1" si="9456"/>
        <v>0</v>
      </c>
      <c r="BG384" s="17" t="b">
        <f t="shared" ca="1" si="9457"/>
        <v>0</v>
      </c>
      <c r="BH384" s="17" t="b">
        <f t="shared" ca="1" si="9458"/>
        <v>1</v>
      </c>
      <c r="BI384" s="17">
        <f t="shared" ca="1" si="9459"/>
        <v>3</v>
      </c>
      <c r="BJ384" s="17" t="b">
        <f t="shared" ca="1" si="9460"/>
        <v>0</v>
      </c>
      <c r="BK384" s="17" t="str">
        <f t="shared" ca="1" si="9461"/>
        <v/>
      </c>
      <c r="BL384" s="17" t="str">
        <f t="shared" ca="1" si="9462"/>
        <v/>
      </c>
      <c r="BM384" s="17" t="str">
        <f t="shared" ca="1" si="9463"/>
        <v>L</v>
      </c>
      <c r="BN384" s="17" t="str">
        <f t="shared" ca="1" si="9464"/>
        <v>L</v>
      </c>
      <c r="BO384" s="17" t="str">
        <f t="shared" ca="1" si="9465"/>
        <v>N</v>
      </c>
      <c r="BP384" s="14" t="b">
        <f t="shared" ca="1" si="9466"/>
        <v>1</v>
      </c>
      <c r="BQ384" s="35"/>
      <c r="BX384" s="16"/>
      <c r="BY384" s="16"/>
      <c r="BZ384" s="16"/>
      <c r="CA384" s="16"/>
      <c r="CB384" s="16"/>
      <c r="CC384" s="16"/>
      <c r="CD384" s="16"/>
      <c r="CE384" s="16"/>
      <c r="CF384" s="16"/>
      <c r="CN384" s="14">
        <f ca="1">IF(H384,IFERROR(IsVariableNameLegal(O384),0),0)</f>
        <v>0</v>
      </c>
      <c r="CO384" s="14" t="str">
        <f t="array" aca="1" ref="CO384" ca="1">IF(H384,IF(COUNTIF(INDIRECT(wew!$C$13),O384)&gt;1,TRIM(SUBSTITUTE(_xll.MCONCAT(IF((INDIRECT(wew!$C$13)=O384)*(COLUMN(INDIRECT(wew!$C$13))&lt;&gt;D384+1),-1+COLUMN(INDIRECT(wew!$C$13)),"")," "),"  "," ")),""),"")</f>
        <v/>
      </c>
      <c r="CP384" s="14" t="str">
        <f t="array" aca="1" ref="CP384" ca="1">IF(P384&lt;&gt;"",IF(LEN(P384)&gt;150,1,""),"")</f>
        <v/>
      </c>
      <c r="CQ384" s="14" t="str">
        <f t="array" aca="1" ref="CQ384" ca="1">IF(AND(H384,NOT(ster!$J$3)),IF(COUNTIF(INDIRECT(wew!$C$15),P384)&gt;1,TRIM(SUBSTITUTE(_xll.MCONCAT(IF((INDIRECT(wew!$C$15)=P384)*(COLUMN(INDIRECT(wew!$C$15))&lt;&gt;D384+1),-1+COLUMN(INDIRECT(wew!$C$15)),"")," "),"  "," ")),""),"")</f>
        <v/>
      </c>
      <c r="CR384" s="14" t="str">
        <f t="array" aca="1" ref="CR384" ca="1">IF(H384,IF(AND(W384&gt;0,AO384&lt;&gt;""),TRIM(SUBSTITUTE(_xll.MCONCAT(IFERROR(IF(ISNUMBER(INDIRECT(Q384)),IF((INDIRECT(ster!$D$14)&lt;&gt;"")*(INDIRECT(Q384)&lt;AO384),INDIRECT(ster!$D$14) &amp; ": " &amp;  SUBSTITUTE(IF( AV384,IFERROR(TEXT(INDIRECT(Q384),"rrrr-mm-dd") &amp;" (" &amp; INDIRECT(Q384) &amp;")",INDIRECT(Q384)),INDIRECT(Q384))," "," "),""),""),"")," "),"  "," ")),""),"")</f>
        <v/>
      </c>
      <c r="CS384" s="14" t="str">
        <f t="array" aca="1" ref="CS384" ca="1">IF(H384,IF(AND(W384&gt;0,AP384&lt;&gt;""),TRIM(SUBSTITUTE(_xll.MCONCAT(IFERROR(IF(ISNUMBER(INDIRECT(Q384)),IF((INDIRECT(ster!$D$14)&lt;&gt;"")*(INDIRECT(Q384)&gt;AP384),INDIRECT(ster!$D$14) &amp; ": " &amp;  SUBSTITUTE(IF( AV384,IFERROR(TEXT(INDIRECT(Q384),"rrrr-mm-dd")&amp;" (" &amp; INDIRECT(Q384) &amp;")",INDIRECT(Q384)),INDIRECT(Q384))," "," "),""),""),"")," "),"  "," ")),""),"")</f>
        <v/>
      </c>
      <c r="CT384" s="14" t="str">
        <f t="array" aca="1" ref="CT384" ca="1">IF(H384,IF(AND(N384&gt;0,AR384),TRIM(SUBSTITUTE(_xll.MCONCAT(IFERROR(IF(ISNUMBER(INDIRECT(Q384)),IF((INDIRECT(ster!$D$14)&lt;&gt;"")*(IFERROR(0*(MATCH(INDIRECT(Q384),INDIRECT(K384),0)&gt;0),1)),INDIRECT(ster!$D$14) &amp; ": " &amp;  SUBSTITUTE(IF( AV384,IFERROR(TEXT(INDIRECT(Q384),"rrrr-mm-dd")&amp;" (" &amp; INDIRECT(Q384) &amp;")",INDIRECT(Q384)),INDIRECT(Q384))," "," "),""),""),"")," "),"  "," ")),""),"")</f>
        <v/>
      </c>
      <c r="CU384" s="14" t="str">
        <f t="array" aca="1" ref="CU384" ca="1">IF(H384,IF(AND(V384&gt;0),TRIM(SUBSTITUTE(_xll.MCONCAT(IF((INDIRECT(ster!$D$14)&lt;&gt;"")*(IFERROR(0*(INDIRECT(Q384)&lt;&gt;""),1)),INDIRECT(ster!$D$14),"")," "),"  "," ")),""),"")</f>
        <v/>
      </c>
      <c r="CV384" s="14" t="str">
        <f t="array" aca="1" ref="CV384" ca="1">IF(H384,IF(AS384,
TRIM(SUBSTITUTE(_xll.MCONCAT(IF(
   (INDIRECT(ster!$D$14)&lt;&gt;"")*
   ((INDIRECT(Q384)="")+
      NOT(ISNUMBER(INDIRECT(Q384)))*
      NOT(ISERROR(MATCH(INDIRECT(Q384),INDIRECT(K384),0)))
    ),
      INDIRECT(ster!$D$14),
   "")," "),"  "," ")),
""),"")</f>
        <v/>
      </c>
      <c r="CW384" s="14" t="str">
        <f t="array" aca="1" ref="CW384" ca="1">IF(H384,IF(AND(AQ384),TRIM(SUBSTITUTE(_xll.MCONCAT(IFERROR(IF(ISNUMBER(INDIRECT(Q384)),IF((INDIRECT(ster!$D$14)&lt;&gt;"")*(INDIRECT(Q384)&lt;&gt;INT(INDIRECT(Q384))),INDIRECT(ster!$D$14) &amp; ": " &amp; INDIRECT(Q384),""),""),"")," "),"  "," ")),""),"")</f>
        <v/>
      </c>
      <c r="CX384" s="14" t="str">
        <f t="array" aca="1" ref="CX384" ca="1">IF(H384,IF(OR(AU384,AV384),TRIM(SUBSTITUTE(_xll.MCONCAT(IF((INDIRECT(ster!$D$14)&lt;&gt;"")*NOT(ISNUMBER(INDIRECT(Q384))),IF(ISERROR(MATCH(INDIRECT(Q384),INDIRECT(K384),0)),IFERROR(IF(INDIRECT(Q384)&lt;&gt;"",INDIRECT(ster!$D$14) &amp; ": " &amp; SUBSTITUTE(INDIRECT(Q384)," "," "),""),""),""),"")," "),"  "," ")),""),"")</f>
        <v/>
      </c>
      <c r="CY384" s="14" t="str">
        <f t="array" aca="1" ref="CY384" ca="1">IF(H384,IF(AE384,TRIM(SUBSTITUTE(_xll.MCONCAT(IF((INDIRECT(ster!$D$14)&lt;&gt;"")*IFERROR(NOT(INDIRECT(AF384)),FALSE),IF(ISERROR(MATCH(INDIRECT(Q384),INDIRECT(K384),0)),IFERROR(IF(INDIRECT(Q384)&lt;&gt;"",INDIRECT(ster!$D$14)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CZ384" s="14" t="str">
        <f t="array" aca="1" ref="CZ384" ca="1">IF(H384,IF(AH384,TRIM(SUBSTITUTE(_xll.MCONCAT(IF((INDIRECT(ster!$D$14)&lt;&gt;"")*IFERROR(NOT(INDIRECT(AI384)),FALSE),IF(ISERROR(MATCH(INDIRECT(Q384),INDIRECT(K384),0)),IFERROR(IF(INDIRECT(Q384)&lt;&gt;"",INDIRECT(ster!$D$14)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DC384" s="14" t="str">
        <f ca="1">SUBSTITUTE(SUBSTITUTE(SUBSTITUTE(SUBSTITUTE(_xll.MCONCAT(DG384:DS384,"■"),"■■","■"),"■■","■"),"■■","■"),"■■","■")</f>
        <v>■</v>
      </c>
      <c r="DD384" s="14" t="str">
        <f t="shared" ca="1" si="9467"/>
        <v/>
      </c>
      <c r="DE384" s="14" t="str">
        <f t="shared" ca="1" si="9468"/>
        <v/>
      </c>
      <c r="DF384" s="14" t="str">
        <f t="shared" ca="1" si="9469"/>
        <v/>
      </c>
      <c r="DG384" s="14" t="str">
        <f t="shared" ca="1" si="9470"/>
        <v/>
      </c>
      <c r="DH384" s="14" t="str">
        <f t="shared" ca="1" si="9471"/>
        <v/>
      </c>
      <c r="DI384" s="14" t="str">
        <f t="shared" ca="1" si="9472"/>
        <v/>
      </c>
      <c r="DJ384" s="14" t="str">
        <f t="shared" ca="1" si="9473"/>
        <v/>
      </c>
      <c r="DK384" s="14" t="str">
        <f t="shared" ca="1" si="9474"/>
        <v/>
      </c>
      <c r="DL384" s="14" t="str">
        <f t="shared" ca="1" si="9475"/>
        <v/>
      </c>
      <c r="DM384" s="14" t="str">
        <f t="shared" ca="1" si="9476"/>
        <v/>
      </c>
      <c r="DN384" s="14" t="str">
        <f t="array" aca="1" ref="DN384" ca="1">IF(CU384&lt;&gt;"","There are errors in the entered values in the following cases: " &amp;SUBSTITUTE(CU384," ",", "),"")</f>
        <v/>
      </c>
      <c r="DO384" s="14" t="str">
        <f t="shared" ca="1" si="9477"/>
        <v/>
      </c>
      <c r="DP384" s="14" t="str">
        <f t="shared" ca="1" si="9478"/>
        <v/>
      </c>
      <c r="DQ384" s="14" t="str">
        <f t="shared" ca="1" si="9479"/>
        <v/>
      </c>
      <c r="DR384" s="14" t="str">
        <f t="shared" ca="1" si="9480"/>
        <v/>
      </c>
      <c r="DS384" s="14" t="str">
        <f t="shared" ca="1" si="9481"/>
        <v/>
      </c>
      <c r="DZ384" s="14" t="b">
        <f t="shared" ca="1" si="9482"/>
        <v>0</v>
      </c>
      <c r="EA384" s="14" t="str">
        <f t="shared" ca="1" si="9483"/>
        <v>Which family member 2 had a history of other severe disease (q_105_2a)</v>
      </c>
      <c r="EB384" s="14" t="str">
        <f t="shared" ca="1" si="9484"/>
        <v xml:space="preserve">Values must be numeric. </v>
      </c>
      <c r="EC384" s="14" t="str">
        <f t="shared" ca="1" si="9485"/>
        <v xml:space="preserve">Which family member 2 had a history of other severe disease (q_105_2a): Values must be numeric. </v>
      </c>
      <c r="ED384" s="14" t="str">
        <f t="shared" ca="1" si="9486"/>
        <v/>
      </c>
      <c r="EE384" s="14" t="str">
        <f t="shared" ca="1" si="9487"/>
        <v>Values must be numeric</v>
      </c>
      <c r="EF384" s="14" t="str">
        <f t="shared" ca="1" si="9488"/>
        <v/>
      </c>
      <c r="EG384" s="14" t="str">
        <f t="shared" ca="1" si="9489"/>
        <v/>
      </c>
      <c r="EM384" s="14" t="b">
        <f t="shared" ca="1" si="9490"/>
        <v>1</v>
      </c>
      <c r="EN384" s="14">
        <f t="shared" ca="1" si="9491"/>
        <v>352</v>
      </c>
      <c r="EO384" s="14" t="str">
        <f t="shared" ca="1" si="9492"/>
        <v>q_105_2a</v>
      </c>
      <c r="EP384" s="14" t="str">
        <f t="shared" ca="1" si="9493"/>
        <v xml:space="preserve">Which family member 2 had a history of other severe disease (q_105_2a): Values must be numeric. </v>
      </c>
      <c r="EQ384" s="14" t="str">
        <f t="shared" ca="1" si="9494"/>
        <v/>
      </c>
    </row>
    <row r="385" spans="2:147" s="14" customFormat="1">
      <c r="B385" s="14" t="str">
        <f t="shared" ca="1" si="9420"/>
        <v/>
      </c>
      <c r="C385" s="14">
        <f t="shared" ca="1" si="9421"/>
        <v>353</v>
      </c>
      <c r="D385" s="14">
        <f t="shared" si="9422"/>
        <v>383</v>
      </c>
      <c r="E385" s="14" t="str">
        <f t="shared" ca="1" si="9423"/>
        <v>N</v>
      </c>
      <c r="F385" s="14" t="str">
        <f t="shared" ca="1" si="9424"/>
        <v>q_105_2b</v>
      </c>
      <c r="G385" s="14" t="str">
        <f t="shared" ca="1" si="9425"/>
        <v>What severe disease family member 2 had</v>
      </c>
      <c r="H385" s="14" t="b">
        <f t="shared" ca="1" si="9426"/>
        <v>1</v>
      </c>
      <c r="I385" s="14" t="str">
        <f ca="1">IF($H385,ADDRESS(3,(D385+1)*2-1,4,,"["&amp;wew!$G$7&amp;"]"&amp;_sheetname_labels)&amp;":"&amp;ADDRESS(2+ster!$B$20,(D385+1)*2-1,4),"")</f>
        <v>[DBTemplate.xlsm]labels!ACM3:ACM61</v>
      </c>
      <c r="J385" s="14">
        <f t="array" aca="1" ref="J385" ca="1">IF(H385,MAX(0,MAX(IF(INDIRECT(I385)&lt;&gt;"",ROW(INDIRECT(I385)),""))-2),"")</f>
        <v>52</v>
      </c>
      <c r="K385" s="14" t="str">
        <f ca="1">IF($H385,IF($J385&gt;0,ADDRESS(3,(D385+1)*2-1,4,,"["&amp;wew!$G$7&amp;"]"&amp;_sheetname_labels)&amp;":"&amp;ADDRESS(2+J385,(D385+1)*2-1,4),""),"")</f>
        <v>[DBTemplate.xlsm]labels!ACM3:ACM54</v>
      </c>
      <c r="L385" s="14" t="str">
        <f ca="1">IF($H385,IF($J385&gt;0,ADDRESS(3,(D385+1)*2,4,,"["&amp;wew!$G$7&amp;"]"&amp;_sheetname_labels)&amp;":"&amp;ADDRESS(2+J385,(D385+1)*2,4),""),"")</f>
        <v>[DBTemplate.xlsm]labels!ACN3:ACN54</v>
      </c>
      <c r="M385" s="14">
        <f t="shared" ca="1" si="9427"/>
        <v>0</v>
      </c>
      <c r="N385" s="14">
        <f t="shared" ca="1" si="9428"/>
        <v>52</v>
      </c>
      <c r="O385" s="14" t="str">
        <f t="shared" ca="1" si="9429"/>
        <v>q_105_2b</v>
      </c>
      <c r="P385" s="14" t="str">
        <f t="shared" ca="1" si="9430"/>
        <v>What severe disease family member 2 had</v>
      </c>
      <c r="Q385" s="14" t="str">
        <f ca="1">IF($BP385,ADDRESS(3,D385+1,4,,"["&amp;wew!$G$7&amp;"]"&amp;_sheetname_dataframe)&amp;":"&amp;ADDRESS(2+ster!$C$14,D385+1,4),"")</f>
        <v>[DBTemplate.xlsm]data_frame!NT3:NT3</v>
      </c>
      <c r="R385" s="14" t="str">
        <f>IF($BP385,IF(MID(_xll.FORMULATEXT(INDEX(INDIRECT(Q385),1)),1,1)="=", _xll.FORMULATEXT(INDEX(INDIRECT(Q385),1),2,TRUE),""),"")</f>
        <v/>
      </c>
      <c r="S385" s="14">
        <f t="array" aca="1" ref="S385" ca="1">IF(H385,SUM(IF((IFERROR(INDIRECT(Q385)&lt;&gt;"",FALSE))*(INDIRECT(ster!$D$14)&lt;&gt;""),1,0)),"")</f>
        <v>0</v>
      </c>
      <c r="T385" s="14">
        <f t="array" aca="1" ref="T385" ca="1">IF(H385,IF(M385&gt;0,SUM(IFERROR(1*(MATCH(INDIRECT(Q385),INDIRECT(K385),0)&gt;0),0)*(INDIRECT(ster!$D$14)&lt;&gt;"")*NOT(ISNUMBER(INDIRECT(Q385)))),0),"")</f>
        <v>0</v>
      </c>
      <c r="U385" s="14">
        <f t="array" aca="1" ref="U385" ca="1">IF(H385,SUM((IFERROR(INDIRECT(Q385)="",FALSE))*(INDIRECT(ster!$D$14)&lt;&gt;"")),"")</f>
        <v>1</v>
      </c>
      <c r="V385" s="14">
        <f t="array" aca="1" ref="V385" ca="1">IF(H385,SUM((IFERROR(INDIRECT(Q385)="#ąś",TRUE))*(INDIRECT(ster!$D$14)&lt;&gt;"")),"")</f>
        <v>0</v>
      </c>
      <c r="W385" s="14">
        <f t="array" aca="1" ref="W385" ca="1">IF(H385,SUM(ISNUMBER(INDIRECT(Q385))*(INDIRECT(ster!$D$14)&lt;&gt;"")),"")</f>
        <v>0</v>
      </c>
      <c r="X385" s="14" t="str">
        <f t="array" aca="1" ref="X385" ca="1">IF(AND(H385,W385&gt;0),IF(wew!$B$3,MIN(IF((INDIRECT(ster!$D$14)&lt;&gt;"")*IFERROR(INDIRECT($Q385)&lt;&gt;"",FALSE),IFERROR(INDIRECT($Q385),"X"),"X")),"&lt;włącz podświetlanie wartości&gt;"),"—")</f>
        <v>—</v>
      </c>
      <c r="Y385" s="14" t="str">
        <f t="array" aca="1" ref="Y385" ca="1">IF(AND(H385,W385&gt;0),IF(wew!$B$3,MAX(IF((INDIRECT(ster!$D$14)&lt;&gt;"")*IFERROR(INDIRECT($Q385)&lt;&gt;"",FALSE),IFERROR(INDIRECT($Q385),"X"),"X")),"&lt;włącz podświetlanie wartości&gt;"),"—")</f>
        <v>—</v>
      </c>
      <c r="Z385" s="14">
        <f t="shared" ca="1" si="9431"/>
        <v>0</v>
      </c>
      <c r="AA385" s="12" t="str">
        <f t="shared" ca="1" si="9432"/>
        <v>—</v>
      </c>
      <c r="AB385" s="17">
        <f t="array" aca="1" ref="AB385" ca="1">IF(H385,IF(W385&gt;0,SUM((INDIRECT(ster!$D$14)&lt;&gt;"")*IFERROR((INDIRECT(Q385)&lt;&gt;"")*(INDIRECT(Q385)=INT(INDIRECT(Q385))),0)),0),"")</f>
        <v>0</v>
      </c>
      <c r="AC385" s="17">
        <f t="array" aca="1" ref="AC385" ca="1">IF(H385,W385-AB385,"")</f>
        <v>0</v>
      </c>
      <c r="AD385" s="17">
        <f t="shared" ca="1" si="9433"/>
        <v>1</v>
      </c>
      <c r="AE385" s="17" t="b">
        <f t="shared" ca="1" si="9434"/>
        <v>0</v>
      </c>
      <c r="AF385" s="17" t="str">
        <f ca="1">IF(AE385,IF($H385,ADDRESS(3,D385+2,4,,"["&amp;wew!$G$7&amp;"]"&amp;_sheetname_dataframe)&amp;":"&amp;ADDRESS(2+ster!$C$14,D385+2,4),""),"")</f>
        <v/>
      </c>
      <c r="AG385" s="17" t="str">
        <f t="shared" ca="1" si="9435"/>
        <v/>
      </c>
      <c r="AH385" s="17" t="b">
        <f t="shared" ca="1" si="9436"/>
        <v>0</v>
      </c>
      <c r="AI385" s="17" t="str">
        <f ca="1">IF(AH385,IF($H385,ADDRESS(3,D385+3,4,,"["&amp;wew!$G$7&amp;"]"&amp;_sheetname_dataframe)&amp;":"&amp;ADDRESS(2+ster!$C$14,D385+3,4),""),"")</f>
        <v/>
      </c>
      <c r="AJ385" s="17" t="str">
        <f t="shared" ca="1" si="9437"/>
        <v/>
      </c>
      <c r="AK385" s="17" t="b">
        <f t="shared" ca="1" si="9438"/>
        <v>0</v>
      </c>
      <c r="AL385" s="17" t="b">
        <f t="shared" ca="1" si="9439"/>
        <v>0</v>
      </c>
      <c r="AM385" s="17" t="b">
        <f t="shared" ca="1" si="9440"/>
        <v>0</v>
      </c>
      <c r="AN385" s="17">
        <f t="shared" ca="1" si="9441"/>
        <v>0</v>
      </c>
      <c r="AO385" s="24" t="str">
        <f t="shared" ca="1" si="9442"/>
        <v/>
      </c>
      <c r="AP385" s="24" t="str">
        <f t="shared" ca="1" si="9443"/>
        <v/>
      </c>
      <c r="AQ385" s="17" t="b">
        <f t="shared" ca="1" si="9444"/>
        <v>0</v>
      </c>
      <c r="AR385" s="17" t="b">
        <f t="shared" ca="1" si="9445"/>
        <v>0</v>
      </c>
      <c r="AS385" s="17" t="b">
        <f t="shared" ca="1" si="9446"/>
        <v>0</v>
      </c>
      <c r="AT385" s="17" t="b">
        <f t="shared" ca="1" si="9447"/>
        <v>0</v>
      </c>
      <c r="AU385" s="17" t="b">
        <f t="shared" ca="1" si="9448"/>
        <v>1</v>
      </c>
      <c r="AV385" s="17" t="b">
        <f t="shared" ca="1" si="9449"/>
        <v>0</v>
      </c>
      <c r="AW385" s="17" t="b">
        <f t="shared" ca="1" si="9450"/>
        <v>0</v>
      </c>
      <c r="AX385" s="14" t="b">
        <f t="array" aca="1" ref="AX385" ca="1">IF(H385,N385&gt;0,"")</f>
        <v>1</v>
      </c>
      <c r="AY385" s="17" t="str">
        <f t="shared" ca="1" si="9451"/>
        <v>C3:C54</v>
      </c>
      <c r="AZ385" s="17" t="b">
        <f t="array" aca="1" ref="AZ385" ca="1">IF(AY385&lt;&gt;"",SUM(1*ISERROR(MATCH(INDIRECT(AY385),INDIRECT(K385),0)))=0,"")</f>
        <v>0</v>
      </c>
      <c r="BA385" s="17" t="b">
        <f t="shared" ca="1" si="9452"/>
        <v>1</v>
      </c>
      <c r="BB385" s="17" t="b">
        <v>0</v>
      </c>
      <c r="BC385" s="17" t="b">
        <f t="shared" ca="1" si="9453"/>
        <v>0</v>
      </c>
      <c r="BD385" s="17" t="b">
        <f t="shared" ca="1" si="9454"/>
        <v>1</v>
      </c>
      <c r="BE385" s="17" t="b">
        <f t="shared" ca="1" si="9455"/>
        <v>0</v>
      </c>
      <c r="BF385" s="17" t="b">
        <f t="shared" ca="1" si="9456"/>
        <v>0</v>
      </c>
      <c r="BG385" s="17" t="b">
        <f t="shared" ca="1" si="9457"/>
        <v>0</v>
      </c>
      <c r="BH385" s="17" t="b">
        <f t="shared" ca="1" si="9458"/>
        <v>1</v>
      </c>
      <c r="BI385" s="17">
        <f t="shared" ca="1" si="9459"/>
        <v>3</v>
      </c>
      <c r="BJ385" s="17" t="b">
        <f t="shared" ca="1" si="9460"/>
        <v>0</v>
      </c>
      <c r="BK385" s="17" t="str">
        <f t="shared" ca="1" si="9461"/>
        <v/>
      </c>
      <c r="BL385" s="17" t="str">
        <f t="shared" ca="1" si="9462"/>
        <v/>
      </c>
      <c r="BM385" s="17" t="str">
        <f t="shared" ca="1" si="9463"/>
        <v>L</v>
      </c>
      <c r="BN385" s="17" t="str">
        <f t="shared" ca="1" si="9464"/>
        <v>L</v>
      </c>
      <c r="BO385" s="17" t="str">
        <f t="shared" ca="1" si="9465"/>
        <v>N</v>
      </c>
      <c r="BP385" s="14" t="b">
        <f t="shared" ca="1" si="9466"/>
        <v>1</v>
      </c>
      <c r="BQ385" s="35"/>
      <c r="BX385" s="16"/>
      <c r="BY385" s="16"/>
      <c r="BZ385" s="16"/>
      <c r="CA385" s="16"/>
      <c r="CB385" s="16"/>
      <c r="CC385" s="16"/>
      <c r="CD385" s="16"/>
      <c r="CE385" s="16"/>
      <c r="CF385" s="16"/>
      <c r="CN385" s="14">
        <f ca="1">IF(H385,IFERROR(IsVariableNameLegal(O385),0),0)</f>
        <v>0</v>
      </c>
      <c r="CO385" s="14" t="str">
        <f t="array" aca="1" ref="CO385" ca="1">IF(H385,IF(COUNTIF(INDIRECT(wew!$C$13),O385)&gt;1,TRIM(SUBSTITUTE(_xll.MCONCAT(IF((INDIRECT(wew!$C$13)=O385)*(COLUMN(INDIRECT(wew!$C$13))&lt;&gt;D385+1),-1+COLUMN(INDIRECT(wew!$C$13)),"")," "),"  "," ")),""),"")</f>
        <v/>
      </c>
      <c r="CP385" s="14" t="str">
        <f t="array" aca="1" ref="CP385" ca="1">IF(P385&lt;&gt;"",IF(LEN(P385)&gt;150,1,""),"")</f>
        <v/>
      </c>
      <c r="CQ385" s="14" t="str">
        <f t="array" aca="1" ref="CQ385" ca="1">IF(AND(H385,NOT(ster!$J$3)),IF(COUNTIF(INDIRECT(wew!$C$15),P385)&gt;1,TRIM(SUBSTITUTE(_xll.MCONCAT(IF((INDIRECT(wew!$C$15)=P385)*(COLUMN(INDIRECT(wew!$C$15))&lt;&gt;D385+1),-1+COLUMN(INDIRECT(wew!$C$15)),"")," "),"  "," ")),""),"")</f>
        <v/>
      </c>
      <c r="CR385" s="14" t="str">
        <f t="array" aca="1" ref="CR385" ca="1">IF(H385,IF(AND(W385&gt;0,AO385&lt;&gt;""),TRIM(SUBSTITUTE(_xll.MCONCAT(IFERROR(IF(ISNUMBER(INDIRECT(Q385)),IF((INDIRECT(ster!$D$14)&lt;&gt;"")*(INDIRECT(Q385)&lt;AO385),INDIRECT(ster!$D$14) &amp; ": " &amp;  SUBSTITUTE(IF( AV385,IFERROR(TEXT(INDIRECT(Q385),"rrrr-mm-dd") &amp;" (" &amp; INDIRECT(Q385) &amp;")",INDIRECT(Q385)),INDIRECT(Q385))," "," "),""),""),"")," "),"  "," ")),""),"")</f>
        <v/>
      </c>
      <c r="CS385" s="14" t="str">
        <f t="array" aca="1" ref="CS385" ca="1">IF(H385,IF(AND(W385&gt;0,AP385&lt;&gt;""),TRIM(SUBSTITUTE(_xll.MCONCAT(IFERROR(IF(ISNUMBER(INDIRECT(Q385)),IF((INDIRECT(ster!$D$14)&lt;&gt;"")*(INDIRECT(Q385)&gt;AP385),INDIRECT(ster!$D$14) &amp; ": " &amp;  SUBSTITUTE(IF( AV385,IFERROR(TEXT(INDIRECT(Q385),"rrrr-mm-dd")&amp;" (" &amp; INDIRECT(Q385) &amp;")",INDIRECT(Q385)),INDIRECT(Q385))," "," "),""),""),"")," "),"  "," ")),""),"")</f>
        <v/>
      </c>
      <c r="CT385" s="14" t="str">
        <f t="array" aca="1" ref="CT385" ca="1">IF(H385,IF(AND(N385&gt;0,AR385),TRIM(SUBSTITUTE(_xll.MCONCAT(IFERROR(IF(ISNUMBER(INDIRECT(Q385)),IF((INDIRECT(ster!$D$14)&lt;&gt;"")*(IFERROR(0*(MATCH(INDIRECT(Q385),INDIRECT(K385),0)&gt;0),1)),INDIRECT(ster!$D$14) &amp; ": " &amp;  SUBSTITUTE(IF( AV385,IFERROR(TEXT(INDIRECT(Q385),"rrrr-mm-dd")&amp;" (" &amp; INDIRECT(Q385) &amp;")",INDIRECT(Q385)),INDIRECT(Q385))," "," "),""),""),"")," "),"  "," ")),""),"")</f>
        <v/>
      </c>
      <c r="CU385" s="14" t="str">
        <f t="array" aca="1" ref="CU385" ca="1">IF(H385,IF(AND(V385&gt;0),TRIM(SUBSTITUTE(_xll.MCONCAT(IF((INDIRECT(ster!$D$14)&lt;&gt;"")*(IFERROR(0*(INDIRECT(Q385)&lt;&gt;""),1)),INDIRECT(ster!$D$14),"")," "),"  "," ")),""),"")</f>
        <v/>
      </c>
      <c r="CV385" s="14" t="str">
        <f t="array" aca="1" ref="CV385" ca="1">IF(H385,IF(AS385,
TRIM(SUBSTITUTE(_xll.MCONCAT(IF(
   (INDIRECT(ster!$D$14)&lt;&gt;"")*
   ((INDIRECT(Q385)="")+
      NOT(ISNUMBER(INDIRECT(Q385)))*
      NOT(ISERROR(MATCH(INDIRECT(Q385),INDIRECT(K385),0)))
    ),
      INDIRECT(ster!$D$14),
   "")," "),"  "," ")),
""),"")</f>
        <v/>
      </c>
      <c r="CW385" s="14" t="str">
        <f t="array" aca="1" ref="CW385" ca="1">IF(H385,IF(AND(AQ385),TRIM(SUBSTITUTE(_xll.MCONCAT(IFERROR(IF(ISNUMBER(INDIRECT(Q385)),IF((INDIRECT(ster!$D$14)&lt;&gt;"")*(INDIRECT(Q385)&lt;&gt;INT(INDIRECT(Q385))),INDIRECT(ster!$D$14) &amp; ": " &amp; INDIRECT(Q385),""),""),"")," "),"  "," ")),""),"")</f>
        <v/>
      </c>
      <c r="CX385" s="14" t="str">
        <f t="array" aca="1" ref="CX385" ca="1">IF(H385,IF(OR(AU385,AV385),TRIM(SUBSTITUTE(_xll.MCONCAT(IF((INDIRECT(ster!$D$14)&lt;&gt;"")*NOT(ISNUMBER(INDIRECT(Q385))),IF(ISERROR(MATCH(INDIRECT(Q385),INDIRECT(K385),0)),IFERROR(IF(INDIRECT(Q385)&lt;&gt;"",INDIRECT(ster!$D$14) &amp; ": " &amp; SUBSTITUTE(INDIRECT(Q385)," "," "),""),""),""),"")," "),"  "," ")),""),"")</f>
        <v/>
      </c>
      <c r="CY385" s="14" t="str">
        <f t="array" aca="1" ref="CY385" ca="1">IF(H385,IF(AE385,TRIM(SUBSTITUTE(_xll.MCONCAT(IF((INDIRECT(ster!$D$14)&lt;&gt;"")*IFERROR(NOT(INDIRECT(AF385)),FALSE),IF(ISERROR(MATCH(INDIRECT(Q385),INDIRECT(K385),0)),IFERROR(IF(INDIRECT(Q385)&lt;&gt;"",INDIRECT(ster!$D$14)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CZ385" s="14" t="str">
        <f t="array" aca="1" ref="CZ385" ca="1">IF(H385,IF(AH385,TRIM(SUBSTITUTE(_xll.MCONCAT(IF((INDIRECT(ster!$D$14)&lt;&gt;"")*IFERROR(NOT(INDIRECT(AI385)),FALSE),IF(ISERROR(MATCH(INDIRECT(Q385),INDIRECT(K385),0)),IFERROR(IF(INDIRECT(Q385)&lt;&gt;"",INDIRECT(ster!$D$14)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DC385" s="14" t="str">
        <f ca="1">SUBSTITUTE(SUBSTITUTE(SUBSTITUTE(SUBSTITUTE(_xll.MCONCAT(DG385:DS385,"■"),"■■","■"),"■■","■"),"■■","■"),"■■","■")</f>
        <v>■</v>
      </c>
      <c r="DD385" s="14" t="str">
        <f t="shared" ca="1" si="9467"/>
        <v/>
      </c>
      <c r="DE385" s="14" t="str">
        <f t="shared" ca="1" si="9468"/>
        <v/>
      </c>
      <c r="DF385" s="14" t="str">
        <f t="shared" ca="1" si="9469"/>
        <v/>
      </c>
      <c r="DG385" s="14" t="str">
        <f t="shared" ca="1" si="9470"/>
        <v/>
      </c>
      <c r="DH385" s="14" t="str">
        <f t="shared" ca="1" si="9471"/>
        <v/>
      </c>
      <c r="DI385" s="14" t="str">
        <f t="shared" ca="1" si="9472"/>
        <v/>
      </c>
      <c r="DJ385" s="14" t="str">
        <f t="shared" ca="1" si="9473"/>
        <v/>
      </c>
      <c r="DK385" s="14" t="str">
        <f t="shared" ca="1" si="9474"/>
        <v/>
      </c>
      <c r="DL385" s="14" t="str">
        <f t="shared" ca="1" si="9475"/>
        <v/>
      </c>
      <c r="DM385" s="14" t="str">
        <f t="shared" ca="1" si="9476"/>
        <v/>
      </c>
      <c r="DN385" s="14" t="str">
        <f t="array" aca="1" ref="DN385" ca="1">IF(CU385&lt;&gt;"","There are errors in the entered values in the following cases: " &amp;SUBSTITUTE(CU385," ",", "),"")</f>
        <v/>
      </c>
      <c r="DO385" s="14" t="str">
        <f t="shared" ca="1" si="9477"/>
        <v/>
      </c>
      <c r="DP385" s="14" t="str">
        <f t="shared" ca="1" si="9478"/>
        <v/>
      </c>
      <c r="DQ385" s="14" t="str">
        <f t="shared" ca="1" si="9479"/>
        <v/>
      </c>
      <c r="DR385" s="14" t="str">
        <f t="shared" ca="1" si="9480"/>
        <v/>
      </c>
      <c r="DS385" s="14" t="str">
        <f t="shared" ca="1" si="9481"/>
        <v/>
      </c>
      <c r="DZ385" s="14" t="b">
        <f t="shared" ca="1" si="9482"/>
        <v>0</v>
      </c>
      <c r="EA385" s="14" t="str">
        <f t="shared" ca="1" si="9483"/>
        <v>What severe disease family member 2 had (q_105_2b)</v>
      </c>
      <c r="EB385" s="14" t="str">
        <f t="shared" ca="1" si="9484"/>
        <v xml:space="preserve">Values must be numeric. </v>
      </c>
      <c r="EC385" s="14" t="str">
        <f t="shared" ca="1" si="9485"/>
        <v xml:space="preserve">What severe disease family member 2 had (q_105_2b): Values must be numeric. </v>
      </c>
      <c r="ED385" s="14" t="str">
        <f t="shared" ca="1" si="9486"/>
        <v/>
      </c>
      <c r="EE385" s="14" t="str">
        <f t="shared" ca="1" si="9487"/>
        <v>Values must be numeric</v>
      </c>
      <c r="EF385" s="14" t="str">
        <f t="shared" ca="1" si="9488"/>
        <v/>
      </c>
      <c r="EG385" s="14" t="str">
        <f t="shared" ca="1" si="9489"/>
        <v/>
      </c>
      <c r="EM385" s="14" t="b">
        <f t="shared" ca="1" si="9490"/>
        <v>1</v>
      </c>
      <c r="EN385" s="14">
        <f t="shared" ca="1" si="9491"/>
        <v>353</v>
      </c>
      <c r="EO385" s="14" t="str">
        <f t="shared" ca="1" si="9492"/>
        <v>q_105_2b</v>
      </c>
      <c r="EP385" s="14" t="str">
        <f t="shared" ca="1" si="9493"/>
        <v xml:space="preserve">What severe disease family member 2 had (q_105_2b): Values must be numeric. </v>
      </c>
      <c r="EQ385" s="14" t="str">
        <f t="shared" ca="1" si="9494"/>
        <v/>
      </c>
    </row>
    <row r="386" spans="2:147" s="14" customFormat="1">
      <c r="B386" s="14" t="str">
        <f t="shared" ca="1" si="9420"/>
        <v/>
      </c>
      <c r="C386" s="14">
        <f t="shared" ca="1" si="9421"/>
        <v>354</v>
      </c>
      <c r="D386" s="14">
        <f t="shared" si="9422"/>
        <v>384</v>
      </c>
      <c r="E386" s="14" t="str">
        <f t="shared" ca="1" si="9423"/>
        <v>I</v>
      </c>
      <c r="F386" s="14" t="str">
        <f t="shared" ca="1" si="9424"/>
        <v>q_105_2c</v>
      </c>
      <c r="G386" s="14" t="str">
        <f t="shared" ca="1" si="9425"/>
        <v>What other severe disease family member 2 had</v>
      </c>
      <c r="H386" s="14" t="b">
        <f t="shared" ca="1" si="9426"/>
        <v>1</v>
      </c>
      <c r="I386" s="14" t="str">
        <f ca="1">IF($H386,ADDRESS(3,(D386+1)*2-1,4,,"["&amp;wew!$G$7&amp;"]"&amp;_sheetname_labels)&amp;":"&amp;ADDRESS(2+ster!$B$20,(D386+1)*2-1,4),"")</f>
        <v>[DBTemplate.xlsm]labels!ACO3:ACO61</v>
      </c>
      <c r="J386" s="14">
        <f t="array" aca="1" ref="J386" ca="1">IF(H386,MAX(0,MAX(IF(INDIRECT(I386)&lt;&gt;"",ROW(INDIRECT(I386)),""))-2),"")</f>
        <v>0</v>
      </c>
      <c r="K386" s="14" t="str">
        <f ca="1">IF($H386,IF($J386&gt;0,ADDRESS(3,(D386+1)*2-1,4,,"["&amp;wew!$G$7&amp;"]"&amp;_sheetname_labels)&amp;":"&amp;ADDRESS(2+J386,(D386+1)*2-1,4),""),"")</f>
        <v/>
      </c>
      <c r="L386" s="14" t="str">
        <f ca="1">IF($H386,IF($J386&gt;0,ADDRESS(3,(D386+1)*2,4,,"["&amp;wew!$G$7&amp;"]"&amp;_sheetname_labels)&amp;":"&amp;ADDRESS(2+J386,(D386+1)*2,4),""),"")</f>
        <v/>
      </c>
      <c r="M386" s="14">
        <f t="shared" ca="1" si="9427"/>
        <v>0</v>
      </c>
      <c r="N386" s="14">
        <f t="shared" ca="1" si="9428"/>
        <v>0</v>
      </c>
      <c r="O386" s="14" t="str">
        <f t="shared" ca="1" si="9429"/>
        <v>q_105_2c</v>
      </c>
      <c r="P386" s="14" t="str">
        <f t="shared" ca="1" si="9430"/>
        <v>What other severe disease family member 2 had</v>
      </c>
      <c r="Q386" s="14" t="str">
        <f ca="1">IF($BP386,ADDRESS(3,D386+1,4,,"["&amp;wew!$G$7&amp;"]"&amp;_sheetname_dataframe)&amp;":"&amp;ADDRESS(2+ster!$C$14,D386+1,4),"")</f>
        <v>[DBTemplate.xlsm]data_frame!NU3:NU3</v>
      </c>
      <c r="R386" s="14" t="str">
        <f>IF($BP386,IF(MID(_xll.FORMULATEXT(INDEX(INDIRECT(Q386),1)),1,1)="=", _xll.FORMULATEXT(INDEX(INDIRECT(Q386),1),2,TRUE),""),"")</f>
        <v/>
      </c>
      <c r="S386" s="14">
        <f t="array" aca="1" ref="S386" ca="1">IF(H386,SUM(IF((IFERROR(INDIRECT(Q386)&lt;&gt;"",FALSE))*(INDIRECT(ster!$D$14)&lt;&gt;""),1,0)),"")</f>
        <v>0</v>
      </c>
      <c r="T386" s="14">
        <f t="array" aca="1" ref="T386" ca="1">IF(H386,IF(M386&gt;0,SUM(IFERROR(1*(MATCH(INDIRECT(Q386),INDIRECT(K386),0)&gt;0),0)*(INDIRECT(ster!$D$14)&lt;&gt;"")*NOT(ISNUMBER(INDIRECT(Q386)))),0),"")</f>
        <v>0</v>
      </c>
      <c r="U386" s="14">
        <f t="array" aca="1" ref="U386" ca="1">IF(H386,SUM((IFERROR(INDIRECT(Q386)="",FALSE))*(INDIRECT(ster!$D$14)&lt;&gt;"")),"")</f>
        <v>1</v>
      </c>
      <c r="V386" s="14">
        <f t="array" aca="1" ref="V386" ca="1">IF(H386,SUM((IFERROR(INDIRECT(Q386)="#ąś",TRUE))*(INDIRECT(ster!$D$14)&lt;&gt;"")),"")</f>
        <v>0</v>
      </c>
      <c r="W386" s="14">
        <f t="array" aca="1" ref="W386" ca="1">IF(H386,SUM(ISNUMBER(INDIRECT(Q386))*(INDIRECT(ster!$D$14)&lt;&gt;"")),"")</f>
        <v>0</v>
      </c>
      <c r="X386" s="14" t="str">
        <f t="array" aca="1" ref="X386" ca="1">IF(AND(H386,W386&gt;0),IF(wew!$B$3,MIN(IF((INDIRECT(ster!$D$14)&lt;&gt;"")*IFERROR(INDIRECT($Q386)&lt;&gt;"",FALSE),IFERROR(INDIRECT($Q386),"X"),"X")),"&lt;włącz podświetlanie wartości&gt;"),"—")</f>
        <v>—</v>
      </c>
      <c r="Y386" s="14" t="str">
        <f t="array" aca="1" ref="Y386" ca="1">IF(AND(H386,W386&gt;0),IF(wew!$B$3,MAX(IF((INDIRECT(ster!$D$14)&lt;&gt;"")*IFERROR(INDIRECT($Q386)&lt;&gt;"",FALSE),IFERROR(INDIRECT($Q386),"X"),"X")),"&lt;włącz podświetlanie wartości&gt;"),"—")</f>
        <v>—</v>
      </c>
      <c r="Z386" s="14">
        <f t="shared" ca="1" si="9431"/>
        <v>0</v>
      </c>
      <c r="AA386" s="12" t="str">
        <f t="shared" ca="1" si="9432"/>
        <v>—</v>
      </c>
      <c r="AB386" s="17">
        <f t="array" aca="1" ref="AB386" ca="1">IF(H386,IF(W386&gt;0,SUM((INDIRECT(ster!$D$14)&lt;&gt;"")*IFERROR((INDIRECT(Q386)&lt;&gt;"")*(INDIRECT(Q386)=INT(INDIRECT(Q386))),0)),0),"")</f>
        <v>0</v>
      </c>
      <c r="AC386" s="17">
        <f t="array" aca="1" ref="AC386" ca="1">IF(H386,W386-AB386,"")</f>
        <v>0</v>
      </c>
      <c r="AD386" s="17">
        <f t="shared" ca="1" si="9433"/>
        <v>1</v>
      </c>
      <c r="AE386" s="17" t="b">
        <f t="shared" ca="1" si="9434"/>
        <v>0</v>
      </c>
      <c r="AF386" s="17" t="str">
        <f ca="1">IF(AE386,IF($H386,ADDRESS(3,D386+2,4,,"["&amp;wew!$G$7&amp;"]"&amp;_sheetname_dataframe)&amp;":"&amp;ADDRESS(2+ster!$C$14,D386+2,4),""),"")</f>
        <v/>
      </c>
      <c r="AG386" s="17" t="str">
        <f t="shared" ca="1" si="9435"/>
        <v/>
      </c>
      <c r="AH386" s="17" t="b">
        <f t="shared" ca="1" si="9436"/>
        <v>0</v>
      </c>
      <c r="AI386" s="17" t="str">
        <f ca="1">IF(AH386,IF($H386,ADDRESS(3,D386+3,4,,"["&amp;wew!$G$7&amp;"]"&amp;_sheetname_dataframe)&amp;":"&amp;ADDRESS(2+ster!$C$14,D386+3,4),""),"")</f>
        <v/>
      </c>
      <c r="AJ386" s="17" t="str">
        <f t="shared" ca="1" si="9437"/>
        <v/>
      </c>
      <c r="AK386" s="17" t="b">
        <f t="shared" ca="1" si="9438"/>
        <v>0</v>
      </c>
      <c r="AL386" s="17" t="b">
        <f t="shared" ca="1" si="9439"/>
        <v>0</v>
      </c>
      <c r="AM386" s="17" t="b">
        <f t="shared" ca="1" si="9440"/>
        <v>0</v>
      </c>
      <c r="AN386" s="17">
        <f t="shared" ca="1" si="9441"/>
        <v>0</v>
      </c>
      <c r="AO386" s="24" t="str">
        <f t="shared" ca="1" si="9442"/>
        <v/>
      </c>
      <c r="AP386" s="24" t="str">
        <f t="shared" ca="1" si="9443"/>
        <v/>
      </c>
      <c r="AQ386" s="17" t="b">
        <f t="shared" ca="1" si="9444"/>
        <v>0</v>
      </c>
      <c r="AR386" s="17" t="b">
        <f t="shared" ca="1" si="9445"/>
        <v>0</v>
      </c>
      <c r="AS386" s="17" t="b">
        <f t="shared" ca="1" si="9446"/>
        <v>0</v>
      </c>
      <c r="AT386" s="17" t="b">
        <f t="shared" ca="1" si="9447"/>
        <v>1</v>
      </c>
      <c r="AU386" s="17" t="b">
        <f t="shared" ca="1" si="9448"/>
        <v>0</v>
      </c>
      <c r="AV386" s="17" t="b">
        <f t="shared" ca="1" si="9449"/>
        <v>0</v>
      </c>
      <c r="AW386" s="17" t="b">
        <f t="shared" ca="1" si="9450"/>
        <v>0</v>
      </c>
      <c r="AX386" s="14" t="b">
        <f t="array" aca="1" ref="AX386" ca="1">IF(H386,N386&gt;0,"")</f>
        <v>0</v>
      </c>
      <c r="AY386" s="17" t="str">
        <f t="shared" ca="1" si="9451"/>
        <v/>
      </c>
      <c r="AZ386" s="17" t="str">
        <f t="array" aca="1" ref="AZ386" ca="1">IF(AY386&lt;&gt;"",SUM(1*ISERROR(MATCH(INDIRECT(AY386),INDIRECT(K386),0)))=0,"")</f>
        <v/>
      </c>
      <c r="BA386" s="17" t="b">
        <f t="shared" ca="1" si="9452"/>
        <v>0</v>
      </c>
      <c r="BB386" s="17" t="b">
        <v>0</v>
      </c>
      <c r="BC386" s="17" t="str">
        <f t="shared" ca="1" si="9453"/>
        <v/>
      </c>
      <c r="BD386" s="17" t="str">
        <f t="shared" ca="1" si="9454"/>
        <v/>
      </c>
      <c r="BE386" s="17" t="str">
        <f t="shared" ca="1" si="9455"/>
        <v/>
      </c>
      <c r="BF386" s="17" t="str">
        <f t="shared" ca="1" si="9456"/>
        <v/>
      </c>
      <c r="BG386" s="17" t="str">
        <f t="shared" ca="1" si="9457"/>
        <v/>
      </c>
      <c r="BH386" s="17" t="str">
        <f t="shared" ca="1" si="9458"/>
        <v/>
      </c>
      <c r="BI386" s="17" t="str">
        <f t="shared" ca="1" si="9459"/>
        <v/>
      </c>
      <c r="BJ386" s="17" t="b">
        <f t="shared" ca="1" si="9460"/>
        <v>0</v>
      </c>
      <c r="BK386" s="17" t="str">
        <f t="shared" ca="1" si="9461"/>
        <v/>
      </c>
      <c r="BL386" s="17" t="str">
        <f t="shared" ca="1" si="9462"/>
        <v/>
      </c>
      <c r="BM386" s="17" t="str">
        <f t="shared" ca="1" si="9463"/>
        <v>S</v>
      </c>
      <c r="BN386" s="17" t="str">
        <f t="shared" ca="1" si="9464"/>
        <v>S</v>
      </c>
      <c r="BO386" s="17" t="str">
        <f t="shared" ca="1" si="9465"/>
        <v>N</v>
      </c>
      <c r="BP386" s="14" t="b">
        <f t="shared" ca="1" si="9466"/>
        <v>1</v>
      </c>
      <c r="BQ386" s="35"/>
      <c r="BU386" s="14" t="s">
        <v>386</v>
      </c>
      <c r="BX386" s="16"/>
      <c r="BY386" s="16"/>
      <c r="BZ386" s="16"/>
      <c r="CA386" s="16"/>
      <c r="CB386" s="16"/>
      <c r="CC386" s="16"/>
      <c r="CD386" s="16"/>
      <c r="CE386" s="16"/>
      <c r="CF386" s="16"/>
      <c r="CN386" s="14">
        <f ca="1">IF(H386,IFERROR(IsVariableNameLegal(O386),0),0)</f>
        <v>0</v>
      </c>
      <c r="CO386" s="14" t="str">
        <f t="array" aca="1" ref="CO386" ca="1">IF(H386,IF(COUNTIF(INDIRECT(wew!$C$13),O386)&gt;1,TRIM(SUBSTITUTE(_xll.MCONCAT(IF((INDIRECT(wew!$C$13)=O386)*(COLUMN(INDIRECT(wew!$C$13))&lt;&gt;D386+1),-1+COLUMN(INDIRECT(wew!$C$13)),"")," "),"  "," ")),""),"")</f>
        <v/>
      </c>
      <c r="CP386" s="14" t="str">
        <f t="array" aca="1" ref="CP386" ca="1">IF(P386&lt;&gt;"",IF(LEN(P386)&gt;150,1,""),"")</f>
        <v/>
      </c>
      <c r="CQ386" s="14" t="str">
        <f t="array" aca="1" ref="CQ386" ca="1">IF(AND(H386,NOT(ster!$J$3)),IF(COUNTIF(INDIRECT(wew!$C$15),P386)&gt;1,TRIM(SUBSTITUTE(_xll.MCONCAT(IF((INDIRECT(wew!$C$15)=P386)*(COLUMN(INDIRECT(wew!$C$15))&lt;&gt;D386+1),-1+COLUMN(INDIRECT(wew!$C$15)),"")," "),"  "," ")),""),"")</f>
        <v/>
      </c>
      <c r="CR386" s="14" t="str">
        <f t="array" aca="1" ref="CR386" ca="1">IF(H386,IF(AND(W386&gt;0,AO386&lt;&gt;""),TRIM(SUBSTITUTE(_xll.MCONCAT(IFERROR(IF(ISNUMBER(INDIRECT(Q386)),IF((INDIRECT(ster!$D$14)&lt;&gt;"")*(INDIRECT(Q386)&lt;AO386),INDIRECT(ster!$D$14) &amp; ": " &amp;  SUBSTITUTE(IF( AV386,IFERROR(TEXT(INDIRECT(Q386),"rrrr-mm-dd") &amp;" (" &amp; INDIRECT(Q386) &amp;")",INDIRECT(Q386)),INDIRECT(Q386))," "," "),""),""),"")," "),"  "," ")),""),"")</f>
        <v/>
      </c>
      <c r="CS386" s="14" t="str">
        <f t="array" aca="1" ref="CS386" ca="1">IF(H386,IF(AND(W386&gt;0,AP386&lt;&gt;""),TRIM(SUBSTITUTE(_xll.MCONCAT(IFERROR(IF(ISNUMBER(INDIRECT(Q386)),IF((INDIRECT(ster!$D$14)&lt;&gt;"")*(INDIRECT(Q386)&gt;AP386),INDIRECT(ster!$D$14) &amp; ": " &amp;  SUBSTITUTE(IF( AV386,IFERROR(TEXT(INDIRECT(Q386),"rrrr-mm-dd")&amp;" (" &amp; INDIRECT(Q386) &amp;")",INDIRECT(Q386)),INDIRECT(Q386))," "," "),""),""),"")," "),"  "," ")),""),"")</f>
        <v/>
      </c>
      <c r="CT386" s="14" t="str">
        <f t="array" aca="1" ref="CT386" ca="1">IF(H386,IF(AND(N386&gt;0,AR386),TRIM(SUBSTITUTE(_xll.MCONCAT(IFERROR(IF(ISNUMBER(INDIRECT(Q386)),IF((INDIRECT(ster!$D$14)&lt;&gt;"")*(IFERROR(0*(MATCH(INDIRECT(Q386),INDIRECT(K386),0)&gt;0),1)),INDIRECT(ster!$D$14) &amp; ": " &amp;  SUBSTITUTE(IF( AV386,IFERROR(TEXT(INDIRECT(Q386),"rrrr-mm-dd")&amp;" (" &amp; INDIRECT(Q386) &amp;")",INDIRECT(Q386)),INDIRECT(Q386))," "," "),""),""),"")," "),"  "," ")),""),"")</f>
        <v/>
      </c>
      <c r="CU386" s="14" t="str">
        <f t="array" aca="1" ref="CU386" ca="1">IF(H386,IF(AND(V386&gt;0),TRIM(SUBSTITUTE(_xll.MCONCAT(IF((INDIRECT(ster!$D$14)&lt;&gt;"")*(IFERROR(0*(INDIRECT(Q386)&lt;&gt;""),1)),INDIRECT(ster!$D$14),"")," "),"  "," ")),""),"")</f>
        <v/>
      </c>
      <c r="CV386" s="14" t="str">
        <f t="array" aca="1" ref="CV386" ca="1">IF(H386,IF(AS386,
TRIM(SUBSTITUTE(_xll.MCONCAT(IF(
   (INDIRECT(ster!$D$14)&lt;&gt;"")*
   ((INDIRECT(Q386)="")+
      NOT(ISNUMBER(INDIRECT(Q386)))*
      NOT(ISERROR(MATCH(INDIRECT(Q386),INDIRECT(K386),0)))
    ),
      INDIRECT(ster!$D$14),
   "")," "),"  "," ")),
""),"")</f>
        <v/>
      </c>
      <c r="CW386" s="14" t="str">
        <f t="array" aca="1" ref="CW386" ca="1">IF(H386,IF(AND(AQ386),TRIM(SUBSTITUTE(_xll.MCONCAT(IFERROR(IF(ISNUMBER(INDIRECT(Q386)),IF((INDIRECT(ster!$D$14)&lt;&gt;"")*(INDIRECT(Q386)&lt;&gt;INT(INDIRECT(Q386))),INDIRECT(ster!$D$14) &amp; ": " &amp; INDIRECT(Q386),""),""),"")," "),"  "," ")),""),"")</f>
        <v/>
      </c>
      <c r="CX386" s="14" t="str">
        <f t="array" aca="1" ref="CX386" ca="1">IF(H386,IF(OR(AU386,AV386),TRIM(SUBSTITUTE(_xll.MCONCAT(IF((INDIRECT(ster!$D$14)&lt;&gt;"")*NOT(ISNUMBER(INDIRECT(Q386))),IF(ISERROR(MATCH(INDIRECT(Q386),INDIRECT(K386),0)),IFERROR(IF(INDIRECT(Q386)&lt;&gt;"",INDIRECT(ster!$D$14) &amp; ": " &amp; SUBSTITUTE(INDIRECT(Q386)," "," "),""),""),""),"")," "),"  "," ")),""),"")</f>
        <v/>
      </c>
      <c r="CY386" s="14" t="str">
        <f t="array" aca="1" ref="CY386" ca="1">IF(H386,IF(AE386,TRIM(SUBSTITUTE(_xll.MCONCAT(IF((INDIRECT(ster!$D$14)&lt;&gt;"")*IFERROR(NOT(INDIRECT(AF386)),FALSE),IF(ISERROR(MATCH(INDIRECT(Q386),INDIRECT(K386),0)),IFERROR(IF(INDIRECT(Q386)&lt;&gt;"",INDIRECT(ster!$D$14)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CZ386" s="14" t="str">
        <f t="array" aca="1" ref="CZ386" ca="1">IF(H386,IF(AH386,TRIM(SUBSTITUTE(_xll.MCONCAT(IF((INDIRECT(ster!$D$14)&lt;&gt;"")*IFERROR(NOT(INDIRECT(AI386)),FALSE),IF(ISERROR(MATCH(INDIRECT(Q386),INDIRECT(K386),0)),IFERROR(IF(INDIRECT(Q386)&lt;&gt;"",INDIRECT(ster!$D$14)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DC386" s="14" t="str">
        <f ca="1">SUBSTITUTE(SUBSTITUTE(SUBSTITUTE(SUBSTITUTE(_xll.MCONCAT(DG386:DS386,"■"),"■■","■"),"■■","■"),"■■","■"),"■■","■")</f>
        <v>■</v>
      </c>
      <c r="DD386" s="14" t="str">
        <f t="shared" ca="1" si="9467"/>
        <v/>
      </c>
      <c r="DE386" s="14" t="str">
        <f t="shared" ca="1" si="9468"/>
        <v/>
      </c>
      <c r="DF386" s="14" t="str">
        <f t="shared" ca="1" si="9469"/>
        <v/>
      </c>
      <c r="DG386" s="14" t="str">
        <f t="shared" ca="1" si="9470"/>
        <v/>
      </c>
      <c r="DH386" s="14" t="str">
        <f t="shared" ca="1" si="9471"/>
        <v/>
      </c>
      <c r="DI386" s="14" t="str">
        <f t="shared" ca="1" si="9472"/>
        <v/>
      </c>
      <c r="DJ386" s="14" t="str">
        <f t="shared" ca="1" si="9473"/>
        <v/>
      </c>
      <c r="DK386" s="14" t="str">
        <f t="shared" ca="1" si="9474"/>
        <v/>
      </c>
      <c r="DL386" s="14" t="str">
        <f t="shared" ca="1" si="9475"/>
        <v/>
      </c>
      <c r="DM386" s="14" t="str">
        <f t="shared" ca="1" si="9476"/>
        <v/>
      </c>
      <c r="DN386" s="14" t="str">
        <f t="array" aca="1" ref="DN386" ca="1">IF(CU386&lt;&gt;"","There are errors in the entered values in the following cases: " &amp;SUBSTITUTE(CU386," ",", "),"")</f>
        <v/>
      </c>
      <c r="DO386" s="14" t="str">
        <f t="shared" ca="1" si="9477"/>
        <v/>
      </c>
      <c r="DP386" s="14" t="str">
        <f t="shared" ca="1" si="9478"/>
        <v/>
      </c>
      <c r="DQ386" s="14" t="str">
        <f t="shared" ca="1" si="9479"/>
        <v/>
      </c>
      <c r="DR386" s="14" t="str">
        <f t="shared" ca="1" si="9480"/>
        <v/>
      </c>
      <c r="DS386" s="14" t="str">
        <f t="shared" ca="1" si="9481"/>
        <v/>
      </c>
      <c r="DZ386" s="14" t="b">
        <f t="shared" ca="1" si="9482"/>
        <v>0</v>
      </c>
      <c r="EA386" s="14" t="str">
        <f t="shared" ca="1" si="9483"/>
        <v/>
      </c>
      <c r="EB386" s="14" t="str">
        <f t="shared" ca="1" si="9484"/>
        <v/>
      </c>
      <c r="EC386" s="14" t="str">
        <f t="shared" ca="1" si="9485"/>
        <v/>
      </c>
      <c r="ED386" s="14" t="str">
        <f t="shared" ca="1" si="9486"/>
        <v/>
      </c>
      <c r="EE386" s="14" t="str">
        <f t="shared" ca="1" si="9487"/>
        <v/>
      </c>
      <c r="EF386" s="14" t="str">
        <f t="shared" ca="1" si="9488"/>
        <v/>
      </c>
      <c r="EG386" s="14" t="str">
        <f t="shared" ca="1" si="9489"/>
        <v/>
      </c>
      <c r="EM386" s="14" t="b">
        <f t="shared" ca="1" si="9490"/>
        <v>0</v>
      </c>
      <c r="EN386" s="14" t="str">
        <f t="shared" ca="1" si="9491"/>
        <v/>
      </c>
      <c r="EO386" s="14" t="str">
        <f t="shared" ca="1" si="9492"/>
        <v/>
      </c>
      <c r="EP386" s="14" t="str">
        <f t="shared" ca="1" si="9493"/>
        <v/>
      </c>
      <c r="EQ386" s="14" t="str">
        <f t="shared" ca="1" si="9494"/>
        <v/>
      </c>
    </row>
    <row r="387" spans="2:147" s="14" customFormat="1">
      <c r="B387" s="14" t="str">
        <f t="shared" ca="1" si="9420"/>
        <v/>
      </c>
      <c r="C387" s="14">
        <f t="shared" ca="1" si="9421"/>
        <v>355</v>
      </c>
      <c r="D387" s="14">
        <f t="shared" si="9422"/>
        <v>385</v>
      </c>
      <c r="E387" s="14" t="str">
        <f t="shared" ca="1" si="9423"/>
        <v>N</v>
      </c>
      <c r="F387" s="14" t="str">
        <f t="shared" ca="1" si="9424"/>
        <v>q_105_3a</v>
      </c>
      <c r="G387" s="14" t="str">
        <f t="shared" ca="1" si="9425"/>
        <v>Which family member 3 had a history of other severe disease</v>
      </c>
      <c r="H387" s="14" t="b">
        <f t="shared" ca="1" si="9426"/>
        <v>1</v>
      </c>
      <c r="I387" s="14" t="str">
        <f ca="1">IF($H387,ADDRESS(3,(D387+1)*2-1,4,,"["&amp;wew!$G$7&amp;"]"&amp;_sheetname_labels)&amp;":"&amp;ADDRESS(2+ster!$B$20,(D387+1)*2-1,4),"")</f>
        <v>[DBTemplate.xlsm]labels!ACQ3:ACQ61</v>
      </c>
      <c r="J387" s="14">
        <f t="array" aca="1" ref="J387" ca="1">IF(H387,MAX(0,MAX(IF(INDIRECT(I387)&lt;&gt;"",ROW(INDIRECT(I387)),""))-2),"")</f>
        <v>33</v>
      </c>
      <c r="K387" s="14" t="str">
        <f ca="1">IF($H387,IF($J387&gt;0,ADDRESS(3,(D387+1)*2-1,4,,"["&amp;wew!$G$7&amp;"]"&amp;_sheetname_labels)&amp;":"&amp;ADDRESS(2+J387,(D387+1)*2-1,4),""),"")</f>
        <v>[DBTemplate.xlsm]labels!ACQ3:ACQ35</v>
      </c>
      <c r="L387" s="14" t="str">
        <f ca="1">IF($H387,IF($J387&gt;0,ADDRESS(3,(D387+1)*2,4,,"["&amp;wew!$G$7&amp;"]"&amp;_sheetname_labels)&amp;":"&amp;ADDRESS(2+J387,(D387+1)*2,4),""),"")</f>
        <v>[DBTemplate.xlsm]labels!ACR3:ACR35</v>
      </c>
      <c r="M387" s="14">
        <f t="shared" ca="1" si="9427"/>
        <v>0</v>
      </c>
      <c r="N387" s="14">
        <f t="shared" ca="1" si="9428"/>
        <v>33</v>
      </c>
      <c r="O387" s="14" t="str">
        <f t="shared" ca="1" si="9429"/>
        <v>q_105_3a</v>
      </c>
      <c r="P387" s="14" t="str">
        <f t="shared" ca="1" si="9430"/>
        <v>Which family member 3 had a history of other severe disease</v>
      </c>
      <c r="Q387" s="14" t="str">
        <f ca="1">IF($BP387,ADDRESS(3,D387+1,4,,"["&amp;wew!$G$7&amp;"]"&amp;_sheetname_dataframe)&amp;":"&amp;ADDRESS(2+ster!$C$14,D387+1,4),"")</f>
        <v>[DBTemplate.xlsm]data_frame!NV3:NV3</v>
      </c>
      <c r="R387" s="14" t="str">
        <f>IF($BP387,IF(MID(_xll.FORMULATEXT(INDEX(INDIRECT(Q387),1)),1,1)="=", _xll.FORMULATEXT(INDEX(INDIRECT(Q387),1),2,TRUE),""),"")</f>
        <v/>
      </c>
      <c r="S387" s="14">
        <f t="array" aca="1" ref="S387" ca="1">IF(H387,SUM(IF((IFERROR(INDIRECT(Q387)&lt;&gt;"",FALSE))*(INDIRECT(ster!$D$14)&lt;&gt;""),1,0)),"")</f>
        <v>0</v>
      </c>
      <c r="T387" s="14">
        <f t="array" aca="1" ref="T387" ca="1">IF(H387,IF(M387&gt;0,SUM(IFERROR(1*(MATCH(INDIRECT(Q387),INDIRECT(K387),0)&gt;0),0)*(INDIRECT(ster!$D$14)&lt;&gt;"")*NOT(ISNUMBER(INDIRECT(Q387)))),0),"")</f>
        <v>0</v>
      </c>
      <c r="U387" s="14">
        <f t="array" aca="1" ref="U387" ca="1">IF(H387,SUM((IFERROR(INDIRECT(Q387)="",FALSE))*(INDIRECT(ster!$D$14)&lt;&gt;"")),"")</f>
        <v>1</v>
      </c>
      <c r="V387" s="14">
        <f t="array" aca="1" ref="V387" ca="1">IF(H387,SUM((IFERROR(INDIRECT(Q387)="#ąś",TRUE))*(INDIRECT(ster!$D$14)&lt;&gt;"")),"")</f>
        <v>0</v>
      </c>
      <c r="W387" s="14">
        <f t="array" aca="1" ref="W387" ca="1">IF(H387,SUM(ISNUMBER(INDIRECT(Q387))*(INDIRECT(ster!$D$14)&lt;&gt;"")),"")</f>
        <v>0</v>
      </c>
      <c r="X387" s="14" t="str">
        <f t="array" aca="1" ref="X387" ca="1">IF(AND(H387,W387&gt;0),IF(wew!$B$3,MIN(IF((INDIRECT(ster!$D$14)&lt;&gt;"")*IFERROR(INDIRECT($Q387)&lt;&gt;"",FALSE),IFERROR(INDIRECT($Q387),"X"),"X")),"&lt;włącz podświetlanie wartości&gt;"),"—")</f>
        <v>—</v>
      </c>
      <c r="Y387" s="14" t="str">
        <f t="array" aca="1" ref="Y387" ca="1">IF(AND(H387,W387&gt;0),IF(wew!$B$3,MAX(IF((INDIRECT(ster!$D$14)&lt;&gt;"")*IFERROR(INDIRECT($Q387)&lt;&gt;"",FALSE),IFERROR(INDIRECT($Q387),"X"),"X")),"&lt;włącz podświetlanie wartości&gt;"),"—")</f>
        <v>—</v>
      </c>
      <c r="Z387" s="14">
        <f t="shared" ca="1" si="9431"/>
        <v>0</v>
      </c>
      <c r="AA387" s="12" t="str">
        <f t="shared" ca="1" si="9432"/>
        <v>—</v>
      </c>
      <c r="AB387" s="17">
        <f t="array" aca="1" ref="AB387" ca="1">IF(H387,IF(W387&gt;0,SUM((INDIRECT(ster!$D$14)&lt;&gt;"")*IFERROR((INDIRECT(Q387)&lt;&gt;"")*(INDIRECT(Q387)=INT(INDIRECT(Q387))),0)),0),"")</f>
        <v>0</v>
      </c>
      <c r="AC387" s="17">
        <f t="array" aca="1" ref="AC387" ca="1">IF(H387,W387-AB387,"")</f>
        <v>0</v>
      </c>
      <c r="AD387" s="17">
        <f t="shared" ca="1" si="9433"/>
        <v>1</v>
      </c>
      <c r="AE387" s="17" t="b">
        <f t="shared" ca="1" si="9434"/>
        <v>0</v>
      </c>
      <c r="AF387" s="17" t="str">
        <f ca="1">IF(AE387,IF($H387,ADDRESS(3,D387+2,4,,"["&amp;wew!$G$7&amp;"]"&amp;_sheetname_dataframe)&amp;":"&amp;ADDRESS(2+ster!$C$14,D387+2,4),""),"")</f>
        <v/>
      </c>
      <c r="AG387" s="17" t="str">
        <f t="shared" ca="1" si="9435"/>
        <v/>
      </c>
      <c r="AH387" s="17" t="b">
        <f t="shared" ca="1" si="9436"/>
        <v>0</v>
      </c>
      <c r="AI387" s="17" t="str">
        <f ca="1">IF(AH387,IF($H387,ADDRESS(3,D387+3,4,,"["&amp;wew!$G$7&amp;"]"&amp;_sheetname_dataframe)&amp;":"&amp;ADDRESS(2+ster!$C$14,D387+3,4),""),"")</f>
        <v/>
      </c>
      <c r="AJ387" s="17" t="str">
        <f t="shared" ca="1" si="9437"/>
        <v/>
      </c>
      <c r="AK387" s="17" t="b">
        <f t="shared" ca="1" si="9438"/>
        <v>0</v>
      </c>
      <c r="AL387" s="17" t="b">
        <f t="shared" ca="1" si="9439"/>
        <v>0</v>
      </c>
      <c r="AM387" s="17" t="b">
        <f t="shared" ca="1" si="9440"/>
        <v>0</v>
      </c>
      <c r="AN387" s="17">
        <f t="shared" ca="1" si="9441"/>
        <v>0</v>
      </c>
      <c r="AO387" s="24" t="str">
        <f t="shared" ca="1" si="9442"/>
        <v/>
      </c>
      <c r="AP387" s="24" t="str">
        <f t="shared" ca="1" si="9443"/>
        <v/>
      </c>
      <c r="AQ387" s="17" t="b">
        <f t="shared" ca="1" si="9444"/>
        <v>0</v>
      </c>
      <c r="AR387" s="17" t="b">
        <f t="shared" ca="1" si="9445"/>
        <v>0</v>
      </c>
      <c r="AS387" s="17" t="b">
        <f t="shared" ca="1" si="9446"/>
        <v>0</v>
      </c>
      <c r="AT387" s="17" t="b">
        <f t="shared" ca="1" si="9447"/>
        <v>0</v>
      </c>
      <c r="AU387" s="17" t="b">
        <f t="shared" ca="1" si="9448"/>
        <v>1</v>
      </c>
      <c r="AV387" s="17" t="b">
        <f t="shared" ca="1" si="9449"/>
        <v>0</v>
      </c>
      <c r="AW387" s="17" t="b">
        <f t="shared" ca="1" si="9450"/>
        <v>0</v>
      </c>
      <c r="AX387" s="14" t="b">
        <f t="array" aca="1" ref="AX387" ca="1">IF(H387,N387&gt;0,"")</f>
        <v>1</v>
      </c>
      <c r="AY387" s="17" t="str">
        <f t="shared" ca="1" si="9451"/>
        <v>C3:C35</v>
      </c>
      <c r="AZ387" s="17" t="b">
        <f t="array" aca="1" ref="AZ387" ca="1">IF(AY387&lt;&gt;"",SUM(1*ISERROR(MATCH(INDIRECT(AY387),INDIRECT(K387),0)))=0,"")</f>
        <v>0</v>
      </c>
      <c r="BA387" s="17" t="b">
        <f t="shared" ca="1" si="9452"/>
        <v>1</v>
      </c>
      <c r="BB387" s="17" t="b">
        <v>0</v>
      </c>
      <c r="BC387" s="17" t="b">
        <f t="shared" ca="1" si="9453"/>
        <v>0</v>
      </c>
      <c r="BD387" s="17" t="b">
        <f t="shared" ca="1" si="9454"/>
        <v>1</v>
      </c>
      <c r="BE387" s="17" t="b">
        <f t="shared" ca="1" si="9455"/>
        <v>0</v>
      </c>
      <c r="BF387" s="17" t="b">
        <f t="shared" ca="1" si="9456"/>
        <v>0</v>
      </c>
      <c r="BG387" s="17" t="b">
        <f t="shared" ca="1" si="9457"/>
        <v>0</v>
      </c>
      <c r="BH387" s="17" t="b">
        <f t="shared" ca="1" si="9458"/>
        <v>1</v>
      </c>
      <c r="BI387" s="17">
        <f t="shared" ca="1" si="9459"/>
        <v>3</v>
      </c>
      <c r="BJ387" s="17" t="b">
        <f t="shared" ca="1" si="9460"/>
        <v>0</v>
      </c>
      <c r="BK387" s="17" t="str">
        <f t="shared" ca="1" si="9461"/>
        <v/>
      </c>
      <c r="BL387" s="17" t="str">
        <f t="shared" ca="1" si="9462"/>
        <v/>
      </c>
      <c r="BM387" s="17" t="str">
        <f t="shared" ca="1" si="9463"/>
        <v>L</v>
      </c>
      <c r="BN387" s="17" t="str">
        <f t="shared" ca="1" si="9464"/>
        <v>L</v>
      </c>
      <c r="BO387" s="17" t="str">
        <f t="shared" ca="1" si="9465"/>
        <v>N</v>
      </c>
      <c r="BP387" s="14" t="b">
        <f t="shared" ca="1" si="9466"/>
        <v>1</v>
      </c>
      <c r="BQ387" s="35"/>
      <c r="BX387" s="16"/>
      <c r="BY387" s="16"/>
      <c r="BZ387" s="16"/>
      <c r="CA387" s="16"/>
      <c r="CB387" s="16"/>
      <c r="CC387" s="16"/>
      <c r="CD387" s="16"/>
      <c r="CE387" s="16"/>
      <c r="CF387" s="16"/>
      <c r="CN387" s="14">
        <f ca="1">IF(H387,IFERROR(IsVariableNameLegal(O387),0),0)</f>
        <v>0</v>
      </c>
      <c r="CO387" s="14" t="str">
        <f t="array" aca="1" ref="CO387" ca="1">IF(H387,IF(COUNTIF(INDIRECT(wew!$C$13),O387)&gt;1,TRIM(SUBSTITUTE(_xll.MCONCAT(IF((INDIRECT(wew!$C$13)=O387)*(COLUMN(INDIRECT(wew!$C$13))&lt;&gt;D387+1),-1+COLUMN(INDIRECT(wew!$C$13)),"")," "),"  "," ")),""),"")</f>
        <v/>
      </c>
      <c r="CP387" s="14" t="str">
        <f t="array" aca="1" ref="CP387" ca="1">IF(P387&lt;&gt;"",IF(LEN(P387)&gt;150,1,""),"")</f>
        <v/>
      </c>
      <c r="CQ387" s="14" t="str">
        <f t="array" aca="1" ref="CQ387" ca="1">IF(AND(H387,NOT(ster!$J$3)),IF(COUNTIF(INDIRECT(wew!$C$15),P387)&gt;1,TRIM(SUBSTITUTE(_xll.MCONCAT(IF((INDIRECT(wew!$C$15)=P387)*(COLUMN(INDIRECT(wew!$C$15))&lt;&gt;D387+1),-1+COLUMN(INDIRECT(wew!$C$15)),"")," "),"  "," ")),""),"")</f>
        <v/>
      </c>
      <c r="CR387" s="14" t="str">
        <f t="array" aca="1" ref="CR387" ca="1">IF(H387,IF(AND(W387&gt;0,AO387&lt;&gt;""),TRIM(SUBSTITUTE(_xll.MCONCAT(IFERROR(IF(ISNUMBER(INDIRECT(Q387)),IF((INDIRECT(ster!$D$14)&lt;&gt;"")*(INDIRECT(Q387)&lt;AO387),INDIRECT(ster!$D$14) &amp; ": " &amp;  SUBSTITUTE(IF( AV387,IFERROR(TEXT(INDIRECT(Q387),"rrrr-mm-dd") &amp;" (" &amp; INDIRECT(Q387) &amp;")",INDIRECT(Q387)),INDIRECT(Q387))," "," "),""),""),"")," "),"  "," ")),""),"")</f>
        <v/>
      </c>
      <c r="CS387" s="14" t="str">
        <f t="array" aca="1" ref="CS387" ca="1">IF(H387,IF(AND(W387&gt;0,AP387&lt;&gt;""),TRIM(SUBSTITUTE(_xll.MCONCAT(IFERROR(IF(ISNUMBER(INDIRECT(Q387)),IF((INDIRECT(ster!$D$14)&lt;&gt;"")*(INDIRECT(Q387)&gt;AP387),INDIRECT(ster!$D$14) &amp; ": " &amp;  SUBSTITUTE(IF( AV387,IFERROR(TEXT(INDIRECT(Q387),"rrrr-mm-dd")&amp;" (" &amp; INDIRECT(Q387) &amp;")",INDIRECT(Q387)),INDIRECT(Q387))," "," "),""),""),"")," "),"  "," ")),""),"")</f>
        <v/>
      </c>
      <c r="CT387" s="14" t="str">
        <f t="array" aca="1" ref="CT387" ca="1">IF(H387,IF(AND(N387&gt;0,AR387),TRIM(SUBSTITUTE(_xll.MCONCAT(IFERROR(IF(ISNUMBER(INDIRECT(Q387)),IF((INDIRECT(ster!$D$14)&lt;&gt;"")*(IFERROR(0*(MATCH(INDIRECT(Q387),INDIRECT(K387),0)&gt;0),1)),INDIRECT(ster!$D$14) &amp; ": " &amp;  SUBSTITUTE(IF( AV387,IFERROR(TEXT(INDIRECT(Q387),"rrrr-mm-dd")&amp;" (" &amp; INDIRECT(Q387) &amp;")",INDIRECT(Q387)),INDIRECT(Q387))," "," "),""),""),"")," "),"  "," ")),""),"")</f>
        <v/>
      </c>
      <c r="CU387" s="14" t="str">
        <f t="array" aca="1" ref="CU387" ca="1">IF(H387,IF(AND(V387&gt;0),TRIM(SUBSTITUTE(_xll.MCONCAT(IF((INDIRECT(ster!$D$14)&lt;&gt;"")*(IFERROR(0*(INDIRECT(Q387)&lt;&gt;""),1)),INDIRECT(ster!$D$14),"")," "),"  "," ")),""),"")</f>
        <v/>
      </c>
      <c r="CV387" s="14" t="str">
        <f t="array" aca="1" ref="CV387" ca="1">IF(H387,IF(AS387,
TRIM(SUBSTITUTE(_xll.MCONCAT(IF(
   (INDIRECT(ster!$D$14)&lt;&gt;"")*
   ((INDIRECT(Q387)="")+
      NOT(ISNUMBER(INDIRECT(Q387)))*
      NOT(ISERROR(MATCH(INDIRECT(Q387),INDIRECT(K387),0)))
    ),
      INDIRECT(ster!$D$14),
   "")," "),"  "," ")),
""),"")</f>
        <v/>
      </c>
      <c r="CW387" s="14" t="str">
        <f t="array" aca="1" ref="CW387" ca="1">IF(H387,IF(AND(AQ387),TRIM(SUBSTITUTE(_xll.MCONCAT(IFERROR(IF(ISNUMBER(INDIRECT(Q387)),IF((INDIRECT(ster!$D$14)&lt;&gt;"")*(INDIRECT(Q387)&lt;&gt;INT(INDIRECT(Q387))),INDIRECT(ster!$D$14) &amp; ": " &amp; INDIRECT(Q387),""),""),"")," "),"  "," ")),""),"")</f>
        <v/>
      </c>
      <c r="CX387" s="14" t="str">
        <f t="array" aca="1" ref="CX387" ca="1">IF(H387,IF(OR(AU387,AV387),TRIM(SUBSTITUTE(_xll.MCONCAT(IF((INDIRECT(ster!$D$14)&lt;&gt;"")*NOT(ISNUMBER(INDIRECT(Q387))),IF(ISERROR(MATCH(INDIRECT(Q387),INDIRECT(K387),0)),IFERROR(IF(INDIRECT(Q387)&lt;&gt;"",INDIRECT(ster!$D$14) &amp; ": " &amp; SUBSTITUTE(INDIRECT(Q387)," "," "),""),""),""),"")," "),"  "," ")),""),"")</f>
        <v/>
      </c>
      <c r="CY387" s="14" t="str">
        <f t="array" aca="1" ref="CY387" ca="1">IF(H387,IF(AE387,TRIM(SUBSTITUTE(_xll.MCONCAT(IF((INDIRECT(ster!$D$14)&lt;&gt;"")*IFERROR(NOT(INDIRECT(AF387)),FALSE),IF(ISERROR(MATCH(INDIRECT(Q387),INDIRECT(K387),0)),IFERROR(IF(INDIRECT(Q387)&lt;&gt;"",INDIRECT(ster!$D$14)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CZ387" s="14" t="str">
        <f t="array" aca="1" ref="CZ387" ca="1">IF(H387,IF(AH387,TRIM(SUBSTITUTE(_xll.MCONCAT(IF((INDIRECT(ster!$D$14)&lt;&gt;"")*IFERROR(NOT(INDIRECT(AI387)),FALSE),IF(ISERROR(MATCH(INDIRECT(Q387),INDIRECT(K387),0)),IFERROR(IF(INDIRECT(Q387)&lt;&gt;"",INDIRECT(ster!$D$14)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DC387" s="14" t="str">
        <f ca="1">SUBSTITUTE(SUBSTITUTE(SUBSTITUTE(SUBSTITUTE(_xll.MCONCAT(DG387:DS387,"■"),"■■","■"),"■■","■"),"■■","■"),"■■","■")</f>
        <v>■</v>
      </c>
      <c r="DD387" s="14" t="str">
        <f t="shared" ca="1" si="9467"/>
        <v/>
      </c>
      <c r="DE387" s="14" t="str">
        <f t="shared" ca="1" si="9468"/>
        <v/>
      </c>
      <c r="DF387" s="14" t="str">
        <f t="shared" ca="1" si="9469"/>
        <v/>
      </c>
      <c r="DG387" s="14" t="str">
        <f t="shared" ca="1" si="9470"/>
        <v/>
      </c>
      <c r="DH387" s="14" t="str">
        <f t="shared" ca="1" si="9471"/>
        <v/>
      </c>
      <c r="DI387" s="14" t="str">
        <f t="shared" ca="1" si="9472"/>
        <v/>
      </c>
      <c r="DJ387" s="14" t="str">
        <f t="shared" ca="1" si="9473"/>
        <v/>
      </c>
      <c r="DK387" s="14" t="str">
        <f t="shared" ca="1" si="9474"/>
        <v/>
      </c>
      <c r="DL387" s="14" t="str">
        <f t="shared" ca="1" si="9475"/>
        <v/>
      </c>
      <c r="DM387" s="14" t="str">
        <f t="shared" ca="1" si="9476"/>
        <v/>
      </c>
      <c r="DN387" s="14" t="str">
        <f t="array" aca="1" ref="DN387" ca="1">IF(CU387&lt;&gt;"","There are errors in the entered values in the following cases: " &amp;SUBSTITUTE(CU387," ",", "),"")</f>
        <v/>
      </c>
      <c r="DO387" s="14" t="str">
        <f t="shared" ca="1" si="9477"/>
        <v/>
      </c>
      <c r="DP387" s="14" t="str">
        <f t="shared" ca="1" si="9478"/>
        <v/>
      </c>
      <c r="DQ387" s="14" t="str">
        <f t="shared" ca="1" si="9479"/>
        <v/>
      </c>
      <c r="DR387" s="14" t="str">
        <f t="shared" ca="1" si="9480"/>
        <v/>
      </c>
      <c r="DS387" s="14" t="str">
        <f t="shared" ca="1" si="9481"/>
        <v/>
      </c>
      <c r="DZ387" s="14" t="b">
        <f t="shared" ca="1" si="9482"/>
        <v>0</v>
      </c>
      <c r="EA387" s="14" t="str">
        <f t="shared" ca="1" si="9483"/>
        <v>Which family member 3 had a history of other severe disease (q_105_3a)</v>
      </c>
      <c r="EB387" s="14" t="str">
        <f t="shared" ca="1" si="9484"/>
        <v xml:space="preserve">Values must be numeric. </v>
      </c>
      <c r="EC387" s="14" t="str">
        <f t="shared" ca="1" si="9485"/>
        <v xml:space="preserve">Which family member 3 had a history of other severe disease (q_105_3a): Values must be numeric. </v>
      </c>
      <c r="ED387" s="14" t="str">
        <f t="shared" ca="1" si="9486"/>
        <v/>
      </c>
      <c r="EE387" s="14" t="str">
        <f t="shared" ca="1" si="9487"/>
        <v>Values must be numeric</v>
      </c>
      <c r="EF387" s="14" t="str">
        <f t="shared" ca="1" si="9488"/>
        <v/>
      </c>
      <c r="EG387" s="14" t="str">
        <f t="shared" ca="1" si="9489"/>
        <v/>
      </c>
      <c r="EM387" s="14" t="b">
        <f t="shared" ca="1" si="9490"/>
        <v>1</v>
      </c>
      <c r="EN387" s="14">
        <f t="shared" ca="1" si="9491"/>
        <v>355</v>
      </c>
      <c r="EO387" s="14" t="str">
        <f t="shared" ca="1" si="9492"/>
        <v>q_105_3a</v>
      </c>
      <c r="EP387" s="14" t="str">
        <f t="shared" ca="1" si="9493"/>
        <v xml:space="preserve">Which family member 3 had a history of other severe disease (q_105_3a): Values must be numeric. </v>
      </c>
      <c r="EQ387" s="14" t="str">
        <f t="shared" ca="1" si="9494"/>
        <v/>
      </c>
    </row>
    <row r="388" spans="2:147" s="14" customFormat="1">
      <c r="B388" s="14" t="str">
        <f t="shared" ca="1" si="9420"/>
        <v/>
      </c>
      <c r="C388" s="14">
        <f t="shared" ca="1" si="9421"/>
        <v>356</v>
      </c>
      <c r="D388" s="14">
        <f t="shared" si="9422"/>
        <v>386</v>
      </c>
      <c r="E388" s="14" t="str">
        <f t="shared" ca="1" si="9423"/>
        <v>N</v>
      </c>
      <c r="F388" s="14" t="str">
        <f t="shared" ca="1" si="9424"/>
        <v>q_105_3b</v>
      </c>
      <c r="G388" s="14" t="str">
        <f t="shared" ca="1" si="9425"/>
        <v>What severe disease family member 3 had</v>
      </c>
      <c r="H388" s="14" t="b">
        <f t="shared" ca="1" si="9426"/>
        <v>1</v>
      </c>
      <c r="I388" s="14" t="str">
        <f ca="1">IF($H388,ADDRESS(3,(D388+1)*2-1,4,,"["&amp;wew!$G$7&amp;"]"&amp;_sheetname_labels)&amp;":"&amp;ADDRESS(2+ster!$B$20,(D388+1)*2-1,4),"")</f>
        <v>[DBTemplate.xlsm]labels!ACS3:ACS61</v>
      </c>
      <c r="J388" s="14">
        <f t="array" aca="1" ref="J388" ca="1">IF(H388,MAX(0,MAX(IF(INDIRECT(I388)&lt;&gt;"",ROW(INDIRECT(I388)),""))-2),"")</f>
        <v>52</v>
      </c>
      <c r="K388" s="14" t="str">
        <f ca="1">IF($H388,IF($J388&gt;0,ADDRESS(3,(D388+1)*2-1,4,,"["&amp;wew!$G$7&amp;"]"&amp;_sheetname_labels)&amp;":"&amp;ADDRESS(2+J388,(D388+1)*2-1,4),""),"")</f>
        <v>[DBTemplate.xlsm]labels!ACS3:ACS54</v>
      </c>
      <c r="L388" s="14" t="str">
        <f ca="1">IF($H388,IF($J388&gt;0,ADDRESS(3,(D388+1)*2,4,,"["&amp;wew!$G$7&amp;"]"&amp;_sheetname_labels)&amp;":"&amp;ADDRESS(2+J388,(D388+1)*2,4),""),"")</f>
        <v>[DBTemplate.xlsm]labels!ACT3:ACT54</v>
      </c>
      <c r="M388" s="14">
        <f t="shared" ca="1" si="9427"/>
        <v>0</v>
      </c>
      <c r="N388" s="14">
        <f t="shared" ca="1" si="9428"/>
        <v>52</v>
      </c>
      <c r="O388" s="14" t="str">
        <f t="shared" ca="1" si="9429"/>
        <v>q_105_3b</v>
      </c>
      <c r="P388" s="14" t="str">
        <f t="shared" ca="1" si="9430"/>
        <v>What severe disease family member 3 had</v>
      </c>
      <c r="Q388" s="14" t="str">
        <f ca="1">IF($BP388,ADDRESS(3,D388+1,4,,"["&amp;wew!$G$7&amp;"]"&amp;_sheetname_dataframe)&amp;":"&amp;ADDRESS(2+ster!$C$14,D388+1,4),"")</f>
        <v>[DBTemplate.xlsm]data_frame!NW3:NW3</v>
      </c>
      <c r="R388" s="14" t="str">
        <f>IF($BP388,IF(MID(_xll.FORMULATEXT(INDEX(INDIRECT(Q388),1)),1,1)="=", _xll.FORMULATEXT(INDEX(INDIRECT(Q388),1),2,TRUE),""),"")</f>
        <v/>
      </c>
      <c r="S388" s="14">
        <f t="array" aca="1" ref="S388" ca="1">IF(H388,SUM(IF((IFERROR(INDIRECT(Q388)&lt;&gt;"",FALSE))*(INDIRECT(ster!$D$14)&lt;&gt;""),1,0)),"")</f>
        <v>0</v>
      </c>
      <c r="T388" s="14">
        <f t="array" aca="1" ref="T388" ca="1">IF(H388,IF(M388&gt;0,SUM(IFERROR(1*(MATCH(INDIRECT(Q388),INDIRECT(K388),0)&gt;0),0)*(INDIRECT(ster!$D$14)&lt;&gt;"")*NOT(ISNUMBER(INDIRECT(Q388)))),0),"")</f>
        <v>0</v>
      </c>
      <c r="U388" s="14">
        <f t="array" aca="1" ref="U388" ca="1">IF(H388,SUM((IFERROR(INDIRECT(Q388)="",FALSE))*(INDIRECT(ster!$D$14)&lt;&gt;"")),"")</f>
        <v>1</v>
      </c>
      <c r="V388" s="14">
        <f t="array" aca="1" ref="V388" ca="1">IF(H388,SUM((IFERROR(INDIRECT(Q388)="#ąś",TRUE))*(INDIRECT(ster!$D$14)&lt;&gt;"")),"")</f>
        <v>0</v>
      </c>
      <c r="W388" s="14">
        <f t="array" aca="1" ref="W388" ca="1">IF(H388,SUM(ISNUMBER(INDIRECT(Q388))*(INDIRECT(ster!$D$14)&lt;&gt;"")),"")</f>
        <v>0</v>
      </c>
      <c r="X388" s="14" t="str">
        <f t="array" aca="1" ref="X388" ca="1">IF(AND(H388,W388&gt;0),IF(wew!$B$3,MIN(IF((INDIRECT(ster!$D$14)&lt;&gt;"")*IFERROR(INDIRECT($Q388)&lt;&gt;"",FALSE),IFERROR(INDIRECT($Q388),"X"),"X")),"&lt;włącz podświetlanie wartości&gt;"),"—")</f>
        <v>—</v>
      </c>
      <c r="Y388" s="14" t="str">
        <f t="array" aca="1" ref="Y388" ca="1">IF(AND(H388,W388&gt;0),IF(wew!$B$3,MAX(IF((INDIRECT(ster!$D$14)&lt;&gt;"")*IFERROR(INDIRECT($Q388)&lt;&gt;"",FALSE),IFERROR(INDIRECT($Q388),"X"),"X")),"&lt;włącz podświetlanie wartości&gt;"),"—")</f>
        <v>—</v>
      </c>
      <c r="Z388" s="14">
        <f t="shared" ca="1" si="9431"/>
        <v>0</v>
      </c>
      <c r="AA388" s="12" t="str">
        <f t="shared" ca="1" si="9432"/>
        <v>—</v>
      </c>
      <c r="AB388" s="17">
        <f t="array" aca="1" ref="AB388" ca="1">IF(H388,IF(W388&gt;0,SUM((INDIRECT(ster!$D$14)&lt;&gt;"")*IFERROR((INDIRECT(Q388)&lt;&gt;"")*(INDIRECT(Q388)=INT(INDIRECT(Q388))),0)),0),"")</f>
        <v>0</v>
      </c>
      <c r="AC388" s="17">
        <f t="array" aca="1" ref="AC388" ca="1">IF(H388,W388-AB388,"")</f>
        <v>0</v>
      </c>
      <c r="AD388" s="17">
        <f t="shared" ca="1" si="9433"/>
        <v>1</v>
      </c>
      <c r="AE388" s="17" t="b">
        <f t="shared" ca="1" si="9434"/>
        <v>0</v>
      </c>
      <c r="AF388" s="17" t="str">
        <f ca="1">IF(AE388,IF($H388,ADDRESS(3,D388+2,4,,"["&amp;wew!$G$7&amp;"]"&amp;_sheetname_dataframe)&amp;":"&amp;ADDRESS(2+ster!$C$14,D388+2,4),""),"")</f>
        <v/>
      </c>
      <c r="AG388" s="17" t="str">
        <f t="shared" ca="1" si="9435"/>
        <v/>
      </c>
      <c r="AH388" s="17" t="b">
        <f t="shared" ca="1" si="9436"/>
        <v>0</v>
      </c>
      <c r="AI388" s="17" t="str">
        <f ca="1">IF(AH388,IF($H388,ADDRESS(3,D388+3,4,,"["&amp;wew!$G$7&amp;"]"&amp;_sheetname_dataframe)&amp;":"&amp;ADDRESS(2+ster!$C$14,D388+3,4),""),"")</f>
        <v/>
      </c>
      <c r="AJ388" s="17" t="str">
        <f t="shared" ca="1" si="9437"/>
        <v/>
      </c>
      <c r="AK388" s="17" t="b">
        <f t="shared" ca="1" si="9438"/>
        <v>0</v>
      </c>
      <c r="AL388" s="17" t="b">
        <f t="shared" ca="1" si="9439"/>
        <v>0</v>
      </c>
      <c r="AM388" s="17" t="b">
        <f t="shared" ca="1" si="9440"/>
        <v>0</v>
      </c>
      <c r="AN388" s="17">
        <f t="shared" ca="1" si="9441"/>
        <v>0</v>
      </c>
      <c r="AO388" s="24" t="str">
        <f t="shared" ca="1" si="9442"/>
        <v/>
      </c>
      <c r="AP388" s="24" t="str">
        <f t="shared" ca="1" si="9443"/>
        <v/>
      </c>
      <c r="AQ388" s="17" t="b">
        <f t="shared" ca="1" si="9444"/>
        <v>0</v>
      </c>
      <c r="AR388" s="17" t="b">
        <f t="shared" ca="1" si="9445"/>
        <v>0</v>
      </c>
      <c r="AS388" s="17" t="b">
        <f t="shared" ca="1" si="9446"/>
        <v>0</v>
      </c>
      <c r="AT388" s="17" t="b">
        <f t="shared" ca="1" si="9447"/>
        <v>0</v>
      </c>
      <c r="AU388" s="17" t="b">
        <f t="shared" ca="1" si="9448"/>
        <v>1</v>
      </c>
      <c r="AV388" s="17" t="b">
        <f t="shared" ca="1" si="9449"/>
        <v>0</v>
      </c>
      <c r="AW388" s="17" t="b">
        <f t="shared" ca="1" si="9450"/>
        <v>0</v>
      </c>
      <c r="AX388" s="14" t="b">
        <f t="array" aca="1" ref="AX388" ca="1">IF(H388,N388&gt;0,"")</f>
        <v>1</v>
      </c>
      <c r="AY388" s="17" t="str">
        <f t="shared" ca="1" si="9451"/>
        <v>C3:C54</v>
      </c>
      <c r="AZ388" s="17" t="b">
        <f t="array" aca="1" ref="AZ388" ca="1">IF(AY388&lt;&gt;"",SUM(1*ISERROR(MATCH(INDIRECT(AY388),INDIRECT(K388),0)))=0,"")</f>
        <v>0</v>
      </c>
      <c r="BA388" s="17" t="b">
        <f t="shared" ca="1" si="9452"/>
        <v>1</v>
      </c>
      <c r="BB388" s="17" t="b">
        <v>0</v>
      </c>
      <c r="BC388" s="17" t="b">
        <f t="shared" ca="1" si="9453"/>
        <v>0</v>
      </c>
      <c r="BD388" s="17" t="b">
        <f t="shared" ca="1" si="9454"/>
        <v>1</v>
      </c>
      <c r="BE388" s="17" t="b">
        <f t="shared" ca="1" si="9455"/>
        <v>0</v>
      </c>
      <c r="BF388" s="17" t="b">
        <f t="shared" ca="1" si="9456"/>
        <v>0</v>
      </c>
      <c r="BG388" s="17" t="b">
        <f t="shared" ca="1" si="9457"/>
        <v>0</v>
      </c>
      <c r="BH388" s="17" t="b">
        <f t="shared" ca="1" si="9458"/>
        <v>1</v>
      </c>
      <c r="BI388" s="17">
        <f t="shared" ca="1" si="9459"/>
        <v>3</v>
      </c>
      <c r="BJ388" s="17" t="b">
        <f t="shared" ca="1" si="9460"/>
        <v>0</v>
      </c>
      <c r="BK388" s="17" t="str">
        <f t="shared" ca="1" si="9461"/>
        <v/>
      </c>
      <c r="BL388" s="17" t="str">
        <f t="shared" ca="1" si="9462"/>
        <v/>
      </c>
      <c r="BM388" s="17" t="str">
        <f t="shared" ca="1" si="9463"/>
        <v>L</v>
      </c>
      <c r="BN388" s="17" t="str">
        <f t="shared" ca="1" si="9464"/>
        <v>L</v>
      </c>
      <c r="BO388" s="17" t="str">
        <f t="shared" ca="1" si="9465"/>
        <v>N</v>
      </c>
      <c r="BP388" s="14" t="b">
        <f t="shared" ca="1" si="9466"/>
        <v>1</v>
      </c>
      <c r="BQ388" s="35"/>
      <c r="BX388" s="16"/>
      <c r="BY388" s="16"/>
      <c r="BZ388" s="16"/>
      <c r="CA388" s="16"/>
      <c r="CB388" s="16"/>
      <c r="CC388" s="16"/>
      <c r="CD388" s="16"/>
      <c r="CE388" s="16"/>
      <c r="CF388" s="16"/>
      <c r="CN388" s="14">
        <f ca="1">IF(H388,IFERROR(IsVariableNameLegal(O388),0),0)</f>
        <v>0</v>
      </c>
      <c r="CO388" s="14" t="str">
        <f t="array" aca="1" ref="CO388" ca="1">IF(H388,IF(COUNTIF(INDIRECT(wew!$C$13),O388)&gt;1,TRIM(SUBSTITUTE(_xll.MCONCAT(IF((INDIRECT(wew!$C$13)=O388)*(COLUMN(INDIRECT(wew!$C$13))&lt;&gt;D388+1),-1+COLUMN(INDIRECT(wew!$C$13)),"")," "),"  "," ")),""),"")</f>
        <v/>
      </c>
      <c r="CP388" s="14" t="str">
        <f t="array" aca="1" ref="CP388" ca="1">IF(P388&lt;&gt;"",IF(LEN(P388)&gt;150,1,""),"")</f>
        <v/>
      </c>
      <c r="CQ388" s="14" t="str">
        <f t="array" aca="1" ref="CQ388" ca="1">IF(AND(H388,NOT(ster!$J$3)),IF(COUNTIF(INDIRECT(wew!$C$15),P388)&gt;1,TRIM(SUBSTITUTE(_xll.MCONCAT(IF((INDIRECT(wew!$C$15)=P388)*(COLUMN(INDIRECT(wew!$C$15))&lt;&gt;D388+1),-1+COLUMN(INDIRECT(wew!$C$15)),"")," "),"  "," ")),""),"")</f>
        <v/>
      </c>
      <c r="CR388" s="14" t="str">
        <f t="array" aca="1" ref="CR388" ca="1">IF(H388,IF(AND(W388&gt;0,AO388&lt;&gt;""),TRIM(SUBSTITUTE(_xll.MCONCAT(IFERROR(IF(ISNUMBER(INDIRECT(Q388)),IF((INDIRECT(ster!$D$14)&lt;&gt;"")*(INDIRECT(Q388)&lt;AO388),INDIRECT(ster!$D$14) &amp; ": " &amp;  SUBSTITUTE(IF( AV388,IFERROR(TEXT(INDIRECT(Q388),"rrrr-mm-dd") &amp;" (" &amp; INDIRECT(Q388) &amp;")",INDIRECT(Q388)),INDIRECT(Q388))," "," "),""),""),"")," "),"  "," ")),""),"")</f>
        <v/>
      </c>
      <c r="CS388" s="14" t="str">
        <f t="array" aca="1" ref="CS388" ca="1">IF(H388,IF(AND(W388&gt;0,AP388&lt;&gt;""),TRIM(SUBSTITUTE(_xll.MCONCAT(IFERROR(IF(ISNUMBER(INDIRECT(Q388)),IF((INDIRECT(ster!$D$14)&lt;&gt;"")*(INDIRECT(Q388)&gt;AP388),INDIRECT(ster!$D$14) &amp; ": " &amp;  SUBSTITUTE(IF( AV388,IFERROR(TEXT(INDIRECT(Q388),"rrrr-mm-dd")&amp;" (" &amp; INDIRECT(Q388) &amp;")",INDIRECT(Q388)),INDIRECT(Q388))," "," "),""),""),"")," "),"  "," ")),""),"")</f>
        <v/>
      </c>
      <c r="CT388" s="14" t="str">
        <f t="array" aca="1" ref="CT388" ca="1">IF(H388,IF(AND(N388&gt;0,AR388),TRIM(SUBSTITUTE(_xll.MCONCAT(IFERROR(IF(ISNUMBER(INDIRECT(Q388)),IF((INDIRECT(ster!$D$14)&lt;&gt;"")*(IFERROR(0*(MATCH(INDIRECT(Q388),INDIRECT(K388),0)&gt;0),1)),INDIRECT(ster!$D$14) &amp; ": " &amp;  SUBSTITUTE(IF( AV388,IFERROR(TEXT(INDIRECT(Q388),"rrrr-mm-dd")&amp;" (" &amp; INDIRECT(Q388) &amp;")",INDIRECT(Q388)),INDIRECT(Q388))," "," "),""),""),"")," "),"  "," ")),""),"")</f>
        <v/>
      </c>
      <c r="CU388" s="14" t="str">
        <f t="array" aca="1" ref="CU388" ca="1">IF(H388,IF(AND(V388&gt;0),TRIM(SUBSTITUTE(_xll.MCONCAT(IF((INDIRECT(ster!$D$14)&lt;&gt;"")*(IFERROR(0*(INDIRECT(Q388)&lt;&gt;""),1)),INDIRECT(ster!$D$14),"")," "),"  "," ")),""),"")</f>
        <v/>
      </c>
      <c r="CV388" s="14" t="str">
        <f t="array" aca="1" ref="CV388" ca="1">IF(H388,IF(AS388,
TRIM(SUBSTITUTE(_xll.MCONCAT(IF(
   (INDIRECT(ster!$D$14)&lt;&gt;"")*
   ((INDIRECT(Q388)="")+
      NOT(ISNUMBER(INDIRECT(Q388)))*
      NOT(ISERROR(MATCH(INDIRECT(Q388),INDIRECT(K388),0)))
    ),
      INDIRECT(ster!$D$14),
   "")," "),"  "," ")),
""),"")</f>
        <v/>
      </c>
      <c r="CW388" s="14" t="str">
        <f t="array" aca="1" ref="CW388" ca="1">IF(H388,IF(AND(AQ388),TRIM(SUBSTITUTE(_xll.MCONCAT(IFERROR(IF(ISNUMBER(INDIRECT(Q388)),IF((INDIRECT(ster!$D$14)&lt;&gt;"")*(INDIRECT(Q388)&lt;&gt;INT(INDIRECT(Q388))),INDIRECT(ster!$D$14) &amp; ": " &amp; INDIRECT(Q388),""),""),"")," "),"  "," ")),""),"")</f>
        <v/>
      </c>
      <c r="CX388" s="14" t="str">
        <f t="array" aca="1" ref="CX388" ca="1">IF(H388,IF(OR(AU388,AV388),TRIM(SUBSTITUTE(_xll.MCONCAT(IF((INDIRECT(ster!$D$14)&lt;&gt;"")*NOT(ISNUMBER(INDIRECT(Q388))),IF(ISERROR(MATCH(INDIRECT(Q388),INDIRECT(K388),0)),IFERROR(IF(INDIRECT(Q388)&lt;&gt;"",INDIRECT(ster!$D$14) &amp; ": " &amp; SUBSTITUTE(INDIRECT(Q388)," "," "),""),""),""),"")," "),"  "," ")),""),"")</f>
        <v/>
      </c>
      <c r="CY388" s="14" t="str">
        <f t="array" aca="1" ref="CY388" ca="1">IF(H388,IF(AE388,TRIM(SUBSTITUTE(_xll.MCONCAT(IF((INDIRECT(ster!$D$14)&lt;&gt;"")*IFERROR(NOT(INDIRECT(AF388)),FALSE),IF(ISERROR(MATCH(INDIRECT(Q388),INDIRECT(K388),0)),IFERROR(IF(INDIRECT(Q388)&lt;&gt;"",INDIRECT(ster!$D$14)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CZ388" s="14" t="str">
        <f t="array" aca="1" ref="CZ388" ca="1">IF(H388,IF(AH388,TRIM(SUBSTITUTE(_xll.MCONCAT(IF((INDIRECT(ster!$D$14)&lt;&gt;"")*IFERROR(NOT(INDIRECT(AI388)),FALSE),IF(ISERROR(MATCH(INDIRECT(Q388),INDIRECT(K388),0)),IFERROR(IF(INDIRECT(Q388)&lt;&gt;"",INDIRECT(ster!$D$14)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DC388" s="14" t="str">
        <f ca="1">SUBSTITUTE(SUBSTITUTE(SUBSTITUTE(SUBSTITUTE(_xll.MCONCAT(DG388:DS388,"■"),"■■","■"),"■■","■"),"■■","■"),"■■","■")</f>
        <v>■</v>
      </c>
      <c r="DD388" s="14" t="str">
        <f t="shared" ca="1" si="9467"/>
        <v/>
      </c>
      <c r="DE388" s="14" t="str">
        <f t="shared" ca="1" si="9468"/>
        <v/>
      </c>
      <c r="DF388" s="14" t="str">
        <f t="shared" ca="1" si="9469"/>
        <v/>
      </c>
      <c r="DG388" s="14" t="str">
        <f t="shared" ca="1" si="9470"/>
        <v/>
      </c>
      <c r="DH388" s="14" t="str">
        <f t="shared" ca="1" si="9471"/>
        <v/>
      </c>
      <c r="DI388" s="14" t="str">
        <f t="shared" ca="1" si="9472"/>
        <v/>
      </c>
      <c r="DJ388" s="14" t="str">
        <f t="shared" ca="1" si="9473"/>
        <v/>
      </c>
      <c r="DK388" s="14" t="str">
        <f t="shared" ca="1" si="9474"/>
        <v/>
      </c>
      <c r="DL388" s="14" t="str">
        <f t="shared" ca="1" si="9475"/>
        <v/>
      </c>
      <c r="DM388" s="14" t="str">
        <f t="shared" ca="1" si="9476"/>
        <v/>
      </c>
      <c r="DN388" s="14" t="str">
        <f t="array" aca="1" ref="DN388" ca="1">IF(CU388&lt;&gt;"","There are errors in the entered values in the following cases: " &amp;SUBSTITUTE(CU388," ",", "),"")</f>
        <v/>
      </c>
      <c r="DO388" s="14" t="str">
        <f t="shared" ca="1" si="9477"/>
        <v/>
      </c>
      <c r="DP388" s="14" t="str">
        <f t="shared" ca="1" si="9478"/>
        <v/>
      </c>
      <c r="DQ388" s="14" t="str">
        <f t="shared" ca="1" si="9479"/>
        <v/>
      </c>
      <c r="DR388" s="14" t="str">
        <f t="shared" ca="1" si="9480"/>
        <v/>
      </c>
      <c r="DS388" s="14" t="str">
        <f t="shared" ca="1" si="9481"/>
        <v/>
      </c>
      <c r="DZ388" s="14" t="b">
        <f t="shared" ca="1" si="9482"/>
        <v>0</v>
      </c>
      <c r="EA388" s="14" t="str">
        <f t="shared" ca="1" si="9483"/>
        <v>What severe disease family member 3 had (q_105_3b)</v>
      </c>
      <c r="EB388" s="14" t="str">
        <f t="shared" ca="1" si="9484"/>
        <v xml:space="preserve">Values must be numeric. </v>
      </c>
      <c r="EC388" s="14" t="str">
        <f t="shared" ca="1" si="9485"/>
        <v xml:space="preserve">What severe disease family member 3 had (q_105_3b): Values must be numeric. </v>
      </c>
      <c r="ED388" s="14" t="str">
        <f t="shared" ca="1" si="9486"/>
        <v/>
      </c>
      <c r="EE388" s="14" t="str">
        <f t="shared" ca="1" si="9487"/>
        <v>Values must be numeric</v>
      </c>
      <c r="EF388" s="14" t="str">
        <f t="shared" ca="1" si="9488"/>
        <v/>
      </c>
      <c r="EG388" s="14" t="str">
        <f t="shared" ca="1" si="9489"/>
        <v/>
      </c>
      <c r="EM388" s="14" t="b">
        <f t="shared" ca="1" si="9490"/>
        <v>1</v>
      </c>
      <c r="EN388" s="14">
        <f t="shared" ca="1" si="9491"/>
        <v>356</v>
      </c>
      <c r="EO388" s="14" t="str">
        <f t="shared" ca="1" si="9492"/>
        <v>q_105_3b</v>
      </c>
      <c r="EP388" s="14" t="str">
        <f t="shared" ca="1" si="9493"/>
        <v xml:space="preserve">What severe disease family member 3 had (q_105_3b): Values must be numeric. </v>
      </c>
      <c r="EQ388" s="14" t="str">
        <f t="shared" ca="1" si="9494"/>
        <v/>
      </c>
    </row>
    <row r="389" spans="2:147" s="14" customFormat="1">
      <c r="B389" s="14" t="str">
        <f t="shared" ca="1" si="9420"/>
        <v/>
      </c>
      <c r="C389" s="14">
        <f t="shared" ca="1" si="9421"/>
        <v>357</v>
      </c>
      <c r="D389" s="14">
        <f t="shared" si="9422"/>
        <v>387</v>
      </c>
      <c r="E389" s="14" t="str">
        <f t="shared" ca="1" si="9423"/>
        <v>I</v>
      </c>
      <c r="F389" s="14" t="str">
        <f t="shared" ca="1" si="9424"/>
        <v>q_105_3c</v>
      </c>
      <c r="G389" s="14" t="str">
        <f t="shared" ca="1" si="9425"/>
        <v>What other severe disease family member 3 had</v>
      </c>
      <c r="H389" s="14" t="b">
        <f t="shared" ca="1" si="9426"/>
        <v>1</v>
      </c>
      <c r="I389" s="14" t="str">
        <f ca="1">IF($H389,ADDRESS(3,(D389+1)*2-1,4,,"["&amp;wew!$G$7&amp;"]"&amp;_sheetname_labels)&amp;":"&amp;ADDRESS(2+ster!$B$20,(D389+1)*2-1,4),"")</f>
        <v>[DBTemplate.xlsm]labels!ACU3:ACU61</v>
      </c>
      <c r="J389" s="14">
        <f t="array" aca="1" ref="J389" ca="1">IF(H389,MAX(0,MAX(IF(INDIRECT(I389)&lt;&gt;"",ROW(INDIRECT(I389)),""))-2),"")</f>
        <v>0</v>
      </c>
      <c r="K389" s="14" t="str">
        <f ca="1">IF($H389,IF($J389&gt;0,ADDRESS(3,(D389+1)*2-1,4,,"["&amp;wew!$G$7&amp;"]"&amp;_sheetname_labels)&amp;":"&amp;ADDRESS(2+J389,(D389+1)*2-1,4),""),"")</f>
        <v/>
      </c>
      <c r="L389" s="14" t="str">
        <f ca="1">IF($H389,IF($J389&gt;0,ADDRESS(3,(D389+1)*2,4,,"["&amp;wew!$G$7&amp;"]"&amp;_sheetname_labels)&amp;":"&amp;ADDRESS(2+J389,(D389+1)*2,4),""),"")</f>
        <v/>
      </c>
      <c r="M389" s="14">
        <f t="shared" ca="1" si="9427"/>
        <v>0</v>
      </c>
      <c r="N389" s="14">
        <f t="shared" ca="1" si="9428"/>
        <v>0</v>
      </c>
      <c r="O389" s="14" t="str">
        <f t="shared" ca="1" si="9429"/>
        <v>q_105_3c</v>
      </c>
      <c r="P389" s="14" t="str">
        <f t="shared" ca="1" si="9430"/>
        <v>What other severe disease family member 3 had</v>
      </c>
      <c r="Q389" s="14" t="str">
        <f ca="1">IF($BP389,ADDRESS(3,D389+1,4,,"["&amp;wew!$G$7&amp;"]"&amp;_sheetname_dataframe)&amp;":"&amp;ADDRESS(2+ster!$C$14,D389+1,4),"")</f>
        <v>[DBTemplate.xlsm]data_frame!NX3:NX3</v>
      </c>
      <c r="R389" s="14" t="str">
        <f>IF($BP389,IF(MID(_xll.FORMULATEXT(INDEX(INDIRECT(Q389),1)),1,1)="=", _xll.FORMULATEXT(INDEX(INDIRECT(Q389),1),2,TRUE),""),"")</f>
        <v/>
      </c>
      <c r="S389" s="14">
        <f t="array" aca="1" ref="S389" ca="1">IF(H389,SUM(IF((IFERROR(INDIRECT(Q389)&lt;&gt;"",FALSE))*(INDIRECT(ster!$D$14)&lt;&gt;""),1,0)),"")</f>
        <v>0</v>
      </c>
      <c r="T389" s="14">
        <f t="array" aca="1" ref="T389" ca="1">IF(H389,IF(M389&gt;0,SUM(IFERROR(1*(MATCH(INDIRECT(Q389),INDIRECT(K389),0)&gt;0),0)*(INDIRECT(ster!$D$14)&lt;&gt;"")*NOT(ISNUMBER(INDIRECT(Q389)))),0),"")</f>
        <v>0</v>
      </c>
      <c r="U389" s="14">
        <f t="array" aca="1" ref="U389" ca="1">IF(H389,SUM((IFERROR(INDIRECT(Q389)="",FALSE))*(INDIRECT(ster!$D$14)&lt;&gt;"")),"")</f>
        <v>1</v>
      </c>
      <c r="V389" s="14">
        <f t="array" aca="1" ref="V389" ca="1">IF(H389,SUM((IFERROR(INDIRECT(Q389)="#ąś",TRUE))*(INDIRECT(ster!$D$14)&lt;&gt;"")),"")</f>
        <v>0</v>
      </c>
      <c r="W389" s="14">
        <f t="array" aca="1" ref="W389" ca="1">IF(H389,SUM(ISNUMBER(INDIRECT(Q389))*(INDIRECT(ster!$D$14)&lt;&gt;"")),"")</f>
        <v>0</v>
      </c>
      <c r="X389" s="14" t="str">
        <f t="array" aca="1" ref="X389" ca="1">IF(AND(H389,W389&gt;0),IF(wew!$B$3,MIN(IF((INDIRECT(ster!$D$14)&lt;&gt;"")*IFERROR(INDIRECT($Q389)&lt;&gt;"",FALSE),IFERROR(INDIRECT($Q389),"X"),"X")),"&lt;włącz podświetlanie wartości&gt;"),"—")</f>
        <v>—</v>
      </c>
      <c r="Y389" s="14" t="str">
        <f t="array" aca="1" ref="Y389" ca="1">IF(AND(H389,W389&gt;0),IF(wew!$B$3,MAX(IF((INDIRECT(ster!$D$14)&lt;&gt;"")*IFERROR(INDIRECT($Q389)&lt;&gt;"",FALSE),IFERROR(INDIRECT($Q389),"X"),"X")),"&lt;włącz podświetlanie wartości&gt;"),"—")</f>
        <v>—</v>
      </c>
      <c r="Z389" s="14">
        <f t="shared" ca="1" si="9431"/>
        <v>0</v>
      </c>
      <c r="AA389" s="12" t="str">
        <f t="shared" ca="1" si="9432"/>
        <v>—</v>
      </c>
      <c r="AB389" s="17">
        <f t="array" aca="1" ref="AB389" ca="1">IF(H389,IF(W389&gt;0,SUM((INDIRECT(ster!$D$14)&lt;&gt;"")*IFERROR((INDIRECT(Q389)&lt;&gt;"")*(INDIRECT(Q389)=INT(INDIRECT(Q389))),0)),0),"")</f>
        <v>0</v>
      </c>
      <c r="AC389" s="17">
        <f t="array" aca="1" ref="AC389" ca="1">IF(H389,W389-AB389,"")</f>
        <v>0</v>
      </c>
      <c r="AD389" s="17">
        <f t="shared" ca="1" si="9433"/>
        <v>1</v>
      </c>
      <c r="AE389" s="17" t="b">
        <f t="shared" ca="1" si="9434"/>
        <v>0</v>
      </c>
      <c r="AF389" s="17" t="str">
        <f ca="1">IF(AE389,IF($H389,ADDRESS(3,D389+2,4,,"["&amp;wew!$G$7&amp;"]"&amp;_sheetname_dataframe)&amp;":"&amp;ADDRESS(2+ster!$C$14,D389+2,4),""),"")</f>
        <v/>
      </c>
      <c r="AG389" s="17" t="str">
        <f t="shared" ca="1" si="9435"/>
        <v/>
      </c>
      <c r="AH389" s="17" t="b">
        <f t="shared" ca="1" si="9436"/>
        <v>0</v>
      </c>
      <c r="AI389" s="17" t="str">
        <f ca="1">IF(AH389,IF($H389,ADDRESS(3,D389+3,4,,"["&amp;wew!$G$7&amp;"]"&amp;_sheetname_dataframe)&amp;":"&amp;ADDRESS(2+ster!$C$14,D389+3,4),""),"")</f>
        <v/>
      </c>
      <c r="AJ389" s="17" t="str">
        <f t="shared" ca="1" si="9437"/>
        <v/>
      </c>
      <c r="AK389" s="17" t="b">
        <f t="shared" ca="1" si="9438"/>
        <v>0</v>
      </c>
      <c r="AL389" s="17" t="b">
        <f t="shared" ca="1" si="9439"/>
        <v>0</v>
      </c>
      <c r="AM389" s="17" t="b">
        <f t="shared" ca="1" si="9440"/>
        <v>0</v>
      </c>
      <c r="AN389" s="17">
        <f t="shared" ca="1" si="9441"/>
        <v>0</v>
      </c>
      <c r="AO389" s="24" t="str">
        <f t="shared" ca="1" si="9442"/>
        <v/>
      </c>
      <c r="AP389" s="24" t="str">
        <f t="shared" ca="1" si="9443"/>
        <v/>
      </c>
      <c r="AQ389" s="17" t="b">
        <f t="shared" ca="1" si="9444"/>
        <v>0</v>
      </c>
      <c r="AR389" s="17" t="b">
        <f t="shared" ca="1" si="9445"/>
        <v>0</v>
      </c>
      <c r="AS389" s="17" t="b">
        <f t="shared" ca="1" si="9446"/>
        <v>0</v>
      </c>
      <c r="AT389" s="17" t="b">
        <f t="shared" ca="1" si="9447"/>
        <v>1</v>
      </c>
      <c r="AU389" s="17" t="b">
        <f t="shared" ca="1" si="9448"/>
        <v>0</v>
      </c>
      <c r="AV389" s="17" t="b">
        <f t="shared" ca="1" si="9449"/>
        <v>0</v>
      </c>
      <c r="AW389" s="17" t="b">
        <f t="shared" ca="1" si="9450"/>
        <v>0</v>
      </c>
      <c r="AX389" s="14" t="b">
        <f t="array" aca="1" ref="AX389" ca="1">IF(H389,N389&gt;0,"")</f>
        <v>0</v>
      </c>
      <c r="AY389" s="17" t="str">
        <f t="shared" ca="1" si="9451"/>
        <v/>
      </c>
      <c r="AZ389" s="17" t="str">
        <f t="array" aca="1" ref="AZ389" ca="1">IF(AY389&lt;&gt;"",SUM(1*ISERROR(MATCH(INDIRECT(AY389),INDIRECT(K389),0)))=0,"")</f>
        <v/>
      </c>
      <c r="BA389" s="17" t="b">
        <f t="shared" ca="1" si="9452"/>
        <v>0</v>
      </c>
      <c r="BB389" s="17" t="b">
        <v>0</v>
      </c>
      <c r="BC389" s="17" t="str">
        <f t="shared" ca="1" si="9453"/>
        <v/>
      </c>
      <c r="BD389" s="17" t="str">
        <f t="shared" ca="1" si="9454"/>
        <v/>
      </c>
      <c r="BE389" s="17" t="str">
        <f t="shared" ca="1" si="9455"/>
        <v/>
      </c>
      <c r="BF389" s="17" t="str">
        <f t="shared" ca="1" si="9456"/>
        <v/>
      </c>
      <c r="BG389" s="17" t="str">
        <f t="shared" ca="1" si="9457"/>
        <v/>
      </c>
      <c r="BH389" s="17" t="str">
        <f t="shared" ca="1" si="9458"/>
        <v/>
      </c>
      <c r="BI389" s="17" t="str">
        <f t="shared" ca="1" si="9459"/>
        <v/>
      </c>
      <c r="BJ389" s="17" t="b">
        <f t="shared" ca="1" si="9460"/>
        <v>0</v>
      </c>
      <c r="BK389" s="17" t="str">
        <f t="shared" ca="1" si="9461"/>
        <v/>
      </c>
      <c r="BL389" s="17" t="str">
        <f t="shared" ca="1" si="9462"/>
        <v/>
      </c>
      <c r="BM389" s="17" t="str">
        <f t="shared" ca="1" si="9463"/>
        <v>S</v>
      </c>
      <c r="BN389" s="17" t="str">
        <f t="shared" ca="1" si="9464"/>
        <v>S</v>
      </c>
      <c r="BO389" s="17" t="str">
        <f t="shared" ca="1" si="9465"/>
        <v>N</v>
      </c>
      <c r="BP389" s="14" t="b">
        <f t="shared" ca="1" si="9466"/>
        <v>1</v>
      </c>
      <c r="BQ389" s="35"/>
      <c r="BU389" s="14" t="s">
        <v>386</v>
      </c>
      <c r="BX389" s="16"/>
      <c r="BY389" s="16"/>
      <c r="BZ389" s="16"/>
      <c r="CA389" s="16"/>
      <c r="CB389" s="16"/>
      <c r="CC389" s="16"/>
      <c r="CD389" s="16"/>
      <c r="CE389" s="16"/>
      <c r="CF389" s="16"/>
      <c r="CN389" s="14">
        <f ca="1">IF(H389,IFERROR(IsVariableNameLegal(O389),0),0)</f>
        <v>0</v>
      </c>
      <c r="CO389" s="14" t="str">
        <f t="array" aca="1" ref="CO389" ca="1">IF(H389,IF(COUNTIF(INDIRECT(wew!$C$13),O389)&gt;1,TRIM(SUBSTITUTE(_xll.MCONCAT(IF((INDIRECT(wew!$C$13)=O389)*(COLUMN(INDIRECT(wew!$C$13))&lt;&gt;D389+1),-1+COLUMN(INDIRECT(wew!$C$13)),"")," "),"  "," ")),""),"")</f>
        <v/>
      </c>
      <c r="CP389" s="14" t="str">
        <f t="array" aca="1" ref="CP389" ca="1">IF(P389&lt;&gt;"",IF(LEN(P389)&gt;150,1,""),"")</f>
        <v/>
      </c>
      <c r="CQ389" s="14" t="str">
        <f t="array" aca="1" ref="CQ389" ca="1">IF(AND(H389,NOT(ster!$J$3)),IF(COUNTIF(INDIRECT(wew!$C$15),P389)&gt;1,TRIM(SUBSTITUTE(_xll.MCONCAT(IF((INDIRECT(wew!$C$15)=P389)*(COLUMN(INDIRECT(wew!$C$15))&lt;&gt;D389+1),-1+COLUMN(INDIRECT(wew!$C$15)),"")," "),"  "," ")),""),"")</f>
        <v/>
      </c>
      <c r="CR389" s="14" t="str">
        <f t="array" aca="1" ref="CR389" ca="1">IF(H389,IF(AND(W389&gt;0,AO389&lt;&gt;""),TRIM(SUBSTITUTE(_xll.MCONCAT(IFERROR(IF(ISNUMBER(INDIRECT(Q389)),IF((INDIRECT(ster!$D$14)&lt;&gt;"")*(INDIRECT(Q389)&lt;AO389),INDIRECT(ster!$D$14) &amp; ": " &amp;  SUBSTITUTE(IF( AV389,IFERROR(TEXT(INDIRECT(Q389),"rrrr-mm-dd") &amp;" (" &amp; INDIRECT(Q389) &amp;")",INDIRECT(Q389)),INDIRECT(Q389))," "," "),""),""),"")," "),"  "," ")),""),"")</f>
        <v/>
      </c>
      <c r="CS389" s="14" t="str">
        <f t="array" aca="1" ref="CS389" ca="1">IF(H389,IF(AND(W389&gt;0,AP389&lt;&gt;""),TRIM(SUBSTITUTE(_xll.MCONCAT(IFERROR(IF(ISNUMBER(INDIRECT(Q389)),IF((INDIRECT(ster!$D$14)&lt;&gt;"")*(INDIRECT(Q389)&gt;AP389),INDIRECT(ster!$D$14) &amp; ": " &amp;  SUBSTITUTE(IF( AV389,IFERROR(TEXT(INDIRECT(Q389),"rrrr-mm-dd")&amp;" (" &amp; INDIRECT(Q389) &amp;")",INDIRECT(Q389)),INDIRECT(Q389))," "," "),""),""),"")," "),"  "," ")),""),"")</f>
        <v/>
      </c>
      <c r="CT389" s="14" t="str">
        <f t="array" aca="1" ref="CT389" ca="1">IF(H389,IF(AND(N389&gt;0,AR389),TRIM(SUBSTITUTE(_xll.MCONCAT(IFERROR(IF(ISNUMBER(INDIRECT(Q389)),IF((INDIRECT(ster!$D$14)&lt;&gt;"")*(IFERROR(0*(MATCH(INDIRECT(Q389),INDIRECT(K389),0)&gt;0),1)),INDIRECT(ster!$D$14) &amp; ": " &amp;  SUBSTITUTE(IF( AV389,IFERROR(TEXT(INDIRECT(Q389),"rrrr-mm-dd")&amp;" (" &amp; INDIRECT(Q389) &amp;")",INDIRECT(Q389)),INDIRECT(Q389))," "," "),""),""),"")," "),"  "," ")),""),"")</f>
        <v/>
      </c>
      <c r="CU389" s="14" t="str">
        <f t="array" aca="1" ref="CU389" ca="1">IF(H389,IF(AND(V389&gt;0),TRIM(SUBSTITUTE(_xll.MCONCAT(IF((INDIRECT(ster!$D$14)&lt;&gt;"")*(IFERROR(0*(INDIRECT(Q389)&lt;&gt;""),1)),INDIRECT(ster!$D$14),"")," "),"  "," ")),""),"")</f>
        <v/>
      </c>
      <c r="CV389" s="14" t="str">
        <f t="array" aca="1" ref="CV389" ca="1">IF(H389,IF(AS389,
TRIM(SUBSTITUTE(_xll.MCONCAT(IF(
   (INDIRECT(ster!$D$14)&lt;&gt;"")*
   ((INDIRECT(Q389)="")+
      NOT(ISNUMBER(INDIRECT(Q389)))*
      NOT(ISERROR(MATCH(INDIRECT(Q389),INDIRECT(K389),0)))
    ),
      INDIRECT(ster!$D$14),
   "")," "),"  "," ")),
""),"")</f>
        <v/>
      </c>
      <c r="CW389" s="14" t="str">
        <f t="array" aca="1" ref="CW389" ca="1">IF(H389,IF(AND(AQ389),TRIM(SUBSTITUTE(_xll.MCONCAT(IFERROR(IF(ISNUMBER(INDIRECT(Q389)),IF((INDIRECT(ster!$D$14)&lt;&gt;"")*(INDIRECT(Q389)&lt;&gt;INT(INDIRECT(Q389))),INDIRECT(ster!$D$14) &amp; ": " &amp; INDIRECT(Q389),""),""),"")," "),"  "," ")),""),"")</f>
        <v/>
      </c>
      <c r="CX389" s="14" t="str">
        <f t="array" aca="1" ref="CX389" ca="1">IF(H389,IF(OR(AU389,AV389),TRIM(SUBSTITUTE(_xll.MCONCAT(IF((INDIRECT(ster!$D$14)&lt;&gt;"")*NOT(ISNUMBER(INDIRECT(Q389))),IF(ISERROR(MATCH(INDIRECT(Q389),INDIRECT(K389),0)),IFERROR(IF(INDIRECT(Q389)&lt;&gt;"",INDIRECT(ster!$D$14) &amp; ": " &amp; SUBSTITUTE(INDIRECT(Q389)," "," "),""),""),""),"")," "),"  "," ")),""),"")</f>
        <v/>
      </c>
      <c r="CY389" s="14" t="str">
        <f t="array" aca="1" ref="CY389" ca="1">IF(H389,IF(AE389,TRIM(SUBSTITUTE(_xll.MCONCAT(IF((INDIRECT(ster!$D$14)&lt;&gt;"")*IFERROR(NOT(INDIRECT(AF389)),FALSE),IF(ISERROR(MATCH(INDIRECT(Q389),INDIRECT(K389),0)),IFERROR(IF(INDIRECT(Q389)&lt;&gt;"",INDIRECT(ster!$D$14)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CZ389" s="14" t="str">
        <f t="array" aca="1" ref="CZ389" ca="1">IF(H389,IF(AH389,TRIM(SUBSTITUTE(_xll.MCONCAT(IF((INDIRECT(ster!$D$14)&lt;&gt;"")*IFERROR(NOT(INDIRECT(AI389)),FALSE),IF(ISERROR(MATCH(INDIRECT(Q389),INDIRECT(K389),0)),IFERROR(IF(INDIRECT(Q389)&lt;&gt;"",INDIRECT(ster!$D$14)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DC389" s="14" t="str">
        <f ca="1">SUBSTITUTE(SUBSTITUTE(SUBSTITUTE(SUBSTITUTE(_xll.MCONCAT(DG389:DS389,"■"),"■■","■"),"■■","■"),"■■","■"),"■■","■")</f>
        <v>■</v>
      </c>
      <c r="DD389" s="14" t="str">
        <f t="shared" ca="1" si="9467"/>
        <v/>
      </c>
      <c r="DE389" s="14" t="str">
        <f t="shared" ca="1" si="9468"/>
        <v/>
      </c>
      <c r="DF389" s="14" t="str">
        <f t="shared" ca="1" si="9469"/>
        <v/>
      </c>
      <c r="DG389" s="14" t="str">
        <f t="shared" ca="1" si="9470"/>
        <v/>
      </c>
      <c r="DH389" s="14" t="str">
        <f t="shared" ca="1" si="9471"/>
        <v/>
      </c>
      <c r="DI389" s="14" t="str">
        <f t="shared" ca="1" si="9472"/>
        <v/>
      </c>
      <c r="DJ389" s="14" t="str">
        <f t="shared" ca="1" si="9473"/>
        <v/>
      </c>
      <c r="DK389" s="14" t="str">
        <f t="shared" ca="1" si="9474"/>
        <v/>
      </c>
      <c r="DL389" s="14" t="str">
        <f t="shared" ca="1" si="9475"/>
        <v/>
      </c>
      <c r="DM389" s="14" t="str">
        <f t="shared" ca="1" si="9476"/>
        <v/>
      </c>
      <c r="DN389" s="14" t="str">
        <f t="array" aca="1" ref="DN389" ca="1">IF(CU389&lt;&gt;"","There are errors in the entered values in the following cases: " &amp;SUBSTITUTE(CU389," ",", "),"")</f>
        <v/>
      </c>
      <c r="DO389" s="14" t="str">
        <f t="shared" ca="1" si="9477"/>
        <v/>
      </c>
      <c r="DP389" s="14" t="str">
        <f t="shared" ca="1" si="9478"/>
        <v/>
      </c>
      <c r="DQ389" s="14" t="str">
        <f t="shared" ca="1" si="9479"/>
        <v/>
      </c>
      <c r="DR389" s="14" t="str">
        <f t="shared" ca="1" si="9480"/>
        <v/>
      </c>
      <c r="DS389" s="14" t="str">
        <f t="shared" ca="1" si="9481"/>
        <v/>
      </c>
      <c r="DZ389" s="14" t="b">
        <f t="shared" ca="1" si="9482"/>
        <v>0</v>
      </c>
      <c r="EA389" s="14" t="str">
        <f t="shared" ca="1" si="9483"/>
        <v/>
      </c>
      <c r="EB389" s="14" t="str">
        <f t="shared" ca="1" si="9484"/>
        <v/>
      </c>
      <c r="EC389" s="14" t="str">
        <f t="shared" ca="1" si="9485"/>
        <v/>
      </c>
      <c r="ED389" s="14" t="str">
        <f t="shared" ca="1" si="9486"/>
        <v/>
      </c>
      <c r="EE389" s="14" t="str">
        <f t="shared" ca="1" si="9487"/>
        <v/>
      </c>
      <c r="EF389" s="14" t="str">
        <f t="shared" ca="1" si="9488"/>
        <v/>
      </c>
      <c r="EG389" s="14" t="str">
        <f t="shared" ca="1" si="9489"/>
        <v/>
      </c>
      <c r="EM389" s="14" t="b">
        <f t="shared" ca="1" si="9490"/>
        <v>0</v>
      </c>
      <c r="EN389" s="14" t="str">
        <f t="shared" ca="1" si="9491"/>
        <v/>
      </c>
      <c r="EO389" s="14" t="str">
        <f t="shared" ca="1" si="9492"/>
        <v/>
      </c>
      <c r="EP389" s="14" t="str">
        <f t="shared" ca="1" si="9493"/>
        <v/>
      </c>
      <c r="EQ389" s="14" t="str">
        <f t="shared" ca="1" si="9494"/>
        <v/>
      </c>
    </row>
    <row r="390" spans="2:147" s="14" customFormat="1">
      <c r="B390" s="14" t="str">
        <f t="shared" ca="1" si="9420"/>
        <v/>
      </c>
      <c r="C390" s="14">
        <f t="shared" ca="1" si="9421"/>
        <v>358</v>
      </c>
      <c r="D390" s="14">
        <f t="shared" si="9422"/>
        <v>388</v>
      </c>
      <c r="E390" s="14" t="str">
        <f t="shared" ca="1" si="9423"/>
        <v>N</v>
      </c>
      <c r="F390" s="14" t="str">
        <f t="shared" ca="1" si="9424"/>
        <v>q_105_4a</v>
      </c>
      <c r="G390" s="14" t="str">
        <f t="shared" ca="1" si="9425"/>
        <v>Which family member 4 had a history of other severe disease</v>
      </c>
      <c r="H390" s="14" t="b">
        <f t="shared" ca="1" si="9426"/>
        <v>1</v>
      </c>
      <c r="I390" s="14" t="str">
        <f ca="1">IF($H390,ADDRESS(3,(D390+1)*2-1,4,,"["&amp;wew!$G$7&amp;"]"&amp;_sheetname_labels)&amp;":"&amp;ADDRESS(2+ster!$B$20,(D390+1)*2-1,4),"")</f>
        <v>[DBTemplate.xlsm]labels!ACW3:ACW61</v>
      </c>
      <c r="J390" s="14">
        <f t="array" aca="1" ref="J390" ca="1">IF(H390,MAX(0,MAX(IF(INDIRECT(I390)&lt;&gt;"",ROW(INDIRECT(I390)),""))-2),"")</f>
        <v>33</v>
      </c>
      <c r="K390" s="14" t="str">
        <f ca="1">IF($H390,IF($J390&gt;0,ADDRESS(3,(D390+1)*2-1,4,,"["&amp;wew!$G$7&amp;"]"&amp;_sheetname_labels)&amp;":"&amp;ADDRESS(2+J390,(D390+1)*2-1,4),""),"")</f>
        <v>[DBTemplate.xlsm]labels!ACW3:ACW35</v>
      </c>
      <c r="L390" s="14" t="str">
        <f ca="1">IF($H390,IF($J390&gt;0,ADDRESS(3,(D390+1)*2,4,,"["&amp;wew!$G$7&amp;"]"&amp;_sheetname_labels)&amp;":"&amp;ADDRESS(2+J390,(D390+1)*2,4),""),"")</f>
        <v>[DBTemplate.xlsm]labels!ACX3:ACX35</v>
      </c>
      <c r="M390" s="14">
        <f t="shared" ca="1" si="9427"/>
        <v>0</v>
      </c>
      <c r="N390" s="14">
        <f t="shared" ca="1" si="9428"/>
        <v>33</v>
      </c>
      <c r="O390" s="14" t="str">
        <f t="shared" ca="1" si="9429"/>
        <v>q_105_4a</v>
      </c>
      <c r="P390" s="14" t="str">
        <f t="shared" ca="1" si="9430"/>
        <v>Which family member 4 had a history of other severe disease</v>
      </c>
      <c r="Q390" s="14" t="str">
        <f ca="1">IF($BP390,ADDRESS(3,D390+1,4,,"["&amp;wew!$G$7&amp;"]"&amp;_sheetname_dataframe)&amp;":"&amp;ADDRESS(2+ster!$C$14,D390+1,4),"")</f>
        <v>[DBTemplate.xlsm]data_frame!NY3:NY3</v>
      </c>
      <c r="R390" s="14" t="str">
        <f>IF($BP390,IF(MID(_xll.FORMULATEXT(INDEX(INDIRECT(Q390),1)),1,1)="=", _xll.FORMULATEXT(INDEX(INDIRECT(Q390),1),2,TRUE),""),"")</f>
        <v/>
      </c>
      <c r="S390" s="14">
        <f t="array" aca="1" ref="S390" ca="1">IF(H390,SUM(IF((IFERROR(INDIRECT(Q390)&lt;&gt;"",FALSE))*(INDIRECT(ster!$D$14)&lt;&gt;""),1,0)),"")</f>
        <v>0</v>
      </c>
      <c r="T390" s="14">
        <f t="array" aca="1" ref="T390" ca="1">IF(H390,IF(M390&gt;0,SUM(IFERROR(1*(MATCH(INDIRECT(Q390),INDIRECT(K390),0)&gt;0),0)*(INDIRECT(ster!$D$14)&lt;&gt;"")*NOT(ISNUMBER(INDIRECT(Q390)))),0),"")</f>
        <v>0</v>
      </c>
      <c r="U390" s="14">
        <f t="array" aca="1" ref="U390" ca="1">IF(H390,SUM((IFERROR(INDIRECT(Q390)="",FALSE))*(INDIRECT(ster!$D$14)&lt;&gt;"")),"")</f>
        <v>1</v>
      </c>
      <c r="V390" s="14">
        <f t="array" aca="1" ref="V390" ca="1">IF(H390,SUM((IFERROR(INDIRECT(Q390)="#ąś",TRUE))*(INDIRECT(ster!$D$14)&lt;&gt;"")),"")</f>
        <v>0</v>
      </c>
      <c r="W390" s="14">
        <f t="array" aca="1" ref="W390" ca="1">IF(H390,SUM(ISNUMBER(INDIRECT(Q390))*(INDIRECT(ster!$D$14)&lt;&gt;"")),"")</f>
        <v>0</v>
      </c>
      <c r="X390" s="14" t="str">
        <f t="array" aca="1" ref="X390" ca="1">IF(AND(H390,W390&gt;0),IF(wew!$B$3,MIN(IF((INDIRECT(ster!$D$14)&lt;&gt;"")*IFERROR(INDIRECT($Q390)&lt;&gt;"",FALSE),IFERROR(INDIRECT($Q390),"X"),"X")),"&lt;włącz podświetlanie wartości&gt;"),"—")</f>
        <v>—</v>
      </c>
      <c r="Y390" s="14" t="str">
        <f t="array" aca="1" ref="Y390" ca="1">IF(AND(H390,W390&gt;0),IF(wew!$B$3,MAX(IF((INDIRECT(ster!$D$14)&lt;&gt;"")*IFERROR(INDIRECT($Q390)&lt;&gt;"",FALSE),IFERROR(INDIRECT($Q390),"X"),"X")),"&lt;włącz podświetlanie wartości&gt;"),"—")</f>
        <v>—</v>
      </c>
      <c r="Z390" s="14">
        <f t="shared" ca="1" si="9431"/>
        <v>0</v>
      </c>
      <c r="AA390" s="12" t="str">
        <f t="shared" ca="1" si="9432"/>
        <v>—</v>
      </c>
      <c r="AB390" s="17">
        <f t="array" aca="1" ref="AB390" ca="1">IF(H390,IF(W390&gt;0,SUM((INDIRECT(ster!$D$14)&lt;&gt;"")*IFERROR((INDIRECT(Q390)&lt;&gt;"")*(INDIRECT(Q390)=INT(INDIRECT(Q390))),0)),0),"")</f>
        <v>0</v>
      </c>
      <c r="AC390" s="17">
        <f t="array" aca="1" ref="AC390" ca="1">IF(H390,W390-AB390,"")</f>
        <v>0</v>
      </c>
      <c r="AD390" s="17">
        <f t="shared" ca="1" si="9433"/>
        <v>1</v>
      </c>
      <c r="AE390" s="17" t="b">
        <f t="shared" ca="1" si="9434"/>
        <v>0</v>
      </c>
      <c r="AF390" s="17" t="str">
        <f ca="1">IF(AE390,IF($H390,ADDRESS(3,D390+2,4,,"["&amp;wew!$G$7&amp;"]"&amp;_sheetname_dataframe)&amp;":"&amp;ADDRESS(2+ster!$C$14,D390+2,4),""),"")</f>
        <v/>
      </c>
      <c r="AG390" s="17" t="str">
        <f t="shared" ca="1" si="9435"/>
        <v/>
      </c>
      <c r="AH390" s="17" t="b">
        <f t="shared" ca="1" si="9436"/>
        <v>0</v>
      </c>
      <c r="AI390" s="17" t="str">
        <f ca="1">IF(AH390,IF($H390,ADDRESS(3,D390+3,4,,"["&amp;wew!$G$7&amp;"]"&amp;_sheetname_dataframe)&amp;":"&amp;ADDRESS(2+ster!$C$14,D390+3,4),""),"")</f>
        <v/>
      </c>
      <c r="AJ390" s="17" t="str">
        <f t="shared" ca="1" si="9437"/>
        <v/>
      </c>
      <c r="AK390" s="17" t="b">
        <f t="shared" ca="1" si="9438"/>
        <v>0</v>
      </c>
      <c r="AL390" s="17" t="b">
        <f t="shared" ca="1" si="9439"/>
        <v>0</v>
      </c>
      <c r="AM390" s="17" t="b">
        <f t="shared" ca="1" si="9440"/>
        <v>0</v>
      </c>
      <c r="AN390" s="17">
        <f t="shared" ca="1" si="9441"/>
        <v>0</v>
      </c>
      <c r="AO390" s="24" t="str">
        <f t="shared" ca="1" si="9442"/>
        <v/>
      </c>
      <c r="AP390" s="24" t="str">
        <f t="shared" ca="1" si="9443"/>
        <v/>
      </c>
      <c r="AQ390" s="17" t="b">
        <f t="shared" ca="1" si="9444"/>
        <v>0</v>
      </c>
      <c r="AR390" s="17" t="b">
        <f t="shared" ca="1" si="9445"/>
        <v>0</v>
      </c>
      <c r="AS390" s="17" t="b">
        <f t="shared" ca="1" si="9446"/>
        <v>0</v>
      </c>
      <c r="AT390" s="17" t="b">
        <f t="shared" ca="1" si="9447"/>
        <v>0</v>
      </c>
      <c r="AU390" s="17" t="b">
        <f t="shared" ca="1" si="9448"/>
        <v>1</v>
      </c>
      <c r="AV390" s="17" t="b">
        <f t="shared" ca="1" si="9449"/>
        <v>0</v>
      </c>
      <c r="AW390" s="17" t="b">
        <f t="shared" ca="1" si="9450"/>
        <v>0</v>
      </c>
      <c r="AX390" s="14" t="b">
        <f t="array" aca="1" ref="AX390" ca="1">IF(H390,N390&gt;0,"")</f>
        <v>1</v>
      </c>
      <c r="AY390" s="17" t="str">
        <f t="shared" ca="1" si="9451"/>
        <v>C3:C35</v>
      </c>
      <c r="AZ390" s="17" t="b">
        <f t="array" aca="1" ref="AZ390" ca="1">IF(AY390&lt;&gt;"",SUM(1*ISERROR(MATCH(INDIRECT(AY390),INDIRECT(K390),0)))=0,"")</f>
        <v>0</v>
      </c>
      <c r="BA390" s="17" t="b">
        <f t="shared" ca="1" si="9452"/>
        <v>1</v>
      </c>
      <c r="BB390" s="17" t="b">
        <v>0</v>
      </c>
      <c r="BC390" s="17" t="b">
        <f t="shared" ca="1" si="9453"/>
        <v>0</v>
      </c>
      <c r="BD390" s="17" t="b">
        <f t="shared" ca="1" si="9454"/>
        <v>1</v>
      </c>
      <c r="BE390" s="17" t="b">
        <f t="shared" ca="1" si="9455"/>
        <v>0</v>
      </c>
      <c r="BF390" s="17" t="b">
        <f t="shared" ca="1" si="9456"/>
        <v>0</v>
      </c>
      <c r="BG390" s="17" t="b">
        <f t="shared" ca="1" si="9457"/>
        <v>0</v>
      </c>
      <c r="BH390" s="17" t="b">
        <f t="shared" ca="1" si="9458"/>
        <v>1</v>
      </c>
      <c r="BI390" s="17">
        <f t="shared" ca="1" si="9459"/>
        <v>3</v>
      </c>
      <c r="BJ390" s="17" t="b">
        <f t="shared" ca="1" si="9460"/>
        <v>0</v>
      </c>
      <c r="BK390" s="17" t="str">
        <f t="shared" ca="1" si="9461"/>
        <v/>
      </c>
      <c r="BL390" s="17" t="str">
        <f t="shared" ca="1" si="9462"/>
        <v/>
      </c>
      <c r="BM390" s="17" t="str">
        <f t="shared" ca="1" si="9463"/>
        <v>L</v>
      </c>
      <c r="BN390" s="17" t="str">
        <f t="shared" ca="1" si="9464"/>
        <v>L</v>
      </c>
      <c r="BO390" s="17" t="str">
        <f t="shared" ca="1" si="9465"/>
        <v>N</v>
      </c>
      <c r="BP390" s="14" t="b">
        <f t="shared" ca="1" si="9466"/>
        <v>1</v>
      </c>
      <c r="BQ390" s="35"/>
      <c r="BX390" s="16"/>
      <c r="BY390" s="16"/>
      <c r="BZ390" s="16"/>
      <c r="CA390" s="16"/>
      <c r="CB390" s="16"/>
      <c r="CC390" s="16"/>
      <c r="CD390" s="16"/>
      <c r="CE390" s="16"/>
      <c r="CF390" s="16"/>
      <c r="CN390" s="14">
        <f ca="1">IF(H390,IFERROR(IsVariableNameLegal(O390),0),0)</f>
        <v>0</v>
      </c>
      <c r="CO390" s="14" t="str">
        <f t="array" aca="1" ref="CO390" ca="1">IF(H390,IF(COUNTIF(INDIRECT(wew!$C$13),O390)&gt;1,TRIM(SUBSTITUTE(_xll.MCONCAT(IF((INDIRECT(wew!$C$13)=O390)*(COLUMN(INDIRECT(wew!$C$13))&lt;&gt;D390+1),-1+COLUMN(INDIRECT(wew!$C$13)),"")," "),"  "," ")),""),"")</f>
        <v/>
      </c>
      <c r="CP390" s="14" t="str">
        <f t="array" aca="1" ref="CP390" ca="1">IF(P390&lt;&gt;"",IF(LEN(P390)&gt;150,1,""),"")</f>
        <v/>
      </c>
      <c r="CQ390" s="14" t="str">
        <f t="array" aca="1" ref="CQ390" ca="1">IF(AND(H390,NOT(ster!$J$3)),IF(COUNTIF(INDIRECT(wew!$C$15),P390)&gt;1,TRIM(SUBSTITUTE(_xll.MCONCAT(IF((INDIRECT(wew!$C$15)=P390)*(COLUMN(INDIRECT(wew!$C$15))&lt;&gt;D390+1),-1+COLUMN(INDIRECT(wew!$C$15)),"")," "),"  "," ")),""),"")</f>
        <v/>
      </c>
      <c r="CR390" s="14" t="str">
        <f t="array" aca="1" ref="CR390" ca="1">IF(H390,IF(AND(W390&gt;0,AO390&lt;&gt;""),TRIM(SUBSTITUTE(_xll.MCONCAT(IFERROR(IF(ISNUMBER(INDIRECT(Q390)),IF((INDIRECT(ster!$D$14)&lt;&gt;"")*(INDIRECT(Q390)&lt;AO390),INDIRECT(ster!$D$14) &amp; ": " &amp;  SUBSTITUTE(IF( AV390,IFERROR(TEXT(INDIRECT(Q390),"rrrr-mm-dd") &amp;" (" &amp; INDIRECT(Q390) &amp;")",INDIRECT(Q390)),INDIRECT(Q390))," "," "),""),""),"")," "),"  "," ")),""),"")</f>
        <v/>
      </c>
      <c r="CS390" s="14" t="str">
        <f t="array" aca="1" ref="CS390" ca="1">IF(H390,IF(AND(W390&gt;0,AP390&lt;&gt;""),TRIM(SUBSTITUTE(_xll.MCONCAT(IFERROR(IF(ISNUMBER(INDIRECT(Q390)),IF((INDIRECT(ster!$D$14)&lt;&gt;"")*(INDIRECT(Q390)&gt;AP390),INDIRECT(ster!$D$14) &amp; ": " &amp;  SUBSTITUTE(IF( AV390,IFERROR(TEXT(INDIRECT(Q390),"rrrr-mm-dd")&amp;" (" &amp; INDIRECT(Q390) &amp;")",INDIRECT(Q390)),INDIRECT(Q390))," "," "),""),""),"")," "),"  "," ")),""),"")</f>
        <v/>
      </c>
      <c r="CT390" s="14" t="str">
        <f t="array" aca="1" ref="CT390" ca="1">IF(H390,IF(AND(N390&gt;0,AR390),TRIM(SUBSTITUTE(_xll.MCONCAT(IFERROR(IF(ISNUMBER(INDIRECT(Q390)),IF((INDIRECT(ster!$D$14)&lt;&gt;"")*(IFERROR(0*(MATCH(INDIRECT(Q390),INDIRECT(K390),0)&gt;0),1)),INDIRECT(ster!$D$14) &amp; ": " &amp;  SUBSTITUTE(IF( AV390,IFERROR(TEXT(INDIRECT(Q390),"rrrr-mm-dd")&amp;" (" &amp; INDIRECT(Q390) &amp;")",INDIRECT(Q390)),INDIRECT(Q390))," "," "),""),""),"")," "),"  "," ")),""),"")</f>
        <v/>
      </c>
      <c r="CU390" s="14" t="str">
        <f t="array" aca="1" ref="CU390" ca="1">IF(H390,IF(AND(V390&gt;0),TRIM(SUBSTITUTE(_xll.MCONCAT(IF((INDIRECT(ster!$D$14)&lt;&gt;"")*(IFERROR(0*(INDIRECT(Q390)&lt;&gt;""),1)),INDIRECT(ster!$D$14),"")," "),"  "," ")),""),"")</f>
        <v/>
      </c>
      <c r="CV390" s="14" t="str">
        <f t="array" aca="1" ref="CV390" ca="1">IF(H390,IF(AS390,
TRIM(SUBSTITUTE(_xll.MCONCAT(IF(
   (INDIRECT(ster!$D$14)&lt;&gt;"")*
   ((INDIRECT(Q390)="")+
      NOT(ISNUMBER(INDIRECT(Q390)))*
      NOT(ISERROR(MATCH(INDIRECT(Q390),INDIRECT(K390),0)))
    ),
      INDIRECT(ster!$D$14),
   "")," "),"  "," ")),
""),"")</f>
        <v/>
      </c>
      <c r="CW390" s="14" t="str">
        <f t="array" aca="1" ref="CW390" ca="1">IF(H390,IF(AND(AQ390),TRIM(SUBSTITUTE(_xll.MCONCAT(IFERROR(IF(ISNUMBER(INDIRECT(Q390)),IF((INDIRECT(ster!$D$14)&lt;&gt;"")*(INDIRECT(Q390)&lt;&gt;INT(INDIRECT(Q390))),INDIRECT(ster!$D$14) &amp; ": " &amp; INDIRECT(Q390),""),""),"")," "),"  "," ")),""),"")</f>
        <v/>
      </c>
      <c r="CX390" s="14" t="str">
        <f t="array" aca="1" ref="CX390" ca="1">IF(H390,IF(OR(AU390,AV390),TRIM(SUBSTITUTE(_xll.MCONCAT(IF((INDIRECT(ster!$D$14)&lt;&gt;"")*NOT(ISNUMBER(INDIRECT(Q390))),IF(ISERROR(MATCH(INDIRECT(Q390),INDIRECT(K390),0)),IFERROR(IF(INDIRECT(Q390)&lt;&gt;"",INDIRECT(ster!$D$14) &amp; ": " &amp; SUBSTITUTE(INDIRECT(Q390)," "," "),""),""),""),"")," "),"  "," ")),""),"")</f>
        <v/>
      </c>
      <c r="CY390" s="14" t="str">
        <f t="array" aca="1" ref="CY390" ca="1">IF(H390,IF(AE390,TRIM(SUBSTITUTE(_xll.MCONCAT(IF((INDIRECT(ster!$D$14)&lt;&gt;"")*IFERROR(NOT(INDIRECT(AF390)),FALSE),IF(ISERROR(MATCH(INDIRECT(Q390),INDIRECT(K390),0)),IFERROR(IF(INDIRECT(Q390)&lt;&gt;"",INDIRECT(ster!$D$14)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CZ390" s="14" t="str">
        <f t="array" aca="1" ref="CZ390" ca="1">IF(H390,IF(AH390,TRIM(SUBSTITUTE(_xll.MCONCAT(IF((INDIRECT(ster!$D$14)&lt;&gt;"")*IFERROR(NOT(INDIRECT(AI390)),FALSE),IF(ISERROR(MATCH(INDIRECT(Q390),INDIRECT(K390),0)),IFERROR(IF(INDIRECT(Q390)&lt;&gt;"",INDIRECT(ster!$D$14)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DC390" s="14" t="str">
        <f ca="1">SUBSTITUTE(SUBSTITUTE(SUBSTITUTE(SUBSTITUTE(_xll.MCONCAT(DG390:DS390,"■"),"■■","■"),"■■","■"),"■■","■"),"■■","■")</f>
        <v>■</v>
      </c>
      <c r="DD390" s="14" t="str">
        <f t="shared" ca="1" si="9467"/>
        <v/>
      </c>
      <c r="DE390" s="14" t="str">
        <f t="shared" ca="1" si="9468"/>
        <v/>
      </c>
      <c r="DF390" s="14" t="str">
        <f t="shared" ca="1" si="9469"/>
        <v/>
      </c>
      <c r="DG390" s="14" t="str">
        <f t="shared" ca="1" si="9470"/>
        <v/>
      </c>
      <c r="DH390" s="14" t="str">
        <f t="shared" ca="1" si="9471"/>
        <v/>
      </c>
      <c r="DI390" s="14" t="str">
        <f t="shared" ca="1" si="9472"/>
        <v/>
      </c>
      <c r="DJ390" s="14" t="str">
        <f t="shared" ca="1" si="9473"/>
        <v/>
      </c>
      <c r="DK390" s="14" t="str">
        <f t="shared" ca="1" si="9474"/>
        <v/>
      </c>
      <c r="DL390" s="14" t="str">
        <f t="shared" ca="1" si="9475"/>
        <v/>
      </c>
      <c r="DM390" s="14" t="str">
        <f t="shared" ca="1" si="9476"/>
        <v/>
      </c>
      <c r="DN390" s="14" t="str">
        <f t="array" aca="1" ref="DN390" ca="1">IF(CU390&lt;&gt;"","There are errors in the entered values in the following cases: " &amp;SUBSTITUTE(CU390," ",", "),"")</f>
        <v/>
      </c>
      <c r="DO390" s="14" t="str">
        <f t="shared" ca="1" si="9477"/>
        <v/>
      </c>
      <c r="DP390" s="14" t="str">
        <f t="shared" ca="1" si="9478"/>
        <v/>
      </c>
      <c r="DQ390" s="14" t="str">
        <f t="shared" ca="1" si="9479"/>
        <v/>
      </c>
      <c r="DR390" s="14" t="str">
        <f t="shared" ca="1" si="9480"/>
        <v/>
      </c>
      <c r="DS390" s="14" t="str">
        <f t="shared" ca="1" si="9481"/>
        <v/>
      </c>
      <c r="DZ390" s="14" t="b">
        <f t="shared" ca="1" si="9482"/>
        <v>0</v>
      </c>
      <c r="EA390" s="14" t="str">
        <f t="shared" ca="1" si="9483"/>
        <v>Which family member 4 had a history of other severe disease (q_105_4a)</v>
      </c>
      <c r="EB390" s="14" t="str">
        <f t="shared" ca="1" si="9484"/>
        <v xml:space="preserve">Values must be numeric. </v>
      </c>
      <c r="EC390" s="14" t="str">
        <f t="shared" ca="1" si="9485"/>
        <v xml:space="preserve">Which family member 4 had a history of other severe disease (q_105_4a): Values must be numeric. </v>
      </c>
      <c r="ED390" s="14" t="str">
        <f t="shared" ca="1" si="9486"/>
        <v/>
      </c>
      <c r="EE390" s="14" t="str">
        <f t="shared" ca="1" si="9487"/>
        <v>Values must be numeric</v>
      </c>
      <c r="EF390" s="14" t="str">
        <f t="shared" ca="1" si="9488"/>
        <v/>
      </c>
      <c r="EG390" s="14" t="str">
        <f t="shared" ca="1" si="9489"/>
        <v/>
      </c>
      <c r="EM390" s="14" t="b">
        <f t="shared" ca="1" si="9490"/>
        <v>1</v>
      </c>
      <c r="EN390" s="14">
        <f t="shared" ca="1" si="9491"/>
        <v>358</v>
      </c>
      <c r="EO390" s="14" t="str">
        <f t="shared" ca="1" si="9492"/>
        <v>q_105_4a</v>
      </c>
      <c r="EP390" s="14" t="str">
        <f t="shared" ca="1" si="9493"/>
        <v xml:space="preserve">Which family member 4 had a history of other severe disease (q_105_4a): Values must be numeric. </v>
      </c>
      <c r="EQ390" s="14" t="str">
        <f t="shared" ca="1" si="9494"/>
        <v/>
      </c>
    </row>
    <row r="391" spans="2:147" s="14" customFormat="1">
      <c r="B391" s="14" t="str">
        <f t="shared" ca="1" si="9420"/>
        <v/>
      </c>
      <c r="C391" s="14">
        <f t="shared" ca="1" si="9421"/>
        <v>359</v>
      </c>
      <c r="D391" s="14">
        <f t="shared" si="9422"/>
        <v>389</v>
      </c>
      <c r="E391" s="14" t="str">
        <f t="shared" ca="1" si="9423"/>
        <v>N</v>
      </c>
      <c r="F391" s="14" t="str">
        <f t="shared" ca="1" si="9424"/>
        <v>q_105_4b</v>
      </c>
      <c r="G391" s="14" t="str">
        <f t="shared" ca="1" si="9425"/>
        <v>What severe disease family member 4 had</v>
      </c>
      <c r="H391" s="14" t="b">
        <f t="shared" ca="1" si="9426"/>
        <v>1</v>
      </c>
      <c r="I391" s="14" t="str">
        <f ca="1">IF($H391,ADDRESS(3,(D391+1)*2-1,4,,"["&amp;wew!$G$7&amp;"]"&amp;_sheetname_labels)&amp;":"&amp;ADDRESS(2+ster!$B$20,(D391+1)*2-1,4),"")</f>
        <v>[DBTemplate.xlsm]labels!ACY3:ACY61</v>
      </c>
      <c r="J391" s="14">
        <f t="array" aca="1" ref="J391" ca="1">IF(H391,MAX(0,MAX(IF(INDIRECT(I391)&lt;&gt;"",ROW(INDIRECT(I391)),""))-2),"")</f>
        <v>52</v>
      </c>
      <c r="K391" s="14" t="str">
        <f ca="1">IF($H391,IF($J391&gt;0,ADDRESS(3,(D391+1)*2-1,4,,"["&amp;wew!$G$7&amp;"]"&amp;_sheetname_labels)&amp;":"&amp;ADDRESS(2+J391,(D391+1)*2-1,4),""),"")</f>
        <v>[DBTemplate.xlsm]labels!ACY3:ACY54</v>
      </c>
      <c r="L391" s="14" t="str">
        <f ca="1">IF($H391,IF($J391&gt;0,ADDRESS(3,(D391+1)*2,4,,"["&amp;wew!$G$7&amp;"]"&amp;_sheetname_labels)&amp;":"&amp;ADDRESS(2+J391,(D391+1)*2,4),""),"")</f>
        <v>[DBTemplate.xlsm]labels!ACZ3:ACZ54</v>
      </c>
      <c r="M391" s="14">
        <f t="shared" ca="1" si="9427"/>
        <v>0</v>
      </c>
      <c r="N391" s="14">
        <f t="shared" ca="1" si="9428"/>
        <v>52</v>
      </c>
      <c r="O391" s="14" t="str">
        <f t="shared" ca="1" si="9429"/>
        <v>q_105_4b</v>
      </c>
      <c r="P391" s="14" t="str">
        <f t="shared" ca="1" si="9430"/>
        <v>What severe disease family member 4 had</v>
      </c>
      <c r="Q391" s="14" t="str">
        <f ca="1">IF($BP391,ADDRESS(3,D391+1,4,,"["&amp;wew!$G$7&amp;"]"&amp;_sheetname_dataframe)&amp;":"&amp;ADDRESS(2+ster!$C$14,D391+1,4),"")</f>
        <v>[DBTemplate.xlsm]data_frame!NZ3:NZ3</v>
      </c>
      <c r="R391" s="14" t="str">
        <f>IF($BP391,IF(MID(_xll.FORMULATEXT(INDEX(INDIRECT(Q391),1)),1,1)="=", _xll.FORMULATEXT(INDEX(INDIRECT(Q391),1),2,TRUE),""),"")</f>
        <v/>
      </c>
      <c r="S391" s="14">
        <f t="array" aca="1" ref="S391" ca="1">IF(H391,SUM(IF((IFERROR(INDIRECT(Q391)&lt;&gt;"",FALSE))*(INDIRECT(ster!$D$14)&lt;&gt;""),1,0)),"")</f>
        <v>0</v>
      </c>
      <c r="T391" s="14">
        <f t="array" aca="1" ref="T391" ca="1">IF(H391,IF(M391&gt;0,SUM(IFERROR(1*(MATCH(INDIRECT(Q391),INDIRECT(K391),0)&gt;0),0)*(INDIRECT(ster!$D$14)&lt;&gt;"")*NOT(ISNUMBER(INDIRECT(Q391)))),0),"")</f>
        <v>0</v>
      </c>
      <c r="U391" s="14">
        <f t="array" aca="1" ref="U391" ca="1">IF(H391,SUM((IFERROR(INDIRECT(Q391)="",FALSE))*(INDIRECT(ster!$D$14)&lt;&gt;"")),"")</f>
        <v>1</v>
      </c>
      <c r="V391" s="14">
        <f t="array" aca="1" ref="V391" ca="1">IF(H391,SUM((IFERROR(INDIRECT(Q391)="#ąś",TRUE))*(INDIRECT(ster!$D$14)&lt;&gt;"")),"")</f>
        <v>0</v>
      </c>
      <c r="W391" s="14">
        <f t="array" aca="1" ref="W391" ca="1">IF(H391,SUM(ISNUMBER(INDIRECT(Q391))*(INDIRECT(ster!$D$14)&lt;&gt;"")),"")</f>
        <v>0</v>
      </c>
      <c r="X391" s="14" t="str">
        <f t="array" aca="1" ref="X391" ca="1">IF(AND(H391,W391&gt;0),IF(wew!$B$3,MIN(IF((INDIRECT(ster!$D$14)&lt;&gt;"")*IFERROR(INDIRECT($Q391)&lt;&gt;"",FALSE),IFERROR(INDIRECT($Q391),"X"),"X")),"&lt;włącz podświetlanie wartości&gt;"),"—")</f>
        <v>—</v>
      </c>
      <c r="Y391" s="14" t="str">
        <f t="array" aca="1" ref="Y391" ca="1">IF(AND(H391,W391&gt;0),IF(wew!$B$3,MAX(IF((INDIRECT(ster!$D$14)&lt;&gt;"")*IFERROR(INDIRECT($Q391)&lt;&gt;"",FALSE),IFERROR(INDIRECT($Q391),"X"),"X")),"&lt;włącz podświetlanie wartości&gt;"),"—")</f>
        <v>—</v>
      </c>
      <c r="Z391" s="14">
        <f t="shared" ca="1" si="9431"/>
        <v>0</v>
      </c>
      <c r="AA391" s="12" t="str">
        <f t="shared" ca="1" si="9432"/>
        <v>—</v>
      </c>
      <c r="AB391" s="17">
        <f t="array" aca="1" ref="AB391" ca="1">IF(H391,IF(W391&gt;0,SUM((INDIRECT(ster!$D$14)&lt;&gt;"")*IFERROR((INDIRECT(Q391)&lt;&gt;"")*(INDIRECT(Q391)=INT(INDIRECT(Q391))),0)),0),"")</f>
        <v>0</v>
      </c>
      <c r="AC391" s="17">
        <f t="array" aca="1" ref="AC391" ca="1">IF(H391,W391-AB391,"")</f>
        <v>0</v>
      </c>
      <c r="AD391" s="17">
        <f t="shared" ca="1" si="9433"/>
        <v>1</v>
      </c>
      <c r="AE391" s="17" t="b">
        <f t="shared" ca="1" si="9434"/>
        <v>0</v>
      </c>
      <c r="AF391" s="17" t="str">
        <f ca="1">IF(AE391,IF($H391,ADDRESS(3,D391+2,4,,"["&amp;wew!$G$7&amp;"]"&amp;_sheetname_dataframe)&amp;":"&amp;ADDRESS(2+ster!$C$14,D391+2,4),""),"")</f>
        <v/>
      </c>
      <c r="AG391" s="17" t="str">
        <f t="shared" ca="1" si="9435"/>
        <v/>
      </c>
      <c r="AH391" s="17" t="b">
        <f t="shared" ca="1" si="9436"/>
        <v>0</v>
      </c>
      <c r="AI391" s="17" t="str">
        <f ca="1">IF(AH391,IF($H391,ADDRESS(3,D391+3,4,,"["&amp;wew!$G$7&amp;"]"&amp;_sheetname_dataframe)&amp;":"&amp;ADDRESS(2+ster!$C$14,D391+3,4),""),"")</f>
        <v/>
      </c>
      <c r="AJ391" s="17" t="str">
        <f t="shared" ca="1" si="9437"/>
        <v/>
      </c>
      <c r="AK391" s="17" t="b">
        <f t="shared" ca="1" si="9438"/>
        <v>0</v>
      </c>
      <c r="AL391" s="17" t="b">
        <f t="shared" ca="1" si="9439"/>
        <v>0</v>
      </c>
      <c r="AM391" s="17" t="b">
        <f t="shared" ca="1" si="9440"/>
        <v>0</v>
      </c>
      <c r="AN391" s="17">
        <f t="shared" ca="1" si="9441"/>
        <v>0</v>
      </c>
      <c r="AO391" s="24" t="str">
        <f t="shared" ca="1" si="9442"/>
        <v/>
      </c>
      <c r="AP391" s="24" t="str">
        <f t="shared" ca="1" si="9443"/>
        <v/>
      </c>
      <c r="AQ391" s="17" t="b">
        <f t="shared" ca="1" si="9444"/>
        <v>0</v>
      </c>
      <c r="AR391" s="17" t="b">
        <f t="shared" ca="1" si="9445"/>
        <v>0</v>
      </c>
      <c r="AS391" s="17" t="b">
        <f t="shared" ca="1" si="9446"/>
        <v>0</v>
      </c>
      <c r="AT391" s="17" t="b">
        <f t="shared" ca="1" si="9447"/>
        <v>0</v>
      </c>
      <c r="AU391" s="17" t="b">
        <f t="shared" ca="1" si="9448"/>
        <v>1</v>
      </c>
      <c r="AV391" s="17" t="b">
        <f t="shared" ca="1" si="9449"/>
        <v>0</v>
      </c>
      <c r="AW391" s="17" t="b">
        <f t="shared" ca="1" si="9450"/>
        <v>0</v>
      </c>
      <c r="AX391" s="14" t="b">
        <f t="array" aca="1" ref="AX391" ca="1">IF(H391,N391&gt;0,"")</f>
        <v>1</v>
      </c>
      <c r="AY391" s="17" t="str">
        <f t="shared" ca="1" si="9451"/>
        <v>C3:C54</v>
      </c>
      <c r="AZ391" s="17" t="b">
        <f t="array" aca="1" ref="AZ391" ca="1">IF(AY391&lt;&gt;"",SUM(1*ISERROR(MATCH(INDIRECT(AY391),INDIRECT(K391),0)))=0,"")</f>
        <v>0</v>
      </c>
      <c r="BA391" s="17" t="b">
        <f t="shared" ca="1" si="9452"/>
        <v>1</v>
      </c>
      <c r="BB391" s="17" t="b">
        <v>0</v>
      </c>
      <c r="BC391" s="17" t="b">
        <f t="shared" ca="1" si="9453"/>
        <v>0</v>
      </c>
      <c r="BD391" s="17" t="b">
        <f t="shared" ca="1" si="9454"/>
        <v>1</v>
      </c>
      <c r="BE391" s="17" t="b">
        <f t="shared" ca="1" si="9455"/>
        <v>0</v>
      </c>
      <c r="BF391" s="17" t="b">
        <f t="shared" ca="1" si="9456"/>
        <v>0</v>
      </c>
      <c r="BG391" s="17" t="b">
        <f t="shared" ca="1" si="9457"/>
        <v>0</v>
      </c>
      <c r="BH391" s="17" t="b">
        <f t="shared" ca="1" si="9458"/>
        <v>1</v>
      </c>
      <c r="BI391" s="17">
        <f t="shared" ca="1" si="9459"/>
        <v>3</v>
      </c>
      <c r="BJ391" s="17" t="b">
        <f t="shared" ca="1" si="9460"/>
        <v>0</v>
      </c>
      <c r="BK391" s="17" t="str">
        <f t="shared" ca="1" si="9461"/>
        <v/>
      </c>
      <c r="BL391" s="17" t="str">
        <f t="shared" ca="1" si="9462"/>
        <v/>
      </c>
      <c r="BM391" s="17" t="str">
        <f t="shared" ca="1" si="9463"/>
        <v>L</v>
      </c>
      <c r="BN391" s="17" t="str">
        <f t="shared" ca="1" si="9464"/>
        <v>L</v>
      </c>
      <c r="BO391" s="17" t="str">
        <f t="shared" ca="1" si="9465"/>
        <v>N</v>
      </c>
      <c r="BP391" s="14" t="b">
        <f t="shared" ca="1" si="9466"/>
        <v>1</v>
      </c>
      <c r="BQ391" s="35"/>
      <c r="BX391" s="16"/>
      <c r="BY391" s="16"/>
      <c r="BZ391" s="16"/>
      <c r="CA391" s="16"/>
      <c r="CB391" s="16"/>
      <c r="CC391" s="16"/>
      <c r="CD391" s="16"/>
      <c r="CE391" s="16"/>
      <c r="CF391" s="16"/>
      <c r="CN391" s="14">
        <f ca="1">IF(H391,IFERROR(IsVariableNameLegal(O391),0),0)</f>
        <v>0</v>
      </c>
      <c r="CO391" s="14" t="str">
        <f t="array" aca="1" ref="CO391" ca="1">IF(H391,IF(COUNTIF(INDIRECT(wew!$C$13),O391)&gt;1,TRIM(SUBSTITUTE(_xll.MCONCAT(IF((INDIRECT(wew!$C$13)=O391)*(COLUMN(INDIRECT(wew!$C$13))&lt;&gt;D391+1),-1+COLUMN(INDIRECT(wew!$C$13)),"")," "),"  "," ")),""),"")</f>
        <v/>
      </c>
      <c r="CP391" s="14" t="str">
        <f t="array" aca="1" ref="CP391" ca="1">IF(P391&lt;&gt;"",IF(LEN(P391)&gt;150,1,""),"")</f>
        <v/>
      </c>
      <c r="CQ391" s="14" t="str">
        <f t="array" aca="1" ref="CQ391" ca="1">IF(AND(H391,NOT(ster!$J$3)),IF(COUNTIF(INDIRECT(wew!$C$15),P391)&gt;1,TRIM(SUBSTITUTE(_xll.MCONCAT(IF((INDIRECT(wew!$C$15)=P391)*(COLUMN(INDIRECT(wew!$C$15))&lt;&gt;D391+1),-1+COLUMN(INDIRECT(wew!$C$15)),"")," "),"  "," ")),""),"")</f>
        <v/>
      </c>
      <c r="CR391" s="14" t="str">
        <f t="array" aca="1" ref="CR391" ca="1">IF(H391,IF(AND(W391&gt;0,AO391&lt;&gt;""),TRIM(SUBSTITUTE(_xll.MCONCAT(IFERROR(IF(ISNUMBER(INDIRECT(Q391)),IF((INDIRECT(ster!$D$14)&lt;&gt;"")*(INDIRECT(Q391)&lt;AO391),INDIRECT(ster!$D$14) &amp; ": " &amp;  SUBSTITUTE(IF( AV391,IFERROR(TEXT(INDIRECT(Q391),"rrrr-mm-dd") &amp;" (" &amp; INDIRECT(Q391) &amp;")",INDIRECT(Q391)),INDIRECT(Q391))," "," "),""),""),"")," "),"  "," ")),""),"")</f>
        <v/>
      </c>
      <c r="CS391" s="14" t="str">
        <f t="array" aca="1" ref="CS391" ca="1">IF(H391,IF(AND(W391&gt;0,AP391&lt;&gt;""),TRIM(SUBSTITUTE(_xll.MCONCAT(IFERROR(IF(ISNUMBER(INDIRECT(Q391)),IF((INDIRECT(ster!$D$14)&lt;&gt;"")*(INDIRECT(Q391)&gt;AP391),INDIRECT(ster!$D$14) &amp; ": " &amp;  SUBSTITUTE(IF( AV391,IFERROR(TEXT(INDIRECT(Q391),"rrrr-mm-dd")&amp;" (" &amp; INDIRECT(Q391) &amp;")",INDIRECT(Q391)),INDIRECT(Q391))," "," "),""),""),"")," "),"  "," ")),""),"")</f>
        <v/>
      </c>
      <c r="CT391" s="14" t="str">
        <f t="array" aca="1" ref="CT391" ca="1">IF(H391,IF(AND(N391&gt;0,AR391),TRIM(SUBSTITUTE(_xll.MCONCAT(IFERROR(IF(ISNUMBER(INDIRECT(Q391)),IF((INDIRECT(ster!$D$14)&lt;&gt;"")*(IFERROR(0*(MATCH(INDIRECT(Q391),INDIRECT(K391),0)&gt;0),1)),INDIRECT(ster!$D$14) &amp; ": " &amp;  SUBSTITUTE(IF( AV391,IFERROR(TEXT(INDIRECT(Q391),"rrrr-mm-dd")&amp;" (" &amp; INDIRECT(Q391) &amp;")",INDIRECT(Q391)),INDIRECT(Q391))," "," "),""),""),"")," "),"  "," ")),""),"")</f>
        <v/>
      </c>
      <c r="CU391" s="14" t="str">
        <f t="array" aca="1" ref="CU391" ca="1">IF(H391,IF(AND(V391&gt;0),TRIM(SUBSTITUTE(_xll.MCONCAT(IF((INDIRECT(ster!$D$14)&lt;&gt;"")*(IFERROR(0*(INDIRECT(Q391)&lt;&gt;""),1)),INDIRECT(ster!$D$14),"")," "),"  "," ")),""),"")</f>
        <v/>
      </c>
      <c r="CV391" s="14" t="str">
        <f t="array" aca="1" ref="CV391" ca="1">IF(H391,IF(AS391,
TRIM(SUBSTITUTE(_xll.MCONCAT(IF(
   (INDIRECT(ster!$D$14)&lt;&gt;"")*
   ((INDIRECT(Q391)="")+
      NOT(ISNUMBER(INDIRECT(Q391)))*
      NOT(ISERROR(MATCH(INDIRECT(Q391),INDIRECT(K391),0)))
    ),
      INDIRECT(ster!$D$14),
   "")," "),"  "," ")),
""),"")</f>
        <v/>
      </c>
      <c r="CW391" s="14" t="str">
        <f t="array" aca="1" ref="CW391" ca="1">IF(H391,IF(AND(AQ391),TRIM(SUBSTITUTE(_xll.MCONCAT(IFERROR(IF(ISNUMBER(INDIRECT(Q391)),IF((INDIRECT(ster!$D$14)&lt;&gt;"")*(INDIRECT(Q391)&lt;&gt;INT(INDIRECT(Q391))),INDIRECT(ster!$D$14) &amp; ": " &amp; INDIRECT(Q391),""),""),"")," "),"  "," ")),""),"")</f>
        <v/>
      </c>
      <c r="CX391" s="14" t="str">
        <f t="array" aca="1" ref="CX391" ca="1">IF(H391,IF(OR(AU391,AV391),TRIM(SUBSTITUTE(_xll.MCONCAT(IF((INDIRECT(ster!$D$14)&lt;&gt;"")*NOT(ISNUMBER(INDIRECT(Q391))),IF(ISERROR(MATCH(INDIRECT(Q391),INDIRECT(K391),0)),IFERROR(IF(INDIRECT(Q391)&lt;&gt;"",INDIRECT(ster!$D$14) &amp; ": " &amp; SUBSTITUTE(INDIRECT(Q391)," "," "),""),""),""),"")," "),"  "," ")),""),"")</f>
        <v/>
      </c>
      <c r="CY391" s="14" t="str">
        <f t="array" aca="1" ref="CY391" ca="1">IF(H391,IF(AE391,TRIM(SUBSTITUTE(_xll.MCONCAT(IF((INDIRECT(ster!$D$14)&lt;&gt;"")*IFERROR(NOT(INDIRECT(AF391)),FALSE),IF(ISERROR(MATCH(INDIRECT(Q391),INDIRECT(K391),0)),IFERROR(IF(INDIRECT(Q391)&lt;&gt;"",INDIRECT(ster!$D$14)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CZ391" s="14" t="str">
        <f t="array" aca="1" ref="CZ391" ca="1">IF(H391,IF(AH391,TRIM(SUBSTITUTE(_xll.MCONCAT(IF((INDIRECT(ster!$D$14)&lt;&gt;"")*IFERROR(NOT(INDIRECT(AI391)),FALSE),IF(ISERROR(MATCH(INDIRECT(Q391),INDIRECT(K391),0)),IFERROR(IF(INDIRECT(Q391)&lt;&gt;"",INDIRECT(ster!$D$14)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DC391" s="14" t="str">
        <f ca="1">SUBSTITUTE(SUBSTITUTE(SUBSTITUTE(SUBSTITUTE(_xll.MCONCAT(DG391:DS391,"■"),"■■","■"),"■■","■"),"■■","■"),"■■","■")</f>
        <v>■</v>
      </c>
      <c r="DD391" s="14" t="str">
        <f t="shared" ca="1" si="9467"/>
        <v/>
      </c>
      <c r="DE391" s="14" t="str">
        <f t="shared" ca="1" si="9468"/>
        <v/>
      </c>
      <c r="DF391" s="14" t="str">
        <f t="shared" ca="1" si="9469"/>
        <v/>
      </c>
      <c r="DG391" s="14" t="str">
        <f t="shared" ca="1" si="9470"/>
        <v/>
      </c>
      <c r="DH391" s="14" t="str">
        <f t="shared" ca="1" si="9471"/>
        <v/>
      </c>
      <c r="DI391" s="14" t="str">
        <f t="shared" ca="1" si="9472"/>
        <v/>
      </c>
      <c r="DJ391" s="14" t="str">
        <f t="shared" ca="1" si="9473"/>
        <v/>
      </c>
      <c r="DK391" s="14" t="str">
        <f t="shared" ca="1" si="9474"/>
        <v/>
      </c>
      <c r="DL391" s="14" t="str">
        <f t="shared" ca="1" si="9475"/>
        <v/>
      </c>
      <c r="DM391" s="14" t="str">
        <f t="shared" ca="1" si="9476"/>
        <v/>
      </c>
      <c r="DN391" s="14" t="str">
        <f t="array" aca="1" ref="DN391" ca="1">IF(CU391&lt;&gt;"","There are errors in the entered values in the following cases: " &amp;SUBSTITUTE(CU391," ",", "),"")</f>
        <v/>
      </c>
      <c r="DO391" s="14" t="str">
        <f t="shared" ca="1" si="9477"/>
        <v/>
      </c>
      <c r="DP391" s="14" t="str">
        <f t="shared" ca="1" si="9478"/>
        <v/>
      </c>
      <c r="DQ391" s="14" t="str">
        <f t="shared" ca="1" si="9479"/>
        <v/>
      </c>
      <c r="DR391" s="14" t="str">
        <f t="shared" ca="1" si="9480"/>
        <v/>
      </c>
      <c r="DS391" s="14" t="str">
        <f t="shared" ca="1" si="9481"/>
        <v/>
      </c>
      <c r="DZ391" s="14" t="b">
        <f t="shared" ca="1" si="9482"/>
        <v>0</v>
      </c>
      <c r="EA391" s="14" t="str">
        <f t="shared" ca="1" si="9483"/>
        <v>What severe disease family member 4 had (q_105_4b)</v>
      </c>
      <c r="EB391" s="14" t="str">
        <f t="shared" ca="1" si="9484"/>
        <v xml:space="preserve">Values must be numeric. </v>
      </c>
      <c r="EC391" s="14" t="str">
        <f t="shared" ca="1" si="9485"/>
        <v xml:space="preserve">What severe disease family member 4 had (q_105_4b): Values must be numeric. </v>
      </c>
      <c r="ED391" s="14" t="str">
        <f t="shared" ca="1" si="9486"/>
        <v/>
      </c>
      <c r="EE391" s="14" t="str">
        <f t="shared" ca="1" si="9487"/>
        <v>Values must be numeric</v>
      </c>
      <c r="EF391" s="14" t="str">
        <f t="shared" ca="1" si="9488"/>
        <v/>
      </c>
      <c r="EG391" s="14" t="str">
        <f t="shared" ca="1" si="9489"/>
        <v/>
      </c>
      <c r="EM391" s="14" t="b">
        <f t="shared" ca="1" si="9490"/>
        <v>1</v>
      </c>
      <c r="EN391" s="14">
        <f t="shared" ca="1" si="9491"/>
        <v>359</v>
      </c>
      <c r="EO391" s="14" t="str">
        <f t="shared" ca="1" si="9492"/>
        <v>q_105_4b</v>
      </c>
      <c r="EP391" s="14" t="str">
        <f t="shared" ca="1" si="9493"/>
        <v xml:space="preserve">What severe disease family member 4 had (q_105_4b): Values must be numeric. </v>
      </c>
      <c r="EQ391" s="14" t="str">
        <f t="shared" ca="1" si="9494"/>
        <v/>
      </c>
    </row>
    <row r="392" spans="2:147" s="14" customFormat="1">
      <c r="B392" s="14" t="str">
        <f t="shared" ca="1" si="9420"/>
        <v/>
      </c>
      <c r="C392" s="14">
        <f t="shared" ca="1" si="9421"/>
        <v>360</v>
      </c>
      <c r="D392" s="14">
        <f t="shared" si="9422"/>
        <v>390</v>
      </c>
      <c r="E392" s="14" t="str">
        <f t="shared" ca="1" si="9423"/>
        <v>I</v>
      </c>
      <c r="F392" s="14" t="str">
        <f t="shared" ca="1" si="9424"/>
        <v>q_105_4c</v>
      </c>
      <c r="G392" s="14" t="str">
        <f t="shared" ca="1" si="9425"/>
        <v>What other severe disease family member 4 had</v>
      </c>
      <c r="H392" s="14" t="b">
        <f t="shared" ca="1" si="9426"/>
        <v>1</v>
      </c>
      <c r="I392" s="14" t="str">
        <f ca="1">IF($H392,ADDRESS(3,(D392+1)*2-1,4,,"["&amp;wew!$G$7&amp;"]"&amp;_sheetname_labels)&amp;":"&amp;ADDRESS(2+ster!$B$20,(D392+1)*2-1,4),"")</f>
        <v>[DBTemplate.xlsm]labels!ADA3:ADA61</v>
      </c>
      <c r="J392" s="14">
        <f t="array" aca="1" ref="J392" ca="1">IF(H392,MAX(0,MAX(IF(INDIRECT(I392)&lt;&gt;"",ROW(INDIRECT(I392)),""))-2),"")</f>
        <v>0</v>
      </c>
      <c r="K392" s="14" t="str">
        <f ca="1">IF($H392,IF($J392&gt;0,ADDRESS(3,(D392+1)*2-1,4,,"["&amp;wew!$G$7&amp;"]"&amp;_sheetname_labels)&amp;":"&amp;ADDRESS(2+J392,(D392+1)*2-1,4),""),"")</f>
        <v/>
      </c>
      <c r="L392" s="14" t="str">
        <f ca="1">IF($H392,IF($J392&gt;0,ADDRESS(3,(D392+1)*2,4,,"["&amp;wew!$G$7&amp;"]"&amp;_sheetname_labels)&amp;":"&amp;ADDRESS(2+J392,(D392+1)*2,4),""),"")</f>
        <v/>
      </c>
      <c r="M392" s="14">
        <f t="shared" ca="1" si="9427"/>
        <v>0</v>
      </c>
      <c r="N392" s="14">
        <f t="shared" ca="1" si="9428"/>
        <v>0</v>
      </c>
      <c r="O392" s="14" t="str">
        <f t="shared" ca="1" si="9429"/>
        <v>q_105_4c</v>
      </c>
      <c r="P392" s="14" t="str">
        <f t="shared" ca="1" si="9430"/>
        <v>What other severe disease family member 4 had</v>
      </c>
      <c r="Q392" s="14" t="str">
        <f ca="1">IF($BP392,ADDRESS(3,D392+1,4,,"["&amp;wew!$G$7&amp;"]"&amp;_sheetname_dataframe)&amp;":"&amp;ADDRESS(2+ster!$C$14,D392+1,4),"")</f>
        <v>[DBTemplate.xlsm]data_frame!OA3:OA3</v>
      </c>
      <c r="R392" s="14" t="str">
        <f>IF($BP392,IF(MID(_xll.FORMULATEXT(INDEX(INDIRECT(Q392),1)),1,1)="=", _xll.FORMULATEXT(INDEX(INDIRECT(Q392),1),2,TRUE),""),"")</f>
        <v/>
      </c>
      <c r="S392" s="14">
        <f t="array" aca="1" ref="S392" ca="1">IF(H392,SUM(IF((IFERROR(INDIRECT(Q392)&lt;&gt;"",FALSE))*(INDIRECT(ster!$D$14)&lt;&gt;""),1,0)),"")</f>
        <v>0</v>
      </c>
      <c r="T392" s="14">
        <f t="array" aca="1" ref="T392" ca="1">IF(H392,IF(M392&gt;0,SUM(IFERROR(1*(MATCH(INDIRECT(Q392),INDIRECT(K392),0)&gt;0),0)*(INDIRECT(ster!$D$14)&lt;&gt;"")*NOT(ISNUMBER(INDIRECT(Q392)))),0),"")</f>
        <v>0</v>
      </c>
      <c r="U392" s="14">
        <f t="array" aca="1" ref="U392" ca="1">IF(H392,SUM((IFERROR(INDIRECT(Q392)="",FALSE))*(INDIRECT(ster!$D$14)&lt;&gt;"")),"")</f>
        <v>1</v>
      </c>
      <c r="V392" s="14">
        <f t="array" aca="1" ref="V392" ca="1">IF(H392,SUM((IFERROR(INDIRECT(Q392)="#ąś",TRUE))*(INDIRECT(ster!$D$14)&lt;&gt;"")),"")</f>
        <v>0</v>
      </c>
      <c r="W392" s="14">
        <f t="array" aca="1" ref="W392" ca="1">IF(H392,SUM(ISNUMBER(INDIRECT(Q392))*(INDIRECT(ster!$D$14)&lt;&gt;"")),"")</f>
        <v>0</v>
      </c>
      <c r="X392" s="14" t="str">
        <f t="array" aca="1" ref="X392" ca="1">IF(AND(H392,W392&gt;0),IF(wew!$B$3,MIN(IF((INDIRECT(ster!$D$14)&lt;&gt;"")*IFERROR(INDIRECT($Q392)&lt;&gt;"",FALSE),IFERROR(INDIRECT($Q392),"X"),"X")),"&lt;włącz podświetlanie wartości&gt;"),"—")</f>
        <v>—</v>
      </c>
      <c r="Y392" s="14" t="str">
        <f t="array" aca="1" ref="Y392" ca="1">IF(AND(H392,W392&gt;0),IF(wew!$B$3,MAX(IF((INDIRECT(ster!$D$14)&lt;&gt;"")*IFERROR(INDIRECT($Q392)&lt;&gt;"",FALSE),IFERROR(INDIRECT($Q392),"X"),"X")),"&lt;włącz podświetlanie wartości&gt;"),"—")</f>
        <v>—</v>
      </c>
      <c r="Z392" s="14">
        <f t="shared" ca="1" si="9431"/>
        <v>0</v>
      </c>
      <c r="AA392" s="12" t="str">
        <f t="shared" ca="1" si="9432"/>
        <v>—</v>
      </c>
      <c r="AB392" s="17">
        <f t="array" aca="1" ref="AB392" ca="1">IF(H392,IF(W392&gt;0,SUM((INDIRECT(ster!$D$14)&lt;&gt;"")*IFERROR((INDIRECT(Q392)&lt;&gt;"")*(INDIRECT(Q392)=INT(INDIRECT(Q392))),0)),0),"")</f>
        <v>0</v>
      </c>
      <c r="AC392" s="17">
        <f t="array" aca="1" ref="AC392" ca="1">IF(H392,W392-AB392,"")</f>
        <v>0</v>
      </c>
      <c r="AD392" s="17">
        <f t="shared" ca="1" si="9433"/>
        <v>1</v>
      </c>
      <c r="AE392" s="17" t="b">
        <f t="shared" ca="1" si="9434"/>
        <v>0</v>
      </c>
      <c r="AF392" s="17" t="str">
        <f ca="1">IF(AE392,IF($H392,ADDRESS(3,D392+2,4,,"["&amp;wew!$G$7&amp;"]"&amp;_sheetname_dataframe)&amp;":"&amp;ADDRESS(2+ster!$C$14,D392+2,4),""),"")</f>
        <v/>
      </c>
      <c r="AG392" s="17" t="str">
        <f t="shared" ca="1" si="9435"/>
        <v/>
      </c>
      <c r="AH392" s="17" t="b">
        <f t="shared" ca="1" si="9436"/>
        <v>0</v>
      </c>
      <c r="AI392" s="17" t="str">
        <f ca="1">IF(AH392,IF($H392,ADDRESS(3,D392+3,4,,"["&amp;wew!$G$7&amp;"]"&amp;_sheetname_dataframe)&amp;":"&amp;ADDRESS(2+ster!$C$14,D392+3,4),""),"")</f>
        <v/>
      </c>
      <c r="AJ392" s="17" t="str">
        <f t="shared" ca="1" si="9437"/>
        <v/>
      </c>
      <c r="AK392" s="17" t="b">
        <f t="shared" ca="1" si="9438"/>
        <v>0</v>
      </c>
      <c r="AL392" s="17" t="b">
        <f t="shared" ca="1" si="9439"/>
        <v>0</v>
      </c>
      <c r="AM392" s="17" t="b">
        <f t="shared" ca="1" si="9440"/>
        <v>0</v>
      </c>
      <c r="AN392" s="17">
        <f t="shared" ca="1" si="9441"/>
        <v>0</v>
      </c>
      <c r="AO392" s="24" t="str">
        <f t="shared" ca="1" si="9442"/>
        <v/>
      </c>
      <c r="AP392" s="24" t="str">
        <f t="shared" ca="1" si="9443"/>
        <v/>
      </c>
      <c r="AQ392" s="17" t="b">
        <f t="shared" ca="1" si="9444"/>
        <v>0</v>
      </c>
      <c r="AR392" s="17" t="b">
        <f t="shared" ca="1" si="9445"/>
        <v>0</v>
      </c>
      <c r="AS392" s="17" t="b">
        <f t="shared" ca="1" si="9446"/>
        <v>0</v>
      </c>
      <c r="AT392" s="17" t="b">
        <f t="shared" ca="1" si="9447"/>
        <v>1</v>
      </c>
      <c r="AU392" s="17" t="b">
        <f t="shared" ca="1" si="9448"/>
        <v>0</v>
      </c>
      <c r="AV392" s="17" t="b">
        <f t="shared" ca="1" si="9449"/>
        <v>0</v>
      </c>
      <c r="AW392" s="17" t="b">
        <f t="shared" ca="1" si="9450"/>
        <v>0</v>
      </c>
      <c r="AX392" s="14" t="b">
        <f t="array" aca="1" ref="AX392" ca="1">IF(H392,N392&gt;0,"")</f>
        <v>0</v>
      </c>
      <c r="AY392" s="17" t="str">
        <f t="shared" ca="1" si="9451"/>
        <v/>
      </c>
      <c r="AZ392" s="17" t="str">
        <f t="array" aca="1" ref="AZ392" ca="1">IF(AY392&lt;&gt;"",SUM(1*ISERROR(MATCH(INDIRECT(AY392),INDIRECT(K392),0)))=0,"")</f>
        <v/>
      </c>
      <c r="BA392" s="17" t="b">
        <f t="shared" ca="1" si="9452"/>
        <v>0</v>
      </c>
      <c r="BB392" s="17" t="b">
        <v>0</v>
      </c>
      <c r="BC392" s="17" t="str">
        <f t="shared" ca="1" si="9453"/>
        <v/>
      </c>
      <c r="BD392" s="17" t="str">
        <f t="shared" ca="1" si="9454"/>
        <v/>
      </c>
      <c r="BE392" s="17" t="str">
        <f t="shared" ca="1" si="9455"/>
        <v/>
      </c>
      <c r="BF392" s="17" t="str">
        <f t="shared" ca="1" si="9456"/>
        <v/>
      </c>
      <c r="BG392" s="17" t="str">
        <f t="shared" ca="1" si="9457"/>
        <v/>
      </c>
      <c r="BH392" s="17" t="str">
        <f t="shared" ca="1" si="9458"/>
        <v/>
      </c>
      <c r="BI392" s="17" t="str">
        <f t="shared" ca="1" si="9459"/>
        <v/>
      </c>
      <c r="BJ392" s="17" t="b">
        <f t="shared" ca="1" si="9460"/>
        <v>0</v>
      </c>
      <c r="BK392" s="17" t="str">
        <f t="shared" ca="1" si="9461"/>
        <v/>
      </c>
      <c r="BL392" s="17" t="str">
        <f t="shared" ca="1" si="9462"/>
        <v/>
      </c>
      <c r="BM392" s="17" t="str">
        <f t="shared" ca="1" si="9463"/>
        <v>S</v>
      </c>
      <c r="BN392" s="17" t="str">
        <f t="shared" ca="1" si="9464"/>
        <v>S</v>
      </c>
      <c r="BO392" s="17" t="str">
        <f t="shared" ca="1" si="9465"/>
        <v>N</v>
      </c>
      <c r="BP392" s="14" t="b">
        <f t="shared" ca="1" si="9466"/>
        <v>1</v>
      </c>
      <c r="BQ392" s="35"/>
      <c r="BU392" s="14" t="s">
        <v>386</v>
      </c>
      <c r="BX392" s="16"/>
      <c r="BY392" s="16"/>
      <c r="BZ392" s="16"/>
      <c r="CA392" s="16"/>
      <c r="CB392" s="16"/>
      <c r="CC392" s="16"/>
      <c r="CD392" s="16"/>
      <c r="CE392" s="16"/>
      <c r="CF392" s="16"/>
      <c r="CN392" s="14">
        <f ca="1">IF(H392,IFERROR(IsVariableNameLegal(O392),0),0)</f>
        <v>0</v>
      </c>
      <c r="CO392" s="14" t="str">
        <f t="array" aca="1" ref="CO392" ca="1">IF(H392,IF(COUNTIF(INDIRECT(wew!$C$13),O392)&gt;1,TRIM(SUBSTITUTE(_xll.MCONCAT(IF((INDIRECT(wew!$C$13)=O392)*(COLUMN(INDIRECT(wew!$C$13))&lt;&gt;D392+1),-1+COLUMN(INDIRECT(wew!$C$13)),"")," "),"  "," ")),""),"")</f>
        <v/>
      </c>
      <c r="CP392" s="14" t="str">
        <f t="array" aca="1" ref="CP392" ca="1">IF(P392&lt;&gt;"",IF(LEN(P392)&gt;150,1,""),"")</f>
        <v/>
      </c>
      <c r="CQ392" s="14" t="str">
        <f t="array" aca="1" ref="CQ392" ca="1">IF(AND(H392,NOT(ster!$J$3)),IF(COUNTIF(INDIRECT(wew!$C$15),P392)&gt;1,TRIM(SUBSTITUTE(_xll.MCONCAT(IF((INDIRECT(wew!$C$15)=P392)*(COLUMN(INDIRECT(wew!$C$15))&lt;&gt;D392+1),-1+COLUMN(INDIRECT(wew!$C$15)),"")," "),"  "," ")),""),"")</f>
        <v/>
      </c>
      <c r="CR392" s="14" t="str">
        <f t="array" aca="1" ref="CR392" ca="1">IF(H392,IF(AND(W392&gt;0,AO392&lt;&gt;""),TRIM(SUBSTITUTE(_xll.MCONCAT(IFERROR(IF(ISNUMBER(INDIRECT(Q392)),IF((INDIRECT(ster!$D$14)&lt;&gt;"")*(INDIRECT(Q392)&lt;AO392),INDIRECT(ster!$D$14) &amp; ": " &amp;  SUBSTITUTE(IF( AV392,IFERROR(TEXT(INDIRECT(Q392),"rrrr-mm-dd") &amp;" (" &amp; INDIRECT(Q392) &amp;")",INDIRECT(Q392)),INDIRECT(Q392))," "," "),""),""),"")," "),"  "," ")),""),"")</f>
        <v/>
      </c>
      <c r="CS392" s="14" t="str">
        <f t="array" aca="1" ref="CS392" ca="1">IF(H392,IF(AND(W392&gt;0,AP392&lt;&gt;""),TRIM(SUBSTITUTE(_xll.MCONCAT(IFERROR(IF(ISNUMBER(INDIRECT(Q392)),IF((INDIRECT(ster!$D$14)&lt;&gt;"")*(INDIRECT(Q392)&gt;AP392),INDIRECT(ster!$D$14) &amp; ": " &amp;  SUBSTITUTE(IF( AV392,IFERROR(TEXT(INDIRECT(Q392),"rrrr-mm-dd")&amp;" (" &amp; INDIRECT(Q392) &amp;")",INDIRECT(Q392)),INDIRECT(Q392))," "," "),""),""),"")," "),"  "," ")),""),"")</f>
        <v/>
      </c>
      <c r="CT392" s="14" t="str">
        <f t="array" aca="1" ref="CT392" ca="1">IF(H392,IF(AND(N392&gt;0,AR392),TRIM(SUBSTITUTE(_xll.MCONCAT(IFERROR(IF(ISNUMBER(INDIRECT(Q392)),IF((INDIRECT(ster!$D$14)&lt;&gt;"")*(IFERROR(0*(MATCH(INDIRECT(Q392),INDIRECT(K392),0)&gt;0),1)),INDIRECT(ster!$D$14) &amp; ": " &amp;  SUBSTITUTE(IF( AV392,IFERROR(TEXT(INDIRECT(Q392),"rrrr-mm-dd")&amp;" (" &amp; INDIRECT(Q392) &amp;")",INDIRECT(Q392)),INDIRECT(Q392))," "," "),""),""),"")," "),"  "," ")),""),"")</f>
        <v/>
      </c>
      <c r="CU392" s="14" t="str">
        <f t="array" aca="1" ref="CU392" ca="1">IF(H392,IF(AND(V392&gt;0),TRIM(SUBSTITUTE(_xll.MCONCAT(IF((INDIRECT(ster!$D$14)&lt;&gt;"")*(IFERROR(0*(INDIRECT(Q392)&lt;&gt;""),1)),INDIRECT(ster!$D$14),"")," "),"  "," ")),""),"")</f>
        <v/>
      </c>
      <c r="CV392" s="14" t="str">
        <f t="array" aca="1" ref="CV392" ca="1">IF(H392,IF(AS392,
TRIM(SUBSTITUTE(_xll.MCONCAT(IF(
   (INDIRECT(ster!$D$14)&lt;&gt;"")*
   ((INDIRECT(Q392)="")+
      NOT(ISNUMBER(INDIRECT(Q392)))*
      NOT(ISERROR(MATCH(INDIRECT(Q392),INDIRECT(K392),0)))
    ),
      INDIRECT(ster!$D$14),
   "")," "),"  "," ")),
""),"")</f>
        <v/>
      </c>
      <c r="CW392" s="14" t="str">
        <f t="array" aca="1" ref="CW392" ca="1">IF(H392,IF(AND(AQ392),TRIM(SUBSTITUTE(_xll.MCONCAT(IFERROR(IF(ISNUMBER(INDIRECT(Q392)),IF((INDIRECT(ster!$D$14)&lt;&gt;"")*(INDIRECT(Q392)&lt;&gt;INT(INDIRECT(Q392))),INDIRECT(ster!$D$14) &amp; ": " &amp; INDIRECT(Q392),""),""),"")," "),"  "," ")),""),"")</f>
        <v/>
      </c>
      <c r="CX392" s="14" t="str">
        <f t="array" aca="1" ref="CX392" ca="1">IF(H392,IF(OR(AU392,AV392),TRIM(SUBSTITUTE(_xll.MCONCAT(IF((INDIRECT(ster!$D$14)&lt;&gt;"")*NOT(ISNUMBER(INDIRECT(Q392))),IF(ISERROR(MATCH(INDIRECT(Q392),INDIRECT(K392),0)),IFERROR(IF(INDIRECT(Q392)&lt;&gt;"",INDIRECT(ster!$D$14) &amp; ": " &amp; SUBSTITUTE(INDIRECT(Q392)," "," "),""),""),""),"")," "),"  "," ")),""),"")</f>
        <v/>
      </c>
      <c r="CY392" s="14" t="str">
        <f t="array" aca="1" ref="CY392" ca="1">IF(H392,IF(AE392,TRIM(SUBSTITUTE(_xll.MCONCAT(IF((INDIRECT(ster!$D$14)&lt;&gt;"")*IFERROR(NOT(INDIRECT(AF392)),FALSE),IF(ISERROR(MATCH(INDIRECT(Q392),INDIRECT(K392),0)),IFERROR(IF(INDIRECT(Q392)&lt;&gt;"",INDIRECT(ster!$D$14)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CZ392" s="14" t="str">
        <f t="array" aca="1" ref="CZ392" ca="1">IF(H392,IF(AH392,TRIM(SUBSTITUTE(_xll.MCONCAT(IF((INDIRECT(ster!$D$14)&lt;&gt;"")*IFERROR(NOT(INDIRECT(AI392)),FALSE),IF(ISERROR(MATCH(INDIRECT(Q392),INDIRECT(K392),0)),IFERROR(IF(INDIRECT(Q392)&lt;&gt;"",INDIRECT(ster!$D$14)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DC392" s="14" t="str">
        <f ca="1">SUBSTITUTE(SUBSTITUTE(SUBSTITUTE(SUBSTITUTE(_xll.MCONCAT(DG392:DS392,"■"),"■■","■"),"■■","■"),"■■","■"),"■■","■")</f>
        <v>■</v>
      </c>
      <c r="DD392" s="14" t="str">
        <f t="shared" ca="1" si="9467"/>
        <v/>
      </c>
      <c r="DE392" s="14" t="str">
        <f t="shared" ca="1" si="9468"/>
        <v/>
      </c>
      <c r="DF392" s="14" t="str">
        <f t="shared" ca="1" si="9469"/>
        <v/>
      </c>
      <c r="DG392" s="14" t="str">
        <f t="shared" ca="1" si="9470"/>
        <v/>
      </c>
      <c r="DH392" s="14" t="str">
        <f t="shared" ca="1" si="9471"/>
        <v/>
      </c>
      <c r="DI392" s="14" t="str">
        <f t="shared" ca="1" si="9472"/>
        <v/>
      </c>
      <c r="DJ392" s="14" t="str">
        <f t="shared" ca="1" si="9473"/>
        <v/>
      </c>
      <c r="DK392" s="14" t="str">
        <f t="shared" ca="1" si="9474"/>
        <v/>
      </c>
      <c r="DL392" s="14" t="str">
        <f t="shared" ca="1" si="9475"/>
        <v/>
      </c>
      <c r="DM392" s="14" t="str">
        <f t="shared" ca="1" si="9476"/>
        <v/>
      </c>
      <c r="DN392" s="14" t="str">
        <f t="array" aca="1" ref="DN392" ca="1">IF(CU392&lt;&gt;"","There are errors in the entered values in the following cases: " &amp;SUBSTITUTE(CU392," ",", "),"")</f>
        <v/>
      </c>
      <c r="DO392" s="14" t="str">
        <f t="shared" ca="1" si="9477"/>
        <v/>
      </c>
      <c r="DP392" s="14" t="str">
        <f t="shared" ca="1" si="9478"/>
        <v/>
      </c>
      <c r="DQ392" s="14" t="str">
        <f t="shared" ca="1" si="9479"/>
        <v/>
      </c>
      <c r="DR392" s="14" t="str">
        <f t="shared" ca="1" si="9480"/>
        <v/>
      </c>
      <c r="DS392" s="14" t="str">
        <f t="shared" ca="1" si="9481"/>
        <v/>
      </c>
      <c r="DZ392" s="14" t="b">
        <f t="shared" ca="1" si="9482"/>
        <v>0</v>
      </c>
      <c r="EA392" s="14" t="str">
        <f t="shared" ca="1" si="9483"/>
        <v/>
      </c>
      <c r="EB392" s="14" t="str">
        <f t="shared" ca="1" si="9484"/>
        <v/>
      </c>
      <c r="EC392" s="14" t="str">
        <f t="shared" ca="1" si="9485"/>
        <v/>
      </c>
      <c r="ED392" s="14" t="str">
        <f t="shared" ca="1" si="9486"/>
        <v/>
      </c>
      <c r="EE392" s="14" t="str">
        <f t="shared" ca="1" si="9487"/>
        <v/>
      </c>
      <c r="EF392" s="14" t="str">
        <f t="shared" ca="1" si="9488"/>
        <v/>
      </c>
      <c r="EG392" s="14" t="str">
        <f t="shared" ca="1" si="9489"/>
        <v/>
      </c>
      <c r="EM392" s="14" t="b">
        <f t="shared" ca="1" si="9490"/>
        <v>0</v>
      </c>
      <c r="EN392" s="14" t="str">
        <f t="shared" ca="1" si="9491"/>
        <v/>
      </c>
      <c r="EO392" s="14" t="str">
        <f t="shared" ca="1" si="9492"/>
        <v/>
      </c>
      <c r="EP392" s="14" t="str">
        <f t="shared" ca="1" si="9493"/>
        <v/>
      </c>
      <c r="EQ392" s="14" t="str">
        <f t="shared" ca="1" si="9494"/>
        <v/>
      </c>
    </row>
    <row r="393" spans="2:147" s="14" customFormat="1">
      <c r="B393" s="14" t="str">
        <f t="shared" ca="1" si="9420"/>
        <v/>
      </c>
      <c r="C393" s="14">
        <f t="shared" ca="1" si="9421"/>
        <v>361</v>
      </c>
      <c r="D393" s="14">
        <f t="shared" si="9422"/>
        <v>391</v>
      </c>
      <c r="E393" s="14" t="str">
        <f t="shared" ca="1" si="9423"/>
        <v>N</v>
      </c>
      <c r="F393" s="14" t="str">
        <f t="shared" ca="1" si="9424"/>
        <v>q_105_5a</v>
      </c>
      <c r="G393" s="14" t="str">
        <f t="shared" ca="1" si="9425"/>
        <v>Which family member 5 had a history of other severe disease</v>
      </c>
      <c r="H393" s="14" t="b">
        <f t="shared" ca="1" si="9426"/>
        <v>1</v>
      </c>
      <c r="I393" s="14" t="str">
        <f ca="1">IF($H393,ADDRESS(3,(D393+1)*2-1,4,,"["&amp;wew!$G$7&amp;"]"&amp;_sheetname_labels)&amp;":"&amp;ADDRESS(2+ster!$B$20,(D393+1)*2-1,4),"")</f>
        <v>[DBTemplate.xlsm]labels!ADC3:ADC61</v>
      </c>
      <c r="J393" s="14">
        <f t="array" aca="1" ref="J393" ca="1">IF(H393,MAX(0,MAX(IF(INDIRECT(I393)&lt;&gt;"",ROW(INDIRECT(I393)),""))-2),"")</f>
        <v>33</v>
      </c>
      <c r="K393" s="14" t="str">
        <f ca="1">IF($H393,IF($J393&gt;0,ADDRESS(3,(D393+1)*2-1,4,,"["&amp;wew!$G$7&amp;"]"&amp;_sheetname_labels)&amp;":"&amp;ADDRESS(2+J393,(D393+1)*2-1,4),""),"")</f>
        <v>[DBTemplate.xlsm]labels!ADC3:ADC35</v>
      </c>
      <c r="L393" s="14" t="str">
        <f ca="1">IF($H393,IF($J393&gt;0,ADDRESS(3,(D393+1)*2,4,,"["&amp;wew!$G$7&amp;"]"&amp;_sheetname_labels)&amp;":"&amp;ADDRESS(2+J393,(D393+1)*2,4),""),"")</f>
        <v>[DBTemplate.xlsm]labels!ADD3:ADD35</v>
      </c>
      <c r="M393" s="14">
        <f t="shared" ca="1" si="9427"/>
        <v>0</v>
      </c>
      <c r="N393" s="14">
        <f t="shared" ca="1" si="9428"/>
        <v>33</v>
      </c>
      <c r="O393" s="14" t="str">
        <f t="shared" ca="1" si="9429"/>
        <v>q_105_5a</v>
      </c>
      <c r="P393" s="14" t="str">
        <f t="shared" ca="1" si="9430"/>
        <v>Which family member 5 had a history of other severe disease</v>
      </c>
      <c r="Q393" s="14" t="str">
        <f ca="1">IF($BP393,ADDRESS(3,D393+1,4,,"["&amp;wew!$G$7&amp;"]"&amp;_sheetname_dataframe)&amp;":"&amp;ADDRESS(2+ster!$C$14,D393+1,4),"")</f>
        <v>[DBTemplate.xlsm]data_frame!OB3:OB3</v>
      </c>
      <c r="R393" s="14" t="str">
        <f>IF($BP393,IF(MID(_xll.FORMULATEXT(INDEX(INDIRECT(Q393),1)),1,1)="=", _xll.FORMULATEXT(INDEX(INDIRECT(Q393),1),2,TRUE),""),"")</f>
        <v/>
      </c>
      <c r="S393" s="14">
        <f t="array" aca="1" ref="S393" ca="1">IF(H393,SUM(IF((IFERROR(INDIRECT(Q393)&lt;&gt;"",FALSE))*(INDIRECT(ster!$D$14)&lt;&gt;""),1,0)),"")</f>
        <v>0</v>
      </c>
      <c r="T393" s="14">
        <f t="array" aca="1" ref="T393" ca="1">IF(H393,IF(M393&gt;0,SUM(IFERROR(1*(MATCH(INDIRECT(Q393),INDIRECT(K393),0)&gt;0),0)*(INDIRECT(ster!$D$14)&lt;&gt;"")*NOT(ISNUMBER(INDIRECT(Q393)))),0),"")</f>
        <v>0</v>
      </c>
      <c r="U393" s="14">
        <f t="array" aca="1" ref="U393" ca="1">IF(H393,SUM((IFERROR(INDIRECT(Q393)="",FALSE))*(INDIRECT(ster!$D$14)&lt;&gt;"")),"")</f>
        <v>1</v>
      </c>
      <c r="V393" s="14">
        <f t="array" aca="1" ref="V393" ca="1">IF(H393,SUM((IFERROR(INDIRECT(Q393)="#ąś",TRUE))*(INDIRECT(ster!$D$14)&lt;&gt;"")),"")</f>
        <v>0</v>
      </c>
      <c r="W393" s="14">
        <f t="array" aca="1" ref="W393" ca="1">IF(H393,SUM(ISNUMBER(INDIRECT(Q393))*(INDIRECT(ster!$D$14)&lt;&gt;"")),"")</f>
        <v>0</v>
      </c>
      <c r="X393" s="14" t="str">
        <f t="array" aca="1" ref="X393" ca="1">IF(AND(H393,W393&gt;0),IF(wew!$B$3,MIN(IF((INDIRECT(ster!$D$14)&lt;&gt;"")*IFERROR(INDIRECT($Q393)&lt;&gt;"",FALSE),IFERROR(INDIRECT($Q393),"X"),"X")),"&lt;włącz podświetlanie wartości&gt;"),"—")</f>
        <v>—</v>
      </c>
      <c r="Y393" s="14" t="str">
        <f t="array" aca="1" ref="Y393" ca="1">IF(AND(H393,W393&gt;0),IF(wew!$B$3,MAX(IF((INDIRECT(ster!$D$14)&lt;&gt;"")*IFERROR(INDIRECT($Q393)&lt;&gt;"",FALSE),IFERROR(INDIRECT($Q393),"X"),"X")),"&lt;włącz podświetlanie wartości&gt;"),"—")</f>
        <v>—</v>
      </c>
      <c r="Z393" s="14">
        <f t="shared" ca="1" si="9431"/>
        <v>0</v>
      </c>
      <c r="AA393" s="12" t="str">
        <f t="shared" ca="1" si="9432"/>
        <v>—</v>
      </c>
      <c r="AB393" s="17">
        <f t="array" aca="1" ref="AB393" ca="1">IF(H393,IF(W393&gt;0,SUM((INDIRECT(ster!$D$14)&lt;&gt;"")*IFERROR((INDIRECT(Q393)&lt;&gt;"")*(INDIRECT(Q393)=INT(INDIRECT(Q393))),0)),0),"")</f>
        <v>0</v>
      </c>
      <c r="AC393" s="17">
        <f t="array" aca="1" ref="AC393" ca="1">IF(H393,W393-AB393,"")</f>
        <v>0</v>
      </c>
      <c r="AD393" s="17">
        <f t="shared" ca="1" si="9433"/>
        <v>1</v>
      </c>
      <c r="AE393" s="17" t="b">
        <f t="shared" ca="1" si="9434"/>
        <v>0</v>
      </c>
      <c r="AF393" s="17" t="str">
        <f ca="1">IF(AE393,IF($H393,ADDRESS(3,D393+2,4,,"["&amp;wew!$G$7&amp;"]"&amp;_sheetname_dataframe)&amp;":"&amp;ADDRESS(2+ster!$C$14,D393+2,4),""),"")</f>
        <v/>
      </c>
      <c r="AG393" s="17" t="str">
        <f t="shared" ca="1" si="9435"/>
        <v/>
      </c>
      <c r="AH393" s="17" t="b">
        <f t="shared" ca="1" si="9436"/>
        <v>0</v>
      </c>
      <c r="AI393" s="17" t="str">
        <f ca="1">IF(AH393,IF($H393,ADDRESS(3,D393+3,4,,"["&amp;wew!$G$7&amp;"]"&amp;_sheetname_dataframe)&amp;":"&amp;ADDRESS(2+ster!$C$14,D393+3,4),""),"")</f>
        <v/>
      </c>
      <c r="AJ393" s="17" t="str">
        <f t="shared" ca="1" si="9437"/>
        <v/>
      </c>
      <c r="AK393" s="17" t="b">
        <f t="shared" ca="1" si="9438"/>
        <v>0</v>
      </c>
      <c r="AL393" s="17" t="b">
        <f t="shared" ca="1" si="9439"/>
        <v>0</v>
      </c>
      <c r="AM393" s="17" t="b">
        <f t="shared" ca="1" si="9440"/>
        <v>0</v>
      </c>
      <c r="AN393" s="17">
        <f t="shared" ca="1" si="9441"/>
        <v>0</v>
      </c>
      <c r="AO393" s="24" t="str">
        <f t="shared" ca="1" si="9442"/>
        <v/>
      </c>
      <c r="AP393" s="24" t="str">
        <f t="shared" ca="1" si="9443"/>
        <v/>
      </c>
      <c r="AQ393" s="17" t="b">
        <f t="shared" ca="1" si="9444"/>
        <v>0</v>
      </c>
      <c r="AR393" s="17" t="b">
        <f t="shared" ca="1" si="9445"/>
        <v>0</v>
      </c>
      <c r="AS393" s="17" t="b">
        <f t="shared" ca="1" si="9446"/>
        <v>0</v>
      </c>
      <c r="AT393" s="17" t="b">
        <f t="shared" ca="1" si="9447"/>
        <v>0</v>
      </c>
      <c r="AU393" s="17" t="b">
        <f t="shared" ca="1" si="9448"/>
        <v>1</v>
      </c>
      <c r="AV393" s="17" t="b">
        <f t="shared" ca="1" si="9449"/>
        <v>0</v>
      </c>
      <c r="AW393" s="17" t="b">
        <f t="shared" ca="1" si="9450"/>
        <v>0</v>
      </c>
      <c r="AX393" s="14" t="b">
        <f t="array" aca="1" ref="AX393" ca="1">IF(H393,N393&gt;0,"")</f>
        <v>1</v>
      </c>
      <c r="AY393" s="17" t="str">
        <f t="shared" ca="1" si="9451"/>
        <v>C3:C35</v>
      </c>
      <c r="AZ393" s="17" t="b">
        <f t="array" aca="1" ref="AZ393" ca="1">IF(AY393&lt;&gt;"",SUM(1*ISERROR(MATCH(INDIRECT(AY393),INDIRECT(K393),0)))=0,"")</f>
        <v>0</v>
      </c>
      <c r="BA393" s="17" t="b">
        <f t="shared" ca="1" si="9452"/>
        <v>1</v>
      </c>
      <c r="BB393" s="17" t="b">
        <v>0</v>
      </c>
      <c r="BC393" s="17" t="b">
        <f t="shared" ca="1" si="9453"/>
        <v>0</v>
      </c>
      <c r="BD393" s="17" t="b">
        <f t="shared" ca="1" si="9454"/>
        <v>1</v>
      </c>
      <c r="BE393" s="17" t="b">
        <f t="shared" ca="1" si="9455"/>
        <v>0</v>
      </c>
      <c r="BF393" s="17" t="b">
        <f t="shared" ca="1" si="9456"/>
        <v>0</v>
      </c>
      <c r="BG393" s="17" t="b">
        <f t="shared" ca="1" si="9457"/>
        <v>0</v>
      </c>
      <c r="BH393" s="17" t="b">
        <f t="shared" ca="1" si="9458"/>
        <v>1</v>
      </c>
      <c r="BI393" s="17">
        <f t="shared" ca="1" si="9459"/>
        <v>3</v>
      </c>
      <c r="BJ393" s="17" t="b">
        <f t="shared" ca="1" si="9460"/>
        <v>0</v>
      </c>
      <c r="BK393" s="17" t="str">
        <f t="shared" ca="1" si="9461"/>
        <v/>
      </c>
      <c r="BL393" s="17" t="str">
        <f t="shared" ca="1" si="9462"/>
        <v/>
      </c>
      <c r="BM393" s="17" t="str">
        <f t="shared" ca="1" si="9463"/>
        <v>L</v>
      </c>
      <c r="BN393" s="17" t="str">
        <f t="shared" ca="1" si="9464"/>
        <v>L</v>
      </c>
      <c r="BO393" s="17" t="str">
        <f t="shared" ca="1" si="9465"/>
        <v>N</v>
      </c>
      <c r="BP393" s="14" t="b">
        <f t="shared" ca="1" si="9466"/>
        <v>1</v>
      </c>
      <c r="BQ393" s="35"/>
      <c r="BX393" s="16"/>
      <c r="BY393" s="16"/>
      <c r="BZ393" s="16"/>
      <c r="CA393" s="16"/>
      <c r="CB393" s="16"/>
      <c r="CC393" s="16"/>
      <c r="CD393" s="16"/>
      <c r="CE393" s="16"/>
      <c r="CF393" s="16"/>
      <c r="CN393" s="14">
        <f ca="1">IF(H393,IFERROR(IsVariableNameLegal(O393),0),0)</f>
        <v>0</v>
      </c>
      <c r="CO393" s="14" t="str">
        <f t="array" aca="1" ref="CO393" ca="1">IF(H393,IF(COUNTIF(INDIRECT(wew!$C$13),O393)&gt;1,TRIM(SUBSTITUTE(_xll.MCONCAT(IF((INDIRECT(wew!$C$13)=O393)*(COLUMN(INDIRECT(wew!$C$13))&lt;&gt;D393+1),-1+COLUMN(INDIRECT(wew!$C$13)),"")," "),"  "," ")),""),"")</f>
        <v/>
      </c>
      <c r="CP393" s="14" t="str">
        <f t="array" aca="1" ref="CP393" ca="1">IF(P393&lt;&gt;"",IF(LEN(P393)&gt;150,1,""),"")</f>
        <v/>
      </c>
      <c r="CQ393" s="14" t="str">
        <f t="array" aca="1" ref="CQ393" ca="1">IF(AND(H393,NOT(ster!$J$3)),IF(COUNTIF(INDIRECT(wew!$C$15),P393)&gt;1,TRIM(SUBSTITUTE(_xll.MCONCAT(IF((INDIRECT(wew!$C$15)=P393)*(COLUMN(INDIRECT(wew!$C$15))&lt;&gt;D393+1),-1+COLUMN(INDIRECT(wew!$C$15)),"")," "),"  "," ")),""),"")</f>
        <v/>
      </c>
      <c r="CR393" s="14" t="str">
        <f t="array" aca="1" ref="CR393" ca="1">IF(H393,IF(AND(W393&gt;0,AO393&lt;&gt;""),TRIM(SUBSTITUTE(_xll.MCONCAT(IFERROR(IF(ISNUMBER(INDIRECT(Q393)),IF((INDIRECT(ster!$D$14)&lt;&gt;"")*(INDIRECT(Q393)&lt;AO393),INDIRECT(ster!$D$14) &amp; ": " &amp;  SUBSTITUTE(IF( AV393,IFERROR(TEXT(INDIRECT(Q393),"rrrr-mm-dd") &amp;" (" &amp; INDIRECT(Q393) &amp;")",INDIRECT(Q393)),INDIRECT(Q393))," "," "),""),""),"")," "),"  "," ")),""),"")</f>
        <v/>
      </c>
      <c r="CS393" s="14" t="str">
        <f t="array" aca="1" ref="CS393" ca="1">IF(H393,IF(AND(W393&gt;0,AP393&lt;&gt;""),TRIM(SUBSTITUTE(_xll.MCONCAT(IFERROR(IF(ISNUMBER(INDIRECT(Q393)),IF((INDIRECT(ster!$D$14)&lt;&gt;"")*(INDIRECT(Q393)&gt;AP393),INDIRECT(ster!$D$14) &amp; ": " &amp;  SUBSTITUTE(IF( AV393,IFERROR(TEXT(INDIRECT(Q393),"rrrr-mm-dd")&amp;" (" &amp; INDIRECT(Q393) &amp;")",INDIRECT(Q393)),INDIRECT(Q393))," "," "),""),""),"")," "),"  "," ")),""),"")</f>
        <v/>
      </c>
      <c r="CT393" s="14" t="str">
        <f t="array" aca="1" ref="CT393" ca="1">IF(H393,IF(AND(N393&gt;0,AR393),TRIM(SUBSTITUTE(_xll.MCONCAT(IFERROR(IF(ISNUMBER(INDIRECT(Q393)),IF((INDIRECT(ster!$D$14)&lt;&gt;"")*(IFERROR(0*(MATCH(INDIRECT(Q393),INDIRECT(K393),0)&gt;0),1)),INDIRECT(ster!$D$14) &amp; ": " &amp;  SUBSTITUTE(IF( AV393,IFERROR(TEXT(INDIRECT(Q393),"rrrr-mm-dd")&amp;" (" &amp; INDIRECT(Q393) &amp;")",INDIRECT(Q393)),INDIRECT(Q393))," "," "),""),""),"")," "),"  "," ")),""),"")</f>
        <v/>
      </c>
      <c r="CU393" s="14" t="str">
        <f t="array" aca="1" ref="CU393" ca="1">IF(H393,IF(AND(V393&gt;0),TRIM(SUBSTITUTE(_xll.MCONCAT(IF((INDIRECT(ster!$D$14)&lt;&gt;"")*(IFERROR(0*(INDIRECT(Q393)&lt;&gt;""),1)),INDIRECT(ster!$D$14),"")," "),"  "," ")),""),"")</f>
        <v/>
      </c>
      <c r="CV393" s="14" t="str">
        <f t="array" aca="1" ref="CV393" ca="1">IF(H393,IF(AS393,
TRIM(SUBSTITUTE(_xll.MCONCAT(IF(
   (INDIRECT(ster!$D$14)&lt;&gt;"")*
   ((INDIRECT(Q393)="")+
      NOT(ISNUMBER(INDIRECT(Q393)))*
      NOT(ISERROR(MATCH(INDIRECT(Q393),INDIRECT(K393),0)))
    ),
      INDIRECT(ster!$D$14),
   "")," "),"  "," ")),
""),"")</f>
        <v/>
      </c>
      <c r="CW393" s="14" t="str">
        <f t="array" aca="1" ref="CW393" ca="1">IF(H393,IF(AND(AQ393),TRIM(SUBSTITUTE(_xll.MCONCAT(IFERROR(IF(ISNUMBER(INDIRECT(Q393)),IF((INDIRECT(ster!$D$14)&lt;&gt;"")*(INDIRECT(Q393)&lt;&gt;INT(INDIRECT(Q393))),INDIRECT(ster!$D$14) &amp; ": " &amp; INDIRECT(Q393),""),""),"")," "),"  "," ")),""),"")</f>
        <v/>
      </c>
      <c r="CX393" s="14" t="str">
        <f t="array" aca="1" ref="CX393" ca="1">IF(H393,IF(OR(AU393,AV393),TRIM(SUBSTITUTE(_xll.MCONCAT(IF((INDIRECT(ster!$D$14)&lt;&gt;"")*NOT(ISNUMBER(INDIRECT(Q393))),IF(ISERROR(MATCH(INDIRECT(Q393),INDIRECT(K393),0)),IFERROR(IF(INDIRECT(Q393)&lt;&gt;"",INDIRECT(ster!$D$14) &amp; ": " &amp; SUBSTITUTE(INDIRECT(Q393)," "," "),""),""),""),"")," "),"  "," ")),""),"")</f>
        <v/>
      </c>
      <c r="CY393" s="14" t="str">
        <f t="array" aca="1" ref="CY393" ca="1">IF(H393,IF(AE393,TRIM(SUBSTITUTE(_xll.MCONCAT(IF((INDIRECT(ster!$D$14)&lt;&gt;"")*IFERROR(NOT(INDIRECT(AF393)),FALSE),IF(ISERROR(MATCH(INDIRECT(Q393),INDIRECT(K393),0)),IFERROR(IF(INDIRECT(Q393)&lt;&gt;"",INDIRECT(ster!$D$14)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CZ393" s="14" t="str">
        <f t="array" aca="1" ref="CZ393" ca="1">IF(H393,IF(AH393,TRIM(SUBSTITUTE(_xll.MCONCAT(IF((INDIRECT(ster!$D$14)&lt;&gt;"")*IFERROR(NOT(INDIRECT(AI393)),FALSE),IF(ISERROR(MATCH(INDIRECT(Q393),INDIRECT(K393),0)),IFERROR(IF(INDIRECT(Q393)&lt;&gt;"",INDIRECT(ster!$D$14)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DC393" s="14" t="str">
        <f ca="1">SUBSTITUTE(SUBSTITUTE(SUBSTITUTE(SUBSTITUTE(_xll.MCONCAT(DG393:DS393,"■"),"■■","■"),"■■","■"),"■■","■"),"■■","■")</f>
        <v>■</v>
      </c>
      <c r="DD393" s="14" t="str">
        <f t="shared" ca="1" si="9467"/>
        <v/>
      </c>
      <c r="DE393" s="14" t="str">
        <f t="shared" ca="1" si="9468"/>
        <v/>
      </c>
      <c r="DF393" s="14" t="str">
        <f t="shared" ca="1" si="9469"/>
        <v/>
      </c>
      <c r="DG393" s="14" t="str">
        <f t="shared" ca="1" si="9470"/>
        <v/>
      </c>
      <c r="DH393" s="14" t="str">
        <f t="shared" ca="1" si="9471"/>
        <v/>
      </c>
      <c r="DI393" s="14" t="str">
        <f t="shared" ca="1" si="9472"/>
        <v/>
      </c>
      <c r="DJ393" s="14" t="str">
        <f t="shared" ca="1" si="9473"/>
        <v/>
      </c>
      <c r="DK393" s="14" t="str">
        <f t="shared" ca="1" si="9474"/>
        <v/>
      </c>
      <c r="DL393" s="14" t="str">
        <f t="shared" ca="1" si="9475"/>
        <v/>
      </c>
      <c r="DM393" s="14" t="str">
        <f t="shared" ca="1" si="9476"/>
        <v/>
      </c>
      <c r="DN393" s="14" t="str">
        <f t="array" aca="1" ref="DN393" ca="1">IF(CU393&lt;&gt;"","There are errors in the entered values in the following cases: " &amp;SUBSTITUTE(CU393," ",", "),"")</f>
        <v/>
      </c>
      <c r="DO393" s="14" t="str">
        <f t="shared" ca="1" si="9477"/>
        <v/>
      </c>
      <c r="DP393" s="14" t="str">
        <f t="shared" ca="1" si="9478"/>
        <v/>
      </c>
      <c r="DQ393" s="14" t="str">
        <f t="shared" ca="1" si="9479"/>
        <v/>
      </c>
      <c r="DR393" s="14" t="str">
        <f t="shared" ca="1" si="9480"/>
        <v/>
      </c>
      <c r="DS393" s="14" t="str">
        <f t="shared" ca="1" si="9481"/>
        <v/>
      </c>
      <c r="DZ393" s="14" t="b">
        <f t="shared" ca="1" si="9482"/>
        <v>0</v>
      </c>
      <c r="EA393" s="14" t="str">
        <f t="shared" ca="1" si="9483"/>
        <v>Which family member 5 had a history of other severe disease (q_105_5a)</v>
      </c>
      <c r="EB393" s="14" t="str">
        <f t="shared" ca="1" si="9484"/>
        <v xml:space="preserve">Values must be numeric. </v>
      </c>
      <c r="EC393" s="14" t="str">
        <f t="shared" ca="1" si="9485"/>
        <v xml:space="preserve">Which family member 5 had a history of other severe disease (q_105_5a): Values must be numeric. </v>
      </c>
      <c r="ED393" s="14" t="str">
        <f t="shared" ca="1" si="9486"/>
        <v/>
      </c>
      <c r="EE393" s="14" t="str">
        <f t="shared" ca="1" si="9487"/>
        <v>Values must be numeric</v>
      </c>
      <c r="EF393" s="14" t="str">
        <f t="shared" ca="1" si="9488"/>
        <v/>
      </c>
      <c r="EG393" s="14" t="str">
        <f t="shared" ca="1" si="9489"/>
        <v/>
      </c>
      <c r="EM393" s="14" t="b">
        <f t="shared" ca="1" si="9490"/>
        <v>1</v>
      </c>
      <c r="EN393" s="14">
        <f t="shared" ca="1" si="9491"/>
        <v>361</v>
      </c>
      <c r="EO393" s="14" t="str">
        <f t="shared" ca="1" si="9492"/>
        <v>q_105_5a</v>
      </c>
      <c r="EP393" s="14" t="str">
        <f t="shared" ca="1" si="9493"/>
        <v xml:space="preserve">Which family member 5 had a history of other severe disease (q_105_5a): Values must be numeric. </v>
      </c>
      <c r="EQ393" s="14" t="str">
        <f t="shared" ca="1" si="9494"/>
        <v/>
      </c>
    </row>
    <row r="394" spans="2:147" s="14" customFormat="1">
      <c r="B394" s="14" t="str">
        <f t="shared" ca="1" si="9420"/>
        <v/>
      </c>
      <c r="C394" s="14">
        <f t="shared" ca="1" si="9421"/>
        <v>362</v>
      </c>
      <c r="D394" s="14">
        <f t="shared" si="9422"/>
        <v>392</v>
      </c>
      <c r="E394" s="14" t="str">
        <f t="shared" ca="1" si="9423"/>
        <v>N</v>
      </c>
      <c r="F394" s="14" t="str">
        <f t="shared" ca="1" si="9424"/>
        <v>q_105_5b</v>
      </c>
      <c r="G394" s="14" t="str">
        <f t="shared" ca="1" si="9425"/>
        <v>What severe disease family member 5 had</v>
      </c>
      <c r="H394" s="14" t="b">
        <f t="shared" ca="1" si="9426"/>
        <v>1</v>
      </c>
      <c r="I394" s="14" t="str">
        <f ca="1">IF($H394,ADDRESS(3,(D394+1)*2-1,4,,"["&amp;wew!$G$7&amp;"]"&amp;_sheetname_labels)&amp;":"&amp;ADDRESS(2+ster!$B$20,(D394+1)*2-1,4),"")</f>
        <v>[DBTemplate.xlsm]labels!ADE3:ADE61</v>
      </c>
      <c r="J394" s="14">
        <f t="array" aca="1" ref="J394" ca="1">IF(H394,MAX(0,MAX(IF(INDIRECT(I394)&lt;&gt;"",ROW(INDIRECT(I394)),""))-2),"")</f>
        <v>52</v>
      </c>
      <c r="K394" s="14" t="str">
        <f ca="1">IF($H394,IF($J394&gt;0,ADDRESS(3,(D394+1)*2-1,4,,"["&amp;wew!$G$7&amp;"]"&amp;_sheetname_labels)&amp;":"&amp;ADDRESS(2+J394,(D394+1)*2-1,4),""),"")</f>
        <v>[DBTemplate.xlsm]labels!ADE3:ADE54</v>
      </c>
      <c r="L394" s="14" t="str">
        <f ca="1">IF($H394,IF($J394&gt;0,ADDRESS(3,(D394+1)*2,4,,"["&amp;wew!$G$7&amp;"]"&amp;_sheetname_labels)&amp;":"&amp;ADDRESS(2+J394,(D394+1)*2,4),""),"")</f>
        <v>[DBTemplate.xlsm]labels!ADF3:ADF54</v>
      </c>
      <c r="M394" s="14">
        <f t="shared" ca="1" si="9427"/>
        <v>0</v>
      </c>
      <c r="N394" s="14">
        <f t="shared" ca="1" si="9428"/>
        <v>52</v>
      </c>
      <c r="O394" s="14" t="str">
        <f t="shared" ca="1" si="9429"/>
        <v>q_105_5b</v>
      </c>
      <c r="P394" s="14" t="str">
        <f t="shared" ca="1" si="9430"/>
        <v>What severe disease family member 5 had</v>
      </c>
      <c r="Q394" s="14" t="str">
        <f ca="1">IF($BP394,ADDRESS(3,D394+1,4,,"["&amp;wew!$G$7&amp;"]"&amp;_sheetname_dataframe)&amp;":"&amp;ADDRESS(2+ster!$C$14,D394+1,4),"")</f>
        <v>[DBTemplate.xlsm]data_frame!OC3:OC3</v>
      </c>
      <c r="R394" s="14" t="str">
        <f>IF($BP394,IF(MID(_xll.FORMULATEXT(INDEX(INDIRECT(Q394),1)),1,1)="=", _xll.FORMULATEXT(INDEX(INDIRECT(Q394),1),2,TRUE),""),"")</f>
        <v/>
      </c>
      <c r="S394" s="14">
        <f t="array" aca="1" ref="S394" ca="1">IF(H394,SUM(IF((IFERROR(INDIRECT(Q394)&lt;&gt;"",FALSE))*(INDIRECT(ster!$D$14)&lt;&gt;""),1,0)),"")</f>
        <v>0</v>
      </c>
      <c r="T394" s="14">
        <f t="array" aca="1" ref="T394" ca="1">IF(H394,IF(M394&gt;0,SUM(IFERROR(1*(MATCH(INDIRECT(Q394),INDIRECT(K394),0)&gt;0),0)*(INDIRECT(ster!$D$14)&lt;&gt;"")*NOT(ISNUMBER(INDIRECT(Q394)))),0),"")</f>
        <v>0</v>
      </c>
      <c r="U394" s="14">
        <f t="array" aca="1" ref="U394" ca="1">IF(H394,SUM((IFERROR(INDIRECT(Q394)="",FALSE))*(INDIRECT(ster!$D$14)&lt;&gt;"")),"")</f>
        <v>1</v>
      </c>
      <c r="V394" s="14">
        <f t="array" aca="1" ref="V394" ca="1">IF(H394,SUM((IFERROR(INDIRECT(Q394)="#ąś",TRUE))*(INDIRECT(ster!$D$14)&lt;&gt;"")),"")</f>
        <v>0</v>
      </c>
      <c r="W394" s="14">
        <f t="array" aca="1" ref="W394" ca="1">IF(H394,SUM(ISNUMBER(INDIRECT(Q394))*(INDIRECT(ster!$D$14)&lt;&gt;"")),"")</f>
        <v>0</v>
      </c>
      <c r="X394" s="14" t="str">
        <f t="array" aca="1" ref="X394" ca="1">IF(AND(H394,W394&gt;0),IF(wew!$B$3,MIN(IF((INDIRECT(ster!$D$14)&lt;&gt;"")*IFERROR(INDIRECT($Q394)&lt;&gt;"",FALSE),IFERROR(INDIRECT($Q394),"X"),"X")),"&lt;włącz podświetlanie wartości&gt;"),"—")</f>
        <v>—</v>
      </c>
      <c r="Y394" s="14" t="str">
        <f t="array" aca="1" ref="Y394" ca="1">IF(AND(H394,W394&gt;0),IF(wew!$B$3,MAX(IF((INDIRECT(ster!$D$14)&lt;&gt;"")*IFERROR(INDIRECT($Q394)&lt;&gt;"",FALSE),IFERROR(INDIRECT($Q394),"X"),"X")),"&lt;włącz podświetlanie wartości&gt;"),"—")</f>
        <v>—</v>
      </c>
      <c r="Z394" s="14">
        <f t="shared" ca="1" si="9431"/>
        <v>0</v>
      </c>
      <c r="AA394" s="12" t="str">
        <f t="shared" ca="1" si="9432"/>
        <v>—</v>
      </c>
      <c r="AB394" s="17">
        <f t="array" aca="1" ref="AB394" ca="1">IF(H394,IF(W394&gt;0,SUM((INDIRECT(ster!$D$14)&lt;&gt;"")*IFERROR((INDIRECT(Q394)&lt;&gt;"")*(INDIRECT(Q394)=INT(INDIRECT(Q394))),0)),0),"")</f>
        <v>0</v>
      </c>
      <c r="AC394" s="17">
        <f t="array" aca="1" ref="AC394" ca="1">IF(H394,W394-AB394,"")</f>
        <v>0</v>
      </c>
      <c r="AD394" s="17">
        <f t="shared" ca="1" si="9433"/>
        <v>1</v>
      </c>
      <c r="AE394" s="17" t="b">
        <f t="shared" ca="1" si="9434"/>
        <v>0</v>
      </c>
      <c r="AF394" s="17" t="str">
        <f ca="1">IF(AE394,IF($H394,ADDRESS(3,D394+2,4,,"["&amp;wew!$G$7&amp;"]"&amp;_sheetname_dataframe)&amp;":"&amp;ADDRESS(2+ster!$C$14,D394+2,4),""),"")</f>
        <v/>
      </c>
      <c r="AG394" s="17" t="str">
        <f t="shared" ca="1" si="9435"/>
        <v/>
      </c>
      <c r="AH394" s="17" t="b">
        <f t="shared" ca="1" si="9436"/>
        <v>0</v>
      </c>
      <c r="AI394" s="17" t="str">
        <f ca="1">IF(AH394,IF($H394,ADDRESS(3,D394+3,4,,"["&amp;wew!$G$7&amp;"]"&amp;_sheetname_dataframe)&amp;":"&amp;ADDRESS(2+ster!$C$14,D394+3,4),""),"")</f>
        <v/>
      </c>
      <c r="AJ394" s="17" t="str">
        <f t="shared" ca="1" si="9437"/>
        <v/>
      </c>
      <c r="AK394" s="17" t="b">
        <f t="shared" ca="1" si="9438"/>
        <v>0</v>
      </c>
      <c r="AL394" s="17" t="b">
        <f t="shared" ca="1" si="9439"/>
        <v>0</v>
      </c>
      <c r="AM394" s="17" t="b">
        <f t="shared" ca="1" si="9440"/>
        <v>0</v>
      </c>
      <c r="AN394" s="17">
        <f t="shared" ca="1" si="9441"/>
        <v>0</v>
      </c>
      <c r="AO394" s="24" t="str">
        <f t="shared" ca="1" si="9442"/>
        <v/>
      </c>
      <c r="AP394" s="24" t="str">
        <f t="shared" ca="1" si="9443"/>
        <v/>
      </c>
      <c r="AQ394" s="17" t="b">
        <f t="shared" ca="1" si="9444"/>
        <v>0</v>
      </c>
      <c r="AR394" s="17" t="b">
        <f t="shared" ca="1" si="9445"/>
        <v>0</v>
      </c>
      <c r="AS394" s="17" t="b">
        <f t="shared" ca="1" si="9446"/>
        <v>0</v>
      </c>
      <c r="AT394" s="17" t="b">
        <f t="shared" ca="1" si="9447"/>
        <v>0</v>
      </c>
      <c r="AU394" s="17" t="b">
        <f t="shared" ca="1" si="9448"/>
        <v>1</v>
      </c>
      <c r="AV394" s="17" t="b">
        <f t="shared" ca="1" si="9449"/>
        <v>0</v>
      </c>
      <c r="AW394" s="17" t="b">
        <f t="shared" ca="1" si="9450"/>
        <v>0</v>
      </c>
      <c r="AX394" s="14" t="b">
        <f t="array" aca="1" ref="AX394" ca="1">IF(H394,N394&gt;0,"")</f>
        <v>1</v>
      </c>
      <c r="AY394" s="17" t="str">
        <f t="shared" ca="1" si="9451"/>
        <v>C3:C54</v>
      </c>
      <c r="AZ394" s="17" t="b">
        <f t="array" aca="1" ref="AZ394" ca="1">IF(AY394&lt;&gt;"",SUM(1*ISERROR(MATCH(INDIRECT(AY394),INDIRECT(K394),0)))=0,"")</f>
        <v>0</v>
      </c>
      <c r="BA394" s="17" t="b">
        <f t="shared" ca="1" si="9452"/>
        <v>1</v>
      </c>
      <c r="BB394" s="17" t="b">
        <v>0</v>
      </c>
      <c r="BC394" s="17" t="b">
        <f t="shared" ca="1" si="9453"/>
        <v>0</v>
      </c>
      <c r="BD394" s="17" t="b">
        <f t="shared" ca="1" si="9454"/>
        <v>1</v>
      </c>
      <c r="BE394" s="17" t="b">
        <f t="shared" ca="1" si="9455"/>
        <v>0</v>
      </c>
      <c r="BF394" s="17" t="b">
        <f t="shared" ca="1" si="9456"/>
        <v>0</v>
      </c>
      <c r="BG394" s="17" t="b">
        <f t="shared" ca="1" si="9457"/>
        <v>0</v>
      </c>
      <c r="BH394" s="17" t="b">
        <f t="shared" ca="1" si="9458"/>
        <v>1</v>
      </c>
      <c r="BI394" s="17">
        <f t="shared" ca="1" si="9459"/>
        <v>3</v>
      </c>
      <c r="BJ394" s="17" t="b">
        <f t="shared" ca="1" si="9460"/>
        <v>0</v>
      </c>
      <c r="BK394" s="17" t="str">
        <f t="shared" ca="1" si="9461"/>
        <v/>
      </c>
      <c r="BL394" s="17" t="str">
        <f t="shared" ca="1" si="9462"/>
        <v/>
      </c>
      <c r="BM394" s="17" t="str">
        <f t="shared" ca="1" si="9463"/>
        <v>L</v>
      </c>
      <c r="BN394" s="17" t="str">
        <f t="shared" ca="1" si="9464"/>
        <v>L</v>
      </c>
      <c r="BO394" s="17" t="str">
        <f t="shared" ca="1" si="9465"/>
        <v>N</v>
      </c>
      <c r="BP394" s="14" t="b">
        <f t="shared" ca="1" si="9466"/>
        <v>1</v>
      </c>
      <c r="BQ394" s="35"/>
      <c r="BX394" s="16"/>
      <c r="BY394" s="16"/>
      <c r="BZ394" s="16"/>
      <c r="CA394" s="16"/>
      <c r="CB394" s="16"/>
      <c r="CC394" s="16"/>
      <c r="CD394" s="16"/>
      <c r="CE394" s="16"/>
      <c r="CF394" s="16"/>
      <c r="CN394" s="14">
        <f ca="1">IF(H394,IFERROR(IsVariableNameLegal(O394),0),0)</f>
        <v>0</v>
      </c>
      <c r="CO394" s="14" t="str">
        <f t="array" aca="1" ref="CO394" ca="1">IF(H394,IF(COUNTIF(INDIRECT(wew!$C$13),O394)&gt;1,TRIM(SUBSTITUTE(_xll.MCONCAT(IF((INDIRECT(wew!$C$13)=O394)*(COLUMN(INDIRECT(wew!$C$13))&lt;&gt;D394+1),-1+COLUMN(INDIRECT(wew!$C$13)),"")," "),"  "," ")),""),"")</f>
        <v/>
      </c>
      <c r="CP394" s="14" t="str">
        <f t="array" aca="1" ref="CP394" ca="1">IF(P394&lt;&gt;"",IF(LEN(P394)&gt;150,1,""),"")</f>
        <v/>
      </c>
      <c r="CQ394" s="14" t="str">
        <f t="array" aca="1" ref="CQ394" ca="1">IF(AND(H394,NOT(ster!$J$3)),IF(COUNTIF(INDIRECT(wew!$C$15),P394)&gt;1,TRIM(SUBSTITUTE(_xll.MCONCAT(IF((INDIRECT(wew!$C$15)=P394)*(COLUMN(INDIRECT(wew!$C$15))&lt;&gt;D394+1),-1+COLUMN(INDIRECT(wew!$C$15)),"")," "),"  "," ")),""),"")</f>
        <v/>
      </c>
      <c r="CR394" s="14" t="str">
        <f t="array" aca="1" ref="CR394" ca="1">IF(H394,IF(AND(W394&gt;0,AO394&lt;&gt;""),TRIM(SUBSTITUTE(_xll.MCONCAT(IFERROR(IF(ISNUMBER(INDIRECT(Q394)),IF((INDIRECT(ster!$D$14)&lt;&gt;"")*(INDIRECT(Q394)&lt;AO394),INDIRECT(ster!$D$14) &amp; ": " &amp;  SUBSTITUTE(IF( AV394,IFERROR(TEXT(INDIRECT(Q394),"rrrr-mm-dd") &amp;" (" &amp; INDIRECT(Q394) &amp;")",INDIRECT(Q394)),INDIRECT(Q394))," "," "),""),""),"")," "),"  "," ")),""),"")</f>
        <v/>
      </c>
      <c r="CS394" s="14" t="str">
        <f t="array" aca="1" ref="CS394" ca="1">IF(H394,IF(AND(W394&gt;0,AP394&lt;&gt;""),TRIM(SUBSTITUTE(_xll.MCONCAT(IFERROR(IF(ISNUMBER(INDIRECT(Q394)),IF((INDIRECT(ster!$D$14)&lt;&gt;"")*(INDIRECT(Q394)&gt;AP394),INDIRECT(ster!$D$14) &amp; ": " &amp;  SUBSTITUTE(IF( AV394,IFERROR(TEXT(INDIRECT(Q394),"rrrr-mm-dd")&amp;" (" &amp; INDIRECT(Q394) &amp;")",INDIRECT(Q394)),INDIRECT(Q394))," "," "),""),""),"")," "),"  "," ")),""),"")</f>
        <v/>
      </c>
      <c r="CT394" s="14" t="str">
        <f t="array" aca="1" ref="CT394" ca="1">IF(H394,IF(AND(N394&gt;0,AR394),TRIM(SUBSTITUTE(_xll.MCONCAT(IFERROR(IF(ISNUMBER(INDIRECT(Q394)),IF((INDIRECT(ster!$D$14)&lt;&gt;"")*(IFERROR(0*(MATCH(INDIRECT(Q394),INDIRECT(K394),0)&gt;0),1)),INDIRECT(ster!$D$14) &amp; ": " &amp;  SUBSTITUTE(IF( AV394,IFERROR(TEXT(INDIRECT(Q394),"rrrr-mm-dd")&amp;" (" &amp; INDIRECT(Q394) &amp;")",INDIRECT(Q394)),INDIRECT(Q394))," "," "),""),""),"")," "),"  "," ")),""),"")</f>
        <v/>
      </c>
      <c r="CU394" s="14" t="str">
        <f t="array" aca="1" ref="CU394" ca="1">IF(H394,IF(AND(V394&gt;0),TRIM(SUBSTITUTE(_xll.MCONCAT(IF((INDIRECT(ster!$D$14)&lt;&gt;"")*(IFERROR(0*(INDIRECT(Q394)&lt;&gt;""),1)),INDIRECT(ster!$D$14),"")," "),"  "," ")),""),"")</f>
        <v/>
      </c>
      <c r="CV394" s="14" t="str">
        <f t="array" aca="1" ref="CV394" ca="1">IF(H394,IF(AS394,
TRIM(SUBSTITUTE(_xll.MCONCAT(IF(
   (INDIRECT(ster!$D$14)&lt;&gt;"")*
   ((INDIRECT(Q394)="")+
      NOT(ISNUMBER(INDIRECT(Q394)))*
      NOT(ISERROR(MATCH(INDIRECT(Q394),INDIRECT(K394),0)))
    ),
      INDIRECT(ster!$D$14),
   "")," "),"  "," ")),
""),"")</f>
        <v/>
      </c>
      <c r="CW394" s="14" t="str">
        <f t="array" aca="1" ref="CW394" ca="1">IF(H394,IF(AND(AQ394),TRIM(SUBSTITUTE(_xll.MCONCAT(IFERROR(IF(ISNUMBER(INDIRECT(Q394)),IF((INDIRECT(ster!$D$14)&lt;&gt;"")*(INDIRECT(Q394)&lt;&gt;INT(INDIRECT(Q394))),INDIRECT(ster!$D$14) &amp; ": " &amp; INDIRECT(Q394),""),""),"")," "),"  "," ")),""),"")</f>
        <v/>
      </c>
      <c r="CX394" s="14" t="str">
        <f t="array" aca="1" ref="CX394" ca="1">IF(H394,IF(OR(AU394,AV394),TRIM(SUBSTITUTE(_xll.MCONCAT(IF((INDIRECT(ster!$D$14)&lt;&gt;"")*NOT(ISNUMBER(INDIRECT(Q394))),IF(ISERROR(MATCH(INDIRECT(Q394),INDIRECT(K394),0)),IFERROR(IF(INDIRECT(Q394)&lt;&gt;"",INDIRECT(ster!$D$14) &amp; ": " &amp; SUBSTITUTE(INDIRECT(Q394)," "," "),""),""),""),"")," "),"  "," ")),""),"")</f>
        <v/>
      </c>
      <c r="CY394" s="14" t="str">
        <f t="array" aca="1" ref="CY394" ca="1">IF(H394,IF(AE394,TRIM(SUBSTITUTE(_xll.MCONCAT(IF((INDIRECT(ster!$D$14)&lt;&gt;"")*IFERROR(NOT(INDIRECT(AF394)),FALSE),IF(ISERROR(MATCH(INDIRECT(Q394),INDIRECT(K394),0)),IFERROR(IF(INDIRECT(Q394)&lt;&gt;"",INDIRECT(ster!$D$14)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CZ394" s="14" t="str">
        <f t="array" aca="1" ref="CZ394" ca="1">IF(H394,IF(AH394,TRIM(SUBSTITUTE(_xll.MCONCAT(IF((INDIRECT(ster!$D$14)&lt;&gt;"")*IFERROR(NOT(INDIRECT(AI394)),FALSE),IF(ISERROR(MATCH(INDIRECT(Q394),INDIRECT(K394),0)),IFERROR(IF(INDIRECT(Q394)&lt;&gt;"",INDIRECT(ster!$D$14)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DC394" s="14" t="str">
        <f ca="1">SUBSTITUTE(SUBSTITUTE(SUBSTITUTE(SUBSTITUTE(_xll.MCONCAT(DG394:DS394,"■"),"■■","■"),"■■","■"),"■■","■"),"■■","■")</f>
        <v>■</v>
      </c>
      <c r="DD394" s="14" t="str">
        <f t="shared" ca="1" si="9467"/>
        <v/>
      </c>
      <c r="DE394" s="14" t="str">
        <f t="shared" ca="1" si="9468"/>
        <v/>
      </c>
      <c r="DF394" s="14" t="str">
        <f t="shared" ca="1" si="9469"/>
        <v/>
      </c>
      <c r="DG394" s="14" t="str">
        <f t="shared" ca="1" si="9470"/>
        <v/>
      </c>
      <c r="DH394" s="14" t="str">
        <f t="shared" ca="1" si="9471"/>
        <v/>
      </c>
      <c r="DI394" s="14" t="str">
        <f t="shared" ca="1" si="9472"/>
        <v/>
      </c>
      <c r="DJ394" s="14" t="str">
        <f t="shared" ca="1" si="9473"/>
        <v/>
      </c>
      <c r="DK394" s="14" t="str">
        <f t="shared" ca="1" si="9474"/>
        <v/>
      </c>
      <c r="DL394" s="14" t="str">
        <f t="shared" ca="1" si="9475"/>
        <v/>
      </c>
      <c r="DM394" s="14" t="str">
        <f t="shared" ca="1" si="9476"/>
        <v/>
      </c>
      <c r="DN394" s="14" t="str">
        <f t="array" aca="1" ref="DN394" ca="1">IF(CU394&lt;&gt;"","There are errors in the entered values in the following cases: " &amp;SUBSTITUTE(CU394," ",", "),"")</f>
        <v/>
      </c>
      <c r="DO394" s="14" t="str">
        <f t="shared" ca="1" si="9477"/>
        <v/>
      </c>
      <c r="DP394" s="14" t="str">
        <f t="shared" ca="1" si="9478"/>
        <v/>
      </c>
      <c r="DQ394" s="14" t="str">
        <f t="shared" ca="1" si="9479"/>
        <v/>
      </c>
      <c r="DR394" s="14" t="str">
        <f t="shared" ca="1" si="9480"/>
        <v/>
      </c>
      <c r="DS394" s="14" t="str">
        <f t="shared" ca="1" si="9481"/>
        <v/>
      </c>
      <c r="DZ394" s="14" t="b">
        <f t="shared" ca="1" si="9482"/>
        <v>0</v>
      </c>
      <c r="EA394" s="14" t="str">
        <f t="shared" ca="1" si="9483"/>
        <v>What severe disease family member 5 had (q_105_5b)</v>
      </c>
      <c r="EB394" s="14" t="str">
        <f t="shared" ca="1" si="9484"/>
        <v xml:space="preserve">Values must be numeric. </v>
      </c>
      <c r="EC394" s="14" t="str">
        <f t="shared" ca="1" si="9485"/>
        <v xml:space="preserve">What severe disease family member 5 had (q_105_5b): Values must be numeric. </v>
      </c>
      <c r="ED394" s="14" t="str">
        <f t="shared" ca="1" si="9486"/>
        <v/>
      </c>
      <c r="EE394" s="14" t="str">
        <f t="shared" ca="1" si="9487"/>
        <v>Values must be numeric</v>
      </c>
      <c r="EF394" s="14" t="str">
        <f t="shared" ca="1" si="9488"/>
        <v/>
      </c>
      <c r="EG394" s="14" t="str">
        <f t="shared" ca="1" si="9489"/>
        <v/>
      </c>
      <c r="EM394" s="14" t="b">
        <f t="shared" ca="1" si="9490"/>
        <v>1</v>
      </c>
      <c r="EN394" s="14">
        <f t="shared" ca="1" si="9491"/>
        <v>362</v>
      </c>
      <c r="EO394" s="14" t="str">
        <f t="shared" ca="1" si="9492"/>
        <v>q_105_5b</v>
      </c>
      <c r="EP394" s="14" t="str">
        <f t="shared" ca="1" si="9493"/>
        <v xml:space="preserve">What severe disease family member 5 had (q_105_5b): Values must be numeric. </v>
      </c>
      <c r="EQ394" s="14" t="str">
        <f t="shared" ca="1" si="9494"/>
        <v/>
      </c>
    </row>
    <row r="395" spans="2:147" s="14" customFormat="1">
      <c r="B395" s="14" t="str">
        <f t="shared" ca="1" si="9420"/>
        <v/>
      </c>
      <c r="C395" s="14">
        <f t="shared" ca="1" si="9421"/>
        <v>363</v>
      </c>
      <c r="D395" s="14">
        <f t="shared" si="9422"/>
        <v>393</v>
      </c>
      <c r="E395" s="14" t="str">
        <f t="shared" ca="1" si="9423"/>
        <v>I</v>
      </c>
      <c r="F395" s="14" t="str">
        <f t="shared" ca="1" si="9424"/>
        <v>q_105_5c</v>
      </c>
      <c r="G395" s="14" t="str">
        <f t="shared" ca="1" si="9425"/>
        <v>What other severe disease family member 5 had</v>
      </c>
      <c r="H395" s="14" t="b">
        <f t="shared" ca="1" si="9426"/>
        <v>1</v>
      </c>
      <c r="I395" s="14" t="str">
        <f ca="1">IF($H395,ADDRESS(3,(D395+1)*2-1,4,,"["&amp;wew!$G$7&amp;"]"&amp;_sheetname_labels)&amp;":"&amp;ADDRESS(2+ster!$B$20,(D395+1)*2-1,4),"")</f>
        <v>[DBTemplate.xlsm]labels!ADG3:ADG61</v>
      </c>
      <c r="J395" s="14">
        <f t="array" aca="1" ref="J395" ca="1">IF(H395,MAX(0,MAX(IF(INDIRECT(I395)&lt;&gt;"",ROW(INDIRECT(I395)),""))-2),"")</f>
        <v>0</v>
      </c>
      <c r="K395" s="14" t="str">
        <f ca="1">IF($H395,IF($J395&gt;0,ADDRESS(3,(D395+1)*2-1,4,,"["&amp;wew!$G$7&amp;"]"&amp;_sheetname_labels)&amp;":"&amp;ADDRESS(2+J395,(D395+1)*2-1,4),""),"")</f>
        <v/>
      </c>
      <c r="L395" s="14" t="str">
        <f ca="1">IF($H395,IF($J395&gt;0,ADDRESS(3,(D395+1)*2,4,,"["&amp;wew!$G$7&amp;"]"&amp;_sheetname_labels)&amp;":"&amp;ADDRESS(2+J395,(D395+1)*2,4),""),"")</f>
        <v/>
      </c>
      <c r="M395" s="14">
        <f t="shared" ca="1" si="9427"/>
        <v>0</v>
      </c>
      <c r="N395" s="14">
        <f t="shared" ca="1" si="9428"/>
        <v>0</v>
      </c>
      <c r="O395" s="14" t="str">
        <f t="shared" ca="1" si="9429"/>
        <v>q_105_5c</v>
      </c>
      <c r="P395" s="14" t="str">
        <f t="shared" ca="1" si="9430"/>
        <v>What other severe disease family member 5 had</v>
      </c>
      <c r="Q395" s="14" t="str">
        <f ca="1">IF($BP395,ADDRESS(3,D395+1,4,,"["&amp;wew!$G$7&amp;"]"&amp;_sheetname_dataframe)&amp;":"&amp;ADDRESS(2+ster!$C$14,D395+1,4),"")</f>
        <v>[DBTemplate.xlsm]data_frame!OD3:OD3</v>
      </c>
      <c r="R395" s="14" t="str">
        <f>IF($BP395,IF(MID(_xll.FORMULATEXT(INDEX(INDIRECT(Q395),1)),1,1)="=", _xll.FORMULATEXT(INDEX(INDIRECT(Q395),1),2,TRUE),""),"")</f>
        <v/>
      </c>
      <c r="S395" s="14">
        <f t="array" aca="1" ref="S395" ca="1">IF(H395,SUM(IF((IFERROR(INDIRECT(Q395)&lt;&gt;"",FALSE))*(INDIRECT(ster!$D$14)&lt;&gt;""),1,0)),"")</f>
        <v>0</v>
      </c>
      <c r="T395" s="14">
        <f t="array" aca="1" ref="T395" ca="1">IF(H395,IF(M395&gt;0,SUM(IFERROR(1*(MATCH(INDIRECT(Q395),INDIRECT(K395),0)&gt;0),0)*(INDIRECT(ster!$D$14)&lt;&gt;"")*NOT(ISNUMBER(INDIRECT(Q395)))),0),"")</f>
        <v>0</v>
      </c>
      <c r="U395" s="14">
        <f t="array" aca="1" ref="U395" ca="1">IF(H395,SUM((IFERROR(INDIRECT(Q395)="",FALSE))*(INDIRECT(ster!$D$14)&lt;&gt;"")),"")</f>
        <v>1</v>
      </c>
      <c r="V395" s="14">
        <f t="array" aca="1" ref="V395" ca="1">IF(H395,SUM((IFERROR(INDIRECT(Q395)="#ąś",TRUE))*(INDIRECT(ster!$D$14)&lt;&gt;"")),"")</f>
        <v>0</v>
      </c>
      <c r="W395" s="14">
        <f t="array" aca="1" ref="W395" ca="1">IF(H395,SUM(ISNUMBER(INDIRECT(Q395))*(INDIRECT(ster!$D$14)&lt;&gt;"")),"")</f>
        <v>0</v>
      </c>
      <c r="X395" s="14" t="str">
        <f t="array" aca="1" ref="X395" ca="1">IF(AND(H395,W395&gt;0),IF(wew!$B$3,MIN(IF((INDIRECT(ster!$D$14)&lt;&gt;"")*IFERROR(INDIRECT($Q395)&lt;&gt;"",FALSE),IFERROR(INDIRECT($Q395),"X"),"X")),"&lt;włącz podświetlanie wartości&gt;"),"—")</f>
        <v>—</v>
      </c>
      <c r="Y395" s="14" t="str">
        <f t="array" aca="1" ref="Y395" ca="1">IF(AND(H395,W395&gt;0),IF(wew!$B$3,MAX(IF((INDIRECT(ster!$D$14)&lt;&gt;"")*IFERROR(INDIRECT($Q395)&lt;&gt;"",FALSE),IFERROR(INDIRECT($Q395),"X"),"X")),"&lt;włącz podświetlanie wartości&gt;"),"—")</f>
        <v>—</v>
      </c>
      <c r="Z395" s="14">
        <f t="shared" ca="1" si="9431"/>
        <v>0</v>
      </c>
      <c r="AA395" s="12" t="str">
        <f t="shared" ca="1" si="9432"/>
        <v>—</v>
      </c>
      <c r="AB395" s="17">
        <f t="array" aca="1" ref="AB395" ca="1">IF(H395,IF(W395&gt;0,SUM((INDIRECT(ster!$D$14)&lt;&gt;"")*IFERROR((INDIRECT(Q395)&lt;&gt;"")*(INDIRECT(Q395)=INT(INDIRECT(Q395))),0)),0),"")</f>
        <v>0</v>
      </c>
      <c r="AC395" s="17">
        <f t="array" aca="1" ref="AC395" ca="1">IF(H395,W395-AB395,"")</f>
        <v>0</v>
      </c>
      <c r="AD395" s="17">
        <f t="shared" ca="1" si="9433"/>
        <v>1</v>
      </c>
      <c r="AE395" s="17" t="b">
        <f t="shared" ca="1" si="9434"/>
        <v>0</v>
      </c>
      <c r="AF395" s="17" t="str">
        <f ca="1">IF(AE395,IF($H395,ADDRESS(3,D395+2,4,,"["&amp;wew!$G$7&amp;"]"&amp;_sheetname_dataframe)&amp;":"&amp;ADDRESS(2+ster!$C$14,D395+2,4),""),"")</f>
        <v/>
      </c>
      <c r="AG395" s="17" t="str">
        <f t="shared" ca="1" si="9435"/>
        <v/>
      </c>
      <c r="AH395" s="17" t="b">
        <f t="shared" ca="1" si="9436"/>
        <v>0</v>
      </c>
      <c r="AI395" s="17" t="str">
        <f ca="1">IF(AH395,IF($H395,ADDRESS(3,D395+3,4,,"["&amp;wew!$G$7&amp;"]"&amp;_sheetname_dataframe)&amp;":"&amp;ADDRESS(2+ster!$C$14,D395+3,4),""),"")</f>
        <v/>
      </c>
      <c r="AJ395" s="17" t="str">
        <f t="shared" ca="1" si="9437"/>
        <v/>
      </c>
      <c r="AK395" s="17" t="b">
        <f t="shared" ca="1" si="9438"/>
        <v>0</v>
      </c>
      <c r="AL395" s="17" t="b">
        <f t="shared" ca="1" si="9439"/>
        <v>0</v>
      </c>
      <c r="AM395" s="17" t="b">
        <f t="shared" ca="1" si="9440"/>
        <v>0</v>
      </c>
      <c r="AN395" s="17">
        <f t="shared" ca="1" si="9441"/>
        <v>0</v>
      </c>
      <c r="AO395" s="24" t="str">
        <f t="shared" ca="1" si="9442"/>
        <v/>
      </c>
      <c r="AP395" s="24" t="str">
        <f t="shared" ca="1" si="9443"/>
        <v/>
      </c>
      <c r="AQ395" s="17" t="b">
        <f t="shared" ca="1" si="9444"/>
        <v>0</v>
      </c>
      <c r="AR395" s="17" t="b">
        <f t="shared" ca="1" si="9445"/>
        <v>0</v>
      </c>
      <c r="AS395" s="17" t="b">
        <f t="shared" ca="1" si="9446"/>
        <v>0</v>
      </c>
      <c r="AT395" s="17" t="b">
        <f t="shared" ca="1" si="9447"/>
        <v>1</v>
      </c>
      <c r="AU395" s="17" t="b">
        <f t="shared" ca="1" si="9448"/>
        <v>0</v>
      </c>
      <c r="AV395" s="17" t="b">
        <f t="shared" ca="1" si="9449"/>
        <v>0</v>
      </c>
      <c r="AW395" s="17" t="b">
        <f t="shared" ca="1" si="9450"/>
        <v>0</v>
      </c>
      <c r="AX395" s="14" t="b">
        <f t="array" aca="1" ref="AX395" ca="1">IF(H395,N395&gt;0,"")</f>
        <v>0</v>
      </c>
      <c r="AY395" s="17" t="str">
        <f t="shared" ca="1" si="9451"/>
        <v/>
      </c>
      <c r="AZ395" s="17" t="str">
        <f t="array" aca="1" ref="AZ395" ca="1">IF(AY395&lt;&gt;"",SUM(1*ISERROR(MATCH(INDIRECT(AY395),INDIRECT(K395),0)))=0,"")</f>
        <v/>
      </c>
      <c r="BA395" s="17" t="b">
        <f t="shared" ca="1" si="9452"/>
        <v>0</v>
      </c>
      <c r="BB395" s="17" t="b">
        <v>0</v>
      </c>
      <c r="BC395" s="17" t="str">
        <f t="shared" ca="1" si="9453"/>
        <v/>
      </c>
      <c r="BD395" s="17" t="str">
        <f t="shared" ca="1" si="9454"/>
        <v/>
      </c>
      <c r="BE395" s="17" t="str">
        <f t="shared" ca="1" si="9455"/>
        <v/>
      </c>
      <c r="BF395" s="17" t="str">
        <f t="shared" ca="1" si="9456"/>
        <v/>
      </c>
      <c r="BG395" s="17" t="str">
        <f t="shared" ca="1" si="9457"/>
        <v/>
      </c>
      <c r="BH395" s="17" t="str">
        <f t="shared" ca="1" si="9458"/>
        <v/>
      </c>
      <c r="BI395" s="17" t="str">
        <f t="shared" ca="1" si="9459"/>
        <v/>
      </c>
      <c r="BJ395" s="17" t="b">
        <f t="shared" ca="1" si="9460"/>
        <v>0</v>
      </c>
      <c r="BK395" s="17" t="str">
        <f t="shared" ca="1" si="9461"/>
        <v/>
      </c>
      <c r="BL395" s="17" t="str">
        <f t="shared" ca="1" si="9462"/>
        <v/>
      </c>
      <c r="BM395" s="17" t="str">
        <f t="shared" ca="1" si="9463"/>
        <v>S</v>
      </c>
      <c r="BN395" s="17" t="str">
        <f t="shared" ca="1" si="9464"/>
        <v>S</v>
      </c>
      <c r="BO395" s="17" t="str">
        <f t="shared" ca="1" si="9465"/>
        <v>N</v>
      </c>
      <c r="BP395" s="14" t="b">
        <f t="shared" ca="1" si="9466"/>
        <v>1</v>
      </c>
      <c r="BQ395" s="35"/>
      <c r="BU395" s="14" t="s">
        <v>386</v>
      </c>
      <c r="BX395" s="16"/>
      <c r="BY395" s="16"/>
      <c r="BZ395" s="16"/>
      <c r="CA395" s="16"/>
      <c r="CB395" s="16"/>
      <c r="CC395" s="16"/>
      <c r="CD395" s="16"/>
      <c r="CE395" s="16"/>
      <c r="CF395" s="16"/>
      <c r="CN395" s="14">
        <f ca="1">IF(H395,IFERROR(IsVariableNameLegal(O395),0),0)</f>
        <v>0</v>
      </c>
      <c r="CO395" s="14" t="str">
        <f t="array" aca="1" ref="CO395" ca="1">IF(H395,IF(COUNTIF(INDIRECT(wew!$C$13),O395)&gt;1,TRIM(SUBSTITUTE(_xll.MCONCAT(IF((INDIRECT(wew!$C$13)=O395)*(COLUMN(INDIRECT(wew!$C$13))&lt;&gt;D395+1),-1+COLUMN(INDIRECT(wew!$C$13)),"")," "),"  "," ")),""),"")</f>
        <v/>
      </c>
      <c r="CP395" s="14" t="str">
        <f t="array" aca="1" ref="CP395" ca="1">IF(P395&lt;&gt;"",IF(LEN(P395)&gt;150,1,""),"")</f>
        <v/>
      </c>
      <c r="CQ395" s="14" t="str">
        <f t="array" aca="1" ref="CQ395" ca="1">IF(AND(H395,NOT(ster!$J$3)),IF(COUNTIF(INDIRECT(wew!$C$15),P395)&gt;1,TRIM(SUBSTITUTE(_xll.MCONCAT(IF((INDIRECT(wew!$C$15)=P395)*(COLUMN(INDIRECT(wew!$C$15))&lt;&gt;D395+1),-1+COLUMN(INDIRECT(wew!$C$15)),"")," "),"  "," ")),""),"")</f>
        <v/>
      </c>
      <c r="CR395" s="14" t="str">
        <f t="array" aca="1" ref="CR395" ca="1">IF(H395,IF(AND(W395&gt;0,AO395&lt;&gt;""),TRIM(SUBSTITUTE(_xll.MCONCAT(IFERROR(IF(ISNUMBER(INDIRECT(Q395)),IF((INDIRECT(ster!$D$14)&lt;&gt;"")*(INDIRECT(Q395)&lt;AO395),INDIRECT(ster!$D$14) &amp; ": " &amp;  SUBSTITUTE(IF( AV395,IFERROR(TEXT(INDIRECT(Q395),"rrrr-mm-dd") &amp;" (" &amp; INDIRECT(Q395) &amp;")",INDIRECT(Q395)),INDIRECT(Q395))," "," "),""),""),"")," "),"  "," ")),""),"")</f>
        <v/>
      </c>
      <c r="CS395" s="14" t="str">
        <f t="array" aca="1" ref="CS395" ca="1">IF(H395,IF(AND(W395&gt;0,AP395&lt;&gt;""),TRIM(SUBSTITUTE(_xll.MCONCAT(IFERROR(IF(ISNUMBER(INDIRECT(Q395)),IF((INDIRECT(ster!$D$14)&lt;&gt;"")*(INDIRECT(Q395)&gt;AP395),INDIRECT(ster!$D$14) &amp; ": " &amp;  SUBSTITUTE(IF( AV395,IFERROR(TEXT(INDIRECT(Q395),"rrrr-mm-dd")&amp;" (" &amp; INDIRECT(Q395) &amp;")",INDIRECT(Q395)),INDIRECT(Q395))," "," "),""),""),"")," "),"  "," ")),""),"")</f>
        <v/>
      </c>
      <c r="CT395" s="14" t="str">
        <f t="array" aca="1" ref="CT395" ca="1">IF(H395,IF(AND(N395&gt;0,AR395),TRIM(SUBSTITUTE(_xll.MCONCAT(IFERROR(IF(ISNUMBER(INDIRECT(Q395)),IF((INDIRECT(ster!$D$14)&lt;&gt;"")*(IFERROR(0*(MATCH(INDIRECT(Q395),INDIRECT(K395),0)&gt;0),1)),INDIRECT(ster!$D$14) &amp; ": " &amp;  SUBSTITUTE(IF( AV395,IFERROR(TEXT(INDIRECT(Q395),"rrrr-mm-dd")&amp;" (" &amp; INDIRECT(Q395) &amp;")",INDIRECT(Q395)),INDIRECT(Q395))," "," "),""),""),"")," "),"  "," ")),""),"")</f>
        <v/>
      </c>
      <c r="CU395" s="14" t="str">
        <f t="array" aca="1" ref="CU395" ca="1">IF(H395,IF(AND(V395&gt;0),TRIM(SUBSTITUTE(_xll.MCONCAT(IF((INDIRECT(ster!$D$14)&lt;&gt;"")*(IFERROR(0*(INDIRECT(Q395)&lt;&gt;""),1)),INDIRECT(ster!$D$14),"")," "),"  "," ")),""),"")</f>
        <v/>
      </c>
      <c r="CV395" s="14" t="str">
        <f t="array" aca="1" ref="CV395" ca="1">IF(H395,IF(AS395,
TRIM(SUBSTITUTE(_xll.MCONCAT(IF(
   (INDIRECT(ster!$D$14)&lt;&gt;"")*
   ((INDIRECT(Q395)="")+
      NOT(ISNUMBER(INDIRECT(Q395)))*
      NOT(ISERROR(MATCH(INDIRECT(Q395),INDIRECT(K395),0)))
    ),
      INDIRECT(ster!$D$14),
   "")," "),"  "," ")),
""),"")</f>
        <v/>
      </c>
      <c r="CW395" s="14" t="str">
        <f t="array" aca="1" ref="CW395" ca="1">IF(H395,IF(AND(AQ395),TRIM(SUBSTITUTE(_xll.MCONCAT(IFERROR(IF(ISNUMBER(INDIRECT(Q395)),IF((INDIRECT(ster!$D$14)&lt;&gt;"")*(INDIRECT(Q395)&lt;&gt;INT(INDIRECT(Q395))),INDIRECT(ster!$D$14) &amp; ": " &amp; INDIRECT(Q395),""),""),"")," "),"  "," ")),""),"")</f>
        <v/>
      </c>
      <c r="CX395" s="14" t="str">
        <f t="array" aca="1" ref="CX395" ca="1">IF(H395,IF(OR(AU395,AV395),TRIM(SUBSTITUTE(_xll.MCONCAT(IF((INDIRECT(ster!$D$14)&lt;&gt;"")*NOT(ISNUMBER(INDIRECT(Q395))),IF(ISERROR(MATCH(INDIRECT(Q395),INDIRECT(K395),0)),IFERROR(IF(INDIRECT(Q395)&lt;&gt;"",INDIRECT(ster!$D$14) &amp; ": " &amp; SUBSTITUTE(INDIRECT(Q395)," "," "),""),""),""),"")," "),"  "," ")),""),"")</f>
        <v/>
      </c>
      <c r="CY395" s="14" t="str">
        <f t="array" aca="1" ref="CY395" ca="1">IF(H395,IF(AE395,TRIM(SUBSTITUTE(_xll.MCONCAT(IF((INDIRECT(ster!$D$14)&lt;&gt;"")*IFERROR(NOT(INDIRECT(AF395)),FALSE),IF(ISERROR(MATCH(INDIRECT(Q395),INDIRECT(K395),0)),IFERROR(IF(INDIRECT(Q395)&lt;&gt;"",INDIRECT(ster!$D$14)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CZ395" s="14" t="str">
        <f t="array" aca="1" ref="CZ395" ca="1">IF(H395,IF(AH395,TRIM(SUBSTITUTE(_xll.MCONCAT(IF((INDIRECT(ster!$D$14)&lt;&gt;"")*IFERROR(NOT(INDIRECT(AI395)),FALSE),IF(ISERROR(MATCH(INDIRECT(Q395),INDIRECT(K395),0)),IFERROR(IF(INDIRECT(Q395)&lt;&gt;"",INDIRECT(ster!$D$14)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DC395" s="14" t="str">
        <f ca="1">SUBSTITUTE(SUBSTITUTE(SUBSTITUTE(SUBSTITUTE(_xll.MCONCAT(DG395:DS395,"■"),"■■","■"),"■■","■"),"■■","■"),"■■","■")</f>
        <v>■</v>
      </c>
      <c r="DD395" s="14" t="str">
        <f t="shared" ca="1" si="9467"/>
        <v/>
      </c>
      <c r="DE395" s="14" t="str">
        <f t="shared" ca="1" si="9468"/>
        <v/>
      </c>
      <c r="DF395" s="14" t="str">
        <f t="shared" ca="1" si="9469"/>
        <v/>
      </c>
      <c r="DG395" s="14" t="str">
        <f t="shared" ca="1" si="9470"/>
        <v/>
      </c>
      <c r="DH395" s="14" t="str">
        <f t="shared" ca="1" si="9471"/>
        <v/>
      </c>
      <c r="DI395" s="14" t="str">
        <f t="shared" ca="1" si="9472"/>
        <v/>
      </c>
      <c r="DJ395" s="14" t="str">
        <f t="shared" ca="1" si="9473"/>
        <v/>
      </c>
      <c r="DK395" s="14" t="str">
        <f t="shared" ca="1" si="9474"/>
        <v/>
      </c>
      <c r="DL395" s="14" t="str">
        <f t="shared" ca="1" si="9475"/>
        <v/>
      </c>
      <c r="DM395" s="14" t="str">
        <f t="shared" ca="1" si="9476"/>
        <v/>
      </c>
      <c r="DN395" s="14" t="str">
        <f t="array" aca="1" ref="DN395" ca="1">IF(CU395&lt;&gt;"","There are errors in the entered values in the following cases: " &amp;SUBSTITUTE(CU395," ",", "),"")</f>
        <v/>
      </c>
      <c r="DO395" s="14" t="str">
        <f t="shared" ca="1" si="9477"/>
        <v/>
      </c>
      <c r="DP395" s="14" t="str">
        <f t="shared" ca="1" si="9478"/>
        <v/>
      </c>
      <c r="DQ395" s="14" t="str">
        <f t="shared" ca="1" si="9479"/>
        <v/>
      </c>
      <c r="DR395" s="14" t="str">
        <f t="shared" ca="1" si="9480"/>
        <v/>
      </c>
      <c r="DS395" s="14" t="str">
        <f t="shared" ca="1" si="9481"/>
        <v/>
      </c>
      <c r="DZ395" s="14" t="b">
        <f t="shared" ca="1" si="9482"/>
        <v>0</v>
      </c>
      <c r="EA395" s="14" t="str">
        <f t="shared" ca="1" si="9483"/>
        <v/>
      </c>
      <c r="EB395" s="14" t="str">
        <f t="shared" ca="1" si="9484"/>
        <v/>
      </c>
      <c r="EC395" s="14" t="str">
        <f t="shared" ca="1" si="9485"/>
        <v/>
      </c>
      <c r="ED395" s="14" t="str">
        <f t="shared" ca="1" si="9486"/>
        <v/>
      </c>
      <c r="EE395" s="14" t="str">
        <f t="shared" ca="1" si="9487"/>
        <v/>
      </c>
      <c r="EF395" s="14" t="str">
        <f t="shared" ca="1" si="9488"/>
        <v/>
      </c>
      <c r="EG395" s="14" t="str">
        <f t="shared" ca="1" si="9489"/>
        <v/>
      </c>
      <c r="EM395" s="14" t="b">
        <f t="shared" ca="1" si="9490"/>
        <v>0</v>
      </c>
      <c r="EN395" s="14" t="str">
        <f t="shared" ca="1" si="9491"/>
        <v/>
      </c>
      <c r="EO395" s="14" t="str">
        <f t="shared" ca="1" si="9492"/>
        <v/>
      </c>
      <c r="EP395" s="14" t="str">
        <f t="shared" ca="1" si="9493"/>
        <v/>
      </c>
      <c r="EQ395" s="14" t="str">
        <f t="shared" ca="1" si="9494"/>
        <v/>
      </c>
    </row>
    <row r="396" spans="2:147" s="14" customFormat="1">
      <c r="B396" s="14" t="str">
        <f t="shared" ca="1" si="9420"/>
        <v/>
      </c>
      <c r="C396" s="14">
        <f t="shared" ca="1" si="9421"/>
        <v>364</v>
      </c>
      <c r="D396" s="14">
        <f t="shared" si="9422"/>
        <v>394</v>
      </c>
      <c r="E396" s="14" t="str">
        <f t="shared" ca="1" si="9423"/>
        <v>N</v>
      </c>
      <c r="F396" s="14" t="str">
        <f t="shared" ca="1" si="9424"/>
        <v>q_105_6a</v>
      </c>
      <c r="G396" s="14" t="str">
        <f t="shared" ca="1" si="9425"/>
        <v>Which family member 6 had a history of other severe disease</v>
      </c>
      <c r="H396" s="14" t="b">
        <f t="shared" ca="1" si="9426"/>
        <v>1</v>
      </c>
      <c r="I396" s="14" t="str">
        <f ca="1">IF($H396,ADDRESS(3,(D396+1)*2-1,4,,"["&amp;wew!$G$7&amp;"]"&amp;_sheetname_labels)&amp;":"&amp;ADDRESS(2+ster!$B$20,(D396+1)*2-1,4),"")</f>
        <v>[DBTemplate.xlsm]labels!ADI3:ADI61</v>
      </c>
      <c r="J396" s="14">
        <f t="array" aca="1" ref="J396" ca="1">IF(H396,MAX(0,MAX(IF(INDIRECT(I396)&lt;&gt;"",ROW(INDIRECT(I396)),""))-2),"")</f>
        <v>33</v>
      </c>
      <c r="K396" s="14" t="str">
        <f ca="1">IF($H396,IF($J396&gt;0,ADDRESS(3,(D396+1)*2-1,4,,"["&amp;wew!$G$7&amp;"]"&amp;_sheetname_labels)&amp;":"&amp;ADDRESS(2+J396,(D396+1)*2-1,4),""),"")</f>
        <v>[DBTemplate.xlsm]labels!ADI3:ADI35</v>
      </c>
      <c r="L396" s="14" t="str">
        <f ca="1">IF($H396,IF($J396&gt;0,ADDRESS(3,(D396+1)*2,4,,"["&amp;wew!$G$7&amp;"]"&amp;_sheetname_labels)&amp;":"&amp;ADDRESS(2+J396,(D396+1)*2,4),""),"")</f>
        <v>[DBTemplate.xlsm]labels!ADJ3:ADJ35</v>
      </c>
      <c r="M396" s="14">
        <f t="shared" ca="1" si="9427"/>
        <v>0</v>
      </c>
      <c r="N396" s="14">
        <f t="shared" ca="1" si="9428"/>
        <v>33</v>
      </c>
      <c r="O396" s="14" t="str">
        <f t="shared" ca="1" si="9429"/>
        <v>q_105_6a</v>
      </c>
      <c r="P396" s="14" t="str">
        <f t="shared" ca="1" si="9430"/>
        <v>Which family member 6 had a history of other severe disease</v>
      </c>
      <c r="Q396" s="14" t="str">
        <f ca="1">IF($BP396,ADDRESS(3,D396+1,4,,"["&amp;wew!$G$7&amp;"]"&amp;_sheetname_dataframe)&amp;":"&amp;ADDRESS(2+ster!$C$14,D396+1,4),"")</f>
        <v>[DBTemplate.xlsm]data_frame!OE3:OE3</v>
      </c>
      <c r="R396" s="14" t="str">
        <f>IF($BP396,IF(MID(_xll.FORMULATEXT(INDEX(INDIRECT(Q396),1)),1,1)="=", _xll.FORMULATEXT(INDEX(INDIRECT(Q396),1),2,TRUE),""),"")</f>
        <v/>
      </c>
      <c r="S396" s="14">
        <f t="array" aca="1" ref="S396" ca="1">IF(H396,SUM(IF((IFERROR(INDIRECT(Q396)&lt;&gt;"",FALSE))*(INDIRECT(ster!$D$14)&lt;&gt;""),1,0)),"")</f>
        <v>0</v>
      </c>
      <c r="T396" s="14">
        <f t="array" aca="1" ref="T396" ca="1">IF(H396,IF(M396&gt;0,SUM(IFERROR(1*(MATCH(INDIRECT(Q396),INDIRECT(K396),0)&gt;0),0)*(INDIRECT(ster!$D$14)&lt;&gt;"")*NOT(ISNUMBER(INDIRECT(Q396)))),0),"")</f>
        <v>0</v>
      </c>
      <c r="U396" s="14">
        <f t="array" aca="1" ref="U396" ca="1">IF(H396,SUM((IFERROR(INDIRECT(Q396)="",FALSE))*(INDIRECT(ster!$D$14)&lt;&gt;"")),"")</f>
        <v>1</v>
      </c>
      <c r="V396" s="14">
        <f t="array" aca="1" ref="V396" ca="1">IF(H396,SUM((IFERROR(INDIRECT(Q396)="#ąś",TRUE))*(INDIRECT(ster!$D$14)&lt;&gt;"")),"")</f>
        <v>0</v>
      </c>
      <c r="W396" s="14">
        <f t="array" aca="1" ref="W396" ca="1">IF(H396,SUM(ISNUMBER(INDIRECT(Q396))*(INDIRECT(ster!$D$14)&lt;&gt;"")),"")</f>
        <v>0</v>
      </c>
      <c r="X396" s="14" t="str">
        <f t="array" aca="1" ref="X396" ca="1">IF(AND(H396,W396&gt;0),IF(wew!$B$3,MIN(IF((INDIRECT(ster!$D$14)&lt;&gt;"")*IFERROR(INDIRECT($Q396)&lt;&gt;"",FALSE),IFERROR(INDIRECT($Q396),"X"),"X")),"&lt;włącz podświetlanie wartości&gt;"),"—")</f>
        <v>—</v>
      </c>
      <c r="Y396" s="14" t="str">
        <f t="array" aca="1" ref="Y396" ca="1">IF(AND(H396,W396&gt;0),IF(wew!$B$3,MAX(IF((INDIRECT(ster!$D$14)&lt;&gt;"")*IFERROR(INDIRECT($Q396)&lt;&gt;"",FALSE),IFERROR(INDIRECT($Q396),"X"),"X")),"&lt;włącz podświetlanie wartości&gt;"),"—")</f>
        <v>—</v>
      </c>
      <c r="Z396" s="14">
        <f t="shared" ca="1" si="9431"/>
        <v>0</v>
      </c>
      <c r="AA396" s="12" t="str">
        <f t="shared" ca="1" si="9432"/>
        <v>—</v>
      </c>
      <c r="AB396" s="17">
        <f t="array" aca="1" ref="AB396" ca="1">IF(H396,IF(W396&gt;0,SUM((INDIRECT(ster!$D$14)&lt;&gt;"")*IFERROR((INDIRECT(Q396)&lt;&gt;"")*(INDIRECT(Q396)=INT(INDIRECT(Q396))),0)),0),"")</f>
        <v>0</v>
      </c>
      <c r="AC396" s="17">
        <f t="array" aca="1" ref="AC396" ca="1">IF(H396,W396-AB396,"")</f>
        <v>0</v>
      </c>
      <c r="AD396" s="17">
        <f t="shared" ca="1" si="9433"/>
        <v>1</v>
      </c>
      <c r="AE396" s="17" t="b">
        <f t="shared" ca="1" si="9434"/>
        <v>0</v>
      </c>
      <c r="AF396" s="17" t="str">
        <f ca="1">IF(AE396,IF($H396,ADDRESS(3,D396+2,4,,"["&amp;wew!$G$7&amp;"]"&amp;_sheetname_dataframe)&amp;":"&amp;ADDRESS(2+ster!$C$14,D396+2,4),""),"")</f>
        <v/>
      </c>
      <c r="AG396" s="17" t="str">
        <f t="shared" ca="1" si="9435"/>
        <v/>
      </c>
      <c r="AH396" s="17" t="b">
        <f t="shared" ca="1" si="9436"/>
        <v>0</v>
      </c>
      <c r="AI396" s="17" t="str">
        <f ca="1">IF(AH396,IF($H396,ADDRESS(3,D396+3,4,,"["&amp;wew!$G$7&amp;"]"&amp;_sheetname_dataframe)&amp;":"&amp;ADDRESS(2+ster!$C$14,D396+3,4),""),"")</f>
        <v/>
      </c>
      <c r="AJ396" s="17" t="str">
        <f t="shared" ca="1" si="9437"/>
        <v/>
      </c>
      <c r="AK396" s="17" t="b">
        <f t="shared" ca="1" si="9438"/>
        <v>0</v>
      </c>
      <c r="AL396" s="17" t="b">
        <f t="shared" ca="1" si="9439"/>
        <v>0</v>
      </c>
      <c r="AM396" s="17" t="b">
        <f t="shared" ca="1" si="9440"/>
        <v>0</v>
      </c>
      <c r="AN396" s="17">
        <f t="shared" ca="1" si="9441"/>
        <v>0</v>
      </c>
      <c r="AO396" s="24" t="str">
        <f t="shared" ca="1" si="9442"/>
        <v/>
      </c>
      <c r="AP396" s="24" t="str">
        <f t="shared" ca="1" si="9443"/>
        <v/>
      </c>
      <c r="AQ396" s="17" t="b">
        <f t="shared" ca="1" si="9444"/>
        <v>0</v>
      </c>
      <c r="AR396" s="17" t="b">
        <f t="shared" ca="1" si="9445"/>
        <v>0</v>
      </c>
      <c r="AS396" s="17" t="b">
        <f t="shared" ca="1" si="9446"/>
        <v>0</v>
      </c>
      <c r="AT396" s="17" t="b">
        <f t="shared" ca="1" si="9447"/>
        <v>0</v>
      </c>
      <c r="AU396" s="17" t="b">
        <f t="shared" ca="1" si="9448"/>
        <v>1</v>
      </c>
      <c r="AV396" s="17" t="b">
        <f t="shared" ca="1" si="9449"/>
        <v>0</v>
      </c>
      <c r="AW396" s="17" t="b">
        <f t="shared" ca="1" si="9450"/>
        <v>0</v>
      </c>
      <c r="AX396" s="14" t="b">
        <f t="array" aca="1" ref="AX396" ca="1">IF(H396,N396&gt;0,"")</f>
        <v>1</v>
      </c>
      <c r="AY396" s="17" t="str">
        <f t="shared" ca="1" si="9451"/>
        <v>C3:C35</v>
      </c>
      <c r="AZ396" s="17" t="b">
        <f t="array" aca="1" ref="AZ396" ca="1">IF(AY396&lt;&gt;"",SUM(1*ISERROR(MATCH(INDIRECT(AY396),INDIRECT(K396),0)))=0,"")</f>
        <v>0</v>
      </c>
      <c r="BA396" s="17" t="b">
        <f t="shared" ca="1" si="9452"/>
        <v>1</v>
      </c>
      <c r="BB396" s="17" t="b">
        <v>0</v>
      </c>
      <c r="BC396" s="17" t="b">
        <f t="shared" ca="1" si="9453"/>
        <v>0</v>
      </c>
      <c r="BD396" s="17" t="b">
        <f t="shared" ca="1" si="9454"/>
        <v>1</v>
      </c>
      <c r="BE396" s="17" t="b">
        <f t="shared" ca="1" si="9455"/>
        <v>0</v>
      </c>
      <c r="BF396" s="17" t="b">
        <f t="shared" ca="1" si="9456"/>
        <v>0</v>
      </c>
      <c r="BG396" s="17" t="b">
        <f t="shared" ca="1" si="9457"/>
        <v>0</v>
      </c>
      <c r="BH396" s="17" t="b">
        <f t="shared" ca="1" si="9458"/>
        <v>1</v>
      </c>
      <c r="BI396" s="17">
        <f t="shared" ca="1" si="9459"/>
        <v>3</v>
      </c>
      <c r="BJ396" s="17" t="b">
        <f t="shared" ca="1" si="9460"/>
        <v>0</v>
      </c>
      <c r="BK396" s="17" t="str">
        <f t="shared" ca="1" si="9461"/>
        <v/>
      </c>
      <c r="BL396" s="17" t="str">
        <f t="shared" ca="1" si="9462"/>
        <v/>
      </c>
      <c r="BM396" s="17" t="str">
        <f t="shared" ca="1" si="9463"/>
        <v>L</v>
      </c>
      <c r="BN396" s="17" t="str">
        <f t="shared" ca="1" si="9464"/>
        <v>L</v>
      </c>
      <c r="BO396" s="17" t="str">
        <f t="shared" ca="1" si="9465"/>
        <v>N</v>
      </c>
      <c r="BP396" s="14" t="b">
        <f t="shared" ca="1" si="9466"/>
        <v>1</v>
      </c>
      <c r="BQ396" s="35"/>
      <c r="BX396" s="16"/>
      <c r="BY396" s="16"/>
      <c r="BZ396" s="16"/>
      <c r="CA396" s="16"/>
      <c r="CB396" s="16"/>
      <c r="CC396" s="16"/>
      <c r="CD396" s="16"/>
      <c r="CE396" s="16"/>
      <c r="CF396" s="16"/>
      <c r="CN396" s="14">
        <f ca="1">IF(H396,IFERROR(IsVariableNameLegal(O396),0),0)</f>
        <v>0</v>
      </c>
      <c r="CO396" s="14" t="str">
        <f t="array" aca="1" ref="CO396" ca="1">IF(H396,IF(COUNTIF(INDIRECT(wew!$C$13),O396)&gt;1,TRIM(SUBSTITUTE(_xll.MCONCAT(IF((INDIRECT(wew!$C$13)=O396)*(COLUMN(INDIRECT(wew!$C$13))&lt;&gt;D396+1),-1+COLUMN(INDIRECT(wew!$C$13)),"")," "),"  "," ")),""),"")</f>
        <v/>
      </c>
      <c r="CP396" s="14" t="str">
        <f t="array" aca="1" ref="CP396" ca="1">IF(P396&lt;&gt;"",IF(LEN(P396)&gt;150,1,""),"")</f>
        <v/>
      </c>
      <c r="CQ396" s="14" t="str">
        <f t="array" aca="1" ref="CQ396" ca="1">IF(AND(H396,NOT(ster!$J$3)),IF(COUNTIF(INDIRECT(wew!$C$15),P396)&gt;1,TRIM(SUBSTITUTE(_xll.MCONCAT(IF((INDIRECT(wew!$C$15)=P396)*(COLUMN(INDIRECT(wew!$C$15))&lt;&gt;D396+1),-1+COLUMN(INDIRECT(wew!$C$15)),"")," "),"  "," ")),""),"")</f>
        <v/>
      </c>
      <c r="CR396" s="14" t="str">
        <f t="array" aca="1" ref="CR396" ca="1">IF(H396,IF(AND(W396&gt;0,AO396&lt;&gt;""),TRIM(SUBSTITUTE(_xll.MCONCAT(IFERROR(IF(ISNUMBER(INDIRECT(Q396)),IF((INDIRECT(ster!$D$14)&lt;&gt;"")*(INDIRECT(Q396)&lt;AO396),INDIRECT(ster!$D$14) &amp; ": " &amp;  SUBSTITUTE(IF( AV396,IFERROR(TEXT(INDIRECT(Q396),"rrrr-mm-dd") &amp;" (" &amp; INDIRECT(Q396) &amp;")",INDIRECT(Q396)),INDIRECT(Q396))," "," "),""),""),"")," "),"  "," ")),""),"")</f>
        <v/>
      </c>
      <c r="CS396" s="14" t="str">
        <f t="array" aca="1" ref="CS396" ca="1">IF(H396,IF(AND(W396&gt;0,AP396&lt;&gt;""),TRIM(SUBSTITUTE(_xll.MCONCAT(IFERROR(IF(ISNUMBER(INDIRECT(Q396)),IF((INDIRECT(ster!$D$14)&lt;&gt;"")*(INDIRECT(Q396)&gt;AP396),INDIRECT(ster!$D$14) &amp; ": " &amp;  SUBSTITUTE(IF( AV396,IFERROR(TEXT(INDIRECT(Q396),"rrrr-mm-dd")&amp;" (" &amp; INDIRECT(Q396) &amp;")",INDIRECT(Q396)),INDIRECT(Q396))," "," "),""),""),"")," "),"  "," ")),""),"")</f>
        <v/>
      </c>
      <c r="CT396" s="14" t="str">
        <f t="array" aca="1" ref="CT396" ca="1">IF(H396,IF(AND(N396&gt;0,AR396),TRIM(SUBSTITUTE(_xll.MCONCAT(IFERROR(IF(ISNUMBER(INDIRECT(Q396)),IF((INDIRECT(ster!$D$14)&lt;&gt;"")*(IFERROR(0*(MATCH(INDIRECT(Q396),INDIRECT(K396),0)&gt;0),1)),INDIRECT(ster!$D$14) &amp; ": " &amp;  SUBSTITUTE(IF( AV396,IFERROR(TEXT(INDIRECT(Q396),"rrrr-mm-dd")&amp;" (" &amp; INDIRECT(Q396) &amp;")",INDIRECT(Q396)),INDIRECT(Q396))," "," "),""),""),"")," "),"  "," ")),""),"")</f>
        <v/>
      </c>
      <c r="CU396" s="14" t="str">
        <f t="array" aca="1" ref="CU396" ca="1">IF(H396,IF(AND(V396&gt;0),TRIM(SUBSTITUTE(_xll.MCONCAT(IF((INDIRECT(ster!$D$14)&lt;&gt;"")*(IFERROR(0*(INDIRECT(Q396)&lt;&gt;""),1)),INDIRECT(ster!$D$14),"")," "),"  "," ")),""),"")</f>
        <v/>
      </c>
      <c r="CV396" s="14" t="str">
        <f t="array" aca="1" ref="CV396" ca="1">IF(H396,IF(AS396,
TRIM(SUBSTITUTE(_xll.MCONCAT(IF(
   (INDIRECT(ster!$D$14)&lt;&gt;"")*
   ((INDIRECT(Q396)="")+
      NOT(ISNUMBER(INDIRECT(Q396)))*
      NOT(ISERROR(MATCH(INDIRECT(Q396),INDIRECT(K396),0)))
    ),
      INDIRECT(ster!$D$14),
   "")," "),"  "," ")),
""),"")</f>
        <v/>
      </c>
      <c r="CW396" s="14" t="str">
        <f t="array" aca="1" ref="CW396" ca="1">IF(H396,IF(AND(AQ396),TRIM(SUBSTITUTE(_xll.MCONCAT(IFERROR(IF(ISNUMBER(INDIRECT(Q396)),IF((INDIRECT(ster!$D$14)&lt;&gt;"")*(INDIRECT(Q396)&lt;&gt;INT(INDIRECT(Q396))),INDIRECT(ster!$D$14) &amp; ": " &amp; INDIRECT(Q396),""),""),"")," "),"  "," ")),""),"")</f>
        <v/>
      </c>
      <c r="CX396" s="14" t="str">
        <f t="array" aca="1" ref="CX396" ca="1">IF(H396,IF(OR(AU396,AV396),TRIM(SUBSTITUTE(_xll.MCONCAT(IF((INDIRECT(ster!$D$14)&lt;&gt;"")*NOT(ISNUMBER(INDIRECT(Q396))),IF(ISERROR(MATCH(INDIRECT(Q396),INDIRECT(K396),0)),IFERROR(IF(INDIRECT(Q396)&lt;&gt;"",INDIRECT(ster!$D$14) &amp; ": " &amp; SUBSTITUTE(INDIRECT(Q396)," "," "),""),""),""),"")," "),"  "," ")),""),"")</f>
        <v/>
      </c>
      <c r="CY396" s="14" t="str">
        <f t="array" aca="1" ref="CY396" ca="1">IF(H396,IF(AE396,TRIM(SUBSTITUTE(_xll.MCONCAT(IF((INDIRECT(ster!$D$14)&lt;&gt;"")*IFERROR(NOT(INDIRECT(AF396)),FALSE),IF(ISERROR(MATCH(INDIRECT(Q396),INDIRECT(K396),0)),IFERROR(IF(INDIRECT(Q396)&lt;&gt;"",INDIRECT(ster!$D$14)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CZ396" s="14" t="str">
        <f t="array" aca="1" ref="CZ396" ca="1">IF(H396,IF(AH396,TRIM(SUBSTITUTE(_xll.MCONCAT(IF((INDIRECT(ster!$D$14)&lt;&gt;"")*IFERROR(NOT(INDIRECT(AI396)),FALSE),IF(ISERROR(MATCH(INDIRECT(Q396),INDIRECT(K396),0)),IFERROR(IF(INDIRECT(Q396)&lt;&gt;"",INDIRECT(ster!$D$14)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DC396" s="14" t="str">
        <f ca="1">SUBSTITUTE(SUBSTITUTE(SUBSTITUTE(SUBSTITUTE(_xll.MCONCAT(DG396:DS396,"■"),"■■","■"),"■■","■"),"■■","■"),"■■","■")</f>
        <v>■</v>
      </c>
      <c r="DD396" s="14" t="str">
        <f t="shared" ca="1" si="9467"/>
        <v/>
      </c>
      <c r="DE396" s="14" t="str">
        <f t="shared" ca="1" si="9468"/>
        <v/>
      </c>
      <c r="DF396" s="14" t="str">
        <f t="shared" ca="1" si="9469"/>
        <v/>
      </c>
      <c r="DG396" s="14" t="str">
        <f t="shared" ca="1" si="9470"/>
        <v/>
      </c>
      <c r="DH396" s="14" t="str">
        <f t="shared" ca="1" si="9471"/>
        <v/>
      </c>
      <c r="DI396" s="14" t="str">
        <f t="shared" ca="1" si="9472"/>
        <v/>
      </c>
      <c r="DJ396" s="14" t="str">
        <f t="shared" ca="1" si="9473"/>
        <v/>
      </c>
      <c r="DK396" s="14" t="str">
        <f t="shared" ca="1" si="9474"/>
        <v/>
      </c>
      <c r="DL396" s="14" t="str">
        <f t="shared" ca="1" si="9475"/>
        <v/>
      </c>
      <c r="DM396" s="14" t="str">
        <f t="shared" ca="1" si="9476"/>
        <v/>
      </c>
      <c r="DN396" s="14" t="str">
        <f t="array" aca="1" ref="DN396" ca="1">IF(CU396&lt;&gt;"","There are errors in the entered values in the following cases: " &amp;SUBSTITUTE(CU396," ",", "),"")</f>
        <v/>
      </c>
      <c r="DO396" s="14" t="str">
        <f t="shared" ca="1" si="9477"/>
        <v/>
      </c>
      <c r="DP396" s="14" t="str">
        <f t="shared" ca="1" si="9478"/>
        <v/>
      </c>
      <c r="DQ396" s="14" t="str">
        <f t="shared" ca="1" si="9479"/>
        <v/>
      </c>
      <c r="DR396" s="14" t="str">
        <f t="shared" ca="1" si="9480"/>
        <v/>
      </c>
      <c r="DS396" s="14" t="str">
        <f t="shared" ca="1" si="9481"/>
        <v/>
      </c>
      <c r="DZ396" s="14" t="b">
        <f t="shared" ca="1" si="9482"/>
        <v>0</v>
      </c>
      <c r="EA396" s="14" t="str">
        <f t="shared" ca="1" si="9483"/>
        <v>Which family member 6 had a history of other severe disease (q_105_6a)</v>
      </c>
      <c r="EB396" s="14" t="str">
        <f t="shared" ca="1" si="9484"/>
        <v xml:space="preserve">Values must be numeric. </v>
      </c>
      <c r="EC396" s="14" t="str">
        <f t="shared" ca="1" si="9485"/>
        <v xml:space="preserve">Which family member 6 had a history of other severe disease (q_105_6a): Values must be numeric. </v>
      </c>
      <c r="ED396" s="14" t="str">
        <f t="shared" ca="1" si="9486"/>
        <v/>
      </c>
      <c r="EE396" s="14" t="str">
        <f t="shared" ca="1" si="9487"/>
        <v>Values must be numeric</v>
      </c>
      <c r="EF396" s="14" t="str">
        <f t="shared" ca="1" si="9488"/>
        <v/>
      </c>
      <c r="EG396" s="14" t="str">
        <f t="shared" ca="1" si="9489"/>
        <v/>
      </c>
      <c r="EM396" s="14" t="b">
        <f t="shared" ca="1" si="9490"/>
        <v>1</v>
      </c>
      <c r="EN396" s="14">
        <f t="shared" ca="1" si="9491"/>
        <v>364</v>
      </c>
      <c r="EO396" s="14" t="str">
        <f t="shared" ca="1" si="9492"/>
        <v>q_105_6a</v>
      </c>
      <c r="EP396" s="14" t="str">
        <f t="shared" ca="1" si="9493"/>
        <v xml:space="preserve">Which family member 6 had a history of other severe disease (q_105_6a): Values must be numeric. </v>
      </c>
      <c r="EQ396" s="14" t="str">
        <f t="shared" ca="1" si="9494"/>
        <v/>
      </c>
    </row>
    <row r="397" spans="2:147" s="14" customFormat="1">
      <c r="B397" s="14" t="str">
        <f t="shared" ca="1" si="9420"/>
        <v/>
      </c>
      <c r="C397" s="14">
        <f t="shared" ca="1" si="9421"/>
        <v>365</v>
      </c>
      <c r="D397" s="14">
        <f t="shared" si="9422"/>
        <v>395</v>
      </c>
      <c r="E397" s="14" t="str">
        <f t="shared" ca="1" si="9423"/>
        <v>N</v>
      </c>
      <c r="F397" s="14" t="str">
        <f t="shared" ca="1" si="9424"/>
        <v>q_105_6b</v>
      </c>
      <c r="G397" s="14" t="str">
        <f t="shared" ca="1" si="9425"/>
        <v>What severe disease family member 6 had</v>
      </c>
      <c r="H397" s="14" t="b">
        <f t="shared" ca="1" si="9426"/>
        <v>1</v>
      </c>
      <c r="I397" s="14" t="str">
        <f ca="1">IF($H397,ADDRESS(3,(D397+1)*2-1,4,,"["&amp;wew!$G$7&amp;"]"&amp;_sheetname_labels)&amp;":"&amp;ADDRESS(2+ster!$B$20,(D397+1)*2-1,4),"")</f>
        <v>[DBTemplate.xlsm]labels!ADK3:ADK61</v>
      </c>
      <c r="J397" s="14">
        <f t="array" aca="1" ref="J397" ca="1">IF(H397,MAX(0,MAX(IF(INDIRECT(I397)&lt;&gt;"",ROW(INDIRECT(I397)),""))-2),"")</f>
        <v>52</v>
      </c>
      <c r="K397" s="14" t="str">
        <f ca="1">IF($H397,IF($J397&gt;0,ADDRESS(3,(D397+1)*2-1,4,,"["&amp;wew!$G$7&amp;"]"&amp;_sheetname_labels)&amp;":"&amp;ADDRESS(2+J397,(D397+1)*2-1,4),""),"")</f>
        <v>[DBTemplate.xlsm]labels!ADK3:ADK54</v>
      </c>
      <c r="L397" s="14" t="str">
        <f ca="1">IF($H397,IF($J397&gt;0,ADDRESS(3,(D397+1)*2,4,,"["&amp;wew!$G$7&amp;"]"&amp;_sheetname_labels)&amp;":"&amp;ADDRESS(2+J397,(D397+1)*2,4),""),"")</f>
        <v>[DBTemplate.xlsm]labels!ADL3:ADL54</v>
      </c>
      <c r="M397" s="14">
        <f t="shared" ca="1" si="9427"/>
        <v>0</v>
      </c>
      <c r="N397" s="14">
        <f t="shared" ca="1" si="9428"/>
        <v>52</v>
      </c>
      <c r="O397" s="14" t="str">
        <f t="shared" ca="1" si="9429"/>
        <v>q_105_6b</v>
      </c>
      <c r="P397" s="14" t="str">
        <f t="shared" ca="1" si="9430"/>
        <v>What severe disease family member 6 had</v>
      </c>
      <c r="Q397" s="14" t="str">
        <f ca="1">IF($BP397,ADDRESS(3,D397+1,4,,"["&amp;wew!$G$7&amp;"]"&amp;_sheetname_dataframe)&amp;":"&amp;ADDRESS(2+ster!$C$14,D397+1,4),"")</f>
        <v>[DBTemplate.xlsm]data_frame!OF3:OF3</v>
      </c>
      <c r="R397" s="14" t="str">
        <f>IF($BP397,IF(MID(_xll.FORMULATEXT(INDEX(INDIRECT(Q397),1)),1,1)="=", _xll.FORMULATEXT(INDEX(INDIRECT(Q397),1),2,TRUE),""),"")</f>
        <v/>
      </c>
      <c r="S397" s="14">
        <f t="array" aca="1" ref="S397" ca="1">IF(H397,SUM(IF((IFERROR(INDIRECT(Q397)&lt;&gt;"",FALSE))*(INDIRECT(ster!$D$14)&lt;&gt;""),1,0)),"")</f>
        <v>0</v>
      </c>
      <c r="T397" s="14">
        <f t="array" aca="1" ref="T397" ca="1">IF(H397,IF(M397&gt;0,SUM(IFERROR(1*(MATCH(INDIRECT(Q397),INDIRECT(K397),0)&gt;0),0)*(INDIRECT(ster!$D$14)&lt;&gt;"")*NOT(ISNUMBER(INDIRECT(Q397)))),0),"")</f>
        <v>0</v>
      </c>
      <c r="U397" s="14">
        <f t="array" aca="1" ref="U397" ca="1">IF(H397,SUM((IFERROR(INDIRECT(Q397)="",FALSE))*(INDIRECT(ster!$D$14)&lt;&gt;"")),"")</f>
        <v>1</v>
      </c>
      <c r="V397" s="14">
        <f t="array" aca="1" ref="V397" ca="1">IF(H397,SUM((IFERROR(INDIRECT(Q397)="#ąś",TRUE))*(INDIRECT(ster!$D$14)&lt;&gt;"")),"")</f>
        <v>0</v>
      </c>
      <c r="W397" s="14">
        <f t="array" aca="1" ref="W397" ca="1">IF(H397,SUM(ISNUMBER(INDIRECT(Q397))*(INDIRECT(ster!$D$14)&lt;&gt;"")),"")</f>
        <v>0</v>
      </c>
      <c r="X397" s="14" t="str">
        <f t="array" aca="1" ref="X397" ca="1">IF(AND(H397,W397&gt;0),IF(wew!$B$3,MIN(IF((INDIRECT(ster!$D$14)&lt;&gt;"")*IFERROR(INDIRECT($Q397)&lt;&gt;"",FALSE),IFERROR(INDIRECT($Q397),"X"),"X")),"&lt;włącz podświetlanie wartości&gt;"),"—")</f>
        <v>—</v>
      </c>
      <c r="Y397" s="14" t="str">
        <f t="array" aca="1" ref="Y397" ca="1">IF(AND(H397,W397&gt;0),IF(wew!$B$3,MAX(IF((INDIRECT(ster!$D$14)&lt;&gt;"")*IFERROR(INDIRECT($Q397)&lt;&gt;"",FALSE),IFERROR(INDIRECT($Q397),"X"),"X")),"&lt;włącz podświetlanie wartości&gt;"),"—")</f>
        <v>—</v>
      </c>
      <c r="Z397" s="14">
        <f t="shared" ca="1" si="9431"/>
        <v>0</v>
      </c>
      <c r="AA397" s="12" t="str">
        <f t="shared" ca="1" si="9432"/>
        <v>—</v>
      </c>
      <c r="AB397" s="17">
        <f t="array" aca="1" ref="AB397" ca="1">IF(H397,IF(W397&gt;0,SUM((INDIRECT(ster!$D$14)&lt;&gt;"")*IFERROR((INDIRECT(Q397)&lt;&gt;"")*(INDIRECT(Q397)=INT(INDIRECT(Q397))),0)),0),"")</f>
        <v>0</v>
      </c>
      <c r="AC397" s="17">
        <f t="array" aca="1" ref="AC397" ca="1">IF(H397,W397-AB397,"")</f>
        <v>0</v>
      </c>
      <c r="AD397" s="17">
        <f t="shared" ca="1" si="9433"/>
        <v>1</v>
      </c>
      <c r="AE397" s="17" t="b">
        <f t="shared" ca="1" si="9434"/>
        <v>0</v>
      </c>
      <c r="AF397" s="17" t="str">
        <f ca="1">IF(AE397,IF($H397,ADDRESS(3,D397+2,4,,"["&amp;wew!$G$7&amp;"]"&amp;_sheetname_dataframe)&amp;":"&amp;ADDRESS(2+ster!$C$14,D397+2,4),""),"")</f>
        <v/>
      </c>
      <c r="AG397" s="17" t="str">
        <f t="shared" ca="1" si="9435"/>
        <v/>
      </c>
      <c r="AH397" s="17" t="b">
        <f t="shared" ca="1" si="9436"/>
        <v>0</v>
      </c>
      <c r="AI397" s="17" t="str">
        <f ca="1">IF(AH397,IF($H397,ADDRESS(3,D397+3,4,,"["&amp;wew!$G$7&amp;"]"&amp;_sheetname_dataframe)&amp;":"&amp;ADDRESS(2+ster!$C$14,D397+3,4),""),"")</f>
        <v/>
      </c>
      <c r="AJ397" s="17" t="str">
        <f t="shared" ca="1" si="9437"/>
        <v/>
      </c>
      <c r="AK397" s="17" t="b">
        <f t="shared" ca="1" si="9438"/>
        <v>0</v>
      </c>
      <c r="AL397" s="17" t="b">
        <f t="shared" ca="1" si="9439"/>
        <v>0</v>
      </c>
      <c r="AM397" s="17" t="b">
        <f t="shared" ca="1" si="9440"/>
        <v>0</v>
      </c>
      <c r="AN397" s="17">
        <f t="shared" ca="1" si="9441"/>
        <v>0</v>
      </c>
      <c r="AO397" s="24" t="str">
        <f t="shared" ca="1" si="9442"/>
        <v/>
      </c>
      <c r="AP397" s="24" t="str">
        <f t="shared" ca="1" si="9443"/>
        <v/>
      </c>
      <c r="AQ397" s="17" t="b">
        <f t="shared" ca="1" si="9444"/>
        <v>0</v>
      </c>
      <c r="AR397" s="17" t="b">
        <f t="shared" ca="1" si="9445"/>
        <v>0</v>
      </c>
      <c r="AS397" s="17" t="b">
        <f t="shared" ca="1" si="9446"/>
        <v>0</v>
      </c>
      <c r="AT397" s="17" t="b">
        <f t="shared" ca="1" si="9447"/>
        <v>0</v>
      </c>
      <c r="AU397" s="17" t="b">
        <f t="shared" ca="1" si="9448"/>
        <v>1</v>
      </c>
      <c r="AV397" s="17" t="b">
        <f t="shared" ca="1" si="9449"/>
        <v>0</v>
      </c>
      <c r="AW397" s="17" t="b">
        <f t="shared" ca="1" si="9450"/>
        <v>0</v>
      </c>
      <c r="AX397" s="14" t="b">
        <f t="array" aca="1" ref="AX397" ca="1">IF(H397,N397&gt;0,"")</f>
        <v>1</v>
      </c>
      <c r="AY397" s="17" t="str">
        <f t="shared" ca="1" si="9451"/>
        <v>C3:C54</v>
      </c>
      <c r="AZ397" s="17" t="b">
        <f t="array" aca="1" ref="AZ397" ca="1">IF(AY397&lt;&gt;"",SUM(1*ISERROR(MATCH(INDIRECT(AY397),INDIRECT(K397),0)))=0,"")</f>
        <v>0</v>
      </c>
      <c r="BA397" s="17" t="b">
        <f t="shared" ca="1" si="9452"/>
        <v>1</v>
      </c>
      <c r="BB397" s="17" t="b">
        <v>0</v>
      </c>
      <c r="BC397" s="17" t="b">
        <f t="shared" ca="1" si="9453"/>
        <v>0</v>
      </c>
      <c r="BD397" s="17" t="b">
        <f t="shared" ca="1" si="9454"/>
        <v>1</v>
      </c>
      <c r="BE397" s="17" t="b">
        <f t="shared" ca="1" si="9455"/>
        <v>0</v>
      </c>
      <c r="BF397" s="17" t="b">
        <f t="shared" ca="1" si="9456"/>
        <v>0</v>
      </c>
      <c r="BG397" s="17" t="b">
        <f t="shared" ca="1" si="9457"/>
        <v>0</v>
      </c>
      <c r="BH397" s="17" t="b">
        <f t="shared" ca="1" si="9458"/>
        <v>1</v>
      </c>
      <c r="BI397" s="17">
        <f t="shared" ca="1" si="9459"/>
        <v>3</v>
      </c>
      <c r="BJ397" s="17" t="b">
        <f t="shared" ca="1" si="9460"/>
        <v>0</v>
      </c>
      <c r="BK397" s="17" t="str">
        <f t="shared" ca="1" si="9461"/>
        <v/>
      </c>
      <c r="BL397" s="17" t="str">
        <f t="shared" ca="1" si="9462"/>
        <v/>
      </c>
      <c r="BM397" s="17" t="str">
        <f t="shared" ca="1" si="9463"/>
        <v>L</v>
      </c>
      <c r="BN397" s="17" t="str">
        <f t="shared" ca="1" si="9464"/>
        <v>L</v>
      </c>
      <c r="BO397" s="17" t="str">
        <f t="shared" ca="1" si="9465"/>
        <v>N</v>
      </c>
      <c r="BP397" s="14" t="b">
        <f t="shared" ca="1" si="9466"/>
        <v>1</v>
      </c>
      <c r="BQ397" s="35"/>
      <c r="BX397" s="16"/>
      <c r="BY397" s="16"/>
      <c r="BZ397" s="16"/>
      <c r="CA397" s="16"/>
      <c r="CB397" s="16"/>
      <c r="CC397" s="16"/>
      <c r="CD397" s="16"/>
      <c r="CE397" s="16"/>
      <c r="CF397" s="16"/>
      <c r="CN397" s="14">
        <f ca="1">IF(H397,IFERROR(IsVariableNameLegal(O397),0),0)</f>
        <v>0</v>
      </c>
      <c r="CO397" s="14" t="str">
        <f t="array" aca="1" ref="CO397" ca="1">IF(H397,IF(COUNTIF(INDIRECT(wew!$C$13),O397)&gt;1,TRIM(SUBSTITUTE(_xll.MCONCAT(IF((INDIRECT(wew!$C$13)=O397)*(COLUMN(INDIRECT(wew!$C$13))&lt;&gt;D397+1),-1+COLUMN(INDIRECT(wew!$C$13)),"")," "),"  "," ")),""),"")</f>
        <v/>
      </c>
      <c r="CP397" s="14" t="str">
        <f t="array" aca="1" ref="CP397" ca="1">IF(P397&lt;&gt;"",IF(LEN(P397)&gt;150,1,""),"")</f>
        <v/>
      </c>
      <c r="CQ397" s="14" t="str">
        <f t="array" aca="1" ref="CQ397" ca="1">IF(AND(H397,NOT(ster!$J$3)),IF(COUNTIF(INDIRECT(wew!$C$15),P397)&gt;1,TRIM(SUBSTITUTE(_xll.MCONCAT(IF((INDIRECT(wew!$C$15)=P397)*(COLUMN(INDIRECT(wew!$C$15))&lt;&gt;D397+1),-1+COLUMN(INDIRECT(wew!$C$15)),"")," "),"  "," ")),""),"")</f>
        <v/>
      </c>
      <c r="CR397" s="14" t="str">
        <f t="array" aca="1" ref="CR397" ca="1">IF(H397,IF(AND(W397&gt;0,AO397&lt;&gt;""),TRIM(SUBSTITUTE(_xll.MCONCAT(IFERROR(IF(ISNUMBER(INDIRECT(Q397)),IF((INDIRECT(ster!$D$14)&lt;&gt;"")*(INDIRECT(Q397)&lt;AO397),INDIRECT(ster!$D$14) &amp; ": " &amp;  SUBSTITUTE(IF( AV397,IFERROR(TEXT(INDIRECT(Q397),"rrrr-mm-dd") &amp;" (" &amp; INDIRECT(Q397) &amp;")",INDIRECT(Q397)),INDIRECT(Q397))," "," "),""),""),"")," "),"  "," ")),""),"")</f>
        <v/>
      </c>
      <c r="CS397" s="14" t="str">
        <f t="array" aca="1" ref="CS397" ca="1">IF(H397,IF(AND(W397&gt;0,AP397&lt;&gt;""),TRIM(SUBSTITUTE(_xll.MCONCAT(IFERROR(IF(ISNUMBER(INDIRECT(Q397)),IF((INDIRECT(ster!$D$14)&lt;&gt;"")*(INDIRECT(Q397)&gt;AP397),INDIRECT(ster!$D$14) &amp; ": " &amp;  SUBSTITUTE(IF( AV397,IFERROR(TEXT(INDIRECT(Q397),"rrrr-mm-dd")&amp;" (" &amp; INDIRECT(Q397) &amp;")",INDIRECT(Q397)),INDIRECT(Q397))," "," "),""),""),"")," "),"  "," ")),""),"")</f>
        <v/>
      </c>
      <c r="CT397" s="14" t="str">
        <f t="array" aca="1" ref="CT397" ca="1">IF(H397,IF(AND(N397&gt;0,AR397),TRIM(SUBSTITUTE(_xll.MCONCAT(IFERROR(IF(ISNUMBER(INDIRECT(Q397)),IF((INDIRECT(ster!$D$14)&lt;&gt;"")*(IFERROR(0*(MATCH(INDIRECT(Q397),INDIRECT(K397),0)&gt;0),1)),INDIRECT(ster!$D$14) &amp; ": " &amp;  SUBSTITUTE(IF( AV397,IFERROR(TEXT(INDIRECT(Q397),"rrrr-mm-dd")&amp;" (" &amp; INDIRECT(Q397) &amp;")",INDIRECT(Q397)),INDIRECT(Q397))," "," "),""),""),"")," "),"  "," ")),""),"")</f>
        <v/>
      </c>
      <c r="CU397" s="14" t="str">
        <f t="array" aca="1" ref="CU397" ca="1">IF(H397,IF(AND(V397&gt;0),TRIM(SUBSTITUTE(_xll.MCONCAT(IF((INDIRECT(ster!$D$14)&lt;&gt;"")*(IFERROR(0*(INDIRECT(Q397)&lt;&gt;""),1)),INDIRECT(ster!$D$14),"")," "),"  "," ")),""),"")</f>
        <v/>
      </c>
      <c r="CV397" s="14" t="str">
        <f t="array" aca="1" ref="CV397" ca="1">IF(H397,IF(AS397,
TRIM(SUBSTITUTE(_xll.MCONCAT(IF(
   (INDIRECT(ster!$D$14)&lt;&gt;"")*
   ((INDIRECT(Q397)="")+
      NOT(ISNUMBER(INDIRECT(Q397)))*
      NOT(ISERROR(MATCH(INDIRECT(Q397),INDIRECT(K397),0)))
    ),
      INDIRECT(ster!$D$14),
   "")," "),"  "," ")),
""),"")</f>
        <v/>
      </c>
      <c r="CW397" s="14" t="str">
        <f t="array" aca="1" ref="CW397" ca="1">IF(H397,IF(AND(AQ397),TRIM(SUBSTITUTE(_xll.MCONCAT(IFERROR(IF(ISNUMBER(INDIRECT(Q397)),IF((INDIRECT(ster!$D$14)&lt;&gt;"")*(INDIRECT(Q397)&lt;&gt;INT(INDIRECT(Q397))),INDIRECT(ster!$D$14) &amp; ": " &amp; INDIRECT(Q397),""),""),"")," "),"  "," ")),""),"")</f>
        <v/>
      </c>
      <c r="CX397" s="14" t="str">
        <f t="array" aca="1" ref="CX397" ca="1">IF(H397,IF(OR(AU397,AV397),TRIM(SUBSTITUTE(_xll.MCONCAT(IF((INDIRECT(ster!$D$14)&lt;&gt;"")*NOT(ISNUMBER(INDIRECT(Q397))),IF(ISERROR(MATCH(INDIRECT(Q397),INDIRECT(K397),0)),IFERROR(IF(INDIRECT(Q397)&lt;&gt;"",INDIRECT(ster!$D$14) &amp; ": " &amp; SUBSTITUTE(INDIRECT(Q397)," "," "),""),""),""),"")," "),"  "," ")),""),"")</f>
        <v/>
      </c>
      <c r="CY397" s="14" t="str">
        <f t="array" aca="1" ref="CY397" ca="1">IF(H397,IF(AE397,TRIM(SUBSTITUTE(_xll.MCONCAT(IF((INDIRECT(ster!$D$14)&lt;&gt;"")*IFERROR(NOT(INDIRECT(AF397)),FALSE),IF(ISERROR(MATCH(INDIRECT(Q397),INDIRECT(K397),0)),IFERROR(IF(INDIRECT(Q397)&lt;&gt;"",INDIRECT(ster!$D$14)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CZ397" s="14" t="str">
        <f t="array" aca="1" ref="CZ397" ca="1">IF(H397,IF(AH397,TRIM(SUBSTITUTE(_xll.MCONCAT(IF((INDIRECT(ster!$D$14)&lt;&gt;"")*IFERROR(NOT(INDIRECT(AI397)),FALSE),IF(ISERROR(MATCH(INDIRECT(Q397),INDIRECT(K397),0)),IFERROR(IF(INDIRECT(Q397)&lt;&gt;"",INDIRECT(ster!$D$14)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DC397" s="14" t="str">
        <f ca="1">SUBSTITUTE(SUBSTITUTE(SUBSTITUTE(SUBSTITUTE(_xll.MCONCAT(DG397:DS397,"■"),"■■","■"),"■■","■"),"■■","■"),"■■","■")</f>
        <v>■</v>
      </c>
      <c r="DD397" s="14" t="str">
        <f t="shared" ca="1" si="9467"/>
        <v/>
      </c>
      <c r="DE397" s="14" t="str">
        <f t="shared" ca="1" si="9468"/>
        <v/>
      </c>
      <c r="DF397" s="14" t="str">
        <f t="shared" ca="1" si="9469"/>
        <v/>
      </c>
      <c r="DG397" s="14" t="str">
        <f t="shared" ca="1" si="9470"/>
        <v/>
      </c>
      <c r="DH397" s="14" t="str">
        <f t="shared" ca="1" si="9471"/>
        <v/>
      </c>
      <c r="DI397" s="14" t="str">
        <f t="shared" ca="1" si="9472"/>
        <v/>
      </c>
      <c r="DJ397" s="14" t="str">
        <f t="shared" ca="1" si="9473"/>
        <v/>
      </c>
      <c r="DK397" s="14" t="str">
        <f t="shared" ca="1" si="9474"/>
        <v/>
      </c>
      <c r="DL397" s="14" t="str">
        <f t="shared" ca="1" si="9475"/>
        <v/>
      </c>
      <c r="DM397" s="14" t="str">
        <f t="shared" ca="1" si="9476"/>
        <v/>
      </c>
      <c r="DN397" s="14" t="str">
        <f t="array" aca="1" ref="DN397" ca="1">IF(CU397&lt;&gt;"","There are errors in the entered values in the following cases: " &amp;SUBSTITUTE(CU397," ",", "),"")</f>
        <v/>
      </c>
      <c r="DO397" s="14" t="str">
        <f t="shared" ca="1" si="9477"/>
        <v/>
      </c>
      <c r="DP397" s="14" t="str">
        <f t="shared" ca="1" si="9478"/>
        <v/>
      </c>
      <c r="DQ397" s="14" t="str">
        <f t="shared" ca="1" si="9479"/>
        <v/>
      </c>
      <c r="DR397" s="14" t="str">
        <f t="shared" ca="1" si="9480"/>
        <v/>
      </c>
      <c r="DS397" s="14" t="str">
        <f t="shared" ca="1" si="9481"/>
        <v/>
      </c>
      <c r="DZ397" s="14" t="b">
        <f t="shared" ca="1" si="9482"/>
        <v>0</v>
      </c>
      <c r="EA397" s="14" t="str">
        <f t="shared" ca="1" si="9483"/>
        <v>What severe disease family member 6 had (q_105_6b)</v>
      </c>
      <c r="EB397" s="14" t="str">
        <f t="shared" ca="1" si="9484"/>
        <v xml:space="preserve">Values must be numeric. </v>
      </c>
      <c r="EC397" s="14" t="str">
        <f t="shared" ca="1" si="9485"/>
        <v xml:space="preserve">What severe disease family member 6 had (q_105_6b): Values must be numeric. </v>
      </c>
      <c r="ED397" s="14" t="str">
        <f t="shared" ca="1" si="9486"/>
        <v/>
      </c>
      <c r="EE397" s="14" t="str">
        <f t="shared" ca="1" si="9487"/>
        <v>Values must be numeric</v>
      </c>
      <c r="EF397" s="14" t="str">
        <f t="shared" ca="1" si="9488"/>
        <v/>
      </c>
      <c r="EG397" s="14" t="str">
        <f t="shared" ca="1" si="9489"/>
        <v/>
      </c>
      <c r="EM397" s="14" t="b">
        <f t="shared" ca="1" si="9490"/>
        <v>1</v>
      </c>
      <c r="EN397" s="14">
        <f t="shared" ca="1" si="9491"/>
        <v>365</v>
      </c>
      <c r="EO397" s="14" t="str">
        <f t="shared" ca="1" si="9492"/>
        <v>q_105_6b</v>
      </c>
      <c r="EP397" s="14" t="str">
        <f t="shared" ca="1" si="9493"/>
        <v xml:space="preserve">What severe disease family member 6 had (q_105_6b): Values must be numeric. </v>
      </c>
      <c r="EQ397" s="14" t="str">
        <f t="shared" ca="1" si="9494"/>
        <v/>
      </c>
    </row>
    <row r="398" spans="2:147" s="14" customFormat="1">
      <c r="B398" s="14" t="str">
        <f t="shared" ca="1" si="9420"/>
        <v/>
      </c>
      <c r="C398" s="14">
        <f t="shared" ca="1" si="9421"/>
        <v>366</v>
      </c>
      <c r="D398" s="14">
        <f t="shared" si="9422"/>
        <v>396</v>
      </c>
      <c r="E398" s="14" t="str">
        <f t="shared" ca="1" si="9423"/>
        <v>I</v>
      </c>
      <c r="F398" s="14" t="str">
        <f t="shared" ca="1" si="9424"/>
        <v>q_105_6c</v>
      </c>
      <c r="G398" s="14" t="str">
        <f t="shared" ca="1" si="9425"/>
        <v>What other severe disease family member 6 had</v>
      </c>
      <c r="H398" s="14" t="b">
        <f t="shared" ca="1" si="9426"/>
        <v>1</v>
      </c>
      <c r="I398" s="14" t="str">
        <f ca="1">IF($H398,ADDRESS(3,(D398+1)*2-1,4,,"["&amp;wew!$G$7&amp;"]"&amp;_sheetname_labels)&amp;":"&amp;ADDRESS(2+ster!$B$20,(D398+1)*2-1,4),"")</f>
        <v>[DBTemplate.xlsm]labels!ADM3:ADM61</v>
      </c>
      <c r="J398" s="14">
        <f t="array" aca="1" ref="J398" ca="1">IF(H398,MAX(0,MAX(IF(INDIRECT(I398)&lt;&gt;"",ROW(INDIRECT(I398)),""))-2),"")</f>
        <v>0</v>
      </c>
      <c r="K398" s="14" t="str">
        <f ca="1">IF($H398,IF($J398&gt;0,ADDRESS(3,(D398+1)*2-1,4,,"["&amp;wew!$G$7&amp;"]"&amp;_sheetname_labels)&amp;":"&amp;ADDRESS(2+J398,(D398+1)*2-1,4),""),"")</f>
        <v/>
      </c>
      <c r="L398" s="14" t="str">
        <f ca="1">IF($H398,IF($J398&gt;0,ADDRESS(3,(D398+1)*2,4,,"["&amp;wew!$G$7&amp;"]"&amp;_sheetname_labels)&amp;":"&amp;ADDRESS(2+J398,(D398+1)*2,4),""),"")</f>
        <v/>
      </c>
      <c r="M398" s="14">
        <f t="shared" ca="1" si="9427"/>
        <v>0</v>
      </c>
      <c r="N398" s="14">
        <f t="shared" ca="1" si="9428"/>
        <v>0</v>
      </c>
      <c r="O398" s="14" t="str">
        <f t="shared" ca="1" si="9429"/>
        <v>q_105_6c</v>
      </c>
      <c r="P398" s="14" t="str">
        <f t="shared" ca="1" si="9430"/>
        <v>What other severe disease family member 6 had</v>
      </c>
      <c r="Q398" s="14" t="str">
        <f ca="1">IF($BP398,ADDRESS(3,D398+1,4,,"["&amp;wew!$G$7&amp;"]"&amp;_sheetname_dataframe)&amp;":"&amp;ADDRESS(2+ster!$C$14,D398+1,4),"")</f>
        <v>[DBTemplate.xlsm]data_frame!OG3:OG3</v>
      </c>
      <c r="R398" s="14" t="str">
        <f>IF($BP398,IF(MID(_xll.FORMULATEXT(INDEX(INDIRECT(Q398),1)),1,1)="=", _xll.FORMULATEXT(INDEX(INDIRECT(Q398),1),2,TRUE),""),"")</f>
        <v/>
      </c>
      <c r="S398" s="14">
        <f t="array" aca="1" ref="S398" ca="1">IF(H398,SUM(IF((IFERROR(INDIRECT(Q398)&lt;&gt;"",FALSE))*(INDIRECT(ster!$D$14)&lt;&gt;""),1,0)),"")</f>
        <v>0</v>
      </c>
      <c r="T398" s="14">
        <f t="array" aca="1" ref="T398" ca="1">IF(H398,IF(M398&gt;0,SUM(IFERROR(1*(MATCH(INDIRECT(Q398),INDIRECT(K398),0)&gt;0),0)*(INDIRECT(ster!$D$14)&lt;&gt;"")*NOT(ISNUMBER(INDIRECT(Q398)))),0),"")</f>
        <v>0</v>
      </c>
      <c r="U398" s="14">
        <f t="array" aca="1" ref="U398" ca="1">IF(H398,SUM((IFERROR(INDIRECT(Q398)="",FALSE))*(INDIRECT(ster!$D$14)&lt;&gt;"")),"")</f>
        <v>1</v>
      </c>
      <c r="V398" s="14">
        <f t="array" aca="1" ref="V398" ca="1">IF(H398,SUM((IFERROR(INDIRECT(Q398)="#ąś",TRUE))*(INDIRECT(ster!$D$14)&lt;&gt;"")),"")</f>
        <v>0</v>
      </c>
      <c r="W398" s="14">
        <f t="array" aca="1" ref="W398" ca="1">IF(H398,SUM(ISNUMBER(INDIRECT(Q398))*(INDIRECT(ster!$D$14)&lt;&gt;"")),"")</f>
        <v>0</v>
      </c>
      <c r="X398" s="14" t="str">
        <f t="array" aca="1" ref="X398" ca="1">IF(AND(H398,W398&gt;0),IF(wew!$B$3,MIN(IF((INDIRECT(ster!$D$14)&lt;&gt;"")*IFERROR(INDIRECT($Q398)&lt;&gt;"",FALSE),IFERROR(INDIRECT($Q398),"X"),"X")),"&lt;włącz podświetlanie wartości&gt;"),"—")</f>
        <v>—</v>
      </c>
      <c r="Y398" s="14" t="str">
        <f t="array" aca="1" ref="Y398" ca="1">IF(AND(H398,W398&gt;0),IF(wew!$B$3,MAX(IF((INDIRECT(ster!$D$14)&lt;&gt;"")*IFERROR(INDIRECT($Q398)&lt;&gt;"",FALSE),IFERROR(INDIRECT($Q398),"X"),"X")),"&lt;włącz podświetlanie wartości&gt;"),"—")</f>
        <v>—</v>
      </c>
      <c r="Z398" s="14">
        <f t="shared" ca="1" si="9431"/>
        <v>0</v>
      </c>
      <c r="AA398" s="12" t="str">
        <f t="shared" ca="1" si="9432"/>
        <v>—</v>
      </c>
      <c r="AB398" s="17">
        <f t="array" aca="1" ref="AB398" ca="1">IF(H398,IF(W398&gt;0,SUM((INDIRECT(ster!$D$14)&lt;&gt;"")*IFERROR((INDIRECT(Q398)&lt;&gt;"")*(INDIRECT(Q398)=INT(INDIRECT(Q398))),0)),0),"")</f>
        <v>0</v>
      </c>
      <c r="AC398" s="17">
        <f t="array" aca="1" ref="AC398" ca="1">IF(H398,W398-AB398,"")</f>
        <v>0</v>
      </c>
      <c r="AD398" s="17">
        <f t="shared" ca="1" si="9433"/>
        <v>1</v>
      </c>
      <c r="AE398" s="17" t="b">
        <f t="shared" ca="1" si="9434"/>
        <v>0</v>
      </c>
      <c r="AF398" s="17" t="str">
        <f ca="1">IF(AE398,IF($H398,ADDRESS(3,D398+2,4,,"["&amp;wew!$G$7&amp;"]"&amp;_sheetname_dataframe)&amp;":"&amp;ADDRESS(2+ster!$C$14,D398+2,4),""),"")</f>
        <v/>
      </c>
      <c r="AG398" s="17" t="str">
        <f t="shared" ca="1" si="9435"/>
        <v/>
      </c>
      <c r="AH398" s="17" t="b">
        <f t="shared" ca="1" si="9436"/>
        <v>0</v>
      </c>
      <c r="AI398" s="17" t="str">
        <f ca="1">IF(AH398,IF($H398,ADDRESS(3,D398+3,4,,"["&amp;wew!$G$7&amp;"]"&amp;_sheetname_dataframe)&amp;":"&amp;ADDRESS(2+ster!$C$14,D398+3,4),""),"")</f>
        <v/>
      </c>
      <c r="AJ398" s="17" t="str">
        <f t="shared" ca="1" si="9437"/>
        <v/>
      </c>
      <c r="AK398" s="17" t="b">
        <f t="shared" ca="1" si="9438"/>
        <v>0</v>
      </c>
      <c r="AL398" s="17" t="b">
        <f t="shared" ca="1" si="9439"/>
        <v>0</v>
      </c>
      <c r="AM398" s="17" t="b">
        <f t="shared" ca="1" si="9440"/>
        <v>0</v>
      </c>
      <c r="AN398" s="17">
        <f t="shared" ca="1" si="9441"/>
        <v>0</v>
      </c>
      <c r="AO398" s="24" t="str">
        <f t="shared" ca="1" si="9442"/>
        <v/>
      </c>
      <c r="AP398" s="24" t="str">
        <f t="shared" ca="1" si="9443"/>
        <v/>
      </c>
      <c r="AQ398" s="17" t="b">
        <f t="shared" ca="1" si="9444"/>
        <v>0</v>
      </c>
      <c r="AR398" s="17" t="b">
        <f t="shared" ca="1" si="9445"/>
        <v>0</v>
      </c>
      <c r="AS398" s="17" t="b">
        <f t="shared" ca="1" si="9446"/>
        <v>0</v>
      </c>
      <c r="AT398" s="17" t="b">
        <f t="shared" ca="1" si="9447"/>
        <v>1</v>
      </c>
      <c r="AU398" s="17" t="b">
        <f t="shared" ca="1" si="9448"/>
        <v>0</v>
      </c>
      <c r="AV398" s="17" t="b">
        <f t="shared" ca="1" si="9449"/>
        <v>0</v>
      </c>
      <c r="AW398" s="17" t="b">
        <f t="shared" ca="1" si="9450"/>
        <v>0</v>
      </c>
      <c r="AX398" s="14" t="b">
        <f t="array" aca="1" ref="AX398" ca="1">IF(H398,N398&gt;0,"")</f>
        <v>0</v>
      </c>
      <c r="AY398" s="17" t="str">
        <f t="shared" ca="1" si="9451"/>
        <v/>
      </c>
      <c r="AZ398" s="17" t="str">
        <f t="array" aca="1" ref="AZ398" ca="1">IF(AY398&lt;&gt;"",SUM(1*ISERROR(MATCH(INDIRECT(AY398),INDIRECT(K398),0)))=0,"")</f>
        <v/>
      </c>
      <c r="BA398" s="17" t="b">
        <f t="shared" ca="1" si="9452"/>
        <v>0</v>
      </c>
      <c r="BB398" s="17" t="b">
        <v>0</v>
      </c>
      <c r="BC398" s="17" t="str">
        <f t="shared" ca="1" si="9453"/>
        <v/>
      </c>
      <c r="BD398" s="17" t="str">
        <f t="shared" ca="1" si="9454"/>
        <v/>
      </c>
      <c r="BE398" s="17" t="str">
        <f t="shared" ca="1" si="9455"/>
        <v/>
      </c>
      <c r="BF398" s="17" t="str">
        <f t="shared" ca="1" si="9456"/>
        <v/>
      </c>
      <c r="BG398" s="17" t="str">
        <f t="shared" ca="1" si="9457"/>
        <v/>
      </c>
      <c r="BH398" s="17" t="str">
        <f t="shared" ca="1" si="9458"/>
        <v/>
      </c>
      <c r="BI398" s="17" t="str">
        <f t="shared" ca="1" si="9459"/>
        <v/>
      </c>
      <c r="BJ398" s="17" t="b">
        <f t="shared" ca="1" si="9460"/>
        <v>0</v>
      </c>
      <c r="BK398" s="17" t="str">
        <f t="shared" ca="1" si="9461"/>
        <v/>
      </c>
      <c r="BL398" s="17" t="str">
        <f t="shared" ca="1" si="9462"/>
        <v/>
      </c>
      <c r="BM398" s="17" t="str">
        <f t="shared" ca="1" si="9463"/>
        <v>S</v>
      </c>
      <c r="BN398" s="17" t="str">
        <f t="shared" ca="1" si="9464"/>
        <v>S</v>
      </c>
      <c r="BO398" s="17" t="str">
        <f t="shared" ca="1" si="9465"/>
        <v>N</v>
      </c>
      <c r="BP398" s="14" t="b">
        <f t="shared" ca="1" si="9466"/>
        <v>1</v>
      </c>
      <c r="BQ398" s="35"/>
      <c r="BU398" s="14" t="s">
        <v>386</v>
      </c>
      <c r="BX398" s="16"/>
      <c r="BY398" s="16"/>
      <c r="BZ398" s="16"/>
      <c r="CA398" s="16"/>
      <c r="CB398" s="16"/>
      <c r="CC398" s="16"/>
      <c r="CD398" s="16"/>
      <c r="CE398" s="16"/>
      <c r="CF398" s="16"/>
      <c r="CN398" s="14">
        <f ca="1">IF(H398,IFERROR(IsVariableNameLegal(O398),0),0)</f>
        <v>0</v>
      </c>
      <c r="CO398" s="14" t="str">
        <f t="array" aca="1" ref="CO398" ca="1">IF(H398,IF(COUNTIF(INDIRECT(wew!$C$13),O398)&gt;1,TRIM(SUBSTITUTE(_xll.MCONCAT(IF((INDIRECT(wew!$C$13)=O398)*(COLUMN(INDIRECT(wew!$C$13))&lt;&gt;D398+1),-1+COLUMN(INDIRECT(wew!$C$13)),"")," "),"  "," ")),""),"")</f>
        <v/>
      </c>
      <c r="CP398" s="14" t="str">
        <f t="array" aca="1" ref="CP398" ca="1">IF(P398&lt;&gt;"",IF(LEN(P398)&gt;150,1,""),"")</f>
        <v/>
      </c>
      <c r="CQ398" s="14" t="str">
        <f t="array" aca="1" ref="CQ398" ca="1">IF(AND(H398,NOT(ster!$J$3)),IF(COUNTIF(INDIRECT(wew!$C$15),P398)&gt;1,TRIM(SUBSTITUTE(_xll.MCONCAT(IF((INDIRECT(wew!$C$15)=P398)*(COLUMN(INDIRECT(wew!$C$15))&lt;&gt;D398+1),-1+COLUMN(INDIRECT(wew!$C$15)),"")," "),"  "," ")),""),"")</f>
        <v/>
      </c>
      <c r="CR398" s="14" t="str">
        <f t="array" aca="1" ref="CR398" ca="1">IF(H398,IF(AND(W398&gt;0,AO398&lt;&gt;""),TRIM(SUBSTITUTE(_xll.MCONCAT(IFERROR(IF(ISNUMBER(INDIRECT(Q398)),IF((INDIRECT(ster!$D$14)&lt;&gt;"")*(INDIRECT(Q398)&lt;AO398),INDIRECT(ster!$D$14) &amp; ": " &amp;  SUBSTITUTE(IF( AV398,IFERROR(TEXT(INDIRECT(Q398),"rrrr-mm-dd") &amp;" (" &amp; INDIRECT(Q398) &amp;")",INDIRECT(Q398)),INDIRECT(Q398))," "," "),""),""),"")," "),"  "," ")),""),"")</f>
        <v/>
      </c>
      <c r="CS398" s="14" t="str">
        <f t="array" aca="1" ref="CS398" ca="1">IF(H398,IF(AND(W398&gt;0,AP398&lt;&gt;""),TRIM(SUBSTITUTE(_xll.MCONCAT(IFERROR(IF(ISNUMBER(INDIRECT(Q398)),IF((INDIRECT(ster!$D$14)&lt;&gt;"")*(INDIRECT(Q398)&gt;AP398),INDIRECT(ster!$D$14) &amp; ": " &amp;  SUBSTITUTE(IF( AV398,IFERROR(TEXT(INDIRECT(Q398),"rrrr-mm-dd")&amp;" (" &amp; INDIRECT(Q398) &amp;")",INDIRECT(Q398)),INDIRECT(Q398))," "," "),""),""),"")," "),"  "," ")),""),"")</f>
        <v/>
      </c>
      <c r="CT398" s="14" t="str">
        <f t="array" aca="1" ref="CT398" ca="1">IF(H398,IF(AND(N398&gt;0,AR398),TRIM(SUBSTITUTE(_xll.MCONCAT(IFERROR(IF(ISNUMBER(INDIRECT(Q398)),IF((INDIRECT(ster!$D$14)&lt;&gt;"")*(IFERROR(0*(MATCH(INDIRECT(Q398),INDIRECT(K398),0)&gt;0),1)),INDIRECT(ster!$D$14) &amp; ": " &amp;  SUBSTITUTE(IF( AV398,IFERROR(TEXT(INDIRECT(Q398),"rrrr-mm-dd")&amp;" (" &amp; INDIRECT(Q398) &amp;")",INDIRECT(Q398)),INDIRECT(Q398))," "," "),""),""),"")," "),"  "," ")),""),"")</f>
        <v/>
      </c>
      <c r="CU398" s="14" t="str">
        <f t="array" aca="1" ref="CU398" ca="1">IF(H398,IF(AND(V398&gt;0),TRIM(SUBSTITUTE(_xll.MCONCAT(IF((INDIRECT(ster!$D$14)&lt;&gt;"")*(IFERROR(0*(INDIRECT(Q398)&lt;&gt;""),1)),INDIRECT(ster!$D$14),"")," "),"  "," ")),""),"")</f>
        <v/>
      </c>
      <c r="CV398" s="14" t="str">
        <f t="array" aca="1" ref="CV398" ca="1">IF(H398,IF(AS398,
TRIM(SUBSTITUTE(_xll.MCONCAT(IF(
   (INDIRECT(ster!$D$14)&lt;&gt;"")*
   ((INDIRECT(Q398)="")+
      NOT(ISNUMBER(INDIRECT(Q398)))*
      NOT(ISERROR(MATCH(INDIRECT(Q398),INDIRECT(K398),0)))
    ),
      INDIRECT(ster!$D$14),
   "")," "),"  "," ")),
""),"")</f>
        <v/>
      </c>
      <c r="CW398" s="14" t="str">
        <f t="array" aca="1" ref="CW398" ca="1">IF(H398,IF(AND(AQ398),TRIM(SUBSTITUTE(_xll.MCONCAT(IFERROR(IF(ISNUMBER(INDIRECT(Q398)),IF((INDIRECT(ster!$D$14)&lt;&gt;"")*(INDIRECT(Q398)&lt;&gt;INT(INDIRECT(Q398))),INDIRECT(ster!$D$14) &amp; ": " &amp; INDIRECT(Q398),""),""),"")," "),"  "," ")),""),"")</f>
        <v/>
      </c>
      <c r="CX398" s="14" t="str">
        <f t="array" aca="1" ref="CX398" ca="1">IF(H398,IF(OR(AU398,AV398),TRIM(SUBSTITUTE(_xll.MCONCAT(IF((INDIRECT(ster!$D$14)&lt;&gt;"")*NOT(ISNUMBER(INDIRECT(Q398))),IF(ISERROR(MATCH(INDIRECT(Q398),INDIRECT(K398),0)),IFERROR(IF(INDIRECT(Q398)&lt;&gt;"",INDIRECT(ster!$D$14) &amp; ": " &amp; SUBSTITUTE(INDIRECT(Q398)," "," "),""),""),""),"")," "),"  "," ")),""),"")</f>
        <v/>
      </c>
      <c r="CY398" s="14" t="str">
        <f t="array" aca="1" ref="CY398" ca="1">IF(H398,IF(AE398,TRIM(SUBSTITUTE(_xll.MCONCAT(IF((INDIRECT(ster!$D$14)&lt;&gt;"")*IFERROR(NOT(INDIRECT(AF398)),FALSE),IF(ISERROR(MATCH(INDIRECT(Q398),INDIRECT(K398),0)),IFERROR(IF(INDIRECT(Q398)&lt;&gt;"",INDIRECT(ster!$D$14)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CZ398" s="14" t="str">
        <f t="array" aca="1" ref="CZ398" ca="1">IF(H398,IF(AH398,TRIM(SUBSTITUTE(_xll.MCONCAT(IF((INDIRECT(ster!$D$14)&lt;&gt;"")*IFERROR(NOT(INDIRECT(AI398)),FALSE),IF(ISERROR(MATCH(INDIRECT(Q398),INDIRECT(K398),0)),IFERROR(IF(INDIRECT(Q398)&lt;&gt;"",INDIRECT(ster!$D$14)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DC398" s="14" t="str">
        <f ca="1">SUBSTITUTE(SUBSTITUTE(SUBSTITUTE(SUBSTITUTE(_xll.MCONCAT(DG398:DS398,"■"),"■■","■"),"■■","■"),"■■","■"),"■■","■")</f>
        <v>■</v>
      </c>
      <c r="DD398" s="14" t="str">
        <f t="shared" ca="1" si="9467"/>
        <v/>
      </c>
      <c r="DE398" s="14" t="str">
        <f t="shared" ca="1" si="9468"/>
        <v/>
      </c>
      <c r="DF398" s="14" t="str">
        <f t="shared" ca="1" si="9469"/>
        <v/>
      </c>
      <c r="DG398" s="14" t="str">
        <f t="shared" ca="1" si="9470"/>
        <v/>
      </c>
      <c r="DH398" s="14" t="str">
        <f t="shared" ca="1" si="9471"/>
        <v/>
      </c>
      <c r="DI398" s="14" t="str">
        <f t="shared" ca="1" si="9472"/>
        <v/>
      </c>
      <c r="DJ398" s="14" t="str">
        <f t="shared" ca="1" si="9473"/>
        <v/>
      </c>
      <c r="DK398" s="14" t="str">
        <f t="shared" ca="1" si="9474"/>
        <v/>
      </c>
      <c r="DL398" s="14" t="str">
        <f t="shared" ca="1" si="9475"/>
        <v/>
      </c>
      <c r="DM398" s="14" t="str">
        <f t="shared" ca="1" si="9476"/>
        <v/>
      </c>
      <c r="DN398" s="14" t="str">
        <f t="array" aca="1" ref="DN398" ca="1">IF(CU398&lt;&gt;"","There are errors in the entered values in the following cases: " &amp;SUBSTITUTE(CU398," ",", "),"")</f>
        <v/>
      </c>
      <c r="DO398" s="14" t="str">
        <f t="shared" ca="1" si="9477"/>
        <v/>
      </c>
      <c r="DP398" s="14" t="str">
        <f t="shared" ca="1" si="9478"/>
        <v/>
      </c>
      <c r="DQ398" s="14" t="str">
        <f t="shared" ca="1" si="9479"/>
        <v/>
      </c>
      <c r="DR398" s="14" t="str">
        <f t="shared" ca="1" si="9480"/>
        <v/>
      </c>
      <c r="DS398" s="14" t="str">
        <f t="shared" ca="1" si="9481"/>
        <v/>
      </c>
      <c r="DZ398" s="14" t="b">
        <f t="shared" ca="1" si="9482"/>
        <v>0</v>
      </c>
      <c r="EA398" s="14" t="str">
        <f t="shared" ca="1" si="9483"/>
        <v/>
      </c>
      <c r="EB398" s="14" t="str">
        <f t="shared" ca="1" si="9484"/>
        <v/>
      </c>
      <c r="EC398" s="14" t="str">
        <f t="shared" ca="1" si="9485"/>
        <v/>
      </c>
      <c r="ED398" s="14" t="str">
        <f t="shared" ca="1" si="9486"/>
        <v/>
      </c>
      <c r="EE398" s="14" t="str">
        <f t="shared" ca="1" si="9487"/>
        <v/>
      </c>
      <c r="EF398" s="14" t="str">
        <f t="shared" ca="1" si="9488"/>
        <v/>
      </c>
      <c r="EG398" s="14" t="str">
        <f t="shared" ca="1" si="9489"/>
        <v/>
      </c>
      <c r="EM398" s="14" t="b">
        <f t="shared" ca="1" si="9490"/>
        <v>0</v>
      </c>
      <c r="EN398" s="14" t="str">
        <f t="shared" ca="1" si="9491"/>
        <v/>
      </c>
      <c r="EO398" s="14" t="str">
        <f t="shared" ca="1" si="9492"/>
        <v/>
      </c>
      <c r="EP398" s="14" t="str">
        <f t="shared" ca="1" si="9493"/>
        <v/>
      </c>
      <c r="EQ398" s="14" t="str">
        <f t="shared" ca="1" si="9494"/>
        <v/>
      </c>
    </row>
    <row r="399" spans="2:147" s="14" customFormat="1">
      <c r="B399" s="14" t="str">
        <f t="shared" ca="1" si="9420"/>
        <v/>
      </c>
      <c r="C399" s="14">
        <f t="shared" ca="1" si="9421"/>
        <v>367</v>
      </c>
      <c r="D399" s="14">
        <f t="shared" si="9422"/>
        <v>397</v>
      </c>
      <c r="E399" s="14" t="str">
        <f t="shared" ca="1" si="9423"/>
        <v>N</v>
      </c>
      <c r="F399" s="14" t="str">
        <f t="shared" ca="1" si="9424"/>
        <v>q_106_1a</v>
      </c>
      <c r="G399" s="14" t="str">
        <f t="shared" ca="1" si="9425"/>
        <v>Which family member 1 had died</v>
      </c>
      <c r="H399" s="14" t="b">
        <f t="shared" ca="1" si="9426"/>
        <v>1</v>
      </c>
      <c r="I399" s="14" t="str">
        <f ca="1">IF($H399,ADDRESS(3,(D399+1)*2-1,4,,"["&amp;wew!$G$7&amp;"]"&amp;_sheetname_labels)&amp;":"&amp;ADDRESS(2+ster!$B$20,(D399+1)*2-1,4),"")</f>
        <v>[DBTemplate.xlsm]labels!ADO3:ADO61</v>
      </c>
      <c r="J399" s="14">
        <f t="array" aca="1" ref="J399" ca="1">IF(H399,MAX(0,MAX(IF(INDIRECT(I399)&lt;&gt;"",ROW(INDIRECT(I399)),""))-2),"")</f>
        <v>33</v>
      </c>
      <c r="K399" s="14" t="str">
        <f ca="1">IF($H399,IF($J399&gt;0,ADDRESS(3,(D399+1)*2-1,4,,"["&amp;wew!$G$7&amp;"]"&amp;_sheetname_labels)&amp;":"&amp;ADDRESS(2+J399,(D399+1)*2-1,4),""),"")</f>
        <v>[DBTemplate.xlsm]labels!ADO3:ADO35</v>
      </c>
      <c r="L399" s="14" t="str">
        <f ca="1">IF($H399,IF($J399&gt;0,ADDRESS(3,(D399+1)*2,4,,"["&amp;wew!$G$7&amp;"]"&amp;_sheetname_labels)&amp;":"&amp;ADDRESS(2+J399,(D399+1)*2,4),""),"")</f>
        <v>[DBTemplate.xlsm]labels!ADP3:ADP35</v>
      </c>
      <c r="M399" s="14">
        <f t="shared" ca="1" si="9427"/>
        <v>0</v>
      </c>
      <c r="N399" s="14">
        <f t="shared" ca="1" si="9428"/>
        <v>33</v>
      </c>
      <c r="O399" s="14" t="str">
        <f t="shared" ca="1" si="9429"/>
        <v>q_106_1a</v>
      </c>
      <c r="P399" s="14" t="str">
        <f t="shared" ca="1" si="9430"/>
        <v>Which family member 1 had died</v>
      </c>
      <c r="Q399" s="14" t="str">
        <f ca="1">IF($BP399,ADDRESS(3,D399+1,4,,"["&amp;wew!$G$7&amp;"]"&amp;_sheetname_dataframe)&amp;":"&amp;ADDRESS(2+ster!$C$14,D399+1,4),"")</f>
        <v>[DBTemplate.xlsm]data_frame!OH3:OH3</v>
      </c>
      <c r="R399" s="14" t="str">
        <f>IF($BP399,IF(MID(_xll.FORMULATEXT(INDEX(INDIRECT(Q399),1)),1,1)="=", _xll.FORMULATEXT(INDEX(INDIRECT(Q399),1),2,TRUE),""),"")</f>
        <v/>
      </c>
      <c r="S399" s="14">
        <f t="array" aca="1" ref="S399" ca="1">IF(H399,SUM(IF((IFERROR(INDIRECT(Q399)&lt;&gt;"",FALSE))*(INDIRECT(ster!$D$14)&lt;&gt;""),1,0)),"")</f>
        <v>0</v>
      </c>
      <c r="T399" s="14">
        <f t="array" aca="1" ref="T399" ca="1">IF(H399,IF(M399&gt;0,SUM(IFERROR(1*(MATCH(INDIRECT(Q399),INDIRECT(K399),0)&gt;0),0)*(INDIRECT(ster!$D$14)&lt;&gt;"")*NOT(ISNUMBER(INDIRECT(Q399)))),0),"")</f>
        <v>0</v>
      </c>
      <c r="U399" s="14">
        <f t="array" aca="1" ref="U399" ca="1">IF(H399,SUM((IFERROR(INDIRECT(Q399)="",FALSE))*(INDIRECT(ster!$D$14)&lt;&gt;"")),"")</f>
        <v>1</v>
      </c>
      <c r="V399" s="14">
        <f t="array" aca="1" ref="V399" ca="1">IF(H399,SUM((IFERROR(INDIRECT(Q399)="#ąś",TRUE))*(INDIRECT(ster!$D$14)&lt;&gt;"")),"")</f>
        <v>0</v>
      </c>
      <c r="W399" s="14">
        <f t="array" aca="1" ref="W399" ca="1">IF(H399,SUM(ISNUMBER(INDIRECT(Q399))*(INDIRECT(ster!$D$14)&lt;&gt;"")),"")</f>
        <v>0</v>
      </c>
      <c r="X399" s="14" t="str">
        <f t="array" aca="1" ref="X399" ca="1">IF(AND(H399,W399&gt;0),IF(wew!$B$3,MIN(IF((INDIRECT(ster!$D$14)&lt;&gt;"")*IFERROR(INDIRECT($Q399)&lt;&gt;"",FALSE),IFERROR(INDIRECT($Q399),"X"),"X")),"&lt;włącz podświetlanie wartości&gt;"),"—")</f>
        <v>—</v>
      </c>
      <c r="Y399" s="14" t="str">
        <f t="array" aca="1" ref="Y399" ca="1">IF(AND(H399,W399&gt;0),IF(wew!$B$3,MAX(IF((INDIRECT(ster!$D$14)&lt;&gt;"")*IFERROR(INDIRECT($Q399)&lt;&gt;"",FALSE),IFERROR(INDIRECT($Q399),"X"),"X")),"&lt;włącz podświetlanie wartości&gt;"),"—")</f>
        <v>—</v>
      </c>
      <c r="Z399" s="14">
        <f t="shared" ca="1" si="9431"/>
        <v>0</v>
      </c>
      <c r="AA399" s="12" t="str">
        <f t="shared" ca="1" si="9432"/>
        <v>—</v>
      </c>
      <c r="AB399" s="17">
        <f t="array" aca="1" ref="AB399" ca="1">IF(H399,IF(W399&gt;0,SUM((INDIRECT(ster!$D$14)&lt;&gt;"")*IFERROR((INDIRECT(Q399)&lt;&gt;"")*(INDIRECT(Q399)=INT(INDIRECT(Q399))),0)),0),"")</f>
        <v>0</v>
      </c>
      <c r="AC399" s="17">
        <f t="array" aca="1" ref="AC399" ca="1">IF(H399,W399-AB399,"")</f>
        <v>0</v>
      </c>
      <c r="AD399" s="17">
        <f t="shared" ca="1" si="9433"/>
        <v>1</v>
      </c>
      <c r="AE399" s="17" t="b">
        <f t="shared" ca="1" si="9434"/>
        <v>0</v>
      </c>
      <c r="AF399" s="17" t="str">
        <f ca="1">IF(AE399,IF($H399,ADDRESS(3,D399+2,4,,"["&amp;wew!$G$7&amp;"]"&amp;_sheetname_dataframe)&amp;":"&amp;ADDRESS(2+ster!$C$14,D399+2,4),""),"")</f>
        <v/>
      </c>
      <c r="AG399" s="17" t="str">
        <f t="shared" ca="1" si="9435"/>
        <v/>
      </c>
      <c r="AH399" s="17" t="b">
        <f t="shared" ca="1" si="9436"/>
        <v>0</v>
      </c>
      <c r="AI399" s="17" t="str">
        <f ca="1">IF(AH399,IF($H399,ADDRESS(3,D399+3,4,,"["&amp;wew!$G$7&amp;"]"&amp;_sheetname_dataframe)&amp;":"&amp;ADDRESS(2+ster!$C$14,D399+3,4),""),"")</f>
        <v/>
      </c>
      <c r="AJ399" s="17" t="str">
        <f t="shared" ca="1" si="9437"/>
        <v/>
      </c>
      <c r="AK399" s="17" t="b">
        <f t="shared" ca="1" si="9438"/>
        <v>0</v>
      </c>
      <c r="AL399" s="17" t="b">
        <f t="shared" ca="1" si="9439"/>
        <v>0</v>
      </c>
      <c r="AM399" s="17" t="b">
        <f t="shared" ca="1" si="9440"/>
        <v>0</v>
      </c>
      <c r="AN399" s="17">
        <f t="shared" ca="1" si="9441"/>
        <v>0</v>
      </c>
      <c r="AO399" s="24" t="str">
        <f t="shared" ca="1" si="9442"/>
        <v/>
      </c>
      <c r="AP399" s="24" t="str">
        <f t="shared" ca="1" si="9443"/>
        <v/>
      </c>
      <c r="AQ399" s="17" t="b">
        <f t="shared" ca="1" si="9444"/>
        <v>0</v>
      </c>
      <c r="AR399" s="17" t="b">
        <f t="shared" ca="1" si="9445"/>
        <v>0</v>
      </c>
      <c r="AS399" s="17" t="b">
        <f t="shared" ca="1" si="9446"/>
        <v>0</v>
      </c>
      <c r="AT399" s="17" t="b">
        <f t="shared" ca="1" si="9447"/>
        <v>0</v>
      </c>
      <c r="AU399" s="17" t="b">
        <f t="shared" ca="1" si="9448"/>
        <v>1</v>
      </c>
      <c r="AV399" s="17" t="b">
        <f t="shared" ca="1" si="9449"/>
        <v>0</v>
      </c>
      <c r="AW399" s="17" t="b">
        <f t="shared" ca="1" si="9450"/>
        <v>0</v>
      </c>
      <c r="AX399" s="14" t="b">
        <f t="array" aca="1" ref="AX399" ca="1">IF(H399,N399&gt;0,"")</f>
        <v>1</v>
      </c>
      <c r="AY399" s="17" t="str">
        <f t="shared" ca="1" si="9451"/>
        <v>C3:C35</v>
      </c>
      <c r="AZ399" s="17" t="b">
        <f t="array" aca="1" ref="AZ399" ca="1">IF(AY399&lt;&gt;"",SUM(1*ISERROR(MATCH(INDIRECT(AY399),INDIRECT(K399),0)))=0,"")</f>
        <v>0</v>
      </c>
      <c r="BA399" s="17" t="b">
        <f t="shared" ca="1" si="9452"/>
        <v>1</v>
      </c>
      <c r="BB399" s="17" t="b">
        <v>0</v>
      </c>
      <c r="BC399" s="17" t="b">
        <f t="shared" ca="1" si="9453"/>
        <v>0</v>
      </c>
      <c r="BD399" s="17" t="b">
        <f t="shared" ca="1" si="9454"/>
        <v>1</v>
      </c>
      <c r="BE399" s="17" t="b">
        <f t="shared" ca="1" si="9455"/>
        <v>0</v>
      </c>
      <c r="BF399" s="17" t="b">
        <f t="shared" ca="1" si="9456"/>
        <v>0</v>
      </c>
      <c r="BG399" s="17" t="b">
        <f t="shared" ca="1" si="9457"/>
        <v>0</v>
      </c>
      <c r="BH399" s="17" t="b">
        <f t="shared" ca="1" si="9458"/>
        <v>1</v>
      </c>
      <c r="BI399" s="17">
        <f t="shared" ca="1" si="9459"/>
        <v>3</v>
      </c>
      <c r="BJ399" s="17" t="b">
        <f t="shared" ca="1" si="9460"/>
        <v>0</v>
      </c>
      <c r="BK399" s="17" t="str">
        <f t="shared" ca="1" si="9461"/>
        <v/>
      </c>
      <c r="BL399" s="17" t="str">
        <f t="shared" ca="1" si="9462"/>
        <v/>
      </c>
      <c r="BM399" s="17" t="str">
        <f t="shared" ca="1" si="9463"/>
        <v>L</v>
      </c>
      <c r="BN399" s="17" t="str">
        <f t="shared" ca="1" si="9464"/>
        <v>L</v>
      </c>
      <c r="BO399" s="17" t="str">
        <f t="shared" ca="1" si="9465"/>
        <v>N</v>
      </c>
      <c r="BP399" s="14" t="b">
        <f t="shared" ca="1" si="9466"/>
        <v>1</v>
      </c>
      <c r="BQ399" s="35"/>
      <c r="BX399" s="16"/>
      <c r="BY399" s="16"/>
      <c r="BZ399" s="16"/>
      <c r="CA399" s="16"/>
      <c r="CB399" s="16"/>
      <c r="CC399" s="16"/>
      <c r="CD399" s="16"/>
      <c r="CE399" s="16"/>
      <c r="CF399" s="16"/>
      <c r="CN399" s="14">
        <f ca="1">IF(H399,IFERROR(IsVariableNameLegal(O399),0),0)</f>
        <v>0</v>
      </c>
      <c r="CO399" s="14" t="str">
        <f t="array" aca="1" ref="CO399" ca="1">IF(H399,IF(COUNTIF(INDIRECT(wew!$C$13),O399)&gt;1,TRIM(SUBSTITUTE(_xll.MCONCAT(IF((INDIRECT(wew!$C$13)=O399)*(COLUMN(INDIRECT(wew!$C$13))&lt;&gt;D399+1),-1+COLUMN(INDIRECT(wew!$C$13)),"")," "),"  "," ")),""),"")</f>
        <v/>
      </c>
      <c r="CP399" s="14" t="str">
        <f t="array" aca="1" ref="CP399" ca="1">IF(P399&lt;&gt;"",IF(LEN(P399)&gt;150,1,""),"")</f>
        <v/>
      </c>
      <c r="CQ399" s="14" t="str">
        <f t="array" aca="1" ref="CQ399" ca="1">IF(AND(H399,NOT(ster!$J$3)),IF(COUNTIF(INDIRECT(wew!$C$15),P399)&gt;1,TRIM(SUBSTITUTE(_xll.MCONCAT(IF((INDIRECT(wew!$C$15)=P399)*(COLUMN(INDIRECT(wew!$C$15))&lt;&gt;D399+1),-1+COLUMN(INDIRECT(wew!$C$15)),"")," "),"  "," ")),""),"")</f>
        <v/>
      </c>
      <c r="CR399" s="14" t="str">
        <f t="array" aca="1" ref="CR399" ca="1">IF(H399,IF(AND(W399&gt;0,AO399&lt;&gt;""),TRIM(SUBSTITUTE(_xll.MCONCAT(IFERROR(IF(ISNUMBER(INDIRECT(Q399)),IF((INDIRECT(ster!$D$14)&lt;&gt;"")*(INDIRECT(Q399)&lt;AO399),INDIRECT(ster!$D$14) &amp; ": " &amp;  SUBSTITUTE(IF( AV399,IFERROR(TEXT(INDIRECT(Q399),"rrrr-mm-dd") &amp;" (" &amp; INDIRECT(Q399) &amp;")",INDIRECT(Q399)),INDIRECT(Q399))," "," "),""),""),"")," "),"  "," ")),""),"")</f>
        <v/>
      </c>
      <c r="CS399" s="14" t="str">
        <f t="array" aca="1" ref="CS399" ca="1">IF(H399,IF(AND(W399&gt;0,AP399&lt;&gt;""),TRIM(SUBSTITUTE(_xll.MCONCAT(IFERROR(IF(ISNUMBER(INDIRECT(Q399)),IF((INDIRECT(ster!$D$14)&lt;&gt;"")*(INDIRECT(Q399)&gt;AP399),INDIRECT(ster!$D$14) &amp; ": " &amp;  SUBSTITUTE(IF( AV399,IFERROR(TEXT(INDIRECT(Q399),"rrrr-mm-dd")&amp;" (" &amp; INDIRECT(Q399) &amp;")",INDIRECT(Q399)),INDIRECT(Q399))," "," "),""),""),"")," "),"  "," ")),""),"")</f>
        <v/>
      </c>
      <c r="CT399" s="14" t="str">
        <f t="array" aca="1" ref="CT399" ca="1">IF(H399,IF(AND(N399&gt;0,AR399),TRIM(SUBSTITUTE(_xll.MCONCAT(IFERROR(IF(ISNUMBER(INDIRECT(Q399)),IF((INDIRECT(ster!$D$14)&lt;&gt;"")*(IFERROR(0*(MATCH(INDIRECT(Q399),INDIRECT(K399),0)&gt;0),1)),INDIRECT(ster!$D$14) &amp; ": " &amp;  SUBSTITUTE(IF( AV399,IFERROR(TEXT(INDIRECT(Q399),"rrrr-mm-dd")&amp;" (" &amp; INDIRECT(Q399) &amp;")",INDIRECT(Q399)),INDIRECT(Q399))," "," "),""),""),"")," "),"  "," ")),""),"")</f>
        <v/>
      </c>
      <c r="CU399" s="14" t="str">
        <f t="array" aca="1" ref="CU399" ca="1">IF(H399,IF(AND(V399&gt;0),TRIM(SUBSTITUTE(_xll.MCONCAT(IF((INDIRECT(ster!$D$14)&lt;&gt;"")*(IFERROR(0*(INDIRECT(Q399)&lt;&gt;""),1)),INDIRECT(ster!$D$14),"")," "),"  "," ")),""),"")</f>
        <v/>
      </c>
      <c r="CV399" s="14" t="str">
        <f t="array" aca="1" ref="CV399" ca="1">IF(H399,IF(AS399,
TRIM(SUBSTITUTE(_xll.MCONCAT(IF(
   (INDIRECT(ster!$D$14)&lt;&gt;"")*
   ((INDIRECT(Q399)="")+
      NOT(ISNUMBER(INDIRECT(Q399)))*
      NOT(ISERROR(MATCH(INDIRECT(Q399),INDIRECT(K399),0)))
    ),
      INDIRECT(ster!$D$14),
   "")," "),"  "," ")),
""),"")</f>
        <v/>
      </c>
      <c r="CW399" s="14" t="str">
        <f t="array" aca="1" ref="CW399" ca="1">IF(H399,IF(AND(AQ399),TRIM(SUBSTITUTE(_xll.MCONCAT(IFERROR(IF(ISNUMBER(INDIRECT(Q399)),IF((INDIRECT(ster!$D$14)&lt;&gt;"")*(INDIRECT(Q399)&lt;&gt;INT(INDIRECT(Q399))),INDIRECT(ster!$D$14) &amp; ": " &amp; INDIRECT(Q399),""),""),"")," "),"  "," ")),""),"")</f>
        <v/>
      </c>
      <c r="CX399" s="14" t="str">
        <f t="array" aca="1" ref="CX399" ca="1">IF(H399,IF(OR(AU399,AV399),TRIM(SUBSTITUTE(_xll.MCONCAT(IF((INDIRECT(ster!$D$14)&lt;&gt;"")*NOT(ISNUMBER(INDIRECT(Q399))),IF(ISERROR(MATCH(INDIRECT(Q399),INDIRECT(K399),0)),IFERROR(IF(INDIRECT(Q399)&lt;&gt;"",INDIRECT(ster!$D$14) &amp; ": " &amp; SUBSTITUTE(INDIRECT(Q399)," "," "),""),""),""),"")," "),"  "," ")),""),"")</f>
        <v/>
      </c>
      <c r="CY399" s="14" t="str">
        <f t="array" aca="1" ref="CY399" ca="1">IF(H399,IF(AE399,TRIM(SUBSTITUTE(_xll.MCONCAT(IF((INDIRECT(ster!$D$14)&lt;&gt;"")*IFERROR(NOT(INDIRECT(AF399)),FALSE),IF(ISERROR(MATCH(INDIRECT(Q399),INDIRECT(K399),0)),IFERROR(IF(INDIRECT(Q399)&lt;&gt;"",INDIRECT(ster!$D$14)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CZ399" s="14" t="str">
        <f t="array" aca="1" ref="CZ399" ca="1">IF(H399,IF(AH399,TRIM(SUBSTITUTE(_xll.MCONCAT(IF((INDIRECT(ster!$D$14)&lt;&gt;"")*IFERROR(NOT(INDIRECT(AI399)),FALSE),IF(ISERROR(MATCH(INDIRECT(Q399),INDIRECT(K399),0)),IFERROR(IF(INDIRECT(Q399)&lt;&gt;"",INDIRECT(ster!$D$14)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DC399" s="14" t="str">
        <f ca="1">SUBSTITUTE(SUBSTITUTE(SUBSTITUTE(SUBSTITUTE(_xll.MCONCAT(DG399:DS399,"■"),"■■","■"),"■■","■"),"■■","■"),"■■","■")</f>
        <v>■</v>
      </c>
      <c r="DD399" s="14" t="str">
        <f t="shared" ca="1" si="9467"/>
        <v/>
      </c>
      <c r="DE399" s="14" t="str">
        <f t="shared" ca="1" si="9468"/>
        <v/>
      </c>
      <c r="DF399" s="14" t="str">
        <f t="shared" ca="1" si="9469"/>
        <v/>
      </c>
      <c r="DG399" s="14" t="str">
        <f t="shared" ca="1" si="9470"/>
        <v/>
      </c>
      <c r="DH399" s="14" t="str">
        <f t="shared" ca="1" si="9471"/>
        <v/>
      </c>
      <c r="DI399" s="14" t="str">
        <f t="shared" ca="1" si="9472"/>
        <v/>
      </c>
      <c r="DJ399" s="14" t="str">
        <f t="shared" ca="1" si="9473"/>
        <v/>
      </c>
      <c r="DK399" s="14" t="str">
        <f t="shared" ca="1" si="9474"/>
        <v/>
      </c>
      <c r="DL399" s="14" t="str">
        <f t="shared" ca="1" si="9475"/>
        <v/>
      </c>
      <c r="DM399" s="14" t="str">
        <f t="shared" ca="1" si="9476"/>
        <v/>
      </c>
      <c r="DN399" s="14" t="str">
        <f t="array" aca="1" ref="DN399" ca="1">IF(CU399&lt;&gt;"","There are errors in the entered values in the following cases: " &amp;SUBSTITUTE(CU399," ",", "),"")</f>
        <v/>
      </c>
      <c r="DO399" s="14" t="str">
        <f t="shared" ca="1" si="9477"/>
        <v/>
      </c>
      <c r="DP399" s="14" t="str">
        <f t="shared" ca="1" si="9478"/>
        <v/>
      </c>
      <c r="DQ399" s="14" t="str">
        <f t="shared" ca="1" si="9479"/>
        <v/>
      </c>
      <c r="DR399" s="14" t="str">
        <f t="shared" ca="1" si="9480"/>
        <v/>
      </c>
      <c r="DS399" s="14" t="str">
        <f t="shared" ca="1" si="9481"/>
        <v/>
      </c>
      <c r="DZ399" s="14" t="b">
        <f t="shared" ca="1" si="9482"/>
        <v>0</v>
      </c>
      <c r="EA399" s="14" t="str">
        <f t="shared" ca="1" si="9483"/>
        <v>Which family member 1 had died (q_106_1a)</v>
      </c>
      <c r="EB399" s="14" t="str">
        <f t="shared" ca="1" si="9484"/>
        <v xml:space="preserve">Values must be numeric. </v>
      </c>
      <c r="EC399" s="14" t="str">
        <f t="shared" ca="1" si="9485"/>
        <v xml:space="preserve">Which family member 1 had died (q_106_1a): Values must be numeric. </v>
      </c>
      <c r="ED399" s="14" t="str">
        <f t="shared" ca="1" si="9486"/>
        <v/>
      </c>
      <c r="EE399" s="14" t="str">
        <f t="shared" ca="1" si="9487"/>
        <v>Values must be numeric</v>
      </c>
      <c r="EF399" s="14" t="str">
        <f t="shared" ca="1" si="9488"/>
        <v/>
      </c>
      <c r="EG399" s="14" t="str">
        <f t="shared" ca="1" si="9489"/>
        <v/>
      </c>
      <c r="EM399" s="14" t="b">
        <f t="shared" ca="1" si="9490"/>
        <v>1</v>
      </c>
      <c r="EN399" s="14">
        <f t="shared" ca="1" si="9491"/>
        <v>367</v>
      </c>
      <c r="EO399" s="14" t="str">
        <f t="shared" ca="1" si="9492"/>
        <v>q_106_1a</v>
      </c>
      <c r="EP399" s="14" t="str">
        <f t="shared" ca="1" si="9493"/>
        <v xml:space="preserve">Which family member 1 had died (q_106_1a): Values must be numeric. </v>
      </c>
      <c r="EQ399" s="14" t="str">
        <f t="shared" ca="1" si="9494"/>
        <v/>
      </c>
    </row>
    <row r="400" spans="2:147" s="14" customFormat="1">
      <c r="B400" s="14" t="str">
        <f t="shared" ca="1" si="9420"/>
        <v/>
      </c>
      <c r="C400" s="14">
        <f t="shared" ca="1" si="9421"/>
        <v>368</v>
      </c>
      <c r="D400" s="14">
        <f t="shared" si="9422"/>
        <v>398</v>
      </c>
      <c r="E400" s="14" t="str">
        <f t="shared" ca="1" si="9423"/>
        <v>N</v>
      </c>
      <c r="F400" s="14" t="str">
        <f t="shared" ca="1" si="9424"/>
        <v>q_106_1b</v>
      </c>
      <c r="G400" s="14" t="str">
        <f t="shared" ca="1" si="9425"/>
        <v>What cause of death of family member 1</v>
      </c>
      <c r="H400" s="14" t="b">
        <f t="shared" ca="1" si="9426"/>
        <v>1</v>
      </c>
      <c r="I400" s="14" t="str">
        <f ca="1">IF($H400,ADDRESS(3,(D400+1)*2-1,4,,"["&amp;wew!$G$7&amp;"]"&amp;_sheetname_labels)&amp;":"&amp;ADDRESS(2+ster!$B$20,(D400+1)*2-1,4),"")</f>
        <v>[DBTemplate.xlsm]labels!ADQ3:ADQ61</v>
      </c>
      <c r="J400" s="14">
        <f t="array" aca="1" ref="J400" ca="1">IF(H400,MAX(0,MAX(IF(INDIRECT(I400)&lt;&gt;"",ROW(INDIRECT(I400)),""))-2),"")</f>
        <v>52</v>
      </c>
      <c r="K400" s="14" t="str">
        <f ca="1">IF($H400,IF($J400&gt;0,ADDRESS(3,(D400+1)*2-1,4,,"["&amp;wew!$G$7&amp;"]"&amp;_sheetname_labels)&amp;":"&amp;ADDRESS(2+J400,(D400+1)*2-1,4),""),"")</f>
        <v>[DBTemplate.xlsm]labels!ADQ3:ADQ54</v>
      </c>
      <c r="L400" s="14" t="str">
        <f ca="1">IF($H400,IF($J400&gt;0,ADDRESS(3,(D400+1)*2,4,,"["&amp;wew!$G$7&amp;"]"&amp;_sheetname_labels)&amp;":"&amp;ADDRESS(2+J400,(D400+1)*2,4),""),"")</f>
        <v>[DBTemplate.xlsm]labels!ADR3:ADR54</v>
      </c>
      <c r="M400" s="14">
        <f t="shared" ca="1" si="9427"/>
        <v>0</v>
      </c>
      <c r="N400" s="14">
        <f t="shared" ca="1" si="9428"/>
        <v>52</v>
      </c>
      <c r="O400" s="14" t="str">
        <f t="shared" ca="1" si="9429"/>
        <v>q_106_1b</v>
      </c>
      <c r="P400" s="14" t="str">
        <f t="shared" ca="1" si="9430"/>
        <v>What cause of death of family member 1</v>
      </c>
      <c r="Q400" s="14" t="str">
        <f ca="1">IF($BP400,ADDRESS(3,D400+1,4,,"["&amp;wew!$G$7&amp;"]"&amp;_sheetname_dataframe)&amp;":"&amp;ADDRESS(2+ster!$C$14,D400+1,4),"")</f>
        <v>[DBTemplate.xlsm]data_frame!OI3:OI3</v>
      </c>
      <c r="R400" s="14" t="str">
        <f>IF($BP400,IF(MID(_xll.FORMULATEXT(INDEX(INDIRECT(Q400),1)),1,1)="=", _xll.FORMULATEXT(INDEX(INDIRECT(Q400),1),2,TRUE),""),"")</f>
        <v/>
      </c>
      <c r="S400" s="14">
        <f t="array" aca="1" ref="S400" ca="1">IF(H400,SUM(IF((IFERROR(INDIRECT(Q400)&lt;&gt;"",FALSE))*(INDIRECT(ster!$D$14)&lt;&gt;""),1,0)),"")</f>
        <v>0</v>
      </c>
      <c r="T400" s="14">
        <f t="array" aca="1" ref="T400" ca="1">IF(H400,IF(M400&gt;0,SUM(IFERROR(1*(MATCH(INDIRECT(Q400),INDIRECT(K400),0)&gt;0),0)*(INDIRECT(ster!$D$14)&lt;&gt;"")*NOT(ISNUMBER(INDIRECT(Q400)))),0),"")</f>
        <v>0</v>
      </c>
      <c r="U400" s="14">
        <f t="array" aca="1" ref="U400" ca="1">IF(H400,SUM((IFERROR(INDIRECT(Q400)="",FALSE))*(INDIRECT(ster!$D$14)&lt;&gt;"")),"")</f>
        <v>1</v>
      </c>
      <c r="V400" s="14">
        <f t="array" aca="1" ref="V400" ca="1">IF(H400,SUM((IFERROR(INDIRECT(Q400)="#ąś",TRUE))*(INDIRECT(ster!$D$14)&lt;&gt;"")),"")</f>
        <v>0</v>
      </c>
      <c r="W400" s="14">
        <f t="array" aca="1" ref="W400" ca="1">IF(H400,SUM(ISNUMBER(INDIRECT(Q400))*(INDIRECT(ster!$D$14)&lt;&gt;"")),"")</f>
        <v>0</v>
      </c>
      <c r="X400" s="14" t="str">
        <f t="array" aca="1" ref="X400" ca="1">IF(AND(H400,W400&gt;0),IF(wew!$B$3,MIN(IF((INDIRECT(ster!$D$14)&lt;&gt;"")*IFERROR(INDIRECT($Q400)&lt;&gt;"",FALSE),IFERROR(INDIRECT($Q400),"X"),"X")),"&lt;włącz podświetlanie wartości&gt;"),"—")</f>
        <v>—</v>
      </c>
      <c r="Y400" s="14" t="str">
        <f t="array" aca="1" ref="Y400" ca="1">IF(AND(H400,W400&gt;0),IF(wew!$B$3,MAX(IF((INDIRECT(ster!$D$14)&lt;&gt;"")*IFERROR(INDIRECT($Q400)&lt;&gt;"",FALSE),IFERROR(INDIRECT($Q400),"X"),"X")),"&lt;włącz podświetlanie wartości&gt;"),"—")</f>
        <v>—</v>
      </c>
      <c r="Z400" s="14">
        <f t="shared" ca="1" si="9431"/>
        <v>0</v>
      </c>
      <c r="AA400" s="12" t="str">
        <f t="shared" ca="1" si="9432"/>
        <v>—</v>
      </c>
      <c r="AB400" s="17">
        <f t="array" aca="1" ref="AB400" ca="1">IF(H400,IF(W400&gt;0,SUM((INDIRECT(ster!$D$14)&lt;&gt;"")*IFERROR((INDIRECT(Q400)&lt;&gt;"")*(INDIRECT(Q400)=INT(INDIRECT(Q400))),0)),0),"")</f>
        <v>0</v>
      </c>
      <c r="AC400" s="17">
        <f t="array" aca="1" ref="AC400" ca="1">IF(H400,W400-AB400,"")</f>
        <v>0</v>
      </c>
      <c r="AD400" s="17">
        <f t="shared" ca="1" si="9433"/>
        <v>1</v>
      </c>
      <c r="AE400" s="17" t="b">
        <f t="shared" ca="1" si="9434"/>
        <v>0</v>
      </c>
      <c r="AF400" s="17" t="str">
        <f ca="1">IF(AE400,IF($H400,ADDRESS(3,D400+2,4,,"["&amp;wew!$G$7&amp;"]"&amp;_sheetname_dataframe)&amp;":"&amp;ADDRESS(2+ster!$C$14,D400+2,4),""),"")</f>
        <v/>
      </c>
      <c r="AG400" s="17" t="str">
        <f t="shared" ca="1" si="9435"/>
        <v/>
      </c>
      <c r="AH400" s="17" t="b">
        <f t="shared" ca="1" si="9436"/>
        <v>0</v>
      </c>
      <c r="AI400" s="17" t="str">
        <f ca="1">IF(AH400,IF($H400,ADDRESS(3,D400+3,4,,"["&amp;wew!$G$7&amp;"]"&amp;_sheetname_dataframe)&amp;":"&amp;ADDRESS(2+ster!$C$14,D400+3,4),""),"")</f>
        <v/>
      </c>
      <c r="AJ400" s="17" t="str">
        <f t="shared" ca="1" si="9437"/>
        <v/>
      </c>
      <c r="AK400" s="17" t="b">
        <f t="shared" ca="1" si="9438"/>
        <v>0</v>
      </c>
      <c r="AL400" s="17" t="b">
        <f t="shared" ca="1" si="9439"/>
        <v>0</v>
      </c>
      <c r="AM400" s="17" t="b">
        <f t="shared" ca="1" si="9440"/>
        <v>0</v>
      </c>
      <c r="AN400" s="17">
        <f t="shared" ca="1" si="9441"/>
        <v>0</v>
      </c>
      <c r="AO400" s="24" t="str">
        <f t="shared" ca="1" si="9442"/>
        <v/>
      </c>
      <c r="AP400" s="24" t="str">
        <f t="shared" ca="1" si="9443"/>
        <v/>
      </c>
      <c r="AQ400" s="17" t="b">
        <f t="shared" ca="1" si="9444"/>
        <v>0</v>
      </c>
      <c r="AR400" s="17" t="b">
        <f t="shared" ca="1" si="9445"/>
        <v>0</v>
      </c>
      <c r="AS400" s="17" t="b">
        <f t="shared" ca="1" si="9446"/>
        <v>0</v>
      </c>
      <c r="AT400" s="17" t="b">
        <f t="shared" ca="1" si="9447"/>
        <v>0</v>
      </c>
      <c r="AU400" s="17" t="b">
        <f t="shared" ca="1" si="9448"/>
        <v>1</v>
      </c>
      <c r="AV400" s="17" t="b">
        <f t="shared" ca="1" si="9449"/>
        <v>0</v>
      </c>
      <c r="AW400" s="17" t="b">
        <f t="shared" ca="1" si="9450"/>
        <v>0</v>
      </c>
      <c r="AX400" s="14" t="b">
        <f t="array" aca="1" ref="AX400" ca="1">IF(H400,N400&gt;0,"")</f>
        <v>1</v>
      </c>
      <c r="AY400" s="17" t="str">
        <f t="shared" ca="1" si="9451"/>
        <v>C3:C54</v>
      </c>
      <c r="AZ400" s="17" t="b">
        <f t="array" aca="1" ref="AZ400" ca="1">IF(AY400&lt;&gt;"",SUM(1*ISERROR(MATCH(INDIRECT(AY400),INDIRECT(K400),0)))=0,"")</f>
        <v>0</v>
      </c>
      <c r="BA400" s="17" t="b">
        <f t="shared" ca="1" si="9452"/>
        <v>1</v>
      </c>
      <c r="BB400" s="17" t="b">
        <v>0</v>
      </c>
      <c r="BC400" s="17" t="b">
        <f t="shared" ca="1" si="9453"/>
        <v>0</v>
      </c>
      <c r="BD400" s="17" t="b">
        <f t="shared" ca="1" si="9454"/>
        <v>1</v>
      </c>
      <c r="BE400" s="17" t="b">
        <f t="shared" ca="1" si="9455"/>
        <v>0</v>
      </c>
      <c r="BF400" s="17" t="b">
        <f t="shared" ca="1" si="9456"/>
        <v>0</v>
      </c>
      <c r="BG400" s="17" t="b">
        <f t="shared" ca="1" si="9457"/>
        <v>0</v>
      </c>
      <c r="BH400" s="17" t="b">
        <f t="shared" ca="1" si="9458"/>
        <v>1</v>
      </c>
      <c r="BI400" s="17">
        <f t="shared" ca="1" si="9459"/>
        <v>3</v>
      </c>
      <c r="BJ400" s="17" t="b">
        <f t="shared" ca="1" si="9460"/>
        <v>0</v>
      </c>
      <c r="BK400" s="17" t="str">
        <f t="shared" ca="1" si="9461"/>
        <v/>
      </c>
      <c r="BL400" s="17" t="str">
        <f t="shared" ca="1" si="9462"/>
        <v/>
      </c>
      <c r="BM400" s="17" t="str">
        <f t="shared" ca="1" si="9463"/>
        <v>L</v>
      </c>
      <c r="BN400" s="17" t="str">
        <f t="shared" ca="1" si="9464"/>
        <v>L</v>
      </c>
      <c r="BO400" s="17" t="str">
        <f t="shared" ca="1" si="9465"/>
        <v>N</v>
      </c>
      <c r="BP400" s="14" t="b">
        <f t="shared" ca="1" si="9466"/>
        <v>1</v>
      </c>
      <c r="BQ400" s="35"/>
      <c r="BX400" s="16"/>
      <c r="BY400" s="16"/>
      <c r="BZ400" s="16"/>
      <c r="CA400" s="16"/>
      <c r="CB400" s="16"/>
      <c r="CC400" s="16"/>
      <c r="CD400" s="16"/>
      <c r="CE400" s="16"/>
      <c r="CF400" s="16"/>
      <c r="CN400" s="14">
        <f ca="1">IF(H400,IFERROR(IsVariableNameLegal(O400),0),0)</f>
        <v>0</v>
      </c>
      <c r="CO400" s="14" t="str">
        <f t="array" aca="1" ref="CO400" ca="1">IF(H400,IF(COUNTIF(INDIRECT(wew!$C$13),O400)&gt;1,TRIM(SUBSTITUTE(_xll.MCONCAT(IF((INDIRECT(wew!$C$13)=O400)*(COLUMN(INDIRECT(wew!$C$13))&lt;&gt;D400+1),-1+COLUMN(INDIRECT(wew!$C$13)),"")," "),"  "," ")),""),"")</f>
        <v/>
      </c>
      <c r="CP400" s="14" t="str">
        <f t="array" aca="1" ref="CP400" ca="1">IF(P400&lt;&gt;"",IF(LEN(P400)&gt;150,1,""),"")</f>
        <v/>
      </c>
      <c r="CQ400" s="14" t="str">
        <f t="array" aca="1" ref="CQ400" ca="1">IF(AND(H400,NOT(ster!$J$3)),IF(COUNTIF(INDIRECT(wew!$C$15),P400)&gt;1,TRIM(SUBSTITUTE(_xll.MCONCAT(IF((INDIRECT(wew!$C$15)=P400)*(COLUMN(INDIRECT(wew!$C$15))&lt;&gt;D400+1),-1+COLUMN(INDIRECT(wew!$C$15)),"")," "),"  "," ")),""),"")</f>
        <v/>
      </c>
      <c r="CR400" s="14" t="str">
        <f t="array" aca="1" ref="CR400" ca="1">IF(H400,IF(AND(W400&gt;0,AO400&lt;&gt;""),TRIM(SUBSTITUTE(_xll.MCONCAT(IFERROR(IF(ISNUMBER(INDIRECT(Q400)),IF((INDIRECT(ster!$D$14)&lt;&gt;"")*(INDIRECT(Q400)&lt;AO400),INDIRECT(ster!$D$14) &amp; ": " &amp;  SUBSTITUTE(IF( AV400,IFERROR(TEXT(INDIRECT(Q400),"rrrr-mm-dd") &amp;" (" &amp; INDIRECT(Q400) &amp;")",INDIRECT(Q400)),INDIRECT(Q400))," "," "),""),""),"")," "),"  "," ")),""),"")</f>
        <v/>
      </c>
      <c r="CS400" s="14" t="str">
        <f t="array" aca="1" ref="CS400" ca="1">IF(H400,IF(AND(W400&gt;0,AP400&lt;&gt;""),TRIM(SUBSTITUTE(_xll.MCONCAT(IFERROR(IF(ISNUMBER(INDIRECT(Q400)),IF((INDIRECT(ster!$D$14)&lt;&gt;"")*(INDIRECT(Q400)&gt;AP400),INDIRECT(ster!$D$14) &amp; ": " &amp;  SUBSTITUTE(IF( AV400,IFERROR(TEXT(INDIRECT(Q400),"rrrr-mm-dd")&amp;" (" &amp; INDIRECT(Q400) &amp;")",INDIRECT(Q400)),INDIRECT(Q400))," "," "),""),""),"")," "),"  "," ")),""),"")</f>
        <v/>
      </c>
      <c r="CT400" s="14" t="str">
        <f t="array" aca="1" ref="CT400" ca="1">IF(H400,IF(AND(N400&gt;0,AR400),TRIM(SUBSTITUTE(_xll.MCONCAT(IFERROR(IF(ISNUMBER(INDIRECT(Q400)),IF((INDIRECT(ster!$D$14)&lt;&gt;"")*(IFERROR(0*(MATCH(INDIRECT(Q400),INDIRECT(K400),0)&gt;0),1)),INDIRECT(ster!$D$14) &amp; ": " &amp;  SUBSTITUTE(IF( AV400,IFERROR(TEXT(INDIRECT(Q400),"rrrr-mm-dd")&amp;" (" &amp; INDIRECT(Q400) &amp;")",INDIRECT(Q400)),INDIRECT(Q400))," "," "),""),""),"")," "),"  "," ")),""),"")</f>
        <v/>
      </c>
      <c r="CU400" s="14" t="str">
        <f t="array" aca="1" ref="CU400" ca="1">IF(H400,IF(AND(V400&gt;0),TRIM(SUBSTITUTE(_xll.MCONCAT(IF((INDIRECT(ster!$D$14)&lt;&gt;"")*(IFERROR(0*(INDIRECT(Q400)&lt;&gt;""),1)),INDIRECT(ster!$D$14),"")," "),"  "," ")),""),"")</f>
        <v/>
      </c>
      <c r="CV400" s="14" t="str">
        <f t="array" aca="1" ref="CV400" ca="1">IF(H400,IF(AS400,
TRIM(SUBSTITUTE(_xll.MCONCAT(IF(
   (INDIRECT(ster!$D$14)&lt;&gt;"")*
   ((INDIRECT(Q400)="")+
      NOT(ISNUMBER(INDIRECT(Q400)))*
      NOT(ISERROR(MATCH(INDIRECT(Q400),INDIRECT(K400),0)))
    ),
      INDIRECT(ster!$D$14),
   "")," "),"  "," ")),
""),"")</f>
        <v/>
      </c>
      <c r="CW400" s="14" t="str">
        <f t="array" aca="1" ref="CW400" ca="1">IF(H400,IF(AND(AQ400),TRIM(SUBSTITUTE(_xll.MCONCAT(IFERROR(IF(ISNUMBER(INDIRECT(Q400)),IF((INDIRECT(ster!$D$14)&lt;&gt;"")*(INDIRECT(Q400)&lt;&gt;INT(INDIRECT(Q400))),INDIRECT(ster!$D$14) &amp; ": " &amp; INDIRECT(Q400),""),""),"")," "),"  "," ")),""),"")</f>
        <v/>
      </c>
      <c r="CX400" s="14" t="str">
        <f t="array" aca="1" ref="CX400" ca="1">IF(H400,IF(OR(AU400,AV400),TRIM(SUBSTITUTE(_xll.MCONCAT(IF((INDIRECT(ster!$D$14)&lt;&gt;"")*NOT(ISNUMBER(INDIRECT(Q400))),IF(ISERROR(MATCH(INDIRECT(Q400),INDIRECT(K400),0)),IFERROR(IF(INDIRECT(Q400)&lt;&gt;"",INDIRECT(ster!$D$14) &amp; ": " &amp; SUBSTITUTE(INDIRECT(Q400)," "," "),""),""),""),"")," "),"  "," ")),""),"")</f>
        <v/>
      </c>
      <c r="CY400" s="14" t="str">
        <f t="array" aca="1" ref="CY400" ca="1">IF(H400,IF(AE400,TRIM(SUBSTITUTE(_xll.MCONCAT(IF((INDIRECT(ster!$D$14)&lt;&gt;"")*IFERROR(NOT(INDIRECT(AF400)),FALSE),IF(ISERROR(MATCH(INDIRECT(Q400),INDIRECT(K400),0)),IFERROR(IF(INDIRECT(Q400)&lt;&gt;"",INDIRECT(ster!$D$14)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CZ400" s="14" t="str">
        <f t="array" aca="1" ref="CZ400" ca="1">IF(H400,IF(AH400,TRIM(SUBSTITUTE(_xll.MCONCAT(IF((INDIRECT(ster!$D$14)&lt;&gt;"")*IFERROR(NOT(INDIRECT(AI400)),FALSE),IF(ISERROR(MATCH(INDIRECT(Q400),INDIRECT(K400),0)),IFERROR(IF(INDIRECT(Q400)&lt;&gt;"",INDIRECT(ster!$D$14)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DC400" s="14" t="str">
        <f ca="1">SUBSTITUTE(SUBSTITUTE(SUBSTITUTE(SUBSTITUTE(_xll.MCONCAT(DG400:DS400,"■"),"■■","■"),"■■","■"),"■■","■"),"■■","■")</f>
        <v>■</v>
      </c>
      <c r="DD400" s="14" t="str">
        <f t="shared" ca="1" si="9467"/>
        <v/>
      </c>
      <c r="DE400" s="14" t="str">
        <f t="shared" ca="1" si="9468"/>
        <v/>
      </c>
      <c r="DF400" s="14" t="str">
        <f t="shared" ca="1" si="9469"/>
        <v/>
      </c>
      <c r="DG400" s="14" t="str">
        <f t="shared" ca="1" si="9470"/>
        <v/>
      </c>
      <c r="DH400" s="14" t="str">
        <f t="shared" ca="1" si="9471"/>
        <v/>
      </c>
      <c r="DI400" s="14" t="str">
        <f t="shared" ca="1" si="9472"/>
        <v/>
      </c>
      <c r="DJ400" s="14" t="str">
        <f t="shared" ca="1" si="9473"/>
        <v/>
      </c>
      <c r="DK400" s="14" t="str">
        <f t="shared" ca="1" si="9474"/>
        <v/>
      </c>
      <c r="DL400" s="14" t="str">
        <f t="shared" ca="1" si="9475"/>
        <v/>
      </c>
      <c r="DM400" s="14" t="str">
        <f t="shared" ca="1" si="9476"/>
        <v/>
      </c>
      <c r="DN400" s="14" t="str">
        <f t="array" aca="1" ref="DN400" ca="1">IF(CU400&lt;&gt;"","There are errors in the entered values in the following cases: " &amp;SUBSTITUTE(CU400," ",", "),"")</f>
        <v/>
      </c>
      <c r="DO400" s="14" t="str">
        <f t="shared" ca="1" si="9477"/>
        <v/>
      </c>
      <c r="DP400" s="14" t="str">
        <f t="shared" ca="1" si="9478"/>
        <v/>
      </c>
      <c r="DQ400" s="14" t="str">
        <f t="shared" ca="1" si="9479"/>
        <v/>
      </c>
      <c r="DR400" s="14" t="str">
        <f t="shared" ca="1" si="9480"/>
        <v/>
      </c>
      <c r="DS400" s="14" t="str">
        <f t="shared" ca="1" si="9481"/>
        <v/>
      </c>
      <c r="DZ400" s="14" t="b">
        <f t="shared" ca="1" si="9482"/>
        <v>0</v>
      </c>
      <c r="EA400" s="14" t="str">
        <f t="shared" ca="1" si="9483"/>
        <v>What cause of death of family member 1 (q_106_1b)</v>
      </c>
      <c r="EB400" s="14" t="str">
        <f t="shared" ca="1" si="9484"/>
        <v xml:space="preserve">Values must be numeric. </v>
      </c>
      <c r="EC400" s="14" t="str">
        <f t="shared" ca="1" si="9485"/>
        <v xml:space="preserve">What cause of death of family member 1 (q_106_1b): Values must be numeric. </v>
      </c>
      <c r="ED400" s="14" t="str">
        <f t="shared" ca="1" si="9486"/>
        <v/>
      </c>
      <c r="EE400" s="14" t="str">
        <f t="shared" ca="1" si="9487"/>
        <v>Values must be numeric</v>
      </c>
      <c r="EF400" s="14" t="str">
        <f t="shared" ca="1" si="9488"/>
        <v/>
      </c>
      <c r="EG400" s="14" t="str">
        <f t="shared" ca="1" si="9489"/>
        <v/>
      </c>
      <c r="EM400" s="14" t="b">
        <f t="shared" ca="1" si="9490"/>
        <v>1</v>
      </c>
      <c r="EN400" s="14">
        <f t="shared" ca="1" si="9491"/>
        <v>368</v>
      </c>
      <c r="EO400" s="14" t="str">
        <f t="shared" ca="1" si="9492"/>
        <v>q_106_1b</v>
      </c>
      <c r="EP400" s="14" t="str">
        <f t="shared" ca="1" si="9493"/>
        <v xml:space="preserve">What cause of death of family member 1 (q_106_1b): Values must be numeric. </v>
      </c>
      <c r="EQ400" s="14" t="str">
        <f t="shared" ca="1" si="9494"/>
        <v/>
      </c>
    </row>
    <row r="401" spans="2:147" s="14" customFormat="1">
      <c r="B401" s="14" t="str">
        <f t="shared" ca="1" si="9420"/>
        <v/>
      </c>
      <c r="C401" s="14">
        <f t="shared" ca="1" si="9421"/>
        <v>369</v>
      </c>
      <c r="D401" s="14">
        <f t="shared" si="9422"/>
        <v>399</v>
      </c>
      <c r="E401" s="14" t="str">
        <f t="shared" ca="1" si="9423"/>
        <v>I</v>
      </c>
      <c r="F401" s="14" t="str">
        <f t="shared" ca="1" si="9424"/>
        <v>q_106_1c</v>
      </c>
      <c r="G401" s="14" t="str">
        <f t="shared" ca="1" si="9425"/>
        <v>What other cause of death of family member 1</v>
      </c>
      <c r="H401" s="14" t="b">
        <f t="shared" ca="1" si="9426"/>
        <v>1</v>
      </c>
      <c r="I401" s="14" t="str">
        <f ca="1">IF($H401,ADDRESS(3,(D401+1)*2-1,4,,"["&amp;wew!$G$7&amp;"]"&amp;_sheetname_labels)&amp;":"&amp;ADDRESS(2+ster!$B$20,(D401+1)*2-1,4),"")</f>
        <v>[DBTemplate.xlsm]labels!ADS3:ADS61</v>
      </c>
      <c r="J401" s="14">
        <f t="array" aca="1" ref="J401" ca="1">IF(H401,MAX(0,MAX(IF(INDIRECT(I401)&lt;&gt;"",ROW(INDIRECT(I401)),""))-2),"")</f>
        <v>0</v>
      </c>
      <c r="K401" s="14" t="str">
        <f ca="1">IF($H401,IF($J401&gt;0,ADDRESS(3,(D401+1)*2-1,4,,"["&amp;wew!$G$7&amp;"]"&amp;_sheetname_labels)&amp;":"&amp;ADDRESS(2+J401,(D401+1)*2-1,4),""),"")</f>
        <v/>
      </c>
      <c r="L401" s="14" t="str">
        <f ca="1">IF($H401,IF($J401&gt;0,ADDRESS(3,(D401+1)*2,4,,"["&amp;wew!$G$7&amp;"]"&amp;_sheetname_labels)&amp;":"&amp;ADDRESS(2+J401,(D401+1)*2,4),""),"")</f>
        <v/>
      </c>
      <c r="M401" s="14">
        <f t="shared" ca="1" si="9427"/>
        <v>0</v>
      </c>
      <c r="N401" s="14">
        <f t="shared" ca="1" si="9428"/>
        <v>0</v>
      </c>
      <c r="O401" s="14" t="str">
        <f t="shared" ca="1" si="9429"/>
        <v>q_106_1c</v>
      </c>
      <c r="P401" s="14" t="str">
        <f t="shared" ca="1" si="9430"/>
        <v>What other cause of death of family member 1</v>
      </c>
      <c r="Q401" s="14" t="str">
        <f ca="1">IF($BP401,ADDRESS(3,D401+1,4,,"["&amp;wew!$G$7&amp;"]"&amp;_sheetname_dataframe)&amp;":"&amp;ADDRESS(2+ster!$C$14,D401+1,4),"")</f>
        <v>[DBTemplate.xlsm]data_frame!OJ3:OJ3</v>
      </c>
      <c r="R401" s="14" t="str">
        <f>IF($BP401,IF(MID(_xll.FORMULATEXT(INDEX(INDIRECT(Q401),1)),1,1)="=", _xll.FORMULATEXT(INDEX(INDIRECT(Q401),1),2,TRUE),""),"")</f>
        <v/>
      </c>
      <c r="S401" s="14">
        <f t="array" aca="1" ref="S401" ca="1">IF(H401,SUM(IF((IFERROR(INDIRECT(Q401)&lt;&gt;"",FALSE))*(INDIRECT(ster!$D$14)&lt;&gt;""),1,0)),"")</f>
        <v>0</v>
      </c>
      <c r="T401" s="14">
        <f t="array" aca="1" ref="T401" ca="1">IF(H401,IF(M401&gt;0,SUM(IFERROR(1*(MATCH(INDIRECT(Q401),INDIRECT(K401),0)&gt;0),0)*(INDIRECT(ster!$D$14)&lt;&gt;"")*NOT(ISNUMBER(INDIRECT(Q401)))),0),"")</f>
        <v>0</v>
      </c>
      <c r="U401" s="14">
        <f t="array" aca="1" ref="U401" ca="1">IF(H401,SUM((IFERROR(INDIRECT(Q401)="",FALSE))*(INDIRECT(ster!$D$14)&lt;&gt;"")),"")</f>
        <v>1</v>
      </c>
      <c r="V401" s="14">
        <f t="array" aca="1" ref="V401" ca="1">IF(H401,SUM((IFERROR(INDIRECT(Q401)="#ąś",TRUE))*(INDIRECT(ster!$D$14)&lt;&gt;"")),"")</f>
        <v>0</v>
      </c>
      <c r="W401" s="14">
        <f t="array" aca="1" ref="W401" ca="1">IF(H401,SUM(ISNUMBER(INDIRECT(Q401))*(INDIRECT(ster!$D$14)&lt;&gt;"")),"")</f>
        <v>0</v>
      </c>
      <c r="X401" s="14" t="str">
        <f t="array" aca="1" ref="X401" ca="1">IF(AND(H401,W401&gt;0),IF(wew!$B$3,MIN(IF((INDIRECT(ster!$D$14)&lt;&gt;"")*IFERROR(INDIRECT($Q401)&lt;&gt;"",FALSE),IFERROR(INDIRECT($Q401),"X"),"X")),"&lt;włącz podświetlanie wartości&gt;"),"—")</f>
        <v>—</v>
      </c>
      <c r="Y401" s="14" t="str">
        <f t="array" aca="1" ref="Y401" ca="1">IF(AND(H401,W401&gt;0),IF(wew!$B$3,MAX(IF((INDIRECT(ster!$D$14)&lt;&gt;"")*IFERROR(INDIRECT($Q401)&lt;&gt;"",FALSE),IFERROR(INDIRECT($Q401),"X"),"X")),"&lt;włącz podświetlanie wartości&gt;"),"—")</f>
        <v>—</v>
      </c>
      <c r="Z401" s="14">
        <f t="shared" ca="1" si="9431"/>
        <v>0</v>
      </c>
      <c r="AA401" s="12" t="str">
        <f t="shared" ca="1" si="9432"/>
        <v>—</v>
      </c>
      <c r="AB401" s="17">
        <f t="array" aca="1" ref="AB401" ca="1">IF(H401,IF(W401&gt;0,SUM((INDIRECT(ster!$D$14)&lt;&gt;"")*IFERROR((INDIRECT(Q401)&lt;&gt;"")*(INDIRECT(Q401)=INT(INDIRECT(Q401))),0)),0),"")</f>
        <v>0</v>
      </c>
      <c r="AC401" s="17">
        <f t="array" aca="1" ref="AC401" ca="1">IF(H401,W401-AB401,"")</f>
        <v>0</v>
      </c>
      <c r="AD401" s="17">
        <f t="shared" ca="1" si="9433"/>
        <v>1</v>
      </c>
      <c r="AE401" s="17" t="b">
        <f t="shared" ca="1" si="9434"/>
        <v>0</v>
      </c>
      <c r="AF401" s="17" t="str">
        <f ca="1">IF(AE401,IF($H401,ADDRESS(3,D401+2,4,,"["&amp;wew!$G$7&amp;"]"&amp;_sheetname_dataframe)&amp;":"&amp;ADDRESS(2+ster!$C$14,D401+2,4),""),"")</f>
        <v/>
      </c>
      <c r="AG401" s="17" t="str">
        <f t="shared" ca="1" si="9435"/>
        <v/>
      </c>
      <c r="AH401" s="17" t="b">
        <f t="shared" ca="1" si="9436"/>
        <v>0</v>
      </c>
      <c r="AI401" s="17" t="str">
        <f ca="1">IF(AH401,IF($H401,ADDRESS(3,D401+3,4,,"["&amp;wew!$G$7&amp;"]"&amp;_sheetname_dataframe)&amp;":"&amp;ADDRESS(2+ster!$C$14,D401+3,4),""),"")</f>
        <v/>
      </c>
      <c r="AJ401" s="17" t="str">
        <f t="shared" ca="1" si="9437"/>
        <v/>
      </c>
      <c r="AK401" s="17" t="b">
        <f t="shared" ca="1" si="9438"/>
        <v>0</v>
      </c>
      <c r="AL401" s="17" t="b">
        <f t="shared" ca="1" si="9439"/>
        <v>0</v>
      </c>
      <c r="AM401" s="17" t="b">
        <f t="shared" ca="1" si="9440"/>
        <v>0</v>
      </c>
      <c r="AN401" s="17">
        <f t="shared" ca="1" si="9441"/>
        <v>0</v>
      </c>
      <c r="AO401" s="24" t="str">
        <f t="shared" ca="1" si="9442"/>
        <v/>
      </c>
      <c r="AP401" s="24" t="str">
        <f t="shared" ca="1" si="9443"/>
        <v/>
      </c>
      <c r="AQ401" s="17" t="b">
        <f t="shared" ca="1" si="9444"/>
        <v>0</v>
      </c>
      <c r="AR401" s="17" t="b">
        <f t="shared" ca="1" si="9445"/>
        <v>0</v>
      </c>
      <c r="AS401" s="17" t="b">
        <f t="shared" ca="1" si="9446"/>
        <v>0</v>
      </c>
      <c r="AT401" s="17" t="b">
        <f t="shared" ca="1" si="9447"/>
        <v>1</v>
      </c>
      <c r="AU401" s="17" t="b">
        <f t="shared" ca="1" si="9448"/>
        <v>0</v>
      </c>
      <c r="AV401" s="17" t="b">
        <f t="shared" ca="1" si="9449"/>
        <v>0</v>
      </c>
      <c r="AW401" s="17" t="b">
        <f t="shared" ca="1" si="9450"/>
        <v>0</v>
      </c>
      <c r="AX401" s="14" t="b">
        <f t="array" aca="1" ref="AX401" ca="1">IF(H401,N401&gt;0,"")</f>
        <v>0</v>
      </c>
      <c r="AY401" s="17" t="str">
        <f t="shared" ca="1" si="9451"/>
        <v/>
      </c>
      <c r="AZ401" s="17" t="str">
        <f t="array" aca="1" ref="AZ401" ca="1">IF(AY401&lt;&gt;"",SUM(1*ISERROR(MATCH(INDIRECT(AY401),INDIRECT(K401),0)))=0,"")</f>
        <v/>
      </c>
      <c r="BA401" s="17" t="b">
        <f t="shared" ca="1" si="9452"/>
        <v>0</v>
      </c>
      <c r="BB401" s="17" t="b">
        <v>0</v>
      </c>
      <c r="BC401" s="17" t="str">
        <f t="shared" ca="1" si="9453"/>
        <v/>
      </c>
      <c r="BD401" s="17" t="str">
        <f t="shared" ca="1" si="9454"/>
        <v/>
      </c>
      <c r="BE401" s="17" t="str">
        <f t="shared" ca="1" si="9455"/>
        <v/>
      </c>
      <c r="BF401" s="17" t="str">
        <f t="shared" ca="1" si="9456"/>
        <v/>
      </c>
      <c r="BG401" s="17" t="str">
        <f t="shared" ca="1" si="9457"/>
        <v/>
      </c>
      <c r="BH401" s="17" t="str">
        <f t="shared" ca="1" si="9458"/>
        <v/>
      </c>
      <c r="BI401" s="17" t="str">
        <f t="shared" ca="1" si="9459"/>
        <v/>
      </c>
      <c r="BJ401" s="17" t="b">
        <f t="shared" ca="1" si="9460"/>
        <v>0</v>
      </c>
      <c r="BK401" s="17" t="str">
        <f t="shared" ca="1" si="9461"/>
        <v/>
      </c>
      <c r="BL401" s="17" t="str">
        <f t="shared" ca="1" si="9462"/>
        <v/>
      </c>
      <c r="BM401" s="17" t="str">
        <f t="shared" ca="1" si="9463"/>
        <v>S</v>
      </c>
      <c r="BN401" s="17" t="str">
        <f t="shared" ca="1" si="9464"/>
        <v>S</v>
      </c>
      <c r="BO401" s="17" t="str">
        <f t="shared" ca="1" si="9465"/>
        <v>N</v>
      </c>
      <c r="BP401" s="14" t="b">
        <f t="shared" ca="1" si="9466"/>
        <v>1</v>
      </c>
      <c r="BQ401" s="35"/>
      <c r="BU401" s="14" t="s">
        <v>386</v>
      </c>
      <c r="BX401" s="16"/>
      <c r="BY401" s="16"/>
      <c r="BZ401" s="16"/>
      <c r="CA401" s="16"/>
      <c r="CB401" s="16"/>
      <c r="CC401" s="16"/>
      <c r="CD401" s="16"/>
      <c r="CE401" s="16"/>
      <c r="CF401" s="16"/>
      <c r="CN401" s="14">
        <f ca="1">IF(H401,IFERROR(IsVariableNameLegal(O401),0),0)</f>
        <v>0</v>
      </c>
      <c r="CO401" s="14" t="str">
        <f t="array" aca="1" ref="CO401" ca="1">IF(H401,IF(COUNTIF(INDIRECT(wew!$C$13),O401)&gt;1,TRIM(SUBSTITUTE(_xll.MCONCAT(IF((INDIRECT(wew!$C$13)=O401)*(COLUMN(INDIRECT(wew!$C$13))&lt;&gt;D401+1),-1+COLUMN(INDIRECT(wew!$C$13)),"")," "),"  "," ")),""),"")</f>
        <v/>
      </c>
      <c r="CP401" s="14" t="str">
        <f t="array" aca="1" ref="CP401" ca="1">IF(P401&lt;&gt;"",IF(LEN(P401)&gt;150,1,""),"")</f>
        <v/>
      </c>
      <c r="CQ401" s="14" t="str">
        <f t="array" aca="1" ref="CQ401" ca="1">IF(AND(H401,NOT(ster!$J$3)),IF(COUNTIF(INDIRECT(wew!$C$15),P401)&gt;1,TRIM(SUBSTITUTE(_xll.MCONCAT(IF((INDIRECT(wew!$C$15)=P401)*(COLUMN(INDIRECT(wew!$C$15))&lt;&gt;D401+1),-1+COLUMN(INDIRECT(wew!$C$15)),"")," "),"  "," ")),""),"")</f>
        <v/>
      </c>
      <c r="CR401" s="14" t="str">
        <f t="array" aca="1" ref="CR401" ca="1">IF(H401,IF(AND(W401&gt;0,AO401&lt;&gt;""),TRIM(SUBSTITUTE(_xll.MCONCAT(IFERROR(IF(ISNUMBER(INDIRECT(Q401)),IF((INDIRECT(ster!$D$14)&lt;&gt;"")*(INDIRECT(Q401)&lt;AO401),INDIRECT(ster!$D$14) &amp; ": " &amp;  SUBSTITUTE(IF( AV401,IFERROR(TEXT(INDIRECT(Q401),"rrrr-mm-dd") &amp;" (" &amp; INDIRECT(Q401) &amp;")",INDIRECT(Q401)),INDIRECT(Q401))," "," "),""),""),"")," "),"  "," ")),""),"")</f>
        <v/>
      </c>
      <c r="CS401" s="14" t="str">
        <f t="array" aca="1" ref="CS401" ca="1">IF(H401,IF(AND(W401&gt;0,AP401&lt;&gt;""),TRIM(SUBSTITUTE(_xll.MCONCAT(IFERROR(IF(ISNUMBER(INDIRECT(Q401)),IF((INDIRECT(ster!$D$14)&lt;&gt;"")*(INDIRECT(Q401)&gt;AP401),INDIRECT(ster!$D$14) &amp; ": " &amp;  SUBSTITUTE(IF( AV401,IFERROR(TEXT(INDIRECT(Q401),"rrrr-mm-dd")&amp;" (" &amp; INDIRECT(Q401) &amp;")",INDIRECT(Q401)),INDIRECT(Q401))," "," "),""),""),"")," "),"  "," ")),""),"")</f>
        <v/>
      </c>
      <c r="CT401" s="14" t="str">
        <f t="array" aca="1" ref="CT401" ca="1">IF(H401,IF(AND(N401&gt;0,AR401),TRIM(SUBSTITUTE(_xll.MCONCAT(IFERROR(IF(ISNUMBER(INDIRECT(Q401)),IF((INDIRECT(ster!$D$14)&lt;&gt;"")*(IFERROR(0*(MATCH(INDIRECT(Q401),INDIRECT(K401),0)&gt;0),1)),INDIRECT(ster!$D$14) &amp; ": " &amp;  SUBSTITUTE(IF( AV401,IFERROR(TEXT(INDIRECT(Q401),"rrrr-mm-dd")&amp;" (" &amp; INDIRECT(Q401) &amp;")",INDIRECT(Q401)),INDIRECT(Q401))," "," "),""),""),"")," "),"  "," ")),""),"")</f>
        <v/>
      </c>
      <c r="CU401" s="14" t="str">
        <f t="array" aca="1" ref="CU401" ca="1">IF(H401,IF(AND(V401&gt;0),TRIM(SUBSTITUTE(_xll.MCONCAT(IF((INDIRECT(ster!$D$14)&lt;&gt;"")*(IFERROR(0*(INDIRECT(Q401)&lt;&gt;""),1)),INDIRECT(ster!$D$14),"")," "),"  "," ")),""),"")</f>
        <v/>
      </c>
      <c r="CV401" s="14" t="str">
        <f t="array" aca="1" ref="CV401" ca="1">IF(H401,IF(AS401,
TRIM(SUBSTITUTE(_xll.MCONCAT(IF(
   (INDIRECT(ster!$D$14)&lt;&gt;"")*
   ((INDIRECT(Q401)="")+
      NOT(ISNUMBER(INDIRECT(Q401)))*
      NOT(ISERROR(MATCH(INDIRECT(Q401),INDIRECT(K401),0)))
    ),
      INDIRECT(ster!$D$14),
   "")," "),"  "," ")),
""),"")</f>
        <v/>
      </c>
      <c r="CW401" s="14" t="str">
        <f t="array" aca="1" ref="CW401" ca="1">IF(H401,IF(AND(AQ401),TRIM(SUBSTITUTE(_xll.MCONCAT(IFERROR(IF(ISNUMBER(INDIRECT(Q401)),IF((INDIRECT(ster!$D$14)&lt;&gt;"")*(INDIRECT(Q401)&lt;&gt;INT(INDIRECT(Q401))),INDIRECT(ster!$D$14) &amp; ": " &amp; INDIRECT(Q401),""),""),"")," "),"  "," ")),""),"")</f>
        <v/>
      </c>
      <c r="CX401" s="14" t="str">
        <f t="array" aca="1" ref="CX401" ca="1">IF(H401,IF(OR(AU401,AV401),TRIM(SUBSTITUTE(_xll.MCONCAT(IF((INDIRECT(ster!$D$14)&lt;&gt;"")*NOT(ISNUMBER(INDIRECT(Q401))),IF(ISERROR(MATCH(INDIRECT(Q401),INDIRECT(K401),0)),IFERROR(IF(INDIRECT(Q401)&lt;&gt;"",INDIRECT(ster!$D$14) &amp; ": " &amp; SUBSTITUTE(INDIRECT(Q401)," "," "),""),""),""),"")," "),"  "," ")),""),"")</f>
        <v/>
      </c>
      <c r="CY401" s="14" t="str">
        <f t="array" aca="1" ref="CY401" ca="1">IF(H401,IF(AE401,TRIM(SUBSTITUTE(_xll.MCONCAT(IF((INDIRECT(ster!$D$14)&lt;&gt;"")*IFERROR(NOT(INDIRECT(AF401)),FALSE),IF(ISERROR(MATCH(INDIRECT(Q401),INDIRECT(K401),0)),IFERROR(IF(INDIRECT(Q401)&lt;&gt;"",INDIRECT(ster!$D$14)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CZ401" s="14" t="str">
        <f t="array" aca="1" ref="CZ401" ca="1">IF(H401,IF(AH401,TRIM(SUBSTITUTE(_xll.MCONCAT(IF((INDIRECT(ster!$D$14)&lt;&gt;"")*IFERROR(NOT(INDIRECT(AI401)),FALSE),IF(ISERROR(MATCH(INDIRECT(Q401),INDIRECT(K401),0)),IFERROR(IF(INDIRECT(Q401)&lt;&gt;"",INDIRECT(ster!$D$14)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DC401" s="14" t="str">
        <f ca="1">SUBSTITUTE(SUBSTITUTE(SUBSTITUTE(SUBSTITUTE(_xll.MCONCAT(DG401:DS401,"■"),"■■","■"),"■■","■"),"■■","■"),"■■","■")</f>
        <v>■</v>
      </c>
      <c r="DD401" s="14" t="str">
        <f t="shared" ca="1" si="9467"/>
        <v/>
      </c>
      <c r="DE401" s="14" t="str">
        <f t="shared" ca="1" si="9468"/>
        <v/>
      </c>
      <c r="DF401" s="14" t="str">
        <f t="shared" ca="1" si="9469"/>
        <v/>
      </c>
      <c r="DG401" s="14" t="str">
        <f t="shared" ca="1" si="9470"/>
        <v/>
      </c>
      <c r="DH401" s="14" t="str">
        <f t="shared" ca="1" si="9471"/>
        <v/>
      </c>
      <c r="DI401" s="14" t="str">
        <f t="shared" ca="1" si="9472"/>
        <v/>
      </c>
      <c r="DJ401" s="14" t="str">
        <f t="shared" ca="1" si="9473"/>
        <v/>
      </c>
      <c r="DK401" s="14" t="str">
        <f t="shared" ca="1" si="9474"/>
        <v/>
      </c>
      <c r="DL401" s="14" t="str">
        <f t="shared" ca="1" si="9475"/>
        <v/>
      </c>
      <c r="DM401" s="14" t="str">
        <f t="shared" ca="1" si="9476"/>
        <v/>
      </c>
      <c r="DN401" s="14" t="str">
        <f t="array" aca="1" ref="DN401" ca="1">IF(CU401&lt;&gt;"","There are errors in the entered values in the following cases: " &amp;SUBSTITUTE(CU401," ",", "),"")</f>
        <v/>
      </c>
      <c r="DO401" s="14" t="str">
        <f t="shared" ca="1" si="9477"/>
        <v/>
      </c>
      <c r="DP401" s="14" t="str">
        <f t="shared" ca="1" si="9478"/>
        <v/>
      </c>
      <c r="DQ401" s="14" t="str">
        <f t="shared" ca="1" si="9479"/>
        <v/>
      </c>
      <c r="DR401" s="14" t="str">
        <f t="shared" ca="1" si="9480"/>
        <v/>
      </c>
      <c r="DS401" s="14" t="str">
        <f t="shared" ca="1" si="9481"/>
        <v/>
      </c>
      <c r="DZ401" s="14" t="b">
        <f t="shared" ca="1" si="9482"/>
        <v>0</v>
      </c>
      <c r="EA401" s="14" t="str">
        <f t="shared" ca="1" si="9483"/>
        <v/>
      </c>
      <c r="EB401" s="14" t="str">
        <f t="shared" ca="1" si="9484"/>
        <v/>
      </c>
      <c r="EC401" s="14" t="str">
        <f t="shared" ca="1" si="9485"/>
        <v/>
      </c>
      <c r="ED401" s="14" t="str">
        <f t="shared" ca="1" si="9486"/>
        <v/>
      </c>
      <c r="EE401" s="14" t="str">
        <f t="shared" ca="1" si="9487"/>
        <v/>
      </c>
      <c r="EF401" s="14" t="str">
        <f t="shared" ca="1" si="9488"/>
        <v/>
      </c>
      <c r="EG401" s="14" t="str">
        <f t="shared" ca="1" si="9489"/>
        <v/>
      </c>
      <c r="EM401" s="14" t="b">
        <f t="shared" ca="1" si="9490"/>
        <v>0</v>
      </c>
      <c r="EN401" s="14" t="str">
        <f t="shared" ca="1" si="9491"/>
        <v/>
      </c>
      <c r="EO401" s="14" t="str">
        <f t="shared" ca="1" si="9492"/>
        <v/>
      </c>
      <c r="EP401" s="14" t="str">
        <f t="shared" ca="1" si="9493"/>
        <v/>
      </c>
      <c r="EQ401" s="14" t="str">
        <f t="shared" ca="1" si="9494"/>
        <v/>
      </c>
    </row>
    <row r="402" spans="2:147" s="14" customFormat="1">
      <c r="B402" s="14" t="str">
        <f t="shared" ca="1" si="9420"/>
        <v/>
      </c>
      <c r="C402" s="14">
        <f t="shared" ca="1" si="9421"/>
        <v>370</v>
      </c>
      <c r="D402" s="14">
        <f t="shared" si="9422"/>
        <v>400</v>
      </c>
      <c r="E402" s="14" t="str">
        <f t="shared" ca="1" si="9423"/>
        <v>I</v>
      </c>
      <c r="F402" s="14" t="str">
        <f t="shared" ca="1" si="9424"/>
        <v>q_106_1d</v>
      </c>
      <c r="G402" s="14" t="str">
        <f t="shared" ca="1" si="9425"/>
        <v>Age of family member 1 at the moment of death</v>
      </c>
      <c r="H402" s="14" t="b">
        <f t="shared" ca="1" si="9426"/>
        <v>1</v>
      </c>
      <c r="I402" s="14" t="str">
        <f ca="1">IF($H402,ADDRESS(3,(D402+1)*2-1,4,,"["&amp;wew!$G$7&amp;"]"&amp;_sheetname_labels)&amp;":"&amp;ADDRESS(2+ster!$B$20,(D402+1)*2-1,4),"")</f>
        <v>[DBTemplate.xlsm]labels!ADU3:ADU61</v>
      </c>
      <c r="J402" s="14">
        <f t="array" aca="1" ref="J402" ca="1">IF(H402,MAX(0,MAX(IF(INDIRECT(I402)&lt;&gt;"",ROW(INDIRECT(I402)),""))-2),"")</f>
        <v>0</v>
      </c>
      <c r="K402" s="14" t="str">
        <f ca="1">IF($H402,IF($J402&gt;0,ADDRESS(3,(D402+1)*2-1,4,,"["&amp;wew!$G$7&amp;"]"&amp;_sheetname_labels)&amp;":"&amp;ADDRESS(2+J402,(D402+1)*2-1,4),""),"")</f>
        <v/>
      </c>
      <c r="L402" s="14" t="str">
        <f ca="1">IF($H402,IF($J402&gt;0,ADDRESS(3,(D402+1)*2,4,,"["&amp;wew!$G$7&amp;"]"&amp;_sheetname_labels)&amp;":"&amp;ADDRESS(2+J402,(D402+1)*2,4),""),"")</f>
        <v/>
      </c>
      <c r="M402" s="14">
        <f t="shared" ca="1" si="9427"/>
        <v>0</v>
      </c>
      <c r="N402" s="14">
        <f t="shared" ca="1" si="9428"/>
        <v>0</v>
      </c>
      <c r="O402" s="14" t="str">
        <f t="shared" ca="1" si="9429"/>
        <v>q_106_1d</v>
      </c>
      <c r="P402" s="14" t="str">
        <f t="shared" ca="1" si="9430"/>
        <v>Age of family member 1 at the moment of death</v>
      </c>
      <c r="Q402" s="14" t="str">
        <f ca="1">IF($BP402,ADDRESS(3,D402+1,4,,"["&amp;wew!$G$7&amp;"]"&amp;_sheetname_dataframe)&amp;":"&amp;ADDRESS(2+ster!$C$14,D402+1,4),"")</f>
        <v>[DBTemplate.xlsm]data_frame!OK3:OK3</v>
      </c>
      <c r="R402" s="14" t="str">
        <f>IF($BP402,IF(MID(_xll.FORMULATEXT(INDEX(INDIRECT(Q402),1)),1,1)="=", _xll.FORMULATEXT(INDEX(INDIRECT(Q402),1),2,TRUE),""),"")</f>
        <v/>
      </c>
      <c r="S402" s="14">
        <f t="array" aca="1" ref="S402" ca="1">IF(H402,SUM(IF((IFERROR(INDIRECT(Q402)&lt;&gt;"",FALSE))*(INDIRECT(ster!$D$14)&lt;&gt;""),1,0)),"")</f>
        <v>0</v>
      </c>
      <c r="T402" s="14">
        <f t="array" aca="1" ref="T402" ca="1">IF(H402,IF(M402&gt;0,SUM(IFERROR(1*(MATCH(INDIRECT(Q402),INDIRECT(K402),0)&gt;0),0)*(INDIRECT(ster!$D$14)&lt;&gt;"")*NOT(ISNUMBER(INDIRECT(Q402)))),0),"")</f>
        <v>0</v>
      </c>
      <c r="U402" s="14">
        <f t="array" aca="1" ref="U402" ca="1">IF(H402,SUM((IFERROR(INDIRECT(Q402)="",FALSE))*(INDIRECT(ster!$D$14)&lt;&gt;"")),"")</f>
        <v>1</v>
      </c>
      <c r="V402" s="14">
        <f t="array" aca="1" ref="V402" ca="1">IF(H402,SUM((IFERROR(INDIRECT(Q402)="#ąś",TRUE))*(INDIRECT(ster!$D$14)&lt;&gt;"")),"")</f>
        <v>0</v>
      </c>
      <c r="W402" s="14">
        <f t="array" aca="1" ref="W402" ca="1">IF(H402,SUM(ISNUMBER(INDIRECT(Q402))*(INDIRECT(ster!$D$14)&lt;&gt;"")),"")</f>
        <v>0</v>
      </c>
      <c r="X402" s="14" t="str">
        <f t="array" aca="1" ref="X402" ca="1">IF(AND(H402,W402&gt;0),IF(wew!$B$3,MIN(IF((INDIRECT(ster!$D$14)&lt;&gt;"")*IFERROR(INDIRECT($Q402)&lt;&gt;"",FALSE),IFERROR(INDIRECT($Q402),"X"),"X")),"&lt;włącz podświetlanie wartości&gt;"),"—")</f>
        <v>—</v>
      </c>
      <c r="Y402" s="14" t="str">
        <f t="array" aca="1" ref="Y402" ca="1">IF(AND(H402,W402&gt;0),IF(wew!$B$3,MAX(IF((INDIRECT(ster!$D$14)&lt;&gt;"")*IFERROR(INDIRECT($Q402)&lt;&gt;"",FALSE),IFERROR(INDIRECT($Q402),"X"),"X")),"&lt;włącz podświetlanie wartości&gt;"),"—")</f>
        <v>—</v>
      </c>
      <c r="Z402" s="14">
        <f t="shared" ca="1" si="9431"/>
        <v>0</v>
      </c>
      <c r="AA402" s="12" t="str">
        <f t="shared" ca="1" si="9432"/>
        <v>—</v>
      </c>
      <c r="AB402" s="17">
        <f t="array" aca="1" ref="AB402" ca="1">IF(H402,IF(W402&gt;0,SUM((INDIRECT(ster!$D$14)&lt;&gt;"")*IFERROR((INDIRECT(Q402)&lt;&gt;"")*(INDIRECT(Q402)=INT(INDIRECT(Q402))),0)),0),"")</f>
        <v>0</v>
      </c>
      <c r="AC402" s="17">
        <f t="array" aca="1" ref="AC402" ca="1">IF(H402,W402-AB402,"")</f>
        <v>0</v>
      </c>
      <c r="AD402" s="17">
        <f t="shared" ca="1" si="9433"/>
        <v>1</v>
      </c>
      <c r="AE402" s="17" t="b">
        <f t="shared" ca="1" si="9434"/>
        <v>0</v>
      </c>
      <c r="AF402" s="17" t="str">
        <f ca="1">IF(AE402,IF($H402,ADDRESS(3,D402+2,4,,"["&amp;wew!$G$7&amp;"]"&amp;_sheetname_dataframe)&amp;":"&amp;ADDRESS(2+ster!$C$14,D402+2,4),""),"")</f>
        <v/>
      </c>
      <c r="AG402" s="17" t="str">
        <f t="shared" ca="1" si="9435"/>
        <v/>
      </c>
      <c r="AH402" s="17" t="b">
        <f t="shared" ca="1" si="9436"/>
        <v>0</v>
      </c>
      <c r="AI402" s="17" t="str">
        <f ca="1">IF(AH402,IF($H402,ADDRESS(3,D402+3,4,,"["&amp;wew!$G$7&amp;"]"&amp;_sheetname_dataframe)&amp;":"&amp;ADDRESS(2+ster!$C$14,D402+3,4),""),"")</f>
        <v/>
      </c>
      <c r="AJ402" s="17" t="str">
        <f t="shared" ca="1" si="9437"/>
        <v/>
      </c>
      <c r="AK402" s="17" t="b">
        <f t="shared" ca="1" si="9438"/>
        <v>0</v>
      </c>
      <c r="AL402" s="17" t="b">
        <f t="shared" ca="1" si="9439"/>
        <v>0</v>
      </c>
      <c r="AM402" s="17" t="b">
        <f t="shared" ca="1" si="9440"/>
        <v>0</v>
      </c>
      <c r="AN402" s="17">
        <f t="shared" ca="1" si="9441"/>
        <v>0</v>
      </c>
      <c r="AO402" s="24" t="str">
        <f t="shared" ca="1" si="9442"/>
        <v/>
      </c>
      <c r="AP402" s="24" t="str">
        <f t="shared" ca="1" si="9443"/>
        <v/>
      </c>
      <c r="AQ402" s="17" t="b">
        <f t="shared" ca="1" si="9444"/>
        <v>0</v>
      </c>
      <c r="AR402" s="17" t="b">
        <f t="shared" ca="1" si="9445"/>
        <v>0</v>
      </c>
      <c r="AS402" s="17" t="b">
        <f t="shared" ca="1" si="9446"/>
        <v>0</v>
      </c>
      <c r="AT402" s="17" t="b">
        <f t="shared" ca="1" si="9447"/>
        <v>0</v>
      </c>
      <c r="AU402" s="17" t="b">
        <f t="shared" ca="1" si="9448"/>
        <v>0</v>
      </c>
      <c r="AV402" s="17" t="b">
        <f t="shared" ca="1" si="9449"/>
        <v>0</v>
      </c>
      <c r="AW402" s="17" t="b">
        <f t="shared" ca="1" si="9450"/>
        <v>0</v>
      </c>
      <c r="AX402" s="14" t="b">
        <f t="array" aca="1" ref="AX402" ca="1">IF(H402,N402&gt;0,"")</f>
        <v>0</v>
      </c>
      <c r="AY402" s="17" t="str">
        <f t="shared" ca="1" si="9451"/>
        <v/>
      </c>
      <c r="AZ402" s="17" t="str">
        <f t="array" aca="1" ref="AZ402" ca="1">IF(AY402&lt;&gt;"",SUM(1*ISERROR(MATCH(INDIRECT(AY402),INDIRECT(K402),0)))=0,"")</f>
        <v/>
      </c>
      <c r="BA402" s="17" t="b">
        <f t="shared" ca="1" si="9452"/>
        <v>1</v>
      </c>
      <c r="BB402" s="17" t="b">
        <v>0</v>
      </c>
      <c r="BC402" s="17" t="b">
        <f t="shared" ca="1" si="9453"/>
        <v>0</v>
      </c>
      <c r="BD402" s="17" t="b">
        <f t="shared" ca="1" si="9454"/>
        <v>0</v>
      </c>
      <c r="BE402" s="17" t="b">
        <f t="shared" ca="1" si="9455"/>
        <v>0</v>
      </c>
      <c r="BF402" s="17" t="b">
        <f t="shared" ca="1" si="9456"/>
        <v>0</v>
      </c>
      <c r="BG402" s="17" t="b">
        <f t="shared" ca="1" si="9457"/>
        <v>0</v>
      </c>
      <c r="BH402" s="17" t="b">
        <f t="shared" ca="1" si="9458"/>
        <v>0</v>
      </c>
      <c r="BI402" s="17">
        <f t="shared" ca="1" si="9459"/>
        <v>7</v>
      </c>
      <c r="BJ402" s="17" t="b">
        <f t="shared" ca="1" si="9460"/>
        <v>0</v>
      </c>
      <c r="BK402" s="17" t="str">
        <f t="shared" ca="1" si="9461"/>
        <v/>
      </c>
      <c r="BL402" s="17" t="str">
        <f t="shared" ca="1" si="9462"/>
        <v/>
      </c>
      <c r="BM402" s="17" t="str">
        <f t="shared" ca="1" si="9463"/>
        <v>0</v>
      </c>
      <c r="BN402" s="17" t="str">
        <f t="shared" ca="1" si="9464"/>
        <v>0</v>
      </c>
      <c r="BO402" s="17" t="str">
        <f t="shared" ca="1" si="9465"/>
        <v/>
      </c>
      <c r="BP402" s="14" t="b">
        <f t="shared" ca="1" si="9466"/>
        <v>1</v>
      </c>
      <c r="BQ402" s="35"/>
      <c r="BX402" s="16"/>
      <c r="BY402" s="16"/>
      <c r="BZ402" s="16"/>
      <c r="CA402" s="16"/>
      <c r="CB402" s="16"/>
      <c r="CC402" s="16"/>
      <c r="CD402" s="16"/>
      <c r="CE402" s="16"/>
      <c r="CF402" s="16"/>
      <c r="CN402" s="14">
        <f ca="1">IF(H402,IFERROR(IsVariableNameLegal(O402),0),0)</f>
        <v>0</v>
      </c>
      <c r="CO402" s="14" t="str">
        <f t="array" aca="1" ref="CO402" ca="1">IF(H402,IF(COUNTIF(INDIRECT(wew!$C$13),O402)&gt;1,TRIM(SUBSTITUTE(_xll.MCONCAT(IF((INDIRECT(wew!$C$13)=O402)*(COLUMN(INDIRECT(wew!$C$13))&lt;&gt;D402+1),-1+COLUMN(INDIRECT(wew!$C$13)),"")," "),"  "," ")),""),"")</f>
        <v/>
      </c>
      <c r="CP402" s="14" t="str">
        <f t="array" aca="1" ref="CP402" ca="1">IF(P402&lt;&gt;"",IF(LEN(P402)&gt;150,1,""),"")</f>
        <v/>
      </c>
      <c r="CQ402" s="14" t="str">
        <f t="array" aca="1" ref="CQ402" ca="1">IF(AND(H402,NOT(ster!$J$3)),IF(COUNTIF(INDIRECT(wew!$C$15),P402)&gt;1,TRIM(SUBSTITUTE(_xll.MCONCAT(IF((INDIRECT(wew!$C$15)=P402)*(COLUMN(INDIRECT(wew!$C$15))&lt;&gt;D402+1),-1+COLUMN(INDIRECT(wew!$C$15)),"")," "),"  "," ")),""),"")</f>
        <v/>
      </c>
      <c r="CR402" s="14" t="str">
        <f t="array" aca="1" ref="CR402" ca="1">IF(H402,IF(AND(W402&gt;0,AO402&lt;&gt;""),TRIM(SUBSTITUTE(_xll.MCONCAT(IFERROR(IF(ISNUMBER(INDIRECT(Q402)),IF((INDIRECT(ster!$D$14)&lt;&gt;"")*(INDIRECT(Q402)&lt;AO402),INDIRECT(ster!$D$14) &amp; ": " &amp;  SUBSTITUTE(IF( AV402,IFERROR(TEXT(INDIRECT(Q402),"rrrr-mm-dd") &amp;" (" &amp; INDIRECT(Q402) &amp;")",INDIRECT(Q402)),INDIRECT(Q402))," "," "),""),""),"")," "),"  "," ")),""),"")</f>
        <v/>
      </c>
      <c r="CS402" s="14" t="str">
        <f t="array" aca="1" ref="CS402" ca="1">IF(H402,IF(AND(W402&gt;0,AP402&lt;&gt;""),TRIM(SUBSTITUTE(_xll.MCONCAT(IFERROR(IF(ISNUMBER(INDIRECT(Q402)),IF((INDIRECT(ster!$D$14)&lt;&gt;"")*(INDIRECT(Q402)&gt;AP402),INDIRECT(ster!$D$14) &amp; ": " &amp;  SUBSTITUTE(IF( AV402,IFERROR(TEXT(INDIRECT(Q402),"rrrr-mm-dd")&amp;" (" &amp; INDIRECT(Q402) &amp;")",INDIRECT(Q402)),INDIRECT(Q402))," "," "),""),""),"")," "),"  "," ")),""),"")</f>
        <v/>
      </c>
      <c r="CT402" s="14" t="str">
        <f t="array" aca="1" ref="CT402" ca="1">IF(H402,IF(AND(N402&gt;0,AR402),TRIM(SUBSTITUTE(_xll.MCONCAT(IFERROR(IF(ISNUMBER(INDIRECT(Q402)),IF((INDIRECT(ster!$D$14)&lt;&gt;"")*(IFERROR(0*(MATCH(INDIRECT(Q402),INDIRECT(K402),0)&gt;0),1)),INDIRECT(ster!$D$14) &amp; ": " &amp;  SUBSTITUTE(IF( AV402,IFERROR(TEXT(INDIRECT(Q402),"rrrr-mm-dd")&amp;" (" &amp; INDIRECT(Q402) &amp;")",INDIRECT(Q402)),INDIRECT(Q402))," "," "),""),""),"")," "),"  "," ")),""),"")</f>
        <v/>
      </c>
      <c r="CU402" s="14" t="str">
        <f t="array" aca="1" ref="CU402" ca="1">IF(H402,IF(AND(V402&gt;0),TRIM(SUBSTITUTE(_xll.MCONCAT(IF((INDIRECT(ster!$D$14)&lt;&gt;"")*(IFERROR(0*(INDIRECT(Q402)&lt;&gt;""),1)),INDIRECT(ster!$D$14),"")," "),"  "," ")),""),"")</f>
        <v/>
      </c>
      <c r="CV402" s="14" t="str">
        <f t="array" aca="1" ref="CV402" ca="1">IF(H402,IF(AS402,
TRIM(SUBSTITUTE(_xll.MCONCAT(IF(
   (INDIRECT(ster!$D$14)&lt;&gt;"")*
   ((INDIRECT(Q402)="")+
      NOT(ISNUMBER(INDIRECT(Q402)))*
      NOT(ISERROR(MATCH(INDIRECT(Q402),INDIRECT(K402),0)))
    ),
      INDIRECT(ster!$D$14),
   "")," "),"  "," ")),
""),"")</f>
        <v/>
      </c>
      <c r="CW402" s="14" t="str">
        <f t="array" aca="1" ref="CW402" ca="1">IF(H402,IF(AND(AQ402),TRIM(SUBSTITUTE(_xll.MCONCAT(IFERROR(IF(ISNUMBER(INDIRECT(Q402)),IF((INDIRECT(ster!$D$14)&lt;&gt;"")*(INDIRECT(Q402)&lt;&gt;INT(INDIRECT(Q402))),INDIRECT(ster!$D$14) &amp; ": " &amp; INDIRECT(Q402),""),""),"")," "),"  "," ")),""),"")</f>
        <v/>
      </c>
      <c r="CX402" s="14" t="str">
        <f t="array" aca="1" ref="CX402" ca="1">IF(H402,IF(OR(AU402,AV402),TRIM(SUBSTITUTE(_xll.MCONCAT(IF((INDIRECT(ster!$D$14)&lt;&gt;"")*NOT(ISNUMBER(INDIRECT(Q402))),IF(ISERROR(MATCH(INDIRECT(Q402),INDIRECT(K402),0)),IFERROR(IF(INDIRECT(Q402)&lt;&gt;"",INDIRECT(ster!$D$14) &amp; ": " &amp; SUBSTITUTE(INDIRECT(Q402)," "," "),""),""),""),"")," "),"  "," ")),""),"")</f>
        <v/>
      </c>
      <c r="CY402" s="14" t="str">
        <f t="array" aca="1" ref="CY402" ca="1">IF(H402,IF(AE402,TRIM(SUBSTITUTE(_xll.MCONCAT(IF((INDIRECT(ster!$D$14)&lt;&gt;"")*IFERROR(NOT(INDIRECT(AF402)),FALSE),IF(ISERROR(MATCH(INDIRECT(Q402),INDIRECT(K402),0)),IFERROR(IF(INDIRECT(Q402)&lt;&gt;"",INDIRECT(ster!$D$14)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CZ402" s="14" t="str">
        <f t="array" aca="1" ref="CZ402" ca="1">IF(H402,IF(AH402,TRIM(SUBSTITUTE(_xll.MCONCAT(IF((INDIRECT(ster!$D$14)&lt;&gt;"")*IFERROR(NOT(INDIRECT(AI402)),FALSE),IF(ISERROR(MATCH(INDIRECT(Q402),INDIRECT(K402),0)),IFERROR(IF(INDIRECT(Q402)&lt;&gt;"",INDIRECT(ster!$D$14)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DC402" s="14" t="str">
        <f ca="1">SUBSTITUTE(SUBSTITUTE(SUBSTITUTE(SUBSTITUTE(_xll.MCONCAT(DG402:DS402,"■"),"■■","■"),"■■","■"),"■■","■"),"■■","■")</f>
        <v>■</v>
      </c>
      <c r="DD402" s="14" t="str">
        <f t="shared" ca="1" si="9467"/>
        <v/>
      </c>
      <c r="DE402" s="14" t="str">
        <f t="shared" ca="1" si="9468"/>
        <v/>
      </c>
      <c r="DF402" s="14" t="str">
        <f t="shared" ca="1" si="9469"/>
        <v/>
      </c>
      <c r="DG402" s="14" t="str">
        <f t="shared" ca="1" si="9470"/>
        <v/>
      </c>
      <c r="DH402" s="14" t="str">
        <f t="shared" ca="1" si="9471"/>
        <v/>
      </c>
      <c r="DI402" s="14" t="str">
        <f t="shared" ca="1" si="9472"/>
        <v/>
      </c>
      <c r="DJ402" s="14" t="str">
        <f t="shared" ca="1" si="9473"/>
        <v/>
      </c>
      <c r="DK402" s="14" t="str">
        <f t="shared" ca="1" si="9474"/>
        <v/>
      </c>
      <c r="DL402" s="14" t="str">
        <f t="shared" ca="1" si="9475"/>
        <v/>
      </c>
      <c r="DM402" s="14" t="str">
        <f t="shared" ca="1" si="9476"/>
        <v/>
      </c>
      <c r="DN402" s="14" t="str">
        <f t="array" aca="1" ref="DN402" ca="1">IF(CU402&lt;&gt;"","There are errors in the entered values in the following cases: " &amp;SUBSTITUTE(CU402," ",", "),"")</f>
        <v/>
      </c>
      <c r="DO402" s="14" t="str">
        <f t="shared" ca="1" si="9477"/>
        <v/>
      </c>
      <c r="DP402" s="14" t="str">
        <f t="shared" ca="1" si="9478"/>
        <v/>
      </c>
      <c r="DQ402" s="14" t="str">
        <f t="shared" ca="1" si="9479"/>
        <v/>
      </c>
      <c r="DR402" s="14" t="str">
        <f t="shared" ca="1" si="9480"/>
        <v/>
      </c>
      <c r="DS402" s="14" t="str">
        <f t="shared" ca="1" si="9481"/>
        <v/>
      </c>
      <c r="DZ402" s="14" t="b">
        <f t="shared" ca="1" si="9482"/>
        <v>0</v>
      </c>
      <c r="EA402" s="14" t="str">
        <f t="shared" ca="1" si="9483"/>
        <v/>
      </c>
      <c r="EB402" s="14" t="str">
        <f t="shared" ca="1" si="9484"/>
        <v/>
      </c>
      <c r="EC402" s="14" t="str">
        <f t="shared" ca="1" si="9485"/>
        <v/>
      </c>
      <c r="ED402" s="14" t="str">
        <f t="shared" ca="1" si="9486"/>
        <v/>
      </c>
      <c r="EE402" s="14" t="str">
        <f t="shared" ca="1" si="9487"/>
        <v/>
      </c>
      <c r="EF402" s="14" t="str">
        <f t="shared" ca="1" si="9488"/>
        <v/>
      </c>
      <c r="EG402" s="14" t="str">
        <f t="shared" ca="1" si="9489"/>
        <v/>
      </c>
      <c r="EM402" s="14" t="b">
        <f t="shared" ca="1" si="9490"/>
        <v>0</v>
      </c>
      <c r="EN402" s="14" t="str">
        <f t="shared" ca="1" si="9491"/>
        <v/>
      </c>
      <c r="EO402" s="14" t="str">
        <f t="shared" ca="1" si="9492"/>
        <v/>
      </c>
      <c r="EP402" s="14" t="str">
        <f t="shared" ca="1" si="9493"/>
        <v/>
      </c>
      <c r="EQ402" s="14" t="str">
        <f t="shared" ca="1" si="9494"/>
        <v/>
      </c>
    </row>
    <row r="403" spans="2:147" s="14" customFormat="1">
      <c r="B403" s="14" t="str">
        <f t="shared" ca="1" si="9420"/>
        <v/>
      </c>
      <c r="C403" s="14">
        <f t="shared" ca="1" si="9421"/>
        <v>371</v>
      </c>
      <c r="D403" s="14">
        <f t="shared" si="9422"/>
        <v>401</v>
      </c>
      <c r="E403" s="14" t="str">
        <f t="shared" ca="1" si="9423"/>
        <v>N</v>
      </c>
      <c r="F403" s="14" t="str">
        <f t="shared" ca="1" si="9424"/>
        <v>q_106_2a</v>
      </c>
      <c r="G403" s="14" t="str">
        <f t="shared" ca="1" si="9425"/>
        <v>Which family member 2 had died</v>
      </c>
      <c r="H403" s="14" t="b">
        <f t="shared" ca="1" si="9426"/>
        <v>1</v>
      </c>
      <c r="I403" s="14" t="str">
        <f ca="1">IF($H403,ADDRESS(3,(D403+1)*2-1,4,,"["&amp;wew!$G$7&amp;"]"&amp;_sheetname_labels)&amp;":"&amp;ADDRESS(2+ster!$B$20,(D403+1)*2-1,4),"")</f>
        <v>[DBTemplate.xlsm]labels!ADW3:ADW61</v>
      </c>
      <c r="J403" s="14">
        <f t="array" aca="1" ref="J403" ca="1">IF(H403,MAX(0,MAX(IF(INDIRECT(I403)&lt;&gt;"",ROW(INDIRECT(I403)),""))-2),"")</f>
        <v>33</v>
      </c>
      <c r="K403" s="14" t="str">
        <f ca="1">IF($H403,IF($J403&gt;0,ADDRESS(3,(D403+1)*2-1,4,,"["&amp;wew!$G$7&amp;"]"&amp;_sheetname_labels)&amp;":"&amp;ADDRESS(2+J403,(D403+1)*2-1,4),""),"")</f>
        <v>[DBTemplate.xlsm]labels!ADW3:ADW35</v>
      </c>
      <c r="L403" s="14" t="str">
        <f ca="1">IF($H403,IF($J403&gt;0,ADDRESS(3,(D403+1)*2,4,,"["&amp;wew!$G$7&amp;"]"&amp;_sheetname_labels)&amp;":"&amp;ADDRESS(2+J403,(D403+1)*2,4),""),"")</f>
        <v>[DBTemplate.xlsm]labels!ADX3:ADX35</v>
      </c>
      <c r="M403" s="14">
        <f t="shared" ca="1" si="9427"/>
        <v>0</v>
      </c>
      <c r="N403" s="14">
        <f t="shared" ca="1" si="9428"/>
        <v>33</v>
      </c>
      <c r="O403" s="14" t="str">
        <f t="shared" ca="1" si="9429"/>
        <v>q_106_2a</v>
      </c>
      <c r="P403" s="14" t="str">
        <f t="shared" ca="1" si="9430"/>
        <v>Which family member 2 had died</v>
      </c>
      <c r="Q403" s="14" t="str">
        <f ca="1">IF($BP403,ADDRESS(3,D403+1,4,,"["&amp;wew!$G$7&amp;"]"&amp;_sheetname_dataframe)&amp;":"&amp;ADDRESS(2+ster!$C$14,D403+1,4),"")</f>
        <v>[DBTemplate.xlsm]data_frame!OL3:OL3</v>
      </c>
      <c r="R403" s="14" t="str">
        <f>IF($BP403,IF(MID(_xll.FORMULATEXT(INDEX(INDIRECT(Q403),1)),1,1)="=", _xll.FORMULATEXT(INDEX(INDIRECT(Q403),1),2,TRUE),""),"")</f>
        <v/>
      </c>
      <c r="S403" s="14">
        <f t="array" aca="1" ref="S403" ca="1">IF(H403,SUM(IF((IFERROR(INDIRECT(Q403)&lt;&gt;"",FALSE))*(INDIRECT(ster!$D$14)&lt;&gt;""),1,0)),"")</f>
        <v>0</v>
      </c>
      <c r="T403" s="14">
        <f t="array" aca="1" ref="T403" ca="1">IF(H403,IF(M403&gt;0,SUM(IFERROR(1*(MATCH(INDIRECT(Q403),INDIRECT(K403),0)&gt;0),0)*(INDIRECT(ster!$D$14)&lt;&gt;"")*NOT(ISNUMBER(INDIRECT(Q403)))),0),"")</f>
        <v>0</v>
      </c>
      <c r="U403" s="14">
        <f t="array" aca="1" ref="U403" ca="1">IF(H403,SUM((IFERROR(INDIRECT(Q403)="",FALSE))*(INDIRECT(ster!$D$14)&lt;&gt;"")),"")</f>
        <v>1</v>
      </c>
      <c r="V403" s="14">
        <f t="array" aca="1" ref="V403" ca="1">IF(H403,SUM((IFERROR(INDIRECT(Q403)="#ąś",TRUE))*(INDIRECT(ster!$D$14)&lt;&gt;"")),"")</f>
        <v>0</v>
      </c>
      <c r="W403" s="14">
        <f t="array" aca="1" ref="W403" ca="1">IF(H403,SUM(ISNUMBER(INDIRECT(Q403))*(INDIRECT(ster!$D$14)&lt;&gt;"")),"")</f>
        <v>0</v>
      </c>
      <c r="X403" s="14" t="str">
        <f t="array" aca="1" ref="X403" ca="1">IF(AND(H403,W403&gt;0),IF(wew!$B$3,MIN(IF((INDIRECT(ster!$D$14)&lt;&gt;"")*IFERROR(INDIRECT($Q403)&lt;&gt;"",FALSE),IFERROR(INDIRECT($Q403),"X"),"X")),"&lt;włącz podświetlanie wartości&gt;"),"—")</f>
        <v>—</v>
      </c>
      <c r="Y403" s="14" t="str">
        <f t="array" aca="1" ref="Y403" ca="1">IF(AND(H403,W403&gt;0),IF(wew!$B$3,MAX(IF((INDIRECT(ster!$D$14)&lt;&gt;"")*IFERROR(INDIRECT($Q403)&lt;&gt;"",FALSE),IFERROR(INDIRECT($Q403),"X"),"X")),"&lt;włącz podświetlanie wartości&gt;"),"—")</f>
        <v>—</v>
      </c>
      <c r="Z403" s="14">
        <f t="shared" ca="1" si="9431"/>
        <v>0</v>
      </c>
      <c r="AA403" s="12" t="str">
        <f t="shared" ca="1" si="9432"/>
        <v>—</v>
      </c>
      <c r="AB403" s="17">
        <f t="array" aca="1" ref="AB403" ca="1">IF(H403,IF(W403&gt;0,SUM((INDIRECT(ster!$D$14)&lt;&gt;"")*IFERROR((INDIRECT(Q403)&lt;&gt;"")*(INDIRECT(Q403)=INT(INDIRECT(Q403))),0)),0),"")</f>
        <v>0</v>
      </c>
      <c r="AC403" s="17">
        <f t="array" aca="1" ref="AC403" ca="1">IF(H403,W403-AB403,"")</f>
        <v>0</v>
      </c>
      <c r="AD403" s="17">
        <f t="shared" ca="1" si="9433"/>
        <v>1</v>
      </c>
      <c r="AE403" s="17" t="b">
        <f t="shared" ca="1" si="9434"/>
        <v>0</v>
      </c>
      <c r="AF403" s="17" t="str">
        <f ca="1">IF(AE403,IF($H403,ADDRESS(3,D403+2,4,,"["&amp;wew!$G$7&amp;"]"&amp;_sheetname_dataframe)&amp;":"&amp;ADDRESS(2+ster!$C$14,D403+2,4),""),"")</f>
        <v/>
      </c>
      <c r="AG403" s="17" t="str">
        <f t="shared" ca="1" si="9435"/>
        <v/>
      </c>
      <c r="AH403" s="17" t="b">
        <f t="shared" ca="1" si="9436"/>
        <v>0</v>
      </c>
      <c r="AI403" s="17" t="str">
        <f ca="1">IF(AH403,IF($H403,ADDRESS(3,D403+3,4,,"["&amp;wew!$G$7&amp;"]"&amp;_sheetname_dataframe)&amp;":"&amp;ADDRESS(2+ster!$C$14,D403+3,4),""),"")</f>
        <v/>
      </c>
      <c r="AJ403" s="17" t="str">
        <f t="shared" ca="1" si="9437"/>
        <v/>
      </c>
      <c r="AK403" s="17" t="b">
        <f t="shared" ca="1" si="9438"/>
        <v>0</v>
      </c>
      <c r="AL403" s="17" t="b">
        <f t="shared" ca="1" si="9439"/>
        <v>0</v>
      </c>
      <c r="AM403" s="17" t="b">
        <f t="shared" ca="1" si="9440"/>
        <v>0</v>
      </c>
      <c r="AN403" s="17">
        <f t="shared" ca="1" si="9441"/>
        <v>0</v>
      </c>
      <c r="AO403" s="24" t="str">
        <f t="shared" ca="1" si="9442"/>
        <v/>
      </c>
      <c r="AP403" s="24" t="str">
        <f t="shared" ca="1" si="9443"/>
        <v/>
      </c>
      <c r="AQ403" s="17" t="b">
        <f t="shared" ca="1" si="9444"/>
        <v>0</v>
      </c>
      <c r="AR403" s="17" t="b">
        <f t="shared" ca="1" si="9445"/>
        <v>0</v>
      </c>
      <c r="AS403" s="17" t="b">
        <f t="shared" ca="1" si="9446"/>
        <v>0</v>
      </c>
      <c r="AT403" s="17" t="b">
        <f t="shared" ca="1" si="9447"/>
        <v>0</v>
      </c>
      <c r="AU403" s="17" t="b">
        <f t="shared" ca="1" si="9448"/>
        <v>1</v>
      </c>
      <c r="AV403" s="17" t="b">
        <f t="shared" ca="1" si="9449"/>
        <v>0</v>
      </c>
      <c r="AW403" s="17" t="b">
        <f t="shared" ca="1" si="9450"/>
        <v>0</v>
      </c>
      <c r="AX403" s="14" t="b">
        <f t="array" aca="1" ref="AX403" ca="1">IF(H403,N403&gt;0,"")</f>
        <v>1</v>
      </c>
      <c r="AY403" s="17" t="str">
        <f t="shared" ca="1" si="9451"/>
        <v>C3:C35</v>
      </c>
      <c r="AZ403" s="17" t="b">
        <f t="array" aca="1" ref="AZ403" ca="1">IF(AY403&lt;&gt;"",SUM(1*ISERROR(MATCH(INDIRECT(AY403),INDIRECT(K403),0)))=0,"")</f>
        <v>0</v>
      </c>
      <c r="BA403" s="17" t="b">
        <f t="shared" ca="1" si="9452"/>
        <v>1</v>
      </c>
      <c r="BB403" s="17" t="b">
        <v>0</v>
      </c>
      <c r="BC403" s="17" t="b">
        <f t="shared" ca="1" si="9453"/>
        <v>0</v>
      </c>
      <c r="BD403" s="17" t="b">
        <f t="shared" ca="1" si="9454"/>
        <v>1</v>
      </c>
      <c r="BE403" s="17" t="b">
        <f t="shared" ca="1" si="9455"/>
        <v>0</v>
      </c>
      <c r="BF403" s="17" t="b">
        <f t="shared" ca="1" si="9456"/>
        <v>0</v>
      </c>
      <c r="BG403" s="17" t="b">
        <f t="shared" ca="1" si="9457"/>
        <v>0</v>
      </c>
      <c r="BH403" s="17" t="b">
        <f t="shared" ca="1" si="9458"/>
        <v>1</v>
      </c>
      <c r="BI403" s="17">
        <f t="shared" ca="1" si="9459"/>
        <v>3</v>
      </c>
      <c r="BJ403" s="17" t="b">
        <f t="shared" ca="1" si="9460"/>
        <v>0</v>
      </c>
      <c r="BK403" s="17" t="str">
        <f t="shared" ca="1" si="9461"/>
        <v/>
      </c>
      <c r="BL403" s="17" t="str">
        <f t="shared" ca="1" si="9462"/>
        <v/>
      </c>
      <c r="BM403" s="17" t="str">
        <f t="shared" ca="1" si="9463"/>
        <v>L</v>
      </c>
      <c r="BN403" s="17" t="str">
        <f t="shared" ca="1" si="9464"/>
        <v>L</v>
      </c>
      <c r="BO403" s="17" t="str">
        <f t="shared" ca="1" si="9465"/>
        <v>N</v>
      </c>
      <c r="BP403" s="14" t="b">
        <f t="shared" ca="1" si="9466"/>
        <v>1</v>
      </c>
      <c r="BQ403" s="35"/>
      <c r="BX403" s="16"/>
      <c r="BY403" s="16"/>
      <c r="BZ403" s="16"/>
      <c r="CA403" s="16"/>
      <c r="CB403" s="16"/>
      <c r="CC403" s="16"/>
      <c r="CD403" s="16"/>
      <c r="CE403" s="16"/>
      <c r="CF403" s="16"/>
      <c r="CN403" s="14">
        <f ca="1">IF(H403,IFERROR(IsVariableNameLegal(O403),0),0)</f>
        <v>0</v>
      </c>
      <c r="CO403" s="14" t="str">
        <f t="array" aca="1" ref="CO403" ca="1">IF(H403,IF(COUNTIF(INDIRECT(wew!$C$13),O403)&gt;1,TRIM(SUBSTITUTE(_xll.MCONCAT(IF((INDIRECT(wew!$C$13)=O403)*(COLUMN(INDIRECT(wew!$C$13))&lt;&gt;D403+1),-1+COLUMN(INDIRECT(wew!$C$13)),"")," "),"  "," ")),""),"")</f>
        <v/>
      </c>
      <c r="CP403" s="14" t="str">
        <f t="array" aca="1" ref="CP403" ca="1">IF(P403&lt;&gt;"",IF(LEN(P403)&gt;150,1,""),"")</f>
        <v/>
      </c>
      <c r="CQ403" s="14" t="str">
        <f t="array" aca="1" ref="CQ403" ca="1">IF(AND(H403,NOT(ster!$J$3)),IF(COUNTIF(INDIRECT(wew!$C$15),P403)&gt;1,TRIM(SUBSTITUTE(_xll.MCONCAT(IF((INDIRECT(wew!$C$15)=P403)*(COLUMN(INDIRECT(wew!$C$15))&lt;&gt;D403+1),-1+COLUMN(INDIRECT(wew!$C$15)),"")," "),"  "," ")),""),"")</f>
        <v/>
      </c>
      <c r="CR403" s="14" t="str">
        <f t="array" aca="1" ref="CR403" ca="1">IF(H403,IF(AND(W403&gt;0,AO403&lt;&gt;""),TRIM(SUBSTITUTE(_xll.MCONCAT(IFERROR(IF(ISNUMBER(INDIRECT(Q403)),IF((INDIRECT(ster!$D$14)&lt;&gt;"")*(INDIRECT(Q403)&lt;AO403),INDIRECT(ster!$D$14) &amp; ": " &amp;  SUBSTITUTE(IF( AV403,IFERROR(TEXT(INDIRECT(Q403),"rrrr-mm-dd") &amp;" (" &amp; INDIRECT(Q403) &amp;")",INDIRECT(Q403)),INDIRECT(Q403))," "," "),""),""),"")," "),"  "," ")),""),"")</f>
        <v/>
      </c>
      <c r="CS403" s="14" t="str">
        <f t="array" aca="1" ref="CS403" ca="1">IF(H403,IF(AND(W403&gt;0,AP403&lt;&gt;""),TRIM(SUBSTITUTE(_xll.MCONCAT(IFERROR(IF(ISNUMBER(INDIRECT(Q403)),IF((INDIRECT(ster!$D$14)&lt;&gt;"")*(INDIRECT(Q403)&gt;AP403),INDIRECT(ster!$D$14) &amp; ": " &amp;  SUBSTITUTE(IF( AV403,IFERROR(TEXT(INDIRECT(Q403),"rrrr-mm-dd")&amp;" (" &amp; INDIRECT(Q403) &amp;")",INDIRECT(Q403)),INDIRECT(Q403))," "," "),""),""),"")," "),"  "," ")),""),"")</f>
        <v/>
      </c>
      <c r="CT403" s="14" t="str">
        <f t="array" aca="1" ref="CT403" ca="1">IF(H403,IF(AND(N403&gt;0,AR403),TRIM(SUBSTITUTE(_xll.MCONCAT(IFERROR(IF(ISNUMBER(INDIRECT(Q403)),IF((INDIRECT(ster!$D$14)&lt;&gt;"")*(IFERROR(0*(MATCH(INDIRECT(Q403),INDIRECT(K403),0)&gt;0),1)),INDIRECT(ster!$D$14) &amp; ": " &amp;  SUBSTITUTE(IF( AV403,IFERROR(TEXT(INDIRECT(Q403),"rrrr-mm-dd")&amp;" (" &amp; INDIRECT(Q403) &amp;")",INDIRECT(Q403)),INDIRECT(Q403))," "," "),""),""),"")," "),"  "," ")),""),"")</f>
        <v/>
      </c>
      <c r="CU403" s="14" t="str">
        <f t="array" aca="1" ref="CU403" ca="1">IF(H403,IF(AND(V403&gt;0),TRIM(SUBSTITUTE(_xll.MCONCAT(IF((INDIRECT(ster!$D$14)&lt;&gt;"")*(IFERROR(0*(INDIRECT(Q403)&lt;&gt;""),1)),INDIRECT(ster!$D$14),"")," "),"  "," ")),""),"")</f>
        <v/>
      </c>
      <c r="CV403" s="14" t="str">
        <f t="array" aca="1" ref="CV403" ca="1">IF(H403,IF(AS403,
TRIM(SUBSTITUTE(_xll.MCONCAT(IF(
   (INDIRECT(ster!$D$14)&lt;&gt;"")*
   ((INDIRECT(Q403)="")+
      NOT(ISNUMBER(INDIRECT(Q403)))*
      NOT(ISERROR(MATCH(INDIRECT(Q403),INDIRECT(K403),0)))
    ),
      INDIRECT(ster!$D$14),
   "")," "),"  "," ")),
""),"")</f>
        <v/>
      </c>
      <c r="CW403" s="14" t="str">
        <f t="array" aca="1" ref="CW403" ca="1">IF(H403,IF(AND(AQ403),TRIM(SUBSTITUTE(_xll.MCONCAT(IFERROR(IF(ISNUMBER(INDIRECT(Q403)),IF((INDIRECT(ster!$D$14)&lt;&gt;"")*(INDIRECT(Q403)&lt;&gt;INT(INDIRECT(Q403))),INDIRECT(ster!$D$14) &amp; ": " &amp; INDIRECT(Q403),""),""),"")," "),"  "," ")),""),"")</f>
        <v/>
      </c>
      <c r="CX403" s="14" t="str">
        <f t="array" aca="1" ref="CX403" ca="1">IF(H403,IF(OR(AU403,AV403),TRIM(SUBSTITUTE(_xll.MCONCAT(IF((INDIRECT(ster!$D$14)&lt;&gt;"")*NOT(ISNUMBER(INDIRECT(Q403))),IF(ISERROR(MATCH(INDIRECT(Q403),INDIRECT(K403),0)),IFERROR(IF(INDIRECT(Q403)&lt;&gt;"",INDIRECT(ster!$D$14) &amp; ": " &amp; SUBSTITUTE(INDIRECT(Q403)," "," "),""),""),""),"")," "),"  "," ")),""),"")</f>
        <v/>
      </c>
      <c r="CY403" s="14" t="str">
        <f t="array" aca="1" ref="CY403" ca="1">IF(H403,IF(AE403,TRIM(SUBSTITUTE(_xll.MCONCAT(IF((INDIRECT(ster!$D$14)&lt;&gt;"")*IFERROR(NOT(INDIRECT(AF403)),FALSE),IF(ISERROR(MATCH(INDIRECT(Q403),INDIRECT(K403),0)),IFERROR(IF(INDIRECT(Q403)&lt;&gt;"",INDIRECT(ster!$D$14)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CZ403" s="14" t="str">
        <f t="array" aca="1" ref="CZ403" ca="1">IF(H403,IF(AH403,TRIM(SUBSTITUTE(_xll.MCONCAT(IF((INDIRECT(ster!$D$14)&lt;&gt;"")*IFERROR(NOT(INDIRECT(AI403)),FALSE),IF(ISERROR(MATCH(INDIRECT(Q403),INDIRECT(K403),0)),IFERROR(IF(INDIRECT(Q403)&lt;&gt;"",INDIRECT(ster!$D$14)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DC403" s="14" t="str">
        <f ca="1">SUBSTITUTE(SUBSTITUTE(SUBSTITUTE(SUBSTITUTE(_xll.MCONCAT(DG403:DS403,"■"),"■■","■"),"■■","■"),"■■","■"),"■■","■")</f>
        <v>■</v>
      </c>
      <c r="DD403" s="14" t="str">
        <f t="shared" ca="1" si="9467"/>
        <v/>
      </c>
      <c r="DE403" s="14" t="str">
        <f t="shared" ca="1" si="9468"/>
        <v/>
      </c>
      <c r="DF403" s="14" t="str">
        <f t="shared" ca="1" si="9469"/>
        <v/>
      </c>
      <c r="DG403" s="14" t="str">
        <f t="shared" ca="1" si="9470"/>
        <v/>
      </c>
      <c r="DH403" s="14" t="str">
        <f t="shared" ca="1" si="9471"/>
        <v/>
      </c>
      <c r="DI403" s="14" t="str">
        <f t="shared" ca="1" si="9472"/>
        <v/>
      </c>
      <c r="DJ403" s="14" t="str">
        <f t="shared" ca="1" si="9473"/>
        <v/>
      </c>
      <c r="DK403" s="14" t="str">
        <f t="shared" ca="1" si="9474"/>
        <v/>
      </c>
      <c r="DL403" s="14" t="str">
        <f t="shared" ca="1" si="9475"/>
        <v/>
      </c>
      <c r="DM403" s="14" t="str">
        <f t="shared" ca="1" si="9476"/>
        <v/>
      </c>
      <c r="DN403" s="14" t="str">
        <f t="array" aca="1" ref="DN403" ca="1">IF(CU403&lt;&gt;"","There are errors in the entered values in the following cases: " &amp;SUBSTITUTE(CU403," ",", "),"")</f>
        <v/>
      </c>
      <c r="DO403" s="14" t="str">
        <f t="shared" ca="1" si="9477"/>
        <v/>
      </c>
      <c r="DP403" s="14" t="str">
        <f t="shared" ca="1" si="9478"/>
        <v/>
      </c>
      <c r="DQ403" s="14" t="str">
        <f t="shared" ca="1" si="9479"/>
        <v/>
      </c>
      <c r="DR403" s="14" t="str">
        <f t="shared" ca="1" si="9480"/>
        <v/>
      </c>
      <c r="DS403" s="14" t="str">
        <f t="shared" ca="1" si="9481"/>
        <v/>
      </c>
      <c r="DZ403" s="14" t="b">
        <f t="shared" ca="1" si="9482"/>
        <v>0</v>
      </c>
      <c r="EA403" s="14" t="str">
        <f t="shared" ca="1" si="9483"/>
        <v>Which family member 2 had died (q_106_2a)</v>
      </c>
      <c r="EB403" s="14" t="str">
        <f t="shared" ca="1" si="9484"/>
        <v xml:space="preserve">Values must be numeric. </v>
      </c>
      <c r="EC403" s="14" t="str">
        <f t="shared" ca="1" si="9485"/>
        <v xml:space="preserve">Which family member 2 had died (q_106_2a): Values must be numeric. </v>
      </c>
      <c r="ED403" s="14" t="str">
        <f t="shared" ca="1" si="9486"/>
        <v/>
      </c>
      <c r="EE403" s="14" t="str">
        <f t="shared" ca="1" si="9487"/>
        <v>Values must be numeric</v>
      </c>
      <c r="EF403" s="14" t="str">
        <f t="shared" ca="1" si="9488"/>
        <v/>
      </c>
      <c r="EG403" s="14" t="str">
        <f t="shared" ca="1" si="9489"/>
        <v/>
      </c>
      <c r="EM403" s="14" t="b">
        <f t="shared" ca="1" si="9490"/>
        <v>1</v>
      </c>
      <c r="EN403" s="14">
        <f t="shared" ca="1" si="9491"/>
        <v>371</v>
      </c>
      <c r="EO403" s="14" t="str">
        <f t="shared" ca="1" si="9492"/>
        <v>q_106_2a</v>
      </c>
      <c r="EP403" s="14" t="str">
        <f t="shared" ca="1" si="9493"/>
        <v xml:space="preserve">Which family member 2 had died (q_106_2a): Values must be numeric. </v>
      </c>
      <c r="EQ403" s="14" t="str">
        <f t="shared" ca="1" si="9494"/>
        <v/>
      </c>
    </row>
    <row r="404" spans="2:147" s="14" customFormat="1">
      <c r="B404" s="14" t="str">
        <f t="shared" ca="1" si="9420"/>
        <v/>
      </c>
      <c r="C404" s="14">
        <f t="shared" ca="1" si="9421"/>
        <v>372</v>
      </c>
      <c r="D404" s="14">
        <f t="shared" si="9422"/>
        <v>402</v>
      </c>
      <c r="E404" s="14" t="str">
        <f t="shared" ca="1" si="9423"/>
        <v>N</v>
      </c>
      <c r="F404" s="14" t="str">
        <f t="shared" ca="1" si="9424"/>
        <v>q_106_2b</v>
      </c>
      <c r="G404" s="14" t="str">
        <f t="shared" ca="1" si="9425"/>
        <v>What cause of death of family member 2</v>
      </c>
      <c r="H404" s="14" t="b">
        <f t="shared" ca="1" si="9426"/>
        <v>1</v>
      </c>
      <c r="I404" s="14" t="str">
        <f ca="1">IF($H404,ADDRESS(3,(D404+1)*2-1,4,,"["&amp;wew!$G$7&amp;"]"&amp;_sheetname_labels)&amp;":"&amp;ADDRESS(2+ster!$B$20,(D404+1)*2-1,4),"")</f>
        <v>[DBTemplate.xlsm]labels!ADY3:ADY61</v>
      </c>
      <c r="J404" s="14">
        <f t="array" aca="1" ref="J404" ca="1">IF(H404,MAX(0,MAX(IF(INDIRECT(I404)&lt;&gt;"",ROW(INDIRECT(I404)),""))-2),"")</f>
        <v>52</v>
      </c>
      <c r="K404" s="14" t="str">
        <f ca="1">IF($H404,IF($J404&gt;0,ADDRESS(3,(D404+1)*2-1,4,,"["&amp;wew!$G$7&amp;"]"&amp;_sheetname_labels)&amp;":"&amp;ADDRESS(2+J404,(D404+1)*2-1,4),""),"")</f>
        <v>[DBTemplate.xlsm]labels!ADY3:ADY54</v>
      </c>
      <c r="L404" s="14" t="str">
        <f ca="1">IF($H404,IF($J404&gt;0,ADDRESS(3,(D404+1)*2,4,,"["&amp;wew!$G$7&amp;"]"&amp;_sheetname_labels)&amp;":"&amp;ADDRESS(2+J404,(D404+1)*2,4),""),"")</f>
        <v>[DBTemplate.xlsm]labels!ADZ3:ADZ54</v>
      </c>
      <c r="M404" s="14">
        <f t="shared" ca="1" si="9427"/>
        <v>0</v>
      </c>
      <c r="N404" s="14">
        <f t="shared" ca="1" si="9428"/>
        <v>52</v>
      </c>
      <c r="O404" s="14" t="str">
        <f t="shared" ca="1" si="9429"/>
        <v>q_106_2b</v>
      </c>
      <c r="P404" s="14" t="str">
        <f t="shared" ca="1" si="9430"/>
        <v>What cause of death of family member 2</v>
      </c>
      <c r="Q404" s="14" t="str">
        <f ca="1">IF($BP404,ADDRESS(3,D404+1,4,,"["&amp;wew!$G$7&amp;"]"&amp;_sheetname_dataframe)&amp;":"&amp;ADDRESS(2+ster!$C$14,D404+1,4),"")</f>
        <v>[DBTemplate.xlsm]data_frame!OM3:OM3</v>
      </c>
      <c r="R404" s="14" t="str">
        <f>IF($BP404,IF(MID(_xll.FORMULATEXT(INDEX(INDIRECT(Q404),1)),1,1)="=", _xll.FORMULATEXT(INDEX(INDIRECT(Q404),1),2,TRUE),""),"")</f>
        <v/>
      </c>
      <c r="S404" s="14">
        <f t="array" aca="1" ref="S404" ca="1">IF(H404,SUM(IF((IFERROR(INDIRECT(Q404)&lt;&gt;"",FALSE))*(INDIRECT(ster!$D$14)&lt;&gt;""),1,0)),"")</f>
        <v>0</v>
      </c>
      <c r="T404" s="14">
        <f t="array" aca="1" ref="T404" ca="1">IF(H404,IF(M404&gt;0,SUM(IFERROR(1*(MATCH(INDIRECT(Q404),INDIRECT(K404),0)&gt;0),0)*(INDIRECT(ster!$D$14)&lt;&gt;"")*NOT(ISNUMBER(INDIRECT(Q404)))),0),"")</f>
        <v>0</v>
      </c>
      <c r="U404" s="14">
        <f t="array" aca="1" ref="U404" ca="1">IF(H404,SUM((IFERROR(INDIRECT(Q404)="",FALSE))*(INDIRECT(ster!$D$14)&lt;&gt;"")),"")</f>
        <v>1</v>
      </c>
      <c r="V404" s="14">
        <f t="array" aca="1" ref="V404" ca="1">IF(H404,SUM((IFERROR(INDIRECT(Q404)="#ąś",TRUE))*(INDIRECT(ster!$D$14)&lt;&gt;"")),"")</f>
        <v>0</v>
      </c>
      <c r="W404" s="14">
        <f t="array" aca="1" ref="W404" ca="1">IF(H404,SUM(ISNUMBER(INDIRECT(Q404))*(INDIRECT(ster!$D$14)&lt;&gt;"")),"")</f>
        <v>0</v>
      </c>
      <c r="X404" s="14" t="str">
        <f t="array" aca="1" ref="X404" ca="1">IF(AND(H404,W404&gt;0),IF(wew!$B$3,MIN(IF((INDIRECT(ster!$D$14)&lt;&gt;"")*IFERROR(INDIRECT($Q404)&lt;&gt;"",FALSE),IFERROR(INDIRECT($Q404),"X"),"X")),"&lt;włącz podświetlanie wartości&gt;"),"—")</f>
        <v>—</v>
      </c>
      <c r="Y404" s="14" t="str">
        <f t="array" aca="1" ref="Y404" ca="1">IF(AND(H404,W404&gt;0),IF(wew!$B$3,MAX(IF((INDIRECT(ster!$D$14)&lt;&gt;"")*IFERROR(INDIRECT($Q404)&lt;&gt;"",FALSE),IFERROR(INDIRECT($Q404),"X"),"X")),"&lt;włącz podświetlanie wartości&gt;"),"—")</f>
        <v>—</v>
      </c>
      <c r="Z404" s="14">
        <f t="shared" ca="1" si="9431"/>
        <v>0</v>
      </c>
      <c r="AA404" s="12" t="str">
        <f t="shared" ca="1" si="9432"/>
        <v>—</v>
      </c>
      <c r="AB404" s="17">
        <f t="array" aca="1" ref="AB404" ca="1">IF(H404,IF(W404&gt;0,SUM((INDIRECT(ster!$D$14)&lt;&gt;"")*IFERROR((INDIRECT(Q404)&lt;&gt;"")*(INDIRECT(Q404)=INT(INDIRECT(Q404))),0)),0),"")</f>
        <v>0</v>
      </c>
      <c r="AC404" s="17">
        <f t="array" aca="1" ref="AC404" ca="1">IF(H404,W404-AB404,"")</f>
        <v>0</v>
      </c>
      <c r="AD404" s="17">
        <f t="shared" ca="1" si="9433"/>
        <v>1</v>
      </c>
      <c r="AE404" s="17" t="b">
        <f t="shared" ca="1" si="9434"/>
        <v>0</v>
      </c>
      <c r="AF404" s="17" t="str">
        <f ca="1">IF(AE404,IF($H404,ADDRESS(3,D404+2,4,,"["&amp;wew!$G$7&amp;"]"&amp;_sheetname_dataframe)&amp;":"&amp;ADDRESS(2+ster!$C$14,D404+2,4),""),"")</f>
        <v/>
      </c>
      <c r="AG404" s="17" t="str">
        <f t="shared" ca="1" si="9435"/>
        <v/>
      </c>
      <c r="AH404" s="17" t="b">
        <f t="shared" ca="1" si="9436"/>
        <v>0</v>
      </c>
      <c r="AI404" s="17" t="str">
        <f ca="1">IF(AH404,IF($H404,ADDRESS(3,D404+3,4,,"["&amp;wew!$G$7&amp;"]"&amp;_sheetname_dataframe)&amp;":"&amp;ADDRESS(2+ster!$C$14,D404+3,4),""),"")</f>
        <v/>
      </c>
      <c r="AJ404" s="17" t="str">
        <f t="shared" ca="1" si="9437"/>
        <v/>
      </c>
      <c r="AK404" s="17" t="b">
        <f t="shared" ca="1" si="9438"/>
        <v>0</v>
      </c>
      <c r="AL404" s="17" t="b">
        <f t="shared" ca="1" si="9439"/>
        <v>0</v>
      </c>
      <c r="AM404" s="17" t="b">
        <f t="shared" ca="1" si="9440"/>
        <v>0</v>
      </c>
      <c r="AN404" s="17">
        <f t="shared" ca="1" si="9441"/>
        <v>0</v>
      </c>
      <c r="AO404" s="24" t="str">
        <f t="shared" ca="1" si="9442"/>
        <v/>
      </c>
      <c r="AP404" s="24" t="str">
        <f t="shared" ca="1" si="9443"/>
        <v/>
      </c>
      <c r="AQ404" s="17" t="b">
        <f t="shared" ca="1" si="9444"/>
        <v>0</v>
      </c>
      <c r="AR404" s="17" t="b">
        <f t="shared" ca="1" si="9445"/>
        <v>0</v>
      </c>
      <c r="AS404" s="17" t="b">
        <f t="shared" ca="1" si="9446"/>
        <v>0</v>
      </c>
      <c r="AT404" s="17" t="b">
        <f t="shared" ca="1" si="9447"/>
        <v>0</v>
      </c>
      <c r="AU404" s="17" t="b">
        <f t="shared" ca="1" si="9448"/>
        <v>1</v>
      </c>
      <c r="AV404" s="17" t="b">
        <f t="shared" ca="1" si="9449"/>
        <v>0</v>
      </c>
      <c r="AW404" s="17" t="b">
        <f t="shared" ca="1" si="9450"/>
        <v>0</v>
      </c>
      <c r="AX404" s="14" t="b">
        <f t="array" aca="1" ref="AX404" ca="1">IF(H404,N404&gt;0,"")</f>
        <v>1</v>
      </c>
      <c r="AY404" s="17" t="str">
        <f t="shared" ca="1" si="9451"/>
        <v>C3:C54</v>
      </c>
      <c r="AZ404" s="17" t="b">
        <f t="array" aca="1" ref="AZ404" ca="1">IF(AY404&lt;&gt;"",SUM(1*ISERROR(MATCH(INDIRECT(AY404),INDIRECT(K404),0)))=0,"")</f>
        <v>0</v>
      </c>
      <c r="BA404" s="17" t="b">
        <f t="shared" ca="1" si="9452"/>
        <v>1</v>
      </c>
      <c r="BB404" s="17" t="b">
        <v>0</v>
      </c>
      <c r="BC404" s="17" t="b">
        <f t="shared" ca="1" si="9453"/>
        <v>0</v>
      </c>
      <c r="BD404" s="17" t="b">
        <f t="shared" ca="1" si="9454"/>
        <v>1</v>
      </c>
      <c r="BE404" s="17" t="b">
        <f t="shared" ca="1" si="9455"/>
        <v>0</v>
      </c>
      <c r="BF404" s="17" t="b">
        <f t="shared" ca="1" si="9456"/>
        <v>0</v>
      </c>
      <c r="BG404" s="17" t="b">
        <f t="shared" ca="1" si="9457"/>
        <v>0</v>
      </c>
      <c r="BH404" s="17" t="b">
        <f t="shared" ca="1" si="9458"/>
        <v>1</v>
      </c>
      <c r="BI404" s="17">
        <f t="shared" ca="1" si="9459"/>
        <v>3</v>
      </c>
      <c r="BJ404" s="17" t="b">
        <f t="shared" ca="1" si="9460"/>
        <v>0</v>
      </c>
      <c r="BK404" s="17" t="str">
        <f t="shared" ca="1" si="9461"/>
        <v/>
      </c>
      <c r="BL404" s="17" t="str">
        <f t="shared" ca="1" si="9462"/>
        <v/>
      </c>
      <c r="BM404" s="17" t="str">
        <f t="shared" ca="1" si="9463"/>
        <v>L</v>
      </c>
      <c r="BN404" s="17" t="str">
        <f t="shared" ca="1" si="9464"/>
        <v>L</v>
      </c>
      <c r="BO404" s="17" t="str">
        <f t="shared" ca="1" si="9465"/>
        <v>N</v>
      </c>
      <c r="BP404" s="14" t="b">
        <f t="shared" ca="1" si="9466"/>
        <v>1</v>
      </c>
      <c r="BQ404" s="35"/>
      <c r="BX404" s="16"/>
      <c r="BY404" s="16"/>
      <c r="BZ404" s="16"/>
      <c r="CA404" s="16"/>
      <c r="CB404" s="16"/>
      <c r="CC404" s="16"/>
      <c r="CD404" s="16"/>
      <c r="CE404" s="16"/>
      <c r="CF404" s="16"/>
      <c r="CN404" s="14">
        <f ca="1">IF(H404,IFERROR(IsVariableNameLegal(O404),0),0)</f>
        <v>0</v>
      </c>
      <c r="CO404" s="14" t="str">
        <f t="array" aca="1" ref="CO404" ca="1">IF(H404,IF(COUNTIF(INDIRECT(wew!$C$13),O404)&gt;1,TRIM(SUBSTITUTE(_xll.MCONCAT(IF((INDIRECT(wew!$C$13)=O404)*(COLUMN(INDIRECT(wew!$C$13))&lt;&gt;D404+1),-1+COLUMN(INDIRECT(wew!$C$13)),"")," "),"  "," ")),""),"")</f>
        <v/>
      </c>
      <c r="CP404" s="14" t="str">
        <f t="array" aca="1" ref="CP404" ca="1">IF(P404&lt;&gt;"",IF(LEN(P404)&gt;150,1,""),"")</f>
        <v/>
      </c>
      <c r="CQ404" s="14" t="str">
        <f t="array" aca="1" ref="CQ404" ca="1">IF(AND(H404,NOT(ster!$J$3)),IF(COUNTIF(INDIRECT(wew!$C$15),P404)&gt;1,TRIM(SUBSTITUTE(_xll.MCONCAT(IF((INDIRECT(wew!$C$15)=P404)*(COLUMN(INDIRECT(wew!$C$15))&lt;&gt;D404+1),-1+COLUMN(INDIRECT(wew!$C$15)),"")," "),"  "," ")),""),"")</f>
        <v/>
      </c>
      <c r="CR404" s="14" t="str">
        <f t="array" aca="1" ref="CR404" ca="1">IF(H404,IF(AND(W404&gt;0,AO404&lt;&gt;""),TRIM(SUBSTITUTE(_xll.MCONCAT(IFERROR(IF(ISNUMBER(INDIRECT(Q404)),IF((INDIRECT(ster!$D$14)&lt;&gt;"")*(INDIRECT(Q404)&lt;AO404),INDIRECT(ster!$D$14) &amp; ": " &amp;  SUBSTITUTE(IF( AV404,IFERROR(TEXT(INDIRECT(Q404),"rrrr-mm-dd") &amp;" (" &amp; INDIRECT(Q404) &amp;")",INDIRECT(Q404)),INDIRECT(Q404))," "," "),""),""),"")," "),"  "," ")),""),"")</f>
        <v/>
      </c>
      <c r="CS404" s="14" t="str">
        <f t="array" aca="1" ref="CS404" ca="1">IF(H404,IF(AND(W404&gt;0,AP404&lt;&gt;""),TRIM(SUBSTITUTE(_xll.MCONCAT(IFERROR(IF(ISNUMBER(INDIRECT(Q404)),IF((INDIRECT(ster!$D$14)&lt;&gt;"")*(INDIRECT(Q404)&gt;AP404),INDIRECT(ster!$D$14) &amp; ": " &amp;  SUBSTITUTE(IF( AV404,IFERROR(TEXT(INDIRECT(Q404),"rrrr-mm-dd")&amp;" (" &amp; INDIRECT(Q404) &amp;")",INDIRECT(Q404)),INDIRECT(Q404))," "," "),""),""),"")," "),"  "," ")),""),"")</f>
        <v/>
      </c>
      <c r="CT404" s="14" t="str">
        <f t="array" aca="1" ref="CT404" ca="1">IF(H404,IF(AND(N404&gt;0,AR404),TRIM(SUBSTITUTE(_xll.MCONCAT(IFERROR(IF(ISNUMBER(INDIRECT(Q404)),IF((INDIRECT(ster!$D$14)&lt;&gt;"")*(IFERROR(0*(MATCH(INDIRECT(Q404),INDIRECT(K404),0)&gt;0),1)),INDIRECT(ster!$D$14) &amp; ": " &amp;  SUBSTITUTE(IF( AV404,IFERROR(TEXT(INDIRECT(Q404),"rrrr-mm-dd")&amp;" (" &amp; INDIRECT(Q404) &amp;")",INDIRECT(Q404)),INDIRECT(Q404))," "," "),""),""),"")," "),"  "," ")),""),"")</f>
        <v/>
      </c>
      <c r="CU404" s="14" t="str">
        <f t="array" aca="1" ref="CU404" ca="1">IF(H404,IF(AND(V404&gt;0),TRIM(SUBSTITUTE(_xll.MCONCAT(IF((INDIRECT(ster!$D$14)&lt;&gt;"")*(IFERROR(0*(INDIRECT(Q404)&lt;&gt;""),1)),INDIRECT(ster!$D$14),"")," "),"  "," ")),""),"")</f>
        <v/>
      </c>
      <c r="CV404" s="14" t="str">
        <f t="array" aca="1" ref="CV404" ca="1">IF(H404,IF(AS404,
TRIM(SUBSTITUTE(_xll.MCONCAT(IF(
   (INDIRECT(ster!$D$14)&lt;&gt;"")*
   ((INDIRECT(Q404)="")+
      NOT(ISNUMBER(INDIRECT(Q404)))*
      NOT(ISERROR(MATCH(INDIRECT(Q404),INDIRECT(K404),0)))
    ),
      INDIRECT(ster!$D$14),
   "")," "),"  "," ")),
""),"")</f>
        <v/>
      </c>
      <c r="CW404" s="14" t="str">
        <f t="array" aca="1" ref="CW404" ca="1">IF(H404,IF(AND(AQ404),TRIM(SUBSTITUTE(_xll.MCONCAT(IFERROR(IF(ISNUMBER(INDIRECT(Q404)),IF((INDIRECT(ster!$D$14)&lt;&gt;"")*(INDIRECT(Q404)&lt;&gt;INT(INDIRECT(Q404))),INDIRECT(ster!$D$14) &amp; ": " &amp; INDIRECT(Q404),""),""),"")," "),"  "," ")),""),"")</f>
        <v/>
      </c>
      <c r="CX404" s="14" t="str">
        <f t="array" aca="1" ref="CX404" ca="1">IF(H404,IF(OR(AU404,AV404),TRIM(SUBSTITUTE(_xll.MCONCAT(IF((INDIRECT(ster!$D$14)&lt;&gt;"")*NOT(ISNUMBER(INDIRECT(Q404))),IF(ISERROR(MATCH(INDIRECT(Q404),INDIRECT(K404),0)),IFERROR(IF(INDIRECT(Q404)&lt;&gt;"",INDIRECT(ster!$D$14) &amp; ": " &amp; SUBSTITUTE(INDIRECT(Q404)," "," "),""),""),""),"")," "),"  "," ")),""),"")</f>
        <v/>
      </c>
      <c r="CY404" s="14" t="str">
        <f t="array" aca="1" ref="CY404" ca="1">IF(H404,IF(AE404,TRIM(SUBSTITUTE(_xll.MCONCAT(IF((INDIRECT(ster!$D$14)&lt;&gt;"")*IFERROR(NOT(INDIRECT(AF404)),FALSE),IF(ISERROR(MATCH(INDIRECT(Q404),INDIRECT(K404),0)),IFERROR(IF(INDIRECT(Q404)&lt;&gt;"",INDIRECT(ster!$D$14)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CZ404" s="14" t="str">
        <f t="array" aca="1" ref="CZ404" ca="1">IF(H404,IF(AH404,TRIM(SUBSTITUTE(_xll.MCONCAT(IF((INDIRECT(ster!$D$14)&lt;&gt;"")*IFERROR(NOT(INDIRECT(AI404)),FALSE),IF(ISERROR(MATCH(INDIRECT(Q404),INDIRECT(K404),0)),IFERROR(IF(INDIRECT(Q404)&lt;&gt;"",INDIRECT(ster!$D$14)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DC404" s="14" t="str">
        <f ca="1">SUBSTITUTE(SUBSTITUTE(SUBSTITUTE(SUBSTITUTE(_xll.MCONCAT(DG404:DS404,"■"),"■■","■"),"■■","■"),"■■","■"),"■■","■")</f>
        <v>■</v>
      </c>
      <c r="DD404" s="14" t="str">
        <f t="shared" ca="1" si="9467"/>
        <v/>
      </c>
      <c r="DE404" s="14" t="str">
        <f t="shared" ca="1" si="9468"/>
        <v/>
      </c>
      <c r="DF404" s="14" t="str">
        <f t="shared" ca="1" si="9469"/>
        <v/>
      </c>
      <c r="DG404" s="14" t="str">
        <f t="shared" ca="1" si="9470"/>
        <v/>
      </c>
      <c r="DH404" s="14" t="str">
        <f t="shared" ca="1" si="9471"/>
        <v/>
      </c>
      <c r="DI404" s="14" t="str">
        <f t="shared" ca="1" si="9472"/>
        <v/>
      </c>
      <c r="DJ404" s="14" t="str">
        <f t="shared" ca="1" si="9473"/>
        <v/>
      </c>
      <c r="DK404" s="14" t="str">
        <f t="shared" ca="1" si="9474"/>
        <v/>
      </c>
      <c r="DL404" s="14" t="str">
        <f t="shared" ca="1" si="9475"/>
        <v/>
      </c>
      <c r="DM404" s="14" t="str">
        <f t="shared" ca="1" si="9476"/>
        <v/>
      </c>
      <c r="DN404" s="14" t="str">
        <f t="array" aca="1" ref="DN404" ca="1">IF(CU404&lt;&gt;"","There are errors in the entered values in the following cases: " &amp;SUBSTITUTE(CU404," ",", "),"")</f>
        <v/>
      </c>
      <c r="DO404" s="14" t="str">
        <f t="shared" ca="1" si="9477"/>
        <v/>
      </c>
      <c r="DP404" s="14" t="str">
        <f t="shared" ca="1" si="9478"/>
        <v/>
      </c>
      <c r="DQ404" s="14" t="str">
        <f t="shared" ca="1" si="9479"/>
        <v/>
      </c>
      <c r="DR404" s="14" t="str">
        <f t="shared" ca="1" si="9480"/>
        <v/>
      </c>
      <c r="DS404" s="14" t="str">
        <f t="shared" ca="1" si="9481"/>
        <v/>
      </c>
      <c r="DZ404" s="14" t="b">
        <f t="shared" ca="1" si="9482"/>
        <v>0</v>
      </c>
      <c r="EA404" s="14" t="str">
        <f t="shared" ca="1" si="9483"/>
        <v>What cause of death of family member 2 (q_106_2b)</v>
      </c>
      <c r="EB404" s="14" t="str">
        <f t="shared" ca="1" si="9484"/>
        <v xml:space="preserve">Values must be numeric. </v>
      </c>
      <c r="EC404" s="14" t="str">
        <f t="shared" ca="1" si="9485"/>
        <v xml:space="preserve">What cause of death of family member 2 (q_106_2b): Values must be numeric. </v>
      </c>
      <c r="ED404" s="14" t="str">
        <f t="shared" ca="1" si="9486"/>
        <v/>
      </c>
      <c r="EE404" s="14" t="str">
        <f t="shared" ca="1" si="9487"/>
        <v>Values must be numeric</v>
      </c>
      <c r="EF404" s="14" t="str">
        <f t="shared" ca="1" si="9488"/>
        <v/>
      </c>
      <c r="EG404" s="14" t="str">
        <f t="shared" ca="1" si="9489"/>
        <v/>
      </c>
      <c r="EM404" s="14" t="b">
        <f t="shared" ca="1" si="9490"/>
        <v>1</v>
      </c>
      <c r="EN404" s="14">
        <f t="shared" ca="1" si="9491"/>
        <v>372</v>
      </c>
      <c r="EO404" s="14" t="str">
        <f t="shared" ca="1" si="9492"/>
        <v>q_106_2b</v>
      </c>
      <c r="EP404" s="14" t="str">
        <f t="shared" ca="1" si="9493"/>
        <v xml:space="preserve">What cause of death of family member 2 (q_106_2b): Values must be numeric. </v>
      </c>
      <c r="EQ404" s="14" t="str">
        <f t="shared" ca="1" si="9494"/>
        <v/>
      </c>
    </row>
    <row r="405" spans="2:147" s="14" customFormat="1">
      <c r="B405" s="14" t="str">
        <f t="shared" ca="1" si="9420"/>
        <v/>
      </c>
      <c r="C405" s="14">
        <f t="shared" ca="1" si="9421"/>
        <v>373</v>
      </c>
      <c r="D405" s="14">
        <f t="shared" si="9422"/>
        <v>403</v>
      </c>
      <c r="E405" s="14" t="str">
        <f t="shared" ca="1" si="9423"/>
        <v>I</v>
      </c>
      <c r="F405" s="14" t="str">
        <f t="shared" ca="1" si="9424"/>
        <v>q_106_2c</v>
      </c>
      <c r="G405" s="14" t="str">
        <f t="shared" ca="1" si="9425"/>
        <v>What other cause of death of family member 2</v>
      </c>
      <c r="H405" s="14" t="b">
        <f t="shared" ca="1" si="9426"/>
        <v>1</v>
      </c>
      <c r="I405" s="14" t="str">
        <f ca="1">IF($H405,ADDRESS(3,(D405+1)*2-1,4,,"["&amp;wew!$G$7&amp;"]"&amp;_sheetname_labels)&amp;":"&amp;ADDRESS(2+ster!$B$20,(D405+1)*2-1,4),"")</f>
        <v>[DBTemplate.xlsm]labels!AEA3:AEA61</v>
      </c>
      <c r="J405" s="14">
        <f t="array" aca="1" ref="J405" ca="1">IF(H405,MAX(0,MAX(IF(INDIRECT(I405)&lt;&gt;"",ROW(INDIRECT(I405)),""))-2),"")</f>
        <v>0</v>
      </c>
      <c r="K405" s="14" t="str">
        <f ca="1">IF($H405,IF($J405&gt;0,ADDRESS(3,(D405+1)*2-1,4,,"["&amp;wew!$G$7&amp;"]"&amp;_sheetname_labels)&amp;":"&amp;ADDRESS(2+J405,(D405+1)*2-1,4),""),"")</f>
        <v/>
      </c>
      <c r="L405" s="14" t="str">
        <f ca="1">IF($H405,IF($J405&gt;0,ADDRESS(3,(D405+1)*2,4,,"["&amp;wew!$G$7&amp;"]"&amp;_sheetname_labels)&amp;":"&amp;ADDRESS(2+J405,(D405+1)*2,4),""),"")</f>
        <v/>
      </c>
      <c r="M405" s="14">
        <f t="shared" ca="1" si="9427"/>
        <v>0</v>
      </c>
      <c r="N405" s="14">
        <f t="shared" ca="1" si="9428"/>
        <v>0</v>
      </c>
      <c r="O405" s="14" t="str">
        <f t="shared" ca="1" si="9429"/>
        <v>q_106_2c</v>
      </c>
      <c r="P405" s="14" t="str">
        <f t="shared" ca="1" si="9430"/>
        <v>What other cause of death of family member 2</v>
      </c>
      <c r="Q405" s="14" t="str">
        <f ca="1">IF($BP405,ADDRESS(3,D405+1,4,,"["&amp;wew!$G$7&amp;"]"&amp;_sheetname_dataframe)&amp;":"&amp;ADDRESS(2+ster!$C$14,D405+1,4),"")</f>
        <v>[DBTemplate.xlsm]data_frame!ON3:ON3</v>
      </c>
      <c r="R405" s="14" t="str">
        <f>IF($BP405,IF(MID(_xll.FORMULATEXT(INDEX(INDIRECT(Q405),1)),1,1)="=", _xll.FORMULATEXT(INDEX(INDIRECT(Q405),1),2,TRUE),""),"")</f>
        <v/>
      </c>
      <c r="S405" s="14">
        <f t="array" aca="1" ref="S405" ca="1">IF(H405,SUM(IF((IFERROR(INDIRECT(Q405)&lt;&gt;"",FALSE))*(INDIRECT(ster!$D$14)&lt;&gt;""),1,0)),"")</f>
        <v>0</v>
      </c>
      <c r="T405" s="14">
        <f t="array" aca="1" ref="T405" ca="1">IF(H405,IF(M405&gt;0,SUM(IFERROR(1*(MATCH(INDIRECT(Q405),INDIRECT(K405),0)&gt;0),0)*(INDIRECT(ster!$D$14)&lt;&gt;"")*NOT(ISNUMBER(INDIRECT(Q405)))),0),"")</f>
        <v>0</v>
      </c>
      <c r="U405" s="14">
        <f t="array" aca="1" ref="U405" ca="1">IF(H405,SUM((IFERROR(INDIRECT(Q405)="",FALSE))*(INDIRECT(ster!$D$14)&lt;&gt;"")),"")</f>
        <v>1</v>
      </c>
      <c r="V405" s="14">
        <f t="array" aca="1" ref="V405" ca="1">IF(H405,SUM((IFERROR(INDIRECT(Q405)="#ąś",TRUE))*(INDIRECT(ster!$D$14)&lt;&gt;"")),"")</f>
        <v>0</v>
      </c>
      <c r="W405" s="14">
        <f t="array" aca="1" ref="W405" ca="1">IF(H405,SUM(ISNUMBER(INDIRECT(Q405))*(INDIRECT(ster!$D$14)&lt;&gt;"")),"")</f>
        <v>0</v>
      </c>
      <c r="X405" s="14" t="str">
        <f t="array" aca="1" ref="X405" ca="1">IF(AND(H405,W405&gt;0),IF(wew!$B$3,MIN(IF((INDIRECT(ster!$D$14)&lt;&gt;"")*IFERROR(INDIRECT($Q405)&lt;&gt;"",FALSE),IFERROR(INDIRECT($Q405),"X"),"X")),"&lt;włącz podświetlanie wartości&gt;"),"—")</f>
        <v>—</v>
      </c>
      <c r="Y405" s="14" t="str">
        <f t="array" aca="1" ref="Y405" ca="1">IF(AND(H405,W405&gt;0),IF(wew!$B$3,MAX(IF((INDIRECT(ster!$D$14)&lt;&gt;"")*IFERROR(INDIRECT($Q405)&lt;&gt;"",FALSE),IFERROR(INDIRECT($Q405),"X"),"X")),"&lt;włącz podświetlanie wartości&gt;"),"—")</f>
        <v>—</v>
      </c>
      <c r="Z405" s="14">
        <f t="shared" ca="1" si="9431"/>
        <v>0</v>
      </c>
      <c r="AA405" s="12" t="str">
        <f t="shared" ca="1" si="9432"/>
        <v>—</v>
      </c>
      <c r="AB405" s="17">
        <f t="array" aca="1" ref="AB405" ca="1">IF(H405,IF(W405&gt;0,SUM((INDIRECT(ster!$D$14)&lt;&gt;"")*IFERROR((INDIRECT(Q405)&lt;&gt;"")*(INDIRECT(Q405)=INT(INDIRECT(Q405))),0)),0),"")</f>
        <v>0</v>
      </c>
      <c r="AC405" s="17">
        <f t="array" aca="1" ref="AC405" ca="1">IF(H405,W405-AB405,"")</f>
        <v>0</v>
      </c>
      <c r="AD405" s="17">
        <f t="shared" ca="1" si="9433"/>
        <v>1</v>
      </c>
      <c r="AE405" s="17" t="b">
        <f t="shared" ca="1" si="9434"/>
        <v>0</v>
      </c>
      <c r="AF405" s="17" t="str">
        <f ca="1">IF(AE405,IF($H405,ADDRESS(3,D405+2,4,,"["&amp;wew!$G$7&amp;"]"&amp;_sheetname_dataframe)&amp;":"&amp;ADDRESS(2+ster!$C$14,D405+2,4),""),"")</f>
        <v/>
      </c>
      <c r="AG405" s="17" t="str">
        <f t="shared" ca="1" si="9435"/>
        <v/>
      </c>
      <c r="AH405" s="17" t="b">
        <f t="shared" ca="1" si="9436"/>
        <v>0</v>
      </c>
      <c r="AI405" s="17" t="str">
        <f ca="1">IF(AH405,IF($H405,ADDRESS(3,D405+3,4,,"["&amp;wew!$G$7&amp;"]"&amp;_sheetname_dataframe)&amp;":"&amp;ADDRESS(2+ster!$C$14,D405+3,4),""),"")</f>
        <v/>
      </c>
      <c r="AJ405" s="17" t="str">
        <f t="shared" ca="1" si="9437"/>
        <v/>
      </c>
      <c r="AK405" s="17" t="b">
        <f t="shared" ca="1" si="9438"/>
        <v>0</v>
      </c>
      <c r="AL405" s="17" t="b">
        <f t="shared" ca="1" si="9439"/>
        <v>0</v>
      </c>
      <c r="AM405" s="17" t="b">
        <f t="shared" ca="1" si="9440"/>
        <v>0</v>
      </c>
      <c r="AN405" s="17">
        <f t="shared" ca="1" si="9441"/>
        <v>0</v>
      </c>
      <c r="AO405" s="24" t="str">
        <f t="shared" ca="1" si="9442"/>
        <v/>
      </c>
      <c r="AP405" s="24" t="str">
        <f t="shared" ca="1" si="9443"/>
        <v/>
      </c>
      <c r="AQ405" s="17" t="b">
        <f t="shared" ca="1" si="9444"/>
        <v>0</v>
      </c>
      <c r="AR405" s="17" t="b">
        <f t="shared" ca="1" si="9445"/>
        <v>0</v>
      </c>
      <c r="AS405" s="17" t="b">
        <f t="shared" ca="1" si="9446"/>
        <v>0</v>
      </c>
      <c r="AT405" s="17" t="b">
        <f t="shared" ca="1" si="9447"/>
        <v>1</v>
      </c>
      <c r="AU405" s="17" t="b">
        <f t="shared" ca="1" si="9448"/>
        <v>0</v>
      </c>
      <c r="AV405" s="17" t="b">
        <f t="shared" ca="1" si="9449"/>
        <v>0</v>
      </c>
      <c r="AW405" s="17" t="b">
        <f t="shared" ca="1" si="9450"/>
        <v>0</v>
      </c>
      <c r="AX405" s="14" t="b">
        <f t="array" aca="1" ref="AX405" ca="1">IF(H405,N405&gt;0,"")</f>
        <v>0</v>
      </c>
      <c r="AY405" s="17" t="str">
        <f t="shared" ca="1" si="9451"/>
        <v/>
      </c>
      <c r="AZ405" s="17" t="str">
        <f t="array" aca="1" ref="AZ405" ca="1">IF(AY405&lt;&gt;"",SUM(1*ISERROR(MATCH(INDIRECT(AY405),INDIRECT(K405),0)))=0,"")</f>
        <v/>
      </c>
      <c r="BA405" s="17" t="b">
        <f t="shared" ca="1" si="9452"/>
        <v>0</v>
      </c>
      <c r="BB405" s="17" t="b">
        <v>0</v>
      </c>
      <c r="BC405" s="17" t="str">
        <f t="shared" ca="1" si="9453"/>
        <v/>
      </c>
      <c r="BD405" s="17" t="str">
        <f t="shared" ca="1" si="9454"/>
        <v/>
      </c>
      <c r="BE405" s="17" t="str">
        <f t="shared" ca="1" si="9455"/>
        <v/>
      </c>
      <c r="BF405" s="17" t="str">
        <f t="shared" ca="1" si="9456"/>
        <v/>
      </c>
      <c r="BG405" s="17" t="str">
        <f t="shared" ca="1" si="9457"/>
        <v/>
      </c>
      <c r="BH405" s="17" t="str">
        <f t="shared" ca="1" si="9458"/>
        <v/>
      </c>
      <c r="BI405" s="17" t="str">
        <f t="shared" ca="1" si="9459"/>
        <v/>
      </c>
      <c r="BJ405" s="17" t="b">
        <f t="shared" ca="1" si="9460"/>
        <v>0</v>
      </c>
      <c r="BK405" s="17" t="str">
        <f t="shared" ca="1" si="9461"/>
        <v/>
      </c>
      <c r="BL405" s="17" t="str">
        <f t="shared" ca="1" si="9462"/>
        <v/>
      </c>
      <c r="BM405" s="17" t="str">
        <f t="shared" ca="1" si="9463"/>
        <v>S</v>
      </c>
      <c r="BN405" s="17" t="str">
        <f t="shared" ca="1" si="9464"/>
        <v>S</v>
      </c>
      <c r="BO405" s="17" t="str">
        <f t="shared" ca="1" si="9465"/>
        <v>N</v>
      </c>
      <c r="BP405" s="14" t="b">
        <f t="shared" ca="1" si="9466"/>
        <v>1</v>
      </c>
      <c r="BQ405" s="35"/>
      <c r="BU405" s="14" t="s">
        <v>386</v>
      </c>
      <c r="BX405" s="16"/>
      <c r="BY405" s="16"/>
      <c r="BZ405" s="16"/>
      <c r="CA405" s="16"/>
      <c r="CB405" s="16"/>
      <c r="CC405" s="16"/>
      <c r="CD405" s="16"/>
      <c r="CE405" s="16"/>
      <c r="CF405" s="16"/>
      <c r="CN405" s="14">
        <f ca="1">IF(H405,IFERROR(IsVariableNameLegal(O405),0),0)</f>
        <v>0</v>
      </c>
      <c r="CO405" s="14" t="str">
        <f t="array" aca="1" ref="CO405" ca="1">IF(H405,IF(COUNTIF(INDIRECT(wew!$C$13),O405)&gt;1,TRIM(SUBSTITUTE(_xll.MCONCAT(IF((INDIRECT(wew!$C$13)=O405)*(COLUMN(INDIRECT(wew!$C$13))&lt;&gt;D405+1),-1+COLUMN(INDIRECT(wew!$C$13)),"")," "),"  "," ")),""),"")</f>
        <v/>
      </c>
      <c r="CP405" s="14" t="str">
        <f t="array" aca="1" ref="CP405" ca="1">IF(P405&lt;&gt;"",IF(LEN(P405)&gt;150,1,""),"")</f>
        <v/>
      </c>
      <c r="CQ405" s="14" t="str">
        <f t="array" aca="1" ref="CQ405" ca="1">IF(AND(H405,NOT(ster!$J$3)),IF(COUNTIF(INDIRECT(wew!$C$15),P405)&gt;1,TRIM(SUBSTITUTE(_xll.MCONCAT(IF((INDIRECT(wew!$C$15)=P405)*(COLUMN(INDIRECT(wew!$C$15))&lt;&gt;D405+1),-1+COLUMN(INDIRECT(wew!$C$15)),"")," "),"  "," ")),""),"")</f>
        <v/>
      </c>
      <c r="CR405" s="14" t="str">
        <f t="array" aca="1" ref="CR405" ca="1">IF(H405,IF(AND(W405&gt;0,AO405&lt;&gt;""),TRIM(SUBSTITUTE(_xll.MCONCAT(IFERROR(IF(ISNUMBER(INDIRECT(Q405)),IF((INDIRECT(ster!$D$14)&lt;&gt;"")*(INDIRECT(Q405)&lt;AO405),INDIRECT(ster!$D$14) &amp; ": " &amp;  SUBSTITUTE(IF( AV405,IFERROR(TEXT(INDIRECT(Q405),"rrrr-mm-dd") &amp;" (" &amp; INDIRECT(Q405) &amp;")",INDIRECT(Q405)),INDIRECT(Q405))," "," "),""),""),"")," "),"  "," ")),""),"")</f>
        <v/>
      </c>
      <c r="CS405" s="14" t="str">
        <f t="array" aca="1" ref="CS405" ca="1">IF(H405,IF(AND(W405&gt;0,AP405&lt;&gt;""),TRIM(SUBSTITUTE(_xll.MCONCAT(IFERROR(IF(ISNUMBER(INDIRECT(Q405)),IF((INDIRECT(ster!$D$14)&lt;&gt;"")*(INDIRECT(Q405)&gt;AP405),INDIRECT(ster!$D$14) &amp; ": " &amp;  SUBSTITUTE(IF( AV405,IFERROR(TEXT(INDIRECT(Q405),"rrrr-mm-dd")&amp;" (" &amp; INDIRECT(Q405) &amp;")",INDIRECT(Q405)),INDIRECT(Q405))," "," "),""),""),"")," "),"  "," ")),""),"")</f>
        <v/>
      </c>
      <c r="CT405" s="14" t="str">
        <f t="array" aca="1" ref="CT405" ca="1">IF(H405,IF(AND(N405&gt;0,AR405),TRIM(SUBSTITUTE(_xll.MCONCAT(IFERROR(IF(ISNUMBER(INDIRECT(Q405)),IF((INDIRECT(ster!$D$14)&lt;&gt;"")*(IFERROR(0*(MATCH(INDIRECT(Q405),INDIRECT(K405),0)&gt;0),1)),INDIRECT(ster!$D$14) &amp; ": " &amp;  SUBSTITUTE(IF( AV405,IFERROR(TEXT(INDIRECT(Q405),"rrrr-mm-dd")&amp;" (" &amp; INDIRECT(Q405) &amp;")",INDIRECT(Q405)),INDIRECT(Q405))," "," "),""),""),"")," "),"  "," ")),""),"")</f>
        <v/>
      </c>
      <c r="CU405" s="14" t="str">
        <f t="array" aca="1" ref="CU405" ca="1">IF(H405,IF(AND(V405&gt;0),TRIM(SUBSTITUTE(_xll.MCONCAT(IF((INDIRECT(ster!$D$14)&lt;&gt;"")*(IFERROR(0*(INDIRECT(Q405)&lt;&gt;""),1)),INDIRECT(ster!$D$14),"")," "),"  "," ")),""),"")</f>
        <v/>
      </c>
      <c r="CV405" s="14" t="str">
        <f t="array" aca="1" ref="CV405" ca="1">IF(H405,IF(AS405,
TRIM(SUBSTITUTE(_xll.MCONCAT(IF(
   (INDIRECT(ster!$D$14)&lt;&gt;"")*
   ((INDIRECT(Q405)="")+
      NOT(ISNUMBER(INDIRECT(Q405)))*
      NOT(ISERROR(MATCH(INDIRECT(Q405),INDIRECT(K405),0)))
    ),
      INDIRECT(ster!$D$14),
   "")," "),"  "," ")),
""),"")</f>
        <v/>
      </c>
      <c r="CW405" s="14" t="str">
        <f t="array" aca="1" ref="CW405" ca="1">IF(H405,IF(AND(AQ405),TRIM(SUBSTITUTE(_xll.MCONCAT(IFERROR(IF(ISNUMBER(INDIRECT(Q405)),IF((INDIRECT(ster!$D$14)&lt;&gt;"")*(INDIRECT(Q405)&lt;&gt;INT(INDIRECT(Q405))),INDIRECT(ster!$D$14) &amp; ": " &amp; INDIRECT(Q405),""),""),"")," "),"  "," ")),""),"")</f>
        <v/>
      </c>
      <c r="CX405" s="14" t="str">
        <f t="array" aca="1" ref="CX405" ca="1">IF(H405,IF(OR(AU405,AV405),TRIM(SUBSTITUTE(_xll.MCONCAT(IF((INDIRECT(ster!$D$14)&lt;&gt;"")*NOT(ISNUMBER(INDIRECT(Q405))),IF(ISERROR(MATCH(INDIRECT(Q405),INDIRECT(K405),0)),IFERROR(IF(INDIRECT(Q405)&lt;&gt;"",INDIRECT(ster!$D$14) &amp; ": " &amp; SUBSTITUTE(INDIRECT(Q405)," "," "),""),""),""),"")," "),"  "," ")),""),"")</f>
        <v/>
      </c>
      <c r="CY405" s="14" t="str">
        <f t="array" aca="1" ref="CY405" ca="1">IF(H405,IF(AE405,TRIM(SUBSTITUTE(_xll.MCONCAT(IF((INDIRECT(ster!$D$14)&lt;&gt;"")*IFERROR(NOT(INDIRECT(AF405)),FALSE),IF(ISERROR(MATCH(INDIRECT(Q405),INDIRECT(K405),0)),IFERROR(IF(INDIRECT(Q405)&lt;&gt;"",INDIRECT(ster!$D$14)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CZ405" s="14" t="str">
        <f t="array" aca="1" ref="CZ405" ca="1">IF(H405,IF(AH405,TRIM(SUBSTITUTE(_xll.MCONCAT(IF((INDIRECT(ster!$D$14)&lt;&gt;"")*IFERROR(NOT(INDIRECT(AI405)),FALSE),IF(ISERROR(MATCH(INDIRECT(Q405),INDIRECT(K405),0)),IFERROR(IF(INDIRECT(Q405)&lt;&gt;"",INDIRECT(ster!$D$14)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DC405" s="14" t="str">
        <f ca="1">SUBSTITUTE(SUBSTITUTE(SUBSTITUTE(SUBSTITUTE(_xll.MCONCAT(DG405:DS405,"■"),"■■","■"),"■■","■"),"■■","■"),"■■","■")</f>
        <v>■</v>
      </c>
      <c r="DD405" s="14" t="str">
        <f t="shared" ca="1" si="9467"/>
        <v/>
      </c>
      <c r="DE405" s="14" t="str">
        <f t="shared" ca="1" si="9468"/>
        <v/>
      </c>
      <c r="DF405" s="14" t="str">
        <f t="shared" ca="1" si="9469"/>
        <v/>
      </c>
      <c r="DG405" s="14" t="str">
        <f t="shared" ca="1" si="9470"/>
        <v/>
      </c>
      <c r="DH405" s="14" t="str">
        <f t="shared" ca="1" si="9471"/>
        <v/>
      </c>
      <c r="DI405" s="14" t="str">
        <f t="shared" ca="1" si="9472"/>
        <v/>
      </c>
      <c r="DJ405" s="14" t="str">
        <f t="shared" ca="1" si="9473"/>
        <v/>
      </c>
      <c r="DK405" s="14" t="str">
        <f t="shared" ca="1" si="9474"/>
        <v/>
      </c>
      <c r="DL405" s="14" t="str">
        <f t="shared" ca="1" si="9475"/>
        <v/>
      </c>
      <c r="DM405" s="14" t="str">
        <f t="shared" ca="1" si="9476"/>
        <v/>
      </c>
      <c r="DN405" s="14" t="str">
        <f t="array" aca="1" ref="DN405" ca="1">IF(CU405&lt;&gt;"","There are errors in the entered values in the following cases: " &amp;SUBSTITUTE(CU405," ",", "),"")</f>
        <v/>
      </c>
      <c r="DO405" s="14" t="str">
        <f t="shared" ca="1" si="9477"/>
        <v/>
      </c>
      <c r="DP405" s="14" t="str">
        <f t="shared" ca="1" si="9478"/>
        <v/>
      </c>
      <c r="DQ405" s="14" t="str">
        <f t="shared" ca="1" si="9479"/>
        <v/>
      </c>
      <c r="DR405" s="14" t="str">
        <f t="shared" ca="1" si="9480"/>
        <v/>
      </c>
      <c r="DS405" s="14" t="str">
        <f t="shared" ca="1" si="9481"/>
        <v/>
      </c>
      <c r="DZ405" s="14" t="b">
        <f t="shared" ca="1" si="9482"/>
        <v>0</v>
      </c>
      <c r="EA405" s="14" t="str">
        <f t="shared" ca="1" si="9483"/>
        <v/>
      </c>
      <c r="EB405" s="14" t="str">
        <f t="shared" ca="1" si="9484"/>
        <v/>
      </c>
      <c r="EC405" s="14" t="str">
        <f t="shared" ca="1" si="9485"/>
        <v/>
      </c>
      <c r="ED405" s="14" t="str">
        <f t="shared" ca="1" si="9486"/>
        <v/>
      </c>
      <c r="EE405" s="14" t="str">
        <f t="shared" ca="1" si="9487"/>
        <v/>
      </c>
      <c r="EF405" s="14" t="str">
        <f t="shared" ca="1" si="9488"/>
        <v/>
      </c>
      <c r="EG405" s="14" t="str">
        <f t="shared" ca="1" si="9489"/>
        <v/>
      </c>
      <c r="EM405" s="14" t="b">
        <f t="shared" ca="1" si="9490"/>
        <v>0</v>
      </c>
      <c r="EN405" s="14" t="str">
        <f t="shared" ca="1" si="9491"/>
        <v/>
      </c>
      <c r="EO405" s="14" t="str">
        <f t="shared" ca="1" si="9492"/>
        <v/>
      </c>
      <c r="EP405" s="14" t="str">
        <f t="shared" ca="1" si="9493"/>
        <v/>
      </c>
      <c r="EQ405" s="14" t="str">
        <f t="shared" ca="1" si="9494"/>
        <v/>
      </c>
    </row>
    <row r="406" spans="2:147" s="14" customFormat="1">
      <c r="B406" s="14" t="str">
        <f t="shared" ca="1" si="9420"/>
        <v/>
      </c>
      <c r="C406" s="14">
        <f t="shared" ca="1" si="9421"/>
        <v>374</v>
      </c>
      <c r="D406" s="14">
        <f t="shared" si="9422"/>
        <v>404</v>
      </c>
      <c r="E406" s="14" t="str">
        <f t="shared" ca="1" si="9423"/>
        <v>I</v>
      </c>
      <c r="F406" s="14" t="str">
        <f t="shared" ca="1" si="9424"/>
        <v>q_106_2d</v>
      </c>
      <c r="G406" s="14" t="str">
        <f t="shared" ca="1" si="9425"/>
        <v>Age of family member 2 at the moment of death</v>
      </c>
      <c r="H406" s="14" t="b">
        <f t="shared" ca="1" si="9426"/>
        <v>1</v>
      </c>
      <c r="I406" s="14" t="str">
        <f ca="1">IF($H406,ADDRESS(3,(D406+1)*2-1,4,,"["&amp;wew!$G$7&amp;"]"&amp;_sheetname_labels)&amp;":"&amp;ADDRESS(2+ster!$B$20,(D406+1)*2-1,4),"")</f>
        <v>[DBTemplate.xlsm]labels!AEC3:AEC61</v>
      </c>
      <c r="J406" s="14">
        <f t="array" aca="1" ref="J406" ca="1">IF(H406,MAX(0,MAX(IF(INDIRECT(I406)&lt;&gt;"",ROW(INDIRECT(I406)),""))-2),"")</f>
        <v>0</v>
      </c>
      <c r="K406" s="14" t="str">
        <f ca="1">IF($H406,IF($J406&gt;0,ADDRESS(3,(D406+1)*2-1,4,,"["&amp;wew!$G$7&amp;"]"&amp;_sheetname_labels)&amp;":"&amp;ADDRESS(2+J406,(D406+1)*2-1,4),""),"")</f>
        <v/>
      </c>
      <c r="L406" s="14" t="str">
        <f ca="1">IF($H406,IF($J406&gt;0,ADDRESS(3,(D406+1)*2,4,,"["&amp;wew!$G$7&amp;"]"&amp;_sheetname_labels)&amp;":"&amp;ADDRESS(2+J406,(D406+1)*2,4),""),"")</f>
        <v/>
      </c>
      <c r="M406" s="14">
        <f t="shared" ca="1" si="9427"/>
        <v>0</v>
      </c>
      <c r="N406" s="14">
        <f t="shared" ca="1" si="9428"/>
        <v>0</v>
      </c>
      <c r="O406" s="14" t="str">
        <f t="shared" ca="1" si="9429"/>
        <v>q_106_2d</v>
      </c>
      <c r="P406" s="14" t="str">
        <f t="shared" ca="1" si="9430"/>
        <v>Age of family member 2 at the moment of death</v>
      </c>
      <c r="Q406" s="14" t="str">
        <f ca="1">IF($BP406,ADDRESS(3,D406+1,4,,"["&amp;wew!$G$7&amp;"]"&amp;_sheetname_dataframe)&amp;":"&amp;ADDRESS(2+ster!$C$14,D406+1,4),"")</f>
        <v>[DBTemplate.xlsm]data_frame!OO3:OO3</v>
      </c>
      <c r="R406" s="14" t="str">
        <f>IF($BP406,IF(MID(_xll.FORMULATEXT(INDEX(INDIRECT(Q406),1)),1,1)="=", _xll.FORMULATEXT(INDEX(INDIRECT(Q406),1),2,TRUE),""),"")</f>
        <v/>
      </c>
      <c r="S406" s="14">
        <f t="array" aca="1" ref="S406" ca="1">IF(H406,SUM(IF((IFERROR(INDIRECT(Q406)&lt;&gt;"",FALSE))*(INDIRECT(ster!$D$14)&lt;&gt;""),1,0)),"")</f>
        <v>0</v>
      </c>
      <c r="T406" s="14">
        <f t="array" aca="1" ref="T406" ca="1">IF(H406,IF(M406&gt;0,SUM(IFERROR(1*(MATCH(INDIRECT(Q406),INDIRECT(K406),0)&gt;0),0)*(INDIRECT(ster!$D$14)&lt;&gt;"")*NOT(ISNUMBER(INDIRECT(Q406)))),0),"")</f>
        <v>0</v>
      </c>
      <c r="U406" s="14">
        <f t="array" aca="1" ref="U406" ca="1">IF(H406,SUM((IFERROR(INDIRECT(Q406)="",FALSE))*(INDIRECT(ster!$D$14)&lt;&gt;"")),"")</f>
        <v>1</v>
      </c>
      <c r="V406" s="14">
        <f t="array" aca="1" ref="V406" ca="1">IF(H406,SUM((IFERROR(INDIRECT(Q406)="#ąś",TRUE))*(INDIRECT(ster!$D$14)&lt;&gt;"")),"")</f>
        <v>0</v>
      </c>
      <c r="W406" s="14">
        <f t="array" aca="1" ref="W406" ca="1">IF(H406,SUM(ISNUMBER(INDIRECT(Q406))*(INDIRECT(ster!$D$14)&lt;&gt;"")),"")</f>
        <v>0</v>
      </c>
      <c r="X406" s="14" t="str">
        <f t="array" aca="1" ref="X406" ca="1">IF(AND(H406,W406&gt;0),IF(wew!$B$3,MIN(IF((INDIRECT(ster!$D$14)&lt;&gt;"")*IFERROR(INDIRECT($Q406)&lt;&gt;"",FALSE),IFERROR(INDIRECT($Q406),"X"),"X")),"&lt;włącz podświetlanie wartości&gt;"),"—")</f>
        <v>—</v>
      </c>
      <c r="Y406" s="14" t="str">
        <f t="array" aca="1" ref="Y406" ca="1">IF(AND(H406,W406&gt;0),IF(wew!$B$3,MAX(IF((INDIRECT(ster!$D$14)&lt;&gt;"")*IFERROR(INDIRECT($Q406)&lt;&gt;"",FALSE),IFERROR(INDIRECT($Q406),"X"),"X")),"&lt;włącz podświetlanie wartości&gt;"),"—")</f>
        <v>—</v>
      </c>
      <c r="Z406" s="14">
        <f t="shared" ca="1" si="9431"/>
        <v>0</v>
      </c>
      <c r="AA406" s="12" t="str">
        <f t="shared" ca="1" si="9432"/>
        <v>—</v>
      </c>
      <c r="AB406" s="17">
        <f t="array" aca="1" ref="AB406" ca="1">IF(H406,IF(W406&gt;0,SUM((INDIRECT(ster!$D$14)&lt;&gt;"")*IFERROR((INDIRECT(Q406)&lt;&gt;"")*(INDIRECT(Q406)=INT(INDIRECT(Q406))),0)),0),"")</f>
        <v>0</v>
      </c>
      <c r="AC406" s="17">
        <f t="array" aca="1" ref="AC406" ca="1">IF(H406,W406-AB406,"")</f>
        <v>0</v>
      </c>
      <c r="AD406" s="17">
        <f t="shared" ca="1" si="9433"/>
        <v>1</v>
      </c>
      <c r="AE406" s="17" t="b">
        <f t="shared" ca="1" si="9434"/>
        <v>0</v>
      </c>
      <c r="AF406" s="17" t="str">
        <f ca="1">IF(AE406,IF($H406,ADDRESS(3,D406+2,4,,"["&amp;wew!$G$7&amp;"]"&amp;_sheetname_dataframe)&amp;":"&amp;ADDRESS(2+ster!$C$14,D406+2,4),""),"")</f>
        <v/>
      </c>
      <c r="AG406" s="17" t="str">
        <f t="shared" ca="1" si="9435"/>
        <v/>
      </c>
      <c r="AH406" s="17" t="b">
        <f t="shared" ca="1" si="9436"/>
        <v>0</v>
      </c>
      <c r="AI406" s="17" t="str">
        <f ca="1">IF(AH406,IF($H406,ADDRESS(3,D406+3,4,,"["&amp;wew!$G$7&amp;"]"&amp;_sheetname_dataframe)&amp;":"&amp;ADDRESS(2+ster!$C$14,D406+3,4),""),"")</f>
        <v/>
      </c>
      <c r="AJ406" s="17" t="str">
        <f t="shared" ca="1" si="9437"/>
        <v/>
      </c>
      <c r="AK406" s="17" t="b">
        <f t="shared" ca="1" si="9438"/>
        <v>0</v>
      </c>
      <c r="AL406" s="17" t="b">
        <f t="shared" ca="1" si="9439"/>
        <v>0</v>
      </c>
      <c r="AM406" s="17" t="b">
        <f t="shared" ca="1" si="9440"/>
        <v>0</v>
      </c>
      <c r="AN406" s="17">
        <f t="shared" ca="1" si="9441"/>
        <v>0</v>
      </c>
      <c r="AO406" s="24" t="str">
        <f t="shared" ca="1" si="9442"/>
        <v/>
      </c>
      <c r="AP406" s="24" t="str">
        <f t="shared" ca="1" si="9443"/>
        <v/>
      </c>
      <c r="AQ406" s="17" t="b">
        <f t="shared" ca="1" si="9444"/>
        <v>0</v>
      </c>
      <c r="AR406" s="17" t="b">
        <f t="shared" ca="1" si="9445"/>
        <v>0</v>
      </c>
      <c r="AS406" s="17" t="b">
        <f t="shared" ca="1" si="9446"/>
        <v>0</v>
      </c>
      <c r="AT406" s="17" t="b">
        <f t="shared" ca="1" si="9447"/>
        <v>0</v>
      </c>
      <c r="AU406" s="17" t="b">
        <f t="shared" ca="1" si="9448"/>
        <v>0</v>
      </c>
      <c r="AV406" s="17" t="b">
        <f t="shared" ca="1" si="9449"/>
        <v>0</v>
      </c>
      <c r="AW406" s="17" t="b">
        <f t="shared" ca="1" si="9450"/>
        <v>0</v>
      </c>
      <c r="AX406" s="14" t="b">
        <f t="array" aca="1" ref="AX406" ca="1">IF(H406,N406&gt;0,"")</f>
        <v>0</v>
      </c>
      <c r="AY406" s="17" t="str">
        <f t="shared" ca="1" si="9451"/>
        <v/>
      </c>
      <c r="AZ406" s="17" t="str">
        <f t="array" aca="1" ref="AZ406" ca="1">IF(AY406&lt;&gt;"",SUM(1*ISERROR(MATCH(INDIRECT(AY406),INDIRECT(K406),0)))=0,"")</f>
        <v/>
      </c>
      <c r="BA406" s="17" t="b">
        <f t="shared" ca="1" si="9452"/>
        <v>1</v>
      </c>
      <c r="BB406" s="17" t="b">
        <v>0</v>
      </c>
      <c r="BC406" s="17" t="b">
        <f t="shared" ca="1" si="9453"/>
        <v>0</v>
      </c>
      <c r="BD406" s="17" t="b">
        <f t="shared" ca="1" si="9454"/>
        <v>0</v>
      </c>
      <c r="BE406" s="17" t="b">
        <f t="shared" ca="1" si="9455"/>
        <v>0</v>
      </c>
      <c r="BF406" s="17" t="b">
        <f t="shared" ca="1" si="9456"/>
        <v>0</v>
      </c>
      <c r="BG406" s="17" t="b">
        <f t="shared" ca="1" si="9457"/>
        <v>0</v>
      </c>
      <c r="BH406" s="17" t="b">
        <f t="shared" ca="1" si="9458"/>
        <v>0</v>
      </c>
      <c r="BI406" s="17">
        <f t="shared" ca="1" si="9459"/>
        <v>7</v>
      </c>
      <c r="BJ406" s="17" t="b">
        <f t="shared" ca="1" si="9460"/>
        <v>0</v>
      </c>
      <c r="BK406" s="17" t="str">
        <f t="shared" ca="1" si="9461"/>
        <v/>
      </c>
      <c r="BL406" s="17" t="str">
        <f t="shared" ca="1" si="9462"/>
        <v/>
      </c>
      <c r="BM406" s="17" t="str">
        <f t="shared" ca="1" si="9463"/>
        <v>0</v>
      </c>
      <c r="BN406" s="17" t="str">
        <f t="shared" ca="1" si="9464"/>
        <v>0</v>
      </c>
      <c r="BO406" s="17" t="str">
        <f t="shared" ca="1" si="9465"/>
        <v/>
      </c>
      <c r="BP406" s="14" t="b">
        <f t="shared" ca="1" si="9466"/>
        <v>1</v>
      </c>
      <c r="BQ406" s="35"/>
      <c r="BX406" s="16"/>
      <c r="BY406" s="16"/>
      <c r="BZ406" s="16"/>
      <c r="CA406" s="16"/>
      <c r="CB406" s="16"/>
      <c r="CC406" s="16"/>
      <c r="CD406" s="16"/>
      <c r="CE406" s="16"/>
      <c r="CF406" s="16"/>
      <c r="CN406" s="14">
        <f ca="1">IF(H406,IFERROR(IsVariableNameLegal(O406),0),0)</f>
        <v>0</v>
      </c>
      <c r="CO406" s="14" t="str">
        <f t="array" aca="1" ref="CO406" ca="1">IF(H406,IF(COUNTIF(INDIRECT(wew!$C$13),O406)&gt;1,TRIM(SUBSTITUTE(_xll.MCONCAT(IF((INDIRECT(wew!$C$13)=O406)*(COLUMN(INDIRECT(wew!$C$13))&lt;&gt;D406+1),-1+COLUMN(INDIRECT(wew!$C$13)),"")," "),"  "," ")),""),"")</f>
        <v/>
      </c>
      <c r="CP406" s="14" t="str">
        <f t="array" aca="1" ref="CP406" ca="1">IF(P406&lt;&gt;"",IF(LEN(P406)&gt;150,1,""),"")</f>
        <v/>
      </c>
      <c r="CQ406" s="14" t="str">
        <f t="array" aca="1" ref="CQ406" ca="1">IF(AND(H406,NOT(ster!$J$3)),IF(COUNTIF(INDIRECT(wew!$C$15),P406)&gt;1,TRIM(SUBSTITUTE(_xll.MCONCAT(IF((INDIRECT(wew!$C$15)=P406)*(COLUMN(INDIRECT(wew!$C$15))&lt;&gt;D406+1),-1+COLUMN(INDIRECT(wew!$C$15)),"")," "),"  "," ")),""),"")</f>
        <v/>
      </c>
      <c r="CR406" s="14" t="str">
        <f t="array" aca="1" ref="CR406" ca="1">IF(H406,IF(AND(W406&gt;0,AO406&lt;&gt;""),TRIM(SUBSTITUTE(_xll.MCONCAT(IFERROR(IF(ISNUMBER(INDIRECT(Q406)),IF((INDIRECT(ster!$D$14)&lt;&gt;"")*(INDIRECT(Q406)&lt;AO406),INDIRECT(ster!$D$14) &amp; ": " &amp;  SUBSTITUTE(IF( AV406,IFERROR(TEXT(INDIRECT(Q406),"rrrr-mm-dd") &amp;" (" &amp; INDIRECT(Q406) &amp;")",INDIRECT(Q406)),INDIRECT(Q406))," "," "),""),""),"")," "),"  "," ")),""),"")</f>
        <v/>
      </c>
      <c r="CS406" s="14" t="str">
        <f t="array" aca="1" ref="CS406" ca="1">IF(H406,IF(AND(W406&gt;0,AP406&lt;&gt;""),TRIM(SUBSTITUTE(_xll.MCONCAT(IFERROR(IF(ISNUMBER(INDIRECT(Q406)),IF((INDIRECT(ster!$D$14)&lt;&gt;"")*(INDIRECT(Q406)&gt;AP406),INDIRECT(ster!$D$14) &amp; ": " &amp;  SUBSTITUTE(IF( AV406,IFERROR(TEXT(INDIRECT(Q406),"rrrr-mm-dd")&amp;" (" &amp; INDIRECT(Q406) &amp;")",INDIRECT(Q406)),INDIRECT(Q406))," "," "),""),""),"")," "),"  "," ")),""),"")</f>
        <v/>
      </c>
      <c r="CT406" s="14" t="str">
        <f t="array" aca="1" ref="CT406" ca="1">IF(H406,IF(AND(N406&gt;0,AR406),TRIM(SUBSTITUTE(_xll.MCONCAT(IFERROR(IF(ISNUMBER(INDIRECT(Q406)),IF((INDIRECT(ster!$D$14)&lt;&gt;"")*(IFERROR(0*(MATCH(INDIRECT(Q406),INDIRECT(K406),0)&gt;0),1)),INDIRECT(ster!$D$14) &amp; ": " &amp;  SUBSTITUTE(IF( AV406,IFERROR(TEXT(INDIRECT(Q406),"rrrr-mm-dd")&amp;" (" &amp; INDIRECT(Q406) &amp;")",INDIRECT(Q406)),INDIRECT(Q406))," "," "),""),""),"")," "),"  "," ")),""),"")</f>
        <v/>
      </c>
      <c r="CU406" s="14" t="str">
        <f t="array" aca="1" ref="CU406" ca="1">IF(H406,IF(AND(V406&gt;0),TRIM(SUBSTITUTE(_xll.MCONCAT(IF((INDIRECT(ster!$D$14)&lt;&gt;"")*(IFERROR(0*(INDIRECT(Q406)&lt;&gt;""),1)),INDIRECT(ster!$D$14),"")," "),"  "," ")),""),"")</f>
        <v/>
      </c>
      <c r="CV406" s="14" t="str">
        <f t="array" aca="1" ref="CV406" ca="1">IF(H406,IF(AS406,
TRIM(SUBSTITUTE(_xll.MCONCAT(IF(
   (INDIRECT(ster!$D$14)&lt;&gt;"")*
   ((INDIRECT(Q406)="")+
      NOT(ISNUMBER(INDIRECT(Q406)))*
      NOT(ISERROR(MATCH(INDIRECT(Q406),INDIRECT(K406),0)))
    ),
      INDIRECT(ster!$D$14),
   "")," "),"  "," ")),
""),"")</f>
        <v/>
      </c>
      <c r="CW406" s="14" t="str">
        <f t="array" aca="1" ref="CW406" ca="1">IF(H406,IF(AND(AQ406),TRIM(SUBSTITUTE(_xll.MCONCAT(IFERROR(IF(ISNUMBER(INDIRECT(Q406)),IF((INDIRECT(ster!$D$14)&lt;&gt;"")*(INDIRECT(Q406)&lt;&gt;INT(INDIRECT(Q406))),INDIRECT(ster!$D$14) &amp; ": " &amp; INDIRECT(Q406),""),""),"")," "),"  "," ")),""),"")</f>
        <v/>
      </c>
      <c r="CX406" s="14" t="str">
        <f t="array" aca="1" ref="CX406" ca="1">IF(H406,IF(OR(AU406,AV406),TRIM(SUBSTITUTE(_xll.MCONCAT(IF((INDIRECT(ster!$D$14)&lt;&gt;"")*NOT(ISNUMBER(INDIRECT(Q406))),IF(ISERROR(MATCH(INDIRECT(Q406),INDIRECT(K406),0)),IFERROR(IF(INDIRECT(Q406)&lt;&gt;"",INDIRECT(ster!$D$14) &amp; ": " &amp; SUBSTITUTE(INDIRECT(Q406)," "," "),""),""),""),"")," "),"  "," ")),""),"")</f>
        <v/>
      </c>
      <c r="CY406" s="14" t="str">
        <f t="array" aca="1" ref="CY406" ca="1">IF(H406,IF(AE406,TRIM(SUBSTITUTE(_xll.MCONCAT(IF((INDIRECT(ster!$D$14)&lt;&gt;"")*IFERROR(NOT(INDIRECT(AF406)),FALSE),IF(ISERROR(MATCH(INDIRECT(Q406),INDIRECT(K406),0)),IFERROR(IF(INDIRECT(Q406)&lt;&gt;"",INDIRECT(ster!$D$14)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CZ406" s="14" t="str">
        <f t="array" aca="1" ref="CZ406" ca="1">IF(H406,IF(AH406,TRIM(SUBSTITUTE(_xll.MCONCAT(IF((INDIRECT(ster!$D$14)&lt;&gt;"")*IFERROR(NOT(INDIRECT(AI406)),FALSE),IF(ISERROR(MATCH(INDIRECT(Q406),INDIRECT(K406),0)),IFERROR(IF(INDIRECT(Q406)&lt;&gt;"",INDIRECT(ster!$D$14)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DC406" s="14" t="str">
        <f ca="1">SUBSTITUTE(SUBSTITUTE(SUBSTITUTE(SUBSTITUTE(_xll.MCONCAT(DG406:DS406,"■"),"■■","■"),"■■","■"),"■■","■"),"■■","■")</f>
        <v>■</v>
      </c>
      <c r="DD406" s="14" t="str">
        <f t="shared" ca="1" si="9467"/>
        <v/>
      </c>
      <c r="DE406" s="14" t="str">
        <f t="shared" ca="1" si="9468"/>
        <v/>
      </c>
      <c r="DF406" s="14" t="str">
        <f t="shared" ca="1" si="9469"/>
        <v/>
      </c>
      <c r="DG406" s="14" t="str">
        <f t="shared" ca="1" si="9470"/>
        <v/>
      </c>
      <c r="DH406" s="14" t="str">
        <f t="shared" ca="1" si="9471"/>
        <v/>
      </c>
      <c r="DI406" s="14" t="str">
        <f t="shared" ca="1" si="9472"/>
        <v/>
      </c>
      <c r="DJ406" s="14" t="str">
        <f t="shared" ca="1" si="9473"/>
        <v/>
      </c>
      <c r="DK406" s="14" t="str">
        <f t="shared" ca="1" si="9474"/>
        <v/>
      </c>
      <c r="DL406" s="14" t="str">
        <f t="shared" ca="1" si="9475"/>
        <v/>
      </c>
      <c r="DM406" s="14" t="str">
        <f t="shared" ca="1" si="9476"/>
        <v/>
      </c>
      <c r="DN406" s="14" t="str">
        <f t="array" aca="1" ref="DN406" ca="1">IF(CU406&lt;&gt;"","There are errors in the entered values in the following cases: " &amp;SUBSTITUTE(CU406," ",", "),"")</f>
        <v/>
      </c>
      <c r="DO406" s="14" t="str">
        <f t="shared" ca="1" si="9477"/>
        <v/>
      </c>
      <c r="DP406" s="14" t="str">
        <f t="shared" ca="1" si="9478"/>
        <v/>
      </c>
      <c r="DQ406" s="14" t="str">
        <f t="shared" ca="1" si="9479"/>
        <v/>
      </c>
      <c r="DR406" s="14" t="str">
        <f t="shared" ca="1" si="9480"/>
        <v/>
      </c>
      <c r="DS406" s="14" t="str">
        <f t="shared" ca="1" si="9481"/>
        <v/>
      </c>
      <c r="DZ406" s="14" t="b">
        <f t="shared" ca="1" si="9482"/>
        <v>0</v>
      </c>
      <c r="EA406" s="14" t="str">
        <f t="shared" ca="1" si="9483"/>
        <v/>
      </c>
      <c r="EB406" s="14" t="str">
        <f t="shared" ca="1" si="9484"/>
        <v/>
      </c>
      <c r="EC406" s="14" t="str">
        <f t="shared" ca="1" si="9485"/>
        <v/>
      </c>
      <c r="ED406" s="14" t="str">
        <f t="shared" ca="1" si="9486"/>
        <v/>
      </c>
      <c r="EE406" s="14" t="str">
        <f t="shared" ca="1" si="9487"/>
        <v/>
      </c>
      <c r="EF406" s="14" t="str">
        <f t="shared" ca="1" si="9488"/>
        <v/>
      </c>
      <c r="EG406" s="14" t="str">
        <f t="shared" ca="1" si="9489"/>
        <v/>
      </c>
      <c r="EM406" s="14" t="b">
        <f t="shared" ca="1" si="9490"/>
        <v>0</v>
      </c>
      <c r="EN406" s="14" t="str">
        <f t="shared" ca="1" si="9491"/>
        <v/>
      </c>
      <c r="EO406" s="14" t="str">
        <f t="shared" ca="1" si="9492"/>
        <v/>
      </c>
      <c r="EP406" s="14" t="str">
        <f t="shared" ca="1" si="9493"/>
        <v/>
      </c>
      <c r="EQ406" s="14" t="str">
        <f t="shared" ca="1" si="9494"/>
        <v/>
      </c>
    </row>
    <row r="407" spans="2:147" s="14" customFormat="1">
      <c r="B407" s="14" t="str">
        <f t="shared" ca="1" si="9420"/>
        <v/>
      </c>
      <c r="C407" s="14">
        <f t="shared" ca="1" si="9421"/>
        <v>375</v>
      </c>
      <c r="D407" s="14">
        <f t="shared" si="9422"/>
        <v>405</v>
      </c>
      <c r="E407" s="14" t="str">
        <f t="shared" ca="1" si="9423"/>
        <v>N</v>
      </c>
      <c r="F407" s="14" t="str">
        <f t="shared" ca="1" si="9424"/>
        <v>q_106_3a</v>
      </c>
      <c r="G407" s="14" t="str">
        <f t="shared" ca="1" si="9425"/>
        <v>Which family member 3 had died</v>
      </c>
      <c r="H407" s="14" t="b">
        <f t="shared" ca="1" si="9426"/>
        <v>1</v>
      </c>
      <c r="I407" s="14" t="str">
        <f ca="1">IF($H407,ADDRESS(3,(D407+1)*2-1,4,,"["&amp;wew!$G$7&amp;"]"&amp;_sheetname_labels)&amp;":"&amp;ADDRESS(2+ster!$B$20,(D407+1)*2-1,4),"")</f>
        <v>[DBTemplate.xlsm]labels!AEE3:AEE61</v>
      </c>
      <c r="J407" s="14">
        <f t="array" aca="1" ref="J407" ca="1">IF(H407,MAX(0,MAX(IF(INDIRECT(I407)&lt;&gt;"",ROW(INDIRECT(I407)),""))-2),"")</f>
        <v>33</v>
      </c>
      <c r="K407" s="14" t="str">
        <f ca="1">IF($H407,IF($J407&gt;0,ADDRESS(3,(D407+1)*2-1,4,,"["&amp;wew!$G$7&amp;"]"&amp;_sheetname_labels)&amp;":"&amp;ADDRESS(2+J407,(D407+1)*2-1,4),""),"")</f>
        <v>[DBTemplate.xlsm]labels!AEE3:AEE35</v>
      </c>
      <c r="L407" s="14" t="str">
        <f ca="1">IF($H407,IF($J407&gt;0,ADDRESS(3,(D407+1)*2,4,,"["&amp;wew!$G$7&amp;"]"&amp;_sheetname_labels)&amp;":"&amp;ADDRESS(2+J407,(D407+1)*2,4),""),"")</f>
        <v>[DBTemplate.xlsm]labels!AEF3:AEF35</v>
      </c>
      <c r="M407" s="14">
        <f t="shared" ca="1" si="9427"/>
        <v>0</v>
      </c>
      <c r="N407" s="14">
        <f t="shared" ca="1" si="9428"/>
        <v>33</v>
      </c>
      <c r="O407" s="14" t="str">
        <f t="shared" ca="1" si="9429"/>
        <v>q_106_3a</v>
      </c>
      <c r="P407" s="14" t="str">
        <f t="shared" ca="1" si="9430"/>
        <v>Which family member 3 had died</v>
      </c>
      <c r="Q407" s="14" t="str">
        <f ca="1">IF($BP407,ADDRESS(3,D407+1,4,,"["&amp;wew!$G$7&amp;"]"&amp;_sheetname_dataframe)&amp;":"&amp;ADDRESS(2+ster!$C$14,D407+1,4),"")</f>
        <v>[DBTemplate.xlsm]data_frame!OP3:OP3</v>
      </c>
      <c r="R407" s="14" t="str">
        <f>IF($BP407,IF(MID(_xll.FORMULATEXT(INDEX(INDIRECT(Q407),1)),1,1)="=", _xll.FORMULATEXT(INDEX(INDIRECT(Q407),1),2,TRUE),""),"")</f>
        <v/>
      </c>
      <c r="S407" s="14">
        <f t="array" aca="1" ref="S407" ca="1">IF(H407,SUM(IF((IFERROR(INDIRECT(Q407)&lt;&gt;"",FALSE))*(INDIRECT(ster!$D$14)&lt;&gt;""),1,0)),"")</f>
        <v>0</v>
      </c>
      <c r="T407" s="14">
        <f t="array" aca="1" ref="T407" ca="1">IF(H407,IF(M407&gt;0,SUM(IFERROR(1*(MATCH(INDIRECT(Q407),INDIRECT(K407),0)&gt;0),0)*(INDIRECT(ster!$D$14)&lt;&gt;"")*NOT(ISNUMBER(INDIRECT(Q407)))),0),"")</f>
        <v>0</v>
      </c>
      <c r="U407" s="14">
        <f t="array" aca="1" ref="U407" ca="1">IF(H407,SUM((IFERROR(INDIRECT(Q407)="",FALSE))*(INDIRECT(ster!$D$14)&lt;&gt;"")),"")</f>
        <v>1</v>
      </c>
      <c r="V407" s="14">
        <f t="array" aca="1" ref="V407" ca="1">IF(H407,SUM((IFERROR(INDIRECT(Q407)="#ąś",TRUE))*(INDIRECT(ster!$D$14)&lt;&gt;"")),"")</f>
        <v>0</v>
      </c>
      <c r="W407" s="14">
        <f t="array" aca="1" ref="W407" ca="1">IF(H407,SUM(ISNUMBER(INDIRECT(Q407))*(INDIRECT(ster!$D$14)&lt;&gt;"")),"")</f>
        <v>0</v>
      </c>
      <c r="X407" s="14" t="str">
        <f t="array" aca="1" ref="X407" ca="1">IF(AND(H407,W407&gt;0),IF(wew!$B$3,MIN(IF((INDIRECT(ster!$D$14)&lt;&gt;"")*IFERROR(INDIRECT($Q407)&lt;&gt;"",FALSE),IFERROR(INDIRECT($Q407),"X"),"X")),"&lt;włącz podświetlanie wartości&gt;"),"—")</f>
        <v>—</v>
      </c>
      <c r="Y407" s="14" t="str">
        <f t="array" aca="1" ref="Y407" ca="1">IF(AND(H407,W407&gt;0),IF(wew!$B$3,MAX(IF((INDIRECT(ster!$D$14)&lt;&gt;"")*IFERROR(INDIRECT($Q407)&lt;&gt;"",FALSE),IFERROR(INDIRECT($Q407),"X"),"X")),"&lt;włącz podświetlanie wartości&gt;"),"—")</f>
        <v>—</v>
      </c>
      <c r="Z407" s="14">
        <f t="shared" ca="1" si="9431"/>
        <v>0</v>
      </c>
      <c r="AA407" s="12" t="str">
        <f t="shared" ca="1" si="9432"/>
        <v>—</v>
      </c>
      <c r="AB407" s="17">
        <f t="array" aca="1" ref="AB407" ca="1">IF(H407,IF(W407&gt;0,SUM((INDIRECT(ster!$D$14)&lt;&gt;"")*IFERROR((INDIRECT(Q407)&lt;&gt;"")*(INDIRECT(Q407)=INT(INDIRECT(Q407))),0)),0),"")</f>
        <v>0</v>
      </c>
      <c r="AC407" s="17">
        <f t="array" aca="1" ref="AC407" ca="1">IF(H407,W407-AB407,"")</f>
        <v>0</v>
      </c>
      <c r="AD407" s="17">
        <f t="shared" ca="1" si="9433"/>
        <v>1</v>
      </c>
      <c r="AE407" s="17" t="b">
        <f t="shared" ca="1" si="9434"/>
        <v>0</v>
      </c>
      <c r="AF407" s="17" t="str">
        <f ca="1">IF(AE407,IF($H407,ADDRESS(3,D407+2,4,,"["&amp;wew!$G$7&amp;"]"&amp;_sheetname_dataframe)&amp;":"&amp;ADDRESS(2+ster!$C$14,D407+2,4),""),"")</f>
        <v/>
      </c>
      <c r="AG407" s="17" t="str">
        <f t="shared" ca="1" si="9435"/>
        <v/>
      </c>
      <c r="AH407" s="17" t="b">
        <f t="shared" ca="1" si="9436"/>
        <v>0</v>
      </c>
      <c r="AI407" s="17" t="str">
        <f ca="1">IF(AH407,IF($H407,ADDRESS(3,D407+3,4,,"["&amp;wew!$G$7&amp;"]"&amp;_sheetname_dataframe)&amp;":"&amp;ADDRESS(2+ster!$C$14,D407+3,4),""),"")</f>
        <v/>
      </c>
      <c r="AJ407" s="17" t="str">
        <f t="shared" ca="1" si="9437"/>
        <v/>
      </c>
      <c r="AK407" s="17" t="b">
        <f t="shared" ca="1" si="9438"/>
        <v>0</v>
      </c>
      <c r="AL407" s="17" t="b">
        <f t="shared" ca="1" si="9439"/>
        <v>0</v>
      </c>
      <c r="AM407" s="17" t="b">
        <f t="shared" ca="1" si="9440"/>
        <v>0</v>
      </c>
      <c r="AN407" s="17">
        <f t="shared" ca="1" si="9441"/>
        <v>0</v>
      </c>
      <c r="AO407" s="24" t="str">
        <f t="shared" ca="1" si="9442"/>
        <v/>
      </c>
      <c r="AP407" s="24" t="str">
        <f t="shared" ca="1" si="9443"/>
        <v/>
      </c>
      <c r="AQ407" s="17" t="b">
        <f t="shared" ca="1" si="9444"/>
        <v>0</v>
      </c>
      <c r="AR407" s="17" t="b">
        <f t="shared" ca="1" si="9445"/>
        <v>0</v>
      </c>
      <c r="AS407" s="17" t="b">
        <f t="shared" ca="1" si="9446"/>
        <v>0</v>
      </c>
      <c r="AT407" s="17" t="b">
        <f t="shared" ca="1" si="9447"/>
        <v>0</v>
      </c>
      <c r="AU407" s="17" t="b">
        <f t="shared" ca="1" si="9448"/>
        <v>1</v>
      </c>
      <c r="AV407" s="17" t="b">
        <f t="shared" ca="1" si="9449"/>
        <v>0</v>
      </c>
      <c r="AW407" s="17" t="b">
        <f t="shared" ca="1" si="9450"/>
        <v>0</v>
      </c>
      <c r="AX407" s="14" t="b">
        <f t="array" aca="1" ref="AX407" ca="1">IF(H407,N407&gt;0,"")</f>
        <v>1</v>
      </c>
      <c r="AY407" s="17" t="str">
        <f t="shared" ca="1" si="9451"/>
        <v>C3:C35</v>
      </c>
      <c r="AZ407" s="17" t="b">
        <f t="array" aca="1" ref="AZ407" ca="1">IF(AY407&lt;&gt;"",SUM(1*ISERROR(MATCH(INDIRECT(AY407),INDIRECT(K407),0)))=0,"")</f>
        <v>0</v>
      </c>
      <c r="BA407" s="17" t="b">
        <f t="shared" ca="1" si="9452"/>
        <v>1</v>
      </c>
      <c r="BB407" s="17" t="b">
        <v>0</v>
      </c>
      <c r="BC407" s="17" t="b">
        <f t="shared" ca="1" si="9453"/>
        <v>0</v>
      </c>
      <c r="BD407" s="17" t="b">
        <f t="shared" ca="1" si="9454"/>
        <v>1</v>
      </c>
      <c r="BE407" s="17" t="b">
        <f t="shared" ca="1" si="9455"/>
        <v>0</v>
      </c>
      <c r="BF407" s="17" t="b">
        <f t="shared" ca="1" si="9456"/>
        <v>0</v>
      </c>
      <c r="BG407" s="17" t="b">
        <f t="shared" ca="1" si="9457"/>
        <v>0</v>
      </c>
      <c r="BH407" s="17" t="b">
        <f t="shared" ca="1" si="9458"/>
        <v>1</v>
      </c>
      <c r="BI407" s="17">
        <f t="shared" ca="1" si="9459"/>
        <v>3</v>
      </c>
      <c r="BJ407" s="17" t="b">
        <f t="shared" ca="1" si="9460"/>
        <v>0</v>
      </c>
      <c r="BK407" s="17" t="str">
        <f t="shared" ca="1" si="9461"/>
        <v/>
      </c>
      <c r="BL407" s="17" t="str">
        <f t="shared" ca="1" si="9462"/>
        <v/>
      </c>
      <c r="BM407" s="17" t="str">
        <f t="shared" ca="1" si="9463"/>
        <v>L</v>
      </c>
      <c r="BN407" s="17" t="str">
        <f t="shared" ca="1" si="9464"/>
        <v>L</v>
      </c>
      <c r="BO407" s="17" t="str">
        <f t="shared" ca="1" si="9465"/>
        <v>N</v>
      </c>
      <c r="BP407" s="14" t="b">
        <f t="shared" ca="1" si="9466"/>
        <v>1</v>
      </c>
      <c r="BQ407" s="35"/>
      <c r="BX407" s="16"/>
      <c r="BY407" s="16"/>
      <c r="BZ407" s="16"/>
      <c r="CA407" s="16"/>
      <c r="CB407" s="16"/>
      <c r="CC407" s="16"/>
      <c r="CD407" s="16"/>
      <c r="CE407" s="16"/>
      <c r="CF407" s="16"/>
      <c r="CN407" s="14">
        <f ca="1">IF(H407,IFERROR(IsVariableNameLegal(O407),0),0)</f>
        <v>0</v>
      </c>
      <c r="CO407" s="14" t="str">
        <f t="array" aca="1" ref="CO407" ca="1">IF(H407,IF(COUNTIF(INDIRECT(wew!$C$13),O407)&gt;1,TRIM(SUBSTITUTE(_xll.MCONCAT(IF((INDIRECT(wew!$C$13)=O407)*(COLUMN(INDIRECT(wew!$C$13))&lt;&gt;D407+1),-1+COLUMN(INDIRECT(wew!$C$13)),"")," "),"  "," ")),""),"")</f>
        <v/>
      </c>
      <c r="CP407" s="14" t="str">
        <f t="array" aca="1" ref="CP407" ca="1">IF(P407&lt;&gt;"",IF(LEN(P407)&gt;150,1,""),"")</f>
        <v/>
      </c>
      <c r="CQ407" s="14" t="str">
        <f t="array" aca="1" ref="CQ407" ca="1">IF(AND(H407,NOT(ster!$J$3)),IF(COUNTIF(INDIRECT(wew!$C$15),P407)&gt;1,TRIM(SUBSTITUTE(_xll.MCONCAT(IF((INDIRECT(wew!$C$15)=P407)*(COLUMN(INDIRECT(wew!$C$15))&lt;&gt;D407+1),-1+COLUMN(INDIRECT(wew!$C$15)),"")," "),"  "," ")),""),"")</f>
        <v/>
      </c>
      <c r="CR407" s="14" t="str">
        <f t="array" aca="1" ref="CR407" ca="1">IF(H407,IF(AND(W407&gt;0,AO407&lt;&gt;""),TRIM(SUBSTITUTE(_xll.MCONCAT(IFERROR(IF(ISNUMBER(INDIRECT(Q407)),IF((INDIRECT(ster!$D$14)&lt;&gt;"")*(INDIRECT(Q407)&lt;AO407),INDIRECT(ster!$D$14) &amp; ": " &amp;  SUBSTITUTE(IF( AV407,IFERROR(TEXT(INDIRECT(Q407),"rrrr-mm-dd") &amp;" (" &amp; INDIRECT(Q407) &amp;")",INDIRECT(Q407)),INDIRECT(Q407))," "," "),""),""),"")," "),"  "," ")),""),"")</f>
        <v/>
      </c>
      <c r="CS407" s="14" t="str">
        <f t="array" aca="1" ref="CS407" ca="1">IF(H407,IF(AND(W407&gt;0,AP407&lt;&gt;""),TRIM(SUBSTITUTE(_xll.MCONCAT(IFERROR(IF(ISNUMBER(INDIRECT(Q407)),IF((INDIRECT(ster!$D$14)&lt;&gt;"")*(INDIRECT(Q407)&gt;AP407),INDIRECT(ster!$D$14) &amp; ": " &amp;  SUBSTITUTE(IF( AV407,IFERROR(TEXT(INDIRECT(Q407),"rrrr-mm-dd")&amp;" (" &amp; INDIRECT(Q407) &amp;")",INDIRECT(Q407)),INDIRECT(Q407))," "," "),""),""),"")," "),"  "," ")),""),"")</f>
        <v/>
      </c>
      <c r="CT407" s="14" t="str">
        <f t="array" aca="1" ref="CT407" ca="1">IF(H407,IF(AND(N407&gt;0,AR407),TRIM(SUBSTITUTE(_xll.MCONCAT(IFERROR(IF(ISNUMBER(INDIRECT(Q407)),IF((INDIRECT(ster!$D$14)&lt;&gt;"")*(IFERROR(0*(MATCH(INDIRECT(Q407),INDIRECT(K407),0)&gt;0),1)),INDIRECT(ster!$D$14) &amp; ": " &amp;  SUBSTITUTE(IF( AV407,IFERROR(TEXT(INDIRECT(Q407),"rrrr-mm-dd")&amp;" (" &amp; INDIRECT(Q407) &amp;")",INDIRECT(Q407)),INDIRECT(Q407))," "," "),""),""),"")," "),"  "," ")),""),"")</f>
        <v/>
      </c>
      <c r="CU407" s="14" t="str">
        <f t="array" aca="1" ref="CU407" ca="1">IF(H407,IF(AND(V407&gt;0),TRIM(SUBSTITUTE(_xll.MCONCAT(IF((INDIRECT(ster!$D$14)&lt;&gt;"")*(IFERROR(0*(INDIRECT(Q407)&lt;&gt;""),1)),INDIRECT(ster!$D$14),"")," "),"  "," ")),""),"")</f>
        <v/>
      </c>
      <c r="CV407" s="14" t="str">
        <f t="array" aca="1" ref="CV407" ca="1">IF(H407,IF(AS407,
TRIM(SUBSTITUTE(_xll.MCONCAT(IF(
   (INDIRECT(ster!$D$14)&lt;&gt;"")*
   ((INDIRECT(Q407)="")+
      NOT(ISNUMBER(INDIRECT(Q407)))*
      NOT(ISERROR(MATCH(INDIRECT(Q407),INDIRECT(K407),0)))
    ),
      INDIRECT(ster!$D$14),
   "")," "),"  "," ")),
""),"")</f>
        <v/>
      </c>
      <c r="CW407" s="14" t="str">
        <f t="array" aca="1" ref="CW407" ca="1">IF(H407,IF(AND(AQ407),TRIM(SUBSTITUTE(_xll.MCONCAT(IFERROR(IF(ISNUMBER(INDIRECT(Q407)),IF((INDIRECT(ster!$D$14)&lt;&gt;"")*(INDIRECT(Q407)&lt;&gt;INT(INDIRECT(Q407))),INDIRECT(ster!$D$14) &amp; ": " &amp; INDIRECT(Q407),""),""),"")," "),"  "," ")),""),"")</f>
        <v/>
      </c>
      <c r="CX407" s="14" t="str">
        <f t="array" aca="1" ref="CX407" ca="1">IF(H407,IF(OR(AU407,AV407),TRIM(SUBSTITUTE(_xll.MCONCAT(IF((INDIRECT(ster!$D$14)&lt;&gt;"")*NOT(ISNUMBER(INDIRECT(Q407))),IF(ISERROR(MATCH(INDIRECT(Q407),INDIRECT(K407),0)),IFERROR(IF(INDIRECT(Q407)&lt;&gt;"",INDIRECT(ster!$D$14) &amp; ": " &amp; SUBSTITUTE(INDIRECT(Q407)," "," "),""),""),""),"")," "),"  "," ")),""),"")</f>
        <v/>
      </c>
      <c r="CY407" s="14" t="str">
        <f t="array" aca="1" ref="CY407" ca="1">IF(H407,IF(AE407,TRIM(SUBSTITUTE(_xll.MCONCAT(IF((INDIRECT(ster!$D$14)&lt;&gt;"")*IFERROR(NOT(INDIRECT(AF407)),FALSE),IF(ISERROR(MATCH(INDIRECT(Q407),INDIRECT(K407),0)),IFERROR(IF(INDIRECT(Q407)&lt;&gt;"",INDIRECT(ster!$D$14)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CZ407" s="14" t="str">
        <f t="array" aca="1" ref="CZ407" ca="1">IF(H407,IF(AH407,TRIM(SUBSTITUTE(_xll.MCONCAT(IF((INDIRECT(ster!$D$14)&lt;&gt;"")*IFERROR(NOT(INDIRECT(AI407)),FALSE),IF(ISERROR(MATCH(INDIRECT(Q407),INDIRECT(K407),0)),IFERROR(IF(INDIRECT(Q407)&lt;&gt;"",INDIRECT(ster!$D$14)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DC407" s="14" t="str">
        <f ca="1">SUBSTITUTE(SUBSTITUTE(SUBSTITUTE(SUBSTITUTE(_xll.MCONCAT(DG407:DS407,"■"),"■■","■"),"■■","■"),"■■","■"),"■■","■")</f>
        <v>■</v>
      </c>
      <c r="DD407" s="14" t="str">
        <f t="shared" ca="1" si="9467"/>
        <v/>
      </c>
      <c r="DE407" s="14" t="str">
        <f t="shared" ca="1" si="9468"/>
        <v/>
      </c>
      <c r="DF407" s="14" t="str">
        <f t="shared" ca="1" si="9469"/>
        <v/>
      </c>
      <c r="DG407" s="14" t="str">
        <f t="shared" ca="1" si="9470"/>
        <v/>
      </c>
      <c r="DH407" s="14" t="str">
        <f t="shared" ca="1" si="9471"/>
        <v/>
      </c>
      <c r="DI407" s="14" t="str">
        <f t="shared" ca="1" si="9472"/>
        <v/>
      </c>
      <c r="DJ407" s="14" t="str">
        <f t="shared" ca="1" si="9473"/>
        <v/>
      </c>
      <c r="DK407" s="14" t="str">
        <f t="shared" ca="1" si="9474"/>
        <v/>
      </c>
      <c r="DL407" s="14" t="str">
        <f t="shared" ca="1" si="9475"/>
        <v/>
      </c>
      <c r="DM407" s="14" t="str">
        <f t="shared" ca="1" si="9476"/>
        <v/>
      </c>
      <c r="DN407" s="14" t="str">
        <f t="array" aca="1" ref="DN407" ca="1">IF(CU407&lt;&gt;"","There are errors in the entered values in the following cases: " &amp;SUBSTITUTE(CU407," ",", "),"")</f>
        <v/>
      </c>
      <c r="DO407" s="14" t="str">
        <f t="shared" ca="1" si="9477"/>
        <v/>
      </c>
      <c r="DP407" s="14" t="str">
        <f t="shared" ca="1" si="9478"/>
        <v/>
      </c>
      <c r="DQ407" s="14" t="str">
        <f t="shared" ca="1" si="9479"/>
        <v/>
      </c>
      <c r="DR407" s="14" t="str">
        <f t="shared" ca="1" si="9480"/>
        <v/>
      </c>
      <c r="DS407" s="14" t="str">
        <f t="shared" ca="1" si="9481"/>
        <v/>
      </c>
      <c r="DZ407" s="14" t="b">
        <f t="shared" ca="1" si="9482"/>
        <v>0</v>
      </c>
      <c r="EA407" s="14" t="str">
        <f t="shared" ca="1" si="9483"/>
        <v>Which family member 3 had died (q_106_3a)</v>
      </c>
      <c r="EB407" s="14" t="str">
        <f t="shared" ca="1" si="9484"/>
        <v xml:space="preserve">Values must be numeric. </v>
      </c>
      <c r="EC407" s="14" t="str">
        <f t="shared" ca="1" si="9485"/>
        <v xml:space="preserve">Which family member 3 had died (q_106_3a): Values must be numeric. </v>
      </c>
      <c r="ED407" s="14" t="str">
        <f t="shared" ca="1" si="9486"/>
        <v/>
      </c>
      <c r="EE407" s="14" t="str">
        <f t="shared" ca="1" si="9487"/>
        <v>Values must be numeric</v>
      </c>
      <c r="EF407" s="14" t="str">
        <f t="shared" ca="1" si="9488"/>
        <v/>
      </c>
      <c r="EG407" s="14" t="str">
        <f t="shared" ca="1" si="9489"/>
        <v/>
      </c>
      <c r="EM407" s="14" t="b">
        <f t="shared" ca="1" si="9490"/>
        <v>1</v>
      </c>
      <c r="EN407" s="14">
        <f t="shared" ca="1" si="9491"/>
        <v>375</v>
      </c>
      <c r="EO407" s="14" t="str">
        <f t="shared" ca="1" si="9492"/>
        <v>q_106_3a</v>
      </c>
      <c r="EP407" s="14" t="str">
        <f t="shared" ca="1" si="9493"/>
        <v xml:space="preserve">Which family member 3 had died (q_106_3a): Values must be numeric. </v>
      </c>
      <c r="EQ407" s="14" t="str">
        <f t="shared" ca="1" si="9494"/>
        <v/>
      </c>
    </row>
    <row r="408" spans="2:147" s="14" customFormat="1">
      <c r="B408" s="14" t="str">
        <f t="shared" ca="1" si="9420"/>
        <v/>
      </c>
      <c r="C408" s="14">
        <f t="shared" ca="1" si="9421"/>
        <v>376</v>
      </c>
      <c r="D408" s="14">
        <f t="shared" si="9422"/>
        <v>406</v>
      </c>
      <c r="E408" s="14" t="str">
        <f t="shared" ca="1" si="9423"/>
        <v>N</v>
      </c>
      <c r="F408" s="14" t="str">
        <f t="shared" ca="1" si="9424"/>
        <v>q_106_3b</v>
      </c>
      <c r="G408" s="14" t="str">
        <f t="shared" ca="1" si="9425"/>
        <v>What cause of death of family member 3</v>
      </c>
      <c r="H408" s="14" t="b">
        <f t="shared" ca="1" si="9426"/>
        <v>1</v>
      </c>
      <c r="I408" s="14" t="str">
        <f ca="1">IF($H408,ADDRESS(3,(D408+1)*2-1,4,,"["&amp;wew!$G$7&amp;"]"&amp;_sheetname_labels)&amp;":"&amp;ADDRESS(2+ster!$B$20,(D408+1)*2-1,4),"")</f>
        <v>[DBTemplate.xlsm]labels!AEG3:AEG61</v>
      </c>
      <c r="J408" s="14">
        <f t="array" aca="1" ref="J408" ca="1">IF(H408,MAX(0,MAX(IF(INDIRECT(I408)&lt;&gt;"",ROW(INDIRECT(I408)),""))-2),"")</f>
        <v>52</v>
      </c>
      <c r="K408" s="14" t="str">
        <f ca="1">IF($H408,IF($J408&gt;0,ADDRESS(3,(D408+1)*2-1,4,,"["&amp;wew!$G$7&amp;"]"&amp;_sheetname_labels)&amp;":"&amp;ADDRESS(2+J408,(D408+1)*2-1,4),""),"")</f>
        <v>[DBTemplate.xlsm]labels!AEG3:AEG54</v>
      </c>
      <c r="L408" s="14" t="str">
        <f ca="1">IF($H408,IF($J408&gt;0,ADDRESS(3,(D408+1)*2,4,,"["&amp;wew!$G$7&amp;"]"&amp;_sheetname_labels)&amp;":"&amp;ADDRESS(2+J408,(D408+1)*2,4),""),"")</f>
        <v>[DBTemplate.xlsm]labels!AEH3:AEH54</v>
      </c>
      <c r="M408" s="14">
        <f t="shared" ca="1" si="9427"/>
        <v>0</v>
      </c>
      <c r="N408" s="14">
        <f t="shared" ca="1" si="9428"/>
        <v>52</v>
      </c>
      <c r="O408" s="14" t="str">
        <f t="shared" ca="1" si="9429"/>
        <v>q_106_3b</v>
      </c>
      <c r="P408" s="14" t="str">
        <f t="shared" ca="1" si="9430"/>
        <v>What cause of death of family member 3</v>
      </c>
      <c r="Q408" s="14" t="str">
        <f ca="1">IF($BP408,ADDRESS(3,D408+1,4,,"["&amp;wew!$G$7&amp;"]"&amp;_sheetname_dataframe)&amp;":"&amp;ADDRESS(2+ster!$C$14,D408+1,4),"")</f>
        <v>[DBTemplate.xlsm]data_frame!OQ3:OQ3</v>
      </c>
      <c r="R408" s="14" t="str">
        <f>IF($BP408,IF(MID(_xll.FORMULATEXT(INDEX(INDIRECT(Q408),1)),1,1)="=", _xll.FORMULATEXT(INDEX(INDIRECT(Q408),1),2,TRUE),""),"")</f>
        <v/>
      </c>
      <c r="S408" s="14">
        <f t="array" aca="1" ref="S408" ca="1">IF(H408,SUM(IF((IFERROR(INDIRECT(Q408)&lt;&gt;"",FALSE))*(INDIRECT(ster!$D$14)&lt;&gt;""),1,0)),"")</f>
        <v>0</v>
      </c>
      <c r="T408" s="14">
        <f t="array" aca="1" ref="T408" ca="1">IF(H408,IF(M408&gt;0,SUM(IFERROR(1*(MATCH(INDIRECT(Q408),INDIRECT(K408),0)&gt;0),0)*(INDIRECT(ster!$D$14)&lt;&gt;"")*NOT(ISNUMBER(INDIRECT(Q408)))),0),"")</f>
        <v>0</v>
      </c>
      <c r="U408" s="14">
        <f t="array" aca="1" ref="U408" ca="1">IF(H408,SUM((IFERROR(INDIRECT(Q408)="",FALSE))*(INDIRECT(ster!$D$14)&lt;&gt;"")),"")</f>
        <v>1</v>
      </c>
      <c r="V408" s="14">
        <f t="array" aca="1" ref="V408" ca="1">IF(H408,SUM((IFERROR(INDIRECT(Q408)="#ąś",TRUE))*(INDIRECT(ster!$D$14)&lt;&gt;"")),"")</f>
        <v>0</v>
      </c>
      <c r="W408" s="14">
        <f t="array" aca="1" ref="W408" ca="1">IF(H408,SUM(ISNUMBER(INDIRECT(Q408))*(INDIRECT(ster!$D$14)&lt;&gt;"")),"")</f>
        <v>0</v>
      </c>
      <c r="X408" s="14" t="str">
        <f t="array" aca="1" ref="X408" ca="1">IF(AND(H408,W408&gt;0),IF(wew!$B$3,MIN(IF((INDIRECT(ster!$D$14)&lt;&gt;"")*IFERROR(INDIRECT($Q408)&lt;&gt;"",FALSE),IFERROR(INDIRECT($Q408),"X"),"X")),"&lt;włącz podświetlanie wartości&gt;"),"—")</f>
        <v>—</v>
      </c>
      <c r="Y408" s="14" t="str">
        <f t="array" aca="1" ref="Y408" ca="1">IF(AND(H408,W408&gt;0),IF(wew!$B$3,MAX(IF((INDIRECT(ster!$D$14)&lt;&gt;"")*IFERROR(INDIRECT($Q408)&lt;&gt;"",FALSE),IFERROR(INDIRECT($Q408),"X"),"X")),"&lt;włącz podświetlanie wartości&gt;"),"—")</f>
        <v>—</v>
      </c>
      <c r="Z408" s="14">
        <f t="shared" ca="1" si="9431"/>
        <v>0</v>
      </c>
      <c r="AA408" s="12" t="str">
        <f t="shared" ca="1" si="9432"/>
        <v>—</v>
      </c>
      <c r="AB408" s="17">
        <f t="array" aca="1" ref="AB408" ca="1">IF(H408,IF(W408&gt;0,SUM((INDIRECT(ster!$D$14)&lt;&gt;"")*IFERROR((INDIRECT(Q408)&lt;&gt;"")*(INDIRECT(Q408)=INT(INDIRECT(Q408))),0)),0),"")</f>
        <v>0</v>
      </c>
      <c r="AC408" s="17">
        <f t="array" aca="1" ref="AC408" ca="1">IF(H408,W408-AB408,"")</f>
        <v>0</v>
      </c>
      <c r="AD408" s="17">
        <f t="shared" ca="1" si="9433"/>
        <v>1</v>
      </c>
      <c r="AE408" s="17" t="b">
        <f t="shared" ca="1" si="9434"/>
        <v>0</v>
      </c>
      <c r="AF408" s="17" t="str">
        <f ca="1">IF(AE408,IF($H408,ADDRESS(3,D408+2,4,,"["&amp;wew!$G$7&amp;"]"&amp;_sheetname_dataframe)&amp;":"&amp;ADDRESS(2+ster!$C$14,D408+2,4),""),"")</f>
        <v/>
      </c>
      <c r="AG408" s="17" t="str">
        <f t="shared" ca="1" si="9435"/>
        <v/>
      </c>
      <c r="AH408" s="17" t="b">
        <f t="shared" ca="1" si="9436"/>
        <v>0</v>
      </c>
      <c r="AI408" s="17" t="str">
        <f ca="1">IF(AH408,IF($H408,ADDRESS(3,D408+3,4,,"["&amp;wew!$G$7&amp;"]"&amp;_sheetname_dataframe)&amp;":"&amp;ADDRESS(2+ster!$C$14,D408+3,4),""),"")</f>
        <v/>
      </c>
      <c r="AJ408" s="17" t="str">
        <f t="shared" ca="1" si="9437"/>
        <v/>
      </c>
      <c r="AK408" s="17" t="b">
        <f t="shared" ca="1" si="9438"/>
        <v>0</v>
      </c>
      <c r="AL408" s="17" t="b">
        <f t="shared" ca="1" si="9439"/>
        <v>0</v>
      </c>
      <c r="AM408" s="17" t="b">
        <f t="shared" ca="1" si="9440"/>
        <v>0</v>
      </c>
      <c r="AN408" s="17">
        <f t="shared" ca="1" si="9441"/>
        <v>0</v>
      </c>
      <c r="AO408" s="24" t="str">
        <f t="shared" ca="1" si="9442"/>
        <v/>
      </c>
      <c r="AP408" s="24" t="str">
        <f t="shared" ca="1" si="9443"/>
        <v/>
      </c>
      <c r="AQ408" s="17" t="b">
        <f t="shared" ca="1" si="9444"/>
        <v>0</v>
      </c>
      <c r="AR408" s="17" t="b">
        <f t="shared" ca="1" si="9445"/>
        <v>0</v>
      </c>
      <c r="AS408" s="17" t="b">
        <f t="shared" ca="1" si="9446"/>
        <v>0</v>
      </c>
      <c r="AT408" s="17" t="b">
        <f t="shared" ca="1" si="9447"/>
        <v>0</v>
      </c>
      <c r="AU408" s="17" t="b">
        <f t="shared" ca="1" si="9448"/>
        <v>1</v>
      </c>
      <c r="AV408" s="17" t="b">
        <f t="shared" ca="1" si="9449"/>
        <v>0</v>
      </c>
      <c r="AW408" s="17" t="b">
        <f t="shared" ca="1" si="9450"/>
        <v>0</v>
      </c>
      <c r="AX408" s="14" t="b">
        <f t="array" aca="1" ref="AX408" ca="1">IF(H408,N408&gt;0,"")</f>
        <v>1</v>
      </c>
      <c r="AY408" s="17" t="str">
        <f t="shared" ca="1" si="9451"/>
        <v>C3:C54</v>
      </c>
      <c r="AZ408" s="17" t="b">
        <f t="array" aca="1" ref="AZ408" ca="1">IF(AY408&lt;&gt;"",SUM(1*ISERROR(MATCH(INDIRECT(AY408),INDIRECT(K408),0)))=0,"")</f>
        <v>0</v>
      </c>
      <c r="BA408" s="17" t="b">
        <f t="shared" ca="1" si="9452"/>
        <v>1</v>
      </c>
      <c r="BB408" s="17" t="b">
        <v>0</v>
      </c>
      <c r="BC408" s="17" t="b">
        <f t="shared" ca="1" si="9453"/>
        <v>0</v>
      </c>
      <c r="BD408" s="17" t="b">
        <f t="shared" ca="1" si="9454"/>
        <v>1</v>
      </c>
      <c r="BE408" s="17" t="b">
        <f t="shared" ca="1" si="9455"/>
        <v>0</v>
      </c>
      <c r="BF408" s="17" t="b">
        <f t="shared" ca="1" si="9456"/>
        <v>0</v>
      </c>
      <c r="BG408" s="17" t="b">
        <f t="shared" ca="1" si="9457"/>
        <v>0</v>
      </c>
      <c r="BH408" s="17" t="b">
        <f t="shared" ca="1" si="9458"/>
        <v>1</v>
      </c>
      <c r="BI408" s="17">
        <f t="shared" ca="1" si="9459"/>
        <v>3</v>
      </c>
      <c r="BJ408" s="17" t="b">
        <f t="shared" ca="1" si="9460"/>
        <v>0</v>
      </c>
      <c r="BK408" s="17" t="str">
        <f t="shared" ca="1" si="9461"/>
        <v/>
      </c>
      <c r="BL408" s="17" t="str">
        <f t="shared" ca="1" si="9462"/>
        <v/>
      </c>
      <c r="BM408" s="17" t="str">
        <f t="shared" ca="1" si="9463"/>
        <v>L</v>
      </c>
      <c r="BN408" s="17" t="str">
        <f t="shared" ca="1" si="9464"/>
        <v>L</v>
      </c>
      <c r="BO408" s="17" t="str">
        <f t="shared" ca="1" si="9465"/>
        <v>N</v>
      </c>
      <c r="BP408" s="14" t="b">
        <f t="shared" ca="1" si="9466"/>
        <v>1</v>
      </c>
      <c r="BQ408" s="35"/>
      <c r="BX408" s="16"/>
      <c r="BY408" s="16"/>
      <c r="BZ408" s="16"/>
      <c r="CA408" s="16"/>
      <c r="CB408" s="16"/>
      <c r="CC408" s="16"/>
      <c r="CD408" s="16"/>
      <c r="CE408" s="16"/>
      <c r="CF408" s="16"/>
      <c r="CN408" s="14">
        <f ca="1">IF(H408,IFERROR(IsVariableNameLegal(O408),0),0)</f>
        <v>0</v>
      </c>
      <c r="CO408" s="14" t="str">
        <f t="array" aca="1" ref="CO408" ca="1">IF(H408,IF(COUNTIF(INDIRECT(wew!$C$13),O408)&gt;1,TRIM(SUBSTITUTE(_xll.MCONCAT(IF((INDIRECT(wew!$C$13)=O408)*(COLUMN(INDIRECT(wew!$C$13))&lt;&gt;D408+1),-1+COLUMN(INDIRECT(wew!$C$13)),"")," "),"  "," ")),""),"")</f>
        <v/>
      </c>
      <c r="CP408" s="14" t="str">
        <f t="array" aca="1" ref="CP408" ca="1">IF(P408&lt;&gt;"",IF(LEN(P408)&gt;150,1,""),"")</f>
        <v/>
      </c>
      <c r="CQ408" s="14" t="str">
        <f t="array" aca="1" ref="CQ408" ca="1">IF(AND(H408,NOT(ster!$J$3)),IF(COUNTIF(INDIRECT(wew!$C$15),P408)&gt;1,TRIM(SUBSTITUTE(_xll.MCONCAT(IF((INDIRECT(wew!$C$15)=P408)*(COLUMN(INDIRECT(wew!$C$15))&lt;&gt;D408+1),-1+COLUMN(INDIRECT(wew!$C$15)),"")," "),"  "," ")),""),"")</f>
        <v/>
      </c>
      <c r="CR408" s="14" t="str">
        <f t="array" aca="1" ref="CR408" ca="1">IF(H408,IF(AND(W408&gt;0,AO408&lt;&gt;""),TRIM(SUBSTITUTE(_xll.MCONCAT(IFERROR(IF(ISNUMBER(INDIRECT(Q408)),IF((INDIRECT(ster!$D$14)&lt;&gt;"")*(INDIRECT(Q408)&lt;AO408),INDIRECT(ster!$D$14) &amp; ": " &amp;  SUBSTITUTE(IF( AV408,IFERROR(TEXT(INDIRECT(Q408),"rrrr-mm-dd") &amp;" (" &amp; INDIRECT(Q408) &amp;")",INDIRECT(Q408)),INDIRECT(Q408))," "," "),""),""),"")," "),"  "," ")),""),"")</f>
        <v/>
      </c>
      <c r="CS408" s="14" t="str">
        <f t="array" aca="1" ref="CS408" ca="1">IF(H408,IF(AND(W408&gt;0,AP408&lt;&gt;""),TRIM(SUBSTITUTE(_xll.MCONCAT(IFERROR(IF(ISNUMBER(INDIRECT(Q408)),IF((INDIRECT(ster!$D$14)&lt;&gt;"")*(INDIRECT(Q408)&gt;AP408),INDIRECT(ster!$D$14) &amp; ": " &amp;  SUBSTITUTE(IF( AV408,IFERROR(TEXT(INDIRECT(Q408),"rrrr-mm-dd")&amp;" (" &amp; INDIRECT(Q408) &amp;")",INDIRECT(Q408)),INDIRECT(Q408))," "," "),""),""),"")," "),"  "," ")),""),"")</f>
        <v/>
      </c>
      <c r="CT408" s="14" t="str">
        <f t="array" aca="1" ref="CT408" ca="1">IF(H408,IF(AND(N408&gt;0,AR408),TRIM(SUBSTITUTE(_xll.MCONCAT(IFERROR(IF(ISNUMBER(INDIRECT(Q408)),IF((INDIRECT(ster!$D$14)&lt;&gt;"")*(IFERROR(0*(MATCH(INDIRECT(Q408),INDIRECT(K408),0)&gt;0),1)),INDIRECT(ster!$D$14) &amp; ": " &amp;  SUBSTITUTE(IF( AV408,IFERROR(TEXT(INDIRECT(Q408),"rrrr-mm-dd")&amp;" (" &amp; INDIRECT(Q408) &amp;")",INDIRECT(Q408)),INDIRECT(Q408))," "," "),""),""),"")," "),"  "," ")),""),"")</f>
        <v/>
      </c>
      <c r="CU408" s="14" t="str">
        <f t="array" aca="1" ref="CU408" ca="1">IF(H408,IF(AND(V408&gt;0),TRIM(SUBSTITUTE(_xll.MCONCAT(IF((INDIRECT(ster!$D$14)&lt;&gt;"")*(IFERROR(0*(INDIRECT(Q408)&lt;&gt;""),1)),INDIRECT(ster!$D$14),"")," "),"  "," ")),""),"")</f>
        <v/>
      </c>
      <c r="CV408" s="14" t="str">
        <f t="array" aca="1" ref="CV408" ca="1">IF(H408,IF(AS408,
TRIM(SUBSTITUTE(_xll.MCONCAT(IF(
   (INDIRECT(ster!$D$14)&lt;&gt;"")*
   ((INDIRECT(Q408)="")+
      NOT(ISNUMBER(INDIRECT(Q408)))*
      NOT(ISERROR(MATCH(INDIRECT(Q408),INDIRECT(K408),0)))
    ),
      INDIRECT(ster!$D$14),
   "")," "),"  "," ")),
""),"")</f>
        <v/>
      </c>
      <c r="CW408" s="14" t="str">
        <f t="array" aca="1" ref="CW408" ca="1">IF(H408,IF(AND(AQ408),TRIM(SUBSTITUTE(_xll.MCONCAT(IFERROR(IF(ISNUMBER(INDIRECT(Q408)),IF((INDIRECT(ster!$D$14)&lt;&gt;"")*(INDIRECT(Q408)&lt;&gt;INT(INDIRECT(Q408))),INDIRECT(ster!$D$14) &amp; ": " &amp; INDIRECT(Q408),""),""),"")," "),"  "," ")),""),"")</f>
        <v/>
      </c>
      <c r="CX408" s="14" t="str">
        <f t="array" aca="1" ref="CX408" ca="1">IF(H408,IF(OR(AU408,AV408),TRIM(SUBSTITUTE(_xll.MCONCAT(IF((INDIRECT(ster!$D$14)&lt;&gt;"")*NOT(ISNUMBER(INDIRECT(Q408))),IF(ISERROR(MATCH(INDIRECT(Q408),INDIRECT(K408),0)),IFERROR(IF(INDIRECT(Q408)&lt;&gt;"",INDIRECT(ster!$D$14) &amp; ": " &amp; SUBSTITUTE(INDIRECT(Q408)," "," "),""),""),""),"")," "),"  "," ")),""),"")</f>
        <v/>
      </c>
      <c r="CY408" s="14" t="str">
        <f t="array" aca="1" ref="CY408" ca="1">IF(H408,IF(AE408,TRIM(SUBSTITUTE(_xll.MCONCAT(IF((INDIRECT(ster!$D$14)&lt;&gt;"")*IFERROR(NOT(INDIRECT(AF408)),FALSE),IF(ISERROR(MATCH(INDIRECT(Q408),INDIRECT(K408),0)),IFERROR(IF(INDIRECT(Q408)&lt;&gt;"",INDIRECT(ster!$D$14)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CZ408" s="14" t="str">
        <f t="array" aca="1" ref="CZ408" ca="1">IF(H408,IF(AH408,TRIM(SUBSTITUTE(_xll.MCONCAT(IF((INDIRECT(ster!$D$14)&lt;&gt;"")*IFERROR(NOT(INDIRECT(AI408)),FALSE),IF(ISERROR(MATCH(INDIRECT(Q408),INDIRECT(K408),0)),IFERROR(IF(INDIRECT(Q408)&lt;&gt;"",INDIRECT(ster!$D$14)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DC408" s="14" t="str">
        <f ca="1">SUBSTITUTE(SUBSTITUTE(SUBSTITUTE(SUBSTITUTE(_xll.MCONCAT(DG408:DS408,"■"),"■■","■"),"■■","■"),"■■","■"),"■■","■")</f>
        <v>■</v>
      </c>
      <c r="DD408" s="14" t="str">
        <f t="shared" ca="1" si="9467"/>
        <v/>
      </c>
      <c r="DE408" s="14" t="str">
        <f t="shared" ca="1" si="9468"/>
        <v/>
      </c>
      <c r="DF408" s="14" t="str">
        <f t="shared" ca="1" si="9469"/>
        <v/>
      </c>
      <c r="DG408" s="14" t="str">
        <f t="shared" ca="1" si="9470"/>
        <v/>
      </c>
      <c r="DH408" s="14" t="str">
        <f t="shared" ca="1" si="9471"/>
        <v/>
      </c>
      <c r="DI408" s="14" t="str">
        <f t="shared" ca="1" si="9472"/>
        <v/>
      </c>
      <c r="DJ408" s="14" t="str">
        <f t="shared" ca="1" si="9473"/>
        <v/>
      </c>
      <c r="DK408" s="14" t="str">
        <f t="shared" ca="1" si="9474"/>
        <v/>
      </c>
      <c r="DL408" s="14" t="str">
        <f t="shared" ca="1" si="9475"/>
        <v/>
      </c>
      <c r="DM408" s="14" t="str">
        <f t="shared" ca="1" si="9476"/>
        <v/>
      </c>
      <c r="DN408" s="14" t="str">
        <f t="array" aca="1" ref="DN408" ca="1">IF(CU408&lt;&gt;"","There are errors in the entered values in the following cases: " &amp;SUBSTITUTE(CU408," ",", "),"")</f>
        <v/>
      </c>
      <c r="DO408" s="14" t="str">
        <f t="shared" ca="1" si="9477"/>
        <v/>
      </c>
      <c r="DP408" s="14" t="str">
        <f t="shared" ca="1" si="9478"/>
        <v/>
      </c>
      <c r="DQ408" s="14" t="str">
        <f t="shared" ca="1" si="9479"/>
        <v/>
      </c>
      <c r="DR408" s="14" t="str">
        <f t="shared" ca="1" si="9480"/>
        <v/>
      </c>
      <c r="DS408" s="14" t="str">
        <f t="shared" ca="1" si="9481"/>
        <v/>
      </c>
      <c r="DZ408" s="14" t="b">
        <f t="shared" ca="1" si="9482"/>
        <v>0</v>
      </c>
      <c r="EA408" s="14" t="str">
        <f t="shared" ca="1" si="9483"/>
        <v>What cause of death of family member 3 (q_106_3b)</v>
      </c>
      <c r="EB408" s="14" t="str">
        <f t="shared" ca="1" si="9484"/>
        <v xml:space="preserve">Values must be numeric. </v>
      </c>
      <c r="EC408" s="14" t="str">
        <f t="shared" ca="1" si="9485"/>
        <v xml:space="preserve">What cause of death of family member 3 (q_106_3b): Values must be numeric. </v>
      </c>
      <c r="ED408" s="14" t="str">
        <f t="shared" ca="1" si="9486"/>
        <v/>
      </c>
      <c r="EE408" s="14" t="str">
        <f t="shared" ca="1" si="9487"/>
        <v>Values must be numeric</v>
      </c>
      <c r="EF408" s="14" t="str">
        <f t="shared" ca="1" si="9488"/>
        <v/>
      </c>
      <c r="EG408" s="14" t="str">
        <f t="shared" ca="1" si="9489"/>
        <v/>
      </c>
      <c r="EM408" s="14" t="b">
        <f t="shared" ca="1" si="9490"/>
        <v>1</v>
      </c>
      <c r="EN408" s="14">
        <f t="shared" ca="1" si="9491"/>
        <v>376</v>
      </c>
      <c r="EO408" s="14" t="str">
        <f t="shared" ca="1" si="9492"/>
        <v>q_106_3b</v>
      </c>
      <c r="EP408" s="14" t="str">
        <f t="shared" ca="1" si="9493"/>
        <v xml:space="preserve">What cause of death of family member 3 (q_106_3b): Values must be numeric. </v>
      </c>
      <c r="EQ408" s="14" t="str">
        <f t="shared" ca="1" si="9494"/>
        <v/>
      </c>
    </row>
    <row r="409" spans="2:147" s="14" customFormat="1">
      <c r="B409" s="14" t="str">
        <f t="shared" ca="1" si="9420"/>
        <v/>
      </c>
      <c r="C409" s="14">
        <f t="shared" ca="1" si="9421"/>
        <v>377</v>
      </c>
      <c r="D409" s="14">
        <f t="shared" si="9422"/>
        <v>407</v>
      </c>
      <c r="E409" s="14" t="str">
        <f t="shared" ca="1" si="9423"/>
        <v>I</v>
      </c>
      <c r="F409" s="14" t="str">
        <f t="shared" ca="1" si="9424"/>
        <v>q_106_3c</v>
      </c>
      <c r="G409" s="14" t="str">
        <f t="shared" ca="1" si="9425"/>
        <v>What other cause of death of family member 3</v>
      </c>
      <c r="H409" s="14" t="b">
        <f t="shared" ca="1" si="9426"/>
        <v>1</v>
      </c>
      <c r="I409" s="14" t="str">
        <f ca="1">IF($H409,ADDRESS(3,(D409+1)*2-1,4,,"["&amp;wew!$G$7&amp;"]"&amp;_sheetname_labels)&amp;":"&amp;ADDRESS(2+ster!$B$20,(D409+1)*2-1,4),"")</f>
        <v>[DBTemplate.xlsm]labels!AEI3:AEI61</v>
      </c>
      <c r="J409" s="14">
        <f t="array" aca="1" ref="J409" ca="1">IF(H409,MAX(0,MAX(IF(INDIRECT(I409)&lt;&gt;"",ROW(INDIRECT(I409)),""))-2),"")</f>
        <v>0</v>
      </c>
      <c r="K409" s="14" t="str">
        <f ca="1">IF($H409,IF($J409&gt;0,ADDRESS(3,(D409+1)*2-1,4,,"["&amp;wew!$G$7&amp;"]"&amp;_sheetname_labels)&amp;":"&amp;ADDRESS(2+J409,(D409+1)*2-1,4),""),"")</f>
        <v/>
      </c>
      <c r="L409" s="14" t="str">
        <f ca="1">IF($H409,IF($J409&gt;0,ADDRESS(3,(D409+1)*2,4,,"["&amp;wew!$G$7&amp;"]"&amp;_sheetname_labels)&amp;":"&amp;ADDRESS(2+J409,(D409+1)*2,4),""),"")</f>
        <v/>
      </c>
      <c r="M409" s="14">
        <f t="shared" ca="1" si="9427"/>
        <v>0</v>
      </c>
      <c r="N409" s="14">
        <f t="shared" ca="1" si="9428"/>
        <v>0</v>
      </c>
      <c r="O409" s="14" t="str">
        <f t="shared" ca="1" si="9429"/>
        <v>q_106_3c</v>
      </c>
      <c r="P409" s="14" t="str">
        <f t="shared" ca="1" si="9430"/>
        <v>What other cause of death of family member 3</v>
      </c>
      <c r="Q409" s="14" t="str">
        <f ca="1">IF($BP409,ADDRESS(3,D409+1,4,,"["&amp;wew!$G$7&amp;"]"&amp;_sheetname_dataframe)&amp;":"&amp;ADDRESS(2+ster!$C$14,D409+1,4),"")</f>
        <v>[DBTemplate.xlsm]data_frame!OR3:OR3</v>
      </c>
      <c r="R409" s="14" t="str">
        <f>IF($BP409,IF(MID(_xll.FORMULATEXT(INDEX(INDIRECT(Q409),1)),1,1)="=", _xll.FORMULATEXT(INDEX(INDIRECT(Q409),1),2,TRUE),""),"")</f>
        <v/>
      </c>
      <c r="S409" s="14">
        <f t="array" aca="1" ref="S409" ca="1">IF(H409,SUM(IF((IFERROR(INDIRECT(Q409)&lt;&gt;"",FALSE))*(INDIRECT(ster!$D$14)&lt;&gt;""),1,0)),"")</f>
        <v>0</v>
      </c>
      <c r="T409" s="14">
        <f t="array" aca="1" ref="T409" ca="1">IF(H409,IF(M409&gt;0,SUM(IFERROR(1*(MATCH(INDIRECT(Q409),INDIRECT(K409),0)&gt;0),0)*(INDIRECT(ster!$D$14)&lt;&gt;"")*NOT(ISNUMBER(INDIRECT(Q409)))),0),"")</f>
        <v>0</v>
      </c>
      <c r="U409" s="14">
        <f t="array" aca="1" ref="U409" ca="1">IF(H409,SUM((IFERROR(INDIRECT(Q409)="",FALSE))*(INDIRECT(ster!$D$14)&lt;&gt;"")),"")</f>
        <v>1</v>
      </c>
      <c r="V409" s="14">
        <f t="array" aca="1" ref="V409" ca="1">IF(H409,SUM((IFERROR(INDIRECT(Q409)="#ąś",TRUE))*(INDIRECT(ster!$D$14)&lt;&gt;"")),"")</f>
        <v>0</v>
      </c>
      <c r="W409" s="14">
        <f t="array" aca="1" ref="W409" ca="1">IF(H409,SUM(ISNUMBER(INDIRECT(Q409))*(INDIRECT(ster!$D$14)&lt;&gt;"")),"")</f>
        <v>0</v>
      </c>
      <c r="X409" s="14" t="str">
        <f t="array" aca="1" ref="X409" ca="1">IF(AND(H409,W409&gt;0),IF(wew!$B$3,MIN(IF((INDIRECT(ster!$D$14)&lt;&gt;"")*IFERROR(INDIRECT($Q409)&lt;&gt;"",FALSE),IFERROR(INDIRECT($Q409),"X"),"X")),"&lt;włącz podświetlanie wartości&gt;"),"—")</f>
        <v>—</v>
      </c>
      <c r="Y409" s="14" t="str">
        <f t="array" aca="1" ref="Y409" ca="1">IF(AND(H409,W409&gt;0),IF(wew!$B$3,MAX(IF((INDIRECT(ster!$D$14)&lt;&gt;"")*IFERROR(INDIRECT($Q409)&lt;&gt;"",FALSE),IFERROR(INDIRECT($Q409),"X"),"X")),"&lt;włącz podświetlanie wartości&gt;"),"—")</f>
        <v>—</v>
      </c>
      <c r="Z409" s="14">
        <f t="shared" ca="1" si="9431"/>
        <v>0</v>
      </c>
      <c r="AA409" s="12" t="str">
        <f t="shared" ca="1" si="9432"/>
        <v>—</v>
      </c>
      <c r="AB409" s="17">
        <f t="array" aca="1" ref="AB409" ca="1">IF(H409,IF(W409&gt;0,SUM((INDIRECT(ster!$D$14)&lt;&gt;"")*IFERROR((INDIRECT(Q409)&lt;&gt;"")*(INDIRECT(Q409)=INT(INDIRECT(Q409))),0)),0),"")</f>
        <v>0</v>
      </c>
      <c r="AC409" s="17">
        <f t="array" aca="1" ref="AC409" ca="1">IF(H409,W409-AB409,"")</f>
        <v>0</v>
      </c>
      <c r="AD409" s="17">
        <f t="shared" ca="1" si="9433"/>
        <v>1</v>
      </c>
      <c r="AE409" s="17" t="b">
        <f t="shared" ca="1" si="9434"/>
        <v>0</v>
      </c>
      <c r="AF409" s="17" t="str">
        <f ca="1">IF(AE409,IF($H409,ADDRESS(3,D409+2,4,,"["&amp;wew!$G$7&amp;"]"&amp;_sheetname_dataframe)&amp;":"&amp;ADDRESS(2+ster!$C$14,D409+2,4),""),"")</f>
        <v/>
      </c>
      <c r="AG409" s="17" t="str">
        <f t="shared" ca="1" si="9435"/>
        <v/>
      </c>
      <c r="AH409" s="17" t="b">
        <f t="shared" ca="1" si="9436"/>
        <v>0</v>
      </c>
      <c r="AI409" s="17" t="str">
        <f ca="1">IF(AH409,IF($H409,ADDRESS(3,D409+3,4,,"["&amp;wew!$G$7&amp;"]"&amp;_sheetname_dataframe)&amp;":"&amp;ADDRESS(2+ster!$C$14,D409+3,4),""),"")</f>
        <v/>
      </c>
      <c r="AJ409" s="17" t="str">
        <f t="shared" ca="1" si="9437"/>
        <v/>
      </c>
      <c r="AK409" s="17" t="b">
        <f t="shared" ca="1" si="9438"/>
        <v>0</v>
      </c>
      <c r="AL409" s="17" t="b">
        <f t="shared" ca="1" si="9439"/>
        <v>0</v>
      </c>
      <c r="AM409" s="17" t="b">
        <f t="shared" ca="1" si="9440"/>
        <v>0</v>
      </c>
      <c r="AN409" s="17">
        <f t="shared" ca="1" si="9441"/>
        <v>0</v>
      </c>
      <c r="AO409" s="24" t="str">
        <f t="shared" ca="1" si="9442"/>
        <v/>
      </c>
      <c r="AP409" s="24" t="str">
        <f t="shared" ca="1" si="9443"/>
        <v/>
      </c>
      <c r="AQ409" s="17" t="b">
        <f t="shared" ca="1" si="9444"/>
        <v>0</v>
      </c>
      <c r="AR409" s="17" t="b">
        <f t="shared" ca="1" si="9445"/>
        <v>0</v>
      </c>
      <c r="AS409" s="17" t="b">
        <f t="shared" ca="1" si="9446"/>
        <v>0</v>
      </c>
      <c r="AT409" s="17" t="b">
        <f t="shared" ca="1" si="9447"/>
        <v>1</v>
      </c>
      <c r="AU409" s="17" t="b">
        <f t="shared" ca="1" si="9448"/>
        <v>0</v>
      </c>
      <c r="AV409" s="17" t="b">
        <f t="shared" ca="1" si="9449"/>
        <v>0</v>
      </c>
      <c r="AW409" s="17" t="b">
        <f t="shared" ca="1" si="9450"/>
        <v>0</v>
      </c>
      <c r="AX409" s="14" t="b">
        <f t="array" aca="1" ref="AX409" ca="1">IF(H409,N409&gt;0,"")</f>
        <v>0</v>
      </c>
      <c r="AY409" s="17" t="str">
        <f t="shared" ca="1" si="9451"/>
        <v/>
      </c>
      <c r="AZ409" s="17" t="str">
        <f t="array" aca="1" ref="AZ409" ca="1">IF(AY409&lt;&gt;"",SUM(1*ISERROR(MATCH(INDIRECT(AY409),INDIRECT(K409),0)))=0,"")</f>
        <v/>
      </c>
      <c r="BA409" s="17" t="b">
        <f t="shared" ca="1" si="9452"/>
        <v>0</v>
      </c>
      <c r="BB409" s="17" t="b">
        <v>0</v>
      </c>
      <c r="BC409" s="17" t="str">
        <f t="shared" ca="1" si="9453"/>
        <v/>
      </c>
      <c r="BD409" s="17" t="str">
        <f t="shared" ca="1" si="9454"/>
        <v/>
      </c>
      <c r="BE409" s="17" t="str">
        <f t="shared" ca="1" si="9455"/>
        <v/>
      </c>
      <c r="BF409" s="17" t="str">
        <f t="shared" ca="1" si="9456"/>
        <v/>
      </c>
      <c r="BG409" s="17" t="str">
        <f t="shared" ca="1" si="9457"/>
        <v/>
      </c>
      <c r="BH409" s="17" t="str">
        <f t="shared" ca="1" si="9458"/>
        <v/>
      </c>
      <c r="BI409" s="17" t="str">
        <f t="shared" ca="1" si="9459"/>
        <v/>
      </c>
      <c r="BJ409" s="17" t="b">
        <f t="shared" ca="1" si="9460"/>
        <v>0</v>
      </c>
      <c r="BK409" s="17" t="str">
        <f t="shared" ca="1" si="9461"/>
        <v/>
      </c>
      <c r="BL409" s="17" t="str">
        <f t="shared" ca="1" si="9462"/>
        <v/>
      </c>
      <c r="BM409" s="17" t="str">
        <f t="shared" ca="1" si="9463"/>
        <v>S</v>
      </c>
      <c r="BN409" s="17" t="str">
        <f t="shared" ca="1" si="9464"/>
        <v>S</v>
      </c>
      <c r="BO409" s="17" t="str">
        <f t="shared" ca="1" si="9465"/>
        <v>N</v>
      </c>
      <c r="BP409" s="14" t="b">
        <f t="shared" ca="1" si="9466"/>
        <v>1</v>
      </c>
      <c r="BQ409" s="35"/>
      <c r="BU409" s="14" t="s">
        <v>386</v>
      </c>
      <c r="BX409" s="16"/>
      <c r="BY409" s="16"/>
      <c r="BZ409" s="16"/>
      <c r="CA409" s="16"/>
      <c r="CB409" s="16"/>
      <c r="CC409" s="16"/>
      <c r="CD409" s="16"/>
      <c r="CE409" s="16"/>
      <c r="CF409" s="16"/>
      <c r="CN409" s="14">
        <f ca="1">IF(H409,IFERROR(IsVariableNameLegal(O409),0),0)</f>
        <v>0</v>
      </c>
      <c r="CO409" s="14" t="str">
        <f t="array" aca="1" ref="CO409" ca="1">IF(H409,IF(COUNTIF(INDIRECT(wew!$C$13),O409)&gt;1,TRIM(SUBSTITUTE(_xll.MCONCAT(IF((INDIRECT(wew!$C$13)=O409)*(COLUMN(INDIRECT(wew!$C$13))&lt;&gt;D409+1),-1+COLUMN(INDIRECT(wew!$C$13)),"")," "),"  "," ")),""),"")</f>
        <v/>
      </c>
      <c r="CP409" s="14" t="str">
        <f t="array" aca="1" ref="CP409" ca="1">IF(P409&lt;&gt;"",IF(LEN(P409)&gt;150,1,""),"")</f>
        <v/>
      </c>
      <c r="CQ409" s="14" t="str">
        <f t="array" aca="1" ref="CQ409" ca="1">IF(AND(H409,NOT(ster!$J$3)),IF(COUNTIF(INDIRECT(wew!$C$15),P409)&gt;1,TRIM(SUBSTITUTE(_xll.MCONCAT(IF((INDIRECT(wew!$C$15)=P409)*(COLUMN(INDIRECT(wew!$C$15))&lt;&gt;D409+1),-1+COLUMN(INDIRECT(wew!$C$15)),"")," "),"  "," ")),""),"")</f>
        <v/>
      </c>
      <c r="CR409" s="14" t="str">
        <f t="array" aca="1" ref="CR409" ca="1">IF(H409,IF(AND(W409&gt;0,AO409&lt;&gt;""),TRIM(SUBSTITUTE(_xll.MCONCAT(IFERROR(IF(ISNUMBER(INDIRECT(Q409)),IF((INDIRECT(ster!$D$14)&lt;&gt;"")*(INDIRECT(Q409)&lt;AO409),INDIRECT(ster!$D$14) &amp; ": " &amp;  SUBSTITUTE(IF( AV409,IFERROR(TEXT(INDIRECT(Q409),"rrrr-mm-dd") &amp;" (" &amp; INDIRECT(Q409) &amp;")",INDIRECT(Q409)),INDIRECT(Q409))," "," "),""),""),"")," "),"  "," ")),""),"")</f>
        <v/>
      </c>
      <c r="CS409" s="14" t="str">
        <f t="array" aca="1" ref="CS409" ca="1">IF(H409,IF(AND(W409&gt;0,AP409&lt;&gt;""),TRIM(SUBSTITUTE(_xll.MCONCAT(IFERROR(IF(ISNUMBER(INDIRECT(Q409)),IF((INDIRECT(ster!$D$14)&lt;&gt;"")*(INDIRECT(Q409)&gt;AP409),INDIRECT(ster!$D$14) &amp; ": " &amp;  SUBSTITUTE(IF( AV409,IFERROR(TEXT(INDIRECT(Q409),"rrrr-mm-dd")&amp;" (" &amp; INDIRECT(Q409) &amp;")",INDIRECT(Q409)),INDIRECT(Q409))," "," "),""),""),"")," "),"  "," ")),""),"")</f>
        <v/>
      </c>
      <c r="CT409" s="14" t="str">
        <f t="array" aca="1" ref="CT409" ca="1">IF(H409,IF(AND(N409&gt;0,AR409),TRIM(SUBSTITUTE(_xll.MCONCAT(IFERROR(IF(ISNUMBER(INDIRECT(Q409)),IF((INDIRECT(ster!$D$14)&lt;&gt;"")*(IFERROR(0*(MATCH(INDIRECT(Q409),INDIRECT(K409),0)&gt;0),1)),INDIRECT(ster!$D$14) &amp; ": " &amp;  SUBSTITUTE(IF( AV409,IFERROR(TEXT(INDIRECT(Q409),"rrrr-mm-dd")&amp;" (" &amp; INDIRECT(Q409) &amp;")",INDIRECT(Q409)),INDIRECT(Q409))," "," "),""),""),"")," "),"  "," ")),""),"")</f>
        <v/>
      </c>
      <c r="CU409" s="14" t="str">
        <f t="array" aca="1" ref="CU409" ca="1">IF(H409,IF(AND(V409&gt;0),TRIM(SUBSTITUTE(_xll.MCONCAT(IF((INDIRECT(ster!$D$14)&lt;&gt;"")*(IFERROR(0*(INDIRECT(Q409)&lt;&gt;""),1)),INDIRECT(ster!$D$14),"")," "),"  "," ")),""),"")</f>
        <v/>
      </c>
      <c r="CV409" s="14" t="str">
        <f t="array" aca="1" ref="CV409" ca="1">IF(H409,IF(AS409,
TRIM(SUBSTITUTE(_xll.MCONCAT(IF(
   (INDIRECT(ster!$D$14)&lt;&gt;"")*
   ((INDIRECT(Q409)="")+
      NOT(ISNUMBER(INDIRECT(Q409)))*
      NOT(ISERROR(MATCH(INDIRECT(Q409),INDIRECT(K409),0)))
    ),
      INDIRECT(ster!$D$14),
   "")," "),"  "," ")),
""),"")</f>
        <v/>
      </c>
      <c r="CW409" s="14" t="str">
        <f t="array" aca="1" ref="CW409" ca="1">IF(H409,IF(AND(AQ409),TRIM(SUBSTITUTE(_xll.MCONCAT(IFERROR(IF(ISNUMBER(INDIRECT(Q409)),IF((INDIRECT(ster!$D$14)&lt;&gt;"")*(INDIRECT(Q409)&lt;&gt;INT(INDIRECT(Q409))),INDIRECT(ster!$D$14) &amp; ": " &amp; INDIRECT(Q409),""),""),"")," "),"  "," ")),""),"")</f>
        <v/>
      </c>
      <c r="CX409" s="14" t="str">
        <f t="array" aca="1" ref="CX409" ca="1">IF(H409,IF(OR(AU409,AV409),TRIM(SUBSTITUTE(_xll.MCONCAT(IF((INDIRECT(ster!$D$14)&lt;&gt;"")*NOT(ISNUMBER(INDIRECT(Q409))),IF(ISERROR(MATCH(INDIRECT(Q409),INDIRECT(K409),0)),IFERROR(IF(INDIRECT(Q409)&lt;&gt;"",INDIRECT(ster!$D$14) &amp; ": " &amp; SUBSTITUTE(INDIRECT(Q409)," "," "),""),""),""),"")," "),"  "," ")),""),"")</f>
        <v/>
      </c>
      <c r="CY409" s="14" t="str">
        <f t="array" aca="1" ref="CY409" ca="1">IF(H409,IF(AE409,TRIM(SUBSTITUTE(_xll.MCONCAT(IF((INDIRECT(ster!$D$14)&lt;&gt;"")*IFERROR(NOT(INDIRECT(AF409)),FALSE),IF(ISERROR(MATCH(INDIRECT(Q409),INDIRECT(K409),0)),IFERROR(IF(INDIRECT(Q409)&lt;&gt;"",INDIRECT(ster!$D$14)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CZ409" s="14" t="str">
        <f t="array" aca="1" ref="CZ409" ca="1">IF(H409,IF(AH409,TRIM(SUBSTITUTE(_xll.MCONCAT(IF((INDIRECT(ster!$D$14)&lt;&gt;"")*IFERROR(NOT(INDIRECT(AI409)),FALSE),IF(ISERROR(MATCH(INDIRECT(Q409),INDIRECT(K409),0)),IFERROR(IF(INDIRECT(Q409)&lt;&gt;"",INDIRECT(ster!$D$14)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DC409" s="14" t="str">
        <f ca="1">SUBSTITUTE(SUBSTITUTE(SUBSTITUTE(SUBSTITUTE(_xll.MCONCAT(DG409:DS409,"■"),"■■","■"),"■■","■"),"■■","■"),"■■","■")</f>
        <v>■</v>
      </c>
      <c r="DD409" s="14" t="str">
        <f t="shared" ca="1" si="9467"/>
        <v/>
      </c>
      <c r="DE409" s="14" t="str">
        <f t="shared" ca="1" si="9468"/>
        <v/>
      </c>
      <c r="DF409" s="14" t="str">
        <f t="shared" ca="1" si="9469"/>
        <v/>
      </c>
      <c r="DG409" s="14" t="str">
        <f t="shared" ca="1" si="9470"/>
        <v/>
      </c>
      <c r="DH409" s="14" t="str">
        <f t="shared" ca="1" si="9471"/>
        <v/>
      </c>
      <c r="DI409" s="14" t="str">
        <f t="shared" ca="1" si="9472"/>
        <v/>
      </c>
      <c r="DJ409" s="14" t="str">
        <f t="shared" ca="1" si="9473"/>
        <v/>
      </c>
      <c r="DK409" s="14" t="str">
        <f t="shared" ca="1" si="9474"/>
        <v/>
      </c>
      <c r="DL409" s="14" t="str">
        <f t="shared" ca="1" si="9475"/>
        <v/>
      </c>
      <c r="DM409" s="14" t="str">
        <f t="shared" ca="1" si="9476"/>
        <v/>
      </c>
      <c r="DN409" s="14" t="str">
        <f t="array" aca="1" ref="DN409" ca="1">IF(CU409&lt;&gt;"","There are errors in the entered values in the following cases: " &amp;SUBSTITUTE(CU409," ",", "),"")</f>
        <v/>
      </c>
      <c r="DO409" s="14" t="str">
        <f t="shared" ca="1" si="9477"/>
        <v/>
      </c>
      <c r="DP409" s="14" t="str">
        <f t="shared" ca="1" si="9478"/>
        <v/>
      </c>
      <c r="DQ409" s="14" t="str">
        <f t="shared" ca="1" si="9479"/>
        <v/>
      </c>
      <c r="DR409" s="14" t="str">
        <f t="shared" ca="1" si="9480"/>
        <v/>
      </c>
      <c r="DS409" s="14" t="str">
        <f t="shared" ca="1" si="9481"/>
        <v/>
      </c>
      <c r="DZ409" s="14" t="b">
        <f t="shared" ca="1" si="9482"/>
        <v>0</v>
      </c>
      <c r="EA409" s="14" t="str">
        <f t="shared" ca="1" si="9483"/>
        <v/>
      </c>
      <c r="EB409" s="14" t="str">
        <f t="shared" ca="1" si="9484"/>
        <v/>
      </c>
      <c r="EC409" s="14" t="str">
        <f t="shared" ca="1" si="9485"/>
        <v/>
      </c>
      <c r="ED409" s="14" t="str">
        <f t="shared" ca="1" si="9486"/>
        <v/>
      </c>
      <c r="EE409" s="14" t="str">
        <f t="shared" ca="1" si="9487"/>
        <v/>
      </c>
      <c r="EF409" s="14" t="str">
        <f t="shared" ca="1" si="9488"/>
        <v/>
      </c>
      <c r="EG409" s="14" t="str">
        <f t="shared" ca="1" si="9489"/>
        <v/>
      </c>
      <c r="EM409" s="14" t="b">
        <f t="shared" ca="1" si="9490"/>
        <v>0</v>
      </c>
      <c r="EN409" s="14" t="str">
        <f t="shared" ca="1" si="9491"/>
        <v/>
      </c>
      <c r="EO409" s="14" t="str">
        <f t="shared" ca="1" si="9492"/>
        <v/>
      </c>
      <c r="EP409" s="14" t="str">
        <f t="shared" ca="1" si="9493"/>
        <v/>
      </c>
      <c r="EQ409" s="14" t="str">
        <f t="shared" ca="1" si="9494"/>
        <v/>
      </c>
    </row>
    <row r="410" spans="2:147" s="14" customFormat="1">
      <c r="B410" s="14" t="str">
        <f t="shared" ca="1" si="9420"/>
        <v/>
      </c>
      <c r="C410" s="14">
        <f t="shared" ca="1" si="9421"/>
        <v>378</v>
      </c>
      <c r="D410" s="14">
        <f t="shared" si="9422"/>
        <v>408</v>
      </c>
      <c r="E410" s="14" t="str">
        <f t="shared" ca="1" si="9423"/>
        <v>I</v>
      </c>
      <c r="F410" s="14" t="str">
        <f t="shared" ca="1" si="9424"/>
        <v>q_106_3d</v>
      </c>
      <c r="G410" s="14" t="str">
        <f t="shared" ca="1" si="9425"/>
        <v>Age of family member 3 at the moment of death</v>
      </c>
      <c r="H410" s="14" t="b">
        <f t="shared" ca="1" si="9426"/>
        <v>1</v>
      </c>
      <c r="I410" s="14" t="str">
        <f ca="1">IF($H410,ADDRESS(3,(D410+1)*2-1,4,,"["&amp;wew!$G$7&amp;"]"&amp;_sheetname_labels)&amp;":"&amp;ADDRESS(2+ster!$B$20,(D410+1)*2-1,4),"")</f>
        <v>[DBTemplate.xlsm]labels!AEK3:AEK61</v>
      </c>
      <c r="J410" s="14">
        <f t="array" aca="1" ref="J410" ca="1">IF(H410,MAX(0,MAX(IF(INDIRECT(I410)&lt;&gt;"",ROW(INDIRECT(I410)),""))-2),"")</f>
        <v>0</v>
      </c>
      <c r="K410" s="14" t="str">
        <f ca="1">IF($H410,IF($J410&gt;0,ADDRESS(3,(D410+1)*2-1,4,,"["&amp;wew!$G$7&amp;"]"&amp;_sheetname_labels)&amp;":"&amp;ADDRESS(2+J410,(D410+1)*2-1,4),""),"")</f>
        <v/>
      </c>
      <c r="L410" s="14" t="str">
        <f ca="1">IF($H410,IF($J410&gt;0,ADDRESS(3,(D410+1)*2,4,,"["&amp;wew!$G$7&amp;"]"&amp;_sheetname_labels)&amp;":"&amp;ADDRESS(2+J410,(D410+1)*2,4),""),"")</f>
        <v/>
      </c>
      <c r="M410" s="14">
        <f t="shared" ca="1" si="9427"/>
        <v>0</v>
      </c>
      <c r="N410" s="14">
        <f t="shared" ca="1" si="9428"/>
        <v>0</v>
      </c>
      <c r="O410" s="14" t="str">
        <f t="shared" ca="1" si="9429"/>
        <v>q_106_3d</v>
      </c>
      <c r="P410" s="14" t="str">
        <f t="shared" ca="1" si="9430"/>
        <v>Age of family member 3 at the moment of death</v>
      </c>
      <c r="Q410" s="14" t="str">
        <f ca="1">IF($BP410,ADDRESS(3,D410+1,4,,"["&amp;wew!$G$7&amp;"]"&amp;_sheetname_dataframe)&amp;":"&amp;ADDRESS(2+ster!$C$14,D410+1,4),"")</f>
        <v>[DBTemplate.xlsm]data_frame!OS3:OS3</v>
      </c>
      <c r="R410" s="14" t="str">
        <f>IF($BP410,IF(MID(_xll.FORMULATEXT(INDEX(INDIRECT(Q410),1)),1,1)="=", _xll.FORMULATEXT(INDEX(INDIRECT(Q410),1),2,TRUE),""),"")</f>
        <v/>
      </c>
      <c r="S410" s="14">
        <f t="array" aca="1" ref="S410" ca="1">IF(H410,SUM(IF((IFERROR(INDIRECT(Q410)&lt;&gt;"",FALSE))*(INDIRECT(ster!$D$14)&lt;&gt;""),1,0)),"")</f>
        <v>0</v>
      </c>
      <c r="T410" s="14">
        <f t="array" aca="1" ref="T410" ca="1">IF(H410,IF(M410&gt;0,SUM(IFERROR(1*(MATCH(INDIRECT(Q410),INDIRECT(K410),0)&gt;0),0)*(INDIRECT(ster!$D$14)&lt;&gt;"")*NOT(ISNUMBER(INDIRECT(Q410)))),0),"")</f>
        <v>0</v>
      </c>
      <c r="U410" s="14">
        <f t="array" aca="1" ref="U410" ca="1">IF(H410,SUM((IFERROR(INDIRECT(Q410)="",FALSE))*(INDIRECT(ster!$D$14)&lt;&gt;"")),"")</f>
        <v>1</v>
      </c>
      <c r="V410" s="14">
        <f t="array" aca="1" ref="V410" ca="1">IF(H410,SUM((IFERROR(INDIRECT(Q410)="#ąś",TRUE))*(INDIRECT(ster!$D$14)&lt;&gt;"")),"")</f>
        <v>0</v>
      </c>
      <c r="W410" s="14">
        <f t="array" aca="1" ref="W410" ca="1">IF(H410,SUM(ISNUMBER(INDIRECT(Q410))*(INDIRECT(ster!$D$14)&lt;&gt;"")),"")</f>
        <v>0</v>
      </c>
      <c r="X410" s="14" t="str">
        <f t="array" aca="1" ref="X410" ca="1">IF(AND(H410,W410&gt;0),IF(wew!$B$3,MIN(IF((INDIRECT(ster!$D$14)&lt;&gt;"")*IFERROR(INDIRECT($Q410)&lt;&gt;"",FALSE),IFERROR(INDIRECT($Q410),"X"),"X")),"&lt;włącz podświetlanie wartości&gt;"),"—")</f>
        <v>—</v>
      </c>
      <c r="Y410" s="14" t="str">
        <f t="array" aca="1" ref="Y410" ca="1">IF(AND(H410,W410&gt;0),IF(wew!$B$3,MAX(IF((INDIRECT(ster!$D$14)&lt;&gt;"")*IFERROR(INDIRECT($Q410)&lt;&gt;"",FALSE),IFERROR(INDIRECT($Q410),"X"),"X")),"&lt;włącz podświetlanie wartości&gt;"),"—")</f>
        <v>—</v>
      </c>
      <c r="Z410" s="14">
        <f t="shared" ca="1" si="9431"/>
        <v>0</v>
      </c>
      <c r="AA410" s="12" t="str">
        <f t="shared" ca="1" si="9432"/>
        <v>—</v>
      </c>
      <c r="AB410" s="17">
        <f t="array" aca="1" ref="AB410" ca="1">IF(H410,IF(W410&gt;0,SUM((INDIRECT(ster!$D$14)&lt;&gt;"")*IFERROR((INDIRECT(Q410)&lt;&gt;"")*(INDIRECT(Q410)=INT(INDIRECT(Q410))),0)),0),"")</f>
        <v>0</v>
      </c>
      <c r="AC410" s="17">
        <f t="array" aca="1" ref="AC410" ca="1">IF(H410,W410-AB410,"")</f>
        <v>0</v>
      </c>
      <c r="AD410" s="17">
        <f t="shared" ca="1" si="9433"/>
        <v>1</v>
      </c>
      <c r="AE410" s="17" t="b">
        <f t="shared" ca="1" si="9434"/>
        <v>0</v>
      </c>
      <c r="AF410" s="17" t="str">
        <f ca="1">IF(AE410,IF($H410,ADDRESS(3,D410+2,4,,"["&amp;wew!$G$7&amp;"]"&amp;_sheetname_dataframe)&amp;":"&amp;ADDRESS(2+ster!$C$14,D410+2,4),""),"")</f>
        <v/>
      </c>
      <c r="AG410" s="17" t="str">
        <f t="shared" ca="1" si="9435"/>
        <v/>
      </c>
      <c r="AH410" s="17" t="b">
        <f t="shared" ca="1" si="9436"/>
        <v>0</v>
      </c>
      <c r="AI410" s="17" t="str">
        <f ca="1">IF(AH410,IF($H410,ADDRESS(3,D410+3,4,,"["&amp;wew!$G$7&amp;"]"&amp;_sheetname_dataframe)&amp;":"&amp;ADDRESS(2+ster!$C$14,D410+3,4),""),"")</f>
        <v/>
      </c>
      <c r="AJ410" s="17" t="str">
        <f t="shared" ca="1" si="9437"/>
        <v/>
      </c>
      <c r="AK410" s="17" t="b">
        <f t="shared" ca="1" si="9438"/>
        <v>0</v>
      </c>
      <c r="AL410" s="17" t="b">
        <f t="shared" ca="1" si="9439"/>
        <v>0</v>
      </c>
      <c r="AM410" s="17" t="b">
        <f t="shared" ca="1" si="9440"/>
        <v>0</v>
      </c>
      <c r="AN410" s="17">
        <f t="shared" ca="1" si="9441"/>
        <v>0</v>
      </c>
      <c r="AO410" s="24" t="str">
        <f t="shared" ca="1" si="9442"/>
        <v/>
      </c>
      <c r="AP410" s="24" t="str">
        <f t="shared" ca="1" si="9443"/>
        <v/>
      </c>
      <c r="AQ410" s="17" t="b">
        <f t="shared" ca="1" si="9444"/>
        <v>0</v>
      </c>
      <c r="AR410" s="17" t="b">
        <f t="shared" ca="1" si="9445"/>
        <v>0</v>
      </c>
      <c r="AS410" s="17" t="b">
        <f t="shared" ca="1" si="9446"/>
        <v>0</v>
      </c>
      <c r="AT410" s="17" t="b">
        <f t="shared" ca="1" si="9447"/>
        <v>0</v>
      </c>
      <c r="AU410" s="17" t="b">
        <f t="shared" ca="1" si="9448"/>
        <v>0</v>
      </c>
      <c r="AV410" s="17" t="b">
        <f t="shared" ca="1" si="9449"/>
        <v>0</v>
      </c>
      <c r="AW410" s="17" t="b">
        <f t="shared" ca="1" si="9450"/>
        <v>0</v>
      </c>
      <c r="AX410" s="14" t="b">
        <f t="array" aca="1" ref="AX410" ca="1">IF(H410,N410&gt;0,"")</f>
        <v>0</v>
      </c>
      <c r="AY410" s="17" t="str">
        <f t="shared" ca="1" si="9451"/>
        <v/>
      </c>
      <c r="AZ410" s="17" t="str">
        <f t="array" aca="1" ref="AZ410" ca="1">IF(AY410&lt;&gt;"",SUM(1*ISERROR(MATCH(INDIRECT(AY410),INDIRECT(K410),0)))=0,"")</f>
        <v/>
      </c>
      <c r="BA410" s="17" t="b">
        <f t="shared" ca="1" si="9452"/>
        <v>1</v>
      </c>
      <c r="BB410" s="17" t="b">
        <v>0</v>
      </c>
      <c r="BC410" s="17" t="b">
        <f t="shared" ca="1" si="9453"/>
        <v>0</v>
      </c>
      <c r="BD410" s="17" t="b">
        <f t="shared" ca="1" si="9454"/>
        <v>0</v>
      </c>
      <c r="BE410" s="17" t="b">
        <f t="shared" ca="1" si="9455"/>
        <v>0</v>
      </c>
      <c r="BF410" s="17" t="b">
        <f t="shared" ca="1" si="9456"/>
        <v>0</v>
      </c>
      <c r="BG410" s="17" t="b">
        <f t="shared" ca="1" si="9457"/>
        <v>0</v>
      </c>
      <c r="BH410" s="17" t="b">
        <f t="shared" ca="1" si="9458"/>
        <v>0</v>
      </c>
      <c r="BI410" s="17">
        <f t="shared" ca="1" si="9459"/>
        <v>7</v>
      </c>
      <c r="BJ410" s="17" t="b">
        <f t="shared" ca="1" si="9460"/>
        <v>0</v>
      </c>
      <c r="BK410" s="17" t="str">
        <f t="shared" ca="1" si="9461"/>
        <v/>
      </c>
      <c r="BL410" s="17" t="str">
        <f t="shared" ca="1" si="9462"/>
        <v/>
      </c>
      <c r="BM410" s="17" t="str">
        <f t="shared" ca="1" si="9463"/>
        <v>0</v>
      </c>
      <c r="BN410" s="17" t="str">
        <f t="shared" ca="1" si="9464"/>
        <v>0</v>
      </c>
      <c r="BO410" s="17" t="str">
        <f t="shared" ca="1" si="9465"/>
        <v/>
      </c>
      <c r="BP410" s="14" t="b">
        <f t="shared" ca="1" si="9466"/>
        <v>1</v>
      </c>
      <c r="BQ410" s="35"/>
      <c r="BX410" s="16"/>
      <c r="BY410" s="16"/>
      <c r="BZ410" s="16"/>
      <c r="CA410" s="16"/>
      <c r="CB410" s="16"/>
      <c r="CC410" s="16"/>
      <c r="CD410" s="16"/>
      <c r="CE410" s="16"/>
      <c r="CF410" s="16"/>
      <c r="CN410" s="14">
        <f ca="1">IF(H410,IFERROR(IsVariableNameLegal(O410),0),0)</f>
        <v>0</v>
      </c>
      <c r="CO410" s="14" t="str">
        <f t="array" aca="1" ref="CO410" ca="1">IF(H410,IF(COUNTIF(INDIRECT(wew!$C$13),O410)&gt;1,TRIM(SUBSTITUTE(_xll.MCONCAT(IF((INDIRECT(wew!$C$13)=O410)*(COLUMN(INDIRECT(wew!$C$13))&lt;&gt;D410+1),-1+COLUMN(INDIRECT(wew!$C$13)),"")," "),"  "," ")),""),"")</f>
        <v/>
      </c>
      <c r="CP410" s="14" t="str">
        <f t="array" aca="1" ref="CP410" ca="1">IF(P410&lt;&gt;"",IF(LEN(P410)&gt;150,1,""),"")</f>
        <v/>
      </c>
      <c r="CQ410" s="14" t="str">
        <f t="array" aca="1" ref="CQ410" ca="1">IF(AND(H410,NOT(ster!$J$3)),IF(COUNTIF(INDIRECT(wew!$C$15),P410)&gt;1,TRIM(SUBSTITUTE(_xll.MCONCAT(IF((INDIRECT(wew!$C$15)=P410)*(COLUMN(INDIRECT(wew!$C$15))&lt;&gt;D410+1),-1+COLUMN(INDIRECT(wew!$C$15)),"")," "),"  "," ")),""),"")</f>
        <v/>
      </c>
      <c r="CR410" s="14" t="str">
        <f t="array" aca="1" ref="CR410" ca="1">IF(H410,IF(AND(W410&gt;0,AO410&lt;&gt;""),TRIM(SUBSTITUTE(_xll.MCONCAT(IFERROR(IF(ISNUMBER(INDIRECT(Q410)),IF((INDIRECT(ster!$D$14)&lt;&gt;"")*(INDIRECT(Q410)&lt;AO410),INDIRECT(ster!$D$14) &amp; ": " &amp;  SUBSTITUTE(IF( AV410,IFERROR(TEXT(INDIRECT(Q410),"rrrr-mm-dd") &amp;" (" &amp; INDIRECT(Q410) &amp;")",INDIRECT(Q410)),INDIRECT(Q410))," "," "),""),""),"")," "),"  "," ")),""),"")</f>
        <v/>
      </c>
      <c r="CS410" s="14" t="str">
        <f t="array" aca="1" ref="CS410" ca="1">IF(H410,IF(AND(W410&gt;0,AP410&lt;&gt;""),TRIM(SUBSTITUTE(_xll.MCONCAT(IFERROR(IF(ISNUMBER(INDIRECT(Q410)),IF((INDIRECT(ster!$D$14)&lt;&gt;"")*(INDIRECT(Q410)&gt;AP410),INDIRECT(ster!$D$14) &amp; ": " &amp;  SUBSTITUTE(IF( AV410,IFERROR(TEXT(INDIRECT(Q410),"rrrr-mm-dd")&amp;" (" &amp; INDIRECT(Q410) &amp;")",INDIRECT(Q410)),INDIRECT(Q410))," "," "),""),""),"")," "),"  "," ")),""),"")</f>
        <v/>
      </c>
      <c r="CT410" s="14" t="str">
        <f t="array" aca="1" ref="CT410" ca="1">IF(H410,IF(AND(N410&gt;0,AR410),TRIM(SUBSTITUTE(_xll.MCONCAT(IFERROR(IF(ISNUMBER(INDIRECT(Q410)),IF((INDIRECT(ster!$D$14)&lt;&gt;"")*(IFERROR(0*(MATCH(INDIRECT(Q410),INDIRECT(K410),0)&gt;0),1)),INDIRECT(ster!$D$14) &amp; ": " &amp;  SUBSTITUTE(IF( AV410,IFERROR(TEXT(INDIRECT(Q410),"rrrr-mm-dd")&amp;" (" &amp; INDIRECT(Q410) &amp;")",INDIRECT(Q410)),INDIRECT(Q410))," "," "),""),""),"")," "),"  "," ")),""),"")</f>
        <v/>
      </c>
      <c r="CU410" s="14" t="str">
        <f t="array" aca="1" ref="CU410" ca="1">IF(H410,IF(AND(V410&gt;0),TRIM(SUBSTITUTE(_xll.MCONCAT(IF((INDIRECT(ster!$D$14)&lt;&gt;"")*(IFERROR(0*(INDIRECT(Q410)&lt;&gt;""),1)),INDIRECT(ster!$D$14),"")," "),"  "," ")),""),"")</f>
        <v/>
      </c>
      <c r="CV410" s="14" t="str">
        <f t="array" aca="1" ref="CV410" ca="1">IF(H410,IF(AS410,
TRIM(SUBSTITUTE(_xll.MCONCAT(IF(
   (INDIRECT(ster!$D$14)&lt;&gt;"")*
   ((INDIRECT(Q410)="")+
      NOT(ISNUMBER(INDIRECT(Q410)))*
      NOT(ISERROR(MATCH(INDIRECT(Q410),INDIRECT(K410),0)))
    ),
      INDIRECT(ster!$D$14),
   "")," "),"  "," ")),
""),"")</f>
        <v/>
      </c>
      <c r="CW410" s="14" t="str">
        <f t="array" aca="1" ref="CW410" ca="1">IF(H410,IF(AND(AQ410),TRIM(SUBSTITUTE(_xll.MCONCAT(IFERROR(IF(ISNUMBER(INDIRECT(Q410)),IF((INDIRECT(ster!$D$14)&lt;&gt;"")*(INDIRECT(Q410)&lt;&gt;INT(INDIRECT(Q410))),INDIRECT(ster!$D$14) &amp; ": " &amp; INDIRECT(Q410),""),""),"")," "),"  "," ")),""),"")</f>
        <v/>
      </c>
      <c r="CX410" s="14" t="str">
        <f t="array" aca="1" ref="CX410" ca="1">IF(H410,IF(OR(AU410,AV410),TRIM(SUBSTITUTE(_xll.MCONCAT(IF((INDIRECT(ster!$D$14)&lt;&gt;"")*NOT(ISNUMBER(INDIRECT(Q410))),IF(ISERROR(MATCH(INDIRECT(Q410),INDIRECT(K410),0)),IFERROR(IF(INDIRECT(Q410)&lt;&gt;"",INDIRECT(ster!$D$14) &amp; ": " &amp; SUBSTITUTE(INDIRECT(Q410)," "," "),""),""),""),"")," "),"  "," ")),""),"")</f>
        <v/>
      </c>
      <c r="CY410" s="14" t="str">
        <f t="array" aca="1" ref="CY410" ca="1">IF(H410,IF(AE410,TRIM(SUBSTITUTE(_xll.MCONCAT(IF((INDIRECT(ster!$D$14)&lt;&gt;"")*IFERROR(NOT(INDIRECT(AF410)),FALSE),IF(ISERROR(MATCH(INDIRECT(Q410),INDIRECT(K410),0)),IFERROR(IF(INDIRECT(Q410)&lt;&gt;"",INDIRECT(ster!$D$14)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CZ410" s="14" t="str">
        <f t="array" aca="1" ref="CZ410" ca="1">IF(H410,IF(AH410,TRIM(SUBSTITUTE(_xll.MCONCAT(IF((INDIRECT(ster!$D$14)&lt;&gt;"")*IFERROR(NOT(INDIRECT(AI410)),FALSE),IF(ISERROR(MATCH(INDIRECT(Q410),INDIRECT(K410),0)),IFERROR(IF(INDIRECT(Q410)&lt;&gt;"",INDIRECT(ster!$D$14)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DC410" s="14" t="str">
        <f ca="1">SUBSTITUTE(SUBSTITUTE(SUBSTITUTE(SUBSTITUTE(_xll.MCONCAT(DG410:DS410,"■"),"■■","■"),"■■","■"),"■■","■"),"■■","■")</f>
        <v>■</v>
      </c>
      <c r="DD410" s="14" t="str">
        <f t="shared" ca="1" si="9467"/>
        <v/>
      </c>
      <c r="DE410" s="14" t="str">
        <f t="shared" ca="1" si="9468"/>
        <v/>
      </c>
      <c r="DF410" s="14" t="str">
        <f t="shared" ca="1" si="9469"/>
        <v/>
      </c>
      <c r="DG410" s="14" t="str">
        <f t="shared" ca="1" si="9470"/>
        <v/>
      </c>
      <c r="DH410" s="14" t="str">
        <f t="shared" ca="1" si="9471"/>
        <v/>
      </c>
      <c r="DI410" s="14" t="str">
        <f t="shared" ca="1" si="9472"/>
        <v/>
      </c>
      <c r="DJ410" s="14" t="str">
        <f t="shared" ca="1" si="9473"/>
        <v/>
      </c>
      <c r="DK410" s="14" t="str">
        <f t="shared" ca="1" si="9474"/>
        <v/>
      </c>
      <c r="DL410" s="14" t="str">
        <f t="shared" ca="1" si="9475"/>
        <v/>
      </c>
      <c r="DM410" s="14" t="str">
        <f t="shared" ca="1" si="9476"/>
        <v/>
      </c>
      <c r="DN410" s="14" t="str">
        <f t="array" aca="1" ref="DN410" ca="1">IF(CU410&lt;&gt;"","There are errors in the entered values in the following cases: " &amp;SUBSTITUTE(CU410," ",", "),"")</f>
        <v/>
      </c>
      <c r="DO410" s="14" t="str">
        <f t="shared" ca="1" si="9477"/>
        <v/>
      </c>
      <c r="DP410" s="14" t="str">
        <f t="shared" ca="1" si="9478"/>
        <v/>
      </c>
      <c r="DQ410" s="14" t="str">
        <f t="shared" ca="1" si="9479"/>
        <v/>
      </c>
      <c r="DR410" s="14" t="str">
        <f t="shared" ca="1" si="9480"/>
        <v/>
      </c>
      <c r="DS410" s="14" t="str">
        <f t="shared" ca="1" si="9481"/>
        <v/>
      </c>
      <c r="DZ410" s="14" t="b">
        <f t="shared" ca="1" si="9482"/>
        <v>0</v>
      </c>
      <c r="EA410" s="14" t="str">
        <f t="shared" ca="1" si="9483"/>
        <v/>
      </c>
      <c r="EB410" s="14" t="str">
        <f t="shared" ca="1" si="9484"/>
        <v/>
      </c>
      <c r="EC410" s="14" t="str">
        <f t="shared" ca="1" si="9485"/>
        <v/>
      </c>
      <c r="ED410" s="14" t="str">
        <f t="shared" ca="1" si="9486"/>
        <v/>
      </c>
      <c r="EE410" s="14" t="str">
        <f t="shared" ca="1" si="9487"/>
        <v/>
      </c>
      <c r="EF410" s="14" t="str">
        <f t="shared" ca="1" si="9488"/>
        <v/>
      </c>
      <c r="EG410" s="14" t="str">
        <f t="shared" ca="1" si="9489"/>
        <v/>
      </c>
      <c r="EM410" s="14" t="b">
        <f t="shared" ca="1" si="9490"/>
        <v>0</v>
      </c>
      <c r="EN410" s="14" t="str">
        <f t="shared" ca="1" si="9491"/>
        <v/>
      </c>
      <c r="EO410" s="14" t="str">
        <f t="shared" ca="1" si="9492"/>
        <v/>
      </c>
      <c r="EP410" s="14" t="str">
        <f t="shared" ca="1" si="9493"/>
        <v/>
      </c>
      <c r="EQ410" s="14" t="str">
        <f t="shared" ca="1" si="9494"/>
        <v/>
      </c>
    </row>
    <row r="411" spans="2:147" s="14" customFormat="1">
      <c r="B411" s="14" t="str">
        <f t="shared" ca="1" si="9420"/>
        <v/>
      </c>
      <c r="C411" s="14">
        <f t="shared" ca="1" si="9421"/>
        <v>379</v>
      </c>
      <c r="D411" s="14">
        <f t="shared" si="9422"/>
        <v>409</v>
      </c>
      <c r="E411" s="14" t="str">
        <f t="shared" ca="1" si="9423"/>
        <v>N</v>
      </c>
      <c r="F411" s="14" t="str">
        <f t="shared" ca="1" si="9424"/>
        <v>q_106_4a</v>
      </c>
      <c r="G411" s="14" t="str">
        <f t="shared" ca="1" si="9425"/>
        <v>Which family member 4 had died</v>
      </c>
      <c r="H411" s="14" t="b">
        <f t="shared" ca="1" si="9426"/>
        <v>1</v>
      </c>
      <c r="I411" s="14" t="str">
        <f ca="1">IF($H411,ADDRESS(3,(D411+1)*2-1,4,,"["&amp;wew!$G$7&amp;"]"&amp;_sheetname_labels)&amp;":"&amp;ADDRESS(2+ster!$B$20,(D411+1)*2-1,4),"")</f>
        <v>[DBTemplate.xlsm]labels!AEM3:AEM61</v>
      </c>
      <c r="J411" s="14">
        <f t="array" aca="1" ref="J411" ca="1">IF(H411,MAX(0,MAX(IF(INDIRECT(I411)&lt;&gt;"",ROW(INDIRECT(I411)),""))-2),"")</f>
        <v>33</v>
      </c>
      <c r="K411" s="14" t="str">
        <f ca="1">IF($H411,IF($J411&gt;0,ADDRESS(3,(D411+1)*2-1,4,,"["&amp;wew!$G$7&amp;"]"&amp;_sheetname_labels)&amp;":"&amp;ADDRESS(2+J411,(D411+1)*2-1,4),""),"")</f>
        <v>[DBTemplate.xlsm]labels!AEM3:AEM35</v>
      </c>
      <c r="L411" s="14" t="str">
        <f ca="1">IF($H411,IF($J411&gt;0,ADDRESS(3,(D411+1)*2,4,,"["&amp;wew!$G$7&amp;"]"&amp;_sheetname_labels)&amp;":"&amp;ADDRESS(2+J411,(D411+1)*2,4),""),"")</f>
        <v>[DBTemplate.xlsm]labels!AEN3:AEN35</v>
      </c>
      <c r="M411" s="14">
        <f t="shared" ca="1" si="9427"/>
        <v>0</v>
      </c>
      <c r="N411" s="14">
        <f t="shared" ca="1" si="9428"/>
        <v>33</v>
      </c>
      <c r="O411" s="14" t="str">
        <f t="shared" ca="1" si="9429"/>
        <v>q_106_4a</v>
      </c>
      <c r="P411" s="14" t="str">
        <f t="shared" ca="1" si="9430"/>
        <v>Which family member 4 had died</v>
      </c>
      <c r="Q411" s="14" t="str">
        <f ca="1">IF($BP411,ADDRESS(3,D411+1,4,,"["&amp;wew!$G$7&amp;"]"&amp;_sheetname_dataframe)&amp;":"&amp;ADDRESS(2+ster!$C$14,D411+1,4),"")</f>
        <v>[DBTemplate.xlsm]data_frame!OT3:OT3</v>
      </c>
      <c r="R411" s="14" t="str">
        <f>IF($BP411,IF(MID(_xll.FORMULATEXT(INDEX(INDIRECT(Q411),1)),1,1)="=", _xll.FORMULATEXT(INDEX(INDIRECT(Q411),1),2,TRUE),""),"")</f>
        <v/>
      </c>
      <c r="S411" s="14">
        <f t="array" aca="1" ref="S411" ca="1">IF(H411,SUM(IF((IFERROR(INDIRECT(Q411)&lt;&gt;"",FALSE))*(INDIRECT(ster!$D$14)&lt;&gt;""),1,0)),"")</f>
        <v>0</v>
      </c>
      <c r="T411" s="14">
        <f t="array" aca="1" ref="T411" ca="1">IF(H411,IF(M411&gt;0,SUM(IFERROR(1*(MATCH(INDIRECT(Q411),INDIRECT(K411),0)&gt;0),0)*(INDIRECT(ster!$D$14)&lt;&gt;"")*NOT(ISNUMBER(INDIRECT(Q411)))),0),"")</f>
        <v>0</v>
      </c>
      <c r="U411" s="14">
        <f t="array" aca="1" ref="U411" ca="1">IF(H411,SUM((IFERROR(INDIRECT(Q411)="",FALSE))*(INDIRECT(ster!$D$14)&lt;&gt;"")),"")</f>
        <v>1</v>
      </c>
      <c r="V411" s="14">
        <f t="array" aca="1" ref="V411" ca="1">IF(H411,SUM((IFERROR(INDIRECT(Q411)="#ąś",TRUE))*(INDIRECT(ster!$D$14)&lt;&gt;"")),"")</f>
        <v>0</v>
      </c>
      <c r="W411" s="14">
        <f t="array" aca="1" ref="W411" ca="1">IF(H411,SUM(ISNUMBER(INDIRECT(Q411))*(INDIRECT(ster!$D$14)&lt;&gt;"")),"")</f>
        <v>0</v>
      </c>
      <c r="X411" s="14" t="str">
        <f t="array" aca="1" ref="X411" ca="1">IF(AND(H411,W411&gt;0),IF(wew!$B$3,MIN(IF((INDIRECT(ster!$D$14)&lt;&gt;"")*IFERROR(INDIRECT($Q411)&lt;&gt;"",FALSE),IFERROR(INDIRECT($Q411),"X"),"X")),"&lt;włącz podświetlanie wartości&gt;"),"—")</f>
        <v>—</v>
      </c>
      <c r="Y411" s="14" t="str">
        <f t="array" aca="1" ref="Y411" ca="1">IF(AND(H411,W411&gt;0),IF(wew!$B$3,MAX(IF((INDIRECT(ster!$D$14)&lt;&gt;"")*IFERROR(INDIRECT($Q411)&lt;&gt;"",FALSE),IFERROR(INDIRECT($Q411),"X"),"X")),"&lt;włącz podświetlanie wartości&gt;"),"—")</f>
        <v>—</v>
      </c>
      <c r="Z411" s="14">
        <f t="shared" ca="1" si="9431"/>
        <v>0</v>
      </c>
      <c r="AA411" s="12" t="str">
        <f t="shared" ca="1" si="9432"/>
        <v>—</v>
      </c>
      <c r="AB411" s="17">
        <f t="array" aca="1" ref="AB411" ca="1">IF(H411,IF(W411&gt;0,SUM((INDIRECT(ster!$D$14)&lt;&gt;"")*IFERROR((INDIRECT(Q411)&lt;&gt;"")*(INDIRECT(Q411)=INT(INDIRECT(Q411))),0)),0),"")</f>
        <v>0</v>
      </c>
      <c r="AC411" s="17">
        <f t="array" aca="1" ref="AC411" ca="1">IF(H411,W411-AB411,"")</f>
        <v>0</v>
      </c>
      <c r="AD411" s="17">
        <f t="shared" ca="1" si="9433"/>
        <v>1</v>
      </c>
      <c r="AE411" s="17" t="b">
        <f t="shared" ca="1" si="9434"/>
        <v>0</v>
      </c>
      <c r="AF411" s="17" t="str">
        <f ca="1">IF(AE411,IF($H411,ADDRESS(3,D411+2,4,,"["&amp;wew!$G$7&amp;"]"&amp;_sheetname_dataframe)&amp;":"&amp;ADDRESS(2+ster!$C$14,D411+2,4),""),"")</f>
        <v/>
      </c>
      <c r="AG411" s="17" t="str">
        <f t="shared" ca="1" si="9435"/>
        <v/>
      </c>
      <c r="AH411" s="17" t="b">
        <f t="shared" ca="1" si="9436"/>
        <v>0</v>
      </c>
      <c r="AI411" s="17" t="str">
        <f ca="1">IF(AH411,IF($H411,ADDRESS(3,D411+3,4,,"["&amp;wew!$G$7&amp;"]"&amp;_sheetname_dataframe)&amp;":"&amp;ADDRESS(2+ster!$C$14,D411+3,4),""),"")</f>
        <v/>
      </c>
      <c r="AJ411" s="17" t="str">
        <f t="shared" ca="1" si="9437"/>
        <v/>
      </c>
      <c r="AK411" s="17" t="b">
        <f t="shared" ca="1" si="9438"/>
        <v>0</v>
      </c>
      <c r="AL411" s="17" t="b">
        <f t="shared" ca="1" si="9439"/>
        <v>0</v>
      </c>
      <c r="AM411" s="17" t="b">
        <f t="shared" ca="1" si="9440"/>
        <v>0</v>
      </c>
      <c r="AN411" s="17">
        <f t="shared" ca="1" si="9441"/>
        <v>0</v>
      </c>
      <c r="AO411" s="24" t="str">
        <f t="shared" ca="1" si="9442"/>
        <v/>
      </c>
      <c r="AP411" s="24" t="str">
        <f t="shared" ca="1" si="9443"/>
        <v/>
      </c>
      <c r="AQ411" s="17" t="b">
        <f t="shared" ca="1" si="9444"/>
        <v>0</v>
      </c>
      <c r="AR411" s="17" t="b">
        <f t="shared" ca="1" si="9445"/>
        <v>0</v>
      </c>
      <c r="AS411" s="17" t="b">
        <f t="shared" ca="1" si="9446"/>
        <v>0</v>
      </c>
      <c r="AT411" s="17" t="b">
        <f t="shared" ca="1" si="9447"/>
        <v>0</v>
      </c>
      <c r="AU411" s="17" t="b">
        <f t="shared" ca="1" si="9448"/>
        <v>1</v>
      </c>
      <c r="AV411" s="17" t="b">
        <f t="shared" ca="1" si="9449"/>
        <v>0</v>
      </c>
      <c r="AW411" s="17" t="b">
        <f t="shared" ca="1" si="9450"/>
        <v>0</v>
      </c>
      <c r="AX411" s="14" t="b">
        <f t="array" aca="1" ref="AX411" ca="1">IF(H411,N411&gt;0,"")</f>
        <v>1</v>
      </c>
      <c r="AY411" s="17" t="str">
        <f t="shared" ca="1" si="9451"/>
        <v>C3:C35</v>
      </c>
      <c r="AZ411" s="17" t="b">
        <f t="array" aca="1" ref="AZ411" ca="1">IF(AY411&lt;&gt;"",SUM(1*ISERROR(MATCH(INDIRECT(AY411),INDIRECT(K411),0)))=0,"")</f>
        <v>0</v>
      </c>
      <c r="BA411" s="17" t="b">
        <f t="shared" ca="1" si="9452"/>
        <v>1</v>
      </c>
      <c r="BB411" s="17" t="b">
        <v>0</v>
      </c>
      <c r="BC411" s="17" t="b">
        <f t="shared" ca="1" si="9453"/>
        <v>0</v>
      </c>
      <c r="BD411" s="17" t="b">
        <f t="shared" ca="1" si="9454"/>
        <v>1</v>
      </c>
      <c r="BE411" s="17" t="b">
        <f t="shared" ca="1" si="9455"/>
        <v>0</v>
      </c>
      <c r="BF411" s="17" t="b">
        <f t="shared" ca="1" si="9456"/>
        <v>0</v>
      </c>
      <c r="BG411" s="17" t="b">
        <f t="shared" ca="1" si="9457"/>
        <v>0</v>
      </c>
      <c r="BH411" s="17" t="b">
        <f t="shared" ca="1" si="9458"/>
        <v>1</v>
      </c>
      <c r="BI411" s="17">
        <f t="shared" ca="1" si="9459"/>
        <v>3</v>
      </c>
      <c r="BJ411" s="17" t="b">
        <f t="shared" ca="1" si="9460"/>
        <v>0</v>
      </c>
      <c r="BK411" s="17" t="str">
        <f t="shared" ca="1" si="9461"/>
        <v/>
      </c>
      <c r="BL411" s="17" t="str">
        <f t="shared" ca="1" si="9462"/>
        <v/>
      </c>
      <c r="BM411" s="17" t="str">
        <f t="shared" ca="1" si="9463"/>
        <v>L</v>
      </c>
      <c r="BN411" s="17" t="str">
        <f t="shared" ca="1" si="9464"/>
        <v>L</v>
      </c>
      <c r="BO411" s="17" t="str">
        <f t="shared" ca="1" si="9465"/>
        <v>N</v>
      </c>
      <c r="BP411" s="14" t="b">
        <f t="shared" ca="1" si="9466"/>
        <v>1</v>
      </c>
      <c r="BQ411" s="35"/>
      <c r="BX411" s="16"/>
      <c r="BY411" s="16"/>
      <c r="BZ411" s="16"/>
      <c r="CA411" s="16"/>
      <c r="CB411" s="16"/>
      <c r="CC411" s="16"/>
      <c r="CD411" s="16"/>
      <c r="CE411" s="16"/>
      <c r="CF411" s="16"/>
      <c r="CN411" s="14">
        <f ca="1">IF(H411,IFERROR(IsVariableNameLegal(O411),0),0)</f>
        <v>0</v>
      </c>
      <c r="CO411" s="14" t="str">
        <f t="array" aca="1" ref="CO411" ca="1">IF(H411,IF(COUNTIF(INDIRECT(wew!$C$13),O411)&gt;1,TRIM(SUBSTITUTE(_xll.MCONCAT(IF((INDIRECT(wew!$C$13)=O411)*(COLUMN(INDIRECT(wew!$C$13))&lt;&gt;D411+1),-1+COLUMN(INDIRECT(wew!$C$13)),"")," "),"  "," ")),""),"")</f>
        <v/>
      </c>
      <c r="CP411" s="14" t="str">
        <f t="array" aca="1" ref="CP411" ca="1">IF(P411&lt;&gt;"",IF(LEN(P411)&gt;150,1,""),"")</f>
        <v/>
      </c>
      <c r="CQ411" s="14" t="str">
        <f t="array" aca="1" ref="CQ411" ca="1">IF(AND(H411,NOT(ster!$J$3)),IF(COUNTIF(INDIRECT(wew!$C$15),P411)&gt;1,TRIM(SUBSTITUTE(_xll.MCONCAT(IF((INDIRECT(wew!$C$15)=P411)*(COLUMN(INDIRECT(wew!$C$15))&lt;&gt;D411+1),-1+COLUMN(INDIRECT(wew!$C$15)),"")," "),"  "," ")),""),"")</f>
        <v/>
      </c>
      <c r="CR411" s="14" t="str">
        <f t="array" aca="1" ref="CR411" ca="1">IF(H411,IF(AND(W411&gt;0,AO411&lt;&gt;""),TRIM(SUBSTITUTE(_xll.MCONCAT(IFERROR(IF(ISNUMBER(INDIRECT(Q411)),IF((INDIRECT(ster!$D$14)&lt;&gt;"")*(INDIRECT(Q411)&lt;AO411),INDIRECT(ster!$D$14) &amp; ": " &amp;  SUBSTITUTE(IF( AV411,IFERROR(TEXT(INDIRECT(Q411),"rrrr-mm-dd") &amp;" (" &amp; INDIRECT(Q411) &amp;")",INDIRECT(Q411)),INDIRECT(Q411))," "," "),""),""),"")," "),"  "," ")),""),"")</f>
        <v/>
      </c>
      <c r="CS411" s="14" t="str">
        <f t="array" aca="1" ref="CS411" ca="1">IF(H411,IF(AND(W411&gt;0,AP411&lt;&gt;""),TRIM(SUBSTITUTE(_xll.MCONCAT(IFERROR(IF(ISNUMBER(INDIRECT(Q411)),IF((INDIRECT(ster!$D$14)&lt;&gt;"")*(INDIRECT(Q411)&gt;AP411),INDIRECT(ster!$D$14) &amp; ": " &amp;  SUBSTITUTE(IF( AV411,IFERROR(TEXT(INDIRECT(Q411),"rrrr-mm-dd")&amp;" (" &amp; INDIRECT(Q411) &amp;")",INDIRECT(Q411)),INDIRECT(Q411))," "," "),""),""),"")," "),"  "," ")),""),"")</f>
        <v/>
      </c>
      <c r="CT411" s="14" t="str">
        <f t="array" aca="1" ref="CT411" ca="1">IF(H411,IF(AND(N411&gt;0,AR411),TRIM(SUBSTITUTE(_xll.MCONCAT(IFERROR(IF(ISNUMBER(INDIRECT(Q411)),IF((INDIRECT(ster!$D$14)&lt;&gt;"")*(IFERROR(0*(MATCH(INDIRECT(Q411),INDIRECT(K411),0)&gt;0),1)),INDIRECT(ster!$D$14) &amp; ": " &amp;  SUBSTITUTE(IF( AV411,IFERROR(TEXT(INDIRECT(Q411),"rrrr-mm-dd")&amp;" (" &amp; INDIRECT(Q411) &amp;")",INDIRECT(Q411)),INDIRECT(Q411))," "," "),""),""),"")," "),"  "," ")),""),"")</f>
        <v/>
      </c>
      <c r="CU411" s="14" t="str">
        <f t="array" aca="1" ref="CU411" ca="1">IF(H411,IF(AND(V411&gt;0),TRIM(SUBSTITUTE(_xll.MCONCAT(IF((INDIRECT(ster!$D$14)&lt;&gt;"")*(IFERROR(0*(INDIRECT(Q411)&lt;&gt;""),1)),INDIRECT(ster!$D$14),"")," "),"  "," ")),""),"")</f>
        <v/>
      </c>
      <c r="CV411" s="14" t="str">
        <f t="array" aca="1" ref="CV411" ca="1">IF(H411,IF(AS411,
TRIM(SUBSTITUTE(_xll.MCONCAT(IF(
   (INDIRECT(ster!$D$14)&lt;&gt;"")*
   ((INDIRECT(Q411)="")+
      NOT(ISNUMBER(INDIRECT(Q411)))*
      NOT(ISERROR(MATCH(INDIRECT(Q411),INDIRECT(K411),0)))
    ),
      INDIRECT(ster!$D$14),
   "")," "),"  "," ")),
""),"")</f>
        <v/>
      </c>
      <c r="CW411" s="14" t="str">
        <f t="array" aca="1" ref="CW411" ca="1">IF(H411,IF(AND(AQ411),TRIM(SUBSTITUTE(_xll.MCONCAT(IFERROR(IF(ISNUMBER(INDIRECT(Q411)),IF((INDIRECT(ster!$D$14)&lt;&gt;"")*(INDIRECT(Q411)&lt;&gt;INT(INDIRECT(Q411))),INDIRECT(ster!$D$14) &amp; ": " &amp; INDIRECT(Q411),""),""),"")," "),"  "," ")),""),"")</f>
        <v/>
      </c>
      <c r="CX411" s="14" t="str">
        <f t="array" aca="1" ref="CX411" ca="1">IF(H411,IF(OR(AU411,AV411),TRIM(SUBSTITUTE(_xll.MCONCAT(IF((INDIRECT(ster!$D$14)&lt;&gt;"")*NOT(ISNUMBER(INDIRECT(Q411))),IF(ISERROR(MATCH(INDIRECT(Q411),INDIRECT(K411),0)),IFERROR(IF(INDIRECT(Q411)&lt;&gt;"",INDIRECT(ster!$D$14) &amp; ": " &amp; SUBSTITUTE(INDIRECT(Q411)," "," "),""),""),""),"")," "),"  "," ")),""),"")</f>
        <v/>
      </c>
      <c r="CY411" s="14" t="str">
        <f t="array" aca="1" ref="CY411" ca="1">IF(H411,IF(AE411,TRIM(SUBSTITUTE(_xll.MCONCAT(IF((INDIRECT(ster!$D$14)&lt;&gt;"")*IFERROR(NOT(INDIRECT(AF411)),FALSE),IF(ISERROR(MATCH(INDIRECT(Q411),INDIRECT(K411),0)),IFERROR(IF(INDIRECT(Q411)&lt;&gt;"",INDIRECT(ster!$D$14)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CZ411" s="14" t="str">
        <f t="array" aca="1" ref="CZ411" ca="1">IF(H411,IF(AH411,TRIM(SUBSTITUTE(_xll.MCONCAT(IF((INDIRECT(ster!$D$14)&lt;&gt;"")*IFERROR(NOT(INDIRECT(AI411)),FALSE),IF(ISERROR(MATCH(INDIRECT(Q411),INDIRECT(K411),0)),IFERROR(IF(INDIRECT(Q411)&lt;&gt;"",INDIRECT(ster!$D$14)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DC411" s="14" t="str">
        <f ca="1">SUBSTITUTE(SUBSTITUTE(SUBSTITUTE(SUBSTITUTE(_xll.MCONCAT(DG411:DS411,"■"),"■■","■"),"■■","■"),"■■","■"),"■■","■")</f>
        <v>■</v>
      </c>
      <c r="DD411" s="14" t="str">
        <f t="shared" ca="1" si="9467"/>
        <v/>
      </c>
      <c r="DE411" s="14" t="str">
        <f t="shared" ca="1" si="9468"/>
        <v/>
      </c>
      <c r="DF411" s="14" t="str">
        <f t="shared" ca="1" si="9469"/>
        <v/>
      </c>
      <c r="DG411" s="14" t="str">
        <f t="shared" ca="1" si="9470"/>
        <v/>
      </c>
      <c r="DH411" s="14" t="str">
        <f t="shared" ca="1" si="9471"/>
        <v/>
      </c>
      <c r="DI411" s="14" t="str">
        <f t="shared" ca="1" si="9472"/>
        <v/>
      </c>
      <c r="DJ411" s="14" t="str">
        <f t="shared" ca="1" si="9473"/>
        <v/>
      </c>
      <c r="DK411" s="14" t="str">
        <f t="shared" ca="1" si="9474"/>
        <v/>
      </c>
      <c r="DL411" s="14" t="str">
        <f t="shared" ca="1" si="9475"/>
        <v/>
      </c>
      <c r="DM411" s="14" t="str">
        <f t="shared" ca="1" si="9476"/>
        <v/>
      </c>
      <c r="DN411" s="14" t="str">
        <f t="array" aca="1" ref="DN411" ca="1">IF(CU411&lt;&gt;"","There are errors in the entered values in the following cases: " &amp;SUBSTITUTE(CU411," ",", "),"")</f>
        <v/>
      </c>
      <c r="DO411" s="14" t="str">
        <f t="shared" ca="1" si="9477"/>
        <v/>
      </c>
      <c r="DP411" s="14" t="str">
        <f t="shared" ca="1" si="9478"/>
        <v/>
      </c>
      <c r="DQ411" s="14" t="str">
        <f t="shared" ca="1" si="9479"/>
        <v/>
      </c>
      <c r="DR411" s="14" t="str">
        <f t="shared" ca="1" si="9480"/>
        <v/>
      </c>
      <c r="DS411" s="14" t="str">
        <f t="shared" ca="1" si="9481"/>
        <v/>
      </c>
      <c r="DZ411" s="14" t="b">
        <f t="shared" ca="1" si="9482"/>
        <v>0</v>
      </c>
      <c r="EA411" s="14" t="str">
        <f t="shared" ca="1" si="9483"/>
        <v>Which family member 4 had died (q_106_4a)</v>
      </c>
      <c r="EB411" s="14" t="str">
        <f t="shared" ca="1" si="9484"/>
        <v xml:space="preserve">Values must be numeric. </v>
      </c>
      <c r="EC411" s="14" t="str">
        <f t="shared" ca="1" si="9485"/>
        <v xml:space="preserve">Which family member 4 had died (q_106_4a): Values must be numeric. </v>
      </c>
      <c r="ED411" s="14" t="str">
        <f t="shared" ca="1" si="9486"/>
        <v/>
      </c>
      <c r="EE411" s="14" t="str">
        <f t="shared" ca="1" si="9487"/>
        <v>Values must be numeric</v>
      </c>
      <c r="EF411" s="14" t="str">
        <f t="shared" ca="1" si="9488"/>
        <v/>
      </c>
      <c r="EG411" s="14" t="str">
        <f t="shared" ca="1" si="9489"/>
        <v/>
      </c>
      <c r="EM411" s="14" t="b">
        <f t="shared" ca="1" si="9490"/>
        <v>1</v>
      </c>
      <c r="EN411" s="14">
        <f t="shared" ca="1" si="9491"/>
        <v>379</v>
      </c>
      <c r="EO411" s="14" t="str">
        <f t="shared" ca="1" si="9492"/>
        <v>q_106_4a</v>
      </c>
      <c r="EP411" s="14" t="str">
        <f t="shared" ca="1" si="9493"/>
        <v xml:space="preserve">Which family member 4 had died (q_106_4a): Values must be numeric. </v>
      </c>
      <c r="EQ411" s="14" t="str">
        <f t="shared" ca="1" si="9494"/>
        <v/>
      </c>
    </row>
    <row r="412" spans="2:147" s="14" customFormat="1">
      <c r="B412" s="14" t="str">
        <f t="shared" ca="1" si="9420"/>
        <v/>
      </c>
      <c r="C412" s="14">
        <f t="shared" ca="1" si="9421"/>
        <v>380</v>
      </c>
      <c r="D412" s="14">
        <f t="shared" si="9422"/>
        <v>410</v>
      </c>
      <c r="E412" s="14" t="str">
        <f t="shared" ca="1" si="9423"/>
        <v>N</v>
      </c>
      <c r="F412" s="14" t="str">
        <f t="shared" ca="1" si="9424"/>
        <v>q_106_4b</v>
      </c>
      <c r="G412" s="14" t="str">
        <f t="shared" ca="1" si="9425"/>
        <v>What cause of death of family member 4</v>
      </c>
      <c r="H412" s="14" t="b">
        <f t="shared" ca="1" si="9426"/>
        <v>1</v>
      </c>
      <c r="I412" s="14" t="str">
        <f ca="1">IF($H412,ADDRESS(3,(D412+1)*2-1,4,,"["&amp;wew!$G$7&amp;"]"&amp;_sheetname_labels)&amp;":"&amp;ADDRESS(2+ster!$B$20,(D412+1)*2-1,4),"")</f>
        <v>[DBTemplate.xlsm]labels!AEO3:AEO61</v>
      </c>
      <c r="J412" s="14">
        <f t="array" aca="1" ref="J412" ca="1">IF(H412,MAX(0,MAX(IF(INDIRECT(I412)&lt;&gt;"",ROW(INDIRECT(I412)),""))-2),"")</f>
        <v>52</v>
      </c>
      <c r="K412" s="14" t="str">
        <f ca="1">IF($H412,IF($J412&gt;0,ADDRESS(3,(D412+1)*2-1,4,,"["&amp;wew!$G$7&amp;"]"&amp;_sheetname_labels)&amp;":"&amp;ADDRESS(2+J412,(D412+1)*2-1,4),""),"")</f>
        <v>[DBTemplate.xlsm]labels!AEO3:AEO54</v>
      </c>
      <c r="L412" s="14" t="str">
        <f ca="1">IF($H412,IF($J412&gt;0,ADDRESS(3,(D412+1)*2,4,,"["&amp;wew!$G$7&amp;"]"&amp;_sheetname_labels)&amp;":"&amp;ADDRESS(2+J412,(D412+1)*2,4),""),"")</f>
        <v>[DBTemplate.xlsm]labels!AEP3:AEP54</v>
      </c>
      <c r="M412" s="14">
        <f t="shared" ca="1" si="9427"/>
        <v>0</v>
      </c>
      <c r="N412" s="14">
        <f t="shared" ca="1" si="9428"/>
        <v>52</v>
      </c>
      <c r="O412" s="14" t="str">
        <f t="shared" ca="1" si="9429"/>
        <v>q_106_4b</v>
      </c>
      <c r="P412" s="14" t="str">
        <f t="shared" ca="1" si="9430"/>
        <v>What cause of death of family member 4</v>
      </c>
      <c r="Q412" s="14" t="str">
        <f ca="1">IF($BP412,ADDRESS(3,D412+1,4,,"["&amp;wew!$G$7&amp;"]"&amp;_sheetname_dataframe)&amp;":"&amp;ADDRESS(2+ster!$C$14,D412+1,4),"")</f>
        <v>[DBTemplate.xlsm]data_frame!OU3:OU3</v>
      </c>
      <c r="R412" s="14" t="str">
        <f>IF($BP412,IF(MID(_xll.FORMULATEXT(INDEX(INDIRECT(Q412),1)),1,1)="=", _xll.FORMULATEXT(INDEX(INDIRECT(Q412),1),2,TRUE),""),"")</f>
        <v/>
      </c>
      <c r="S412" s="14">
        <f t="array" aca="1" ref="S412" ca="1">IF(H412,SUM(IF((IFERROR(INDIRECT(Q412)&lt;&gt;"",FALSE))*(INDIRECT(ster!$D$14)&lt;&gt;""),1,0)),"")</f>
        <v>0</v>
      </c>
      <c r="T412" s="14">
        <f t="array" aca="1" ref="T412" ca="1">IF(H412,IF(M412&gt;0,SUM(IFERROR(1*(MATCH(INDIRECT(Q412),INDIRECT(K412),0)&gt;0),0)*(INDIRECT(ster!$D$14)&lt;&gt;"")*NOT(ISNUMBER(INDIRECT(Q412)))),0),"")</f>
        <v>0</v>
      </c>
      <c r="U412" s="14">
        <f t="array" aca="1" ref="U412" ca="1">IF(H412,SUM((IFERROR(INDIRECT(Q412)="",FALSE))*(INDIRECT(ster!$D$14)&lt;&gt;"")),"")</f>
        <v>1</v>
      </c>
      <c r="V412" s="14">
        <f t="array" aca="1" ref="V412" ca="1">IF(H412,SUM((IFERROR(INDIRECT(Q412)="#ąś",TRUE))*(INDIRECT(ster!$D$14)&lt;&gt;"")),"")</f>
        <v>0</v>
      </c>
      <c r="W412" s="14">
        <f t="array" aca="1" ref="W412" ca="1">IF(H412,SUM(ISNUMBER(INDIRECT(Q412))*(INDIRECT(ster!$D$14)&lt;&gt;"")),"")</f>
        <v>0</v>
      </c>
      <c r="X412" s="14" t="str">
        <f t="array" aca="1" ref="X412" ca="1">IF(AND(H412,W412&gt;0),IF(wew!$B$3,MIN(IF((INDIRECT(ster!$D$14)&lt;&gt;"")*IFERROR(INDIRECT($Q412)&lt;&gt;"",FALSE),IFERROR(INDIRECT($Q412),"X"),"X")),"&lt;włącz podświetlanie wartości&gt;"),"—")</f>
        <v>—</v>
      </c>
      <c r="Y412" s="14" t="str">
        <f t="array" aca="1" ref="Y412" ca="1">IF(AND(H412,W412&gt;0),IF(wew!$B$3,MAX(IF((INDIRECT(ster!$D$14)&lt;&gt;"")*IFERROR(INDIRECT($Q412)&lt;&gt;"",FALSE),IFERROR(INDIRECT($Q412),"X"),"X")),"&lt;włącz podświetlanie wartości&gt;"),"—")</f>
        <v>—</v>
      </c>
      <c r="Z412" s="14">
        <f t="shared" ca="1" si="9431"/>
        <v>0</v>
      </c>
      <c r="AA412" s="12" t="str">
        <f t="shared" ca="1" si="9432"/>
        <v>—</v>
      </c>
      <c r="AB412" s="17">
        <f t="array" aca="1" ref="AB412" ca="1">IF(H412,IF(W412&gt;0,SUM((INDIRECT(ster!$D$14)&lt;&gt;"")*IFERROR((INDIRECT(Q412)&lt;&gt;"")*(INDIRECT(Q412)=INT(INDIRECT(Q412))),0)),0),"")</f>
        <v>0</v>
      </c>
      <c r="AC412" s="17">
        <f t="array" aca="1" ref="AC412" ca="1">IF(H412,W412-AB412,"")</f>
        <v>0</v>
      </c>
      <c r="AD412" s="17">
        <f t="shared" ca="1" si="9433"/>
        <v>1</v>
      </c>
      <c r="AE412" s="17" t="b">
        <f t="shared" ca="1" si="9434"/>
        <v>0</v>
      </c>
      <c r="AF412" s="17" t="str">
        <f ca="1">IF(AE412,IF($H412,ADDRESS(3,D412+2,4,,"["&amp;wew!$G$7&amp;"]"&amp;_sheetname_dataframe)&amp;":"&amp;ADDRESS(2+ster!$C$14,D412+2,4),""),"")</f>
        <v/>
      </c>
      <c r="AG412" s="17" t="str">
        <f t="shared" ca="1" si="9435"/>
        <v/>
      </c>
      <c r="AH412" s="17" t="b">
        <f t="shared" ca="1" si="9436"/>
        <v>0</v>
      </c>
      <c r="AI412" s="17" t="str">
        <f ca="1">IF(AH412,IF($H412,ADDRESS(3,D412+3,4,,"["&amp;wew!$G$7&amp;"]"&amp;_sheetname_dataframe)&amp;":"&amp;ADDRESS(2+ster!$C$14,D412+3,4),""),"")</f>
        <v/>
      </c>
      <c r="AJ412" s="17" t="str">
        <f t="shared" ca="1" si="9437"/>
        <v/>
      </c>
      <c r="AK412" s="17" t="b">
        <f t="shared" ca="1" si="9438"/>
        <v>0</v>
      </c>
      <c r="AL412" s="17" t="b">
        <f t="shared" ca="1" si="9439"/>
        <v>0</v>
      </c>
      <c r="AM412" s="17" t="b">
        <f t="shared" ca="1" si="9440"/>
        <v>0</v>
      </c>
      <c r="AN412" s="17">
        <f t="shared" ca="1" si="9441"/>
        <v>0</v>
      </c>
      <c r="AO412" s="24" t="str">
        <f t="shared" ca="1" si="9442"/>
        <v/>
      </c>
      <c r="AP412" s="24" t="str">
        <f t="shared" ca="1" si="9443"/>
        <v/>
      </c>
      <c r="AQ412" s="17" t="b">
        <f t="shared" ca="1" si="9444"/>
        <v>0</v>
      </c>
      <c r="AR412" s="17" t="b">
        <f t="shared" ca="1" si="9445"/>
        <v>0</v>
      </c>
      <c r="AS412" s="17" t="b">
        <f t="shared" ca="1" si="9446"/>
        <v>0</v>
      </c>
      <c r="AT412" s="17" t="b">
        <f t="shared" ca="1" si="9447"/>
        <v>0</v>
      </c>
      <c r="AU412" s="17" t="b">
        <f t="shared" ca="1" si="9448"/>
        <v>1</v>
      </c>
      <c r="AV412" s="17" t="b">
        <f t="shared" ca="1" si="9449"/>
        <v>0</v>
      </c>
      <c r="AW412" s="17" t="b">
        <f t="shared" ca="1" si="9450"/>
        <v>0</v>
      </c>
      <c r="AX412" s="14" t="b">
        <f t="array" aca="1" ref="AX412" ca="1">IF(H412,N412&gt;0,"")</f>
        <v>1</v>
      </c>
      <c r="AY412" s="17" t="str">
        <f t="shared" ca="1" si="9451"/>
        <v>C3:C54</v>
      </c>
      <c r="AZ412" s="17" t="b">
        <f t="array" aca="1" ref="AZ412" ca="1">IF(AY412&lt;&gt;"",SUM(1*ISERROR(MATCH(INDIRECT(AY412),INDIRECT(K412),0)))=0,"")</f>
        <v>0</v>
      </c>
      <c r="BA412" s="17" t="b">
        <f t="shared" ca="1" si="9452"/>
        <v>1</v>
      </c>
      <c r="BB412" s="17" t="b">
        <v>0</v>
      </c>
      <c r="BC412" s="17" t="b">
        <f t="shared" ca="1" si="9453"/>
        <v>0</v>
      </c>
      <c r="BD412" s="17" t="b">
        <f t="shared" ca="1" si="9454"/>
        <v>1</v>
      </c>
      <c r="BE412" s="17" t="b">
        <f t="shared" ca="1" si="9455"/>
        <v>0</v>
      </c>
      <c r="BF412" s="17" t="b">
        <f t="shared" ca="1" si="9456"/>
        <v>0</v>
      </c>
      <c r="BG412" s="17" t="b">
        <f t="shared" ca="1" si="9457"/>
        <v>0</v>
      </c>
      <c r="BH412" s="17" t="b">
        <f t="shared" ca="1" si="9458"/>
        <v>1</v>
      </c>
      <c r="BI412" s="17">
        <f t="shared" ca="1" si="9459"/>
        <v>3</v>
      </c>
      <c r="BJ412" s="17" t="b">
        <f t="shared" ca="1" si="9460"/>
        <v>0</v>
      </c>
      <c r="BK412" s="17" t="str">
        <f t="shared" ca="1" si="9461"/>
        <v/>
      </c>
      <c r="BL412" s="17" t="str">
        <f t="shared" ca="1" si="9462"/>
        <v/>
      </c>
      <c r="BM412" s="17" t="str">
        <f t="shared" ca="1" si="9463"/>
        <v>L</v>
      </c>
      <c r="BN412" s="17" t="str">
        <f t="shared" ca="1" si="9464"/>
        <v>L</v>
      </c>
      <c r="BO412" s="17" t="str">
        <f t="shared" ca="1" si="9465"/>
        <v>N</v>
      </c>
      <c r="BP412" s="14" t="b">
        <f t="shared" ca="1" si="9466"/>
        <v>1</v>
      </c>
      <c r="BQ412" s="35"/>
      <c r="BX412" s="16"/>
      <c r="BY412" s="16"/>
      <c r="BZ412" s="16"/>
      <c r="CA412" s="16"/>
      <c r="CB412" s="16"/>
      <c r="CC412" s="16"/>
      <c r="CD412" s="16"/>
      <c r="CE412" s="16"/>
      <c r="CF412" s="16"/>
      <c r="CN412" s="14">
        <f ca="1">IF(H412,IFERROR(IsVariableNameLegal(O412),0),0)</f>
        <v>0</v>
      </c>
      <c r="CO412" s="14" t="str">
        <f t="array" aca="1" ref="CO412" ca="1">IF(H412,IF(COUNTIF(INDIRECT(wew!$C$13),O412)&gt;1,TRIM(SUBSTITUTE(_xll.MCONCAT(IF((INDIRECT(wew!$C$13)=O412)*(COLUMN(INDIRECT(wew!$C$13))&lt;&gt;D412+1),-1+COLUMN(INDIRECT(wew!$C$13)),"")," "),"  "," ")),""),"")</f>
        <v/>
      </c>
      <c r="CP412" s="14" t="str">
        <f t="array" aca="1" ref="CP412" ca="1">IF(P412&lt;&gt;"",IF(LEN(P412)&gt;150,1,""),"")</f>
        <v/>
      </c>
      <c r="CQ412" s="14" t="str">
        <f t="array" aca="1" ref="CQ412" ca="1">IF(AND(H412,NOT(ster!$J$3)),IF(COUNTIF(INDIRECT(wew!$C$15),P412)&gt;1,TRIM(SUBSTITUTE(_xll.MCONCAT(IF((INDIRECT(wew!$C$15)=P412)*(COLUMN(INDIRECT(wew!$C$15))&lt;&gt;D412+1),-1+COLUMN(INDIRECT(wew!$C$15)),"")," "),"  "," ")),""),"")</f>
        <v/>
      </c>
      <c r="CR412" s="14" t="str">
        <f t="array" aca="1" ref="CR412" ca="1">IF(H412,IF(AND(W412&gt;0,AO412&lt;&gt;""),TRIM(SUBSTITUTE(_xll.MCONCAT(IFERROR(IF(ISNUMBER(INDIRECT(Q412)),IF((INDIRECT(ster!$D$14)&lt;&gt;"")*(INDIRECT(Q412)&lt;AO412),INDIRECT(ster!$D$14) &amp; ": " &amp;  SUBSTITUTE(IF( AV412,IFERROR(TEXT(INDIRECT(Q412),"rrrr-mm-dd") &amp;" (" &amp; INDIRECT(Q412) &amp;")",INDIRECT(Q412)),INDIRECT(Q412))," "," "),""),""),"")," "),"  "," ")),""),"")</f>
        <v/>
      </c>
      <c r="CS412" s="14" t="str">
        <f t="array" aca="1" ref="CS412" ca="1">IF(H412,IF(AND(W412&gt;0,AP412&lt;&gt;""),TRIM(SUBSTITUTE(_xll.MCONCAT(IFERROR(IF(ISNUMBER(INDIRECT(Q412)),IF((INDIRECT(ster!$D$14)&lt;&gt;"")*(INDIRECT(Q412)&gt;AP412),INDIRECT(ster!$D$14) &amp; ": " &amp;  SUBSTITUTE(IF( AV412,IFERROR(TEXT(INDIRECT(Q412),"rrrr-mm-dd")&amp;" (" &amp; INDIRECT(Q412) &amp;")",INDIRECT(Q412)),INDIRECT(Q412))," "," "),""),""),"")," "),"  "," ")),""),"")</f>
        <v/>
      </c>
      <c r="CT412" s="14" t="str">
        <f t="array" aca="1" ref="CT412" ca="1">IF(H412,IF(AND(N412&gt;0,AR412),TRIM(SUBSTITUTE(_xll.MCONCAT(IFERROR(IF(ISNUMBER(INDIRECT(Q412)),IF((INDIRECT(ster!$D$14)&lt;&gt;"")*(IFERROR(0*(MATCH(INDIRECT(Q412),INDIRECT(K412),0)&gt;0),1)),INDIRECT(ster!$D$14) &amp; ": " &amp;  SUBSTITUTE(IF( AV412,IFERROR(TEXT(INDIRECT(Q412),"rrrr-mm-dd")&amp;" (" &amp; INDIRECT(Q412) &amp;")",INDIRECT(Q412)),INDIRECT(Q412))," "," "),""),""),"")," "),"  "," ")),""),"")</f>
        <v/>
      </c>
      <c r="CU412" s="14" t="str">
        <f t="array" aca="1" ref="CU412" ca="1">IF(H412,IF(AND(V412&gt;0),TRIM(SUBSTITUTE(_xll.MCONCAT(IF((INDIRECT(ster!$D$14)&lt;&gt;"")*(IFERROR(0*(INDIRECT(Q412)&lt;&gt;""),1)),INDIRECT(ster!$D$14),"")," "),"  "," ")),""),"")</f>
        <v/>
      </c>
      <c r="CV412" s="14" t="str">
        <f t="array" aca="1" ref="CV412" ca="1">IF(H412,IF(AS412,
TRIM(SUBSTITUTE(_xll.MCONCAT(IF(
   (INDIRECT(ster!$D$14)&lt;&gt;"")*
   ((INDIRECT(Q412)="")+
      NOT(ISNUMBER(INDIRECT(Q412)))*
      NOT(ISERROR(MATCH(INDIRECT(Q412),INDIRECT(K412),0)))
    ),
      INDIRECT(ster!$D$14),
   "")," "),"  "," ")),
""),"")</f>
        <v/>
      </c>
      <c r="CW412" s="14" t="str">
        <f t="array" aca="1" ref="CW412" ca="1">IF(H412,IF(AND(AQ412),TRIM(SUBSTITUTE(_xll.MCONCAT(IFERROR(IF(ISNUMBER(INDIRECT(Q412)),IF((INDIRECT(ster!$D$14)&lt;&gt;"")*(INDIRECT(Q412)&lt;&gt;INT(INDIRECT(Q412))),INDIRECT(ster!$D$14) &amp; ": " &amp; INDIRECT(Q412),""),""),"")," "),"  "," ")),""),"")</f>
        <v/>
      </c>
      <c r="CX412" s="14" t="str">
        <f t="array" aca="1" ref="CX412" ca="1">IF(H412,IF(OR(AU412,AV412),TRIM(SUBSTITUTE(_xll.MCONCAT(IF((INDIRECT(ster!$D$14)&lt;&gt;"")*NOT(ISNUMBER(INDIRECT(Q412))),IF(ISERROR(MATCH(INDIRECT(Q412),INDIRECT(K412),0)),IFERROR(IF(INDIRECT(Q412)&lt;&gt;"",INDIRECT(ster!$D$14) &amp; ": " &amp; SUBSTITUTE(INDIRECT(Q412)," "," "),""),""),""),"")," "),"  "," ")),""),"")</f>
        <v/>
      </c>
      <c r="CY412" s="14" t="str">
        <f t="array" aca="1" ref="CY412" ca="1">IF(H412,IF(AE412,TRIM(SUBSTITUTE(_xll.MCONCAT(IF((INDIRECT(ster!$D$14)&lt;&gt;"")*IFERROR(NOT(INDIRECT(AF412)),FALSE),IF(ISERROR(MATCH(INDIRECT(Q412),INDIRECT(K412),0)),IFERROR(IF(INDIRECT(Q412)&lt;&gt;"",INDIRECT(ster!$D$14)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CZ412" s="14" t="str">
        <f t="array" aca="1" ref="CZ412" ca="1">IF(H412,IF(AH412,TRIM(SUBSTITUTE(_xll.MCONCAT(IF((INDIRECT(ster!$D$14)&lt;&gt;"")*IFERROR(NOT(INDIRECT(AI412)),FALSE),IF(ISERROR(MATCH(INDIRECT(Q412),INDIRECT(K412),0)),IFERROR(IF(INDIRECT(Q412)&lt;&gt;"",INDIRECT(ster!$D$14)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DC412" s="14" t="str">
        <f ca="1">SUBSTITUTE(SUBSTITUTE(SUBSTITUTE(SUBSTITUTE(_xll.MCONCAT(DG412:DS412,"■"),"■■","■"),"■■","■"),"■■","■"),"■■","■")</f>
        <v>■</v>
      </c>
      <c r="DD412" s="14" t="str">
        <f t="shared" ca="1" si="9467"/>
        <v/>
      </c>
      <c r="DE412" s="14" t="str">
        <f t="shared" ca="1" si="9468"/>
        <v/>
      </c>
      <c r="DF412" s="14" t="str">
        <f t="shared" ca="1" si="9469"/>
        <v/>
      </c>
      <c r="DG412" s="14" t="str">
        <f t="shared" ca="1" si="9470"/>
        <v/>
      </c>
      <c r="DH412" s="14" t="str">
        <f t="shared" ca="1" si="9471"/>
        <v/>
      </c>
      <c r="DI412" s="14" t="str">
        <f t="shared" ca="1" si="9472"/>
        <v/>
      </c>
      <c r="DJ412" s="14" t="str">
        <f t="shared" ca="1" si="9473"/>
        <v/>
      </c>
      <c r="DK412" s="14" t="str">
        <f t="shared" ca="1" si="9474"/>
        <v/>
      </c>
      <c r="DL412" s="14" t="str">
        <f t="shared" ca="1" si="9475"/>
        <v/>
      </c>
      <c r="DM412" s="14" t="str">
        <f t="shared" ca="1" si="9476"/>
        <v/>
      </c>
      <c r="DN412" s="14" t="str">
        <f t="array" aca="1" ref="DN412" ca="1">IF(CU412&lt;&gt;"","There are errors in the entered values in the following cases: " &amp;SUBSTITUTE(CU412," ",", "),"")</f>
        <v/>
      </c>
      <c r="DO412" s="14" t="str">
        <f t="shared" ca="1" si="9477"/>
        <v/>
      </c>
      <c r="DP412" s="14" t="str">
        <f t="shared" ca="1" si="9478"/>
        <v/>
      </c>
      <c r="DQ412" s="14" t="str">
        <f t="shared" ca="1" si="9479"/>
        <v/>
      </c>
      <c r="DR412" s="14" t="str">
        <f t="shared" ca="1" si="9480"/>
        <v/>
      </c>
      <c r="DS412" s="14" t="str">
        <f t="shared" ca="1" si="9481"/>
        <v/>
      </c>
      <c r="DZ412" s="14" t="b">
        <f t="shared" ca="1" si="9482"/>
        <v>0</v>
      </c>
      <c r="EA412" s="14" t="str">
        <f t="shared" ca="1" si="9483"/>
        <v>What cause of death of family member 4 (q_106_4b)</v>
      </c>
      <c r="EB412" s="14" t="str">
        <f t="shared" ca="1" si="9484"/>
        <v xml:space="preserve">Values must be numeric. </v>
      </c>
      <c r="EC412" s="14" t="str">
        <f t="shared" ca="1" si="9485"/>
        <v xml:space="preserve">What cause of death of family member 4 (q_106_4b): Values must be numeric. </v>
      </c>
      <c r="ED412" s="14" t="str">
        <f t="shared" ca="1" si="9486"/>
        <v/>
      </c>
      <c r="EE412" s="14" t="str">
        <f t="shared" ca="1" si="9487"/>
        <v>Values must be numeric</v>
      </c>
      <c r="EF412" s="14" t="str">
        <f t="shared" ca="1" si="9488"/>
        <v/>
      </c>
      <c r="EG412" s="14" t="str">
        <f t="shared" ca="1" si="9489"/>
        <v/>
      </c>
      <c r="EM412" s="14" t="b">
        <f t="shared" ca="1" si="9490"/>
        <v>1</v>
      </c>
      <c r="EN412" s="14">
        <f t="shared" ca="1" si="9491"/>
        <v>380</v>
      </c>
      <c r="EO412" s="14" t="str">
        <f t="shared" ca="1" si="9492"/>
        <v>q_106_4b</v>
      </c>
      <c r="EP412" s="14" t="str">
        <f t="shared" ca="1" si="9493"/>
        <v xml:space="preserve">What cause of death of family member 4 (q_106_4b): Values must be numeric. </v>
      </c>
      <c r="EQ412" s="14" t="str">
        <f t="shared" ca="1" si="9494"/>
        <v/>
      </c>
    </row>
    <row r="413" spans="2:147" s="14" customFormat="1">
      <c r="B413" s="14" t="str">
        <f t="shared" ca="1" si="9420"/>
        <v/>
      </c>
      <c r="C413" s="14">
        <f t="shared" ca="1" si="9421"/>
        <v>381</v>
      </c>
      <c r="D413" s="14">
        <f t="shared" si="9422"/>
        <v>411</v>
      </c>
      <c r="E413" s="14" t="str">
        <f t="shared" ca="1" si="9423"/>
        <v>I</v>
      </c>
      <c r="F413" s="14" t="str">
        <f t="shared" ca="1" si="9424"/>
        <v>q_106_4c</v>
      </c>
      <c r="G413" s="14" t="str">
        <f t="shared" ca="1" si="9425"/>
        <v>What other cause of death of family member 4</v>
      </c>
      <c r="H413" s="14" t="b">
        <f t="shared" ca="1" si="9426"/>
        <v>1</v>
      </c>
      <c r="I413" s="14" t="str">
        <f ca="1">IF($H413,ADDRESS(3,(D413+1)*2-1,4,,"["&amp;wew!$G$7&amp;"]"&amp;_sheetname_labels)&amp;":"&amp;ADDRESS(2+ster!$B$20,(D413+1)*2-1,4),"")</f>
        <v>[DBTemplate.xlsm]labels!AEQ3:AEQ61</v>
      </c>
      <c r="J413" s="14">
        <f t="array" aca="1" ref="J413" ca="1">IF(H413,MAX(0,MAX(IF(INDIRECT(I413)&lt;&gt;"",ROW(INDIRECT(I413)),""))-2),"")</f>
        <v>0</v>
      </c>
      <c r="K413" s="14" t="str">
        <f ca="1">IF($H413,IF($J413&gt;0,ADDRESS(3,(D413+1)*2-1,4,,"["&amp;wew!$G$7&amp;"]"&amp;_sheetname_labels)&amp;":"&amp;ADDRESS(2+J413,(D413+1)*2-1,4),""),"")</f>
        <v/>
      </c>
      <c r="L413" s="14" t="str">
        <f ca="1">IF($H413,IF($J413&gt;0,ADDRESS(3,(D413+1)*2,4,,"["&amp;wew!$G$7&amp;"]"&amp;_sheetname_labels)&amp;":"&amp;ADDRESS(2+J413,(D413+1)*2,4),""),"")</f>
        <v/>
      </c>
      <c r="M413" s="14">
        <f t="shared" ca="1" si="9427"/>
        <v>0</v>
      </c>
      <c r="N413" s="14">
        <f t="shared" ca="1" si="9428"/>
        <v>0</v>
      </c>
      <c r="O413" s="14" t="str">
        <f t="shared" ca="1" si="9429"/>
        <v>q_106_4c</v>
      </c>
      <c r="P413" s="14" t="str">
        <f t="shared" ca="1" si="9430"/>
        <v>What other cause of death of family member 4</v>
      </c>
      <c r="Q413" s="14" t="str">
        <f ca="1">IF($BP413,ADDRESS(3,D413+1,4,,"["&amp;wew!$G$7&amp;"]"&amp;_sheetname_dataframe)&amp;":"&amp;ADDRESS(2+ster!$C$14,D413+1,4),"")</f>
        <v>[DBTemplate.xlsm]data_frame!OV3:OV3</v>
      </c>
      <c r="R413" s="14" t="str">
        <f>IF($BP413,IF(MID(_xll.FORMULATEXT(INDEX(INDIRECT(Q413),1)),1,1)="=", _xll.FORMULATEXT(INDEX(INDIRECT(Q413),1),2,TRUE),""),"")</f>
        <v/>
      </c>
      <c r="S413" s="14">
        <f t="array" aca="1" ref="S413" ca="1">IF(H413,SUM(IF((IFERROR(INDIRECT(Q413)&lt;&gt;"",FALSE))*(INDIRECT(ster!$D$14)&lt;&gt;""),1,0)),"")</f>
        <v>0</v>
      </c>
      <c r="T413" s="14">
        <f t="array" aca="1" ref="T413" ca="1">IF(H413,IF(M413&gt;0,SUM(IFERROR(1*(MATCH(INDIRECT(Q413),INDIRECT(K413),0)&gt;0),0)*(INDIRECT(ster!$D$14)&lt;&gt;"")*NOT(ISNUMBER(INDIRECT(Q413)))),0),"")</f>
        <v>0</v>
      </c>
      <c r="U413" s="14">
        <f t="array" aca="1" ref="U413" ca="1">IF(H413,SUM((IFERROR(INDIRECT(Q413)="",FALSE))*(INDIRECT(ster!$D$14)&lt;&gt;"")),"")</f>
        <v>1</v>
      </c>
      <c r="V413" s="14">
        <f t="array" aca="1" ref="V413" ca="1">IF(H413,SUM((IFERROR(INDIRECT(Q413)="#ąś",TRUE))*(INDIRECT(ster!$D$14)&lt;&gt;"")),"")</f>
        <v>0</v>
      </c>
      <c r="W413" s="14">
        <f t="array" aca="1" ref="W413" ca="1">IF(H413,SUM(ISNUMBER(INDIRECT(Q413))*(INDIRECT(ster!$D$14)&lt;&gt;"")),"")</f>
        <v>0</v>
      </c>
      <c r="X413" s="14" t="str">
        <f t="array" aca="1" ref="X413" ca="1">IF(AND(H413,W413&gt;0),IF(wew!$B$3,MIN(IF((INDIRECT(ster!$D$14)&lt;&gt;"")*IFERROR(INDIRECT($Q413)&lt;&gt;"",FALSE),IFERROR(INDIRECT($Q413),"X"),"X")),"&lt;włącz podświetlanie wartości&gt;"),"—")</f>
        <v>—</v>
      </c>
      <c r="Y413" s="14" t="str">
        <f t="array" aca="1" ref="Y413" ca="1">IF(AND(H413,W413&gt;0),IF(wew!$B$3,MAX(IF((INDIRECT(ster!$D$14)&lt;&gt;"")*IFERROR(INDIRECT($Q413)&lt;&gt;"",FALSE),IFERROR(INDIRECT($Q413),"X"),"X")),"&lt;włącz podświetlanie wartości&gt;"),"—")</f>
        <v>—</v>
      </c>
      <c r="Z413" s="14">
        <f t="shared" ca="1" si="9431"/>
        <v>0</v>
      </c>
      <c r="AA413" s="12" t="str">
        <f t="shared" ca="1" si="9432"/>
        <v>—</v>
      </c>
      <c r="AB413" s="17">
        <f t="array" aca="1" ref="AB413" ca="1">IF(H413,IF(W413&gt;0,SUM((INDIRECT(ster!$D$14)&lt;&gt;"")*IFERROR((INDIRECT(Q413)&lt;&gt;"")*(INDIRECT(Q413)=INT(INDIRECT(Q413))),0)),0),"")</f>
        <v>0</v>
      </c>
      <c r="AC413" s="17">
        <f t="array" aca="1" ref="AC413" ca="1">IF(H413,W413-AB413,"")</f>
        <v>0</v>
      </c>
      <c r="AD413" s="17">
        <f t="shared" ca="1" si="9433"/>
        <v>1</v>
      </c>
      <c r="AE413" s="17" t="b">
        <f t="shared" ca="1" si="9434"/>
        <v>0</v>
      </c>
      <c r="AF413" s="17" t="str">
        <f ca="1">IF(AE413,IF($H413,ADDRESS(3,D413+2,4,,"["&amp;wew!$G$7&amp;"]"&amp;_sheetname_dataframe)&amp;":"&amp;ADDRESS(2+ster!$C$14,D413+2,4),""),"")</f>
        <v/>
      </c>
      <c r="AG413" s="17" t="str">
        <f t="shared" ca="1" si="9435"/>
        <v/>
      </c>
      <c r="AH413" s="17" t="b">
        <f t="shared" ca="1" si="9436"/>
        <v>0</v>
      </c>
      <c r="AI413" s="17" t="str">
        <f ca="1">IF(AH413,IF($H413,ADDRESS(3,D413+3,4,,"["&amp;wew!$G$7&amp;"]"&amp;_sheetname_dataframe)&amp;":"&amp;ADDRESS(2+ster!$C$14,D413+3,4),""),"")</f>
        <v/>
      </c>
      <c r="AJ413" s="17" t="str">
        <f t="shared" ca="1" si="9437"/>
        <v/>
      </c>
      <c r="AK413" s="17" t="b">
        <f t="shared" ca="1" si="9438"/>
        <v>0</v>
      </c>
      <c r="AL413" s="17" t="b">
        <f t="shared" ca="1" si="9439"/>
        <v>0</v>
      </c>
      <c r="AM413" s="17" t="b">
        <f t="shared" ca="1" si="9440"/>
        <v>0</v>
      </c>
      <c r="AN413" s="17">
        <f t="shared" ca="1" si="9441"/>
        <v>0</v>
      </c>
      <c r="AO413" s="24" t="str">
        <f t="shared" ca="1" si="9442"/>
        <v/>
      </c>
      <c r="AP413" s="24" t="str">
        <f t="shared" ca="1" si="9443"/>
        <v/>
      </c>
      <c r="AQ413" s="17" t="b">
        <f t="shared" ca="1" si="9444"/>
        <v>0</v>
      </c>
      <c r="AR413" s="17" t="b">
        <f t="shared" ca="1" si="9445"/>
        <v>0</v>
      </c>
      <c r="AS413" s="17" t="b">
        <f t="shared" ca="1" si="9446"/>
        <v>0</v>
      </c>
      <c r="AT413" s="17" t="b">
        <f t="shared" ca="1" si="9447"/>
        <v>1</v>
      </c>
      <c r="AU413" s="17" t="b">
        <f t="shared" ca="1" si="9448"/>
        <v>0</v>
      </c>
      <c r="AV413" s="17" t="b">
        <f t="shared" ca="1" si="9449"/>
        <v>0</v>
      </c>
      <c r="AW413" s="17" t="b">
        <f t="shared" ca="1" si="9450"/>
        <v>0</v>
      </c>
      <c r="AX413" s="14" t="b">
        <f t="array" aca="1" ref="AX413" ca="1">IF(H413,N413&gt;0,"")</f>
        <v>0</v>
      </c>
      <c r="AY413" s="17" t="str">
        <f t="shared" ca="1" si="9451"/>
        <v/>
      </c>
      <c r="AZ413" s="17" t="str">
        <f t="array" aca="1" ref="AZ413" ca="1">IF(AY413&lt;&gt;"",SUM(1*ISERROR(MATCH(INDIRECT(AY413),INDIRECT(K413),0)))=0,"")</f>
        <v/>
      </c>
      <c r="BA413" s="17" t="b">
        <f t="shared" ca="1" si="9452"/>
        <v>0</v>
      </c>
      <c r="BB413" s="17" t="b">
        <v>0</v>
      </c>
      <c r="BC413" s="17" t="str">
        <f t="shared" ca="1" si="9453"/>
        <v/>
      </c>
      <c r="BD413" s="17" t="str">
        <f t="shared" ca="1" si="9454"/>
        <v/>
      </c>
      <c r="BE413" s="17" t="str">
        <f t="shared" ca="1" si="9455"/>
        <v/>
      </c>
      <c r="BF413" s="17" t="str">
        <f t="shared" ca="1" si="9456"/>
        <v/>
      </c>
      <c r="BG413" s="17" t="str">
        <f t="shared" ca="1" si="9457"/>
        <v/>
      </c>
      <c r="BH413" s="17" t="str">
        <f t="shared" ca="1" si="9458"/>
        <v/>
      </c>
      <c r="BI413" s="17" t="str">
        <f t="shared" ca="1" si="9459"/>
        <v/>
      </c>
      <c r="BJ413" s="17" t="b">
        <f t="shared" ca="1" si="9460"/>
        <v>0</v>
      </c>
      <c r="BK413" s="17" t="str">
        <f t="shared" ca="1" si="9461"/>
        <v/>
      </c>
      <c r="BL413" s="17" t="str">
        <f t="shared" ca="1" si="9462"/>
        <v/>
      </c>
      <c r="BM413" s="17" t="str">
        <f t="shared" ca="1" si="9463"/>
        <v>S</v>
      </c>
      <c r="BN413" s="17" t="str">
        <f t="shared" ca="1" si="9464"/>
        <v>S</v>
      </c>
      <c r="BO413" s="17" t="str">
        <f t="shared" ca="1" si="9465"/>
        <v>N</v>
      </c>
      <c r="BP413" s="14" t="b">
        <f t="shared" ca="1" si="9466"/>
        <v>1</v>
      </c>
      <c r="BQ413" s="35"/>
      <c r="BU413" s="14" t="s">
        <v>386</v>
      </c>
      <c r="BX413" s="16"/>
      <c r="BY413" s="16"/>
      <c r="BZ413" s="16"/>
      <c r="CA413" s="16"/>
      <c r="CB413" s="16"/>
      <c r="CC413" s="16"/>
      <c r="CD413" s="16"/>
      <c r="CE413" s="16"/>
      <c r="CF413" s="16"/>
      <c r="CN413" s="14">
        <f ca="1">IF(H413,IFERROR(IsVariableNameLegal(O413),0),0)</f>
        <v>0</v>
      </c>
      <c r="CO413" s="14" t="str">
        <f t="array" aca="1" ref="CO413" ca="1">IF(H413,IF(COUNTIF(INDIRECT(wew!$C$13),O413)&gt;1,TRIM(SUBSTITUTE(_xll.MCONCAT(IF((INDIRECT(wew!$C$13)=O413)*(COLUMN(INDIRECT(wew!$C$13))&lt;&gt;D413+1),-1+COLUMN(INDIRECT(wew!$C$13)),"")," "),"  "," ")),""),"")</f>
        <v/>
      </c>
      <c r="CP413" s="14" t="str">
        <f t="array" aca="1" ref="CP413" ca="1">IF(P413&lt;&gt;"",IF(LEN(P413)&gt;150,1,""),"")</f>
        <v/>
      </c>
      <c r="CQ413" s="14" t="str">
        <f t="array" aca="1" ref="CQ413" ca="1">IF(AND(H413,NOT(ster!$J$3)),IF(COUNTIF(INDIRECT(wew!$C$15),P413)&gt;1,TRIM(SUBSTITUTE(_xll.MCONCAT(IF((INDIRECT(wew!$C$15)=P413)*(COLUMN(INDIRECT(wew!$C$15))&lt;&gt;D413+1),-1+COLUMN(INDIRECT(wew!$C$15)),"")," "),"  "," ")),""),"")</f>
        <v/>
      </c>
      <c r="CR413" s="14" t="str">
        <f t="array" aca="1" ref="CR413" ca="1">IF(H413,IF(AND(W413&gt;0,AO413&lt;&gt;""),TRIM(SUBSTITUTE(_xll.MCONCAT(IFERROR(IF(ISNUMBER(INDIRECT(Q413)),IF((INDIRECT(ster!$D$14)&lt;&gt;"")*(INDIRECT(Q413)&lt;AO413),INDIRECT(ster!$D$14) &amp; ": " &amp;  SUBSTITUTE(IF( AV413,IFERROR(TEXT(INDIRECT(Q413),"rrrr-mm-dd") &amp;" (" &amp; INDIRECT(Q413) &amp;")",INDIRECT(Q413)),INDIRECT(Q413))," "," "),""),""),"")," "),"  "," ")),""),"")</f>
        <v/>
      </c>
      <c r="CS413" s="14" t="str">
        <f t="array" aca="1" ref="CS413" ca="1">IF(H413,IF(AND(W413&gt;0,AP413&lt;&gt;""),TRIM(SUBSTITUTE(_xll.MCONCAT(IFERROR(IF(ISNUMBER(INDIRECT(Q413)),IF((INDIRECT(ster!$D$14)&lt;&gt;"")*(INDIRECT(Q413)&gt;AP413),INDIRECT(ster!$D$14) &amp; ": " &amp;  SUBSTITUTE(IF( AV413,IFERROR(TEXT(INDIRECT(Q413),"rrrr-mm-dd")&amp;" (" &amp; INDIRECT(Q413) &amp;")",INDIRECT(Q413)),INDIRECT(Q413))," "," "),""),""),"")," "),"  "," ")),""),"")</f>
        <v/>
      </c>
      <c r="CT413" s="14" t="str">
        <f t="array" aca="1" ref="CT413" ca="1">IF(H413,IF(AND(N413&gt;0,AR413),TRIM(SUBSTITUTE(_xll.MCONCAT(IFERROR(IF(ISNUMBER(INDIRECT(Q413)),IF((INDIRECT(ster!$D$14)&lt;&gt;"")*(IFERROR(0*(MATCH(INDIRECT(Q413),INDIRECT(K413),0)&gt;0),1)),INDIRECT(ster!$D$14) &amp; ": " &amp;  SUBSTITUTE(IF( AV413,IFERROR(TEXT(INDIRECT(Q413),"rrrr-mm-dd")&amp;" (" &amp; INDIRECT(Q413) &amp;")",INDIRECT(Q413)),INDIRECT(Q413))," "," "),""),""),"")," "),"  "," ")),""),"")</f>
        <v/>
      </c>
      <c r="CU413" s="14" t="str">
        <f t="array" aca="1" ref="CU413" ca="1">IF(H413,IF(AND(V413&gt;0),TRIM(SUBSTITUTE(_xll.MCONCAT(IF((INDIRECT(ster!$D$14)&lt;&gt;"")*(IFERROR(0*(INDIRECT(Q413)&lt;&gt;""),1)),INDIRECT(ster!$D$14),"")," "),"  "," ")),""),"")</f>
        <v/>
      </c>
      <c r="CV413" s="14" t="str">
        <f t="array" aca="1" ref="CV413" ca="1">IF(H413,IF(AS413,
TRIM(SUBSTITUTE(_xll.MCONCAT(IF(
   (INDIRECT(ster!$D$14)&lt;&gt;"")*
   ((INDIRECT(Q413)="")+
      NOT(ISNUMBER(INDIRECT(Q413)))*
      NOT(ISERROR(MATCH(INDIRECT(Q413),INDIRECT(K413),0)))
    ),
      INDIRECT(ster!$D$14),
   "")," "),"  "," ")),
""),"")</f>
        <v/>
      </c>
      <c r="CW413" s="14" t="str">
        <f t="array" aca="1" ref="CW413" ca="1">IF(H413,IF(AND(AQ413),TRIM(SUBSTITUTE(_xll.MCONCAT(IFERROR(IF(ISNUMBER(INDIRECT(Q413)),IF((INDIRECT(ster!$D$14)&lt;&gt;"")*(INDIRECT(Q413)&lt;&gt;INT(INDIRECT(Q413))),INDIRECT(ster!$D$14) &amp; ": " &amp; INDIRECT(Q413),""),""),"")," "),"  "," ")),""),"")</f>
        <v/>
      </c>
      <c r="CX413" s="14" t="str">
        <f t="array" aca="1" ref="CX413" ca="1">IF(H413,IF(OR(AU413,AV413),TRIM(SUBSTITUTE(_xll.MCONCAT(IF((INDIRECT(ster!$D$14)&lt;&gt;"")*NOT(ISNUMBER(INDIRECT(Q413))),IF(ISERROR(MATCH(INDIRECT(Q413),INDIRECT(K413),0)),IFERROR(IF(INDIRECT(Q413)&lt;&gt;"",INDIRECT(ster!$D$14) &amp; ": " &amp; SUBSTITUTE(INDIRECT(Q413)," "," "),""),""),""),"")," "),"  "," ")),""),"")</f>
        <v/>
      </c>
      <c r="CY413" s="14" t="str">
        <f t="array" aca="1" ref="CY413" ca="1">IF(H413,IF(AE413,TRIM(SUBSTITUTE(_xll.MCONCAT(IF((INDIRECT(ster!$D$14)&lt;&gt;"")*IFERROR(NOT(INDIRECT(AF413)),FALSE),IF(ISERROR(MATCH(INDIRECT(Q413),INDIRECT(K413),0)),IFERROR(IF(INDIRECT(Q413)&lt;&gt;"",INDIRECT(ster!$D$14)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CZ413" s="14" t="str">
        <f t="array" aca="1" ref="CZ413" ca="1">IF(H413,IF(AH413,TRIM(SUBSTITUTE(_xll.MCONCAT(IF((INDIRECT(ster!$D$14)&lt;&gt;"")*IFERROR(NOT(INDIRECT(AI413)),FALSE),IF(ISERROR(MATCH(INDIRECT(Q413),INDIRECT(K413),0)),IFERROR(IF(INDIRECT(Q413)&lt;&gt;"",INDIRECT(ster!$D$14)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DC413" s="14" t="str">
        <f ca="1">SUBSTITUTE(SUBSTITUTE(SUBSTITUTE(SUBSTITUTE(_xll.MCONCAT(DG413:DS413,"■"),"■■","■"),"■■","■"),"■■","■"),"■■","■")</f>
        <v>■</v>
      </c>
      <c r="DD413" s="14" t="str">
        <f t="shared" ca="1" si="9467"/>
        <v/>
      </c>
      <c r="DE413" s="14" t="str">
        <f t="shared" ca="1" si="9468"/>
        <v/>
      </c>
      <c r="DF413" s="14" t="str">
        <f t="shared" ca="1" si="9469"/>
        <v/>
      </c>
      <c r="DG413" s="14" t="str">
        <f t="shared" ca="1" si="9470"/>
        <v/>
      </c>
      <c r="DH413" s="14" t="str">
        <f t="shared" ca="1" si="9471"/>
        <v/>
      </c>
      <c r="DI413" s="14" t="str">
        <f t="shared" ca="1" si="9472"/>
        <v/>
      </c>
      <c r="DJ413" s="14" t="str">
        <f t="shared" ca="1" si="9473"/>
        <v/>
      </c>
      <c r="DK413" s="14" t="str">
        <f t="shared" ca="1" si="9474"/>
        <v/>
      </c>
      <c r="DL413" s="14" t="str">
        <f t="shared" ca="1" si="9475"/>
        <v/>
      </c>
      <c r="DM413" s="14" t="str">
        <f t="shared" ca="1" si="9476"/>
        <v/>
      </c>
      <c r="DN413" s="14" t="str">
        <f t="array" aca="1" ref="DN413" ca="1">IF(CU413&lt;&gt;"","There are errors in the entered values in the following cases: " &amp;SUBSTITUTE(CU413," ",", "),"")</f>
        <v/>
      </c>
      <c r="DO413" s="14" t="str">
        <f t="shared" ca="1" si="9477"/>
        <v/>
      </c>
      <c r="DP413" s="14" t="str">
        <f t="shared" ca="1" si="9478"/>
        <v/>
      </c>
      <c r="DQ413" s="14" t="str">
        <f t="shared" ca="1" si="9479"/>
        <v/>
      </c>
      <c r="DR413" s="14" t="str">
        <f t="shared" ca="1" si="9480"/>
        <v/>
      </c>
      <c r="DS413" s="14" t="str">
        <f t="shared" ca="1" si="9481"/>
        <v/>
      </c>
      <c r="DZ413" s="14" t="b">
        <f t="shared" ca="1" si="9482"/>
        <v>0</v>
      </c>
      <c r="EA413" s="14" t="str">
        <f t="shared" ca="1" si="9483"/>
        <v/>
      </c>
      <c r="EB413" s="14" t="str">
        <f t="shared" ca="1" si="9484"/>
        <v/>
      </c>
      <c r="EC413" s="14" t="str">
        <f t="shared" ca="1" si="9485"/>
        <v/>
      </c>
      <c r="ED413" s="14" t="str">
        <f t="shared" ca="1" si="9486"/>
        <v/>
      </c>
      <c r="EE413" s="14" t="str">
        <f t="shared" ca="1" si="9487"/>
        <v/>
      </c>
      <c r="EF413" s="14" t="str">
        <f t="shared" ca="1" si="9488"/>
        <v/>
      </c>
      <c r="EG413" s="14" t="str">
        <f t="shared" ca="1" si="9489"/>
        <v/>
      </c>
      <c r="EM413" s="14" t="b">
        <f t="shared" ca="1" si="9490"/>
        <v>0</v>
      </c>
      <c r="EN413" s="14" t="str">
        <f t="shared" ca="1" si="9491"/>
        <v/>
      </c>
      <c r="EO413" s="14" t="str">
        <f t="shared" ca="1" si="9492"/>
        <v/>
      </c>
      <c r="EP413" s="14" t="str">
        <f t="shared" ca="1" si="9493"/>
        <v/>
      </c>
      <c r="EQ413" s="14" t="str">
        <f t="shared" ca="1" si="9494"/>
        <v/>
      </c>
    </row>
    <row r="414" spans="2:147" s="14" customFormat="1">
      <c r="B414" s="14" t="str">
        <f t="shared" ca="1" si="9420"/>
        <v/>
      </c>
      <c r="C414" s="14">
        <f t="shared" ca="1" si="9421"/>
        <v>382</v>
      </c>
      <c r="D414" s="14">
        <f t="shared" si="9422"/>
        <v>412</v>
      </c>
      <c r="E414" s="14" t="str">
        <f t="shared" ca="1" si="9423"/>
        <v>I</v>
      </c>
      <c r="F414" s="14" t="str">
        <f t="shared" ca="1" si="9424"/>
        <v>q_106_4d</v>
      </c>
      <c r="G414" s="14" t="str">
        <f t="shared" ca="1" si="9425"/>
        <v>Age of family member 4 at the moment of death</v>
      </c>
      <c r="H414" s="14" t="b">
        <f t="shared" ca="1" si="9426"/>
        <v>1</v>
      </c>
      <c r="I414" s="14" t="str">
        <f ca="1">IF($H414,ADDRESS(3,(D414+1)*2-1,4,,"["&amp;wew!$G$7&amp;"]"&amp;_sheetname_labels)&amp;":"&amp;ADDRESS(2+ster!$B$20,(D414+1)*2-1,4),"")</f>
        <v>[DBTemplate.xlsm]labels!AES3:AES61</v>
      </c>
      <c r="J414" s="14">
        <f t="array" aca="1" ref="J414" ca="1">IF(H414,MAX(0,MAX(IF(INDIRECT(I414)&lt;&gt;"",ROW(INDIRECT(I414)),""))-2),"")</f>
        <v>0</v>
      </c>
      <c r="K414" s="14" t="str">
        <f ca="1">IF($H414,IF($J414&gt;0,ADDRESS(3,(D414+1)*2-1,4,,"["&amp;wew!$G$7&amp;"]"&amp;_sheetname_labels)&amp;":"&amp;ADDRESS(2+J414,(D414+1)*2-1,4),""),"")</f>
        <v/>
      </c>
      <c r="L414" s="14" t="str">
        <f ca="1">IF($H414,IF($J414&gt;0,ADDRESS(3,(D414+1)*2,4,,"["&amp;wew!$G$7&amp;"]"&amp;_sheetname_labels)&amp;":"&amp;ADDRESS(2+J414,(D414+1)*2,4),""),"")</f>
        <v/>
      </c>
      <c r="M414" s="14">
        <f t="shared" ca="1" si="9427"/>
        <v>0</v>
      </c>
      <c r="N414" s="14">
        <f t="shared" ca="1" si="9428"/>
        <v>0</v>
      </c>
      <c r="O414" s="14" t="str">
        <f t="shared" ca="1" si="9429"/>
        <v>q_106_4d</v>
      </c>
      <c r="P414" s="14" t="str">
        <f t="shared" ca="1" si="9430"/>
        <v>Age of family member 4 at the moment of death</v>
      </c>
      <c r="Q414" s="14" t="str">
        <f ca="1">IF($BP414,ADDRESS(3,D414+1,4,,"["&amp;wew!$G$7&amp;"]"&amp;_sheetname_dataframe)&amp;":"&amp;ADDRESS(2+ster!$C$14,D414+1,4),"")</f>
        <v>[DBTemplate.xlsm]data_frame!OW3:OW3</v>
      </c>
      <c r="R414" s="14" t="str">
        <f>IF($BP414,IF(MID(_xll.FORMULATEXT(INDEX(INDIRECT(Q414),1)),1,1)="=", _xll.FORMULATEXT(INDEX(INDIRECT(Q414),1),2,TRUE),""),"")</f>
        <v/>
      </c>
      <c r="S414" s="14">
        <f t="array" aca="1" ref="S414" ca="1">IF(H414,SUM(IF((IFERROR(INDIRECT(Q414)&lt;&gt;"",FALSE))*(INDIRECT(ster!$D$14)&lt;&gt;""),1,0)),"")</f>
        <v>0</v>
      </c>
      <c r="T414" s="14">
        <f t="array" aca="1" ref="T414" ca="1">IF(H414,IF(M414&gt;0,SUM(IFERROR(1*(MATCH(INDIRECT(Q414),INDIRECT(K414),0)&gt;0),0)*(INDIRECT(ster!$D$14)&lt;&gt;"")*NOT(ISNUMBER(INDIRECT(Q414)))),0),"")</f>
        <v>0</v>
      </c>
      <c r="U414" s="14">
        <f t="array" aca="1" ref="U414" ca="1">IF(H414,SUM((IFERROR(INDIRECT(Q414)="",FALSE))*(INDIRECT(ster!$D$14)&lt;&gt;"")),"")</f>
        <v>1</v>
      </c>
      <c r="V414" s="14">
        <f t="array" aca="1" ref="V414" ca="1">IF(H414,SUM((IFERROR(INDIRECT(Q414)="#ąś",TRUE))*(INDIRECT(ster!$D$14)&lt;&gt;"")),"")</f>
        <v>0</v>
      </c>
      <c r="W414" s="14">
        <f t="array" aca="1" ref="W414" ca="1">IF(H414,SUM(ISNUMBER(INDIRECT(Q414))*(INDIRECT(ster!$D$14)&lt;&gt;"")),"")</f>
        <v>0</v>
      </c>
      <c r="X414" s="14" t="str">
        <f t="array" aca="1" ref="X414" ca="1">IF(AND(H414,W414&gt;0),IF(wew!$B$3,MIN(IF((INDIRECT(ster!$D$14)&lt;&gt;"")*IFERROR(INDIRECT($Q414)&lt;&gt;"",FALSE),IFERROR(INDIRECT($Q414),"X"),"X")),"&lt;włącz podświetlanie wartości&gt;"),"—")</f>
        <v>—</v>
      </c>
      <c r="Y414" s="14" t="str">
        <f t="array" aca="1" ref="Y414" ca="1">IF(AND(H414,W414&gt;0),IF(wew!$B$3,MAX(IF((INDIRECT(ster!$D$14)&lt;&gt;"")*IFERROR(INDIRECT($Q414)&lt;&gt;"",FALSE),IFERROR(INDIRECT($Q414),"X"),"X")),"&lt;włącz podświetlanie wartości&gt;"),"—")</f>
        <v>—</v>
      </c>
      <c r="Z414" s="14">
        <f t="shared" ca="1" si="9431"/>
        <v>0</v>
      </c>
      <c r="AA414" s="12" t="str">
        <f t="shared" ca="1" si="9432"/>
        <v>—</v>
      </c>
      <c r="AB414" s="17">
        <f t="array" aca="1" ref="AB414" ca="1">IF(H414,IF(W414&gt;0,SUM((INDIRECT(ster!$D$14)&lt;&gt;"")*IFERROR((INDIRECT(Q414)&lt;&gt;"")*(INDIRECT(Q414)=INT(INDIRECT(Q414))),0)),0),"")</f>
        <v>0</v>
      </c>
      <c r="AC414" s="17">
        <f t="array" aca="1" ref="AC414" ca="1">IF(H414,W414-AB414,"")</f>
        <v>0</v>
      </c>
      <c r="AD414" s="17">
        <f t="shared" ca="1" si="9433"/>
        <v>1</v>
      </c>
      <c r="AE414" s="17" t="b">
        <f t="shared" ca="1" si="9434"/>
        <v>0</v>
      </c>
      <c r="AF414" s="17" t="str">
        <f ca="1">IF(AE414,IF($H414,ADDRESS(3,D414+2,4,,"["&amp;wew!$G$7&amp;"]"&amp;_sheetname_dataframe)&amp;":"&amp;ADDRESS(2+ster!$C$14,D414+2,4),""),"")</f>
        <v/>
      </c>
      <c r="AG414" s="17" t="str">
        <f t="shared" ca="1" si="9435"/>
        <v/>
      </c>
      <c r="AH414" s="17" t="b">
        <f t="shared" ca="1" si="9436"/>
        <v>0</v>
      </c>
      <c r="AI414" s="17" t="str">
        <f ca="1">IF(AH414,IF($H414,ADDRESS(3,D414+3,4,,"["&amp;wew!$G$7&amp;"]"&amp;_sheetname_dataframe)&amp;":"&amp;ADDRESS(2+ster!$C$14,D414+3,4),""),"")</f>
        <v/>
      </c>
      <c r="AJ414" s="17" t="str">
        <f t="shared" ca="1" si="9437"/>
        <v/>
      </c>
      <c r="AK414" s="17" t="b">
        <f t="shared" ca="1" si="9438"/>
        <v>0</v>
      </c>
      <c r="AL414" s="17" t="b">
        <f t="shared" ca="1" si="9439"/>
        <v>0</v>
      </c>
      <c r="AM414" s="17" t="b">
        <f t="shared" ca="1" si="9440"/>
        <v>0</v>
      </c>
      <c r="AN414" s="17">
        <f t="shared" ca="1" si="9441"/>
        <v>0</v>
      </c>
      <c r="AO414" s="24" t="str">
        <f t="shared" ca="1" si="9442"/>
        <v/>
      </c>
      <c r="AP414" s="24" t="str">
        <f t="shared" ca="1" si="9443"/>
        <v/>
      </c>
      <c r="AQ414" s="17" t="b">
        <f t="shared" ca="1" si="9444"/>
        <v>0</v>
      </c>
      <c r="AR414" s="17" t="b">
        <f t="shared" ca="1" si="9445"/>
        <v>0</v>
      </c>
      <c r="AS414" s="17" t="b">
        <f t="shared" ca="1" si="9446"/>
        <v>0</v>
      </c>
      <c r="AT414" s="17" t="b">
        <f t="shared" ca="1" si="9447"/>
        <v>0</v>
      </c>
      <c r="AU414" s="17" t="b">
        <f t="shared" ca="1" si="9448"/>
        <v>0</v>
      </c>
      <c r="AV414" s="17" t="b">
        <f t="shared" ca="1" si="9449"/>
        <v>0</v>
      </c>
      <c r="AW414" s="17" t="b">
        <f t="shared" ca="1" si="9450"/>
        <v>0</v>
      </c>
      <c r="AX414" s="14" t="b">
        <f t="array" aca="1" ref="AX414" ca="1">IF(H414,N414&gt;0,"")</f>
        <v>0</v>
      </c>
      <c r="AY414" s="17" t="str">
        <f t="shared" ca="1" si="9451"/>
        <v/>
      </c>
      <c r="AZ414" s="17" t="str">
        <f t="array" aca="1" ref="AZ414" ca="1">IF(AY414&lt;&gt;"",SUM(1*ISERROR(MATCH(INDIRECT(AY414),INDIRECT(K414),0)))=0,"")</f>
        <v/>
      </c>
      <c r="BA414" s="17" t="b">
        <f t="shared" ca="1" si="9452"/>
        <v>1</v>
      </c>
      <c r="BB414" s="17" t="b">
        <v>0</v>
      </c>
      <c r="BC414" s="17" t="b">
        <f t="shared" ca="1" si="9453"/>
        <v>0</v>
      </c>
      <c r="BD414" s="17" t="b">
        <f t="shared" ca="1" si="9454"/>
        <v>0</v>
      </c>
      <c r="BE414" s="17" t="b">
        <f t="shared" ca="1" si="9455"/>
        <v>0</v>
      </c>
      <c r="BF414" s="17" t="b">
        <f t="shared" ca="1" si="9456"/>
        <v>0</v>
      </c>
      <c r="BG414" s="17" t="b">
        <f t="shared" ca="1" si="9457"/>
        <v>0</v>
      </c>
      <c r="BH414" s="17" t="b">
        <f t="shared" ca="1" si="9458"/>
        <v>0</v>
      </c>
      <c r="BI414" s="17">
        <f t="shared" ca="1" si="9459"/>
        <v>7</v>
      </c>
      <c r="BJ414" s="17" t="b">
        <f t="shared" ca="1" si="9460"/>
        <v>0</v>
      </c>
      <c r="BK414" s="17" t="str">
        <f t="shared" ca="1" si="9461"/>
        <v/>
      </c>
      <c r="BL414" s="17" t="str">
        <f t="shared" ca="1" si="9462"/>
        <v/>
      </c>
      <c r="BM414" s="17" t="str">
        <f t="shared" ca="1" si="9463"/>
        <v>0</v>
      </c>
      <c r="BN414" s="17" t="str">
        <f t="shared" ca="1" si="9464"/>
        <v>0</v>
      </c>
      <c r="BO414" s="17" t="str">
        <f t="shared" ca="1" si="9465"/>
        <v/>
      </c>
      <c r="BP414" s="14" t="b">
        <f t="shared" ca="1" si="9466"/>
        <v>1</v>
      </c>
      <c r="BQ414" s="35"/>
      <c r="BX414" s="16"/>
      <c r="BY414" s="16"/>
      <c r="BZ414" s="16"/>
      <c r="CA414" s="16"/>
      <c r="CB414" s="16"/>
      <c r="CC414" s="16"/>
      <c r="CD414" s="16"/>
      <c r="CE414" s="16"/>
      <c r="CF414" s="16"/>
      <c r="CN414" s="14">
        <f ca="1">IF(H414,IFERROR(IsVariableNameLegal(O414),0),0)</f>
        <v>0</v>
      </c>
      <c r="CO414" s="14" t="str">
        <f t="array" aca="1" ref="CO414" ca="1">IF(H414,IF(COUNTIF(INDIRECT(wew!$C$13),O414)&gt;1,TRIM(SUBSTITUTE(_xll.MCONCAT(IF((INDIRECT(wew!$C$13)=O414)*(COLUMN(INDIRECT(wew!$C$13))&lt;&gt;D414+1),-1+COLUMN(INDIRECT(wew!$C$13)),"")," "),"  "," ")),""),"")</f>
        <v/>
      </c>
      <c r="CP414" s="14" t="str">
        <f t="array" aca="1" ref="CP414" ca="1">IF(P414&lt;&gt;"",IF(LEN(P414)&gt;150,1,""),"")</f>
        <v/>
      </c>
      <c r="CQ414" s="14" t="str">
        <f t="array" aca="1" ref="CQ414" ca="1">IF(AND(H414,NOT(ster!$J$3)),IF(COUNTIF(INDIRECT(wew!$C$15),P414)&gt;1,TRIM(SUBSTITUTE(_xll.MCONCAT(IF((INDIRECT(wew!$C$15)=P414)*(COLUMN(INDIRECT(wew!$C$15))&lt;&gt;D414+1),-1+COLUMN(INDIRECT(wew!$C$15)),"")," "),"  "," ")),""),"")</f>
        <v/>
      </c>
      <c r="CR414" s="14" t="str">
        <f t="array" aca="1" ref="CR414" ca="1">IF(H414,IF(AND(W414&gt;0,AO414&lt;&gt;""),TRIM(SUBSTITUTE(_xll.MCONCAT(IFERROR(IF(ISNUMBER(INDIRECT(Q414)),IF((INDIRECT(ster!$D$14)&lt;&gt;"")*(INDIRECT(Q414)&lt;AO414),INDIRECT(ster!$D$14) &amp; ": " &amp;  SUBSTITUTE(IF( AV414,IFERROR(TEXT(INDIRECT(Q414),"rrrr-mm-dd") &amp;" (" &amp; INDIRECT(Q414) &amp;")",INDIRECT(Q414)),INDIRECT(Q414))," "," "),""),""),"")," "),"  "," ")),""),"")</f>
        <v/>
      </c>
      <c r="CS414" s="14" t="str">
        <f t="array" aca="1" ref="CS414" ca="1">IF(H414,IF(AND(W414&gt;0,AP414&lt;&gt;""),TRIM(SUBSTITUTE(_xll.MCONCAT(IFERROR(IF(ISNUMBER(INDIRECT(Q414)),IF((INDIRECT(ster!$D$14)&lt;&gt;"")*(INDIRECT(Q414)&gt;AP414),INDIRECT(ster!$D$14) &amp; ": " &amp;  SUBSTITUTE(IF( AV414,IFERROR(TEXT(INDIRECT(Q414),"rrrr-mm-dd")&amp;" (" &amp; INDIRECT(Q414) &amp;")",INDIRECT(Q414)),INDIRECT(Q414))," "," "),""),""),"")," "),"  "," ")),""),"")</f>
        <v/>
      </c>
      <c r="CT414" s="14" t="str">
        <f t="array" aca="1" ref="CT414" ca="1">IF(H414,IF(AND(N414&gt;0,AR414),TRIM(SUBSTITUTE(_xll.MCONCAT(IFERROR(IF(ISNUMBER(INDIRECT(Q414)),IF((INDIRECT(ster!$D$14)&lt;&gt;"")*(IFERROR(0*(MATCH(INDIRECT(Q414),INDIRECT(K414),0)&gt;0),1)),INDIRECT(ster!$D$14) &amp; ": " &amp;  SUBSTITUTE(IF( AV414,IFERROR(TEXT(INDIRECT(Q414),"rrrr-mm-dd")&amp;" (" &amp; INDIRECT(Q414) &amp;")",INDIRECT(Q414)),INDIRECT(Q414))," "," "),""),""),"")," "),"  "," ")),""),"")</f>
        <v/>
      </c>
      <c r="CU414" s="14" t="str">
        <f t="array" aca="1" ref="CU414" ca="1">IF(H414,IF(AND(V414&gt;0),TRIM(SUBSTITUTE(_xll.MCONCAT(IF((INDIRECT(ster!$D$14)&lt;&gt;"")*(IFERROR(0*(INDIRECT(Q414)&lt;&gt;""),1)),INDIRECT(ster!$D$14),"")," "),"  "," ")),""),"")</f>
        <v/>
      </c>
      <c r="CV414" s="14" t="str">
        <f t="array" aca="1" ref="CV414" ca="1">IF(H414,IF(AS414,
TRIM(SUBSTITUTE(_xll.MCONCAT(IF(
   (INDIRECT(ster!$D$14)&lt;&gt;"")*
   ((INDIRECT(Q414)="")+
      NOT(ISNUMBER(INDIRECT(Q414)))*
      NOT(ISERROR(MATCH(INDIRECT(Q414),INDIRECT(K414),0)))
    ),
      INDIRECT(ster!$D$14),
   "")," "),"  "," ")),
""),"")</f>
        <v/>
      </c>
      <c r="CW414" s="14" t="str">
        <f t="array" aca="1" ref="CW414" ca="1">IF(H414,IF(AND(AQ414),TRIM(SUBSTITUTE(_xll.MCONCAT(IFERROR(IF(ISNUMBER(INDIRECT(Q414)),IF((INDIRECT(ster!$D$14)&lt;&gt;"")*(INDIRECT(Q414)&lt;&gt;INT(INDIRECT(Q414))),INDIRECT(ster!$D$14) &amp; ": " &amp; INDIRECT(Q414),""),""),"")," "),"  "," ")),""),"")</f>
        <v/>
      </c>
      <c r="CX414" s="14" t="str">
        <f t="array" aca="1" ref="CX414" ca="1">IF(H414,IF(OR(AU414,AV414),TRIM(SUBSTITUTE(_xll.MCONCAT(IF((INDIRECT(ster!$D$14)&lt;&gt;"")*NOT(ISNUMBER(INDIRECT(Q414))),IF(ISERROR(MATCH(INDIRECT(Q414),INDIRECT(K414),0)),IFERROR(IF(INDIRECT(Q414)&lt;&gt;"",INDIRECT(ster!$D$14) &amp; ": " &amp; SUBSTITUTE(INDIRECT(Q414)," "," "),""),""),""),"")," "),"  "," ")),""),"")</f>
        <v/>
      </c>
      <c r="CY414" s="14" t="str">
        <f t="array" aca="1" ref="CY414" ca="1">IF(H414,IF(AE414,TRIM(SUBSTITUTE(_xll.MCONCAT(IF((INDIRECT(ster!$D$14)&lt;&gt;"")*IFERROR(NOT(INDIRECT(AF414)),FALSE),IF(ISERROR(MATCH(INDIRECT(Q414),INDIRECT(K414),0)),IFERROR(IF(INDIRECT(Q414)&lt;&gt;"",INDIRECT(ster!$D$14)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CZ414" s="14" t="str">
        <f t="array" aca="1" ref="CZ414" ca="1">IF(H414,IF(AH414,TRIM(SUBSTITUTE(_xll.MCONCAT(IF((INDIRECT(ster!$D$14)&lt;&gt;"")*IFERROR(NOT(INDIRECT(AI414)),FALSE),IF(ISERROR(MATCH(INDIRECT(Q414),INDIRECT(K414),0)),IFERROR(IF(INDIRECT(Q414)&lt;&gt;"",INDIRECT(ster!$D$14)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DC414" s="14" t="str">
        <f ca="1">SUBSTITUTE(SUBSTITUTE(SUBSTITUTE(SUBSTITUTE(_xll.MCONCAT(DG414:DS414,"■"),"■■","■"),"■■","■"),"■■","■"),"■■","■")</f>
        <v>■</v>
      </c>
      <c r="DD414" s="14" t="str">
        <f t="shared" ca="1" si="9467"/>
        <v/>
      </c>
      <c r="DE414" s="14" t="str">
        <f t="shared" ca="1" si="9468"/>
        <v/>
      </c>
      <c r="DF414" s="14" t="str">
        <f t="shared" ca="1" si="9469"/>
        <v/>
      </c>
      <c r="DG414" s="14" t="str">
        <f t="shared" ca="1" si="9470"/>
        <v/>
      </c>
      <c r="DH414" s="14" t="str">
        <f t="shared" ca="1" si="9471"/>
        <v/>
      </c>
      <c r="DI414" s="14" t="str">
        <f t="shared" ca="1" si="9472"/>
        <v/>
      </c>
      <c r="DJ414" s="14" t="str">
        <f t="shared" ca="1" si="9473"/>
        <v/>
      </c>
      <c r="DK414" s="14" t="str">
        <f t="shared" ca="1" si="9474"/>
        <v/>
      </c>
      <c r="DL414" s="14" t="str">
        <f t="shared" ca="1" si="9475"/>
        <v/>
      </c>
      <c r="DM414" s="14" t="str">
        <f t="shared" ca="1" si="9476"/>
        <v/>
      </c>
      <c r="DN414" s="14" t="str">
        <f t="array" aca="1" ref="DN414" ca="1">IF(CU414&lt;&gt;"","There are errors in the entered values in the following cases: " &amp;SUBSTITUTE(CU414," ",", "),"")</f>
        <v/>
      </c>
      <c r="DO414" s="14" t="str">
        <f t="shared" ca="1" si="9477"/>
        <v/>
      </c>
      <c r="DP414" s="14" t="str">
        <f t="shared" ca="1" si="9478"/>
        <v/>
      </c>
      <c r="DQ414" s="14" t="str">
        <f t="shared" ca="1" si="9479"/>
        <v/>
      </c>
      <c r="DR414" s="14" t="str">
        <f t="shared" ca="1" si="9480"/>
        <v/>
      </c>
      <c r="DS414" s="14" t="str">
        <f t="shared" ca="1" si="9481"/>
        <v/>
      </c>
      <c r="DZ414" s="14" t="b">
        <f t="shared" ca="1" si="9482"/>
        <v>0</v>
      </c>
      <c r="EA414" s="14" t="str">
        <f t="shared" ca="1" si="9483"/>
        <v/>
      </c>
      <c r="EB414" s="14" t="str">
        <f t="shared" ca="1" si="9484"/>
        <v/>
      </c>
      <c r="EC414" s="14" t="str">
        <f t="shared" ca="1" si="9485"/>
        <v/>
      </c>
      <c r="ED414" s="14" t="str">
        <f t="shared" ca="1" si="9486"/>
        <v/>
      </c>
      <c r="EE414" s="14" t="str">
        <f t="shared" ca="1" si="9487"/>
        <v/>
      </c>
      <c r="EF414" s="14" t="str">
        <f t="shared" ca="1" si="9488"/>
        <v/>
      </c>
      <c r="EG414" s="14" t="str">
        <f t="shared" ca="1" si="9489"/>
        <v/>
      </c>
      <c r="EM414" s="14" t="b">
        <f t="shared" ca="1" si="9490"/>
        <v>0</v>
      </c>
      <c r="EN414" s="14" t="str">
        <f t="shared" ca="1" si="9491"/>
        <v/>
      </c>
      <c r="EO414" s="14" t="str">
        <f t="shared" ca="1" si="9492"/>
        <v/>
      </c>
      <c r="EP414" s="14" t="str">
        <f t="shared" ca="1" si="9493"/>
        <v/>
      </c>
      <c r="EQ414" s="14" t="str">
        <f t="shared" ca="1" si="9494"/>
        <v/>
      </c>
    </row>
    <row r="415" spans="2:147" s="14" customFormat="1">
      <c r="B415" s="14" t="str">
        <f t="shared" ca="1" si="9420"/>
        <v/>
      </c>
      <c r="C415" s="14">
        <f t="shared" ca="1" si="9421"/>
        <v>383</v>
      </c>
      <c r="D415" s="14">
        <f t="shared" si="9422"/>
        <v>413</v>
      </c>
      <c r="E415" s="14" t="str">
        <f t="shared" ca="1" si="9423"/>
        <v>N</v>
      </c>
      <c r="F415" s="14" t="str">
        <f t="shared" ca="1" si="9424"/>
        <v>q_106_5a</v>
      </c>
      <c r="G415" s="14" t="str">
        <f t="shared" ca="1" si="9425"/>
        <v>Which family member 5 had died</v>
      </c>
      <c r="H415" s="14" t="b">
        <f t="shared" ca="1" si="9426"/>
        <v>1</v>
      </c>
      <c r="I415" s="14" t="str">
        <f ca="1">IF($H415,ADDRESS(3,(D415+1)*2-1,4,,"["&amp;wew!$G$7&amp;"]"&amp;_sheetname_labels)&amp;":"&amp;ADDRESS(2+ster!$B$20,(D415+1)*2-1,4),"")</f>
        <v>[DBTemplate.xlsm]labels!AEU3:AEU61</v>
      </c>
      <c r="J415" s="14">
        <f t="array" aca="1" ref="J415" ca="1">IF(H415,MAX(0,MAX(IF(INDIRECT(I415)&lt;&gt;"",ROW(INDIRECT(I415)),""))-2),"")</f>
        <v>33</v>
      </c>
      <c r="K415" s="14" t="str">
        <f ca="1">IF($H415,IF($J415&gt;0,ADDRESS(3,(D415+1)*2-1,4,,"["&amp;wew!$G$7&amp;"]"&amp;_sheetname_labels)&amp;":"&amp;ADDRESS(2+J415,(D415+1)*2-1,4),""),"")</f>
        <v>[DBTemplate.xlsm]labels!AEU3:AEU35</v>
      </c>
      <c r="L415" s="14" t="str">
        <f ca="1">IF($H415,IF($J415&gt;0,ADDRESS(3,(D415+1)*2,4,,"["&amp;wew!$G$7&amp;"]"&amp;_sheetname_labels)&amp;":"&amp;ADDRESS(2+J415,(D415+1)*2,4),""),"")</f>
        <v>[DBTemplate.xlsm]labels!AEV3:AEV35</v>
      </c>
      <c r="M415" s="14">
        <f t="shared" ca="1" si="9427"/>
        <v>0</v>
      </c>
      <c r="N415" s="14">
        <f t="shared" ca="1" si="9428"/>
        <v>33</v>
      </c>
      <c r="O415" s="14" t="str">
        <f t="shared" ca="1" si="9429"/>
        <v>q_106_5a</v>
      </c>
      <c r="P415" s="14" t="str">
        <f t="shared" ca="1" si="9430"/>
        <v>Which family member 5 had died</v>
      </c>
      <c r="Q415" s="14" t="str">
        <f ca="1">IF($BP415,ADDRESS(3,D415+1,4,,"["&amp;wew!$G$7&amp;"]"&amp;_sheetname_dataframe)&amp;":"&amp;ADDRESS(2+ster!$C$14,D415+1,4),"")</f>
        <v>[DBTemplate.xlsm]data_frame!OX3:OX3</v>
      </c>
      <c r="R415" s="14" t="str">
        <f>IF($BP415,IF(MID(_xll.FORMULATEXT(INDEX(INDIRECT(Q415),1)),1,1)="=", _xll.FORMULATEXT(INDEX(INDIRECT(Q415),1),2,TRUE),""),"")</f>
        <v/>
      </c>
      <c r="S415" s="14">
        <f t="array" aca="1" ref="S415" ca="1">IF(H415,SUM(IF((IFERROR(INDIRECT(Q415)&lt;&gt;"",FALSE))*(INDIRECT(ster!$D$14)&lt;&gt;""),1,0)),"")</f>
        <v>0</v>
      </c>
      <c r="T415" s="14">
        <f t="array" aca="1" ref="T415" ca="1">IF(H415,IF(M415&gt;0,SUM(IFERROR(1*(MATCH(INDIRECT(Q415),INDIRECT(K415),0)&gt;0),0)*(INDIRECT(ster!$D$14)&lt;&gt;"")*NOT(ISNUMBER(INDIRECT(Q415)))),0),"")</f>
        <v>0</v>
      </c>
      <c r="U415" s="14">
        <f t="array" aca="1" ref="U415" ca="1">IF(H415,SUM((IFERROR(INDIRECT(Q415)="",FALSE))*(INDIRECT(ster!$D$14)&lt;&gt;"")),"")</f>
        <v>1</v>
      </c>
      <c r="V415" s="14">
        <f t="array" aca="1" ref="V415" ca="1">IF(H415,SUM((IFERROR(INDIRECT(Q415)="#ąś",TRUE))*(INDIRECT(ster!$D$14)&lt;&gt;"")),"")</f>
        <v>0</v>
      </c>
      <c r="W415" s="14">
        <f t="array" aca="1" ref="W415" ca="1">IF(H415,SUM(ISNUMBER(INDIRECT(Q415))*(INDIRECT(ster!$D$14)&lt;&gt;"")),"")</f>
        <v>0</v>
      </c>
      <c r="X415" s="14" t="str">
        <f t="array" aca="1" ref="X415" ca="1">IF(AND(H415,W415&gt;0),IF(wew!$B$3,MIN(IF((INDIRECT(ster!$D$14)&lt;&gt;"")*IFERROR(INDIRECT($Q415)&lt;&gt;"",FALSE),IFERROR(INDIRECT($Q415),"X"),"X")),"&lt;włącz podświetlanie wartości&gt;"),"—")</f>
        <v>—</v>
      </c>
      <c r="Y415" s="14" t="str">
        <f t="array" aca="1" ref="Y415" ca="1">IF(AND(H415,W415&gt;0),IF(wew!$B$3,MAX(IF((INDIRECT(ster!$D$14)&lt;&gt;"")*IFERROR(INDIRECT($Q415)&lt;&gt;"",FALSE),IFERROR(INDIRECT($Q415),"X"),"X")),"&lt;włącz podświetlanie wartości&gt;"),"—")</f>
        <v>—</v>
      </c>
      <c r="Z415" s="14">
        <f t="shared" ca="1" si="9431"/>
        <v>0</v>
      </c>
      <c r="AA415" s="12" t="str">
        <f t="shared" ca="1" si="9432"/>
        <v>—</v>
      </c>
      <c r="AB415" s="17">
        <f t="array" aca="1" ref="AB415" ca="1">IF(H415,IF(W415&gt;0,SUM((INDIRECT(ster!$D$14)&lt;&gt;"")*IFERROR((INDIRECT(Q415)&lt;&gt;"")*(INDIRECT(Q415)=INT(INDIRECT(Q415))),0)),0),"")</f>
        <v>0</v>
      </c>
      <c r="AC415" s="17">
        <f t="array" aca="1" ref="AC415" ca="1">IF(H415,W415-AB415,"")</f>
        <v>0</v>
      </c>
      <c r="AD415" s="17">
        <f t="shared" ca="1" si="9433"/>
        <v>1</v>
      </c>
      <c r="AE415" s="17" t="b">
        <f t="shared" ca="1" si="9434"/>
        <v>0</v>
      </c>
      <c r="AF415" s="17" t="str">
        <f ca="1">IF(AE415,IF($H415,ADDRESS(3,D415+2,4,,"["&amp;wew!$G$7&amp;"]"&amp;_sheetname_dataframe)&amp;":"&amp;ADDRESS(2+ster!$C$14,D415+2,4),""),"")</f>
        <v/>
      </c>
      <c r="AG415" s="17" t="str">
        <f t="shared" ca="1" si="9435"/>
        <v/>
      </c>
      <c r="AH415" s="17" t="b">
        <f t="shared" ca="1" si="9436"/>
        <v>0</v>
      </c>
      <c r="AI415" s="17" t="str">
        <f ca="1">IF(AH415,IF($H415,ADDRESS(3,D415+3,4,,"["&amp;wew!$G$7&amp;"]"&amp;_sheetname_dataframe)&amp;":"&amp;ADDRESS(2+ster!$C$14,D415+3,4),""),"")</f>
        <v/>
      </c>
      <c r="AJ415" s="17" t="str">
        <f t="shared" ca="1" si="9437"/>
        <v/>
      </c>
      <c r="AK415" s="17" t="b">
        <f t="shared" ca="1" si="9438"/>
        <v>0</v>
      </c>
      <c r="AL415" s="17" t="b">
        <f t="shared" ca="1" si="9439"/>
        <v>0</v>
      </c>
      <c r="AM415" s="17" t="b">
        <f t="shared" ca="1" si="9440"/>
        <v>0</v>
      </c>
      <c r="AN415" s="17">
        <f t="shared" ca="1" si="9441"/>
        <v>0</v>
      </c>
      <c r="AO415" s="24" t="str">
        <f t="shared" ca="1" si="9442"/>
        <v/>
      </c>
      <c r="AP415" s="24" t="str">
        <f t="shared" ca="1" si="9443"/>
        <v/>
      </c>
      <c r="AQ415" s="17" t="b">
        <f t="shared" ca="1" si="9444"/>
        <v>0</v>
      </c>
      <c r="AR415" s="17" t="b">
        <f t="shared" ca="1" si="9445"/>
        <v>0</v>
      </c>
      <c r="AS415" s="17" t="b">
        <f t="shared" ca="1" si="9446"/>
        <v>0</v>
      </c>
      <c r="AT415" s="17" t="b">
        <f t="shared" ca="1" si="9447"/>
        <v>0</v>
      </c>
      <c r="AU415" s="17" t="b">
        <f t="shared" ca="1" si="9448"/>
        <v>1</v>
      </c>
      <c r="AV415" s="17" t="b">
        <f t="shared" ca="1" si="9449"/>
        <v>0</v>
      </c>
      <c r="AW415" s="17" t="b">
        <f t="shared" ca="1" si="9450"/>
        <v>0</v>
      </c>
      <c r="AX415" s="14" t="b">
        <f t="array" aca="1" ref="AX415" ca="1">IF(H415,N415&gt;0,"")</f>
        <v>1</v>
      </c>
      <c r="AY415" s="17" t="str">
        <f t="shared" ca="1" si="9451"/>
        <v>C3:C35</v>
      </c>
      <c r="AZ415" s="17" t="b">
        <f t="array" aca="1" ref="AZ415" ca="1">IF(AY415&lt;&gt;"",SUM(1*ISERROR(MATCH(INDIRECT(AY415),INDIRECT(K415),0)))=0,"")</f>
        <v>0</v>
      </c>
      <c r="BA415" s="17" t="b">
        <f t="shared" ca="1" si="9452"/>
        <v>1</v>
      </c>
      <c r="BB415" s="17" t="b">
        <v>0</v>
      </c>
      <c r="BC415" s="17" t="b">
        <f t="shared" ca="1" si="9453"/>
        <v>0</v>
      </c>
      <c r="BD415" s="17" t="b">
        <f t="shared" ca="1" si="9454"/>
        <v>1</v>
      </c>
      <c r="BE415" s="17" t="b">
        <f t="shared" ca="1" si="9455"/>
        <v>0</v>
      </c>
      <c r="BF415" s="17" t="b">
        <f t="shared" ca="1" si="9456"/>
        <v>0</v>
      </c>
      <c r="BG415" s="17" t="b">
        <f t="shared" ca="1" si="9457"/>
        <v>0</v>
      </c>
      <c r="BH415" s="17" t="b">
        <f t="shared" ca="1" si="9458"/>
        <v>1</v>
      </c>
      <c r="BI415" s="17">
        <f t="shared" ca="1" si="9459"/>
        <v>3</v>
      </c>
      <c r="BJ415" s="17" t="b">
        <f t="shared" ca="1" si="9460"/>
        <v>0</v>
      </c>
      <c r="BK415" s="17" t="str">
        <f t="shared" ca="1" si="9461"/>
        <v/>
      </c>
      <c r="BL415" s="17" t="str">
        <f t="shared" ca="1" si="9462"/>
        <v/>
      </c>
      <c r="BM415" s="17" t="str">
        <f t="shared" ca="1" si="9463"/>
        <v>L</v>
      </c>
      <c r="BN415" s="17" t="str">
        <f t="shared" ca="1" si="9464"/>
        <v>L</v>
      </c>
      <c r="BO415" s="17" t="str">
        <f t="shared" ca="1" si="9465"/>
        <v>N</v>
      </c>
      <c r="BP415" s="14" t="b">
        <f t="shared" ca="1" si="9466"/>
        <v>1</v>
      </c>
      <c r="BQ415" s="35"/>
      <c r="BX415" s="16"/>
      <c r="BY415" s="16"/>
      <c r="BZ415" s="16"/>
      <c r="CA415" s="16"/>
      <c r="CB415" s="16"/>
      <c r="CC415" s="16"/>
      <c r="CD415" s="16"/>
      <c r="CE415" s="16"/>
      <c r="CF415" s="16"/>
      <c r="CN415" s="14">
        <f ca="1">IF(H415,IFERROR(IsVariableNameLegal(O415),0),0)</f>
        <v>0</v>
      </c>
      <c r="CO415" s="14" t="str">
        <f t="array" aca="1" ref="CO415" ca="1">IF(H415,IF(COUNTIF(INDIRECT(wew!$C$13),O415)&gt;1,TRIM(SUBSTITUTE(_xll.MCONCAT(IF((INDIRECT(wew!$C$13)=O415)*(COLUMN(INDIRECT(wew!$C$13))&lt;&gt;D415+1),-1+COLUMN(INDIRECT(wew!$C$13)),"")," "),"  "," ")),""),"")</f>
        <v/>
      </c>
      <c r="CP415" s="14" t="str">
        <f t="array" aca="1" ref="CP415" ca="1">IF(P415&lt;&gt;"",IF(LEN(P415)&gt;150,1,""),"")</f>
        <v/>
      </c>
      <c r="CQ415" s="14" t="str">
        <f t="array" aca="1" ref="CQ415" ca="1">IF(AND(H415,NOT(ster!$J$3)),IF(COUNTIF(INDIRECT(wew!$C$15),P415)&gt;1,TRIM(SUBSTITUTE(_xll.MCONCAT(IF((INDIRECT(wew!$C$15)=P415)*(COLUMN(INDIRECT(wew!$C$15))&lt;&gt;D415+1),-1+COLUMN(INDIRECT(wew!$C$15)),"")," "),"  "," ")),""),"")</f>
        <v/>
      </c>
      <c r="CR415" s="14" t="str">
        <f t="array" aca="1" ref="CR415" ca="1">IF(H415,IF(AND(W415&gt;0,AO415&lt;&gt;""),TRIM(SUBSTITUTE(_xll.MCONCAT(IFERROR(IF(ISNUMBER(INDIRECT(Q415)),IF((INDIRECT(ster!$D$14)&lt;&gt;"")*(INDIRECT(Q415)&lt;AO415),INDIRECT(ster!$D$14) &amp; ": " &amp;  SUBSTITUTE(IF( AV415,IFERROR(TEXT(INDIRECT(Q415),"rrrr-mm-dd") &amp;" (" &amp; INDIRECT(Q415) &amp;")",INDIRECT(Q415)),INDIRECT(Q415))," "," "),""),""),"")," "),"  "," ")),""),"")</f>
        <v/>
      </c>
      <c r="CS415" s="14" t="str">
        <f t="array" aca="1" ref="CS415" ca="1">IF(H415,IF(AND(W415&gt;0,AP415&lt;&gt;""),TRIM(SUBSTITUTE(_xll.MCONCAT(IFERROR(IF(ISNUMBER(INDIRECT(Q415)),IF((INDIRECT(ster!$D$14)&lt;&gt;"")*(INDIRECT(Q415)&gt;AP415),INDIRECT(ster!$D$14) &amp; ": " &amp;  SUBSTITUTE(IF( AV415,IFERROR(TEXT(INDIRECT(Q415),"rrrr-mm-dd")&amp;" (" &amp; INDIRECT(Q415) &amp;")",INDIRECT(Q415)),INDIRECT(Q415))," "," "),""),""),"")," "),"  "," ")),""),"")</f>
        <v/>
      </c>
      <c r="CT415" s="14" t="str">
        <f t="array" aca="1" ref="CT415" ca="1">IF(H415,IF(AND(N415&gt;0,AR415),TRIM(SUBSTITUTE(_xll.MCONCAT(IFERROR(IF(ISNUMBER(INDIRECT(Q415)),IF((INDIRECT(ster!$D$14)&lt;&gt;"")*(IFERROR(0*(MATCH(INDIRECT(Q415),INDIRECT(K415),0)&gt;0),1)),INDIRECT(ster!$D$14) &amp; ": " &amp;  SUBSTITUTE(IF( AV415,IFERROR(TEXT(INDIRECT(Q415),"rrrr-mm-dd")&amp;" (" &amp; INDIRECT(Q415) &amp;")",INDIRECT(Q415)),INDIRECT(Q415))," "," "),""),""),"")," "),"  "," ")),""),"")</f>
        <v/>
      </c>
      <c r="CU415" s="14" t="str">
        <f t="array" aca="1" ref="CU415" ca="1">IF(H415,IF(AND(V415&gt;0),TRIM(SUBSTITUTE(_xll.MCONCAT(IF((INDIRECT(ster!$D$14)&lt;&gt;"")*(IFERROR(0*(INDIRECT(Q415)&lt;&gt;""),1)),INDIRECT(ster!$D$14),"")," "),"  "," ")),""),"")</f>
        <v/>
      </c>
      <c r="CV415" s="14" t="str">
        <f t="array" aca="1" ref="CV415" ca="1">IF(H415,IF(AS415,
TRIM(SUBSTITUTE(_xll.MCONCAT(IF(
   (INDIRECT(ster!$D$14)&lt;&gt;"")*
   ((INDIRECT(Q415)="")+
      NOT(ISNUMBER(INDIRECT(Q415)))*
      NOT(ISERROR(MATCH(INDIRECT(Q415),INDIRECT(K415),0)))
    ),
      INDIRECT(ster!$D$14),
   "")," "),"  "," ")),
""),"")</f>
        <v/>
      </c>
      <c r="CW415" s="14" t="str">
        <f t="array" aca="1" ref="CW415" ca="1">IF(H415,IF(AND(AQ415),TRIM(SUBSTITUTE(_xll.MCONCAT(IFERROR(IF(ISNUMBER(INDIRECT(Q415)),IF((INDIRECT(ster!$D$14)&lt;&gt;"")*(INDIRECT(Q415)&lt;&gt;INT(INDIRECT(Q415))),INDIRECT(ster!$D$14) &amp; ": " &amp; INDIRECT(Q415),""),""),"")," "),"  "," ")),""),"")</f>
        <v/>
      </c>
      <c r="CX415" s="14" t="str">
        <f t="array" aca="1" ref="CX415" ca="1">IF(H415,IF(OR(AU415,AV415),TRIM(SUBSTITUTE(_xll.MCONCAT(IF((INDIRECT(ster!$D$14)&lt;&gt;"")*NOT(ISNUMBER(INDIRECT(Q415))),IF(ISERROR(MATCH(INDIRECT(Q415),INDIRECT(K415),0)),IFERROR(IF(INDIRECT(Q415)&lt;&gt;"",INDIRECT(ster!$D$14) &amp; ": " &amp; SUBSTITUTE(INDIRECT(Q415)," "," "),""),""),""),"")," "),"  "," ")),""),"")</f>
        <v/>
      </c>
      <c r="CY415" s="14" t="str">
        <f t="array" aca="1" ref="CY415" ca="1">IF(H415,IF(AE415,TRIM(SUBSTITUTE(_xll.MCONCAT(IF((INDIRECT(ster!$D$14)&lt;&gt;"")*IFERROR(NOT(INDIRECT(AF415)),FALSE),IF(ISERROR(MATCH(INDIRECT(Q415),INDIRECT(K415),0)),IFERROR(IF(INDIRECT(Q415)&lt;&gt;"",INDIRECT(ster!$D$14)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CZ415" s="14" t="str">
        <f t="array" aca="1" ref="CZ415" ca="1">IF(H415,IF(AH415,TRIM(SUBSTITUTE(_xll.MCONCAT(IF((INDIRECT(ster!$D$14)&lt;&gt;"")*IFERROR(NOT(INDIRECT(AI415)),FALSE),IF(ISERROR(MATCH(INDIRECT(Q415),INDIRECT(K415),0)),IFERROR(IF(INDIRECT(Q415)&lt;&gt;"",INDIRECT(ster!$D$14)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DC415" s="14" t="str">
        <f ca="1">SUBSTITUTE(SUBSTITUTE(SUBSTITUTE(SUBSTITUTE(_xll.MCONCAT(DG415:DS415,"■"),"■■","■"),"■■","■"),"■■","■"),"■■","■")</f>
        <v>■</v>
      </c>
      <c r="DD415" s="14" t="str">
        <f t="shared" ca="1" si="9467"/>
        <v/>
      </c>
      <c r="DE415" s="14" t="str">
        <f t="shared" ca="1" si="9468"/>
        <v/>
      </c>
      <c r="DF415" s="14" t="str">
        <f t="shared" ca="1" si="9469"/>
        <v/>
      </c>
      <c r="DG415" s="14" t="str">
        <f t="shared" ca="1" si="9470"/>
        <v/>
      </c>
      <c r="DH415" s="14" t="str">
        <f t="shared" ca="1" si="9471"/>
        <v/>
      </c>
      <c r="DI415" s="14" t="str">
        <f t="shared" ca="1" si="9472"/>
        <v/>
      </c>
      <c r="DJ415" s="14" t="str">
        <f t="shared" ca="1" si="9473"/>
        <v/>
      </c>
      <c r="DK415" s="14" t="str">
        <f t="shared" ca="1" si="9474"/>
        <v/>
      </c>
      <c r="DL415" s="14" t="str">
        <f t="shared" ca="1" si="9475"/>
        <v/>
      </c>
      <c r="DM415" s="14" t="str">
        <f t="shared" ca="1" si="9476"/>
        <v/>
      </c>
      <c r="DN415" s="14" t="str">
        <f t="array" aca="1" ref="DN415" ca="1">IF(CU415&lt;&gt;"","There are errors in the entered values in the following cases: " &amp;SUBSTITUTE(CU415," ",", "),"")</f>
        <v/>
      </c>
      <c r="DO415" s="14" t="str">
        <f t="shared" ca="1" si="9477"/>
        <v/>
      </c>
      <c r="DP415" s="14" t="str">
        <f t="shared" ca="1" si="9478"/>
        <v/>
      </c>
      <c r="DQ415" s="14" t="str">
        <f t="shared" ca="1" si="9479"/>
        <v/>
      </c>
      <c r="DR415" s="14" t="str">
        <f t="shared" ca="1" si="9480"/>
        <v/>
      </c>
      <c r="DS415" s="14" t="str">
        <f t="shared" ca="1" si="9481"/>
        <v/>
      </c>
      <c r="DZ415" s="14" t="b">
        <f t="shared" ca="1" si="9482"/>
        <v>0</v>
      </c>
      <c r="EA415" s="14" t="str">
        <f t="shared" ca="1" si="9483"/>
        <v>Which family member 5 had died (q_106_5a)</v>
      </c>
      <c r="EB415" s="14" t="str">
        <f t="shared" ca="1" si="9484"/>
        <v xml:space="preserve">Values must be numeric. </v>
      </c>
      <c r="EC415" s="14" t="str">
        <f t="shared" ca="1" si="9485"/>
        <v xml:space="preserve">Which family member 5 had died (q_106_5a): Values must be numeric. </v>
      </c>
      <c r="ED415" s="14" t="str">
        <f t="shared" ca="1" si="9486"/>
        <v/>
      </c>
      <c r="EE415" s="14" t="str">
        <f t="shared" ca="1" si="9487"/>
        <v>Values must be numeric</v>
      </c>
      <c r="EF415" s="14" t="str">
        <f t="shared" ca="1" si="9488"/>
        <v/>
      </c>
      <c r="EG415" s="14" t="str">
        <f t="shared" ca="1" si="9489"/>
        <v/>
      </c>
      <c r="EM415" s="14" t="b">
        <f t="shared" ca="1" si="9490"/>
        <v>1</v>
      </c>
      <c r="EN415" s="14">
        <f t="shared" ca="1" si="9491"/>
        <v>383</v>
      </c>
      <c r="EO415" s="14" t="str">
        <f t="shared" ca="1" si="9492"/>
        <v>q_106_5a</v>
      </c>
      <c r="EP415" s="14" t="str">
        <f t="shared" ca="1" si="9493"/>
        <v xml:space="preserve">Which family member 5 had died (q_106_5a): Values must be numeric. </v>
      </c>
      <c r="EQ415" s="14" t="str">
        <f t="shared" ca="1" si="9494"/>
        <v/>
      </c>
    </row>
    <row r="416" spans="2:147" s="14" customFormat="1">
      <c r="B416" s="14" t="str">
        <f t="shared" ca="1" si="9420"/>
        <v/>
      </c>
      <c r="C416" s="14">
        <f t="shared" ca="1" si="9421"/>
        <v>384</v>
      </c>
      <c r="D416" s="14">
        <f t="shared" si="9422"/>
        <v>414</v>
      </c>
      <c r="E416" s="14" t="str">
        <f t="shared" ca="1" si="9423"/>
        <v>N</v>
      </c>
      <c r="F416" s="14" t="str">
        <f t="shared" ca="1" si="9424"/>
        <v>q_106_5b</v>
      </c>
      <c r="G416" s="14" t="str">
        <f t="shared" ca="1" si="9425"/>
        <v>What cause of death of family member 5</v>
      </c>
      <c r="H416" s="14" t="b">
        <f t="shared" ca="1" si="9426"/>
        <v>1</v>
      </c>
      <c r="I416" s="14" t="str">
        <f ca="1">IF($H416,ADDRESS(3,(D416+1)*2-1,4,,"["&amp;wew!$G$7&amp;"]"&amp;_sheetname_labels)&amp;":"&amp;ADDRESS(2+ster!$B$20,(D416+1)*2-1,4),"")</f>
        <v>[DBTemplate.xlsm]labels!AEW3:AEW61</v>
      </c>
      <c r="J416" s="14">
        <f t="array" aca="1" ref="J416" ca="1">IF(H416,MAX(0,MAX(IF(INDIRECT(I416)&lt;&gt;"",ROW(INDIRECT(I416)),""))-2),"")</f>
        <v>52</v>
      </c>
      <c r="K416" s="14" t="str">
        <f ca="1">IF($H416,IF($J416&gt;0,ADDRESS(3,(D416+1)*2-1,4,,"["&amp;wew!$G$7&amp;"]"&amp;_sheetname_labels)&amp;":"&amp;ADDRESS(2+J416,(D416+1)*2-1,4),""),"")</f>
        <v>[DBTemplate.xlsm]labels!AEW3:AEW54</v>
      </c>
      <c r="L416" s="14" t="str">
        <f ca="1">IF($H416,IF($J416&gt;0,ADDRESS(3,(D416+1)*2,4,,"["&amp;wew!$G$7&amp;"]"&amp;_sheetname_labels)&amp;":"&amp;ADDRESS(2+J416,(D416+1)*2,4),""),"")</f>
        <v>[DBTemplate.xlsm]labels!AEX3:AEX54</v>
      </c>
      <c r="M416" s="14">
        <f t="shared" ca="1" si="9427"/>
        <v>0</v>
      </c>
      <c r="N416" s="14">
        <f t="shared" ca="1" si="9428"/>
        <v>52</v>
      </c>
      <c r="O416" s="14" t="str">
        <f t="shared" ca="1" si="9429"/>
        <v>q_106_5b</v>
      </c>
      <c r="P416" s="14" t="str">
        <f t="shared" ca="1" si="9430"/>
        <v>What cause of death of family member 5</v>
      </c>
      <c r="Q416" s="14" t="str">
        <f ca="1">IF($BP416,ADDRESS(3,D416+1,4,,"["&amp;wew!$G$7&amp;"]"&amp;_sheetname_dataframe)&amp;":"&amp;ADDRESS(2+ster!$C$14,D416+1,4),"")</f>
        <v>[DBTemplate.xlsm]data_frame!OY3:OY3</v>
      </c>
      <c r="R416" s="14" t="str">
        <f>IF($BP416,IF(MID(_xll.FORMULATEXT(INDEX(INDIRECT(Q416),1)),1,1)="=", _xll.FORMULATEXT(INDEX(INDIRECT(Q416),1),2,TRUE),""),"")</f>
        <v/>
      </c>
      <c r="S416" s="14">
        <f t="array" aca="1" ref="S416" ca="1">IF(H416,SUM(IF((IFERROR(INDIRECT(Q416)&lt;&gt;"",FALSE))*(INDIRECT(ster!$D$14)&lt;&gt;""),1,0)),"")</f>
        <v>0</v>
      </c>
      <c r="T416" s="14">
        <f t="array" aca="1" ref="T416" ca="1">IF(H416,IF(M416&gt;0,SUM(IFERROR(1*(MATCH(INDIRECT(Q416),INDIRECT(K416),0)&gt;0),0)*(INDIRECT(ster!$D$14)&lt;&gt;"")*NOT(ISNUMBER(INDIRECT(Q416)))),0),"")</f>
        <v>0</v>
      </c>
      <c r="U416" s="14">
        <f t="array" aca="1" ref="U416" ca="1">IF(H416,SUM((IFERROR(INDIRECT(Q416)="",FALSE))*(INDIRECT(ster!$D$14)&lt;&gt;"")),"")</f>
        <v>1</v>
      </c>
      <c r="V416" s="14">
        <f t="array" aca="1" ref="V416" ca="1">IF(H416,SUM((IFERROR(INDIRECT(Q416)="#ąś",TRUE))*(INDIRECT(ster!$D$14)&lt;&gt;"")),"")</f>
        <v>0</v>
      </c>
      <c r="W416" s="14">
        <f t="array" aca="1" ref="W416" ca="1">IF(H416,SUM(ISNUMBER(INDIRECT(Q416))*(INDIRECT(ster!$D$14)&lt;&gt;"")),"")</f>
        <v>0</v>
      </c>
      <c r="X416" s="14" t="str">
        <f t="array" aca="1" ref="X416" ca="1">IF(AND(H416,W416&gt;0),IF(wew!$B$3,MIN(IF((INDIRECT(ster!$D$14)&lt;&gt;"")*IFERROR(INDIRECT($Q416)&lt;&gt;"",FALSE),IFERROR(INDIRECT($Q416),"X"),"X")),"&lt;włącz podświetlanie wartości&gt;"),"—")</f>
        <v>—</v>
      </c>
      <c r="Y416" s="14" t="str">
        <f t="array" aca="1" ref="Y416" ca="1">IF(AND(H416,W416&gt;0),IF(wew!$B$3,MAX(IF((INDIRECT(ster!$D$14)&lt;&gt;"")*IFERROR(INDIRECT($Q416)&lt;&gt;"",FALSE),IFERROR(INDIRECT($Q416),"X"),"X")),"&lt;włącz podświetlanie wartości&gt;"),"—")</f>
        <v>—</v>
      </c>
      <c r="Z416" s="14">
        <f t="shared" ca="1" si="9431"/>
        <v>0</v>
      </c>
      <c r="AA416" s="12" t="str">
        <f t="shared" ca="1" si="9432"/>
        <v>—</v>
      </c>
      <c r="AB416" s="17">
        <f t="array" aca="1" ref="AB416" ca="1">IF(H416,IF(W416&gt;0,SUM((INDIRECT(ster!$D$14)&lt;&gt;"")*IFERROR((INDIRECT(Q416)&lt;&gt;"")*(INDIRECT(Q416)=INT(INDIRECT(Q416))),0)),0),"")</f>
        <v>0</v>
      </c>
      <c r="AC416" s="17">
        <f t="array" aca="1" ref="AC416" ca="1">IF(H416,W416-AB416,"")</f>
        <v>0</v>
      </c>
      <c r="AD416" s="17">
        <f t="shared" ca="1" si="9433"/>
        <v>1</v>
      </c>
      <c r="AE416" s="17" t="b">
        <f t="shared" ca="1" si="9434"/>
        <v>0</v>
      </c>
      <c r="AF416" s="17" t="str">
        <f ca="1">IF(AE416,IF($H416,ADDRESS(3,D416+2,4,,"["&amp;wew!$G$7&amp;"]"&amp;_sheetname_dataframe)&amp;":"&amp;ADDRESS(2+ster!$C$14,D416+2,4),""),"")</f>
        <v/>
      </c>
      <c r="AG416" s="17" t="str">
        <f t="shared" ca="1" si="9435"/>
        <v/>
      </c>
      <c r="AH416" s="17" t="b">
        <f t="shared" ca="1" si="9436"/>
        <v>0</v>
      </c>
      <c r="AI416" s="17" t="str">
        <f ca="1">IF(AH416,IF($H416,ADDRESS(3,D416+3,4,,"["&amp;wew!$G$7&amp;"]"&amp;_sheetname_dataframe)&amp;":"&amp;ADDRESS(2+ster!$C$14,D416+3,4),""),"")</f>
        <v/>
      </c>
      <c r="AJ416" s="17" t="str">
        <f t="shared" ca="1" si="9437"/>
        <v/>
      </c>
      <c r="AK416" s="17" t="b">
        <f t="shared" ca="1" si="9438"/>
        <v>0</v>
      </c>
      <c r="AL416" s="17" t="b">
        <f t="shared" ca="1" si="9439"/>
        <v>0</v>
      </c>
      <c r="AM416" s="17" t="b">
        <f t="shared" ca="1" si="9440"/>
        <v>0</v>
      </c>
      <c r="AN416" s="17">
        <f t="shared" ca="1" si="9441"/>
        <v>0</v>
      </c>
      <c r="AO416" s="24" t="str">
        <f t="shared" ca="1" si="9442"/>
        <v/>
      </c>
      <c r="AP416" s="24" t="str">
        <f t="shared" ca="1" si="9443"/>
        <v/>
      </c>
      <c r="AQ416" s="17" t="b">
        <f t="shared" ca="1" si="9444"/>
        <v>0</v>
      </c>
      <c r="AR416" s="17" t="b">
        <f t="shared" ca="1" si="9445"/>
        <v>0</v>
      </c>
      <c r="AS416" s="17" t="b">
        <f t="shared" ca="1" si="9446"/>
        <v>0</v>
      </c>
      <c r="AT416" s="17" t="b">
        <f t="shared" ca="1" si="9447"/>
        <v>0</v>
      </c>
      <c r="AU416" s="17" t="b">
        <f t="shared" ca="1" si="9448"/>
        <v>1</v>
      </c>
      <c r="AV416" s="17" t="b">
        <f t="shared" ca="1" si="9449"/>
        <v>0</v>
      </c>
      <c r="AW416" s="17" t="b">
        <f t="shared" ca="1" si="9450"/>
        <v>0</v>
      </c>
      <c r="AX416" s="14" t="b">
        <f t="array" aca="1" ref="AX416" ca="1">IF(H416,N416&gt;0,"")</f>
        <v>1</v>
      </c>
      <c r="AY416" s="17" t="str">
        <f t="shared" ca="1" si="9451"/>
        <v>C3:C54</v>
      </c>
      <c r="AZ416" s="17" t="b">
        <f t="array" aca="1" ref="AZ416" ca="1">IF(AY416&lt;&gt;"",SUM(1*ISERROR(MATCH(INDIRECT(AY416),INDIRECT(K416),0)))=0,"")</f>
        <v>0</v>
      </c>
      <c r="BA416" s="17" t="b">
        <f t="shared" ca="1" si="9452"/>
        <v>1</v>
      </c>
      <c r="BB416" s="17" t="b">
        <v>0</v>
      </c>
      <c r="BC416" s="17" t="b">
        <f t="shared" ca="1" si="9453"/>
        <v>0</v>
      </c>
      <c r="BD416" s="17" t="b">
        <f t="shared" ca="1" si="9454"/>
        <v>1</v>
      </c>
      <c r="BE416" s="17" t="b">
        <f t="shared" ca="1" si="9455"/>
        <v>0</v>
      </c>
      <c r="BF416" s="17" t="b">
        <f t="shared" ca="1" si="9456"/>
        <v>0</v>
      </c>
      <c r="BG416" s="17" t="b">
        <f t="shared" ca="1" si="9457"/>
        <v>0</v>
      </c>
      <c r="BH416" s="17" t="b">
        <f t="shared" ca="1" si="9458"/>
        <v>1</v>
      </c>
      <c r="BI416" s="17">
        <f t="shared" ca="1" si="9459"/>
        <v>3</v>
      </c>
      <c r="BJ416" s="17" t="b">
        <f t="shared" ca="1" si="9460"/>
        <v>0</v>
      </c>
      <c r="BK416" s="17" t="str">
        <f t="shared" ca="1" si="9461"/>
        <v/>
      </c>
      <c r="BL416" s="17" t="str">
        <f t="shared" ca="1" si="9462"/>
        <v/>
      </c>
      <c r="BM416" s="17" t="str">
        <f t="shared" ca="1" si="9463"/>
        <v>L</v>
      </c>
      <c r="BN416" s="17" t="str">
        <f t="shared" ca="1" si="9464"/>
        <v>L</v>
      </c>
      <c r="BO416" s="17" t="str">
        <f t="shared" ca="1" si="9465"/>
        <v>N</v>
      </c>
      <c r="BP416" s="14" t="b">
        <f t="shared" ca="1" si="9466"/>
        <v>1</v>
      </c>
      <c r="BQ416" s="35"/>
      <c r="BX416" s="16"/>
      <c r="BY416" s="16"/>
      <c r="BZ416" s="16"/>
      <c r="CA416" s="16"/>
      <c r="CB416" s="16"/>
      <c r="CC416" s="16"/>
      <c r="CD416" s="16"/>
      <c r="CE416" s="16"/>
      <c r="CF416" s="16"/>
      <c r="CN416" s="14">
        <f ca="1">IF(H416,IFERROR(IsVariableNameLegal(O416),0),0)</f>
        <v>0</v>
      </c>
      <c r="CO416" s="14" t="str">
        <f t="array" aca="1" ref="CO416" ca="1">IF(H416,IF(COUNTIF(INDIRECT(wew!$C$13),O416)&gt;1,TRIM(SUBSTITUTE(_xll.MCONCAT(IF((INDIRECT(wew!$C$13)=O416)*(COLUMN(INDIRECT(wew!$C$13))&lt;&gt;D416+1),-1+COLUMN(INDIRECT(wew!$C$13)),"")," "),"  "," ")),""),"")</f>
        <v/>
      </c>
      <c r="CP416" s="14" t="str">
        <f t="array" aca="1" ref="CP416" ca="1">IF(P416&lt;&gt;"",IF(LEN(P416)&gt;150,1,""),"")</f>
        <v/>
      </c>
      <c r="CQ416" s="14" t="str">
        <f t="array" aca="1" ref="CQ416" ca="1">IF(AND(H416,NOT(ster!$J$3)),IF(COUNTIF(INDIRECT(wew!$C$15),P416)&gt;1,TRIM(SUBSTITUTE(_xll.MCONCAT(IF((INDIRECT(wew!$C$15)=P416)*(COLUMN(INDIRECT(wew!$C$15))&lt;&gt;D416+1),-1+COLUMN(INDIRECT(wew!$C$15)),"")," "),"  "," ")),""),"")</f>
        <v/>
      </c>
      <c r="CR416" s="14" t="str">
        <f t="array" aca="1" ref="CR416" ca="1">IF(H416,IF(AND(W416&gt;0,AO416&lt;&gt;""),TRIM(SUBSTITUTE(_xll.MCONCAT(IFERROR(IF(ISNUMBER(INDIRECT(Q416)),IF((INDIRECT(ster!$D$14)&lt;&gt;"")*(INDIRECT(Q416)&lt;AO416),INDIRECT(ster!$D$14) &amp; ": " &amp;  SUBSTITUTE(IF( AV416,IFERROR(TEXT(INDIRECT(Q416),"rrrr-mm-dd") &amp;" (" &amp; INDIRECT(Q416) &amp;")",INDIRECT(Q416)),INDIRECT(Q416))," "," "),""),""),"")," "),"  "," ")),""),"")</f>
        <v/>
      </c>
      <c r="CS416" s="14" t="str">
        <f t="array" aca="1" ref="CS416" ca="1">IF(H416,IF(AND(W416&gt;0,AP416&lt;&gt;""),TRIM(SUBSTITUTE(_xll.MCONCAT(IFERROR(IF(ISNUMBER(INDIRECT(Q416)),IF((INDIRECT(ster!$D$14)&lt;&gt;"")*(INDIRECT(Q416)&gt;AP416),INDIRECT(ster!$D$14) &amp; ": " &amp;  SUBSTITUTE(IF( AV416,IFERROR(TEXT(INDIRECT(Q416),"rrrr-mm-dd")&amp;" (" &amp; INDIRECT(Q416) &amp;")",INDIRECT(Q416)),INDIRECT(Q416))," "," "),""),""),"")," "),"  "," ")),""),"")</f>
        <v/>
      </c>
      <c r="CT416" s="14" t="str">
        <f t="array" aca="1" ref="CT416" ca="1">IF(H416,IF(AND(N416&gt;0,AR416),TRIM(SUBSTITUTE(_xll.MCONCAT(IFERROR(IF(ISNUMBER(INDIRECT(Q416)),IF((INDIRECT(ster!$D$14)&lt;&gt;"")*(IFERROR(0*(MATCH(INDIRECT(Q416),INDIRECT(K416),0)&gt;0),1)),INDIRECT(ster!$D$14) &amp; ": " &amp;  SUBSTITUTE(IF( AV416,IFERROR(TEXT(INDIRECT(Q416),"rrrr-mm-dd")&amp;" (" &amp; INDIRECT(Q416) &amp;")",INDIRECT(Q416)),INDIRECT(Q416))," "," "),""),""),"")," "),"  "," ")),""),"")</f>
        <v/>
      </c>
      <c r="CU416" s="14" t="str">
        <f t="array" aca="1" ref="CU416" ca="1">IF(H416,IF(AND(V416&gt;0),TRIM(SUBSTITUTE(_xll.MCONCAT(IF((INDIRECT(ster!$D$14)&lt;&gt;"")*(IFERROR(0*(INDIRECT(Q416)&lt;&gt;""),1)),INDIRECT(ster!$D$14),"")," "),"  "," ")),""),"")</f>
        <v/>
      </c>
      <c r="CV416" s="14" t="str">
        <f t="array" aca="1" ref="CV416" ca="1">IF(H416,IF(AS416,
TRIM(SUBSTITUTE(_xll.MCONCAT(IF(
   (INDIRECT(ster!$D$14)&lt;&gt;"")*
   ((INDIRECT(Q416)="")+
      NOT(ISNUMBER(INDIRECT(Q416)))*
      NOT(ISERROR(MATCH(INDIRECT(Q416),INDIRECT(K416),0)))
    ),
      INDIRECT(ster!$D$14),
   "")," "),"  "," ")),
""),"")</f>
        <v/>
      </c>
      <c r="CW416" s="14" t="str">
        <f t="array" aca="1" ref="CW416" ca="1">IF(H416,IF(AND(AQ416),TRIM(SUBSTITUTE(_xll.MCONCAT(IFERROR(IF(ISNUMBER(INDIRECT(Q416)),IF((INDIRECT(ster!$D$14)&lt;&gt;"")*(INDIRECT(Q416)&lt;&gt;INT(INDIRECT(Q416))),INDIRECT(ster!$D$14) &amp; ": " &amp; INDIRECT(Q416),""),""),"")," "),"  "," ")),""),"")</f>
        <v/>
      </c>
      <c r="CX416" s="14" t="str">
        <f t="array" aca="1" ref="CX416" ca="1">IF(H416,IF(OR(AU416,AV416),TRIM(SUBSTITUTE(_xll.MCONCAT(IF((INDIRECT(ster!$D$14)&lt;&gt;"")*NOT(ISNUMBER(INDIRECT(Q416))),IF(ISERROR(MATCH(INDIRECT(Q416),INDIRECT(K416),0)),IFERROR(IF(INDIRECT(Q416)&lt;&gt;"",INDIRECT(ster!$D$14) &amp; ": " &amp; SUBSTITUTE(INDIRECT(Q416)," "," "),""),""),""),"")," "),"  "," ")),""),"")</f>
        <v/>
      </c>
      <c r="CY416" s="14" t="str">
        <f t="array" aca="1" ref="CY416" ca="1">IF(H416,IF(AE416,TRIM(SUBSTITUTE(_xll.MCONCAT(IF((INDIRECT(ster!$D$14)&lt;&gt;"")*IFERROR(NOT(INDIRECT(AF416)),FALSE),IF(ISERROR(MATCH(INDIRECT(Q416),INDIRECT(K416),0)),IFERROR(IF(INDIRECT(Q416)&lt;&gt;"",INDIRECT(ster!$D$14)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CZ416" s="14" t="str">
        <f t="array" aca="1" ref="CZ416" ca="1">IF(H416,IF(AH416,TRIM(SUBSTITUTE(_xll.MCONCAT(IF((INDIRECT(ster!$D$14)&lt;&gt;"")*IFERROR(NOT(INDIRECT(AI416)),FALSE),IF(ISERROR(MATCH(INDIRECT(Q416),INDIRECT(K416),0)),IFERROR(IF(INDIRECT(Q416)&lt;&gt;"",INDIRECT(ster!$D$14)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DC416" s="14" t="str">
        <f ca="1">SUBSTITUTE(SUBSTITUTE(SUBSTITUTE(SUBSTITUTE(_xll.MCONCAT(DG416:DS416,"■"),"■■","■"),"■■","■"),"■■","■"),"■■","■")</f>
        <v>■</v>
      </c>
      <c r="DD416" s="14" t="str">
        <f t="shared" ca="1" si="9467"/>
        <v/>
      </c>
      <c r="DE416" s="14" t="str">
        <f t="shared" ca="1" si="9468"/>
        <v/>
      </c>
      <c r="DF416" s="14" t="str">
        <f t="shared" ca="1" si="9469"/>
        <v/>
      </c>
      <c r="DG416" s="14" t="str">
        <f t="shared" ca="1" si="9470"/>
        <v/>
      </c>
      <c r="DH416" s="14" t="str">
        <f t="shared" ca="1" si="9471"/>
        <v/>
      </c>
      <c r="DI416" s="14" t="str">
        <f t="shared" ca="1" si="9472"/>
        <v/>
      </c>
      <c r="DJ416" s="14" t="str">
        <f t="shared" ca="1" si="9473"/>
        <v/>
      </c>
      <c r="DK416" s="14" t="str">
        <f t="shared" ca="1" si="9474"/>
        <v/>
      </c>
      <c r="DL416" s="14" t="str">
        <f t="shared" ca="1" si="9475"/>
        <v/>
      </c>
      <c r="DM416" s="14" t="str">
        <f t="shared" ca="1" si="9476"/>
        <v/>
      </c>
      <c r="DN416" s="14" t="str">
        <f t="array" aca="1" ref="DN416" ca="1">IF(CU416&lt;&gt;"","There are errors in the entered values in the following cases: " &amp;SUBSTITUTE(CU416," ",", "),"")</f>
        <v/>
      </c>
      <c r="DO416" s="14" t="str">
        <f t="shared" ca="1" si="9477"/>
        <v/>
      </c>
      <c r="DP416" s="14" t="str">
        <f t="shared" ca="1" si="9478"/>
        <v/>
      </c>
      <c r="DQ416" s="14" t="str">
        <f t="shared" ca="1" si="9479"/>
        <v/>
      </c>
      <c r="DR416" s="14" t="str">
        <f t="shared" ca="1" si="9480"/>
        <v/>
      </c>
      <c r="DS416" s="14" t="str">
        <f t="shared" ca="1" si="9481"/>
        <v/>
      </c>
      <c r="DZ416" s="14" t="b">
        <f t="shared" ca="1" si="9482"/>
        <v>0</v>
      </c>
      <c r="EA416" s="14" t="str">
        <f t="shared" ca="1" si="9483"/>
        <v>What cause of death of family member 5 (q_106_5b)</v>
      </c>
      <c r="EB416" s="14" t="str">
        <f t="shared" ca="1" si="9484"/>
        <v xml:space="preserve">Values must be numeric. </v>
      </c>
      <c r="EC416" s="14" t="str">
        <f t="shared" ca="1" si="9485"/>
        <v xml:space="preserve">What cause of death of family member 5 (q_106_5b): Values must be numeric. </v>
      </c>
      <c r="ED416" s="14" t="str">
        <f t="shared" ca="1" si="9486"/>
        <v/>
      </c>
      <c r="EE416" s="14" t="str">
        <f t="shared" ca="1" si="9487"/>
        <v>Values must be numeric</v>
      </c>
      <c r="EF416" s="14" t="str">
        <f t="shared" ca="1" si="9488"/>
        <v/>
      </c>
      <c r="EG416" s="14" t="str">
        <f t="shared" ca="1" si="9489"/>
        <v/>
      </c>
      <c r="EM416" s="14" t="b">
        <f t="shared" ca="1" si="9490"/>
        <v>1</v>
      </c>
      <c r="EN416" s="14">
        <f t="shared" ca="1" si="9491"/>
        <v>384</v>
      </c>
      <c r="EO416" s="14" t="str">
        <f t="shared" ca="1" si="9492"/>
        <v>q_106_5b</v>
      </c>
      <c r="EP416" s="14" t="str">
        <f t="shared" ca="1" si="9493"/>
        <v xml:space="preserve">What cause of death of family member 5 (q_106_5b): Values must be numeric. </v>
      </c>
      <c r="EQ416" s="14" t="str">
        <f t="shared" ca="1" si="9494"/>
        <v/>
      </c>
    </row>
    <row r="417" spans="2:147" s="14" customFormat="1">
      <c r="B417" s="14" t="str">
        <f t="shared" ca="1" si="9420"/>
        <v/>
      </c>
      <c r="C417" s="14">
        <f t="shared" ca="1" si="9421"/>
        <v>385</v>
      </c>
      <c r="D417" s="14">
        <f t="shared" si="9422"/>
        <v>415</v>
      </c>
      <c r="E417" s="14" t="str">
        <f t="shared" ca="1" si="9423"/>
        <v>I</v>
      </c>
      <c r="F417" s="14" t="str">
        <f t="shared" ca="1" si="9424"/>
        <v>q_106_5c</v>
      </c>
      <c r="G417" s="14" t="str">
        <f t="shared" ca="1" si="9425"/>
        <v>What other cause of death of family member 5</v>
      </c>
      <c r="H417" s="14" t="b">
        <f t="shared" ca="1" si="9426"/>
        <v>1</v>
      </c>
      <c r="I417" s="14" t="str">
        <f ca="1">IF($H417,ADDRESS(3,(D417+1)*2-1,4,,"["&amp;wew!$G$7&amp;"]"&amp;_sheetname_labels)&amp;":"&amp;ADDRESS(2+ster!$B$20,(D417+1)*2-1,4),"")</f>
        <v>[DBTemplate.xlsm]labels!AEY3:AEY61</v>
      </c>
      <c r="J417" s="14">
        <f t="array" aca="1" ref="J417" ca="1">IF(H417,MAX(0,MAX(IF(INDIRECT(I417)&lt;&gt;"",ROW(INDIRECT(I417)),""))-2),"")</f>
        <v>0</v>
      </c>
      <c r="K417" s="14" t="str">
        <f ca="1">IF($H417,IF($J417&gt;0,ADDRESS(3,(D417+1)*2-1,4,,"["&amp;wew!$G$7&amp;"]"&amp;_sheetname_labels)&amp;":"&amp;ADDRESS(2+J417,(D417+1)*2-1,4),""),"")</f>
        <v/>
      </c>
      <c r="L417" s="14" t="str">
        <f ca="1">IF($H417,IF($J417&gt;0,ADDRESS(3,(D417+1)*2,4,,"["&amp;wew!$G$7&amp;"]"&amp;_sheetname_labels)&amp;":"&amp;ADDRESS(2+J417,(D417+1)*2,4),""),"")</f>
        <v/>
      </c>
      <c r="M417" s="14">
        <f t="shared" ca="1" si="9427"/>
        <v>0</v>
      </c>
      <c r="N417" s="14">
        <f t="shared" ca="1" si="9428"/>
        <v>0</v>
      </c>
      <c r="O417" s="14" t="str">
        <f t="shared" ca="1" si="9429"/>
        <v>q_106_5c</v>
      </c>
      <c r="P417" s="14" t="str">
        <f t="shared" ca="1" si="9430"/>
        <v>What other cause of death of family member 5</v>
      </c>
      <c r="Q417" s="14" t="str">
        <f ca="1">IF($BP417,ADDRESS(3,D417+1,4,,"["&amp;wew!$G$7&amp;"]"&amp;_sheetname_dataframe)&amp;":"&amp;ADDRESS(2+ster!$C$14,D417+1,4),"")</f>
        <v>[DBTemplate.xlsm]data_frame!OZ3:OZ3</v>
      </c>
      <c r="R417" s="14" t="str">
        <f>IF($BP417,IF(MID(_xll.FORMULATEXT(INDEX(INDIRECT(Q417),1)),1,1)="=", _xll.FORMULATEXT(INDEX(INDIRECT(Q417),1),2,TRUE),""),"")</f>
        <v/>
      </c>
      <c r="S417" s="14">
        <f t="array" aca="1" ref="S417" ca="1">IF(H417,SUM(IF((IFERROR(INDIRECT(Q417)&lt;&gt;"",FALSE))*(INDIRECT(ster!$D$14)&lt;&gt;""),1,0)),"")</f>
        <v>0</v>
      </c>
      <c r="T417" s="14">
        <f t="array" aca="1" ref="T417" ca="1">IF(H417,IF(M417&gt;0,SUM(IFERROR(1*(MATCH(INDIRECT(Q417),INDIRECT(K417),0)&gt;0),0)*(INDIRECT(ster!$D$14)&lt;&gt;"")*NOT(ISNUMBER(INDIRECT(Q417)))),0),"")</f>
        <v>0</v>
      </c>
      <c r="U417" s="14">
        <f t="array" aca="1" ref="U417" ca="1">IF(H417,SUM((IFERROR(INDIRECT(Q417)="",FALSE))*(INDIRECT(ster!$D$14)&lt;&gt;"")),"")</f>
        <v>1</v>
      </c>
      <c r="V417" s="14">
        <f t="array" aca="1" ref="V417" ca="1">IF(H417,SUM((IFERROR(INDIRECT(Q417)="#ąś",TRUE))*(INDIRECT(ster!$D$14)&lt;&gt;"")),"")</f>
        <v>0</v>
      </c>
      <c r="W417" s="14">
        <f t="array" aca="1" ref="W417" ca="1">IF(H417,SUM(ISNUMBER(INDIRECT(Q417))*(INDIRECT(ster!$D$14)&lt;&gt;"")),"")</f>
        <v>0</v>
      </c>
      <c r="X417" s="14" t="str">
        <f t="array" aca="1" ref="X417" ca="1">IF(AND(H417,W417&gt;0),IF(wew!$B$3,MIN(IF((INDIRECT(ster!$D$14)&lt;&gt;"")*IFERROR(INDIRECT($Q417)&lt;&gt;"",FALSE),IFERROR(INDIRECT($Q417),"X"),"X")),"&lt;włącz podświetlanie wartości&gt;"),"—")</f>
        <v>—</v>
      </c>
      <c r="Y417" s="14" t="str">
        <f t="array" aca="1" ref="Y417" ca="1">IF(AND(H417,W417&gt;0),IF(wew!$B$3,MAX(IF((INDIRECT(ster!$D$14)&lt;&gt;"")*IFERROR(INDIRECT($Q417)&lt;&gt;"",FALSE),IFERROR(INDIRECT($Q417),"X"),"X")),"&lt;włącz podświetlanie wartości&gt;"),"—")</f>
        <v>—</v>
      </c>
      <c r="Z417" s="14">
        <f t="shared" ca="1" si="9431"/>
        <v>0</v>
      </c>
      <c r="AA417" s="12" t="str">
        <f t="shared" ca="1" si="9432"/>
        <v>—</v>
      </c>
      <c r="AB417" s="17">
        <f t="array" aca="1" ref="AB417" ca="1">IF(H417,IF(W417&gt;0,SUM((INDIRECT(ster!$D$14)&lt;&gt;"")*IFERROR((INDIRECT(Q417)&lt;&gt;"")*(INDIRECT(Q417)=INT(INDIRECT(Q417))),0)),0),"")</f>
        <v>0</v>
      </c>
      <c r="AC417" s="17">
        <f t="array" aca="1" ref="AC417" ca="1">IF(H417,W417-AB417,"")</f>
        <v>0</v>
      </c>
      <c r="AD417" s="17">
        <f t="shared" ca="1" si="9433"/>
        <v>1</v>
      </c>
      <c r="AE417" s="17" t="b">
        <f t="shared" ca="1" si="9434"/>
        <v>0</v>
      </c>
      <c r="AF417" s="17" t="str">
        <f ca="1">IF(AE417,IF($H417,ADDRESS(3,D417+2,4,,"["&amp;wew!$G$7&amp;"]"&amp;_sheetname_dataframe)&amp;":"&amp;ADDRESS(2+ster!$C$14,D417+2,4),""),"")</f>
        <v/>
      </c>
      <c r="AG417" s="17" t="str">
        <f t="shared" ca="1" si="9435"/>
        <v/>
      </c>
      <c r="AH417" s="17" t="b">
        <f t="shared" ca="1" si="9436"/>
        <v>0</v>
      </c>
      <c r="AI417" s="17" t="str">
        <f ca="1">IF(AH417,IF($H417,ADDRESS(3,D417+3,4,,"["&amp;wew!$G$7&amp;"]"&amp;_sheetname_dataframe)&amp;":"&amp;ADDRESS(2+ster!$C$14,D417+3,4),""),"")</f>
        <v/>
      </c>
      <c r="AJ417" s="17" t="str">
        <f t="shared" ca="1" si="9437"/>
        <v/>
      </c>
      <c r="AK417" s="17" t="b">
        <f t="shared" ca="1" si="9438"/>
        <v>0</v>
      </c>
      <c r="AL417" s="17" t="b">
        <f t="shared" ca="1" si="9439"/>
        <v>0</v>
      </c>
      <c r="AM417" s="17" t="b">
        <f t="shared" ca="1" si="9440"/>
        <v>0</v>
      </c>
      <c r="AN417" s="17">
        <f t="shared" ca="1" si="9441"/>
        <v>0</v>
      </c>
      <c r="AO417" s="24" t="str">
        <f t="shared" ca="1" si="9442"/>
        <v/>
      </c>
      <c r="AP417" s="24" t="str">
        <f t="shared" ca="1" si="9443"/>
        <v/>
      </c>
      <c r="AQ417" s="17" t="b">
        <f t="shared" ca="1" si="9444"/>
        <v>0</v>
      </c>
      <c r="AR417" s="17" t="b">
        <f t="shared" ca="1" si="9445"/>
        <v>0</v>
      </c>
      <c r="AS417" s="17" t="b">
        <f t="shared" ca="1" si="9446"/>
        <v>0</v>
      </c>
      <c r="AT417" s="17" t="b">
        <f t="shared" ca="1" si="9447"/>
        <v>1</v>
      </c>
      <c r="AU417" s="17" t="b">
        <f t="shared" ca="1" si="9448"/>
        <v>0</v>
      </c>
      <c r="AV417" s="17" t="b">
        <f t="shared" ca="1" si="9449"/>
        <v>0</v>
      </c>
      <c r="AW417" s="17" t="b">
        <f t="shared" ca="1" si="9450"/>
        <v>0</v>
      </c>
      <c r="AX417" s="14" t="b">
        <f t="array" aca="1" ref="AX417" ca="1">IF(H417,N417&gt;0,"")</f>
        <v>0</v>
      </c>
      <c r="AY417" s="17" t="str">
        <f t="shared" ca="1" si="9451"/>
        <v/>
      </c>
      <c r="AZ417" s="17" t="str">
        <f t="array" aca="1" ref="AZ417" ca="1">IF(AY417&lt;&gt;"",SUM(1*ISERROR(MATCH(INDIRECT(AY417),INDIRECT(K417),0)))=0,"")</f>
        <v/>
      </c>
      <c r="BA417" s="17" t="b">
        <f t="shared" ca="1" si="9452"/>
        <v>0</v>
      </c>
      <c r="BB417" s="17" t="b">
        <v>0</v>
      </c>
      <c r="BC417" s="17" t="str">
        <f t="shared" ca="1" si="9453"/>
        <v/>
      </c>
      <c r="BD417" s="17" t="str">
        <f t="shared" ca="1" si="9454"/>
        <v/>
      </c>
      <c r="BE417" s="17" t="str">
        <f t="shared" ca="1" si="9455"/>
        <v/>
      </c>
      <c r="BF417" s="17" t="str">
        <f t="shared" ca="1" si="9456"/>
        <v/>
      </c>
      <c r="BG417" s="17" t="str">
        <f t="shared" ca="1" si="9457"/>
        <v/>
      </c>
      <c r="BH417" s="17" t="str">
        <f t="shared" ca="1" si="9458"/>
        <v/>
      </c>
      <c r="BI417" s="17" t="str">
        <f t="shared" ca="1" si="9459"/>
        <v/>
      </c>
      <c r="BJ417" s="17" t="b">
        <f t="shared" ca="1" si="9460"/>
        <v>0</v>
      </c>
      <c r="BK417" s="17" t="str">
        <f t="shared" ca="1" si="9461"/>
        <v/>
      </c>
      <c r="BL417" s="17" t="str">
        <f t="shared" ca="1" si="9462"/>
        <v/>
      </c>
      <c r="BM417" s="17" t="str">
        <f t="shared" ca="1" si="9463"/>
        <v>S</v>
      </c>
      <c r="BN417" s="17" t="str">
        <f t="shared" ca="1" si="9464"/>
        <v>S</v>
      </c>
      <c r="BO417" s="17" t="str">
        <f t="shared" ca="1" si="9465"/>
        <v>N</v>
      </c>
      <c r="BP417" s="14" t="b">
        <f t="shared" ca="1" si="9466"/>
        <v>1</v>
      </c>
      <c r="BQ417" s="35"/>
      <c r="BU417" s="14" t="s">
        <v>386</v>
      </c>
      <c r="BX417" s="16"/>
      <c r="BY417" s="16"/>
      <c r="BZ417" s="16"/>
      <c r="CA417" s="16"/>
      <c r="CB417" s="16"/>
      <c r="CC417" s="16"/>
      <c r="CD417" s="16"/>
      <c r="CE417" s="16"/>
      <c r="CF417" s="16"/>
      <c r="CN417" s="14">
        <f ca="1">IF(H417,IFERROR(IsVariableNameLegal(O417),0),0)</f>
        <v>0</v>
      </c>
      <c r="CO417" s="14" t="str">
        <f t="array" aca="1" ref="CO417" ca="1">IF(H417,IF(COUNTIF(INDIRECT(wew!$C$13),O417)&gt;1,TRIM(SUBSTITUTE(_xll.MCONCAT(IF((INDIRECT(wew!$C$13)=O417)*(COLUMN(INDIRECT(wew!$C$13))&lt;&gt;D417+1),-1+COLUMN(INDIRECT(wew!$C$13)),"")," "),"  "," ")),""),"")</f>
        <v/>
      </c>
      <c r="CP417" s="14" t="str">
        <f t="array" aca="1" ref="CP417" ca="1">IF(P417&lt;&gt;"",IF(LEN(P417)&gt;150,1,""),"")</f>
        <v/>
      </c>
      <c r="CQ417" s="14" t="str">
        <f t="array" aca="1" ref="CQ417" ca="1">IF(AND(H417,NOT(ster!$J$3)),IF(COUNTIF(INDIRECT(wew!$C$15),P417)&gt;1,TRIM(SUBSTITUTE(_xll.MCONCAT(IF((INDIRECT(wew!$C$15)=P417)*(COLUMN(INDIRECT(wew!$C$15))&lt;&gt;D417+1),-1+COLUMN(INDIRECT(wew!$C$15)),"")," "),"  "," ")),""),"")</f>
        <v/>
      </c>
      <c r="CR417" s="14" t="str">
        <f t="array" aca="1" ref="CR417" ca="1">IF(H417,IF(AND(W417&gt;0,AO417&lt;&gt;""),TRIM(SUBSTITUTE(_xll.MCONCAT(IFERROR(IF(ISNUMBER(INDIRECT(Q417)),IF((INDIRECT(ster!$D$14)&lt;&gt;"")*(INDIRECT(Q417)&lt;AO417),INDIRECT(ster!$D$14) &amp; ": " &amp;  SUBSTITUTE(IF( AV417,IFERROR(TEXT(INDIRECT(Q417),"rrrr-mm-dd") &amp;" (" &amp; INDIRECT(Q417) &amp;")",INDIRECT(Q417)),INDIRECT(Q417))," "," "),""),""),"")," "),"  "," ")),""),"")</f>
        <v/>
      </c>
      <c r="CS417" s="14" t="str">
        <f t="array" aca="1" ref="CS417" ca="1">IF(H417,IF(AND(W417&gt;0,AP417&lt;&gt;""),TRIM(SUBSTITUTE(_xll.MCONCAT(IFERROR(IF(ISNUMBER(INDIRECT(Q417)),IF((INDIRECT(ster!$D$14)&lt;&gt;"")*(INDIRECT(Q417)&gt;AP417),INDIRECT(ster!$D$14) &amp; ": " &amp;  SUBSTITUTE(IF( AV417,IFERROR(TEXT(INDIRECT(Q417),"rrrr-mm-dd")&amp;" (" &amp; INDIRECT(Q417) &amp;")",INDIRECT(Q417)),INDIRECT(Q417))," "," "),""),""),"")," "),"  "," ")),""),"")</f>
        <v/>
      </c>
      <c r="CT417" s="14" t="str">
        <f t="array" aca="1" ref="CT417" ca="1">IF(H417,IF(AND(N417&gt;0,AR417),TRIM(SUBSTITUTE(_xll.MCONCAT(IFERROR(IF(ISNUMBER(INDIRECT(Q417)),IF((INDIRECT(ster!$D$14)&lt;&gt;"")*(IFERROR(0*(MATCH(INDIRECT(Q417),INDIRECT(K417),0)&gt;0),1)),INDIRECT(ster!$D$14) &amp; ": " &amp;  SUBSTITUTE(IF( AV417,IFERROR(TEXT(INDIRECT(Q417),"rrrr-mm-dd")&amp;" (" &amp; INDIRECT(Q417) &amp;")",INDIRECT(Q417)),INDIRECT(Q417))," "," "),""),""),"")," "),"  "," ")),""),"")</f>
        <v/>
      </c>
      <c r="CU417" s="14" t="str">
        <f t="array" aca="1" ref="CU417" ca="1">IF(H417,IF(AND(V417&gt;0),TRIM(SUBSTITUTE(_xll.MCONCAT(IF((INDIRECT(ster!$D$14)&lt;&gt;"")*(IFERROR(0*(INDIRECT(Q417)&lt;&gt;""),1)),INDIRECT(ster!$D$14),"")," "),"  "," ")),""),"")</f>
        <v/>
      </c>
      <c r="CV417" s="14" t="str">
        <f t="array" aca="1" ref="CV417" ca="1">IF(H417,IF(AS417,
TRIM(SUBSTITUTE(_xll.MCONCAT(IF(
   (INDIRECT(ster!$D$14)&lt;&gt;"")*
   ((INDIRECT(Q417)="")+
      NOT(ISNUMBER(INDIRECT(Q417)))*
      NOT(ISERROR(MATCH(INDIRECT(Q417),INDIRECT(K417),0)))
    ),
      INDIRECT(ster!$D$14),
   "")," "),"  "," ")),
""),"")</f>
        <v/>
      </c>
      <c r="CW417" s="14" t="str">
        <f t="array" aca="1" ref="CW417" ca="1">IF(H417,IF(AND(AQ417),TRIM(SUBSTITUTE(_xll.MCONCAT(IFERROR(IF(ISNUMBER(INDIRECT(Q417)),IF((INDIRECT(ster!$D$14)&lt;&gt;"")*(INDIRECT(Q417)&lt;&gt;INT(INDIRECT(Q417))),INDIRECT(ster!$D$14) &amp; ": " &amp; INDIRECT(Q417),""),""),"")," "),"  "," ")),""),"")</f>
        <v/>
      </c>
      <c r="CX417" s="14" t="str">
        <f t="array" aca="1" ref="CX417" ca="1">IF(H417,IF(OR(AU417,AV417),TRIM(SUBSTITUTE(_xll.MCONCAT(IF((INDIRECT(ster!$D$14)&lt;&gt;"")*NOT(ISNUMBER(INDIRECT(Q417))),IF(ISERROR(MATCH(INDIRECT(Q417),INDIRECT(K417),0)),IFERROR(IF(INDIRECT(Q417)&lt;&gt;"",INDIRECT(ster!$D$14) &amp; ": " &amp; SUBSTITUTE(INDIRECT(Q417)," "," "),""),""),""),"")," "),"  "," ")),""),"")</f>
        <v/>
      </c>
      <c r="CY417" s="14" t="str">
        <f t="array" aca="1" ref="CY417" ca="1">IF(H417,IF(AE417,TRIM(SUBSTITUTE(_xll.MCONCAT(IF((INDIRECT(ster!$D$14)&lt;&gt;"")*IFERROR(NOT(INDIRECT(AF417)),FALSE),IF(ISERROR(MATCH(INDIRECT(Q417),INDIRECT(K417),0)),IFERROR(IF(INDIRECT(Q417)&lt;&gt;"",INDIRECT(ster!$D$14)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CZ417" s="14" t="str">
        <f t="array" aca="1" ref="CZ417" ca="1">IF(H417,IF(AH417,TRIM(SUBSTITUTE(_xll.MCONCAT(IF((INDIRECT(ster!$D$14)&lt;&gt;"")*IFERROR(NOT(INDIRECT(AI417)),FALSE),IF(ISERROR(MATCH(INDIRECT(Q417),INDIRECT(K417),0)),IFERROR(IF(INDIRECT(Q417)&lt;&gt;"",INDIRECT(ster!$D$14)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DC417" s="14" t="str">
        <f ca="1">SUBSTITUTE(SUBSTITUTE(SUBSTITUTE(SUBSTITUTE(_xll.MCONCAT(DG417:DS417,"■"),"■■","■"),"■■","■"),"■■","■"),"■■","■")</f>
        <v>■</v>
      </c>
      <c r="DD417" s="14" t="str">
        <f t="shared" ca="1" si="9467"/>
        <v/>
      </c>
      <c r="DE417" s="14" t="str">
        <f t="shared" ca="1" si="9468"/>
        <v/>
      </c>
      <c r="DF417" s="14" t="str">
        <f t="shared" ca="1" si="9469"/>
        <v/>
      </c>
      <c r="DG417" s="14" t="str">
        <f t="shared" ca="1" si="9470"/>
        <v/>
      </c>
      <c r="DH417" s="14" t="str">
        <f t="shared" ca="1" si="9471"/>
        <v/>
      </c>
      <c r="DI417" s="14" t="str">
        <f t="shared" ca="1" si="9472"/>
        <v/>
      </c>
      <c r="DJ417" s="14" t="str">
        <f t="shared" ca="1" si="9473"/>
        <v/>
      </c>
      <c r="DK417" s="14" t="str">
        <f t="shared" ca="1" si="9474"/>
        <v/>
      </c>
      <c r="DL417" s="14" t="str">
        <f t="shared" ca="1" si="9475"/>
        <v/>
      </c>
      <c r="DM417" s="14" t="str">
        <f t="shared" ca="1" si="9476"/>
        <v/>
      </c>
      <c r="DN417" s="14" t="str">
        <f t="array" aca="1" ref="DN417" ca="1">IF(CU417&lt;&gt;"","There are errors in the entered values in the following cases: " &amp;SUBSTITUTE(CU417," ",", "),"")</f>
        <v/>
      </c>
      <c r="DO417" s="14" t="str">
        <f t="shared" ca="1" si="9477"/>
        <v/>
      </c>
      <c r="DP417" s="14" t="str">
        <f t="shared" ca="1" si="9478"/>
        <v/>
      </c>
      <c r="DQ417" s="14" t="str">
        <f t="shared" ca="1" si="9479"/>
        <v/>
      </c>
      <c r="DR417" s="14" t="str">
        <f t="shared" ca="1" si="9480"/>
        <v/>
      </c>
      <c r="DS417" s="14" t="str">
        <f t="shared" ca="1" si="9481"/>
        <v/>
      </c>
      <c r="DZ417" s="14" t="b">
        <f t="shared" ca="1" si="9482"/>
        <v>0</v>
      </c>
      <c r="EA417" s="14" t="str">
        <f t="shared" ca="1" si="9483"/>
        <v/>
      </c>
      <c r="EB417" s="14" t="str">
        <f t="shared" ca="1" si="9484"/>
        <v/>
      </c>
      <c r="EC417" s="14" t="str">
        <f t="shared" ca="1" si="9485"/>
        <v/>
      </c>
      <c r="ED417" s="14" t="str">
        <f t="shared" ca="1" si="9486"/>
        <v/>
      </c>
      <c r="EE417" s="14" t="str">
        <f t="shared" ca="1" si="9487"/>
        <v/>
      </c>
      <c r="EF417" s="14" t="str">
        <f t="shared" ca="1" si="9488"/>
        <v/>
      </c>
      <c r="EG417" s="14" t="str">
        <f t="shared" ca="1" si="9489"/>
        <v/>
      </c>
      <c r="EM417" s="14" t="b">
        <f t="shared" ca="1" si="9490"/>
        <v>0</v>
      </c>
      <c r="EN417" s="14" t="str">
        <f t="shared" ca="1" si="9491"/>
        <v/>
      </c>
      <c r="EO417" s="14" t="str">
        <f t="shared" ca="1" si="9492"/>
        <v/>
      </c>
      <c r="EP417" s="14" t="str">
        <f t="shared" ca="1" si="9493"/>
        <v/>
      </c>
      <c r="EQ417" s="14" t="str">
        <f t="shared" ca="1" si="9494"/>
        <v/>
      </c>
    </row>
    <row r="418" spans="2:147" s="14" customFormat="1">
      <c r="B418" s="14" t="str">
        <f t="shared" ca="1" si="9420"/>
        <v/>
      </c>
      <c r="C418" s="14">
        <f t="shared" ca="1" si="9421"/>
        <v>386</v>
      </c>
      <c r="D418" s="14">
        <f t="shared" si="9422"/>
        <v>416</v>
      </c>
      <c r="E418" s="14" t="str">
        <f t="shared" ca="1" si="9423"/>
        <v>I</v>
      </c>
      <c r="F418" s="14" t="str">
        <f t="shared" ca="1" si="9424"/>
        <v>q_106_5d</v>
      </c>
      <c r="G418" s="14" t="str">
        <f t="shared" ca="1" si="9425"/>
        <v>Age of family member 5 at the moment of death</v>
      </c>
      <c r="H418" s="14" t="b">
        <f t="shared" ca="1" si="9426"/>
        <v>1</v>
      </c>
      <c r="I418" s="14" t="str">
        <f ca="1">IF($H418,ADDRESS(3,(D418+1)*2-1,4,,"["&amp;wew!$G$7&amp;"]"&amp;_sheetname_labels)&amp;":"&amp;ADDRESS(2+ster!$B$20,(D418+1)*2-1,4),"")</f>
        <v>[DBTemplate.xlsm]labels!AFA3:AFA61</v>
      </c>
      <c r="J418" s="14">
        <f t="array" aca="1" ref="J418" ca="1">IF(H418,MAX(0,MAX(IF(INDIRECT(I418)&lt;&gt;"",ROW(INDIRECT(I418)),""))-2),"")</f>
        <v>0</v>
      </c>
      <c r="K418" s="14" t="str">
        <f ca="1">IF($H418,IF($J418&gt;0,ADDRESS(3,(D418+1)*2-1,4,,"["&amp;wew!$G$7&amp;"]"&amp;_sheetname_labels)&amp;":"&amp;ADDRESS(2+J418,(D418+1)*2-1,4),""),"")</f>
        <v/>
      </c>
      <c r="L418" s="14" t="str">
        <f ca="1">IF($H418,IF($J418&gt;0,ADDRESS(3,(D418+1)*2,4,,"["&amp;wew!$G$7&amp;"]"&amp;_sheetname_labels)&amp;":"&amp;ADDRESS(2+J418,(D418+1)*2,4),""),"")</f>
        <v/>
      </c>
      <c r="M418" s="14">
        <f t="shared" ca="1" si="9427"/>
        <v>0</v>
      </c>
      <c r="N418" s="14">
        <f t="shared" ca="1" si="9428"/>
        <v>0</v>
      </c>
      <c r="O418" s="14" t="str">
        <f t="shared" ca="1" si="9429"/>
        <v>q_106_5d</v>
      </c>
      <c r="P418" s="14" t="str">
        <f t="shared" ca="1" si="9430"/>
        <v>Age of family member 5 at the moment of death</v>
      </c>
      <c r="Q418" s="14" t="str">
        <f ca="1">IF($BP418,ADDRESS(3,D418+1,4,,"["&amp;wew!$G$7&amp;"]"&amp;_sheetname_dataframe)&amp;":"&amp;ADDRESS(2+ster!$C$14,D418+1,4),"")</f>
        <v>[DBTemplate.xlsm]data_frame!PA3:PA3</v>
      </c>
      <c r="R418" s="14" t="str">
        <f>IF($BP418,IF(MID(_xll.FORMULATEXT(INDEX(INDIRECT(Q418),1)),1,1)="=", _xll.FORMULATEXT(INDEX(INDIRECT(Q418),1),2,TRUE),""),"")</f>
        <v/>
      </c>
      <c r="S418" s="14">
        <f t="array" aca="1" ref="S418" ca="1">IF(H418,SUM(IF((IFERROR(INDIRECT(Q418)&lt;&gt;"",FALSE))*(INDIRECT(ster!$D$14)&lt;&gt;""),1,0)),"")</f>
        <v>0</v>
      </c>
      <c r="T418" s="14">
        <f t="array" aca="1" ref="T418" ca="1">IF(H418,IF(M418&gt;0,SUM(IFERROR(1*(MATCH(INDIRECT(Q418),INDIRECT(K418),0)&gt;0),0)*(INDIRECT(ster!$D$14)&lt;&gt;"")*NOT(ISNUMBER(INDIRECT(Q418)))),0),"")</f>
        <v>0</v>
      </c>
      <c r="U418" s="14">
        <f t="array" aca="1" ref="U418" ca="1">IF(H418,SUM((IFERROR(INDIRECT(Q418)="",FALSE))*(INDIRECT(ster!$D$14)&lt;&gt;"")),"")</f>
        <v>1</v>
      </c>
      <c r="V418" s="14">
        <f t="array" aca="1" ref="V418" ca="1">IF(H418,SUM((IFERROR(INDIRECT(Q418)="#ąś",TRUE))*(INDIRECT(ster!$D$14)&lt;&gt;"")),"")</f>
        <v>0</v>
      </c>
      <c r="W418" s="14">
        <f t="array" aca="1" ref="W418" ca="1">IF(H418,SUM(ISNUMBER(INDIRECT(Q418))*(INDIRECT(ster!$D$14)&lt;&gt;"")),"")</f>
        <v>0</v>
      </c>
      <c r="X418" s="14" t="str">
        <f t="array" aca="1" ref="X418" ca="1">IF(AND(H418,W418&gt;0),IF(wew!$B$3,MIN(IF((INDIRECT(ster!$D$14)&lt;&gt;"")*IFERROR(INDIRECT($Q418)&lt;&gt;"",FALSE),IFERROR(INDIRECT($Q418),"X"),"X")),"&lt;włącz podświetlanie wartości&gt;"),"—")</f>
        <v>—</v>
      </c>
      <c r="Y418" s="14" t="str">
        <f t="array" aca="1" ref="Y418" ca="1">IF(AND(H418,W418&gt;0),IF(wew!$B$3,MAX(IF((INDIRECT(ster!$D$14)&lt;&gt;"")*IFERROR(INDIRECT($Q418)&lt;&gt;"",FALSE),IFERROR(INDIRECT($Q418),"X"),"X")),"&lt;włącz podświetlanie wartości&gt;"),"—")</f>
        <v>—</v>
      </c>
      <c r="Z418" s="14">
        <f t="shared" ca="1" si="9431"/>
        <v>0</v>
      </c>
      <c r="AA418" s="12" t="str">
        <f t="shared" ca="1" si="9432"/>
        <v>—</v>
      </c>
      <c r="AB418" s="17">
        <f t="array" aca="1" ref="AB418" ca="1">IF(H418,IF(W418&gt;0,SUM((INDIRECT(ster!$D$14)&lt;&gt;"")*IFERROR((INDIRECT(Q418)&lt;&gt;"")*(INDIRECT(Q418)=INT(INDIRECT(Q418))),0)),0),"")</f>
        <v>0</v>
      </c>
      <c r="AC418" s="17">
        <f t="array" aca="1" ref="AC418" ca="1">IF(H418,W418-AB418,"")</f>
        <v>0</v>
      </c>
      <c r="AD418" s="17">
        <f t="shared" ca="1" si="9433"/>
        <v>1</v>
      </c>
      <c r="AE418" s="17" t="b">
        <f t="shared" ca="1" si="9434"/>
        <v>0</v>
      </c>
      <c r="AF418" s="17" t="str">
        <f ca="1">IF(AE418,IF($H418,ADDRESS(3,D418+2,4,,"["&amp;wew!$G$7&amp;"]"&amp;_sheetname_dataframe)&amp;":"&amp;ADDRESS(2+ster!$C$14,D418+2,4),""),"")</f>
        <v/>
      </c>
      <c r="AG418" s="17" t="str">
        <f t="shared" ca="1" si="9435"/>
        <v/>
      </c>
      <c r="AH418" s="17" t="b">
        <f t="shared" ca="1" si="9436"/>
        <v>0</v>
      </c>
      <c r="AI418" s="17" t="str">
        <f ca="1">IF(AH418,IF($H418,ADDRESS(3,D418+3,4,,"["&amp;wew!$G$7&amp;"]"&amp;_sheetname_dataframe)&amp;":"&amp;ADDRESS(2+ster!$C$14,D418+3,4),""),"")</f>
        <v/>
      </c>
      <c r="AJ418" s="17" t="str">
        <f t="shared" ca="1" si="9437"/>
        <v/>
      </c>
      <c r="AK418" s="17" t="b">
        <f t="shared" ca="1" si="9438"/>
        <v>0</v>
      </c>
      <c r="AL418" s="17" t="b">
        <f t="shared" ca="1" si="9439"/>
        <v>0</v>
      </c>
      <c r="AM418" s="17" t="b">
        <f t="shared" ca="1" si="9440"/>
        <v>0</v>
      </c>
      <c r="AN418" s="17">
        <f t="shared" ca="1" si="9441"/>
        <v>0</v>
      </c>
      <c r="AO418" s="24" t="str">
        <f t="shared" ca="1" si="9442"/>
        <v/>
      </c>
      <c r="AP418" s="24" t="str">
        <f t="shared" ca="1" si="9443"/>
        <v/>
      </c>
      <c r="AQ418" s="17" t="b">
        <f t="shared" ca="1" si="9444"/>
        <v>0</v>
      </c>
      <c r="AR418" s="17" t="b">
        <f t="shared" ca="1" si="9445"/>
        <v>0</v>
      </c>
      <c r="AS418" s="17" t="b">
        <f t="shared" ca="1" si="9446"/>
        <v>0</v>
      </c>
      <c r="AT418" s="17" t="b">
        <f t="shared" ca="1" si="9447"/>
        <v>0</v>
      </c>
      <c r="AU418" s="17" t="b">
        <f t="shared" ca="1" si="9448"/>
        <v>0</v>
      </c>
      <c r="AV418" s="17" t="b">
        <f t="shared" ca="1" si="9449"/>
        <v>0</v>
      </c>
      <c r="AW418" s="17" t="b">
        <f t="shared" ca="1" si="9450"/>
        <v>0</v>
      </c>
      <c r="AX418" s="14" t="b">
        <f t="array" aca="1" ref="AX418" ca="1">IF(H418,N418&gt;0,"")</f>
        <v>0</v>
      </c>
      <c r="AY418" s="17" t="str">
        <f t="shared" ca="1" si="9451"/>
        <v/>
      </c>
      <c r="AZ418" s="17" t="str">
        <f t="array" aca="1" ref="AZ418" ca="1">IF(AY418&lt;&gt;"",SUM(1*ISERROR(MATCH(INDIRECT(AY418),INDIRECT(K418),0)))=0,"")</f>
        <v/>
      </c>
      <c r="BA418" s="17" t="b">
        <f t="shared" ca="1" si="9452"/>
        <v>1</v>
      </c>
      <c r="BB418" s="17" t="b">
        <v>0</v>
      </c>
      <c r="BC418" s="17" t="b">
        <f t="shared" ca="1" si="9453"/>
        <v>0</v>
      </c>
      <c r="BD418" s="17" t="b">
        <f t="shared" ca="1" si="9454"/>
        <v>0</v>
      </c>
      <c r="BE418" s="17" t="b">
        <f t="shared" ca="1" si="9455"/>
        <v>0</v>
      </c>
      <c r="BF418" s="17" t="b">
        <f t="shared" ca="1" si="9456"/>
        <v>0</v>
      </c>
      <c r="BG418" s="17" t="b">
        <f t="shared" ca="1" si="9457"/>
        <v>0</v>
      </c>
      <c r="BH418" s="17" t="b">
        <f t="shared" ca="1" si="9458"/>
        <v>0</v>
      </c>
      <c r="BI418" s="17">
        <f t="shared" ca="1" si="9459"/>
        <v>7</v>
      </c>
      <c r="BJ418" s="17" t="b">
        <f t="shared" ca="1" si="9460"/>
        <v>0</v>
      </c>
      <c r="BK418" s="17" t="str">
        <f t="shared" ca="1" si="9461"/>
        <v/>
      </c>
      <c r="BL418" s="17" t="str">
        <f t="shared" ca="1" si="9462"/>
        <v/>
      </c>
      <c r="BM418" s="17" t="str">
        <f t="shared" ca="1" si="9463"/>
        <v>0</v>
      </c>
      <c r="BN418" s="17" t="str">
        <f t="shared" ca="1" si="9464"/>
        <v>0</v>
      </c>
      <c r="BO418" s="17" t="str">
        <f t="shared" ca="1" si="9465"/>
        <v/>
      </c>
      <c r="BP418" s="14" t="b">
        <f t="shared" ca="1" si="9466"/>
        <v>1</v>
      </c>
      <c r="BQ418" s="35"/>
      <c r="BX418" s="16"/>
      <c r="BY418" s="16"/>
      <c r="BZ418" s="16"/>
      <c r="CA418" s="16"/>
      <c r="CB418" s="16"/>
      <c r="CC418" s="16"/>
      <c r="CD418" s="16"/>
      <c r="CE418" s="16"/>
      <c r="CF418" s="16"/>
      <c r="CN418" s="14">
        <f ca="1">IF(H418,IFERROR(IsVariableNameLegal(O418),0),0)</f>
        <v>0</v>
      </c>
      <c r="CO418" s="14" t="str">
        <f t="array" aca="1" ref="CO418" ca="1">IF(H418,IF(COUNTIF(INDIRECT(wew!$C$13),O418)&gt;1,TRIM(SUBSTITUTE(_xll.MCONCAT(IF((INDIRECT(wew!$C$13)=O418)*(COLUMN(INDIRECT(wew!$C$13))&lt;&gt;D418+1),-1+COLUMN(INDIRECT(wew!$C$13)),"")," "),"  "," ")),""),"")</f>
        <v/>
      </c>
      <c r="CP418" s="14" t="str">
        <f t="array" aca="1" ref="CP418" ca="1">IF(P418&lt;&gt;"",IF(LEN(P418)&gt;150,1,""),"")</f>
        <v/>
      </c>
      <c r="CQ418" s="14" t="str">
        <f t="array" aca="1" ref="CQ418" ca="1">IF(AND(H418,NOT(ster!$J$3)),IF(COUNTIF(INDIRECT(wew!$C$15),P418)&gt;1,TRIM(SUBSTITUTE(_xll.MCONCAT(IF((INDIRECT(wew!$C$15)=P418)*(COLUMN(INDIRECT(wew!$C$15))&lt;&gt;D418+1),-1+COLUMN(INDIRECT(wew!$C$15)),"")," "),"  "," ")),""),"")</f>
        <v/>
      </c>
      <c r="CR418" s="14" t="str">
        <f t="array" aca="1" ref="CR418" ca="1">IF(H418,IF(AND(W418&gt;0,AO418&lt;&gt;""),TRIM(SUBSTITUTE(_xll.MCONCAT(IFERROR(IF(ISNUMBER(INDIRECT(Q418)),IF((INDIRECT(ster!$D$14)&lt;&gt;"")*(INDIRECT(Q418)&lt;AO418),INDIRECT(ster!$D$14) &amp; ": " &amp;  SUBSTITUTE(IF( AV418,IFERROR(TEXT(INDIRECT(Q418),"rrrr-mm-dd") &amp;" (" &amp; INDIRECT(Q418) &amp;")",INDIRECT(Q418)),INDIRECT(Q418))," "," "),""),""),"")," "),"  "," ")),""),"")</f>
        <v/>
      </c>
      <c r="CS418" s="14" t="str">
        <f t="array" aca="1" ref="CS418" ca="1">IF(H418,IF(AND(W418&gt;0,AP418&lt;&gt;""),TRIM(SUBSTITUTE(_xll.MCONCAT(IFERROR(IF(ISNUMBER(INDIRECT(Q418)),IF((INDIRECT(ster!$D$14)&lt;&gt;"")*(INDIRECT(Q418)&gt;AP418),INDIRECT(ster!$D$14) &amp; ": " &amp;  SUBSTITUTE(IF( AV418,IFERROR(TEXT(INDIRECT(Q418),"rrrr-mm-dd")&amp;" (" &amp; INDIRECT(Q418) &amp;")",INDIRECT(Q418)),INDIRECT(Q418))," "," "),""),""),"")," "),"  "," ")),""),"")</f>
        <v/>
      </c>
      <c r="CT418" s="14" t="str">
        <f t="array" aca="1" ref="CT418" ca="1">IF(H418,IF(AND(N418&gt;0,AR418),TRIM(SUBSTITUTE(_xll.MCONCAT(IFERROR(IF(ISNUMBER(INDIRECT(Q418)),IF((INDIRECT(ster!$D$14)&lt;&gt;"")*(IFERROR(0*(MATCH(INDIRECT(Q418),INDIRECT(K418),0)&gt;0),1)),INDIRECT(ster!$D$14) &amp; ": " &amp;  SUBSTITUTE(IF( AV418,IFERROR(TEXT(INDIRECT(Q418),"rrrr-mm-dd")&amp;" (" &amp; INDIRECT(Q418) &amp;")",INDIRECT(Q418)),INDIRECT(Q418))," "," "),""),""),"")," "),"  "," ")),""),"")</f>
        <v/>
      </c>
      <c r="CU418" s="14" t="str">
        <f t="array" aca="1" ref="CU418" ca="1">IF(H418,IF(AND(V418&gt;0),TRIM(SUBSTITUTE(_xll.MCONCAT(IF((INDIRECT(ster!$D$14)&lt;&gt;"")*(IFERROR(0*(INDIRECT(Q418)&lt;&gt;""),1)),INDIRECT(ster!$D$14),"")," "),"  "," ")),""),"")</f>
        <v/>
      </c>
      <c r="CV418" s="14" t="str">
        <f t="array" aca="1" ref="CV418" ca="1">IF(H418,IF(AS418,
TRIM(SUBSTITUTE(_xll.MCONCAT(IF(
   (INDIRECT(ster!$D$14)&lt;&gt;"")*
   ((INDIRECT(Q418)="")+
      NOT(ISNUMBER(INDIRECT(Q418)))*
      NOT(ISERROR(MATCH(INDIRECT(Q418),INDIRECT(K418),0)))
    ),
      INDIRECT(ster!$D$14),
   "")," "),"  "," ")),
""),"")</f>
        <v/>
      </c>
      <c r="CW418" s="14" t="str">
        <f t="array" aca="1" ref="CW418" ca="1">IF(H418,IF(AND(AQ418),TRIM(SUBSTITUTE(_xll.MCONCAT(IFERROR(IF(ISNUMBER(INDIRECT(Q418)),IF((INDIRECT(ster!$D$14)&lt;&gt;"")*(INDIRECT(Q418)&lt;&gt;INT(INDIRECT(Q418))),INDIRECT(ster!$D$14) &amp; ": " &amp; INDIRECT(Q418),""),""),"")," "),"  "," ")),""),"")</f>
        <v/>
      </c>
      <c r="CX418" s="14" t="str">
        <f t="array" aca="1" ref="CX418" ca="1">IF(H418,IF(OR(AU418,AV418),TRIM(SUBSTITUTE(_xll.MCONCAT(IF((INDIRECT(ster!$D$14)&lt;&gt;"")*NOT(ISNUMBER(INDIRECT(Q418))),IF(ISERROR(MATCH(INDIRECT(Q418),INDIRECT(K418),0)),IFERROR(IF(INDIRECT(Q418)&lt;&gt;"",INDIRECT(ster!$D$14) &amp; ": " &amp; SUBSTITUTE(INDIRECT(Q418)," "," "),""),""),""),"")," "),"  "," ")),""),"")</f>
        <v/>
      </c>
      <c r="CY418" s="14" t="str">
        <f t="array" aca="1" ref="CY418" ca="1">IF(H418,IF(AE418,TRIM(SUBSTITUTE(_xll.MCONCAT(IF((INDIRECT(ster!$D$14)&lt;&gt;"")*IFERROR(NOT(INDIRECT(AF418)),FALSE),IF(ISERROR(MATCH(INDIRECT(Q418),INDIRECT(K418),0)),IFERROR(IF(INDIRECT(Q418)&lt;&gt;"",INDIRECT(ster!$D$14)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CZ418" s="14" t="str">
        <f t="array" aca="1" ref="CZ418" ca="1">IF(H418,IF(AH418,TRIM(SUBSTITUTE(_xll.MCONCAT(IF((INDIRECT(ster!$D$14)&lt;&gt;"")*IFERROR(NOT(INDIRECT(AI418)),FALSE),IF(ISERROR(MATCH(INDIRECT(Q418),INDIRECT(K418),0)),IFERROR(IF(INDIRECT(Q418)&lt;&gt;"",INDIRECT(ster!$D$14)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DC418" s="14" t="str">
        <f ca="1">SUBSTITUTE(SUBSTITUTE(SUBSTITUTE(SUBSTITUTE(_xll.MCONCAT(DG418:DS418,"■"),"■■","■"),"■■","■"),"■■","■"),"■■","■")</f>
        <v>■</v>
      </c>
      <c r="DD418" s="14" t="str">
        <f t="shared" ca="1" si="9467"/>
        <v/>
      </c>
      <c r="DE418" s="14" t="str">
        <f t="shared" ca="1" si="9468"/>
        <v/>
      </c>
      <c r="DF418" s="14" t="str">
        <f t="shared" ca="1" si="9469"/>
        <v/>
      </c>
      <c r="DG418" s="14" t="str">
        <f t="shared" ca="1" si="9470"/>
        <v/>
      </c>
      <c r="DH418" s="14" t="str">
        <f t="shared" ca="1" si="9471"/>
        <v/>
      </c>
      <c r="DI418" s="14" t="str">
        <f t="shared" ca="1" si="9472"/>
        <v/>
      </c>
      <c r="DJ418" s="14" t="str">
        <f t="shared" ca="1" si="9473"/>
        <v/>
      </c>
      <c r="DK418" s="14" t="str">
        <f t="shared" ca="1" si="9474"/>
        <v/>
      </c>
      <c r="DL418" s="14" t="str">
        <f t="shared" ca="1" si="9475"/>
        <v/>
      </c>
      <c r="DM418" s="14" t="str">
        <f t="shared" ca="1" si="9476"/>
        <v/>
      </c>
      <c r="DN418" s="14" t="str">
        <f t="array" aca="1" ref="DN418" ca="1">IF(CU418&lt;&gt;"","There are errors in the entered values in the following cases: " &amp;SUBSTITUTE(CU418," ",", "),"")</f>
        <v/>
      </c>
      <c r="DO418" s="14" t="str">
        <f t="shared" ca="1" si="9477"/>
        <v/>
      </c>
      <c r="DP418" s="14" t="str">
        <f t="shared" ca="1" si="9478"/>
        <v/>
      </c>
      <c r="DQ418" s="14" t="str">
        <f t="shared" ca="1" si="9479"/>
        <v/>
      </c>
      <c r="DR418" s="14" t="str">
        <f t="shared" ca="1" si="9480"/>
        <v/>
      </c>
      <c r="DS418" s="14" t="str">
        <f t="shared" ca="1" si="9481"/>
        <v/>
      </c>
      <c r="DZ418" s="14" t="b">
        <f t="shared" ca="1" si="9482"/>
        <v>0</v>
      </c>
      <c r="EA418" s="14" t="str">
        <f t="shared" ca="1" si="9483"/>
        <v/>
      </c>
      <c r="EB418" s="14" t="str">
        <f t="shared" ca="1" si="9484"/>
        <v/>
      </c>
      <c r="EC418" s="14" t="str">
        <f t="shared" ca="1" si="9485"/>
        <v/>
      </c>
      <c r="ED418" s="14" t="str">
        <f t="shared" ca="1" si="9486"/>
        <v/>
      </c>
      <c r="EE418" s="14" t="str">
        <f t="shared" ca="1" si="9487"/>
        <v/>
      </c>
      <c r="EF418" s="14" t="str">
        <f t="shared" ca="1" si="9488"/>
        <v/>
      </c>
      <c r="EG418" s="14" t="str">
        <f t="shared" ca="1" si="9489"/>
        <v/>
      </c>
      <c r="EM418" s="14" t="b">
        <f t="shared" ca="1" si="9490"/>
        <v>0</v>
      </c>
      <c r="EN418" s="14" t="str">
        <f t="shared" ca="1" si="9491"/>
        <v/>
      </c>
      <c r="EO418" s="14" t="str">
        <f t="shared" ca="1" si="9492"/>
        <v/>
      </c>
      <c r="EP418" s="14" t="str">
        <f t="shared" ca="1" si="9493"/>
        <v/>
      </c>
      <c r="EQ418" s="14" t="str">
        <f t="shared" ca="1" si="9494"/>
        <v/>
      </c>
    </row>
    <row r="419" spans="2:147" s="14" customFormat="1">
      <c r="B419" s="14" t="str">
        <f t="shared" ref="B419:B467" ca="1" si="9495">DF419</f>
        <v/>
      </c>
      <c r="C419" s="14">
        <f t="shared" ref="C419:C467" ca="1" si="9496">IF(OFFSET(B419,-1,COLUMN(VariableExists)-2),OFFSET(B419,-1,1)+1,OFFSET(B419,-1,1))</f>
        <v>387</v>
      </c>
      <c r="D419" s="14">
        <f t="shared" ref="D419:D467" si="9497">ROW(A419)-2</f>
        <v>417</v>
      </c>
      <c r="E419" s="14" t="str">
        <f t="shared" ref="E419:E467" ca="1" si="9498">IF(OR(G419="",ROW(G419)=2),"",IF(Z419&gt;0,"S",IF(AX419,IF(J419=2,"D","N"),"I")))</f>
        <v>I</v>
      </c>
      <c r="F419" s="14" t="str">
        <f t="shared" ref="F419:F467" ca="1" si="9499">IF(H419,O419,"")</f>
        <v>q_107a</v>
      </c>
      <c r="G419" s="14" t="str">
        <f t="shared" ref="G419:G467" ca="1" si="9500">IF(H419,P419,"")</f>
        <v>Mother´s birth order</v>
      </c>
      <c r="H419" s="14" t="b">
        <f t="shared" ref="H419:H467" ca="1" si="9501">IF(INDIRECT(ADDRESS(2,D419+1,,,_sheetname_dataframe))="",FALSE,MID(INDIRECT(ADDRESS(2,D419+1,,,_sheetname_dataframe)),1,1)&lt;&gt;".")</f>
        <v>1</v>
      </c>
      <c r="I419" s="14" t="str">
        <f ca="1">IF($H419,ADDRESS(3,(D419+1)*2-1,4,,"["&amp;wew!$G$7&amp;"]"&amp;_sheetname_labels)&amp;":"&amp;ADDRESS(2+ster!$B$20,(D419+1)*2-1,4),"")</f>
        <v>[DBTemplate.xlsm]labels!AFC3:AFC61</v>
      </c>
      <c r="J419" s="14">
        <f t="array" aca="1" ref="J419" ca="1">IF(H419,MAX(0,MAX(IF(INDIRECT(I419)&lt;&gt;"",ROW(INDIRECT(I419)),""))-2),"")</f>
        <v>0</v>
      </c>
      <c r="K419" s="14" t="str">
        <f ca="1">IF($H419,IF($J419&gt;0,ADDRESS(3,(D419+1)*2-1,4,,"["&amp;wew!$G$7&amp;"]"&amp;_sheetname_labels)&amp;":"&amp;ADDRESS(2+J419,(D419+1)*2-1,4),""),"")</f>
        <v/>
      </c>
      <c r="L419" s="14" t="str">
        <f ca="1">IF($H419,IF($J419&gt;0,ADDRESS(3,(D419+1)*2,4,,"["&amp;wew!$G$7&amp;"]"&amp;_sheetname_labels)&amp;":"&amp;ADDRESS(2+J419,(D419+1)*2,4),""),"")</f>
        <v/>
      </c>
      <c r="M419" s="14">
        <f t="shared" ref="M419:M467" ca="1" si="9502">IF($H419,IF(J419&gt;0,COUNTA(INDIRECT(K419))-COUNT(INDIRECT(K419)),0),"")</f>
        <v>0</v>
      </c>
      <c r="N419" s="14">
        <f t="shared" ref="N419:N467" ca="1" si="9503">IF(H419,J419-M419,"")</f>
        <v>0</v>
      </c>
      <c r="O419" s="14" t="str">
        <f t="shared" ref="O419:O467" ca="1" si="9504">IF(INDIRECT(ADDRESS(2,D419+1,,,_sheetname_dataframe))="","",INDIRECT(ADDRESS(2,D419+1,,,_sheetname_dataframe)))</f>
        <v>q_107a</v>
      </c>
      <c r="P419" s="14" t="str">
        <f t="shared" ref="P419:P467" ca="1" si="9505">IF(H419,IF(INDIRECT(ADDRESS(1,D419+1,,,_sheetname_dataframe))="","",INDIRECT(ADDRESS(1,D419+1,,,_sheetname_dataframe))),"")</f>
        <v>Mother´s birth order</v>
      </c>
      <c r="Q419" s="14" t="str">
        <f ca="1">IF($BP419,ADDRESS(3,D419+1,4,,"["&amp;wew!$G$7&amp;"]"&amp;_sheetname_dataframe)&amp;":"&amp;ADDRESS(2+ster!$C$14,D419+1,4),"")</f>
        <v>[DBTemplate.xlsm]data_frame!PB3:PB3</v>
      </c>
      <c r="R419" s="14" t="str">
        <f>IF($BP419,IF(MID(_xll.FORMULATEXT(INDEX(INDIRECT(Q419),1)),1,1)="=", _xll.FORMULATEXT(INDEX(INDIRECT(Q419),1),2,TRUE),""),"")</f>
        <v/>
      </c>
      <c r="S419" s="14">
        <f t="array" aca="1" ref="S419" ca="1">IF(H419,SUM(IF((IFERROR(INDIRECT(Q419)&lt;&gt;"",FALSE))*(INDIRECT(ster!$D$14)&lt;&gt;""),1,0)),"")</f>
        <v>1</v>
      </c>
      <c r="T419" s="14">
        <f t="array" aca="1" ref="T419" ca="1">IF(H419,IF(M419&gt;0,SUM(IFERROR(1*(MATCH(INDIRECT(Q419),INDIRECT(K419),0)&gt;0),0)*(INDIRECT(ster!$D$14)&lt;&gt;"")*NOT(ISNUMBER(INDIRECT(Q419)))),0),"")</f>
        <v>0</v>
      </c>
      <c r="U419" s="14">
        <f t="array" aca="1" ref="U419" ca="1">IF(H419,SUM((IFERROR(INDIRECT(Q419)="",FALSE))*(INDIRECT(ster!$D$14)&lt;&gt;"")),"")</f>
        <v>0</v>
      </c>
      <c r="V419" s="14">
        <f t="array" aca="1" ref="V419" ca="1">IF(H419,SUM((IFERROR(INDIRECT(Q419)="#ąś",TRUE))*(INDIRECT(ster!$D$14)&lt;&gt;"")),"")</f>
        <v>0</v>
      </c>
      <c r="W419" s="14">
        <f t="array" aca="1" ref="W419" ca="1">IF(H419,SUM(ISNUMBER(INDIRECT(Q419))*(INDIRECT(ster!$D$14)&lt;&gt;"")),"")</f>
        <v>1</v>
      </c>
      <c r="X419" s="14">
        <f t="array" aca="1" ref="X419" ca="1">IF(AND(H419,W419&gt;0),IF(wew!$B$3,MIN(IF((INDIRECT(ster!$D$14)&lt;&gt;"")*IFERROR(INDIRECT($Q419)&lt;&gt;"",FALSE),IFERROR(INDIRECT($Q419),"X"),"X")),"&lt;włącz podświetlanie wartości&gt;"),"—")</f>
        <v>1</v>
      </c>
      <c r="Y419" s="14">
        <f t="array" aca="1" ref="Y419" ca="1">IF(AND(H419,W419&gt;0),IF(wew!$B$3,MAX(IF((INDIRECT(ster!$D$14)&lt;&gt;"")*IFERROR(INDIRECT($Q419)&lt;&gt;"",FALSE),IFERROR(INDIRECT($Q419),"X"),"X")),"&lt;włącz podświetlanie wartości&gt;"),"—")</f>
        <v>1</v>
      </c>
      <c r="Z419" s="14">
        <f t="shared" ref="Z419:Z467" ca="1" si="9506">IF(H419,S419-T419-W419,"")</f>
        <v>0</v>
      </c>
      <c r="AA419" s="12">
        <f t="shared" ref="AA419:AA467" ca="1" si="9507">IF(H419,IF(S419&gt;0,W419/(S419),"—"),"")</f>
        <v>1</v>
      </c>
      <c r="AB419" s="17">
        <f t="array" aca="1" ref="AB419" ca="1">IF(H419,IF(W419&gt;0,SUM((INDIRECT(ster!$D$14)&lt;&gt;"")*IFERROR((INDIRECT(Q419)&lt;&gt;"")*(INDIRECT(Q419)=INT(INDIRECT(Q419))),0)),0),"")</f>
        <v>1</v>
      </c>
      <c r="AC419" s="17">
        <f t="array" aca="1" ref="AC419" ca="1">IF(H419,W419-AB419,"")</f>
        <v>0</v>
      </c>
      <c r="AD419" s="17">
        <f t="shared" ref="AD419:AD467" ca="1" si="9508">IF($H419,IF(AC419&lt;&gt;"",IF(AC419=0,1,IF(AC419/W419&lt;0.15,2,3)),0),"")</f>
        <v>1</v>
      </c>
      <c r="AE419" s="17" t="b">
        <f t="shared" ref="AE419:AE467" ca="1" si="9509">IF(H419,OFFSET(O419,1,0)=".validation",FALSE)</f>
        <v>0</v>
      </c>
      <c r="AF419" s="17" t="str">
        <f ca="1">IF(AE419,IF($H419,ADDRESS(3,D419+2,4,,"["&amp;wew!$G$7&amp;"]"&amp;_sheetname_dataframe)&amp;":"&amp;ADDRESS(2+ster!$C$14,D419+2,4),""),"")</f>
        <v/>
      </c>
      <c r="AG419" s="17" t="str">
        <f t="shared" ref="AG419:AG467" ca="1" si="9510">IF(AE419,IF($H419,IF(INDIRECT(ADDRESS(1,D419+2,,,_sheetname_dataframe))="","",INDIRECT(ADDRESS(1,D419+2,,,_sheetname_dataframe))),""),"")</f>
        <v/>
      </c>
      <c r="AH419" s="17" t="b">
        <f t="shared" ref="AH419:AH467" ca="1" si="9511">IF(H419,AND(AE419,OFFSET(O419,2,0)=".validation"),FALSE)</f>
        <v>0</v>
      </c>
      <c r="AI419" s="17" t="str">
        <f ca="1">IF(AH419,IF($H419,ADDRESS(3,D419+3,4,,"["&amp;wew!$G$7&amp;"]"&amp;_sheetname_dataframe)&amp;":"&amp;ADDRESS(2+ster!$C$14,D419+3,4),""),"")</f>
        <v/>
      </c>
      <c r="AJ419" s="17" t="str">
        <f t="shared" ref="AJ419:AJ467" ca="1" si="9512">IF(AH419,IF($H419,IF(INDIRECT(ADDRESS(1,D419+3,,,_sheetname_dataframe))="","",INDIRECT(ADDRESS(1,D419+3,,,_sheetname_dataframe))),""),"")</f>
        <v/>
      </c>
      <c r="AK419" s="17" t="b">
        <f t="shared" ref="AK419:AK467" ca="1" si="9513">IF(H419,OR(AQ419,AD419=2),"")</f>
        <v>0</v>
      </c>
      <c r="AL419" s="17" t="b">
        <f t="shared" ref="AL419:AL467" ca="1" si="9514">IF($H419,IF(BV419&lt;&gt;"",IF(OR(BM419="F",BM419="L",BM419="I",BM419="D"),BV419&lt;&gt;0)),"")</f>
        <v>0</v>
      </c>
      <c r="AM419" s="17" t="b">
        <f t="shared" ref="AM419:AM467" ca="1" si="9515">IF($H419,AND(NOT(AL419),OR(IF(BW419&lt;&gt;"",IF(OR(BM419="F",BM419="L"),BW419&lt;&gt;0)),BM419="I",BM419="N",BM419="D")),"")</f>
        <v>1</v>
      </c>
      <c r="AN419" s="17">
        <f t="shared" ref="AN419:AN467" ca="1" si="9516">IF(COUNTA(INDIRECT(Q419))=0,0, IF(AND(AO419&lt;&gt;"",X419&lt;AO419),1,IF(AND(AP419&lt;&gt;"",Y419&gt;AP419),1,IF(AND(AQ419,AC419&gt;0),2,0))))</f>
        <v>0</v>
      </c>
      <c r="AO419" s="24" t="str">
        <f t="shared" ref="AO419:AO467" ca="1" si="9517">IF($H419,IF(BY419&lt;&gt;"",IF(ISNUMBER(BY419),BY419,""),""),"")</f>
        <v/>
      </c>
      <c r="AP419" s="24" t="str">
        <f t="shared" ref="AP419:AP467" ca="1" si="9518">IF($H419,IF(BZ419&lt;&gt;"",IF(ISNUMBER(BZ419),BZ419,""),""),"")</f>
        <v/>
      </c>
      <c r="AQ419" s="17" t="b">
        <f t="shared" ref="AQ419:AQ467" ca="1" si="9519">IF(H419,IF(CA419&lt;&gt;"",CA419&lt;&gt;0,FALSE),"")</f>
        <v>0</v>
      </c>
      <c r="AR419" s="17" t="b">
        <f t="shared" ref="AR419:AR467" ca="1" si="9520">IF(H419,IF(N419&gt;0,IF(BQ419&lt;&gt;"",BQ419&lt;&gt;0,FALSE),FALSE),"")</f>
        <v>0</v>
      </c>
      <c r="AS419" s="17" t="b">
        <f t="shared" ref="AS419:AS467" ca="1" si="9521">IF(H419,IF(BR419&lt;&gt;"",BR419&lt;&gt;0,FALSE),"")</f>
        <v>0</v>
      </c>
      <c r="AT419" s="17" t="b">
        <f t="shared" ref="AT419:AT467" ca="1" si="9522">IF(H419,IF(N419&gt;0,FALSE,IF(BU419&lt;&gt;"",MATCH(BU419,DataType,0)=1,FALSE)),"")</f>
        <v>0</v>
      </c>
      <c r="AU419" s="17" t="b">
        <f t="shared" ref="AU419:AU467" ca="1" si="9523">IF(H419,IF(N419&gt;0,TRUE,IF(BU419&lt;&gt;"",MATCH(BU419,DataType,0)=2,FALSE)),"")</f>
        <v>0</v>
      </c>
      <c r="AV419" s="17" t="b">
        <f t="shared" ref="AV419:AV467" ca="1" si="9524">IF(H419,IF(N419&gt;0,FALSE,IF(BU419&lt;&gt;"",MATCH(BU419,DataType,0)=3,FALSE)),"")</f>
        <v>0</v>
      </c>
      <c r="AW419" s="17" t="b">
        <f t="shared" ref="AW419:AW467" ca="1" si="9525">IF(H419,IF(W419&gt;0,Z419=0,FALSE),"")</f>
        <v>1</v>
      </c>
      <c r="AX419" s="14" t="b">
        <f t="array" aca="1" ref="AX419" ca="1">IF(H419,N419&gt;0,"")</f>
        <v>0</v>
      </c>
      <c r="AY419" s="17" t="str">
        <f t="shared" ref="AY419:AY467" ca="1" si="9526">IF(H419,IF(N419&gt;0,ADDRESS(ROW(VariablesOrigin)+1,COLUMN(VariablesOrigin)+1,4) &amp; ":" &amp; ADDRESS(ROW(VariablesOrigin)+N419,COLUMN(VariablesOrigin)+1,4),""),"")</f>
        <v/>
      </c>
      <c r="AZ419" s="17" t="str">
        <f t="array" aca="1" ref="AZ419" ca="1">IF(AY419&lt;&gt;"",SUM(1*ISERROR(MATCH(INDIRECT(AY419),INDIRECT(K419),0)))=0,"")</f>
        <v/>
      </c>
      <c r="BA419" s="17" t="b">
        <f t="shared" ref="BA419:BA467" ca="1" si="9527">IF(H419,BU419="",FALSE)</f>
        <v>1</v>
      </c>
      <c r="BB419" s="17" t="b">
        <v>0</v>
      </c>
      <c r="BC419" s="17" t="b">
        <f t="shared" ref="BC419:BC467" ca="1" si="9528">IF(BA419,IF(N419&gt;0,AND(AZ419,Z419=0),FALSE),"")</f>
        <v>0</v>
      </c>
      <c r="BD419" s="17" t="b">
        <f t="shared" ref="BD419:BD467" ca="1" si="9529">IF(BA419,IF(N419&gt;0,AND(NOT(AZ419),Z419=0),FALSE),"")</f>
        <v>0</v>
      </c>
      <c r="BE419" s="17" t="b">
        <f t="shared" ref="BE419:BE467" ca="1" si="9530">IF(BA419,IF(AND(AW419,NOT(BB419),NOT(BC419),NOT(BD419)),AND(Z419=0,AC419=0),FALSE),"")</f>
        <v>1</v>
      </c>
      <c r="BF419" s="17" t="b">
        <f t="shared" ref="BF419:BF467" ca="1" si="9531">IF(BA419,IF(AND(AW419,NOT(BB419),NOT(BC419),NOT(BD419)),AND(Z419=0,OR(AC419&gt;0)),FALSE),"")</f>
        <v>0</v>
      </c>
      <c r="BG419" s="17" t="b">
        <f t="shared" ref="BG419:BG467" ca="1" si="9532">IF(BA419,IF(OR(BB419:BF419),FALSE,IF(Z419=0,FALSE,Z419&gt;0)),"")</f>
        <v>0</v>
      </c>
      <c r="BH419" s="17" t="b">
        <f t="shared" ref="BH419:BH467" ca="1" si="9533">IF(BA419,COUNTIF(BB419:BG419,TRUE)=1,"")</f>
        <v>1</v>
      </c>
      <c r="BI419" s="17">
        <f t="shared" ref="BI419:BI467" ca="1" si="9534">IF(BA419,IFERROR(MATCH(TRUE,BB419:BG419,0),7),"")</f>
        <v>4</v>
      </c>
      <c r="BJ419" s="17" t="b">
        <f t="shared" ref="BJ419:BJ467" ca="1" si="9535">DF419&lt;&gt;""</f>
        <v>0</v>
      </c>
      <c r="BK419" s="17" t="str">
        <f t="shared" ref="BK419:BK467" ca="1" si="9536">IF(H419,IF(AND(NOT(BA419),AU419),AC419=0,""),"")</f>
        <v/>
      </c>
      <c r="BL419" s="17" t="str">
        <f t="shared" ref="BL419:BL467" ca="1" si="9537">IF(H419,IF(AND(NOT(BA419),AU419),AC419&gt;0,""),"")</f>
        <v/>
      </c>
      <c r="BM419" s="17" t="str">
        <f t="shared" ref="BM419:BM467" ca="1" si="9538">IF(H419,IF(BA419,CHOOSE(BI419,"0","F","L","I","N",IF(AA419&gt;0.5,"N","S"),"0"),CHOOSE(MATCH(BU419,DataType,0),"S",IF(BK419,"I","N"),"D"  )),"")</f>
        <v>I</v>
      </c>
      <c r="BN419" s="17" t="str">
        <f t="shared" ref="BN419:BN467" ca="1" si="9539">IF(H419,IF(BJ419,"E",IF(BA419,CHOOSE(BI419,"0","F","L","I","N","S","0"),CHOOSE(MATCH(BU419,DataType,0),"S",IF(BK419,"I","N"),"D"  ))),"")</f>
        <v>I</v>
      </c>
      <c r="BO419" s="17" t="str">
        <f t="shared" ref="BO419:BO467" ca="1" si="9540">IF($H419,IF(BM419="0","",IF(AND(AR419,N419=2),"D",IF(BM419="S","N",IF(AL419,"O",IF(AM419,"I","N"))))),"")</f>
        <v>I</v>
      </c>
      <c r="BP419" s="14" t="b">
        <f t="shared" ref="BP419:BP467" ca="1" si="9541">INDIRECT(ADDRESS(2,ROW(A419)-1,,,_sheetname_dataframe))&lt;&gt;""</f>
        <v>1</v>
      </c>
      <c r="BQ419" s="35"/>
      <c r="BX419" s="16"/>
      <c r="BY419" s="16"/>
      <c r="BZ419" s="16"/>
      <c r="CA419" s="16"/>
      <c r="CB419" s="16"/>
      <c r="CC419" s="16"/>
      <c r="CD419" s="16"/>
      <c r="CE419" s="16"/>
      <c r="CF419" s="16"/>
      <c r="CN419" s="14">
        <f ca="1">IF(H419,IFERROR(IsVariableNameLegal(O419),0),0)</f>
        <v>0</v>
      </c>
      <c r="CO419" s="14" t="str">
        <f t="array" aca="1" ref="CO419" ca="1">IF(H419,IF(COUNTIF(INDIRECT(wew!$C$13),O419)&gt;1,TRIM(SUBSTITUTE(_xll.MCONCAT(IF((INDIRECT(wew!$C$13)=O419)*(COLUMN(INDIRECT(wew!$C$13))&lt;&gt;D419+1),-1+COLUMN(INDIRECT(wew!$C$13)),"")," "),"  "," ")),""),"")</f>
        <v/>
      </c>
      <c r="CP419" s="14" t="str">
        <f t="array" aca="1" ref="CP419" ca="1">IF(P419&lt;&gt;"",IF(LEN(P419)&gt;150,1,""),"")</f>
        <v/>
      </c>
      <c r="CQ419" s="14" t="str">
        <f t="array" aca="1" ref="CQ419" ca="1">IF(AND(H419,NOT(ster!$J$3)),IF(COUNTIF(INDIRECT(wew!$C$15),P419)&gt;1,TRIM(SUBSTITUTE(_xll.MCONCAT(IF((INDIRECT(wew!$C$15)=P419)*(COLUMN(INDIRECT(wew!$C$15))&lt;&gt;D419+1),-1+COLUMN(INDIRECT(wew!$C$15)),"")," "),"  "," ")),""),"")</f>
        <v/>
      </c>
      <c r="CR419" s="14" t="str">
        <f t="array" aca="1" ref="CR419" ca="1">IF(H419,IF(AND(W419&gt;0,AO419&lt;&gt;""),TRIM(SUBSTITUTE(_xll.MCONCAT(IFERROR(IF(ISNUMBER(INDIRECT(Q419)),IF((INDIRECT(ster!$D$14)&lt;&gt;"")*(INDIRECT(Q419)&lt;AO419),INDIRECT(ster!$D$14) &amp; ": " &amp;  SUBSTITUTE(IF( AV419,IFERROR(TEXT(INDIRECT(Q419),"rrrr-mm-dd") &amp;" (" &amp; INDIRECT(Q419) &amp;")",INDIRECT(Q419)),INDIRECT(Q419))," "," "),""),""),"")," "),"  "," ")),""),"")</f>
        <v/>
      </c>
      <c r="CS419" s="14" t="str">
        <f t="array" aca="1" ref="CS419" ca="1">IF(H419,IF(AND(W419&gt;0,AP419&lt;&gt;""),TRIM(SUBSTITUTE(_xll.MCONCAT(IFERROR(IF(ISNUMBER(INDIRECT(Q419)),IF((INDIRECT(ster!$D$14)&lt;&gt;"")*(INDIRECT(Q419)&gt;AP419),INDIRECT(ster!$D$14) &amp; ": " &amp;  SUBSTITUTE(IF( AV419,IFERROR(TEXT(INDIRECT(Q419),"rrrr-mm-dd")&amp;" (" &amp; INDIRECT(Q419) &amp;")",INDIRECT(Q419)),INDIRECT(Q419))," "," "),""),""),"")," "),"  "," ")),""),"")</f>
        <v/>
      </c>
      <c r="CT419" s="14" t="str">
        <f t="array" aca="1" ref="CT419" ca="1">IF(H419,IF(AND(N419&gt;0,AR419),TRIM(SUBSTITUTE(_xll.MCONCAT(IFERROR(IF(ISNUMBER(INDIRECT(Q419)),IF((INDIRECT(ster!$D$14)&lt;&gt;"")*(IFERROR(0*(MATCH(INDIRECT(Q419),INDIRECT(K419),0)&gt;0),1)),INDIRECT(ster!$D$14) &amp; ": " &amp;  SUBSTITUTE(IF( AV419,IFERROR(TEXT(INDIRECT(Q419),"rrrr-mm-dd")&amp;" (" &amp; INDIRECT(Q419) &amp;")",INDIRECT(Q419)),INDIRECT(Q419))," "," "),""),""),"")," "),"  "," ")),""),"")</f>
        <v/>
      </c>
      <c r="CU419" s="14" t="str">
        <f t="array" aca="1" ref="CU419" ca="1">IF(H419,IF(AND(V419&gt;0),TRIM(SUBSTITUTE(_xll.MCONCAT(IF((INDIRECT(ster!$D$14)&lt;&gt;"")*(IFERROR(0*(INDIRECT(Q419)&lt;&gt;""),1)),INDIRECT(ster!$D$14),"")," "),"  "," ")),""),"")</f>
        <v/>
      </c>
      <c r="CV419" s="14" t="str">
        <f t="array" aca="1" ref="CV419" ca="1">IF(H419,IF(AS419,
TRIM(SUBSTITUTE(_xll.MCONCAT(IF(
   (INDIRECT(ster!$D$14)&lt;&gt;"")*
   ((INDIRECT(Q419)="")+
      NOT(ISNUMBER(INDIRECT(Q419)))*
      NOT(ISERROR(MATCH(INDIRECT(Q419),INDIRECT(K419),0)))
    ),
      INDIRECT(ster!$D$14),
   "")," "),"  "," ")),
""),"")</f>
        <v/>
      </c>
      <c r="CW419" s="14" t="str">
        <f t="array" aca="1" ref="CW419" ca="1">IF(H419,IF(AND(AQ419),TRIM(SUBSTITUTE(_xll.MCONCAT(IFERROR(IF(ISNUMBER(INDIRECT(Q419)),IF((INDIRECT(ster!$D$14)&lt;&gt;"")*(INDIRECT(Q419)&lt;&gt;INT(INDIRECT(Q419))),INDIRECT(ster!$D$14) &amp; ": " &amp; INDIRECT(Q419),""),""),"")," "),"  "," ")),""),"")</f>
        <v/>
      </c>
      <c r="CX419" s="14" t="str">
        <f t="array" aca="1" ref="CX419" ca="1">IF(H419,IF(OR(AU419,AV419),TRIM(SUBSTITUTE(_xll.MCONCAT(IF((INDIRECT(ster!$D$14)&lt;&gt;"")*NOT(ISNUMBER(INDIRECT(Q419))),IF(ISERROR(MATCH(INDIRECT(Q419),INDIRECT(K419),0)),IFERROR(IF(INDIRECT(Q419)&lt;&gt;"",INDIRECT(ster!$D$14) &amp; ": " &amp; SUBSTITUTE(INDIRECT(Q419)," "," "),""),""),""),"")," "),"  "," ")),""),"")</f>
        <v/>
      </c>
      <c r="CY419" s="14" t="str">
        <f t="array" aca="1" ref="CY419" ca="1">IF(H419,IF(AE419,TRIM(SUBSTITUTE(_xll.MCONCAT(IF((INDIRECT(ster!$D$14)&lt;&gt;"")*IFERROR(NOT(INDIRECT(AF419)),FALSE),IF(ISERROR(MATCH(INDIRECT(Q419),INDIRECT(K419),0)),IFERROR(IF(INDIRECT(Q419)&lt;&gt;"",INDIRECT(ster!$D$14)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CZ419" s="14" t="str">
        <f t="array" aca="1" ref="CZ419" ca="1">IF(H419,IF(AH419,TRIM(SUBSTITUTE(_xll.MCONCAT(IF((INDIRECT(ster!$D$14)&lt;&gt;"")*IFERROR(NOT(INDIRECT(AI419)),FALSE),IF(ISERROR(MATCH(INDIRECT(Q419),INDIRECT(K419),0)),IFERROR(IF(INDIRECT(Q419)&lt;&gt;"",INDIRECT(ster!$D$14)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DC419" s="14" t="str">
        <f ca="1">SUBSTITUTE(SUBSTITUTE(SUBSTITUTE(SUBSTITUTE(_xll.MCONCAT(DG419:DS419,"■"),"■■","■"),"■■","■"),"■■","■"),"■■","■")</f>
        <v>■</v>
      </c>
      <c r="DD419" s="14" t="str">
        <f t="shared" ref="DD419:DD467" ca="1" si="9542">IF(MID(DC419,1,1)="■",MID(DC419,2,LEN(DC419)),DC419)</f>
        <v/>
      </c>
      <c r="DE419" s="14" t="str">
        <f t="shared" ref="DE419:DE467" ca="1" si="9543">IF(DD419&lt;&gt;"",IF(MID(DD419,LEN(DD419),1)="■",MID(DD419,1,LEN(DD419)-1),DD419),"")</f>
        <v/>
      </c>
      <c r="DF419" s="14" t="str">
        <f t="shared" ref="DF419:DF467" ca="1" si="9544">IFERROR(IF(DE419&lt;&gt;"",SUBSTITUTE(DE419,"■",". "),""),"##INTERNAL_ERROR")</f>
        <v/>
      </c>
      <c r="DG419" s="14" t="str">
        <f t="shared" ref="DG419:DG467" ca="1" si="9545">IF(CN419&lt;&gt;0,"Variable name don't comply with the naming convention","")</f>
        <v/>
      </c>
      <c r="DH419" s="14" t="str">
        <f t="shared" ref="DH419:DH467" ca="1" si="9546">IF(CO419&lt;&gt;"","Duplicated name. " &amp; IF(ISERROR(FIND(" ",CO419)),"Duplicate have index " &amp; CO419, "Duplicates have indices: "&amp;SUBSTITUTE(CO419," ",", ")),"")</f>
        <v/>
      </c>
      <c r="DI419" s="14" t="str">
        <f t="shared" ref="DI419:DI467" ca="1" si="9547">IF(CP419&lt;&gt;"","Variable label exceed length 150","")</f>
        <v/>
      </c>
      <c r="DJ419" s="14" t="str">
        <f t="shared" ref="DJ419:DJ467" ca="1" si="9548">IF(CQ419&lt;&gt;"","Duplicated variable label. " &amp; IF(ISERROR(FIND(" ",CQ419)),"Duplicate have index " &amp; CQ419, "Duplicates have indices: "&amp;SUBSTITUTE(CQ419," ",", ")),"")</f>
        <v/>
      </c>
      <c r="DK419" s="14" t="str">
        <f t="shared" ref="DK419:DK467" ca="1" si="9549">IF(CR419&lt;&gt;"","The following cases have values below declared theorethical min: " &amp;SUBSTITUTE(CR419," ",", "),"")</f>
        <v/>
      </c>
      <c r="DL419" s="14" t="str">
        <f t="shared" ref="DL419:DL467" ca="1" si="9550">IF(CS419&lt;&gt;"","The following cases have values above declared theorethical max: " &amp;SUBSTITUTE(CS419," ",", "),"")</f>
        <v/>
      </c>
      <c r="DM419" s="14" t="str">
        <f t="shared" ref="DM419:DM467" ca="1" si="9551">IF(CT419&lt;&gt;"","There are some cases with values not explicitly declared in the labels dictionary: " &amp;SUBSTITUTE(CT419," ",", "),"")</f>
        <v/>
      </c>
      <c r="DN419" s="14" t="str">
        <f t="array" aca="1" ref="DN419" ca="1">IF(CU419&lt;&gt;"","There are errors in the entered values in the following cases: " &amp;SUBSTITUTE(CU419," ",", "),"")</f>
        <v/>
      </c>
      <c r="DO419" s="14" t="str">
        <f t="shared" ref="DO419:DO467" ca="1" si="9552">IF(CV419&lt;&gt;"","The following records are missing in this required field: " &amp;SUBSTITUTE(CV419," ",", "),"")</f>
        <v/>
      </c>
      <c r="DP419" s="14" t="str">
        <f t="shared" ref="DP419:DP467" ca="1" si="9553">IF(CW419&lt;&gt;"","The following cases have non-integer values: " &amp;SUBSTITUTE(CW419," ",", "),"")</f>
        <v/>
      </c>
      <c r="DQ419" s="14" t="str">
        <f t="shared" ref="DQ419:DQ467" ca="1" si="9554">IF(CX419&lt;&gt;"","The following cases are non-numeric: " &amp;SUBSTITUTE(CX419," ",", "),"")</f>
        <v/>
      </c>
      <c r="DR419" s="14" t="str">
        <f t="shared" ref="DR419:DR467" ca="1" si="9555">IF(CY419&lt;&gt;"","In the following cases " &amp; P419 &amp; " " &amp; LOWER(MID(AG419,1,1)) &amp; MID(AG419,2,LEN(AG419)) &amp; ": " &amp;SUBSTITUTE(CY419," ",", "),"")</f>
        <v/>
      </c>
      <c r="DS419" s="14" t="str">
        <f t="shared" ref="DS419:DS467" ca="1" si="9556">IF(CZ419&lt;&gt;"","In the following cases " &amp; P419 &amp; " " &amp; LOWER(MID(AJ419,1,1)) &amp; MID(AJ419,2,LEN(AJ419)) &amp; ": " &amp;SUBSTITUTE(CZ419," ",", "),"")</f>
        <v/>
      </c>
      <c r="DZ419" s="14" t="b">
        <f t="shared" ref="DZ419:DZ467" ca="1" si="9557">OR(ED419&lt;&gt;"",EF419&lt;&gt;"",EG419&lt;&gt;"")</f>
        <v>0</v>
      </c>
      <c r="EA419" s="14" t="str">
        <f t="shared" ref="EA419:EA467" ca="1" si="9558">IF(EB419&lt;&gt;"",G419 &amp; " (" &amp; F419 &amp; ")","")</f>
        <v/>
      </c>
      <c r="EB419" s="14" t="str">
        <f t="shared" ref="EB419:EB467" ca="1" si="9559">IF(EE419&lt;&gt;"",EE419&amp;IF(ED419&lt;&gt;""," and "&amp;ED419,""),UPPER(MID(ED419,1,1)&amp;MID(ED419,2,LEN(ED419))))&amp; IF(OR(EF419&lt;&gt;"",EG419&lt;&gt;"")," and "&amp;IF(EF419&lt;&gt;"",LOWER(MID(EF419,1,1) &amp; MID(EF419,2,LEN(EF419))),"")&amp; IF(AND(EF419 &lt;&gt;"",EG419&lt;&gt;"")," and ","") &amp; IF(EG419&lt;&gt;"",LOWER(MID(EG419,1,1) &amp; MID(EG419,2,LEN(EG419))),""),"") &amp; IF(OR(EE419&lt;&gt;"",ED419&lt;&gt;"",EF419&lt;&gt;"",EG419&lt;&gt;""), ". ","")</f>
        <v/>
      </c>
      <c r="EC419" s="14" t="str">
        <f t="shared" ref="EC419:EC467" ca="1" si="9560">IF(EB419&lt;&gt;"",G419 &amp; " (" &amp; F419 &amp; "): " &amp; EB419,"")</f>
        <v/>
      </c>
      <c r="ED419" s="14" t="str">
        <f t="shared" ref="ED419:ED467" ca="1" si="9561">IF(H419,IF(W419&gt;0,IF(AND(AO419&lt;&gt;"",AP419&lt;&gt;""),"each value must be between " &amp; IF( AV419,IFERROR(TEXT(AO419,"rrrr-mm-dd") &amp;" (" &amp; AO419 &amp;")",AO419),AO419) &amp; " and " &amp; IF( AV419,IFERROR(TEXT(AP419,"rrrr-mm-dd") &amp;" (" &amp; AP419 &amp;")",AP419),AP419),IF(AO419&lt;&gt;"","each value must be above " &amp; IF( AV419,IFERROR(TEXT(AO419,"rrrr-mm-dd") &amp;" (" &amp; AO419 &amp;")",AO419),AO419), IF(AP419&lt;&gt;"","each value must be below " &amp; IF( AV419,IFERROR(TEXT(AP419,"rrrr-mm-dd") &amp;" (" &amp; AP419 &amp;")",AP419),AP419),""))),""),"")</f>
        <v/>
      </c>
      <c r="EE419" s="14" t="str">
        <f t="shared" ref="EE419:EE467" ca="1" si="9562">IF(H419,IF(OR(AQ419,AU419,AV419,AS419,AR419),
   "Values must be" &amp;
   IF(AR419," limited to predefinied list", IF(AQ419, " integers",IF(OR(AU419,AV419)," numeric",""))) &amp;
   IF(AS419,IF(OR(AR419,AQ419,AU419,AV419), " and ","") &amp; "non-missing",""),
""),"")</f>
        <v/>
      </c>
      <c r="EF419" s="14" t="str">
        <f t="shared" ref="EF419:EF467" ca="1" si="9563">IF($H419,AG419,"")</f>
        <v/>
      </c>
      <c r="EG419" s="14" t="str">
        <f t="shared" ref="EG419:EG467" ca="1" si="9564">IF($H419,AJ419,"")</f>
        <v/>
      </c>
      <c r="EM419" s="14" t="b">
        <f t="shared" ref="EM419:EM467" ca="1" si="9565">OR(EC419&lt;&gt;"",DF419&lt;&gt;"")</f>
        <v>0</v>
      </c>
      <c r="EN419" s="14" t="str">
        <f t="shared" ref="EN419:EN467" ca="1" si="9566">IF(EM419,C419,"")</f>
        <v/>
      </c>
      <c r="EO419" s="14" t="str">
        <f t="shared" ref="EO419:EO467" ca="1" si="9567">IF(EM419,F419,"")</f>
        <v/>
      </c>
      <c r="EP419" s="14" t="str">
        <f t="shared" ref="EP419:EP467" ca="1" si="9568">EC419</f>
        <v/>
      </c>
      <c r="EQ419" s="14" t="str">
        <f t="shared" ref="EQ419:EQ467" ca="1" si="9569">DF419</f>
        <v/>
      </c>
    </row>
    <row r="420" spans="2:147" s="14" customFormat="1">
      <c r="B420" s="14" t="str">
        <f t="shared" ca="1" si="9495"/>
        <v/>
      </c>
      <c r="C420" s="14">
        <f t="shared" ca="1" si="9496"/>
        <v>388</v>
      </c>
      <c r="D420" s="14">
        <f t="shared" si="9497"/>
        <v>418</v>
      </c>
      <c r="E420" s="14" t="str">
        <f t="shared" ca="1" si="9498"/>
        <v>I</v>
      </c>
      <c r="F420" s="14" t="str">
        <f t="shared" ca="1" si="9499"/>
        <v>q_107b</v>
      </c>
      <c r="G420" s="14" t="str">
        <f t="shared" ca="1" si="9500"/>
        <v>Mother´s number of siblings</v>
      </c>
      <c r="H420" s="14" t="b">
        <f t="shared" ca="1" si="9501"/>
        <v>1</v>
      </c>
      <c r="I420" s="14" t="str">
        <f ca="1">IF($H420,ADDRESS(3,(D420+1)*2-1,4,,"["&amp;wew!$G$7&amp;"]"&amp;_sheetname_labels)&amp;":"&amp;ADDRESS(2+ster!$B$20,(D420+1)*2-1,4),"")</f>
        <v>[DBTemplate.xlsm]labels!AFE3:AFE61</v>
      </c>
      <c r="J420" s="14">
        <f t="array" aca="1" ref="J420" ca="1">IF(H420,MAX(0,MAX(IF(INDIRECT(I420)&lt;&gt;"",ROW(INDIRECT(I420)),""))-2),"")</f>
        <v>0</v>
      </c>
      <c r="K420" s="14" t="str">
        <f ca="1">IF($H420,IF($J420&gt;0,ADDRESS(3,(D420+1)*2-1,4,,"["&amp;wew!$G$7&amp;"]"&amp;_sheetname_labels)&amp;":"&amp;ADDRESS(2+J420,(D420+1)*2-1,4),""),"")</f>
        <v/>
      </c>
      <c r="L420" s="14" t="str">
        <f ca="1">IF($H420,IF($J420&gt;0,ADDRESS(3,(D420+1)*2,4,,"["&amp;wew!$G$7&amp;"]"&amp;_sheetname_labels)&amp;":"&amp;ADDRESS(2+J420,(D420+1)*2,4),""),"")</f>
        <v/>
      </c>
      <c r="M420" s="14">
        <f t="shared" ca="1" si="9502"/>
        <v>0</v>
      </c>
      <c r="N420" s="14">
        <f t="shared" ca="1" si="9503"/>
        <v>0</v>
      </c>
      <c r="O420" s="14" t="str">
        <f t="shared" ca="1" si="9504"/>
        <v>q_107b</v>
      </c>
      <c r="P420" s="14" t="str">
        <f t="shared" ca="1" si="9505"/>
        <v>Mother´s number of siblings</v>
      </c>
      <c r="Q420" s="14" t="str">
        <f ca="1">IF($BP420,ADDRESS(3,D420+1,4,,"["&amp;wew!$G$7&amp;"]"&amp;_sheetname_dataframe)&amp;":"&amp;ADDRESS(2+ster!$C$14,D420+1,4),"")</f>
        <v>[DBTemplate.xlsm]data_frame!PC3:PC3</v>
      </c>
      <c r="R420" s="14" t="str">
        <f>IF($BP420,IF(MID(_xll.FORMULATEXT(INDEX(INDIRECT(Q420),1)),1,1)="=", _xll.FORMULATEXT(INDEX(INDIRECT(Q420),1),2,TRUE),""),"")</f>
        <v/>
      </c>
      <c r="S420" s="14">
        <f t="array" aca="1" ref="S420" ca="1">IF(H420,SUM(IF((IFERROR(INDIRECT(Q420)&lt;&gt;"",FALSE))*(INDIRECT(ster!$D$14)&lt;&gt;""),1,0)),"")</f>
        <v>1</v>
      </c>
      <c r="T420" s="14">
        <f t="array" aca="1" ref="T420" ca="1">IF(H420,IF(M420&gt;0,SUM(IFERROR(1*(MATCH(INDIRECT(Q420),INDIRECT(K420),0)&gt;0),0)*(INDIRECT(ster!$D$14)&lt;&gt;"")*NOT(ISNUMBER(INDIRECT(Q420)))),0),"")</f>
        <v>0</v>
      </c>
      <c r="U420" s="14">
        <f t="array" aca="1" ref="U420" ca="1">IF(H420,SUM((IFERROR(INDIRECT(Q420)="",FALSE))*(INDIRECT(ster!$D$14)&lt;&gt;"")),"")</f>
        <v>0</v>
      </c>
      <c r="V420" s="14">
        <f t="array" aca="1" ref="V420" ca="1">IF(H420,SUM((IFERROR(INDIRECT(Q420)="#ąś",TRUE))*(INDIRECT(ster!$D$14)&lt;&gt;"")),"")</f>
        <v>0</v>
      </c>
      <c r="W420" s="14">
        <f t="array" aca="1" ref="W420" ca="1">IF(H420,SUM(ISNUMBER(INDIRECT(Q420))*(INDIRECT(ster!$D$14)&lt;&gt;"")),"")</f>
        <v>1</v>
      </c>
      <c r="X420" s="14">
        <f t="array" aca="1" ref="X420" ca="1">IF(AND(H420,W420&gt;0),IF(wew!$B$3,MIN(IF((INDIRECT(ster!$D$14)&lt;&gt;"")*IFERROR(INDIRECT($Q420)&lt;&gt;"",FALSE),IFERROR(INDIRECT($Q420),"X"),"X")),"&lt;włącz podświetlanie wartości&gt;"),"—")</f>
        <v>2</v>
      </c>
      <c r="Y420" s="14">
        <f t="array" aca="1" ref="Y420" ca="1">IF(AND(H420,W420&gt;0),IF(wew!$B$3,MAX(IF((INDIRECT(ster!$D$14)&lt;&gt;"")*IFERROR(INDIRECT($Q420)&lt;&gt;"",FALSE),IFERROR(INDIRECT($Q420),"X"),"X")),"&lt;włącz podświetlanie wartości&gt;"),"—")</f>
        <v>2</v>
      </c>
      <c r="Z420" s="14">
        <f t="shared" ca="1" si="9506"/>
        <v>0</v>
      </c>
      <c r="AA420" s="12">
        <f t="shared" ca="1" si="9507"/>
        <v>1</v>
      </c>
      <c r="AB420" s="17">
        <f t="array" aca="1" ref="AB420" ca="1">IF(H420,IF(W420&gt;0,SUM((INDIRECT(ster!$D$14)&lt;&gt;"")*IFERROR((INDIRECT(Q420)&lt;&gt;"")*(INDIRECT(Q420)=INT(INDIRECT(Q420))),0)),0),"")</f>
        <v>1</v>
      </c>
      <c r="AC420" s="17">
        <f t="array" aca="1" ref="AC420" ca="1">IF(H420,W420-AB420,"")</f>
        <v>0</v>
      </c>
      <c r="AD420" s="17">
        <f t="shared" ca="1" si="9508"/>
        <v>1</v>
      </c>
      <c r="AE420" s="17" t="b">
        <f t="shared" ca="1" si="9509"/>
        <v>0</v>
      </c>
      <c r="AF420" s="17" t="str">
        <f ca="1">IF(AE420,IF($H420,ADDRESS(3,D420+2,4,,"["&amp;wew!$G$7&amp;"]"&amp;_sheetname_dataframe)&amp;":"&amp;ADDRESS(2+ster!$C$14,D420+2,4),""),"")</f>
        <v/>
      </c>
      <c r="AG420" s="17" t="str">
        <f t="shared" ca="1" si="9510"/>
        <v/>
      </c>
      <c r="AH420" s="17" t="b">
        <f t="shared" ca="1" si="9511"/>
        <v>0</v>
      </c>
      <c r="AI420" s="17" t="str">
        <f ca="1">IF(AH420,IF($H420,ADDRESS(3,D420+3,4,,"["&amp;wew!$G$7&amp;"]"&amp;_sheetname_dataframe)&amp;":"&amp;ADDRESS(2+ster!$C$14,D420+3,4),""),"")</f>
        <v/>
      </c>
      <c r="AJ420" s="17" t="str">
        <f t="shared" ca="1" si="9512"/>
        <v/>
      </c>
      <c r="AK420" s="17" t="b">
        <f t="shared" ca="1" si="9513"/>
        <v>0</v>
      </c>
      <c r="AL420" s="17" t="b">
        <f t="shared" ca="1" si="9514"/>
        <v>0</v>
      </c>
      <c r="AM420" s="17" t="b">
        <f t="shared" ca="1" si="9515"/>
        <v>1</v>
      </c>
      <c r="AN420" s="17">
        <f t="shared" ca="1" si="9516"/>
        <v>0</v>
      </c>
      <c r="AO420" s="24" t="str">
        <f t="shared" ca="1" si="9517"/>
        <v/>
      </c>
      <c r="AP420" s="24" t="str">
        <f t="shared" ca="1" si="9518"/>
        <v/>
      </c>
      <c r="AQ420" s="17" t="b">
        <f t="shared" ca="1" si="9519"/>
        <v>0</v>
      </c>
      <c r="AR420" s="17" t="b">
        <f t="shared" ca="1" si="9520"/>
        <v>0</v>
      </c>
      <c r="AS420" s="17" t="b">
        <f t="shared" ca="1" si="9521"/>
        <v>0</v>
      </c>
      <c r="AT420" s="17" t="b">
        <f t="shared" ca="1" si="9522"/>
        <v>0</v>
      </c>
      <c r="AU420" s="17" t="b">
        <f t="shared" ca="1" si="9523"/>
        <v>0</v>
      </c>
      <c r="AV420" s="17" t="b">
        <f t="shared" ca="1" si="9524"/>
        <v>0</v>
      </c>
      <c r="AW420" s="17" t="b">
        <f t="shared" ca="1" si="9525"/>
        <v>1</v>
      </c>
      <c r="AX420" s="14" t="b">
        <f t="array" aca="1" ref="AX420" ca="1">IF(H420,N420&gt;0,"")</f>
        <v>0</v>
      </c>
      <c r="AY420" s="17" t="str">
        <f t="shared" ca="1" si="9526"/>
        <v/>
      </c>
      <c r="AZ420" s="17" t="str">
        <f t="array" aca="1" ref="AZ420" ca="1">IF(AY420&lt;&gt;"",SUM(1*ISERROR(MATCH(INDIRECT(AY420),INDIRECT(K420),0)))=0,"")</f>
        <v/>
      </c>
      <c r="BA420" s="17" t="b">
        <f t="shared" ca="1" si="9527"/>
        <v>1</v>
      </c>
      <c r="BB420" s="17" t="b">
        <v>0</v>
      </c>
      <c r="BC420" s="17" t="b">
        <f t="shared" ca="1" si="9528"/>
        <v>0</v>
      </c>
      <c r="BD420" s="17" t="b">
        <f t="shared" ca="1" si="9529"/>
        <v>0</v>
      </c>
      <c r="BE420" s="17" t="b">
        <f t="shared" ca="1" si="9530"/>
        <v>1</v>
      </c>
      <c r="BF420" s="17" t="b">
        <f t="shared" ca="1" si="9531"/>
        <v>0</v>
      </c>
      <c r="BG420" s="17" t="b">
        <f t="shared" ca="1" si="9532"/>
        <v>0</v>
      </c>
      <c r="BH420" s="17" t="b">
        <f t="shared" ca="1" si="9533"/>
        <v>1</v>
      </c>
      <c r="BI420" s="17">
        <f t="shared" ca="1" si="9534"/>
        <v>4</v>
      </c>
      <c r="BJ420" s="17" t="b">
        <f t="shared" ca="1" si="9535"/>
        <v>0</v>
      </c>
      <c r="BK420" s="17" t="str">
        <f t="shared" ca="1" si="9536"/>
        <v/>
      </c>
      <c r="BL420" s="17" t="str">
        <f t="shared" ca="1" si="9537"/>
        <v/>
      </c>
      <c r="BM420" s="17" t="str">
        <f t="shared" ca="1" si="9538"/>
        <v>I</v>
      </c>
      <c r="BN420" s="17" t="str">
        <f t="shared" ca="1" si="9539"/>
        <v>I</v>
      </c>
      <c r="BO420" s="17" t="str">
        <f t="shared" ca="1" si="9540"/>
        <v>I</v>
      </c>
      <c r="BP420" s="14" t="b">
        <f t="shared" ca="1" si="9541"/>
        <v>1</v>
      </c>
      <c r="BQ420" s="35"/>
      <c r="BX420" s="16"/>
      <c r="BY420" s="16"/>
      <c r="BZ420" s="16"/>
      <c r="CA420" s="16"/>
      <c r="CB420" s="16"/>
      <c r="CC420" s="16"/>
      <c r="CD420" s="16"/>
      <c r="CE420" s="16"/>
      <c r="CF420" s="16"/>
      <c r="CN420" s="14">
        <f ca="1">IF(H420,IFERROR(IsVariableNameLegal(O420),0),0)</f>
        <v>0</v>
      </c>
      <c r="CO420" s="14" t="str">
        <f t="array" aca="1" ref="CO420" ca="1">IF(H420,IF(COUNTIF(INDIRECT(wew!$C$13),O420)&gt;1,TRIM(SUBSTITUTE(_xll.MCONCAT(IF((INDIRECT(wew!$C$13)=O420)*(COLUMN(INDIRECT(wew!$C$13))&lt;&gt;D420+1),-1+COLUMN(INDIRECT(wew!$C$13)),"")," "),"  "," ")),""),"")</f>
        <v/>
      </c>
      <c r="CP420" s="14" t="str">
        <f t="array" aca="1" ref="CP420" ca="1">IF(P420&lt;&gt;"",IF(LEN(P420)&gt;150,1,""),"")</f>
        <v/>
      </c>
      <c r="CQ420" s="14" t="str">
        <f t="array" aca="1" ref="CQ420" ca="1">IF(AND(H420,NOT(ster!$J$3)),IF(COUNTIF(INDIRECT(wew!$C$15),P420)&gt;1,TRIM(SUBSTITUTE(_xll.MCONCAT(IF((INDIRECT(wew!$C$15)=P420)*(COLUMN(INDIRECT(wew!$C$15))&lt;&gt;D420+1),-1+COLUMN(INDIRECT(wew!$C$15)),"")," "),"  "," ")),""),"")</f>
        <v/>
      </c>
      <c r="CR420" s="14" t="str">
        <f t="array" aca="1" ref="CR420" ca="1">IF(H420,IF(AND(W420&gt;0,AO420&lt;&gt;""),TRIM(SUBSTITUTE(_xll.MCONCAT(IFERROR(IF(ISNUMBER(INDIRECT(Q420)),IF((INDIRECT(ster!$D$14)&lt;&gt;"")*(INDIRECT(Q420)&lt;AO420),INDIRECT(ster!$D$14) &amp; ": " &amp;  SUBSTITUTE(IF( AV420,IFERROR(TEXT(INDIRECT(Q420),"rrrr-mm-dd") &amp;" (" &amp; INDIRECT(Q420) &amp;")",INDIRECT(Q420)),INDIRECT(Q420))," "," "),""),""),"")," "),"  "," ")),""),"")</f>
        <v/>
      </c>
      <c r="CS420" s="14" t="str">
        <f t="array" aca="1" ref="CS420" ca="1">IF(H420,IF(AND(W420&gt;0,AP420&lt;&gt;""),TRIM(SUBSTITUTE(_xll.MCONCAT(IFERROR(IF(ISNUMBER(INDIRECT(Q420)),IF((INDIRECT(ster!$D$14)&lt;&gt;"")*(INDIRECT(Q420)&gt;AP420),INDIRECT(ster!$D$14) &amp; ": " &amp;  SUBSTITUTE(IF( AV420,IFERROR(TEXT(INDIRECT(Q420),"rrrr-mm-dd")&amp;" (" &amp; INDIRECT(Q420) &amp;")",INDIRECT(Q420)),INDIRECT(Q420))," "," "),""),""),"")," "),"  "," ")),""),"")</f>
        <v/>
      </c>
      <c r="CT420" s="14" t="str">
        <f t="array" aca="1" ref="CT420" ca="1">IF(H420,IF(AND(N420&gt;0,AR420),TRIM(SUBSTITUTE(_xll.MCONCAT(IFERROR(IF(ISNUMBER(INDIRECT(Q420)),IF((INDIRECT(ster!$D$14)&lt;&gt;"")*(IFERROR(0*(MATCH(INDIRECT(Q420),INDIRECT(K420),0)&gt;0),1)),INDIRECT(ster!$D$14) &amp; ": " &amp;  SUBSTITUTE(IF( AV420,IFERROR(TEXT(INDIRECT(Q420),"rrrr-mm-dd")&amp;" (" &amp; INDIRECT(Q420) &amp;")",INDIRECT(Q420)),INDIRECT(Q420))," "," "),""),""),"")," "),"  "," ")),""),"")</f>
        <v/>
      </c>
      <c r="CU420" s="14" t="str">
        <f t="array" aca="1" ref="CU420" ca="1">IF(H420,IF(AND(V420&gt;0),TRIM(SUBSTITUTE(_xll.MCONCAT(IF((INDIRECT(ster!$D$14)&lt;&gt;"")*(IFERROR(0*(INDIRECT(Q420)&lt;&gt;""),1)),INDIRECT(ster!$D$14),"")," "),"  "," ")),""),"")</f>
        <v/>
      </c>
      <c r="CV420" s="14" t="str">
        <f t="array" aca="1" ref="CV420" ca="1">IF(H420,IF(AS420,
TRIM(SUBSTITUTE(_xll.MCONCAT(IF(
   (INDIRECT(ster!$D$14)&lt;&gt;"")*
   ((INDIRECT(Q420)="")+
      NOT(ISNUMBER(INDIRECT(Q420)))*
      NOT(ISERROR(MATCH(INDIRECT(Q420),INDIRECT(K420),0)))
    ),
      INDIRECT(ster!$D$14),
   "")," "),"  "," ")),
""),"")</f>
        <v/>
      </c>
      <c r="CW420" s="14" t="str">
        <f t="array" aca="1" ref="CW420" ca="1">IF(H420,IF(AND(AQ420),TRIM(SUBSTITUTE(_xll.MCONCAT(IFERROR(IF(ISNUMBER(INDIRECT(Q420)),IF((INDIRECT(ster!$D$14)&lt;&gt;"")*(INDIRECT(Q420)&lt;&gt;INT(INDIRECT(Q420))),INDIRECT(ster!$D$14) &amp; ": " &amp; INDIRECT(Q420),""),""),"")," "),"  "," ")),""),"")</f>
        <v/>
      </c>
      <c r="CX420" s="14" t="str">
        <f t="array" aca="1" ref="CX420" ca="1">IF(H420,IF(OR(AU420,AV420),TRIM(SUBSTITUTE(_xll.MCONCAT(IF((INDIRECT(ster!$D$14)&lt;&gt;"")*NOT(ISNUMBER(INDIRECT(Q420))),IF(ISERROR(MATCH(INDIRECT(Q420),INDIRECT(K420),0)),IFERROR(IF(INDIRECT(Q420)&lt;&gt;"",INDIRECT(ster!$D$14) &amp; ": " &amp; SUBSTITUTE(INDIRECT(Q420)," "," "),""),""),""),"")," "),"  "," ")),""),"")</f>
        <v/>
      </c>
      <c r="CY420" s="14" t="str">
        <f t="array" aca="1" ref="CY420" ca="1">IF(H420,IF(AE420,TRIM(SUBSTITUTE(_xll.MCONCAT(IF((INDIRECT(ster!$D$14)&lt;&gt;"")*IFERROR(NOT(INDIRECT(AF420)),FALSE),IF(ISERROR(MATCH(INDIRECT(Q420),INDIRECT(K420),0)),IFERROR(IF(INDIRECT(Q420)&lt;&gt;"",INDIRECT(ster!$D$14)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CZ420" s="14" t="str">
        <f t="array" aca="1" ref="CZ420" ca="1">IF(H420,IF(AH420,TRIM(SUBSTITUTE(_xll.MCONCAT(IF((INDIRECT(ster!$D$14)&lt;&gt;"")*IFERROR(NOT(INDIRECT(AI420)),FALSE),IF(ISERROR(MATCH(INDIRECT(Q420),INDIRECT(K420),0)),IFERROR(IF(INDIRECT(Q420)&lt;&gt;"",INDIRECT(ster!$D$14)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DC420" s="14" t="str">
        <f ca="1">SUBSTITUTE(SUBSTITUTE(SUBSTITUTE(SUBSTITUTE(_xll.MCONCAT(DG420:DS420,"■"),"■■","■"),"■■","■"),"■■","■"),"■■","■")</f>
        <v>■</v>
      </c>
      <c r="DD420" s="14" t="str">
        <f t="shared" ca="1" si="9542"/>
        <v/>
      </c>
      <c r="DE420" s="14" t="str">
        <f t="shared" ca="1" si="9543"/>
        <v/>
      </c>
      <c r="DF420" s="14" t="str">
        <f t="shared" ca="1" si="9544"/>
        <v/>
      </c>
      <c r="DG420" s="14" t="str">
        <f t="shared" ca="1" si="9545"/>
        <v/>
      </c>
      <c r="DH420" s="14" t="str">
        <f t="shared" ca="1" si="9546"/>
        <v/>
      </c>
      <c r="DI420" s="14" t="str">
        <f t="shared" ca="1" si="9547"/>
        <v/>
      </c>
      <c r="DJ420" s="14" t="str">
        <f t="shared" ca="1" si="9548"/>
        <v/>
      </c>
      <c r="DK420" s="14" t="str">
        <f t="shared" ca="1" si="9549"/>
        <v/>
      </c>
      <c r="DL420" s="14" t="str">
        <f t="shared" ca="1" si="9550"/>
        <v/>
      </c>
      <c r="DM420" s="14" t="str">
        <f t="shared" ca="1" si="9551"/>
        <v/>
      </c>
      <c r="DN420" s="14" t="str">
        <f t="array" aca="1" ref="DN420" ca="1">IF(CU420&lt;&gt;"","There are errors in the entered values in the following cases: " &amp;SUBSTITUTE(CU420," ",", "),"")</f>
        <v/>
      </c>
      <c r="DO420" s="14" t="str">
        <f t="shared" ca="1" si="9552"/>
        <v/>
      </c>
      <c r="DP420" s="14" t="str">
        <f t="shared" ca="1" si="9553"/>
        <v/>
      </c>
      <c r="DQ420" s="14" t="str">
        <f t="shared" ca="1" si="9554"/>
        <v/>
      </c>
      <c r="DR420" s="14" t="str">
        <f t="shared" ca="1" si="9555"/>
        <v/>
      </c>
      <c r="DS420" s="14" t="str">
        <f t="shared" ca="1" si="9556"/>
        <v/>
      </c>
      <c r="DZ420" s="14" t="b">
        <f t="shared" ca="1" si="9557"/>
        <v>0</v>
      </c>
      <c r="EA420" s="14" t="str">
        <f t="shared" ca="1" si="9558"/>
        <v/>
      </c>
      <c r="EB420" s="14" t="str">
        <f t="shared" ca="1" si="9559"/>
        <v/>
      </c>
      <c r="EC420" s="14" t="str">
        <f t="shared" ca="1" si="9560"/>
        <v/>
      </c>
      <c r="ED420" s="14" t="str">
        <f t="shared" ca="1" si="9561"/>
        <v/>
      </c>
      <c r="EE420" s="14" t="str">
        <f t="shared" ca="1" si="9562"/>
        <v/>
      </c>
      <c r="EF420" s="14" t="str">
        <f t="shared" ca="1" si="9563"/>
        <v/>
      </c>
      <c r="EG420" s="14" t="str">
        <f t="shared" ca="1" si="9564"/>
        <v/>
      </c>
      <c r="EM420" s="14" t="b">
        <f t="shared" ca="1" si="9565"/>
        <v>0</v>
      </c>
      <c r="EN420" s="14" t="str">
        <f t="shared" ca="1" si="9566"/>
        <v/>
      </c>
      <c r="EO420" s="14" t="str">
        <f t="shared" ca="1" si="9567"/>
        <v/>
      </c>
      <c r="EP420" s="14" t="str">
        <f t="shared" ca="1" si="9568"/>
        <v/>
      </c>
      <c r="EQ420" s="14" t="str">
        <f t="shared" ca="1" si="9569"/>
        <v/>
      </c>
    </row>
    <row r="421" spans="2:147" s="14" customFormat="1">
      <c r="B421" s="14" t="str">
        <f t="shared" ca="1" si="9495"/>
        <v/>
      </c>
      <c r="C421" s="14">
        <f t="shared" ca="1" si="9496"/>
        <v>389</v>
      </c>
      <c r="D421" s="14">
        <f t="shared" si="9497"/>
        <v>419</v>
      </c>
      <c r="E421" s="14" t="str">
        <f t="shared" ca="1" si="9498"/>
        <v>I</v>
      </c>
      <c r="F421" s="14" t="str">
        <f t="shared" ca="1" si="9499"/>
        <v>q_108a</v>
      </c>
      <c r="G421" s="14" t="str">
        <f t="shared" ca="1" si="9500"/>
        <v>Father´s birth order</v>
      </c>
      <c r="H421" s="14" t="b">
        <f t="shared" ca="1" si="9501"/>
        <v>1</v>
      </c>
      <c r="I421" s="14" t="str">
        <f ca="1">IF($H421,ADDRESS(3,(D421+1)*2-1,4,,"["&amp;wew!$G$7&amp;"]"&amp;_sheetname_labels)&amp;":"&amp;ADDRESS(2+ster!$B$20,(D421+1)*2-1,4),"")</f>
        <v>[DBTemplate.xlsm]labels!AFG3:AFG61</v>
      </c>
      <c r="J421" s="14">
        <f t="array" aca="1" ref="J421" ca="1">IF(H421,MAX(0,MAX(IF(INDIRECT(I421)&lt;&gt;"",ROW(INDIRECT(I421)),""))-2),"")</f>
        <v>0</v>
      </c>
      <c r="K421" s="14" t="str">
        <f ca="1">IF($H421,IF($J421&gt;0,ADDRESS(3,(D421+1)*2-1,4,,"["&amp;wew!$G$7&amp;"]"&amp;_sheetname_labels)&amp;":"&amp;ADDRESS(2+J421,(D421+1)*2-1,4),""),"")</f>
        <v/>
      </c>
      <c r="L421" s="14" t="str">
        <f ca="1">IF($H421,IF($J421&gt;0,ADDRESS(3,(D421+1)*2,4,,"["&amp;wew!$G$7&amp;"]"&amp;_sheetname_labels)&amp;":"&amp;ADDRESS(2+J421,(D421+1)*2,4),""),"")</f>
        <v/>
      </c>
      <c r="M421" s="14">
        <f t="shared" ca="1" si="9502"/>
        <v>0</v>
      </c>
      <c r="N421" s="14">
        <f t="shared" ca="1" si="9503"/>
        <v>0</v>
      </c>
      <c r="O421" s="14" t="str">
        <f t="shared" ca="1" si="9504"/>
        <v>q_108a</v>
      </c>
      <c r="P421" s="14" t="str">
        <f t="shared" ca="1" si="9505"/>
        <v>Father´s birth order</v>
      </c>
      <c r="Q421" s="14" t="str">
        <f ca="1">IF($BP421,ADDRESS(3,D421+1,4,,"["&amp;wew!$G$7&amp;"]"&amp;_sheetname_dataframe)&amp;":"&amp;ADDRESS(2+ster!$C$14,D421+1,4),"")</f>
        <v>[DBTemplate.xlsm]data_frame!PD3:PD3</v>
      </c>
      <c r="R421" s="14" t="str">
        <f>IF($BP421,IF(MID(_xll.FORMULATEXT(INDEX(INDIRECT(Q421),1)),1,1)="=", _xll.FORMULATEXT(INDEX(INDIRECT(Q421),1),2,TRUE),""),"")</f>
        <v/>
      </c>
      <c r="S421" s="14">
        <f t="array" aca="1" ref="S421" ca="1">IF(H421,SUM(IF((IFERROR(INDIRECT(Q421)&lt;&gt;"",FALSE))*(INDIRECT(ster!$D$14)&lt;&gt;""),1,0)),"")</f>
        <v>1</v>
      </c>
      <c r="T421" s="14">
        <f t="array" aca="1" ref="T421" ca="1">IF(H421,IF(M421&gt;0,SUM(IFERROR(1*(MATCH(INDIRECT(Q421),INDIRECT(K421),0)&gt;0),0)*(INDIRECT(ster!$D$14)&lt;&gt;"")*NOT(ISNUMBER(INDIRECT(Q421)))),0),"")</f>
        <v>0</v>
      </c>
      <c r="U421" s="14">
        <f t="array" aca="1" ref="U421" ca="1">IF(H421,SUM((IFERROR(INDIRECT(Q421)="",FALSE))*(INDIRECT(ster!$D$14)&lt;&gt;"")),"")</f>
        <v>0</v>
      </c>
      <c r="V421" s="14">
        <f t="array" aca="1" ref="V421" ca="1">IF(H421,SUM((IFERROR(INDIRECT(Q421)="#ąś",TRUE))*(INDIRECT(ster!$D$14)&lt;&gt;"")),"")</f>
        <v>0</v>
      </c>
      <c r="W421" s="14">
        <f t="array" aca="1" ref="W421" ca="1">IF(H421,SUM(ISNUMBER(INDIRECT(Q421))*(INDIRECT(ster!$D$14)&lt;&gt;"")),"")</f>
        <v>1</v>
      </c>
      <c r="X421" s="14">
        <f t="array" aca="1" ref="X421" ca="1">IF(AND(H421,W421&gt;0),IF(wew!$B$3,MIN(IF((INDIRECT(ster!$D$14)&lt;&gt;"")*IFERROR(INDIRECT($Q421)&lt;&gt;"",FALSE),IFERROR(INDIRECT($Q421),"X"),"X")),"&lt;włącz podświetlanie wartości&gt;"),"—")</f>
        <v>1</v>
      </c>
      <c r="Y421" s="14">
        <f t="array" aca="1" ref="Y421" ca="1">IF(AND(H421,W421&gt;0),IF(wew!$B$3,MAX(IF((INDIRECT(ster!$D$14)&lt;&gt;"")*IFERROR(INDIRECT($Q421)&lt;&gt;"",FALSE),IFERROR(INDIRECT($Q421),"X"),"X")),"&lt;włącz podświetlanie wartości&gt;"),"—")</f>
        <v>1</v>
      </c>
      <c r="Z421" s="14">
        <f t="shared" ca="1" si="9506"/>
        <v>0</v>
      </c>
      <c r="AA421" s="12">
        <f t="shared" ca="1" si="9507"/>
        <v>1</v>
      </c>
      <c r="AB421" s="17">
        <f t="array" aca="1" ref="AB421" ca="1">IF(H421,IF(W421&gt;0,SUM((INDIRECT(ster!$D$14)&lt;&gt;"")*IFERROR((INDIRECT(Q421)&lt;&gt;"")*(INDIRECT(Q421)=INT(INDIRECT(Q421))),0)),0),"")</f>
        <v>1</v>
      </c>
      <c r="AC421" s="17">
        <f t="array" aca="1" ref="AC421" ca="1">IF(H421,W421-AB421,"")</f>
        <v>0</v>
      </c>
      <c r="AD421" s="17">
        <f t="shared" ca="1" si="9508"/>
        <v>1</v>
      </c>
      <c r="AE421" s="17" t="b">
        <f t="shared" ca="1" si="9509"/>
        <v>0</v>
      </c>
      <c r="AF421" s="17" t="str">
        <f ca="1">IF(AE421,IF($H421,ADDRESS(3,D421+2,4,,"["&amp;wew!$G$7&amp;"]"&amp;_sheetname_dataframe)&amp;":"&amp;ADDRESS(2+ster!$C$14,D421+2,4),""),"")</f>
        <v/>
      </c>
      <c r="AG421" s="17" t="str">
        <f t="shared" ca="1" si="9510"/>
        <v/>
      </c>
      <c r="AH421" s="17" t="b">
        <f t="shared" ca="1" si="9511"/>
        <v>0</v>
      </c>
      <c r="AI421" s="17" t="str">
        <f ca="1">IF(AH421,IF($H421,ADDRESS(3,D421+3,4,,"["&amp;wew!$G$7&amp;"]"&amp;_sheetname_dataframe)&amp;":"&amp;ADDRESS(2+ster!$C$14,D421+3,4),""),"")</f>
        <v/>
      </c>
      <c r="AJ421" s="17" t="str">
        <f t="shared" ca="1" si="9512"/>
        <v/>
      </c>
      <c r="AK421" s="17" t="b">
        <f t="shared" ca="1" si="9513"/>
        <v>0</v>
      </c>
      <c r="AL421" s="17" t="b">
        <f t="shared" ca="1" si="9514"/>
        <v>0</v>
      </c>
      <c r="AM421" s="17" t="b">
        <f t="shared" ca="1" si="9515"/>
        <v>1</v>
      </c>
      <c r="AN421" s="17">
        <f t="shared" ca="1" si="9516"/>
        <v>0</v>
      </c>
      <c r="AO421" s="24" t="str">
        <f t="shared" ca="1" si="9517"/>
        <v/>
      </c>
      <c r="AP421" s="24" t="str">
        <f t="shared" ca="1" si="9518"/>
        <v/>
      </c>
      <c r="AQ421" s="17" t="b">
        <f t="shared" ca="1" si="9519"/>
        <v>0</v>
      </c>
      <c r="AR421" s="17" t="b">
        <f t="shared" ca="1" si="9520"/>
        <v>0</v>
      </c>
      <c r="AS421" s="17" t="b">
        <f t="shared" ca="1" si="9521"/>
        <v>0</v>
      </c>
      <c r="AT421" s="17" t="b">
        <f t="shared" ca="1" si="9522"/>
        <v>0</v>
      </c>
      <c r="AU421" s="17" t="b">
        <f t="shared" ca="1" si="9523"/>
        <v>0</v>
      </c>
      <c r="AV421" s="17" t="b">
        <f t="shared" ca="1" si="9524"/>
        <v>0</v>
      </c>
      <c r="AW421" s="17" t="b">
        <f t="shared" ca="1" si="9525"/>
        <v>1</v>
      </c>
      <c r="AX421" s="14" t="b">
        <f t="array" aca="1" ref="AX421" ca="1">IF(H421,N421&gt;0,"")</f>
        <v>0</v>
      </c>
      <c r="AY421" s="17" t="str">
        <f t="shared" ca="1" si="9526"/>
        <v/>
      </c>
      <c r="AZ421" s="17" t="str">
        <f t="array" aca="1" ref="AZ421" ca="1">IF(AY421&lt;&gt;"",SUM(1*ISERROR(MATCH(INDIRECT(AY421),INDIRECT(K421),0)))=0,"")</f>
        <v/>
      </c>
      <c r="BA421" s="17" t="b">
        <f t="shared" ca="1" si="9527"/>
        <v>1</v>
      </c>
      <c r="BB421" s="17" t="b">
        <v>0</v>
      </c>
      <c r="BC421" s="17" t="b">
        <f t="shared" ca="1" si="9528"/>
        <v>0</v>
      </c>
      <c r="BD421" s="17" t="b">
        <f t="shared" ca="1" si="9529"/>
        <v>0</v>
      </c>
      <c r="BE421" s="17" t="b">
        <f t="shared" ca="1" si="9530"/>
        <v>1</v>
      </c>
      <c r="BF421" s="17" t="b">
        <f t="shared" ca="1" si="9531"/>
        <v>0</v>
      </c>
      <c r="BG421" s="17" t="b">
        <f t="shared" ca="1" si="9532"/>
        <v>0</v>
      </c>
      <c r="BH421" s="17" t="b">
        <f t="shared" ca="1" si="9533"/>
        <v>1</v>
      </c>
      <c r="BI421" s="17">
        <f t="shared" ca="1" si="9534"/>
        <v>4</v>
      </c>
      <c r="BJ421" s="17" t="b">
        <f t="shared" ca="1" si="9535"/>
        <v>0</v>
      </c>
      <c r="BK421" s="17" t="str">
        <f t="shared" ca="1" si="9536"/>
        <v/>
      </c>
      <c r="BL421" s="17" t="str">
        <f t="shared" ca="1" si="9537"/>
        <v/>
      </c>
      <c r="BM421" s="17" t="str">
        <f t="shared" ca="1" si="9538"/>
        <v>I</v>
      </c>
      <c r="BN421" s="17" t="str">
        <f t="shared" ca="1" si="9539"/>
        <v>I</v>
      </c>
      <c r="BO421" s="17" t="str">
        <f t="shared" ca="1" si="9540"/>
        <v>I</v>
      </c>
      <c r="BP421" s="14" t="b">
        <f t="shared" ca="1" si="9541"/>
        <v>1</v>
      </c>
      <c r="BQ421" s="35"/>
      <c r="BX421" s="16"/>
      <c r="BY421" s="16"/>
      <c r="BZ421" s="16"/>
      <c r="CA421" s="16"/>
      <c r="CB421" s="16"/>
      <c r="CC421" s="16"/>
      <c r="CD421" s="16"/>
      <c r="CE421" s="16"/>
      <c r="CF421" s="16"/>
      <c r="CN421" s="14">
        <f ca="1">IF(H421,IFERROR(IsVariableNameLegal(O421),0),0)</f>
        <v>0</v>
      </c>
      <c r="CO421" s="14" t="str">
        <f t="array" aca="1" ref="CO421" ca="1">IF(H421,IF(COUNTIF(INDIRECT(wew!$C$13),O421)&gt;1,TRIM(SUBSTITUTE(_xll.MCONCAT(IF((INDIRECT(wew!$C$13)=O421)*(COLUMN(INDIRECT(wew!$C$13))&lt;&gt;D421+1),-1+COLUMN(INDIRECT(wew!$C$13)),"")," "),"  "," ")),""),"")</f>
        <v/>
      </c>
      <c r="CP421" s="14" t="str">
        <f t="array" aca="1" ref="CP421" ca="1">IF(P421&lt;&gt;"",IF(LEN(P421)&gt;150,1,""),"")</f>
        <v/>
      </c>
      <c r="CQ421" s="14" t="str">
        <f t="array" aca="1" ref="CQ421" ca="1">IF(AND(H421,NOT(ster!$J$3)),IF(COUNTIF(INDIRECT(wew!$C$15),P421)&gt;1,TRIM(SUBSTITUTE(_xll.MCONCAT(IF((INDIRECT(wew!$C$15)=P421)*(COLUMN(INDIRECT(wew!$C$15))&lt;&gt;D421+1),-1+COLUMN(INDIRECT(wew!$C$15)),"")," "),"  "," ")),""),"")</f>
        <v/>
      </c>
      <c r="CR421" s="14" t="str">
        <f t="array" aca="1" ref="CR421" ca="1">IF(H421,IF(AND(W421&gt;0,AO421&lt;&gt;""),TRIM(SUBSTITUTE(_xll.MCONCAT(IFERROR(IF(ISNUMBER(INDIRECT(Q421)),IF((INDIRECT(ster!$D$14)&lt;&gt;"")*(INDIRECT(Q421)&lt;AO421),INDIRECT(ster!$D$14) &amp; ": " &amp;  SUBSTITUTE(IF( AV421,IFERROR(TEXT(INDIRECT(Q421),"rrrr-mm-dd") &amp;" (" &amp; INDIRECT(Q421) &amp;")",INDIRECT(Q421)),INDIRECT(Q421))," "," "),""),""),"")," "),"  "," ")),""),"")</f>
        <v/>
      </c>
      <c r="CS421" s="14" t="str">
        <f t="array" aca="1" ref="CS421" ca="1">IF(H421,IF(AND(W421&gt;0,AP421&lt;&gt;""),TRIM(SUBSTITUTE(_xll.MCONCAT(IFERROR(IF(ISNUMBER(INDIRECT(Q421)),IF((INDIRECT(ster!$D$14)&lt;&gt;"")*(INDIRECT(Q421)&gt;AP421),INDIRECT(ster!$D$14) &amp; ": " &amp;  SUBSTITUTE(IF( AV421,IFERROR(TEXT(INDIRECT(Q421),"rrrr-mm-dd")&amp;" (" &amp; INDIRECT(Q421) &amp;")",INDIRECT(Q421)),INDIRECT(Q421))," "," "),""),""),"")," "),"  "," ")),""),"")</f>
        <v/>
      </c>
      <c r="CT421" s="14" t="str">
        <f t="array" aca="1" ref="CT421" ca="1">IF(H421,IF(AND(N421&gt;0,AR421),TRIM(SUBSTITUTE(_xll.MCONCAT(IFERROR(IF(ISNUMBER(INDIRECT(Q421)),IF((INDIRECT(ster!$D$14)&lt;&gt;"")*(IFERROR(0*(MATCH(INDIRECT(Q421),INDIRECT(K421),0)&gt;0),1)),INDIRECT(ster!$D$14) &amp; ": " &amp;  SUBSTITUTE(IF( AV421,IFERROR(TEXT(INDIRECT(Q421),"rrrr-mm-dd")&amp;" (" &amp; INDIRECT(Q421) &amp;")",INDIRECT(Q421)),INDIRECT(Q421))," "," "),""),""),"")," "),"  "," ")),""),"")</f>
        <v/>
      </c>
      <c r="CU421" s="14" t="str">
        <f t="array" aca="1" ref="CU421" ca="1">IF(H421,IF(AND(V421&gt;0),TRIM(SUBSTITUTE(_xll.MCONCAT(IF((INDIRECT(ster!$D$14)&lt;&gt;"")*(IFERROR(0*(INDIRECT(Q421)&lt;&gt;""),1)),INDIRECT(ster!$D$14),"")," "),"  "," ")),""),"")</f>
        <v/>
      </c>
      <c r="CV421" s="14" t="str">
        <f t="array" aca="1" ref="CV421" ca="1">IF(H421,IF(AS421,
TRIM(SUBSTITUTE(_xll.MCONCAT(IF(
   (INDIRECT(ster!$D$14)&lt;&gt;"")*
   ((INDIRECT(Q421)="")+
      NOT(ISNUMBER(INDIRECT(Q421)))*
      NOT(ISERROR(MATCH(INDIRECT(Q421),INDIRECT(K421),0)))
    ),
      INDIRECT(ster!$D$14),
   "")," "),"  "," ")),
""),"")</f>
        <v/>
      </c>
      <c r="CW421" s="14" t="str">
        <f t="array" aca="1" ref="CW421" ca="1">IF(H421,IF(AND(AQ421),TRIM(SUBSTITUTE(_xll.MCONCAT(IFERROR(IF(ISNUMBER(INDIRECT(Q421)),IF((INDIRECT(ster!$D$14)&lt;&gt;"")*(INDIRECT(Q421)&lt;&gt;INT(INDIRECT(Q421))),INDIRECT(ster!$D$14) &amp; ": " &amp; INDIRECT(Q421),""),""),"")," "),"  "," ")),""),"")</f>
        <v/>
      </c>
      <c r="CX421" s="14" t="str">
        <f t="array" aca="1" ref="CX421" ca="1">IF(H421,IF(OR(AU421,AV421),TRIM(SUBSTITUTE(_xll.MCONCAT(IF((INDIRECT(ster!$D$14)&lt;&gt;"")*NOT(ISNUMBER(INDIRECT(Q421))),IF(ISERROR(MATCH(INDIRECT(Q421),INDIRECT(K421),0)),IFERROR(IF(INDIRECT(Q421)&lt;&gt;"",INDIRECT(ster!$D$14) &amp; ": " &amp; SUBSTITUTE(INDIRECT(Q421)," "," "),""),""),""),"")," "),"  "," ")),""),"")</f>
        <v/>
      </c>
      <c r="CY421" s="14" t="str">
        <f t="array" aca="1" ref="CY421" ca="1">IF(H421,IF(AE421,TRIM(SUBSTITUTE(_xll.MCONCAT(IF((INDIRECT(ster!$D$14)&lt;&gt;"")*IFERROR(NOT(INDIRECT(AF421)),FALSE),IF(ISERROR(MATCH(INDIRECT(Q421),INDIRECT(K421),0)),IFERROR(IF(INDIRECT(Q421)&lt;&gt;"",INDIRECT(ster!$D$14)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CZ421" s="14" t="str">
        <f t="array" aca="1" ref="CZ421" ca="1">IF(H421,IF(AH421,TRIM(SUBSTITUTE(_xll.MCONCAT(IF((INDIRECT(ster!$D$14)&lt;&gt;"")*IFERROR(NOT(INDIRECT(AI421)),FALSE),IF(ISERROR(MATCH(INDIRECT(Q421),INDIRECT(K421),0)),IFERROR(IF(INDIRECT(Q421)&lt;&gt;"",INDIRECT(ster!$D$14)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DC421" s="14" t="str">
        <f ca="1">SUBSTITUTE(SUBSTITUTE(SUBSTITUTE(SUBSTITUTE(_xll.MCONCAT(DG421:DS421,"■"),"■■","■"),"■■","■"),"■■","■"),"■■","■")</f>
        <v>■</v>
      </c>
      <c r="DD421" s="14" t="str">
        <f t="shared" ca="1" si="9542"/>
        <v/>
      </c>
      <c r="DE421" s="14" t="str">
        <f t="shared" ca="1" si="9543"/>
        <v/>
      </c>
      <c r="DF421" s="14" t="str">
        <f t="shared" ca="1" si="9544"/>
        <v/>
      </c>
      <c r="DG421" s="14" t="str">
        <f t="shared" ca="1" si="9545"/>
        <v/>
      </c>
      <c r="DH421" s="14" t="str">
        <f t="shared" ca="1" si="9546"/>
        <v/>
      </c>
      <c r="DI421" s="14" t="str">
        <f t="shared" ca="1" si="9547"/>
        <v/>
      </c>
      <c r="DJ421" s="14" t="str">
        <f t="shared" ca="1" si="9548"/>
        <v/>
      </c>
      <c r="DK421" s="14" t="str">
        <f t="shared" ca="1" si="9549"/>
        <v/>
      </c>
      <c r="DL421" s="14" t="str">
        <f t="shared" ca="1" si="9550"/>
        <v/>
      </c>
      <c r="DM421" s="14" t="str">
        <f t="shared" ca="1" si="9551"/>
        <v/>
      </c>
      <c r="DN421" s="14" t="str">
        <f t="array" aca="1" ref="DN421" ca="1">IF(CU421&lt;&gt;"","There are errors in the entered values in the following cases: " &amp;SUBSTITUTE(CU421," ",", "),"")</f>
        <v/>
      </c>
      <c r="DO421" s="14" t="str">
        <f t="shared" ca="1" si="9552"/>
        <v/>
      </c>
      <c r="DP421" s="14" t="str">
        <f t="shared" ca="1" si="9553"/>
        <v/>
      </c>
      <c r="DQ421" s="14" t="str">
        <f t="shared" ca="1" si="9554"/>
        <v/>
      </c>
      <c r="DR421" s="14" t="str">
        <f t="shared" ca="1" si="9555"/>
        <v/>
      </c>
      <c r="DS421" s="14" t="str">
        <f t="shared" ca="1" si="9556"/>
        <v/>
      </c>
      <c r="DZ421" s="14" t="b">
        <f t="shared" ca="1" si="9557"/>
        <v>0</v>
      </c>
      <c r="EA421" s="14" t="str">
        <f t="shared" ca="1" si="9558"/>
        <v/>
      </c>
      <c r="EB421" s="14" t="str">
        <f t="shared" ca="1" si="9559"/>
        <v/>
      </c>
      <c r="EC421" s="14" t="str">
        <f t="shared" ca="1" si="9560"/>
        <v/>
      </c>
      <c r="ED421" s="14" t="str">
        <f t="shared" ca="1" si="9561"/>
        <v/>
      </c>
      <c r="EE421" s="14" t="str">
        <f t="shared" ca="1" si="9562"/>
        <v/>
      </c>
      <c r="EF421" s="14" t="str">
        <f t="shared" ca="1" si="9563"/>
        <v/>
      </c>
      <c r="EG421" s="14" t="str">
        <f t="shared" ca="1" si="9564"/>
        <v/>
      </c>
      <c r="EM421" s="14" t="b">
        <f t="shared" ca="1" si="9565"/>
        <v>0</v>
      </c>
      <c r="EN421" s="14" t="str">
        <f t="shared" ca="1" si="9566"/>
        <v/>
      </c>
      <c r="EO421" s="14" t="str">
        <f t="shared" ca="1" si="9567"/>
        <v/>
      </c>
      <c r="EP421" s="14" t="str">
        <f t="shared" ca="1" si="9568"/>
        <v/>
      </c>
      <c r="EQ421" s="14" t="str">
        <f t="shared" ca="1" si="9569"/>
        <v/>
      </c>
    </row>
    <row r="422" spans="2:147" s="14" customFormat="1">
      <c r="B422" s="14" t="str">
        <f t="shared" ca="1" si="9495"/>
        <v/>
      </c>
      <c r="C422" s="14">
        <f t="shared" ca="1" si="9496"/>
        <v>390</v>
      </c>
      <c r="D422" s="14">
        <f t="shared" si="9497"/>
        <v>420</v>
      </c>
      <c r="E422" s="14" t="str">
        <f t="shared" ca="1" si="9498"/>
        <v>I</v>
      </c>
      <c r="F422" s="14" t="str">
        <f t="shared" ca="1" si="9499"/>
        <v>q_108b</v>
      </c>
      <c r="G422" s="14" t="str">
        <f t="shared" ca="1" si="9500"/>
        <v>Father´s number of siblings</v>
      </c>
      <c r="H422" s="14" t="b">
        <f t="shared" ca="1" si="9501"/>
        <v>1</v>
      </c>
      <c r="I422" s="14" t="str">
        <f ca="1">IF($H422,ADDRESS(3,(D422+1)*2-1,4,,"["&amp;wew!$G$7&amp;"]"&amp;_sheetname_labels)&amp;":"&amp;ADDRESS(2+ster!$B$20,(D422+1)*2-1,4),"")</f>
        <v>[DBTemplate.xlsm]labels!AFI3:AFI61</v>
      </c>
      <c r="J422" s="14">
        <f t="array" aca="1" ref="J422" ca="1">IF(H422,MAX(0,MAX(IF(INDIRECT(I422)&lt;&gt;"",ROW(INDIRECT(I422)),""))-2),"")</f>
        <v>0</v>
      </c>
      <c r="K422" s="14" t="str">
        <f ca="1">IF($H422,IF($J422&gt;0,ADDRESS(3,(D422+1)*2-1,4,,"["&amp;wew!$G$7&amp;"]"&amp;_sheetname_labels)&amp;":"&amp;ADDRESS(2+J422,(D422+1)*2-1,4),""),"")</f>
        <v/>
      </c>
      <c r="L422" s="14" t="str">
        <f ca="1">IF($H422,IF($J422&gt;0,ADDRESS(3,(D422+1)*2,4,,"["&amp;wew!$G$7&amp;"]"&amp;_sheetname_labels)&amp;":"&amp;ADDRESS(2+J422,(D422+1)*2,4),""),"")</f>
        <v/>
      </c>
      <c r="M422" s="14">
        <f t="shared" ca="1" si="9502"/>
        <v>0</v>
      </c>
      <c r="N422" s="14">
        <f t="shared" ca="1" si="9503"/>
        <v>0</v>
      </c>
      <c r="O422" s="14" t="str">
        <f t="shared" ca="1" si="9504"/>
        <v>q_108b</v>
      </c>
      <c r="P422" s="14" t="str">
        <f t="shared" ca="1" si="9505"/>
        <v>Father´s number of siblings</v>
      </c>
      <c r="Q422" s="14" t="str">
        <f ca="1">IF($BP422,ADDRESS(3,D422+1,4,,"["&amp;wew!$G$7&amp;"]"&amp;_sheetname_dataframe)&amp;":"&amp;ADDRESS(2+ster!$C$14,D422+1,4),"")</f>
        <v>[DBTemplate.xlsm]data_frame!PE3:PE3</v>
      </c>
      <c r="R422" s="14" t="str">
        <f>IF($BP422,IF(MID(_xll.FORMULATEXT(INDEX(INDIRECT(Q422),1)),1,1)="=", _xll.FORMULATEXT(INDEX(INDIRECT(Q422),1),2,TRUE),""),"")</f>
        <v/>
      </c>
      <c r="S422" s="14">
        <f t="array" aca="1" ref="S422" ca="1">IF(H422,SUM(IF((IFERROR(INDIRECT(Q422)&lt;&gt;"",FALSE))*(INDIRECT(ster!$D$14)&lt;&gt;""),1,0)),"")</f>
        <v>1</v>
      </c>
      <c r="T422" s="14">
        <f t="array" aca="1" ref="T422" ca="1">IF(H422,IF(M422&gt;0,SUM(IFERROR(1*(MATCH(INDIRECT(Q422),INDIRECT(K422),0)&gt;0),0)*(INDIRECT(ster!$D$14)&lt;&gt;"")*NOT(ISNUMBER(INDIRECT(Q422)))),0),"")</f>
        <v>0</v>
      </c>
      <c r="U422" s="14">
        <f t="array" aca="1" ref="U422" ca="1">IF(H422,SUM((IFERROR(INDIRECT(Q422)="",FALSE))*(INDIRECT(ster!$D$14)&lt;&gt;"")),"")</f>
        <v>0</v>
      </c>
      <c r="V422" s="14">
        <f t="array" aca="1" ref="V422" ca="1">IF(H422,SUM((IFERROR(INDIRECT(Q422)="#ąś",TRUE))*(INDIRECT(ster!$D$14)&lt;&gt;"")),"")</f>
        <v>0</v>
      </c>
      <c r="W422" s="14">
        <f t="array" aca="1" ref="W422" ca="1">IF(H422,SUM(ISNUMBER(INDIRECT(Q422))*(INDIRECT(ster!$D$14)&lt;&gt;"")),"")</f>
        <v>1</v>
      </c>
      <c r="X422" s="14">
        <f t="array" aca="1" ref="X422" ca="1">IF(AND(H422,W422&gt;0),IF(wew!$B$3,MIN(IF((INDIRECT(ster!$D$14)&lt;&gt;"")*IFERROR(INDIRECT($Q422)&lt;&gt;"",FALSE),IFERROR(INDIRECT($Q422),"X"),"X")),"&lt;włącz podświetlanie wartości&gt;"),"—")</f>
        <v>1</v>
      </c>
      <c r="Y422" s="14">
        <f t="array" aca="1" ref="Y422" ca="1">IF(AND(H422,W422&gt;0),IF(wew!$B$3,MAX(IF((INDIRECT(ster!$D$14)&lt;&gt;"")*IFERROR(INDIRECT($Q422)&lt;&gt;"",FALSE),IFERROR(INDIRECT($Q422),"X"),"X")),"&lt;włącz podświetlanie wartości&gt;"),"—")</f>
        <v>1</v>
      </c>
      <c r="Z422" s="14">
        <f t="shared" ca="1" si="9506"/>
        <v>0</v>
      </c>
      <c r="AA422" s="12">
        <f t="shared" ca="1" si="9507"/>
        <v>1</v>
      </c>
      <c r="AB422" s="17">
        <f t="array" aca="1" ref="AB422" ca="1">IF(H422,IF(W422&gt;0,SUM((INDIRECT(ster!$D$14)&lt;&gt;"")*IFERROR((INDIRECT(Q422)&lt;&gt;"")*(INDIRECT(Q422)=INT(INDIRECT(Q422))),0)),0),"")</f>
        <v>1</v>
      </c>
      <c r="AC422" s="17">
        <f t="array" aca="1" ref="AC422" ca="1">IF(H422,W422-AB422,"")</f>
        <v>0</v>
      </c>
      <c r="AD422" s="17">
        <f t="shared" ca="1" si="9508"/>
        <v>1</v>
      </c>
      <c r="AE422" s="17" t="b">
        <f t="shared" ca="1" si="9509"/>
        <v>0</v>
      </c>
      <c r="AF422" s="17" t="str">
        <f ca="1">IF(AE422,IF($H422,ADDRESS(3,D422+2,4,,"["&amp;wew!$G$7&amp;"]"&amp;_sheetname_dataframe)&amp;":"&amp;ADDRESS(2+ster!$C$14,D422+2,4),""),"")</f>
        <v/>
      </c>
      <c r="AG422" s="17" t="str">
        <f t="shared" ca="1" si="9510"/>
        <v/>
      </c>
      <c r="AH422" s="17" t="b">
        <f t="shared" ca="1" si="9511"/>
        <v>0</v>
      </c>
      <c r="AI422" s="17" t="str">
        <f ca="1">IF(AH422,IF($H422,ADDRESS(3,D422+3,4,,"["&amp;wew!$G$7&amp;"]"&amp;_sheetname_dataframe)&amp;":"&amp;ADDRESS(2+ster!$C$14,D422+3,4),""),"")</f>
        <v/>
      </c>
      <c r="AJ422" s="17" t="str">
        <f t="shared" ca="1" si="9512"/>
        <v/>
      </c>
      <c r="AK422" s="17" t="b">
        <f t="shared" ca="1" si="9513"/>
        <v>0</v>
      </c>
      <c r="AL422" s="17" t="b">
        <f t="shared" ca="1" si="9514"/>
        <v>0</v>
      </c>
      <c r="AM422" s="17" t="b">
        <f t="shared" ca="1" si="9515"/>
        <v>1</v>
      </c>
      <c r="AN422" s="17">
        <f t="shared" ca="1" si="9516"/>
        <v>0</v>
      </c>
      <c r="AO422" s="24" t="str">
        <f t="shared" ca="1" si="9517"/>
        <v/>
      </c>
      <c r="AP422" s="24" t="str">
        <f t="shared" ca="1" si="9518"/>
        <v/>
      </c>
      <c r="AQ422" s="17" t="b">
        <f t="shared" ca="1" si="9519"/>
        <v>0</v>
      </c>
      <c r="AR422" s="17" t="b">
        <f t="shared" ca="1" si="9520"/>
        <v>0</v>
      </c>
      <c r="AS422" s="17" t="b">
        <f t="shared" ca="1" si="9521"/>
        <v>0</v>
      </c>
      <c r="AT422" s="17" t="b">
        <f t="shared" ca="1" si="9522"/>
        <v>0</v>
      </c>
      <c r="AU422" s="17" t="b">
        <f t="shared" ca="1" si="9523"/>
        <v>0</v>
      </c>
      <c r="AV422" s="17" t="b">
        <f t="shared" ca="1" si="9524"/>
        <v>0</v>
      </c>
      <c r="AW422" s="17" t="b">
        <f t="shared" ca="1" si="9525"/>
        <v>1</v>
      </c>
      <c r="AX422" s="14" t="b">
        <f t="array" aca="1" ref="AX422" ca="1">IF(H422,N422&gt;0,"")</f>
        <v>0</v>
      </c>
      <c r="AY422" s="17" t="str">
        <f t="shared" ca="1" si="9526"/>
        <v/>
      </c>
      <c r="AZ422" s="17" t="str">
        <f t="array" aca="1" ref="AZ422" ca="1">IF(AY422&lt;&gt;"",SUM(1*ISERROR(MATCH(INDIRECT(AY422),INDIRECT(K422),0)))=0,"")</f>
        <v/>
      </c>
      <c r="BA422" s="17" t="b">
        <f t="shared" ca="1" si="9527"/>
        <v>1</v>
      </c>
      <c r="BB422" s="17" t="b">
        <v>0</v>
      </c>
      <c r="BC422" s="17" t="b">
        <f t="shared" ca="1" si="9528"/>
        <v>0</v>
      </c>
      <c r="BD422" s="17" t="b">
        <f t="shared" ca="1" si="9529"/>
        <v>0</v>
      </c>
      <c r="BE422" s="17" t="b">
        <f t="shared" ca="1" si="9530"/>
        <v>1</v>
      </c>
      <c r="BF422" s="17" t="b">
        <f t="shared" ca="1" si="9531"/>
        <v>0</v>
      </c>
      <c r="BG422" s="17" t="b">
        <f t="shared" ca="1" si="9532"/>
        <v>0</v>
      </c>
      <c r="BH422" s="17" t="b">
        <f t="shared" ca="1" si="9533"/>
        <v>1</v>
      </c>
      <c r="BI422" s="17">
        <f t="shared" ca="1" si="9534"/>
        <v>4</v>
      </c>
      <c r="BJ422" s="17" t="b">
        <f t="shared" ca="1" si="9535"/>
        <v>0</v>
      </c>
      <c r="BK422" s="17" t="str">
        <f t="shared" ca="1" si="9536"/>
        <v/>
      </c>
      <c r="BL422" s="17" t="str">
        <f t="shared" ca="1" si="9537"/>
        <v/>
      </c>
      <c r="BM422" s="17" t="str">
        <f t="shared" ca="1" si="9538"/>
        <v>I</v>
      </c>
      <c r="BN422" s="17" t="str">
        <f t="shared" ca="1" si="9539"/>
        <v>I</v>
      </c>
      <c r="BO422" s="17" t="str">
        <f t="shared" ca="1" si="9540"/>
        <v>I</v>
      </c>
      <c r="BP422" s="14" t="b">
        <f t="shared" ca="1" si="9541"/>
        <v>1</v>
      </c>
      <c r="BQ422" s="35"/>
      <c r="BX422" s="16"/>
      <c r="BY422" s="16"/>
      <c r="BZ422" s="16"/>
      <c r="CA422" s="16"/>
      <c r="CB422" s="16"/>
      <c r="CC422" s="16"/>
      <c r="CD422" s="16"/>
      <c r="CE422" s="16"/>
      <c r="CF422" s="16"/>
      <c r="CN422" s="14">
        <f ca="1">IF(H422,IFERROR(IsVariableNameLegal(O422),0),0)</f>
        <v>0</v>
      </c>
      <c r="CO422" s="14" t="str">
        <f t="array" aca="1" ref="CO422" ca="1">IF(H422,IF(COUNTIF(INDIRECT(wew!$C$13),O422)&gt;1,TRIM(SUBSTITUTE(_xll.MCONCAT(IF((INDIRECT(wew!$C$13)=O422)*(COLUMN(INDIRECT(wew!$C$13))&lt;&gt;D422+1),-1+COLUMN(INDIRECT(wew!$C$13)),"")," "),"  "," ")),""),"")</f>
        <v/>
      </c>
      <c r="CP422" s="14" t="str">
        <f t="array" aca="1" ref="CP422" ca="1">IF(P422&lt;&gt;"",IF(LEN(P422)&gt;150,1,""),"")</f>
        <v/>
      </c>
      <c r="CQ422" s="14" t="str">
        <f t="array" aca="1" ref="CQ422" ca="1">IF(AND(H422,NOT(ster!$J$3)),IF(COUNTIF(INDIRECT(wew!$C$15),P422)&gt;1,TRIM(SUBSTITUTE(_xll.MCONCAT(IF((INDIRECT(wew!$C$15)=P422)*(COLUMN(INDIRECT(wew!$C$15))&lt;&gt;D422+1),-1+COLUMN(INDIRECT(wew!$C$15)),"")," "),"  "," ")),""),"")</f>
        <v/>
      </c>
      <c r="CR422" s="14" t="str">
        <f t="array" aca="1" ref="CR422" ca="1">IF(H422,IF(AND(W422&gt;0,AO422&lt;&gt;""),TRIM(SUBSTITUTE(_xll.MCONCAT(IFERROR(IF(ISNUMBER(INDIRECT(Q422)),IF((INDIRECT(ster!$D$14)&lt;&gt;"")*(INDIRECT(Q422)&lt;AO422),INDIRECT(ster!$D$14) &amp; ": " &amp;  SUBSTITUTE(IF( AV422,IFERROR(TEXT(INDIRECT(Q422),"rrrr-mm-dd") &amp;" (" &amp; INDIRECT(Q422) &amp;")",INDIRECT(Q422)),INDIRECT(Q422))," "," "),""),""),"")," "),"  "," ")),""),"")</f>
        <v/>
      </c>
      <c r="CS422" s="14" t="str">
        <f t="array" aca="1" ref="CS422" ca="1">IF(H422,IF(AND(W422&gt;0,AP422&lt;&gt;""),TRIM(SUBSTITUTE(_xll.MCONCAT(IFERROR(IF(ISNUMBER(INDIRECT(Q422)),IF((INDIRECT(ster!$D$14)&lt;&gt;"")*(INDIRECT(Q422)&gt;AP422),INDIRECT(ster!$D$14) &amp; ": " &amp;  SUBSTITUTE(IF( AV422,IFERROR(TEXT(INDIRECT(Q422),"rrrr-mm-dd")&amp;" (" &amp; INDIRECT(Q422) &amp;")",INDIRECT(Q422)),INDIRECT(Q422))," "," "),""),""),"")," "),"  "," ")),""),"")</f>
        <v/>
      </c>
      <c r="CT422" s="14" t="str">
        <f t="array" aca="1" ref="CT422" ca="1">IF(H422,IF(AND(N422&gt;0,AR422),TRIM(SUBSTITUTE(_xll.MCONCAT(IFERROR(IF(ISNUMBER(INDIRECT(Q422)),IF((INDIRECT(ster!$D$14)&lt;&gt;"")*(IFERROR(0*(MATCH(INDIRECT(Q422),INDIRECT(K422),0)&gt;0),1)),INDIRECT(ster!$D$14) &amp; ": " &amp;  SUBSTITUTE(IF( AV422,IFERROR(TEXT(INDIRECT(Q422),"rrrr-mm-dd")&amp;" (" &amp; INDIRECT(Q422) &amp;")",INDIRECT(Q422)),INDIRECT(Q422))," "," "),""),""),"")," "),"  "," ")),""),"")</f>
        <v/>
      </c>
      <c r="CU422" s="14" t="str">
        <f t="array" aca="1" ref="CU422" ca="1">IF(H422,IF(AND(V422&gt;0),TRIM(SUBSTITUTE(_xll.MCONCAT(IF((INDIRECT(ster!$D$14)&lt;&gt;"")*(IFERROR(0*(INDIRECT(Q422)&lt;&gt;""),1)),INDIRECT(ster!$D$14),"")," "),"  "," ")),""),"")</f>
        <v/>
      </c>
      <c r="CV422" s="14" t="str">
        <f t="array" aca="1" ref="CV422" ca="1">IF(H422,IF(AS422,
TRIM(SUBSTITUTE(_xll.MCONCAT(IF(
   (INDIRECT(ster!$D$14)&lt;&gt;"")*
   ((INDIRECT(Q422)="")+
      NOT(ISNUMBER(INDIRECT(Q422)))*
      NOT(ISERROR(MATCH(INDIRECT(Q422),INDIRECT(K422),0)))
    ),
      INDIRECT(ster!$D$14),
   "")," "),"  "," ")),
""),"")</f>
        <v/>
      </c>
      <c r="CW422" s="14" t="str">
        <f t="array" aca="1" ref="CW422" ca="1">IF(H422,IF(AND(AQ422),TRIM(SUBSTITUTE(_xll.MCONCAT(IFERROR(IF(ISNUMBER(INDIRECT(Q422)),IF((INDIRECT(ster!$D$14)&lt;&gt;"")*(INDIRECT(Q422)&lt;&gt;INT(INDIRECT(Q422))),INDIRECT(ster!$D$14) &amp; ": " &amp; INDIRECT(Q422),""),""),"")," "),"  "," ")),""),"")</f>
        <v/>
      </c>
      <c r="CX422" s="14" t="str">
        <f t="array" aca="1" ref="CX422" ca="1">IF(H422,IF(OR(AU422,AV422),TRIM(SUBSTITUTE(_xll.MCONCAT(IF((INDIRECT(ster!$D$14)&lt;&gt;"")*NOT(ISNUMBER(INDIRECT(Q422))),IF(ISERROR(MATCH(INDIRECT(Q422),INDIRECT(K422),0)),IFERROR(IF(INDIRECT(Q422)&lt;&gt;"",INDIRECT(ster!$D$14) &amp; ": " &amp; SUBSTITUTE(INDIRECT(Q422)," "," "),""),""),""),"")," "),"  "," ")),""),"")</f>
        <v/>
      </c>
      <c r="CY422" s="14" t="str">
        <f t="array" aca="1" ref="CY422" ca="1">IF(H422,IF(AE422,TRIM(SUBSTITUTE(_xll.MCONCAT(IF((INDIRECT(ster!$D$14)&lt;&gt;"")*IFERROR(NOT(INDIRECT(AF422)),FALSE),IF(ISERROR(MATCH(INDIRECT(Q422),INDIRECT(K422),0)),IFERROR(IF(INDIRECT(Q422)&lt;&gt;"",INDIRECT(ster!$D$14)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CZ422" s="14" t="str">
        <f t="array" aca="1" ref="CZ422" ca="1">IF(H422,IF(AH422,TRIM(SUBSTITUTE(_xll.MCONCAT(IF((INDIRECT(ster!$D$14)&lt;&gt;"")*IFERROR(NOT(INDIRECT(AI422)),FALSE),IF(ISERROR(MATCH(INDIRECT(Q422),INDIRECT(K422),0)),IFERROR(IF(INDIRECT(Q422)&lt;&gt;"",INDIRECT(ster!$D$14)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DC422" s="14" t="str">
        <f ca="1">SUBSTITUTE(SUBSTITUTE(SUBSTITUTE(SUBSTITUTE(_xll.MCONCAT(DG422:DS422,"■"),"■■","■"),"■■","■"),"■■","■"),"■■","■")</f>
        <v>■</v>
      </c>
      <c r="DD422" s="14" t="str">
        <f t="shared" ca="1" si="9542"/>
        <v/>
      </c>
      <c r="DE422" s="14" t="str">
        <f t="shared" ca="1" si="9543"/>
        <v/>
      </c>
      <c r="DF422" s="14" t="str">
        <f t="shared" ca="1" si="9544"/>
        <v/>
      </c>
      <c r="DG422" s="14" t="str">
        <f t="shared" ca="1" si="9545"/>
        <v/>
      </c>
      <c r="DH422" s="14" t="str">
        <f t="shared" ca="1" si="9546"/>
        <v/>
      </c>
      <c r="DI422" s="14" t="str">
        <f t="shared" ca="1" si="9547"/>
        <v/>
      </c>
      <c r="DJ422" s="14" t="str">
        <f t="shared" ca="1" si="9548"/>
        <v/>
      </c>
      <c r="DK422" s="14" t="str">
        <f t="shared" ca="1" si="9549"/>
        <v/>
      </c>
      <c r="DL422" s="14" t="str">
        <f t="shared" ca="1" si="9550"/>
        <v/>
      </c>
      <c r="DM422" s="14" t="str">
        <f t="shared" ca="1" si="9551"/>
        <v/>
      </c>
      <c r="DN422" s="14" t="str">
        <f t="array" aca="1" ref="DN422" ca="1">IF(CU422&lt;&gt;"","There are errors in the entered values in the following cases: " &amp;SUBSTITUTE(CU422," ",", "),"")</f>
        <v/>
      </c>
      <c r="DO422" s="14" t="str">
        <f t="shared" ca="1" si="9552"/>
        <v/>
      </c>
      <c r="DP422" s="14" t="str">
        <f t="shared" ca="1" si="9553"/>
        <v/>
      </c>
      <c r="DQ422" s="14" t="str">
        <f t="shared" ca="1" si="9554"/>
        <v/>
      </c>
      <c r="DR422" s="14" t="str">
        <f t="shared" ca="1" si="9555"/>
        <v/>
      </c>
      <c r="DS422" s="14" t="str">
        <f t="shared" ca="1" si="9556"/>
        <v/>
      </c>
      <c r="DZ422" s="14" t="b">
        <f t="shared" ca="1" si="9557"/>
        <v>0</v>
      </c>
      <c r="EA422" s="14" t="str">
        <f t="shared" ca="1" si="9558"/>
        <v/>
      </c>
      <c r="EB422" s="14" t="str">
        <f t="shared" ca="1" si="9559"/>
        <v/>
      </c>
      <c r="EC422" s="14" t="str">
        <f t="shared" ca="1" si="9560"/>
        <v/>
      </c>
      <c r="ED422" s="14" t="str">
        <f t="shared" ca="1" si="9561"/>
        <v/>
      </c>
      <c r="EE422" s="14" t="str">
        <f t="shared" ca="1" si="9562"/>
        <v/>
      </c>
      <c r="EF422" s="14" t="str">
        <f t="shared" ca="1" si="9563"/>
        <v/>
      </c>
      <c r="EG422" s="14" t="str">
        <f t="shared" ca="1" si="9564"/>
        <v/>
      </c>
      <c r="EM422" s="14" t="b">
        <f t="shared" ca="1" si="9565"/>
        <v>0</v>
      </c>
      <c r="EN422" s="14" t="str">
        <f t="shared" ca="1" si="9566"/>
        <v/>
      </c>
      <c r="EO422" s="14" t="str">
        <f t="shared" ca="1" si="9567"/>
        <v/>
      </c>
      <c r="EP422" s="14" t="str">
        <f t="shared" ca="1" si="9568"/>
        <v/>
      </c>
      <c r="EQ422" s="14" t="str">
        <f t="shared" ca="1" si="9569"/>
        <v/>
      </c>
    </row>
    <row r="423" spans="2:147" s="14" customFormat="1">
      <c r="B423" s="14" t="str">
        <f t="shared" ca="1" si="9495"/>
        <v/>
      </c>
      <c r="C423" s="14">
        <f t="shared" ca="1" si="9496"/>
        <v>391</v>
      </c>
      <c r="D423" s="14">
        <f t="shared" si="9497"/>
        <v>421</v>
      </c>
      <c r="E423" s="14" t="str">
        <f t="shared" ca="1" si="9498"/>
        <v>D</v>
      </c>
      <c r="F423" s="14" t="str">
        <f t="shared" ca="1" si="9499"/>
        <v>q_109</v>
      </c>
      <c r="G423" s="14" t="str">
        <f t="shared" ca="1" si="9500"/>
        <v>Consanguinity of parents</v>
      </c>
      <c r="H423" s="14" t="b">
        <f t="shared" ca="1" si="9501"/>
        <v>1</v>
      </c>
      <c r="I423" s="14" t="str">
        <f ca="1">IF($H423,ADDRESS(3,(D423+1)*2-1,4,,"["&amp;wew!$G$7&amp;"]"&amp;_sheetname_labels)&amp;":"&amp;ADDRESS(2+ster!$B$20,(D423+1)*2-1,4),"")</f>
        <v>[DBTemplate.xlsm]labels!AFK3:AFK61</v>
      </c>
      <c r="J423" s="14">
        <f t="array" aca="1" ref="J423" ca="1">IF(H423,MAX(0,MAX(IF(INDIRECT(I423)&lt;&gt;"",ROW(INDIRECT(I423)),""))-2),"")</f>
        <v>2</v>
      </c>
      <c r="K423" s="14" t="str">
        <f ca="1">IF($H423,IF($J423&gt;0,ADDRESS(3,(D423+1)*2-1,4,,"["&amp;wew!$G$7&amp;"]"&amp;_sheetname_labels)&amp;":"&amp;ADDRESS(2+J423,(D423+1)*2-1,4),""),"")</f>
        <v>[DBTemplate.xlsm]labels!AFK3:AFK4</v>
      </c>
      <c r="L423" s="14" t="str">
        <f ca="1">IF($H423,IF($J423&gt;0,ADDRESS(3,(D423+1)*2,4,,"["&amp;wew!$G$7&amp;"]"&amp;_sheetname_labels)&amp;":"&amp;ADDRESS(2+J423,(D423+1)*2,4),""),"")</f>
        <v>[DBTemplate.xlsm]labels!AFL3:AFL4</v>
      </c>
      <c r="M423" s="14">
        <f t="shared" ca="1" si="9502"/>
        <v>0</v>
      </c>
      <c r="N423" s="14">
        <f t="shared" ca="1" si="9503"/>
        <v>2</v>
      </c>
      <c r="O423" s="14" t="str">
        <f t="shared" ca="1" si="9504"/>
        <v>q_109</v>
      </c>
      <c r="P423" s="14" t="str">
        <f t="shared" ca="1" si="9505"/>
        <v>Consanguinity of parents</v>
      </c>
      <c r="Q423" s="14" t="str">
        <f ca="1">IF($BP423,ADDRESS(3,D423+1,4,,"["&amp;wew!$G$7&amp;"]"&amp;_sheetname_dataframe)&amp;":"&amp;ADDRESS(2+ster!$C$14,D423+1,4),"")</f>
        <v>[DBTemplate.xlsm]data_frame!PF3:PF3</v>
      </c>
      <c r="R423" s="14" t="str">
        <f>IF($BP423,IF(MID(_xll.FORMULATEXT(INDEX(INDIRECT(Q423),1)),1,1)="=", _xll.FORMULATEXT(INDEX(INDIRECT(Q423),1),2,TRUE),""),"")</f>
        <v/>
      </c>
      <c r="S423" s="14">
        <f t="array" aca="1" ref="S423" ca="1">IF(H423,SUM(IF((IFERROR(INDIRECT(Q423)&lt;&gt;"",FALSE))*(INDIRECT(ster!$D$14)&lt;&gt;""),1,0)),"")</f>
        <v>1</v>
      </c>
      <c r="T423" s="14">
        <f t="array" aca="1" ref="T423" ca="1">IF(H423,IF(M423&gt;0,SUM(IFERROR(1*(MATCH(INDIRECT(Q423),INDIRECT(K423),0)&gt;0),0)*(INDIRECT(ster!$D$14)&lt;&gt;"")*NOT(ISNUMBER(INDIRECT(Q423)))),0),"")</f>
        <v>0</v>
      </c>
      <c r="U423" s="14">
        <f t="array" aca="1" ref="U423" ca="1">IF(H423,SUM((IFERROR(INDIRECT(Q423)="",FALSE))*(INDIRECT(ster!$D$14)&lt;&gt;"")),"")</f>
        <v>0</v>
      </c>
      <c r="V423" s="14">
        <f t="array" aca="1" ref="V423" ca="1">IF(H423,SUM((IFERROR(INDIRECT(Q423)="#ąś",TRUE))*(INDIRECT(ster!$D$14)&lt;&gt;"")),"")</f>
        <v>0</v>
      </c>
      <c r="W423" s="14">
        <f t="array" aca="1" ref="W423" ca="1">IF(H423,SUM(ISNUMBER(INDIRECT(Q423))*(INDIRECT(ster!$D$14)&lt;&gt;"")),"")</f>
        <v>1</v>
      </c>
      <c r="X423" s="14">
        <f t="array" aca="1" ref="X423" ca="1">IF(AND(H423,W423&gt;0),IF(wew!$B$3,MIN(IF((INDIRECT(ster!$D$14)&lt;&gt;"")*IFERROR(INDIRECT($Q423)&lt;&gt;"",FALSE),IFERROR(INDIRECT($Q423),"X"),"X")),"&lt;włącz podświetlanie wartości&gt;"),"—")</f>
        <v>2</v>
      </c>
      <c r="Y423" s="14">
        <f t="array" aca="1" ref="Y423" ca="1">IF(AND(H423,W423&gt;0),IF(wew!$B$3,MAX(IF((INDIRECT(ster!$D$14)&lt;&gt;"")*IFERROR(INDIRECT($Q423)&lt;&gt;"",FALSE),IFERROR(INDIRECT($Q423),"X"),"X")),"&lt;włącz podświetlanie wartości&gt;"),"—")</f>
        <v>2</v>
      </c>
      <c r="Z423" s="14">
        <f t="shared" ca="1" si="9506"/>
        <v>0</v>
      </c>
      <c r="AA423" s="12">
        <f t="shared" ca="1" si="9507"/>
        <v>1</v>
      </c>
      <c r="AB423" s="17">
        <f t="array" aca="1" ref="AB423" ca="1">IF(H423,IF(W423&gt;0,SUM((INDIRECT(ster!$D$14)&lt;&gt;"")*IFERROR((INDIRECT(Q423)&lt;&gt;"")*(INDIRECT(Q423)=INT(INDIRECT(Q423))),0)),0),"")</f>
        <v>1</v>
      </c>
      <c r="AC423" s="17">
        <f t="array" aca="1" ref="AC423" ca="1">IF(H423,W423-AB423,"")</f>
        <v>0</v>
      </c>
      <c r="AD423" s="17">
        <f t="shared" ca="1" si="9508"/>
        <v>1</v>
      </c>
      <c r="AE423" s="17" t="b">
        <f t="shared" ca="1" si="9509"/>
        <v>0</v>
      </c>
      <c r="AF423" s="17" t="str">
        <f ca="1">IF(AE423,IF($H423,ADDRESS(3,D423+2,4,,"["&amp;wew!$G$7&amp;"]"&amp;_sheetname_dataframe)&amp;":"&amp;ADDRESS(2+ster!$C$14,D423+2,4),""),"")</f>
        <v/>
      </c>
      <c r="AG423" s="17" t="str">
        <f t="shared" ca="1" si="9510"/>
        <v/>
      </c>
      <c r="AH423" s="17" t="b">
        <f t="shared" ca="1" si="9511"/>
        <v>0</v>
      </c>
      <c r="AI423" s="17" t="str">
        <f ca="1">IF(AH423,IF($H423,ADDRESS(3,D423+3,4,,"["&amp;wew!$G$7&amp;"]"&amp;_sheetname_dataframe)&amp;":"&amp;ADDRESS(2+ster!$C$14,D423+3,4),""),"")</f>
        <v/>
      </c>
      <c r="AJ423" s="17" t="str">
        <f t="shared" ca="1" si="9512"/>
        <v/>
      </c>
      <c r="AK423" s="17" t="b">
        <f t="shared" ca="1" si="9513"/>
        <v>0</v>
      </c>
      <c r="AL423" s="17" t="b">
        <f t="shared" ca="1" si="9514"/>
        <v>0</v>
      </c>
      <c r="AM423" s="17" t="b">
        <f t="shared" ca="1" si="9515"/>
        <v>0</v>
      </c>
      <c r="AN423" s="17">
        <f t="shared" ca="1" si="9516"/>
        <v>0</v>
      </c>
      <c r="AO423" s="24" t="str">
        <f t="shared" ca="1" si="9517"/>
        <v/>
      </c>
      <c r="AP423" s="24" t="str">
        <f t="shared" ca="1" si="9518"/>
        <v/>
      </c>
      <c r="AQ423" s="17" t="b">
        <f t="shared" ca="1" si="9519"/>
        <v>0</v>
      </c>
      <c r="AR423" s="17" t="b">
        <f t="shared" ca="1" si="9520"/>
        <v>0</v>
      </c>
      <c r="AS423" s="17" t="b">
        <f t="shared" ca="1" si="9521"/>
        <v>0</v>
      </c>
      <c r="AT423" s="17" t="b">
        <f t="shared" ca="1" si="9522"/>
        <v>0</v>
      </c>
      <c r="AU423" s="17" t="b">
        <f t="shared" ca="1" si="9523"/>
        <v>1</v>
      </c>
      <c r="AV423" s="17" t="b">
        <f t="shared" ca="1" si="9524"/>
        <v>0</v>
      </c>
      <c r="AW423" s="17" t="b">
        <f t="shared" ca="1" si="9525"/>
        <v>1</v>
      </c>
      <c r="AX423" s="14" t="b">
        <f t="array" aca="1" ref="AX423" ca="1">IF(H423,N423&gt;0,"")</f>
        <v>1</v>
      </c>
      <c r="AY423" s="17" t="str">
        <f t="shared" ca="1" si="9526"/>
        <v>C3:C4</v>
      </c>
      <c r="AZ423" s="17" t="b">
        <f t="array" aca="1" ref="AZ423" ca="1">IF(AY423&lt;&gt;"",SUM(1*ISERROR(MATCH(INDIRECT(AY423),INDIRECT(K423),0)))=0,"")</f>
        <v>1</v>
      </c>
      <c r="BA423" s="17" t="b">
        <f t="shared" ca="1" si="9527"/>
        <v>1</v>
      </c>
      <c r="BB423" s="17" t="b">
        <v>0</v>
      </c>
      <c r="BC423" s="17" t="b">
        <f t="shared" ca="1" si="9528"/>
        <v>1</v>
      </c>
      <c r="BD423" s="17" t="b">
        <f t="shared" ca="1" si="9529"/>
        <v>0</v>
      </c>
      <c r="BE423" s="17" t="b">
        <f t="shared" ca="1" si="9530"/>
        <v>0</v>
      </c>
      <c r="BF423" s="17" t="b">
        <f t="shared" ca="1" si="9531"/>
        <v>0</v>
      </c>
      <c r="BG423" s="17" t="b">
        <f t="shared" ca="1" si="9532"/>
        <v>0</v>
      </c>
      <c r="BH423" s="17" t="b">
        <f t="shared" ca="1" si="9533"/>
        <v>1</v>
      </c>
      <c r="BI423" s="17">
        <f t="shared" ca="1" si="9534"/>
        <v>2</v>
      </c>
      <c r="BJ423" s="17" t="b">
        <f t="shared" ca="1" si="9535"/>
        <v>0</v>
      </c>
      <c r="BK423" s="17" t="str">
        <f t="shared" ca="1" si="9536"/>
        <v/>
      </c>
      <c r="BL423" s="17" t="str">
        <f t="shared" ca="1" si="9537"/>
        <v/>
      </c>
      <c r="BM423" s="17" t="str">
        <f t="shared" ca="1" si="9538"/>
        <v>F</v>
      </c>
      <c r="BN423" s="17" t="str">
        <f t="shared" ca="1" si="9539"/>
        <v>F</v>
      </c>
      <c r="BO423" s="17" t="str">
        <f t="shared" ca="1" si="9540"/>
        <v>N</v>
      </c>
      <c r="BP423" s="14" t="b">
        <f t="shared" ca="1" si="9541"/>
        <v>1</v>
      </c>
      <c r="BQ423" s="35"/>
      <c r="BX423" s="16"/>
      <c r="BY423" s="16"/>
      <c r="BZ423" s="16"/>
      <c r="CA423" s="16"/>
      <c r="CB423" s="16"/>
      <c r="CC423" s="16"/>
      <c r="CD423" s="16"/>
      <c r="CE423" s="16"/>
      <c r="CF423" s="16"/>
      <c r="CN423" s="14">
        <f ca="1">IF(H423,IFERROR(IsVariableNameLegal(O423),0),0)</f>
        <v>0</v>
      </c>
      <c r="CO423" s="14" t="str">
        <f t="array" aca="1" ref="CO423" ca="1">IF(H423,IF(COUNTIF(INDIRECT(wew!$C$13),O423)&gt;1,TRIM(SUBSTITUTE(_xll.MCONCAT(IF((INDIRECT(wew!$C$13)=O423)*(COLUMN(INDIRECT(wew!$C$13))&lt;&gt;D423+1),-1+COLUMN(INDIRECT(wew!$C$13)),"")," "),"  "," ")),""),"")</f>
        <v/>
      </c>
      <c r="CP423" s="14" t="str">
        <f t="array" aca="1" ref="CP423" ca="1">IF(P423&lt;&gt;"",IF(LEN(P423)&gt;150,1,""),"")</f>
        <v/>
      </c>
      <c r="CQ423" s="14" t="str">
        <f t="array" aca="1" ref="CQ423" ca="1">IF(AND(H423,NOT(ster!$J$3)),IF(COUNTIF(INDIRECT(wew!$C$15),P423)&gt;1,TRIM(SUBSTITUTE(_xll.MCONCAT(IF((INDIRECT(wew!$C$15)=P423)*(COLUMN(INDIRECT(wew!$C$15))&lt;&gt;D423+1),-1+COLUMN(INDIRECT(wew!$C$15)),"")," "),"  "," ")),""),"")</f>
        <v/>
      </c>
      <c r="CR423" s="14" t="str">
        <f t="array" aca="1" ref="CR423" ca="1">IF(H423,IF(AND(W423&gt;0,AO423&lt;&gt;""),TRIM(SUBSTITUTE(_xll.MCONCAT(IFERROR(IF(ISNUMBER(INDIRECT(Q423)),IF((INDIRECT(ster!$D$14)&lt;&gt;"")*(INDIRECT(Q423)&lt;AO423),INDIRECT(ster!$D$14) &amp; ": " &amp;  SUBSTITUTE(IF( AV423,IFERROR(TEXT(INDIRECT(Q423),"rrrr-mm-dd") &amp;" (" &amp; INDIRECT(Q423) &amp;")",INDIRECT(Q423)),INDIRECT(Q423))," "," "),""),""),"")," "),"  "," ")),""),"")</f>
        <v/>
      </c>
      <c r="CS423" s="14" t="str">
        <f t="array" aca="1" ref="CS423" ca="1">IF(H423,IF(AND(W423&gt;0,AP423&lt;&gt;""),TRIM(SUBSTITUTE(_xll.MCONCAT(IFERROR(IF(ISNUMBER(INDIRECT(Q423)),IF((INDIRECT(ster!$D$14)&lt;&gt;"")*(INDIRECT(Q423)&gt;AP423),INDIRECT(ster!$D$14) &amp; ": " &amp;  SUBSTITUTE(IF( AV423,IFERROR(TEXT(INDIRECT(Q423),"rrrr-mm-dd")&amp;" (" &amp; INDIRECT(Q423) &amp;")",INDIRECT(Q423)),INDIRECT(Q423))," "," "),""),""),"")," "),"  "," ")),""),"")</f>
        <v/>
      </c>
      <c r="CT423" s="14" t="str">
        <f t="array" aca="1" ref="CT423" ca="1">IF(H423,IF(AND(N423&gt;0,AR423),TRIM(SUBSTITUTE(_xll.MCONCAT(IFERROR(IF(ISNUMBER(INDIRECT(Q423)),IF((INDIRECT(ster!$D$14)&lt;&gt;"")*(IFERROR(0*(MATCH(INDIRECT(Q423),INDIRECT(K423),0)&gt;0),1)),INDIRECT(ster!$D$14) &amp; ": " &amp;  SUBSTITUTE(IF( AV423,IFERROR(TEXT(INDIRECT(Q423),"rrrr-mm-dd")&amp;" (" &amp; INDIRECT(Q423) &amp;")",INDIRECT(Q423)),INDIRECT(Q423))," "," "),""),""),"")," "),"  "," ")),""),"")</f>
        <v/>
      </c>
      <c r="CU423" s="14" t="str">
        <f t="array" aca="1" ref="CU423" ca="1">IF(H423,IF(AND(V423&gt;0),TRIM(SUBSTITUTE(_xll.MCONCAT(IF((INDIRECT(ster!$D$14)&lt;&gt;"")*(IFERROR(0*(INDIRECT(Q423)&lt;&gt;""),1)),INDIRECT(ster!$D$14),"")," "),"  "," ")),""),"")</f>
        <v/>
      </c>
      <c r="CV423" s="14" t="str">
        <f t="array" aca="1" ref="CV423" ca="1">IF(H423,IF(AS423,
TRIM(SUBSTITUTE(_xll.MCONCAT(IF(
   (INDIRECT(ster!$D$14)&lt;&gt;"")*
   ((INDIRECT(Q423)="")+
      NOT(ISNUMBER(INDIRECT(Q423)))*
      NOT(ISERROR(MATCH(INDIRECT(Q423),INDIRECT(K423),0)))
    ),
      INDIRECT(ster!$D$14),
   "")," "),"  "," ")),
""),"")</f>
        <v/>
      </c>
      <c r="CW423" s="14" t="str">
        <f t="array" aca="1" ref="CW423" ca="1">IF(H423,IF(AND(AQ423),TRIM(SUBSTITUTE(_xll.MCONCAT(IFERROR(IF(ISNUMBER(INDIRECT(Q423)),IF((INDIRECT(ster!$D$14)&lt;&gt;"")*(INDIRECT(Q423)&lt;&gt;INT(INDIRECT(Q423))),INDIRECT(ster!$D$14) &amp; ": " &amp; INDIRECT(Q423),""),""),"")," "),"  "," ")),""),"")</f>
        <v/>
      </c>
      <c r="CX423" s="14" t="str">
        <f t="array" aca="1" ref="CX423" ca="1">IF(H423,IF(OR(AU423,AV423),TRIM(SUBSTITUTE(_xll.MCONCAT(IF((INDIRECT(ster!$D$14)&lt;&gt;"")*NOT(ISNUMBER(INDIRECT(Q423))),IF(ISERROR(MATCH(INDIRECT(Q423),INDIRECT(K423),0)),IFERROR(IF(INDIRECT(Q423)&lt;&gt;"",INDIRECT(ster!$D$14) &amp; ": " &amp; SUBSTITUTE(INDIRECT(Q423)," "," "),""),""),""),"")," "),"  "," ")),""),"")</f>
        <v/>
      </c>
      <c r="CY423" s="14" t="str">
        <f t="array" aca="1" ref="CY423" ca="1">IF(H423,IF(AE423,TRIM(SUBSTITUTE(_xll.MCONCAT(IF((INDIRECT(ster!$D$14)&lt;&gt;"")*IFERROR(NOT(INDIRECT(AF423)),FALSE),IF(ISERROR(MATCH(INDIRECT(Q423),INDIRECT(K423),0)),IFERROR(IF(INDIRECT(Q423)&lt;&gt;"",INDIRECT(ster!$D$14)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CZ423" s="14" t="str">
        <f t="array" aca="1" ref="CZ423" ca="1">IF(H423,IF(AH423,TRIM(SUBSTITUTE(_xll.MCONCAT(IF((INDIRECT(ster!$D$14)&lt;&gt;"")*IFERROR(NOT(INDIRECT(AI423)),FALSE),IF(ISERROR(MATCH(INDIRECT(Q423),INDIRECT(K423),0)),IFERROR(IF(INDIRECT(Q423)&lt;&gt;"",INDIRECT(ster!$D$14)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DC423" s="14" t="str">
        <f ca="1">SUBSTITUTE(SUBSTITUTE(SUBSTITUTE(SUBSTITUTE(_xll.MCONCAT(DG423:DS423,"■"),"■■","■"),"■■","■"),"■■","■"),"■■","■")</f>
        <v>■</v>
      </c>
      <c r="DD423" s="14" t="str">
        <f t="shared" ca="1" si="9542"/>
        <v/>
      </c>
      <c r="DE423" s="14" t="str">
        <f t="shared" ca="1" si="9543"/>
        <v/>
      </c>
      <c r="DF423" s="14" t="str">
        <f t="shared" ca="1" si="9544"/>
        <v/>
      </c>
      <c r="DG423" s="14" t="str">
        <f t="shared" ca="1" si="9545"/>
        <v/>
      </c>
      <c r="DH423" s="14" t="str">
        <f t="shared" ca="1" si="9546"/>
        <v/>
      </c>
      <c r="DI423" s="14" t="str">
        <f t="shared" ca="1" si="9547"/>
        <v/>
      </c>
      <c r="DJ423" s="14" t="str">
        <f t="shared" ca="1" si="9548"/>
        <v/>
      </c>
      <c r="DK423" s="14" t="str">
        <f t="shared" ca="1" si="9549"/>
        <v/>
      </c>
      <c r="DL423" s="14" t="str">
        <f t="shared" ca="1" si="9550"/>
        <v/>
      </c>
      <c r="DM423" s="14" t="str">
        <f t="shared" ca="1" si="9551"/>
        <v/>
      </c>
      <c r="DN423" s="14" t="str">
        <f t="array" aca="1" ref="DN423" ca="1">IF(CU423&lt;&gt;"","There are errors in the entered values in the following cases: " &amp;SUBSTITUTE(CU423," ",", "),"")</f>
        <v/>
      </c>
      <c r="DO423" s="14" t="str">
        <f t="shared" ca="1" si="9552"/>
        <v/>
      </c>
      <c r="DP423" s="14" t="str">
        <f t="shared" ca="1" si="9553"/>
        <v/>
      </c>
      <c r="DQ423" s="14" t="str">
        <f t="shared" ca="1" si="9554"/>
        <v/>
      </c>
      <c r="DR423" s="14" t="str">
        <f t="shared" ca="1" si="9555"/>
        <v/>
      </c>
      <c r="DS423" s="14" t="str">
        <f t="shared" ca="1" si="9556"/>
        <v/>
      </c>
      <c r="DZ423" s="14" t="b">
        <f t="shared" ca="1" si="9557"/>
        <v>0</v>
      </c>
      <c r="EA423" s="14" t="str">
        <f t="shared" ca="1" si="9558"/>
        <v>Consanguinity of parents (q_109)</v>
      </c>
      <c r="EB423" s="14" t="str">
        <f t="shared" ca="1" si="9559"/>
        <v xml:space="preserve">Values must be numeric. </v>
      </c>
      <c r="EC423" s="14" t="str">
        <f t="shared" ca="1" si="9560"/>
        <v xml:space="preserve">Consanguinity of parents (q_109): Values must be numeric. </v>
      </c>
      <c r="ED423" s="14" t="str">
        <f t="shared" ca="1" si="9561"/>
        <v/>
      </c>
      <c r="EE423" s="14" t="str">
        <f t="shared" ca="1" si="9562"/>
        <v>Values must be numeric</v>
      </c>
      <c r="EF423" s="14" t="str">
        <f t="shared" ca="1" si="9563"/>
        <v/>
      </c>
      <c r="EG423" s="14" t="str">
        <f t="shared" ca="1" si="9564"/>
        <v/>
      </c>
      <c r="EM423" s="14" t="b">
        <f t="shared" ca="1" si="9565"/>
        <v>1</v>
      </c>
      <c r="EN423" s="14">
        <f t="shared" ca="1" si="9566"/>
        <v>391</v>
      </c>
      <c r="EO423" s="14" t="str">
        <f t="shared" ca="1" si="9567"/>
        <v>q_109</v>
      </c>
      <c r="EP423" s="14" t="str">
        <f t="shared" ca="1" si="9568"/>
        <v xml:space="preserve">Consanguinity of parents (q_109): Values must be numeric. </v>
      </c>
      <c r="EQ423" s="14" t="str">
        <f t="shared" ca="1" si="9569"/>
        <v/>
      </c>
    </row>
    <row r="424" spans="2:147" s="14" customFormat="1">
      <c r="B424" s="14" t="str">
        <f t="shared" ca="1" si="9495"/>
        <v/>
      </c>
      <c r="C424" s="14">
        <f t="shared" ca="1" si="9496"/>
        <v>392</v>
      </c>
      <c r="D424" s="14">
        <f t="shared" si="9497"/>
        <v>422</v>
      </c>
      <c r="E424" s="14" t="str">
        <f t="shared" ca="1" si="9498"/>
        <v>I</v>
      </c>
      <c r="F424" s="14" t="str">
        <f t="shared" ca="1" si="9499"/>
        <v>q_110a</v>
      </c>
      <c r="G424" s="14" t="str">
        <f t="shared" ca="1" si="9500"/>
        <v>Number of children</v>
      </c>
      <c r="H424" s="14" t="b">
        <f t="shared" ca="1" si="9501"/>
        <v>1</v>
      </c>
      <c r="I424" s="14" t="str">
        <f ca="1">IF($H424,ADDRESS(3,(D424+1)*2-1,4,,"["&amp;wew!$G$7&amp;"]"&amp;_sheetname_labels)&amp;":"&amp;ADDRESS(2+ster!$B$20,(D424+1)*2-1,4),"")</f>
        <v>[DBTemplate.xlsm]labels!AFM3:AFM61</v>
      </c>
      <c r="J424" s="14">
        <f t="array" aca="1" ref="J424" ca="1">IF(H424,MAX(0,MAX(IF(INDIRECT(I424)&lt;&gt;"",ROW(INDIRECT(I424)),""))-2),"")</f>
        <v>0</v>
      </c>
      <c r="K424" s="14" t="str">
        <f ca="1">IF($H424,IF($J424&gt;0,ADDRESS(3,(D424+1)*2-1,4,,"["&amp;wew!$G$7&amp;"]"&amp;_sheetname_labels)&amp;":"&amp;ADDRESS(2+J424,(D424+1)*2-1,4),""),"")</f>
        <v/>
      </c>
      <c r="L424" s="14" t="str">
        <f ca="1">IF($H424,IF($J424&gt;0,ADDRESS(3,(D424+1)*2,4,,"["&amp;wew!$G$7&amp;"]"&amp;_sheetname_labels)&amp;":"&amp;ADDRESS(2+J424,(D424+1)*2,4),""),"")</f>
        <v/>
      </c>
      <c r="M424" s="14">
        <f t="shared" ca="1" si="9502"/>
        <v>0</v>
      </c>
      <c r="N424" s="14">
        <f t="shared" ca="1" si="9503"/>
        <v>0</v>
      </c>
      <c r="O424" s="14" t="str">
        <f t="shared" ca="1" si="9504"/>
        <v>q_110a</v>
      </c>
      <c r="P424" s="14" t="str">
        <f t="shared" ca="1" si="9505"/>
        <v>Number of children</v>
      </c>
      <c r="Q424" s="14" t="str">
        <f ca="1">IF($BP424,ADDRESS(3,D424+1,4,,"["&amp;wew!$G$7&amp;"]"&amp;_sheetname_dataframe)&amp;":"&amp;ADDRESS(2+ster!$C$14,D424+1,4),"")</f>
        <v>[DBTemplate.xlsm]data_frame!PG3:PG3</v>
      </c>
      <c r="R424" s="14" t="str">
        <f>IF($BP424,IF(MID(_xll.FORMULATEXT(INDEX(INDIRECT(Q424),1)),1,1)="=", _xll.FORMULATEXT(INDEX(INDIRECT(Q424),1),2,TRUE),""),"")</f>
        <v/>
      </c>
      <c r="S424" s="14">
        <f t="array" aca="1" ref="S424" ca="1">IF(H424,SUM(IF((IFERROR(INDIRECT(Q424)&lt;&gt;"",FALSE))*(INDIRECT(ster!$D$14)&lt;&gt;""),1,0)),"")</f>
        <v>0</v>
      </c>
      <c r="T424" s="14">
        <f t="array" aca="1" ref="T424" ca="1">IF(H424,IF(M424&gt;0,SUM(IFERROR(1*(MATCH(INDIRECT(Q424),INDIRECT(K424),0)&gt;0),0)*(INDIRECT(ster!$D$14)&lt;&gt;"")*NOT(ISNUMBER(INDIRECT(Q424)))),0),"")</f>
        <v>0</v>
      </c>
      <c r="U424" s="14">
        <f t="array" aca="1" ref="U424" ca="1">IF(H424,SUM((IFERROR(INDIRECT(Q424)="",FALSE))*(INDIRECT(ster!$D$14)&lt;&gt;"")),"")</f>
        <v>1</v>
      </c>
      <c r="V424" s="14">
        <f t="array" aca="1" ref="V424" ca="1">IF(H424,SUM((IFERROR(INDIRECT(Q424)="#ąś",TRUE))*(INDIRECT(ster!$D$14)&lt;&gt;"")),"")</f>
        <v>0</v>
      </c>
      <c r="W424" s="14">
        <f t="array" aca="1" ref="W424" ca="1">IF(H424,SUM(ISNUMBER(INDIRECT(Q424))*(INDIRECT(ster!$D$14)&lt;&gt;"")),"")</f>
        <v>0</v>
      </c>
      <c r="X424" s="14" t="str">
        <f t="array" aca="1" ref="X424" ca="1">IF(AND(H424,W424&gt;0),IF(wew!$B$3,MIN(IF((INDIRECT(ster!$D$14)&lt;&gt;"")*IFERROR(INDIRECT($Q424)&lt;&gt;"",FALSE),IFERROR(INDIRECT($Q424),"X"),"X")),"&lt;włącz podświetlanie wartości&gt;"),"—")</f>
        <v>—</v>
      </c>
      <c r="Y424" s="14" t="str">
        <f t="array" aca="1" ref="Y424" ca="1">IF(AND(H424,W424&gt;0),IF(wew!$B$3,MAX(IF((INDIRECT(ster!$D$14)&lt;&gt;"")*IFERROR(INDIRECT($Q424)&lt;&gt;"",FALSE),IFERROR(INDIRECT($Q424),"X"),"X")),"&lt;włącz podświetlanie wartości&gt;"),"—")</f>
        <v>—</v>
      </c>
      <c r="Z424" s="14">
        <f t="shared" ca="1" si="9506"/>
        <v>0</v>
      </c>
      <c r="AA424" s="12" t="str">
        <f t="shared" ca="1" si="9507"/>
        <v>—</v>
      </c>
      <c r="AB424" s="17">
        <f t="array" aca="1" ref="AB424" ca="1">IF(H424,IF(W424&gt;0,SUM((INDIRECT(ster!$D$14)&lt;&gt;"")*IFERROR((INDIRECT(Q424)&lt;&gt;"")*(INDIRECT(Q424)=INT(INDIRECT(Q424))),0)),0),"")</f>
        <v>0</v>
      </c>
      <c r="AC424" s="17">
        <f t="array" aca="1" ref="AC424" ca="1">IF(H424,W424-AB424,"")</f>
        <v>0</v>
      </c>
      <c r="AD424" s="17">
        <f t="shared" ca="1" si="9508"/>
        <v>1</v>
      </c>
      <c r="AE424" s="17" t="b">
        <f t="shared" ca="1" si="9509"/>
        <v>0</v>
      </c>
      <c r="AF424" s="17" t="str">
        <f ca="1">IF(AE424,IF($H424,ADDRESS(3,D424+2,4,,"["&amp;wew!$G$7&amp;"]"&amp;_sheetname_dataframe)&amp;":"&amp;ADDRESS(2+ster!$C$14,D424+2,4),""),"")</f>
        <v/>
      </c>
      <c r="AG424" s="17" t="str">
        <f t="shared" ca="1" si="9510"/>
        <v/>
      </c>
      <c r="AH424" s="17" t="b">
        <f t="shared" ca="1" si="9511"/>
        <v>0</v>
      </c>
      <c r="AI424" s="17" t="str">
        <f ca="1">IF(AH424,IF($H424,ADDRESS(3,D424+3,4,,"["&amp;wew!$G$7&amp;"]"&amp;_sheetname_dataframe)&amp;":"&amp;ADDRESS(2+ster!$C$14,D424+3,4),""),"")</f>
        <v/>
      </c>
      <c r="AJ424" s="17" t="str">
        <f t="shared" ca="1" si="9512"/>
        <v/>
      </c>
      <c r="AK424" s="17" t="b">
        <f t="shared" ca="1" si="9513"/>
        <v>0</v>
      </c>
      <c r="AL424" s="17" t="b">
        <f t="shared" ca="1" si="9514"/>
        <v>0</v>
      </c>
      <c r="AM424" s="17" t="b">
        <f t="shared" ca="1" si="9515"/>
        <v>0</v>
      </c>
      <c r="AN424" s="17">
        <f t="shared" ca="1" si="9516"/>
        <v>0</v>
      </c>
      <c r="AO424" s="24" t="str">
        <f t="shared" ca="1" si="9517"/>
        <v/>
      </c>
      <c r="AP424" s="24" t="str">
        <f t="shared" ca="1" si="9518"/>
        <v/>
      </c>
      <c r="AQ424" s="17" t="b">
        <f t="shared" ca="1" si="9519"/>
        <v>0</v>
      </c>
      <c r="AR424" s="17" t="b">
        <f t="shared" ca="1" si="9520"/>
        <v>0</v>
      </c>
      <c r="AS424" s="17" t="b">
        <f t="shared" ca="1" si="9521"/>
        <v>0</v>
      </c>
      <c r="AT424" s="17" t="b">
        <f t="shared" ca="1" si="9522"/>
        <v>0</v>
      </c>
      <c r="AU424" s="17" t="b">
        <f t="shared" ca="1" si="9523"/>
        <v>0</v>
      </c>
      <c r="AV424" s="17" t="b">
        <f t="shared" ca="1" si="9524"/>
        <v>0</v>
      </c>
      <c r="AW424" s="17" t="b">
        <f t="shared" ca="1" si="9525"/>
        <v>0</v>
      </c>
      <c r="AX424" s="14" t="b">
        <f t="array" aca="1" ref="AX424" ca="1">IF(H424,N424&gt;0,"")</f>
        <v>0</v>
      </c>
      <c r="AY424" s="17" t="str">
        <f t="shared" ca="1" si="9526"/>
        <v/>
      </c>
      <c r="AZ424" s="17" t="str">
        <f t="array" aca="1" ref="AZ424" ca="1">IF(AY424&lt;&gt;"",SUM(1*ISERROR(MATCH(INDIRECT(AY424),INDIRECT(K424),0)))=0,"")</f>
        <v/>
      </c>
      <c r="BA424" s="17" t="b">
        <f t="shared" ca="1" si="9527"/>
        <v>1</v>
      </c>
      <c r="BB424" s="17" t="b">
        <v>0</v>
      </c>
      <c r="BC424" s="17" t="b">
        <f t="shared" ca="1" si="9528"/>
        <v>0</v>
      </c>
      <c r="BD424" s="17" t="b">
        <f t="shared" ca="1" si="9529"/>
        <v>0</v>
      </c>
      <c r="BE424" s="17" t="b">
        <f t="shared" ca="1" si="9530"/>
        <v>0</v>
      </c>
      <c r="BF424" s="17" t="b">
        <f t="shared" ca="1" si="9531"/>
        <v>0</v>
      </c>
      <c r="BG424" s="17" t="b">
        <f t="shared" ca="1" si="9532"/>
        <v>0</v>
      </c>
      <c r="BH424" s="17" t="b">
        <f t="shared" ca="1" si="9533"/>
        <v>0</v>
      </c>
      <c r="BI424" s="17">
        <f t="shared" ca="1" si="9534"/>
        <v>7</v>
      </c>
      <c r="BJ424" s="17" t="b">
        <f t="shared" ca="1" si="9535"/>
        <v>0</v>
      </c>
      <c r="BK424" s="17" t="str">
        <f t="shared" ca="1" si="9536"/>
        <v/>
      </c>
      <c r="BL424" s="17" t="str">
        <f t="shared" ca="1" si="9537"/>
        <v/>
      </c>
      <c r="BM424" s="17" t="str">
        <f t="shared" ca="1" si="9538"/>
        <v>0</v>
      </c>
      <c r="BN424" s="17" t="str">
        <f t="shared" ca="1" si="9539"/>
        <v>I</v>
      </c>
      <c r="BO424" s="17" t="str">
        <f t="shared" ca="1" si="9540"/>
        <v/>
      </c>
      <c r="BP424" s="14" t="b">
        <f t="shared" ca="1" si="9541"/>
        <v>1</v>
      </c>
      <c r="BQ424" s="35"/>
      <c r="BX424" s="16"/>
      <c r="BY424" s="16"/>
      <c r="BZ424" s="16"/>
      <c r="CA424" s="16"/>
      <c r="CB424" s="16"/>
      <c r="CC424" s="16"/>
      <c r="CD424" s="16"/>
      <c r="CE424" s="16"/>
      <c r="CF424" s="16"/>
      <c r="CN424" s="14">
        <f ca="1">IF(H424,IFERROR(IsVariableNameLegal(O424),0),0)</f>
        <v>0</v>
      </c>
      <c r="CO424" s="14" t="str">
        <f t="array" aca="1" ref="CO424" ca="1">IF(H424,IF(COUNTIF(INDIRECT(wew!$C$13),O424)&gt;1,TRIM(SUBSTITUTE(_xll.MCONCAT(IF((INDIRECT(wew!$C$13)=O424)*(COLUMN(INDIRECT(wew!$C$13))&lt;&gt;D424+1),-1+COLUMN(INDIRECT(wew!$C$13)),"")," "),"  "," ")),""),"")</f>
        <v/>
      </c>
      <c r="CP424" s="14" t="str">
        <f t="array" aca="1" ref="CP424" ca="1">IF(P424&lt;&gt;"",IF(LEN(P424)&gt;150,1,""),"")</f>
        <v/>
      </c>
      <c r="CQ424" s="14" t="str">
        <f t="array" aca="1" ref="CQ424" ca="1">IF(AND(H424,NOT(ster!$J$3)),IF(COUNTIF(INDIRECT(wew!$C$15),P424)&gt;1,TRIM(SUBSTITUTE(_xll.MCONCAT(IF((INDIRECT(wew!$C$15)=P424)*(COLUMN(INDIRECT(wew!$C$15))&lt;&gt;D424+1),-1+COLUMN(INDIRECT(wew!$C$15)),"")," "),"  "," ")),""),"")</f>
        <v/>
      </c>
      <c r="CR424" s="14" t="str">
        <f t="array" aca="1" ref="CR424" ca="1">IF(H424,IF(AND(W424&gt;0,AO424&lt;&gt;""),TRIM(SUBSTITUTE(_xll.MCONCAT(IFERROR(IF(ISNUMBER(INDIRECT(Q424)),IF((INDIRECT(ster!$D$14)&lt;&gt;"")*(INDIRECT(Q424)&lt;AO424),INDIRECT(ster!$D$14) &amp; ": " &amp;  SUBSTITUTE(IF( AV424,IFERROR(TEXT(INDIRECT(Q424),"rrrr-mm-dd") &amp;" (" &amp; INDIRECT(Q424) &amp;")",INDIRECT(Q424)),INDIRECT(Q424))," "," "),""),""),"")," "),"  "," ")),""),"")</f>
        <v/>
      </c>
      <c r="CS424" s="14" t="str">
        <f t="array" aca="1" ref="CS424" ca="1">IF(H424,IF(AND(W424&gt;0,AP424&lt;&gt;""),TRIM(SUBSTITUTE(_xll.MCONCAT(IFERROR(IF(ISNUMBER(INDIRECT(Q424)),IF((INDIRECT(ster!$D$14)&lt;&gt;"")*(INDIRECT(Q424)&gt;AP424),INDIRECT(ster!$D$14) &amp; ": " &amp;  SUBSTITUTE(IF( AV424,IFERROR(TEXT(INDIRECT(Q424),"rrrr-mm-dd")&amp;" (" &amp; INDIRECT(Q424) &amp;")",INDIRECT(Q424)),INDIRECT(Q424))," "," "),""),""),"")," "),"  "," ")),""),"")</f>
        <v/>
      </c>
      <c r="CT424" s="14" t="str">
        <f t="array" aca="1" ref="CT424" ca="1">IF(H424,IF(AND(N424&gt;0,AR424),TRIM(SUBSTITUTE(_xll.MCONCAT(IFERROR(IF(ISNUMBER(INDIRECT(Q424)),IF((INDIRECT(ster!$D$14)&lt;&gt;"")*(IFERROR(0*(MATCH(INDIRECT(Q424),INDIRECT(K424),0)&gt;0),1)),INDIRECT(ster!$D$14) &amp; ": " &amp;  SUBSTITUTE(IF( AV424,IFERROR(TEXT(INDIRECT(Q424),"rrrr-mm-dd")&amp;" (" &amp; INDIRECT(Q424) &amp;")",INDIRECT(Q424)),INDIRECT(Q424))," "," "),""),""),"")," "),"  "," ")),""),"")</f>
        <v/>
      </c>
      <c r="CU424" s="14" t="str">
        <f t="array" aca="1" ref="CU424" ca="1">IF(H424,IF(AND(V424&gt;0),TRIM(SUBSTITUTE(_xll.MCONCAT(IF((INDIRECT(ster!$D$14)&lt;&gt;"")*(IFERROR(0*(INDIRECT(Q424)&lt;&gt;""),1)),INDIRECT(ster!$D$14),"")," "),"  "," ")),""),"")</f>
        <v/>
      </c>
      <c r="CV424" s="14" t="str">
        <f t="array" aca="1" ref="CV424" ca="1">IF(H424,IF(AS424,
TRIM(SUBSTITUTE(_xll.MCONCAT(IF(
   (INDIRECT(ster!$D$14)&lt;&gt;"")*
   ((INDIRECT(Q424)="")+
      NOT(ISNUMBER(INDIRECT(Q424)))*
      NOT(ISERROR(MATCH(INDIRECT(Q424),INDIRECT(K424),0)))
    ),
      INDIRECT(ster!$D$14),
   "")," "),"  "," ")),
""),"")</f>
        <v/>
      </c>
      <c r="CW424" s="14" t="str">
        <f t="array" aca="1" ref="CW424" ca="1">IF(H424,IF(AND(AQ424),TRIM(SUBSTITUTE(_xll.MCONCAT(IFERROR(IF(ISNUMBER(INDIRECT(Q424)),IF((INDIRECT(ster!$D$14)&lt;&gt;"")*(INDIRECT(Q424)&lt;&gt;INT(INDIRECT(Q424))),INDIRECT(ster!$D$14) &amp; ": " &amp; INDIRECT(Q424),""),""),"")," "),"  "," ")),""),"")</f>
        <v/>
      </c>
      <c r="CX424" s="14" t="str">
        <f t="array" aca="1" ref="CX424" ca="1">IF(H424,IF(OR(AU424,AV424),TRIM(SUBSTITUTE(_xll.MCONCAT(IF((INDIRECT(ster!$D$14)&lt;&gt;"")*NOT(ISNUMBER(INDIRECT(Q424))),IF(ISERROR(MATCH(INDIRECT(Q424),INDIRECT(K424),0)),IFERROR(IF(INDIRECT(Q424)&lt;&gt;"",INDIRECT(ster!$D$14) &amp; ": " &amp; SUBSTITUTE(INDIRECT(Q424)," "," "),""),""),""),"")," "),"  "," ")),""),"")</f>
        <v/>
      </c>
      <c r="CY424" s="14" t="str">
        <f t="array" aca="1" ref="CY424" ca="1">IF(H424,IF(AE424,TRIM(SUBSTITUTE(_xll.MCONCAT(IF((INDIRECT(ster!$D$14)&lt;&gt;"")*IFERROR(NOT(INDIRECT(AF424)),FALSE),IF(ISERROR(MATCH(INDIRECT(Q424),INDIRECT(K424),0)),IFERROR(IF(INDIRECT(Q424)&lt;&gt;"",INDIRECT(ster!$D$14)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CZ424" s="14" t="str">
        <f t="array" aca="1" ref="CZ424" ca="1">IF(H424,IF(AH424,TRIM(SUBSTITUTE(_xll.MCONCAT(IF((INDIRECT(ster!$D$14)&lt;&gt;"")*IFERROR(NOT(INDIRECT(AI424)),FALSE),IF(ISERROR(MATCH(INDIRECT(Q424),INDIRECT(K424),0)),IFERROR(IF(INDIRECT(Q424)&lt;&gt;"",INDIRECT(ster!$D$14)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DC424" s="14" t="str">
        <f ca="1">SUBSTITUTE(SUBSTITUTE(SUBSTITUTE(SUBSTITUTE(_xll.MCONCAT(DG424:DS424,"■"),"■■","■"),"■■","■"),"■■","■"),"■■","■")</f>
        <v>■</v>
      </c>
      <c r="DD424" s="14" t="str">
        <f t="shared" ca="1" si="9542"/>
        <v/>
      </c>
      <c r="DE424" s="14" t="str">
        <f t="shared" ca="1" si="9543"/>
        <v/>
      </c>
      <c r="DF424" s="14" t="str">
        <f t="shared" ca="1" si="9544"/>
        <v/>
      </c>
      <c r="DG424" s="14" t="str">
        <f t="shared" ca="1" si="9545"/>
        <v/>
      </c>
      <c r="DH424" s="14" t="str">
        <f t="shared" ca="1" si="9546"/>
        <v/>
      </c>
      <c r="DI424" s="14" t="str">
        <f t="shared" ca="1" si="9547"/>
        <v/>
      </c>
      <c r="DJ424" s="14" t="str">
        <f t="shared" ca="1" si="9548"/>
        <v/>
      </c>
      <c r="DK424" s="14" t="str">
        <f t="shared" ca="1" si="9549"/>
        <v/>
      </c>
      <c r="DL424" s="14" t="str">
        <f t="shared" ca="1" si="9550"/>
        <v/>
      </c>
      <c r="DM424" s="14" t="str">
        <f t="shared" ca="1" si="9551"/>
        <v/>
      </c>
      <c r="DN424" s="14" t="str">
        <f t="array" aca="1" ref="DN424" ca="1">IF(CU424&lt;&gt;"","There are errors in the entered values in the following cases: " &amp;SUBSTITUTE(CU424," ",", "),"")</f>
        <v/>
      </c>
      <c r="DO424" s="14" t="str">
        <f t="shared" ca="1" si="9552"/>
        <v/>
      </c>
      <c r="DP424" s="14" t="str">
        <f t="shared" ca="1" si="9553"/>
        <v/>
      </c>
      <c r="DQ424" s="14" t="str">
        <f t="shared" ca="1" si="9554"/>
        <v/>
      </c>
      <c r="DR424" s="14" t="str">
        <f t="shared" ca="1" si="9555"/>
        <v/>
      </c>
      <c r="DS424" s="14" t="str">
        <f t="shared" ca="1" si="9556"/>
        <v/>
      </c>
      <c r="DZ424" s="14" t="b">
        <f t="shared" ca="1" si="9557"/>
        <v>0</v>
      </c>
      <c r="EA424" s="14" t="str">
        <f t="shared" ca="1" si="9558"/>
        <v/>
      </c>
      <c r="EB424" s="14" t="str">
        <f t="shared" ca="1" si="9559"/>
        <v/>
      </c>
      <c r="EC424" s="14" t="str">
        <f t="shared" ca="1" si="9560"/>
        <v/>
      </c>
      <c r="ED424" s="14" t="str">
        <f t="shared" ca="1" si="9561"/>
        <v/>
      </c>
      <c r="EE424" s="14" t="str">
        <f t="shared" ca="1" si="9562"/>
        <v/>
      </c>
      <c r="EF424" s="14" t="str">
        <f t="shared" ca="1" si="9563"/>
        <v/>
      </c>
      <c r="EG424" s="14" t="str">
        <f t="shared" ca="1" si="9564"/>
        <v/>
      </c>
      <c r="EM424" s="14" t="b">
        <f t="shared" ca="1" si="9565"/>
        <v>0</v>
      </c>
      <c r="EN424" s="14" t="str">
        <f t="shared" ca="1" si="9566"/>
        <v/>
      </c>
      <c r="EO424" s="14" t="str">
        <f t="shared" ca="1" si="9567"/>
        <v/>
      </c>
      <c r="EP424" s="14" t="str">
        <f t="shared" ca="1" si="9568"/>
        <v/>
      </c>
      <c r="EQ424" s="14" t="str">
        <f t="shared" ca="1" si="9569"/>
        <v/>
      </c>
    </row>
    <row r="425" spans="2:147" s="14" customFormat="1">
      <c r="B425" s="14" t="str">
        <f t="shared" ca="1" si="9495"/>
        <v/>
      </c>
      <c r="C425" s="14">
        <f t="shared" ca="1" si="9496"/>
        <v>393</v>
      </c>
      <c r="D425" s="14">
        <f t="shared" si="9497"/>
        <v>423</v>
      </c>
      <c r="E425" s="14" t="str">
        <f t="shared" ca="1" si="9498"/>
        <v>I</v>
      </c>
      <c r="F425" s="14" t="str">
        <f t="shared" ca="1" si="9499"/>
        <v>q_110a1</v>
      </c>
      <c r="G425" s="14" t="str">
        <f t="shared" ca="1" si="9500"/>
        <v>Siblings' birth order</v>
      </c>
      <c r="H425" s="14" t="b">
        <f t="shared" ca="1" si="9501"/>
        <v>1</v>
      </c>
      <c r="I425" s="14" t="str">
        <f ca="1">IF($H425,ADDRESS(3,(D425+1)*2-1,4,,"["&amp;wew!$G$7&amp;"]"&amp;_sheetname_labels)&amp;":"&amp;ADDRESS(2+ster!$B$20,(D425+1)*2-1,4),"")</f>
        <v>[DBTemplate.xlsm]labels!AFO3:AFO61</v>
      </c>
      <c r="J425" s="14">
        <f t="array" aca="1" ref="J425" ca="1">IF(H425,MAX(0,MAX(IF(INDIRECT(I425)&lt;&gt;"",ROW(INDIRECT(I425)),""))-2),"")</f>
        <v>0</v>
      </c>
      <c r="K425" s="14" t="str">
        <f ca="1">IF($H425,IF($J425&gt;0,ADDRESS(3,(D425+1)*2-1,4,,"["&amp;wew!$G$7&amp;"]"&amp;_sheetname_labels)&amp;":"&amp;ADDRESS(2+J425,(D425+1)*2-1,4),""),"")</f>
        <v/>
      </c>
      <c r="L425" s="14" t="str">
        <f ca="1">IF($H425,IF($J425&gt;0,ADDRESS(3,(D425+1)*2,4,,"["&amp;wew!$G$7&amp;"]"&amp;_sheetname_labels)&amp;":"&amp;ADDRESS(2+J425,(D425+1)*2,4),""),"")</f>
        <v/>
      </c>
      <c r="M425" s="14">
        <f t="shared" ca="1" si="9502"/>
        <v>0</v>
      </c>
      <c r="N425" s="14">
        <f t="shared" ca="1" si="9503"/>
        <v>0</v>
      </c>
      <c r="O425" s="14" t="str">
        <f t="shared" ca="1" si="9504"/>
        <v>q_110a1</v>
      </c>
      <c r="P425" s="14" t="str">
        <f t="shared" ca="1" si="9505"/>
        <v>Siblings' birth order</v>
      </c>
      <c r="Q425" s="14" t="str">
        <f ca="1">IF($BP425,ADDRESS(3,D425+1,4,,"["&amp;wew!$G$7&amp;"]"&amp;_sheetname_dataframe)&amp;":"&amp;ADDRESS(2+ster!$C$14,D425+1,4),"")</f>
        <v>[DBTemplate.xlsm]data_frame!PH3:PH3</v>
      </c>
      <c r="R425" s="14" t="str">
        <f>IF($BP425,IF(MID(_xll.FORMULATEXT(INDEX(INDIRECT(Q425),1)),1,1)="=", _xll.FORMULATEXT(INDEX(INDIRECT(Q425),1),2,TRUE),""),"")</f>
        <v/>
      </c>
      <c r="S425" s="14">
        <f t="array" aca="1" ref="S425" ca="1">IF(H425,SUM(IF((IFERROR(INDIRECT(Q425)&lt;&gt;"",FALSE))*(INDIRECT(ster!$D$14)&lt;&gt;""),1,0)),"")</f>
        <v>1</v>
      </c>
      <c r="T425" s="14">
        <f t="array" aca="1" ref="T425" ca="1">IF(H425,IF(M425&gt;0,SUM(IFERROR(1*(MATCH(INDIRECT(Q425),INDIRECT(K425),0)&gt;0),0)*(INDIRECT(ster!$D$14)&lt;&gt;"")*NOT(ISNUMBER(INDIRECT(Q425)))),0),"")</f>
        <v>0</v>
      </c>
      <c r="U425" s="14">
        <f t="array" aca="1" ref="U425" ca="1">IF(H425,SUM((IFERROR(INDIRECT(Q425)="",FALSE))*(INDIRECT(ster!$D$14)&lt;&gt;"")),"")</f>
        <v>0</v>
      </c>
      <c r="V425" s="14">
        <f t="array" aca="1" ref="V425" ca="1">IF(H425,SUM((IFERROR(INDIRECT(Q425)="#ąś",TRUE))*(INDIRECT(ster!$D$14)&lt;&gt;"")),"")</f>
        <v>0</v>
      </c>
      <c r="W425" s="14">
        <f t="array" aca="1" ref="W425" ca="1">IF(H425,SUM(ISNUMBER(INDIRECT(Q425))*(INDIRECT(ster!$D$14)&lt;&gt;"")),"")</f>
        <v>1</v>
      </c>
      <c r="X425" s="14">
        <f t="array" aca="1" ref="X425" ca="1">IF(AND(H425,W425&gt;0),IF(wew!$B$3,MIN(IF((INDIRECT(ster!$D$14)&lt;&gt;"")*IFERROR(INDIRECT($Q425)&lt;&gt;"",FALSE),IFERROR(INDIRECT($Q425),"X"),"X")),"&lt;włącz podświetlanie wartości&gt;"),"—")</f>
        <v>6</v>
      </c>
      <c r="Y425" s="14">
        <f t="array" aca="1" ref="Y425" ca="1">IF(AND(H425,W425&gt;0),IF(wew!$B$3,MAX(IF((INDIRECT(ster!$D$14)&lt;&gt;"")*IFERROR(INDIRECT($Q425)&lt;&gt;"",FALSE),IFERROR(INDIRECT($Q425),"X"),"X")),"&lt;włącz podświetlanie wartości&gt;"),"—")</f>
        <v>6</v>
      </c>
      <c r="Z425" s="14">
        <f t="shared" ca="1" si="9506"/>
        <v>0</v>
      </c>
      <c r="AA425" s="12">
        <f t="shared" ca="1" si="9507"/>
        <v>1</v>
      </c>
      <c r="AB425" s="17">
        <f t="array" aca="1" ref="AB425" ca="1">IF(H425,IF(W425&gt;0,SUM((INDIRECT(ster!$D$14)&lt;&gt;"")*IFERROR((INDIRECT(Q425)&lt;&gt;"")*(INDIRECT(Q425)=INT(INDIRECT(Q425))),0)),0),"")</f>
        <v>1</v>
      </c>
      <c r="AC425" s="17">
        <f t="array" aca="1" ref="AC425" ca="1">IF(H425,W425-AB425,"")</f>
        <v>0</v>
      </c>
      <c r="AD425" s="17">
        <f t="shared" ca="1" si="9508"/>
        <v>1</v>
      </c>
      <c r="AE425" s="17" t="b">
        <f t="shared" ca="1" si="9509"/>
        <v>0</v>
      </c>
      <c r="AF425" s="17" t="str">
        <f ca="1">IF(AE425,IF($H425,ADDRESS(3,D425+2,4,,"["&amp;wew!$G$7&amp;"]"&amp;_sheetname_dataframe)&amp;":"&amp;ADDRESS(2+ster!$C$14,D425+2,4),""),"")</f>
        <v/>
      </c>
      <c r="AG425" s="17" t="str">
        <f t="shared" ca="1" si="9510"/>
        <v/>
      </c>
      <c r="AH425" s="17" t="b">
        <f t="shared" ca="1" si="9511"/>
        <v>0</v>
      </c>
      <c r="AI425" s="17" t="str">
        <f ca="1">IF(AH425,IF($H425,ADDRESS(3,D425+3,4,,"["&amp;wew!$G$7&amp;"]"&amp;_sheetname_dataframe)&amp;":"&amp;ADDRESS(2+ster!$C$14,D425+3,4),""),"")</f>
        <v/>
      </c>
      <c r="AJ425" s="17" t="str">
        <f t="shared" ca="1" si="9512"/>
        <v/>
      </c>
      <c r="AK425" s="17" t="b">
        <f t="shared" ca="1" si="9513"/>
        <v>0</v>
      </c>
      <c r="AL425" s="17" t="b">
        <f t="shared" ca="1" si="9514"/>
        <v>0</v>
      </c>
      <c r="AM425" s="17" t="b">
        <f t="shared" ca="1" si="9515"/>
        <v>1</v>
      </c>
      <c r="AN425" s="17">
        <f t="shared" ca="1" si="9516"/>
        <v>0</v>
      </c>
      <c r="AO425" s="24" t="str">
        <f t="shared" ca="1" si="9517"/>
        <v/>
      </c>
      <c r="AP425" s="24" t="str">
        <f t="shared" ca="1" si="9518"/>
        <v/>
      </c>
      <c r="AQ425" s="17" t="b">
        <f t="shared" ca="1" si="9519"/>
        <v>0</v>
      </c>
      <c r="AR425" s="17" t="b">
        <f t="shared" ca="1" si="9520"/>
        <v>0</v>
      </c>
      <c r="AS425" s="17" t="b">
        <f t="shared" ca="1" si="9521"/>
        <v>0</v>
      </c>
      <c r="AT425" s="17" t="b">
        <f t="shared" ca="1" si="9522"/>
        <v>0</v>
      </c>
      <c r="AU425" s="17" t="b">
        <f t="shared" ca="1" si="9523"/>
        <v>0</v>
      </c>
      <c r="AV425" s="17" t="b">
        <f t="shared" ca="1" si="9524"/>
        <v>0</v>
      </c>
      <c r="AW425" s="17" t="b">
        <f t="shared" ca="1" si="9525"/>
        <v>1</v>
      </c>
      <c r="AX425" s="14" t="b">
        <f t="array" aca="1" ref="AX425" ca="1">IF(H425,N425&gt;0,"")</f>
        <v>0</v>
      </c>
      <c r="AY425" s="17" t="str">
        <f t="shared" ca="1" si="9526"/>
        <v/>
      </c>
      <c r="AZ425" s="17" t="str">
        <f t="array" aca="1" ref="AZ425" ca="1">IF(AY425&lt;&gt;"",SUM(1*ISERROR(MATCH(INDIRECT(AY425),INDIRECT(K425),0)))=0,"")</f>
        <v/>
      </c>
      <c r="BA425" s="17" t="b">
        <f t="shared" ca="1" si="9527"/>
        <v>1</v>
      </c>
      <c r="BB425" s="17" t="b">
        <v>0</v>
      </c>
      <c r="BC425" s="17" t="b">
        <f t="shared" ca="1" si="9528"/>
        <v>0</v>
      </c>
      <c r="BD425" s="17" t="b">
        <f t="shared" ca="1" si="9529"/>
        <v>0</v>
      </c>
      <c r="BE425" s="17" t="b">
        <f t="shared" ca="1" si="9530"/>
        <v>1</v>
      </c>
      <c r="BF425" s="17" t="b">
        <f t="shared" ca="1" si="9531"/>
        <v>0</v>
      </c>
      <c r="BG425" s="17" t="b">
        <f t="shared" ca="1" si="9532"/>
        <v>0</v>
      </c>
      <c r="BH425" s="17" t="b">
        <f t="shared" ca="1" si="9533"/>
        <v>1</v>
      </c>
      <c r="BI425" s="17">
        <f t="shared" ca="1" si="9534"/>
        <v>4</v>
      </c>
      <c r="BJ425" s="17" t="b">
        <f t="shared" ca="1" si="9535"/>
        <v>0</v>
      </c>
      <c r="BK425" s="17" t="str">
        <f t="shared" ca="1" si="9536"/>
        <v/>
      </c>
      <c r="BL425" s="17" t="str">
        <f t="shared" ca="1" si="9537"/>
        <v/>
      </c>
      <c r="BM425" s="17" t="str">
        <f t="shared" ca="1" si="9538"/>
        <v>I</v>
      </c>
      <c r="BN425" s="17" t="str">
        <f t="shared" ca="1" si="9539"/>
        <v>I</v>
      </c>
      <c r="BO425" s="17" t="str">
        <f t="shared" ca="1" si="9540"/>
        <v>I</v>
      </c>
      <c r="BP425" s="14" t="b">
        <f t="shared" ca="1" si="9541"/>
        <v>1</v>
      </c>
      <c r="BQ425" s="35"/>
      <c r="BX425" s="16"/>
      <c r="BY425" s="16"/>
      <c r="BZ425" s="16"/>
      <c r="CA425" s="16"/>
      <c r="CB425" s="16"/>
      <c r="CC425" s="16"/>
      <c r="CD425" s="16"/>
      <c r="CE425" s="16"/>
      <c r="CF425" s="16"/>
      <c r="CN425" s="14">
        <f ca="1">IF(H425,IFERROR(IsVariableNameLegal(O425),0),0)</f>
        <v>0</v>
      </c>
      <c r="CO425" s="14" t="str">
        <f t="array" aca="1" ref="CO425" ca="1">IF(H425,IF(COUNTIF(INDIRECT(wew!$C$13),O425)&gt;1,TRIM(SUBSTITUTE(_xll.MCONCAT(IF((INDIRECT(wew!$C$13)=O425)*(COLUMN(INDIRECT(wew!$C$13))&lt;&gt;D425+1),-1+COLUMN(INDIRECT(wew!$C$13)),"")," "),"  "," ")),""),"")</f>
        <v/>
      </c>
      <c r="CP425" s="14" t="str">
        <f t="array" aca="1" ref="CP425" ca="1">IF(P425&lt;&gt;"",IF(LEN(P425)&gt;150,1,""),"")</f>
        <v/>
      </c>
      <c r="CQ425" s="14" t="str">
        <f t="array" aca="1" ref="CQ425" ca="1">IF(AND(H425,NOT(ster!$J$3)),IF(COUNTIF(INDIRECT(wew!$C$15),P425)&gt;1,TRIM(SUBSTITUTE(_xll.MCONCAT(IF((INDIRECT(wew!$C$15)=P425)*(COLUMN(INDIRECT(wew!$C$15))&lt;&gt;D425+1),-1+COLUMN(INDIRECT(wew!$C$15)),"")," "),"  "," ")),""),"")</f>
        <v/>
      </c>
      <c r="CR425" s="14" t="str">
        <f t="array" aca="1" ref="CR425" ca="1">IF(H425,IF(AND(W425&gt;0,AO425&lt;&gt;""),TRIM(SUBSTITUTE(_xll.MCONCAT(IFERROR(IF(ISNUMBER(INDIRECT(Q425)),IF((INDIRECT(ster!$D$14)&lt;&gt;"")*(INDIRECT(Q425)&lt;AO425),INDIRECT(ster!$D$14) &amp; ": " &amp;  SUBSTITUTE(IF( AV425,IFERROR(TEXT(INDIRECT(Q425),"rrrr-mm-dd") &amp;" (" &amp; INDIRECT(Q425) &amp;")",INDIRECT(Q425)),INDIRECT(Q425))," "," "),""),""),"")," "),"  "," ")),""),"")</f>
        <v/>
      </c>
      <c r="CS425" s="14" t="str">
        <f t="array" aca="1" ref="CS425" ca="1">IF(H425,IF(AND(W425&gt;0,AP425&lt;&gt;""),TRIM(SUBSTITUTE(_xll.MCONCAT(IFERROR(IF(ISNUMBER(INDIRECT(Q425)),IF((INDIRECT(ster!$D$14)&lt;&gt;"")*(INDIRECT(Q425)&gt;AP425),INDIRECT(ster!$D$14) &amp; ": " &amp;  SUBSTITUTE(IF( AV425,IFERROR(TEXT(INDIRECT(Q425),"rrrr-mm-dd")&amp;" (" &amp; INDIRECT(Q425) &amp;")",INDIRECT(Q425)),INDIRECT(Q425))," "," "),""),""),"")," "),"  "," ")),""),"")</f>
        <v/>
      </c>
      <c r="CT425" s="14" t="str">
        <f t="array" aca="1" ref="CT425" ca="1">IF(H425,IF(AND(N425&gt;0,AR425),TRIM(SUBSTITUTE(_xll.MCONCAT(IFERROR(IF(ISNUMBER(INDIRECT(Q425)),IF((INDIRECT(ster!$D$14)&lt;&gt;"")*(IFERROR(0*(MATCH(INDIRECT(Q425),INDIRECT(K425),0)&gt;0),1)),INDIRECT(ster!$D$14) &amp; ": " &amp;  SUBSTITUTE(IF( AV425,IFERROR(TEXT(INDIRECT(Q425),"rrrr-mm-dd")&amp;" (" &amp; INDIRECT(Q425) &amp;")",INDIRECT(Q425)),INDIRECT(Q425))," "," "),""),""),"")," "),"  "," ")),""),"")</f>
        <v/>
      </c>
      <c r="CU425" s="14" t="str">
        <f t="array" aca="1" ref="CU425" ca="1">IF(H425,IF(AND(V425&gt;0),TRIM(SUBSTITUTE(_xll.MCONCAT(IF((INDIRECT(ster!$D$14)&lt;&gt;"")*(IFERROR(0*(INDIRECT(Q425)&lt;&gt;""),1)),INDIRECT(ster!$D$14),"")," "),"  "," ")),""),"")</f>
        <v/>
      </c>
      <c r="CV425" s="14" t="str">
        <f t="array" aca="1" ref="CV425" ca="1">IF(H425,IF(AS425,
TRIM(SUBSTITUTE(_xll.MCONCAT(IF(
   (INDIRECT(ster!$D$14)&lt;&gt;"")*
   ((INDIRECT(Q425)="")+
      NOT(ISNUMBER(INDIRECT(Q425)))*
      NOT(ISERROR(MATCH(INDIRECT(Q425),INDIRECT(K425),0)))
    ),
      INDIRECT(ster!$D$14),
   "")," "),"  "," ")),
""),"")</f>
        <v/>
      </c>
      <c r="CW425" s="14" t="str">
        <f t="array" aca="1" ref="CW425" ca="1">IF(H425,IF(AND(AQ425),TRIM(SUBSTITUTE(_xll.MCONCAT(IFERROR(IF(ISNUMBER(INDIRECT(Q425)),IF((INDIRECT(ster!$D$14)&lt;&gt;"")*(INDIRECT(Q425)&lt;&gt;INT(INDIRECT(Q425))),INDIRECT(ster!$D$14) &amp; ": " &amp; INDIRECT(Q425),""),""),"")," "),"  "," ")),""),"")</f>
        <v/>
      </c>
      <c r="CX425" s="14" t="str">
        <f t="array" aca="1" ref="CX425" ca="1">IF(H425,IF(OR(AU425,AV425),TRIM(SUBSTITUTE(_xll.MCONCAT(IF((INDIRECT(ster!$D$14)&lt;&gt;"")*NOT(ISNUMBER(INDIRECT(Q425))),IF(ISERROR(MATCH(INDIRECT(Q425),INDIRECT(K425),0)),IFERROR(IF(INDIRECT(Q425)&lt;&gt;"",INDIRECT(ster!$D$14) &amp; ": " &amp; SUBSTITUTE(INDIRECT(Q425)," "," "),""),""),""),"")," "),"  "," ")),""),"")</f>
        <v/>
      </c>
      <c r="CY425" s="14" t="str">
        <f t="array" aca="1" ref="CY425" ca="1">IF(H425,IF(AE425,TRIM(SUBSTITUTE(_xll.MCONCAT(IF((INDIRECT(ster!$D$14)&lt;&gt;"")*IFERROR(NOT(INDIRECT(AF425)),FALSE),IF(ISERROR(MATCH(INDIRECT(Q425),INDIRECT(K425),0)),IFERROR(IF(INDIRECT(Q425)&lt;&gt;"",INDIRECT(ster!$D$14)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CZ425" s="14" t="str">
        <f t="array" aca="1" ref="CZ425" ca="1">IF(H425,IF(AH425,TRIM(SUBSTITUTE(_xll.MCONCAT(IF((INDIRECT(ster!$D$14)&lt;&gt;"")*IFERROR(NOT(INDIRECT(AI425)),FALSE),IF(ISERROR(MATCH(INDIRECT(Q425),INDIRECT(K425),0)),IFERROR(IF(INDIRECT(Q425)&lt;&gt;"",INDIRECT(ster!$D$14)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DC425" s="14" t="str">
        <f ca="1">SUBSTITUTE(SUBSTITUTE(SUBSTITUTE(SUBSTITUTE(_xll.MCONCAT(DG425:DS425,"■"),"■■","■"),"■■","■"),"■■","■"),"■■","■")</f>
        <v>■</v>
      </c>
      <c r="DD425" s="14" t="str">
        <f t="shared" ca="1" si="9542"/>
        <v/>
      </c>
      <c r="DE425" s="14" t="str">
        <f t="shared" ca="1" si="9543"/>
        <v/>
      </c>
      <c r="DF425" s="14" t="str">
        <f t="shared" ca="1" si="9544"/>
        <v/>
      </c>
      <c r="DG425" s="14" t="str">
        <f t="shared" ca="1" si="9545"/>
        <v/>
      </c>
      <c r="DH425" s="14" t="str">
        <f t="shared" ca="1" si="9546"/>
        <v/>
      </c>
      <c r="DI425" s="14" t="str">
        <f t="shared" ca="1" si="9547"/>
        <v/>
      </c>
      <c r="DJ425" s="14" t="str">
        <f t="shared" ca="1" si="9548"/>
        <v/>
      </c>
      <c r="DK425" s="14" t="str">
        <f t="shared" ca="1" si="9549"/>
        <v/>
      </c>
      <c r="DL425" s="14" t="str">
        <f t="shared" ca="1" si="9550"/>
        <v/>
      </c>
      <c r="DM425" s="14" t="str">
        <f t="shared" ca="1" si="9551"/>
        <v/>
      </c>
      <c r="DN425" s="14" t="str">
        <f t="array" aca="1" ref="DN425" ca="1">IF(CU425&lt;&gt;"","There are errors in the entered values in the following cases: " &amp;SUBSTITUTE(CU425," ",", "),"")</f>
        <v/>
      </c>
      <c r="DO425" s="14" t="str">
        <f t="shared" ca="1" si="9552"/>
        <v/>
      </c>
      <c r="DP425" s="14" t="str">
        <f t="shared" ca="1" si="9553"/>
        <v/>
      </c>
      <c r="DQ425" s="14" t="str">
        <f t="shared" ca="1" si="9554"/>
        <v/>
      </c>
      <c r="DR425" s="14" t="str">
        <f t="shared" ca="1" si="9555"/>
        <v/>
      </c>
      <c r="DS425" s="14" t="str">
        <f t="shared" ca="1" si="9556"/>
        <v/>
      </c>
      <c r="DZ425" s="14" t="b">
        <f t="shared" ca="1" si="9557"/>
        <v>0</v>
      </c>
      <c r="EA425" s="14" t="str">
        <f t="shared" ca="1" si="9558"/>
        <v/>
      </c>
      <c r="EB425" s="14" t="str">
        <f t="shared" ca="1" si="9559"/>
        <v/>
      </c>
      <c r="EC425" s="14" t="str">
        <f t="shared" ca="1" si="9560"/>
        <v/>
      </c>
      <c r="ED425" s="14" t="str">
        <f t="shared" ca="1" si="9561"/>
        <v/>
      </c>
      <c r="EE425" s="14" t="str">
        <f t="shared" ca="1" si="9562"/>
        <v/>
      </c>
      <c r="EF425" s="14" t="str">
        <f t="shared" ca="1" si="9563"/>
        <v/>
      </c>
      <c r="EG425" s="14" t="str">
        <f t="shared" ca="1" si="9564"/>
        <v/>
      </c>
      <c r="EM425" s="14" t="b">
        <f t="shared" ca="1" si="9565"/>
        <v>0</v>
      </c>
      <c r="EN425" s="14" t="str">
        <f t="shared" ca="1" si="9566"/>
        <v/>
      </c>
      <c r="EO425" s="14" t="str">
        <f t="shared" ca="1" si="9567"/>
        <v/>
      </c>
      <c r="EP425" s="14" t="str">
        <f t="shared" ca="1" si="9568"/>
        <v/>
      </c>
      <c r="EQ425" s="14" t="str">
        <f t="shared" ca="1" si="9569"/>
        <v/>
      </c>
    </row>
    <row r="426" spans="2:147" s="14" customFormat="1">
      <c r="B426" s="14" t="str">
        <f t="shared" ca="1" si="9495"/>
        <v/>
      </c>
      <c r="C426" s="14">
        <f t="shared" ca="1" si="9496"/>
        <v>394</v>
      </c>
      <c r="D426" s="14">
        <f t="shared" si="9497"/>
        <v>424</v>
      </c>
      <c r="E426" s="14" t="str">
        <f t="shared" ca="1" si="9498"/>
        <v>I</v>
      </c>
      <c r="F426" s="14" t="str">
        <f t="shared" ca="1" si="9499"/>
        <v>q_110a2</v>
      </c>
      <c r="G426" s="14" t="str">
        <f t="shared" ca="1" si="9500"/>
        <v>Number of siblings</v>
      </c>
      <c r="H426" s="14" t="b">
        <f t="shared" ca="1" si="9501"/>
        <v>1</v>
      </c>
      <c r="I426" s="14" t="str">
        <f ca="1">IF($H426,ADDRESS(3,(D426+1)*2-1,4,,"["&amp;wew!$G$7&amp;"]"&amp;_sheetname_labels)&amp;":"&amp;ADDRESS(2+ster!$B$20,(D426+1)*2-1,4),"")</f>
        <v>[DBTemplate.xlsm]labels!AFQ3:AFQ61</v>
      </c>
      <c r="J426" s="14">
        <f t="array" aca="1" ref="J426" ca="1">IF(H426,MAX(0,MAX(IF(INDIRECT(I426)&lt;&gt;"",ROW(INDIRECT(I426)),""))-2),"")</f>
        <v>0</v>
      </c>
      <c r="K426" s="14" t="str">
        <f ca="1">IF($H426,IF($J426&gt;0,ADDRESS(3,(D426+1)*2-1,4,,"["&amp;wew!$G$7&amp;"]"&amp;_sheetname_labels)&amp;":"&amp;ADDRESS(2+J426,(D426+1)*2-1,4),""),"")</f>
        <v/>
      </c>
      <c r="L426" s="14" t="str">
        <f ca="1">IF($H426,IF($J426&gt;0,ADDRESS(3,(D426+1)*2,4,,"["&amp;wew!$G$7&amp;"]"&amp;_sheetname_labels)&amp;":"&amp;ADDRESS(2+J426,(D426+1)*2,4),""),"")</f>
        <v/>
      </c>
      <c r="M426" s="14">
        <f t="shared" ca="1" si="9502"/>
        <v>0</v>
      </c>
      <c r="N426" s="14">
        <f t="shared" ca="1" si="9503"/>
        <v>0</v>
      </c>
      <c r="O426" s="14" t="str">
        <f t="shared" ca="1" si="9504"/>
        <v>q_110a2</v>
      </c>
      <c r="P426" s="14" t="str">
        <f t="shared" ca="1" si="9505"/>
        <v>Number of siblings</v>
      </c>
      <c r="Q426" s="14" t="str">
        <f ca="1">IF($BP426,ADDRESS(3,D426+1,4,,"["&amp;wew!$G$7&amp;"]"&amp;_sheetname_dataframe)&amp;":"&amp;ADDRESS(2+ster!$C$14,D426+1,4),"")</f>
        <v>[DBTemplate.xlsm]data_frame!PI3:PI3</v>
      </c>
      <c r="R426" s="14" t="str">
        <f>IF($BP426,IF(MID(_xll.FORMULATEXT(INDEX(INDIRECT(Q426),1)),1,1)="=", _xll.FORMULATEXT(INDEX(INDIRECT(Q426),1),2,TRUE),""),"")</f>
        <v/>
      </c>
      <c r="S426" s="14">
        <f t="array" aca="1" ref="S426" ca="1">IF(H426,SUM(IF((IFERROR(INDIRECT(Q426)&lt;&gt;"",FALSE))*(INDIRECT(ster!$D$14)&lt;&gt;""),1,0)),"")</f>
        <v>1</v>
      </c>
      <c r="T426" s="14">
        <f t="array" aca="1" ref="T426" ca="1">IF(H426,IF(M426&gt;0,SUM(IFERROR(1*(MATCH(INDIRECT(Q426),INDIRECT(K426),0)&gt;0),0)*(INDIRECT(ster!$D$14)&lt;&gt;"")*NOT(ISNUMBER(INDIRECT(Q426)))),0),"")</f>
        <v>0</v>
      </c>
      <c r="U426" s="14">
        <f t="array" aca="1" ref="U426" ca="1">IF(H426,SUM((IFERROR(INDIRECT(Q426)="",FALSE))*(INDIRECT(ster!$D$14)&lt;&gt;"")),"")</f>
        <v>0</v>
      </c>
      <c r="V426" s="14">
        <f t="array" aca="1" ref="V426" ca="1">IF(H426,SUM((IFERROR(INDIRECT(Q426)="#ąś",TRUE))*(INDIRECT(ster!$D$14)&lt;&gt;"")),"")</f>
        <v>0</v>
      </c>
      <c r="W426" s="14">
        <f t="array" aca="1" ref="W426" ca="1">IF(H426,SUM(ISNUMBER(INDIRECT(Q426))*(INDIRECT(ster!$D$14)&lt;&gt;"")),"")</f>
        <v>1</v>
      </c>
      <c r="X426" s="14">
        <f t="array" aca="1" ref="X426" ca="1">IF(AND(H426,W426&gt;0),IF(wew!$B$3,MIN(IF((INDIRECT(ster!$D$14)&lt;&gt;"")*IFERROR(INDIRECT($Q426)&lt;&gt;"",FALSE),IFERROR(INDIRECT($Q426),"X"),"X")),"&lt;włącz podświetlanie wartości&gt;"),"—")</f>
        <v>7</v>
      </c>
      <c r="Y426" s="14">
        <f t="array" aca="1" ref="Y426" ca="1">IF(AND(H426,W426&gt;0),IF(wew!$B$3,MAX(IF((INDIRECT(ster!$D$14)&lt;&gt;"")*IFERROR(INDIRECT($Q426)&lt;&gt;"",FALSE),IFERROR(INDIRECT($Q426),"X"),"X")),"&lt;włącz podświetlanie wartości&gt;"),"—")</f>
        <v>7</v>
      </c>
      <c r="Z426" s="14">
        <f t="shared" ca="1" si="9506"/>
        <v>0</v>
      </c>
      <c r="AA426" s="12">
        <f t="shared" ca="1" si="9507"/>
        <v>1</v>
      </c>
      <c r="AB426" s="17">
        <f t="array" aca="1" ref="AB426" ca="1">IF(H426,IF(W426&gt;0,SUM((INDIRECT(ster!$D$14)&lt;&gt;"")*IFERROR((INDIRECT(Q426)&lt;&gt;"")*(INDIRECT(Q426)=INT(INDIRECT(Q426))),0)),0),"")</f>
        <v>1</v>
      </c>
      <c r="AC426" s="17">
        <f t="array" aca="1" ref="AC426" ca="1">IF(H426,W426-AB426,"")</f>
        <v>0</v>
      </c>
      <c r="AD426" s="17">
        <f t="shared" ca="1" si="9508"/>
        <v>1</v>
      </c>
      <c r="AE426" s="17" t="b">
        <f t="shared" ca="1" si="9509"/>
        <v>0</v>
      </c>
      <c r="AF426" s="17" t="str">
        <f ca="1">IF(AE426,IF($H426,ADDRESS(3,D426+2,4,,"["&amp;wew!$G$7&amp;"]"&amp;_sheetname_dataframe)&amp;":"&amp;ADDRESS(2+ster!$C$14,D426+2,4),""),"")</f>
        <v/>
      </c>
      <c r="AG426" s="17" t="str">
        <f t="shared" ca="1" si="9510"/>
        <v/>
      </c>
      <c r="AH426" s="17" t="b">
        <f t="shared" ca="1" si="9511"/>
        <v>0</v>
      </c>
      <c r="AI426" s="17" t="str">
        <f ca="1">IF(AH426,IF($H426,ADDRESS(3,D426+3,4,,"["&amp;wew!$G$7&amp;"]"&amp;_sheetname_dataframe)&amp;":"&amp;ADDRESS(2+ster!$C$14,D426+3,4),""),"")</f>
        <v/>
      </c>
      <c r="AJ426" s="17" t="str">
        <f t="shared" ca="1" si="9512"/>
        <v/>
      </c>
      <c r="AK426" s="17" t="b">
        <f t="shared" ca="1" si="9513"/>
        <v>0</v>
      </c>
      <c r="AL426" s="17" t="b">
        <f t="shared" ca="1" si="9514"/>
        <v>0</v>
      </c>
      <c r="AM426" s="17" t="b">
        <f t="shared" ca="1" si="9515"/>
        <v>1</v>
      </c>
      <c r="AN426" s="17">
        <f t="shared" ca="1" si="9516"/>
        <v>0</v>
      </c>
      <c r="AO426" s="24" t="str">
        <f t="shared" ca="1" si="9517"/>
        <v/>
      </c>
      <c r="AP426" s="24" t="str">
        <f t="shared" ca="1" si="9518"/>
        <v/>
      </c>
      <c r="AQ426" s="17" t="b">
        <f t="shared" ca="1" si="9519"/>
        <v>0</v>
      </c>
      <c r="AR426" s="17" t="b">
        <f t="shared" ca="1" si="9520"/>
        <v>0</v>
      </c>
      <c r="AS426" s="17" t="b">
        <f t="shared" ca="1" si="9521"/>
        <v>0</v>
      </c>
      <c r="AT426" s="17" t="b">
        <f t="shared" ca="1" si="9522"/>
        <v>0</v>
      </c>
      <c r="AU426" s="17" t="b">
        <f t="shared" ca="1" si="9523"/>
        <v>0</v>
      </c>
      <c r="AV426" s="17" t="b">
        <f t="shared" ca="1" si="9524"/>
        <v>0</v>
      </c>
      <c r="AW426" s="17" t="b">
        <f t="shared" ca="1" si="9525"/>
        <v>1</v>
      </c>
      <c r="AX426" s="14" t="b">
        <f t="array" aca="1" ref="AX426" ca="1">IF(H426,N426&gt;0,"")</f>
        <v>0</v>
      </c>
      <c r="AY426" s="17" t="str">
        <f t="shared" ca="1" si="9526"/>
        <v/>
      </c>
      <c r="AZ426" s="17" t="str">
        <f t="array" aca="1" ref="AZ426" ca="1">IF(AY426&lt;&gt;"",SUM(1*ISERROR(MATCH(INDIRECT(AY426),INDIRECT(K426),0)))=0,"")</f>
        <v/>
      </c>
      <c r="BA426" s="17" t="b">
        <f t="shared" ca="1" si="9527"/>
        <v>1</v>
      </c>
      <c r="BB426" s="17" t="b">
        <v>0</v>
      </c>
      <c r="BC426" s="17" t="b">
        <f t="shared" ca="1" si="9528"/>
        <v>0</v>
      </c>
      <c r="BD426" s="17" t="b">
        <f t="shared" ca="1" si="9529"/>
        <v>0</v>
      </c>
      <c r="BE426" s="17" t="b">
        <f t="shared" ca="1" si="9530"/>
        <v>1</v>
      </c>
      <c r="BF426" s="17" t="b">
        <f t="shared" ca="1" si="9531"/>
        <v>0</v>
      </c>
      <c r="BG426" s="17" t="b">
        <f t="shared" ca="1" si="9532"/>
        <v>0</v>
      </c>
      <c r="BH426" s="17" t="b">
        <f t="shared" ca="1" si="9533"/>
        <v>1</v>
      </c>
      <c r="BI426" s="17">
        <f t="shared" ca="1" si="9534"/>
        <v>4</v>
      </c>
      <c r="BJ426" s="17" t="b">
        <f t="shared" ca="1" si="9535"/>
        <v>0</v>
      </c>
      <c r="BK426" s="17" t="str">
        <f t="shared" ca="1" si="9536"/>
        <v/>
      </c>
      <c r="BL426" s="17" t="str">
        <f t="shared" ca="1" si="9537"/>
        <v/>
      </c>
      <c r="BM426" s="17" t="str">
        <f t="shared" ca="1" si="9538"/>
        <v>I</v>
      </c>
      <c r="BN426" s="17" t="str">
        <f t="shared" ca="1" si="9539"/>
        <v>I</v>
      </c>
      <c r="BO426" s="17" t="str">
        <f t="shared" ca="1" si="9540"/>
        <v>I</v>
      </c>
      <c r="BP426" s="14" t="b">
        <f t="shared" ca="1" si="9541"/>
        <v>1</v>
      </c>
      <c r="BQ426" s="35"/>
      <c r="BX426" s="16"/>
      <c r="BY426" s="16"/>
      <c r="BZ426" s="16"/>
      <c r="CA426" s="16"/>
      <c r="CB426" s="16"/>
      <c r="CC426" s="16"/>
      <c r="CD426" s="16"/>
      <c r="CE426" s="16"/>
      <c r="CF426" s="16"/>
      <c r="CN426" s="14">
        <f ca="1">IF(H426,IFERROR(IsVariableNameLegal(O426),0),0)</f>
        <v>0</v>
      </c>
      <c r="CO426" s="14" t="str">
        <f t="array" aca="1" ref="CO426" ca="1">IF(H426,IF(COUNTIF(INDIRECT(wew!$C$13),O426)&gt;1,TRIM(SUBSTITUTE(_xll.MCONCAT(IF((INDIRECT(wew!$C$13)=O426)*(COLUMN(INDIRECT(wew!$C$13))&lt;&gt;D426+1),-1+COLUMN(INDIRECT(wew!$C$13)),"")," "),"  "," ")),""),"")</f>
        <v/>
      </c>
      <c r="CP426" s="14" t="str">
        <f t="array" aca="1" ref="CP426" ca="1">IF(P426&lt;&gt;"",IF(LEN(P426)&gt;150,1,""),"")</f>
        <v/>
      </c>
      <c r="CQ426" s="14" t="str">
        <f t="array" aca="1" ref="CQ426" ca="1">IF(AND(H426,NOT(ster!$J$3)),IF(COUNTIF(INDIRECT(wew!$C$15),P426)&gt;1,TRIM(SUBSTITUTE(_xll.MCONCAT(IF((INDIRECT(wew!$C$15)=P426)*(COLUMN(INDIRECT(wew!$C$15))&lt;&gt;D426+1),-1+COLUMN(INDIRECT(wew!$C$15)),"")," "),"  "," ")),""),"")</f>
        <v/>
      </c>
      <c r="CR426" s="14" t="str">
        <f t="array" aca="1" ref="CR426" ca="1">IF(H426,IF(AND(W426&gt;0,AO426&lt;&gt;""),TRIM(SUBSTITUTE(_xll.MCONCAT(IFERROR(IF(ISNUMBER(INDIRECT(Q426)),IF((INDIRECT(ster!$D$14)&lt;&gt;"")*(INDIRECT(Q426)&lt;AO426),INDIRECT(ster!$D$14) &amp; ": " &amp;  SUBSTITUTE(IF( AV426,IFERROR(TEXT(INDIRECT(Q426),"rrrr-mm-dd") &amp;" (" &amp; INDIRECT(Q426) &amp;")",INDIRECT(Q426)),INDIRECT(Q426))," "," "),""),""),"")," "),"  "," ")),""),"")</f>
        <v/>
      </c>
      <c r="CS426" s="14" t="str">
        <f t="array" aca="1" ref="CS426" ca="1">IF(H426,IF(AND(W426&gt;0,AP426&lt;&gt;""),TRIM(SUBSTITUTE(_xll.MCONCAT(IFERROR(IF(ISNUMBER(INDIRECT(Q426)),IF((INDIRECT(ster!$D$14)&lt;&gt;"")*(INDIRECT(Q426)&gt;AP426),INDIRECT(ster!$D$14) &amp; ": " &amp;  SUBSTITUTE(IF( AV426,IFERROR(TEXT(INDIRECT(Q426),"rrrr-mm-dd")&amp;" (" &amp; INDIRECT(Q426) &amp;")",INDIRECT(Q426)),INDIRECT(Q426))," "," "),""),""),"")," "),"  "," ")),""),"")</f>
        <v/>
      </c>
      <c r="CT426" s="14" t="str">
        <f t="array" aca="1" ref="CT426" ca="1">IF(H426,IF(AND(N426&gt;0,AR426),TRIM(SUBSTITUTE(_xll.MCONCAT(IFERROR(IF(ISNUMBER(INDIRECT(Q426)),IF((INDIRECT(ster!$D$14)&lt;&gt;"")*(IFERROR(0*(MATCH(INDIRECT(Q426),INDIRECT(K426),0)&gt;0),1)),INDIRECT(ster!$D$14) &amp; ": " &amp;  SUBSTITUTE(IF( AV426,IFERROR(TEXT(INDIRECT(Q426),"rrrr-mm-dd")&amp;" (" &amp; INDIRECT(Q426) &amp;")",INDIRECT(Q426)),INDIRECT(Q426))," "," "),""),""),"")," "),"  "," ")),""),"")</f>
        <v/>
      </c>
      <c r="CU426" s="14" t="str">
        <f t="array" aca="1" ref="CU426" ca="1">IF(H426,IF(AND(V426&gt;0),TRIM(SUBSTITUTE(_xll.MCONCAT(IF((INDIRECT(ster!$D$14)&lt;&gt;"")*(IFERROR(0*(INDIRECT(Q426)&lt;&gt;""),1)),INDIRECT(ster!$D$14),"")," "),"  "," ")),""),"")</f>
        <v/>
      </c>
      <c r="CV426" s="14" t="str">
        <f t="array" aca="1" ref="CV426" ca="1">IF(H426,IF(AS426,
TRIM(SUBSTITUTE(_xll.MCONCAT(IF(
   (INDIRECT(ster!$D$14)&lt;&gt;"")*
   ((INDIRECT(Q426)="")+
      NOT(ISNUMBER(INDIRECT(Q426)))*
      NOT(ISERROR(MATCH(INDIRECT(Q426),INDIRECT(K426),0)))
    ),
      INDIRECT(ster!$D$14),
   "")," "),"  "," ")),
""),"")</f>
        <v/>
      </c>
      <c r="CW426" s="14" t="str">
        <f t="array" aca="1" ref="CW426" ca="1">IF(H426,IF(AND(AQ426),TRIM(SUBSTITUTE(_xll.MCONCAT(IFERROR(IF(ISNUMBER(INDIRECT(Q426)),IF((INDIRECT(ster!$D$14)&lt;&gt;"")*(INDIRECT(Q426)&lt;&gt;INT(INDIRECT(Q426))),INDIRECT(ster!$D$14) &amp; ": " &amp; INDIRECT(Q426),""),""),"")," "),"  "," ")),""),"")</f>
        <v/>
      </c>
      <c r="CX426" s="14" t="str">
        <f t="array" aca="1" ref="CX426" ca="1">IF(H426,IF(OR(AU426,AV426),TRIM(SUBSTITUTE(_xll.MCONCAT(IF((INDIRECT(ster!$D$14)&lt;&gt;"")*NOT(ISNUMBER(INDIRECT(Q426))),IF(ISERROR(MATCH(INDIRECT(Q426),INDIRECT(K426),0)),IFERROR(IF(INDIRECT(Q426)&lt;&gt;"",INDIRECT(ster!$D$14) &amp; ": " &amp; SUBSTITUTE(INDIRECT(Q426)," "," "),""),""),""),"")," "),"  "," ")),""),"")</f>
        <v/>
      </c>
      <c r="CY426" s="14" t="str">
        <f t="array" aca="1" ref="CY426" ca="1">IF(H426,IF(AE426,TRIM(SUBSTITUTE(_xll.MCONCAT(IF((INDIRECT(ster!$D$14)&lt;&gt;"")*IFERROR(NOT(INDIRECT(AF426)),FALSE),IF(ISERROR(MATCH(INDIRECT(Q426),INDIRECT(K426),0)),IFERROR(IF(INDIRECT(Q426)&lt;&gt;"",INDIRECT(ster!$D$14)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CZ426" s="14" t="str">
        <f t="array" aca="1" ref="CZ426" ca="1">IF(H426,IF(AH426,TRIM(SUBSTITUTE(_xll.MCONCAT(IF((INDIRECT(ster!$D$14)&lt;&gt;"")*IFERROR(NOT(INDIRECT(AI426)),FALSE),IF(ISERROR(MATCH(INDIRECT(Q426),INDIRECT(K426),0)),IFERROR(IF(INDIRECT(Q426)&lt;&gt;"",INDIRECT(ster!$D$14)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DC426" s="14" t="str">
        <f ca="1">SUBSTITUTE(SUBSTITUTE(SUBSTITUTE(SUBSTITUTE(_xll.MCONCAT(DG426:DS426,"■"),"■■","■"),"■■","■"),"■■","■"),"■■","■")</f>
        <v>■</v>
      </c>
      <c r="DD426" s="14" t="str">
        <f t="shared" ca="1" si="9542"/>
        <v/>
      </c>
      <c r="DE426" s="14" t="str">
        <f t="shared" ca="1" si="9543"/>
        <v/>
      </c>
      <c r="DF426" s="14" t="str">
        <f t="shared" ca="1" si="9544"/>
        <v/>
      </c>
      <c r="DG426" s="14" t="str">
        <f t="shared" ca="1" si="9545"/>
        <v/>
      </c>
      <c r="DH426" s="14" t="str">
        <f t="shared" ca="1" si="9546"/>
        <v/>
      </c>
      <c r="DI426" s="14" t="str">
        <f t="shared" ca="1" si="9547"/>
        <v/>
      </c>
      <c r="DJ426" s="14" t="str">
        <f t="shared" ca="1" si="9548"/>
        <v/>
      </c>
      <c r="DK426" s="14" t="str">
        <f t="shared" ca="1" si="9549"/>
        <v/>
      </c>
      <c r="DL426" s="14" t="str">
        <f t="shared" ca="1" si="9550"/>
        <v/>
      </c>
      <c r="DM426" s="14" t="str">
        <f t="shared" ca="1" si="9551"/>
        <v/>
      </c>
      <c r="DN426" s="14" t="str">
        <f t="array" aca="1" ref="DN426" ca="1">IF(CU426&lt;&gt;"","There are errors in the entered values in the following cases: " &amp;SUBSTITUTE(CU426," ",", "),"")</f>
        <v/>
      </c>
      <c r="DO426" s="14" t="str">
        <f t="shared" ca="1" si="9552"/>
        <v/>
      </c>
      <c r="DP426" s="14" t="str">
        <f t="shared" ca="1" si="9553"/>
        <v/>
      </c>
      <c r="DQ426" s="14" t="str">
        <f t="shared" ca="1" si="9554"/>
        <v/>
      </c>
      <c r="DR426" s="14" t="str">
        <f t="shared" ca="1" si="9555"/>
        <v/>
      </c>
      <c r="DS426" s="14" t="str">
        <f t="shared" ca="1" si="9556"/>
        <v/>
      </c>
      <c r="DZ426" s="14" t="b">
        <f t="shared" ca="1" si="9557"/>
        <v>0</v>
      </c>
      <c r="EA426" s="14" t="str">
        <f t="shared" ca="1" si="9558"/>
        <v/>
      </c>
      <c r="EB426" s="14" t="str">
        <f t="shared" ca="1" si="9559"/>
        <v/>
      </c>
      <c r="EC426" s="14" t="str">
        <f t="shared" ca="1" si="9560"/>
        <v/>
      </c>
      <c r="ED426" s="14" t="str">
        <f t="shared" ca="1" si="9561"/>
        <v/>
      </c>
      <c r="EE426" s="14" t="str">
        <f t="shared" ca="1" si="9562"/>
        <v/>
      </c>
      <c r="EF426" s="14" t="str">
        <f t="shared" ca="1" si="9563"/>
        <v/>
      </c>
      <c r="EG426" s="14" t="str">
        <f t="shared" ca="1" si="9564"/>
        <v/>
      </c>
      <c r="EM426" s="14" t="b">
        <f t="shared" ca="1" si="9565"/>
        <v>0</v>
      </c>
      <c r="EN426" s="14" t="str">
        <f t="shared" ca="1" si="9566"/>
        <v/>
      </c>
      <c r="EO426" s="14" t="str">
        <f t="shared" ca="1" si="9567"/>
        <v/>
      </c>
      <c r="EP426" s="14" t="str">
        <f t="shared" ca="1" si="9568"/>
        <v/>
      </c>
      <c r="EQ426" s="14" t="str">
        <f t="shared" ca="1" si="9569"/>
        <v/>
      </c>
    </row>
    <row r="427" spans="2:147" s="14" customFormat="1">
      <c r="B427" s="14" t="str">
        <f t="shared" ca="1" si="9495"/>
        <v/>
      </c>
      <c r="C427" s="14">
        <f t="shared" ca="1" si="9496"/>
        <v>395</v>
      </c>
      <c r="D427" s="14">
        <f t="shared" si="9497"/>
        <v>425</v>
      </c>
      <c r="E427" s="14" t="str">
        <f t="shared" ca="1" si="9498"/>
        <v>D</v>
      </c>
      <c r="F427" s="14" t="str">
        <f t="shared" ca="1" si="9499"/>
        <v>q_110c</v>
      </c>
      <c r="G427" s="14" t="str">
        <f t="shared" ca="1" si="9500"/>
        <v>With a monozygous twin</v>
      </c>
      <c r="H427" s="14" t="b">
        <f t="shared" ca="1" si="9501"/>
        <v>1</v>
      </c>
      <c r="I427" s="14" t="str">
        <f ca="1">IF($H427,ADDRESS(3,(D427+1)*2-1,4,,"["&amp;wew!$G$7&amp;"]"&amp;_sheetname_labels)&amp;":"&amp;ADDRESS(2+ster!$B$20,(D427+1)*2-1,4),"")</f>
        <v>[DBTemplate.xlsm]labels!AFS3:AFS61</v>
      </c>
      <c r="J427" s="14">
        <f t="array" aca="1" ref="J427" ca="1">IF(H427,MAX(0,MAX(IF(INDIRECT(I427)&lt;&gt;"",ROW(INDIRECT(I427)),""))-2),"")</f>
        <v>2</v>
      </c>
      <c r="K427" s="14" t="str">
        <f ca="1">IF($H427,IF($J427&gt;0,ADDRESS(3,(D427+1)*2-1,4,,"["&amp;wew!$G$7&amp;"]"&amp;_sheetname_labels)&amp;":"&amp;ADDRESS(2+J427,(D427+1)*2-1,4),""),"")</f>
        <v>[DBTemplate.xlsm]labels!AFS3:AFS4</v>
      </c>
      <c r="L427" s="14" t="str">
        <f ca="1">IF($H427,IF($J427&gt;0,ADDRESS(3,(D427+1)*2,4,,"["&amp;wew!$G$7&amp;"]"&amp;_sheetname_labels)&amp;":"&amp;ADDRESS(2+J427,(D427+1)*2,4),""),"")</f>
        <v>[DBTemplate.xlsm]labels!AFT3:AFT4</v>
      </c>
      <c r="M427" s="14">
        <f t="shared" ca="1" si="9502"/>
        <v>0</v>
      </c>
      <c r="N427" s="14">
        <f t="shared" ca="1" si="9503"/>
        <v>2</v>
      </c>
      <c r="O427" s="14" t="str">
        <f t="shared" ca="1" si="9504"/>
        <v>q_110c</v>
      </c>
      <c r="P427" s="14" t="str">
        <f t="shared" ca="1" si="9505"/>
        <v>With a monozygous twin</v>
      </c>
      <c r="Q427" s="14" t="str">
        <f ca="1">IF($BP427,ADDRESS(3,D427+1,4,,"["&amp;wew!$G$7&amp;"]"&amp;_sheetname_dataframe)&amp;":"&amp;ADDRESS(2+ster!$C$14,D427+1,4),"")</f>
        <v>[DBTemplate.xlsm]data_frame!PJ3:PJ3</v>
      </c>
      <c r="R427" s="14" t="str">
        <f>IF($BP427,IF(MID(_xll.FORMULATEXT(INDEX(INDIRECT(Q427),1)),1,1)="=", _xll.FORMULATEXT(INDEX(INDIRECT(Q427),1),2,TRUE),""),"")</f>
        <v/>
      </c>
      <c r="S427" s="14">
        <f t="array" aca="1" ref="S427" ca="1">IF(H427,SUM(IF((IFERROR(INDIRECT(Q427)&lt;&gt;"",FALSE))*(INDIRECT(ster!$D$14)&lt;&gt;""),1,0)),"")</f>
        <v>1</v>
      </c>
      <c r="T427" s="14">
        <f t="array" aca="1" ref="T427" ca="1">IF(H427,IF(M427&gt;0,SUM(IFERROR(1*(MATCH(INDIRECT(Q427),INDIRECT(K427),0)&gt;0),0)*(INDIRECT(ster!$D$14)&lt;&gt;"")*NOT(ISNUMBER(INDIRECT(Q427)))),0),"")</f>
        <v>0</v>
      </c>
      <c r="U427" s="14">
        <f t="array" aca="1" ref="U427" ca="1">IF(H427,SUM((IFERROR(INDIRECT(Q427)="",FALSE))*(INDIRECT(ster!$D$14)&lt;&gt;"")),"")</f>
        <v>0</v>
      </c>
      <c r="V427" s="14">
        <f t="array" aca="1" ref="V427" ca="1">IF(H427,SUM((IFERROR(INDIRECT(Q427)="#ąś",TRUE))*(INDIRECT(ster!$D$14)&lt;&gt;"")),"")</f>
        <v>0</v>
      </c>
      <c r="W427" s="14">
        <f t="array" aca="1" ref="W427" ca="1">IF(H427,SUM(ISNUMBER(INDIRECT(Q427))*(INDIRECT(ster!$D$14)&lt;&gt;"")),"")</f>
        <v>1</v>
      </c>
      <c r="X427" s="14">
        <f t="array" aca="1" ref="X427" ca="1">IF(AND(H427,W427&gt;0),IF(wew!$B$3,MIN(IF((INDIRECT(ster!$D$14)&lt;&gt;"")*IFERROR(INDIRECT($Q427)&lt;&gt;"",FALSE),IFERROR(INDIRECT($Q427),"X"),"X")),"&lt;włącz podświetlanie wartości&gt;"),"—")</f>
        <v>2</v>
      </c>
      <c r="Y427" s="14">
        <f t="array" aca="1" ref="Y427" ca="1">IF(AND(H427,W427&gt;0),IF(wew!$B$3,MAX(IF((INDIRECT(ster!$D$14)&lt;&gt;"")*IFERROR(INDIRECT($Q427)&lt;&gt;"",FALSE),IFERROR(INDIRECT($Q427),"X"),"X")),"&lt;włącz podświetlanie wartości&gt;"),"—")</f>
        <v>2</v>
      </c>
      <c r="Z427" s="14">
        <f t="shared" ca="1" si="9506"/>
        <v>0</v>
      </c>
      <c r="AA427" s="12">
        <f t="shared" ca="1" si="9507"/>
        <v>1</v>
      </c>
      <c r="AB427" s="17">
        <f t="array" aca="1" ref="AB427" ca="1">IF(H427,IF(W427&gt;0,SUM((INDIRECT(ster!$D$14)&lt;&gt;"")*IFERROR((INDIRECT(Q427)&lt;&gt;"")*(INDIRECT(Q427)=INT(INDIRECT(Q427))),0)),0),"")</f>
        <v>1</v>
      </c>
      <c r="AC427" s="17">
        <f t="array" aca="1" ref="AC427" ca="1">IF(H427,W427-AB427,"")</f>
        <v>0</v>
      </c>
      <c r="AD427" s="17">
        <f t="shared" ca="1" si="9508"/>
        <v>1</v>
      </c>
      <c r="AE427" s="17" t="b">
        <f t="shared" ca="1" si="9509"/>
        <v>0</v>
      </c>
      <c r="AF427" s="17" t="str">
        <f ca="1">IF(AE427,IF($H427,ADDRESS(3,D427+2,4,,"["&amp;wew!$G$7&amp;"]"&amp;_sheetname_dataframe)&amp;":"&amp;ADDRESS(2+ster!$C$14,D427+2,4),""),"")</f>
        <v/>
      </c>
      <c r="AG427" s="17" t="str">
        <f t="shared" ca="1" si="9510"/>
        <v/>
      </c>
      <c r="AH427" s="17" t="b">
        <f t="shared" ca="1" si="9511"/>
        <v>0</v>
      </c>
      <c r="AI427" s="17" t="str">
        <f ca="1">IF(AH427,IF($H427,ADDRESS(3,D427+3,4,,"["&amp;wew!$G$7&amp;"]"&amp;_sheetname_dataframe)&amp;":"&amp;ADDRESS(2+ster!$C$14,D427+3,4),""),"")</f>
        <v/>
      </c>
      <c r="AJ427" s="17" t="str">
        <f t="shared" ca="1" si="9512"/>
        <v/>
      </c>
      <c r="AK427" s="17" t="b">
        <f t="shared" ca="1" si="9513"/>
        <v>0</v>
      </c>
      <c r="AL427" s="17" t="b">
        <f t="shared" ca="1" si="9514"/>
        <v>0</v>
      </c>
      <c r="AM427" s="17" t="b">
        <f t="shared" ca="1" si="9515"/>
        <v>0</v>
      </c>
      <c r="AN427" s="17">
        <f t="shared" ca="1" si="9516"/>
        <v>0</v>
      </c>
      <c r="AO427" s="24" t="str">
        <f t="shared" ca="1" si="9517"/>
        <v/>
      </c>
      <c r="AP427" s="24" t="str">
        <f t="shared" ca="1" si="9518"/>
        <v/>
      </c>
      <c r="AQ427" s="17" t="b">
        <f t="shared" ca="1" si="9519"/>
        <v>0</v>
      </c>
      <c r="AR427" s="17" t="b">
        <f t="shared" ca="1" si="9520"/>
        <v>0</v>
      </c>
      <c r="AS427" s="17" t="b">
        <f t="shared" ca="1" si="9521"/>
        <v>0</v>
      </c>
      <c r="AT427" s="17" t="b">
        <f t="shared" ca="1" si="9522"/>
        <v>0</v>
      </c>
      <c r="AU427" s="17" t="b">
        <f t="shared" ca="1" si="9523"/>
        <v>1</v>
      </c>
      <c r="AV427" s="17" t="b">
        <f t="shared" ca="1" si="9524"/>
        <v>0</v>
      </c>
      <c r="AW427" s="17" t="b">
        <f t="shared" ca="1" si="9525"/>
        <v>1</v>
      </c>
      <c r="AX427" s="14" t="b">
        <f t="array" aca="1" ref="AX427" ca="1">IF(H427,N427&gt;0,"")</f>
        <v>1</v>
      </c>
      <c r="AY427" s="17" t="str">
        <f t="shared" ca="1" si="9526"/>
        <v>C3:C4</v>
      </c>
      <c r="AZ427" s="17" t="b">
        <f t="array" aca="1" ref="AZ427" ca="1">IF(AY427&lt;&gt;"",SUM(1*ISERROR(MATCH(INDIRECT(AY427),INDIRECT(K427),0)))=0,"")</f>
        <v>1</v>
      </c>
      <c r="BA427" s="17" t="b">
        <f t="shared" ca="1" si="9527"/>
        <v>1</v>
      </c>
      <c r="BB427" s="17" t="b">
        <v>0</v>
      </c>
      <c r="BC427" s="17" t="b">
        <f t="shared" ca="1" si="9528"/>
        <v>1</v>
      </c>
      <c r="BD427" s="17" t="b">
        <f t="shared" ca="1" si="9529"/>
        <v>0</v>
      </c>
      <c r="BE427" s="17" t="b">
        <f t="shared" ca="1" si="9530"/>
        <v>0</v>
      </c>
      <c r="BF427" s="17" t="b">
        <f t="shared" ca="1" si="9531"/>
        <v>0</v>
      </c>
      <c r="BG427" s="17" t="b">
        <f t="shared" ca="1" si="9532"/>
        <v>0</v>
      </c>
      <c r="BH427" s="17" t="b">
        <f t="shared" ca="1" si="9533"/>
        <v>1</v>
      </c>
      <c r="BI427" s="17">
        <f t="shared" ca="1" si="9534"/>
        <v>2</v>
      </c>
      <c r="BJ427" s="17" t="b">
        <f t="shared" ca="1" si="9535"/>
        <v>0</v>
      </c>
      <c r="BK427" s="17" t="str">
        <f t="shared" ca="1" si="9536"/>
        <v/>
      </c>
      <c r="BL427" s="17" t="str">
        <f t="shared" ca="1" si="9537"/>
        <v/>
      </c>
      <c r="BM427" s="17" t="str">
        <f t="shared" ca="1" si="9538"/>
        <v>F</v>
      </c>
      <c r="BN427" s="17" t="str">
        <f t="shared" ca="1" si="9539"/>
        <v>F</v>
      </c>
      <c r="BO427" s="17" t="str">
        <f t="shared" ca="1" si="9540"/>
        <v>N</v>
      </c>
      <c r="BP427" s="14" t="b">
        <f t="shared" ca="1" si="9541"/>
        <v>1</v>
      </c>
      <c r="BQ427" s="35"/>
      <c r="BX427" s="16"/>
      <c r="BY427" s="16"/>
      <c r="BZ427" s="16"/>
      <c r="CA427" s="16"/>
      <c r="CB427" s="16"/>
      <c r="CC427" s="16"/>
      <c r="CD427" s="16"/>
      <c r="CE427" s="16"/>
      <c r="CF427" s="16"/>
      <c r="CN427" s="14">
        <f ca="1">IF(H427,IFERROR(IsVariableNameLegal(O427),0),0)</f>
        <v>0</v>
      </c>
      <c r="CO427" s="14" t="str">
        <f t="array" aca="1" ref="CO427" ca="1">IF(H427,IF(COUNTIF(INDIRECT(wew!$C$13),O427)&gt;1,TRIM(SUBSTITUTE(_xll.MCONCAT(IF((INDIRECT(wew!$C$13)=O427)*(COLUMN(INDIRECT(wew!$C$13))&lt;&gt;D427+1),-1+COLUMN(INDIRECT(wew!$C$13)),"")," "),"  "," ")),""),"")</f>
        <v/>
      </c>
      <c r="CP427" s="14" t="str">
        <f t="array" aca="1" ref="CP427" ca="1">IF(P427&lt;&gt;"",IF(LEN(P427)&gt;150,1,""),"")</f>
        <v/>
      </c>
      <c r="CQ427" s="14" t="str">
        <f t="array" aca="1" ref="CQ427" ca="1">IF(AND(H427,NOT(ster!$J$3)),IF(COUNTIF(INDIRECT(wew!$C$15),P427)&gt;1,TRIM(SUBSTITUTE(_xll.MCONCAT(IF((INDIRECT(wew!$C$15)=P427)*(COLUMN(INDIRECT(wew!$C$15))&lt;&gt;D427+1),-1+COLUMN(INDIRECT(wew!$C$15)),"")," "),"  "," ")),""),"")</f>
        <v/>
      </c>
      <c r="CR427" s="14" t="str">
        <f t="array" aca="1" ref="CR427" ca="1">IF(H427,IF(AND(W427&gt;0,AO427&lt;&gt;""),TRIM(SUBSTITUTE(_xll.MCONCAT(IFERROR(IF(ISNUMBER(INDIRECT(Q427)),IF((INDIRECT(ster!$D$14)&lt;&gt;"")*(INDIRECT(Q427)&lt;AO427),INDIRECT(ster!$D$14) &amp; ": " &amp;  SUBSTITUTE(IF( AV427,IFERROR(TEXT(INDIRECT(Q427),"rrrr-mm-dd") &amp;" (" &amp; INDIRECT(Q427) &amp;")",INDIRECT(Q427)),INDIRECT(Q427))," "," "),""),""),"")," "),"  "," ")),""),"")</f>
        <v/>
      </c>
      <c r="CS427" s="14" t="str">
        <f t="array" aca="1" ref="CS427" ca="1">IF(H427,IF(AND(W427&gt;0,AP427&lt;&gt;""),TRIM(SUBSTITUTE(_xll.MCONCAT(IFERROR(IF(ISNUMBER(INDIRECT(Q427)),IF((INDIRECT(ster!$D$14)&lt;&gt;"")*(INDIRECT(Q427)&gt;AP427),INDIRECT(ster!$D$14) &amp; ": " &amp;  SUBSTITUTE(IF( AV427,IFERROR(TEXT(INDIRECT(Q427),"rrrr-mm-dd")&amp;" (" &amp; INDIRECT(Q427) &amp;")",INDIRECT(Q427)),INDIRECT(Q427))," "," "),""),""),"")," "),"  "," ")),""),"")</f>
        <v/>
      </c>
      <c r="CT427" s="14" t="str">
        <f t="array" aca="1" ref="CT427" ca="1">IF(H427,IF(AND(N427&gt;0,AR427),TRIM(SUBSTITUTE(_xll.MCONCAT(IFERROR(IF(ISNUMBER(INDIRECT(Q427)),IF((INDIRECT(ster!$D$14)&lt;&gt;"")*(IFERROR(0*(MATCH(INDIRECT(Q427),INDIRECT(K427),0)&gt;0),1)),INDIRECT(ster!$D$14) &amp; ": " &amp;  SUBSTITUTE(IF( AV427,IFERROR(TEXT(INDIRECT(Q427),"rrrr-mm-dd")&amp;" (" &amp; INDIRECT(Q427) &amp;")",INDIRECT(Q427)),INDIRECT(Q427))," "," "),""),""),"")," "),"  "," ")),""),"")</f>
        <v/>
      </c>
      <c r="CU427" s="14" t="str">
        <f t="array" aca="1" ref="CU427" ca="1">IF(H427,IF(AND(V427&gt;0),TRIM(SUBSTITUTE(_xll.MCONCAT(IF((INDIRECT(ster!$D$14)&lt;&gt;"")*(IFERROR(0*(INDIRECT(Q427)&lt;&gt;""),1)),INDIRECT(ster!$D$14),"")," "),"  "," ")),""),"")</f>
        <v/>
      </c>
      <c r="CV427" s="14" t="str">
        <f t="array" aca="1" ref="CV427" ca="1">IF(H427,IF(AS427,
TRIM(SUBSTITUTE(_xll.MCONCAT(IF(
   (INDIRECT(ster!$D$14)&lt;&gt;"")*
   ((INDIRECT(Q427)="")+
      NOT(ISNUMBER(INDIRECT(Q427)))*
      NOT(ISERROR(MATCH(INDIRECT(Q427),INDIRECT(K427),0)))
    ),
      INDIRECT(ster!$D$14),
   "")," "),"  "," ")),
""),"")</f>
        <v/>
      </c>
      <c r="CW427" s="14" t="str">
        <f t="array" aca="1" ref="CW427" ca="1">IF(H427,IF(AND(AQ427),TRIM(SUBSTITUTE(_xll.MCONCAT(IFERROR(IF(ISNUMBER(INDIRECT(Q427)),IF((INDIRECT(ster!$D$14)&lt;&gt;"")*(INDIRECT(Q427)&lt;&gt;INT(INDIRECT(Q427))),INDIRECT(ster!$D$14) &amp; ": " &amp; INDIRECT(Q427),""),""),"")," "),"  "," ")),""),"")</f>
        <v/>
      </c>
      <c r="CX427" s="14" t="str">
        <f t="array" aca="1" ref="CX427" ca="1">IF(H427,IF(OR(AU427,AV427),TRIM(SUBSTITUTE(_xll.MCONCAT(IF((INDIRECT(ster!$D$14)&lt;&gt;"")*NOT(ISNUMBER(INDIRECT(Q427))),IF(ISERROR(MATCH(INDIRECT(Q427),INDIRECT(K427),0)),IFERROR(IF(INDIRECT(Q427)&lt;&gt;"",INDIRECT(ster!$D$14) &amp; ": " &amp; SUBSTITUTE(INDIRECT(Q427)," "," "),""),""),""),"")," "),"  "," ")),""),"")</f>
        <v/>
      </c>
      <c r="CY427" s="14" t="str">
        <f t="array" aca="1" ref="CY427" ca="1">IF(H427,IF(AE427,TRIM(SUBSTITUTE(_xll.MCONCAT(IF((INDIRECT(ster!$D$14)&lt;&gt;"")*IFERROR(NOT(INDIRECT(AF427)),FALSE),IF(ISERROR(MATCH(INDIRECT(Q427),INDIRECT(K427),0)),IFERROR(IF(INDIRECT(Q427)&lt;&gt;"",INDIRECT(ster!$D$14)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CZ427" s="14" t="str">
        <f t="array" aca="1" ref="CZ427" ca="1">IF(H427,IF(AH427,TRIM(SUBSTITUTE(_xll.MCONCAT(IF((INDIRECT(ster!$D$14)&lt;&gt;"")*IFERROR(NOT(INDIRECT(AI427)),FALSE),IF(ISERROR(MATCH(INDIRECT(Q427),INDIRECT(K427),0)),IFERROR(IF(INDIRECT(Q427)&lt;&gt;"",INDIRECT(ster!$D$14)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DC427" s="14" t="str">
        <f ca="1">SUBSTITUTE(SUBSTITUTE(SUBSTITUTE(SUBSTITUTE(_xll.MCONCAT(DG427:DS427,"■"),"■■","■"),"■■","■"),"■■","■"),"■■","■")</f>
        <v>■</v>
      </c>
      <c r="DD427" s="14" t="str">
        <f t="shared" ca="1" si="9542"/>
        <v/>
      </c>
      <c r="DE427" s="14" t="str">
        <f t="shared" ca="1" si="9543"/>
        <v/>
      </c>
      <c r="DF427" s="14" t="str">
        <f t="shared" ca="1" si="9544"/>
        <v/>
      </c>
      <c r="DG427" s="14" t="str">
        <f t="shared" ca="1" si="9545"/>
        <v/>
      </c>
      <c r="DH427" s="14" t="str">
        <f t="shared" ca="1" si="9546"/>
        <v/>
      </c>
      <c r="DI427" s="14" t="str">
        <f t="shared" ca="1" si="9547"/>
        <v/>
      </c>
      <c r="DJ427" s="14" t="str">
        <f t="shared" ca="1" si="9548"/>
        <v/>
      </c>
      <c r="DK427" s="14" t="str">
        <f t="shared" ca="1" si="9549"/>
        <v/>
      </c>
      <c r="DL427" s="14" t="str">
        <f t="shared" ca="1" si="9550"/>
        <v/>
      </c>
      <c r="DM427" s="14" t="str">
        <f t="shared" ca="1" si="9551"/>
        <v/>
      </c>
      <c r="DN427" s="14" t="str">
        <f t="array" aca="1" ref="DN427" ca="1">IF(CU427&lt;&gt;"","There are errors in the entered values in the following cases: " &amp;SUBSTITUTE(CU427," ",", "),"")</f>
        <v/>
      </c>
      <c r="DO427" s="14" t="str">
        <f t="shared" ca="1" si="9552"/>
        <v/>
      </c>
      <c r="DP427" s="14" t="str">
        <f t="shared" ca="1" si="9553"/>
        <v/>
      </c>
      <c r="DQ427" s="14" t="str">
        <f t="shared" ca="1" si="9554"/>
        <v/>
      </c>
      <c r="DR427" s="14" t="str">
        <f t="shared" ca="1" si="9555"/>
        <v/>
      </c>
      <c r="DS427" s="14" t="str">
        <f t="shared" ca="1" si="9556"/>
        <v/>
      </c>
      <c r="DZ427" s="14" t="b">
        <f t="shared" ca="1" si="9557"/>
        <v>0</v>
      </c>
      <c r="EA427" s="14" t="str">
        <f t="shared" ca="1" si="9558"/>
        <v>With a monozygous twin (q_110c)</v>
      </c>
      <c r="EB427" s="14" t="str">
        <f t="shared" ca="1" si="9559"/>
        <v xml:space="preserve">Values must be numeric. </v>
      </c>
      <c r="EC427" s="14" t="str">
        <f t="shared" ca="1" si="9560"/>
        <v xml:space="preserve">With a monozygous twin (q_110c): Values must be numeric. </v>
      </c>
      <c r="ED427" s="14" t="str">
        <f t="shared" ca="1" si="9561"/>
        <v/>
      </c>
      <c r="EE427" s="14" t="str">
        <f t="shared" ca="1" si="9562"/>
        <v>Values must be numeric</v>
      </c>
      <c r="EF427" s="14" t="str">
        <f t="shared" ca="1" si="9563"/>
        <v/>
      </c>
      <c r="EG427" s="14" t="str">
        <f t="shared" ca="1" si="9564"/>
        <v/>
      </c>
      <c r="EM427" s="14" t="b">
        <f t="shared" ca="1" si="9565"/>
        <v>1</v>
      </c>
      <c r="EN427" s="14">
        <f t="shared" ca="1" si="9566"/>
        <v>395</v>
      </c>
      <c r="EO427" s="14" t="str">
        <f t="shared" ca="1" si="9567"/>
        <v>q_110c</v>
      </c>
      <c r="EP427" s="14" t="str">
        <f t="shared" ca="1" si="9568"/>
        <v xml:space="preserve">With a monozygous twin (q_110c): Values must be numeric. </v>
      </c>
      <c r="EQ427" s="14" t="str">
        <f t="shared" ca="1" si="9569"/>
        <v/>
      </c>
    </row>
    <row r="428" spans="2:147" s="14" customFormat="1">
      <c r="B428" s="14" t="str">
        <f t="shared" ca="1" si="9495"/>
        <v/>
      </c>
      <c r="C428" s="14">
        <f t="shared" ca="1" si="9496"/>
        <v>396</v>
      </c>
      <c r="D428" s="14">
        <f t="shared" si="9497"/>
        <v>426</v>
      </c>
      <c r="E428" s="14" t="str">
        <f t="shared" ca="1" si="9498"/>
        <v>D</v>
      </c>
      <c r="F428" s="14" t="str">
        <f t="shared" ca="1" si="9499"/>
        <v>q_110d</v>
      </c>
      <c r="G428" s="14" t="str">
        <f t="shared" ca="1" si="9500"/>
        <v>With a dizygous twin</v>
      </c>
      <c r="H428" s="14" t="b">
        <f t="shared" ca="1" si="9501"/>
        <v>1</v>
      </c>
      <c r="I428" s="14" t="str">
        <f ca="1">IF($H428,ADDRESS(3,(D428+1)*2-1,4,,"["&amp;wew!$G$7&amp;"]"&amp;_sheetname_labels)&amp;":"&amp;ADDRESS(2+ster!$B$20,(D428+1)*2-1,4),"")</f>
        <v>[DBTemplate.xlsm]labels!AFU3:AFU61</v>
      </c>
      <c r="J428" s="14">
        <f t="array" aca="1" ref="J428" ca="1">IF(H428,MAX(0,MAX(IF(INDIRECT(I428)&lt;&gt;"",ROW(INDIRECT(I428)),""))-2),"")</f>
        <v>2</v>
      </c>
      <c r="K428" s="14" t="str">
        <f ca="1">IF($H428,IF($J428&gt;0,ADDRESS(3,(D428+1)*2-1,4,,"["&amp;wew!$G$7&amp;"]"&amp;_sheetname_labels)&amp;":"&amp;ADDRESS(2+J428,(D428+1)*2-1,4),""),"")</f>
        <v>[DBTemplate.xlsm]labels!AFU3:AFU4</v>
      </c>
      <c r="L428" s="14" t="str">
        <f ca="1">IF($H428,IF($J428&gt;0,ADDRESS(3,(D428+1)*2,4,,"["&amp;wew!$G$7&amp;"]"&amp;_sheetname_labels)&amp;":"&amp;ADDRESS(2+J428,(D428+1)*2,4),""),"")</f>
        <v>[DBTemplate.xlsm]labels!AFV3:AFV4</v>
      </c>
      <c r="M428" s="14">
        <f t="shared" ca="1" si="9502"/>
        <v>0</v>
      </c>
      <c r="N428" s="14">
        <f t="shared" ca="1" si="9503"/>
        <v>2</v>
      </c>
      <c r="O428" s="14" t="str">
        <f t="shared" ca="1" si="9504"/>
        <v>q_110d</v>
      </c>
      <c r="P428" s="14" t="str">
        <f t="shared" ca="1" si="9505"/>
        <v>With a dizygous twin</v>
      </c>
      <c r="Q428" s="14" t="str">
        <f ca="1">IF($BP428,ADDRESS(3,D428+1,4,,"["&amp;wew!$G$7&amp;"]"&amp;_sheetname_dataframe)&amp;":"&amp;ADDRESS(2+ster!$C$14,D428+1,4),"")</f>
        <v>[DBTemplate.xlsm]data_frame!PK3:PK3</v>
      </c>
      <c r="R428" s="14" t="str">
        <f>IF($BP428,IF(MID(_xll.FORMULATEXT(INDEX(INDIRECT(Q428),1)),1,1)="=", _xll.FORMULATEXT(INDEX(INDIRECT(Q428),1),2,TRUE),""),"")</f>
        <v/>
      </c>
      <c r="S428" s="14">
        <f t="array" aca="1" ref="S428" ca="1">IF(H428,SUM(IF((IFERROR(INDIRECT(Q428)&lt;&gt;"",FALSE))*(INDIRECT(ster!$D$14)&lt;&gt;""),1,0)),"")</f>
        <v>1</v>
      </c>
      <c r="T428" s="14">
        <f t="array" aca="1" ref="T428" ca="1">IF(H428,IF(M428&gt;0,SUM(IFERROR(1*(MATCH(INDIRECT(Q428),INDIRECT(K428),0)&gt;0),0)*(INDIRECT(ster!$D$14)&lt;&gt;"")*NOT(ISNUMBER(INDIRECT(Q428)))),0),"")</f>
        <v>0</v>
      </c>
      <c r="U428" s="14">
        <f t="array" aca="1" ref="U428" ca="1">IF(H428,SUM((IFERROR(INDIRECT(Q428)="",FALSE))*(INDIRECT(ster!$D$14)&lt;&gt;"")),"")</f>
        <v>0</v>
      </c>
      <c r="V428" s="14">
        <f t="array" aca="1" ref="V428" ca="1">IF(H428,SUM((IFERROR(INDIRECT(Q428)="#ąś",TRUE))*(INDIRECT(ster!$D$14)&lt;&gt;"")),"")</f>
        <v>0</v>
      </c>
      <c r="W428" s="14">
        <f t="array" aca="1" ref="W428" ca="1">IF(H428,SUM(ISNUMBER(INDIRECT(Q428))*(INDIRECT(ster!$D$14)&lt;&gt;"")),"")</f>
        <v>1</v>
      </c>
      <c r="X428" s="14">
        <f t="array" aca="1" ref="X428" ca="1">IF(AND(H428,W428&gt;0),IF(wew!$B$3,MIN(IF((INDIRECT(ster!$D$14)&lt;&gt;"")*IFERROR(INDIRECT($Q428)&lt;&gt;"",FALSE),IFERROR(INDIRECT($Q428),"X"),"X")),"&lt;włącz podświetlanie wartości&gt;"),"—")</f>
        <v>2</v>
      </c>
      <c r="Y428" s="14">
        <f t="array" aca="1" ref="Y428" ca="1">IF(AND(H428,W428&gt;0),IF(wew!$B$3,MAX(IF((INDIRECT(ster!$D$14)&lt;&gt;"")*IFERROR(INDIRECT($Q428)&lt;&gt;"",FALSE),IFERROR(INDIRECT($Q428),"X"),"X")),"&lt;włącz podświetlanie wartości&gt;"),"—")</f>
        <v>2</v>
      </c>
      <c r="Z428" s="14">
        <f t="shared" ca="1" si="9506"/>
        <v>0</v>
      </c>
      <c r="AA428" s="12">
        <f t="shared" ca="1" si="9507"/>
        <v>1</v>
      </c>
      <c r="AB428" s="17">
        <f t="array" aca="1" ref="AB428" ca="1">IF(H428,IF(W428&gt;0,SUM((INDIRECT(ster!$D$14)&lt;&gt;"")*IFERROR((INDIRECT(Q428)&lt;&gt;"")*(INDIRECT(Q428)=INT(INDIRECT(Q428))),0)),0),"")</f>
        <v>1</v>
      </c>
      <c r="AC428" s="17">
        <f t="array" aca="1" ref="AC428" ca="1">IF(H428,W428-AB428,"")</f>
        <v>0</v>
      </c>
      <c r="AD428" s="17">
        <f t="shared" ca="1" si="9508"/>
        <v>1</v>
      </c>
      <c r="AE428" s="17" t="b">
        <f t="shared" ca="1" si="9509"/>
        <v>0</v>
      </c>
      <c r="AF428" s="17" t="str">
        <f ca="1">IF(AE428,IF($H428,ADDRESS(3,D428+2,4,,"["&amp;wew!$G$7&amp;"]"&amp;_sheetname_dataframe)&amp;":"&amp;ADDRESS(2+ster!$C$14,D428+2,4),""),"")</f>
        <v/>
      </c>
      <c r="AG428" s="17" t="str">
        <f t="shared" ca="1" si="9510"/>
        <v/>
      </c>
      <c r="AH428" s="17" t="b">
        <f t="shared" ca="1" si="9511"/>
        <v>0</v>
      </c>
      <c r="AI428" s="17" t="str">
        <f ca="1">IF(AH428,IF($H428,ADDRESS(3,D428+3,4,,"["&amp;wew!$G$7&amp;"]"&amp;_sheetname_dataframe)&amp;":"&amp;ADDRESS(2+ster!$C$14,D428+3,4),""),"")</f>
        <v/>
      </c>
      <c r="AJ428" s="17" t="str">
        <f t="shared" ca="1" si="9512"/>
        <v/>
      </c>
      <c r="AK428" s="17" t="b">
        <f t="shared" ca="1" si="9513"/>
        <v>0</v>
      </c>
      <c r="AL428" s="17" t="b">
        <f t="shared" ca="1" si="9514"/>
        <v>0</v>
      </c>
      <c r="AM428" s="17" t="b">
        <f t="shared" ca="1" si="9515"/>
        <v>0</v>
      </c>
      <c r="AN428" s="17">
        <f t="shared" ca="1" si="9516"/>
        <v>0</v>
      </c>
      <c r="AO428" s="24" t="str">
        <f t="shared" ca="1" si="9517"/>
        <v/>
      </c>
      <c r="AP428" s="24" t="str">
        <f t="shared" ca="1" si="9518"/>
        <v/>
      </c>
      <c r="AQ428" s="17" t="b">
        <f t="shared" ca="1" si="9519"/>
        <v>0</v>
      </c>
      <c r="AR428" s="17" t="b">
        <f t="shared" ca="1" si="9520"/>
        <v>0</v>
      </c>
      <c r="AS428" s="17" t="b">
        <f t="shared" ca="1" si="9521"/>
        <v>0</v>
      </c>
      <c r="AT428" s="17" t="b">
        <f t="shared" ca="1" si="9522"/>
        <v>0</v>
      </c>
      <c r="AU428" s="17" t="b">
        <f t="shared" ca="1" si="9523"/>
        <v>1</v>
      </c>
      <c r="AV428" s="17" t="b">
        <f t="shared" ca="1" si="9524"/>
        <v>0</v>
      </c>
      <c r="AW428" s="17" t="b">
        <f t="shared" ca="1" si="9525"/>
        <v>1</v>
      </c>
      <c r="AX428" s="14" t="b">
        <f t="array" aca="1" ref="AX428" ca="1">IF(H428,N428&gt;0,"")</f>
        <v>1</v>
      </c>
      <c r="AY428" s="17" t="str">
        <f t="shared" ca="1" si="9526"/>
        <v>C3:C4</v>
      </c>
      <c r="AZ428" s="17" t="b">
        <f t="array" aca="1" ref="AZ428" ca="1">IF(AY428&lt;&gt;"",SUM(1*ISERROR(MATCH(INDIRECT(AY428),INDIRECT(K428),0)))=0,"")</f>
        <v>1</v>
      </c>
      <c r="BA428" s="17" t="b">
        <f t="shared" ca="1" si="9527"/>
        <v>1</v>
      </c>
      <c r="BB428" s="17" t="b">
        <v>0</v>
      </c>
      <c r="BC428" s="17" t="b">
        <f t="shared" ca="1" si="9528"/>
        <v>1</v>
      </c>
      <c r="BD428" s="17" t="b">
        <f t="shared" ca="1" si="9529"/>
        <v>0</v>
      </c>
      <c r="BE428" s="17" t="b">
        <f t="shared" ca="1" si="9530"/>
        <v>0</v>
      </c>
      <c r="BF428" s="17" t="b">
        <f t="shared" ca="1" si="9531"/>
        <v>0</v>
      </c>
      <c r="BG428" s="17" t="b">
        <f t="shared" ca="1" si="9532"/>
        <v>0</v>
      </c>
      <c r="BH428" s="17" t="b">
        <f t="shared" ca="1" si="9533"/>
        <v>1</v>
      </c>
      <c r="BI428" s="17">
        <f t="shared" ca="1" si="9534"/>
        <v>2</v>
      </c>
      <c r="BJ428" s="17" t="b">
        <f t="shared" ca="1" si="9535"/>
        <v>0</v>
      </c>
      <c r="BK428" s="17" t="str">
        <f t="shared" ca="1" si="9536"/>
        <v/>
      </c>
      <c r="BL428" s="17" t="str">
        <f t="shared" ca="1" si="9537"/>
        <v/>
      </c>
      <c r="BM428" s="17" t="str">
        <f t="shared" ca="1" si="9538"/>
        <v>F</v>
      </c>
      <c r="BN428" s="17" t="str">
        <f t="shared" ca="1" si="9539"/>
        <v>F</v>
      </c>
      <c r="BO428" s="17" t="str">
        <f t="shared" ca="1" si="9540"/>
        <v>N</v>
      </c>
      <c r="BP428" s="14" t="b">
        <f t="shared" ca="1" si="9541"/>
        <v>1</v>
      </c>
      <c r="BQ428" s="35"/>
      <c r="BX428" s="16"/>
      <c r="BY428" s="16"/>
      <c r="BZ428" s="16"/>
      <c r="CA428" s="16"/>
      <c r="CB428" s="16"/>
      <c r="CC428" s="16"/>
      <c r="CD428" s="16"/>
      <c r="CE428" s="16"/>
      <c r="CF428" s="16"/>
      <c r="CN428" s="14">
        <f ca="1">IF(H428,IFERROR(IsVariableNameLegal(O428),0),0)</f>
        <v>0</v>
      </c>
      <c r="CO428" s="14" t="str">
        <f t="array" aca="1" ref="CO428" ca="1">IF(H428,IF(COUNTIF(INDIRECT(wew!$C$13),O428)&gt;1,TRIM(SUBSTITUTE(_xll.MCONCAT(IF((INDIRECT(wew!$C$13)=O428)*(COLUMN(INDIRECT(wew!$C$13))&lt;&gt;D428+1),-1+COLUMN(INDIRECT(wew!$C$13)),"")," "),"  "," ")),""),"")</f>
        <v/>
      </c>
      <c r="CP428" s="14" t="str">
        <f t="array" aca="1" ref="CP428" ca="1">IF(P428&lt;&gt;"",IF(LEN(P428)&gt;150,1,""),"")</f>
        <v/>
      </c>
      <c r="CQ428" s="14" t="str">
        <f t="array" aca="1" ref="CQ428" ca="1">IF(AND(H428,NOT(ster!$J$3)),IF(COUNTIF(INDIRECT(wew!$C$15),P428)&gt;1,TRIM(SUBSTITUTE(_xll.MCONCAT(IF((INDIRECT(wew!$C$15)=P428)*(COLUMN(INDIRECT(wew!$C$15))&lt;&gt;D428+1),-1+COLUMN(INDIRECT(wew!$C$15)),"")," "),"  "," ")),""),"")</f>
        <v/>
      </c>
      <c r="CR428" s="14" t="str">
        <f t="array" aca="1" ref="CR428" ca="1">IF(H428,IF(AND(W428&gt;0,AO428&lt;&gt;""),TRIM(SUBSTITUTE(_xll.MCONCAT(IFERROR(IF(ISNUMBER(INDIRECT(Q428)),IF((INDIRECT(ster!$D$14)&lt;&gt;"")*(INDIRECT(Q428)&lt;AO428),INDIRECT(ster!$D$14) &amp; ": " &amp;  SUBSTITUTE(IF( AV428,IFERROR(TEXT(INDIRECT(Q428),"rrrr-mm-dd") &amp;" (" &amp; INDIRECT(Q428) &amp;")",INDIRECT(Q428)),INDIRECT(Q428))," "," "),""),""),"")," "),"  "," ")),""),"")</f>
        <v/>
      </c>
      <c r="CS428" s="14" t="str">
        <f t="array" aca="1" ref="CS428" ca="1">IF(H428,IF(AND(W428&gt;0,AP428&lt;&gt;""),TRIM(SUBSTITUTE(_xll.MCONCAT(IFERROR(IF(ISNUMBER(INDIRECT(Q428)),IF((INDIRECT(ster!$D$14)&lt;&gt;"")*(INDIRECT(Q428)&gt;AP428),INDIRECT(ster!$D$14) &amp; ": " &amp;  SUBSTITUTE(IF( AV428,IFERROR(TEXT(INDIRECT(Q428),"rrrr-mm-dd")&amp;" (" &amp; INDIRECT(Q428) &amp;")",INDIRECT(Q428)),INDIRECT(Q428))," "," "),""),""),"")," "),"  "," ")),""),"")</f>
        <v/>
      </c>
      <c r="CT428" s="14" t="str">
        <f t="array" aca="1" ref="CT428" ca="1">IF(H428,IF(AND(N428&gt;0,AR428),TRIM(SUBSTITUTE(_xll.MCONCAT(IFERROR(IF(ISNUMBER(INDIRECT(Q428)),IF((INDIRECT(ster!$D$14)&lt;&gt;"")*(IFERROR(0*(MATCH(INDIRECT(Q428),INDIRECT(K428),0)&gt;0),1)),INDIRECT(ster!$D$14) &amp; ": " &amp;  SUBSTITUTE(IF( AV428,IFERROR(TEXT(INDIRECT(Q428),"rrrr-mm-dd")&amp;" (" &amp; INDIRECT(Q428) &amp;")",INDIRECT(Q428)),INDIRECT(Q428))," "," "),""),""),"")," "),"  "," ")),""),"")</f>
        <v/>
      </c>
      <c r="CU428" s="14" t="str">
        <f t="array" aca="1" ref="CU428" ca="1">IF(H428,IF(AND(V428&gt;0),TRIM(SUBSTITUTE(_xll.MCONCAT(IF((INDIRECT(ster!$D$14)&lt;&gt;"")*(IFERROR(0*(INDIRECT(Q428)&lt;&gt;""),1)),INDIRECT(ster!$D$14),"")," "),"  "," ")),""),"")</f>
        <v/>
      </c>
      <c r="CV428" s="14" t="str">
        <f t="array" aca="1" ref="CV428" ca="1">IF(H428,IF(AS428,
TRIM(SUBSTITUTE(_xll.MCONCAT(IF(
   (INDIRECT(ster!$D$14)&lt;&gt;"")*
   ((INDIRECT(Q428)="")+
      NOT(ISNUMBER(INDIRECT(Q428)))*
      NOT(ISERROR(MATCH(INDIRECT(Q428),INDIRECT(K428),0)))
    ),
      INDIRECT(ster!$D$14),
   "")," "),"  "," ")),
""),"")</f>
        <v/>
      </c>
      <c r="CW428" s="14" t="str">
        <f t="array" aca="1" ref="CW428" ca="1">IF(H428,IF(AND(AQ428),TRIM(SUBSTITUTE(_xll.MCONCAT(IFERROR(IF(ISNUMBER(INDIRECT(Q428)),IF((INDIRECT(ster!$D$14)&lt;&gt;"")*(INDIRECT(Q428)&lt;&gt;INT(INDIRECT(Q428))),INDIRECT(ster!$D$14) &amp; ": " &amp; INDIRECT(Q428),""),""),"")," "),"  "," ")),""),"")</f>
        <v/>
      </c>
      <c r="CX428" s="14" t="str">
        <f t="array" aca="1" ref="CX428" ca="1">IF(H428,IF(OR(AU428,AV428),TRIM(SUBSTITUTE(_xll.MCONCAT(IF((INDIRECT(ster!$D$14)&lt;&gt;"")*NOT(ISNUMBER(INDIRECT(Q428))),IF(ISERROR(MATCH(INDIRECT(Q428),INDIRECT(K428),0)),IFERROR(IF(INDIRECT(Q428)&lt;&gt;"",INDIRECT(ster!$D$14) &amp; ": " &amp; SUBSTITUTE(INDIRECT(Q428)," "," "),""),""),""),"")," "),"  "," ")),""),"")</f>
        <v/>
      </c>
      <c r="CY428" s="14" t="str">
        <f t="array" aca="1" ref="CY428" ca="1">IF(H428,IF(AE428,TRIM(SUBSTITUTE(_xll.MCONCAT(IF((INDIRECT(ster!$D$14)&lt;&gt;"")*IFERROR(NOT(INDIRECT(AF428)),FALSE),IF(ISERROR(MATCH(INDIRECT(Q428),INDIRECT(K428),0)),IFERROR(IF(INDIRECT(Q428)&lt;&gt;"",INDIRECT(ster!$D$14)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CZ428" s="14" t="str">
        <f t="array" aca="1" ref="CZ428" ca="1">IF(H428,IF(AH428,TRIM(SUBSTITUTE(_xll.MCONCAT(IF((INDIRECT(ster!$D$14)&lt;&gt;"")*IFERROR(NOT(INDIRECT(AI428)),FALSE),IF(ISERROR(MATCH(INDIRECT(Q428),INDIRECT(K428),0)),IFERROR(IF(INDIRECT(Q428)&lt;&gt;"",INDIRECT(ster!$D$14)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DC428" s="14" t="str">
        <f ca="1">SUBSTITUTE(SUBSTITUTE(SUBSTITUTE(SUBSTITUTE(_xll.MCONCAT(DG428:DS428,"■"),"■■","■"),"■■","■"),"■■","■"),"■■","■")</f>
        <v>■</v>
      </c>
      <c r="DD428" s="14" t="str">
        <f t="shared" ca="1" si="9542"/>
        <v/>
      </c>
      <c r="DE428" s="14" t="str">
        <f t="shared" ca="1" si="9543"/>
        <v/>
      </c>
      <c r="DF428" s="14" t="str">
        <f t="shared" ca="1" si="9544"/>
        <v/>
      </c>
      <c r="DG428" s="14" t="str">
        <f t="shared" ca="1" si="9545"/>
        <v/>
      </c>
      <c r="DH428" s="14" t="str">
        <f t="shared" ca="1" si="9546"/>
        <v/>
      </c>
      <c r="DI428" s="14" t="str">
        <f t="shared" ca="1" si="9547"/>
        <v/>
      </c>
      <c r="DJ428" s="14" t="str">
        <f t="shared" ca="1" si="9548"/>
        <v/>
      </c>
      <c r="DK428" s="14" t="str">
        <f t="shared" ca="1" si="9549"/>
        <v/>
      </c>
      <c r="DL428" s="14" t="str">
        <f t="shared" ca="1" si="9550"/>
        <v/>
      </c>
      <c r="DM428" s="14" t="str">
        <f t="shared" ca="1" si="9551"/>
        <v/>
      </c>
      <c r="DN428" s="14" t="str">
        <f t="array" aca="1" ref="DN428" ca="1">IF(CU428&lt;&gt;"","There are errors in the entered values in the following cases: " &amp;SUBSTITUTE(CU428," ",", "),"")</f>
        <v/>
      </c>
      <c r="DO428" s="14" t="str">
        <f t="shared" ca="1" si="9552"/>
        <v/>
      </c>
      <c r="DP428" s="14" t="str">
        <f t="shared" ca="1" si="9553"/>
        <v/>
      </c>
      <c r="DQ428" s="14" t="str">
        <f t="shared" ca="1" si="9554"/>
        <v/>
      </c>
      <c r="DR428" s="14" t="str">
        <f t="shared" ca="1" si="9555"/>
        <v/>
      </c>
      <c r="DS428" s="14" t="str">
        <f t="shared" ca="1" si="9556"/>
        <v/>
      </c>
      <c r="DZ428" s="14" t="b">
        <f t="shared" ca="1" si="9557"/>
        <v>0</v>
      </c>
      <c r="EA428" s="14" t="str">
        <f t="shared" ca="1" si="9558"/>
        <v>With a dizygous twin (q_110d)</v>
      </c>
      <c r="EB428" s="14" t="str">
        <f t="shared" ca="1" si="9559"/>
        <v xml:space="preserve">Values must be numeric. </v>
      </c>
      <c r="EC428" s="14" t="str">
        <f t="shared" ca="1" si="9560"/>
        <v xml:space="preserve">With a dizygous twin (q_110d): Values must be numeric. </v>
      </c>
      <c r="ED428" s="14" t="str">
        <f t="shared" ca="1" si="9561"/>
        <v/>
      </c>
      <c r="EE428" s="14" t="str">
        <f t="shared" ca="1" si="9562"/>
        <v>Values must be numeric</v>
      </c>
      <c r="EF428" s="14" t="str">
        <f t="shared" ca="1" si="9563"/>
        <v/>
      </c>
      <c r="EG428" s="14" t="str">
        <f t="shared" ca="1" si="9564"/>
        <v/>
      </c>
      <c r="EM428" s="14" t="b">
        <f t="shared" ca="1" si="9565"/>
        <v>1</v>
      </c>
      <c r="EN428" s="14">
        <f t="shared" ca="1" si="9566"/>
        <v>396</v>
      </c>
      <c r="EO428" s="14" t="str">
        <f t="shared" ca="1" si="9567"/>
        <v>q_110d</v>
      </c>
      <c r="EP428" s="14" t="str">
        <f t="shared" ca="1" si="9568"/>
        <v xml:space="preserve">With a dizygous twin (q_110d): Values must be numeric. </v>
      </c>
      <c r="EQ428" s="14" t="str">
        <f t="shared" ca="1" si="9569"/>
        <v/>
      </c>
    </row>
    <row r="429" spans="2:147" s="14" customFormat="1">
      <c r="B429" s="14" t="str">
        <f t="shared" ref="B429" ca="1" si="9570">DF429</f>
        <v/>
      </c>
      <c r="C429" s="14">
        <f t="shared" ref="C429" ca="1" si="9571">IF(OFFSET(B429,-1,COLUMN(VariableExists)-2),OFFSET(B429,-1,1)+1,OFFSET(B429,-1,1))</f>
        <v>397</v>
      </c>
      <c r="D429" s="14">
        <f t="shared" ref="D429" si="9572">ROW(A429)-2</f>
        <v>427</v>
      </c>
      <c r="E429" s="14" t="str">
        <f t="shared" ref="E429" ca="1" si="9573">IF(OR(G429="",ROW(G429)=2),"",IF(Z429&gt;0,"S",IF(AX429,IF(J429=2,"D","N"),"I")))</f>
        <v>D</v>
      </c>
      <c r="F429" s="14" t="str">
        <f t="shared" ref="F429" ca="1" si="9574">IF(H429,O429,"")</f>
        <v>q_110e</v>
      </c>
      <c r="G429" s="14" t="str">
        <f t="shared" ref="G429" ca="1" si="9575">IF(H429,P429,"")</f>
        <v>Gender of a dizygous twin</v>
      </c>
      <c r="H429" s="14" t="b">
        <f t="shared" ref="H429" ca="1" si="9576">IF(INDIRECT(ADDRESS(2,D429+1,,,_sheetname_dataframe))="",FALSE,MID(INDIRECT(ADDRESS(2,D429+1,,,_sheetname_dataframe)),1,1)&lt;&gt;".")</f>
        <v>1</v>
      </c>
      <c r="I429" s="14" t="str">
        <f ca="1">IF($H429,ADDRESS(3,(D429+1)*2-1,4,,"["&amp;wew!$G$7&amp;"]"&amp;_sheetname_labels)&amp;":"&amp;ADDRESS(2+ster!$B$20,(D429+1)*2-1,4),"")</f>
        <v>[DBTemplate.xlsm]labels!AFW3:AFW61</v>
      </c>
      <c r="J429" s="14">
        <f t="array" aca="1" ref="J429" ca="1">IF(H429,MAX(0,MAX(IF(INDIRECT(I429)&lt;&gt;"",ROW(INDIRECT(I429)),""))-2),"")</f>
        <v>2</v>
      </c>
      <c r="K429" s="14" t="str">
        <f ca="1">IF($H429,IF($J429&gt;0,ADDRESS(3,(D429+1)*2-1,4,,"["&amp;wew!$G$7&amp;"]"&amp;_sheetname_labels)&amp;":"&amp;ADDRESS(2+J429,(D429+1)*2-1,4),""),"")</f>
        <v>[DBTemplate.xlsm]labels!AFW3:AFW4</v>
      </c>
      <c r="L429" s="14" t="str">
        <f ca="1">IF($H429,IF($J429&gt;0,ADDRESS(3,(D429+1)*2,4,,"["&amp;wew!$G$7&amp;"]"&amp;_sheetname_labels)&amp;":"&amp;ADDRESS(2+J429,(D429+1)*2,4),""),"")</f>
        <v>[DBTemplate.xlsm]labels!AFX3:AFX4</v>
      </c>
      <c r="M429" s="14">
        <f t="shared" ref="M429" ca="1" si="9577">IF($H429,IF(J429&gt;0,COUNTA(INDIRECT(K429))-COUNT(INDIRECT(K429)),0),"")</f>
        <v>0</v>
      </c>
      <c r="N429" s="14">
        <f t="shared" ref="N429" ca="1" si="9578">IF(H429,J429-M429,"")</f>
        <v>2</v>
      </c>
      <c r="O429" s="14" t="str">
        <f t="shared" ref="O429" ca="1" si="9579">IF(INDIRECT(ADDRESS(2,D429+1,,,_sheetname_dataframe))="","",INDIRECT(ADDRESS(2,D429+1,,,_sheetname_dataframe)))</f>
        <v>q_110e</v>
      </c>
      <c r="P429" s="14" t="str">
        <f t="shared" ref="P429" ca="1" si="9580">IF(H429,IF(INDIRECT(ADDRESS(1,D429+1,,,_sheetname_dataframe))="","",INDIRECT(ADDRESS(1,D429+1,,,_sheetname_dataframe))),"")</f>
        <v>Gender of a dizygous twin</v>
      </c>
      <c r="Q429" s="14" t="str">
        <f ca="1">IF($BP429,ADDRESS(3,D429+1,4,,"["&amp;wew!$G$7&amp;"]"&amp;_sheetname_dataframe)&amp;":"&amp;ADDRESS(2+ster!$C$14,D429+1,4),"")</f>
        <v>[DBTemplate.xlsm]data_frame!PL3:PL3</v>
      </c>
      <c r="R429" s="14" t="str">
        <f>IF($BP429,IF(MID(_xll.FORMULATEXT(INDEX(INDIRECT(Q429),1)),1,1)="=", _xll.FORMULATEXT(INDEX(INDIRECT(Q429),1),2,TRUE),""),"")</f>
        <v/>
      </c>
      <c r="S429" s="14">
        <f t="array" aca="1" ref="S429" ca="1">IF(H429,SUM(IF((IFERROR(INDIRECT(Q429)&lt;&gt;"",FALSE))*(INDIRECT(ster!$D$14)&lt;&gt;""),1,0)),"")</f>
        <v>0</v>
      </c>
      <c r="T429" s="14">
        <f t="array" aca="1" ref="T429" ca="1">IF(H429,IF(M429&gt;0,SUM(IFERROR(1*(MATCH(INDIRECT(Q429),INDIRECT(K429),0)&gt;0),0)*(INDIRECT(ster!$D$14)&lt;&gt;"")*NOT(ISNUMBER(INDIRECT(Q429)))),0),"")</f>
        <v>0</v>
      </c>
      <c r="U429" s="14">
        <f t="array" aca="1" ref="U429" ca="1">IF(H429,SUM((IFERROR(INDIRECT(Q429)="",FALSE))*(INDIRECT(ster!$D$14)&lt;&gt;"")),"")</f>
        <v>1</v>
      </c>
      <c r="V429" s="14">
        <f t="array" aca="1" ref="V429" ca="1">IF(H429,SUM((IFERROR(INDIRECT(Q429)="#ąś",TRUE))*(INDIRECT(ster!$D$14)&lt;&gt;"")),"")</f>
        <v>0</v>
      </c>
      <c r="W429" s="14">
        <f t="array" aca="1" ref="W429" ca="1">IF(H429,SUM(ISNUMBER(INDIRECT(Q429))*(INDIRECT(ster!$D$14)&lt;&gt;"")),"")</f>
        <v>0</v>
      </c>
      <c r="X429" s="14" t="str">
        <f t="array" aca="1" ref="X429" ca="1">IF(AND(H429,W429&gt;0),IF(wew!$B$3,MIN(IF((INDIRECT(ster!$D$14)&lt;&gt;"")*IFERROR(INDIRECT($Q429)&lt;&gt;"",FALSE),IFERROR(INDIRECT($Q429),"X"),"X")),"&lt;włącz podświetlanie wartości&gt;"),"—")</f>
        <v>—</v>
      </c>
      <c r="Y429" s="14" t="str">
        <f t="array" aca="1" ref="Y429" ca="1">IF(AND(H429,W429&gt;0),IF(wew!$B$3,MAX(IF((INDIRECT(ster!$D$14)&lt;&gt;"")*IFERROR(INDIRECT($Q429)&lt;&gt;"",FALSE),IFERROR(INDIRECT($Q429),"X"),"X")),"&lt;włącz podświetlanie wartości&gt;"),"—")</f>
        <v>—</v>
      </c>
      <c r="Z429" s="14">
        <f t="shared" ref="Z429" ca="1" si="9581">IF(H429,S429-T429-W429,"")</f>
        <v>0</v>
      </c>
      <c r="AA429" s="12" t="str">
        <f t="shared" ref="AA429" ca="1" si="9582">IF(H429,IF(S429&gt;0,W429/(S429),"—"),"")</f>
        <v>—</v>
      </c>
      <c r="AB429" s="17">
        <f t="array" aca="1" ref="AB429" ca="1">IF(H429,IF(W429&gt;0,SUM((INDIRECT(ster!$D$14)&lt;&gt;"")*IFERROR((INDIRECT(Q429)&lt;&gt;"")*(INDIRECT(Q429)=INT(INDIRECT(Q429))),0)),0),"")</f>
        <v>0</v>
      </c>
      <c r="AC429" s="17">
        <f t="array" aca="1" ref="AC429" ca="1">IF(H429,W429-AB429,"")</f>
        <v>0</v>
      </c>
      <c r="AD429" s="17">
        <f t="shared" ref="AD429" ca="1" si="9583">IF($H429,IF(AC429&lt;&gt;"",IF(AC429=0,1,IF(AC429/W429&lt;0.15,2,3)),0),"")</f>
        <v>1</v>
      </c>
      <c r="AE429" s="17" t="b">
        <f t="shared" ref="AE429" ca="1" si="9584">IF(H429,OFFSET(O429,1,0)=".validation",FALSE)</f>
        <v>0</v>
      </c>
      <c r="AF429" s="17" t="str">
        <f ca="1">IF(AE429,IF($H429,ADDRESS(3,D429+2,4,,"["&amp;wew!$G$7&amp;"]"&amp;_sheetname_dataframe)&amp;":"&amp;ADDRESS(2+ster!$C$14,D429+2,4),""),"")</f>
        <v/>
      </c>
      <c r="AG429" s="17" t="str">
        <f t="shared" ref="AG429" ca="1" si="9585">IF(AE429,IF($H429,IF(INDIRECT(ADDRESS(1,D429+2,,,_sheetname_dataframe))="","",INDIRECT(ADDRESS(1,D429+2,,,_sheetname_dataframe))),""),"")</f>
        <v/>
      </c>
      <c r="AH429" s="17" t="b">
        <f t="shared" ref="AH429" ca="1" si="9586">IF(H429,AND(AE429,OFFSET(O429,2,0)=".validation"),FALSE)</f>
        <v>0</v>
      </c>
      <c r="AI429" s="17" t="str">
        <f ca="1">IF(AH429,IF($H429,ADDRESS(3,D429+3,4,,"["&amp;wew!$G$7&amp;"]"&amp;_sheetname_dataframe)&amp;":"&amp;ADDRESS(2+ster!$C$14,D429+3,4),""),"")</f>
        <v/>
      </c>
      <c r="AJ429" s="17" t="str">
        <f t="shared" ref="AJ429" ca="1" si="9587">IF(AH429,IF($H429,IF(INDIRECT(ADDRESS(1,D429+3,,,_sheetname_dataframe))="","",INDIRECT(ADDRESS(1,D429+3,,,_sheetname_dataframe))),""),"")</f>
        <v/>
      </c>
      <c r="AK429" s="17" t="b">
        <f t="shared" ref="AK429" ca="1" si="9588">IF(H429,OR(AQ429,AD429=2),"")</f>
        <v>0</v>
      </c>
      <c r="AL429" s="17" t="b">
        <f t="shared" ref="AL429" ca="1" si="9589">IF($H429,IF(BV429&lt;&gt;"",IF(OR(BM429="F",BM429="L",BM429="I",BM429="D"),BV429&lt;&gt;0)),"")</f>
        <v>0</v>
      </c>
      <c r="AM429" s="17" t="b">
        <f t="shared" ref="AM429" ca="1" si="9590">IF($H429,AND(NOT(AL429),OR(IF(BW429&lt;&gt;"",IF(OR(BM429="F",BM429="L"),BW429&lt;&gt;0)),BM429="I",BM429="N",BM429="D")),"")</f>
        <v>0</v>
      </c>
      <c r="AN429" s="17">
        <f t="shared" ref="AN429" ca="1" si="9591">IF(COUNTA(INDIRECT(Q429))=0,0, IF(AND(AO429&lt;&gt;"",X429&lt;AO429),1,IF(AND(AP429&lt;&gt;"",Y429&gt;AP429),1,IF(AND(AQ429,AC429&gt;0),2,0))))</f>
        <v>0</v>
      </c>
      <c r="AO429" s="24" t="str">
        <f t="shared" ref="AO429" ca="1" si="9592">IF($H429,IF(BY429&lt;&gt;"",IF(ISNUMBER(BY429),BY429,""),""),"")</f>
        <v/>
      </c>
      <c r="AP429" s="24" t="str">
        <f t="shared" ref="AP429" ca="1" si="9593">IF($H429,IF(BZ429&lt;&gt;"",IF(ISNUMBER(BZ429),BZ429,""),""),"")</f>
        <v/>
      </c>
      <c r="AQ429" s="17" t="b">
        <f t="shared" ref="AQ429" ca="1" si="9594">IF(H429,IF(CA429&lt;&gt;"",CA429&lt;&gt;0,FALSE),"")</f>
        <v>0</v>
      </c>
      <c r="AR429" s="17" t="b">
        <f t="shared" ref="AR429" ca="1" si="9595">IF(H429,IF(N429&gt;0,IF(BQ429&lt;&gt;"",BQ429&lt;&gt;0,FALSE),FALSE),"")</f>
        <v>0</v>
      </c>
      <c r="AS429" s="17" t="b">
        <f t="shared" ref="AS429" ca="1" si="9596">IF(H429,IF(BR429&lt;&gt;"",BR429&lt;&gt;0,FALSE),"")</f>
        <v>0</v>
      </c>
      <c r="AT429" s="17" t="b">
        <f t="shared" ref="AT429" ca="1" si="9597">IF(H429,IF(N429&gt;0,FALSE,IF(BU429&lt;&gt;"",MATCH(BU429,DataType,0)=1,FALSE)),"")</f>
        <v>0</v>
      </c>
      <c r="AU429" s="17" t="b">
        <f t="shared" ref="AU429" ca="1" si="9598">IF(H429,IF(N429&gt;0,TRUE,IF(BU429&lt;&gt;"",MATCH(BU429,DataType,0)=2,FALSE)),"")</f>
        <v>1</v>
      </c>
      <c r="AV429" s="17" t="b">
        <f t="shared" ref="AV429" ca="1" si="9599">IF(H429,IF(N429&gt;0,FALSE,IF(BU429&lt;&gt;"",MATCH(BU429,DataType,0)=3,FALSE)),"")</f>
        <v>0</v>
      </c>
      <c r="AW429" s="17" t="b">
        <f t="shared" ref="AW429" ca="1" si="9600">IF(H429,IF(W429&gt;0,Z429=0,FALSE),"")</f>
        <v>0</v>
      </c>
      <c r="AX429" s="14" t="b">
        <f t="array" aca="1" ref="AX429" ca="1">IF(H429,N429&gt;0,"")</f>
        <v>1</v>
      </c>
      <c r="AY429" s="17" t="str">
        <f t="shared" ref="AY429" ca="1" si="9601">IF(H429,IF(N429&gt;0,ADDRESS(ROW(VariablesOrigin)+1,COLUMN(VariablesOrigin)+1,4) &amp; ":" &amp; ADDRESS(ROW(VariablesOrigin)+N429,COLUMN(VariablesOrigin)+1,4),""),"")</f>
        <v>C3:C4</v>
      </c>
      <c r="AZ429" s="17" t="b">
        <f t="array" aca="1" ref="AZ429" ca="1">IF(AY429&lt;&gt;"",SUM(1*ISERROR(MATCH(INDIRECT(AY429),INDIRECT(K429),0)))=0,"")</f>
        <v>1</v>
      </c>
      <c r="BA429" s="17" t="b">
        <f t="shared" ref="BA429" ca="1" si="9602">IF(H429,BU429="",FALSE)</f>
        <v>1</v>
      </c>
      <c r="BB429" s="17" t="b">
        <v>0</v>
      </c>
      <c r="BC429" s="17" t="b">
        <f t="shared" ref="BC429" ca="1" si="9603">IF(BA429,IF(N429&gt;0,AND(AZ429,Z429=0),FALSE),"")</f>
        <v>1</v>
      </c>
      <c r="BD429" s="17" t="b">
        <f t="shared" ref="BD429" ca="1" si="9604">IF(BA429,IF(N429&gt;0,AND(NOT(AZ429),Z429=0),FALSE),"")</f>
        <v>0</v>
      </c>
      <c r="BE429" s="17" t="b">
        <f t="shared" ref="BE429" ca="1" si="9605">IF(BA429,IF(AND(AW429,NOT(BB429),NOT(BC429),NOT(BD429)),AND(Z429=0,AC429=0),FALSE),"")</f>
        <v>0</v>
      </c>
      <c r="BF429" s="17" t="b">
        <f t="shared" ref="BF429" ca="1" si="9606">IF(BA429,IF(AND(AW429,NOT(BB429),NOT(BC429),NOT(BD429)),AND(Z429=0,OR(AC429&gt;0)),FALSE),"")</f>
        <v>0</v>
      </c>
      <c r="BG429" s="17" t="b">
        <f t="shared" ref="BG429" ca="1" si="9607">IF(BA429,IF(OR(BB429:BF429),FALSE,IF(Z429=0,FALSE,Z429&gt;0)),"")</f>
        <v>0</v>
      </c>
      <c r="BH429" s="17" t="b">
        <f t="shared" ref="BH429" ca="1" si="9608">IF(BA429,COUNTIF(BB429:BG429,TRUE)=1,"")</f>
        <v>1</v>
      </c>
      <c r="BI429" s="17">
        <f t="shared" ref="BI429" ca="1" si="9609">IF(BA429,IFERROR(MATCH(TRUE,BB429:BG429,0),7),"")</f>
        <v>2</v>
      </c>
      <c r="BJ429" s="17" t="b">
        <f t="shared" ref="BJ429" ca="1" si="9610">DF429&lt;&gt;""</f>
        <v>0</v>
      </c>
      <c r="BK429" s="17" t="str">
        <f t="shared" ref="BK429" ca="1" si="9611">IF(H429,IF(AND(NOT(BA429),AU429),AC429=0,""),"")</f>
        <v/>
      </c>
      <c r="BL429" s="17" t="str">
        <f t="shared" ref="BL429" ca="1" si="9612">IF(H429,IF(AND(NOT(BA429),AU429),AC429&gt;0,""),"")</f>
        <v/>
      </c>
      <c r="BM429" s="17" t="str">
        <f t="shared" ref="BM429" ca="1" si="9613">IF(H429,IF(BA429,CHOOSE(BI429,"0","F","L","I","N",IF(AA429&gt;0.5,"N","S"),"0"),CHOOSE(MATCH(BU429,DataType,0),"S",IF(BK429,"I","N"),"D"  )),"")</f>
        <v>F</v>
      </c>
      <c r="BN429" s="17" t="str">
        <f t="shared" ref="BN429" ca="1" si="9614">IF(H429,IF(BJ429,"E",IF(BA429,CHOOSE(BI429,"0","F","L","I","N","S","0"),CHOOSE(MATCH(BU429,DataType,0),"S",IF(BK429,"I","N"),"D"  ))),"")</f>
        <v>F</v>
      </c>
      <c r="BO429" s="17" t="str">
        <f t="shared" ref="BO429" ca="1" si="9615">IF($H429,IF(BM429="0","",IF(AND(AR429,N429=2),"D",IF(BM429="S","N",IF(AL429,"O",IF(AM429,"I","N"))))),"")</f>
        <v>N</v>
      </c>
      <c r="BP429" s="14" t="b">
        <f t="shared" ref="BP429" ca="1" si="9616">INDIRECT(ADDRESS(2,ROW(A429)-1,,,_sheetname_dataframe))&lt;&gt;""</f>
        <v>1</v>
      </c>
      <c r="BQ429" s="35"/>
      <c r="BX429" s="16"/>
      <c r="BY429" s="16"/>
      <c r="BZ429" s="16"/>
      <c r="CA429" s="16"/>
      <c r="CB429" s="16"/>
      <c r="CC429" s="16"/>
      <c r="CD429" s="16"/>
      <c r="CE429" s="16"/>
      <c r="CF429" s="16"/>
      <c r="CN429" s="14">
        <f ca="1">IF(H429,IFERROR(IsVariableNameLegal(O429),0),0)</f>
        <v>0</v>
      </c>
      <c r="CO429" s="14" t="str">
        <f t="array" aca="1" ref="CO429" ca="1">IF(H429,IF(COUNTIF(INDIRECT(wew!$C$13),O429)&gt;1,TRIM(SUBSTITUTE(_xll.MCONCAT(IF((INDIRECT(wew!$C$13)=O429)*(COLUMN(INDIRECT(wew!$C$13))&lt;&gt;D429+1),-1+COLUMN(INDIRECT(wew!$C$13)),"")," "),"  "," ")),""),"")</f>
        <v/>
      </c>
      <c r="CP429" s="14" t="str">
        <f t="array" aca="1" ref="CP429" ca="1">IF(P429&lt;&gt;"",IF(LEN(P429)&gt;150,1,""),"")</f>
        <v/>
      </c>
      <c r="CQ429" s="14" t="str">
        <f t="array" aca="1" ref="CQ429" ca="1">IF(AND(H429,NOT(ster!$J$3)),IF(COUNTIF(INDIRECT(wew!$C$15),P429)&gt;1,TRIM(SUBSTITUTE(_xll.MCONCAT(IF((INDIRECT(wew!$C$15)=P429)*(COLUMN(INDIRECT(wew!$C$15))&lt;&gt;D429+1),-1+COLUMN(INDIRECT(wew!$C$15)),"")," "),"  "," ")),""),"")</f>
        <v/>
      </c>
      <c r="CR429" s="14" t="str">
        <f t="array" aca="1" ref="CR429" ca="1">IF(H429,IF(AND(W429&gt;0,AO429&lt;&gt;""),TRIM(SUBSTITUTE(_xll.MCONCAT(IFERROR(IF(ISNUMBER(INDIRECT(Q429)),IF((INDIRECT(ster!$D$14)&lt;&gt;"")*(INDIRECT(Q429)&lt;AO429),INDIRECT(ster!$D$14) &amp; ": " &amp;  SUBSTITUTE(IF( AV429,IFERROR(TEXT(INDIRECT(Q429),"rrrr-mm-dd") &amp;" (" &amp; INDIRECT(Q429) &amp;")",INDIRECT(Q429)),INDIRECT(Q429))," "," "),""),""),"")," "),"  "," ")),""),"")</f>
        <v/>
      </c>
      <c r="CS429" s="14" t="str">
        <f t="array" aca="1" ref="CS429" ca="1">IF(H429,IF(AND(W429&gt;0,AP429&lt;&gt;""),TRIM(SUBSTITUTE(_xll.MCONCAT(IFERROR(IF(ISNUMBER(INDIRECT(Q429)),IF((INDIRECT(ster!$D$14)&lt;&gt;"")*(INDIRECT(Q429)&gt;AP429),INDIRECT(ster!$D$14) &amp; ": " &amp;  SUBSTITUTE(IF( AV429,IFERROR(TEXT(INDIRECT(Q429),"rrrr-mm-dd")&amp;" (" &amp; INDIRECT(Q429) &amp;")",INDIRECT(Q429)),INDIRECT(Q429))," "," "),""),""),"")," "),"  "," ")),""),"")</f>
        <v/>
      </c>
      <c r="CT429" s="14" t="str">
        <f t="array" aca="1" ref="CT429" ca="1">IF(H429,IF(AND(N429&gt;0,AR429),TRIM(SUBSTITUTE(_xll.MCONCAT(IFERROR(IF(ISNUMBER(INDIRECT(Q429)),IF((INDIRECT(ster!$D$14)&lt;&gt;"")*(IFERROR(0*(MATCH(INDIRECT(Q429),INDIRECT(K429),0)&gt;0),1)),INDIRECT(ster!$D$14) &amp; ": " &amp;  SUBSTITUTE(IF( AV429,IFERROR(TEXT(INDIRECT(Q429),"rrrr-mm-dd")&amp;" (" &amp; INDIRECT(Q429) &amp;")",INDIRECT(Q429)),INDIRECT(Q429))," "," "),""),""),"")," "),"  "," ")),""),"")</f>
        <v/>
      </c>
      <c r="CU429" s="14" t="str">
        <f t="array" aca="1" ref="CU429" ca="1">IF(H429,IF(AND(V429&gt;0),TRIM(SUBSTITUTE(_xll.MCONCAT(IF((INDIRECT(ster!$D$14)&lt;&gt;"")*(IFERROR(0*(INDIRECT(Q429)&lt;&gt;""),1)),INDIRECT(ster!$D$14),"")," "),"  "," ")),""),"")</f>
        <v/>
      </c>
      <c r="CV429" s="14" t="str">
        <f t="array" aca="1" ref="CV429" ca="1">IF(H429,IF(AS429,
TRIM(SUBSTITUTE(_xll.MCONCAT(IF(
   (INDIRECT(ster!$D$14)&lt;&gt;"")*
   ((INDIRECT(Q429)="")+
      NOT(ISNUMBER(INDIRECT(Q429)))*
      NOT(ISERROR(MATCH(INDIRECT(Q429),INDIRECT(K429),0)))
    ),
      INDIRECT(ster!$D$14),
   "")," "),"  "," ")),
""),"")</f>
        <v/>
      </c>
      <c r="CW429" s="14" t="str">
        <f t="array" aca="1" ref="CW429" ca="1">IF(H429,IF(AND(AQ429),TRIM(SUBSTITUTE(_xll.MCONCAT(IFERROR(IF(ISNUMBER(INDIRECT(Q429)),IF((INDIRECT(ster!$D$14)&lt;&gt;"")*(INDIRECT(Q429)&lt;&gt;INT(INDIRECT(Q429))),INDIRECT(ster!$D$14) &amp; ": " &amp; INDIRECT(Q429),""),""),"")," "),"  "," ")),""),"")</f>
        <v/>
      </c>
      <c r="CX429" s="14" t="str">
        <f t="array" aca="1" ref="CX429" ca="1">IF(H429,IF(OR(AU429,AV429),TRIM(SUBSTITUTE(_xll.MCONCAT(IF((INDIRECT(ster!$D$14)&lt;&gt;"")*NOT(ISNUMBER(INDIRECT(Q429))),IF(ISERROR(MATCH(INDIRECT(Q429),INDIRECT(K429),0)),IFERROR(IF(INDIRECT(Q429)&lt;&gt;"",INDIRECT(ster!$D$14) &amp; ": " &amp; SUBSTITUTE(INDIRECT(Q429)," "," "),""),""),""),"")," "),"  "," ")),""),"")</f>
        <v/>
      </c>
      <c r="CY429" s="14" t="str">
        <f t="array" aca="1" ref="CY429" ca="1">IF(H429,IF(AE429,TRIM(SUBSTITUTE(_xll.MCONCAT(IF((INDIRECT(ster!$D$14)&lt;&gt;"")*IFERROR(NOT(INDIRECT(AF429)),FALSE),IF(ISERROR(MATCH(INDIRECT(Q429),INDIRECT(K429),0)),IFERROR(IF(INDIRECT(Q429)&lt;&gt;"",INDIRECT(ster!$D$14)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CZ429" s="14" t="str">
        <f t="array" aca="1" ref="CZ429" ca="1">IF(H429,IF(AH429,TRIM(SUBSTITUTE(_xll.MCONCAT(IF((INDIRECT(ster!$D$14)&lt;&gt;"")*IFERROR(NOT(INDIRECT(AI429)),FALSE),IF(ISERROR(MATCH(INDIRECT(Q429),INDIRECT(K429),0)),IFERROR(IF(INDIRECT(Q429)&lt;&gt;"",INDIRECT(ster!$D$14)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DC429" s="14" t="str">
        <f ca="1">SUBSTITUTE(SUBSTITUTE(SUBSTITUTE(SUBSTITUTE(_xll.MCONCAT(DG429:DS429,"■"),"■■","■"),"■■","■"),"■■","■"),"■■","■")</f>
        <v>■</v>
      </c>
      <c r="DD429" s="14" t="str">
        <f t="shared" ref="DD429" ca="1" si="9617">IF(MID(DC429,1,1)="■",MID(DC429,2,LEN(DC429)),DC429)</f>
        <v/>
      </c>
      <c r="DE429" s="14" t="str">
        <f t="shared" ref="DE429" ca="1" si="9618">IF(DD429&lt;&gt;"",IF(MID(DD429,LEN(DD429),1)="■",MID(DD429,1,LEN(DD429)-1),DD429),"")</f>
        <v/>
      </c>
      <c r="DF429" s="14" t="str">
        <f t="shared" ref="DF429" ca="1" si="9619">IFERROR(IF(DE429&lt;&gt;"",SUBSTITUTE(DE429,"■",". "),""),"##INTERNAL_ERROR")</f>
        <v/>
      </c>
      <c r="DG429" s="14" t="str">
        <f t="shared" ref="DG429" ca="1" si="9620">IF(CN429&lt;&gt;0,"Variable name don't comply with the naming convention","")</f>
        <v/>
      </c>
      <c r="DH429" s="14" t="str">
        <f t="shared" ref="DH429" ca="1" si="9621">IF(CO429&lt;&gt;"","Duplicated name. " &amp; IF(ISERROR(FIND(" ",CO429)),"Duplicate have index " &amp; CO429, "Duplicates have indices: "&amp;SUBSTITUTE(CO429," ",", ")),"")</f>
        <v/>
      </c>
      <c r="DI429" s="14" t="str">
        <f t="shared" ref="DI429" ca="1" si="9622">IF(CP429&lt;&gt;"","Variable label exceed length 150","")</f>
        <v/>
      </c>
      <c r="DJ429" s="14" t="str">
        <f t="shared" ref="DJ429" ca="1" si="9623">IF(CQ429&lt;&gt;"","Duplicated variable label. " &amp; IF(ISERROR(FIND(" ",CQ429)),"Duplicate have index " &amp; CQ429, "Duplicates have indices: "&amp;SUBSTITUTE(CQ429," ",", ")),"")</f>
        <v/>
      </c>
      <c r="DK429" s="14" t="str">
        <f t="shared" ref="DK429" ca="1" si="9624">IF(CR429&lt;&gt;"","The following cases have values below declared theorethical min: " &amp;SUBSTITUTE(CR429," ",", "),"")</f>
        <v/>
      </c>
      <c r="DL429" s="14" t="str">
        <f t="shared" ref="DL429" ca="1" si="9625">IF(CS429&lt;&gt;"","The following cases have values above declared theorethical max: " &amp;SUBSTITUTE(CS429," ",", "),"")</f>
        <v/>
      </c>
      <c r="DM429" s="14" t="str">
        <f t="shared" ref="DM429" ca="1" si="9626">IF(CT429&lt;&gt;"","There are some cases with values not explicitly declared in the labels dictionary: " &amp;SUBSTITUTE(CT429," ",", "),"")</f>
        <v/>
      </c>
      <c r="DN429" s="14" t="str">
        <f t="array" aca="1" ref="DN429" ca="1">IF(CU429&lt;&gt;"","There are errors in the entered values in the following cases: " &amp;SUBSTITUTE(CU429," ",", "),"")</f>
        <v/>
      </c>
      <c r="DO429" s="14" t="str">
        <f t="shared" ref="DO429" ca="1" si="9627">IF(CV429&lt;&gt;"","The following records are missing in this required field: " &amp;SUBSTITUTE(CV429," ",", "),"")</f>
        <v/>
      </c>
      <c r="DP429" s="14" t="str">
        <f t="shared" ref="DP429" ca="1" si="9628">IF(CW429&lt;&gt;"","The following cases have non-integer values: " &amp;SUBSTITUTE(CW429," ",", "),"")</f>
        <v/>
      </c>
      <c r="DQ429" s="14" t="str">
        <f t="shared" ref="DQ429" ca="1" si="9629">IF(CX429&lt;&gt;"","The following cases are non-numeric: " &amp;SUBSTITUTE(CX429," ",", "),"")</f>
        <v/>
      </c>
      <c r="DR429" s="14" t="str">
        <f t="shared" ref="DR429" ca="1" si="9630">IF(CY429&lt;&gt;"","In the following cases " &amp; P429 &amp; " " &amp; LOWER(MID(AG429,1,1)) &amp; MID(AG429,2,LEN(AG429)) &amp; ": " &amp;SUBSTITUTE(CY429," ",", "),"")</f>
        <v/>
      </c>
      <c r="DS429" s="14" t="str">
        <f t="shared" ref="DS429" ca="1" si="9631">IF(CZ429&lt;&gt;"","In the following cases " &amp; P429 &amp; " " &amp; LOWER(MID(AJ429,1,1)) &amp; MID(AJ429,2,LEN(AJ429)) &amp; ": " &amp;SUBSTITUTE(CZ429," ",", "),"")</f>
        <v/>
      </c>
      <c r="DZ429" s="14" t="b">
        <f t="shared" ref="DZ429" ca="1" si="9632">OR(ED429&lt;&gt;"",EF429&lt;&gt;"",EG429&lt;&gt;"")</f>
        <v>0</v>
      </c>
      <c r="EA429" s="14" t="str">
        <f t="shared" ref="EA429" ca="1" si="9633">IF(EB429&lt;&gt;"",G429 &amp; " (" &amp; F429 &amp; ")","")</f>
        <v>Gender of a dizygous twin (q_110e)</v>
      </c>
      <c r="EB429" s="14" t="str">
        <f t="shared" ref="EB429" ca="1" si="9634">IF(EE429&lt;&gt;"",EE429&amp;IF(ED429&lt;&gt;""," and "&amp;ED429,""),UPPER(MID(ED429,1,1)&amp;MID(ED429,2,LEN(ED429))))&amp; IF(OR(EF429&lt;&gt;"",EG429&lt;&gt;"")," and "&amp;IF(EF429&lt;&gt;"",LOWER(MID(EF429,1,1) &amp; MID(EF429,2,LEN(EF429))),"")&amp; IF(AND(EF429 &lt;&gt;"",EG429&lt;&gt;"")," and ","") &amp; IF(EG429&lt;&gt;"",LOWER(MID(EG429,1,1) &amp; MID(EG429,2,LEN(EG429))),""),"") &amp; IF(OR(EE429&lt;&gt;"",ED429&lt;&gt;"",EF429&lt;&gt;"",EG429&lt;&gt;""), ". ","")</f>
        <v xml:space="preserve">Values must be numeric. </v>
      </c>
      <c r="EC429" s="14" t="str">
        <f t="shared" ref="EC429" ca="1" si="9635">IF(EB429&lt;&gt;"",G429 &amp; " (" &amp; F429 &amp; "): " &amp; EB429,"")</f>
        <v xml:space="preserve">Gender of a dizygous twin (q_110e): Values must be numeric. </v>
      </c>
      <c r="ED429" s="14" t="str">
        <f t="shared" ref="ED429" ca="1" si="9636">IF(H429,IF(W429&gt;0,IF(AND(AO429&lt;&gt;"",AP429&lt;&gt;""),"each value must be between " &amp; IF( AV429,IFERROR(TEXT(AO429,"rrrr-mm-dd") &amp;" (" &amp; AO429 &amp;")",AO429),AO429) &amp; " and " &amp; IF( AV429,IFERROR(TEXT(AP429,"rrrr-mm-dd") &amp;" (" &amp; AP429 &amp;")",AP429),AP429),IF(AO429&lt;&gt;"","each value must be above " &amp; IF( AV429,IFERROR(TEXT(AO429,"rrrr-mm-dd") &amp;" (" &amp; AO429 &amp;")",AO429),AO429), IF(AP429&lt;&gt;"","each value must be below " &amp; IF( AV429,IFERROR(TEXT(AP429,"rrrr-mm-dd") &amp;" (" &amp; AP429 &amp;")",AP429),AP429),""))),""),"")</f>
        <v/>
      </c>
      <c r="EE429" s="14" t="str">
        <f t="shared" ref="EE429" ca="1" si="9637">IF(H429,IF(OR(AQ429,AU429,AV429,AS429,AR429),
   "Values must be" &amp;
   IF(AR429," limited to predefinied list", IF(AQ429, " integers",IF(OR(AU429,AV429)," numeric",""))) &amp;
   IF(AS429,IF(OR(AR429,AQ429,AU429,AV429), " and ","") &amp; "non-missing",""),
""),"")</f>
        <v>Values must be numeric</v>
      </c>
      <c r="EF429" s="14" t="str">
        <f t="shared" ref="EF429" ca="1" si="9638">IF($H429,AG429,"")</f>
        <v/>
      </c>
      <c r="EG429" s="14" t="str">
        <f t="shared" ref="EG429" ca="1" si="9639">IF($H429,AJ429,"")</f>
        <v/>
      </c>
      <c r="EM429" s="14" t="b">
        <f t="shared" ref="EM429" ca="1" si="9640">OR(EC429&lt;&gt;"",DF429&lt;&gt;"")</f>
        <v>1</v>
      </c>
      <c r="EN429" s="14">
        <f t="shared" ref="EN429" ca="1" si="9641">IF(EM429,C429,"")</f>
        <v>397</v>
      </c>
      <c r="EO429" s="14" t="str">
        <f t="shared" ref="EO429" ca="1" si="9642">IF(EM429,F429,"")</f>
        <v>q_110e</v>
      </c>
      <c r="EP429" s="14" t="str">
        <f t="shared" ref="EP429" ca="1" si="9643">EC429</f>
        <v xml:space="preserve">Gender of a dizygous twin (q_110e): Values must be numeric. </v>
      </c>
      <c r="EQ429" s="14" t="str">
        <f t="shared" ref="EQ429" ca="1" si="9644">DF429</f>
        <v/>
      </c>
    </row>
    <row r="430" spans="2:147" s="14" customFormat="1">
      <c r="B430" s="14" t="str">
        <f t="shared" ca="1" si="9495"/>
        <v/>
      </c>
      <c r="C430" s="14">
        <f t="shared" ca="1" si="9496"/>
        <v>398</v>
      </c>
      <c r="D430" s="14">
        <f t="shared" si="9497"/>
        <v>428</v>
      </c>
      <c r="E430" s="14" t="str">
        <f t="shared" ca="1" si="9498"/>
        <v>D</v>
      </c>
      <c r="F430" s="14" t="str">
        <f t="shared" ca="1" si="9499"/>
        <v>q_111</v>
      </c>
      <c r="G430" s="14" t="str">
        <f t="shared" ca="1" si="9500"/>
        <v>Regular physical exercise</v>
      </c>
      <c r="H430" s="14" t="b">
        <f t="shared" ca="1" si="9501"/>
        <v>1</v>
      </c>
      <c r="I430" s="14" t="str">
        <f ca="1">IF($H430,ADDRESS(3,(D430+1)*2-1,4,,"["&amp;wew!$G$7&amp;"]"&amp;_sheetname_labels)&amp;":"&amp;ADDRESS(2+ster!$B$20,(D430+1)*2-1,4),"")</f>
        <v>[DBTemplate.xlsm]labels!AFY3:AFY61</v>
      </c>
      <c r="J430" s="14">
        <f t="array" aca="1" ref="J430" ca="1">IF(H430,MAX(0,MAX(IF(INDIRECT(I430)&lt;&gt;"",ROW(INDIRECT(I430)),""))-2),"")</f>
        <v>2</v>
      </c>
      <c r="K430" s="14" t="str">
        <f ca="1">IF($H430,IF($J430&gt;0,ADDRESS(3,(D430+1)*2-1,4,,"["&amp;wew!$G$7&amp;"]"&amp;_sheetname_labels)&amp;":"&amp;ADDRESS(2+J430,(D430+1)*2-1,4),""),"")</f>
        <v>[DBTemplate.xlsm]labels!AFY3:AFY4</v>
      </c>
      <c r="L430" s="14" t="str">
        <f ca="1">IF($H430,IF($J430&gt;0,ADDRESS(3,(D430+1)*2,4,,"["&amp;wew!$G$7&amp;"]"&amp;_sheetname_labels)&amp;":"&amp;ADDRESS(2+J430,(D430+1)*2,4),""),"")</f>
        <v>[DBTemplate.xlsm]labels!AFZ3:AFZ4</v>
      </c>
      <c r="M430" s="14">
        <f t="shared" ca="1" si="9502"/>
        <v>0</v>
      </c>
      <c r="N430" s="14">
        <f t="shared" ca="1" si="9503"/>
        <v>2</v>
      </c>
      <c r="O430" s="14" t="str">
        <f t="shared" ca="1" si="9504"/>
        <v>q_111</v>
      </c>
      <c r="P430" s="14" t="str">
        <f t="shared" ca="1" si="9505"/>
        <v>Regular physical exercise</v>
      </c>
      <c r="Q430" s="14" t="str">
        <f ca="1">IF($BP430,ADDRESS(3,D430+1,4,,"["&amp;wew!$G$7&amp;"]"&amp;_sheetname_dataframe)&amp;":"&amp;ADDRESS(2+ster!$C$14,D430+1,4),"")</f>
        <v>[DBTemplate.xlsm]data_frame!PM3:PM3</v>
      </c>
      <c r="R430" s="14" t="str">
        <f>IF($BP430,IF(MID(_xll.FORMULATEXT(INDEX(INDIRECT(Q430),1)),1,1)="=", _xll.FORMULATEXT(INDEX(INDIRECT(Q430),1),2,TRUE),""),"")</f>
        <v/>
      </c>
      <c r="S430" s="14">
        <f t="array" aca="1" ref="S430" ca="1">IF(H430,SUM(IF((IFERROR(INDIRECT(Q430)&lt;&gt;"",FALSE))*(INDIRECT(ster!$D$14)&lt;&gt;""),1,0)),"")</f>
        <v>1</v>
      </c>
      <c r="T430" s="14">
        <f t="array" aca="1" ref="T430" ca="1">IF(H430,IF(M430&gt;0,SUM(IFERROR(1*(MATCH(INDIRECT(Q430),INDIRECT(K430),0)&gt;0),0)*(INDIRECT(ster!$D$14)&lt;&gt;"")*NOT(ISNUMBER(INDIRECT(Q430)))),0),"")</f>
        <v>0</v>
      </c>
      <c r="U430" s="14">
        <f t="array" aca="1" ref="U430" ca="1">IF(H430,SUM((IFERROR(INDIRECT(Q430)="",FALSE))*(INDIRECT(ster!$D$14)&lt;&gt;"")),"")</f>
        <v>0</v>
      </c>
      <c r="V430" s="14">
        <f t="array" aca="1" ref="V430" ca="1">IF(H430,SUM((IFERROR(INDIRECT(Q430)="#ąś",TRUE))*(INDIRECT(ster!$D$14)&lt;&gt;"")),"")</f>
        <v>0</v>
      </c>
      <c r="W430" s="14">
        <f t="array" aca="1" ref="W430" ca="1">IF(H430,SUM(ISNUMBER(INDIRECT(Q430))*(INDIRECT(ster!$D$14)&lt;&gt;"")),"")</f>
        <v>1</v>
      </c>
      <c r="X430" s="14">
        <f t="array" aca="1" ref="X430" ca="1">IF(AND(H430,W430&gt;0),IF(wew!$B$3,MIN(IF((INDIRECT(ster!$D$14)&lt;&gt;"")*IFERROR(INDIRECT($Q430)&lt;&gt;"",FALSE),IFERROR(INDIRECT($Q430),"X"),"X")),"&lt;włącz podświetlanie wartości&gt;"),"—")</f>
        <v>2</v>
      </c>
      <c r="Y430" s="14">
        <f t="array" aca="1" ref="Y430" ca="1">IF(AND(H430,W430&gt;0),IF(wew!$B$3,MAX(IF((INDIRECT(ster!$D$14)&lt;&gt;"")*IFERROR(INDIRECT($Q430)&lt;&gt;"",FALSE),IFERROR(INDIRECT($Q430),"X"),"X")),"&lt;włącz podświetlanie wartości&gt;"),"—")</f>
        <v>2</v>
      </c>
      <c r="Z430" s="14">
        <f t="shared" ca="1" si="9506"/>
        <v>0</v>
      </c>
      <c r="AA430" s="12">
        <f t="shared" ca="1" si="9507"/>
        <v>1</v>
      </c>
      <c r="AB430" s="17">
        <f t="array" aca="1" ref="AB430" ca="1">IF(H430,IF(W430&gt;0,SUM((INDIRECT(ster!$D$14)&lt;&gt;"")*IFERROR((INDIRECT(Q430)&lt;&gt;"")*(INDIRECT(Q430)=INT(INDIRECT(Q430))),0)),0),"")</f>
        <v>1</v>
      </c>
      <c r="AC430" s="17">
        <f t="array" aca="1" ref="AC430" ca="1">IF(H430,W430-AB430,"")</f>
        <v>0</v>
      </c>
      <c r="AD430" s="17">
        <f t="shared" ca="1" si="9508"/>
        <v>1</v>
      </c>
      <c r="AE430" s="17" t="b">
        <f t="shared" ca="1" si="9509"/>
        <v>0</v>
      </c>
      <c r="AF430" s="17" t="str">
        <f ca="1">IF(AE430,IF($H430,ADDRESS(3,D430+2,4,,"["&amp;wew!$G$7&amp;"]"&amp;_sheetname_dataframe)&amp;":"&amp;ADDRESS(2+ster!$C$14,D430+2,4),""),"")</f>
        <v/>
      </c>
      <c r="AG430" s="17" t="str">
        <f t="shared" ca="1" si="9510"/>
        <v/>
      </c>
      <c r="AH430" s="17" t="b">
        <f t="shared" ca="1" si="9511"/>
        <v>0</v>
      </c>
      <c r="AI430" s="17" t="str">
        <f ca="1">IF(AH430,IF($H430,ADDRESS(3,D430+3,4,,"["&amp;wew!$G$7&amp;"]"&amp;_sheetname_dataframe)&amp;":"&amp;ADDRESS(2+ster!$C$14,D430+3,4),""),"")</f>
        <v/>
      </c>
      <c r="AJ430" s="17" t="str">
        <f t="shared" ca="1" si="9512"/>
        <v/>
      </c>
      <c r="AK430" s="17" t="b">
        <f t="shared" ca="1" si="9513"/>
        <v>0</v>
      </c>
      <c r="AL430" s="17" t="b">
        <f t="shared" ca="1" si="9514"/>
        <v>0</v>
      </c>
      <c r="AM430" s="17" t="b">
        <f t="shared" ca="1" si="9515"/>
        <v>0</v>
      </c>
      <c r="AN430" s="17">
        <f t="shared" ca="1" si="9516"/>
        <v>0</v>
      </c>
      <c r="AO430" s="24" t="str">
        <f t="shared" ca="1" si="9517"/>
        <v/>
      </c>
      <c r="AP430" s="24" t="str">
        <f t="shared" ca="1" si="9518"/>
        <v/>
      </c>
      <c r="AQ430" s="17" t="b">
        <f t="shared" ca="1" si="9519"/>
        <v>0</v>
      </c>
      <c r="AR430" s="17" t="b">
        <f t="shared" ca="1" si="9520"/>
        <v>0</v>
      </c>
      <c r="AS430" s="17" t="b">
        <f t="shared" ca="1" si="9521"/>
        <v>0</v>
      </c>
      <c r="AT430" s="17" t="b">
        <f t="shared" ca="1" si="9522"/>
        <v>0</v>
      </c>
      <c r="AU430" s="17" t="b">
        <f t="shared" ca="1" si="9523"/>
        <v>1</v>
      </c>
      <c r="AV430" s="17" t="b">
        <f t="shared" ca="1" si="9524"/>
        <v>0</v>
      </c>
      <c r="AW430" s="17" t="b">
        <f t="shared" ca="1" si="9525"/>
        <v>1</v>
      </c>
      <c r="AX430" s="14" t="b">
        <f t="array" aca="1" ref="AX430" ca="1">IF(H430,N430&gt;0,"")</f>
        <v>1</v>
      </c>
      <c r="AY430" s="17" t="str">
        <f t="shared" ca="1" si="9526"/>
        <v>C3:C4</v>
      </c>
      <c r="AZ430" s="17" t="b">
        <f t="array" aca="1" ref="AZ430" ca="1">IF(AY430&lt;&gt;"",SUM(1*ISERROR(MATCH(INDIRECT(AY430),INDIRECT(K430),0)))=0,"")</f>
        <v>1</v>
      </c>
      <c r="BA430" s="17" t="b">
        <f t="shared" ca="1" si="9527"/>
        <v>1</v>
      </c>
      <c r="BB430" s="17" t="b">
        <v>0</v>
      </c>
      <c r="BC430" s="17" t="b">
        <f t="shared" ca="1" si="9528"/>
        <v>1</v>
      </c>
      <c r="BD430" s="17" t="b">
        <f t="shared" ca="1" si="9529"/>
        <v>0</v>
      </c>
      <c r="BE430" s="17" t="b">
        <f t="shared" ca="1" si="9530"/>
        <v>0</v>
      </c>
      <c r="BF430" s="17" t="b">
        <f t="shared" ca="1" si="9531"/>
        <v>0</v>
      </c>
      <c r="BG430" s="17" t="b">
        <f t="shared" ca="1" si="9532"/>
        <v>0</v>
      </c>
      <c r="BH430" s="17" t="b">
        <f t="shared" ca="1" si="9533"/>
        <v>1</v>
      </c>
      <c r="BI430" s="17">
        <f t="shared" ca="1" si="9534"/>
        <v>2</v>
      </c>
      <c r="BJ430" s="17" t="b">
        <f t="shared" ca="1" si="9535"/>
        <v>0</v>
      </c>
      <c r="BK430" s="17" t="str">
        <f t="shared" ca="1" si="9536"/>
        <v/>
      </c>
      <c r="BL430" s="17" t="str">
        <f t="shared" ca="1" si="9537"/>
        <v/>
      </c>
      <c r="BM430" s="17" t="str">
        <f t="shared" ca="1" si="9538"/>
        <v>F</v>
      </c>
      <c r="BN430" s="17" t="str">
        <f t="shared" ca="1" si="9539"/>
        <v>F</v>
      </c>
      <c r="BO430" s="17" t="str">
        <f t="shared" ca="1" si="9540"/>
        <v>N</v>
      </c>
      <c r="BP430" s="14" t="b">
        <f t="shared" ca="1" si="9541"/>
        <v>1</v>
      </c>
      <c r="BQ430" s="35"/>
      <c r="BX430" s="16"/>
      <c r="BY430" s="16"/>
      <c r="BZ430" s="16"/>
      <c r="CA430" s="16"/>
      <c r="CB430" s="16"/>
      <c r="CC430" s="16"/>
      <c r="CD430" s="16"/>
      <c r="CE430" s="16"/>
      <c r="CF430" s="16"/>
      <c r="CN430" s="14">
        <f ca="1">IF(H430,IFERROR(IsVariableNameLegal(O430),0),0)</f>
        <v>0</v>
      </c>
      <c r="CO430" s="14" t="str">
        <f t="array" aca="1" ref="CO430" ca="1">IF(H430,IF(COUNTIF(INDIRECT(wew!$C$13),O430)&gt;1,TRIM(SUBSTITUTE(_xll.MCONCAT(IF((INDIRECT(wew!$C$13)=O430)*(COLUMN(INDIRECT(wew!$C$13))&lt;&gt;D430+1),-1+COLUMN(INDIRECT(wew!$C$13)),"")," "),"  "," ")),""),"")</f>
        <v/>
      </c>
      <c r="CP430" s="14" t="str">
        <f t="array" aca="1" ref="CP430" ca="1">IF(P430&lt;&gt;"",IF(LEN(P430)&gt;150,1,""),"")</f>
        <v/>
      </c>
      <c r="CQ430" s="14" t="str">
        <f t="array" aca="1" ref="CQ430" ca="1">IF(AND(H430,NOT(ster!$J$3)),IF(COUNTIF(INDIRECT(wew!$C$15),P430)&gt;1,TRIM(SUBSTITUTE(_xll.MCONCAT(IF((INDIRECT(wew!$C$15)=P430)*(COLUMN(INDIRECT(wew!$C$15))&lt;&gt;D430+1),-1+COLUMN(INDIRECT(wew!$C$15)),"")," "),"  "," ")),""),"")</f>
        <v/>
      </c>
      <c r="CR430" s="14" t="str">
        <f t="array" aca="1" ref="CR430" ca="1">IF(H430,IF(AND(W430&gt;0,AO430&lt;&gt;""),TRIM(SUBSTITUTE(_xll.MCONCAT(IFERROR(IF(ISNUMBER(INDIRECT(Q430)),IF((INDIRECT(ster!$D$14)&lt;&gt;"")*(INDIRECT(Q430)&lt;AO430),INDIRECT(ster!$D$14) &amp; ": " &amp;  SUBSTITUTE(IF( AV430,IFERROR(TEXT(INDIRECT(Q430),"rrrr-mm-dd") &amp;" (" &amp; INDIRECT(Q430) &amp;")",INDIRECT(Q430)),INDIRECT(Q430))," "," "),""),""),"")," "),"  "," ")),""),"")</f>
        <v/>
      </c>
      <c r="CS430" s="14" t="str">
        <f t="array" aca="1" ref="CS430" ca="1">IF(H430,IF(AND(W430&gt;0,AP430&lt;&gt;""),TRIM(SUBSTITUTE(_xll.MCONCAT(IFERROR(IF(ISNUMBER(INDIRECT(Q430)),IF((INDIRECT(ster!$D$14)&lt;&gt;"")*(INDIRECT(Q430)&gt;AP430),INDIRECT(ster!$D$14) &amp; ": " &amp;  SUBSTITUTE(IF( AV430,IFERROR(TEXT(INDIRECT(Q430),"rrrr-mm-dd")&amp;" (" &amp; INDIRECT(Q430) &amp;")",INDIRECT(Q430)),INDIRECT(Q430))," "," "),""),""),"")," "),"  "," ")),""),"")</f>
        <v/>
      </c>
      <c r="CT430" s="14" t="str">
        <f t="array" aca="1" ref="CT430" ca="1">IF(H430,IF(AND(N430&gt;0,AR430),TRIM(SUBSTITUTE(_xll.MCONCAT(IFERROR(IF(ISNUMBER(INDIRECT(Q430)),IF((INDIRECT(ster!$D$14)&lt;&gt;"")*(IFERROR(0*(MATCH(INDIRECT(Q430),INDIRECT(K430),0)&gt;0),1)),INDIRECT(ster!$D$14) &amp; ": " &amp;  SUBSTITUTE(IF( AV430,IFERROR(TEXT(INDIRECT(Q430),"rrrr-mm-dd")&amp;" (" &amp; INDIRECT(Q430) &amp;")",INDIRECT(Q430)),INDIRECT(Q430))," "," "),""),""),"")," "),"  "," ")),""),"")</f>
        <v/>
      </c>
      <c r="CU430" s="14" t="str">
        <f t="array" aca="1" ref="CU430" ca="1">IF(H430,IF(AND(V430&gt;0),TRIM(SUBSTITUTE(_xll.MCONCAT(IF((INDIRECT(ster!$D$14)&lt;&gt;"")*(IFERROR(0*(INDIRECT(Q430)&lt;&gt;""),1)),INDIRECT(ster!$D$14),"")," "),"  "," ")),""),"")</f>
        <v/>
      </c>
      <c r="CV430" s="14" t="str">
        <f t="array" aca="1" ref="CV430" ca="1">IF(H430,IF(AS430,
TRIM(SUBSTITUTE(_xll.MCONCAT(IF(
   (INDIRECT(ster!$D$14)&lt;&gt;"")*
   ((INDIRECT(Q430)="")+
      NOT(ISNUMBER(INDIRECT(Q430)))*
      NOT(ISERROR(MATCH(INDIRECT(Q430),INDIRECT(K430),0)))
    ),
      INDIRECT(ster!$D$14),
   "")," "),"  "," ")),
""),"")</f>
        <v/>
      </c>
      <c r="CW430" s="14" t="str">
        <f t="array" aca="1" ref="CW430" ca="1">IF(H430,IF(AND(AQ430),TRIM(SUBSTITUTE(_xll.MCONCAT(IFERROR(IF(ISNUMBER(INDIRECT(Q430)),IF((INDIRECT(ster!$D$14)&lt;&gt;"")*(INDIRECT(Q430)&lt;&gt;INT(INDIRECT(Q430))),INDIRECT(ster!$D$14) &amp; ": " &amp; INDIRECT(Q430),""),""),"")," "),"  "," ")),""),"")</f>
        <v/>
      </c>
      <c r="CX430" s="14" t="str">
        <f t="array" aca="1" ref="CX430" ca="1">IF(H430,IF(OR(AU430,AV430),TRIM(SUBSTITUTE(_xll.MCONCAT(IF((INDIRECT(ster!$D$14)&lt;&gt;"")*NOT(ISNUMBER(INDIRECT(Q430))),IF(ISERROR(MATCH(INDIRECT(Q430),INDIRECT(K430),0)),IFERROR(IF(INDIRECT(Q430)&lt;&gt;"",INDIRECT(ster!$D$14) &amp; ": " &amp; SUBSTITUTE(INDIRECT(Q430)," "," "),""),""),""),"")," "),"  "," ")),""),"")</f>
        <v/>
      </c>
      <c r="CY430" s="14" t="str">
        <f t="array" aca="1" ref="CY430" ca="1">IF(H430,IF(AE430,TRIM(SUBSTITUTE(_xll.MCONCAT(IF((INDIRECT(ster!$D$14)&lt;&gt;"")*IFERROR(NOT(INDIRECT(AF430)),FALSE),IF(ISERROR(MATCH(INDIRECT(Q430),INDIRECT(K430),0)),IFERROR(IF(INDIRECT(Q430)&lt;&gt;"",INDIRECT(ster!$D$14)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CZ430" s="14" t="str">
        <f t="array" aca="1" ref="CZ430" ca="1">IF(H430,IF(AH430,TRIM(SUBSTITUTE(_xll.MCONCAT(IF((INDIRECT(ster!$D$14)&lt;&gt;"")*IFERROR(NOT(INDIRECT(AI430)),FALSE),IF(ISERROR(MATCH(INDIRECT(Q430),INDIRECT(K430),0)),IFERROR(IF(INDIRECT(Q430)&lt;&gt;"",INDIRECT(ster!$D$14)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DC430" s="14" t="str">
        <f ca="1">SUBSTITUTE(SUBSTITUTE(SUBSTITUTE(SUBSTITUTE(_xll.MCONCAT(DG430:DS430,"■"),"■■","■"),"■■","■"),"■■","■"),"■■","■")</f>
        <v>■</v>
      </c>
      <c r="DD430" s="14" t="str">
        <f t="shared" ca="1" si="9542"/>
        <v/>
      </c>
      <c r="DE430" s="14" t="str">
        <f t="shared" ca="1" si="9543"/>
        <v/>
      </c>
      <c r="DF430" s="14" t="str">
        <f t="shared" ca="1" si="9544"/>
        <v/>
      </c>
      <c r="DG430" s="14" t="str">
        <f t="shared" ca="1" si="9545"/>
        <v/>
      </c>
      <c r="DH430" s="14" t="str">
        <f t="shared" ca="1" si="9546"/>
        <v/>
      </c>
      <c r="DI430" s="14" t="str">
        <f t="shared" ca="1" si="9547"/>
        <v/>
      </c>
      <c r="DJ430" s="14" t="str">
        <f t="shared" ca="1" si="9548"/>
        <v/>
      </c>
      <c r="DK430" s="14" t="str">
        <f t="shared" ca="1" si="9549"/>
        <v/>
      </c>
      <c r="DL430" s="14" t="str">
        <f t="shared" ca="1" si="9550"/>
        <v/>
      </c>
      <c r="DM430" s="14" t="str">
        <f t="shared" ca="1" si="9551"/>
        <v/>
      </c>
      <c r="DN430" s="14" t="str">
        <f t="array" aca="1" ref="DN430" ca="1">IF(CU430&lt;&gt;"","There are errors in the entered values in the following cases: " &amp;SUBSTITUTE(CU430," ",", "),"")</f>
        <v/>
      </c>
      <c r="DO430" s="14" t="str">
        <f t="shared" ca="1" si="9552"/>
        <v/>
      </c>
      <c r="DP430" s="14" t="str">
        <f t="shared" ca="1" si="9553"/>
        <v/>
      </c>
      <c r="DQ430" s="14" t="str">
        <f t="shared" ca="1" si="9554"/>
        <v/>
      </c>
      <c r="DR430" s="14" t="str">
        <f t="shared" ca="1" si="9555"/>
        <v/>
      </c>
      <c r="DS430" s="14" t="str">
        <f t="shared" ca="1" si="9556"/>
        <v/>
      </c>
      <c r="DZ430" s="14" t="b">
        <f t="shared" ca="1" si="9557"/>
        <v>0</v>
      </c>
      <c r="EA430" s="14" t="str">
        <f t="shared" ca="1" si="9558"/>
        <v>Regular physical exercise (q_111)</v>
      </c>
      <c r="EB430" s="14" t="str">
        <f t="shared" ca="1" si="9559"/>
        <v xml:space="preserve">Values must be numeric. </v>
      </c>
      <c r="EC430" s="14" t="str">
        <f t="shared" ca="1" si="9560"/>
        <v xml:space="preserve">Regular physical exercise (q_111): Values must be numeric. </v>
      </c>
      <c r="ED430" s="14" t="str">
        <f t="shared" ca="1" si="9561"/>
        <v/>
      </c>
      <c r="EE430" s="14" t="str">
        <f t="shared" ca="1" si="9562"/>
        <v>Values must be numeric</v>
      </c>
      <c r="EF430" s="14" t="str">
        <f t="shared" ca="1" si="9563"/>
        <v/>
      </c>
      <c r="EG430" s="14" t="str">
        <f t="shared" ca="1" si="9564"/>
        <v/>
      </c>
      <c r="EM430" s="14" t="b">
        <f t="shared" ca="1" si="9565"/>
        <v>1</v>
      </c>
      <c r="EN430" s="14">
        <f t="shared" ca="1" si="9566"/>
        <v>398</v>
      </c>
      <c r="EO430" s="14" t="str">
        <f t="shared" ca="1" si="9567"/>
        <v>q_111</v>
      </c>
      <c r="EP430" s="14" t="str">
        <f t="shared" ca="1" si="9568"/>
        <v xml:space="preserve">Regular physical exercise (q_111): Values must be numeric. </v>
      </c>
      <c r="EQ430" s="14" t="str">
        <f t="shared" ca="1" si="9569"/>
        <v/>
      </c>
    </row>
    <row r="431" spans="2:147" s="14" customFormat="1">
      <c r="B431" s="14" t="str">
        <f t="shared" ca="1" si="9495"/>
        <v/>
      </c>
      <c r="C431" s="14">
        <f t="shared" ca="1" si="9496"/>
        <v>399</v>
      </c>
      <c r="D431" s="14">
        <f t="shared" si="9497"/>
        <v>429</v>
      </c>
      <c r="E431" s="14" t="str">
        <f t="shared" ca="1" si="9498"/>
        <v>N</v>
      </c>
      <c r="F431" s="14" t="str">
        <f t="shared" ca="1" si="9499"/>
        <v>q_112a_1a</v>
      </c>
      <c r="G431" s="14" t="str">
        <f t="shared" ca="1" si="9500"/>
        <v>Type of moderate sport activity 1</v>
      </c>
      <c r="H431" s="14" t="b">
        <f t="shared" ca="1" si="9501"/>
        <v>1</v>
      </c>
      <c r="I431" s="14" t="str">
        <f ca="1">IF($H431,ADDRESS(3,(D431+1)*2-1,4,,"["&amp;wew!$G$7&amp;"]"&amp;_sheetname_labels)&amp;":"&amp;ADDRESS(2+ster!$B$20,(D431+1)*2-1,4),"")</f>
        <v>[DBTemplate.xlsm]labels!AGA3:AGA61</v>
      </c>
      <c r="J431" s="14">
        <f t="array" aca="1" ref="J431" ca="1">IF(H431,MAX(0,MAX(IF(INDIRECT(I431)&lt;&gt;"",ROW(INDIRECT(I431)),""))-2),"")</f>
        <v>22</v>
      </c>
      <c r="K431" s="14" t="str">
        <f ca="1">IF($H431,IF($J431&gt;0,ADDRESS(3,(D431+1)*2-1,4,,"["&amp;wew!$G$7&amp;"]"&amp;_sheetname_labels)&amp;":"&amp;ADDRESS(2+J431,(D431+1)*2-1,4),""),"")</f>
        <v>[DBTemplate.xlsm]labels!AGA3:AGA24</v>
      </c>
      <c r="L431" s="14" t="str">
        <f ca="1">IF($H431,IF($J431&gt;0,ADDRESS(3,(D431+1)*2,4,,"["&amp;wew!$G$7&amp;"]"&amp;_sheetname_labels)&amp;":"&amp;ADDRESS(2+J431,(D431+1)*2,4),""),"")</f>
        <v>[DBTemplate.xlsm]labels!AGB3:AGB24</v>
      </c>
      <c r="M431" s="14">
        <f t="shared" ca="1" si="9502"/>
        <v>0</v>
      </c>
      <c r="N431" s="14">
        <f t="shared" ca="1" si="9503"/>
        <v>22</v>
      </c>
      <c r="O431" s="14" t="str">
        <f t="shared" ca="1" si="9504"/>
        <v>q_112a_1a</v>
      </c>
      <c r="P431" s="14" t="str">
        <f t="shared" ca="1" si="9505"/>
        <v>Type of moderate sport activity 1</v>
      </c>
      <c r="Q431" s="14" t="str">
        <f ca="1">IF($BP431,ADDRESS(3,D431+1,4,,"["&amp;wew!$G$7&amp;"]"&amp;_sheetname_dataframe)&amp;":"&amp;ADDRESS(2+ster!$C$14,D431+1,4),"")</f>
        <v>[DBTemplate.xlsm]data_frame!PN3:PN3</v>
      </c>
      <c r="R431" s="14" t="str">
        <f>IF($BP431,IF(MID(_xll.FORMULATEXT(INDEX(INDIRECT(Q431),1)),1,1)="=", _xll.FORMULATEXT(INDEX(INDIRECT(Q431),1),2,TRUE),""),"")</f>
        <v/>
      </c>
      <c r="S431" s="14">
        <f t="array" aca="1" ref="S431" ca="1">IF(H431,SUM(IF((IFERROR(INDIRECT(Q431)&lt;&gt;"",FALSE))*(INDIRECT(ster!$D$14)&lt;&gt;""),1,0)),"")</f>
        <v>1</v>
      </c>
      <c r="T431" s="14">
        <f t="array" aca="1" ref="T431" ca="1">IF(H431,IF(M431&gt;0,SUM(IFERROR(1*(MATCH(INDIRECT(Q431),INDIRECT(K431),0)&gt;0),0)*(INDIRECT(ster!$D$14)&lt;&gt;"")*NOT(ISNUMBER(INDIRECT(Q431)))),0),"")</f>
        <v>0</v>
      </c>
      <c r="U431" s="14">
        <f t="array" aca="1" ref="U431" ca="1">IF(H431,SUM((IFERROR(INDIRECT(Q431)="",FALSE))*(INDIRECT(ster!$D$14)&lt;&gt;"")),"")</f>
        <v>0</v>
      </c>
      <c r="V431" s="14">
        <f t="array" aca="1" ref="V431" ca="1">IF(H431,SUM((IFERROR(INDIRECT(Q431)="#ąś",TRUE))*(INDIRECT(ster!$D$14)&lt;&gt;"")),"")</f>
        <v>0</v>
      </c>
      <c r="W431" s="14">
        <f t="array" aca="1" ref="W431" ca="1">IF(H431,SUM(ISNUMBER(INDIRECT(Q431))*(INDIRECT(ster!$D$14)&lt;&gt;"")),"")</f>
        <v>1</v>
      </c>
      <c r="X431" s="14">
        <f t="array" aca="1" ref="X431" ca="1">IF(AND(H431,W431&gt;0),IF(wew!$B$3,MIN(IF((INDIRECT(ster!$D$14)&lt;&gt;"")*IFERROR(INDIRECT($Q431)&lt;&gt;"",FALSE),IFERROR(INDIRECT($Q431),"X"),"X")),"&lt;włącz podświetlanie wartości&gt;"),"—")</f>
        <v>2</v>
      </c>
      <c r="Y431" s="14">
        <f t="array" aca="1" ref="Y431" ca="1">IF(AND(H431,W431&gt;0),IF(wew!$B$3,MAX(IF((INDIRECT(ster!$D$14)&lt;&gt;"")*IFERROR(INDIRECT($Q431)&lt;&gt;"",FALSE),IFERROR(INDIRECT($Q431),"X"),"X")),"&lt;włącz podświetlanie wartości&gt;"),"—")</f>
        <v>2</v>
      </c>
      <c r="Z431" s="14">
        <f t="shared" ca="1" si="9506"/>
        <v>0</v>
      </c>
      <c r="AA431" s="12">
        <f t="shared" ca="1" si="9507"/>
        <v>1</v>
      </c>
      <c r="AB431" s="17">
        <f t="array" aca="1" ref="AB431" ca="1">IF(H431,IF(W431&gt;0,SUM((INDIRECT(ster!$D$14)&lt;&gt;"")*IFERROR((INDIRECT(Q431)&lt;&gt;"")*(INDIRECT(Q431)=INT(INDIRECT(Q431))),0)),0),"")</f>
        <v>1</v>
      </c>
      <c r="AC431" s="17">
        <f t="array" aca="1" ref="AC431" ca="1">IF(H431,W431-AB431,"")</f>
        <v>0</v>
      </c>
      <c r="AD431" s="17">
        <f t="shared" ca="1" si="9508"/>
        <v>1</v>
      </c>
      <c r="AE431" s="17" t="b">
        <f t="shared" ca="1" si="9509"/>
        <v>0</v>
      </c>
      <c r="AF431" s="17" t="str">
        <f ca="1">IF(AE431,IF($H431,ADDRESS(3,D431+2,4,,"["&amp;wew!$G$7&amp;"]"&amp;_sheetname_dataframe)&amp;":"&amp;ADDRESS(2+ster!$C$14,D431+2,4),""),"")</f>
        <v/>
      </c>
      <c r="AG431" s="17" t="str">
        <f t="shared" ca="1" si="9510"/>
        <v/>
      </c>
      <c r="AH431" s="17" t="b">
        <f t="shared" ca="1" si="9511"/>
        <v>0</v>
      </c>
      <c r="AI431" s="17" t="str">
        <f ca="1">IF(AH431,IF($H431,ADDRESS(3,D431+3,4,,"["&amp;wew!$G$7&amp;"]"&amp;_sheetname_dataframe)&amp;":"&amp;ADDRESS(2+ster!$C$14,D431+3,4),""),"")</f>
        <v/>
      </c>
      <c r="AJ431" s="17" t="str">
        <f t="shared" ca="1" si="9512"/>
        <v/>
      </c>
      <c r="AK431" s="17" t="b">
        <f t="shared" ca="1" si="9513"/>
        <v>0</v>
      </c>
      <c r="AL431" s="17" t="b">
        <f t="shared" ca="1" si="9514"/>
        <v>0</v>
      </c>
      <c r="AM431" s="17" t="b">
        <f t="shared" ca="1" si="9515"/>
        <v>0</v>
      </c>
      <c r="AN431" s="17">
        <f t="shared" ca="1" si="9516"/>
        <v>0</v>
      </c>
      <c r="AO431" s="24" t="str">
        <f t="shared" ca="1" si="9517"/>
        <v/>
      </c>
      <c r="AP431" s="24" t="str">
        <f t="shared" ca="1" si="9518"/>
        <v/>
      </c>
      <c r="AQ431" s="17" t="b">
        <f t="shared" ca="1" si="9519"/>
        <v>0</v>
      </c>
      <c r="AR431" s="17" t="b">
        <f t="shared" ca="1" si="9520"/>
        <v>0</v>
      </c>
      <c r="AS431" s="17" t="b">
        <f t="shared" ca="1" si="9521"/>
        <v>0</v>
      </c>
      <c r="AT431" s="17" t="b">
        <f t="shared" ca="1" si="9522"/>
        <v>0</v>
      </c>
      <c r="AU431" s="17" t="b">
        <f t="shared" ca="1" si="9523"/>
        <v>1</v>
      </c>
      <c r="AV431" s="17" t="b">
        <f t="shared" ca="1" si="9524"/>
        <v>0</v>
      </c>
      <c r="AW431" s="17" t="b">
        <f t="shared" ca="1" si="9525"/>
        <v>1</v>
      </c>
      <c r="AX431" s="14" t="b">
        <f t="array" aca="1" ref="AX431" ca="1">IF(H431,N431&gt;0,"")</f>
        <v>1</v>
      </c>
      <c r="AY431" s="17" t="str">
        <f t="shared" ca="1" si="9526"/>
        <v>C3:C24</v>
      </c>
      <c r="AZ431" s="17" t="b">
        <f t="array" aca="1" ref="AZ431" ca="1">IF(AY431&lt;&gt;"",SUM(1*ISERROR(MATCH(INDIRECT(AY431),INDIRECT(K431),0)))=0,"")</f>
        <v>1</v>
      </c>
      <c r="BA431" s="17" t="b">
        <f t="shared" ca="1" si="9527"/>
        <v>1</v>
      </c>
      <c r="BB431" s="17" t="b">
        <v>0</v>
      </c>
      <c r="BC431" s="17" t="b">
        <f t="shared" ca="1" si="9528"/>
        <v>1</v>
      </c>
      <c r="BD431" s="17" t="b">
        <f t="shared" ca="1" si="9529"/>
        <v>0</v>
      </c>
      <c r="BE431" s="17" t="b">
        <f t="shared" ca="1" si="9530"/>
        <v>0</v>
      </c>
      <c r="BF431" s="17" t="b">
        <f t="shared" ca="1" si="9531"/>
        <v>0</v>
      </c>
      <c r="BG431" s="17" t="b">
        <f t="shared" ca="1" si="9532"/>
        <v>0</v>
      </c>
      <c r="BH431" s="17" t="b">
        <f t="shared" ca="1" si="9533"/>
        <v>1</v>
      </c>
      <c r="BI431" s="17">
        <f t="shared" ca="1" si="9534"/>
        <v>2</v>
      </c>
      <c r="BJ431" s="17" t="b">
        <f t="shared" ca="1" si="9535"/>
        <v>0</v>
      </c>
      <c r="BK431" s="17" t="str">
        <f t="shared" ca="1" si="9536"/>
        <v/>
      </c>
      <c r="BL431" s="17" t="str">
        <f t="shared" ca="1" si="9537"/>
        <v/>
      </c>
      <c r="BM431" s="17" t="str">
        <f t="shared" ca="1" si="9538"/>
        <v>F</v>
      </c>
      <c r="BN431" s="17" t="str">
        <f t="shared" ca="1" si="9539"/>
        <v>F</v>
      </c>
      <c r="BO431" s="17" t="str">
        <f t="shared" ca="1" si="9540"/>
        <v>N</v>
      </c>
      <c r="BP431" s="14" t="b">
        <f t="shared" ca="1" si="9541"/>
        <v>1</v>
      </c>
      <c r="BQ431" s="35"/>
      <c r="BX431" s="16"/>
      <c r="BY431" s="16"/>
      <c r="BZ431" s="16"/>
      <c r="CA431" s="16"/>
      <c r="CB431" s="16"/>
      <c r="CC431" s="16"/>
      <c r="CD431" s="16"/>
      <c r="CE431" s="16"/>
      <c r="CF431" s="16"/>
      <c r="CN431" s="14">
        <f ca="1">IF(H431,IFERROR(IsVariableNameLegal(O431),0),0)</f>
        <v>0</v>
      </c>
      <c r="CO431" s="14" t="str">
        <f t="array" aca="1" ref="CO431" ca="1">IF(H431,IF(COUNTIF(INDIRECT(wew!$C$13),O431)&gt;1,TRIM(SUBSTITUTE(_xll.MCONCAT(IF((INDIRECT(wew!$C$13)=O431)*(COLUMN(INDIRECT(wew!$C$13))&lt;&gt;D431+1),-1+COLUMN(INDIRECT(wew!$C$13)),"")," "),"  "," ")),""),"")</f>
        <v/>
      </c>
      <c r="CP431" s="14" t="str">
        <f t="array" aca="1" ref="CP431" ca="1">IF(P431&lt;&gt;"",IF(LEN(P431)&gt;150,1,""),"")</f>
        <v/>
      </c>
      <c r="CQ431" s="14" t="str">
        <f t="array" aca="1" ref="CQ431" ca="1">IF(AND(H431,NOT(ster!$J$3)),IF(COUNTIF(INDIRECT(wew!$C$15),P431)&gt;1,TRIM(SUBSTITUTE(_xll.MCONCAT(IF((INDIRECT(wew!$C$15)=P431)*(COLUMN(INDIRECT(wew!$C$15))&lt;&gt;D431+1),-1+COLUMN(INDIRECT(wew!$C$15)),"")," "),"  "," ")),""),"")</f>
        <v/>
      </c>
      <c r="CR431" s="14" t="str">
        <f t="array" aca="1" ref="CR431" ca="1">IF(H431,IF(AND(W431&gt;0,AO431&lt;&gt;""),TRIM(SUBSTITUTE(_xll.MCONCAT(IFERROR(IF(ISNUMBER(INDIRECT(Q431)),IF((INDIRECT(ster!$D$14)&lt;&gt;"")*(INDIRECT(Q431)&lt;AO431),INDIRECT(ster!$D$14) &amp; ": " &amp;  SUBSTITUTE(IF( AV431,IFERROR(TEXT(INDIRECT(Q431),"rrrr-mm-dd") &amp;" (" &amp; INDIRECT(Q431) &amp;")",INDIRECT(Q431)),INDIRECT(Q431))," "," "),""),""),"")," "),"  "," ")),""),"")</f>
        <v/>
      </c>
      <c r="CS431" s="14" t="str">
        <f t="array" aca="1" ref="CS431" ca="1">IF(H431,IF(AND(W431&gt;0,AP431&lt;&gt;""),TRIM(SUBSTITUTE(_xll.MCONCAT(IFERROR(IF(ISNUMBER(INDIRECT(Q431)),IF((INDIRECT(ster!$D$14)&lt;&gt;"")*(INDIRECT(Q431)&gt;AP431),INDIRECT(ster!$D$14) &amp; ": " &amp;  SUBSTITUTE(IF( AV431,IFERROR(TEXT(INDIRECT(Q431),"rrrr-mm-dd")&amp;" (" &amp; INDIRECT(Q431) &amp;")",INDIRECT(Q431)),INDIRECT(Q431))," "," "),""),""),"")," "),"  "," ")),""),"")</f>
        <v/>
      </c>
      <c r="CT431" s="14" t="str">
        <f t="array" aca="1" ref="CT431" ca="1">IF(H431,IF(AND(N431&gt;0,AR431),TRIM(SUBSTITUTE(_xll.MCONCAT(IFERROR(IF(ISNUMBER(INDIRECT(Q431)),IF((INDIRECT(ster!$D$14)&lt;&gt;"")*(IFERROR(0*(MATCH(INDIRECT(Q431),INDIRECT(K431),0)&gt;0),1)),INDIRECT(ster!$D$14) &amp; ": " &amp;  SUBSTITUTE(IF( AV431,IFERROR(TEXT(INDIRECT(Q431),"rrrr-mm-dd")&amp;" (" &amp; INDIRECT(Q431) &amp;")",INDIRECT(Q431)),INDIRECT(Q431))," "," "),""),""),"")," "),"  "," ")),""),"")</f>
        <v/>
      </c>
      <c r="CU431" s="14" t="str">
        <f t="array" aca="1" ref="CU431" ca="1">IF(H431,IF(AND(V431&gt;0),TRIM(SUBSTITUTE(_xll.MCONCAT(IF((INDIRECT(ster!$D$14)&lt;&gt;"")*(IFERROR(0*(INDIRECT(Q431)&lt;&gt;""),1)),INDIRECT(ster!$D$14),"")," "),"  "," ")),""),"")</f>
        <v/>
      </c>
      <c r="CV431" s="14" t="str">
        <f t="array" aca="1" ref="CV431" ca="1">IF(H431,IF(AS431,
TRIM(SUBSTITUTE(_xll.MCONCAT(IF(
   (INDIRECT(ster!$D$14)&lt;&gt;"")*
   ((INDIRECT(Q431)="")+
      NOT(ISNUMBER(INDIRECT(Q431)))*
      NOT(ISERROR(MATCH(INDIRECT(Q431),INDIRECT(K431),0)))
    ),
      INDIRECT(ster!$D$14),
   "")," "),"  "," ")),
""),"")</f>
        <v/>
      </c>
      <c r="CW431" s="14" t="str">
        <f t="array" aca="1" ref="CW431" ca="1">IF(H431,IF(AND(AQ431),TRIM(SUBSTITUTE(_xll.MCONCAT(IFERROR(IF(ISNUMBER(INDIRECT(Q431)),IF((INDIRECT(ster!$D$14)&lt;&gt;"")*(INDIRECT(Q431)&lt;&gt;INT(INDIRECT(Q431))),INDIRECT(ster!$D$14) &amp; ": " &amp; INDIRECT(Q431),""),""),"")," "),"  "," ")),""),"")</f>
        <v/>
      </c>
      <c r="CX431" s="14" t="str">
        <f t="array" aca="1" ref="CX431" ca="1">IF(H431,IF(OR(AU431,AV431),TRIM(SUBSTITUTE(_xll.MCONCAT(IF((INDIRECT(ster!$D$14)&lt;&gt;"")*NOT(ISNUMBER(INDIRECT(Q431))),IF(ISERROR(MATCH(INDIRECT(Q431),INDIRECT(K431),0)),IFERROR(IF(INDIRECT(Q431)&lt;&gt;"",INDIRECT(ster!$D$14) &amp; ": " &amp; SUBSTITUTE(INDIRECT(Q431)," "," "),""),""),""),"")," "),"  "," ")),""),"")</f>
        <v/>
      </c>
      <c r="CY431" s="14" t="str">
        <f t="array" aca="1" ref="CY431" ca="1">IF(H431,IF(AE431,TRIM(SUBSTITUTE(_xll.MCONCAT(IF((INDIRECT(ster!$D$14)&lt;&gt;"")*IFERROR(NOT(INDIRECT(AF431)),FALSE),IF(ISERROR(MATCH(INDIRECT(Q431),INDIRECT(K431),0)),IFERROR(IF(INDIRECT(Q431)&lt;&gt;"",INDIRECT(ster!$D$14)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CZ431" s="14" t="str">
        <f t="array" aca="1" ref="CZ431" ca="1">IF(H431,IF(AH431,TRIM(SUBSTITUTE(_xll.MCONCAT(IF((INDIRECT(ster!$D$14)&lt;&gt;"")*IFERROR(NOT(INDIRECT(AI431)),FALSE),IF(ISERROR(MATCH(INDIRECT(Q431),INDIRECT(K431),0)),IFERROR(IF(INDIRECT(Q431)&lt;&gt;"",INDIRECT(ster!$D$14)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DC431" s="14" t="str">
        <f ca="1">SUBSTITUTE(SUBSTITUTE(SUBSTITUTE(SUBSTITUTE(_xll.MCONCAT(DG431:DS431,"■"),"■■","■"),"■■","■"),"■■","■"),"■■","■")</f>
        <v>■</v>
      </c>
      <c r="DD431" s="14" t="str">
        <f t="shared" ca="1" si="9542"/>
        <v/>
      </c>
      <c r="DE431" s="14" t="str">
        <f t="shared" ca="1" si="9543"/>
        <v/>
      </c>
      <c r="DF431" s="14" t="str">
        <f t="shared" ca="1" si="9544"/>
        <v/>
      </c>
      <c r="DG431" s="14" t="str">
        <f t="shared" ca="1" si="9545"/>
        <v/>
      </c>
      <c r="DH431" s="14" t="str">
        <f t="shared" ca="1" si="9546"/>
        <v/>
      </c>
      <c r="DI431" s="14" t="str">
        <f t="shared" ca="1" si="9547"/>
        <v/>
      </c>
      <c r="DJ431" s="14" t="str">
        <f t="shared" ca="1" si="9548"/>
        <v/>
      </c>
      <c r="DK431" s="14" t="str">
        <f t="shared" ca="1" si="9549"/>
        <v/>
      </c>
      <c r="DL431" s="14" t="str">
        <f t="shared" ca="1" si="9550"/>
        <v/>
      </c>
      <c r="DM431" s="14" t="str">
        <f t="shared" ca="1" si="9551"/>
        <v/>
      </c>
      <c r="DN431" s="14" t="str">
        <f t="array" aca="1" ref="DN431" ca="1">IF(CU431&lt;&gt;"","There are errors in the entered values in the following cases: " &amp;SUBSTITUTE(CU431," ",", "),"")</f>
        <v/>
      </c>
      <c r="DO431" s="14" t="str">
        <f t="shared" ca="1" si="9552"/>
        <v/>
      </c>
      <c r="DP431" s="14" t="str">
        <f t="shared" ca="1" si="9553"/>
        <v/>
      </c>
      <c r="DQ431" s="14" t="str">
        <f t="shared" ca="1" si="9554"/>
        <v/>
      </c>
      <c r="DR431" s="14" t="str">
        <f t="shared" ca="1" si="9555"/>
        <v/>
      </c>
      <c r="DS431" s="14" t="str">
        <f t="shared" ca="1" si="9556"/>
        <v/>
      </c>
      <c r="DZ431" s="14" t="b">
        <f t="shared" ca="1" si="9557"/>
        <v>0</v>
      </c>
      <c r="EA431" s="14" t="str">
        <f t="shared" ca="1" si="9558"/>
        <v>Type of moderate sport activity 1 (q_112a_1a)</v>
      </c>
      <c r="EB431" s="14" t="str">
        <f t="shared" ca="1" si="9559"/>
        <v xml:space="preserve">Values must be numeric. </v>
      </c>
      <c r="EC431" s="14" t="str">
        <f t="shared" ca="1" si="9560"/>
        <v xml:space="preserve">Type of moderate sport activity 1 (q_112a_1a): Values must be numeric. </v>
      </c>
      <c r="ED431" s="14" t="str">
        <f t="shared" ca="1" si="9561"/>
        <v/>
      </c>
      <c r="EE431" s="14" t="str">
        <f t="shared" ca="1" si="9562"/>
        <v>Values must be numeric</v>
      </c>
      <c r="EF431" s="14" t="str">
        <f t="shared" ca="1" si="9563"/>
        <v/>
      </c>
      <c r="EG431" s="14" t="str">
        <f t="shared" ca="1" si="9564"/>
        <v/>
      </c>
      <c r="EM431" s="14" t="b">
        <f t="shared" ca="1" si="9565"/>
        <v>1</v>
      </c>
      <c r="EN431" s="14">
        <f t="shared" ca="1" si="9566"/>
        <v>399</v>
      </c>
      <c r="EO431" s="14" t="str">
        <f t="shared" ca="1" si="9567"/>
        <v>q_112a_1a</v>
      </c>
      <c r="EP431" s="14" t="str">
        <f t="shared" ca="1" si="9568"/>
        <v xml:space="preserve">Type of moderate sport activity 1 (q_112a_1a): Values must be numeric. </v>
      </c>
      <c r="EQ431" s="14" t="str">
        <f t="shared" ca="1" si="9569"/>
        <v/>
      </c>
    </row>
    <row r="432" spans="2:147" s="14" customFormat="1">
      <c r="B432" s="14" t="str">
        <f t="shared" ca="1" si="9495"/>
        <v/>
      </c>
      <c r="C432" s="14">
        <f t="shared" ca="1" si="9496"/>
        <v>400</v>
      </c>
      <c r="D432" s="14">
        <f t="shared" si="9497"/>
        <v>430</v>
      </c>
      <c r="E432" s="14" t="str">
        <f t="shared" ca="1" si="9498"/>
        <v>I</v>
      </c>
      <c r="F432" s="14" t="str">
        <f t="shared" ca="1" si="9499"/>
        <v>q_112a_1b</v>
      </c>
      <c r="G432" s="14" t="str">
        <f t="shared" ca="1" si="9500"/>
        <v>Type of other moderate sport activity 1</v>
      </c>
      <c r="H432" s="14" t="b">
        <f t="shared" ca="1" si="9501"/>
        <v>1</v>
      </c>
      <c r="I432" s="14" t="str">
        <f ca="1">IF($H432,ADDRESS(3,(D432+1)*2-1,4,,"["&amp;wew!$G$7&amp;"]"&amp;_sheetname_labels)&amp;":"&amp;ADDRESS(2+ster!$B$20,(D432+1)*2-1,4),"")</f>
        <v>[DBTemplate.xlsm]labels!AGC3:AGC61</v>
      </c>
      <c r="J432" s="14">
        <f t="array" aca="1" ref="J432" ca="1">IF(H432,MAX(0,MAX(IF(INDIRECT(I432)&lt;&gt;"",ROW(INDIRECT(I432)),""))-2),"")</f>
        <v>0</v>
      </c>
      <c r="K432" s="14" t="str">
        <f ca="1">IF($H432,IF($J432&gt;0,ADDRESS(3,(D432+1)*2-1,4,,"["&amp;wew!$G$7&amp;"]"&amp;_sheetname_labels)&amp;":"&amp;ADDRESS(2+J432,(D432+1)*2-1,4),""),"")</f>
        <v/>
      </c>
      <c r="L432" s="14" t="str">
        <f ca="1">IF($H432,IF($J432&gt;0,ADDRESS(3,(D432+1)*2,4,,"["&amp;wew!$G$7&amp;"]"&amp;_sheetname_labels)&amp;":"&amp;ADDRESS(2+J432,(D432+1)*2,4),""),"")</f>
        <v/>
      </c>
      <c r="M432" s="14">
        <f t="shared" ca="1" si="9502"/>
        <v>0</v>
      </c>
      <c r="N432" s="14">
        <f t="shared" ca="1" si="9503"/>
        <v>0</v>
      </c>
      <c r="O432" s="14" t="str">
        <f t="shared" ca="1" si="9504"/>
        <v>q_112a_1b</v>
      </c>
      <c r="P432" s="14" t="str">
        <f t="shared" ca="1" si="9505"/>
        <v>Type of other moderate sport activity 1</v>
      </c>
      <c r="Q432" s="14" t="str">
        <f ca="1">IF($BP432,ADDRESS(3,D432+1,4,,"["&amp;wew!$G$7&amp;"]"&amp;_sheetname_dataframe)&amp;":"&amp;ADDRESS(2+ster!$C$14,D432+1,4),"")</f>
        <v>[DBTemplate.xlsm]data_frame!PO3:PO3</v>
      </c>
      <c r="R432" s="14" t="str">
        <f>IF($BP432,IF(MID(_xll.FORMULATEXT(INDEX(INDIRECT(Q432),1)),1,1)="=", _xll.FORMULATEXT(INDEX(INDIRECT(Q432),1),2,TRUE),""),"")</f>
        <v/>
      </c>
      <c r="S432" s="14">
        <f t="array" aca="1" ref="S432" ca="1">IF(H432,SUM(IF((IFERROR(INDIRECT(Q432)&lt;&gt;"",FALSE))*(INDIRECT(ster!$D$14)&lt;&gt;""),1,0)),"")</f>
        <v>0</v>
      </c>
      <c r="T432" s="14">
        <f t="array" aca="1" ref="T432" ca="1">IF(H432,IF(M432&gt;0,SUM(IFERROR(1*(MATCH(INDIRECT(Q432),INDIRECT(K432),0)&gt;0),0)*(INDIRECT(ster!$D$14)&lt;&gt;"")*NOT(ISNUMBER(INDIRECT(Q432)))),0),"")</f>
        <v>0</v>
      </c>
      <c r="U432" s="14">
        <f t="array" aca="1" ref="U432" ca="1">IF(H432,SUM((IFERROR(INDIRECT(Q432)="",FALSE))*(INDIRECT(ster!$D$14)&lt;&gt;"")),"")</f>
        <v>1</v>
      </c>
      <c r="V432" s="14">
        <f t="array" aca="1" ref="V432" ca="1">IF(H432,SUM((IFERROR(INDIRECT(Q432)="#ąś",TRUE))*(INDIRECT(ster!$D$14)&lt;&gt;"")),"")</f>
        <v>0</v>
      </c>
      <c r="W432" s="14">
        <f t="array" aca="1" ref="W432" ca="1">IF(H432,SUM(ISNUMBER(INDIRECT(Q432))*(INDIRECT(ster!$D$14)&lt;&gt;"")),"")</f>
        <v>0</v>
      </c>
      <c r="X432" s="14" t="str">
        <f t="array" aca="1" ref="X432" ca="1">IF(AND(H432,W432&gt;0),IF(wew!$B$3,MIN(IF((INDIRECT(ster!$D$14)&lt;&gt;"")*IFERROR(INDIRECT($Q432)&lt;&gt;"",FALSE),IFERROR(INDIRECT($Q432),"X"),"X")),"&lt;włącz podświetlanie wartości&gt;"),"—")</f>
        <v>—</v>
      </c>
      <c r="Y432" s="14" t="str">
        <f t="array" aca="1" ref="Y432" ca="1">IF(AND(H432,W432&gt;0),IF(wew!$B$3,MAX(IF((INDIRECT(ster!$D$14)&lt;&gt;"")*IFERROR(INDIRECT($Q432)&lt;&gt;"",FALSE),IFERROR(INDIRECT($Q432),"X"),"X")),"&lt;włącz podświetlanie wartości&gt;"),"—")</f>
        <v>—</v>
      </c>
      <c r="Z432" s="14">
        <f t="shared" ca="1" si="9506"/>
        <v>0</v>
      </c>
      <c r="AA432" s="12" t="str">
        <f t="shared" ca="1" si="9507"/>
        <v>—</v>
      </c>
      <c r="AB432" s="17">
        <f t="array" aca="1" ref="AB432" ca="1">IF(H432,IF(W432&gt;0,SUM((INDIRECT(ster!$D$14)&lt;&gt;"")*IFERROR((INDIRECT(Q432)&lt;&gt;"")*(INDIRECT(Q432)=INT(INDIRECT(Q432))),0)),0),"")</f>
        <v>0</v>
      </c>
      <c r="AC432" s="17">
        <f t="array" aca="1" ref="AC432" ca="1">IF(H432,W432-AB432,"")</f>
        <v>0</v>
      </c>
      <c r="AD432" s="17">
        <f t="shared" ca="1" si="9508"/>
        <v>1</v>
      </c>
      <c r="AE432" s="17" t="b">
        <f t="shared" ca="1" si="9509"/>
        <v>0</v>
      </c>
      <c r="AF432" s="17" t="str">
        <f ca="1">IF(AE432,IF($H432,ADDRESS(3,D432+2,4,,"["&amp;wew!$G$7&amp;"]"&amp;_sheetname_dataframe)&amp;":"&amp;ADDRESS(2+ster!$C$14,D432+2,4),""),"")</f>
        <v/>
      </c>
      <c r="AG432" s="17" t="str">
        <f t="shared" ca="1" si="9510"/>
        <v/>
      </c>
      <c r="AH432" s="17" t="b">
        <f t="shared" ca="1" si="9511"/>
        <v>0</v>
      </c>
      <c r="AI432" s="17" t="str">
        <f ca="1">IF(AH432,IF($H432,ADDRESS(3,D432+3,4,,"["&amp;wew!$G$7&amp;"]"&amp;_sheetname_dataframe)&amp;":"&amp;ADDRESS(2+ster!$C$14,D432+3,4),""),"")</f>
        <v/>
      </c>
      <c r="AJ432" s="17" t="str">
        <f t="shared" ca="1" si="9512"/>
        <v/>
      </c>
      <c r="AK432" s="17" t="b">
        <f t="shared" ca="1" si="9513"/>
        <v>0</v>
      </c>
      <c r="AL432" s="17" t="b">
        <f t="shared" ca="1" si="9514"/>
        <v>0</v>
      </c>
      <c r="AM432" s="17" t="b">
        <f t="shared" ca="1" si="9515"/>
        <v>0</v>
      </c>
      <c r="AN432" s="17">
        <f t="shared" ca="1" si="9516"/>
        <v>0</v>
      </c>
      <c r="AO432" s="24" t="str">
        <f t="shared" ca="1" si="9517"/>
        <v/>
      </c>
      <c r="AP432" s="24" t="str">
        <f t="shared" ca="1" si="9518"/>
        <v/>
      </c>
      <c r="AQ432" s="17" t="b">
        <f t="shared" ca="1" si="9519"/>
        <v>0</v>
      </c>
      <c r="AR432" s="17" t="b">
        <f t="shared" ca="1" si="9520"/>
        <v>0</v>
      </c>
      <c r="AS432" s="17" t="b">
        <f t="shared" ca="1" si="9521"/>
        <v>0</v>
      </c>
      <c r="AT432" s="17" t="b">
        <f t="shared" ca="1" si="9522"/>
        <v>1</v>
      </c>
      <c r="AU432" s="17" t="b">
        <f t="shared" ca="1" si="9523"/>
        <v>0</v>
      </c>
      <c r="AV432" s="17" t="b">
        <f t="shared" ca="1" si="9524"/>
        <v>0</v>
      </c>
      <c r="AW432" s="17" t="b">
        <f t="shared" ca="1" si="9525"/>
        <v>0</v>
      </c>
      <c r="AX432" s="14" t="b">
        <f t="array" aca="1" ref="AX432" ca="1">IF(H432,N432&gt;0,"")</f>
        <v>0</v>
      </c>
      <c r="AY432" s="17" t="str">
        <f t="shared" ca="1" si="9526"/>
        <v/>
      </c>
      <c r="AZ432" s="17" t="str">
        <f t="array" aca="1" ref="AZ432" ca="1">IF(AY432&lt;&gt;"",SUM(1*ISERROR(MATCH(INDIRECT(AY432),INDIRECT(K432),0)))=0,"")</f>
        <v/>
      </c>
      <c r="BA432" s="17" t="b">
        <f t="shared" ca="1" si="9527"/>
        <v>0</v>
      </c>
      <c r="BB432" s="17" t="b">
        <v>0</v>
      </c>
      <c r="BC432" s="17" t="str">
        <f t="shared" ca="1" si="9528"/>
        <v/>
      </c>
      <c r="BD432" s="17" t="str">
        <f t="shared" ca="1" si="9529"/>
        <v/>
      </c>
      <c r="BE432" s="17" t="str">
        <f t="shared" ca="1" si="9530"/>
        <v/>
      </c>
      <c r="BF432" s="17" t="str">
        <f t="shared" ca="1" si="9531"/>
        <v/>
      </c>
      <c r="BG432" s="17" t="str">
        <f t="shared" ca="1" si="9532"/>
        <v/>
      </c>
      <c r="BH432" s="17" t="str">
        <f t="shared" ca="1" si="9533"/>
        <v/>
      </c>
      <c r="BI432" s="17" t="str">
        <f t="shared" ca="1" si="9534"/>
        <v/>
      </c>
      <c r="BJ432" s="17" t="b">
        <f t="shared" ca="1" si="9535"/>
        <v>0</v>
      </c>
      <c r="BK432" s="17" t="str">
        <f t="shared" ca="1" si="9536"/>
        <v/>
      </c>
      <c r="BL432" s="17" t="str">
        <f t="shared" ca="1" si="9537"/>
        <v/>
      </c>
      <c r="BM432" s="17" t="str">
        <f t="shared" ca="1" si="9538"/>
        <v>S</v>
      </c>
      <c r="BN432" s="17" t="str">
        <f t="shared" ca="1" si="9539"/>
        <v>S</v>
      </c>
      <c r="BO432" s="17" t="str">
        <f t="shared" ca="1" si="9540"/>
        <v>N</v>
      </c>
      <c r="BP432" s="14" t="b">
        <f t="shared" ca="1" si="9541"/>
        <v>1</v>
      </c>
      <c r="BQ432" s="35"/>
      <c r="BU432" s="14" t="s">
        <v>386</v>
      </c>
      <c r="BX432" s="16"/>
      <c r="BY432" s="16"/>
      <c r="BZ432" s="16"/>
      <c r="CA432" s="16"/>
      <c r="CB432" s="16"/>
      <c r="CC432" s="16"/>
      <c r="CD432" s="16"/>
      <c r="CE432" s="16"/>
      <c r="CF432" s="16"/>
      <c r="CN432" s="14">
        <f ca="1">IF(H432,IFERROR(IsVariableNameLegal(O432),0),0)</f>
        <v>0</v>
      </c>
      <c r="CO432" s="14" t="str">
        <f t="array" aca="1" ref="CO432" ca="1">IF(H432,IF(COUNTIF(INDIRECT(wew!$C$13),O432)&gt;1,TRIM(SUBSTITUTE(_xll.MCONCAT(IF((INDIRECT(wew!$C$13)=O432)*(COLUMN(INDIRECT(wew!$C$13))&lt;&gt;D432+1),-1+COLUMN(INDIRECT(wew!$C$13)),"")," "),"  "," ")),""),"")</f>
        <v/>
      </c>
      <c r="CP432" s="14" t="str">
        <f t="array" aca="1" ref="CP432" ca="1">IF(P432&lt;&gt;"",IF(LEN(P432)&gt;150,1,""),"")</f>
        <v/>
      </c>
      <c r="CQ432" s="14" t="str">
        <f t="array" aca="1" ref="CQ432" ca="1">IF(AND(H432,NOT(ster!$J$3)),IF(COUNTIF(INDIRECT(wew!$C$15),P432)&gt;1,TRIM(SUBSTITUTE(_xll.MCONCAT(IF((INDIRECT(wew!$C$15)=P432)*(COLUMN(INDIRECT(wew!$C$15))&lt;&gt;D432+1),-1+COLUMN(INDIRECT(wew!$C$15)),"")," "),"  "," ")),""),"")</f>
        <v/>
      </c>
      <c r="CR432" s="14" t="str">
        <f t="array" aca="1" ref="CR432" ca="1">IF(H432,IF(AND(W432&gt;0,AO432&lt;&gt;""),TRIM(SUBSTITUTE(_xll.MCONCAT(IFERROR(IF(ISNUMBER(INDIRECT(Q432)),IF((INDIRECT(ster!$D$14)&lt;&gt;"")*(INDIRECT(Q432)&lt;AO432),INDIRECT(ster!$D$14) &amp; ": " &amp;  SUBSTITUTE(IF( AV432,IFERROR(TEXT(INDIRECT(Q432),"rrrr-mm-dd") &amp;" (" &amp; INDIRECT(Q432) &amp;")",INDIRECT(Q432)),INDIRECT(Q432))," "," "),""),""),"")," "),"  "," ")),""),"")</f>
        <v/>
      </c>
      <c r="CS432" s="14" t="str">
        <f t="array" aca="1" ref="CS432" ca="1">IF(H432,IF(AND(W432&gt;0,AP432&lt;&gt;""),TRIM(SUBSTITUTE(_xll.MCONCAT(IFERROR(IF(ISNUMBER(INDIRECT(Q432)),IF((INDIRECT(ster!$D$14)&lt;&gt;"")*(INDIRECT(Q432)&gt;AP432),INDIRECT(ster!$D$14) &amp; ": " &amp;  SUBSTITUTE(IF( AV432,IFERROR(TEXT(INDIRECT(Q432),"rrrr-mm-dd")&amp;" (" &amp; INDIRECT(Q432) &amp;")",INDIRECT(Q432)),INDIRECT(Q432))," "," "),""),""),"")," "),"  "," ")),""),"")</f>
        <v/>
      </c>
      <c r="CT432" s="14" t="str">
        <f t="array" aca="1" ref="CT432" ca="1">IF(H432,IF(AND(N432&gt;0,AR432),TRIM(SUBSTITUTE(_xll.MCONCAT(IFERROR(IF(ISNUMBER(INDIRECT(Q432)),IF((INDIRECT(ster!$D$14)&lt;&gt;"")*(IFERROR(0*(MATCH(INDIRECT(Q432),INDIRECT(K432),0)&gt;0),1)),INDIRECT(ster!$D$14) &amp; ": " &amp;  SUBSTITUTE(IF( AV432,IFERROR(TEXT(INDIRECT(Q432),"rrrr-mm-dd")&amp;" (" &amp; INDIRECT(Q432) &amp;")",INDIRECT(Q432)),INDIRECT(Q432))," "," "),""),""),"")," "),"  "," ")),""),"")</f>
        <v/>
      </c>
      <c r="CU432" s="14" t="str">
        <f t="array" aca="1" ref="CU432" ca="1">IF(H432,IF(AND(V432&gt;0),TRIM(SUBSTITUTE(_xll.MCONCAT(IF((INDIRECT(ster!$D$14)&lt;&gt;"")*(IFERROR(0*(INDIRECT(Q432)&lt;&gt;""),1)),INDIRECT(ster!$D$14),"")," "),"  "," ")),""),"")</f>
        <v/>
      </c>
      <c r="CV432" s="14" t="str">
        <f t="array" aca="1" ref="CV432" ca="1">IF(H432,IF(AS432,
TRIM(SUBSTITUTE(_xll.MCONCAT(IF(
   (INDIRECT(ster!$D$14)&lt;&gt;"")*
   ((INDIRECT(Q432)="")+
      NOT(ISNUMBER(INDIRECT(Q432)))*
      NOT(ISERROR(MATCH(INDIRECT(Q432),INDIRECT(K432),0)))
    ),
      INDIRECT(ster!$D$14),
   "")," "),"  "," ")),
""),"")</f>
        <v/>
      </c>
      <c r="CW432" s="14" t="str">
        <f t="array" aca="1" ref="CW432" ca="1">IF(H432,IF(AND(AQ432),TRIM(SUBSTITUTE(_xll.MCONCAT(IFERROR(IF(ISNUMBER(INDIRECT(Q432)),IF((INDIRECT(ster!$D$14)&lt;&gt;"")*(INDIRECT(Q432)&lt;&gt;INT(INDIRECT(Q432))),INDIRECT(ster!$D$14) &amp; ": " &amp; INDIRECT(Q432),""),""),"")," "),"  "," ")),""),"")</f>
        <v/>
      </c>
      <c r="CX432" s="14" t="str">
        <f t="array" aca="1" ref="CX432" ca="1">IF(H432,IF(OR(AU432,AV432),TRIM(SUBSTITUTE(_xll.MCONCAT(IF((INDIRECT(ster!$D$14)&lt;&gt;"")*NOT(ISNUMBER(INDIRECT(Q432))),IF(ISERROR(MATCH(INDIRECT(Q432),INDIRECT(K432),0)),IFERROR(IF(INDIRECT(Q432)&lt;&gt;"",INDIRECT(ster!$D$14) &amp; ": " &amp; SUBSTITUTE(INDIRECT(Q432)," "," "),""),""),""),"")," "),"  "," ")),""),"")</f>
        <v/>
      </c>
      <c r="CY432" s="14" t="str">
        <f t="array" aca="1" ref="CY432" ca="1">IF(H432,IF(AE432,TRIM(SUBSTITUTE(_xll.MCONCAT(IF((INDIRECT(ster!$D$14)&lt;&gt;"")*IFERROR(NOT(INDIRECT(AF432)),FALSE),IF(ISERROR(MATCH(INDIRECT(Q432),INDIRECT(K432),0)),IFERROR(IF(INDIRECT(Q432)&lt;&gt;"",INDIRECT(ster!$D$14)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CZ432" s="14" t="str">
        <f t="array" aca="1" ref="CZ432" ca="1">IF(H432,IF(AH432,TRIM(SUBSTITUTE(_xll.MCONCAT(IF((INDIRECT(ster!$D$14)&lt;&gt;"")*IFERROR(NOT(INDIRECT(AI432)),FALSE),IF(ISERROR(MATCH(INDIRECT(Q432),INDIRECT(K432),0)),IFERROR(IF(INDIRECT(Q432)&lt;&gt;"",INDIRECT(ster!$D$14)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DC432" s="14" t="str">
        <f ca="1">SUBSTITUTE(SUBSTITUTE(SUBSTITUTE(SUBSTITUTE(_xll.MCONCAT(DG432:DS432,"■"),"■■","■"),"■■","■"),"■■","■"),"■■","■")</f>
        <v>■</v>
      </c>
      <c r="DD432" s="14" t="str">
        <f t="shared" ca="1" si="9542"/>
        <v/>
      </c>
      <c r="DE432" s="14" t="str">
        <f t="shared" ca="1" si="9543"/>
        <v/>
      </c>
      <c r="DF432" s="14" t="str">
        <f t="shared" ca="1" si="9544"/>
        <v/>
      </c>
      <c r="DG432" s="14" t="str">
        <f t="shared" ca="1" si="9545"/>
        <v/>
      </c>
      <c r="DH432" s="14" t="str">
        <f t="shared" ca="1" si="9546"/>
        <v/>
      </c>
      <c r="DI432" s="14" t="str">
        <f t="shared" ca="1" si="9547"/>
        <v/>
      </c>
      <c r="DJ432" s="14" t="str">
        <f t="shared" ca="1" si="9548"/>
        <v/>
      </c>
      <c r="DK432" s="14" t="str">
        <f t="shared" ca="1" si="9549"/>
        <v/>
      </c>
      <c r="DL432" s="14" t="str">
        <f t="shared" ca="1" si="9550"/>
        <v/>
      </c>
      <c r="DM432" s="14" t="str">
        <f t="shared" ca="1" si="9551"/>
        <v/>
      </c>
      <c r="DN432" s="14" t="str">
        <f t="array" aca="1" ref="DN432" ca="1">IF(CU432&lt;&gt;"","There are errors in the entered values in the following cases: " &amp;SUBSTITUTE(CU432," ",", "),"")</f>
        <v/>
      </c>
      <c r="DO432" s="14" t="str">
        <f t="shared" ca="1" si="9552"/>
        <v/>
      </c>
      <c r="DP432" s="14" t="str">
        <f t="shared" ca="1" si="9553"/>
        <v/>
      </c>
      <c r="DQ432" s="14" t="str">
        <f t="shared" ca="1" si="9554"/>
        <v/>
      </c>
      <c r="DR432" s="14" t="str">
        <f t="shared" ca="1" si="9555"/>
        <v/>
      </c>
      <c r="DS432" s="14" t="str">
        <f t="shared" ca="1" si="9556"/>
        <v/>
      </c>
      <c r="DZ432" s="14" t="b">
        <f t="shared" ca="1" si="9557"/>
        <v>0</v>
      </c>
      <c r="EA432" s="14" t="str">
        <f t="shared" ca="1" si="9558"/>
        <v/>
      </c>
      <c r="EB432" s="14" t="str">
        <f t="shared" ca="1" si="9559"/>
        <v/>
      </c>
      <c r="EC432" s="14" t="str">
        <f t="shared" ca="1" si="9560"/>
        <v/>
      </c>
      <c r="ED432" s="14" t="str">
        <f t="shared" ca="1" si="9561"/>
        <v/>
      </c>
      <c r="EE432" s="14" t="str">
        <f t="shared" ca="1" si="9562"/>
        <v/>
      </c>
      <c r="EF432" s="14" t="str">
        <f t="shared" ca="1" si="9563"/>
        <v/>
      </c>
      <c r="EG432" s="14" t="str">
        <f t="shared" ca="1" si="9564"/>
        <v/>
      </c>
      <c r="EM432" s="14" t="b">
        <f t="shared" ca="1" si="9565"/>
        <v>0</v>
      </c>
      <c r="EN432" s="14" t="str">
        <f t="shared" ca="1" si="9566"/>
        <v/>
      </c>
      <c r="EO432" s="14" t="str">
        <f t="shared" ca="1" si="9567"/>
        <v/>
      </c>
      <c r="EP432" s="14" t="str">
        <f t="shared" ca="1" si="9568"/>
        <v/>
      </c>
      <c r="EQ432" s="14" t="str">
        <f t="shared" ca="1" si="9569"/>
        <v/>
      </c>
    </row>
    <row r="433" spans="2:147" s="14" customFormat="1">
      <c r="B433" s="14" t="str">
        <f t="shared" ca="1" si="9495"/>
        <v/>
      </c>
      <c r="C433" s="14">
        <f t="shared" ca="1" si="9496"/>
        <v>401</v>
      </c>
      <c r="D433" s="14">
        <f t="shared" si="9497"/>
        <v>431</v>
      </c>
      <c r="E433" s="14" t="str">
        <f t="shared" ca="1" si="9498"/>
        <v>I</v>
      </c>
      <c r="F433" s="14" t="str">
        <f t="shared" ca="1" si="9499"/>
        <v>q_112a_1c</v>
      </c>
      <c r="G433" s="14" t="str">
        <f t="shared" ca="1" si="9500"/>
        <v>How long moderate sport activity 1</v>
      </c>
      <c r="H433" s="14" t="b">
        <f t="shared" ca="1" si="9501"/>
        <v>1</v>
      </c>
      <c r="I433" s="14" t="str">
        <f ca="1">IF($H433,ADDRESS(3,(D433+1)*2-1,4,,"["&amp;wew!$G$7&amp;"]"&amp;_sheetname_labels)&amp;":"&amp;ADDRESS(2+ster!$B$20,(D433+1)*2-1,4),"")</f>
        <v>[DBTemplate.xlsm]labels!AGE3:AGE61</v>
      </c>
      <c r="J433" s="14">
        <f t="array" aca="1" ref="J433" ca="1">IF(H433,MAX(0,MAX(IF(INDIRECT(I433)&lt;&gt;"",ROW(INDIRECT(I433)),""))-2),"")</f>
        <v>0</v>
      </c>
      <c r="K433" s="14" t="str">
        <f ca="1">IF($H433,IF($J433&gt;0,ADDRESS(3,(D433+1)*2-1,4,,"["&amp;wew!$G$7&amp;"]"&amp;_sheetname_labels)&amp;":"&amp;ADDRESS(2+J433,(D433+1)*2-1,4),""),"")</f>
        <v/>
      </c>
      <c r="L433" s="14" t="str">
        <f ca="1">IF($H433,IF($J433&gt;0,ADDRESS(3,(D433+1)*2,4,,"["&amp;wew!$G$7&amp;"]"&amp;_sheetname_labels)&amp;":"&amp;ADDRESS(2+J433,(D433+1)*2,4),""),"")</f>
        <v/>
      </c>
      <c r="M433" s="14">
        <f t="shared" ca="1" si="9502"/>
        <v>0</v>
      </c>
      <c r="N433" s="14">
        <f t="shared" ca="1" si="9503"/>
        <v>0</v>
      </c>
      <c r="O433" s="14" t="str">
        <f t="shared" ca="1" si="9504"/>
        <v>q_112a_1c</v>
      </c>
      <c r="P433" s="14" t="str">
        <f t="shared" ca="1" si="9505"/>
        <v>How long moderate sport activity 1</v>
      </c>
      <c r="Q433" s="14" t="str">
        <f ca="1">IF($BP433,ADDRESS(3,D433+1,4,,"["&amp;wew!$G$7&amp;"]"&amp;_sheetname_dataframe)&amp;":"&amp;ADDRESS(2+ster!$C$14,D433+1,4),"")</f>
        <v>[DBTemplate.xlsm]data_frame!PP3:PP3</v>
      </c>
      <c r="R433" s="14" t="str">
        <f>IF($BP433,IF(MID(_xll.FORMULATEXT(INDEX(INDIRECT(Q433),1)),1,1)="=", _xll.FORMULATEXT(INDEX(INDIRECT(Q433),1),2,TRUE),""),"")</f>
        <v/>
      </c>
      <c r="S433" s="14">
        <f t="array" aca="1" ref="S433" ca="1">IF(H433,SUM(IF((IFERROR(INDIRECT(Q433)&lt;&gt;"",FALSE))*(INDIRECT(ster!$D$14)&lt;&gt;""),1,0)),"")</f>
        <v>1</v>
      </c>
      <c r="T433" s="14">
        <f t="array" aca="1" ref="T433" ca="1">IF(H433,IF(M433&gt;0,SUM(IFERROR(1*(MATCH(INDIRECT(Q433),INDIRECT(K433),0)&gt;0),0)*(INDIRECT(ster!$D$14)&lt;&gt;"")*NOT(ISNUMBER(INDIRECT(Q433)))),0),"")</f>
        <v>0</v>
      </c>
      <c r="U433" s="14">
        <f t="array" aca="1" ref="U433" ca="1">IF(H433,SUM((IFERROR(INDIRECT(Q433)="",FALSE))*(INDIRECT(ster!$D$14)&lt;&gt;"")),"")</f>
        <v>0</v>
      </c>
      <c r="V433" s="14">
        <f t="array" aca="1" ref="V433" ca="1">IF(H433,SUM((IFERROR(INDIRECT(Q433)="#ąś",TRUE))*(INDIRECT(ster!$D$14)&lt;&gt;"")),"")</f>
        <v>0</v>
      </c>
      <c r="W433" s="14">
        <f t="array" aca="1" ref="W433" ca="1">IF(H433,SUM(ISNUMBER(INDIRECT(Q433))*(INDIRECT(ster!$D$14)&lt;&gt;"")),"")</f>
        <v>1</v>
      </c>
      <c r="X433" s="14">
        <f t="array" aca="1" ref="X433" ca="1">IF(AND(H433,W433&gt;0),IF(wew!$B$3,MIN(IF((INDIRECT(ster!$D$14)&lt;&gt;"")*IFERROR(INDIRECT($Q433)&lt;&gt;"",FALSE),IFERROR(INDIRECT($Q433),"X"),"X")),"&lt;włącz podświetlanie wartości&gt;"),"—")</f>
        <v>2</v>
      </c>
      <c r="Y433" s="14">
        <f t="array" aca="1" ref="Y433" ca="1">IF(AND(H433,W433&gt;0),IF(wew!$B$3,MAX(IF((INDIRECT(ster!$D$14)&lt;&gt;"")*IFERROR(INDIRECT($Q433)&lt;&gt;"",FALSE),IFERROR(INDIRECT($Q433),"X"),"X")),"&lt;włącz podświetlanie wartości&gt;"),"—")</f>
        <v>2</v>
      </c>
      <c r="Z433" s="14">
        <f t="shared" ca="1" si="9506"/>
        <v>0</v>
      </c>
      <c r="AA433" s="12">
        <f t="shared" ca="1" si="9507"/>
        <v>1</v>
      </c>
      <c r="AB433" s="17">
        <f t="array" aca="1" ref="AB433" ca="1">IF(H433,IF(W433&gt;0,SUM((INDIRECT(ster!$D$14)&lt;&gt;"")*IFERROR((INDIRECT(Q433)&lt;&gt;"")*(INDIRECT(Q433)=INT(INDIRECT(Q433))),0)),0),"")</f>
        <v>1</v>
      </c>
      <c r="AC433" s="17">
        <f t="array" aca="1" ref="AC433" ca="1">IF(H433,W433-AB433,"")</f>
        <v>0</v>
      </c>
      <c r="AD433" s="17">
        <f t="shared" ca="1" si="9508"/>
        <v>1</v>
      </c>
      <c r="AE433" s="17" t="b">
        <f t="shared" ca="1" si="9509"/>
        <v>0</v>
      </c>
      <c r="AF433" s="17" t="str">
        <f ca="1">IF(AE433,IF($H433,ADDRESS(3,D433+2,4,,"["&amp;wew!$G$7&amp;"]"&amp;_sheetname_dataframe)&amp;":"&amp;ADDRESS(2+ster!$C$14,D433+2,4),""),"")</f>
        <v/>
      </c>
      <c r="AG433" s="17" t="str">
        <f t="shared" ca="1" si="9510"/>
        <v/>
      </c>
      <c r="AH433" s="17" t="b">
        <f t="shared" ca="1" si="9511"/>
        <v>0</v>
      </c>
      <c r="AI433" s="17" t="str">
        <f ca="1">IF(AH433,IF($H433,ADDRESS(3,D433+3,4,,"["&amp;wew!$G$7&amp;"]"&amp;_sheetname_dataframe)&amp;":"&amp;ADDRESS(2+ster!$C$14,D433+3,4),""),"")</f>
        <v/>
      </c>
      <c r="AJ433" s="17" t="str">
        <f t="shared" ca="1" si="9512"/>
        <v/>
      </c>
      <c r="AK433" s="17" t="b">
        <f t="shared" ca="1" si="9513"/>
        <v>0</v>
      </c>
      <c r="AL433" s="17" t="b">
        <f t="shared" ca="1" si="9514"/>
        <v>0</v>
      </c>
      <c r="AM433" s="17" t="b">
        <f t="shared" ca="1" si="9515"/>
        <v>1</v>
      </c>
      <c r="AN433" s="17">
        <f t="shared" ca="1" si="9516"/>
        <v>0</v>
      </c>
      <c r="AO433" s="24" t="str">
        <f t="shared" ca="1" si="9517"/>
        <v/>
      </c>
      <c r="AP433" s="24" t="str">
        <f t="shared" ca="1" si="9518"/>
        <v/>
      </c>
      <c r="AQ433" s="17" t="b">
        <f t="shared" ca="1" si="9519"/>
        <v>0</v>
      </c>
      <c r="AR433" s="17" t="b">
        <f t="shared" ca="1" si="9520"/>
        <v>0</v>
      </c>
      <c r="AS433" s="17" t="b">
        <f t="shared" ca="1" si="9521"/>
        <v>0</v>
      </c>
      <c r="AT433" s="17" t="b">
        <f t="shared" ca="1" si="9522"/>
        <v>0</v>
      </c>
      <c r="AU433" s="17" t="b">
        <f t="shared" ca="1" si="9523"/>
        <v>0</v>
      </c>
      <c r="AV433" s="17" t="b">
        <f t="shared" ca="1" si="9524"/>
        <v>0</v>
      </c>
      <c r="AW433" s="17" t="b">
        <f t="shared" ca="1" si="9525"/>
        <v>1</v>
      </c>
      <c r="AX433" s="14" t="b">
        <f t="array" aca="1" ref="AX433" ca="1">IF(H433,N433&gt;0,"")</f>
        <v>0</v>
      </c>
      <c r="AY433" s="17" t="str">
        <f t="shared" ca="1" si="9526"/>
        <v/>
      </c>
      <c r="AZ433" s="17" t="str">
        <f t="array" aca="1" ref="AZ433" ca="1">IF(AY433&lt;&gt;"",SUM(1*ISERROR(MATCH(INDIRECT(AY433),INDIRECT(K433),0)))=0,"")</f>
        <v/>
      </c>
      <c r="BA433" s="17" t="b">
        <f t="shared" ca="1" si="9527"/>
        <v>1</v>
      </c>
      <c r="BB433" s="17" t="b">
        <v>0</v>
      </c>
      <c r="BC433" s="17" t="b">
        <f t="shared" ca="1" si="9528"/>
        <v>0</v>
      </c>
      <c r="BD433" s="17" t="b">
        <f t="shared" ca="1" si="9529"/>
        <v>0</v>
      </c>
      <c r="BE433" s="17" t="b">
        <f t="shared" ca="1" si="9530"/>
        <v>1</v>
      </c>
      <c r="BF433" s="17" t="b">
        <f t="shared" ca="1" si="9531"/>
        <v>0</v>
      </c>
      <c r="BG433" s="17" t="b">
        <f t="shared" ca="1" si="9532"/>
        <v>0</v>
      </c>
      <c r="BH433" s="17" t="b">
        <f t="shared" ca="1" si="9533"/>
        <v>1</v>
      </c>
      <c r="BI433" s="17">
        <f t="shared" ca="1" si="9534"/>
        <v>4</v>
      </c>
      <c r="BJ433" s="17" t="b">
        <f t="shared" ca="1" si="9535"/>
        <v>0</v>
      </c>
      <c r="BK433" s="17" t="str">
        <f t="shared" ca="1" si="9536"/>
        <v/>
      </c>
      <c r="BL433" s="17" t="str">
        <f t="shared" ca="1" si="9537"/>
        <v/>
      </c>
      <c r="BM433" s="17" t="str">
        <f t="shared" ca="1" si="9538"/>
        <v>I</v>
      </c>
      <c r="BN433" s="17" t="str">
        <f t="shared" ca="1" si="9539"/>
        <v>I</v>
      </c>
      <c r="BO433" s="17" t="str">
        <f t="shared" ca="1" si="9540"/>
        <v>I</v>
      </c>
      <c r="BP433" s="14" t="b">
        <f t="shared" ca="1" si="9541"/>
        <v>1</v>
      </c>
      <c r="BQ433" s="35"/>
      <c r="BX433" s="16"/>
      <c r="BY433" s="16"/>
      <c r="BZ433" s="16"/>
      <c r="CA433" s="16"/>
      <c r="CB433" s="16"/>
      <c r="CC433" s="16"/>
      <c r="CD433" s="16"/>
      <c r="CE433" s="16"/>
      <c r="CF433" s="16"/>
      <c r="CN433" s="14">
        <f ca="1">IF(H433,IFERROR(IsVariableNameLegal(O433),0),0)</f>
        <v>0</v>
      </c>
      <c r="CO433" s="14" t="str">
        <f t="array" aca="1" ref="CO433" ca="1">IF(H433,IF(COUNTIF(INDIRECT(wew!$C$13),O433)&gt;1,TRIM(SUBSTITUTE(_xll.MCONCAT(IF((INDIRECT(wew!$C$13)=O433)*(COLUMN(INDIRECT(wew!$C$13))&lt;&gt;D433+1),-1+COLUMN(INDIRECT(wew!$C$13)),"")," "),"  "," ")),""),"")</f>
        <v/>
      </c>
      <c r="CP433" s="14" t="str">
        <f t="array" aca="1" ref="CP433" ca="1">IF(P433&lt;&gt;"",IF(LEN(P433)&gt;150,1,""),"")</f>
        <v/>
      </c>
      <c r="CQ433" s="14" t="str">
        <f t="array" aca="1" ref="CQ433" ca="1">IF(AND(H433,NOT(ster!$J$3)),IF(COUNTIF(INDIRECT(wew!$C$15),P433)&gt;1,TRIM(SUBSTITUTE(_xll.MCONCAT(IF((INDIRECT(wew!$C$15)=P433)*(COLUMN(INDIRECT(wew!$C$15))&lt;&gt;D433+1),-1+COLUMN(INDIRECT(wew!$C$15)),"")," "),"  "," ")),""),"")</f>
        <v/>
      </c>
      <c r="CR433" s="14" t="str">
        <f t="array" aca="1" ref="CR433" ca="1">IF(H433,IF(AND(W433&gt;0,AO433&lt;&gt;""),TRIM(SUBSTITUTE(_xll.MCONCAT(IFERROR(IF(ISNUMBER(INDIRECT(Q433)),IF((INDIRECT(ster!$D$14)&lt;&gt;"")*(INDIRECT(Q433)&lt;AO433),INDIRECT(ster!$D$14) &amp; ": " &amp;  SUBSTITUTE(IF( AV433,IFERROR(TEXT(INDIRECT(Q433),"rrrr-mm-dd") &amp;" (" &amp; INDIRECT(Q433) &amp;")",INDIRECT(Q433)),INDIRECT(Q433))," "," "),""),""),"")," "),"  "," ")),""),"")</f>
        <v/>
      </c>
      <c r="CS433" s="14" t="str">
        <f t="array" aca="1" ref="CS433" ca="1">IF(H433,IF(AND(W433&gt;0,AP433&lt;&gt;""),TRIM(SUBSTITUTE(_xll.MCONCAT(IFERROR(IF(ISNUMBER(INDIRECT(Q433)),IF((INDIRECT(ster!$D$14)&lt;&gt;"")*(INDIRECT(Q433)&gt;AP433),INDIRECT(ster!$D$14) &amp; ": " &amp;  SUBSTITUTE(IF( AV433,IFERROR(TEXT(INDIRECT(Q433),"rrrr-mm-dd")&amp;" (" &amp; INDIRECT(Q433) &amp;")",INDIRECT(Q433)),INDIRECT(Q433))," "," "),""),""),"")," "),"  "," ")),""),"")</f>
        <v/>
      </c>
      <c r="CT433" s="14" t="str">
        <f t="array" aca="1" ref="CT433" ca="1">IF(H433,IF(AND(N433&gt;0,AR433),TRIM(SUBSTITUTE(_xll.MCONCAT(IFERROR(IF(ISNUMBER(INDIRECT(Q433)),IF((INDIRECT(ster!$D$14)&lt;&gt;"")*(IFERROR(0*(MATCH(INDIRECT(Q433),INDIRECT(K433),0)&gt;0),1)),INDIRECT(ster!$D$14) &amp; ": " &amp;  SUBSTITUTE(IF( AV433,IFERROR(TEXT(INDIRECT(Q433),"rrrr-mm-dd")&amp;" (" &amp; INDIRECT(Q433) &amp;")",INDIRECT(Q433)),INDIRECT(Q433))," "," "),""),""),"")," "),"  "," ")),""),"")</f>
        <v/>
      </c>
      <c r="CU433" s="14" t="str">
        <f t="array" aca="1" ref="CU433" ca="1">IF(H433,IF(AND(V433&gt;0),TRIM(SUBSTITUTE(_xll.MCONCAT(IF((INDIRECT(ster!$D$14)&lt;&gt;"")*(IFERROR(0*(INDIRECT(Q433)&lt;&gt;""),1)),INDIRECT(ster!$D$14),"")," "),"  "," ")),""),"")</f>
        <v/>
      </c>
      <c r="CV433" s="14" t="str">
        <f t="array" aca="1" ref="CV433" ca="1">IF(H433,IF(AS433,
TRIM(SUBSTITUTE(_xll.MCONCAT(IF(
   (INDIRECT(ster!$D$14)&lt;&gt;"")*
   ((INDIRECT(Q433)="")+
      NOT(ISNUMBER(INDIRECT(Q433)))*
      NOT(ISERROR(MATCH(INDIRECT(Q433),INDIRECT(K433),0)))
    ),
      INDIRECT(ster!$D$14),
   "")," "),"  "," ")),
""),"")</f>
        <v/>
      </c>
      <c r="CW433" s="14" t="str">
        <f t="array" aca="1" ref="CW433" ca="1">IF(H433,IF(AND(AQ433),TRIM(SUBSTITUTE(_xll.MCONCAT(IFERROR(IF(ISNUMBER(INDIRECT(Q433)),IF((INDIRECT(ster!$D$14)&lt;&gt;"")*(INDIRECT(Q433)&lt;&gt;INT(INDIRECT(Q433))),INDIRECT(ster!$D$14) &amp; ": " &amp; INDIRECT(Q433),""),""),"")," "),"  "," ")),""),"")</f>
        <v/>
      </c>
      <c r="CX433" s="14" t="str">
        <f t="array" aca="1" ref="CX433" ca="1">IF(H433,IF(OR(AU433,AV433),TRIM(SUBSTITUTE(_xll.MCONCAT(IF((INDIRECT(ster!$D$14)&lt;&gt;"")*NOT(ISNUMBER(INDIRECT(Q433))),IF(ISERROR(MATCH(INDIRECT(Q433),INDIRECT(K433),0)),IFERROR(IF(INDIRECT(Q433)&lt;&gt;"",INDIRECT(ster!$D$14) &amp; ": " &amp; SUBSTITUTE(INDIRECT(Q433)," "," "),""),""),""),"")," "),"  "," ")),""),"")</f>
        <v/>
      </c>
      <c r="CY433" s="14" t="str">
        <f t="array" aca="1" ref="CY433" ca="1">IF(H433,IF(AE433,TRIM(SUBSTITUTE(_xll.MCONCAT(IF((INDIRECT(ster!$D$14)&lt;&gt;"")*IFERROR(NOT(INDIRECT(AF433)),FALSE),IF(ISERROR(MATCH(INDIRECT(Q433),INDIRECT(K433),0)),IFERROR(IF(INDIRECT(Q433)&lt;&gt;"",INDIRECT(ster!$D$14)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CZ433" s="14" t="str">
        <f t="array" aca="1" ref="CZ433" ca="1">IF(H433,IF(AH433,TRIM(SUBSTITUTE(_xll.MCONCAT(IF((INDIRECT(ster!$D$14)&lt;&gt;"")*IFERROR(NOT(INDIRECT(AI433)),FALSE),IF(ISERROR(MATCH(INDIRECT(Q433),INDIRECT(K433),0)),IFERROR(IF(INDIRECT(Q433)&lt;&gt;"",INDIRECT(ster!$D$14)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DC433" s="14" t="str">
        <f ca="1">SUBSTITUTE(SUBSTITUTE(SUBSTITUTE(SUBSTITUTE(_xll.MCONCAT(DG433:DS433,"■"),"■■","■"),"■■","■"),"■■","■"),"■■","■")</f>
        <v>■</v>
      </c>
      <c r="DD433" s="14" t="str">
        <f t="shared" ca="1" si="9542"/>
        <v/>
      </c>
      <c r="DE433" s="14" t="str">
        <f t="shared" ca="1" si="9543"/>
        <v/>
      </c>
      <c r="DF433" s="14" t="str">
        <f t="shared" ca="1" si="9544"/>
        <v/>
      </c>
      <c r="DG433" s="14" t="str">
        <f t="shared" ca="1" si="9545"/>
        <v/>
      </c>
      <c r="DH433" s="14" t="str">
        <f t="shared" ca="1" si="9546"/>
        <v/>
      </c>
      <c r="DI433" s="14" t="str">
        <f t="shared" ca="1" si="9547"/>
        <v/>
      </c>
      <c r="DJ433" s="14" t="str">
        <f t="shared" ca="1" si="9548"/>
        <v/>
      </c>
      <c r="DK433" s="14" t="str">
        <f t="shared" ca="1" si="9549"/>
        <v/>
      </c>
      <c r="DL433" s="14" t="str">
        <f t="shared" ca="1" si="9550"/>
        <v/>
      </c>
      <c r="DM433" s="14" t="str">
        <f t="shared" ca="1" si="9551"/>
        <v/>
      </c>
      <c r="DN433" s="14" t="str">
        <f t="array" aca="1" ref="DN433" ca="1">IF(CU433&lt;&gt;"","There are errors in the entered values in the following cases: " &amp;SUBSTITUTE(CU433," ",", "),"")</f>
        <v/>
      </c>
      <c r="DO433" s="14" t="str">
        <f t="shared" ca="1" si="9552"/>
        <v/>
      </c>
      <c r="DP433" s="14" t="str">
        <f t="shared" ca="1" si="9553"/>
        <v/>
      </c>
      <c r="DQ433" s="14" t="str">
        <f t="shared" ca="1" si="9554"/>
        <v/>
      </c>
      <c r="DR433" s="14" t="str">
        <f t="shared" ca="1" si="9555"/>
        <v/>
      </c>
      <c r="DS433" s="14" t="str">
        <f t="shared" ca="1" si="9556"/>
        <v/>
      </c>
      <c r="DZ433" s="14" t="b">
        <f t="shared" ca="1" si="9557"/>
        <v>0</v>
      </c>
      <c r="EA433" s="14" t="str">
        <f t="shared" ca="1" si="9558"/>
        <v/>
      </c>
      <c r="EB433" s="14" t="str">
        <f t="shared" ca="1" si="9559"/>
        <v/>
      </c>
      <c r="EC433" s="14" t="str">
        <f t="shared" ca="1" si="9560"/>
        <v/>
      </c>
      <c r="ED433" s="14" t="str">
        <f t="shared" ca="1" si="9561"/>
        <v/>
      </c>
      <c r="EE433" s="14" t="str">
        <f t="shared" ca="1" si="9562"/>
        <v/>
      </c>
      <c r="EF433" s="14" t="str">
        <f t="shared" ca="1" si="9563"/>
        <v/>
      </c>
      <c r="EG433" s="14" t="str">
        <f t="shared" ca="1" si="9564"/>
        <v/>
      </c>
      <c r="EM433" s="14" t="b">
        <f t="shared" ca="1" si="9565"/>
        <v>0</v>
      </c>
      <c r="EN433" s="14" t="str">
        <f t="shared" ca="1" si="9566"/>
        <v/>
      </c>
      <c r="EO433" s="14" t="str">
        <f t="shared" ca="1" si="9567"/>
        <v/>
      </c>
      <c r="EP433" s="14" t="str">
        <f t="shared" ca="1" si="9568"/>
        <v/>
      </c>
      <c r="EQ433" s="14" t="str">
        <f t="shared" ca="1" si="9569"/>
        <v/>
      </c>
    </row>
    <row r="434" spans="2:147" s="14" customFormat="1">
      <c r="B434" s="14" t="str">
        <f t="shared" ca="1" si="9495"/>
        <v/>
      </c>
      <c r="C434" s="14">
        <f t="shared" ca="1" si="9496"/>
        <v>402</v>
      </c>
      <c r="D434" s="14">
        <f t="shared" si="9497"/>
        <v>432</v>
      </c>
      <c r="E434" s="14" t="str">
        <f t="shared" ca="1" si="9498"/>
        <v>N</v>
      </c>
      <c r="F434" s="14" t="str">
        <f t="shared" ca="1" si="9499"/>
        <v>q_112a_2a</v>
      </c>
      <c r="G434" s="14" t="str">
        <f t="shared" ca="1" si="9500"/>
        <v>Type of moderate sport activity 2</v>
      </c>
      <c r="H434" s="14" t="b">
        <f t="shared" ca="1" si="9501"/>
        <v>1</v>
      </c>
      <c r="I434" s="14" t="str">
        <f ca="1">IF($H434,ADDRESS(3,(D434+1)*2-1,4,,"["&amp;wew!$G$7&amp;"]"&amp;_sheetname_labels)&amp;":"&amp;ADDRESS(2+ster!$B$20,(D434+1)*2-1,4),"")</f>
        <v>[DBTemplate.xlsm]labels!AGG3:AGG61</v>
      </c>
      <c r="J434" s="14">
        <f t="array" aca="1" ref="J434" ca="1">IF(H434,MAX(0,MAX(IF(INDIRECT(I434)&lt;&gt;"",ROW(INDIRECT(I434)),""))-2),"")</f>
        <v>22</v>
      </c>
      <c r="K434" s="14" t="str">
        <f ca="1">IF($H434,IF($J434&gt;0,ADDRESS(3,(D434+1)*2-1,4,,"["&amp;wew!$G$7&amp;"]"&amp;_sheetname_labels)&amp;":"&amp;ADDRESS(2+J434,(D434+1)*2-1,4),""),"")</f>
        <v>[DBTemplate.xlsm]labels!AGG3:AGG24</v>
      </c>
      <c r="L434" s="14" t="str">
        <f ca="1">IF($H434,IF($J434&gt;0,ADDRESS(3,(D434+1)*2,4,,"["&amp;wew!$G$7&amp;"]"&amp;_sheetname_labels)&amp;":"&amp;ADDRESS(2+J434,(D434+1)*2,4),""),"")</f>
        <v>[DBTemplate.xlsm]labels!AGH3:AGH24</v>
      </c>
      <c r="M434" s="14">
        <f t="shared" ca="1" si="9502"/>
        <v>0</v>
      </c>
      <c r="N434" s="14">
        <f t="shared" ca="1" si="9503"/>
        <v>22</v>
      </c>
      <c r="O434" s="14" t="str">
        <f t="shared" ca="1" si="9504"/>
        <v>q_112a_2a</v>
      </c>
      <c r="P434" s="14" t="str">
        <f t="shared" ca="1" si="9505"/>
        <v>Type of moderate sport activity 2</v>
      </c>
      <c r="Q434" s="14" t="str">
        <f ca="1">IF($BP434,ADDRESS(3,D434+1,4,,"["&amp;wew!$G$7&amp;"]"&amp;_sheetname_dataframe)&amp;":"&amp;ADDRESS(2+ster!$C$14,D434+1,4),"")</f>
        <v>[DBTemplate.xlsm]data_frame!PQ3:PQ3</v>
      </c>
      <c r="R434" s="14" t="str">
        <f>IF($BP434,IF(MID(_xll.FORMULATEXT(INDEX(INDIRECT(Q434),1)),1,1)="=", _xll.FORMULATEXT(INDEX(INDIRECT(Q434),1),2,TRUE),""),"")</f>
        <v/>
      </c>
      <c r="S434" s="14">
        <f t="array" aca="1" ref="S434" ca="1">IF(H434,SUM(IF((IFERROR(INDIRECT(Q434)&lt;&gt;"",FALSE))*(INDIRECT(ster!$D$14)&lt;&gt;""),1,0)),"")</f>
        <v>0</v>
      </c>
      <c r="T434" s="14">
        <f t="array" aca="1" ref="T434" ca="1">IF(H434,IF(M434&gt;0,SUM(IFERROR(1*(MATCH(INDIRECT(Q434),INDIRECT(K434),0)&gt;0),0)*(INDIRECT(ster!$D$14)&lt;&gt;"")*NOT(ISNUMBER(INDIRECT(Q434)))),0),"")</f>
        <v>0</v>
      </c>
      <c r="U434" s="14">
        <f t="array" aca="1" ref="U434" ca="1">IF(H434,SUM((IFERROR(INDIRECT(Q434)="",FALSE))*(INDIRECT(ster!$D$14)&lt;&gt;"")),"")</f>
        <v>1</v>
      </c>
      <c r="V434" s="14">
        <f t="array" aca="1" ref="V434" ca="1">IF(H434,SUM((IFERROR(INDIRECT(Q434)="#ąś",TRUE))*(INDIRECT(ster!$D$14)&lt;&gt;"")),"")</f>
        <v>0</v>
      </c>
      <c r="W434" s="14">
        <f t="array" aca="1" ref="W434" ca="1">IF(H434,SUM(ISNUMBER(INDIRECT(Q434))*(INDIRECT(ster!$D$14)&lt;&gt;"")),"")</f>
        <v>0</v>
      </c>
      <c r="X434" s="14" t="str">
        <f t="array" aca="1" ref="X434" ca="1">IF(AND(H434,W434&gt;0),IF(wew!$B$3,MIN(IF((INDIRECT(ster!$D$14)&lt;&gt;"")*IFERROR(INDIRECT($Q434)&lt;&gt;"",FALSE),IFERROR(INDIRECT($Q434),"X"),"X")),"&lt;włącz podświetlanie wartości&gt;"),"—")</f>
        <v>—</v>
      </c>
      <c r="Y434" s="14" t="str">
        <f t="array" aca="1" ref="Y434" ca="1">IF(AND(H434,W434&gt;0),IF(wew!$B$3,MAX(IF((INDIRECT(ster!$D$14)&lt;&gt;"")*IFERROR(INDIRECT($Q434)&lt;&gt;"",FALSE),IFERROR(INDIRECT($Q434),"X"),"X")),"&lt;włącz podświetlanie wartości&gt;"),"—")</f>
        <v>—</v>
      </c>
      <c r="Z434" s="14">
        <f t="shared" ca="1" si="9506"/>
        <v>0</v>
      </c>
      <c r="AA434" s="12" t="str">
        <f t="shared" ca="1" si="9507"/>
        <v>—</v>
      </c>
      <c r="AB434" s="17">
        <f t="array" aca="1" ref="AB434" ca="1">IF(H434,IF(W434&gt;0,SUM((INDIRECT(ster!$D$14)&lt;&gt;"")*IFERROR((INDIRECT(Q434)&lt;&gt;"")*(INDIRECT(Q434)=INT(INDIRECT(Q434))),0)),0),"")</f>
        <v>0</v>
      </c>
      <c r="AC434" s="17">
        <f t="array" aca="1" ref="AC434" ca="1">IF(H434,W434-AB434,"")</f>
        <v>0</v>
      </c>
      <c r="AD434" s="17">
        <f t="shared" ca="1" si="9508"/>
        <v>1</v>
      </c>
      <c r="AE434" s="17" t="b">
        <f t="shared" ca="1" si="9509"/>
        <v>0</v>
      </c>
      <c r="AF434" s="17" t="str">
        <f ca="1">IF(AE434,IF($H434,ADDRESS(3,D434+2,4,,"["&amp;wew!$G$7&amp;"]"&amp;_sheetname_dataframe)&amp;":"&amp;ADDRESS(2+ster!$C$14,D434+2,4),""),"")</f>
        <v/>
      </c>
      <c r="AG434" s="17" t="str">
        <f t="shared" ca="1" si="9510"/>
        <v/>
      </c>
      <c r="AH434" s="17" t="b">
        <f t="shared" ca="1" si="9511"/>
        <v>0</v>
      </c>
      <c r="AI434" s="17" t="str">
        <f ca="1">IF(AH434,IF($H434,ADDRESS(3,D434+3,4,,"["&amp;wew!$G$7&amp;"]"&amp;_sheetname_dataframe)&amp;":"&amp;ADDRESS(2+ster!$C$14,D434+3,4),""),"")</f>
        <v/>
      </c>
      <c r="AJ434" s="17" t="str">
        <f t="shared" ca="1" si="9512"/>
        <v/>
      </c>
      <c r="AK434" s="17" t="b">
        <f t="shared" ca="1" si="9513"/>
        <v>0</v>
      </c>
      <c r="AL434" s="17" t="b">
        <f t="shared" ca="1" si="9514"/>
        <v>0</v>
      </c>
      <c r="AM434" s="17" t="b">
        <f t="shared" ca="1" si="9515"/>
        <v>0</v>
      </c>
      <c r="AN434" s="17">
        <f t="shared" ca="1" si="9516"/>
        <v>0</v>
      </c>
      <c r="AO434" s="24" t="str">
        <f t="shared" ca="1" si="9517"/>
        <v/>
      </c>
      <c r="AP434" s="24" t="str">
        <f t="shared" ca="1" si="9518"/>
        <v/>
      </c>
      <c r="AQ434" s="17" t="b">
        <f t="shared" ca="1" si="9519"/>
        <v>0</v>
      </c>
      <c r="AR434" s="17" t="b">
        <f t="shared" ca="1" si="9520"/>
        <v>0</v>
      </c>
      <c r="AS434" s="17" t="b">
        <f t="shared" ca="1" si="9521"/>
        <v>0</v>
      </c>
      <c r="AT434" s="17" t="b">
        <f t="shared" ca="1" si="9522"/>
        <v>0</v>
      </c>
      <c r="AU434" s="17" t="b">
        <f t="shared" ca="1" si="9523"/>
        <v>1</v>
      </c>
      <c r="AV434" s="17" t="b">
        <f t="shared" ca="1" si="9524"/>
        <v>0</v>
      </c>
      <c r="AW434" s="17" t="b">
        <f t="shared" ca="1" si="9525"/>
        <v>0</v>
      </c>
      <c r="AX434" s="14" t="b">
        <f t="array" aca="1" ref="AX434" ca="1">IF(H434,N434&gt;0,"")</f>
        <v>1</v>
      </c>
      <c r="AY434" s="17" t="str">
        <f t="shared" ca="1" si="9526"/>
        <v>C3:C24</v>
      </c>
      <c r="AZ434" s="17" t="b">
        <f t="array" aca="1" ref="AZ434" ca="1">IF(AY434&lt;&gt;"",SUM(1*ISERROR(MATCH(INDIRECT(AY434),INDIRECT(K434),0)))=0,"")</f>
        <v>1</v>
      </c>
      <c r="BA434" s="17" t="b">
        <f t="shared" ca="1" si="9527"/>
        <v>1</v>
      </c>
      <c r="BB434" s="17" t="b">
        <v>0</v>
      </c>
      <c r="BC434" s="17" t="b">
        <f t="shared" ca="1" si="9528"/>
        <v>1</v>
      </c>
      <c r="BD434" s="17" t="b">
        <f t="shared" ca="1" si="9529"/>
        <v>0</v>
      </c>
      <c r="BE434" s="17" t="b">
        <f t="shared" ca="1" si="9530"/>
        <v>0</v>
      </c>
      <c r="BF434" s="17" t="b">
        <f t="shared" ca="1" si="9531"/>
        <v>0</v>
      </c>
      <c r="BG434" s="17" t="b">
        <f t="shared" ca="1" si="9532"/>
        <v>0</v>
      </c>
      <c r="BH434" s="17" t="b">
        <f t="shared" ca="1" si="9533"/>
        <v>1</v>
      </c>
      <c r="BI434" s="17">
        <f t="shared" ca="1" si="9534"/>
        <v>2</v>
      </c>
      <c r="BJ434" s="17" t="b">
        <f t="shared" ca="1" si="9535"/>
        <v>0</v>
      </c>
      <c r="BK434" s="17" t="str">
        <f t="shared" ca="1" si="9536"/>
        <v/>
      </c>
      <c r="BL434" s="17" t="str">
        <f t="shared" ca="1" si="9537"/>
        <v/>
      </c>
      <c r="BM434" s="17" t="str">
        <f t="shared" ca="1" si="9538"/>
        <v>F</v>
      </c>
      <c r="BN434" s="17" t="str">
        <f t="shared" ca="1" si="9539"/>
        <v>F</v>
      </c>
      <c r="BO434" s="17" t="str">
        <f t="shared" ca="1" si="9540"/>
        <v>N</v>
      </c>
      <c r="BP434" s="14" t="b">
        <f t="shared" ca="1" si="9541"/>
        <v>1</v>
      </c>
      <c r="BQ434" s="35"/>
      <c r="BX434" s="16"/>
      <c r="BY434" s="16"/>
      <c r="BZ434" s="16"/>
      <c r="CA434" s="16"/>
      <c r="CB434" s="16"/>
      <c r="CC434" s="16"/>
      <c r="CD434" s="16"/>
      <c r="CE434" s="16"/>
      <c r="CF434" s="16"/>
      <c r="CN434" s="14">
        <f ca="1">IF(H434,IFERROR(IsVariableNameLegal(O434),0),0)</f>
        <v>0</v>
      </c>
      <c r="CO434" s="14" t="str">
        <f t="array" aca="1" ref="CO434" ca="1">IF(H434,IF(COUNTIF(INDIRECT(wew!$C$13),O434)&gt;1,TRIM(SUBSTITUTE(_xll.MCONCAT(IF((INDIRECT(wew!$C$13)=O434)*(COLUMN(INDIRECT(wew!$C$13))&lt;&gt;D434+1),-1+COLUMN(INDIRECT(wew!$C$13)),"")," "),"  "," ")),""),"")</f>
        <v/>
      </c>
      <c r="CP434" s="14" t="str">
        <f t="array" aca="1" ref="CP434" ca="1">IF(P434&lt;&gt;"",IF(LEN(P434)&gt;150,1,""),"")</f>
        <v/>
      </c>
      <c r="CQ434" s="14" t="str">
        <f t="array" aca="1" ref="CQ434" ca="1">IF(AND(H434,NOT(ster!$J$3)),IF(COUNTIF(INDIRECT(wew!$C$15),P434)&gt;1,TRIM(SUBSTITUTE(_xll.MCONCAT(IF((INDIRECT(wew!$C$15)=P434)*(COLUMN(INDIRECT(wew!$C$15))&lt;&gt;D434+1),-1+COLUMN(INDIRECT(wew!$C$15)),"")," "),"  "," ")),""),"")</f>
        <v/>
      </c>
      <c r="CR434" s="14" t="str">
        <f t="array" aca="1" ref="CR434" ca="1">IF(H434,IF(AND(W434&gt;0,AO434&lt;&gt;""),TRIM(SUBSTITUTE(_xll.MCONCAT(IFERROR(IF(ISNUMBER(INDIRECT(Q434)),IF((INDIRECT(ster!$D$14)&lt;&gt;"")*(INDIRECT(Q434)&lt;AO434),INDIRECT(ster!$D$14) &amp; ": " &amp;  SUBSTITUTE(IF( AV434,IFERROR(TEXT(INDIRECT(Q434),"rrrr-mm-dd") &amp;" (" &amp; INDIRECT(Q434) &amp;")",INDIRECT(Q434)),INDIRECT(Q434))," "," "),""),""),"")," "),"  "," ")),""),"")</f>
        <v/>
      </c>
      <c r="CS434" s="14" t="str">
        <f t="array" aca="1" ref="CS434" ca="1">IF(H434,IF(AND(W434&gt;0,AP434&lt;&gt;""),TRIM(SUBSTITUTE(_xll.MCONCAT(IFERROR(IF(ISNUMBER(INDIRECT(Q434)),IF((INDIRECT(ster!$D$14)&lt;&gt;"")*(INDIRECT(Q434)&gt;AP434),INDIRECT(ster!$D$14) &amp; ": " &amp;  SUBSTITUTE(IF( AV434,IFERROR(TEXT(INDIRECT(Q434),"rrrr-mm-dd")&amp;" (" &amp; INDIRECT(Q434) &amp;")",INDIRECT(Q434)),INDIRECT(Q434))," "," "),""),""),"")," "),"  "," ")),""),"")</f>
        <v/>
      </c>
      <c r="CT434" s="14" t="str">
        <f t="array" aca="1" ref="CT434" ca="1">IF(H434,IF(AND(N434&gt;0,AR434),TRIM(SUBSTITUTE(_xll.MCONCAT(IFERROR(IF(ISNUMBER(INDIRECT(Q434)),IF((INDIRECT(ster!$D$14)&lt;&gt;"")*(IFERROR(0*(MATCH(INDIRECT(Q434),INDIRECT(K434),0)&gt;0),1)),INDIRECT(ster!$D$14) &amp; ": " &amp;  SUBSTITUTE(IF( AV434,IFERROR(TEXT(INDIRECT(Q434),"rrrr-mm-dd")&amp;" (" &amp; INDIRECT(Q434) &amp;")",INDIRECT(Q434)),INDIRECT(Q434))," "," "),""),""),"")," "),"  "," ")),""),"")</f>
        <v/>
      </c>
      <c r="CU434" s="14" t="str">
        <f t="array" aca="1" ref="CU434" ca="1">IF(H434,IF(AND(V434&gt;0),TRIM(SUBSTITUTE(_xll.MCONCAT(IF((INDIRECT(ster!$D$14)&lt;&gt;"")*(IFERROR(0*(INDIRECT(Q434)&lt;&gt;""),1)),INDIRECT(ster!$D$14),"")," "),"  "," ")),""),"")</f>
        <v/>
      </c>
      <c r="CV434" s="14" t="str">
        <f t="array" aca="1" ref="CV434" ca="1">IF(H434,IF(AS434,
TRIM(SUBSTITUTE(_xll.MCONCAT(IF(
   (INDIRECT(ster!$D$14)&lt;&gt;"")*
   ((INDIRECT(Q434)="")+
      NOT(ISNUMBER(INDIRECT(Q434)))*
      NOT(ISERROR(MATCH(INDIRECT(Q434),INDIRECT(K434),0)))
    ),
      INDIRECT(ster!$D$14),
   "")," "),"  "," ")),
""),"")</f>
        <v/>
      </c>
      <c r="CW434" s="14" t="str">
        <f t="array" aca="1" ref="CW434" ca="1">IF(H434,IF(AND(AQ434),TRIM(SUBSTITUTE(_xll.MCONCAT(IFERROR(IF(ISNUMBER(INDIRECT(Q434)),IF((INDIRECT(ster!$D$14)&lt;&gt;"")*(INDIRECT(Q434)&lt;&gt;INT(INDIRECT(Q434))),INDIRECT(ster!$D$14) &amp; ": " &amp; INDIRECT(Q434),""),""),"")," "),"  "," ")),""),"")</f>
        <v/>
      </c>
      <c r="CX434" s="14" t="str">
        <f t="array" aca="1" ref="CX434" ca="1">IF(H434,IF(OR(AU434,AV434),TRIM(SUBSTITUTE(_xll.MCONCAT(IF((INDIRECT(ster!$D$14)&lt;&gt;"")*NOT(ISNUMBER(INDIRECT(Q434))),IF(ISERROR(MATCH(INDIRECT(Q434),INDIRECT(K434),0)),IFERROR(IF(INDIRECT(Q434)&lt;&gt;"",INDIRECT(ster!$D$14) &amp; ": " &amp; SUBSTITUTE(INDIRECT(Q434)," "," "),""),""),""),"")," "),"  "," ")),""),"")</f>
        <v/>
      </c>
      <c r="CY434" s="14" t="str">
        <f t="array" aca="1" ref="CY434" ca="1">IF(H434,IF(AE434,TRIM(SUBSTITUTE(_xll.MCONCAT(IF((INDIRECT(ster!$D$14)&lt;&gt;"")*IFERROR(NOT(INDIRECT(AF434)),FALSE),IF(ISERROR(MATCH(INDIRECT(Q434),INDIRECT(K434),0)),IFERROR(IF(INDIRECT(Q434)&lt;&gt;"",INDIRECT(ster!$D$14)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CZ434" s="14" t="str">
        <f t="array" aca="1" ref="CZ434" ca="1">IF(H434,IF(AH434,TRIM(SUBSTITUTE(_xll.MCONCAT(IF((INDIRECT(ster!$D$14)&lt;&gt;"")*IFERROR(NOT(INDIRECT(AI434)),FALSE),IF(ISERROR(MATCH(INDIRECT(Q434),INDIRECT(K434),0)),IFERROR(IF(INDIRECT(Q434)&lt;&gt;"",INDIRECT(ster!$D$14)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DC434" s="14" t="str">
        <f ca="1">SUBSTITUTE(SUBSTITUTE(SUBSTITUTE(SUBSTITUTE(_xll.MCONCAT(DG434:DS434,"■"),"■■","■"),"■■","■"),"■■","■"),"■■","■")</f>
        <v>■</v>
      </c>
      <c r="DD434" s="14" t="str">
        <f t="shared" ca="1" si="9542"/>
        <v/>
      </c>
      <c r="DE434" s="14" t="str">
        <f t="shared" ca="1" si="9543"/>
        <v/>
      </c>
      <c r="DF434" s="14" t="str">
        <f t="shared" ca="1" si="9544"/>
        <v/>
      </c>
      <c r="DG434" s="14" t="str">
        <f t="shared" ca="1" si="9545"/>
        <v/>
      </c>
      <c r="DH434" s="14" t="str">
        <f t="shared" ca="1" si="9546"/>
        <v/>
      </c>
      <c r="DI434" s="14" t="str">
        <f t="shared" ca="1" si="9547"/>
        <v/>
      </c>
      <c r="DJ434" s="14" t="str">
        <f t="shared" ca="1" si="9548"/>
        <v/>
      </c>
      <c r="DK434" s="14" t="str">
        <f t="shared" ca="1" si="9549"/>
        <v/>
      </c>
      <c r="DL434" s="14" t="str">
        <f t="shared" ca="1" si="9550"/>
        <v/>
      </c>
      <c r="DM434" s="14" t="str">
        <f t="shared" ca="1" si="9551"/>
        <v/>
      </c>
      <c r="DN434" s="14" t="str">
        <f t="array" aca="1" ref="DN434" ca="1">IF(CU434&lt;&gt;"","There are errors in the entered values in the following cases: " &amp;SUBSTITUTE(CU434," ",", "),"")</f>
        <v/>
      </c>
      <c r="DO434" s="14" t="str">
        <f t="shared" ca="1" si="9552"/>
        <v/>
      </c>
      <c r="DP434" s="14" t="str">
        <f t="shared" ca="1" si="9553"/>
        <v/>
      </c>
      <c r="DQ434" s="14" t="str">
        <f t="shared" ca="1" si="9554"/>
        <v/>
      </c>
      <c r="DR434" s="14" t="str">
        <f t="shared" ca="1" si="9555"/>
        <v/>
      </c>
      <c r="DS434" s="14" t="str">
        <f t="shared" ca="1" si="9556"/>
        <v/>
      </c>
      <c r="DZ434" s="14" t="b">
        <f t="shared" ca="1" si="9557"/>
        <v>0</v>
      </c>
      <c r="EA434" s="14" t="str">
        <f t="shared" ca="1" si="9558"/>
        <v>Type of moderate sport activity 2 (q_112a_2a)</v>
      </c>
      <c r="EB434" s="14" t="str">
        <f t="shared" ca="1" si="9559"/>
        <v xml:space="preserve">Values must be numeric. </v>
      </c>
      <c r="EC434" s="14" t="str">
        <f t="shared" ca="1" si="9560"/>
        <v xml:space="preserve">Type of moderate sport activity 2 (q_112a_2a): Values must be numeric. </v>
      </c>
      <c r="ED434" s="14" t="str">
        <f t="shared" ca="1" si="9561"/>
        <v/>
      </c>
      <c r="EE434" s="14" t="str">
        <f t="shared" ca="1" si="9562"/>
        <v>Values must be numeric</v>
      </c>
      <c r="EF434" s="14" t="str">
        <f t="shared" ca="1" si="9563"/>
        <v/>
      </c>
      <c r="EG434" s="14" t="str">
        <f t="shared" ca="1" si="9564"/>
        <v/>
      </c>
      <c r="EM434" s="14" t="b">
        <f t="shared" ca="1" si="9565"/>
        <v>1</v>
      </c>
      <c r="EN434" s="14">
        <f t="shared" ca="1" si="9566"/>
        <v>402</v>
      </c>
      <c r="EO434" s="14" t="str">
        <f t="shared" ca="1" si="9567"/>
        <v>q_112a_2a</v>
      </c>
      <c r="EP434" s="14" t="str">
        <f t="shared" ca="1" si="9568"/>
        <v xml:space="preserve">Type of moderate sport activity 2 (q_112a_2a): Values must be numeric. </v>
      </c>
      <c r="EQ434" s="14" t="str">
        <f t="shared" ca="1" si="9569"/>
        <v/>
      </c>
    </row>
    <row r="435" spans="2:147" s="14" customFormat="1">
      <c r="B435" s="14" t="str">
        <f t="shared" ca="1" si="9495"/>
        <v/>
      </c>
      <c r="C435" s="14">
        <f t="shared" ca="1" si="9496"/>
        <v>403</v>
      </c>
      <c r="D435" s="14">
        <f t="shared" si="9497"/>
        <v>433</v>
      </c>
      <c r="E435" s="14" t="str">
        <f t="shared" ca="1" si="9498"/>
        <v>I</v>
      </c>
      <c r="F435" s="14" t="str">
        <f t="shared" ca="1" si="9499"/>
        <v>q_112a_2b</v>
      </c>
      <c r="G435" s="14" t="str">
        <f t="shared" ca="1" si="9500"/>
        <v>Type of other moderate sport activity 2</v>
      </c>
      <c r="H435" s="14" t="b">
        <f t="shared" ca="1" si="9501"/>
        <v>1</v>
      </c>
      <c r="I435" s="14" t="str">
        <f ca="1">IF($H435,ADDRESS(3,(D435+1)*2-1,4,,"["&amp;wew!$G$7&amp;"]"&amp;_sheetname_labels)&amp;":"&amp;ADDRESS(2+ster!$B$20,(D435+1)*2-1,4),"")</f>
        <v>[DBTemplate.xlsm]labels!AGI3:AGI61</v>
      </c>
      <c r="J435" s="14">
        <f t="array" aca="1" ref="J435" ca="1">IF(H435,MAX(0,MAX(IF(INDIRECT(I435)&lt;&gt;"",ROW(INDIRECT(I435)),""))-2),"")</f>
        <v>0</v>
      </c>
      <c r="K435" s="14" t="str">
        <f ca="1">IF($H435,IF($J435&gt;0,ADDRESS(3,(D435+1)*2-1,4,,"["&amp;wew!$G$7&amp;"]"&amp;_sheetname_labels)&amp;":"&amp;ADDRESS(2+J435,(D435+1)*2-1,4),""),"")</f>
        <v/>
      </c>
      <c r="L435" s="14" t="str">
        <f ca="1">IF($H435,IF($J435&gt;0,ADDRESS(3,(D435+1)*2,4,,"["&amp;wew!$G$7&amp;"]"&amp;_sheetname_labels)&amp;":"&amp;ADDRESS(2+J435,(D435+1)*2,4),""),"")</f>
        <v/>
      </c>
      <c r="M435" s="14">
        <f t="shared" ca="1" si="9502"/>
        <v>0</v>
      </c>
      <c r="N435" s="14">
        <f t="shared" ca="1" si="9503"/>
        <v>0</v>
      </c>
      <c r="O435" s="14" t="str">
        <f t="shared" ca="1" si="9504"/>
        <v>q_112a_2b</v>
      </c>
      <c r="P435" s="14" t="str">
        <f t="shared" ca="1" si="9505"/>
        <v>Type of other moderate sport activity 2</v>
      </c>
      <c r="Q435" s="14" t="str">
        <f ca="1">IF($BP435,ADDRESS(3,D435+1,4,,"["&amp;wew!$G$7&amp;"]"&amp;_sheetname_dataframe)&amp;":"&amp;ADDRESS(2+ster!$C$14,D435+1,4),"")</f>
        <v>[DBTemplate.xlsm]data_frame!PR3:PR3</v>
      </c>
      <c r="R435" s="14" t="str">
        <f>IF($BP435,IF(MID(_xll.FORMULATEXT(INDEX(INDIRECT(Q435),1)),1,1)="=", _xll.FORMULATEXT(INDEX(INDIRECT(Q435),1),2,TRUE),""),"")</f>
        <v/>
      </c>
      <c r="S435" s="14">
        <f t="array" aca="1" ref="S435" ca="1">IF(H435,SUM(IF((IFERROR(INDIRECT(Q435)&lt;&gt;"",FALSE))*(INDIRECT(ster!$D$14)&lt;&gt;""),1,0)),"")</f>
        <v>1</v>
      </c>
      <c r="T435" s="14">
        <f t="array" aca="1" ref="T435" ca="1">IF(H435,IF(M435&gt;0,SUM(IFERROR(1*(MATCH(INDIRECT(Q435),INDIRECT(K435),0)&gt;0),0)*(INDIRECT(ster!$D$14)&lt;&gt;"")*NOT(ISNUMBER(INDIRECT(Q435)))),0),"")</f>
        <v>0</v>
      </c>
      <c r="U435" s="14">
        <f t="array" aca="1" ref="U435" ca="1">IF(H435,SUM((IFERROR(INDIRECT(Q435)="",FALSE))*(INDIRECT(ster!$D$14)&lt;&gt;"")),"")</f>
        <v>0</v>
      </c>
      <c r="V435" s="14">
        <f t="array" aca="1" ref="V435" ca="1">IF(H435,SUM((IFERROR(INDIRECT(Q435)="#ąś",TRUE))*(INDIRECT(ster!$D$14)&lt;&gt;"")),"")</f>
        <v>0</v>
      </c>
      <c r="W435" s="14">
        <f t="array" aca="1" ref="W435" ca="1">IF(H435,SUM(ISNUMBER(INDIRECT(Q435))*(INDIRECT(ster!$D$14)&lt;&gt;"")),"")</f>
        <v>1</v>
      </c>
      <c r="X435" s="14">
        <f t="array" aca="1" ref="X435" ca="1">IF(AND(H435,W435&gt;0),IF(wew!$B$3,MIN(IF((INDIRECT(ster!$D$14)&lt;&gt;"")*IFERROR(INDIRECT($Q435)&lt;&gt;"",FALSE),IFERROR(INDIRECT($Q435),"X"),"X")),"&lt;włącz podświetlanie wartości&gt;"),"—")</f>
        <v>2</v>
      </c>
      <c r="Y435" s="14">
        <f t="array" aca="1" ref="Y435" ca="1">IF(AND(H435,W435&gt;0),IF(wew!$B$3,MAX(IF((INDIRECT(ster!$D$14)&lt;&gt;"")*IFERROR(INDIRECT($Q435)&lt;&gt;"",FALSE),IFERROR(INDIRECT($Q435),"X"),"X")),"&lt;włącz podświetlanie wartości&gt;"),"—")</f>
        <v>2</v>
      </c>
      <c r="Z435" s="14">
        <f t="shared" ca="1" si="9506"/>
        <v>0</v>
      </c>
      <c r="AA435" s="12">
        <f t="shared" ca="1" si="9507"/>
        <v>1</v>
      </c>
      <c r="AB435" s="17">
        <f t="array" aca="1" ref="AB435" ca="1">IF(H435,IF(W435&gt;0,SUM((INDIRECT(ster!$D$14)&lt;&gt;"")*IFERROR((INDIRECT(Q435)&lt;&gt;"")*(INDIRECT(Q435)=INT(INDIRECT(Q435))),0)),0),"")</f>
        <v>1</v>
      </c>
      <c r="AC435" s="17">
        <f t="array" aca="1" ref="AC435" ca="1">IF(H435,W435-AB435,"")</f>
        <v>0</v>
      </c>
      <c r="AD435" s="17">
        <f t="shared" ca="1" si="9508"/>
        <v>1</v>
      </c>
      <c r="AE435" s="17" t="b">
        <f t="shared" ca="1" si="9509"/>
        <v>0</v>
      </c>
      <c r="AF435" s="17" t="str">
        <f ca="1">IF(AE435,IF($H435,ADDRESS(3,D435+2,4,,"["&amp;wew!$G$7&amp;"]"&amp;_sheetname_dataframe)&amp;":"&amp;ADDRESS(2+ster!$C$14,D435+2,4),""),"")</f>
        <v/>
      </c>
      <c r="AG435" s="17" t="str">
        <f t="shared" ca="1" si="9510"/>
        <v/>
      </c>
      <c r="AH435" s="17" t="b">
        <f t="shared" ca="1" si="9511"/>
        <v>0</v>
      </c>
      <c r="AI435" s="17" t="str">
        <f ca="1">IF(AH435,IF($H435,ADDRESS(3,D435+3,4,,"["&amp;wew!$G$7&amp;"]"&amp;_sheetname_dataframe)&amp;":"&amp;ADDRESS(2+ster!$C$14,D435+3,4),""),"")</f>
        <v/>
      </c>
      <c r="AJ435" s="17" t="str">
        <f t="shared" ca="1" si="9512"/>
        <v/>
      </c>
      <c r="AK435" s="17" t="b">
        <f t="shared" ca="1" si="9513"/>
        <v>0</v>
      </c>
      <c r="AL435" s="17" t="b">
        <f t="shared" ca="1" si="9514"/>
        <v>0</v>
      </c>
      <c r="AM435" s="17" t="b">
        <f t="shared" ca="1" si="9515"/>
        <v>0</v>
      </c>
      <c r="AN435" s="17">
        <f t="shared" ca="1" si="9516"/>
        <v>0</v>
      </c>
      <c r="AO435" s="24" t="str">
        <f t="shared" ca="1" si="9517"/>
        <v/>
      </c>
      <c r="AP435" s="24" t="str">
        <f t="shared" ca="1" si="9518"/>
        <v/>
      </c>
      <c r="AQ435" s="17" t="b">
        <f t="shared" ca="1" si="9519"/>
        <v>0</v>
      </c>
      <c r="AR435" s="17" t="b">
        <f t="shared" ca="1" si="9520"/>
        <v>0</v>
      </c>
      <c r="AS435" s="17" t="b">
        <f t="shared" ca="1" si="9521"/>
        <v>0</v>
      </c>
      <c r="AT435" s="17" t="b">
        <f t="shared" ca="1" si="9522"/>
        <v>1</v>
      </c>
      <c r="AU435" s="17" t="b">
        <f t="shared" ca="1" si="9523"/>
        <v>0</v>
      </c>
      <c r="AV435" s="17" t="b">
        <f t="shared" ca="1" si="9524"/>
        <v>0</v>
      </c>
      <c r="AW435" s="17" t="b">
        <f t="shared" ca="1" si="9525"/>
        <v>1</v>
      </c>
      <c r="AX435" s="14" t="b">
        <f t="array" aca="1" ref="AX435" ca="1">IF(H435,N435&gt;0,"")</f>
        <v>0</v>
      </c>
      <c r="AY435" s="17" t="str">
        <f t="shared" ca="1" si="9526"/>
        <v/>
      </c>
      <c r="AZ435" s="17" t="str">
        <f t="array" aca="1" ref="AZ435" ca="1">IF(AY435&lt;&gt;"",SUM(1*ISERROR(MATCH(INDIRECT(AY435),INDIRECT(K435),0)))=0,"")</f>
        <v/>
      </c>
      <c r="BA435" s="17" t="b">
        <f t="shared" ca="1" si="9527"/>
        <v>0</v>
      </c>
      <c r="BB435" s="17" t="b">
        <v>0</v>
      </c>
      <c r="BC435" s="17" t="str">
        <f t="shared" ca="1" si="9528"/>
        <v/>
      </c>
      <c r="BD435" s="17" t="str">
        <f t="shared" ca="1" si="9529"/>
        <v/>
      </c>
      <c r="BE435" s="17" t="str">
        <f t="shared" ca="1" si="9530"/>
        <v/>
      </c>
      <c r="BF435" s="17" t="str">
        <f t="shared" ca="1" si="9531"/>
        <v/>
      </c>
      <c r="BG435" s="17" t="str">
        <f t="shared" ca="1" si="9532"/>
        <v/>
      </c>
      <c r="BH435" s="17" t="str">
        <f t="shared" ca="1" si="9533"/>
        <v/>
      </c>
      <c r="BI435" s="17" t="str">
        <f t="shared" ca="1" si="9534"/>
        <v/>
      </c>
      <c r="BJ435" s="17" t="b">
        <f t="shared" ca="1" si="9535"/>
        <v>0</v>
      </c>
      <c r="BK435" s="17" t="str">
        <f t="shared" ca="1" si="9536"/>
        <v/>
      </c>
      <c r="BL435" s="17" t="str">
        <f t="shared" ca="1" si="9537"/>
        <v/>
      </c>
      <c r="BM435" s="17" t="str">
        <f t="shared" ca="1" si="9538"/>
        <v>S</v>
      </c>
      <c r="BN435" s="17" t="str">
        <f t="shared" ca="1" si="9539"/>
        <v>S</v>
      </c>
      <c r="BO435" s="17" t="str">
        <f t="shared" ca="1" si="9540"/>
        <v>N</v>
      </c>
      <c r="BP435" s="14" t="b">
        <f t="shared" ca="1" si="9541"/>
        <v>1</v>
      </c>
      <c r="BQ435" s="35"/>
      <c r="BU435" s="14" t="s">
        <v>386</v>
      </c>
      <c r="BX435" s="16"/>
      <c r="BY435" s="16"/>
      <c r="BZ435" s="16"/>
      <c r="CA435" s="16"/>
      <c r="CB435" s="16"/>
      <c r="CC435" s="16"/>
      <c r="CD435" s="16"/>
      <c r="CE435" s="16"/>
      <c r="CF435" s="16"/>
      <c r="CN435" s="14">
        <f ca="1">IF(H435,IFERROR(IsVariableNameLegal(O435),0),0)</f>
        <v>0</v>
      </c>
      <c r="CO435" s="14" t="str">
        <f t="array" aca="1" ref="CO435" ca="1">IF(H435,IF(COUNTIF(INDIRECT(wew!$C$13),O435)&gt;1,TRIM(SUBSTITUTE(_xll.MCONCAT(IF((INDIRECT(wew!$C$13)=O435)*(COLUMN(INDIRECT(wew!$C$13))&lt;&gt;D435+1),-1+COLUMN(INDIRECT(wew!$C$13)),"")," "),"  "," ")),""),"")</f>
        <v/>
      </c>
      <c r="CP435" s="14" t="str">
        <f t="array" aca="1" ref="CP435" ca="1">IF(P435&lt;&gt;"",IF(LEN(P435)&gt;150,1,""),"")</f>
        <v/>
      </c>
      <c r="CQ435" s="14" t="str">
        <f t="array" aca="1" ref="CQ435" ca="1">IF(AND(H435,NOT(ster!$J$3)),IF(COUNTIF(INDIRECT(wew!$C$15),P435)&gt;1,TRIM(SUBSTITUTE(_xll.MCONCAT(IF((INDIRECT(wew!$C$15)=P435)*(COLUMN(INDIRECT(wew!$C$15))&lt;&gt;D435+1),-1+COLUMN(INDIRECT(wew!$C$15)),"")," "),"  "," ")),""),"")</f>
        <v/>
      </c>
      <c r="CR435" s="14" t="str">
        <f t="array" aca="1" ref="CR435" ca="1">IF(H435,IF(AND(W435&gt;0,AO435&lt;&gt;""),TRIM(SUBSTITUTE(_xll.MCONCAT(IFERROR(IF(ISNUMBER(INDIRECT(Q435)),IF((INDIRECT(ster!$D$14)&lt;&gt;"")*(INDIRECT(Q435)&lt;AO435),INDIRECT(ster!$D$14) &amp; ": " &amp;  SUBSTITUTE(IF( AV435,IFERROR(TEXT(INDIRECT(Q435),"rrrr-mm-dd") &amp;" (" &amp; INDIRECT(Q435) &amp;")",INDIRECT(Q435)),INDIRECT(Q435))," "," "),""),""),"")," "),"  "," ")),""),"")</f>
        <v/>
      </c>
      <c r="CS435" s="14" t="str">
        <f t="array" aca="1" ref="CS435" ca="1">IF(H435,IF(AND(W435&gt;0,AP435&lt;&gt;""),TRIM(SUBSTITUTE(_xll.MCONCAT(IFERROR(IF(ISNUMBER(INDIRECT(Q435)),IF((INDIRECT(ster!$D$14)&lt;&gt;"")*(INDIRECT(Q435)&gt;AP435),INDIRECT(ster!$D$14) &amp; ": " &amp;  SUBSTITUTE(IF( AV435,IFERROR(TEXT(INDIRECT(Q435),"rrrr-mm-dd")&amp;" (" &amp; INDIRECT(Q435) &amp;")",INDIRECT(Q435)),INDIRECT(Q435))," "," "),""),""),"")," "),"  "," ")),""),"")</f>
        <v/>
      </c>
      <c r="CT435" s="14" t="str">
        <f t="array" aca="1" ref="CT435" ca="1">IF(H435,IF(AND(N435&gt;0,AR435),TRIM(SUBSTITUTE(_xll.MCONCAT(IFERROR(IF(ISNUMBER(INDIRECT(Q435)),IF((INDIRECT(ster!$D$14)&lt;&gt;"")*(IFERROR(0*(MATCH(INDIRECT(Q435),INDIRECT(K435),0)&gt;0),1)),INDIRECT(ster!$D$14) &amp; ": " &amp;  SUBSTITUTE(IF( AV435,IFERROR(TEXT(INDIRECT(Q435),"rrrr-mm-dd")&amp;" (" &amp; INDIRECT(Q435) &amp;")",INDIRECT(Q435)),INDIRECT(Q435))," "," "),""),""),"")," "),"  "," ")),""),"")</f>
        <v/>
      </c>
      <c r="CU435" s="14" t="str">
        <f t="array" aca="1" ref="CU435" ca="1">IF(H435,IF(AND(V435&gt;0),TRIM(SUBSTITUTE(_xll.MCONCAT(IF((INDIRECT(ster!$D$14)&lt;&gt;"")*(IFERROR(0*(INDIRECT(Q435)&lt;&gt;""),1)),INDIRECT(ster!$D$14),"")," "),"  "," ")),""),"")</f>
        <v/>
      </c>
      <c r="CV435" s="14" t="str">
        <f t="array" aca="1" ref="CV435" ca="1">IF(H435,IF(AS435,
TRIM(SUBSTITUTE(_xll.MCONCAT(IF(
   (INDIRECT(ster!$D$14)&lt;&gt;"")*
   ((INDIRECT(Q435)="")+
      NOT(ISNUMBER(INDIRECT(Q435)))*
      NOT(ISERROR(MATCH(INDIRECT(Q435),INDIRECT(K435),0)))
    ),
      INDIRECT(ster!$D$14),
   "")," "),"  "," ")),
""),"")</f>
        <v/>
      </c>
      <c r="CW435" s="14" t="str">
        <f t="array" aca="1" ref="CW435" ca="1">IF(H435,IF(AND(AQ435),TRIM(SUBSTITUTE(_xll.MCONCAT(IFERROR(IF(ISNUMBER(INDIRECT(Q435)),IF((INDIRECT(ster!$D$14)&lt;&gt;"")*(INDIRECT(Q435)&lt;&gt;INT(INDIRECT(Q435))),INDIRECT(ster!$D$14) &amp; ": " &amp; INDIRECT(Q435),""),""),"")," "),"  "," ")),""),"")</f>
        <v/>
      </c>
      <c r="CX435" s="14" t="str">
        <f t="array" aca="1" ref="CX435" ca="1">IF(H435,IF(OR(AU435,AV435),TRIM(SUBSTITUTE(_xll.MCONCAT(IF((INDIRECT(ster!$D$14)&lt;&gt;"")*NOT(ISNUMBER(INDIRECT(Q435))),IF(ISERROR(MATCH(INDIRECT(Q435),INDIRECT(K435),0)),IFERROR(IF(INDIRECT(Q435)&lt;&gt;"",INDIRECT(ster!$D$14) &amp; ": " &amp; SUBSTITUTE(INDIRECT(Q435)," "," "),""),""),""),"")," "),"  "," ")),""),"")</f>
        <v/>
      </c>
      <c r="CY435" s="14" t="str">
        <f t="array" aca="1" ref="CY435" ca="1">IF(H435,IF(AE435,TRIM(SUBSTITUTE(_xll.MCONCAT(IF((INDIRECT(ster!$D$14)&lt;&gt;"")*IFERROR(NOT(INDIRECT(AF435)),FALSE),IF(ISERROR(MATCH(INDIRECT(Q435),INDIRECT(K435),0)),IFERROR(IF(INDIRECT(Q435)&lt;&gt;"",INDIRECT(ster!$D$14)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CZ435" s="14" t="str">
        <f t="array" aca="1" ref="CZ435" ca="1">IF(H435,IF(AH435,TRIM(SUBSTITUTE(_xll.MCONCAT(IF((INDIRECT(ster!$D$14)&lt;&gt;"")*IFERROR(NOT(INDIRECT(AI435)),FALSE),IF(ISERROR(MATCH(INDIRECT(Q435),INDIRECT(K435),0)),IFERROR(IF(INDIRECT(Q435)&lt;&gt;"",INDIRECT(ster!$D$14)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DC435" s="14" t="str">
        <f ca="1">SUBSTITUTE(SUBSTITUTE(SUBSTITUTE(SUBSTITUTE(_xll.MCONCAT(DG435:DS435,"■"),"■■","■"),"■■","■"),"■■","■"),"■■","■")</f>
        <v>■</v>
      </c>
      <c r="DD435" s="14" t="str">
        <f t="shared" ca="1" si="9542"/>
        <v/>
      </c>
      <c r="DE435" s="14" t="str">
        <f t="shared" ca="1" si="9543"/>
        <v/>
      </c>
      <c r="DF435" s="14" t="str">
        <f t="shared" ca="1" si="9544"/>
        <v/>
      </c>
      <c r="DG435" s="14" t="str">
        <f t="shared" ca="1" si="9545"/>
        <v/>
      </c>
      <c r="DH435" s="14" t="str">
        <f t="shared" ca="1" si="9546"/>
        <v/>
      </c>
      <c r="DI435" s="14" t="str">
        <f t="shared" ca="1" si="9547"/>
        <v/>
      </c>
      <c r="DJ435" s="14" t="str">
        <f t="shared" ca="1" si="9548"/>
        <v/>
      </c>
      <c r="DK435" s="14" t="str">
        <f t="shared" ca="1" si="9549"/>
        <v/>
      </c>
      <c r="DL435" s="14" t="str">
        <f t="shared" ca="1" si="9550"/>
        <v/>
      </c>
      <c r="DM435" s="14" t="str">
        <f t="shared" ca="1" si="9551"/>
        <v/>
      </c>
      <c r="DN435" s="14" t="str">
        <f t="array" aca="1" ref="DN435" ca="1">IF(CU435&lt;&gt;"","There are errors in the entered values in the following cases: " &amp;SUBSTITUTE(CU435," ",", "),"")</f>
        <v/>
      </c>
      <c r="DO435" s="14" t="str">
        <f t="shared" ca="1" si="9552"/>
        <v/>
      </c>
      <c r="DP435" s="14" t="str">
        <f t="shared" ca="1" si="9553"/>
        <v/>
      </c>
      <c r="DQ435" s="14" t="str">
        <f t="shared" ca="1" si="9554"/>
        <v/>
      </c>
      <c r="DR435" s="14" t="str">
        <f t="shared" ca="1" si="9555"/>
        <v/>
      </c>
      <c r="DS435" s="14" t="str">
        <f t="shared" ca="1" si="9556"/>
        <v/>
      </c>
      <c r="DZ435" s="14" t="b">
        <f t="shared" ca="1" si="9557"/>
        <v>0</v>
      </c>
      <c r="EA435" s="14" t="str">
        <f t="shared" ca="1" si="9558"/>
        <v/>
      </c>
      <c r="EB435" s="14" t="str">
        <f t="shared" ca="1" si="9559"/>
        <v/>
      </c>
      <c r="EC435" s="14" t="str">
        <f t="shared" ca="1" si="9560"/>
        <v/>
      </c>
      <c r="ED435" s="14" t="str">
        <f t="shared" ca="1" si="9561"/>
        <v/>
      </c>
      <c r="EE435" s="14" t="str">
        <f t="shared" ca="1" si="9562"/>
        <v/>
      </c>
      <c r="EF435" s="14" t="str">
        <f t="shared" ca="1" si="9563"/>
        <v/>
      </c>
      <c r="EG435" s="14" t="str">
        <f t="shared" ca="1" si="9564"/>
        <v/>
      </c>
      <c r="EM435" s="14" t="b">
        <f t="shared" ca="1" si="9565"/>
        <v>0</v>
      </c>
      <c r="EN435" s="14" t="str">
        <f t="shared" ca="1" si="9566"/>
        <v/>
      </c>
      <c r="EO435" s="14" t="str">
        <f t="shared" ca="1" si="9567"/>
        <v/>
      </c>
      <c r="EP435" s="14" t="str">
        <f t="shared" ca="1" si="9568"/>
        <v/>
      </c>
      <c r="EQ435" s="14" t="str">
        <f t="shared" ca="1" si="9569"/>
        <v/>
      </c>
    </row>
    <row r="436" spans="2:147" s="14" customFormat="1">
      <c r="B436" s="14" t="str">
        <f t="shared" ca="1" si="9495"/>
        <v/>
      </c>
      <c r="C436" s="14">
        <f t="shared" ca="1" si="9496"/>
        <v>404</v>
      </c>
      <c r="D436" s="14">
        <f t="shared" si="9497"/>
        <v>434</v>
      </c>
      <c r="E436" s="14" t="str">
        <f t="shared" ca="1" si="9498"/>
        <v>I</v>
      </c>
      <c r="F436" s="14" t="str">
        <f t="shared" ca="1" si="9499"/>
        <v>q_112a_2c</v>
      </c>
      <c r="G436" s="14" t="str">
        <f t="shared" ca="1" si="9500"/>
        <v>How long moderate sport activity 2</v>
      </c>
      <c r="H436" s="14" t="b">
        <f t="shared" ca="1" si="9501"/>
        <v>1</v>
      </c>
      <c r="I436" s="14" t="str">
        <f ca="1">IF($H436,ADDRESS(3,(D436+1)*2-1,4,,"["&amp;wew!$G$7&amp;"]"&amp;_sheetname_labels)&amp;":"&amp;ADDRESS(2+ster!$B$20,(D436+1)*2-1,4),"")</f>
        <v>[DBTemplate.xlsm]labels!AGK3:AGK61</v>
      </c>
      <c r="J436" s="14">
        <f t="array" aca="1" ref="J436" ca="1">IF(H436,MAX(0,MAX(IF(INDIRECT(I436)&lt;&gt;"",ROW(INDIRECT(I436)),""))-2),"")</f>
        <v>0</v>
      </c>
      <c r="K436" s="14" t="str">
        <f ca="1">IF($H436,IF($J436&gt;0,ADDRESS(3,(D436+1)*2-1,4,,"["&amp;wew!$G$7&amp;"]"&amp;_sheetname_labels)&amp;":"&amp;ADDRESS(2+J436,(D436+1)*2-1,4),""),"")</f>
        <v/>
      </c>
      <c r="L436" s="14" t="str">
        <f ca="1">IF($H436,IF($J436&gt;0,ADDRESS(3,(D436+1)*2,4,,"["&amp;wew!$G$7&amp;"]"&amp;_sheetname_labels)&amp;":"&amp;ADDRESS(2+J436,(D436+1)*2,4),""),"")</f>
        <v/>
      </c>
      <c r="M436" s="14">
        <f t="shared" ca="1" si="9502"/>
        <v>0</v>
      </c>
      <c r="N436" s="14">
        <f t="shared" ca="1" si="9503"/>
        <v>0</v>
      </c>
      <c r="O436" s="14" t="str">
        <f t="shared" ca="1" si="9504"/>
        <v>q_112a_2c</v>
      </c>
      <c r="P436" s="14" t="str">
        <f t="shared" ca="1" si="9505"/>
        <v>How long moderate sport activity 2</v>
      </c>
      <c r="Q436" s="14" t="str">
        <f ca="1">IF($BP436,ADDRESS(3,D436+1,4,,"["&amp;wew!$G$7&amp;"]"&amp;_sheetname_dataframe)&amp;":"&amp;ADDRESS(2+ster!$C$14,D436+1,4),"")</f>
        <v>[DBTemplate.xlsm]data_frame!PS3:PS3</v>
      </c>
      <c r="R436" s="14" t="str">
        <f>IF($BP436,IF(MID(_xll.FORMULATEXT(INDEX(INDIRECT(Q436),1)),1,1)="=", _xll.FORMULATEXT(INDEX(INDIRECT(Q436),1),2,TRUE),""),"")</f>
        <v/>
      </c>
      <c r="S436" s="14">
        <f t="array" aca="1" ref="S436" ca="1">IF(H436,SUM(IF((IFERROR(INDIRECT(Q436)&lt;&gt;"",FALSE))*(INDIRECT(ster!$D$14)&lt;&gt;""),1,0)),"")</f>
        <v>0</v>
      </c>
      <c r="T436" s="14">
        <f t="array" aca="1" ref="T436" ca="1">IF(H436,IF(M436&gt;0,SUM(IFERROR(1*(MATCH(INDIRECT(Q436),INDIRECT(K436),0)&gt;0),0)*(INDIRECT(ster!$D$14)&lt;&gt;"")*NOT(ISNUMBER(INDIRECT(Q436)))),0),"")</f>
        <v>0</v>
      </c>
      <c r="U436" s="14">
        <f t="array" aca="1" ref="U436" ca="1">IF(H436,SUM((IFERROR(INDIRECT(Q436)="",FALSE))*(INDIRECT(ster!$D$14)&lt;&gt;"")),"")</f>
        <v>1</v>
      </c>
      <c r="V436" s="14">
        <f t="array" aca="1" ref="V436" ca="1">IF(H436,SUM((IFERROR(INDIRECT(Q436)="#ąś",TRUE))*(INDIRECT(ster!$D$14)&lt;&gt;"")),"")</f>
        <v>0</v>
      </c>
      <c r="W436" s="14">
        <f t="array" aca="1" ref="W436" ca="1">IF(H436,SUM(ISNUMBER(INDIRECT(Q436))*(INDIRECT(ster!$D$14)&lt;&gt;"")),"")</f>
        <v>0</v>
      </c>
      <c r="X436" s="14" t="str">
        <f t="array" aca="1" ref="X436" ca="1">IF(AND(H436,W436&gt;0),IF(wew!$B$3,MIN(IF((INDIRECT(ster!$D$14)&lt;&gt;"")*IFERROR(INDIRECT($Q436)&lt;&gt;"",FALSE),IFERROR(INDIRECT($Q436),"X"),"X")),"&lt;włącz podświetlanie wartości&gt;"),"—")</f>
        <v>—</v>
      </c>
      <c r="Y436" s="14" t="str">
        <f t="array" aca="1" ref="Y436" ca="1">IF(AND(H436,W436&gt;0),IF(wew!$B$3,MAX(IF((INDIRECT(ster!$D$14)&lt;&gt;"")*IFERROR(INDIRECT($Q436)&lt;&gt;"",FALSE),IFERROR(INDIRECT($Q436),"X"),"X")),"&lt;włącz podświetlanie wartości&gt;"),"—")</f>
        <v>—</v>
      </c>
      <c r="Z436" s="14">
        <f t="shared" ca="1" si="9506"/>
        <v>0</v>
      </c>
      <c r="AA436" s="12" t="str">
        <f t="shared" ca="1" si="9507"/>
        <v>—</v>
      </c>
      <c r="AB436" s="17">
        <f t="array" aca="1" ref="AB436" ca="1">IF(H436,IF(W436&gt;0,SUM((INDIRECT(ster!$D$14)&lt;&gt;"")*IFERROR((INDIRECT(Q436)&lt;&gt;"")*(INDIRECT(Q436)=INT(INDIRECT(Q436))),0)),0),"")</f>
        <v>0</v>
      </c>
      <c r="AC436" s="17">
        <f t="array" aca="1" ref="AC436" ca="1">IF(H436,W436-AB436,"")</f>
        <v>0</v>
      </c>
      <c r="AD436" s="17">
        <f t="shared" ca="1" si="9508"/>
        <v>1</v>
      </c>
      <c r="AE436" s="17" t="b">
        <f t="shared" ca="1" si="9509"/>
        <v>0</v>
      </c>
      <c r="AF436" s="17" t="str">
        <f ca="1">IF(AE436,IF($H436,ADDRESS(3,D436+2,4,,"["&amp;wew!$G$7&amp;"]"&amp;_sheetname_dataframe)&amp;":"&amp;ADDRESS(2+ster!$C$14,D436+2,4),""),"")</f>
        <v/>
      </c>
      <c r="AG436" s="17" t="str">
        <f t="shared" ca="1" si="9510"/>
        <v/>
      </c>
      <c r="AH436" s="17" t="b">
        <f t="shared" ca="1" si="9511"/>
        <v>0</v>
      </c>
      <c r="AI436" s="17" t="str">
        <f ca="1">IF(AH436,IF($H436,ADDRESS(3,D436+3,4,,"["&amp;wew!$G$7&amp;"]"&amp;_sheetname_dataframe)&amp;":"&amp;ADDRESS(2+ster!$C$14,D436+3,4),""),"")</f>
        <v/>
      </c>
      <c r="AJ436" s="17" t="str">
        <f t="shared" ca="1" si="9512"/>
        <v/>
      </c>
      <c r="AK436" s="17" t="b">
        <f t="shared" ca="1" si="9513"/>
        <v>0</v>
      </c>
      <c r="AL436" s="17" t="b">
        <f t="shared" ca="1" si="9514"/>
        <v>0</v>
      </c>
      <c r="AM436" s="17" t="b">
        <f t="shared" ca="1" si="9515"/>
        <v>0</v>
      </c>
      <c r="AN436" s="17">
        <f t="shared" ca="1" si="9516"/>
        <v>0</v>
      </c>
      <c r="AO436" s="24" t="str">
        <f t="shared" ca="1" si="9517"/>
        <v/>
      </c>
      <c r="AP436" s="24" t="str">
        <f t="shared" ca="1" si="9518"/>
        <v/>
      </c>
      <c r="AQ436" s="17" t="b">
        <f t="shared" ca="1" si="9519"/>
        <v>0</v>
      </c>
      <c r="AR436" s="17" t="b">
        <f t="shared" ca="1" si="9520"/>
        <v>0</v>
      </c>
      <c r="AS436" s="17" t="b">
        <f t="shared" ca="1" si="9521"/>
        <v>0</v>
      </c>
      <c r="AT436" s="17" t="b">
        <f t="shared" ca="1" si="9522"/>
        <v>0</v>
      </c>
      <c r="AU436" s="17" t="b">
        <f t="shared" ca="1" si="9523"/>
        <v>0</v>
      </c>
      <c r="AV436" s="17" t="b">
        <f t="shared" ca="1" si="9524"/>
        <v>0</v>
      </c>
      <c r="AW436" s="17" t="b">
        <f t="shared" ca="1" si="9525"/>
        <v>0</v>
      </c>
      <c r="AX436" s="14" t="b">
        <f t="array" aca="1" ref="AX436" ca="1">IF(H436,N436&gt;0,"")</f>
        <v>0</v>
      </c>
      <c r="AY436" s="17" t="str">
        <f t="shared" ca="1" si="9526"/>
        <v/>
      </c>
      <c r="AZ436" s="17" t="str">
        <f t="array" aca="1" ref="AZ436" ca="1">IF(AY436&lt;&gt;"",SUM(1*ISERROR(MATCH(INDIRECT(AY436),INDIRECT(K436),0)))=0,"")</f>
        <v/>
      </c>
      <c r="BA436" s="17" t="b">
        <f t="shared" ca="1" si="9527"/>
        <v>1</v>
      </c>
      <c r="BB436" s="17" t="b">
        <v>0</v>
      </c>
      <c r="BC436" s="17" t="b">
        <f t="shared" ca="1" si="9528"/>
        <v>0</v>
      </c>
      <c r="BD436" s="17" t="b">
        <f t="shared" ca="1" si="9529"/>
        <v>0</v>
      </c>
      <c r="BE436" s="17" t="b">
        <f t="shared" ca="1" si="9530"/>
        <v>0</v>
      </c>
      <c r="BF436" s="17" t="b">
        <f t="shared" ca="1" si="9531"/>
        <v>0</v>
      </c>
      <c r="BG436" s="17" t="b">
        <f t="shared" ca="1" si="9532"/>
        <v>0</v>
      </c>
      <c r="BH436" s="17" t="b">
        <f t="shared" ca="1" si="9533"/>
        <v>0</v>
      </c>
      <c r="BI436" s="17">
        <f t="shared" ca="1" si="9534"/>
        <v>7</v>
      </c>
      <c r="BJ436" s="17" t="b">
        <f t="shared" ca="1" si="9535"/>
        <v>0</v>
      </c>
      <c r="BK436" s="17" t="str">
        <f t="shared" ca="1" si="9536"/>
        <v/>
      </c>
      <c r="BL436" s="17" t="str">
        <f t="shared" ca="1" si="9537"/>
        <v/>
      </c>
      <c r="BM436" s="17" t="str">
        <f t="shared" ca="1" si="9538"/>
        <v>0</v>
      </c>
      <c r="BN436" s="17" t="str">
        <f t="shared" ca="1" si="9539"/>
        <v>I</v>
      </c>
      <c r="BO436" s="17" t="str">
        <f t="shared" ca="1" si="9540"/>
        <v/>
      </c>
      <c r="BP436" s="14" t="b">
        <f t="shared" ca="1" si="9541"/>
        <v>1</v>
      </c>
      <c r="BQ436" s="35"/>
      <c r="BX436" s="16"/>
      <c r="BY436" s="16"/>
      <c r="BZ436" s="16"/>
      <c r="CA436" s="16"/>
      <c r="CB436" s="16"/>
      <c r="CC436" s="16"/>
      <c r="CD436" s="16"/>
      <c r="CE436" s="16"/>
      <c r="CF436" s="16"/>
      <c r="CN436" s="14">
        <f ca="1">IF(H436,IFERROR(IsVariableNameLegal(O436),0),0)</f>
        <v>0</v>
      </c>
      <c r="CO436" s="14" t="str">
        <f t="array" aca="1" ref="CO436" ca="1">IF(H436,IF(COUNTIF(INDIRECT(wew!$C$13),O436)&gt;1,TRIM(SUBSTITUTE(_xll.MCONCAT(IF((INDIRECT(wew!$C$13)=O436)*(COLUMN(INDIRECT(wew!$C$13))&lt;&gt;D436+1),-1+COLUMN(INDIRECT(wew!$C$13)),"")," "),"  "," ")),""),"")</f>
        <v/>
      </c>
      <c r="CP436" s="14" t="str">
        <f t="array" aca="1" ref="CP436" ca="1">IF(P436&lt;&gt;"",IF(LEN(P436)&gt;150,1,""),"")</f>
        <v/>
      </c>
      <c r="CQ436" s="14" t="str">
        <f t="array" aca="1" ref="CQ436" ca="1">IF(AND(H436,NOT(ster!$J$3)),IF(COUNTIF(INDIRECT(wew!$C$15),P436)&gt;1,TRIM(SUBSTITUTE(_xll.MCONCAT(IF((INDIRECT(wew!$C$15)=P436)*(COLUMN(INDIRECT(wew!$C$15))&lt;&gt;D436+1),-1+COLUMN(INDIRECT(wew!$C$15)),"")," "),"  "," ")),""),"")</f>
        <v/>
      </c>
      <c r="CR436" s="14" t="str">
        <f t="array" aca="1" ref="CR436" ca="1">IF(H436,IF(AND(W436&gt;0,AO436&lt;&gt;""),TRIM(SUBSTITUTE(_xll.MCONCAT(IFERROR(IF(ISNUMBER(INDIRECT(Q436)),IF((INDIRECT(ster!$D$14)&lt;&gt;"")*(INDIRECT(Q436)&lt;AO436),INDIRECT(ster!$D$14) &amp; ": " &amp;  SUBSTITUTE(IF( AV436,IFERROR(TEXT(INDIRECT(Q436),"rrrr-mm-dd") &amp;" (" &amp; INDIRECT(Q436) &amp;")",INDIRECT(Q436)),INDIRECT(Q436))," "," "),""),""),"")," "),"  "," ")),""),"")</f>
        <v/>
      </c>
      <c r="CS436" s="14" t="str">
        <f t="array" aca="1" ref="CS436" ca="1">IF(H436,IF(AND(W436&gt;0,AP436&lt;&gt;""),TRIM(SUBSTITUTE(_xll.MCONCAT(IFERROR(IF(ISNUMBER(INDIRECT(Q436)),IF((INDIRECT(ster!$D$14)&lt;&gt;"")*(INDIRECT(Q436)&gt;AP436),INDIRECT(ster!$D$14) &amp; ": " &amp;  SUBSTITUTE(IF( AV436,IFERROR(TEXT(INDIRECT(Q436),"rrrr-mm-dd")&amp;" (" &amp; INDIRECT(Q436) &amp;")",INDIRECT(Q436)),INDIRECT(Q436))," "," "),""),""),"")," "),"  "," ")),""),"")</f>
        <v/>
      </c>
      <c r="CT436" s="14" t="str">
        <f t="array" aca="1" ref="CT436" ca="1">IF(H436,IF(AND(N436&gt;0,AR436),TRIM(SUBSTITUTE(_xll.MCONCAT(IFERROR(IF(ISNUMBER(INDIRECT(Q436)),IF((INDIRECT(ster!$D$14)&lt;&gt;"")*(IFERROR(0*(MATCH(INDIRECT(Q436),INDIRECT(K436),0)&gt;0),1)),INDIRECT(ster!$D$14) &amp; ": " &amp;  SUBSTITUTE(IF( AV436,IFERROR(TEXT(INDIRECT(Q436),"rrrr-mm-dd")&amp;" (" &amp; INDIRECT(Q436) &amp;")",INDIRECT(Q436)),INDIRECT(Q436))," "," "),""),""),"")," "),"  "," ")),""),"")</f>
        <v/>
      </c>
      <c r="CU436" s="14" t="str">
        <f t="array" aca="1" ref="CU436" ca="1">IF(H436,IF(AND(V436&gt;0),TRIM(SUBSTITUTE(_xll.MCONCAT(IF((INDIRECT(ster!$D$14)&lt;&gt;"")*(IFERROR(0*(INDIRECT(Q436)&lt;&gt;""),1)),INDIRECT(ster!$D$14),"")," "),"  "," ")),""),"")</f>
        <v/>
      </c>
      <c r="CV436" s="14" t="str">
        <f t="array" aca="1" ref="CV436" ca="1">IF(H436,IF(AS436,
TRIM(SUBSTITUTE(_xll.MCONCAT(IF(
   (INDIRECT(ster!$D$14)&lt;&gt;"")*
   ((INDIRECT(Q436)="")+
      NOT(ISNUMBER(INDIRECT(Q436)))*
      NOT(ISERROR(MATCH(INDIRECT(Q436),INDIRECT(K436),0)))
    ),
      INDIRECT(ster!$D$14),
   "")," "),"  "," ")),
""),"")</f>
        <v/>
      </c>
      <c r="CW436" s="14" t="str">
        <f t="array" aca="1" ref="CW436" ca="1">IF(H436,IF(AND(AQ436),TRIM(SUBSTITUTE(_xll.MCONCAT(IFERROR(IF(ISNUMBER(INDIRECT(Q436)),IF((INDIRECT(ster!$D$14)&lt;&gt;"")*(INDIRECT(Q436)&lt;&gt;INT(INDIRECT(Q436))),INDIRECT(ster!$D$14) &amp; ": " &amp; INDIRECT(Q436),""),""),"")," "),"  "," ")),""),"")</f>
        <v/>
      </c>
      <c r="CX436" s="14" t="str">
        <f t="array" aca="1" ref="CX436" ca="1">IF(H436,IF(OR(AU436,AV436),TRIM(SUBSTITUTE(_xll.MCONCAT(IF((INDIRECT(ster!$D$14)&lt;&gt;"")*NOT(ISNUMBER(INDIRECT(Q436))),IF(ISERROR(MATCH(INDIRECT(Q436),INDIRECT(K436),0)),IFERROR(IF(INDIRECT(Q436)&lt;&gt;"",INDIRECT(ster!$D$14) &amp; ": " &amp; SUBSTITUTE(INDIRECT(Q436)," "," "),""),""),""),"")," "),"  "," ")),""),"")</f>
        <v/>
      </c>
      <c r="CY436" s="14" t="str">
        <f t="array" aca="1" ref="CY436" ca="1">IF(H436,IF(AE436,TRIM(SUBSTITUTE(_xll.MCONCAT(IF((INDIRECT(ster!$D$14)&lt;&gt;"")*IFERROR(NOT(INDIRECT(AF436)),FALSE),IF(ISERROR(MATCH(INDIRECT(Q436),INDIRECT(K436),0)),IFERROR(IF(INDIRECT(Q436)&lt;&gt;"",INDIRECT(ster!$D$14)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CZ436" s="14" t="str">
        <f t="array" aca="1" ref="CZ436" ca="1">IF(H436,IF(AH436,TRIM(SUBSTITUTE(_xll.MCONCAT(IF((INDIRECT(ster!$D$14)&lt;&gt;"")*IFERROR(NOT(INDIRECT(AI436)),FALSE),IF(ISERROR(MATCH(INDIRECT(Q436),INDIRECT(K436),0)),IFERROR(IF(INDIRECT(Q436)&lt;&gt;"",INDIRECT(ster!$D$14)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DC436" s="14" t="str">
        <f ca="1">SUBSTITUTE(SUBSTITUTE(SUBSTITUTE(SUBSTITUTE(_xll.MCONCAT(DG436:DS436,"■"),"■■","■"),"■■","■"),"■■","■"),"■■","■")</f>
        <v>■</v>
      </c>
      <c r="DD436" s="14" t="str">
        <f t="shared" ca="1" si="9542"/>
        <v/>
      </c>
      <c r="DE436" s="14" t="str">
        <f t="shared" ca="1" si="9543"/>
        <v/>
      </c>
      <c r="DF436" s="14" t="str">
        <f t="shared" ca="1" si="9544"/>
        <v/>
      </c>
      <c r="DG436" s="14" t="str">
        <f t="shared" ca="1" si="9545"/>
        <v/>
      </c>
      <c r="DH436" s="14" t="str">
        <f t="shared" ca="1" si="9546"/>
        <v/>
      </c>
      <c r="DI436" s="14" t="str">
        <f t="shared" ca="1" si="9547"/>
        <v/>
      </c>
      <c r="DJ436" s="14" t="str">
        <f t="shared" ca="1" si="9548"/>
        <v/>
      </c>
      <c r="DK436" s="14" t="str">
        <f t="shared" ca="1" si="9549"/>
        <v/>
      </c>
      <c r="DL436" s="14" t="str">
        <f t="shared" ca="1" si="9550"/>
        <v/>
      </c>
      <c r="DM436" s="14" t="str">
        <f t="shared" ca="1" si="9551"/>
        <v/>
      </c>
      <c r="DN436" s="14" t="str">
        <f t="array" aca="1" ref="DN436" ca="1">IF(CU436&lt;&gt;"","There are errors in the entered values in the following cases: " &amp;SUBSTITUTE(CU436," ",", "),"")</f>
        <v/>
      </c>
      <c r="DO436" s="14" t="str">
        <f t="shared" ca="1" si="9552"/>
        <v/>
      </c>
      <c r="DP436" s="14" t="str">
        <f t="shared" ca="1" si="9553"/>
        <v/>
      </c>
      <c r="DQ436" s="14" t="str">
        <f t="shared" ca="1" si="9554"/>
        <v/>
      </c>
      <c r="DR436" s="14" t="str">
        <f t="shared" ca="1" si="9555"/>
        <v/>
      </c>
      <c r="DS436" s="14" t="str">
        <f t="shared" ca="1" si="9556"/>
        <v/>
      </c>
      <c r="DZ436" s="14" t="b">
        <f t="shared" ca="1" si="9557"/>
        <v>0</v>
      </c>
      <c r="EA436" s="14" t="str">
        <f t="shared" ca="1" si="9558"/>
        <v/>
      </c>
      <c r="EB436" s="14" t="str">
        <f t="shared" ca="1" si="9559"/>
        <v/>
      </c>
      <c r="EC436" s="14" t="str">
        <f t="shared" ca="1" si="9560"/>
        <v/>
      </c>
      <c r="ED436" s="14" t="str">
        <f t="shared" ca="1" si="9561"/>
        <v/>
      </c>
      <c r="EE436" s="14" t="str">
        <f t="shared" ca="1" si="9562"/>
        <v/>
      </c>
      <c r="EF436" s="14" t="str">
        <f t="shared" ca="1" si="9563"/>
        <v/>
      </c>
      <c r="EG436" s="14" t="str">
        <f t="shared" ca="1" si="9564"/>
        <v/>
      </c>
      <c r="EM436" s="14" t="b">
        <f t="shared" ca="1" si="9565"/>
        <v>0</v>
      </c>
      <c r="EN436" s="14" t="str">
        <f t="shared" ca="1" si="9566"/>
        <v/>
      </c>
      <c r="EO436" s="14" t="str">
        <f t="shared" ca="1" si="9567"/>
        <v/>
      </c>
      <c r="EP436" s="14" t="str">
        <f t="shared" ca="1" si="9568"/>
        <v/>
      </c>
      <c r="EQ436" s="14" t="str">
        <f t="shared" ca="1" si="9569"/>
        <v/>
      </c>
    </row>
    <row r="437" spans="2:147" s="14" customFormat="1">
      <c r="B437" s="14" t="str">
        <f t="shared" ca="1" si="9495"/>
        <v/>
      </c>
      <c r="C437" s="14">
        <f t="shared" ca="1" si="9496"/>
        <v>405</v>
      </c>
      <c r="D437" s="14">
        <f t="shared" si="9497"/>
        <v>435</v>
      </c>
      <c r="E437" s="14" t="str">
        <f t="shared" ca="1" si="9498"/>
        <v>N</v>
      </c>
      <c r="F437" s="14" t="str">
        <f t="shared" ca="1" si="9499"/>
        <v>q_112a_3a</v>
      </c>
      <c r="G437" s="14" t="str">
        <f t="shared" ca="1" si="9500"/>
        <v>Type of moderate sport activity 3</v>
      </c>
      <c r="H437" s="14" t="b">
        <f t="shared" ca="1" si="9501"/>
        <v>1</v>
      </c>
      <c r="I437" s="14" t="str">
        <f ca="1">IF($H437,ADDRESS(3,(D437+1)*2-1,4,,"["&amp;wew!$G$7&amp;"]"&amp;_sheetname_labels)&amp;":"&amp;ADDRESS(2+ster!$B$20,(D437+1)*2-1,4),"")</f>
        <v>[DBTemplate.xlsm]labels!AGM3:AGM61</v>
      </c>
      <c r="J437" s="14">
        <f t="array" aca="1" ref="J437" ca="1">IF(H437,MAX(0,MAX(IF(INDIRECT(I437)&lt;&gt;"",ROW(INDIRECT(I437)),""))-2),"")</f>
        <v>22</v>
      </c>
      <c r="K437" s="14" t="str">
        <f ca="1">IF($H437,IF($J437&gt;0,ADDRESS(3,(D437+1)*2-1,4,,"["&amp;wew!$G$7&amp;"]"&amp;_sheetname_labels)&amp;":"&amp;ADDRESS(2+J437,(D437+1)*2-1,4),""),"")</f>
        <v>[DBTemplate.xlsm]labels!AGM3:AGM24</v>
      </c>
      <c r="L437" s="14" t="str">
        <f ca="1">IF($H437,IF($J437&gt;0,ADDRESS(3,(D437+1)*2,4,,"["&amp;wew!$G$7&amp;"]"&amp;_sheetname_labels)&amp;":"&amp;ADDRESS(2+J437,(D437+1)*2,4),""),"")</f>
        <v>[DBTemplate.xlsm]labels!AGN3:AGN24</v>
      </c>
      <c r="M437" s="14">
        <f t="shared" ca="1" si="9502"/>
        <v>0</v>
      </c>
      <c r="N437" s="14">
        <f t="shared" ca="1" si="9503"/>
        <v>22</v>
      </c>
      <c r="O437" s="14" t="str">
        <f t="shared" ca="1" si="9504"/>
        <v>q_112a_3a</v>
      </c>
      <c r="P437" s="14" t="str">
        <f t="shared" ca="1" si="9505"/>
        <v>Type of moderate sport activity 3</v>
      </c>
      <c r="Q437" s="14" t="str">
        <f ca="1">IF($BP437,ADDRESS(3,D437+1,4,,"["&amp;wew!$G$7&amp;"]"&amp;_sheetname_dataframe)&amp;":"&amp;ADDRESS(2+ster!$C$14,D437+1,4),"")</f>
        <v>[DBTemplate.xlsm]data_frame!PT3:PT3</v>
      </c>
      <c r="R437" s="14" t="str">
        <f>IF($BP437,IF(MID(_xll.FORMULATEXT(INDEX(INDIRECT(Q437),1)),1,1)="=", _xll.FORMULATEXT(INDEX(INDIRECT(Q437),1),2,TRUE),""),"")</f>
        <v/>
      </c>
      <c r="S437" s="14">
        <f t="array" aca="1" ref="S437" ca="1">IF(H437,SUM(IF((IFERROR(INDIRECT(Q437)&lt;&gt;"",FALSE))*(INDIRECT(ster!$D$14)&lt;&gt;""),1,0)),"")</f>
        <v>1</v>
      </c>
      <c r="T437" s="14">
        <f t="array" aca="1" ref="T437" ca="1">IF(H437,IF(M437&gt;0,SUM(IFERROR(1*(MATCH(INDIRECT(Q437),INDIRECT(K437),0)&gt;0),0)*(INDIRECT(ster!$D$14)&lt;&gt;"")*NOT(ISNUMBER(INDIRECT(Q437)))),0),"")</f>
        <v>0</v>
      </c>
      <c r="U437" s="14">
        <f t="array" aca="1" ref="U437" ca="1">IF(H437,SUM((IFERROR(INDIRECT(Q437)="",FALSE))*(INDIRECT(ster!$D$14)&lt;&gt;"")),"")</f>
        <v>0</v>
      </c>
      <c r="V437" s="14">
        <f t="array" aca="1" ref="V437" ca="1">IF(H437,SUM((IFERROR(INDIRECT(Q437)="#ąś",TRUE))*(INDIRECT(ster!$D$14)&lt;&gt;"")),"")</f>
        <v>0</v>
      </c>
      <c r="W437" s="14">
        <f t="array" aca="1" ref="W437" ca="1">IF(H437,SUM(ISNUMBER(INDIRECT(Q437))*(INDIRECT(ster!$D$14)&lt;&gt;"")),"")</f>
        <v>1</v>
      </c>
      <c r="X437" s="14">
        <f t="array" aca="1" ref="X437" ca="1">IF(AND(H437,W437&gt;0),IF(wew!$B$3,MIN(IF((INDIRECT(ster!$D$14)&lt;&gt;"")*IFERROR(INDIRECT($Q437)&lt;&gt;"",FALSE),IFERROR(INDIRECT($Q437),"X"),"X")),"&lt;włącz podświetlanie wartości&gt;"),"—")</f>
        <v>2</v>
      </c>
      <c r="Y437" s="14">
        <f t="array" aca="1" ref="Y437" ca="1">IF(AND(H437,W437&gt;0),IF(wew!$B$3,MAX(IF((INDIRECT(ster!$D$14)&lt;&gt;"")*IFERROR(INDIRECT($Q437)&lt;&gt;"",FALSE),IFERROR(INDIRECT($Q437),"X"),"X")),"&lt;włącz podświetlanie wartości&gt;"),"—")</f>
        <v>2</v>
      </c>
      <c r="Z437" s="14">
        <f t="shared" ca="1" si="9506"/>
        <v>0</v>
      </c>
      <c r="AA437" s="12">
        <f t="shared" ca="1" si="9507"/>
        <v>1</v>
      </c>
      <c r="AB437" s="17">
        <f t="array" aca="1" ref="AB437" ca="1">IF(H437,IF(W437&gt;0,SUM((INDIRECT(ster!$D$14)&lt;&gt;"")*IFERROR((INDIRECT(Q437)&lt;&gt;"")*(INDIRECT(Q437)=INT(INDIRECT(Q437))),0)),0),"")</f>
        <v>1</v>
      </c>
      <c r="AC437" s="17">
        <f t="array" aca="1" ref="AC437" ca="1">IF(H437,W437-AB437,"")</f>
        <v>0</v>
      </c>
      <c r="AD437" s="17">
        <f t="shared" ca="1" si="9508"/>
        <v>1</v>
      </c>
      <c r="AE437" s="17" t="b">
        <f t="shared" ca="1" si="9509"/>
        <v>0</v>
      </c>
      <c r="AF437" s="17" t="str">
        <f ca="1">IF(AE437,IF($H437,ADDRESS(3,D437+2,4,,"["&amp;wew!$G$7&amp;"]"&amp;_sheetname_dataframe)&amp;":"&amp;ADDRESS(2+ster!$C$14,D437+2,4),""),"")</f>
        <v/>
      </c>
      <c r="AG437" s="17" t="str">
        <f t="shared" ca="1" si="9510"/>
        <v/>
      </c>
      <c r="AH437" s="17" t="b">
        <f t="shared" ca="1" si="9511"/>
        <v>0</v>
      </c>
      <c r="AI437" s="17" t="str">
        <f ca="1">IF(AH437,IF($H437,ADDRESS(3,D437+3,4,,"["&amp;wew!$G$7&amp;"]"&amp;_sheetname_dataframe)&amp;":"&amp;ADDRESS(2+ster!$C$14,D437+3,4),""),"")</f>
        <v/>
      </c>
      <c r="AJ437" s="17" t="str">
        <f t="shared" ca="1" si="9512"/>
        <v/>
      </c>
      <c r="AK437" s="17" t="b">
        <f t="shared" ca="1" si="9513"/>
        <v>0</v>
      </c>
      <c r="AL437" s="17" t="b">
        <f t="shared" ca="1" si="9514"/>
        <v>0</v>
      </c>
      <c r="AM437" s="17" t="b">
        <f t="shared" ca="1" si="9515"/>
        <v>0</v>
      </c>
      <c r="AN437" s="17">
        <f t="shared" ca="1" si="9516"/>
        <v>0</v>
      </c>
      <c r="AO437" s="24" t="str">
        <f t="shared" ca="1" si="9517"/>
        <v/>
      </c>
      <c r="AP437" s="24" t="str">
        <f t="shared" ca="1" si="9518"/>
        <v/>
      </c>
      <c r="AQ437" s="17" t="b">
        <f t="shared" ca="1" si="9519"/>
        <v>0</v>
      </c>
      <c r="AR437" s="17" t="b">
        <f t="shared" ca="1" si="9520"/>
        <v>0</v>
      </c>
      <c r="AS437" s="17" t="b">
        <f t="shared" ca="1" si="9521"/>
        <v>0</v>
      </c>
      <c r="AT437" s="17" t="b">
        <f t="shared" ca="1" si="9522"/>
        <v>0</v>
      </c>
      <c r="AU437" s="17" t="b">
        <f t="shared" ca="1" si="9523"/>
        <v>1</v>
      </c>
      <c r="AV437" s="17" t="b">
        <f t="shared" ca="1" si="9524"/>
        <v>0</v>
      </c>
      <c r="AW437" s="17" t="b">
        <f t="shared" ca="1" si="9525"/>
        <v>1</v>
      </c>
      <c r="AX437" s="14" t="b">
        <f t="array" aca="1" ref="AX437" ca="1">IF(H437,N437&gt;0,"")</f>
        <v>1</v>
      </c>
      <c r="AY437" s="17" t="str">
        <f t="shared" ca="1" si="9526"/>
        <v>C3:C24</v>
      </c>
      <c r="AZ437" s="17" t="b">
        <f t="array" aca="1" ref="AZ437" ca="1">IF(AY437&lt;&gt;"",SUM(1*ISERROR(MATCH(INDIRECT(AY437),INDIRECT(K437),0)))=0,"")</f>
        <v>1</v>
      </c>
      <c r="BA437" s="17" t="b">
        <f t="shared" ca="1" si="9527"/>
        <v>1</v>
      </c>
      <c r="BB437" s="17" t="b">
        <v>0</v>
      </c>
      <c r="BC437" s="17" t="b">
        <f t="shared" ca="1" si="9528"/>
        <v>1</v>
      </c>
      <c r="BD437" s="17" t="b">
        <f t="shared" ca="1" si="9529"/>
        <v>0</v>
      </c>
      <c r="BE437" s="17" t="b">
        <f t="shared" ca="1" si="9530"/>
        <v>0</v>
      </c>
      <c r="BF437" s="17" t="b">
        <f t="shared" ca="1" si="9531"/>
        <v>0</v>
      </c>
      <c r="BG437" s="17" t="b">
        <f t="shared" ca="1" si="9532"/>
        <v>0</v>
      </c>
      <c r="BH437" s="17" t="b">
        <f t="shared" ca="1" si="9533"/>
        <v>1</v>
      </c>
      <c r="BI437" s="17">
        <f t="shared" ca="1" si="9534"/>
        <v>2</v>
      </c>
      <c r="BJ437" s="17" t="b">
        <f t="shared" ca="1" si="9535"/>
        <v>0</v>
      </c>
      <c r="BK437" s="17" t="str">
        <f t="shared" ca="1" si="9536"/>
        <v/>
      </c>
      <c r="BL437" s="17" t="str">
        <f t="shared" ca="1" si="9537"/>
        <v/>
      </c>
      <c r="BM437" s="17" t="str">
        <f t="shared" ca="1" si="9538"/>
        <v>F</v>
      </c>
      <c r="BN437" s="17" t="str">
        <f t="shared" ca="1" si="9539"/>
        <v>F</v>
      </c>
      <c r="BO437" s="17" t="str">
        <f t="shared" ca="1" si="9540"/>
        <v>N</v>
      </c>
      <c r="BP437" s="14" t="b">
        <f t="shared" ca="1" si="9541"/>
        <v>1</v>
      </c>
      <c r="BQ437" s="35"/>
      <c r="BX437" s="16"/>
      <c r="BY437" s="16"/>
      <c r="BZ437" s="16"/>
      <c r="CA437" s="16"/>
      <c r="CB437" s="16"/>
      <c r="CC437" s="16"/>
      <c r="CD437" s="16"/>
      <c r="CE437" s="16"/>
      <c r="CF437" s="16"/>
      <c r="CN437" s="14">
        <f ca="1">IF(H437,IFERROR(IsVariableNameLegal(O437),0),0)</f>
        <v>0</v>
      </c>
      <c r="CO437" s="14" t="str">
        <f t="array" aca="1" ref="CO437" ca="1">IF(H437,IF(COUNTIF(INDIRECT(wew!$C$13),O437)&gt;1,TRIM(SUBSTITUTE(_xll.MCONCAT(IF((INDIRECT(wew!$C$13)=O437)*(COLUMN(INDIRECT(wew!$C$13))&lt;&gt;D437+1),-1+COLUMN(INDIRECT(wew!$C$13)),"")," "),"  "," ")),""),"")</f>
        <v/>
      </c>
      <c r="CP437" s="14" t="str">
        <f t="array" aca="1" ref="CP437" ca="1">IF(P437&lt;&gt;"",IF(LEN(P437)&gt;150,1,""),"")</f>
        <v/>
      </c>
      <c r="CQ437" s="14" t="str">
        <f t="array" aca="1" ref="CQ437" ca="1">IF(AND(H437,NOT(ster!$J$3)),IF(COUNTIF(INDIRECT(wew!$C$15),P437)&gt;1,TRIM(SUBSTITUTE(_xll.MCONCAT(IF((INDIRECT(wew!$C$15)=P437)*(COLUMN(INDIRECT(wew!$C$15))&lt;&gt;D437+1),-1+COLUMN(INDIRECT(wew!$C$15)),"")," "),"  "," ")),""),"")</f>
        <v/>
      </c>
      <c r="CR437" s="14" t="str">
        <f t="array" aca="1" ref="CR437" ca="1">IF(H437,IF(AND(W437&gt;0,AO437&lt;&gt;""),TRIM(SUBSTITUTE(_xll.MCONCAT(IFERROR(IF(ISNUMBER(INDIRECT(Q437)),IF((INDIRECT(ster!$D$14)&lt;&gt;"")*(INDIRECT(Q437)&lt;AO437),INDIRECT(ster!$D$14) &amp; ": " &amp;  SUBSTITUTE(IF( AV437,IFERROR(TEXT(INDIRECT(Q437),"rrrr-mm-dd") &amp;" (" &amp; INDIRECT(Q437) &amp;")",INDIRECT(Q437)),INDIRECT(Q437))," "," "),""),""),"")," "),"  "," ")),""),"")</f>
        <v/>
      </c>
      <c r="CS437" s="14" t="str">
        <f t="array" aca="1" ref="CS437" ca="1">IF(H437,IF(AND(W437&gt;0,AP437&lt;&gt;""),TRIM(SUBSTITUTE(_xll.MCONCAT(IFERROR(IF(ISNUMBER(INDIRECT(Q437)),IF((INDIRECT(ster!$D$14)&lt;&gt;"")*(INDIRECT(Q437)&gt;AP437),INDIRECT(ster!$D$14) &amp; ": " &amp;  SUBSTITUTE(IF( AV437,IFERROR(TEXT(INDIRECT(Q437),"rrrr-mm-dd")&amp;" (" &amp; INDIRECT(Q437) &amp;")",INDIRECT(Q437)),INDIRECT(Q437))," "," "),""),""),"")," "),"  "," ")),""),"")</f>
        <v/>
      </c>
      <c r="CT437" s="14" t="str">
        <f t="array" aca="1" ref="CT437" ca="1">IF(H437,IF(AND(N437&gt;0,AR437),TRIM(SUBSTITUTE(_xll.MCONCAT(IFERROR(IF(ISNUMBER(INDIRECT(Q437)),IF((INDIRECT(ster!$D$14)&lt;&gt;"")*(IFERROR(0*(MATCH(INDIRECT(Q437),INDIRECT(K437),0)&gt;0),1)),INDIRECT(ster!$D$14) &amp; ": " &amp;  SUBSTITUTE(IF( AV437,IFERROR(TEXT(INDIRECT(Q437),"rrrr-mm-dd")&amp;" (" &amp; INDIRECT(Q437) &amp;")",INDIRECT(Q437)),INDIRECT(Q437))," "," "),""),""),"")," "),"  "," ")),""),"")</f>
        <v/>
      </c>
      <c r="CU437" s="14" t="str">
        <f t="array" aca="1" ref="CU437" ca="1">IF(H437,IF(AND(V437&gt;0),TRIM(SUBSTITUTE(_xll.MCONCAT(IF((INDIRECT(ster!$D$14)&lt;&gt;"")*(IFERROR(0*(INDIRECT(Q437)&lt;&gt;""),1)),INDIRECT(ster!$D$14),"")," "),"  "," ")),""),"")</f>
        <v/>
      </c>
      <c r="CV437" s="14" t="str">
        <f t="array" aca="1" ref="CV437" ca="1">IF(H437,IF(AS437,
TRIM(SUBSTITUTE(_xll.MCONCAT(IF(
   (INDIRECT(ster!$D$14)&lt;&gt;"")*
   ((INDIRECT(Q437)="")+
      NOT(ISNUMBER(INDIRECT(Q437)))*
      NOT(ISERROR(MATCH(INDIRECT(Q437),INDIRECT(K437),0)))
    ),
      INDIRECT(ster!$D$14),
   "")," "),"  "," ")),
""),"")</f>
        <v/>
      </c>
      <c r="CW437" s="14" t="str">
        <f t="array" aca="1" ref="CW437" ca="1">IF(H437,IF(AND(AQ437),TRIM(SUBSTITUTE(_xll.MCONCAT(IFERROR(IF(ISNUMBER(INDIRECT(Q437)),IF((INDIRECT(ster!$D$14)&lt;&gt;"")*(INDIRECT(Q437)&lt;&gt;INT(INDIRECT(Q437))),INDIRECT(ster!$D$14) &amp; ": " &amp; INDIRECT(Q437),""),""),"")," "),"  "," ")),""),"")</f>
        <v/>
      </c>
      <c r="CX437" s="14" t="str">
        <f t="array" aca="1" ref="CX437" ca="1">IF(H437,IF(OR(AU437,AV437),TRIM(SUBSTITUTE(_xll.MCONCAT(IF((INDIRECT(ster!$D$14)&lt;&gt;"")*NOT(ISNUMBER(INDIRECT(Q437))),IF(ISERROR(MATCH(INDIRECT(Q437),INDIRECT(K437),0)),IFERROR(IF(INDIRECT(Q437)&lt;&gt;"",INDIRECT(ster!$D$14) &amp; ": " &amp; SUBSTITUTE(INDIRECT(Q437)," "," "),""),""),""),"")," "),"  "," ")),""),"")</f>
        <v/>
      </c>
      <c r="CY437" s="14" t="str">
        <f t="array" aca="1" ref="CY437" ca="1">IF(H437,IF(AE437,TRIM(SUBSTITUTE(_xll.MCONCAT(IF((INDIRECT(ster!$D$14)&lt;&gt;"")*IFERROR(NOT(INDIRECT(AF437)),FALSE),IF(ISERROR(MATCH(INDIRECT(Q437),INDIRECT(K437),0)),IFERROR(IF(INDIRECT(Q437)&lt;&gt;"",INDIRECT(ster!$D$14)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CZ437" s="14" t="str">
        <f t="array" aca="1" ref="CZ437" ca="1">IF(H437,IF(AH437,TRIM(SUBSTITUTE(_xll.MCONCAT(IF((INDIRECT(ster!$D$14)&lt;&gt;"")*IFERROR(NOT(INDIRECT(AI437)),FALSE),IF(ISERROR(MATCH(INDIRECT(Q437),INDIRECT(K437),0)),IFERROR(IF(INDIRECT(Q437)&lt;&gt;"",INDIRECT(ster!$D$14)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DC437" s="14" t="str">
        <f ca="1">SUBSTITUTE(SUBSTITUTE(SUBSTITUTE(SUBSTITUTE(_xll.MCONCAT(DG437:DS437,"■"),"■■","■"),"■■","■"),"■■","■"),"■■","■")</f>
        <v>■</v>
      </c>
      <c r="DD437" s="14" t="str">
        <f t="shared" ca="1" si="9542"/>
        <v/>
      </c>
      <c r="DE437" s="14" t="str">
        <f t="shared" ca="1" si="9543"/>
        <v/>
      </c>
      <c r="DF437" s="14" t="str">
        <f t="shared" ca="1" si="9544"/>
        <v/>
      </c>
      <c r="DG437" s="14" t="str">
        <f t="shared" ca="1" si="9545"/>
        <v/>
      </c>
      <c r="DH437" s="14" t="str">
        <f t="shared" ca="1" si="9546"/>
        <v/>
      </c>
      <c r="DI437" s="14" t="str">
        <f t="shared" ca="1" si="9547"/>
        <v/>
      </c>
      <c r="DJ437" s="14" t="str">
        <f t="shared" ca="1" si="9548"/>
        <v/>
      </c>
      <c r="DK437" s="14" t="str">
        <f t="shared" ca="1" si="9549"/>
        <v/>
      </c>
      <c r="DL437" s="14" t="str">
        <f t="shared" ca="1" si="9550"/>
        <v/>
      </c>
      <c r="DM437" s="14" t="str">
        <f t="shared" ca="1" si="9551"/>
        <v/>
      </c>
      <c r="DN437" s="14" t="str">
        <f t="array" aca="1" ref="DN437" ca="1">IF(CU437&lt;&gt;"","There are errors in the entered values in the following cases: " &amp;SUBSTITUTE(CU437," ",", "),"")</f>
        <v/>
      </c>
      <c r="DO437" s="14" t="str">
        <f t="shared" ca="1" si="9552"/>
        <v/>
      </c>
      <c r="DP437" s="14" t="str">
        <f t="shared" ca="1" si="9553"/>
        <v/>
      </c>
      <c r="DQ437" s="14" t="str">
        <f t="shared" ca="1" si="9554"/>
        <v/>
      </c>
      <c r="DR437" s="14" t="str">
        <f t="shared" ca="1" si="9555"/>
        <v/>
      </c>
      <c r="DS437" s="14" t="str">
        <f t="shared" ca="1" si="9556"/>
        <v/>
      </c>
      <c r="DZ437" s="14" t="b">
        <f t="shared" ca="1" si="9557"/>
        <v>0</v>
      </c>
      <c r="EA437" s="14" t="str">
        <f t="shared" ca="1" si="9558"/>
        <v>Type of moderate sport activity 3 (q_112a_3a)</v>
      </c>
      <c r="EB437" s="14" t="str">
        <f t="shared" ca="1" si="9559"/>
        <v xml:space="preserve">Values must be numeric. </v>
      </c>
      <c r="EC437" s="14" t="str">
        <f t="shared" ca="1" si="9560"/>
        <v xml:space="preserve">Type of moderate sport activity 3 (q_112a_3a): Values must be numeric. </v>
      </c>
      <c r="ED437" s="14" t="str">
        <f t="shared" ca="1" si="9561"/>
        <v/>
      </c>
      <c r="EE437" s="14" t="str">
        <f t="shared" ca="1" si="9562"/>
        <v>Values must be numeric</v>
      </c>
      <c r="EF437" s="14" t="str">
        <f t="shared" ca="1" si="9563"/>
        <v/>
      </c>
      <c r="EG437" s="14" t="str">
        <f t="shared" ca="1" si="9564"/>
        <v/>
      </c>
      <c r="EM437" s="14" t="b">
        <f t="shared" ca="1" si="9565"/>
        <v>1</v>
      </c>
      <c r="EN437" s="14">
        <f t="shared" ca="1" si="9566"/>
        <v>405</v>
      </c>
      <c r="EO437" s="14" t="str">
        <f t="shared" ca="1" si="9567"/>
        <v>q_112a_3a</v>
      </c>
      <c r="EP437" s="14" t="str">
        <f t="shared" ca="1" si="9568"/>
        <v xml:space="preserve">Type of moderate sport activity 3 (q_112a_3a): Values must be numeric. </v>
      </c>
      <c r="EQ437" s="14" t="str">
        <f t="shared" ca="1" si="9569"/>
        <v/>
      </c>
    </row>
    <row r="438" spans="2:147" s="14" customFormat="1">
      <c r="B438" s="14" t="str">
        <f t="shared" ca="1" si="9495"/>
        <v/>
      </c>
      <c r="C438" s="14">
        <f t="shared" ca="1" si="9496"/>
        <v>406</v>
      </c>
      <c r="D438" s="14">
        <f t="shared" si="9497"/>
        <v>436</v>
      </c>
      <c r="E438" s="14" t="str">
        <f t="shared" ca="1" si="9498"/>
        <v>I</v>
      </c>
      <c r="F438" s="14" t="str">
        <f t="shared" ca="1" si="9499"/>
        <v>q_112a_3b</v>
      </c>
      <c r="G438" s="14" t="str">
        <f t="shared" ca="1" si="9500"/>
        <v>Type of other moderate sport activity 3</v>
      </c>
      <c r="H438" s="14" t="b">
        <f t="shared" ca="1" si="9501"/>
        <v>1</v>
      </c>
      <c r="I438" s="14" t="str">
        <f ca="1">IF($H438,ADDRESS(3,(D438+1)*2-1,4,,"["&amp;wew!$G$7&amp;"]"&amp;_sheetname_labels)&amp;":"&amp;ADDRESS(2+ster!$B$20,(D438+1)*2-1,4),"")</f>
        <v>[DBTemplate.xlsm]labels!AGO3:AGO61</v>
      </c>
      <c r="J438" s="14">
        <f t="array" aca="1" ref="J438" ca="1">IF(H438,MAX(0,MAX(IF(INDIRECT(I438)&lt;&gt;"",ROW(INDIRECT(I438)),""))-2),"")</f>
        <v>0</v>
      </c>
      <c r="K438" s="14" t="str">
        <f ca="1">IF($H438,IF($J438&gt;0,ADDRESS(3,(D438+1)*2-1,4,,"["&amp;wew!$G$7&amp;"]"&amp;_sheetname_labels)&amp;":"&amp;ADDRESS(2+J438,(D438+1)*2-1,4),""),"")</f>
        <v/>
      </c>
      <c r="L438" s="14" t="str">
        <f ca="1">IF($H438,IF($J438&gt;0,ADDRESS(3,(D438+1)*2,4,,"["&amp;wew!$G$7&amp;"]"&amp;_sheetname_labels)&amp;":"&amp;ADDRESS(2+J438,(D438+1)*2,4),""),"")</f>
        <v/>
      </c>
      <c r="M438" s="14">
        <f t="shared" ca="1" si="9502"/>
        <v>0</v>
      </c>
      <c r="N438" s="14">
        <f t="shared" ca="1" si="9503"/>
        <v>0</v>
      </c>
      <c r="O438" s="14" t="str">
        <f t="shared" ca="1" si="9504"/>
        <v>q_112a_3b</v>
      </c>
      <c r="P438" s="14" t="str">
        <f t="shared" ca="1" si="9505"/>
        <v>Type of other moderate sport activity 3</v>
      </c>
      <c r="Q438" s="14" t="str">
        <f ca="1">IF($BP438,ADDRESS(3,D438+1,4,,"["&amp;wew!$G$7&amp;"]"&amp;_sheetname_dataframe)&amp;":"&amp;ADDRESS(2+ster!$C$14,D438+1,4),"")</f>
        <v>[DBTemplate.xlsm]data_frame!PU3:PU3</v>
      </c>
      <c r="R438" s="14" t="str">
        <f>IF($BP438,IF(MID(_xll.FORMULATEXT(INDEX(INDIRECT(Q438),1)),1,1)="=", _xll.FORMULATEXT(INDEX(INDIRECT(Q438),1),2,TRUE),""),"")</f>
        <v/>
      </c>
      <c r="S438" s="14">
        <f t="array" aca="1" ref="S438" ca="1">IF(H438,SUM(IF((IFERROR(INDIRECT(Q438)&lt;&gt;"",FALSE))*(INDIRECT(ster!$D$14)&lt;&gt;""),1,0)),"")</f>
        <v>0</v>
      </c>
      <c r="T438" s="14">
        <f t="array" aca="1" ref="T438" ca="1">IF(H438,IF(M438&gt;0,SUM(IFERROR(1*(MATCH(INDIRECT(Q438),INDIRECT(K438),0)&gt;0),0)*(INDIRECT(ster!$D$14)&lt;&gt;"")*NOT(ISNUMBER(INDIRECT(Q438)))),0),"")</f>
        <v>0</v>
      </c>
      <c r="U438" s="14">
        <f t="array" aca="1" ref="U438" ca="1">IF(H438,SUM((IFERROR(INDIRECT(Q438)="",FALSE))*(INDIRECT(ster!$D$14)&lt;&gt;"")),"")</f>
        <v>1</v>
      </c>
      <c r="V438" s="14">
        <f t="array" aca="1" ref="V438" ca="1">IF(H438,SUM((IFERROR(INDIRECT(Q438)="#ąś",TRUE))*(INDIRECT(ster!$D$14)&lt;&gt;"")),"")</f>
        <v>0</v>
      </c>
      <c r="W438" s="14">
        <f t="array" aca="1" ref="W438" ca="1">IF(H438,SUM(ISNUMBER(INDIRECT(Q438))*(INDIRECT(ster!$D$14)&lt;&gt;"")),"")</f>
        <v>0</v>
      </c>
      <c r="X438" s="14" t="str">
        <f t="array" aca="1" ref="X438" ca="1">IF(AND(H438,W438&gt;0),IF(wew!$B$3,MIN(IF((INDIRECT(ster!$D$14)&lt;&gt;"")*IFERROR(INDIRECT($Q438)&lt;&gt;"",FALSE),IFERROR(INDIRECT($Q438),"X"),"X")),"&lt;włącz podświetlanie wartości&gt;"),"—")</f>
        <v>—</v>
      </c>
      <c r="Y438" s="14" t="str">
        <f t="array" aca="1" ref="Y438" ca="1">IF(AND(H438,W438&gt;0),IF(wew!$B$3,MAX(IF((INDIRECT(ster!$D$14)&lt;&gt;"")*IFERROR(INDIRECT($Q438)&lt;&gt;"",FALSE),IFERROR(INDIRECT($Q438),"X"),"X")),"&lt;włącz podświetlanie wartości&gt;"),"—")</f>
        <v>—</v>
      </c>
      <c r="Z438" s="14">
        <f t="shared" ca="1" si="9506"/>
        <v>0</v>
      </c>
      <c r="AA438" s="12" t="str">
        <f t="shared" ca="1" si="9507"/>
        <v>—</v>
      </c>
      <c r="AB438" s="17">
        <f t="array" aca="1" ref="AB438" ca="1">IF(H438,IF(W438&gt;0,SUM((INDIRECT(ster!$D$14)&lt;&gt;"")*IFERROR((INDIRECT(Q438)&lt;&gt;"")*(INDIRECT(Q438)=INT(INDIRECT(Q438))),0)),0),"")</f>
        <v>0</v>
      </c>
      <c r="AC438" s="17">
        <f t="array" aca="1" ref="AC438" ca="1">IF(H438,W438-AB438,"")</f>
        <v>0</v>
      </c>
      <c r="AD438" s="17">
        <f t="shared" ca="1" si="9508"/>
        <v>1</v>
      </c>
      <c r="AE438" s="17" t="b">
        <f t="shared" ca="1" si="9509"/>
        <v>0</v>
      </c>
      <c r="AF438" s="17" t="str">
        <f ca="1">IF(AE438,IF($H438,ADDRESS(3,D438+2,4,,"["&amp;wew!$G$7&amp;"]"&amp;_sheetname_dataframe)&amp;":"&amp;ADDRESS(2+ster!$C$14,D438+2,4),""),"")</f>
        <v/>
      </c>
      <c r="AG438" s="17" t="str">
        <f t="shared" ca="1" si="9510"/>
        <v/>
      </c>
      <c r="AH438" s="17" t="b">
        <f t="shared" ca="1" si="9511"/>
        <v>0</v>
      </c>
      <c r="AI438" s="17" t="str">
        <f ca="1">IF(AH438,IF($H438,ADDRESS(3,D438+3,4,,"["&amp;wew!$G$7&amp;"]"&amp;_sheetname_dataframe)&amp;":"&amp;ADDRESS(2+ster!$C$14,D438+3,4),""),"")</f>
        <v/>
      </c>
      <c r="AJ438" s="17" t="str">
        <f t="shared" ca="1" si="9512"/>
        <v/>
      </c>
      <c r="AK438" s="17" t="b">
        <f t="shared" ca="1" si="9513"/>
        <v>0</v>
      </c>
      <c r="AL438" s="17" t="b">
        <f t="shared" ca="1" si="9514"/>
        <v>0</v>
      </c>
      <c r="AM438" s="17" t="b">
        <f t="shared" ca="1" si="9515"/>
        <v>0</v>
      </c>
      <c r="AN438" s="17">
        <f t="shared" ca="1" si="9516"/>
        <v>0</v>
      </c>
      <c r="AO438" s="24" t="str">
        <f t="shared" ca="1" si="9517"/>
        <v/>
      </c>
      <c r="AP438" s="24" t="str">
        <f t="shared" ca="1" si="9518"/>
        <v/>
      </c>
      <c r="AQ438" s="17" t="b">
        <f t="shared" ca="1" si="9519"/>
        <v>0</v>
      </c>
      <c r="AR438" s="17" t="b">
        <f t="shared" ca="1" si="9520"/>
        <v>0</v>
      </c>
      <c r="AS438" s="17" t="b">
        <f t="shared" ca="1" si="9521"/>
        <v>0</v>
      </c>
      <c r="AT438" s="17" t="b">
        <f t="shared" ca="1" si="9522"/>
        <v>1</v>
      </c>
      <c r="AU438" s="17" t="b">
        <f t="shared" ca="1" si="9523"/>
        <v>0</v>
      </c>
      <c r="AV438" s="17" t="b">
        <f t="shared" ca="1" si="9524"/>
        <v>0</v>
      </c>
      <c r="AW438" s="17" t="b">
        <f t="shared" ca="1" si="9525"/>
        <v>0</v>
      </c>
      <c r="AX438" s="14" t="b">
        <f t="array" aca="1" ref="AX438" ca="1">IF(H438,N438&gt;0,"")</f>
        <v>0</v>
      </c>
      <c r="AY438" s="17" t="str">
        <f t="shared" ca="1" si="9526"/>
        <v/>
      </c>
      <c r="AZ438" s="17" t="str">
        <f t="array" aca="1" ref="AZ438" ca="1">IF(AY438&lt;&gt;"",SUM(1*ISERROR(MATCH(INDIRECT(AY438),INDIRECT(K438),0)))=0,"")</f>
        <v/>
      </c>
      <c r="BA438" s="17" t="b">
        <f t="shared" ca="1" si="9527"/>
        <v>0</v>
      </c>
      <c r="BB438" s="17" t="b">
        <v>0</v>
      </c>
      <c r="BC438" s="17" t="str">
        <f t="shared" ca="1" si="9528"/>
        <v/>
      </c>
      <c r="BD438" s="17" t="str">
        <f t="shared" ca="1" si="9529"/>
        <v/>
      </c>
      <c r="BE438" s="17" t="str">
        <f t="shared" ca="1" si="9530"/>
        <v/>
      </c>
      <c r="BF438" s="17" t="str">
        <f t="shared" ca="1" si="9531"/>
        <v/>
      </c>
      <c r="BG438" s="17" t="str">
        <f t="shared" ca="1" si="9532"/>
        <v/>
      </c>
      <c r="BH438" s="17" t="str">
        <f t="shared" ca="1" si="9533"/>
        <v/>
      </c>
      <c r="BI438" s="17" t="str">
        <f t="shared" ca="1" si="9534"/>
        <v/>
      </c>
      <c r="BJ438" s="17" t="b">
        <f t="shared" ca="1" si="9535"/>
        <v>0</v>
      </c>
      <c r="BK438" s="17" t="str">
        <f t="shared" ca="1" si="9536"/>
        <v/>
      </c>
      <c r="BL438" s="17" t="str">
        <f t="shared" ca="1" si="9537"/>
        <v/>
      </c>
      <c r="BM438" s="17" t="str">
        <f t="shared" ca="1" si="9538"/>
        <v>S</v>
      </c>
      <c r="BN438" s="17" t="str">
        <f t="shared" ca="1" si="9539"/>
        <v>S</v>
      </c>
      <c r="BO438" s="17" t="str">
        <f t="shared" ca="1" si="9540"/>
        <v>N</v>
      </c>
      <c r="BP438" s="14" t="b">
        <f t="shared" ca="1" si="9541"/>
        <v>1</v>
      </c>
      <c r="BQ438" s="35"/>
      <c r="BU438" s="14" t="s">
        <v>386</v>
      </c>
      <c r="BX438" s="16"/>
      <c r="BY438" s="16"/>
      <c r="BZ438" s="16"/>
      <c r="CA438" s="16"/>
      <c r="CB438" s="16"/>
      <c r="CC438" s="16"/>
      <c r="CD438" s="16"/>
      <c r="CE438" s="16"/>
      <c r="CF438" s="16"/>
      <c r="CN438" s="14">
        <f ca="1">IF(H438,IFERROR(IsVariableNameLegal(O438),0),0)</f>
        <v>0</v>
      </c>
      <c r="CO438" s="14" t="str">
        <f t="array" aca="1" ref="CO438" ca="1">IF(H438,IF(COUNTIF(INDIRECT(wew!$C$13),O438)&gt;1,TRIM(SUBSTITUTE(_xll.MCONCAT(IF((INDIRECT(wew!$C$13)=O438)*(COLUMN(INDIRECT(wew!$C$13))&lt;&gt;D438+1),-1+COLUMN(INDIRECT(wew!$C$13)),"")," "),"  "," ")),""),"")</f>
        <v/>
      </c>
      <c r="CP438" s="14" t="str">
        <f t="array" aca="1" ref="CP438" ca="1">IF(P438&lt;&gt;"",IF(LEN(P438)&gt;150,1,""),"")</f>
        <v/>
      </c>
      <c r="CQ438" s="14" t="str">
        <f t="array" aca="1" ref="CQ438" ca="1">IF(AND(H438,NOT(ster!$J$3)),IF(COUNTIF(INDIRECT(wew!$C$15),P438)&gt;1,TRIM(SUBSTITUTE(_xll.MCONCAT(IF((INDIRECT(wew!$C$15)=P438)*(COLUMN(INDIRECT(wew!$C$15))&lt;&gt;D438+1),-1+COLUMN(INDIRECT(wew!$C$15)),"")," "),"  "," ")),""),"")</f>
        <v/>
      </c>
      <c r="CR438" s="14" t="str">
        <f t="array" aca="1" ref="CR438" ca="1">IF(H438,IF(AND(W438&gt;0,AO438&lt;&gt;""),TRIM(SUBSTITUTE(_xll.MCONCAT(IFERROR(IF(ISNUMBER(INDIRECT(Q438)),IF((INDIRECT(ster!$D$14)&lt;&gt;"")*(INDIRECT(Q438)&lt;AO438),INDIRECT(ster!$D$14) &amp; ": " &amp;  SUBSTITUTE(IF( AV438,IFERROR(TEXT(INDIRECT(Q438),"rrrr-mm-dd") &amp;" (" &amp; INDIRECT(Q438) &amp;")",INDIRECT(Q438)),INDIRECT(Q438))," "," "),""),""),"")," "),"  "," ")),""),"")</f>
        <v/>
      </c>
      <c r="CS438" s="14" t="str">
        <f t="array" aca="1" ref="CS438" ca="1">IF(H438,IF(AND(W438&gt;0,AP438&lt;&gt;""),TRIM(SUBSTITUTE(_xll.MCONCAT(IFERROR(IF(ISNUMBER(INDIRECT(Q438)),IF((INDIRECT(ster!$D$14)&lt;&gt;"")*(INDIRECT(Q438)&gt;AP438),INDIRECT(ster!$D$14) &amp; ": " &amp;  SUBSTITUTE(IF( AV438,IFERROR(TEXT(INDIRECT(Q438),"rrrr-mm-dd")&amp;" (" &amp; INDIRECT(Q438) &amp;")",INDIRECT(Q438)),INDIRECT(Q438))," "," "),""),""),"")," "),"  "," ")),""),"")</f>
        <v/>
      </c>
      <c r="CT438" s="14" t="str">
        <f t="array" aca="1" ref="CT438" ca="1">IF(H438,IF(AND(N438&gt;0,AR438),TRIM(SUBSTITUTE(_xll.MCONCAT(IFERROR(IF(ISNUMBER(INDIRECT(Q438)),IF((INDIRECT(ster!$D$14)&lt;&gt;"")*(IFERROR(0*(MATCH(INDIRECT(Q438),INDIRECT(K438),0)&gt;0),1)),INDIRECT(ster!$D$14) &amp; ": " &amp;  SUBSTITUTE(IF( AV438,IFERROR(TEXT(INDIRECT(Q438),"rrrr-mm-dd")&amp;" (" &amp; INDIRECT(Q438) &amp;")",INDIRECT(Q438)),INDIRECT(Q438))," "," "),""),""),"")," "),"  "," ")),""),"")</f>
        <v/>
      </c>
      <c r="CU438" s="14" t="str">
        <f t="array" aca="1" ref="CU438" ca="1">IF(H438,IF(AND(V438&gt;0),TRIM(SUBSTITUTE(_xll.MCONCAT(IF((INDIRECT(ster!$D$14)&lt;&gt;"")*(IFERROR(0*(INDIRECT(Q438)&lt;&gt;""),1)),INDIRECT(ster!$D$14),"")," "),"  "," ")),""),"")</f>
        <v/>
      </c>
      <c r="CV438" s="14" t="str">
        <f t="array" aca="1" ref="CV438" ca="1">IF(H438,IF(AS438,
TRIM(SUBSTITUTE(_xll.MCONCAT(IF(
   (INDIRECT(ster!$D$14)&lt;&gt;"")*
   ((INDIRECT(Q438)="")+
      NOT(ISNUMBER(INDIRECT(Q438)))*
      NOT(ISERROR(MATCH(INDIRECT(Q438),INDIRECT(K438),0)))
    ),
      INDIRECT(ster!$D$14),
   "")," "),"  "," ")),
""),"")</f>
        <v/>
      </c>
      <c r="CW438" s="14" t="str">
        <f t="array" aca="1" ref="CW438" ca="1">IF(H438,IF(AND(AQ438),TRIM(SUBSTITUTE(_xll.MCONCAT(IFERROR(IF(ISNUMBER(INDIRECT(Q438)),IF((INDIRECT(ster!$D$14)&lt;&gt;"")*(INDIRECT(Q438)&lt;&gt;INT(INDIRECT(Q438))),INDIRECT(ster!$D$14) &amp; ": " &amp; INDIRECT(Q438),""),""),"")," "),"  "," ")),""),"")</f>
        <v/>
      </c>
      <c r="CX438" s="14" t="str">
        <f t="array" aca="1" ref="CX438" ca="1">IF(H438,IF(OR(AU438,AV438),TRIM(SUBSTITUTE(_xll.MCONCAT(IF((INDIRECT(ster!$D$14)&lt;&gt;"")*NOT(ISNUMBER(INDIRECT(Q438))),IF(ISERROR(MATCH(INDIRECT(Q438),INDIRECT(K438),0)),IFERROR(IF(INDIRECT(Q438)&lt;&gt;"",INDIRECT(ster!$D$14) &amp; ": " &amp; SUBSTITUTE(INDIRECT(Q438)," "," "),""),""),""),"")," "),"  "," ")),""),"")</f>
        <v/>
      </c>
      <c r="CY438" s="14" t="str">
        <f t="array" aca="1" ref="CY438" ca="1">IF(H438,IF(AE438,TRIM(SUBSTITUTE(_xll.MCONCAT(IF((INDIRECT(ster!$D$14)&lt;&gt;"")*IFERROR(NOT(INDIRECT(AF438)),FALSE),IF(ISERROR(MATCH(INDIRECT(Q438),INDIRECT(K438),0)),IFERROR(IF(INDIRECT(Q438)&lt;&gt;"",INDIRECT(ster!$D$14)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CZ438" s="14" t="str">
        <f t="array" aca="1" ref="CZ438" ca="1">IF(H438,IF(AH438,TRIM(SUBSTITUTE(_xll.MCONCAT(IF((INDIRECT(ster!$D$14)&lt;&gt;"")*IFERROR(NOT(INDIRECT(AI438)),FALSE),IF(ISERROR(MATCH(INDIRECT(Q438),INDIRECT(K438),0)),IFERROR(IF(INDIRECT(Q438)&lt;&gt;"",INDIRECT(ster!$D$14)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DC438" s="14" t="str">
        <f ca="1">SUBSTITUTE(SUBSTITUTE(SUBSTITUTE(SUBSTITUTE(_xll.MCONCAT(DG438:DS438,"■"),"■■","■"),"■■","■"),"■■","■"),"■■","■")</f>
        <v>■</v>
      </c>
      <c r="DD438" s="14" t="str">
        <f t="shared" ca="1" si="9542"/>
        <v/>
      </c>
      <c r="DE438" s="14" t="str">
        <f t="shared" ca="1" si="9543"/>
        <v/>
      </c>
      <c r="DF438" s="14" t="str">
        <f t="shared" ca="1" si="9544"/>
        <v/>
      </c>
      <c r="DG438" s="14" t="str">
        <f t="shared" ca="1" si="9545"/>
        <v/>
      </c>
      <c r="DH438" s="14" t="str">
        <f t="shared" ca="1" si="9546"/>
        <v/>
      </c>
      <c r="DI438" s="14" t="str">
        <f t="shared" ca="1" si="9547"/>
        <v/>
      </c>
      <c r="DJ438" s="14" t="str">
        <f t="shared" ca="1" si="9548"/>
        <v/>
      </c>
      <c r="DK438" s="14" t="str">
        <f t="shared" ca="1" si="9549"/>
        <v/>
      </c>
      <c r="DL438" s="14" t="str">
        <f t="shared" ca="1" si="9550"/>
        <v/>
      </c>
      <c r="DM438" s="14" t="str">
        <f t="shared" ca="1" si="9551"/>
        <v/>
      </c>
      <c r="DN438" s="14" t="str">
        <f t="array" aca="1" ref="DN438" ca="1">IF(CU438&lt;&gt;"","There are errors in the entered values in the following cases: " &amp;SUBSTITUTE(CU438," ",", "),"")</f>
        <v/>
      </c>
      <c r="DO438" s="14" t="str">
        <f t="shared" ca="1" si="9552"/>
        <v/>
      </c>
      <c r="DP438" s="14" t="str">
        <f t="shared" ca="1" si="9553"/>
        <v/>
      </c>
      <c r="DQ438" s="14" t="str">
        <f t="shared" ca="1" si="9554"/>
        <v/>
      </c>
      <c r="DR438" s="14" t="str">
        <f t="shared" ca="1" si="9555"/>
        <v/>
      </c>
      <c r="DS438" s="14" t="str">
        <f t="shared" ca="1" si="9556"/>
        <v/>
      </c>
      <c r="DZ438" s="14" t="b">
        <f t="shared" ca="1" si="9557"/>
        <v>0</v>
      </c>
      <c r="EA438" s="14" t="str">
        <f t="shared" ca="1" si="9558"/>
        <v/>
      </c>
      <c r="EB438" s="14" t="str">
        <f t="shared" ca="1" si="9559"/>
        <v/>
      </c>
      <c r="EC438" s="14" t="str">
        <f t="shared" ca="1" si="9560"/>
        <v/>
      </c>
      <c r="ED438" s="14" t="str">
        <f t="shared" ca="1" si="9561"/>
        <v/>
      </c>
      <c r="EE438" s="14" t="str">
        <f t="shared" ca="1" si="9562"/>
        <v/>
      </c>
      <c r="EF438" s="14" t="str">
        <f t="shared" ca="1" si="9563"/>
        <v/>
      </c>
      <c r="EG438" s="14" t="str">
        <f t="shared" ca="1" si="9564"/>
        <v/>
      </c>
      <c r="EM438" s="14" t="b">
        <f t="shared" ca="1" si="9565"/>
        <v>0</v>
      </c>
      <c r="EN438" s="14" t="str">
        <f t="shared" ca="1" si="9566"/>
        <v/>
      </c>
      <c r="EO438" s="14" t="str">
        <f t="shared" ca="1" si="9567"/>
        <v/>
      </c>
      <c r="EP438" s="14" t="str">
        <f t="shared" ca="1" si="9568"/>
        <v/>
      </c>
      <c r="EQ438" s="14" t="str">
        <f t="shared" ca="1" si="9569"/>
        <v/>
      </c>
    </row>
    <row r="439" spans="2:147" s="14" customFormat="1">
      <c r="B439" s="14" t="str">
        <f t="shared" ca="1" si="9495"/>
        <v/>
      </c>
      <c r="C439" s="14">
        <f t="shared" ca="1" si="9496"/>
        <v>407</v>
      </c>
      <c r="D439" s="14">
        <f t="shared" si="9497"/>
        <v>437</v>
      </c>
      <c r="E439" s="14" t="str">
        <f t="shared" ca="1" si="9498"/>
        <v>I</v>
      </c>
      <c r="F439" s="14" t="str">
        <f t="shared" ca="1" si="9499"/>
        <v>q_112a_3c</v>
      </c>
      <c r="G439" s="14" t="str">
        <f t="shared" ca="1" si="9500"/>
        <v>How long moderate sport activity 3</v>
      </c>
      <c r="H439" s="14" t="b">
        <f t="shared" ca="1" si="9501"/>
        <v>1</v>
      </c>
      <c r="I439" s="14" t="str">
        <f ca="1">IF($H439,ADDRESS(3,(D439+1)*2-1,4,,"["&amp;wew!$G$7&amp;"]"&amp;_sheetname_labels)&amp;":"&amp;ADDRESS(2+ster!$B$20,(D439+1)*2-1,4),"")</f>
        <v>[DBTemplate.xlsm]labels!AGQ3:AGQ61</v>
      </c>
      <c r="J439" s="14">
        <f t="array" aca="1" ref="J439" ca="1">IF(H439,MAX(0,MAX(IF(INDIRECT(I439)&lt;&gt;"",ROW(INDIRECT(I439)),""))-2),"")</f>
        <v>0</v>
      </c>
      <c r="K439" s="14" t="str">
        <f ca="1">IF($H439,IF($J439&gt;0,ADDRESS(3,(D439+1)*2-1,4,,"["&amp;wew!$G$7&amp;"]"&amp;_sheetname_labels)&amp;":"&amp;ADDRESS(2+J439,(D439+1)*2-1,4),""),"")</f>
        <v/>
      </c>
      <c r="L439" s="14" t="str">
        <f ca="1">IF($H439,IF($J439&gt;0,ADDRESS(3,(D439+1)*2,4,,"["&amp;wew!$G$7&amp;"]"&amp;_sheetname_labels)&amp;":"&amp;ADDRESS(2+J439,(D439+1)*2,4),""),"")</f>
        <v/>
      </c>
      <c r="M439" s="14">
        <f t="shared" ca="1" si="9502"/>
        <v>0</v>
      </c>
      <c r="N439" s="14">
        <f t="shared" ca="1" si="9503"/>
        <v>0</v>
      </c>
      <c r="O439" s="14" t="str">
        <f t="shared" ca="1" si="9504"/>
        <v>q_112a_3c</v>
      </c>
      <c r="P439" s="14" t="str">
        <f t="shared" ca="1" si="9505"/>
        <v>How long moderate sport activity 3</v>
      </c>
      <c r="Q439" s="14" t="str">
        <f ca="1">IF($BP439,ADDRESS(3,D439+1,4,,"["&amp;wew!$G$7&amp;"]"&amp;_sheetname_dataframe)&amp;":"&amp;ADDRESS(2+ster!$C$14,D439+1,4),"")</f>
        <v>[DBTemplate.xlsm]data_frame!PV3:PV3</v>
      </c>
      <c r="R439" s="14" t="str">
        <f>IF($BP439,IF(MID(_xll.FORMULATEXT(INDEX(INDIRECT(Q439),1)),1,1)="=", _xll.FORMULATEXT(INDEX(INDIRECT(Q439),1),2,TRUE),""),"")</f>
        <v/>
      </c>
      <c r="S439" s="14">
        <f t="array" aca="1" ref="S439" ca="1">IF(H439,SUM(IF((IFERROR(INDIRECT(Q439)&lt;&gt;"",FALSE))*(INDIRECT(ster!$D$14)&lt;&gt;""),1,0)),"")</f>
        <v>1</v>
      </c>
      <c r="T439" s="14">
        <f t="array" aca="1" ref="T439" ca="1">IF(H439,IF(M439&gt;0,SUM(IFERROR(1*(MATCH(INDIRECT(Q439),INDIRECT(K439),0)&gt;0),0)*(INDIRECT(ster!$D$14)&lt;&gt;"")*NOT(ISNUMBER(INDIRECT(Q439)))),0),"")</f>
        <v>0</v>
      </c>
      <c r="U439" s="14">
        <f t="array" aca="1" ref="U439" ca="1">IF(H439,SUM((IFERROR(INDIRECT(Q439)="",FALSE))*(INDIRECT(ster!$D$14)&lt;&gt;"")),"")</f>
        <v>0</v>
      </c>
      <c r="V439" s="14">
        <f t="array" aca="1" ref="V439" ca="1">IF(H439,SUM((IFERROR(INDIRECT(Q439)="#ąś",TRUE))*(INDIRECT(ster!$D$14)&lt;&gt;"")),"")</f>
        <v>0</v>
      </c>
      <c r="W439" s="14">
        <f t="array" aca="1" ref="W439" ca="1">IF(H439,SUM(ISNUMBER(INDIRECT(Q439))*(INDIRECT(ster!$D$14)&lt;&gt;"")),"")</f>
        <v>1</v>
      </c>
      <c r="X439" s="14">
        <f t="array" aca="1" ref="X439" ca="1">IF(AND(H439,W439&gt;0),IF(wew!$B$3,MIN(IF((INDIRECT(ster!$D$14)&lt;&gt;"")*IFERROR(INDIRECT($Q439)&lt;&gt;"",FALSE),IFERROR(INDIRECT($Q439),"X"),"X")),"&lt;włącz podświetlanie wartości&gt;"),"—")</f>
        <v>2</v>
      </c>
      <c r="Y439" s="14">
        <f t="array" aca="1" ref="Y439" ca="1">IF(AND(H439,W439&gt;0),IF(wew!$B$3,MAX(IF((INDIRECT(ster!$D$14)&lt;&gt;"")*IFERROR(INDIRECT($Q439)&lt;&gt;"",FALSE),IFERROR(INDIRECT($Q439),"X"),"X")),"&lt;włącz podświetlanie wartości&gt;"),"—")</f>
        <v>2</v>
      </c>
      <c r="Z439" s="14">
        <f t="shared" ca="1" si="9506"/>
        <v>0</v>
      </c>
      <c r="AA439" s="12">
        <f t="shared" ca="1" si="9507"/>
        <v>1</v>
      </c>
      <c r="AB439" s="17">
        <f t="array" aca="1" ref="AB439" ca="1">IF(H439,IF(W439&gt;0,SUM((INDIRECT(ster!$D$14)&lt;&gt;"")*IFERROR((INDIRECT(Q439)&lt;&gt;"")*(INDIRECT(Q439)=INT(INDIRECT(Q439))),0)),0),"")</f>
        <v>1</v>
      </c>
      <c r="AC439" s="17">
        <f t="array" aca="1" ref="AC439" ca="1">IF(H439,W439-AB439,"")</f>
        <v>0</v>
      </c>
      <c r="AD439" s="17">
        <f t="shared" ca="1" si="9508"/>
        <v>1</v>
      </c>
      <c r="AE439" s="17" t="b">
        <f t="shared" ca="1" si="9509"/>
        <v>0</v>
      </c>
      <c r="AF439" s="17" t="str">
        <f ca="1">IF(AE439,IF($H439,ADDRESS(3,D439+2,4,,"["&amp;wew!$G$7&amp;"]"&amp;_sheetname_dataframe)&amp;":"&amp;ADDRESS(2+ster!$C$14,D439+2,4),""),"")</f>
        <v/>
      </c>
      <c r="AG439" s="17" t="str">
        <f t="shared" ca="1" si="9510"/>
        <v/>
      </c>
      <c r="AH439" s="17" t="b">
        <f t="shared" ca="1" si="9511"/>
        <v>0</v>
      </c>
      <c r="AI439" s="17" t="str">
        <f ca="1">IF(AH439,IF($H439,ADDRESS(3,D439+3,4,,"["&amp;wew!$G$7&amp;"]"&amp;_sheetname_dataframe)&amp;":"&amp;ADDRESS(2+ster!$C$14,D439+3,4),""),"")</f>
        <v/>
      </c>
      <c r="AJ439" s="17" t="str">
        <f t="shared" ca="1" si="9512"/>
        <v/>
      </c>
      <c r="AK439" s="17" t="b">
        <f t="shared" ca="1" si="9513"/>
        <v>0</v>
      </c>
      <c r="AL439" s="17" t="b">
        <f t="shared" ca="1" si="9514"/>
        <v>0</v>
      </c>
      <c r="AM439" s="17" t="b">
        <f t="shared" ca="1" si="9515"/>
        <v>1</v>
      </c>
      <c r="AN439" s="17">
        <f t="shared" ca="1" si="9516"/>
        <v>0</v>
      </c>
      <c r="AO439" s="24" t="str">
        <f t="shared" ca="1" si="9517"/>
        <v/>
      </c>
      <c r="AP439" s="24" t="str">
        <f t="shared" ca="1" si="9518"/>
        <v/>
      </c>
      <c r="AQ439" s="17" t="b">
        <f t="shared" ca="1" si="9519"/>
        <v>0</v>
      </c>
      <c r="AR439" s="17" t="b">
        <f t="shared" ca="1" si="9520"/>
        <v>0</v>
      </c>
      <c r="AS439" s="17" t="b">
        <f t="shared" ca="1" si="9521"/>
        <v>0</v>
      </c>
      <c r="AT439" s="17" t="b">
        <f t="shared" ca="1" si="9522"/>
        <v>0</v>
      </c>
      <c r="AU439" s="17" t="b">
        <f t="shared" ca="1" si="9523"/>
        <v>0</v>
      </c>
      <c r="AV439" s="17" t="b">
        <f t="shared" ca="1" si="9524"/>
        <v>0</v>
      </c>
      <c r="AW439" s="17" t="b">
        <f t="shared" ca="1" si="9525"/>
        <v>1</v>
      </c>
      <c r="AX439" s="14" t="b">
        <f t="array" aca="1" ref="AX439" ca="1">IF(H439,N439&gt;0,"")</f>
        <v>0</v>
      </c>
      <c r="AY439" s="17" t="str">
        <f t="shared" ca="1" si="9526"/>
        <v/>
      </c>
      <c r="AZ439" s="17" t="str">
        <f t="array" aca="1" ref="AZ439" ca="1">IF(AY439&lt;&gt;"",SUM(1*ISERROR(MATCH(INDIRECT(AY439),INDIRECT(K439),0)))=0,"")</f>
        <v/>
      </c>
      <c r="BA439" s="17" t="b">
        <f t="shared" ca="1" si="9527"/>
        <v>1</v>
      </c>
      <c r="BB439" s="17" t="b">
        <v>0</v>
      </c>
      <c r="BC439" s="17" t="b">
        <f t="shared" ca="1" si="9528"/>
        <v>0</v>
      </c>
      <c r="BD439" s="17" t="b">
        <f t="shared" ca="1" si="9529"/>
        <v>0</v>
      </c>
      <c r="BE439" s="17" t="b">
        <f t="shared" ca="1" si="9530"/>
        <v>1</v>
      </c>
      <c r="BF439" s="17" t="b">
        <f t="shared" ca="1" si="9531"/>
        <v>0</v>
      </c>
      <c r="BG439" s="17" t="b">
        <f t="shared" ca="1" si="9532"/>
        <v>0</v>
      </c>
      <c r="BH439" s="17" t="b">
        <f t="shared" ca="1" si="9533"/>
        <v>1</v>
      </c>
      <c r="BI439" s="17">
        <f t="shared" ca="1" si="9534"/>
        <v>4</v>
      </c>
      <c r="BJ439" s="17" t="b">
        <f t="shared" ca="1" si="9535"/>
        <v>0</v>
      </c>
      <c r="BK439" s="17" t="str">
        <f t="shared" ca="1" si="9536"/>
        <v/>
      </c>
      <c r="BL439" s="17" t="str">
        <f t="shared" ca="1" si="9537"/>
        <v/>
      </c>
      <c r="BM439" s="17" t="str">
        <f t="shared" ca="1" si="9538"/>
        <v>I</v>
      </c>
      <c r="BN439" s="17" t="str">
        <f t="shared" ca="1" si="9539"/>
        <v>I</v>
      </c>
      <c r="BO439" s="17" t="str">
        <f t="shared" ca="1" si="9540"/>
        <v>I</v>
      </c>
      <c r="BP439" s="14" t="b">
        <f t="shared" ca="1" si="9541"/>
        <v>1</v>
      </c>
      <c r="BQ439" s="35"/>
      <c r="BX439" s="16"/>
      <c r="BY439" s="16"/>
      <c r="BZ439" s="16"/>
      <c r="CA439" s="16"/>
      <c r="CB439" s="16"/>
      <c r="CC439" s="16"/>
      <c r="CD439" s="16"/>
      <c r="CE439" s="16"/>
      <c r="CF439" s="16"/>
      <c r="CN439" s="14">
        <f ca="1">IF(H439,IFERROR(IsVariableNameLegal(O439),0),0)</f>
        <v>0</v>
      </c>
      <c r="CO439" s="14" t="str">
        <f t="array" aca="1" ref="CO439" ca="1">IF(H439,IF(COUNTIF(INDIRECT(wew!$C$13),O439)&gt;1,TRIM(SUBSTITUTE(_xll.MCONCAT(IF((INDIRECT(wew!$C$13)=O439)*(COLUMN(INDIRECT(wew!$C$13))&lt;&gt;D439+1),-1+COLUMN(INDIRECT(wew!$C$13)),"")," "),"  "," ")),""),"")</f>
        <v/>
      </c>
      <c r="CP439" s="14" t="str">
        <f t="array" aca="1" ref="CP439" ca="1">IF(P439&lt;&gt;"",IF(LEN(P439)&gt;150,1,""),"")</f>
        <v/>
      </c>
      <c r="CQ439" s="14" t="str">
        <f t="array" aca="1" ref="CQ439" ca="1">IF(AND(H439,NOT(ster!$J$3)),IF(COUNTIF(INDIRECT(wew!$C$15),P439)&gt;1,TRIM(SUBSTITUTE(_xll.MCONCAT(IF((INDIRECT(wew!$C$15)=P439)*(COLUMN(INDIRECT(wew!$C$15))&lt;&gt;D439+1),-1+COLUMN(INDIRECT(wew!$C$15)),"")," "),"  "," ")),""),"")</f>
        <v/>
      </c>
      <c r="CR439" s="14" t="str">
        <f t="array" aca="1" ref="CR439" ca="1">IF(H439,IF(AND(W439&gt;0,AO439&lt;&gt;""),TRIM(SUBSTITUTE(_xll.MCONCAT(IFERROR(IF(ISNUMBER(INDIRECT(Q439)),IF((INDIRECT(ster!$D$14)&lt;&gt;"")*(INDIRECT(Q439)&lt;AO439),INDIRECT(ster!$D$14) &amp; ": " &amp;  SUBSTITUTE(IF( AV439,IFERROR(TEXT(INDIRECT(Q439),"rrrr-mm-dd") &amp;" (" &amp; INDIRECT(Q439) &amp;")",INDIRECT(Q439)),INDIRECT(Q439))," "," "),""),""),"")," "),"  "," ")),""),"")</f>
        <v/>
      </c>
      <c r="CS439" s="14" t="str">
        <f t="array" aca="1" ref="CS439" ca="1">IF(H439,IF(AND(W439&gt;0,AP439&lt;&gt;""),TRIM(SUBSTITUTE(_xll.MCONCAT(IFERROR(IF(ISNUMBER(INDIRECT(Q439)),IF((INDIRECT(ster!$D$14)&lt;&gt;"")*(INDIRECT(Q439)&gt;AP439),INDIRECT(ster!$D$14) &amp; ": " &amp;  SUBSTITUTE(IF( AV439,IFERROR(TEXT(INDIRECT(Q439),"rrrr-mm-dd")&amp;" (" &amp; INDIRECT(Q439) &amp;")",INDIRECT(Q439)),INDIRECT(Q439))," "," "),""),""),"")," "),"  "," ")),""),"")</f>
        <v/>
      </c>
      <c r="CT439" s="14" t="str">
        <f t="array" aca="1" ref="CT439" ca="1">IF(H439,IF(AND(N439&gt;0,AR439),TRIM(SUBSTITUTE(_xll.MCONCAT(IFERROR(IF(ISNUMBER(INDIRECT(Q439)),IF((INDIRECT(ster!$D$14)&lt;&gt;"")*(IFERROR(0*(MATCH(INDIRECT(Q439),INDIRECT(K439),0)&gt;0),1)),INDIRECT(ster!$D$14) &amp; ": " &amp;  SUBSTITUTE(IF( AV439,IFERROR(TEXT(INDIRECT(Q439),"rrrr-mm-dd")&amp;" (" &amp; INDIRECT(Q439) &amp;")",INDIRECT(Q439)),INDIRECT(Q439))," "," "),""),""),"")," "),"  "," ")),""),"")</f>
        <v/>
      </c>
      <c r="CU439" s="14" t="str">
        <f t="array" aca="1" ref="CU439" ca="1">IF(H439,IF(AND(V439&gt;0),TRIM(SUBSTITUTE(_xll.MCONCAT(IF((INDIRECT(ster!$D$14)&lt;&gt;"")*(IFERROR(0*(INDIRECT(Q439)&lt;&gt;""),1)),INDIRECT(ster!$D$14),"")," "),"  "," ")),""),"")</f>
        <v/>
      </c>
      <c r="CV439" s="14" t="str">
        <f t="array" aca="1" ref="CV439" ca="1">IF(H439,IF(AS439,
TRIM(SUBSTITUTE(_xll.MCONCAT(IF(
   (INDIRECT(ster!$D$14)&lt;&gt;"")*
   ((INDIRECT(Q439)="")+
      NOT(ISNUMBER(INDIRECT(Q439)))*
      NOT(ISERROR(MATCH(INDIRECT(Q439),INDIRECT(K439),0)))
    ),
      INDIRECT(ster!$D$14),
   "")," "),"  "," ")),
""),"")</f>
        <v/>
      </c>
      <c r="CW439" s="14" t="str">
        <f t="array" aca="1" ref="CW439" ca="1">IF(H439,IF(AND(AQ439),TRIM(SUBSTITUTE(_xll.MCONCAT(IFERROR(IF(ISNUMBER(INDIRECT(Q439)),IF((INDIRECT(ster!$D$14)&lt;&gt;"")*(INDIRECT(Q439)&lt;&gt;INT(INDIRECT(Q439))),INDIRECT(ster!$D$14) &amp; ": " &amp; INDIRECT(Q439),""),""),"")," "),"  "," ")),""),"")</f>
        <v/>
      </c>
      <c r="CX439" s="14" t="str">
        <f t="array" aca="1" ref="CX439" ca="1">IF(H439,IF(OR(AU439,AV439),TRIM(SUBSTITUTE(_xll.MCONCAT(IF((INDIRECT(ster!$D$14)&lt;&gt;"")*NOT(ISNUMBER(INDIRECT(Q439))),IF(ISERROR(MATCH(INDIRECT(Q439),INDIRECT(K439),0)),IFERROR(IF(INDIRECT(Q439)&lt;&gt;"",INDIRECT(ster!$D$14) &amp; ": " &amp; SUBSTITUTE(INDIRECT(Q439)," "," "),""),""),""),"")," "),"  "," ")),""),"")</f>
        <v/>
      </c>
      <c r="CY439" s="14" t="str">
        <f t="array" aca="1" ref="CY439" ca="1">IF(H439,IF(AE439,TRIM(SUBSTITUTE(_xll.MCONCAT(IF((INDIRECT(ster!$D$14)&lt;&gt;"")*IFERROR(NOT(INDIRECT(AF439)),FALSE),IF(ISERROR(MATCH(INDIRECT(Q439),INDIRECT(K439),0)),IFERROR(IF(INDIRECT(Q439)&lt;&gt;"",INDIRECT(ster!$D$14)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CZ439" s="14" t="str">
        <f t="array" aca="1" ref="CZ439" ca="1">IF(H439,IF(AH439,TRIM(SUBSTITUTE(_xll.MCONCAT(IF((INDIRECT(ster!$D$14)&lt;&gt;"")*IFERROR(NOT(INDIRECT(AI439)),FALSE),IF(ISERROR(MATCH(INDIRECT(Q439),INDIRECT(K439),0)),IFERROR(IF(INDIRECT(Q439)&lt;&gt;"",INDIRECT(ster!$D$14)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DC439" s="14" t="str">
        <f ca="1">SUBSTITUTE(SUBSTITUTE(SUBSTITUTE(SUBSTITUTE(_xll.MCONCAT(DG439:DS439,"■"),"■■","■"),"■■","■"),"■■","■"),"■■","■")</f>
        <v>■</v>
      </c>
      <c r="DD439" s="14" t="str">
        <f t="shared" ca="1" si="9542"/>
        <v/>
      </c>
      <c r="DE439" s="14" t="str">
        <f t="shared" ca="1" si="9543"/>
        <v/>
      </c>
      <c r="DF439" s="14" t="str">
        <f t="shared" ca="1" si="9544"/>
        <v/>
      </c>
      <c r="DG439" s="14" t="str">
        <f t="shared" ca="1" si="9545"/>
        <v/>
      </c>
      <c r="DH439" s="14" t="str">
        <f t="shared" ca="1" si="9546"/>
        <v/>
      </c>
      <c r="DI439" s="14" t="str">
        <f t="shared" ca="1" si="9547"/>
        <v/>
      </c>
      <c r="DJ439" s="14" t="str">
        <f t="shared" ca="1" si="9548"/>
        <v/>
      </c>
      <c r="DK439" s="14" t="str">
        <f t="shared" ca="1" si="9549"/>
        <v/>
      </c>
      <c r="DL439" s="14" t="str">
        <f t="shared" ca="1" si="9550"/>
        <v/>
      </c>
      <c r="DM439" s="14" t="str">
        <f t="shared" ca="1" si="9551"/>
        <v/>
      </c>
      <c r="DN439" s="14" t="str">
        <f t="array" aca="1" ref="DN439" ca="1">IF(CU439&lt;&gt;"","There are errors in the entered values in the following cases: " &amp;SUBSTITUTE(CU439," ",", "),"")</f>
        <v/>
      </c>
      <c r="DO439" s="14" t="str">
        <f t="shared" ca="1" si="9552"/>
        <v/>
      </c>
      <c r="DP439" s="14" t="str">
        <f t="shared" ca="1" si="9553"/>
        <v/>
      </c>
      <c r="DQ439" s="14" t="str">
        <f t="shared" ca="1" si="9554"/>
        <v/>
      </c>
      <c r="DR439" s="14" t="str">
        <f t="shared" ca="1" si="9555"/>
        <v/>
      </c>
      <c r="DS439" s="14" t="str">
        <f t="shared" ca="1" si="9556"/>
        <v/>
      </c>
      <c r="DZ439" s="14" t="b">
        <f t="shared" ca="1" si="9557"/>
        <v>0</v>
      </c>
      <c r="EA439" s="14" t="str">
        <f t="shared" ca="1" si="9558"/>
        <v/>
      </c>
      <c r="EB439" s="14" t="str">
        <f t="shared" ca="1" si="9559"/>
        <v/>
      </c>
      <c r="EC439" s="14" t="str">
        <f t="shared" ca="1" si="9560"/>
        <v/>
      </c>
      <c r="ED439" s="14" t="str">
        <f t="shared" ca="1" si="9561"/>
        <v/>
      </c>
      <c r="EE439" s="14" t="str">
        <f t="shared" ca="1" si="9562"/>
        <v/>
      </c>
      <c r="EF439" s="14" t="str">
        <f t="shared" ca="1" si="9563"/>
        <v/>
      </c>
      <c r="EG439" s="14" t="str">
        <f t="shared" ca="1" si="9564"/>
        <v/>
      </c>
      <c r="EM439" s="14" t="b">
        <f t="shared" ca="1" si="9565"/>
        <v>0</v>
      </c>
      <c r="EN439" s="14" t="str">
        <f t="shared" ca="1" si="9566"/>
        <v/>
      </c>
      <c r="EO439" s="14" t="str">
        <f t="shared" ca="1" si="9567"/>
        <v/>
      </c>
      <c r="EP439" s="14" t="str">
        <f t="shared" ca="1" si="9568"/>
        <v/>
      </c>
      <c r="EQ439" s="14" t="str">
        <f t="shared" ca="1" si="9569"/>
        <v/>
      </c>
    </row>
    <row r="440" spans="2:147" s="14" customFormat="1">
      <c r="B440" s="14" t="str">
        <f t="shared" ca="1" si="9495"/>
        <v/>
      </c>
      <c r="C440" s="14">
        <f t="shared" ca="1" si="9496"/>
        <v>408</v>
      </c>
      <c r="D440" s="14">
        <f t="shared" si="9497"/>
        <v>438</v>
      </c>
      <c r="E440" s="14" t="str">
        <f t="shared" ca="1" si="9498"/>
        <v>N</v>
      </c>
      <c r="F440" s="14" t="str">
        <f t="shared" ca="1" si="9499"/>
        <v>q_112a_4a</v>
      </c>
      <c r="G440" s="14" t="str">
        <f t="shared" ca="1" si="9500"/>
        <v>Type of moderate sport activity 4</v>
      </c>
      <c r="H440" s="14" t="b">
        <f t="shared" ca="1" si="9501"/>
        <v>1</v>
      </c>
      <c r="I440" s="14" t="str">
        <f ca="1">IF($H440,ADDRESS(3,(D440+1)*2-1,4,,"["&amp;wew!$G$7&amp;"]"&amp;_sheetname_labels)&amp;":"&amp;ADDRESS(2+ster!$B$20,(D440+1)*2-1,4),"")</f>
        <v>[DBTemplate.xlsm]labels!AGS3:AGS61</v>
      </c>
      <c r="J440" s="14">
        <f t="array" aca="1" ref="J440" ca="1">IF(H440,MAX(0,MAX(IF(INDIRECT(I440)&lt;&gt;"",ROW(INDIRECT(I440)),""))-2),"")</f>
        <v>22</v>
      </c>
      <c r="K440" s="14" t="str">
        <f ca="1">IF($H440,IF($J440&gt;0,ADDRESS(3,(D440+1)*2-1,4,,"["&amp;wew!$G$7&amp;"]"&amp;_sheetname_labels)&amp;":"&amp;ADDRESS(2+J440,(D440+1)*2-1,4),""),"")</f>
        <v>[DBTemplate.xlsm]labels!AGS3:AGS24</v>
      </c>
      <c r="L440" s="14" t="str">
        <f ca="1">IF($H440,IF($J440&gt;0,ADDRESS(3,(D440+1)*2,4,,"["&amp;wew!$G$7&amp;"]"&amp;_sheetname_labels)&amp;":"&amp;ADDRESS(2+J440,(D440+1)*2,4),""),"")</f>
        <v>[DBTemplate.xlsm]labels!AGT3:AGT24</v>
      </c>
      <c r="M440" s="14">
        <f t="shared" ca="1" si="9502"/>
        <v>0</v>
      </c>
      <c r="N440" s="14">
        <f t="shared" ca="1" si="9503"/>
        <v>22</v>
      </c>
      <c r="O440" s="14" t="str">
        <f t="shared" ca="1" si="9504"/>
        <v>q_112a_4a</v>
      </c>
      <c r="P440" s="14" t="str">
        <f t="shared" ca="1" si="9505"/>
        <v>Type of moderate sport activity 4</v>
      </c>
      <c r="Q440" s="14" t="str">
        <f ca="1">IF($BP440,ADDRESS(3,D440+1,4,,"["&amp;wew!$G$7&amp;"]"&amp;_sheetname_dataframe)&amp;":"&amp;ADDRESS(2+ster!$C$14,D440+1,4),"")</f>
        <v>[DBTemplate.xlsm]data_frame!PW3:PW3</v>
      </c>
      <c r="R440" s="14" t="str">
        <f>IF($BP440,IF(MID(_xll.FORMULATEXT(INDEX(INDIRECT(Q440),1)),1,1)="=", _xll.FORMULATEXT(INDEX(INDIRECT(Q440),1),2,TRUE),""),"")</f>
        <v/>
      </c>
      <c r="S440" s="14">
        <f t="array" aca="1" ref="S440" ca="1">IF(H440,SUM(IF((IFERROR(INDIRECT(Q440)&lt;&gt;"",FALSE))*(INDIRECT(ster!$D$14)&lt;&gt;""),1,0)),"")</f>
        <v>0</v>
      </c>
      <c r="T440" s="14">
        <f t="array" aca="1" ref="T440" ca="1">IF(H440,IF(M440&gt;0,SUM(IFERROR(1*(MATCH(INDIRECT(Q440),INDIRECT(K440),0)&gt;0),0)*(INDIRECT(ster!$D$14)&lt;&gt;"")*NOT(ISNUMBER(INDIRECT(Q440)))),0),"")</f>
        <v>0</v>
      </c>
      <c r="U440" s="14">
        <f t="array" aca="1" ref="U440" ca="1">IF(H440,SUM((IFERROR(INDIRECT(Q440)="",FALSE))*(INDIRECT(ster!$D$14)&lt;&gt;"")),"")</f>
        <v>1</v>
      </c>
      <c r="V440" s="14">
        <f t="array" aca="1" ref="V440" ca="1">IF(H440,SUM((IFERROR(INDIRECT(Q440)="#ąś",TRUE))*(INDIRECT(ster!$D$14)&lt;&gt;"")),"")</f>
        <v>0</v>
      </c>
      <c r="W440" s="14">
        <f t="array" aca="1" ref="W440" ca="1">IF(H440,SUM(ISNUMBER(INDIRECT(Q440))*(INDIRECT(ster!$D$14)&lt;&gt;"")),"")</f>
        <v>0</v>
      </c>
      <c r="X440" s="14" t="str">
        <f t="array" aca="1" ref="X440" ca="1">IF(AND(H440,W440&gt;0),IF(wew!$B$3,MIN(IF((INDIRECT(ster!$D$14)&lt;&gt;"")*IFERROR(INDIRECT($Q440)&lt;&gt;"",FALSE),IFERROR(INDIRECT($Q440),"X"),"X")),"&lt;włącz podświetlanie wartości&gt;"),"—")</f>
        <v>—</v>
      </c>
      <c r="Y440" s="14" t="str">
        <f t="array" aca="1" ref="Y440" ca="1">IF(AND(H440,W440&gt;0),IF(wew!$B$3,MAX(IF((INDIRECT(ster!$D$14)&lt;&gt;"")*IFERROR(INDIRECT($Q440)&lt;&gt;"",FALSE),IFERROR(INDIRECT($Q440),"X"),"X")),"&lt;włącz podświetlanie wartości&gt;"),"—")</f>
        <v>—</v>
      </c>
      <c r="Z440" s="14">
        <f t="shared" ca="1" si="9506"/>
        <v>0</v>
      </c>
      <c r="AA440" s="12" t="str">
        <f t="shared" ca="1" si="9507"/>
        <v>—</v>
      </c>
      <c r="AB440" s="17">
        <f t="array" aca="1" ref="AB440" ca="1">IF(H440,IF(W440&gt;0,SUM((INDIRECT(ster!$D$14)&lt;&gt;"")*IFERROR((INDIRECT(Q440)&lt;&gt;"")*(INDIRECT(Q440)=INT(INDIRECT(Q440))),0)),0),"")</f>
        <v>0</v>
      </c>
      <c r="AC440" s="17">
        <f t="array" aca="1" ref="AC440" ca="1">IF(H440,W440-AB440,"")</f>
        <v>0</v>
      </c>
      <c r="AD440" s="17">
        <f t="shared" ca="1" si="9508"/>
        <v>1</v>
      </c>
      <c r="AE440" s="17" t="b">
        <f t="shared" ca="1" si="9509"/>
        <v>0</v>
      </c>
      <c r="AF440" s="17" t="str">
        <f ca="1">IF(AE440,IF($H440,ADDRESS(3,D440+2,4,,"["&amp;wew!$G$7&amp;"]"&amp;_sheetname_dataframe)&amp;":"&amp;ADDRESS(2+ster!$C$14,D440+2,4),""),"")</f>
        <v/>
      </c>
      <c r="AG440" s="17" t="str">
        <f t="shared" ca="1" si="9510"/>
        <v/>
      </c>
      <c r="AH440" s="17" t="b">
        <f t="shared" ca="1" si="9511"/>
        <v>0</v>
      </c>
      <c r="AI440" s="17" t="str">
        <f ca="1">IF(AH440,IF($H440,ADDRESS(3,D440+3,4,,"["&amp;wew!$G$7&amp;"]"&amp;_sheetname_dataframe)&amp;":"&amp;ADDRESS(2+ster!$C$14,D440+3,4),""),"")</f>
        <v/>
      </c>
      <c r="AJ440" s="17" t="str">
        <f t="shared" ca="1" si="9512"/>
        <v/>
      </c>
      <c r="AK440" s="17" t="b">
        <f t="shared" ca="1" si="9513"/>
        <v>0</v>
      </c>
      <c r="AL440" s="17" t="b">
        <f t="shared" ca="1" si="9514"/>
        <v>0</v>
      </c>
      <c r="AM440" s="17" t="b">
        <f t="shared" ca="1" si="9515"/>
        <v>0</v>
      </c>
      <c r="AN440" s="17">
        <f t="shared" ca="1" si="9516"/>
        <v>0</v>
      </c>
      <c r="AO440" s="24" t="str">
        <f t="shared" ca="1" si="9517"/>
        <v/>
      </c>
      <c r="AP440" s="24" t="str">
        <f t="shared" ca="1" si="9518"/>
        <v/>
      </c>
      <c r="AQ440" s="17" t="b">
        <f t="shared" ca="1" si="9519"/>
        <v>0</v>
      </c>
      <c r="AR440" s="17" t="b">
        <f t="shared" ca="1" si="9520"/>
        <v>0</v>
      </c>
      <c r="AS440" s="17" t="b">
        <f t="shared" ca="1" si="9521"/>
        <v>0</v>
      </c>
      <c r="AT440" s="17" t="b">
        <f t="shared" ca="1" si="9522"/>
        <v>0</v>
      </c>
      <c r="AU440" s="17" t="b">
        <f t="shared" ca="1" si="9523"/>
        <v>1</v>
      </c>
      <c r="AV440" s="17" t="b">
        <f t="shared" ca="1" si="9524"/>
        <v>0</v>
      </c>
      <c r="AW440" s="17" t="b">
        <f t="shared" ca="1" si="9525"/>
        <v>0</v>
      </c>
      <c r="AX440" s="14" t="b">
        <f t="array" aca="1" ref="AX440" ca="1">IF(H440,N440&gt;0,"")</f>
        <v>1</v>
      </c>
      <c r="AY440" s="17" t="str">
        <f t="shared" ca="1" si="9526"/>
        <v>C3:C24</v>
      </c>
      <c r="AZ440" s="17" t="b">
        <f t="array" aca="1" ref="AZ440" ca="1">IF(AY440&lt;&gt;"",SUM(1*ISERROR(MATCH(INDIRECT(AY440),INDIRECT(K440),0)))=0,"")</f>
        <v>1</v>
      </c>
      <c r="BA440" s="17" t="b">
        <f t="shared" ca="1" si="9527"/>
        <v>1</v>
      </c>
      <c r="BB440" s="17" t="b">
        <v>0</v>
      </c>
      <c r="BC440" s="17" t="b">
        <f t="shared" ca="1" si="9528"/>
        <v>1</v>
      </c>
      <c r="BD440" s="17" t="b">
        <f t="shared" ca="1" si="9529"/>
        <v>0</v>
      </c>
      <c r="BE440" s="17" t="b">
        <f t="shared" ca="1" si="9530"/>
        <v>0</v>
      </c>
      <c r="BF440" s="17" t="b">
        <f t="shared" ca="1" si="9531"/>
        <v>0</v>
      </c>
      <c r="BG440" s="17" t="b">
        <f t="shared" ca="1" si="9532"/>
        <v>0</v>
      </c>
      <c r="BH440" s="17" t="b">
        <f t="shared" ca="1" si="9533"/>
        <v>1</v>
      </c>
      <c r="BI440" s="17">
        <f t="shared" ca="1" si="9534"/>
        <v>2</v>
      </c>
      <c r="BJ440" s="17" t="b">
        <f t="shared" ca="1" si="9535"/>
        <v>0</v>
      </c>
      <c r="BK440" s="17" t="str">
        <f t="shared" ca="1" si="9536"/>
        <v/>
      </c>
      <c r="BL440" s="17" t="str">
        <f t="shared" ca="1" si="9537"/>
        <v/>
      </c>
      <c r="BM440" s="17" t="str">
        <f t="shared" ca="1" si="9538"/>
        <v>F</v>
      </c>
      <c r="BN440" s="17" t="str">
        <f t="shared" ca="1" si="9539"/>
        <v>F</v>
      </c>
      <c r="BO440" s="17" t="str">
        <f t="shared" ca="1" si="9540"/>
        <v>N</v>
      </c>
      <c r="BP440" s="14" t="b">
        <f t="shared" ca="1" si="9541"/>
        <v>1</v>
      </c>
      <c r="BQ440" s="35"/>
      <c r="BX440" s="16"/>
      <c r="BY440" s="16"/>
      <c r="BZ440" s="16"/>
      <c r="CA440" s="16"/>
      <c r="CB440" s="16"/>
      <c r="CC440" s="16"/>
      <c r="CD440" s="16"/>
      <c r="CE440" s="16"/>
      <c r="CF440" s="16"/>
      <c r="CN440" s="14">
        <f ca="1">IF(H440,IFERROR(IsVariableNameLegal(O440),0),0)</f>
        <v>0</v>
      </c>
      <c r="CO440" s="14" t="str">
        <f t="array" aca="1" ref="CO440" ca="1">IF(H440,IF(COUNTIF(INDIRECT(wew!$C$13),O440)&gt;1,TRIM(SUBSTITUTE(_xll.MCONCAT(IF((INDIRECT(wew!$C$13)=O440)*(COLUMN(INDIRECT(wew!$C$13))&lt;&gt;D440+1),-1+COLUMN(INDIRECT(wew!$C$13)),"")," "),"  "," ")),""),"")</f>
        <v/>
      </c>
      <c r="CP440" s="14" t="str">
        <f t="array" aca="1" ref="CP440" ca="1">IF(P440&lt;&gt;"",IF(LEN(P440)&gt;150,1,""),"")</f>
        <v/>
      </c>
      <c r="CQ440" s="14" t="str">
        <f t="array" aca="1" ref="CQ440" ca="1">IF(AND(H440,NOT(ster!$J$3)),IF(COUNTIF(INDIRECT(wew!$C$15),P440)&gt;1,TRIM(SUBSTITUTE(_xll.MCONCAT(IF((INDIRECT(wew!$C$15)=P440)*(COLUMN(INDIRECT(wew!$C$15))&lt;&gt;D440+1),-1+COLUMN(INDIRECT(wew!$C$15)),"")," "),"  "," ")),""),"")</f>
        <v/>
      </c>
      <c r="CR440" s="14" t="str">
        <f t="array" aca="1" ref="CR440" ca="1">IF(H440,IF(AND(W440&gt;0,AO440&lt;&gt;""),TRIM(SUBSTITUTE(_xll.MCONCAT(IFERROR(IF(ISNUMBER(INDIRECT(Q440)),IF((INDIRECT(ster!$D$14)&lt;&gt;"")*(INDIRECT(Q440)&lt;AO440),INDIRECT(ster!$D$14) &amp; ": " &amp;  SUBSTITUTE(IF( AV440,IFERROR(TEXT(INDIRECT(Q440),"rrrr-mm-dd") &amp;" (" &amp; INDIRECT(Q440) &amp;")",INDIRECT(Q440)),INDIRECT(Q440))," "," "),""),""),"")," "),"  "," ")),""),"")</f>
        <v/>
      </c>
      <c r="CS440" s="14" t="str">
        <f t="array" aca="1" ref="CS440" ca="1">IF(H440,IF(AND(W440&gt;0,AP440&lt;&gt;""),TRIM(SUBSTITUTE(_xll.MCONCAT(IFERROR(IF(ISNUMBER(INDIRECT(Q440)),IF((INDIRECT(ster!$D$14)&lt;&gt;"")*(INDIRECT(Q440)&gt;AP440),INDIRECT(ster!$D$14) &amp; ": " &amp;  SUBSTITUTE(IF( AV440,IFERROR(TEXT(INDIRECT(Q440),"rrrr-mm-dd")&amp;" (" &amp; INDIRECT(Q440) &amp;")",INDIRECT(Q440)),INDIRECT(Q440))," "," "),""),""),"")," "),"  "," ")),""),"")</f>
        <v/>
      </c>
      <c r="CT440" s="14" t="str">
        <f t="array" aca="1" ref="CT440" ca="1">IF(H440,IF(AND(N440&gt;0,AR440),TRIM(SUBSTITUTE(_xll.MCONCAT(IFERROR(IF(ISNUMBER(INDIRECT(Q440)),IF((INDIRECT(ster!$D$14)&lt;&gt;"")*(IFERROR(0*(MATCH(INDIRECT(Q440),INDIRECT(K440),0)&gt;0),1)),INDIRECT(ster!$D$14) &amp; ": " &amp;  SUBSTITUTE(IF( AV440,IFERROR(TEXT(INDIRECT(Q440),"rrrr-mm-dd")&amp;" (" &amp; INDIRECT(Q440) &amp;")",INDIRECT(Q440)),INDIRECT(Q440))," "," "),""),""),"")," "),"  "," ")),""),"")</f>
        <v/>
      </c>
      <c r="CU440" s="14" t="str">
        <f t="array" aca="1" ref="CU440" ca="1">IF(H440,IF(AND(V440&gt;0),TRIM(SUBSTITUTE(_xll.MCONCAT(IF((INDIRECT(ster!$D$14)&lt;&gt;"")*(IFERROR(0*(INDIRECT(Q440)&lt;&gt;""),1)),INDIRECT(ster!$D$14),"")," "),"  "," ")),""),"")</f>
        <v/>
      </c>
      <c r="CV440" s="14" t="str">
        <f t="array" aca="1" ref="CV440" ca="1">IF(H440,IF(AS440,
TRIM(SUBSTITUTE(_xll.MCONCAT(IF(
   (INDIRECT(ster!$D$14)&lt;&gt;"")*
   ((INDIRECT(Q440)="")+
      NOT(ISNUMBER(INDIRECT(Q440)))*
      NOT(ISERROR(MATCH(INDIRECT(Q440),INDIRECT(K440),0)))
    ),
      INDIRECT(ster!$D$14),
   "")," "),"  "," ")),
""),"")</f>
        <v/>
      </c>
      <c r="CW440" s="14" t="str">
        <f t="array" aca="1" ref="CW440" ca="1">IF(H440,IF(AND(AQ440),TRIM(SUBSTITUTE(_xll.MCONCAT(IFERROR(IF(ISNUMBER(INDIRECT(Q440)),IF((INDIRECT(ster!$D$14)&lt;&gt;"")*(INDIRECT(Q440)&lt;&gt;INT(INDIRECT(Q440))),INDIRECT(ster!$D$14) &amp; ": " &amp; INDIRECT(Q440),""),""),"")," "),"  "," ")),""),"")</f>
        <v/>
      </c>
      <c r="CX440" s="14" t="str">
        <f t="array" aca="1" ref="CX440" ca="1">IF(H440,IF(OR(AU440,AV440),TRIM(SUBSTITUTE(_xll.MCONCAT(IF((INDIRECT(ster!$D$14)&lt;&gt;"")*NOT(ISNUMBER(INDIRECT(Q440))),IF(ISERROR(MATCH(INDIRECT(Q440),INDIRECT(K440),0)),IFERROR(IF(INDIRECT(Q440)&lt;&gt;"",INDIRECT(ster!$D$14) &amp; ": " &amp; SUBSTITUTE(INDIRECT(Q440)," "," "),""),""),""),"")," "),"  "," ")),""),"")</f>
        <v/>
      </c>
      <c r="CY440" s="14" t="str">
        <f t="array" aca="1" ref="CY440" ca="1">IF(H440,IF(AE440,TRIM(SUBSTITUTE(_xll.MCONCAT(IF((INDIRECT(ster!$D$14)&lt;&gt;"")*IFERROR(NOT(INDIRECT(AF440)),FALSE),IF(ISERROR(MATCH(INDIRECT(Q440),INDIRECT(K440),0)),IFERROR(IF(INDIRECT(Q440)&lt;&gt;"",INDIRECT(ster!$D$14)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CZ440" s="14" t="str">
        <f t="array" aca="1" ref="CZ440" ca="1">IF(H440,IF(AH440,TRIM(SUBSTITUTE(_xll.MCONCAT(IF((INDIRECT(ster!$D$14)&lt;&gt;"")*IFERROR(NOT(INDIRECT(AI440)),FALSE),IF(ISERROR(MATCH(INDIRECT(Q440),INDIRECT(K440),0)),IFERROR(IF(INDIRECT(Q440)&lt;&gt;"",INDIRECT(ster!$D$14)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DC440" s="14" t="str">
        <f ca="1">SUBSTITUTE(SUBSTITUTE(SUBSTITUTE(SUBSTITUTE(_xll.MCONCAT(DG440:DS440,"■"),"■■","■"),"■■","■"),"■■","■"),"■■","■")</f>
        <v>■</v>
      </c>
      <c r="DD440" s="14" t="str">
        <f t="shared" ca="1" si="9542"/>
        <v/>
      </c>
      <c r="DE440" s="14" t="str">
        <f t="shared" ca="1" si="9543"/>
        <v/>
      </c>
      <c r="DF440" s="14" t="str">
        <f t="shared" ca="1" si="9544"/>
        <v/>
      </c>
      <c r="DG440" s="14" t="str">
        <f t="shared" ca="1" si="9545"/>
        <v/>
      </c>
      <c r="DH440" s="14" t="str">
        <f t="shared" ca="1" si="9546"/>
        <v/>
      </c>
      <c r="DI440" s="14" t="str">
        <f t="shared" ca="1" si="9547"/>
        <v/>
      </c>
      <c r="DJ440" s="14" t="str">
        <f t="shared" ca="1" si="9548"/>
        <v/>
      </c>
      <c r="DK440" s="14" t="str">
        <f t="shared" ca="1" si="9549"/>
        <v/>
      </c>
      <c r="DL440" s="14" t="str">
        <f t="shared" ca="1" si="9550"/>
        <v/>
      </c>
      <c r="DM440" s="14" t="str">
        <f t="shared" ca="1" si="9551"/>
        <v/>
      </c>
      <c r="DN440" s="14" t="str">
        <f t="array" aca="1" ref="DN440" ca="1">IF(CU440&lt;&gt;"","There are errors in the entered values in the following cases: " &amp;SUBSTITUTE(CU440," ",", "),"")</f>
        <v/>
      </c>
      <c r="DO440" s="14" t="str">
        <f t="shared" ca="1" si="9552"/>
        <v/>
      </c>
      <c r="DP440" s="14" t="str">
        <f t="shared" ca="1" si="9553"/>
        <v/>
      </c>
      <c r="DQ440" s="14" t="str">
        <f t="shared" ca="1" si="9554"/>
        <v/>
      </c>
      <c r="DR440" s="14" t="str">
        <f t="shared" ca="1" si="9555"/>
        <v/>
      </c>
      <c r="DS440" s="14" t="str">
        <f t="shared" ca="1" si="9556"/>
        <v/>
      </c>
      <c r="DZ440" s="14" t="b">
        <f t="shared" ca="1" si="9557"/>
        <v>0</v>
      </c>
      <c r="EA440" s="14" t="str">
        <f t="shared" ca="1" si="9558"/>
        <v>Type of moderate sport activity 4 (q_112a_4a)</v>
      </c>
      <c r="EB440" s="14" t="str">
        <f t="shared" ca="1" si="9559"/>
        <v xml:space="preserve">Values must be numeric. </v>
      </c>
      <c r="EC440" s="14" t="str">
        <f t="shared" ca="1" si="9560"/>
        <v xml:space="preserve">Type of moderate sport activity 4 (q_112a_4a): Values must be numeric. </v>
      </c>
      <c r="ED440" s="14" t="str">
        <f t="shared" ca="1" si="9561"/>
        <v/>
      </c>
      <c r="EE440" s="14" t="str">
        <f t="shared" ca="1" si="9562"/>
        <v>Values must be numeric</v>
      </c>
      <c r="EF440" s="14" t="str">
        <f t="shared" ca="1" si="9563"/>
        <v/>
      </c>
      <c r="EG440" s="14" t="str">
        <f t="shared" ca="1" si="9564"/>
        <v/>
      </c>
      <c r="EM440" s="14" t="b">
        <f t="shared" ca="1" si="9565"/>
        <v>1</v>
      </c>
      <c r="EN440" s="14">
        <f t="shared" ca="1" si="9566"/>
        <v>408</v>
      </c>
      <c r="EO440" s="14" t="str">
        <f t="shared" ca="1" si="9567"/>
        <v>q_112a_4a</v>
      </c>
      <c r="EP440" s="14" t="str">
        <f t="shared" ca="1" si="9568"/>
        <v xml:space="preserve">Type of moderate sport activity 4 (q_112a_4a): Values must be numeric. </v>
      </c>
      <c r="EQ440" s="14" t="str">
        <f t="shared" ca="1" si="9569"/>
        <v/>
      </c>
    </row>
    <row r="441" spans="2:147" s="14" customFormat="1">
      <c r="B441" s="14" t="str">
        <f t="shared" ca="1" si="9495"/>
        <v/>
      </c>
      <c r="C441" s="14">
        <f t="shared" ca="1" si="9496"/>
        <v>409</v>
      </c>
      <c r="D441" s="14">
        <f t="shared" si="9497"/>
        <v>439</v>
      </c>
      <c r="E441" s="14" t="str">
        <f t="shared" ca="1" si="9498"/>
        <v>I</v>
      </c>
      <c r="F441" s="14" t="str">
        <f t="shared" ca="1" si="9499"/>
        <v>q_112a_4b</v>
      </c>
      <c r="G441" s="14" t="str">
        <f t="shared" ca="1" si="9500"/>
        <v>Type of other moderate sport activity 4</v>
      </c>
      <c r="H441" s="14" t="b">
        <f t="shared" ca="1" si="9501"/>
        <v>1</v>
      </c>
      <c r="I441" s="14" t="str">
        <f ca="1">IF($H441,ADDRESS(3,(D441+1)*2-1,4,,"["&amp;wew!$G$7&amp;"]"&amp;_sheetname_labels)&amp;":"&amp;ADDRESS(2+ster!$B$20,(D441+1)*2-1,4),"")</f>
        <v>[DBTemplate.xlsm]labels!AGU3:AGU61</v>
      </c>
      <c r="J441" s="14">
        <f t="array" aca="1" ref="J441" ca="1">IF(H441,MAX(0,MAX(IF(INDIRECT(I441)&lt;&gt;"",ROW(INDIRECT(I441)),""))-2),"")</f>
        <v>0</v>
      </c>
      <c r="K441" s="14" t="str">
        <f ca="1">IF($H441,IF($J441&gt;0,ADDRESS(3,(D441+1)*2-1,4,,"["&amp;wew!$G$7&amp;"]"&amp;_sheetname_labels)&amp;":"&amp;ADDRESS(2+J441,(D441+1)*2-1,4),""),"")</f>
        <v/>
      </c>
      <c r="L441" s="14" t="str">
        <f ca="1">IF($H441,IF($J441&gt;0,ADDRESS(3,(D441+1)*2,4,,"["&amp;wew!$G$7&amp;"]"&amp;_sheetname_labels)&amp;":"&amp;ADDRESS(2+J441,(D441+1)*2,4),""),"")</f>
        <v/>
      </c>
      <c r="M441" s="14">
        <f t="shared" ca="1" si="9502"/>
        <v>0</v>
      </c>
      <c r="N441" s="14">
        <f t="shared" ca="1" si="9503"/>
        <v>0</v>
      </c>
      <c r="O441" s="14" t="str">
        <f t="shared" ca="1" si="9504"/>
        <v>q_112a_4b</v>
      </c>
      <c r="P441" s="14" t="str">
        <f t="shared" ca="1" si="9505"/>
        <v>Type of other moderate sport activity 4</v>
      </c>
      <c r="Q441" s="14" t="str">
        <f ca="1">IF($BP441,ADDRESS(3,D441+1,4,,"["&amp;wew!$G$7&amp;"]"&amp;_sheetname_dataframe)&amp;":"&amp;ADDRESS(2+ster!$C$14,D441+1,4),"")</f>
        <v>[DBTemplate.xlsm]data_frame!PX3:PX3</v>
      </c>
      <c r="R441" s="14" t="str">
        <f>IF($BP441,IF(MID(_xll.FORMULATEXT(INDEX(INDIRECT(Q441),1)),1,1)="=", _xll.FORMULATEXT(INDEX(INDIRECT(Q441),1),2,TRUE),""),"")</f>
        <v/>
      </c>
      <c r="S441" s="14">
        <f t="array" aca="1" ref="S441" ca="1">IF(H441,SUM(IF((IFERROR(INDIRECT(Q441)&lt;&gt;"",FALSE))*(INDIRECT(ster!$D$14)&lt;&gt;""),1,0)),"")</f>
        <v>1</v>
      </c>
      <c r="T441" s="14">
        <f t="array" aca="1" ref="T441" ca="1">IF(H441,IF(M441&gt;0,SUM(IFERROR(1*(MATCH(INDIRECT(Q441),INDIRECT(K441),0)&gt;0),0)*(INDIRECT(ster!$D$14)&lt;&gt;"")*NOT(ISNUMBER(INDIRECT(Q441)))),0),"")</f>
        <v>0</v>
      </c>
      <c r="U441" s="14">
        <f t="array" aca="1" ref="U441" ca="1">IF(H441,SUM((IFERROR(INDIRECT(Q441)="",FALSE))*(INDIRECT(ster!$D$14)&lt;&gt;"")),"")</f>
        <v>0</v>
      </c>
      <c r="V441" s="14">
        <f t="array" aca="1" ref="V441" ca="1">IF(H441,SUM((IFERROR(INDIRECT(Q441)="#ąś",TRUE))*(INDIRECT(ster!$D$14)&lt;&gt;"")),"")</f>
        <v>0</v>
      </c>
      <c r="W441" s="14">
        <f t="array" aca="1" ref="W441" ca="1">IF(H441,SUM(ISNUMBER(INDIRECT(Q441))*(INDIRECT(ster!$D$14)&lt;&gt;"")),"")</f>
        <v>1</v>
      </c>
      <c r="X441" s="14">
        <f t="array" aca="1" ref="X441" ca="1">IF(AND(H441,W441&gt;0),IF(wew!$B$3,MIN(IF((INDIRECT(ster!$D$14)&lt;&gt;"")*IFERROR(INDIRECT($Q441)&lt;&gt;"",FALSE),IFERROR(INDIRECT($Q441),"X"),"X")),"&lt;włącz podświetlanie wartości&gt;"),"—")</f>
        <v>2</v>
      </c>
      <c r="Y441" s="14">
        <f t="array" aca="1" ref="Y441" ca="1">IF(AND(H441,W441&gt;0),IF(wew!$B$3,MAX(IF((INDIRECT(ster!$D$14)&lt;&gt;"")*IFERROR(INDIRECT($Q441)&lt;&gt;"",FALSE),IFERROR(INDIRECT($Q441),"X"),"X")),"&lt;włącz podświetlanie wartości&gt;"),"—")</f>
        <v>2</v>
      </c>
      <c r="Z441" s="14">
        <f t="shared" ca="1" si="9506"/>
        <v>0</v>
      </c>
      <c r="AA441" s="12">
        <f t="shared" ca="1" si="9507"/>
        <v>1</v>
      </c>
      <c r="AB441" s="17">
        <f t="array" aca="1" ref="AB441" ca="1">IF(H441,IF(W441&gt;0,SUM((INDIRECT(ster!$D$14)&lt;&gt;"")*IFERROR((INDIRECT(Q441)&lt;&gt;"")*(INDIRECT(Q441)=INT(INDIRECT(Q441))),0)),0),"")</f>
        <v>1</v>
      </c>
      <c r="AC441" s="17">
        <f t="array" aca="1" ref="AC441" ca="1">IF(H441,W441-AB441,"")</f>
        <v>0</v>
      </c>
      <c r="AD441" s="17">
        <f t="shared" ca="1" si="9508"/>
        <v>1</v>
      </c>
      <c r="AE441" s="17" t="b">
        <f t="shared" ca="1" si="9509"/>
        <v>0</v>
      </c>
      <c r="AF441" s="17" t="str">
        <f ca="1">IF(AE441,IF($H441,ADDRESS(3,D441+2,4,,"["&amp;wew!$G$7&amp;"]"&amp;_sheetname_dataframe)&amp;":"&amp;ADDRESS(2+ster!$C$14,D441+2,4),""),"")</f>
        <v/>
      </c>
      <c r="AG441" s="17" t="str">
        <f t="shared" ca="1" si="9510"/>
        <v/>
      </c>
      <c r="AH441" s="17" t="b">
        <f t="shared" ca="1" si="9511"/>
        <v>0</v>
      </c>
      <c r="AI441" s="17" t="str">
        <f ca="1">IF(AH441,IF($H441,ADDRESS(3,D441+3,4,,"["&amp;wew!$G$7&amp;"]"&amp;_sheetname_dataframe)&amp;":"&amp;ADDRESS(2+ster!$C$14,D441+3,4),""),"")</f>
        <v/>
      </c>
      <c r="AJ441" s="17" t="str">
        <f t="shared" ca="1" si="9512"/>
        <v/>
      </c>
      <c r="AK441" s="17" t="b">
        <f t="shared" ca="1" si="9513"/>
        <v>0</v>
      </c>
      <c r="AL441" s="17" t="b">
        <f t="shared" ca="1" si="9514"/>
        <v>0</v>
      </c>
      <c r="AM441" s="17" t="b">
        <f t="shared" ca="1" si="9515"/>
        <v>0</v>
      </c>
      <c r="AN441" s="17">
        <f t="shared" ca="1" si="9516"/>
        <v>0</v>
      </c>
      <c r="AO441" s="24" t="str">
        <f t="shared" ca="1" si="9517"/>
        <v/>
      </c>
      <c r="AP441" s="24" t="str">
        <f t="shared" ca="1" si="9518"/>
        <v/>
      </c>
      <c r="AQ441" s="17" t="b">
        <f t="shared" ca="1" si="9519"/>
        <v>0</v>
      </c>
      <c r="AR441" s="17" t="b">
        <f t="shared" ca="1" si="9520"/>
        <v>0</v>
      </c>
      <c r="AS441" s="17" t="b">
        <f t="shared" ca="1" si="9521"/>
        <v>0</v>
      </c>
      <c r="AT441" s="17" t="b">
        <f t="shared" ca="1" si="9522"/>
        <v>1</v>
      </c>
      <c r="AU441" s="17" t="b">
        <f t="shared" ca="1" si="9523"/>
        <v>0</v>
      </c>
      <c r="AV441" s="17" t="b">
        <f t="shared" ca="1" si="9524"/>
        <v>0</v>
      </c>
      <c r="AW441" s="17" t="b">
        <f t="shared" ca="1" si="9525"/>
        <v>1</v>
      </c>
      <c r="AX441" s="14" t="b">
        <f t="array" aca="1" ref="AX441" ca="1">IF(H441,N441&gt;0,"")</f>
        <v>0</v>
      </c>
      <c r="AY441" s="17" t="str">
        <f t="shared" ca="1" si="9526"/>
        <v/>
      </c>
      <c r="AZ441" s="17" t="str">
        <f t="array" aca="1" ref="AZ441" ca="1">IF(AY441&lt;&gt;"",SUM(1*ISERROR(MATCH(INDIRECT(AY441),INDIRECT(K441),0)))=0,"")</f>
        <v/>
      </c>
      <c r="BA441" s="17" t="b">
        <f t="shared" ca="1" si="9527"/>
        <v>0</v>
      </c>
      <c r="BB441" s="17" t="b">
        <v>0</v>
      </c>
      <c r="BC441" s="17" t="str">
        <f t="shared" ca="1" si="9528"/>
        <v/>
      </c>
      <c r="BD441" s="17" t="str">
        <f t="shared" ca="1" si="9529"/>
        <v/>
      </c>
      <c r="BE441" s="17" t="str">
        <f t="shared" ca="1" si="9530"/>
        <v/>
      </c>
      <c r="BF441" s="17" t="str">
        <f t="shared" ca="1" si="9531"/>
        <v/>
      </c>
      <c r="BG441" s="17" t="str">
        <f t="shared" ca="1" si="9532"/>
        <v/>
      </c>
      <c r="BH441" s="17" t="str">
        <f t="shared" ca="1" si="9533"/>
        <v/>
      </c>
      <c r="BI441" s="17" t="str">
        <f t="shared" ca="1" si="9534"/>
        <v/>
      </c>
      <c r="BJ441" s="17" t="b">
        <f t="shared" ca="1" si="9535"/>
        <v>0</v>
      </c>
      <c r="BK441" s="17" t="str">
        <f t="shared" ca="1" si="9536"/>
        <v/>
      </c>
      <c r="BL441" s="17" t="str">
        <f t="shared" ca="1" si="9537"/>
        <v/>
      </c>
      <c r="BM441" s="17" t="str">
        <f t="shared" ca="1" si="9538"/>
        <v>S</v>
      </c>
      <c r="BN441" s="17" t="str">
        <f t="shared" ca="1" si="9539"/>
        <v>S</v>
      </c>
      <c r="BO441" s="17" t="str">
        <f t="shared" ca="1" si="9540"/>
        <v>N</v>
      </c>
      <c r="BP441" s="14" t="b">
        <f t="shared" ca="1" si="9541"/>
        <v>1</v>
      </c>
      <c r="BQ441" s="35"/>
      <c r="BU441" s="14" t="s">
        <v>386</v>
      </c>
      <c r="BX441" s="16"/>
      <c r="BY441" s="16"/>
      <c r="BZ441" s="16"/>
      <c r="CA441" s="16"/>
      <c r="CB441" s="16"/>
      <c r="CC441" s="16"/>
      <c r="CD441" s="16"/>
      <c r="CE441" s="16"/>
      <c r="CF441" s="16"/>
      <c r="CN441" s="14">
        <f ca="1">IF(H441,IFERROR(IsVariableNameLegal(O441),0),0)</f>
        <v>0</v>
      </c>
      <c r="CO441" s="14" t="str">
        <f t="array" aca="1" ref="CO441" ca="1">IF(H441,IF(COUNTIF(INDIRECT(wew!$C$13),O441)&gt;1,TRIM(SUBSTITUTE(_xll.MCONCAT(IF((INDIRECT(wew!$C$13)=O441)*(COLUMN(INDIRECT(wew!$C$13))&lt;&gt;D441+1),-1+COLUMN(INDIRECT(wew!$C$13)),"")," "),"  "," ")),""),"")</f>
        <v/>
      </c>
      <c r="CP441" s="14" t="str">
        <f t="array" aca="1" ref="CP441" ca="1">IF(P441&lt;&gt;"",IF(LEN(P441)&gt;150,1,""),"")</f>
        <v/>
      </c>
      <c r="CQ441" s="14" t="str">
        <f t="array" aca="1" ref="CQ441" ca="1">IF(AND(H441,NOT(ster!$J$3)),IF(COUNTIF(INDIRECT(wew!$C$15),P441)&gt;1,TRIM(SUBSTITUTE(_xll.MCONCAT(IF((INDIRECT(wew!$C$15)=P441)*(COLUMN(INDIRECT(wew!$C$15))&lt;&gt;D441+1),-1+COLUMN(INDIRECT(wew!$C$15)),"")," "),"  "," ")),""),"")</f>
        <v/>
      </c>
      <c r="CR441" s="14" t="str">
        <f t="array" aca="1" ref="CR441" ca="1">IF(H441,IF(AND(W441&gt;0,AO441&lt;&gt;""),TRIM(SUBSTITUTE(_xll.MCONCAT(IFERROR(IF(ISNUMBER(INDIRECT(Q441)),IF((INDIRECT(ster!$D$14)&lt;&gt;"")*(INDIRECT(Q441)&lt;AO441),INDIRECT(ster!$D$14) &amp; ": " &amp;  SUBSTITUTE(IF( AV441,IFERROR(TEXT(INDIRECT(Q441),"rrrr-mm-dd") &amp;" (" &amp; INDIRECT(Q441) &amp;")",INDIRECT(Q441)),INDIRECT(Q441))," "," "),""),""),"")," "),"  "," ")),""),"")</f>
        <v/>
      </c>
      <c r="CS441" s="14" t="str">
        <f t="array" aca="1" ref="CS441" ca="1">IF(H441,IF(AND(W441&gt;0,AP441&lt;&gt;""),TRIM(SUBSTITUTE(_xll.MCONCAT(IFERROR(IF(ISNUMBER(INDIRECT(Q441)),IF((INDIRECT(ster!$D$14)&lt;&gt;"")*(INDIRECT(Q441)&gt;AP441),INDIRECT(ster!$D$14) &amp; ": " &amp;  SUBSTITUTE(IF( AV441,IFERROR(TEXT(INDIRECT(Q441),"rrrr-mm-dd")&amp;" (" &amp; INDIRECT(Q441) &amp;")",INDIRECT(Q441)),INDIRECT(Q441))," "," "),""),""),"")," "),"  "," ")),""),"")</f>
        <v/>
      </c>
      <c r="CT441" s="14" t="str">
        <f t="array" aca="1" ref="CT441" ca="1">IF(H441,IF(AND(N441&gt;0,AR441),TRIM(SUBSTITUTE(_xll.MCONCAT(IFERROR(IF(ISNUMBER(INDIRECT(Q441)),IF((INDIRECT(ster!$D$14)&lt;&gt;"")*(IFERROR(0*(MATCH(INDIRECT(Q441),INDIRECT(K441),0)&gt;0),1)),INDIRECT(ster!$D$14) &amp; ": " &amp;  SUBSTITUTE(IF( AV441,IFERROR(TEXT(INDIRECT(Q441),"rrrr-mm-dd")&amp;" (" &amp; INDIRECT(Q441) &amp;")",INDIRECT(Q441)),INDIRECT(Q441))," "," "),""),""),"")," "),"  "," ")),""),"")</f>
        <v/>
      </c>
      <c r="CU441" s="14" t="str">
        <f t="array" aca="1" ref="CU441" ca="1">IF(H441,IF(AND(V441&gt;0),TRIM(SUBSTITUTE(_xll.MCONCAT(IF((INDIRECT(ster!$D$14)&lt;&gt;"")*(IFERROR(0*(INDIRECT(Q441)&lt;&gt;""),1)),INDIRECT(ster!$D$14),"")," "),"  "," ")),""),"")</f>
        <v/>
      </c>
      <c r="CV441" s="14" t="str">
        <f t="array" aca="1" ref="CV441" ca="1">IF(H441,IF(AS441,
TRIM(SUBSTITUTE(_xll.MCONCAT(IF(
   (INDIRECT(ster!$D$14)&lt;&gt;"")*
   ((INDIRECT(Q441)="")+
      NOT(ISNUMBER(INDIRECT(Q441)))*
      NOT(ISERROR(MATCH(INDIRECT(Q441),INDIRECT(K441),0)))
    ),
      INDIRECT(ster!$D$14),
   "")," "),"  "," ")),
""),"")</f>
        <v/>
      </c>
      <c r="CW441" s="14" t="str">
        <f t="array" aca="1" ref="CW441" ca="1">IF(H441,IF(AND(AQ441),TRIM(SUBSTITUTE(_xll.MCONCAT(IFERROR(IF(ISNUMBER(INDIRECT(Q441)),IF((INDIRECT(ster!$D$14)&lt;&gt;"")*(INDIRECT(Q441)&lt;&gt;INT(INDIRECT(Q441))),INDIRECT(ster!$D$14) &amp; ": " &amp; INDIRECT(Q441),""),""),"")," "),"  "," ")),""),"")</f>
        <v/>
      </c>
      <c r="CX441" s="14" t="str">
        <f t="array" aca="1" ref="CX441" ca="1">IF(H441,IF(OR(AU441,AV441),TRIM(SUBSTITUTE(_xll.MCONCAT(IF((INDIRECT(ster!$D$14)&lt;&gt;"")*NOT(ISNUMBER(INDIRECT(Q441))),IF(ISERROR(MATCH(INDIRECT(Q441),INDIRECT(K441),0)),IFERROR(IF(INDIRECT(Q441)&lt;&gt;"",INDIRECT(ster!$D$14) &amp; ": " &amp; SUBSTITUTE(INDIRECT(Q441)," "," "),""),""),""),"")," "),"  "," ")),""),"")</f>
        <v/>
      </c>
      <c r="CY441" s="14" t="str">
        <f t="array" aca="1" ref="CY441" ca="1">IF(H441,IF(AE441,TRIM(SUBSTITUTE(_xll.MCONCAT(IF((INDIRECT(ster!$D$14)&lt;&gt;"")*IFERROR(NOT(INDIRECT(AF441)),FALSE),IF(ISERROR(MATCH(INDIRECT(Q441),INDIRECT(K441),0)),IFERROR(IF(INDIRECT(Q441)&lt;&gt;"",INDIRECT(ster!$D$14)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CZ441" s="14" t="str">
        <f t="array" aca="1" ref="CZ441" ca="1">IF(H441,IF(AH441,TRIM(SUBSTITUTE(_xll.MCONCAT(IF((INDIRECT(ster!$D$14)&lt;&gt;"")*IFERROR(NOT(INDIRECT(AI441)),FALSE),IF(ISERROR(MATCH(INDIRECT(Q441),INDIRECT(K441),0)),IFERROR(IF(INDIRECT(Q441)&lt;&gt;"",INDIRECT(ster!$D$14)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DC441" s="14" t="str">
        <f ca="1">SUBSTITUTE(SUBSTITUTE(SUBSTITUTE(SUBSTITUTE(_xll.MCONCAT(DG441:DS441,"■"),"■■","■"),"■■","■"),"■■","■"),"■■","■")</f>
        <v>■</v>
      </c>
      <c r="DD441" s="14" t="str">
        <f t="shared" ca="1" si="9542"/>
        <v/>
      </c>
      <c r="DE441" s="14" t="str">
        <f t="shared" ca="1" si="9543"/>
        <v/>
      </c>
      <c r="DF441" s="14" t="str">
        <f t="shared" ca="1" si="9544"/>
        <v/>
      </c>
      <c r="DG441" s="14" t="str">
        <f t="shared" ca="1" si="9545"/>
        <v/>
      </c>
      <c r="DH441" s="14" t="str">
        <f t="shared" ca="1" si="9546"/>
        <v/>
      </c>
      <c r="DI441" s="14" t="str">
        <f t="shared" ca="1" si="9547"/>
        <v/>
      </c>
      <c r="DJ441" s="14" t="str">
        <f t="shared" ca="1" si="9548"/>
        <v/>
      </c>
      <c r="DK441" s="14" t="str">
        <f t="shared" ca="1" si="9549"/>
        <v/>
      </c>
      <c r="DL441" s="14" t="str">
        <f t="shared" ca="1" si="9550"/>
        <v/>
      </c>
      <c r="DM441" s="14" t="str">
        <f t="shared" ca="1" si="9551"/>
        <v/>
      </c>
      <c r="DN441" s="14" t="str">
        <f t="array" aca="1" ref="DN441" ca="1">IF(CU441&lt;&gt;"","There are errors in the entered values in the following cases: " &amp;SUBSTITUTE(CU441," ",", "),"")</f>
        <v/>
      </c>
      <c r="DO441" s="14" t="str">
        <f t="shared" ca="1" si="9552"/>
        <v/>
      </c>
      <c r="DP441" s="14" t="str">
        <f t="shared" ca="1" si="9553"/>
        <v/>
      </c>
      <c r="DQ441" s="14" t="str">
        <f t="shared" ca="1" si="9554"/>
        <v/>
      </c>
      <c r="DR441" s="14" t="str">
        <f t="shared" ca="1" si="9555"/>
        <v/>
      </c>
      <c r="DS441" s="14" t="str">
        <f t="shared" ca="1" si="9556"/>
        <v/>
      </c>
      <c r="DZ441" s="14" t="b">
        <f t="shared" ca="1" si="9557"/>
        <v>0</v>
      </c>
      <c r="EA441" s="14" t="str">
        <f t="shared" ca="1" si="9558"/>
        <v/>
      </c>
      <c r="EB441" s="14" t="str">
        <f t="shared" ca="1" si="9559"/>
        <v/>
      </c>
      <c r="EC441" s="14" t="str">
        <f t="shared" ca="1" si="9560"/>
        <v/>
      </c>
      <c r="ED441" s="14" t="str">
        <f t="shared" ca="1" si="9561"/>
        <v/>
      </c>
      <c r="EE441" s="14" t="str">
        <f t="shared" ca="1" si="9562"/>
        <v/>
      </c>
      <c r="EF441" s="14" t="str">
        <f t="shared" ca="1" si="9563"/>
        <v/>
      </c>
      <c r="EG441" s="14" t="str">
        <f t="shared" ca="1" si="9564"/>
        <v/>
      </c>
      <c r="EM441" s="14" t="b">
        <f t="shared" ca="1" si="9565"/>
        <v>0</v>
      </c>
      <c r="EN441" s="14" t="str">
        <f t="shared" ca="1" si="9566"/>
        <v/>
      </c>
      <c r="EO441" s="14" t="str">
        <f t="shared" ca="1" si="9567"/>
        <v/>
      </c>
      <c r="EP441" s="14" t="str">
        <f t="shared" ca="1" si="9568"/>
        <v/>
      </c>
      <c r="EQ441" s="14" t="str">
        <f t="shared" ca="1" si="9569"/>
        <v/>
      </c>
    </row>
    <row r="442" spans="2:147" s="14" customFormat="1">
      <c r="B442" s="14" t="str">
        <f t="shared" ca="1" si="9495"/>
        <v/>
      </c>
      <c r="C442" s="14">
        <f t="shared" ca="1" si="9496"/>
        <v>410</v>
      </c>
      <c r="D442" s="14">
        <f t="shared" si="9497"/>
        <v>440</v>
      </c>
      <c r="E442" s="14" t="str">
        <f t="shared" ca="1" si="9498"/>
        <v>I</v>
      </c>
      <c r="F442" s="14" t="str">
        <f t="shared" ca="1" si="9499"/>
        <v>q_112a_4c</v>
      </c>
      <c r="G442" s="14" t="str">
        <f t="shared" ca="1" si="9500"/>
        <v>How long moderate sport activity 4</v>
      </c>
      <c r="H442" s="14" t="b">
        <f t="shared" ca="1" si="9501"/>
        <v>1</v>
      </c>
      <c r="I442" s="14" t="str">
        <f ca="1">IF($H442,ADDRESS(3,(D442+1)*2-1,4,,"["&amp;wew!$G$7&amp;"]"&amp;_sheetname_labels)&amp;":"&amp;ADDRESS(2+ster!$B$20,(D442+1)*2-1,4),"")</f>
        <v>[DBTemplate.xlsm]labels!AGW3:AGW61</v>
      </c>
      <c r="J442" s="14">
        <f t="array" aca="1" ref="J442" ca="1">IF(H442,MAX(0,MAX(IF(INDIRECT(I442)&lt;&gt;"",ROW(INDIRECT(I442)),""))-2),"")</f>
        <v>0</v>
      </c>
      <c r="K442" s="14" t="str">
        <f ca="1">IF($H442,IF($J442&gt;0,ADDRESS(3,(D442+1)*2-1,4,,"["&amp;wew!$G$7&amp;"]"&amp;_sheetname_labels)&amp;":"&amp;ADDRESS(2+J442,(D442+1)*2-1,4),""),"")</f>
        <v/>
      </c>
      <c r="L442" s="14" t="str">
        <f ca="1">IF($H442,IF($J442&gt;0,ADDRESS(3,(D442+1)*2,4,,"["&amp;wew!$G$7&amp;"]"&amp;_sheetname_labels)&amp;":"&amp;ADDRESS(2+J442,(D442+1)*2,4),""),"")</f>
        <v/>
      </c>
      <c r="M442" s="14">
        <f t="shared" ca="1" si="9502"/>
        <v>0</v>
      </c>
      <c r="N442" s="14">
        <f t="shared" ca="1" si="9503"/>
        <v>0</v>
      </c>
      <c r="O442" s="14" t="str">
        <f t="shared" ca="1" si="9504"/>
        <v>q_112a_4c</v>
      </c>
      <c r="P442" s="14" t="str">
        <f t="shared" ca="1" si="9505"/>
        <v>How long moderate sport activity 4</v>
      </c>
      <c r="Q442" s="14" t="str">
        <f ca="1">IF($BP442,ADDRESS(3,D442+1,4,,"["&amp;wew!$G$7&amp;"]"&amp;_sheetname_dataframe)&amp;":"&amp;ADDRESS(2+ster!$C$14,D442+1,4),"")</f>
        <v>[DBTemplate.xlsm]data_frame!PY3:PY3</v>
      </c>
      <c r="R442" s="14" t="str">
        <f>IF($BP442,IF(MID(_xll.FORMULATEXT(INDEX(INDIRECT(Q442),1)),1,1)="=", _xll.FORMULATEXT(INDEX(INDIRECT(Q442),1),2,TRUE),""),"")</f>
        <v/>
      </c>
      <c r="S442" s="14">
        <f t="array" aca="1" ref="S442" ca="1">IF(H442,SUM(IF((IFERROR(INDIRECT(Q442)&lt;&gt;"",FALSE))*(INDIRECT(ster!$D$14)&lt;&gt;""),1,0)),"")</f>
        <v>0</v>
      </c>
      <c r="T442" s="14">
        <f t="array" aca="1" ref="T442" ca="1">IF(H442,IF(M442&gt;0,SUM(IFERROR(1*(MATCH(INDIRECT(Q442),INDIRECT(K442),0)&gt;0),0)*(INDIRECT(ster!$D$14)&lt;&gt;"")*NOT(ISNUMBER(INDIRECT(Q442)))),0),"")</f>
        <v>0</v>
      </c>
      <c r="U442" s="14">
        <f t="array" aca="1" ref="U442" ca="1">IF(H442,SUM((IFERROR(INDIRECT(Q442)="",FALSE))*(INDIRECT(ster!$D$14)&lt;&gt;"")),"")</f>
        <v>1</v>
      </c>
      <c r="V442" s="14">
        <f t="array" aca="1" ref="V442" ca="1">IF(H442,SUM((IFERROR(INDIRECT(Q442)="#ąś",TRUE))*(INDIRECT(ster!$D$14)&lt;&gt;"")),"")</f>
        <v>0</v>
      </c>
      <c r="W442" s="14">
        <f t="array" aca="1" ref="W442" ca="1">IF(H442,SUM(ISNUMBER(INDIRECT(Q442))*(INDIRECT(ster!$D$14)&lt;&gt;"")),"")</f>
        <v>0</v>
      </c>
      <c r="X442" s="14" t="str">
        <f t="array" aca="1" ref="X442" ca="1">IF(AND(H442,W442&gt;0),IF(wew!$B$3,MIN(IF((INDIRECT(ster!$D$14)&lt;&gt;"")*IFERROR(INDIRECT($Q442)&lt;&gt;"",FALSE),IFERROR(INDIRECT($Q442),"X"),"X")),"&lt;włącz podświetlanie wartości&gt;"),"—")</f>
        <v>—</v>
      </c>
      <c r="Y442" s="14" t="str">
        <f t="array" aca="1" ref="Y442" ca="1">IF(AND(H442,W442&gt;0),IF(wew!$B$3,MAX(IF((INDIRECT(ster!$D$14)&lt;&gt;"")*IFERROR(INDIRECT($Q442)&lt;&gt;"",FALSE),IFERROR(INDIRECT($Q442),"X"),"X")),"&lt;włącz podświetlanie wartości&gt;"),"—")</f>
        <v>—</v>
      </c>
      <c r="Z442" s="14">
        <f t="shared" ca="1" si="9506"/>
        <v>0</v>
      </c>
      <c r="AA442" s="12" t="str">
        <f t="shared" ca="1" si="9507"/>
        <v>—</v>
      </c>
      <c r="AB442" s="17">
        <f t="array" aca="1" ref="AB442" ca="1">IF(H442,IF(W442&gt;0,SUM((INDIRECT(ster!$D$14)&lt;&gt;"")*IFERROR((INDIRECT(Q442)&lt;&gt;"")*(INDIRECT(Q442)=INT(INDIRECT(Q442))),0)),0),"")</f>
        <v>0</v>
      </c>
      <c r="AC442" s="17">
        <f t="array" aca="1" ref="AC442" ca="1">IF(H442,W442-AB442,"")</f>
        <v>0</v>
      </c>
      <c r="AD442" s="17">
        <f t="shared" ca="1" si="9508"/>
        <v>1</v>
      </c>
      <c r="AE442" s="17" t="b">
        <f t="shared" ca="1" si="9509"/>
        <v>0</v>
      </c>
      <c r="AF442" s="17" t="str">
        <f ca="1">IF(AE442,IF($H442,ADDRESS(3,D442+2,4,,"["&amp;wew!$G$7&amp;"]"&amp;_sheetname_dataframe)&amp;":"&amp;ADDRESS(2+ster!$C$14,D442+2,4),""),"")</f>
        <v/>
      </c>
      <c r="AG442" s="17" t="str">
        <f t="shared" ca="1" si="9510"/>
        <v/>
      </c>
      <c r="AH442" s="17" t="b">
        <f t="shared" ca="1" si="9511"/>
        <v>0</v>
      </c>
      <c r="AI442" s="17" t="str">
        <f ca="1">IF(AH442,IF($H442,ADDRESS(3,D442+3,4,,"["&amp;wew!$G$7&amp;"]"&amp;_sheetname_dataframe)&amp;":"&amp;ADDRESS(2+ster!$C$14,D442+3,4),""),"")</f>
        <v/>
      </c>
      <c r="AJ442" s="17" t="str">
        <f t="shared" ca="1" si="9512"/>
        <v/>
      </c>
      <c r="AK442" s="17" t="b">
        <f t="shared" ca="1" si="9513"/>
        <v>0</v>
      </c>
      <c r="AL442" s="17" t="b">
        <f t="shared" ca="1" si="9514"/>
        <v>0</v>
      </c>
      <c r="AM442" s="17" t="b">
        <f t="shared" ca="1" si="9515"/>
        <v>1</v>
      </c>
      <c r="AN442" s="17">
        <f t="shared" ca="1" si="9516"/>
        <v>0</v>
      </c>
      <c r="AO442" s="24" t="str">
        <f t="shared" ca="1" si="9517"/>
        <v/>
      </c>
      <c r="AP442" s="24" t="str">
        <f t="shared" ca="1" si="9518"/>
        <v/>
      </c>
      <c r="AQ442" s="17" t="b">
        <f t="shared" ca="1" si="9519"/>
        <v>0</v>
      </c>
      <c r="AR442" s="17" t="b">
        <f t="shared" ca="1" si="9520"/>
        <v>0</v>
      </c>
      <c r="AS442" s="17" t="b">
        <f t="shared" ca="1" si="9521"/>
        <v>0</v>
      </c>
      <c r="AT442" s="17" t="b">
        <f t="shared" ca="1" si="9522"/>
        <v>0</v>
      </c>
      <c r="AU442" s="17" t="b">
        <f t="shared" ca="1" si="9523"/>
        <v>1</v>
      </c>
      <c r="AV442" s="17" t="b">
        <f t="shared" ca="1" si="9524"/>
        <v>0</v>
      </c>
      <c r="AW442" s="17" t="b">
        <f t="shared" ca="1" si="9525"/>
        <v>0</v>
      </c>
      <c r="AX442" s="14" t="b">
        <f t="array" aca="1" ref="AX442" ca="1">IF(H442,N442&gt;0,"")</f>
        <v>0</v>
      </c>
      <c r="AY442" s="17" t="str">
        <f t="shared" ca="1" si="9526"/>
        <v/>
      </c>
      <c r="AZ442" s="17" t="str">
        <f t="array" aca="1" ref="AZ442" ca="1">IF(AY442&lt;&gt;"",SUM(1*ISERROR(MATCH(INDIRECT(AY442),INDIRECT(K442),0)))=0,"")</f>
        <v/>
      </c>
      <c r="BA442" s="17" t="b">
        <f t="shared" ca="1" si="9527"/>
        <v>0</v>
      </c>
      <c r="BB442" s="17" t="b">
        <v>0</v>
      </c>
      <c r="BC442" s="17" t="str">
        <f t="shared" ca="1" si="9528"/>
        <v/>
      </c>
      <c r="BD442" s="17" t="str">
        <f t="shared" ca="1" si="9529"/>
        <v/>
      </c>
      <c r="BE442" s="17" t="str">
        <f t="shared" ca="1" si="9530"/>
        <v/>
      </c>
      <c r="BF442" s="17" t="str">
        <f t="shared" ca="1" si="9531"/>
        <v/>
      </c>
      <c r="BG442" s="17" t="str">
        <f t="shared" ca="1" si="9532"/>
        <v/>
      </c>
      <c r="BH442" s="17" t="str">
        <f t="shared" ca="1" si="9533"/>
        <v/>
      </c>
      <c r="BI442" s="17" t="str">
        <f t="shared" ca="1" si="9534"/>
        <v/>
      </c>
      <c r="BJ442" s="17" t="b">
        <f t="shared" ca="1" si="9535"/>
        <v>0</v>
      </c>
      <c r="BK442" s="17" t="b">
        <f t="shared" ca="1" si="9536"/>
        <v>1</v>
      </c>
      <c r="BL442" s="17" t="b">
        <f t="shared" ca="1" si="9537"/>
        <v>0</v>
      </c>
      <c r="BM442" s="17" t="str">
        <f t="shared" ca="1" si="9538"/>
        <v>I</v>
      </c>
      <c r="BN442" s="17" t="str">
        <f t="shared" ca="1" si="9539"/>
        <v>I</v>
      </c>
      <c r="BO442" s="17" t="str">
        <f t="shared" ca="1" si="9540"/>
        <v>I</v>
      </c>
      <c r="BP442" s="14" t="b">
        <f t="shared" ca="1" si="9541"/>
        <v>1</v>
      </c>
      <c r="BQ442" s="35"/>
      <c r="BU442" s="14" t="s">
        <v>387</v>
      </c>
      <c r="BX442" s="16"/>
      <c r="BY442" s="16"/>
      <c r="BZ442" s="16"/>
      <c r="CA442" s="16"/>
      <c r="CB442" s="16"/>
      <c r="CC442" s="16"/>
      <c r="CD442" s="16"/>
      <c r="CE442" s="16"/>
      <c r="CF442" s="16"/>
      <c r="CN442" s="14">
        <f ca="1">IF(H442,IFERROR(IsVariableNameLegal(O442),0),0)</f>
        <v>0</v>
      </c>
      <c r="CO442" s="14" t="str">
        <f t="array" aca="1" ref="CO442" ca="1">IF(H442,IF(COUNTIF(INDIRECT(wew!$C$13),O442)&gt;1,TRIM(SUBSTITUTE(_xll.MCONCAT(IF((INDIRECT(wew!$C$13)=O442)*(COLUMN(INDIRECT(wew!$C$13))&lt;&gt;D442+1),-1+COLUMN(INDIRECT(wew!$C$13)),"")," "),"  "," ")),""),"")</f>
        <v/>
      </c>
      <c r="CP442" s="14" t="str">
        <f t="array" aca="1" ref="CP442" ca="1">IF(P442&lt;&gt;"",IF(LEN(P442)&gt;150,1,""),"")</f>
        <v/>
      </c>
      <c r="CQ442" s="14" t="str">
        <f t="array" aca="1" ref="CQ442" ca="1">IF(AND(H442,NOT(ster!$J$3)),IF(COUNTIF(INDIRECT(wew!$C$15),P442)&gt;1,TRIM(SUBSTITUTE(_xll.MCONCAT(IF((INDIRECT(wew!$C$15)=P442)*(COLUMN(INDIRECT(wew!$C$15))&lt;&gt;D442+1),-1+COLUMN(INDIRECT(wew!$C$15)),"")," "),"  "," ")),""),"")</f>
        <v/>
      </c>
      <c r="CR442" s="14" t="str">
        <f t="array" aca="1" ref="CR442" ca="1">IF(H442,IF(AND(W442&gt;0,AO442&lt;&gt;""),TRIM(SUBSTITUTE(_xll.MCONCAT(IFERROR(IF(ISNUMBER(INDIRECT(Q442)),IF((INDIRECT(ster!$D$14)&lt;&gt;"")*(INDIRECT(Q442)&lt;AO442),INDIRECT(ster!$D$14) &amp; ": " &amp;  SUBSTITUTE(IF( AV442,IFERROR(TEXT(INDIRECT(Q442),"rrrr-mm-dd") &amp;" (" &amp; INDIRECT(Q442) &amp;")",INDIRECT(Q442)),INDIRECT(Q442))," "," "),""),""),"")," "),"  "," ")),""),"")</f>
        <v/>
      </c>
      <c r="CS442" s="14" t="str">
        <f t="array" aca="1" ref="CS442" ca="1">IF(H442,IF(AND(W442&gt;0,AP442&lt;&gt;""),TRIM(SUBSTITUTE(_xll.MCONCAT(IFERROR(IF(ISNUMBER(INDIRECT(Q442)),IF((INDIRECT(ster!$D$14)&lt;&gt;"")*(INDIRECT(Q442)&gt;AP442),INDIRECT(ster!$D$14) &amp; ": " &amp;  SUBSTITUTE(IF( AV442,IFERROR(TEXT(INDIRECT(Q442),"rrrr-mm-dd")&amp;" (" &amp; INDIRECT(Q442) &amp;")",INDIRECT(Q442)),INDIRECT(Q442))," "," "),""),""),"")," "),"  "," ")),""),"")</f>
        <v/>
      </c>
      <c r="CT442" s="14" t="str">
        <f t="array" aca="1" ref="CT442" ca="1">IF(H442,IF(AND(N442&gt;0,AR442),TRIM(SUBSTITUTE(_xll.MCONCAT(IFERROR(IF(ISNUMBER(INDIRECT(Q442)),IF((INDIRECT(ster!$D$14)&lt;&gt;"")*(IFERROR(0*(MATCH(INDIRECT(Q442),INDIRECT(K442),0)&gt;0),1)),INDIRECT(ster!$D$14) &amp; ": " &amp;  SUBSTITUTE(IF( AV442,IFERROR(TEXT(INDIRECT(Q442),"rrrr-mm-dd")&amp;" (" &amp; INDIRECT(Q442) &amp;")",INDIRECT(Q442)),INDIRECT(Q442))," "," "),""),""),"")," "),"  "," ")),""),"")</f>
        <v/>
      </c>
      <c r="CU442" s="14" t="str">
        <f t="array" aca="1" ref="CU442" ca="1">IF(H442,IF(AND(V442&gt;0),TRIM(SUBSTITUTE(_xll.MCONCAT(IF((INDIRECT(ster!$D$14)&lt;&gt;"")*(IFERROR(0*(INDIRECT(Q442)&lt;&gt;""),1)),INDIRECT(ster!$D$14),"")," "),"  "," ")),""),"")</f>
        <v/>
      </c>
      <c r="CV442" s="14" t="str">
        <f t="array" aca="1" ref="CV442" ca="1">IF(H442,IF(AS442,
TRIM(SUBSTITUTE(_xll.MCONCAT(IF(
   (INDIRECT(ster!$D$14)&lt;&gt;"")*
   ((INDIRECT(Q442)="")+
      NOT(ISNUMBER(INDIRECT(Q442)))*
      NOT(ISERROR(MATCH(INDIRECT(Q442),INDIRECT(K442),0)))
    ),
      INDIRECT(ster!$D$14),
   "")," "),"  "," ")),
""),"")</f>
        <v/>
      </c>
      <c r="CW442" s="14" t="str">
        <f t="array" aca="1" ref="CW442" ca="1">IF(H442,IF(AND(AQ442),TRIM(SUBSTITUTE(_xll.MCONCAT(IFERROR(IF(ISNUMBER(INDIRECT(Q442)),IF((INDIRECT(ster!$D$14)&lt;&gt;"")*(INDIRECT(Q442)&lt;&gt;INT(INDIRECT(Q442))),INDIRECT(ster!$D$14) &amp; ": " &amp; INDIRECT(Q442),""),""),"")," "),"  "," ")),""),"")</f>
        <v/>
      </c>
      <c r="CX442" s="14" t="str">
        <f t="array" aca="1" ref="CX442" ca="1">IF(H442,IF(OR(AU442,AV442),TRIM(SUBSTITUTE(_xll.MCONCAT(IF((INDIRECT(ster!$D$14)&lt;&gt;"")*NOT(ISNUMBER(INDIRECT(Q442))),IF(ISERROR(MATCH(INDIRECT(Q442),INDIRECT(K442),0)),IFERROR(IF(INDIRECT(Q442)&lt;&gt;"",INDIRECT(ster!$D$14) &amp; ": " &amp; SUBSTITUTE(INDIRECT(Q442)," "," "),""),""),""),"")," "),"  "," ")),""),"")</f>
        <v/>
      </c>
      <c r="CY442" s="14" t="str">
        <f t="array" aca="1" ref="CY442" ca="1">IF(H442,IF(AE442,TRIM(SUBSTITUTE(_xll.MCONCAT(IF((INDIRECT(ster!$D$14)&lt;&gt;"")*IFERROR(NOT(INDIRECT(AF442)),FALSE),IF(ISERROR(MATCH(INDIRECT(Q442),INDIRECT(K442),0)),IFERROR(IF(INDIRECT(Q442)&lt;&gt;"",INDIRECT(ster!$D$14)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CZ442" s="14" t="str">
        <f t="array" aca="1" ref="CZ442" ca="1">IF(H442,IF(AH442,TRIM(SUBSTITUTE(_xll.MCONCAT(IF((INDIRECT(ster!$D$14)&lt;&gt;"")*IFERROR(NOT(INDIRECT(AI442)),FALSE),IF(ISERROR(MATCH(INDIRECT(Q442),INDIRECT(K442),0)),IFERROR(IF(INDIRECT(Q442)&lt;&gt;"",INDIRECT(ster!$D$14)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DC442" s="14" t="str">
        <f ca="1">SUBSTITUTE(SUBSTITUTE(SUBSTITUTE(SUBSTITUTE(_xll.MCONCAT(DG442:DS442,"■"),"■■","■"),"■■","■"),"■■","■"),"■■","■")</f>
        <v>■</v>
      </c>
      <c r="DD442" s="14" t="str">
        <f t="shared" ca="1" si="9542"/>
        <v/>
      </c>
      <c r="DE442" s="14" t="str">
        <f t="shared" ca="1" si="9543"/>
        <v/>
      </c>
      <c r="DF442" s="14" t="str">
        <f t="shared" ca="1" si="9544"/>
        <v/>
      </c>
      <c r="DG442" s="14" t="str">
        <f t="shared" ca="1" si="9545"/>
        <v/>
      </c>
      <c r="DH442" s="14" t="str">
        <f t="shared" ca="1" si="9546"/>
        <v/>
      </c>
      <c r="DI442" s="14" t="str">
        <f t="shared" ca="1" si="9547"/>
        <v/>
      </c>
      <c r="DJ442" s="14" t="str">
        <f t="shared" ca="1" si="9548"/>
        <v/>
      </c>
      <c r="DK442" s="14" t="str">
        <f t="shared" ca="1" si="9549"/>
        <v/>
      </c>
      <c r="DL442" s="14" t="str">
        <f t="shared" ca="1" si="9550"/>
        <v/>
      </c>
      <c r="DM442" s="14" t="str">
        <f t="shared" ca="1" si="9551"/>
        <v/>
      </c>
      <c r="DN442" s="14" t="str">
        <f t="array" aca="1" ref="DN442" ca="1">IF(CU442&lt;&gt;"","There are errors in the entered values in the following cases: " &amp;SUBSTITUTE(CU442," ",", "),"")</f>
        <v/>
      </c>
      <c r="DO442" s="14" t="str">
        <f t="shared" ca="1" si="9552"/>
        <v/>
      </c>
      <c r="DP442" s="14" t="str">
        <f t="shared" ca="1" si="9553"/>
        <v/>
      </c>
      <c r="DQ442" s="14" t="str">
        <f t="shared" ca="1" si="9554"/>
        <v/>
      </c>
      <c r="DR442" s="14" t="str">
        <f t="shared" ca="1" si="9555"/>
        <v/>
      </c>
      <c r="DS442" s="14" t="str">
        <f t="shared" ca="1" si="9556"/>
        <v/>
      </c>
      <c r="DZ442" s="14" t="b">
        <f t="shared" ca="1" si="9557"/>
        <v>0</v>
      </c>
      <c r="EA442" s="14" t="str">
        <f t="shared" ca="1" si="9558"/>
        <v>How long moderate sport activity 4 (q_112a_4c)</v>
      </c>
      <c r="EB442" s="14" t="str">
        <f t="shared" ca="1" si="9559"/>
        <v xml:space="preserve">Values must be numeric. </v>
      </c>
      <c r="EC442" s="14" t="str">
        <f t="shared" ca="1" si="9560"/>
        <v xml:space="preserve">How long moderate sport activity 4 (q_112a_4c): Values must be numeric. </v>
      </c>
      <c r="ED442" s="14" t="str">
        <f t="shared" ca="1" si="9561"/>
        <v/>
      </c>
      <c r="EE442" s="14" t="str">
        <f t="shared" ca="1" si="9562"/>
        <v>Values must be numeric</v>
      </c>
      <c r="EF442" s="14" t="str">
        <f t="shared" ca="1" si="9563"/>
        <v/>
      </c>
      <c r="EG442" s="14" t="str">
        <f t="shared" ca="1" si="9564"/>
        <v/>
      </c>
      <c r="EM442" s="14" t="b">
        <f t="shared" ca="1" si="9565"/>
        <v>1</v>
      </c>
      <c r="EN442" s="14">
        <f t="shared" ca="1" si="9566"/>
        <v>410</v>
      </c>
      <c r="EO442" s="14" t="str">
        <f t="shared" ca="1" si="9567"/>
        <v>q_112a_4c</v>
      </c>
      <c r="EP442" s="14" t="str">
        <f t="shared" ca="1" si="9568"/>
        <v xml:space="preserve">How long moderate sport activity 4 (q_112a_4c): Values must be numeric. </v>
      </c>
      <c r="EQ442" s="14" t="str">
        <f t="shared" ca="1" si="9569"/>
        <v/>
      </c>
    </row>
    <row r="443" spans="2:147" s="14" customFormat="1">
      <c r="B443" s="14" t="str">
        <f t="shared" ca="1" si="9495"/>
        <v/>
      </c>
      <c r="C443" s="14">
        <f t="shared" ca="1" si="9496"/>
        <v>411</v>
      </c>
      <c r="D443" s="14">
        <f t="shared" si="9497"/>
        <v>441</v>
      </c>
      <c r="E443" s="14" t="str">
        <f t="shared" ca="1" si="9498"/>
        <v>N</v>
      </c>
      <c r="F443" s="14" t="str">
        <f t="shared" ca="1" si="9499"/>
        <v>q_112a_5a</v>
      </c>
      <c r="G443" s="14" t="str">
        <f t="shared" ca="1" si="9500"/>
        <v>Type of moderate sport activity 5</v>
      </c>
      <c r="H443" s="14" t="b">
        <f t="shared" ca="1" si="9501"/>
        <v>1</v>
      </c>
      <c r="I443" s="14" t="str">
        <f ca="1">IF($H443,ADDRESS(3,(D443+1)*2-1,4,,"["&amp;wew!$G$7&amp;"]"&amp;_sheetname_labels)&amp;":"&amp;ADDRESS(2+ster!$B$20,(D443+1)*2-1,4),"")</f>
        <v>[DBTemplate.xlsm]labels!AGY3:AGY61</v>
      </c>
      <c r="J443" s="14">
        <f t="array" aca="1" ref="J443" ca="1">IF(H443,MAX(0,MAX(IF(INDIRECT(I443)&lt;&gt;"",ROW(INDIRECT(I443)),""))-2),"")</f>
        <v>22</v>
      </c>
      <c r="K443" s="14" t="str">
        <f ca="1">IF($H443,IF($J443&gt;0,ADDRESS(3,(D443+1)*2-1,4,,"["&amp;wew!$G$7&amp;"]"&amp;_sheetname_labels)&amp;":"&amp;ADDRESS(2+J443,(D443+1)*2-1,4),""),"")</f>
        <v>[DBTemplate.xlsm]labels!AGY3:AGY24</v>
      </c>
      <c r="L443" s="14" t="str">
        <f ca="1">IF($H443,IF($J443&gt;0,ADDRESS(3,(D443+1)*2,4,,"["&amp;wew!$G$7&amp;"]"&amp;_sheetname_labels)&amp;":"&amp;ADDRESS(2+J443,(D443+1)*2,4),""),"")</f>
        <v>[DBTemplate.xlsm]labels!AGZ3:AGZ24</v>
      </c>
      <c r="M443" s="14">
        <f t="shared" ca="1" si="9502"/>
        <v>0</v>
      </c>
      <c r="N443" s="14">
        <f t="shared" ca="1" si="9503"/>
        <v>22</v>
      </c>
      <c r="O443" s="14" t="str">
        <f t="shared" ca="1" si="9504"/>
        <v>q_112a_5a</v>
      </c>
      <c r="P443" s="14" t="str">
        <f t="shared" ca="1" si="9505"/>
        <v>Type of moderate sport activity 5</v>
      </c>
      <c r="Q443" s="14" t="str">
        <f ca="1">IF($BP443,ADDRESS(3,D443+1,4,,"["&amp;wew!$G$7&amp;"]"&amp;_sheetname_dataframe)&amp;":"&amp;ADDRESS(2+ster!$C$14,D443+1,4),"")</f>
        <v>[DBTemplate.xlsm]data_frame!PZ3:PZ3</v>
      </c>
      <c r="R443" s="14" t="str">
        <f>IF($BP443,IF(MID(_xll.FORMULATEXT(INDEX(INDIRECT(Q443),1)),1,1)="=", _xll.FORMULATEXT(INDEX(INDIRECT(Q443),1),2,TRUE),""),"")</f>
        <v/>
      </c>
      <c r="S443" s="14">
        <f t="array" aca="1" ref="S443" ca="1">IF(H443,SUM(IF((IFERROR(INDIRECT(Q443)&lt;&gt;"",FALSE))*(INDIRECT(ster!$D$14)&lt;&gt;""),1,0)),"")</f>
        <v>1</v>
      </c>
      <c r="T443" s="14">
        <f t="array" aca="1" ref="T443" ca="1">IF(H443,IF(M443&gt;0,SUM(IFERROR(1*(MATCH(INDIRECT(Q443),INDIRECT(K443),0)&gt;0),0)*(INDIRECT(ster!$D$14)&lt;&gt;"")*NOT(ISNUMBER(INDIRECT(Q443)))),0),"")</f>
        <v>0</v>
      </c>
      <c r="U443" s="14">
        <f t="array" aca="1" ref="U443" ca="1">IF(H443,SUM((IFERROR(INDIRECT(Q443)="",FALSE))*(INDIRECT(ster!$D$14)&lt;&gt;"")),"")</f>
        <v>0</v>
      </c>
      <c r="V443" s="14">
        <f t="array" aca="1" ref="V443" ca="1">IF(H443,SUM((IFERROR(INDIRECT(Q443)="#ąś",TRUE))*(INDIRECT(ster!$D$14)&lt;&gt;"")),"")</f>
        <v>0</v>
      </c>
      <c r="W443" s="14">
        <f t="array" aca="1" ref="W443" ca="1">IF(H443,SUM(ISNUMBER(INDIRECT(Q443))*(INDIRECT(ster!$D$14)&lt;&gt;"")),"")</f>
        <v>1</v>
      </c>
      <c r="X443" s="14">
        <f t="array" aca="1" ref="X443" ca="1">IF(AND(H443,W443&gt;0),IF(wew!$B$3,MIN(IF((INDIRECT(ster!$D$14)&lt;&gt;"")*IFERROR(INDIRECT($Q443)&lt;&gt;"",FALSE),IFERROR(INDIRECT($Q443),"X"),"X")),"&lt;włącz podświetlanie wartości&gt;"),"—")</f>
        <v>2</v>
      </c>
      <c r="Y443" s="14">
        <f t="array" aca="1" ref="Y443" ca="1">IF(AND(H443,W443&gt;0),IF(wew!$B$3,MAX(IF((INDIRECT(ster!$D$14)&lt;&gt;"")*IFERROR(INDIRECT($Q443)&lt;&gt;"",FALSE),IFERROR(INDIRECT($Q443),"X"),"X")),"&lt;włącz podświetlanie wartości&gt;"),"—")</f>
        <v>2</v>
      </c>
      <c r="Z443" s="14">
        <f t="shared" ca="1" si="9506"/>
        <v>0</v>
      </c>
      <c r="AA443" s="12">
        <f t="shared" ca="1" si="9507"/>
        <v>1</v>
      </c>
      <c r="AB443" s="17">
        <f t="array" aca="1" ref="AB443" ca="1">IF(H443,IF(W443&gt;0,SUM((INDIRECT(ster!$D$14)&lt;&gt;"")*IFERROR((INDIRECT(Q443)&lt;&gt;"")*(INDIRECT(Q443)=INT(INDIRECT(Q443))),0)),0),"")</f>
        <v>1</v>
      </c>
      <c r="AC443" s="17">
        <f t="array" aca="1" ref="AC443" ca="1">IF(H443,W443-AB443,"")</f>
        <v>0</v>
      </c>
      <c r="AD443" s="17">
        <f t="shared" ca="1" si="9508"/>
        <v>1</v>
      </c>
      <c r="AE443" s="17" t="b">
        <f t="shared" ca="1" si="9509"/>
        <v>0</v>
      </c>
      <c r="AF443" s="17" t="str">
        <f ca="1">IF(AE443,IF($H443,ADDRESS(3,D443+2,4,,"["&amp;wew!$G$7&amp;"]"&amp;_sheetname_dataframe)&amp;":"&amp;ADDRESS(2+ster!$C$14,D443+2,4),""),"")</f>
        <v/>
      </c>
      <c r="AG443" s="17" t="str">
        <f t="shared" ca="1" si="9510"/>
        <v/>
      </c>
      <c r="AH443" s="17" t="b">
        <f t="shared" ca="1" si="9511"/>
        <v>0</v>
      </c>
      <c r="AI443" s="17" t="str">
        <f ca="1">IF(AH443,IF($H443,ADDRESS(3,D443+3,4,,"["&amp;wew!$G$7&amp;"]"&amp;_sheetname_dataframe)&amp;":"&amp;ADDRESS(2+ster!$C$14,D443+3,4),""),"")</f>
        <v/>
      </c>
      <c r="AJ443" s="17" t="str">
        <f t="shared" ca="1" si="9512"/>
        <v/>
      </c>
      <c r="AK443" s="17" t="b">
        <f t="shared" ca="1" si="9513"/>
        <v>0</v>
      </c>
      <c r="AL443" s="17" t="b">
        <f t="shared" ca="1" si="9514"/>
        <v>0</v>
      </c>
      <c r="AM443" s="17" t="b">
        <f t="shared" ca="1" si="9515"/>
        <v>0</v>
      </c>
      <c r="AN443" s="17">
        <f t="shared" ca="1" si="9516"/>
        <v>0</v>
      </c>
      <c r="AO443" s="24" t="str">
        <f t="shared" ca="1" si="9517"/>
        <v/>
      </c>
      <c r="AP443" s="24" t="str">
        <f t="shared" ca="1" si="9518"/>
        <v/>
      </c>
      <c r="AQ443" s="17" t="b">
        <f t="shared" ca="1" si="9519"/>
        <v>0</v>
      </c>
      <c r="AR443" s="17" t="b">
        <f t="shared" ca="1" si="9520"/>
        <v>0</v>
      </c>
      <c r="AS443" s="17" t="b">
        <f t="shared" ca="1" si="9521"/>
        <v>0</v>
      </c>
      <c r="AT443" s="17" t="b">
        <f t="shared" ca="1" si="9522"/>
        <v>0</v>
      </c>
      <c r="AU443" s="17" t="b">
        <f t="shared" ca="1" si="9523"/>
        <v>1</v>
      </c>
      <c r="AV443" s="17" t="b">
        <f t="shared" ca="1" si="9524"/>
        <v>0</v>
      </c>
      <c r="AW443" s="17" t="b">
        <f t="shared" ca="1" si="9525"/>
        <v>1</v>
      </c>
      <c r="AX443" s="14" t="b">
        <f t="array" aca="1" ref="AX443" ca="1">IF(H443,N443&gt;0,"")</f>
        <v>1</v>
      </c>
      <c r="AY443" s="17" t="str">
        <f t="shared" ca="1" si="9526"/>
        <v>C3:C24</v>
      </c>
      <c r="AZ443" s="17" t="b">
        <f t="array" aca="1" ref="AZ443" ca="1">IF(AY443&lt;&gt;"",SUM(1*ISERROR(MATCH(INDIRECT(AY443),INDIRECT(K443),0)))=0,"")</f>
        <v>1</v>
      </c>
      <c r="BA443" s="17" t="b">
        <f t="shared" ca="1" si="9527"/>
        <v>1</v>
      </c>
      <c r="BB443" s="17" t="b">
        <v>0</v>
      </c>
      <c r="BC443" s="17" t="b">
        <f t="shared" ca="1" si="9528"/>
        <v>1</v>
      </c>
      <c r="BD443" s="17" t="b">
        <f t="shared" ca="1" si="9529"/>
        <v>0</v>
      </c>
      <c r="BE443" s="17" t="b">
        <f t="shared" ca="1" si="9530"/>
        <v>0</v>
      </c>
      <c r="BF443" s="17" t="b">
        <f t="shared" ca="1" si="9531"/>
        <v>0</v>
      </c>
      <c r="BG443" s="17" t="b">
        <f t="shared" ca="1" si="9532"/>
        <v>0</v>
      </c>
      <c r="BH443" s="17" t="b">
        <f t="shared" ca="1" si="9533"/>
        <v>1</v>
      </c>
      <c r="BI443" s="17">
        <f t="shared" ca="1" si="9534"/>
        <v>2</v>
      </c>
      <c r="BJ443" s="17" t="b">
        <f t="shared" ca="1" si="9535"/>
        <v>0</v>
      </c>
      <c r="BK443" s="17" t="str">
        <f t="shared" ca="1" si="9536"/>
        <v/>
      </c>
      <c r="BL443" s="17" t="str">
        <f t="shared" ca="1" si="9537"/>
        <v/>
      </c>
      <c r="BM443" s="17" t="str">
        <f t="shared" ca="1" si="9538"/>
        <v>F</v>
      </c>
      <c r="BN443" s="17" t="str">
        <f t="shared" ca="1" si="9539"/>
        <v>F</v>
      </c>
      <c r="BO443" s="17" t="str">
        <f t="shared" ca="1" si="9540"/>
        <v>N</v>
      </c>
      <c r="BP443" s="14" t="b">
        <f t="shared" ca="1" si="9541"/>
        <v>1</v>
      </c>
      <c r="BQ443" s="35"/>
      <c r="BX443" s="16"/>
      <c r="BY443" s="16"/>
      <c r="BZ443" s="16"/>
      <c r="CA443" s="16"/>
      <c r="CB443" s="16"/>
      <c r="CC443" s="16"/>
      <c r="CD443" s="16"/>
      <c r="CE443" s="16"/>
      <c r="CF443" s="16"/>
      <c r="CN443" s="14">
        <f ca="1">IF(H443,IFERROR(IsVariableNameLegal(O443),0),0)</f>
        <v>0</v>
      </c>
      <c r="CO443" s="14" t="str">
        <f t="array" aca="1" ref="CO443" ca="1">IF(H443,IF(COUNTIF(INDIRECT(wew!$C$13),O443)&gt;1,TRIM(SUBSTITUTE(_xll.MCONCAT(IF((INDIRECT(wew!$C$13)=O443)*(COLUMN(INDIRECT(wew!$C$13))&lt;&gt;D443+1),-1+COLUMN(INDIRECT(wew!$C$13)),"")," "),"  "," ")),""),"")</f>
        <v/>
      </c>
      <c r="CP443" s="14" t="str">
        <f t="array" aca="1" ref="CP443" ca="1">IF(P443&lt;&gt;"",IF(LEN(P443)&gt;150,1,""),"")</f>
        <v/>
      </c>
      <c r="CQ443" s="14" t="str">
        <f t="array" aca="1" ref="CQ443" ca="1">IF(AND(H443,NOT(ster!$J$3)),IF(COUNTIF(INDIRECT(wew!$C$15),P443)&gt;1,TRIM(SUBSTITUTE(_xll.MCONCAT(IF((INDIRECT(wew!$C$15)=P443)*(COLUMN(INDIRECT(wew!$C$15))&lt;&gt;D443+1),-1+COLUMN(INDIRECT(wew!$C$15)),"")," "),"  "," ")),""),"")</f>
        <v/>
      </c>
      <c r="CR443" s="14" t="str">
        <f t="array" aca="1" ref="CR443" ca="1">IF(H443,IF(AND(W443&gt;0,AO443&lt;&gt;""),TRIM(SUBSTITUTE(_xll.MCONCAT(IFERROR(IF(ISNUMBER(INDIRECT(Q443)),IF((INDIRECT(ster!$D$14)&lt;&gt;"")*(INDIRECT(Q443)&lt;AO443),INDIRECT(ster!$D$14) &amp; ": " &amp;  SUBSTITUTE(IF( AV443,IFERROR(TEXT(INDIRECT(Q443),"rrrr-mm-dd") &amp;" (" &amp; INDIRECT(Q443) &amp;")",INDIRECT(Q443)),INDIRECT(Q443))," "," "),""),""),"")," "),"  "," ")),""),"")</f>
        <v/>
      </c>
      <c r="CS443" s="14" t="str">
        <f t="array" aca="1" ref="CS443" ca="1">IF(H443,IF(AND(W443&gt;0,AP443&lt;&gt;""),TRIM(SUBSTITUTE(_xll.MCONCAT(IFERROR(IF(ISNUMBER(INDIRECT(Q443)),IF((INDIRECT(ster!$D$14)&lt;&gt;"")*(INDIRECT(Q443)&gt;AP443),INDIRECT(ster!$D$14) &amp; ": " &amp;  SUBSTITUTE(IF( AV443,IFERROR(TEXT(INDIRECT(Q443),"rrrr-mm-dd")&amp;" (" &amp; INDIRECT(Q443) &amp;")",INDIRECT(Q443)),INDIRECT(Q443))," "," "),""),""),"")," "),"  "," ")),""),"")</f>
        <v/>
      </c>
      <c r="CT443" s="14" t="str">
        <f t="array" aca="1" ref="CT443" ca="1">IF(H443,IF(AND(N443&gt;0,AR443),TRIM(SUBSTITUTE(_xll.MCONCAT(IFERROR(IF(ISNUMBER(INDIRECT(Q443)),IF((INDIRECT(ster!$D$14)&lt;&gt;"")*(IFERROR(0*(MATCH(INDIRECT(Q443),INDIRECT(K443),0)&gt;0),1)),INDIRECT(ster!$D$14) &amp; ": " &amp;  SUBSTITUTE(IF( AV443,IFERROR(TEXT(INDIRECT(Q443),"rrrr-mm-dd")&amp;" (" &amp; INDIRECT(Q443) &amp;")",INDIRECT(Q443)),INDIRECT(Q443))," "," "),""),""),"")," "),"  "," ")),""),"")</f>
        <v/>
      </c>
      <c r="CU443" s="14" t="str">
        <f t="array" aca="1" ref="CU443" ca="1">IF(H443,IF(AND(V443&gt;0),TRIM(SUBSTITUTE(_xll.MCONCAT(IF((INDIRECT(ster!$D$14)&lt;&gt;"")*(IFERROR(0*(INDIRECT(Q443)&lt;&gt;""),1)),INDIRECT(ster!$D$14),"")," "),"  "," ")),""),"")</f>
        <v/>
      </c>
      <c r="CV443" s="14" t="str">
        <f t="array" aca="1" ref="CV443" ca="1">IF(H443,IF(AS443,
TRIM(SUBSTITUTE(_xll.MCONCAT(IF(
   (INDIRECT(ster!$D$14)&lt;&gt;"")*
   ((INDIRECT(Q443)="")+
      NOT(ISNUMBER(INDIRECT(Q443)))*
      NOT(ISERROR(MATCH(INDIRECT(Q443),INDIRECT(K443),0)))
    ),
      INDIRECT(ster!$D$14),
   "")," "),"  "," ")),
""),"")</f>
        <v/>
      </c>
      <c r="CW443" s="14" t="str">
        <f t="array" aca="1" ref="CW443" ca="1">IF(H443,IF(AND(AQ443),TRIM(SUBSTITUTE(_xll.MCONCAT(IFERROR(IF(ISNUMBER(INDIRECT(Q443)),IF((INDIRECT(ster!$D$14)&lt;&gt;"")*(INDIRECT(Q443)&lt;&gt;INT(INDIRECT(Q443))),INDIRECT(ster!$D$14) &amp; ": " &amp; INDIRECT(Q443),""),""),"")," "),"  "," ")),""),"")</f>
        <v/>
      </c>
      <c r="CX443" s="14" t="str">
        <f t="array" aca="1" ref="CX443" ca="1">IF(H443,IF(OR(AU443,AV443),TRIM(SUBSTITUTE(_xll.MCONCAT(IF((INDIRECT(ster!$D$14)&lt;&gt;"")*NOT(ISNUMBER(INDIRECT(Q443))),IF(ISERROR(MATCH(INDIRECT(Q443),INDIRECT(K443),0)),IFERROR(IF(INDIRECT(Q443)&lt;&gt;"",INDIRECT(ster!$D$14) &amp; ": " &amp; SUBSTITUTE(INDIRECT(Q443)," "," "),""),""),""),"")," "),"  "," ")),""),"")</f>
        <v/>
      </c>
      <c r="CY443" s="14" t="str">
        <f t="array" aca="1" ref="CY443" ca="1">IF(H443,IF(AE443,TRIM(SUBSTITUTE(_xll.MCONCAT(IF((INDIRECT(ster!$D$14)&lt;&gt;"")*IFERROR(NOT(INDIRECT(AF443)),FALSE),IF(ISERROR(MATCH(INDIRECT(Q443),INDIRECT(K443),0)),IFERROR(IF(INDIRECT(Q443)&lt;&gt;"",INDIRECT(ster!$D$14)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CZ443" s="14" t="str">
        <f t="array" aca="1" ref="CZ443" ca="1">IF(H443,IF(AH443,TRIM(SUBSTITUTE(_xll.MCONCAT(IF((INDIRECT(ster!$D$14)&lt;&gt;"")*IFERROR(NOT(INDIRECT(AI443)),FALSE),IF(ISERROR(MATCH(INDIRECT(Q443),INDIRECT(K443),0)),IFERROR(IF(INDIRECT(Q443)&lt;&gt;"",INDIRECT(ster!$D$14)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DC443" s="14" t="str">
        <f ca="1">SUBSTITUTE(SUBSTITUTE(SUBSTITUTE(SUBSTITUTE(_xll.MCONCAT(DG443:DS443,"■"),"■■","■"),"■■","■"),"■■","■"),"■■","■")</f>
        <v>■</v>
      </c>
      <c r="DD443" s="14" t="str">
        <f t="shared" ca="1" si="9542"/>
        <v/>
      </c>
      <c r="DE443" s="14" t="str">
        <f t="shared" ca="1" si="9543"/>
        <v/>
      </c>
      <c r="DF443" s="14" t="str">
        <f t="shared" ca="1" si="9544"/>
        <v/>
      </c>
      <c r="DG443" s="14" t="str">
        <f t="shared" ca="1" si="9545"/>
        <v/>
      </c>
      <c r="DH443" s="14" t="str">
        <f t="shared" ca="1" si="9546"/>
        <v/>
      </c>
      <c r="DI443" s="14" t="str">
        <f t="shared" ca="1" si="9547"/>
        <v/>
      </c>
      <c r="DJ443" s="14" t="str">
        <f t="shared" ca="1" si="9548"/>
        <v/>
      </c>
      <c r="DK443" s="14" t="str">
        <f t="shared" ca="1" si="9549"/>
        <v/>
      </c>
      <c r="DL443" s="14" t="str">
        <f t="shared" ca="1" si="9550"/>
        <v/>
      </c>
      <c r="DM443" s="14" t="str">
        <f t="shared" ca="1" si="9551"/>
        <v/>
      </c>
      <c r="DN443" s="14" t="str">
        <f t="array" aca="1" ref="DN443" ca="1">IF(CU443&lt;&gt;"","There are errors in the entered values in the following cases: " &amp;SUBSTITUTE(CU443," ",", "),"")</f>
        <v/>
      </c>
      <c r="DO443" s="14" t="str">
        <f t="shared" ca="1" si="9552"/>
        <v/>
      </c>
      <c r="DP443" s="14" t="str">
        <f t="shared" ca="1" si="9553"/>
        <v/>
      </c>
      <c r="DQ443" s="14" t="str">
        <f t="shared" ca="1" si="9554"/>
        <v/>
      </c>
      <c r="DR443" s="14" t="str">
        <f t="shared" ca="1" si="9555"/>
        <v/>
      </c>
      <c r="DS443" s="14" t="str">
        <f t="shared" ca="1" si="9556"/>
        <v/>
      </c>
      <c r="DZ443" s="14" t="b">
        <f t="shared" ca="1" si="9557"/>
        <v>0</v>
      </c>
      <c r="EA443" s="14" t="str">
        <f t="shared" ca="1" si="9558"/>
        <v>Type of moderate sport activity 5 (q_112a_5a)</v>
      </c>
      <c r="EB443" s="14" t="str">
        <f t="shared" ca="1" si="9559"/>
        <v xml:space="preserve">Values must be numeric. </v>
      </c>
      <c r="EC443" s="14" t="str">
        <f t="shared" ca="1" si="9560"/>
        <v xml:space="preserve">Type of moderate sport activity 5 (q_112a_5a): Values must be numeric. </v>
      </c>
      <c r="ED443" s="14" t="str">
        <f t="shared" ca="1" si="9561"/>
        <v/>
      </c>
      <c r="EE443" s="14" t="str">
        <f t="shared" ca="1" si="9562"/>
        <v>Values must be numeric</v>
      </c>
      <c r="EF443" s="14" t="str">
        <f t="shared" ca="1" si="9563"/>
        <v/>
      </c>
      <c r="EG443" s="14" t="str">
        <f t="shared" ca="1" si="9564"/>
        <v/>
      </c>
      <c r="EM443" s="14" t="b">
        <f t="shared" ca="1" si="9565"/>
        <v>1</v>
      </c>
      <c r="EN443" s="14">
        <f t="shared" ca="1" si="9566"/>
        <v>411</v>
      </c>
      <c r="EO443" s="14" t="str">
        <f t="shared" ca="1" si="9567"/>
        <v>q_112a_5a</v>
      </c>
      <c r="EP443" s="14" t="str">
        <f t="shared" ca="1" si="9568"/>
        <v xml:space="preserve">Type of moderate sport activity 5 (q_112a_5a): Values must be numeric. </v>
      </c>
      <c r="EQ443" s="14" t="str">
        <f t="shared" ca="1" si="9569"/>
        <v/>
      </c>
    </row>
    <row r="444" spans="2:147" s="14" customFormat="1">
      <c r="B444" s="14" t="str">
        <f t="shared" ca="1" si="9495"/>
        <v/>
      </c>
      <c r="C444" s="14">
        <f t="shared" ca="1" si="9496"/>
        <v>412</v>
      </c>
      <c r="D444" s="14">
        <f t="shared" si="9497"/>
        <v>442</v>
      </c>
      <c r="E444" s="14" t="str">
        <f t="shared" ca="1" si="9498"/>
        <v>I</v>
      </c>
      <c r="F444" s="14" t="str">
        <f t="shared" ca="1" si="9499"/>
        <v>q_112a_5b</v>
      </c>
      <c r="G444" s="14" t="str">
        <f t="shared" ca="1" si="9500"/>
        <v>Type of other moderate sport activity 5</v>
      </c>
      <c r="H444" s="14" t="b">
        <f t="shared" ca="1" si="9501"/>
        <v>1</v>
      </c>
      <c r="I444" s="14" t="str">
        <f ca="1">IF($H444,ADDRESS(3,(D444+1)*2-1,4,,"["&amp;wew!$G$7&amp;"]"&amp;_sheetname_labels)&amp;":"&amp;ADDRESS(2+ster!$B$20,(D444+1)*2-1,4),"")</f>
        <v>[DBTemplate.xlsm]labels!AHA3:AHA61</v>
      </c>
      <c r="J444" s="14">
        <f t="array" aca="1" ref="J444" ca="1">IF(H444,MAX(0,MAX(IF(INDIRECT(I444)&lt;&gt;"",ROW(INDIRECT(I444)),""))-2),"")</f>
        <v>0</v>
      </c>
      <c r="K444" s="14" t="str">
        <f ca="1">IF($H444,IF($J444&gt;0,ADDRESS(3,(D444+1)*2-1,4,,"["&amp;wew!$G$7&amp;"]"&amp;_sheetname_labels)&amp;":"&amp;ADDRESS(2+J444,(D444+1)*2-1,4),""),"")</f>
        <v/>
      </c>
      <c r="L444" s="14" t="str">
        <f ca="1">IF($H444,IF($J444&gt;0,ADDRESS(3,(D444+1)*2,4,,"["&amp;wew!$G$7&amp;"]"&amp;_sheetname_labels)&amp;":"&amp;ADDRESS(2+J444,(D444+1)*2,4),""),"")</f>
        <v/>
      </c>
      <c r="M444" s="14">
        <f t="shared" ca="1" si="9502"/>
        <v>0</v>
      </c>
      <c r="N444" s="14">
        <f t="shared" ca="1" si="9503"/>
        <v>0</v>
      </c>
      <c r="O444" s="14" t="str">
        <f t="shared" ca="1" si="9504"/>
        <v>q_112a_5b</v>
      </c>
      <c r="P444" s="14" t="str">
        <f t="shared" ca="1" si="9505"/>
        <v>Type of other moderate sport activity 5</v>
      </c>
      <c r="Q444" s="14" t="str">
        <f ca="1">IF($BP444,ADDRESS(3,D444+1,4,,"["&amp;wew!$G$7&amp;"]"&amp;_sheetname_dataframe)&amp;":"&amp;ADDRESS(2+ster!$C$14,D444+1,4),"")</f>
        <v>[DBTemplate.xlsm]data_frame!QA3:QA3</v>
      </c>
      <c r="R444" s="14" t="str">
        <f>IF($BP444,IF(MID(_xll.FORMULATEXT(INDEX(INDIRECT(Q444),1)),1,1)="=", _xll.FORMULATEXT(INDEX(INDIRECT(Q444),1),2,TRUE),""),"")</f>
        <v/>
      </c>
      <c r="S444" s="14">
        <f t="array" aca="1" ref="S444" ca="1">IF(H444,SUM(IF((IFERROR(INDIRECT(Q444)&lt;&gt;"",FALSE))*(INDIRECT(ster!$D$14)&lt;&gt;""),1,0)),"")</f>
        <v>0</v>
      </c>
      <c r="T444" s="14">
        <f t="array" aca="1" ref="T444" ca="1">IF(H444,IF(M444&gt;0,SUM(IFERROR(1*(MATCH(INDIRECT(Q444),INDIRECT(K444),0)&gt;0),0)*(INDIRECT(ster!$D$14)&lt;&gt;"")*NOT(ISNUMBER(INDIRECT(Q444)))),0),"")</f>
        <v>0</v>
      </c>
      <c r="U444" s="14">
        <f t="array" aca="1" ref="U444" ca="1">IF(H444,SUM((IFERROR(INDIRECT(Q444)="",FALSE))*(INDIRECT(ster!$D$14)&lt;&gt;"")),"")</f>
        <v>1</v>
      </c>
      <c r="V444" s="14">
        <f t="array" aca="1" ref="V444" ca="1">IF(H444,SUM((IFERROR(INDIRECT(Q444)="#ąś",TRUE))*(INDIRECT(ster!$D$14)&lt;&gt;"")),"")</f>
        <v>0</v>
      </c>
      <c r="W444" s="14">
        <f t="array" aca="1" ref="W444" ca="1">IF(H444,SUM(ISNUMBER(INDIRECT(Q444))*(INDIRECT(ster!$D$14)&lt;&gt;"")),"")</f>
        <v>0</v>
      </c>
      <c r="X444" s="14" t="str">
        <f t="array" aca="1" ref="X444" ca="1">IF(AND(H444,W444&gt;0),IF(wew!$B$3,MIN(IF((INDIRECT(ster!$D$14)&lt;&gt;"")*IFERROR(INDIRECT($Q444)&lt;&gt;"",FALSE),IFERROR(INDIRECT($Q444),"X"),"X")),"&lt;włącz podświetlanie wartości&gt;"),"—")</f>
        <v>—</v>
      </c>
      <c r="Y444" s="14" t="str">
        <f t="array" aca="1" ref="Y444" ca="1">IF(AND(H444,W444&gt;0),IF(wew!$B$3,MAX(IF((INDIRECT(ster!$D$14)&lt;&gt;"")*IFERROR(INDIRECT($Q444)&lt;&gt;"",FALSE),IFERROR(INDIRECT($Q444),"X"),"X")),"&lt;włącz podświetlanie wartości&gt;"),"—")</f>
        <v>—</v>
      </c>
      <c r="Z444" s="14">
        <f t="shared" ca="1" si="9506"/>
        <v>0</v>
      </c>
      <c r="AA444" s="12" t="str">
        <f t="shared" ca="1" si="9507"/>
        <v>—</v>
      </c>
      <c r="AB444" s="17">
        <f t="array" aca="1" ref="AB444" ca="1">IF(H444,IF(W444&gt;0,SUM((INDIRECT(ster!$D$14)&lt;&gt;"")*IFERROR((INDIRECT(Q444)&lt;&gt;"")*(INDIRECT(Q444)=INT(INDIRECT(Q444))),0)),0),"")</f>
        <v>0</v>
      </c>
      <c r="AC444" s="17">
        <f t="array" aca="1" ref="AC444" ca="1">IF(H444,W444-AB444,"")</f>
        <v>0</v>
      </c>
      <c r="AD444" s="17">
        <f t="shared" ca="1" si="9508"/>
        <v>1</v>
      </c>
      <c r="AE444" s="17" t="b">
        <f t="shared" ca="1" si="9509"/>
        <v>0</v>
      </c>
      <c r="AF444" s="17" t="str">
        <f ca="1">IF(AE444,IF($H444,ADDRESS(3,D444+2,4,,"["&amp;wew!$G$7&amp;"]"&amp;_sheetname_dataframe)&amp;":"&amp;ADDRESS(2+ster!$C$14,D444+2,4),""),"")</f>
        <v/>
      </c>
      <c r="AG444" s="17" t="str">
        <f t="shared" ca="1" si="9510"/>
        <v/>
      </c>
      <c r="AH444" s="17" t="b">
        <f t="shared" ca="1" si="9511"/>
        <v>0</v>
      </c>
      <c r="AI444" s="17" t="str">
        <f ca="1">IF(AH444,IF($H444,ADDRESS(3,D444+3,4,,"["&amp;wew!$G$7&amp;"]"&amp;_sheetname_dataframe)&amp;":"&amp;ADDRESS(2+ster!$C$14,D444+3,4),""),"")</f>
        <v/>
      </c>
      <c r="AJ444" s="17" t="str">
        <f t="shared" ca="1" si="9512"/>
        <v/>
      </c>
      <c r="AK444" s="17" t="b">
        <f t="shared" ca="1" si="9513"/>
        <v>0</v>
      </c>
      <c r="AL444" s="17" t="b">
        <f t="shared" ca="1" si="9514"/>
        <v>0</v>
      </c>
      <c r="AM444" s="17" t="b">
        <f t="shared" ca="1" si="9515"/>
        <v>0</v>
      </c>
      <c r="AN444" s="17">
        <f t="shared" ca="1" si="9516"/>
        <v>0</v>
      </c>
      <c r="AO444" s="24" t="str">
        <f t="shared" ca="1" si="9517"/>
        <v/>
      </c>
      <c r="AP444" s="24" t="str">
        <f t="shared" ca="1" si="9518"/>
        <v/>
      </c>
      <c r="AQ444" s="17" t="b">
        <f t="shared" ca="1" si="9519"/>
        <v>0</v>
      </c>
      <c r="AR444" s="17" t="b">
        <f t="shared" ca="1" si="9520"/>
        <v>0</v>
      </c>
      <c r="AS444" s="17" t="b">
        <f t="shared" ca="1" si="9521"/>
        <v>0</v>
      </c>
      <c r="AT444" s="17" t="b">
        <f t="shared" ca="1" si="9522"/>
        <v>1</v>
      </c>
      <c r="AU444" s="17" t="b">
        <f t="shared" ca="1" si="9523"/>
        <v>0</v>
      </c>
      <c r="AV444" s="17" t="b">
        <f t="shared" ca="1" si="9524"/>
        <v>0</v>
      </c>
      <c r="AW444" s="17" t="b">
        <f t="shared" ca="1" si="9525"/>
        <v>0</v>
      </c>
      <c r="AX444" s="14" t="b">
        <f t="array" aca="1" ref="AX444" ca="1">IF(H444,N444&gt;0,"")</f>
        <v>0</v>
      </c>
      <c r="AY444" s="17" t="str">
        <f t="shared" ca="1" si="9526"/>
        <v/>
      </c>
      <c r="AZ444" s="17" t="str">
        <f t="array" aca="1" ref="AZ444" ca="1">IF(AY444&lt;&gt;"",SUM(1*ISERROR(MATCH(INDIRECT(AY444),INDIRECT(K444),0)))=0,"")</f>
        <v/>
      </c>
      <c r="BA444" s="17" t="b">
        <f t="shared" ca="1" si="9527"/>
        <v>0</v>
      </c>
      <c r="BB444" s="17" t="b">
        <v>0</v>
      </c>
      <c r="BC444" s="17" t="str">
        <f t="shared" ca="1" si="9528"/>
        <v/>
      </c>
      <c r="BD444" s="17" t="str">
        <f t="shared" ca="1" si="9529"/>
        <v/>
      </c>
      <c r="BE444" s="17" t="str">
        <f t="shared" ca="1" si="9530"/>
        <v/>
      </c>
      <c r="BF444" s="17" t="str">
        <f t="shared" ca="1" si="9531"/>
        <v/>
      </c>
      <c r="BG444" s="17" t="str">
        <f t="shared" ca="1" si="9532"/>
        <v/>
      </c>
      <c r="BH444" s="17" t="str">
        <f t="shared" ca="1" si="9533"/>
        <v/>
      </c>
      <c r="BI444" s="17" t="str">
        <f t="shared" ca="1" si="9534"/>
        <v/>
      </c>
      <c r="BJ444" s="17" t="b">
        <f t="shared" ca="1" si="9535"/>
        <v>0</v>
      </c>
      <c r="BK444" s="17" t="str">
        <f t="shared" ca="1" si="9536"/>
        <v/>
      </c>
      <c r="BL444" s="17" t="str">
        <f t="shared" ca="1" si="9537"/>
        <v/>
      </c>
      <c r="BM444" s="17" t="str">
        <f t="shared" ca="1" si="9538"/>
        <v>S</v>
      </c>
      <c r="BN444" s="17" t="str">
        <f t="shared" ca="1" si="9539"/>
        <v>S</v>
      </c>
      <c r="BO444" s="17" t="str">
        <f t="shared" ca="1" si="9540"/>
        <v>N</v>
      </c>
      <c r="BP444" s="14" t="b">
        <f t="shared" ca="1" si="9541"/>
        <v>1</v>
      </c>
      <c r="BQ444" s="35"/>
      <c r="BU444" s="14" t="s">
        <v>386</v>
      </c>
      <c r="BX444" s="16"/>
      <c r="BY444" s="16"/>
      <c r="BZ444" s="16"/>
      <c r="CA444" s="16"/>
      <c r="CB444" s="16"/>
      <c r="CC444" s="16"/>
      <c r="CD444" s="16"/>
      <c r="CE444" s="16"/>
      <c r="CF444" s="16"/>
      <c r="CN444" s="14">
        <f ca="1">IF(H444,IFERROR(IsVariableNameLegal(O444),0),0)</f>
        <v>0</v>
      </c>
      <c r="CO444" s="14" t="str">
        <f t="array" aca="1" ref="CO444" ca="1">IF(H444,IF(COUNTIF(INDIRECT(wew!$C$13),O444)&gt;1,TRIM(SUBSTITUTE(_xll.MCONCAT(IF((INDIRECT(wew!$C$13)=O444)*(COLUMN(INDIRECT(wew!$C$13))&lt;&gt;D444+1),-1+COLUMN(INDIRECT(wew!$C$13)),"")," "),"  "," ")),""),"")</f>
        <v/>
      </c>
      <c r="CP444" s="14" t="str">
        <f t="array" aca="1" ref="CP444" ca="1">IF(P444&lt;&gt;"",IF(LEN(P444)&gt;150,1,""),"")</f>
        <v/>
      </c>
      <c r="CQ444" s="14" t="str">
        <f t="array" aca="1" ref="CQ444" ca="1">IF(AND(H444,NOT(ster!$J$3)),IF(COUNTIF(INDIRECT(wew!$C$15),P444)&gt;1,TRIM(SUBSTITUTE(_xll.MCONCAT(IF((INDIRECT(wew!$C$15)=P444)*(COLUMN(INDIRECT(wew!$C$15))&lt;&gt;D444+1),-1+COLUMN(INDIRECT(wew!$C$15)),"")," "),"  "," ")),""),"")</f>
        <v/>
      </c>
      <c r="CR444" s="14" t="str">
        <f t="array" aca="1" ref="CR444" ca="1">IF(H444,IF(AND(W444&gt;0,AO444&lt;&gt;""),TRIM(SUBSTITUTE(_xll.MCONCAT(IFERROR(IF(ISNUMBER(INDIRECT(Q444)),IF((INDIRECT(ster!$D$14)&lt;&gt;"")*(INDIRECT(Q444)&lt;AO444),INDIRECT(ster!$D$14) &amp; ": " &amp;  SUBSTITUTE(IF( AV444,IFERROR(TEXT(INDIRECT(Q444),"rrrr-mm-dd") &amp;" (" &amp; INDIRECT(Q444) &amp;")",INDIRECT(Q444)),INDIRECT(Q444))," "," "),""),""),"")," "),"  "," ")),""),"")</f>
        <v/>
      </c>
      <c r="CS444" s="14" t="str">
        <f t="array" aca="1" ref="CS444" ca="1">IF(H444,IF(AND(W444&gt;0,AP444&lt;&gt;""),TRIM(SUBSTITUTE(_xll.MCONCAT(IFERROR(IF(ISNUMBER(INDIRECT(Q444)),IF((INDIRECT(ster!$D$14)&lt;&gt;"")*(INDIRECT(Q444)&gt;AP444),INDIRECT(ster!$D$14) &amp; ": " &amp;  SUBSTITUTE(IF( AV444,IFERROR(TEXT(INDIRECT(Q444),"rrrr-mm-dd")&amp;" (" &amp; INDIRECT(Q444) &amp;")",INDIRECT(Q444)),INDIRECT(Q444))," "," "),""),""),"")," "),"  "," ")),""),"")</f>
        <v/>
      </c>
      <c r="CT444" s="14" t="str">
        <f t="array" aca="1" ref="CT444" ca="1">IF(H444,IF(AND(N444&gt;0,AR444),TRIM(SUBSTITUTE(_xll.MCONCAT(IFERROR(IF(ISNUMBER(INDIRECT(Q444)),IF((INDIRECT(ster!$D$14)&lt;&gt;"")*(IFERROR(0*(MATCH(INDIRECT(Q444),INDIRECT(K444),0)&gt;0),1)),INDIRECT(ster!$D$14) &amp; ": " &amp;  SUBSTITUTE(IF( AV444,IFERROR(TEXT(INDIRECT(Q444),"rrrr-mm-dd")&amp;" (" &amp; INDIRECT(Q444) &amp;")",INDIRECT(Q444)),INDIRECT(Q444))," "," "),""),""),"")," "),"  "," ")),""),"")</f>
        <v/>
      </c>
      <c r="CU444" s="14" t="str">
        <f t="array" aca="1" ref="CU444" ca="1">IF(H444,IF(AND(V444&gt;0),TRIM(SUBSTITUTE(_xll.MCONCAT(IF((INDIRECT(ster!$D$14)&lt;&gt;"")*(IFERROR(0*(INDIRECT(Q444)&lt;&gt;""),1)),INDIRECT(ster!$D$14),"")," "),"  "," ")),""),"")</f>
        <v/>
      </c>
      <c r="CV444" s="14" t="str">
        <f t="array" aca="1" ref="CV444" ca="1">IF(H444,IF(AS444,
TRIM(SUBSTITUTE(_xll.MCONCAT(IF(
   (INDIRECT(ster!$D$14)&lt;&gt;"")*
   ((INDIRECT(Q444)="")+
      NOT(ISNUMBER(INDIRECT(Q444)))*
      NOT(ISERROR(MATCH(INDIRECT(Q444),INDIRECT(K444),0)))
    ),
      INDIRECT(ster!$D$14),
   "")," "),"  "," ")),
""),"")</f>
        <v/>
      </c>
      <c r="CW444" s="14" t="str">
        <f t="array" aca="1" ref="CW444" ca="1">IF(H444,IF(AND(AQ444),TRIM(SUBSTITUTE(_xll.MCONCAT(IFERROR(IF(ISNUMBER(INDIRECT(Q444)),IF((INDIRECT(ster!$D$14)&lt;&gt;"")*(INDIRECT(Q444)&lt;&gt;INT(INDIRECT(Q444))),INDIRECT(ster!$D$14) &amp; ": " &amp; INDIRECT(Q444),""),""),"")," "),"  "," ")),""),"")</f>
        <v/>
      </c>
      <c r="CX444" s="14" t="str">
        <f t="array" aca="1" ref="CX444" ca="1">IF(H444,IF(OR(AU444,AV444),TRIM(SUBSTITUTE(_xll.MCONCAT(IF((INDIRECT(ster!$D$14)&lt;&gt;"")*NOT(ISNUMBER(INDIRECT(Q444))),IF(ISERROR(MATCH(INDIRECT(Q444),INDIRECT(K444),0)),IFERROR(IF(INDIRECT(Q444)&lt;&gt;"",INDIRECT(ster!$D$14) &amp; ": " &amp; SUBSTITUTE(INDIRECT(Q444)," "," "),""),""),""),"")," "),"  "," ")),""),"")</f>
        <v/>
      </c>
      <c r="CY444" s="14" t="str">
        <f t="array" aca="1" ref="CY444" ca="1">IF(H444,IF(AE444,TRIM(SUBSTITUTE(_xll.MCONCAT(IF((INDIRECT(ster!$D$14)&lt;&gt;"")*IFERROR(NOT(INDIRECT(AF444)),FALSE),IF(ISERROR(MATCH(INDIRECT(Q444),INDIRECT(K444),0)),IFERROR(IF(INDIRECT(Q444)&lt;&gt;"",INDIRECT(ster!$D$14)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CZ444" s="14" t="str">
        <f t="array" aca="1" ref="CZ444" ca="1">IF(H444,IF(AH444,TRIM(SUBSTITUTE(_xll.MCONCAT(IF((INDIRECT(ster!$D$14)&lt;&gt;"")*IFERROR(NOT(INDIRECT(AI444)),FALSE),IF(ISERROR(MATCH(INDIRECT(Q444),INDIRECT(K444),0)),IFERROR(IF(INDIRECT(Q444)&lt;&gt;"",INDIRECT(ster!$D$14)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DC444" s="14" t="str">
        <f ca="1">SUBSTITUTE(SUBSTITUTE(SUBSTITUTE(SUBSTITUTE(_xll.MCONCAT(DG444:DS444,"■"),"■■","■"),"■■","■"),"■■","■"),"■■","■")</f>
        <v>■</v>
      </c>
      <c r="DD444" s="14" t="str">
        <f t="shared" ca="1" si="9542"/>
        <v/>
      </c>
      <c r="DE444" s="14" t="str">
        <f t="shared" ca="1" si="9543"/>
        <v/>
      </c>
      <c r="DF444" s="14" t="str">
        <f t="shared" ca="1" si="9544"/>
        <v/>
      </c>
      <c r="DG444" s="14" t="str">
        <f t="shared" ca="1" si="9545"/>
        <v/>
      </c>
      <c r="DH444" s="14" t="str">
        <f t="shared" ca="1" si="9546"/>
        <v/>
      </c>
      <c r="DI444" s="14" t="str">
        <f t="shared" ca="1" si="9547"/>
        <v/>
      </c>
      <c r="DJ444" s="14" t="str">
        <f t="shared" ca="1" si="9548"/>
        <v/>
      </c>
      <c r="DK444" s="14" t="str">
        <f t="shared" ca="1" si="9549"/>
        <v/>
      </c>
      <c r="DL444" s="14" t="str">
        <f t="shared" ca="1" si="9550"/>
        <v/>
      </c>
      <c r="DM444" s="14" t="str">
        <f t="shared" ca="1" si="9551"/>
        <v/>
      </c>
      <c r="DN444" s="14" t="str">
        <f t="array" aca="1" ref="DN444" ca="1">IF(CU444&lt;&gt;"","There are errors in the entered values in the following cases: " &amp;SUBSTITUTE(CU444," ",", "),"")</f>
        <v/>
      </c>
      <c r="DO444" s="14" t="str">
        <f t="shared" ca="1" si="9552"/>
        <v/>
      </c>
      <c r="DP444" s="14" t="str">
        <f t="shared" ca="1" si="9553"/>
        <v/>
      </c>
      <c r="DQ444" s="14" t="str">
        <f t="shared" ca="1" si="9554"/>
        <v/>
      </c>
      <c r="DR444" s="14" t="str">
        <f t="shared" ca="1" si="9555"/>
        <v/>
      </c>
      <c r="DS444" s="14" t="str">
        <f t="shared" ca="1" si="9556"/>
        <v/>
      </c>
      <c r="DZ444" s="14" t="b">
        <f t="shared" ca="1" si="9557"/>
        <v>0</v>
      </c>
      <c r="EA444" s="14" t="str">
        <f t="shared" ca="1" si="9558"/>
        <v/>
      </c>
      <c r="EB444" s="14" t="str">
        <f t="shared" ca="1" si="9559"/>
        <v/>
      </c>
      <c r="EC444" s="14" t="str">
        <f t="shared" ca="1" si="9560"/>
        <v/>
      </c>
      <c r="ED444" s="14" t="str">
        <f t="shared" ca="1" si="9561"/>
        <v/>
      </c>
      <c r="EE444" s="14" t="str">
        <f t="shared" ca="1" si="9562"/>
        <v/>
      </c>
      <c r="EF444" s="14" t="str">
        <f t="shared" ca="1" si="9563"/>
        <v/>
      </c>
      <c r="EG444" s="14" t="str">
        <f t="shared" ca="1" si="9564"/>
        <v/>
      </c>
      <c r="EM444" s="14" t="b">
        <f t="shared" ca="1" si="9565"/>
        <v>0</v>
      </c>
      <c r="EN444" s="14" t="str">
        <f t="shared" ca="1" si="9566"/>
        <v/>
      </c>
      <c r="EO444" s="14" t="str">
        <f t="shared" ca="1" si="9567"/>
        <v/>
      </c>
      <c r="EP444" s="14" t="str">
        <f t="shared" ca="1" si="9568"/>
        <v/>
      </c>
      <c r="EQ444" s="14" t="str">
        <f t="shared" ca="1" si="9569"/>
        <v/>
      </c>
    </row>
    <row r="445" spans="2:147" s="14" customFormat="1">
      <c r="B445" s="14" t="str">
        <f t="shared" ca="1" si="9495"/>
        <v/>
      </c>
      <c r="C445" s="14">
        <f t="shared" ca="1" si="9496"/>
        <v>413</v>
      </c>
      <c r="D445" s="14">
        <f t="shared" si="9497"/>
        <v>443</v>
      </c>
      <c r="E445" s="14" t="str">
        <f t="shared" ca="1" si="9498"/>
        <v>I</v>
      </c>
      <c r="F445" s="14" t="str">
        <f t="shared" ca="1" si="9499"/>
        <v>q_112a_5c</v>
      </c>
      <c r="G445" s="14" t="str">
        <f t="shared" ca="1" si="9500"/>
        <v>How long moderate sport activity 5</v>
      </c>
      <c r="H445" s="14" t="b">
        <f t="shared" ca="1" si="9501"/>
        <v>1</v>
      </c>
      <c r="I445" s="14" t="str">
        <f ca="1">IF($H445,ADDRESS(3,(D445+1)*2-1,4,,"["&amp;wew!$G$7&amp;"]"&amp;_sheetname_labels)&amp;":"&amp;ADDRESS(2+ster!$B$20,(D445+1)*2-1,4),"")</f>
        <v>[DBTemplate.xlsm]labels!AHC3:AHC61</v>
      </c>
      <c r="J445" s="14">
        <f t="array" aca="1" ref="J445" ca="1">IF(H445,MAX(0,MAX(IF(INDIRECT(I445)&lt;&gt;"",ROW(INDIRECT(I445)),""))-2),"")</f>
        <v>0</v>
      </c>
      <c r="K445" s="14" t="str">
        <f ca="1">IF($H445,IF($J445&gt;0,ADDRESS(3,(D445+1)*2-1,4,,"["&amp;wew!$G$7&amp;"]"&amp;_sheetname_labels)&amp;":"&amp;ADDRESS(2+J445,(D445+1)*2-1,4),""),"")</f>
        <v/>
      </c>
      <c r="L445" s="14" t="str">
        <f ca="1">IF($H445,IF($J445&gt;0,ADDRESS(3,(D445+1)*2,4,,"["&amp;wew!$G$7&amp;"]"&amp;_sheetname_labels)&amp;":"&amp;ADDRESS(2+J445,(D445+1)*2,4),""),"")</f>
        <v/>
      </c>
      <c r="M445" s="14">
        <f t="shared" ca="1" si="9502"/>
        <v>0</v>
      </c>
      <c r="N445" s="14">
        <f t="shared" ca="1" si="9503"/>
        <v>0</v>
      </c>
      <c r="O445" s="14" t="str">
        <f t="shared" ca="1" si="9504"/>
        <v>q_112a_5c</v>
      </c>
      <c r="P445" s="14" t="str">
        <f t="shared" ca="1" si="9505"/>
        <v>How long moderate sport activity 5</v>
      </c>
      <c r="Q445" s="14" t="str">
        <f ca="1">IF($BP445,ADDRESS(3,D445+1,4,,"["&amp;wew!$G$7&amp;"]"&amp;_sheetname_dataframe)&amp;":"&amp;ADDRESS(2+ster!$C$14,D445+1,4),"")</f>
        <v>[DBTemplate.xlsm]data_frame!QB3:QB3</v>
      </c>
      <c r="R445" s="14" t="str">
        <f>IF($BP445,IF(MID(_xll.FORMULATEXT(INDEX(INDIRECT(Q445),1)),1,1)="=", _xll.FORMULATEXT(INDEX(INDIRECT(Q445),1),2,TRUE),""),"")</f>
        <v/>
      </c>
      <c r="S445" s="14">
        <f t="array" aca="1" ref="S445" ca="1">IF(H445,SUM(IF((IFERROR(INDIRECT(Q445)&lt;&gt;"",FALSE))*(INDIRECT(ster!$D$14)&lt;&gt;""),1,0)),"")</f>
        <v>1</v>
      </c>
      <c r="T445" s="14">
        <f t="array" aca="1" ref="T445" ca="1">IF(H445,IF(M445&gt;0,SUM(IFERROR(1*(MATCH(INDIRECT(Q445),INDIRECT(K445),0)&gt;0),0)*(INDIRECT(ster!$D$14)&lt;&gt;"")*NOT(ISNUMBER(INDIRECT(Q445)))),0),"")</f>
        <v>0</v>
      </c>
      <c r="U445" s="14">
        <f t="array" aca="1" ref="U445" ca="1">IF(H445,SUM((IFERROR(INDIRECT(Q445)="",FALSE))*(INDIRECT(ster!$D$14)&lt;&gt;"")),"")</f>
        <v>0</v>
      </c>
      <c r="V445" s="14">
        <f t="array" aca="1" ref="V445" ca="1">IF(H445,SUM((IFERROR(INDIRECT(Q445)="#ąś",TRUE))*(INDIRECT(ster!$D$14)&lt;&gt;"")),"")</f>
        <v>0</v>
      </c>
      <c r="W445" s="14">
        <f t="array" aca="1" ref="W445" ca="1">IF(H445,SUM(ISNUMBER(INDIRECT(Q445))*(INDIRECT(ster!$D$14)&lt;&gt;"")),"")</f>
        <v>1</v>
      </c>
      <c r="X445" s="14">
        <f t="array" aca="1" ref="X445" ca="1">IF(AND(H445,W445&gt;0),IF(wew!$B$3,MIN(IF((INDIRECT(ster!$D$14)&lt;&gt;"")*IFERROR(INDIRECT($Q445)&lt;&gt;"",FALSE),IFERROR(INDIRECT($Q445),"X"),"X")),"&lt;włącz podświetlanie wartości&gt;"),"—")</f>
        <v>2</v>
      </c>
      <c r="Y445" s="14">
        <f t="array" aca="1" ref="Y445" ca="1">IF(AND(H445,W445&gt;0),IF(wew!$B$3,MAX(IF((INDIRECT(ster!$D$14)&lt;&gt;"")*IFERROR(INDIRECT($Q445)&lt;&gt;"",FALSE),IFERROR(INDIRECT($Q445),"X"),"X")),"&lt;włącz podświetlanie wartości&gt;"),"—")</f>
        <v>2</v>
      </c>
      <c r="Z445" s="14">
        <f t="shared" ca="1" si="9506"/>
        <v>0</v>
      </c>
      <c r="AA445" s="12">
        <f t="shared" ca="1" si="9507"/>
        <v>1</v>
      </c>
      <c r="AB445" s="17">
        <f t="array" aca="1" ref="AB445" ca="1">IF(H445,IF(W445&gt;0,SUM((INDIRECT(ster!$D$14)&lt;&gt;"")*IFERROR((INDIRECT(Q445)&lt;&gt;"")*(INDIRECT(Q445)=INT(INDIRECT(Q445))),0)),0),"")</f>
        <v>1</v>
      </c>
      <c r="AC445" s="17">
        <f t="array" aca="1" ref="AC445" ca="1">IF(H445,W445-AB445,"")</f>
        <v>0</v>
      </c>
      <c r="AD445" s="17">
        <f t="shared" ca="1" si="9508"/>
        <v>1</v>
      </c>
      <c r="AE445" s="17" t="b">
        <f t="shared" ca="1" si="9509"/>
        <v>0</v>
      </c>
      <c r="AF445" s="17" t="str">
        <f ca="1">IF(AE445,IF($H445,ADDRESS(3,D445+2,4,,"["&amp;wew!$G$7&amp;"]"&amp;_sheetname_dataframe)&amp;":"&amp;ADDRESS(2+ster!$C$14,D445+2,4),""),"")</f>
        <v/>
      </c>
      <c r="AG445" s="17" t="str">
        <f t="shared" ca="1" si="9510"/>
        <v/>
      </c>
      <c r="AH445" s="17" t="b">
        <f t="shared" ca="1" si="9511"/>
        <v>0</v>
      </c>
      <c r="AI445" s="17" t="str">
        <f ca="1">IF(AH445,IF($H445,ADDRESS(3,D445+3,4,,"["&amp;wew!$G$7&amp;"]"&amp;_sheetname_dataframe)&amp;":"&amp;ADDRESS(2+ster!$C$14,D445+3,4),""),"")</f>
        <v/>
      </c>
      <c r="AJ445" s="17" t="str">
        <f t="shared" ca="1" si="9512"/>
        <v/>
      </c>
      <c r="AK445" s="17" t="b">
        <f t="shared" ca="1" si="9513"/>
        <v>0</v>
      </c>
      <c r="AL445" s="17" t="b">
        <f t="shared" ca="1" si="9514"/>
        <v>0</v>
      </c>
      <c r="AM445" s="17" t="b">
        <f t="shared" ca="1" si="9515"/>
        <v>1</v>
      </c>
      <c r="AN445" s="17">
        <f t="shared" ca="1" si="9516"/>
        <v>0</v>
      </c>
      <c r="AO445" s="24" t="str">
        <f t="shared" ca="1" si="9517"/>
        <v/>
      </c>
      <c r="AP445" s="24" t="str">
        <f t="shared" ca="1" si="9518"/>
        <v/>
      </c>
      <c r="AQ445" s="17" t="b">
        <f t="shared" ca="1" si="9519"/>
        <v>0</v>
      </c>
      <c r="AR445" s="17" t="b">
        <f t="shared" ca="1" si="9520"/>
        <v>0</v>
      </c>
      <c r="AS445" s="17" t="b">
        <f t="shared" ca="1" si="9521"/>
        <v>0</v>
      </c>
      <c r="AT445" s="17" t="b">
        <f t="shared" ca="1" si="9522"/>
        <v>0</v>
      </c>
      <c r="AU445" s="17" t="b">
        <f t="shared" ca="1" si="9523"/>
        <v>0</v>
      </c>
      <c r="AV445" s="17" t="b">
        <f t="shared" ca="1" si="9524"/>
        <v>0</v>
      </c>
      <c r="AW445" s="17" t="b">
        <f t="shared" ca="1" si="9525"/>
        <v>1</v>
      </c>
      <c r="AX445" s="14" t="b">
        <f t="array" aca="1" ref="AX445" ca="1">IF(H445,N445&gt;0,"")</f>
        <v>0</v>
      </c>
      <c r="AY445" s="17" t="str">
        <f t="shared" ca="1" si="9526"/>
        <v/>
      </c>
      <c r="AZ445" s="17" t="str">
        <f t="array" aca="1" ref="AZ445" ca="1">IF(AY445&lt;&gt;"",SUM(1*ISERROR(MATCH(INDIRECT(AY445),INDIRECT(K445),0)))=0,"")</f>
        <v/>
      </c>
      <c r="BA445" s="17" t="b">
        <f t="shared" ca="1" si="9527"/>
        <v>1</v>
      </c>
      <c r="BB445" s="17" t="b">
        <v>0</v>
      </c>
      <c r="BC445" s="17" t="b">
        <f t="shared" ca="1" si="9528"/>
        <v>0</v>
      </c>
      <c r="BD445" s="17" t="b">
        <f t="shared" ca="1" si="9529"/>
        <v>0</v>
      </c>
      <c r="BE445" s="17" t="b">
        <f t="shared" ca="1" si="9530"/>
        <v>1</v>
      </c>
      <c r="BF445" s="17" t="b">
        <f t="shared" ca="1" si="9531"/>
        <v>0</v>
      </c>
      <c r="BG445" s="17" t="b">
        <f t="shared" ca="1" si="9532"/>
        <v>0</v>
      </c>
      <c r="BH445" s="17" t="b">
        <f t="shared" ca="1" si="9533"/>
        <v>1</v>
      </c>
      <c r="BI445" s="17">
        <f t="shared" ca="1" si="9534"/>
        <v>4</v>
      </c>
      <c r="BJ445" s="17" t="b">
        <f t="shared" ca="1" si="9535"/>
        <v>0</v>
      </c>
      <c r="BK445" s="17" t="str">
        <f t="shared" ca="1" si="9536"/>
        <v/>
      </c>
      <c r="BL445" s="17" t="str">
        <f t="shared" ca="1" si="9537"/>
        <v/>
      </c>
      <c r="BM445" s="17" t="str">
        <f t="shared" ca="1" si="9538"/>
        <v>I</v>
      </c>
      <c r="BN445" s="17" t="str">
        <f t="shared" ca="1" si="9539"/>
        <v>I</v>
      </c>
      <c r="BO445" s="17" t="str">
        <f t="shared" ca="1" si="9540"/>
        <v>I</v>
      </c>
      <c r="BP445" s="14" t="b">
        <f t="shared" ca="1" si="9541"/>
        <v>1</v>
      </c>
      <c r="BQ445" s="35"/>
      <c r="BX445" s="16"/>
      <c r="BY445" s="16"/>
      <c r="BZ445" s="16"/>
      <c r="CA445" s="16"/>
      <c r="CB445" s="16"/>
      <c r="CC445" s="16"/>
      <c r="CD445" s="16"/>
      <c r="CE445" s="16"/>
      <c r="CF445" s="16"/>
      <c r="CN445" s="14">
        <f ca="1">IF(H445,IFERROR(IsVariableNameLegal(O445),0),0)</f>
        <v>0</v>
      </c>
      <c r="CO445" s="14" t="str">
        <f t="array" aca="1" ref="CO445" ca="1">IF(H445,IF(COUNTIF(INDIRECT(wew!$C$13),O445)&gt;1,TRIM(SUBSTITUTE(_xll.MCONCAT(IF((INDIRECT(wew!$C$13)=O445)*(COLUMN(INDIRECT(wew!$C$13))&lt;&gt;D445+1),-1+COLUMN(INDIRECT(wew!$C$13)),"")," "),"  "," ")),""),"")</f>
        <v/>
      </c>
      <c r="CP445" s="14" t="str">
        <f t="array" aca="1" ref="CP445" ca="1">IF(P445&lt;&gt;"",IF(LEN(P445)&gt;150,1,""),"")</f>
        <v/>
      </c>
      <c r="CQ445" s="14" t="str">
        <f t="array" aca="1" ref="CQ445" ca="1">IF(AND(H445,NOT(ster!$J$3)),IF(COUNTIF(INDIRECT(wew!$C$15),P445)&gt;1,TRIM(SUBSTITUTE(_xll.MCONCAT(IF((INDIRECT(wew!$C$15)=P445)*(COLUMN(INDIRECT(wew!$C$15))&lt;&gt;D445+1),-1+COLUMN(INDIRECT(wew!$C$15)),"")," "),"  "," ")),""),"")</f>
        <v/>
      </c>
      <c r="CR445" s="14" t="str">
        <f t="array" aca="1" ref="CR445" ca="1">IF(H445,IF(AND(W445&gt;0,AO445&lt;&gt;""),TRIM(SUBSTITUTE(_xll.MCONCAT(IFERROR(IF(ISNUMBER(INDIRECT(Q445)),IF((INDIRECT(ster!$D$14)&lt;&gt;"")*(INDIRECT(Q445)&lt;AO445),INDIRECT(ster!$D$14) &amp; ": " &amp;  SUBSTITUTE(IF( AV445,IFERROR(TEXT(INDIRECT(Q445),"rrrr-mm-dd") &amp;" (" &amp; INDIRECT(Q445) &amp;")",INDIRECT(Q445)),INDIRECT(Q445))," "," "),""),""),"")," "),"  "," ")),""),"")</f>
        <v/>
      </c>
      <c r="CS445" s="14" t="str">
        <f t="array" aca="1" ref="CS445" ca="1">IF(H445,IF(AND(W445&gt;0,AP445&lt;&gt;""),TRIM(SUBSTITUTE(_xll.MCONCAT(IFERROR(IF(ISNUMBER(INDIRECT(Q445)),IF((INDIRECT(ster!$D$14)&lt;&gt;"")*(INDIRECT(Q445)&gt;AP445),INDIRECT(ster!$D$14) &amp; ": " &amp;  SUBSTITUTE(IF( AV445,IFERROR(TEXT(INDIRECT(Q445),"rrrr-mm-dd")&amp;" (" &amp; INDIRECT(Q445) &amp;")",INDIRECT(Q445)),INDIRECT(Q445))," "," "),""),""),"")," "),"  "," ")),""),"")</f>
        <v/>
      </c>
      <c r="CT445" s="14" t="str">
        <f t="array" aca="1" ref="CT445" ca="1">IF(H445,IF(AND(N445&gt;0,AR445),TRIM(SUBSTITUTE(_xll.MCONCAT(IFERROR(IF(ISNUMBER(INDIRECT(Q445)),IF((INDIRECT(ster!$D$14)&lt;&gt;"")*(IFERROR(0*(MATCH(INDIRECT(Q445),INDIRECT(K445),0)&gt;0),1)),INDIRECT(ster!$D$14) &amp; ": " &amp;  SUBSTITUTE(IF( AV445,IFERROR(TEXT(INDIRECT(Q445),"rrrr-mm-dd")&amp;" (" &amp; INDIRECT(Q445) &amp;")",INDIRECT(Q445)),INDIRECT(Q445))," "," "),""),""),"")," "),"  "," ")),""),"")</f>
        <v/>
      </c>
      <c r="CU445" s="14" t="str">
        <f t="array" aca="1" ref="CU445" ca="1">IF(H445,IF(AND(V445&gt;0),TRIM(SUBSTITUTE(_xll.MCONCAT(IF((INDIRECT(ster!$D$14)&lt;&gt;"")*(IFERROR(0*(INDIRECT(Q445)&lt;&gt;""),1)),INDIRECT(ster!$D$14),"")," "),"  "," ")),""),"")</f>
        <v/>
      </c>
      <c r="CV445" s="14" t="str">
        <f t="array" aca="1" ref="CV445" ca="1">IF(H445,IF(AS445,
TRIM(SUBSTITUTE(_xll.MCONCAT(IF(
   (INDIRECT(ster!$D$14)&lt;&gt;"")*
   ((INDIRECT(Q445)="")+
      NOT(ISNUMBER(INDIRECT(Q445)))*
      NOT(ISERROR(MATCH(INDIRECT(Q445),INDIRECT(K445),0)))
    ),
      INDIRECT(ster!$D$14),
   "")," "),"  "," ")),
""),"")</f>
        <v/>
      </c>
      <c r="CW445" s="14" t="str">
        <f t="array" aca="1" ref="CW445" ca="1">IF(H445,IF(AND(AQ445),TRIM(SUBSTITUTE(_xll.MCONCAT(IFERROR(IF(ISNUMBER(INDIRECT(Q445)),IF((INDIRECT(ster!$D$14)&lt;&gt;"")*(INDIRECT(Q445)&lt;&gt;INT(INDIRECT(Q445))),INDIRECT(ster!$D$14) &amp; ": " &amp; INDIRECT(Q445),""),""),"")," "),"  "," ")),""),"")</f>
        <v/>
      </c>
      <c r="CX445" s="14" t="str">
        <f t="array" aca="1" ref="CX445" ca="1">IF(H445,IF(OR(AU445,AV445),TRIM(SUBSTITUTE(_xll.MCONCAT(IF((INDIRECT(ster!$D$14)&lt;&gt;"")*NOT(ISNUMBER(INDIRECT(Q445))),IF(ISERROR(MATCH(INDIRECT(Q445),INDIRECT(K445),0)),IFERROR(IF(INDIRECT(Q445)&lt;&gt;"",INDIRECT(ster!$D$14) &amp; ": " &amp; SUBSTITUTE(INDIRECT(Q445)," "," "),""),""),""),"")," "),"  "," ")),""),"")</f>
        <v/>
      </c>
      <c r="CY445" s="14" t="str">
        <f t="array" aca="1" ref="CY445" ca="1">IF(H445,IF(AE445,TRIM(SUBSTITUTE(_xll.MCONCAT(IF((INDIRECT(ster!$D$14)&lt;&gt;"")*IFERROR(NOT(INDIRECT(AF445)),FALSE),IF(ISERROR(MATCH(INDIRECT(Q445),INDIRECT(K445),0)),IFERROR(IF(INDIRECT(Q445)&lt;&gt;"",INDIRECT(ster!$D$14)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CZ445" s="14" t="str">
        <f t="array" aca="1" ref="CZ445" ca="1">IF(H445,IF(AH445,TRIM(SUBSTITUTE(_xll.MCONCAT(IF((INDIRECT(ster!$D$14)&lt;&gt;"")*IFERROR(NOT(INDIRECT(AI445)),FALSE),IF(ISERROR(MATCH(INDIRECT(Q445),INDIRECT(K445),0)),IFERROR(IF(INDIRECT(Q445)&lt;&gt;"",INDIRECT(ster!$D$14)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DC445" s="14" t="str">
        <f ca="1">SUBSTITUTE(SUBSTITUTE(SUBSTITUTE(SUBSTITUTE(_xll.MCONCAT(DG445:DS445,"■"),"■■","■"),"■■","■"),"■■","■"),"■■","■")</f>
        <v>■</v>
      </c>
      <c r="DD445" s="14" t="str">
        <f t="shared" ca="1" si="9542"/>
        <v/>
      </c>
      <c r="DE445" s="14" t="str">
        <f t="shared" ca="1" si="9543"/>
        <v/>
      </c>
      <c r="DF445" s="14" t="str">
        <f t="shared" ca="1" si="9544"/>
        <v/>
      </c>
      <c r="DG445" s="14" t="str">
        <f t="shared" ca="1" si="9545"/>
        <v/>
      </c>
      <c r="DH445" s="14" t="str">
        <f t="shared" ca="1" si="9546"/>
        <v/>
      </c>
      <c r="DI445" s="14" t="str">
        <f t="shared" ca="1" si="9547"/>
        <v/>
      </c>
      <c r="DJ445" s="14" t="str">
        <f t="shared" ca="1" si="9548"/>
        <v/>
      </c>
      <c r="DK445" s="14" t="str">
        <f t="shared" ca="1" si="9549"/>
        <v/>
      </c>
      <c r="DL445" s="14" t="str">
        <f t="shared" ca="1" si="9550"/>
        <v/>
      </c>
      <c r="DM445" s="14" t="str">
        <f t="shared" ca="1" si="9551"/>
        <v/>
      </c>
      <c r="DN445" s="14" t="str">
        <f t="array" aca="1" ref="DN445" ca="1">IF(CU445&lt;&gt;"","There are errors in the entered values in the following cases: " &amp;SUBSTITUTE(CU445," ",", "),"")</f>
        <v/>
      </c>
      <c r="DO445" s="14" t="str">
        <f t="shared" ca="1" si="9552"/>
        <v/>
      </c>
      <c r="DP445" s="14" t="str">
        <f t="shared" ca="1" si="9553"/>
        <v/>
      </c>
      <c r="DQ445" s="14" t="str">
        <f t="shared" ca="1" si="9554"/>
        <v/>
      </c>
      <c r="DR445" s="14" t="str">
        <f t="shared" ca="1" si="9555"/>
        <v/>
      </c>
      <c r="DS445" s="14" t="str">
        <f t="shared" ca="1" si="9556"/>
        <v/>
      </c>
      <c r="DZ445" s="14" t="b">
        <f t="shared" ca="1" si="9557"/>
        <v>0</v>
      </c>
      <c r="EA445" s="14" t="str">
        <f t="shared" ca="1" si="9558"/>
        <v/>
      </c>
      <c r="EB445" s="14" t="str">
        <f t="shared" ca="1" si="9559"/>
        <v/>
      </c>
      <c r="EC445" s="14" t="str">
        <f t="shared" ca="1" si="9560"/>
        <v/>
      </c>
      <c r="ED445" s="14" t="str">
        <f t="shared" ca="1" si="9561"/>
        <v/>
      </c>
      <c r="EE445" s="14" t="str">
        <f t="shared" ca="1" si="9562"/>
        <v/>
      </c>
      <c r="EF445" s="14" t="str">
        <f t="shared" ca="1" si="9563"/>
        <v/>
      </c>
      <c r="EG445" s="14" t="str">
        <f t="shared" ca="1" si="9564"/>
        <v/>
      </c>
      <c r="EM445" s="14" t="b">
        <f t="shared" ca="1" si="9565"/>
        <v>0</v>
      </c>
      <c r="EN445" s="14" t="str">
        <f t="shared" ca="1" si="9566"/>
        <v/>
      </c>
      <c r="EO445" s="14" t="str">
        <f t="shared" ca="1" si="9567"/>
        <v/>
      </c>
      <c r="EP445" s="14" t="str">
        <f t="shared" ca="1" si="9568"/>
        <v/>
      </c>
      <c r="EQ445" s="14" t="str">
        <f t="shared" ca="1" si="9569"/>
        <v/>
      </c>
    </row>
    <row r="446" spans="2:147" s="14" customFormat="1">
      <c r="B446" s="14" t="str">
        <f t="shared" ca="1" si="9495"/>
        <v/>
      </c>
      <c r="C446" s="14">
        <f t="shared" ca="1" si="9496"/>
        <v>414</v>
      </c>
      <c r="D446" s="14">
        <f t="shared" si="9497"/>
        <v>444</v>
      </c>
      <c r="E446" s="14" t="str">
        <f t="shared" ca="1" si="9498"/>
        <v>N</v>
      </c>
      <c r="F446" s="14" t="str">
        <f t="shared" ca="1" si="9499"/>
        <v>q_112b_1a</v>
      </c>
      <c r="G446" s="14" t="str">
        <f t="shared" ca="1" si="9500"/>
        <v>Type of vigorous sport activity 1</v>
      </c>
      <c r="H446" s="14" t="b">
        <f t="shared" ca="1" si="9501"/>
        <v>1</v>
      </c>
      <c r="I446" s="14" t="str">
        <f ca="1">IF($H446,ADDRESS(3,(D446+1)*2-1,4,,"["&amp;wew!$G$7&amp;"]"&amp;_sheetname_labels)&amp;":"&amp;ADDRESS(2+ster!$B$20,(D446+1)*2-1,4),"")</f>
        <v>[DBTemplate.xlsm]labels!AHE3:AHE61</v>
      </c>
      <c r="J446" s="14">
        <f t="array" aca="1" ref="J446" ca="1">IF(H446,MAX(0,MAX(IF(INDIRECT(I446)&lt;&gt;"",ROW(INDIRECT(I446)),""))-2),"")</f>
        <v>22</v>
      </c>
      <c r="K446" s="14" t="str">
        <f ca="1">IF($H446,IF($J446&gt;0,ADDRESS(3,(D446+1)*2-1,4,,"["&amp;wew!$G$7&amp;"]"&amp;_sheetname_labels)&amp;":"&amp;ADDRESS(2+J446,(D446+1)*2-1,4),""),"")</f>
        <v>[DBTemplate.xlsm]labels!AHE3:AHE24</v>
      </c>
      <c r="L446" s="14" t="str">
        <f ca="1">IF($H446,IF($J446&gt;0,ADDRESS(3,(D446+1)*2,4,,"["&amp;wew!$G$7&amp;"]"&amp;_sheetname_labels)&amp;":"&amp;ADDRESS(2+J446,(D446+1)*2,4),""),"")</f>
        <v>[DBTemplate.xlsm]labels!AHF3:AHF24</v>
      </c>
      <c r="M446" s="14">
        <f t="shared" ca="1" si="9502"/>
        <v>0</v>
      </c>
      <c r="N446" s="14">
        <f t="shared" ca="1" si="9503"/>
        <v>22</v>
      </c>
      <c r="O446" s="14" t="str">
        <f t="shared" ca="1" si="9504"/>
        <v>q_112b_1a</v>
      </c>
      <c r="P446" s="14" t="str">
        <f t="shared" ca="1" si="9505"/>
        <v>Type of vigorous sport activity 1</v>
      </c>
      <c r="Q446" s="14" t="str">
        <f ca="1">IF($BP446,ADDRESS(3,D446+1,4,,"["&amp;wew!$G$7&amp;"]"&amp;_sheetname_dataframe)&amp;":"&amp;ADDRESS(2+ster!$C$14,D446+1,4),"")</f>
        <v>[DBTemplate.xlsm]data_frame!QC3:QC3</v>
      </c>
      <c r="R446" s="14" t="str">
        <f>IF($BP446,IF(MID(_xll.FORMULATEXT(INDEX(INDIRECT(Q446),1)),1,1)="=", _xll.FORMULATEXT(INDEX(INDIRECT(Q446),1),2,TRUE),""),"")</f>
        <v/>
      </c>
      <c r="S446" s="14">
        <f t="array" aca="1" ref="S446" ca="1">IF(H446,SUM(IF((IFERROR(INDIRECT(Q446)&lt;&gt;"",FALSE))*(INDIRECT(ster!$D$14)&lt;&gt;""),1,0)),"")</f>
        <v>0</v>
      </c>
      <c r="T446" s="14">
        <f t="array" aca="1" ref="T446" ca="1">IF(H446,IF(M446&gt;0,SUM(IFERROR(1*(MATCH(INDIRECT(Q446),INDIRECT(K446),0)&gt;0),0)*(INDIRECT(ster!$D$14)&lt;&gt;"")*NOT(ISNUMBER(INDIRECT(Q446)))),0),"")</f>
        <v>0</v>
      </c>
      <c r="U446" s="14">
        <f t="array" aca="1" ref="U446" ca="1">IF(H446,SUM((IFERROR(INDIRECT(Q446)="",FALSE))*(INDIRECT(ster!$D$14)&lt;&gt;"")),"")</f>
        <v>1</v>
      </c>
      <c r="V446" s="14">
        <f t="array" aca="1" ref="V446" ca="1">IF(H446,SUM((IFERROR(INDIRECT(Q446)="#ąś",TRUE))*(INDIRECT(ster!$D$14)&lt;&gt;"")),"")</f>
        <v>0</v>
      </c>
      <c r="W446" s="14">
        <f t="array" aca="1" ref="W446" ca="1">IF(H446,SUM(ISNUMBER(INDIRECT(Q446))*(INDIRECT(ster!$D$14)&lt;&gt;"")),"")</f>
        <v>0</v>
      </c>
      <c r="X446" s="14" t="str">
        <f t="array" aca="1" ref="X446" ca="1">IF(AND(H446,W446&gt;0),IF(wew!$B$3,MIN(IF((INDIRECT(ster!$D$14)&lt;&gt;"")*IFERROR(INDIRECT($Q446)&lt;&gt;"",FALSE),IFERROR(INDIRECT($Q446),"X"),"X")),"&lt;włącz podświetlanie wartości&gt;"),"—")</f>
        <v>—</v>
      </c>
      <c r="Y446" s="14" t="str">
        <f t="array" aca="1" ref="Y446" ca="1">IF(AND(H446,W446&gt;0),IF(wew!$B$3,MAX(IF((INDIRECT(ster!$D$14)&lt;&gt;"")*IFERROR(INDIRECT($Q446)&lt;&gt;"",FALSE),IFERROR(INDIRECT($Q446),"X"),"X")),"&lt;włącz podświetlanie wartości&gt;"),"—")</f>
        <v>—</v>
      </c>
      <c r="Z446" s="14">
        <f t="shared" ca="1" si="9506"/>
        <v>0</v>
      </c>
      <c r="AA446" s="12" t="str">
        <f t="shared" ca="1" si="9507"/>
        <v>—</v>
      </c>
      <c r="AB446" s="17">
        <f t="array" aca="1" ref="AB446" ca="1">IF(H446,IF(W446&gt;0,SUM((INDIRECT(ster!$D$14)&lt;&gt;"")*IFERROR((INDIRECT(Q446)&lt;&gt;"")*(INDIRECT(Q446)=INT(INDIRECT(Q446))),0)),0),"")</f>
        <v>0</v>
      </c>
      <c r="AC446" s="17">
        <f t="array" aca="1" ref="AC446" ca="1">IF(H446,W446-AB446,"")</f>
        <v>0</v>
      </c>
      <c r="AD446" s="17">
        <f t="shared" ca="1" si="9508"/>
        <v>1</v>
      </c>
      <c r="AE446" s="17" t="b">
        <f t="shared" ca="1" si="9509"/>
        <v>0</v>
      </c>
      <c r="AF446" s="17" t="str">
        <f ca="1">IF(AE446,IF($H446,ADDRESS(3,D446+2,4,,"["&amp;wew!$G$7&amp;"]"&amp;_sheetname_dataframe)&amp;":"&amp;ADDRESS(2+ster!$C$14,D446+2,4),""),"")</f>
        <v/>
      </c>
      <c r="AG446" s="17" t="str">
        <f t="shared" ca="1" si="9510"/>
        <v/>
      </c>
      <c r="AH446" s="17" t="b">
        <f t="shared" ca="1" si="9511"/>
        <v>0</v>
      </c>
      <c r="AI446" s="17" t="str">
        <f ca="1">IF(AH446,IF($H446,ADDRESS(3,D446+3,4,,"["&amp;wew!$G$7&amp;"]"&amp;_sheetname_dataframe)&amp;":"&amp;ADDRESS(2+ster!$C$14,D446+3,4),""),"")</f>
        <v/>
      </c>
      <c r="AJ446" s="17" t="str">
        <f t="shared" ca="1" si="9512"/>
        <v/>
      </c>
      <c r="AK446" s="17" t="b">
        <f t="shared" ca="1" si="9513"/>
        <v>0</v>
      </c>
      <c r="AL446" s="17" t="b">
        <f t="shared" ca="1" si="9514"/>
        <v>0</v>
      </c>
      <c r="AM446" s="17" t="b">
        <f t="shared" ca="1" si="9515"/>
        <v>0</v>
      </c>
      <c r="AN446" s="17">
        <f t="shared" ca="1" si="9516"/>
        <v>0</v>
      </c>
      <c r="AO446" s="24" t="str">
        <f t="shared" ca="1" si="9517"/>
        <v/>
      </c>
      <c r="AP446" s="24" t="str">
        <f t="shared" ca="1" si="9518"/>
        <v/>
      </c>
      <c r="AQ446" s="17" t="b">
        <f t="shared" ca="1" si="9519"/>
        <v>0</v>
      </c>
      <c r="AR446" s="17" t="b">
        <f t="shared" ca="1" si="9520"/>
        <v>0</v>
      </c>
      <c r="AS446" s="17" t="b">
        <f t="shared" ca="1" si="9521"/>
        <v>0</v>
      </c>
      <c r="AT446" s="17" t="b">
        <f t="shared" ca="1" si="9522"/>
        <v>0</v>
      </c>
      <c r="AU446" s="17" t="b">
        <f t="shared" ca="1" si="9523"/>
        <v>1</v>
      </c>
      <c r="AV446" s="17" t="b">
        <f t="shared" ca="1" si="9524"/>
        <v>0</v>
      </c>
      <c r="AW446" s="17" t="b">
        <f t="shared" ca="1" si="9525"/>
        <v>0</v>
      </c>
      <c r="AX446" s="14" t="b">
        <f t="array" aca="1" ref="AX446" ca="1">IF(H446,N446&gt;0,"")</f>
        <v>1</v>
      </c>
      <c r="AY446" s="17" t="str">
        <f t="shared" ca="1" si="9526"/>
        <v>C3:C24</v>
      </c>
      <c r="AZ446" s="17" t="b">
        <f t="array" aca="1" ref="AZ446" ca="1">IF(AY446&lt;&gt;"",SUM(1*ISERROR(MATCH(INDIRECT(AY446),INDIRECT(K446),0)))=0,"")</f>
        <v>1</v>
      </c>
      <c r="BA446" s="17" t="b">
        <f t="shared" ca="1" si="9527"/>
        <v>1</v>
      </c>
      <c r="BB446" s="17" t="b">
        <v>0</v>
      </c>
      <c r="BC446" s="17" t="b">
        <f t="shared" ca="1" si="9528"/>
        <v>1</v>
      </c>
      <c r="BD446" s="17" t="b">
        <f t="shared" ca="1" si="9529"/>
        <v>0</v>
      </c>
      <c r="BE446" s="17" t="b">
        <f t="shared" ca="1" si="9530"/>
        <v>0</v>
      </c>
      <c r="BF446" s="17" t="b">
        <f t="shared" ca="1" si="9531"/>
        <v>0</v>
      </c>
      <c r="BG446" s="17" t="b">
        <f t="shared" ca="1" si="9532"/>
        <v>0</v>
      </c>
      <c r="BH446" s="17" t="b">
        <f t="shared" ca="1" si="9533"/>
        <v>1</v>
      </c>
      <c r="BI446" s="17">
        <f t="shared" ca="1" si="9534"/>
        <v>2</v>
      </c>
      <c r="BJ446" s="17" t="b">
        <f t="shared" ca="1" si="9535"/>
        <v>0</v>
      </c>
      <c r="BK446" s="17" t="str">
        <f t="shared" ca="1" si="9536"/>
        <v/>
      </c>
      <c r="BL446" s="17" t="str">
        <f t="shared" ca="1" si="9537"/>
        <v/>
      </c>
      <c r="BM446" s="17" t="str">
        <f t="shared" ca="1" si="9538"/>
        <v>F</v>
      </c>
      <c r="BN446" s="17" t="str">
        <f t="shared" ca="1" si="9539"/>
        <v>F</v>
      </c>
      <c r="BO446" s="17" t="str">
        <f t="shared" ca="1" si="9540"/>
        <v>N</v>
      </c>
      <c r="BP446" s="14" t="b">
        <f t="shared" ca="1" si="9541"/>
        <v>1</v>
      </c>
      <c r="BQ446" s="35"/>
      <c r="BX446" s="16"/>
      <c r="BY446" s="16"/>
      <c r="BZ446" s="16"/>
      <c r="CA446" s="16"/>
      <c r="CB446" s="16"/>
      <c r="CC446" s="16"/>
      <c r="CD446" s="16"/>
      <c r="CE446" s="16"/>
      <c r="CF446" s="16"/>
      <c r="CN446" s="14">
        <f ca="1">IF(H446,IFERROR(IsVariableNameLegal(O446),0),0)</f>
        <v>0</v>
      </c>
      <c r="CO446" s="14" t="str">
        <f t="array" aca="1" ref="CO446" ca="1">IF(H446,IF(COUNTIF(INDIRECT(wew!$C$13),O446)&gt;1,TRIM(SUBSTITUTE(_xll.MCONCAT(IF((INDIRECT(wew!$C$13)=O446)*(COLUMN(INDIRECT(wew!$C$13))&lt;&gt;D446+1),-1+COLUMN(INDIRECT(wew!$C$13)),"")," "),"  "," ")),""),"")</f>
        <v/>
      </c>
      <c r="CP446" s="14" t="str">
        <f t="array" aca="1" ref="CP446" ca="1">IF(P446&lt;&gt;"",IF(LEN(P446)&gt;150,1,""),"")</f>
        <v/>
      </c>
      <c r="CQ446" s="14" t="str">
        <f t="array" aca="1" ref="CQ446" ca="1">IF(AND(H446,NOT(ster!$J$3)),IF(COUNTIF(INDIRECT(wew!$C$15),P446)&gt;1,TRIM(SUBSTITUTE(_xll.MCONCAT(IF((INDIRECT(wew!$C$15)=P446)*(COLUMN(INDIRECT(wew!$C$15))&lt;&gt;D446+1),-1+COLUMN(INDIRECT(wew!$C$15)),"")," "),"  "," ")),""),"")</f>
        <v/>
      </c>
      <c r="CR446" s="14" t="str">
        <f t="array" aca="1" ref="CR446" ca="1">IF(H446,IF(AND(W446&gt;0,AO446&lt;&gt;""),TRIM(SUBSTITUTE(_xll.MCONCAT(IFERROR(IF(ISNUMBER(INDIRECT(Q446)),IF((INDIRECT(ster!$D$14)&lt;&gt;"")*(INDIRECT(Q446)&lt;AO446),INDIRECT(ster!$D$14) &amp; ": " &amp;  SUBSTITUTE(IF( AV446,IFERROR(TEXT(INDIRECT(Q446),"rrrr-mm-dd") &amp;" (" &amp; INDIRECT(Q446) &amp;")",INDIRECT(Q446)),INDIRECT(Q446))," "," "),""),""),"")," "),"  "," ")),""),"")</f>
        <v/>
      </c>
      <c r="CS446" s="14" t="str">
        <f t="array" aca="1" ref="CS446" ca="1">IF(H446,IF(AND(W446&gt;0,AP446&lt;&gt;""),TRIM(SUBSTITUTE(_xll.MCONCAT(IFERROR(IF(ISNUMBER(INDIRECT(Q446)),IF((INDIRECT(ster!$D$14)&lt;&gt;"")*(INDIRECT(Q446)&gt;AP446),INDIRECT(ster!$D$14) &amp; ": " &amp;  SUBSTITUTE(IF( AV446,IFERROR(TEXT(INDIRECT(Q446),"rrrr-mm-dd")&amp;" (" &amp; INDIRECT(Q446) &amp;")",INDIRECT(Q446)),INDIRECT(Q446))," "," "),""),""),"")," "),"  "," ")),""),"")</f>
        <v/>
      </c>
      <c r="CT446" s="14" t="str">
        <f t="array" aca="1" ref="CT446" ca="1">IF(H446,IF(AND(N446&gt;0,AR446),TRIM(SUBSTITUTE(_xll.MCONCAT(IFERROR(IF(ISNUMBER(INDIRECT(Q446)),IF((INDIRECT(ster!$D$14)&lt;&gt;"")*(IFERROR(0*(MATCH(INDIRECT(Q446),INDIRECT(K446),0)&gt;0),1)),INDIRECT(ster!$D$14) &amp; ": " &amp;  SUBSTITUTE(IF( AV446,IFERROR(TEXT(INDIRECT(Q446),"rrrr-mm-dd")&amp;" (" &amp; INDIRECT(Q446) &amp;")",INDIRECT(Q446)),INDIRECT(Q446))," "," "),""),""),"")," "),"  "," ")),""),"")</f>
        <v/>
      </c>
      <c r="CU446" s="14" t="str">
        <f t="array" aca="1" ref="CU446" ca="1">IF(H446,IF(AND(V446&gt;0),TRIM(SUBSTITUTE(_xll.MCONCAT(IF((INDIRECT(ster!$D$14)&lt;&gt;"")*(IFERROR(0*(INDIRECT(Q446)&lt;&gt;""),1)),INDIRECT(ster!$D$14),"")," "),"  "," ")),""),"")</f>
        <v/>
      </c>
      <c r="CV446" s="14" t="str">
        <f t="array" aca="1" ref="CV446" ca="1">IF(H446,IF(AS446,
TRIM(SUBSTITUTE(_xll.MCONCAT(IF(
   (INDIRECT(ster!$D$14)&lt;&gt;"")*
   ((INDIRECT(Q446)="")+
      NOT(ISNUMBER(INDIRECT(Q446)))*
      NOT(ISERROR(MATCH(INDIRECT(Q446),INDIRECT(K446),0)))
    ),
      INDIRECT(ster!$D$14),
   "")," "),"  "," ")),
""),"")</f>
        <v/>
      </c>
      <c r="CW446" s="14" t="str">
        <f t="array" aca="1" ref="CW446" ca="1">IF(H446,IF(AND(AQ446),TRIM(SUBSTITUTE(_xll.MCONCAT(IFERROR(IF(ISNUMBER(INDIRECT(Q446)),IF((INDIRECT(ster!$D$14)&lt;&gt;"")*(INDIRECT(Q446)&lt;&gt;INT(INDIRECT(Q446))),INDIRECT(ster!$D$14) &amp; ": " &amp; INDIRECT(Q446),""),""),"")," "),"  "," ")),""),"")</f>
        <v/>
      </c>
      <c r="CX446" s="14" t="str">
        <f t="array" aca="1" ref="CX446" ca="1">IF(H446,IF(OR(AU446,AV446),TRIM(SUBSTITUTE(_xll.MCONCAT(IF((INDIRECT(ster!$D$14)&lt;&gt;"")*NOT(ISNUMBER(INDIRECT(Q446))),IF(ISERROR(MATCH(INDIRECT(Q446),INDIRECT(K446),0)),IFERROR(IF(INDIRECT(Q446)&lt;&gt;"",INDIRECT(ster!$D$14) &amp; ": " &amp; SUBSTITUTE(INDIRECT(Q446)," "," "),""),""),""),"")," "),"  "," ")),""),"")</f>
        <v/>
      </c>
      <c r="CY446" s="14" t="str">
        <f t="array" aca="1" ref="CY446" ca="1">IF(H446,IF(AE446,TRIM(SUBSTITUTE(_xll.MCONCAT(IF((INDIRECT(ster!$D$14)&lt;&gt;"")*IFERROR(NOT(INDIRECT(AF446)),FALSE),IF(ISERROR(MATCH(INDIRECT(Q446),INDIRECT(K446),0)),IFERROR(IF(INDIRECT(Q446)&lt;&gt;"",INDIRECT(ster!$D$14)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CZ446" s="14" t="str">
        <f t="array" aca="1" ref="CZ446" ca="1">IF(H446,IF(AH446,TRIM(SUBSTITUTE(_xll.MCONCAT(IF((INDIRECT(ster!$D$14)&lt;&gt;"")*IFERROR(NOT(INDIRECT(AI446)),FALSE),IF(ISERROR(MATCH(INDIRECT(Q446),INDIRECT(K446),0)),IFERROR(IF(INDIRECT(Q446)&lt;&gt;"",INDIRECT(ster!$D$14)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DC446" s="14" t="str">
        <f ca="1">SUBSTITUTE(SUBSTITUTE(SUBSTITUTE(SUBSTITUTE(_xll.MCONCAT(DG446:DS446,"■"),"■■","■"),"■■","■"),"■■","■"),"■■","■")</f>
        <v>■</v>
      </c>
      <c r="DD446" s="14" t="str">
        <f t="shared" ca="1" si="9542"/>
        <v/>
      </c>
      <c r="DE446" s="14" t="str">
        <f t="shared" ca="1" si="9543"/>
        <v/>
      </c>
      <c r="DF446" s="14" t="str">
        <f t="shared" ca="1" si="9544"/>
        <v/>
      </c>
      <c r="DG446" s="14" t="str">
        <f t="shared" ca="1" si="9545"/>
        <v/>
      </c>
      <c r="DH446" s="14" t="str">
        <f t="shared" ca="1" si="9546"/>
        <v/>
      </c>
      <c r="DI446" s="14" t="str">
        <f t="shared" ca="1" si="9547"/>
        <v/>
      </c>
      <c r="DJ446" s="14" t="str">
        <f t="shared" ca="1" si="9548"/>
        <v/>
      </c>
      <c r="DK446" s="14" t="str">
        <f t="shared" ca="1" si="9549"/>
        <v/>
      </c>
      <c r="DL446" s="14" t="str">
        <f t="shared" ca="1" si="9550"/>
        <v/>
      </c>
      <c r="DM446" s="14" t="str">
        <f t="shared" ca="1" si="9551"/>
        <v/>
      </c>
      <c r="DN446" s="14" t="str">
        <f t="array" aca="1" ref="DN446" ca="1">IF(CU446&lt;&gt;"","There are errors in the entered values in the following cases: " &amp;SUBSTITUTE(CU446," ",", "),"")</f>
        <v/>
      </c>
      <c r="DO446" s="14" t="str">
        <f t="shared" ca="1" si="9552"/>
        <v/>
      </c>
      <c r="DP446" s="14" t="str">
        <f t="shared" ca="1" si="9553"/>
        <v/>
      </c>
      <c r="DQ446" s="14" t="str">
        <f t="shared" ca="1" si="9554"/>
        <v/>
      </c>
      <c r="DR446" s="14" t="str">
        <f t="shared" ca="1" si="9555"/>
        <v/>
      </c>
      <c r="DS446" s="14" t="str">
        <f t="shared" ca="1" si="9556"/>
        <v/>
      </c>
      <c r="DZ446" s="14" t="b">
        <f t="shared" ca="1" si="9557"/>
        <v>0</v>
      </c>
      <c r="EA446" s="14" t="str">
        <f t="shared" ca="1" si="9558"/>
        <v>Type of vigorous sport activity 1 (q_112b_1a)</v>
      </c>
      <c r="EB446" s="14" t="str">
        <f t="shared" ca="1" si="9559"/>
        <v xml:space="preserve">Values must be numeric. </v>
      </c>
      <c r="EC446" s="14" t="str">
        <f t="shared" ca="1" si="9560"/>
        <v xml:space="preserve">Type of vigorous sport activity 1 (q_112b_1a): Values must be numeric. </v>
      </c>
      <c r="ED446" s="14" t="str">
        <f t="shared" ca="1" si="9561"/>
        <v/>
      </c>
      <c r="EE446" s="14" t="str">
        <f t="shared" ca="1" si="9562"/>
        <v>Values must be numeric</v>
      </c>
      <c r="EF446" s="14" t="str">
        <f t="shared" ca="1" si="9563"/>
        <v/>
      </c>
      <c r="EG446" s="14" t="str">
        <f t="shared" ca="1" si="9564"/>
        <v/>
      </c>
      <c r="EM446" s="14" t="b">
        <f t="shared" ca="1" si="9565"/>
        <v>1</v>
      </c>
      <c r="EN446" s="14">
        <f t="shared" ca="1" si="9566"/>
        <v>414</v>
      </c>
      <c r="EO446" s="14" t="str">
        <f t="shared" ca="1" si="9567"/>
        <v>q_112b_1a</v>
      </c>
      <c r="EP446" s="14" t="str">
        <f t="shared" ca="1" si="9568"/>
        <v xml:space="preserve">Type of vigorous sport activity 1 (q_112b_1a): Values must be numeric. </v>
      </c>
      <c r="EQ446" s="14" t="str">
        <f t="shared" ca="1" si="9569"/>
        <v/>
      </c>
    </row>
    <row r="447" spans="2:147" s="14" customFormat="1">
      <c r="B447" s="14" t="str">
        <f t="shared" ca="1" si="9495"/>
        <v/>
      </c>
      <c r="C447" s="14">
        <f t="shared" ca="1" si="9496"/>
        <v>415</v>
      </c>
      <c r="D447" s="14">
        <f t="shared" si="9497"/>
        <v>445</v>
      </c>
      <c r="E447" s="14" t="str">
        <f t="shared" ca="1" si="9498"/>
        <v>I</v>
      </c>
      <c r="F447" s="14" t="str">
        <f t="shared" ca="1" si="9499"/>
        <v>q_112b_1b</v>
      </c>
      <c r="G447" s="14" t="str">
        <f t="shared" ca="1" si="9500"/>
        <v>Type of other vigorous sport activity 1</v>
      </c>
      <c r="H447" s="14" t="b">
        <f t="shared" ca="1" si="9501"/>
        <v>1</v>
      </c>
      <c r="I447" s="14" t="str">
        <f ca="1">IF($H447,ADDRESS(3,(D447+1)*2-1,4,,"["&amp;wew!$G$7&amp;"]"&amp;_sheetname_labels)&amp;":"&amp;ADDRESS(2+ster!$B$20,(D447+1)*2-1,4),"")</f>
        <v>[DBTemplate.xlsm]labels!AHG3:AHG61</v>
      </c>
      <c r="J447" s="14">
        <f t="array" aca="1" ref="J447" ca="1">IF(H447,MAX(0,MAX(IF(INDIRECT(I447)&lt;&gt;"",ROW(INDIRECT(I447)),""))-2),"")</f>
        <v>0</v>
      </c>
      <c r="K447" s="14" t="str">
        <f ca="1">IF($H447,IF($J447&gt;0,ADDRESS(3,(D447+1)*2-1,4,,"["&amp;wew!$G$7&amp;"]"&amp;_sheetname_labels)&amp;":"&amp;ADDRESS(2+J447,(D447+1)*2-1,4),""),"")</f>
        <v/>
      </c>
      <c r="L447" s="14" t="str">
        <f ca="1">IF($H447,IF($J447&gt;0,ADDRESS(3,(D447+1)*2,4,,"["&amp;wew!$G$7&amp;"]"&amp;_sheetname_labels)&amp;":"&amp;ADDRESS(2+J447,(D447+1)*2,4),""),"")</f>
        <v/>
      </c>
      <c r="M447" s="14">
        <f t="shared" ca="1" si="9502"/>
        <v>0</v>
      </c>
      <c r="N447" s="14">
        <f t="shared" ca="1" si="9503"/>
        <v>0</v>
      </c>
      <c r="O447" s="14" t="str">
        <f t="shared" ca="1" si="9504"/>
        <v>q_112b_1b</v>
      </c>
      <c r="P447" s="14" t="str">
        <f t="shared" ca="1" si="9505"/>
        <v>Type of other vigorous sport activity 1</v>
      </c>
      <c r="Q447" s="14" t="str">
        <f ca="1">IF($BP447,ADDRESS(3,D447+1,4,,"["&amp;wew!$G$7&amp;"]"&amp;_sheetname_dataframe)&amp;":"&amp;ADDRESS(2+ster!$C$14,D447+1,4),"")</f>
        <v>[DBTemplate.xlsm]data_frame!QD3:QD3</v>
      </c>
      <c r="R447" s="14" t="str">
        <f>IF($BP447,IF(MID(_xll.FORMULATEXT(INDEX(INDIRECT(Q447),1)),1,1)="=", _xll.FORMULATEXT(INDEX(INDIRECT(Q447),1),2,TRUE),""),"")</f>
        <v/>
      </c>
      <c r="S447" s="14">
        <f t="array" aca="1" ref="S447" ca="1">IF(H447,SUM(IF((IFERROR(INDIRECT(Q447)&lt;&gt;"",FALSE))*(INDIRECT(ster!$D$14)&lt;&gt;""),1,0)),"")</f>
        <v>1</v>
      </c>
      <c r="T447" s="14">
        <f t="array" aca="1" ref="T447" ca="1">IF(H447,IF(M447&gt;0,SUM(IFERROR(1*(MATCH(INDIRECT(Q447),INDIRECT(K447),0)&gt;0),0)*(INDIRECT(ster!$D$14)&lt;&gt;"")*NOT(ISNUMBER(INDIRECT(Q447)))),0),"")</f>
        <v>0</v>
      </c>
      <c r="U447" s="14">
        <f t="array" aca="1" ref="U447" ca="1">IF(H447,SUM((IFERROR(INDIRECT(Q447)="",FALSE))*(INDIRECT(ster!$D$14)&lt;&gt;"")),"")</f>
        <v>0</v>
      </c>
      <c r="V447" s="14">
        <f t="array" aca="1" ref="V447" ca="1">IF(H447,SUM((IFERROR(INDIRECT(Q447)="#ąś",TRUE))*(INDIRECT(ster!$D$14)&lt;&gt;"")),"")</f>
        <v>0</v>
      </c>
      <c r="W447" s="14">
        <f t="array" aca="1" ref="W447" ca="1">IF(H447,SUM(ISNUMBER(INDIRECT(Q447))*(INDIRECT(ster!$D$14)&lt;&gt;"")),"")</f>
        <v>1</v>
      </c>
      <c r="X447" s="14">
        <f t="array" aca="1" ref="X447" ca="1">IF(AND(H447,W447&gt;0),IF(wew!$B$3,MIN(IF((INDIRECT(ster!$D$14)&lt;&gt;"")*IFERROR(INDIRECT($Q447)&lt;&gt;"",FALSE),IFERROR(INDIRECT($Q447),"X"),"X")),"&lt;włącz podświetlanie wartości&gt;"),"—")</f>
        <v>2</v>
      </c>
      <c r="Y447" s="14">
        <f t="array" aca="1" ref="Y447" ca="1">IF(AND(H447,W447&gt;0),IF(wew!$B$3,MAX(IF((INDIRECT(ster!$D$14)&lt;&gt;"")*IFERROR(INDIRECT($Q447)&lt;&gt;"",FALSE),IFERROR(INDIRECT($Q447),"X"),"X")),"&lt;włącz podświetlanie wartości&gt;"),"—")</f>
        <v>2</v>
      </c>
      <c r="Z447" s="14">
        <f t="shared" ca="1" si="9506"/>
        <v>0</v>
      </c>
      <c r="AA447" s="12">
        <f t="shared" ca="1" si="9507"/>
        <v>1</v>
      </c>
      <c r="AB447" s="17">
        <f t="array" aca="1" ref="AB447" ca="1">IF(H447,IF(W447&gt;0,SUM((INDIRECT(ster!$D$14)&lt;&gt;"")*IFERROR((INDIRECT(Q447)&lt;&gt;"")*(INDIRECT(Q447)=INT(INDIRECT(Q447))),0)),0),"")</f>
        <v>1</v>
      </c>
      <c r="AC447" s="17">
        <f t="array" aca="1" ref="AC447" ca="1">IF(H447,W447-AB447,"")</f>
        <v>0</v>
      </c>
      <c r="AD447" s="17">
        <f t="shared" ca="1" si="9508"/>
        <v>1</v>
      </c>
      <c r="AE447" s="17" t="b">
        <f t="shared" ca="1" si="9509"/>
        <v>0</v>
      </c>
      <c r="AF447" s="17" t="str">
        <f ca="1">IF(AE447,IF($H447,ADDRESS(3,D447+2,4,,"["&amp;wew!$G$7&amp;"]"&amp;_sheetname_dataframe)&amp;":"&amp;ADDRESS(2+ster!$C$14,D447+2,4),""),"")</f>
        <v/>
      </c>
      <c r="AG447" s="17" t="str">
        <f t="shared" ca="1" si="9510"/>
        <v/>
      </c>
      <c r="AH447" s="17" t="b">
        <f t="shared" ca="1" si="9511"/>
        <v>0</v>
      </c>
      <c r="AI447" s="17" t="str">
        <f ca="1">IF(AH447,IF($H447,ADDRESS(3,D447+3,4,,"["&amp;wew!$G$7&amp;"]"&amp;_sheetname_dataframe)&amp;":"&amp;ADDRESS(2+ster!$C$14,D447+3,4),""),"")</f>
        <v/>
      </c>
      <c r="AJ447" s="17" t="str">
        <f t="shared" ca="1" si="9512"/>
        <v/>
      </c>
      <c r="AK447" s="17" t="b">
        <f t="shared" ca="1" si="9513"/>
        <v>0</v>
      </c>
      <c r="AL447" s="17" t="b">
        <f t="shared" ca="1" si="9514"/>
        <v>0</v>
      </c>
      <c r="AM447" s="17" t="b">
        <f t="shared" ca="1" si="9515"/>
        <v>0</v>
      </c>
      <c r="AN447" s="17">
        <f t="shared" ca="1" si="9516"/>
        <v>0</v>
      </c>
      <c r="AO447" s="24" t="str">
        <f t="shared" ca="1" si="9517"/>
        <v/>
      </c>
      <c r="AP447" s="24" t="str">
        <f t="shared" ca="1" si="9518"/>
        <v/>
      </c>
      <c r="AQ447" s="17" t="b">
        <f t="shared" ca="1" si="9519"/>
        <v>0</v>
      </c>
      <c r="AR447" s="17" t="b">
        <f t="shared" ca="1" si="9520"/>
        <v>0</v>
      </c>
      <c r="AS447" s="17" t="b">
        <f t="shared" ca="1" si="9521"/>
        <v>0</v>
      </c>
      <c r="AT447" s="17" t="b">
        <f t="shared" ca="1" si="9522"/>
        <v>1</v>
      </c>
      <c r="AU447" s="17" t="b">
        <f t="shared" ca="1" si="9523"/>
        <v>0</v>
      </c>
      <c r="AV447" s="17" t="b">
        <f t="shared" ca="1" si="9524"/>
        <v>0</v>
      </c>
      <c r="AW447" s="17" t="b">
        <f t="shared" ca="1" si="9525"/>
        <v>1</v>
      </c>
      <c r="AX447" s="14" t="b">
        <f t="array" aca="1" ref="AX447" ca="1">IF(H447,N447&gt;0,"")</f>
        <v>0</v>
      </c>
      <c r="AY447" s="17" t="str">
        <f t="shared" ca="1" si="9526"/>
        <v/>
      </c>
      <c r="AZ447" s="17" t="str">
        <f t="array" aca="1" ref="AZ447" ca="1">IF(AY447&lt;&gt;"",SUM(1*ISERROR(MATCH(INDIRECT(AY447),INDIRECT(K447),0)))=0,"")</f>
        <v/>
      </c>
      <c r="BA447" s="17" t="b">
        <f t="shared" ca="1" si="9527"/>
        <v>0</v>
      </c>
      <c r="BB447" s="17" t="b">
        <v>0</v>
      </c>
      <c r="BC447" s="17" t="str">
        <f t="shared" ca="1" si="9528"/>
        <v/>
      </c>
      <c r="BD447" s="17" t="str">
        <f t="shared" ca="1" si="9529"/>
        <v/>
      </c>
      <c r="BE447" s="17" t="str">
        <f t="shared" ca="1" si="9530"/>
        <v/>
      </c>
      <c r="BF447" s="17" t="str">
        <f t="shared" ca="1" si="9531"/>
        <v/>
      </c>
      <c r="BG447" s="17" t="str">
        <f t="shared" ca="1" si="9532"/>
        <v/>
      </c>
      <c r="BH447" s="17" t="str">
        <f t="shared" ca="1" si="9533"/>
        <v/>
      </c>
      <c r="BI447" s="17" t="str">
        <f t="shared" ca="1" si="9534"/>
        <v/>
      </c>
      <c r="BJ447" s="17" t="b">
        <f t="shared" ca="1" si="9535"/>
        <v>0</v>
      </c>
      <c r="BK447" s="17" t="str">
        <f t="shared" ca="1" si="9536"/>
        <v/>
      </c>
      <c r="BL447" s="17" t="str">
        <f t="shared" ca="1" si="9537"/>
        <v/>
      </c>
      <c r="BM447" s="17" t="str">
        <f t="shared" ca="1" si="9538"/>
        <v>S</v>
      </c>
      <c r="BN447" s="17" t="str">
        <f t="shared" ca="1" si="9539"/>
        <v>S</v>
      </c>
      <c r="BO447" s="17" t="str">
        <f t="shared" ca="1" si="9540"/>
        <v>N</v>
      </c>
      <c r="BP447" s="14" t="b">
        <f t="shared" ca="1" si="9541"/>
        <v>1</v>
      </c>
      <c r="BQ447" s="35"/>
      <c r="BU447" s="14" t="s">
        <v>386</v>
      </c>
      <c r="BX447" s="16"/>
      <c r="BY447" s="16"/>
      <c r="BZ447" s="16"/>
      <c r="CA447" s="16"/>
      <c r="CB447" s="16"/>
      <c r="CC447" s="16"/>
      <c r="CD447" s="16"/>
      <c r="CE447" s="16"/>
      <c r="CF447" s="16"/>
      <c r="CN447" s="14">
        <f ca="1">IF(H447,IFERROR(IsVariableNameLegal(O447),0),0)</f>
        <v>0</v>
      </c>
      <c r="CO447" s="14" t="str">
        <f t="array" aca="1" ref="CO447" ca="1">IF(H447,IF(COUNTIF(INDIRECT(wew!$C$13),O447)&gt;1,TRIM(SUBSTITUTE(_xll.MCONCAT(IF((INDIRECT(wew!$C$13)=O447)*(COLUMN(INDIRECT(wew!$C$13))&lt;&gt;D447+1),-1+COLUMN(INDIRECT(wew!$C$13)),"")," "),"  "," ")),""),"")</f>
        <v/>
      </c>
      <c r="CP447" s="14" t="str">
        <f t="array" aca="1" ref="CP447" ca="1">IF(P447&lt;&gt;"",IF(LEN(P447)&gt;150,1,""),"")</f>
        <v/>
      </c>
      <c r="CQ447" s="14" t="str">
        <f t="array" aca="1" ref="CQ447" ca="1">IF(AND(H447,NOT(ster!$J$3)),IF(COUNTIF(INDIRECT(wew!$C$15),P447)&gt;1,TRIM(SUBSTITUTE(_xll.MCONCAT(IF((INDIRECT(wew!$C$15)=P447)*(COLUMN(INDIRECT(wew!$C$15))&lt;&gt;D447+1),-1+COLUMN(INDIRECT(wew!$C$15)),"")," "),"  "," ")),""),"")</f>
        <v/>
      </c>
      <c r="CR447" s="14" t="str">
        <f t="array" aca="1" ref="CR447" ca="1">IF(H447,IF(AND(W447&gt;0,AO447&lt;&gt;""),TRIM(SUBSTITUTE(_xll.MCONCAT(IFERROR(IF(ISNUMBER(INDIRECT(Q447)),IF((INDIRECT(ster!$D$14)&lt;&gt;"")*(INDIRECT(Q447)&lt;AO447),INDIRECT(ster!$D$14) &amp; ": " &amp;  SUBSTITUTE(IF( AV447,IFERROR(TEXT(INDIRECT(Q447),"rrrr-mm-dd") &amp;" (" &amp; INDIRECT(Q447) &amp;")",INDIRECT(Q447)),INDIRECT(Q447))," "," "),""),""),"")," "),"  "," ")),""),"")</f>
        <v/>
      </c>
      <c r="CS447" s="14" t="str">
        <f t="array" aca="1" ref="CS447" ca="1">IF(H447,IF(AND(W447&gt;0,AP447&lt;&gt;""),TRIM(SUBSTITUTE(_xll.MCONCAT(IFERROR(IF(ISNUMBER(INDIRECT(Q447)),IF((INDIRECT(ster!$D$14)&lt;&gt;"")*(INDIRECT(Q447)&gt;AP447),INDIRECT(ster!$D$14) &amp; ": " &amp;  SUBSTITUTE(IF( AV447,IFERROR(TEXT(INDIRECT(Q447),"rrrr-mm-dd")&amp;" (" &amp; INDIRECT(Q447) &amp;")",INDIRECT(Q447)),INDIRECT(Q447))," "," "),""),""),"")," "),"  "," ")),""),"")</f>
        <v/>
      </c>
      <c r="CT447" s="14" t="str">
        <f t="array" aca="1" ref="CT447" ca="1">IF(H447,IF(AND(N447&gt;0,AR447),TRIM(SUBSTITUTE(_xll.MCONCAT(IFERROR(IF(ISNUMBER(INDIRECT(Q447)),IF((INDIRECT(ster!$D$14)&lt;&gt;"")*(IFERROR(0*(MATCH(INDIRECT(Q447),INDIRECT(K447),0)&gt;0),1)),INDIRECT(ster!$D$14) &amp; ": " &amp;  SUBSTITUTE(IF( AV447,IFERROR(TEXT(INDIRECT(Q447),"rrrr-mm-dd")&amp;" (" &amp; INDIRECT(Q447) &amp;")",INDIRECT(Q447)),INDIRECT(Q447))," "," "),""),""),"")," "),"  "," ")),""),"")</f>
        <v/>
      </c>
      <c r="CU447" s="14" t="str">
        <f t="array" aca="1" ref="CU447" ca="1">IF(H447,IF(AND(V447&gt;0),TRIM(SUBSTITUTE(_xll.MCONCAT(IF((INDIRECT(ster!$D$14)&lt;&gt;"")*(IFERROR(0*(INDIRECT(Q447)&lt;&gt;""),1)),INDIRECT(ster!$D$14),"")," "),"  "," ")),""),"")</f>
        <v/>
      </c>
      <c r="CV447" s="14" t="str">
        <f t="array" aca="1" ref="CV447" ca="1">IF(H447,IF(AS447,
TRIM(SUBSTITUTE(_xll.MCONCAT(IF(
   (INDIRECT(ster!$D$14)&lt;&gt;"")*
   ((INDIRECT(Q447)="")+
      NOT(ISNUMBER(INDIRECT(Q447)))*
      NOT(ISERROR(MATCH(INDIRECT(Q447),INDIRECT(K447),0)))
    ),
      INDIRECT(ster!$D$14),
   "")," "),"  "," ")),
""),"")</f>
        <v/>
      </c>
      <c r="CW447" s="14" t="str">
        <f t="array" aca="1" ref="CW447" ca="1">IF(H447,IF(AND(AQ447),TRIM(SUBSTITUTE(_xll.MCONCAT(IFERROR(IF(ISNUMBER(INDIRECT(Q447)),IF((INDIRECT(ster!$D$14)&lt;&gt;"")*(INDIRECT(Q447)&lt;&gt;INT(INDIRECT(Q447))),INDIRECT(ster!$D$14) &amp; ": " &amp; INDIRECT(Q447),""),""),"")," "),"  "," ")),""),"")</f>
        <v/>
      </c>
      <c r="CX447" s="14" t="str">
        <f t="array" aca="1" ref="CX447" ca="1">IF(H447,IF(OR(AU447,AV447),TRIM(SUBSTITUTE(_xll.MCONCAT(IF((INDIRECT(ster!$D$14)&lt;&gt;"")*NOT(ISNUMBER(INDIRECT(Q447))),IF(ISERROR(MATCH(INDIRECT(Q447),INDIRECT(K447),0)),IFERROR(IF(INDIRECT(Q447)&lt;&gt;"",INDIRECT(ster!$D$14) &amp; ": " &amp; SUBSTITUTE(INDIRECT(Q447)," "," "),""),""),""),"")," "),"  "," ")),""),"")</f>
        <v/>
      </c>
      <c r="CY447" s="14" t="str">
        <f t="array" aca="1" ref="CY447" ca="1">IF(H447,IF(AE447,TRIM(SUBSTITUTE(_xll.MCONCAT(IF((INDIRECT(ster!$D$14)&lt;&gt;"")*IFERROR(NOT(INDIRECT(AF447)),FALSE),IF(ISERROR(MATCH(INDIRECT(Q447),INDIRECT(K447),0)),IFERROR(IF(INDIRECT(Q447)&lt;&gt;"",INDIRECT(ster!$D$14)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CZ447" s="14" t="str">
        <f t="array" aca="1" ref="CZ447" ca="1">IF(H447,IF(AH447,TRIM(SUBSTITUTE(_xll.MCONCAT(IF((INDIRECT(ster!$D$14)&lt;&gt;"")*IFERROR(NOT(INDIRECT(AI447)),FALSE),IF(ISERROR(MATCH(INDIRECT(Q447),INDIRECT(K447),0)),IFERROR(IF(INDIRECT(Q447)&lt;&gt;"",INDIRECT(ster!$D$14)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DC447" s="14" t="str">
        <f ca="1">SUBSTITUTE(SUBSTITUTE(SUBSTITUTE(SUBSTITUTE(_xll.MCONCAT(DG447:DS447,"■"),"■■","■"),"■■","■"),"■■","■"),"■■","■")</f>
        <v>■</v>
      </c>
      <c r="DD447" s="14" t="str">
        <f t="shared" ca="1" si="9542"/>
        <v/>
      </c>
      <c r="DE447" s="14" t="str">
        <f t="shared" ca="1" si="9543"/>
        <v/>
      </c>
      <c r="DF447" s="14" t="str">
        <f t="shared" ca="1" si="9544"/>
        <v/>
      </c>
      <c r="DG447" s="14" t="str">
        <f t="shared" ca="1" si="9545"/>
        <v/>
      </c>
      <c r="DH447" s="14" t="str">
        <f t="shared" ca="1" si="9546"/>
        <v/>
      </c>
      <c r="DI447" s="14" t="str">
        <f t="shared" ca="1" si="9547"/>
        <v/>
      </c>
      <c r="DJ447" s="14" t="str">
        <f t="shared" ca="1" si="9548"/>
        <v/>
      </c>
      <c r="DK447" s="14" t="str">
        <f t="shared" ca="1" si="9549"/>
        <v/>
      </c>
      <c r="DL447" s="14" t="str">
        <f t="shared" ca="1" si="9550"/>
        <v/>
      </c>
      <c r="DM447" s="14" t="str">
        <f t="shared" ca="1" si="9551"/>
        <v/>
      </c>
      <c r="DN447" s="14" t="str">
        <f t="array" aca="1" ref="DN447" ca="1">IF(CU447&lt;&gt;"","There are errors in the entered values in the following cases: " &amp;SUBSTITUTE(CU447," ",", "),"")</f>
        <v/>
      </c>
      <c r="DO447" s="14" t="str">
        <f t="shared" ca="1" si="9552"/>
        <v/>
      </c>
      <c r="DP447" s="14" t="str">
        <f t="shared" ca="1" si="9553"/>
        <v/>
      </c>
      <c r="DQ447" s="14" t="str">
        <f t="shared" ca="1" si="9554"/>
        <v/>
      </c>
      <c r="DR447" s="14" t="str">
        <f t="shared" ca="1" si="9555"/>
        <v/>
      </c>
      <c r="DS447" s="14" t="str">
        <f t="shared" ca="1" si="9556"/>
        <v/>
      </c>
      <c r="DZ447" s="14" t="b">
        <f t="shared" ca="1" si="9557"/>
        <v>0</v>
      </c>
      <c r="EA447" s="14" t="str">
        <f t="shared" ca="1" si="9558"/>
        <v/>
      </c>
      <c r="EB447" s="14" t="str">
        <f t="shared" ca="1" si="9559"/>
        <v/>
      </c>
      <c r="EC447" s="14" t="str">
        <f t="shared" ca="1" si="9560"/>
        <v/>
      </c>
      <c r="ED447" s="14" t="str">
        <f t="shared" ca="1" si="9561"/>
        <v/>
      </c>
      <c r="EE447" s="14" t="str">
        <f t="shared" ca="1" si="9562"/>
        <v/>
      </c>
      <c r="EF447" s="14" t="str">
        <f t="shared" ca="1" si="9563"/>
        <v/>
      </c>
      <c r="EG447" s="14" t="str">
        <f t="shared" ca="1" si="9564"/>
        <v/>
      </c>
      <c r="EM447" s="14" t="b">
        <f t="shared" ca="1" si="9565"/>
        <v>0</v>
      </c>
      <c r="EN447" s="14" t="str">
        <f t="shared" ca="1" si="9566"/>
        <v/>
      </c>
      <c r="EO447" s="14" t="str">
        <f t="shared" ca="1" si="9567"/>
        <v/>
      </c>
      <c r="EP447" s="14" t="str">
        <f t="shared" ca="1" si="9568"/>
        <v/>
      </c>
      <c r="EQ447" s="14" t="str">
        <f t="shared" ca="1" si="9569"/>
        <v/>
      </c>
    </row>
    <row r="448" spans="2:147" s="14" customFormat="1">
      <c r="B448" s="14" t="str">
        <f t="shared" ca="1" si="9495"/>
        <v/>
      </c>
      <c r="C448" s="14">
        <f t="shared" ca="1" si="9496"/>
        <v>416</v>
      </c>
      <c r="D448" s="14">
        <f t="shared" si="9497"/>
        <v>446</v>
      </c>
      <c r="E448" s="14" t="str">
        <f t="shared" ca="1" si="9498"/>
        <v>I</v>
      </c>
      <c r="F448" s="14" t="str">
        <f t="shared" ca="1" si="9499"/>
        <v>q_112b_1c</v>
      </c>
      <c r="G448" s="14" t="str">
        <f t="shared" ca="1" si="9500"/>
        <v>How long vigorous sport activity 1</v>
      </c>
      <c r="H448" s="14" t="b">
        <f t="shared" ca="1" si="9501"/>
        <v>1</v>
      </c>
      <c r="I448" s="14" t="str">
        <f ca="1">IF($H448,ADDRESS(3,(D448+1)*2-1,4,,"["&amp;wew!$G$7&amp;"]"&amp;_sheetname_labels)&amp;":"&amp;ADDRESS(2+ster!$B$20,(D448+1)*2-1,4),"")</f>
        <v>[DBTemplate.xlsm]labels!AHI3:AHI61</v>
      </c>
      <c r="J448" s="14">
        <f t="array" aca="1" ref="J448" ca="1">IF(H448,MAX(0,MAX(IF(INDIRECT(I448)&lt;&gt;"",ROW(INDIRECT(I448)),""))-2),"")</f>
        <v>0</v>
      </c>
      <c r="K448" s="14" t="str">
        <f ca="1">IF($H448,IF($J448&gt;0,ADDRESS(3,(D448+1)*2-1,4,,"["&amp;wew!$G$7&amp;"]"&amp;_sheetname_labels)&amp;":"&amp;ADDRESS(2+J448,(D448+1)*2-1,4),""),"")</f>
        <v/>
      </c>
      <c r="L448" s="14" t="str">
        <f ca="1">IF($H448,IF($J448&gt;0,ADDRESS(3,(D448+1)*2,4,,"["&amp;wew!$G$7&amp;"]"&amp;_sheetname_labels)&amp;":"&amp;ADDRESS(2+J448,(D448+1)*2,4),""),"")</f>
        <v/>
      </c>
      <c r="M448" s="14">
        <f t="shared" ca="1" si="9502"/>
        <v>0</v>
      </c>
      <c r="N448" s="14">
        <f t="shared" ca="1" si="9503"/>
        <v>0</v>
      </c>
      <c r="O448" s="14" t="str">
        <f t="shared" ca="1" si="9504"/>
        <v>q_112b_1c</v>
      </c>
      <c r="P448" s="14" t="str">
        <f t="shared" ca="1" si="9505"/>
        <v>How long vigorous sport activity 1</v>
      </c>
      <c r="Q448" s="14" t="str">
        <f ca="1">IF($BP448,ADDRESS(3,D448+1,4,,"["&amp;wew!$G$7&amp;"]"&amp;_sheetname_dataframe)&amp;":"&amp;ADDRESS(2+ster!$C$14,D448+1,4),"")</f>
        <v>[DBTemplate.xlsm]data_frame!QE3:QE3</v>
      </c>
      <c r="R448" s="14" t="str">
        <f>IF($BP448,IF(MID(_xll.FORMULATEXT(INDEX(INDIRECT(Q448),1)),1,1)="=", _xll.FORMULATEXT(INDEX(INDIRECT(Q448),1),2,TRUE),""),"")</f>
        <v/>
      </c>
      <c r="S448" s="14">
        <f t="array" aca="1" ref="S448" ca="1">IF(H448,SUM(IF((IFERROR(INDIRECT(Q448)&lt;&gt;"",FALSE))*(INDIRECT(ster!$D$14)&lt;&gt;""),1,0)),"")</f>
        <v>0</v>
      </c>
      <c r="T448" s="14">
        <f t="array" aca="1" ref="T448" ca="1">IF(H448,IF(M448&gt;0,SUM(IFERROR(1*(MATCH(INDIRECT(Q448),INDIRECT(K448),0)&gt;0),0)*(INDIRECT(ster!$D$14)&lt;&gt;"")*NOT(ISNUMBER(INDIRECT(Q448)))),0),"")</f>
        <v>0</v>
      </c>
      <c r="U448" s="14">
        <f t="array" aca="1" ref="U448" ca="1">IF(H448,SUM((IFERROR(INDIRECT(Q448)="",FALSE))*(INDIRECT(ster!$D$14)&lt;&gt;"")),"")</f>
        <v>1</v>
      </c>
      <c r="V448" s="14">
        <f t="array" aca="1" ref="V448" ca="1">IF(H448,SUM((IFERROR(INDIRECT(Q448)="#ąś",TRUE))*(INDIRECT(ster!$D$14)&lt;&gt;"")),"")</f>
        <v>0</v>
      </c>
      <c r="W448" s="14">
        <f t="array" aca="1" ref="W448" ca="1">IF(H448,SUM(ISNUMBER(INDIRECT(Q448))*(INDIRECT(ster!$D$14)&lt;&gt;"")),"")</f>
        <v>0</v>
      </c>
      <c r="X448" s="14" t="str">
        <f t="array" aca="1" ref="X448" ca="1">IF(AND(H448,W448&gt;0),IF(wew!$B$3,MIN(IF((INDIRECT(ster!$D$14)&lt;&gt;"")*IFERROR(INDIRECT($Q448)&lt;&gt;"",FALSE),IFERROR(INDIRECT($Q448),"X"),"X")),"&lt;włącz podświetlanie wartości&gt;"),"—")</f>
        <v>—</v>
      </c>
      <c r="Y448" s="14" t="str">
        <f t="array" aca="1" ref="Y448" ca="1">IF(AND(H448,W448&gt;0),IF(wew!$B$3,MAX(IF((INDIRECT(ster!$D$14)&lt;&gt;"")*IFERROR(INDIRECT($Q448)&lt;&gt;"",FALSE),IFERROR(INDIRECT($Q448),"X"),"X")),"&lt;włącz podświetlanie wartości&gt;"),"—")</f>
        <v>—</v>
      </c>
      <c r="Z448" s="14">
        <f t="shared" ca="1" si="9506"/>
        <v>0</v>
      </c>
      <c r="AA448" s="12" t="str">
        <f t="shared" ca="1" si="9507"/>
        <v>—</v>
      </c>
      <c r="AB448" s="17">
        <f t="array" aca="1" ref="AB448" ca="1">IF(H448,IF(W448&gt;0,SUM((INDIRECT(ster!$D$14)&lt;&gt;"")*IFERROR((INDIRECT(Q448)&lt;&gt;"")*(INDIRECT(Q448)=INT(INDIRECT(Q448))),0)),0),"")</f>
        <v>0</v>
      </c>
      <c r="AC448" s="17">
        <f t="array" aca="1" ref="AC448" ca="1">IF(H448,W448-AB448,"")</f>
        <v>0</v>
      </c>
      <c r="AD448" s="17">
        <f t="shared" ca="1" si="9508"/>
        <v>1</v>
      </c>
      <c r="AE448" s="17" t="b">
        <f t="shared" ca="1" si="9509"/>
        <v>0</v>
      </c>
      <c r="AF448" s="17" t="str">
        <f ca="1">IF(AE448,IF($H448,ADDRESS(3,D448+2,4,,"["&amp;wew!$G$7&amp;"]"&amp;_sheetname_dataframe)&amp;":"&amp;ADDRESS(2+ster!$C$14,D448+2,4),""),"")</f>
        <v/>
      </c>
      <c r="AG448" s="17" t="str">
        <f t="shared" ca="1" si="9510"/>
        <v/>
      </c>
      <c r="AH448" s="17" t="b">
        <f t="shared" ca="1" si="9511"/>
        <v>0</v>
      </c>
      <c r="AI448" s="17" t="str">
        <f ca="1">IF(AH448,IF($H448,ADDRESS(3,D448+3,4,,"["&amp;wew!$G$7&amp;"]"&amp;_sheetname_dataframe)&amp;":"&amp;ADDRESS(2+ster!$C$14,D448+3,4),""),"")</f>
        <v/>
      </c>
      <c r="AJ448" s="17" t="str">
        <f t="shared" ca="1" si="9512"/>
        <v/>
      </c>
      <c r="AK448" s="17" t="b">
        <f t="shared" ca="1" si="9513"/>
        <v>0</v>
      </c>
      <c r="AL448" s="17" t="b">
        <f t="shared" ca="1" si="9514"/>
        <v>0</v>
      </c>
      <c r="AM448" s="17" t="b">
        <f t="shared" ca="1" si="9515"/>
        <v>0</v>
      </c>
      <c r="AN448" s="17">
        <f t="shared" ca="1" si="9516"/>
        <v>0</v>
      </c>
      <c r="AO448" s="24" t="str">
        <f t="shared" ca="1" si="9517"/>
        <v/>
      </c>
      <c r="AP448" s="24" t="str">
        <f t="shared" ca="1" si="9518"/>
        <v/>
      </c>
      <c r="AQ448" s="17" t="b">
        <f t="shared" ca="1" si="9519"/>
        <v>0</v>
      </c>
      <c r="AR448" s="17" t="b">
        <f t="shared" ca="1" si="9520"/>
        <v>0</v>
      </c>
      <c r="AS448" s="17" t="b">
        <f t="shared" ca="1" si="9521"/>
        <v>0</v>
      </c>
      <c r="AT448" s="17" t="b">
        <f t="shared" ca="1" si="9522"/>
        <v>0</v>
      </c>
      <c r="AU448" s="17" t="b">
        <f t="shared" ca="1" si="9523"/>
        <v>0</v>
      </c>
      <c r="AV448" s="17" t="b">
        <f t="shared" ca="1" si="9524"/>
        <v>0</v>
      </c>
      <c r="AW448" s="17" t="b">
        <f t="shared" ca="1" si="9525"/>
        <v>0</v>
      </c>
      <c r="AX448" s="14" t="b">
        <f t="array" aca="1" ref="AX448" ca="1">IF(H448,N448&gt;0,"")</f>
        <v>0</v>
      </c>
      <c r="AY448" s="17" t="str">
        <f t="shared" ca="1" si="9526"/>
        <v/>
      </c>
      <c r="AZ448" s="17" t="str">
        <f t="array" aca="1" ref="AZ448" ca="1">IF(AY448&lt;&gt;"",SUM(1*ISERROR(MATCH(INDIRECT(AY448),INDIRECT(K448),0)))=0,"")</f>
        <v/>
      </c>
      <c r="BA448" s="17" t="b">
        <f t="shared" ca="1" si="9527"/>
        <v>1</v>
      </c>
      <c r="BB448" s="17" t="b">
        <v>0</v>
      </c>
      <c r="BC448" s="17" t="b">
        <f t="shared" ca="1" si="9528"/>
        <v>0</v>
      </c>
      <c r="BD448" s="17" t="b">
        <f t="shared" ca="1" si="9529"/>
        <v>0</v>
      </c>
      <c r="BE448" s="17" t="b">
        <f t="shared" ca="1" si="9530"/>
        <v>0</v>
      </c>
      <c r="BF448" s="17" t="b">
        <f t="shared" ca="1" si="9531"/>
        <v>0</v>
      </c>
      <c r="BG448" s="17" t="b">
        <f t="shared" ca="1" si="9532"/>
        <v>0</v>
      </c>
      <c r="BH448" s="17" t="b">
        <f t="shared" ca="1" si="9533"/>
        <v>0</v>
      </c>
      <c r="BI448" s="17">
        <f t="shared" ca="1" si="9534"/>
        <v>7</v>
      </c>
      <c r="BJ448" s="17" t="b">
        <f t="shared" ca="1" si="9535"/>
        <v>0</v>
      </c>
      <c r="BK448" s="17" t="str">
        <f t="shared" ca="1" si="9536"/>
        <v/>
      </c>
      <c r="BL448" s="17" t="str">
        <f t="shared" ca="1" si="9537"/>
        <v/>
      </c>
      <c r="BM448" s="17" t="str">
        <f t="shared" ca="1" si="9538"/>
        <v>0</v>
      </c>
      <c r="BN448" s="17" t="str">
        <f t="shared" ca="1" si="9539"/>
        <v>I</v>
      </c>
      <c r="BO448" s="17" t="str">
        <f t="shared" ca="1" si="9540"/>
        <v/>
      </c>
      <c r="BP448" s="14" t="b">
        <f t="shared" ca="1" si="9541"/>
        <v>1</v>
      </c>
      <c r="BQ448" s="35"/>
      <c r="BX448" s="16"/>
      <c r="BY448" s="16"/>
      <c r="BZ448" s="16"/>
      <c r="CA448" s="16"/>
      <c r="CB448" s="16"/>
      <c r="CC448" s="16"/>
      <c r="CD448" s="16"/>
      <c r="CE448" s="16"/>
      <c r="CF448" s="16"/>
      <c r="CN448" s="14">
        <f ca="1">IF(H448,IFERROR(IsVariableNameLegal(O448),0),0)</f>
        <v>0</v>
      </c>
      <c r="CO448" s="14" t="str">
        <f t="array" aca="1" ref="CO448" ca="1">IF(H448,IF(COUNTIF(INDIRECT(wew!$C$13),O448)&gt;1,TRIM(SUBSTITUTE(_xll.MCONCAT(IF((INDIRECT(wew!$C$13)=O448)*(COLUMN(INDIRECT(wew!$C$13))&lt;&gt;D448+1),-1+COLUMN(INDIRECT(wew!$C$13)),"")," "),"  "," ")),""),"")</f>
        <v/>
      </c>
      <c r="CP448" s="14" t="str">
        <f t="array" aca="1" ref="CP448" ca="1">IF(P448&lt;&gt;"",IF(LEN(P448)&gt;150,1,""),"")</f>
        <v/>
      </c>
      <c r="CQ448" s="14" t="str">
        <f t="array" aca="1" ref="CQ448" ca="1">IF(AND(H448,NOT(ster!$J$3)),IF(COUNTIF(INDIRECT(wew!$C$15),P448)&gt;1,TRIM(SUBSTITUTE(_xll.MCONCAT(IF((INDIRECT(wew!$C$15)=P448)*(COLUMN(INDIRECT(wew!$C$15))&lt;&gt;D448+1),-1+COLUMN(INDIRECT(wew!$C$15)),"")," "),"  "," ")),""),"")</f>
        <v/>
      </c>
      <c r="CR448" s="14" t="str">
        <f t="array" aca="1" ref="CR448" ca="1">IF(H448,IF(AND(W448&gt;0,AO448&lt;&gt;""),TRIM(SUBSTITUTE(_xll.MCONCAT(IFERROR(IF(ISNUMBER(INDIRECT(Q448)),IF((INDIRECT(ster!$D$14)&lt;&gt;"")*(INDIRECT(Q448)&lt;AO448),INDIRECT(ster!$D$14) &amp; ": " &amp;  SUBSTITUTE(IF( AV448,IFERROR(TEXT(INDIRECT(Q448),"rrrr-mm-dd") &amp;" (" &amp; INDIRECT(Q448) &amp;")",INDIRECT(Q448)),INDIRECT(Q448))," "," "),""),""),"")," "),"  "," ")),""),"")</f>
        <v/>
      </c>
      <c r="CS448" s="14" t="str">
        <f t="array" aca="1" ref="CS448" ca="1">IF(H448,IF(AND(W448&gt;0,AP448&lt;&gt;""),TRIM(SUBSTITUTE(_xll.MCONCAT(IFERROR(IF(ISNUMBER(INDIRECT(Q448)),IF((INDIRECT(ster!$D$14)&lt;&gt;"")*(INDIRECT(Q448)&gt;AP448),INDIRECT(ster!$D$14) &amp; ": " &amp;  SUBSTITUTE(IF( AV448,IFERROR(TEXT(INDIRECT(Q448),"rrrr-mm-dd")&amp;" (" &amp; INDIRECT(Q448) &amp;")",INDIRECT(Q448)),INDIRECT(Q448))," "," "),""),""),"")," "),"  "," ")),""),"")</f>
        <v/>
      </c>
      <c r="CT448" s="14" t="str">
        <f t="array" aca="1" ref="CT448" ca="1">IF(H448,IF(AND(N448&gt;0,AR448),TRIM(SUBSTITUTE(_xll.MCONCAT(IFERROR(IF(ISNUMBER(INDIRECT(Q448)),IF((INDIRECT(ster!$D$14)&lt;&gt;"")*(IFERROR(0*(MATCH(INDIRECT(Q448),INDIRECT(K448),0)&gt;0),1)),INDIRECT(ster!$D$14) &amp; ": " &amp;  SUBSTITUTE(IF( AV448,IFERROR(TEXT(INDIRECT(Q448),"rrrr-mm-dd")&amp;" (" &amp; INDIRECT(Q448) &amp;")",INDIRECT(Q448)),INDIRECT(Q448))," "," "),""),""),"")," "),"  "," ")),""),"")</f>
        <v/>
      </c>
      <c r="CU448" s="14" t="str">
        <f t="array" aca="1" ref="CU448" ca="1">IF(H448,IF(AND(V448&gt;0),TRIM(SUBSTITUTE(_xll.MCONCAT(IF((INDIRECT(ster!$D$14)&lt;&gt;"")*(IFERROR(0*(INDIRECT(Q448)&lt;&gt;""),1)),INDIRECT(ster!$D$14),"")," "),"  "," ")),""),"")</f>
        <v/>
      </c>
      <c r="CV448" s="14" t="str">
        <f t="array" aca="1" ref="CV448" ca="1">IF(H448,IF(AS448,
TRIM(SUBSTITUTE(_xll.MCONCAT(IF(
   (INDIRECT(ster!$D$14)&lt;&gt;"")*
   ((INDIRECT(Q448)="")+
      NOT(ISNUMBER(INDIRECT(Q448)))*
      NOT(ISERROR(MATCH(INDIRECT(Q448),INDIRECT(K448),0)))
    ),
      INDIRECT(ster!$D$14),
   "")," "),"  "," ")),
""),"")</f>
        <v/>
      </c>
      <c r="CW448" s="14" t="str">
        <f t="array" aca="1" ref="CW448" ca="1">IF(H448,IF(AND(AQ448),TRIM(SUBSTITUTE(_xll.MCONCAT(IFERROR(IF(ISNUMBER(INDIRECT(Q448)),IF((INDIRECT(ster!$D$14)&lt;&gt;"")*(INDIRECT(Q448)&lt;&gt;INT(INDIRECT(Q448))),INDIRECT(ster!$D$14) &amp; ": " &amp; INDIRECT(Q448),""),""),"")," "),"  "," ")),""),"")</f>
        <v/>
      </c>
      <c r="CX448" s="14" t="str">
        <f t="array" aca="1" ref="CX448" ca="1">IF(H448,IF(OR(AU448,AV448),TRIM(SUBSTITUTE(_xll.MCONCAT(IF((INDIRECT(ster!$D$14)&lt;&gt;"")*NOT(ISNUMBER(INDIRECT(Q448))),IF(ISERROR(MATCH(INDIRECT(Q448),INDIRECT(K448),0)),IFERROR(IF(INDIRECT(Q448)&lt;&gt;"",INDIRECT(ster!$D$14) &amp; ": " &amp; SUBSTITUTE(INDIRECT(Q448)," "," "),""),""),""),"")," "),"  "," ")),""),"")</f>
        <v/>
      </c>
      <c r="CY448" s="14" t="str">
        <f t="array" aca="1" ref="CY448" ca="1">IF(H448,IF(AE448,TRIM(SUBSTITUTE(_xll.MCONCAT(IF((INDIRECT(ster!$D$14)&lt;&gt;"")*IFERROR(NOT(INDIRECT(AF448)),FALSE),IF(ISERROR(MATCH(INDIRECT(Q448),INDIRECT(K448),0)),IFERROR(IF(INDIRECT(Q448)&lt;&gt;"",INDIRECT(ster!$D$14)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CZ448" s="14" t="str">
        <f t="array" aca="1" ref="CZ448" ca="1">IF(H448,IF(AH448,TRIM(SUBSTITUTE(_xll.MCONCAT(IF((INDIRECT(ster!$D$14)&lt;&gt;"")*IFERROR(NOT(INDIRECT(AI448)),FALSE),IF(ISERROR(MATCH(INDIRECT(Q448),INDIRECT(K448),0)),IFERROR(IF(INDIRECT(Q448)&lt;&gt;"",INDIRECT(ster!$D$14)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DC448" s="14" t="str">
        <f ca="1">SUBSTITUTE(SUBSTITUTE(SUBSTITUTE(SUBSTITUTE(_xll.MCONCAT(DG448:DS448,"■"),"■■","■"),"■■","■"),"■■","■"),"■■","■")</f>
        <v>■</v>
      </c>
      <c r="DD448" s="14" t="str">
        <f t="shared" ca="1" si="9542"/>
        <v/>
      </c>
      <c r="DE448" s="14" t="str">
        <f t="shared" ca="1" si="9543"/>
        <v/>
      </c>
      <c r="DF448" s="14" t="str">
        <f t="shared" ca="1" si="9544"/>
        <v/>
      </c>
      <c r="DG448" s="14" t="str">
        <f t="shared" ca="1" si="9545"/>
        <v/>
      </c>
      <c r="DH448" s="14" t="str">
        <f t="shared" ca="1" si="9546"/>
        <v/>
      </c>
      <c r="DI448" s="14" t="str">
        <f t="shared" ca="1" si="9547"/>
        <v/>
      </c>
      <c r="DJ448" s="14" t="str">
        <f t="shared" ca="1" si="9548"/>
        <v/>
      </c>
      <c r="DK448" s="14" t="str">
        <f t="shared" ca="1" si="9549"/>
        <v/>
      </c>
      <c r="DL448" s="14" t="str">
        <f t="shared" ca="1" si="9550"/>
        <v/>
      </c>
      <c r="DM448" s="14" t="str">
        <f t="shared" ca="1" si="9551"/>
        <v/>
      </c>
      <c r="DN448" s="14" t="str">
        <f t="array" aca="1" ref="DN448" ca="1">IF(CU448&lt;&gt;"","There are errors in the entered values in the following cases: " &amp;SUBSTITUTE(CU448," ",", "),"")</f>
        <v/>
      </c>
      <c r="DO448" s="14" t="str">
        <f t="shared" ca="1" si="9552"/>
        <v/>
      </c>
      <c r="DP448" s="14" t="str">
        <f t="shared" ca="1" si="9553"/>
        <v/>
      </c>
      <c r="DQ448" s="14" t="str">
        <f t="shared" ca="1" si="9554"/>
        <v/>
      </c>
      <c r="DR448" s="14" t="str">
        <f t="shared" ca="1" si="9555"/>
        <v/>
      </c>
      <c r="DS448" s="14" t="str">
        <f t="shared" ca="1" si="9556"/>
        <v/>
      </c>
      <c r="DZ448" s="14" t="b">
        <f t="shared" ca="1" si="9557"/>
        <v>0</v>
      </c>
      <c r="EA448" s="14" t="str">
        <f t="shared" ca="1" si="9558"/>
        <v/>
      </c>
      <c r="EB448" s="14" t="str">
        <f t="shared" ca="1" si="9559"/>
        <v/>
      </c>
      <c r="EC448" s="14" t="str">
        <f t="shared" ca="1" si="9560"/>
        <v/>
      </c>
      <c r="ED448" s="14" t="str">
        <f t="shared" ca="1" si="9561"/>
        <v/>
      </c>
      <c r="EE448" s="14" t="str">
        <f t="shared" ca="1" si="9562"/>
        <v/>
      </c>
      <c r="EF448" s="14" t="str">
        <f t="shared" ca="1" si="9563"/>
        <v/>
      </c>
      <c r="EG448" s="14" t="str">
        <f t="shared" ca="1" si="9564"/>
        <v/>
      </c>
      <c r="EM448" s="14" t="b">
        <f t="shared" ca="1" si="9565"/>
        <v>0</v>
      </c>
      <c r="EN448" s="14" t="str">
        <f t="shared" ca="1" si="9566"/>
        <v/>
      </c>
      <c r="EO448" s="14" t="str">
        <f t="shared" ca="1" si="9567"/>
        <v/>
      </c>
      <c r="EP448" s="14" t="str">
        <f t="shared" ca="1" si="9568"/>
        <v/>
      </c>
      <c r="EQ448" s="14" t="str">
        <f t="shared" ca="1" si="9569"/>
        <v/>
      </c>
    </row>
    <row r="449" spans="2:147" s="14" customFormat="1">
      <c r="B449" s="14" t="str">
        <f t="shared" ca="1" si="9495"/>
        <v/>
      </c>
      <c r="C449" s="14">
        <f t="shared" ca="1" si="9496"/>
        <v>417</v>
      </c>
      <c r="D449" s="14">
        <f t="shared" si="9497"/>
        <v>447</v>
      </c>
      <c r="E449" s="14" t="str">
        <f t="shared" ca="1" si="9498"/>
        <v>N</v>
      </c>
      <c r="F449" s="14" t="str">
        <f t="shared" ca="1" si="9499"/>
        <v>q_112b_2a</v>
      </c>
      <c r="G449" s="14" t="str">
        <f t="shared" ca="1" si="9500"/>
        <v>Type of vigorous sport activity 2</v>
      </c>
      <c r="H449" s="14" t="b">
        <f t="shared" ca="1" si="9501"/>
        <v>1</v>
      </c>
      <c r="I449" s="14" t="str">
        <f ca="1">IF($H449,ADDRESS(3,(D449+1)*2-1,4,,"["&amp;wew!$G$7&amp;"]"&amp;_sheetname_labels)&amp;":"&amp;ADDRESS(2+ster!$B$20,(D449+1)*2-1,4),"")</f>
        <v>[DBTemplate.xlsm]labels!AHK3:AHK61</v>
      </c>
      <c r="J449" s="14">
        <f t="array" aca="1" ref="J449" ca="1">IF(H449,MAX(0,MAX(IF(INDIRECT(I449)&lt;&gt;"",ROW(INDIRECT(I449)),""))-2),"")</f>
        <v>22</v>
      </c>
      <c r="K449" s="14" t="str">
        <f ca="1">IF($H449,IF($J449&gt;0,ADDRESS(3,(D449+1)*2-1,4,,"["&amp;wew!$G$7&amp;"]"&amp;_sheetname_labels)&amp;":"&amp;ADDRESS(2+J449,(D449+1)*2-1,4),""),"")</f>
        <v>[DBTemplate.xlsm]labels!AHK3:AHK24</v>
      </c>
      <c r="L449" s="14" t="str">
        <f ca="1">IF($H449,IF($J449&gt;0,ADDRESS(3,(D449+1)*2,4,,"["&amp;wew!$G$7&amp;"]"&amp;_sheetname_labels)&amp;":"&amp;ADDRESS(2+J449,(D449+1)*2,4),""),"")</f>
        <v>[DBTemplate.xlsm]labels!AHL3:AHL24</v>
      </c>
      <c r="M449" s="14">
        <f t="shared" ca="1" si="9502"/>
        <v>0</v>
      </c>
      <c r="N449" s="14">
        <f t="shared" ca="1" si="9503"/>
        <v>22</v>
      </c>
      <c r="O449" s="14" t="str">
        <f t="shared" ca="1" si="9504"/>
        <v>q_112b_2a</v>
      </c>
      <c r="P449" s="14" t="str">
        <f t="shared" ca="1" si="9505"/>
        <v>Type of vigorous sport activity 2</v>
      </c>
      <c r="Q449" s="14" t="str">
        <f ca="1">IF($BP449,ADDRESS(3,D449+1,4,,"["&amp;wew!$G$7&amp;"]"&amp;_sheetname_dataframe)&amp;":"&amp;ADDRESS(2+ster!$C$14,D449+1,4),"")</f>
        <v>[DBTemplate.xlsm]data_frame!QF3:QF3</v>
      </c>
      <c r="R449" s="14" t="str">
        <f>IF($BP449,IF(MID(_xll.FORMULATEXT(INDEX(INDIRECT(Q449),1)),1,1)="=", _xll.FORMULATEXT(INDEX(INDIRECT(Q449),1),2,TRUE),""),"")</f>
        <v/>
      </c>
      <c r="S449" s="14">
        <f t="array" aca="1" ref="S449" ca="1">IF(H449,SUM(IF((IFERROR(INDIRECT(Q449)&lt;&gt;"",FALSE))*(INDIRECT(ster!$D$14)&lt;&gt;""),1,0)),"")</f>
        <v>1</v>
      </c>
      <c r="T449" s="14">
        <f t="array" aca="1" ref="T449" ca="1">IF(H449,IF(M449&gt;0,SUM(IFERROR(1*(MATCH(INDIRECT(Q449),INDIRECT(K449),0)&gt;0),0)*(INDIRECT(ster!$D$14)&lt;&gt;"")*NOT(ISNUMBER(INDIRECT(Q449)))),0),"")</f>
        <v>0</v>
      </c>
      <c r="U449" s="14">
        <f t="array" aca="1" ref="U449" ca="1">IF(H449,SUM((IFERROR(INDIRECT(Q449)="",FALSE))*(INDIRECT(ster!$D$14)&lt;&gt;"")),"")</f>
        <v>0</v>
      </c>
      <c r="V449" s="14">
        <f t="array" aca="1" ref="V449" ca="1">IF(H449,SUM((IFERROR(INDIRECT(Q449)="#ąś",TRUE))*(INDIRECT(ster!$D$14)&lt;&gt;"")),"")</f>
        <v>0</v>
      </c>
      <c r="W449" s="14">
        <f t="array" aca="1" ref="W449" ca="1">IF(H449,SUM(ISNUMBER(INDIRECT(Q449))*(INDIRECT(ster!$D$14)&lt;&gt;"")),"")</f>
        <v>1</v>
      </c>
      <c r="X449" s="14">
        <f t="array" aca="1" ref="X449" ca="1">IF(AND(H449,W449&gt;0),IF(wew!$B$3,MIN(IF((INDIRECT(ster!$D$14)&lt;&gt;"")*IFERROR(INDIRECT($Q449)&lt;&gt;"",FALSE),IFERROR(INDIRECT($Q449),"X"),"X")),"&lt;włącz podświetlanie wartości&gt;"),"—")</f>
        <v>2</v>
      </c>
      <c r="Y449" s="14">
        <f t="array" aca="1" ref="Y449" ca="1">IF(AND(H449,W449&gt;0),IF(wew!$B$3,MAX(IF((INDIRECT(ster!$D$14)&lt;&gt;"")*IFERROR(INDIRECT($Q449)&lt;&gt;"",FALSE),IFERROR(INDIRECT($Q449),"X"),"X")),"&lt;włącz podświetlanie wartości&gt;"),"—")</f>
        <v>2</v>
      </c>
      <c r="Z449" s="14">
        <f t="shared" ca="1" si="9506"/>
        <v>0</v>
      </c>
      <c r="AA449" s="12">
        <f t="shared" ca="1" si="9507"/>
        <v>1</v>
      </c>
      <c r="AB449" s="17">
        <f t="array" aca="1" ref="AB449" ca="1">IF(H449,IF(W449&gt;0,SUM((INDIRECT(ster!$D$14)&lt;&gt;"")*IFERROR((INDIRECT(Q449)&lt;&gt;"")*(INDIRECT(Q449)=INT(INDIRECT(Q449))),0)),0),"")</f>
        <v>1</v>
      </c>
      <c r="AC449" s="17">
        <f t="array" aca="1" ref="AC449" ca="1">IF(H449,W449-AB449,"")</f>
        <v>0</v>
      </c>
      <c r="AD449" s="17">
        <f t="shared" ca="1" si="9508"/>
        <v>1</v>
      </c>
      <c r="AE449" s="17" t="b">
        <f t="shared" ca="1" si="9509"/>
        <v>0</v>
      </c>
      <c r="AF449" s="17" t="str">
        <f ca="1">IF(AE449,IF($H449,ADDRESS(3,D449+2,4,,"["&amp;wew!$G$7&amp;"]"&amp;_sheetname_dataframe)&amp;":"&amp;ADDRESS(2+ster!$C$14,D449+2,4),""),"")</f>
        <v/>
      </c>
      <c r="AG449" s="17" t="str">
        <f t="shared" ca="1" si="9510"/>
        <v/>
      </c>
      <c r="AH449" s="17" t="b">
        <f t="shared" ca="1" si="9511"/>
        <v>0</v>
      </c>
      <c r="AI449" s="17" t="str">
        <f ca="1">IF(AH449,IF($H449,ADDRESS(3,D449+3,4,,"["&amp;wew!$G$7&amp;"]"&amp;_sheetname_dataframe)&amp;":"&amp;ADDRESS(2+ster!$C$14,D449+3,4),""),"")</f>
        <v/>
      </c>
      <c r="AJ449" s="17" t="str">
        <f t="shared" ca="1" si="9512"/>
        <v/>
      </c>
      <c r="AK449" s="17" t="b">
        <f t="shared" ca="1" si="9513"/>
        <v>0</v>
      </c>
      <c r="AL449" s="17" t="b">
        <f t="shared" ca="1" si="9514"/>
        <v>0</v>
      </c>
      <c r="AM449" s="17" t="b">
        <f t="shared" ca="1" si="9515"/>
        <v>0</v>
      </c>
      <c r="AN449" s="17">
        <f t="shared" ca="1" si="9516"/>
        <v>0</v>
      </c>
      <c r="AO449" s="24" t="str">
        <f t="shared" ca="1" si="9517"/>
        <v/>
      </c>
      <c r="AP449" s="24" t="str">
        <f t="shared" ca="1" si="9518"/>
        <v/>
      </c>
      <c r="AQ449" s="17" t="b">
        <f t="shared" ca="1" si="9519"/>
        <v>0</v>
      </c>
      <c r="AR449" s="17" t="b">
        <f t="shared" ca="1" si="9520"/>
        <v>0</v>
      </c>
      <c r="AS449" s="17" t="b">
        <f t="shared" ca="1" si="9521"/>
        <v>0</v>
      </c>
      <c r="AT449" s="17" t="b">
        <f t="shared" ca="1" si="9522"/>
        <v>0</v>
      </c>
      <c r="AU449" s="17" t="b">
        <f t="shared" ca="1" si="9523"/>
        <v>1</v>
      </c>
      <c r="AV449" s="17" t="b">
        <f t="shared" ca="1" si="9524"/>
        <v>0</v>
      </c>
      <c r="AW449" s="17" t="b">
        <f t="shared" ca="1" si="9525"/>
        <v>1</v>
      </c>
      <c r="AX449" s="14" t="b">
        <f t="array" aca="1" ref="AX449" ca="1">IF(H449,N449&gt;0,"")</f>
        <v>1</v>
      </c>
      <c r="AY449" s="17" t="str">
        <f t="shared" ca="1" si="9526"/>
        <v>C3:C24</v>
      </c>
      <c r="AZ449" s="17" t="b">
        <f t="array" aca="1" ref="AZ449" ca="1">IF(AY449&lt;&gt;"",SUM(1*ISERROR(MATCH(INDIRECT(AY449),INDIRECT(K449),0)))=0,"")</f>
        <v>1</v>
      </c>
      <c r="BA449" s="17" t="b">
        <f t="shared" ca="1" si="9527"/>
        <v>1</v>
      </c>
      <c r="BB449" s="17" t="b">
        <v>0</v>
      </c>
      <c r="BC449" s="17" t="b">
        <f t="shared" ca="1" si="9528"/>
        <v>1</v>
      </c>
      <c r="BD449" s="17" t="b">
        <f t="shared" ca="1" si="9529"/>
        <v>0</v>
      </c>
      <c r="BE449" s="17" t="b">
        <f t="shared" ca="1" si="9530"/>
        <v>0</v>
      </c>
      <c r="BF449" s="17" t="b">
        <f t="shared" ca="1" si="9531"/>
        <v>0</v>
      </c>
      <c r="BG449" s="17" t="b">
        <f t="shared" ca="1" si="9532"/>
        <v>0</v>
      </c>
      <c r="BH449" s="17" t="b">
        <f t="shared" ca="1" si="9533"/>
        <v>1</v>
      </c>
      <c r="BI449" s="17">
        <f t="shared" ca="1" si="9534"/>
        <v>2</v>
      </c>
      <c r="BJ449" s="17" t="b">
        <f t="shared" ca="1" si="9535"/>
        <v>0</v>
      </c>
      <c r="BK449" s="17" t="str">
        <f t="shared" ca="1" si="9536"/>
        <v/>
      </c>
      <c r="BL449" s="17" t="str">
        <f t="shared" ca="1" si="9537"/>
        <v/>
      </c>
      <c r="BM449" s="17" t="str">
        <f t="shared" ca="1" si="9538"/>
        <v>F</v>
      </c>
      <c r="BN449" s="17" t="str">
        <f t="shared" ca="1" si="9539"/>
        <v>F</v>
      </c>
      <c r="BO449" s="17" t="str">
        <f t="shared" ca="1" si="9540"/>
        <v>N</v>
      </c>
      <c r="BP449" s="14" t="b">
        <f t="shared" ca="1" si="9541"/>
        <v>1</v>
      </c>
      <c r="BQ449" s="35"/>
      <c r="BX449" s="16"/>
      <c r="BY449" s="16"/>
      <c r="BZ449" s="16"/>
      <c r="CA449" s="16"/>
      <c r="CB449" s="16"/>
      <c r="CC449" s="16"/>
      <c r="CD449" s="16"/>
      <c r="CE449" s="16"/>
      <c r="CF449" s="16"/>
      <c r="CN449" s="14">
        <f ca="1">IF(H449,IFERROR(IsVariableNameLegal(O449),0),0)</f>
        <v>0</v>
      </c>
      <c r="CO449" s="14" t="str">
        <f t="array" aca="1" ref="CO449" ca="1">IF(H449,IF(COUNTIF(INDIRECT(wew!$C$13),O449)&gt;1,TRIM(SUBSTITUTE(_xll.MCONCAT(IF((INDIRECT(wew!$C$13)=O449)*(COLUMN(INDIRECT(wew!$C$13))&lt;&gt;D449+1),-1+COLUMN(INDIRECT(wew!$C$13)),"")," "),"  "," ")),""),"")</f>
        <v/>
      </c>
      <c r="CP449" s="14" t="str">
        <f t="array" aca="1" ref="CP449" ca="1">IF(P449&lt;&gt;"",IF(LEN(P449)&gt;150,1,""),"")</f>
        <v/>
      </c>
      <c r="CQ449" s="14" t="str">
        <f t="array" aca="1" ref="CQ449" ca="1">IF(AND(H449,NOT(ster!$J$3)),IF(COUNTIF(INDIRECT(wew!$C$15),P449)&gt;1,TRIM(SUBSTITUTE(_xll.MCONCAT(IF((INDIRECT(wew!$C$15)=P449)*(COLUMN(INDIRECT(wew!$C$15))&lt;&gt;D449+1),-1+COLUMN(INDIRECT(wew!$C$15)),"")," "),"  "," ")),""),"")</f>
        <v/>
      </c>
      <c r="CR449" s="14" t="str">
        <f t="array" aca="1" ref="CR449" ca="1">IF(H449,IF(AND(W449&gt;0,AO449&lt;&gt;""),TRIM(SUBSTITUTE(_xll.MCONCAT(IFERROR(IF(ISNUMBER(INDIRECT(Q449)),IF((INDIRECT(ster!$D$14)&lt;&gt;"")*(INDIRECT(Q449)&lt;AO449),INDIRECT(ster!$D$14) &amp; ": " &amp;  SUBSTITUTE(IF( AV449,IFERROR(TEXT(INDIRECT(Q449),"rrrr-mm-dd") &amp;" (" &amp; INDIRECT(Q449) &amp;")",INDIRECT(Q449)),INDIRECT(Q449))," "," "),""),""),"")," "),"  "," ")),""),"")</f>
        <v/>
      </c>
      <c r="CS449" s="14" t="str">
        <f t="array" aca="1" ref="CS449" ca="1">IF(H449,IF(AND(W449&gt;0,AP449&lt;&gt;""),TRIM(SUBSTITUTE(_xll.MCONCAT(IFERROR(IF(ISNUMBER(INDIRECT(Q449)),IF((INDIRECT(ster!$D$14)&lt;&gt;"")*(INDIRECT(Q449)&gt;AP449),INDIRECT(ster!$D$14) &amp; ": " &amp;  SUBSTITUTE(IF( AV449,IFERROR(TEXT(INDIRECT(Q449),"rrrr-mm-dd")&amp;" (" &amp; INDIRECT(Q449) &amp;")",INDIRECT(Q449)),INDIRECT(Q449))," "," "),""),""),"")," "),"  "," ")),""),"")</f>
        <v/>
      </c>
      <c r="CT449" s="14" t="str">
        <f t="array" aca="1" ref="CT449" ca="1">IF(H449,IF(AND(N449&gt;0,AR449),TRIM(SUBSTITUTE(_xll.MCONCAT(IFERROR(IF(ISNUMBER(INDIRECT(Q449)),IF((INDIRECT(ster!$D$14)&lt;&gt;"")*(IFERROR(0*(MATCH(INDIRECT(Q449),INDIRECT(K449),0)&gt;0),1)),INDIRECT(ster!$D$14) &amp; ": " &amp;  SUBSTITUTE(IF( AV449,IFERROR(TEXT(INDIRECT(Q449),"rrrr-mm-dd")&amp;" (" &amp; INDIRECT(Q449) &amp;")",INDIRECT(Q449)),INDIRECT(Q449))," "," "),""),""),"")," "),"  "," ")),""),"")</f>
        <v/>
      </c>
      <c r="CU449" s="14" t="str">
        <f t="array" aca="1" ref="CU449" ca="1">IF(H449,IF(AND(V449&gt;0),TRIM(SUBSTITUTE(_xll.MCONCAT(IF((INDIRECT(ster!$D$14)&lt;&gt;"")*(IFERROR(0*(INDIRECT(Q449)&lt;&gt;""),1)),INDIRECT(ster!$D$14),"")," "),"  "," ")),""),"")</f>
        <v/>
      </c>
      <c r="CV449" s="14" t="str">
        <f t="array" aca="1" ref="CV449" ca="1">IF(H449,IF(AS449,
TRIM(SUBSTITUTE(_xll.MCONCAT(IF(
   (INDIRECT(ster!$D$14)&lt;&gt;"")*
   ((INDIRECT(Q449)="")+
      NOT(ISNUMBER(INDIRECT(Q449)))*
      NOT(ISERROR(MATCH(INDIRECT(Q449),INDIRECT(K449),0)))
    ),
      INDIRECT(ster!$D$14),
   "")," "),"  "," ")),
""),"")</f>
        <v/>
      </c>
      <c r="CW449" s="14" t="str">
        <f t="array" aca="1" ref="CW449" ca="1">IF(H449,IF(AND(AQ449),TRIM(SUBSTITUTE(_xll.MCONCAT(IFERROR(IF(ISNUMBER(INDIRECT(Q449)),IF((INDIRECT(ster!$D$14)&lt;&gt;"")*(INDIRECT(Q449)&lt;&gt;INT(INDIRECT(Q449))),INDIRECT(ster!$D$14) &amp; ": " &amp; INDIRECT(Q449),""),""),"")," "),"  "," ")),""),"")</f>
        <v/>
      </c>
      <c r="CX449" s="14" t="str">
        <f t="array" aca="1" ref="CX449" ca="1">IF(H449,IF(OR(AU449,AV449),TRIM(SUBSTITUTE(_xll.MCONCAT(IF((INDIRECT(ster!$D$14)&lt;&gt;"")*NOT(ISNUMBER(INDIRECT(Q449))),IF(ISERROR(MATCH(INDIRECT(Q449),INDIRECT(K449),0)),IFERROR(IF(INDIRECT(Q449)&lt;&gt;"",INDIRECT(ster!$D$14) &amp; ": " &amp; SUBSTITUTE(INDIRECT(Q449)," "," "),""),""),""),"")," "),"  "," ")),""),"")</f>
        <v/>
      </c>
      <c r="CY449" s="14" t="str">
        <f t="array" aca="1" ref="CY449" ca="1">IF(H449,IF(AE449,TRIM(SUBSTITUTE(_xll.MCONCAT(IF((INDIRECT(ster!$D$14)&lt;&gt;"")*IFERROR(NOT(INDIRECT(AF449)),FALSE),IF(ISERROR(MATCH(INDIRECT(Q449),INDIRECT(K449),0)),IFERROR(IF(INDIRECT(Q449)&lt;&gt;"",INDIRECT(ster!$D$14)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CZ449" s="14" t="str">
        <f t="array" aca="1" ref="CZ449" ca="1">IF(H449,IF(AH449,TRIM(SUBSTITUTE(_xll.MCONCAT(IF((INDIRECT(ster!$D$14)&lt;&gt;"")*IFERROR(NOT(INDIRECT(AI449)),FALSE),IF(ISERROR(MATCH(INDIRECT(Q449),INDIRECT(K449),0)),IFERROR(IF(INDIRECT(Q449)&lt;&gt;"",INDIRECT(ster!$D$14)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DC449" s="14" t="str">
        <f ca="1">SUBSTITUTE(SUBSTITUTE(SUBSTITUTE(SUBSTITUTE(_xll.MCONCAT(DG449:DS449,"■"),"■■","■"),"■■","■"),"■■","■"),"■■","■")</f>
        <v>■</v>
      </c>
      <c r="DD449" s="14" t="str">
        <f t="shared" ca="1" si="9542"/>
        <v/>
      </c>
      <c r="DE449" s="14" t="str">
        <f t="shared" ca="1" si="9543"/>
        <v/>
      </c>
      <c r="DF449" s="14" t="str">
        <f t="shared" ca="1" si="9544"/>
        <v/>
      </c>
      <c r="DG449" s="14" t="str">
        <f t="shared" ca="1" si="9545"/>
        <v/>
      </c>
      <c r="DH449" s="14" t="str">
        <f t="shared" ca="1" si="9546"/>
        <v/>
      </c>
      <c r="DI449" s="14" t="str">
        <f t="shared" ca="1" si="9547"/>
        <v/>
      </c>
      <c r="DJ449" s="14" t="str">
        <f t="shared" ca="1" si="9548"/>
        <v/>
      </c>
      <c r="DK449" s="14" t="str">
        <f t="shared" ca="1" si="9549"/>
        <v/>
      </c>
      <c r="DL449" s="14" t="str">
        <f t="shared" ca="1" si="9550"/>
        <v/>
      </c>
      <c r="DM449" s="14" t="str">
        <f t="shared" ca="1" si="9551"/>
        <v/>
      </c>
      <c r="DN449" s="14" t="str">
        <f t="array" aca="1" ref="DN449" ca="1">IF(CU449&lt;&gt;"","There are errors in the entered values in the following cases: " &amp;SUBSTITUTE(CU449," ",", "),"")</f>
        <v/>
      </c>
      <c r="DO449" s="14" t="str">
        <f t="shared" ca="1" si="9552"/>
        <v/>
      </c>
      <c r="DP449" s="14" t="str">
        <f t="shared" ca="1" si="9553"/>
        <v/>
      </c>
      <c r="DQ449" s="14" t="str">
        <f t="shared" ca="1" si="9554"/>
        <v/>
      </c>
      <c r="DR449" s="14" t="str">
        <f t="shared" ca="1" si="9555"/>
        <v/>
      </c>
      <c r="DS449" s="14" t="str">
        <f t="shared" ca="1" si="9556"/>
        <v/>
      </c>
      <c r="DZ449" s="14" t="b">
        <f t="shared" ca="1" si="9557"/>
        <v>0</v>
      </c>
      <c r="EA449" s="14" t="str">
        <f t="shared" ca="1" si="9558"/>
        <v>Type of vigorous sport activity 2 (q_112b_2a)</v>
      </c>
      <c r="EB449" s="14" t="str">
        <f t="shared" ca="1" si="9559"/>
        <v xml:space="preserve">Values must be numeric. </v>
      </c>
      <c r="EC449" s="14" t="str">
        <f t="shared" ca="1" si="9560"/>
        <v xml:space="preserve">Type of vigorous sport activity 2 (q_112b_2a): Values must be numeric. </v>
      </c>
      <c r="ED449" s="14" t="str">
        <f t="shared" ca="1" si="9561"/>
        <v/>
      </c>
      <c r="EE449" s="14" t="str">
        <f t="shared" ca="1" si="9562"/>
        <v>Values must be numeric</v>
      </c>
      <c r="EF449" s="14" t="str">
        <f t="shared" ca="1" si="9563"/>
        <v/>
      </c>
      <c r="EG449" s="14" t="str">
        <f t="shared" ca="1" si="9564"/>
        <v/>
      </c>
      <c r="EM449" s="14" t="b">
        <f t="shared" ca="1" si="9565"/>
        <v>1</v>
      </c>
      <c r="EN449" s="14">
        <f t="shared" ca="1" si="9566"/>
        <v>417</v>
      </c>
      <c r="EO449" s="14" t="str">
        <f t="shared" ca="1" si="9567"/>
        <v>q_112b_2a</v>
      </c>
      <c r="EP449" s="14" t="str">
        <f t="shared" ca="1" si="9568"/>
        <v xml:space="preserve">Type of vigorous sport activity 2 (q_112b_2a): Values must be numeric. </v>
      </c>
      <c r="EQ449" s="14" t="str">
        <f t="shared" ca="1" si="9569"/>
        <v/>
      </c>
    </row>
    <row r="450" spans="2:147" s="14" customFormat="1">
      <c r="B450" s="14" t="str">
        <f t="shared" ca="1" si="9495"/>
        <v/>
      </c>
      <c r="C450" s="14">
        <f t="shared" ca="1" si="9496"/>
        <v>418</v>
      </c>
      <c r="D450" s="14">
        <f t="shared" si="9497"/>
        <v>448</v>
      </c>
      <c r="E450" s="14" t="str">
        <f t="shared" ca="1" si="9498"/>
        <v>I</v>
      </c>
      <c r="F450" s="14" t="str">
        <f t="shared" ca="1" si="9499"/>
        <v>q_112b_2b</v>
      </c>
      <c r="G450" s="14" t="str">
        <f t="shared" ca="1" si="9500"/>
        <v>Type of other vigorous sport activity 2</v>
      </c>
      <c r="H450" s="14" t="b">
        <f t="shared" ca="1" si="9501"/>
        <v>1</v>
      </c>
      <c r="I450" s="14" t="str">
        <f ca="1">IF($H450,ADDRESS(3,(D450+1)*2-1,4,,"["&amp;wew!$G$7&amp;"]"&amp;_sheetname_labels)&amp;":"&amp;ADDRESS(2+ster!$B$20,(D450+1)*2-1,4),"")</f>
        <v>[DBTemplate.xlsm]labels!AHM3:AHM61</v>
      </c>
      <c r="J450" s="14">
        <f t="array" aca="1" ref="J450" ca="1">IF(H450,MAX(0,MAX(IF(INDIRECT(I450)&lt;&gt;"",ROW(INDIRECT(I450)),""))-2),"")</f>
        <v>0</v>
      </c>
      <c r="K450" s="14" t="str">
        <f ca="1">IF($H450,IF($J450&gt;0,ADDRESS(3,(D450+1)*2-1,4,,"["&amp;wew!$G$7&amp;"]"&amp;_sheetname_labels)&amp;":"&amp;ADDRESS(2+J450,(D450+1)*2-1,4),""),"")</f>
        <v/>
      </c>
      <c r="L450" s="14" t="str">
        <f ca="1">IF($H450,IF($J450&gt;0,ADDRESS(3,(D450+1)*2,4,,"["&amp;wew!$G$7&amp;"]"&amp;_sheetname_labels)&amp;":"&amp;ADDRESS(2+J450,(D450+1)*2,4),""),"")</f>
        <v/>
      </c>
      <c r="M450" s="14">
        <f t="shared" ca="1" si="9502"/>
        <v>0</v>
      </c>
      <c r="N450" s="14">
        <f t="shared" ca="1" si="9503"/>
        <v>0</v>
      </c>
      <c r="O450" s="14" t="str">
        <f t="shared" ca="1" si="9504"/>
        <v>q_112b_2b</v>
      </c>
      <c r="P450" s="14" t="str">
        <f t="shared" ca="1" si="9505"/>
        <v>Type of other vigorous sport activity 2</v>
      </c>
      <c r="Q450" s="14" t="str">
        <f ca="1">IF($BP450,ADDRESS(3,D450+1,4,,"["&amp;wew!$G$7&amp;"]"&amp;_sheetname_dataframe)&amp;":"&amp;ADDRESS(2+ster!$C$14,D450+1,4),"")</f>
        <v>[DBTemplate.xlsm]data_frame!QG3:QG3</v>
      </c>
      <c r="R450" s="14" t="str">
        <f>IF($BP450,IF(MID(_xll.FORMULATEXT(INDEX(INDIRECT(Q450),1)),1,1)="=", _xll.FORMULATEXT(INDEX(INDIRECT(Q450),1),2,TRUE),""),"")</f>
        <v/>
      </c>
      <c r="S450" s="14">
        <f t="array" aca="1" ref="S450" ca="1">IF(H450,SUM(IF((IFERROR(INDIRECT(Q450)&lt;&gt;"",FALSE))*(INDIRECT(ster!$D$14)&lt;&gt;""),1,0)),"")</f>
        <v>0</v>
      </c>
      <c r="T450" s="14">
        <f t="array" aca="1" ref="T450" ca="1">IF(H450,IF(M450&gt;0,SUM(IFERROR(1*(MATCH(INDIRECT(Q450),INDIRECT(K450),0)&gt;0),0)*(INDIRECT(ster!$D$14)&lt;&gt;"")*NOT(ISNUMBER(INDIRECT(Q450)))),0),"")</f>
        <v>0</v>
      </c>
      <c r="U450" s="14">
        <f t="array" aca="1" ref="U450" ca="1">IF(H450,SUM((IFERROR(INDIRECT(Q450)="",FALSE))*(INDIRECT(ster!$D$14)&lt;&gt;"")),"")</f>
        <v>1</v>
      </c>
      <c r="V450" s="14">
        <f t="array" aca="1" ref="V450" ca="1">IF(H450,SUM((IFERROR(INDIRECT(Q450)="#ąś",TRUE))*(INDIRECT(ster!$D$14)&lt;&gt;"")),"")</f>
        <v>0</v>
      </c>
      <c r="W450" s="14">
        <f t="array" aca="1" ref="W450" ca="1">IF(H450,SUM(ISNUMBER(INDIRECT(Q450))*(INDIRECT(ster!$D$14)&lt;&gt;"")),"")</f>
        <v>0</v>
      </c>
      <c r="X450" s="14" t="str">
        <f t="array" aca="1" ref="X450" ca="1">IF(AND(H450,W450&gt;0),IF(wew!$B$3,MIN(IF((INDIRECT(ster!$D$14)&lt;&gt;"")*IFERROR(INDIRECT($Q450)&lt;&gt;"",FALSE),IFERROR(INDIRECT($Q450),"X"),"X")),"&lt;włącz podświetlanie wartości&gt;"),"—")</f>
        <v>—</v>
      </c>
      <c r="Y450" s="14" t="str">
        <f t="array" aca="1" ref="Y450" ca="1">IF(AND(H450,W450&gt;0),IF(wew!$B$3,MAX(IF((INDIRECT(ster!$D$14)&lt;&gt;"")*IFERROR(INDIRECT($Q450)&lt;&gt;"",FALSE),IFERROR(INDIRECT($Q450),"X"),"X")),"&lt;włącz podświetlanie wartości&gt;"),"—")</f>
        <v>—</v>
      </c>
      <c r="Z450" s="14">
        <f t="shared" ca="1" si="9506"/>
        <v>0</v>
      </c>
      <c r="AA450" s="12" t="str">
        <f t="shared" ca="1" si="9507"/>
        <v>—</v>
      </c>
      <c r="AB450" s="17">
        <f t="array" aca="1" ref="AB450" ca="1">IF(H450,IF(W450&gt;0,SUM((INDIRECT(ster!$D$14)&lt;&gt;"")*IFERROR((INDIRECT(Q450)&lt;&gt;"")*(INDIRECT(Q450)=INT(INDIRECT(Q450))),0)),0),"")</f>
        <v>0</v>
      </c>
      <c r="AC450" s="17">
        <f t="array" aca="1" ref="AC450" ca="1">IF(H450,W450-AB450,"")</f>
        <v>0</v>
      </c>
      <c r="AD450" s="17">
        <f t="shared" ca="1" si="9508"/>
        <v>1</v>
      </c>
      <c r="AE450" s="17" t="b">
        <f t="shared" ca="1" si="9509"/>
        <v>0</v>
      </c>
      <c r="AF450" s="17" t="str">
        <f ca="1">IF(AE450,IF($H450,ADDRESS(3,D450+2,4,,"["&amp;wew!$G$7&amp;"]"&amp;_sheetname_dataframe)&amp;":"&amp;ADDRESS(2+ster!$C$14,D450+2,4),""),"")</f>
        <v/>
      </c>
      <c r="AG450" s="17" t="str">
        <f t="shared" ca="1" si="9510"/>
        <v/>
      </c>
      <c r="AH450" s="17" t="b">
        <f t="shared" ca="1" si="9511"/>
        <v>0</v>
      </c>
      <c r="AI450" s="17" t="str">
        <f ca="1">IF(AH450,IF($H450,ADDRESS(3,D450+3,4,,"["&amp;wew!$G$7&amp;"]"&amp;_sheetname_dataframe)&amp;":"&amp;ADDRESS(2+ster!$C$14,D450+3,4),""),"")</f>
        <v/>
      </c>
      <c r="AJ450" s="17" t="str">
        <f t="shared" ca="1" si="9512"/>
        <v/>
      </c>
      <c r="AK450" s="17" t="b">
        <f t="shared" ca="1" si="9513"/>
        <v>0</v>
      </c>
      <c r="AL450" s="17" t="b">
        <f t="shared" ca="1" si="9514"/>
        <v>0</v>
      </c>
      <c r="AM450" s="17" t="b">
        <f t="shared" ca="1" si="9515"/>
        <v>0</v>
      </c>
      <c r="AN450" s="17">
        <f t="shared" ca="1" si="9516"/>
        <v>0</v>
      </c>
      <c r="AO450" s="24" t="str">
        <f t="shared" ca="1" si="9517"/>
        <v/>
      </c>
      <c r="AP450" s="24" t="str">
        <f t="shared" ca="1" si="9518"/>
        <v/>
      </c>
      <c r="AQ450" s="17" t="b">
        <f t="shared" ca="1" si="9519"/>
        <v>0</v>
      </c>
      <c r="AR450" s="17" t="b">
        <f t="shared" ca="1" si="9520"/>
        <v>0</v>
      </c>
      <c r="AS450" s="17" t="b">
        <f t="shared" ca="1" si="9521"/>
        <v>0</v>
      </c>
      <c r="AT450" s="17" t="b">
        <f t="shared" ca="1" si="9522"/>
        <v>1</v>
      </c>
      <c r="AU450" s="17" t="b">
        <f t="shared" ca="1" si="9523"/>
        <v>0</v>
      </c>
      <c r="AV450" s="17" t="b">
        <f t="shared" ca="1" si="9524"/>
        <v>0</v>
      </c>
      <c r="AW450" s="17" t="b">
        <f t="shared" ca="1" si="9525"/>
        <v>0</v>
      </c>
      <c r="AX450" s="14" t="b">
        <f t="array" aca="1" ref="AX450" ca="1">IF(H450,N450&gt;0,"")</f>
        <v>0</v>
      </c>
      <c r="AY450" s="17" t="str">
        <f t="shared" ca="1" si="9526"/>
        <v/>
      </c>
      <c r="AZ450" s="17" t="str">
        <f t="array" aca="1" ref="AZ450" ca="1">IF(AY450&lt;&gt;"",SUM(1*ISERROR(MATCH(INDIRECT(AY450),INDIRECT(K450),0)))=0,"")</f>
        <v/>
      </c>
      <c r="BA450" s="17" t="b">
        <f t="shared" ca="1" si="9527"/>
        <v>0</v>
      </c>
      <c r="BB450" s="17" t="b">
        <v>0</v>
      </c>
      <c r="BC450" s="17" t="str">
        <f t="shared" ca="1" si="9528"/>
        <v/>
      </c>
      <c r="BD450" s="17" t="str">
        <f t="shared" ca="1" si="9529"/>
        <v/>
      </c>
      <c r="BE450" s="17" t="str">
        <f t="shared" ca="1" si="9530"/>
        <v/>
      </c>
      <c r="BF450" s="17" t="str">
        <f t="shared" ca="1" si="9531"/>
        <v/>
      </c>
      <c r="BG450" s="17" t="str">
        <f t="shared" ca="1" si="9532"/>
        <v/>
      </c>
      <c r="BH450" s="17" t="str">
        <f t="shared" ca="1" si="9533"/>
        <v/>
      </c>
      <c r="BI450" s="17" t="str">
        <f t="shared" ca="1" si="9534"/>
        <v/>
      </c>
      <c r="BJ450" s="17" t="b">
        <f t="shared" ca="1" si="9535"/>
        <v>0</v>
      </c>
      <c r="BK450" s="17" t="str">
        <f t="shared" ca="1" si="9536"/>
        <v/>
      </c>
      <c r="BL450" s="17" t="str">
        <f t="shared" ca="1" si="9537"/>
        <v/>
      </c>
      <c r="BM450" s="17" t="str">
        <f t="shared" ca="1" si="9538"/>
        <v>S</v>
      </c>
      <c r="BN450" s="17" t="str">
        <f t="shared" ca="1" si="9539"/>
        <v>S</v>
      </c>
      <c r="BO450" s="17" t="str">
        <f t="shared" ca="1" si="9540"/>
        <v>N</v>
      </c>
      <c r="BP450" s="14" t="b">
        <f t="shared" ca="1" si="9541"/>
        <v>1</v>
      </c>
      <c r="BQ450" s="35"/>
      <c r="BU450" s="14" t="s">
        <v>386</v>
      </c>
      <c r="BX450" s="16"/>
      <c r="BY450" s="16"/>
      <c r="BZ450" s="16"/>
      <c r="CA450" s="16"/>
      <c r="CB450" s="16"/>
      <c r="CC450" s="16"/>
      <c r="CD450" s="16"/>
      <c r="CE450" s="16"/>
      <c r="CF450" s="16"/>
      <c r="CN450" s="14">
        <f ca="1">IF(H450,IFERROR(IsVariableNameLegal(O450),0),0)</f>
        <v>0</v>
      </c>
      <c r="CO450" s="14" t="str">
        <f t="array" aca="1" ref="CO450" ca="1">IF(H450,IF(COUNTIF(INDIRECT(wew!$C$13),O450)&gt;1,TRIM(SUBSTITUTE(_xll.MCONCAT(IF((INDIRECT(wew!$C$13)=O450)*(COLUMN(INDIRECT(wew!$C$13))&lt;&gt;D450+1),-1+COLUMN(INDIRECT(wew!$C$13)),"")," "),"  "," ")),""),"")</f>
        <v/>
      </c>
      <c r="CP450" s="14" t="str">
        <f t="array" aca="1" ref="CP450" ca="1">IF(P450&lt;&gt;"",IF(LEN(P450)&gt;150,1,""),"")</f>
        <v/>
      </c>
      <c r="CQ450" s="14" t="str">
        <f t="array" aca="1" ref="CQ450" ca="1">IF(AND(H450,NOT(ster!$J$3)),IF(COUNTIF(INDIRECT(wew!$C$15),P450)&gt;1,TRIM(SUBSTITUTE(_xll.MCONCAT(IF((INDIRECT(wew!$C$15)=P450)*(COLUMN(INDIRECT(wew!$C$15))&lt;&gt;D450+1),-1+COLUMN(INDIRECT(wew!$C$15)),"")," "),"  "," ")),""),"")</f>
        <v/>
      </c>
      <c r="CR450" s="14" t="str">
        <f t="array" aca="1" ref="CR450" ca="1">IF(H450,IF(AND(W450&gt;0,AO450&lt;&gt;""),TRIM(SUBSTITUTE(_xll.MCONCAT(IFERROR(IF(ISNUMBER(INDIRECT(Q450)),IF((INDIRECT(ster!$D$14)&lt;&gt;"")*(INDIRECT(Q450)&lt;AO450),INDIRECT(ster!$D$14) &amp; ": " &amp;  SUBSTITUTE(IF( AV450,IFERROR(TEXT(INDIRECT(Q450),"rrrr-mm-dd") &amp;" (" &amp; INDIRECT(Q450) &amp;")",INDIRECT(Q450)),INDIRECT(Q450))," "," "),""),""),"")," "),"  "," ")),""),"")</f>
        <v/>
      </c>
      <c r="CS450" s="14" t="str">
        <f t="array" aca="1" ref="CS450" ca="1">IF(H450,IF(AND(W450&gt;0,AP450&lt;&gt;""),TRIM(SUBSTITUTE(_xll.MCONCAT(IFERROR(IF(ISNUMBER(INDIRECT(Q450)),IF((INDIRECT(ster!$D$14)&lt;&gt;"")*(INDIRECT(Q450)&gt;AP450),INDIRECT(ster!$D$14) &amp; ": " &amp;  SUBSTITUTE(IF( AV450,IFERROR(TEXT(INDIRECT(Q450),"rrrr-mm-dd")&amp;" (" &amp; INDIRECT(Q450) &amp;")",INDIRECT(Q450)),INDIRECT(Q450))," "," "),""),""),"")," "),"  "," ")),""),"")</f>
        <v/>
      </c>
      <c r="CT450" s="14" t="str">
        <f t="array" aca="1" ref="CT450" ca="1">IF(H450,IF(AND(N450&gt;0,AR450),TRIM(SUBSTITUTE(_xll.MCONCAT(IFERROR(IF(ISNUMBER(INDIRECT(Q450)),IF((INDIRECT(ster!$D$14)&lt;&gt;"")*(IFERROR(0*(MATCH(INDIRECT(Q450),INDIRECT(K450),0)&gt;0),1)),INDIRECT(ster!$D$14) &amp; ": " &amp;  SUBSTITUTE(IF( AV450,IFERROR(TEXT(INDIRECT(Q450),"rrrr-mm-dd")&amp;" (" &amp; INDIRECT(Q450) &amp;")",INDIRECT(Q450)),INDIRECT(Q450))," "," "),""),""),"")," "),"  "," ")),""),"")</f>
        <v/>
      </c>
      <c r="CU450" s="14" t="str">
        <f t="array" aca="1" ref="CU450" ca="1">IF(H450,IF(AND(V450&gt;0),TRIM(SUBSTITUTE(_xll.MCONCAT(IF((INDIRECT(ster!$D$14)&lt;&gt;"")*(IFERROR(0*(INDIRECT(Q450)&lt;&gt;""),1)),INDIRECT(ster!$D$14),"")," "),"  "," ")),""),"")</f>
        <v/>
      </c>
      <c r="CV450" s="14" t="str">
        <f t="array" aca="1" ref="CV450" ca="1">IF(H450,IF(AS450,
TRIM(SUBSTITUTE(_xll.MCONCAT(IF(
   (INDIRECT(ster!$D$14)&lt;&gt;"")*
   ((INDIRECT(Q450)="")+
      NOT(ISNUMBER(INDIRECT(Q450)))*
      NOT(ISERROR(MATCH(INDIRECT(Q450),INDIRECT(K450),0)))
    ),
      INDIRECT(ster!$D$14),
   "")," "),"  "," ")),
""),"")</f>
        <v/>
      </c>
      <c r="CW450" s="14" t="str">
        <f t="array" aca="1" ref="CW450" ca="1">IF(H450,IF(AND(AQ450),TRIM(SUBSTITUTE(_xll.MCONCAT(IFERROR(IF(ISNUMBER(INDIRECT(Q450)),IF((INDIRECT(ster!$D$14)&lt;&gt;"")*(INDIRECT(Q450)&lt;&gt;INT(INDIRECT(Q450))),INDIRECT(ster!$D$14) &amp; ": " &amp; INDIRECT(Q450),""),""),"")," "),"  "," ")),""),"")</f>
        <v/>
      </c>
      <c r="CX450" s="14" t="str">
        <f t="array" aca="1" ref="CX450" ca="1">IF(H450,IF(OR(AU450,AV450),TRIM(SUBSTITUTE(_xll.MCONCAT(IF((INDIRECT(ster!$D$14)&lt;&gt;"")*NOT(ISNUMBER(INDIRECT(Q450))),IF(ISERROR(MATCH(INDIRECT(Q450),INDIRECT(K450),0)),IFERROR(IF(INDIRECT(Q450)&lt;&gt;"",INDIRECT(ster!$D$14) &amp; ": " &amp; SUBSTITUTE(INDIRECT(Q450)," "," "),""),""),""),"")," "),"  "," ")),""),"")</f>
        <v/>
      </c>
      <c r="CY450" s="14" t="str">
        <f t="array" aca="1" ref="CY450" ca="1">IF(H450,IF(AE450,TRIM(SUBSTITUTE(_xll.MCONCAT(IF((INDIRECT(ster!$D$14)&lt;&gt;"")*IFERROR(NOT(INDIRECT(AF450)),FALSE),IF(ISERROR(MATCH(INDIRECT(Q450),INDIRECT(K450),0)),IFERROR(IF(INDIRECT(Q450)&lt;&gt;"",INDIRECT(ster!$D$14)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CZ450" s="14" t="str">
        <f t="array" aca="1" ref="CZ450" ca="1">IF(H450,IF(AH450,TRIM(SUBSTITUTE(_xll.MCONCAT(IF((INDIRECT(ster!$D$14)&lt;&gt;"")*IFERROR(NOT(INDIRECT(AI450)),FALSE),IF(ISERROR(MATCH(INDIRECT(Q450),INDIRECT(K450),0)),IFERROR(IF(INDIRECT(Q450)&lt;&gt;"",INDIRECT(ster!$D$14)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DC450" s="14" t="str">
        <f ca="1">SUBSTITUTE(SUBSTITUTE(SUBSTITUTE(SUBSTITUTE(_xll.MCONCAT(DG450:DS450,"■"),"■■","■"),"■■","■"),"■■","■"),"■■","■")</f>
        <v>■</v>
      </c>
      <c r="DD450" s="14" t="str">
        <f t="shared" ca="1" si="9542"/>
        <v/>
      </c>
      <c r="DE450" s="14" t="str">
        <f t="shared" ca="1" si="9543"/>
        <v/>
      </c>
      <c r="DF450" s="14" t="str">
        <f t="shared" ca="1" si="9544"/>
        <v/>
      </c>
      <c r="DG450" s="14" t="str">
        <f t="shared" ca="1" si="9545"/>
        <v/>
      </c>
      <c r="DH450" s="14" t="str">
        <f t="shared" ca="1" si="9546"/>
        <v/>
      </c>
      <c r="DI450" s="14" t="str">
        <f t="shared" ca="1" si="9547"/>
        <v/>
      </c>
      <c r="DJ450" s="14" t="str">
        <f t="shared" ca="1" si="9548"/>
        <v/>
      </c>
      <c r="DK450" s="14" t="str">
        <f t="shared" ca="1" si="9549"/>
        <v/>
      </c>
      <c r="DL450" s="14" t="str">
        <f t="shared" ca="1" si="9550"/>
        <v/>
      </c>
      <c r="DM450" s="14" t="str">
        <f t="shared" ca="1" si="9551"/>
        <v/>
      </c>
      <c r="DN450" s="14" t="str">
        <f t="array" aca="1" ref="DN450" ca="1">IF(CU450&lt;&gt;"","There are errors in the entered values in the following cases: " &amp;SUBSTITUTE(CU450," ",", "),"")</f>
        <v/>
      </c>
      <c r="DO450" s="14" t="str">
        <f t="shared" ca="1" si="9552"/>
        <v/>
      </c>
      <c r="DP450" s="14" t="str">
        <f t="shared" ca="1" si="9553"/>
        <v/>
      </c>
      <c r="DQ450" s="14" t="str">
        <f t="shared" ca="1" si="9554"/>
        <v/>
      </c>
      <c r="DR450" s="14" t="str">
        <f t="shared" ca="1" si="9555"/>
        <v/>
      </c>
      <c r="DS450" s="14" t="str">
        <f t="shared" ca="1" si="9556"/>
        <v/>
      </c>
      <c r="DZ450" s="14" t="b">
        <f t="shared" ca="1" si="9557"/>
        <v>0</v>
      </c>
      <c r="EA450" s="14" t="str">
        <f t="shared" ca="1" si="9558"/>
        <v/>
      </c>
      <c r="EB450" s="14" t="str">
        <f t="shared" ca="1" si="9559"/>
        <v/>
      </c>
      <c r="EC450" s="14" t="str">
        <f t="shared" ca="1" si="9560"/>
        <v/>
      </c>
      <c r="ED450" s="14" t="str">
        <f t="shared" ca="1" si="9561"/>
        <v/>
      </c>
      <c r="EE450" s="14" t="str">
        <f t="shared" ca="1" si="9562"/>
        <v/>
      </c>
      <c r="EF450" s="14" t="str">
        <f t="shared" ca="1" si="9563"/>
        <v/>
      </c>
      <c r="EG450" s="14" t="str">
        <f t="shared" ca="1" si="9564"/>
        <v/>
      </c>
      <c r="EM450" s="14" t="b">
        <f t="shared" ca="1" si="9565"/>
        <v>0</v>
      </c>
      <c r="EN450" s="14" t="str">
        <f t="shared" ca="1" si="9566"/>
        <v/>
      </c>
      <c r="EO450" s="14" t="str">
        <f t="shared" ca="1" si="9567"/>
        <v/>
      </c>
      <c r="EP450" s="14" t="str">
        <f t="shared" ca="1" si="9568"/>
        <v/>
      </c>
      <c r="EQ450" s="14" t="str">
        <f t="shared" ca="1" si="9569"/>
        <v/>
      </c>
    </row>
    <row r="451" spans="2:147" s="14" customFormat="1">
      <c r="B451" s="14" t="str">
        <f t="shared" ca="1" si="9495"/>
        <v/>
      </c>
      <c r="C451" s="14">
        <f t="shared" ca="1" si="9496"/>
        <v>419</v>
      </c>
      <c r="D451" s="14">
        <f t="shared" si="9497"/>
        <v>449</v>
      </c>
      <c r="E451" s="14" t="str">
        <f t="shared" ca="1" si="9498"/>
        <v>I</v>
      </c>
      <c r="F451" s="14" t="str">
        <f t="shared" ca="1" si="9499"/>
        <v>q_112b_2c</v>
      </c>
      <c r="G451" s="14" t="str">
        <f t="shared" ca="1" si="9500"/>
        <v>How long vigorous sport activity 2</v>
      </c>
      <c r="H451" s="14" t="b">
        <f t="shared" ca="1" si="9501"/>
        <v>1</v>
      </c>
      <c r="I451" s="14" t="str">
        <f ca="1">IF($H451,ADDRESS(3,(D451+1)*2-1,4,,"["&amp;wew!$G$7&amp;"]"&amp;_sheetname_labels)&amp;":"&amp;ADDRESS(2+ster!$B$20,(D451+1)*2-1,4),"")</f>
        <v>[DBTemplate.xlsm]labels!AHO3:AHO61</v>
      </c>
      <c r="J451" s="14">
        <f t="array" aca="1" ref="J451" ca="1">IF(H451,MAX(0,MAX(IF(INDIRECT(I451)&lt;&gt;"",ROW(INDIRECT(I451)),""))-2),"")</f>
        <v>0</v>
      </c>
      <c r="K451" s="14" t="str">
        <f ca="1">IF($H451,IF($J451&gt;0,ADDRESS(3,(D451+1)*2-1,4,,"["&amp;wew!$G$7&amp;"]"&amp;_sheetname_labels)&amp;":"&amp;ADDRESS(2+J451,(D451+1)*2-1,4),""),"")</f>
        <v/>
      </c>
      <c r="L451" s="14" t="str">
        <f ca="1">IF($H451,IF($J451&gt;0,ADDRESS(3,(D451+1)*2,4,,"["&amp;wew!$G$7&amp;"]"&amp;_sheetname_labels)&amp;":"&amp;ADDRESS(2+J451,(D451+1)*2,4),""),"")</f>
        <v/>
      </c>
      <c r="M451" s="14">
        <f t="shared" ca="1" si="9502"/>
        <v>0</v>
      </c>
      <c r="N451" s="14">
        <f t="shared" ca="1" si="9503"/>
        <v>0</v>
      </c>
      <c r="O451" s="14" t="str">
        <f t="shared" ca="1" si="9504"/>
        <v>q_112b_2c</v>
      </c>
      <c r="P451" s="14" t="str">
        <f t="shared" ca="1" si="9505"/>
        <v>How long vigorous sport activity 2</v>
      </c>
      <c r="Q451" s="14" t="str">
        <f ca="1">IF($BP451,ADDRESS(3,D451+1,4,,"["&amp;wew!$G$7&amp;"]"&amp;_sheetname_dataframe)&amp;":"&amp;ADDRESS(2+ster!$C$14,D451+1,4),"")</f>
        <v>[DBTemplate.xlsm]data_frame!QH3:QH3</v>
      </c>
      <c r="R451" s="14" t="str">
        <f>IF($BP451,IF(MID(_xll.FORMULATEXT(INDEX(INDIRECT(Q451),1)),1,1)="=", _xll.FORMULATEXT(INDEX(INDIRECT(Q451),1),2,TRUE),""),"")</f>
        <v/>
      </c>
      <c r="S451" s="14">
        <f t="array" aca="1" ref="S451" ca="1">IF(H451,SUM(IF((IFERROR(INDIRECT(Q451)&lt;&gt;"",FALSE))*(INDIRECT(ster!$D$14)&lt;&gt;""),1,0)),"")</f>
        <v>1</v>
      </c>
      <c r="T451" s="14">
        <f t="array" aca="1" ref="T451" ca="1">IF(H451,IF(M451&gt;0,SUM(IFERROR(1*(MATCH(INDIRECT(Q451),INDIRECT(K451),0)&gt;0),0)*(INDIRECT(ster!$D$14)&lt;&gt;"")*NOT(ISNUMBER(INDIRECT(Q451)))),0),"")</f>
        <v>0</v>
      </c>
      <c r="U451" s="14">
        <f t="array" aca="1" ref="U451" ca="1">IF(H451,SUM((IFERROR(INDIRECT(Q451)="",FALSE))*(INDIRECT(ster!$D$14)&lt;&gt;"")),"")</f>
        <v>0</v>
      </c>
      <c r="V451" s="14">
        <f t="array" aca="1" ref="V451" ca="1">IF(H451,SUM((IFERROR(INDIRECT(Q451)="#ąś",TRUE))*(INDIRECT(ster!$D$14)&lt;&gt;"")),"")</f>
        <v>0</v>
      </c>
      <c r="W451" s="14">
        <f t="array" aca="1" ref="W451" ca="1">IF(H451,SUM(ISNUMBER(INDIRECT(Q451))*(INDIRECT(ster!$D$14)&lt;&gt;"")),"")</f>
        <v>1</v>
      </c>
      <c r="X451" s="14">
        <f t="array" aca="1" ref="X451" ca="1">IF(AND(H451,W451&gt;0),IF(wew!$B$3,MIN(IF((INDIRECT(ster!$D$14)&lt;&gt;"")*IFERROR(INDIRECT($Q451)&lt;&gt;"",FALSE),IFERROR(INDIRECT($Q451),"X"),"X")),"&lt;włącz podświetlanie wartości&gt;"),"—")</f>
        <v>2</v>
      </c>
      <c r="Y451" s="14">
        <f t="array" aca="1" ref="Y451" ca="1">IF(AND(H451,W451&gt;0),IF(wew!$B$3,MAX(IF((INDIRECT(ster!$D$14)&lt;&gt;"")*IFERROR(INDIRECT($Q451)&lt;&gt;"",FALSE),IFERROR(INDIRECT($Q451),"X"),"X")),"&lt;włącz podświetlanie wartości&gt;"),"—")</f>
        <v>2</v>
      </c>
      <c r="Z451" s="14">
        <f t="shared" ca="1" si="9506"/>
        <v>0</v>
      </c>
      <c r="AA451" s="12">
        <f t="shared" ca="1" si="9507"/>
        <v>1</v>
      </c>
      <c r="AB451" s="17">
        <f t="array" aca="1" ref="AB451" ca="1">IF(H451,IF(W451&gt;0,SUM((INDIRECT(ster!$D$14)&lt;&gt;"")*IFERROR((INDIRECT(Q451)&lt;&gt;"")*(INDIRECT(Q451)=INT(INDIRECT(Q451))),0)),0),"")</f>
        <v>1</v>
      </c>
      <c r="AC451" s="17">
        <f t="array" aca="1" ref="AC451" ca="1">IF(H451,W451-AB451,"")</f>
        <v>0</v>
      </c>
      <c r="AD451" s="17">
        <f t="shared" ca="1" si="9508"/>
        <v>1</v>
      </c>
      <c r="AE451" s="17" t="b">
        <f t="shared" ca="1" si="9509"/>
        <v>0</v>
      </c>
      <c r="AF451" s="17" t="str">
        <f ca="1">IF(AE451,IF($H451,ADDRESS(3,D451+2,4,,"["&amp;wew!$G$7&amp;"]"&amp;_sheetname_dataframe)&amp;":"&amp;ADDRESS(2+ster!$C$14,D451+2,4),""),"")</f>
        <v/>
      </c>
      <c r="AG451" s="17" t="str">
        <f t="shared" ca="1" si="9510"/>
        <v/>
      </c>
      <c r="AH451" s="17" t="b">
        <f t="shared" ca="1" si="9511"/>
        <v>0</v>
      </c>
      <c r="AI451" s="17" t="str">
        <f ca="1">IF(AH451,IF($H451,ADDRESS(3,D451+3,4,,"["&amp;wew!$G$7&amp;"]"&amp;_sheetname_dataframe)&amp;":"&amp;ADDRESS(2+ster!$C$14,D451+3,4),""),"")</f>
        <v/>
      </c>
      <c r="AJ451" s="17" t="str">
        <f t="shared" ca="1" si="9512"/>
        <v/>
      </c>
      <c r="AK451" s="17" t="b">
        <f t="shared" ca="1" si="9513"/>
        <v>0</v>
      </c>
      <c r="AL451" s="17" t="b">
        <f t="shared" ca="1" si="9514"/>
        <v>0</v>
      </c>
      <c r="AM451" s="17" t="b">
        <f t="shared" ca="1" si="9515"/>
        <v>1</v>
      </c>
      <c r="AN451" s="17">
        <f t="shared" ca="1" si="9516"/>
        <v>0</v>
      </c>
      <c r="AO451" s="24" t="str">
        <f t="shared" ca="1" si="9517"/>
        <v/>
      </c>
      <c r="AP451" s="24" t="str">
        <f t="shared" ca="1" si="9518"/>
        <v/>
      </c>
      <c r="AQ451" s="17" t="b">
        <f t="shared" ca="1" si="9519"/>
        <v>0</v>
      </c>
      <c r="AR451" s="17" t="b">
        <f t="shared" ca="1" si="9520"/>
        <v>0</v>
      </c>
      <c r="AS451" s="17" t="b">
        <f t="shared" ca="1" si="9521"/>
        <v>0</v>
      </c>
      <c r="AT451" s="17" t="b">
        <f t="shared" ca="1" si="9522"/>
        <v>0</v>
      </c>
      <c r="AU451" s="17" t="b">
        <f t="shared" ca="1" si="9523"/>
        <v>0</v>
      </c>
      <c r="AV451" s="17" t="b">
        <f t="shared" ca="1" si="9524"/>
        <v>0</v>
      </c>
      <c r="AW451" s="17" t="b">
        <f t="shared" ca="1" si="9525"/>
        <v>1</v>
      </c>
      <c r="AX451" s="14" t="b">
        <f t="array" aca="1" ref="AX451" ca="1">IF(H451,N451&gt;0,"")</f>
        <v>0</v>
      </c>
      <c r="AY451" s="17" t="str">
        <f t="shared" ca="1" si="9526"/>
        <v/>
      </c>
      <c r="AZ451" s="17" t="str">
        <f t="array" aca="1" ref="AZ451" ca="1">IF(AY451&lt;&gt;"",SUM(1*ISERROR(MATCH(INDIRECT(AY451),INDIRECT(K451),0)))=0,"")</f>
        <v/>
      </c>
      <c r="BA451" s="17" t="b">
        <f t="shared" ca="1" si="9527"/>
        <v>1</v>
      </c>
      <c r="BB451" s="17" t="b">
        <v>0</v>
      </c>
      <c r="BC451" s="17" t="b">
        <f t="shared" ca="1" si="9528"/>
        <v>0</v>
      </c>
      <c r="BD451" s="17" t="b">
        <f t="shared" ca="1" si="9529"/>
        <v>0</v>
      </c>
      <c r="BE451" s="17" t="b">
        <f t="shared" ca="1" si="9530"/>
        <v>1</v>
      </c>
      <c r="BF451" s="17" t="b">
        <f t="shared" ca="1" si="9531"/>
        <v>0</v>
      </c>
      <c r="BG451" s="17" t="b">
        <f t="shared" ca="1" si="9532"/>
        <v>0</v>
      </c>
      <c r="BH451" s="17" t="b">
        <f t="shared" ca="1" si="9533"/>
        <v>1</v>
      </c>
      <c r="BI451" s="17">
        <f t="shared" ca="1" si="9534"/>
        <v>4</v>
      </c>
      <c r="BJ451" s="17" t="b">
        <f t="shared" ca="1" si="9535"/>
        <v>0</v>
      </c>
      <c r="BK451" s="17" t="str">
        <f t="shared" ca="1" si="9536"/>
        <v/>
      </c>
      <c r="BL451" s="17" t="str">
        <f t="shared" ca="1" si="9537"/>
        <v/>
      </c>
      <c r="BM451" s="17" t="str">
        <f t="shared" ca="1" si="9538"/>
        <v>I</v>
      </c>
      <c r="BN451" s="17" t="str">
        <f t="shared" ca="1" si="9539"/>
        <v>I</v>
      </c>
      <c r="BO451" s="17" t="str">
        <f t="shared" ca="1" si="9540"/>
        <v>I</v>
      </c>
      <c r="BP451" s="14" t="b">
        <f t="shared" ca="1" si="9541"/>
        <v>1</v>
      </c>
      <c r="BQ451" s="35"/>
      <c r="BX451" s="16"/>
      <c r="BY451" s="16"/>
      <c r="BZ451" s="16"/>
      <c r="CA451" s="16"/>
      <c r="CB451" s="16"/>
      <c r="CC451" s="16"/>
      <c r="CD451" s="16"/>
      <c r="CE451" s="16"/>
      <c r="CF451" s="16"/>
      <c r="CN451" s="14">
        <f ca="1">IF(H451,IFERROR(IsVariableNameLegal(O451),0),0)</f>
        <v>0</v>
      </c>
      <c r="CO451" s="14" t="str">
        <f t="array" aca="1" ref="CO451" ca="1">IF(H451,IF(COUNTIF(INDIRECT(wew!$C$13),O451)&gt;1,TRIM(SUBSTITUTE(_xll.MCONCAT(IF((INDIRECT(wew!$C$13)=O451)*(COLUMN(INDIRECT(wew!$C$13))&lt;&gt;D451+1),-1+COLUMN(INDIRECT(wew!$C$13)),"")," "),"  "," ")),""),"")</f>
        <v/>
      </c>
      <c r="CP451" s="14" t="str">
        <f t="array" aca="1" ref="CP451" ca="1">IF(P451&lt;&gt;"",IF(LEN(P451)&gt;150,1,""),"")</f>
        <v/>
      </c>
      <c r="CQ451" s="14" t="str">
        <f t="array" aca="1" ref="CQ451" ca="1">IF(AND(H451,NOT(ster!$J$3)),IF(COUNTIF(INDIRECT(wew!$C$15),P451)&gt;1,TRIM(SUBSTITUTE(_xll.MCONCAT(IF((INDIRECT(wew!$C$15)=P451)*(COLUMN(INDIRECT(wew!$C$15))&lt;&gt;D451+1),-1+COLUMN(INDIRECT(wew!$C$15)),"")," "),"  "," ")),""),"")</f>
        <v/>
      </c>
      <c r="CR451" s="14" t="str">
        <f t="array" aca="1" ref="CR451" ca="1">IF(H451,IF(AND(W451&gt;0,AO451&lt;&gt;""),TRIM(SUBSTITUTE(_xll.MCONCAT(IFERROR(IF(ISNUMBER(INDIRECT(Q451)),IF((INDIRECT(ster!$D$14)&lt;&gt;"")*(INDIRECT(Q451)&lt;AO451),INDIRECT(ster!$D$14) &amp; ": " &amp;  SUBSTITUTE(IF( AV451,IFERROR(TEXT(INDIRECT(Q451),"rrrr-mm-dd") &amp;" (" &amp; INDIRECT(Q451) &amp;")",INDIRECT(Q451)),INDIRECT(Q451))," "," "),""),""),"")," "),"  "," ")),""),"")</f>
        <v/>
      </c>
      <c r="CS451" s="14" t="str">
        <f t="array" aca="1" ref="CS451" ca="1">IF(H451,IF(AND(W451&gt;0,AP451&lt;&gt;""),TRIM(SUBSTITUTE(_xll.MCONCAT(IFERROR(IF(ISNUMBER(INDIRECT(Q451)),IF((INDIRECT(ster!$D$14)&lt;&gt;"")*(INDIRECT(Q451)&gt;AP451),INDIRECT(ster!$D$14) &amp; ": " &amp;  SUBSTITUTE(IF( AV451,IFERROR(TEXT(INDIRECT(Q451),"rrrr-mm-dd")&amp;" (" &amp; INDIRECT(Q451) &amp;")",INDIRECT(Q451)),INDIRECT(Q451))," "," "),""),""),"")," "),"  "," ")),""),"")</f>
        <v/>
      </c>
      <c r="CT451" s="14" t="str">
        <f t="array" aca="1" ref="CT451" ca="1">IF(H451,IF(AND(N451&gt;0,AR451),TRIM(SUBSTITUTE(_xll.MCONCAT(IFERROR(IF(ISNUMBER(INDIRECT(Q451)),IF((INDIRECT(ster!$D$14)&lt;&gt;"")*(IFERROR(0*(MATCH(INDIRECT(Q451),INDIRECT(K451),0)&gt;0),1)),INDIRECT(ster!$D$14) &amp; ": " &amp;  SUBSTITUTE(IF( AV451,IFERROR(TEXT(INDIRECT(Q451),"rrrr-mm-dd")&amp;" (" &amp; INDIRECT(Q451) &amp;")",INDIRECT(Q451)),INDIRECT(Q451))," "," "),""),""),"")," "),"  "," ")),""),"")</f>
        <v/>
      </c>
      <c r="CU451" s="14" t="str">
        <f t="array" aca="1" ref="CU451" ca="1">IF(H451,IF(AND(V451&gt;0),TRIM(SUBSTITUTE(_xll.MCONCAT(IF((INDIRECT(ster!$D$14)&lt;&gt;"")*(IFERROR(0*(INDIRECT(Q451)&lt;&gt;""),1)),INDIRECT(ster!$D$14),"")," "),"  "," ")),""),"")</f>
        <v/>
      </c>
      <c r="CV451" s="14" t="str">
        <f t="array" aca="1" ref="CV451" ca="1">IF(H451,IF(AS451,
TRIM(SUBSTITUTE(_xll.MCONCAT(IF(
   (INDIRECT(ster!$D$14)&lt;&gt;"")*
   ((INDIRECT(Q451)="")+
      NOT(ISNUMBER(INDIRECT(Q451)))*
      NOT(ISERROR(MATCH(INDIRECT(Q451),INDIRECT(K451),0)))
    ),
      INDIRECT(ster!$D$14),
   "")," "),"  "," ")),
""),"")</f>
        <v/>
      </c>
      <c r="CW451" s="14" t="str">
        <f t="array" aca="1" ref="CW451" ca="1">IF(H451,IF(AND(AQ451),TRIM(SUBSTITUTE(_xll.MCONCAT(IFERROR(IF(ISNUMBER(INDIRECT(Q451)),IF((INDIRECT(ster!$D$14)&lt;&gt;"")*(INDIRECT(Q451)&lt;&gt;INT(INDIRECT(Q451))),INDIRECT(ster!$D$14) &amp; ": " &amp; INDIRECT(Q451),""),""),"")," "),"  "," ")),""),"")</f>
        <v/>
      </c>
      <c r="CX451" s="14" t="str">
        <f t="array" aca="1" ref="CX451" ca="1">IF(H451,IF(OR(AU451,AV451),TRIM(SUBSTITUTE(_xll.MCONCAT(IF((INDIRECT(ster!$D$14)&lt;&gt;"")*NOT(ISNUMBER(INDIRECT(Q451))),IF(ISERROR(MATCH(INDIRECT(Q451),INDIRECT(K451),0)),IFERROR(IF(INDIRECT(Q451)&lt;&gt;"",INDIRECT(ster!$D$14) &amp; ": " &amp; SUBSTITUTE(INDIRECT(Q451)," "," "),""),""),""),"")," "),"  "," ")),""),"")</f>
        <v/>
      </c>
      <c r="CY451" s="14" t="str">
        <f t="array" aca="1" ref="CY451" ca="1">IF(H451,IF(AE451,TRIM(SUBSTITUTE(_xll.MCONCAT(IF((INDIRECT(ster!$D$14)&lt;&gt;"")*IFERROR(NOT(INDIRECT(AF451)),FALSE),IF(ISERROR(MATCH(INDIRECT(Q451),INDIRECT(K451),0)),IFERROR(IF(INDIRECT(Q451)&lt;&gt;"",INDIRECT(ster!$D$14)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CZ451" s="14" t="str">
        <f t="array" aca="1" ref="CZ451" ca="1">IF(H451,IF(AH451,TRIM(SUBSTITUTE(_xll.MCONCAT(IF((INDIRECT(ster!$D$14)&lt;&gt;"")*IFERROR(NOT(INDIRECT(AI451)),FALSE),IF(ISERROR(MATCH(INDIRECT(Q451),INDIRECT(K451),0)),IFERROR(IF(INDIRECT(Q451)&lt;&gt;"",INDIRECT(ster!$D$14)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DC451" s="14" t="str">
        <f ca="1">SUBSTITUTE(SUBSTITUTE(SUBSTITUTE(SUBSTITUTE(_xll.MCONCAT(DG451:DS451,"■"),"■■","■"),"■■","■"),"■■","■"),"■■","■")</f>
        <v>■</v>
      </c>
      <c r="DD451" s="14" t="str">
        <f t="shared" ca="1" si="9542"/>
        <v/>
      </c>
      <c r="DE451" s="14" t="str">
        <f t="shared" ca="1" si="9543"/>
        <v/>
      </c>
      <c r="DF451" s="14" t="str">
        <f t="shared" ca="1" si="9544"/>
        <v/>
      </c>
      <c r="DG451" s="14" t="str">
        <f t="shared" ca="1" si="9545"/>
        <v/>
      </c>
      <c r="DH451" s="14" t="str">
        <f t="shared" ca="1" si="9546"/>
        <v/>
      </c>
      <c r="DI451" s="14" t="str">
        <f t="shared" ca="1" si="9547"/>
        <v/>
      </c>
      <c r="DJ451" s="14" t="str">
        <f t="shared" ca="1" si="9548"/>
        <v/>
      </c>
      <c r="DK451" s="14" t="str">
        <f t="shared" ca="1" si="9549"/>
        <v/>
      </c>
      <c r="DL451" s="14" t="str">
        <f t="shared" ca="1" si="9550"/>
        <v/>
      </c>
      <c r="DM451" s="14" t="str">
        <f t="shared" ca="1" si="9551"/>
        <v/>
      </c>
      <c r="DN451" s="14" t="str">
        <f t="array" aca="1" ref="DN451" ca="1">IF(CU451&lt;&gt;"","There are errors in the entered values in the following cases: " &amp;SUBSTITUTE(CU451," ",", "),"")</f>
        <v/>
      </c>
      <c r="DO451" s="14" t="str">
        <f t="shared" ca="1" si="9552"/>
        <v/>
      </c>
      <c r="DP451" s="14" t="str">
        <f t="shared" ca="1" si="9553"/>
        <v/>
      </c>
      <c r="DQ451" s="14" t="str">
        <f t="shared" ca="1" si="9554"/>
        <v/>
      </c>
      <c r="DR451" s="14" t="str">
        <f t="shared" ca="1" si="9555"/>
        <v/>
      </c>
      <c r="DS451" s="14" t="str">
        <f t="shared" ca="1" si="9556"/>
        <v/>
      </c>
      <c r="DZ451" s="14" t="b">
        <f t="shared" ca="1" si="9557"/>
        <v>0</v>
      </c>
      <c r="EA451" s="14" t="str">
        <f t="shared" ca="1" si="9558"/>
        <v/>
      </c>
      <c r="EB451" s="14" t="str">
        <f t="shared" ca="1" si="9559"/>
        <v/>
      </c>
      <c r="EC451" s="14" t="str">
        <f t="shared" ca="1" si="9560"/>
        <v/>
      </c>
      <c r="ED451" s="14" t="str">
        <f t="shared" ca="1" si="9561"/>
        <v/>
      </c>
      <c r="EE451" s="14" t="str">
        <f t="shared" ca="1" si="9562"/>
        <v/>
      </c>
      <c r="EF451" s="14" t="str">
        <f t="shared" ca="1" si="9563"/>
        <v/>
      </c>
      <c r="EG451" s="14" t="str">
        <f t="shared" ca="1" si="9564"/>
        <v/>
      </c>
      <c r="EM451" s="14" t="b">
        <f t="shared" ca="1" si="9565"/>
        <v>0</v>
      </c>
      <c r="EN451" s="14" t="str">
        <f t="shared" ca="1" si="9566"/>
        <v/>
      </c>
      <c r="EO451" s="14" t="str">
        <f t="shared" ca="1" si="9567"/>
        <v/>
      </c>
      <c r="EP451" s="14" t="str">
        <f t="shared" ca="1" si="9568"/>
        <v/>
      </c>
      <c r="EQ451" s="14" t="str">
        <f t="shared" ca="1" si="9569"/>
        <v/>
      </c>
    </row>
    <row r="452" spans="2:147" s="14" customFormat="1">
      <c r="B452" s="14" t="str">
        <f t="shared" ca="1" si="9495"/>
        <v/>
      </c>
      <c r="C452" s="14">
        <f t="shared" ca="1" si="9496"/>
        <v>420</v>
      </c>
      <c r="D452" s="14">
        <f t="shared" si="9497"/>
        <v>450</v>
      </c>
      <c r="E452" s="14" t="str">
        <f t="shared" ca="1" si="9498"/>
        <v>N</v>
      </c>
      <c r="F452" s="14" t="str">
        <f t="shared" ca="1" si="9499"/>
        <v>q_112b_3a</v>
      </c>
      <c r="G452" s="14" t="str">
        <f t="shared" ca="1" si="9500"/>
        <v>Type of vigorous sport activity 3</v>
      </c>
      <c r="H452" s="14" t="b">
        <f t="shared" ca="1" si="9501"/>
        <v>1</v>
      </c>
      <c r="I452" s="14" t="str">
        <f ca="1">IF($H452,ADDRESS(3,(D452+1)*2-1,4,,"["&amp;wew!$G$7&amp;"]"&amp;_sheetname_labels)&amp;":"&amp;ADDRESS(2+ster!$B$20,(D452+1)*2-1,4),"")</f>
        <v>[DBTemplate.xlsm]labels!AHQ3:AHQ61</v>
      </c>
      <c r="J452" s="14">
        <f t="array" aca="1" ref="J452" ca="1">IF(H452,MAX(0,MAX(IF(INDIRECT(I452)&lt;&gt;"",ROW(INDIRECT(I452)),""))-2),"")</f>
        <v>22</v>
      </c>
      <c r="K452" s="14" t="str">
        <f ca="1">IF($H452,IF($J452&gt;0,ADDRESS(3,(D452+1)*2-1,4,,"["&amp;wew!$G$7&amp;"]"&amp;_sheetname_labels)&amp;":"&amp;ADDRESS(2+J452,(D452+1)*2-1,4),""),"")</f>
        <v>[DBTemplate.xlsm]labels!AHQ3:AHQ24</v>
      </c>
      <c r="L452" s="14" t="str">
        <f ca="1">IF($H452,IF($J452&gt;0,ADDRESS(3,(D452+1)*2,4,,"["&amp;wew!$G$7&amp;"]"&amp;_sheetname_labels)&amp;":"&amp;ADDRESS(2+J452,(D452+1)*2,4),""),"")</f>
        <v>[DBTemplate.xlsm]labels!AHR3:AHR24</v>
      </c>
      <c r="M452" s="14">
        <f t="shared" ca="1" si="9502"/>
        <v>0</v>
      </c>
      <c r="N452" s="14">
        <f t="shared" ca="1" si="9503"/>
        <v>22</v>
      </c>
      <c r="O452" s="14" t="str">
        <f t="shared" ca="1" si="9504"/>
        <v>q_112b_3a</v>
      </c>
      <c r="P452" s="14" t="str">
        <f t="shared" ca="1" si="9505"/>
        <v>Type of vigorous sport activity 3</v>
      </c>
      <c r="Q452" s="14" t="str">
        <f ca="1">IF($BP452,ADDRESS(3,D452+1,4,,"["&amp;wew!$G$7&amp;"]"&amp;_sheetname_dataframe)&amp;":"&amp;ADDRESS(2+ster!$C$14,D452+1,4),"")</f>
        <v>[DBTemplate.xlsm]data_frame!QI3:QI3</v>
      </c>
      <c r="R452" s="14" t="str">
        <f>IF($BP452,IF(MID(_xll.FORMULATEXT(INDEX(INDIRECT(Q452),1)),1,1)="=", _xll.FORMULATEXT(INDEX(INDIRECT(Q452),1),2,TRUE),""),"")</f>
        <v/>
      </c>
      <c r="S452" s="14">
        <f t="array" aca="1" ref="S452" ca="1">IF(H452,SUM(IF((IFERROR(INDIRECT(Q452)&lt;&gt;"",FALSE))*(INDIRECT(ster!$D$14)&lt;&gt;""),1,0)),"")</f>
        <v>0</v>
      </c>
      <c r="T452" s="14">
        <f t="array" aca="1" ref="T452" ca="1">IF(H452,IF(M452&gt;0,SUM(IFERROR(1*(MATCH(INDIRECT(Q452),INDIRECT(K452),0)&gt;0),0)*(INDIRECT(ster!$D$14)&lt;&gt;"")*NOT(ISNUMBER(INDIRECT(Q452)))),0),"")</f>
        <v>0</v>
      </c>
      <c r="U452" s="14">
        <f t="array" aca="1" ref="U452" ca="1">IF(H452,SUM((IFERROR(INDIRECT(Q452)="",FALSE))*(INDIRECT(ster!$D$14)&lt;&gt;"")),"")</f>
        <v>1</v>
      </c>
      <c r="V452" s="14">
        <f t="array" aca="1" ref="V452" ca="1">IF(H452,SUM((IFERROR(INDIRECT(Q452)="#ąś",TRUE))*(INDIRECT(ster!$D$14)&lt;&gt;"")),"")</f>
        <v>0</v>
      </c>
      <c r="W452" s="14">
        <f t="array" aca="1" ref="W452" ca="1">IF(H452,SUM(ISNUMBER(INDIRECT(Q452))*(INDIRECT(ster!$D$14)&lt;&gt;"")),"")</f>
        <v>0</v>
      </c>
      <c r="X452" s="14" t="str">
        <f t="array" aca="1" ref="X452" ca="1">IF(AND(H452,W452&gt;0),IF(wew!$B$3,MIN(IF((INDIRECT(ster!$D$14)&lt;&gt;"")*IFERROR(INDIRECT($Q452)&lt;&gt;"",FALSE),IFERROR(INDIRECT($Q452),"X"),"X")),"&lt;włącz podświetlanie wartości&gt;"),"—")</f>
        <v>—</v>
      </c>
      <c r="Y452" s="14" t="str">
        <f t="array" aca="1" ref="Y452" ca="1">IF(AND(H452,W452&gt;0),IF(wew!$B$3,MAX(IF((INDIRECT(ster!$D$14)&lt;&gt;"")*IFERROR(INDIRECT($Q452)&lt;&gt;"",FALSE),IFERROR(INDIRECT($Q452),"X"),"X")),"&lt;włącz podświetlanie wartości&gt;"),"—")</f>
        <v>—</v>
      </c>
      <c r="Z452" s="14">
        <f t="shared" ca="1" si="9506"/>
        <v>0</v>
      </c>
      <c r="AA452" s="12" t="str">
        <f t="shared" ca="1" si="9507"/>
        <v>—</v>
      </c>
      <c r="AB452" s="17">
        <f t="array" aca="1" ref="AB452" ca="1">IF(H452,IF(W452&gt;0,SUM((INDIRECT(ster!$D$14)&lt;&gt;"")*IFERROR((INDIRECT(Q452)&lt;&gt;"")*(INDIRECT(Q452)=INT(INDIRECT(Q452))),0)),0),"")</f>
        <v>0</v>
      </c>
      <c r="AC452" s="17">
        <f t="array" aca="1" ref="AC452" ca="1">IF(H452,W452-AB452,"")</f>
        <v>0</v>
      </c>
      <c r="AD452" s="17">
        <f t="shared" ca="1" si="9508"/>
        <v>1</v>
      </c>
      <c r="AE452" s="17" t="b">
        <f t="shared" ca="1" si="9509"/>
        <v>0</v>
      </c>
      <c r="AF452" s="17" t="str">
        <f ca="1">IF(AE452,IF($H452,ADDRESS(3,D452+2,4,,"["&amp;wew!$G$7&amp;"]"&amp;_sheetname_dataframe)&amp;":"&amp;ADDRESS(2+ster!$C$14,D452+2,4),""),"")</f>
        <v/>
      </c>
      <c r="AG452" s="17" t="str">
        <f t="shared" ca="1" si="9510"/>
        <v/>
      </c>
      <c r="AH452" s="17" t="b">
        <f t="shared" ca="1" si="9511"/>
        <v>0</v>
      </c>
      <c r="AI452" s="17" t="str">
        <f ca="1">IF(AH452,IF($H452,ADDRESS(3,D452+3,4,,"["&amp;wew!$G$7&amp;"]"&amp;_sheetname_dataframe)&amp;":"&amp;ADDRESS(2+ster!$C$14,D452+3,4),""),"")</f>
        <v/>
      </c>
      <c r="AJ452" s="17" t="str">
        <f t="shared" ca="1" si="9512"/>
        <v/>
      </c>
      <c r="AK452" s="17" t="b">
        <f t="shared" ca="1" si="9513"/>
        <v>0</v>
      </c>
      <c r="AL452" s="17" t="b">
        <f t="shared" ca="1" si="9514"/>
        <v>0</v>
      </c>
      <c r="AM452" s="17" t="b">
        <f t="shared" ca="1" si="9515"/>
        <v>0</v>
      </c>
      <c r="AN452" s="17">
        <f t="shared" ca="1" si="9516"/>
        <v>0</v>
      </c>
      <c r="AO452" s="24" t="str">
        <f t="shared" ca="1" si="9517"/>
        <v/>
      </c>
      <c r="AP452" s="24" t="str">
        <f t="shared" ca="1" si="9518"/>
        <v/>
      </c>
      <c r="AQ452" s="17" t="b">
        <f t="shared" ca="1" si="9519"/>
        <v>0</v>
      </c>
      <c r="AR452" s="17" t="b">
        <f t="shared" ca="1" si="9520"/>
        <v>0</v>
      </c>
      <c r="AS452" s="17" t="b">
        <f t="shared" ca="1" si="9521"/>
        <v>0</v>
      </c>
      <c r="AT452" s="17" t="b">
        <f t="shared" ca="1" si="9522"/>
        <v>0</v>
      </c>
      <c r="AU452" s="17" t="b">
        <f t="shared" ca="1" si="9523"/>
        <v>1</v>
      </c>
      <c r="AV452" s="17" t="b">
        <f t="shared" ca="1" si="9524"/>
        <v>0</v>
      </c>
      <c r="AW452" s="17" t="b">
        <f t="shared" ca="1" si="9525"/>
        <v>0</v>
      </c>
      <c r="AX452" s="14" t="b">
        <f t="array" aca="1" ref="AX452" ca="1">IF(H452,N452&gt;0,"")</f>
        <v>1</v>
      </c>
      <c r="AY452" s="17" t="str">
        <f t="shared" ca="1" si="9526"/>
        <v>C3:C24</v>
      </c>
      <c r="AZ452" s="17" t="b">
        <f t="array" aca="1" ref="AZ452" ca="1">IF(AY452&lt;&gt;"",SUM(1*ISERROR(MATCH(INDIRECT(AY452),INDIRECT(K452),0)))=0,"")</f>
        <v>1</v>
      </c>
      <c r="BA452" s="17" t="b">
        <f t="shared" ca="1" si="9527"/>
        <v>1</v>
      </c>
      <c r="BB452" s="17" t="b">
        <v>0</v>
      </c>
      <c r="BC452" s="17" t="b">
        <f t="shared" ca="1" si="9528"/>
        <v>1</v>
      </c>
      <c r="BD452" s="17" t="b">
        <f t="shared" ca="1" si="9529"/>
        <v>0</v>
      </c>
      <c r="BE452" s="17" t="b">
        <f t="shared" ca="1" si="9530"/>
        <v>0</v>
      </c>
      <c r="BF452" s="17" t="b">
        <f t="shared" ca="1" si="9531"/>
        <v>0</v>
      </c>
      <c r="BG452" s="17" t="b">
        <f t="shared" ca="1" si="9532"/>
        <v>0</v>
      </c>
      <c r="BH452" s="17" t="b">
        <f t="shared" ca="1" si="9533"/>
        <v>1</v>
      </c>
      <c r="BI452" s="17">
        <f t="shared" ca="1" si="9534"/>
        <v>2</v>
      </c>
      <c r="BJ452" s="17" t="b">
        <f t="shared" ca="1" si="9535"/>
        <v>0</v>
      </c>
      <c r="BK452" s="17" t="str">
        <f t="shared" ca="1" si="9536"/>
        <v/>
      </c>
      <c r="BL452" s="17" t="str">
        <f t="shared" ca="1" si="9537"/>
        <v/>
      </c>
      <c r="BM452" s="17" t="str">
        <f t="shared" ca="1" si="9538"/>
        <v>F</v>
      </c>
      <c r="BN452" s="17" t="str">
        <f t="shared" ca="1" si="9539"/>
        <v>F</v>
      </c>
      <c r="BO452" s="17" t="str">
        <f t="shared" ca="1" si="9540"/>
        <v>N</v>
      </c>
      <c r="BP452" s="14" t="b">
        <f t="shared" ca="1" si="9541"/>
        <v>1</v>
      </c>
      <c r="BQ452" s="35"/>
      <c r="BX452" s="16"/>
      <c r="BY452" s="16"/>
      <c r="BZ452" s="16"/>
      <c r="CA452" s="16"/>
      <c r="CB452" s="16"/>
      <c r="CC452" s="16"/>
      <c r="CD452" s="16"/>
      <c r="CE452" s="16"/>
      <c r="CF452" s="16"/>
      <c r="CN452" s="14">
        <f ca="1">IF(H452,IFERROR(IsVariableNameLegal(O452),0),0)</f>
        <v>0</v>
      </c>
      <c r="CO452" s="14" t="str">
        <f t="array" aca="1" ref="CO452" ca="1">IF(H452,IF(COUNTIF(INDIRECT(wew!$C$13),O452)&gt;1,TRIM(SUBSTITUTE(_xll.MCONCAT(IF((INDIRECT(wew!$C$13)=O452)*(COLUMN(INDIRECT(wew!$C$13))&lt;&gt;D452+1),-1+COLUMN(INDIRECT(wew!$C$13)),"")," "),"  "," ")),""),"")</f>
        <v/>
      </c>
      <c r="CP452" s="14" t="str">
        <f t="array" aca="1" ref="CP452" ca="1">IF(P452&lt;&gt;"",IF(LEN(P452)&gt;150,1,""),"")</f>
        <v/>
      </c>
      <c r="CQ452" s="14" t="str">
        <f t="array" aca="1" ref="CQ452" ca="1">IF(AND(H452,NOT(ster!$J$3)),IF(COUNTIF(INDIRECT(wew!$C$15),P452)&gt;1,TRIM(SUBSTITUTE(_xll.MCONCAT(IF((INDIRECT(wew!$C$15)=P452)*(COLUMN(INDIRECT(wew!$C$15))&lt;&gt;D452+1),-1+COLUMN(INDIRECT(wew!$C$15)),"")," "),"  "," ")),""),"")</f>
        <v/>
      </c>
      <c r="CR452" s="14" t="str">
        <f t="array" aca="1" ref="CR452" ca="1">IF(H452,IF(AND(W452&gt;0,AO452&lt;&gt;""),TRIM(SUBSTITUTE(_xll.MCONCAT(IFERROR(IF(ISNUMBER(INDIRECT(Q452)),IF((INDIRECT(ster!$D$14)&lt;&gt;"")*(INDIRECT(Q452)&lt;AO452),INDIRECT(ster!$D$14) &amp; ": " &amp;  SUBSTITUTE(IF( AV452,IFERROR(TEXT(INDIRECT(Q452),"rrrr-mm-dd") &amp;" (" &amp; INDIRECT(Q452) &amp;")",INDIRECT(Q452)),INDIRECT(Q452))," "," "),""),""),"")," "),"  "," ")),""),"")</f>
        <v/>
      </c>
      <c r="CS452" s="14" t="str">
        <f t="array" aca="1" ref="CS452" ca="1">IF(H452,IF(AND(W452&gt;0,AP452&lt;&gt;""),TRIM(SUBSTITUTE(_xll.MCONCAT(IFERROR(IF(ISNUMBER(INDIRECT(Q452)),IF((INDIRECT(ster!$D$14)&lt;&gt;"")*(INDIRECT(Q452)&gt;AP452),INDIRECT(ster!$D$14) &amp; ": " &amp;  SUBSTITUTE(IF( AV452,IFERROR(TEXT(INDIRECT(Q452),"rrrr-mm-dd")&amp;" (" &amp; INDIRECT(Q452) &amp;")",INDIRECT(Q452)),INDIRECT(Q452))," "," "),""),""),"")," "),"  "," ")),""),"")</f>
        <v/>
      </c>
      <c r="CT452" s="14" t="str">
        <f t="array" aca="1" ref="CT452" ca="1">IF(H452,IF(AND(N452&gt;0,AR452),TRIM(SUBSTITUTE(_xll.MCONCAT(IFERROR(IF(ISNUMBER(INDIRECT(Q452)),IF((INDIRECT(ster!$D$14)&lt;&gt;"")*(IFERROR(0*(MATCH(INDIRECT(Q452),INDIRECT(K452),0)&gt;0),1)),INDIRECT(ster!$D$14) &amp; ": " &amp;  SUBSTITUTE(IF( AV452,IFERROR(TEXT(INDIRECT(Q452),"rrrr-mm-dd")&amp;" (" &amp; INDIRECT(Q452) &amp;")",INDIRECT(Q452)),INDIRECT(Q452))," "," "),""),""),"")," "),"  "," ")),""),"")</f>
        <v/>
      </c>
      <c r="CU452" s="14" t="str">
        <f t="array" aca="1" ref="CU452" ca="1">IF(H452,IF(AND(V452&gt;0),TRIM(SUBSTITUTE(_xll.MCONCAT(IF((INDIRECT(ster!$D$14)&lt;&gt;"")*(IFERROR(0*(INDIRECT(Q452)&lt;&gt;""),1)),INDIRECT(ster!$D$14),"")," "),"  "," ")),""),"")</f>
        <v/>
      </c>
      <c r="CV452" s="14" t="str">
        <f t="array" aca="1" ref="CV452" ca="1">IF(H452,IF(AS452,
TRIM(SUBSTITUTE(_xll.MCONCAT(IF(
   (INDIRECT(ster!$D$14)&lt;&gt;"")*
   ((INDIRECT(Q452)="")+
      NOT(ISNUMBER(INDIRECT(Q452)))*
      NOT(ISERROR(MATCH(INDIRECT(Q452),INDIRECT(K452),0)))
    ),
      INDIRECT(ster!$D$14),
   "")," "),"  "," ")),
""),"")</f>
        <v/>
      </c>
      <c r="CW452" s="14" t="str">
        <f t="array" aca="1" ref="CW452" ca="1">IF(H452,IF(AND(AQ452),TRIM(SUBSTITUTE(_xll.MCONCAT(IFERROR(IF(ISNUMBER(INDIRECT(Q452)),IF((INDIRECT(ster!$D$14)&lt;&gt;"")*(INDIRECT(Q452)&lt;&gt;INT(INDIRECT(Q452))),INDIRECT(ster!$D$14) &amp; ": " &amp; INDIRECT(Q452),""),""),"")," "),"  "," ")),""),"")</f>
        <v/>
      </c>
      <c r="CX452" s="14" t="str">
        <f t="array" aca="1" ref="CX452" ca="1">IF(H452,IF(OR(AU452,AV452),TRIM(SUBSTITUTE(_xll.MCONCAT(IF((INDIRECT(ster!$D$14)&lt;&gt;"")*NOT(ISNUMBER(INDIRECT(Q452))),IF(ISERROR(MATCH(INDIRECT(Q452),INDIRECT(K452),0)),IFERROR(IF(INDIRECT(Q452)&lt;&gt;"",INDIRECT(ster!$D$14) &amp; ": " &amp; SUBSTITUTE(INDIRECT(Q452)," "," "),""),""),""),"")," "),"  "," ")),""),"")</f>
        <v/>
      </c>
      <c r="CY452" s="14" t="str">
        <f t="array" aca="1" ref="CY452" ca="1">IF(H452,IF(AE452,TRIM(SUBSTITUTE(_xll.MCONCAT(IF((INDIRECT(ster!$D$14)&lt;&gt;"")*IFERROR(NOT(INDIRECT(AF452)),FALSE),IF(ISERROR(MATCH(INDIRECT(Q452),INDIRECT(K452),0)),IFERROR(IF(INDIRECT(Q452)&lt;&gt;"",INDIRECT(ster!$D$14)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CZ452" s="14" t="str">
        <f t="array" aca="1" ref="CZ452" ca="1">IF(H452,IF(AH452,TRIM(SUBSTITUTE(_xll.MCONCAT(IF((INDIRECT(ster!$D$14)&lt;&gt;"")*IFERROR(NOT(INDIRECT(AI452)),FALSE),IF(ISERROR(MATCH(INDIRECT(Q452),INDIRECT(K452),0)),IFERROR(IF(INDIRECT(Q452)&lt;&gt;"",INDIRECT(ster!$D$14)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DC452" s="14" t="str">
        <f ca="1">SUBSTITUTE(SUBSTITUTE(SUBSTITUTE(SUBSTITUTE(_xll.MCONCAT(DG452:DS452,"■"),"■■","■"),"■■","■"),"■■","■"),"■■","■")</f>
        <v>■</v>
      </c>
      <c r="DD452" s="14" t="str">
        <f t="shared" ca="1" si="9542"/>
        <v/>
      </c>
      <c r="DE452" s="14" t="str">
        <f t="shared" ca="1" si="9543"/>
        <v/>
      </c>
      <c r="DF452" s="14" t="str">
        <f t="shared" ca="1" si="9544"/>
        <v/>
      </c>
      <c r="DG452" s="14" t="str">
        <f t="shared" ca="1" si="9545"/>
        <v/>
      </c>
      <c r="DH452" s="14" t="str">
        <f t="shared" ca="1" si="9546"/>
        <v/>
      </c>
      <c r="DI452" s="14" t="str">
        <f t="shared" ca="1" si="9547"/>
        <v/>
      </c>
      <c r="DJ452" s="14" t="str">
        <f t="shared" ca="1" si="9548"/>
        <v/>
      </c>
      <c r="DK452" s="14" t="str">
        <f t="shared" ca="1" si="9549"/>
        <v/>
      </c>
      <c r="DL452" s="14" t="str">
        <f t="shared" ca="1" si="9550"/>
        <v/>
      </c>
      <c r="DM452" s="14" t="str">
        <f t="shared" ca="1" si="9551"/>
        <v/>
      </c>
      <c r="DN452" s="14" t="str">
        <f t="array" aca="1" ref="DN452" ca="1">IF(CU452&lt;&gt;"","There are errors in the entered values in the following cases: " &amp;SUBSTITUTE(CU452," ",", "),"")</f>
        <v/>
      </c>
      <c r="DO452" s="14" t="str">
        <f t="shared" ca="1" si="9552"/>
        <v/>
      </c>
      <c r="DP452" s="14" t="str">
        <f t="shared" ca="1" si="9553"/>
        <v/>
      </c>
      <c r="DQ452" s="14" t="str">
        <f t="shared" ca="1" si="9554"/>
        <v/>
      </c>
      <c r="DR452" s="14" t="str">
        <f t="shared" ca="1" si="9555"/>
        <v/>
      </c>
      <c r="DS452" s="14" t="str">
        <f t="shared" ca="1" si="9556"/>
        <v/>
      </c>
      <c r="DZ452" s="14" t="b">
        <f t="shared" ca="1" si="9557"/>
        <v>0</v>
      </c>
      <c r="EA452" s="14" t="str">
        <f t="shared" ca="1" si="9558"/>
        <v>Type of vigorous sport activity 3 (q_112b_3a)</v>
      </c>
      <c r="EB452" s="14" t="str">
        <f t="shared" ca="1" si="9559"/>
        <v xml:space="preserve">Values must be numeric. </v>
      </c>
      <c r="EC452" s="14" t="str">
        <f t="shared" ca="1" si="9560"/>
        <v xml:space="preserve">Type of vigorous sport activity 3 (q_112b_3a): Values must be numeric. </v>
      </c>
      <c r="ED452" s="14" t="str">
        <f t="shared" ca="1" si="9561"/>
        <v/>
      </c>
      <c r="EE452" s="14" t="str">
        <f t="shared" ca="1" si="9562"/>
        <v>Values must be numeric</v>
      </c>
      <c r="EF452" s="14" t="str">
        <f t="shared" ca="1" si="9563"/>
        <v/>
      </c>
      <c r="EG452" s="14" t="str">
        <f t="shared" ca="1" si="9564"/>
        <v/>
      </c>
      <c r="EM452" s="14" t="b">
        <f t="shared" ca="1" si="9565"/>
        <v>1</v>
      </c>
      <c r="EN452" s="14">
        <f t="shared" ca="1" si="9566"/>
        <v>420</v>
      </c>
      <c r="EO452" s="14" t="str">
        <f t="shared" ca="1" si="9567"/>
        <v>q_112b_3a</v>
      </c>
      <c r="EP452" s="14" t="str">
        <f t="shared" ca="1" si="9568"/>
        <v xml:space="preserve">Type of vigorous sport activity 3 (q_112b_3a): Values must be numeric. </v>
      </c>
      <c r="EQ452" s="14" t="str">
        <f t="shared" ca="1" si="9569"/>
        <v/>
      </c>
    </row>
    <row r="453" spans="2:147" s="14" customFormat="1">
      <c r="B453" s="14" t="str">
        <f t="shared" ca="1" si="9495"/>
        <v/>
      </c>
      <c r="C453" s="14">
        <f t="shared" ca="1" si="9496"/>
        <v>421</v>
      </c>
      <c r="D453" s="14">
        <f t="shared" si="9497"/>
        <v>451</v>
      </c>
      <c r="E453" s="14" t="str">
        <f t="shared" ca="1" si="9498"/>
        <v>I</v>
      </c>
      <c r="F453" s="14" t="str">
        <f t="shared" ca="1" si="9499"/>
        <v>q_112b_3b</v>
      </c>
      <c r="G453" s="14" t="str">
        <f t="shared" ca="1" si="9500"/>
        <v>Type of other vigorous sport activity 3</v>
      </c>
      <c r="H453" s="14" t="b">
        <f t="shared" ca="1" si="9501"/>
        <v>1</v>
      </c>
      <c r="I453" s="14" t="str">
        <f ca="1">IF($H453,ADDRESS(3,(D453+1)*2-1,4,,"["&amp;wew!$G$7&amp;"]"&amp;_sheetname_labels)&amp;":"&amp;ADDRESS(2+ster!$B$20,(D453+1)*2-1,4),"")</f>
        <v>[DBTemplate.xlsm]labels!AHS3:AHS61</v>
      </c>
      <c r="J453" s="14">
        <f t="array" aca="1" ref="J453" ca="1">IF(H453,MAX(0,MAX(IF(INDIRECT(I453)&lt;&gt;"",ROW(INDIRECT(I453)),""))-2),"")</f>
        <v>0</v>
      </c>
      <c r="K453" s="14" t="str">
        <f ca="1">IF($H453,IF($J453&gt;0,ADDRESS(3,(D453+1)*2-1,4,,"["&amp;wew!$G$7&amp;"]"&amp;_sheetname_labels)&amp;":"&amp;ADDRESS(2+J453,(D453+1)*2-1,4),""),"")</f>
        <v/>
      </c>
      <c r="L453" s="14" t="str">
        <f ca="1">IF($H453,IF($J453&gt;0,ADDRESS(3,(D453+1)*2,4,,"["&amp;wew!$G$7&amp;"]"&amp;_sheetname_labels)&amp;":"&amp;ADDRESS(2+J453,(D453+1)*2,4),""),"")</f>
        <v/>
      </c>
      <c r="M453" s="14">
        <f t="shared" ca="1" si="9502"/>
        <v>0</v>
      </c>
      <c r="N453" s="14">
        <f t="shared" ca="1" si="9503"/>
        <v>0</v>
      </c>
      <c r="O453" s="14" t="str">
        <f t="shared" ca="1" si="9504"/>
        <v>q_112b_3b</v>
      </c>
      <c r="P453" s="14" t="str">
        <f t="shared" ca="1" si="9505"/>
        <v>Type of other vigorous sport activity 3</v>
      </c>
      <c r="Q453" s="14" t="str">
        <f ca="1">IF($BP453,ADDRESS(3,D453+1,4,,"["&amp;wew!$G$7&amp;"]"&amp;_sheetname_dataframe)&amp;":"&amp;ADDRESS(2+ster!$C$14,D453+1,4),"")</f>
        <v>[DBTemplate.xlsm]data_frame!QJ3:QJ3</v>
      </c>
      <c r="R453" s="14" t="str">
        <f>IF($BP453,IF(MID(_xll.FORMULATEXT(INDEX(INDIRECT(Q453),1)),1,1)="=", _xll.FORMULATEXT(INDEX(INDIRECT(Q453),1),2,TRUE),""),"")</f>
        <v/>
      </c>
      <c r="S453" s="14">
        <f t="array" aca="1" ref="S453" ca="1">IF(H453,SUM(IF((IFERROR(INDIRECT(Q453)&lt;&gt;"",FALSE))*(INDIRECT(ster!$D$14)&lt;&gt;""),1,0)),"")</f>
        <v>1</v>
      </c>
      <c r="T453" s="14">
        <f t="array" aca="1" ref="T453" ca="1">IF(H453,IF(M453&gt;0,SUM(IFERROR(1*(MATCH(INDIRECT(Q453),INDIRECT(K453),0)&gt;0),0)*(INDIRECT(ster!$D$14)&lt;&gt;"")*NOT(ISNUMBER(INDIRECT(Q453)))),0),"")</f>
        <v>0</v>
      </c>
      <c r="U453" s="14">
        <f t="array" aca="1" ref="U453" ca="1">IF(H453,SUM((IFERROR(INDIRECT(Q453)="",FALSE))*(INDIRECT(ster!$D$14)&lt;&gt;"")),"")</f>
        <v>0</v>
      </c>
      <c r="V453" s="14">
        <f t="array" aca="1" ref="V453" ca="1">IF(H453,SUM((IFERROR(INDIRECT(Q453)="#ąś",TRUE))*(INDIRECT(ster!$D$14)&lt;&gt;"")),"")</f>
        <v>0</v>
      </c>
      <c r="W453" s="14">
        <f t="array" aca="1" ref="W453" ca="1">IF(H453,SUM(ISNUMBER(INDIRECT(Q453))*(INDIRECT(ster!$D$14)&lt;&gt;"")),"")</f>
        <v>1</v>
      </c>
      <c r="X453" s="14">
        <f t="array" aca="1" ref="X453" ca="1">IF(AND(H453,W453&gt;0),IF(wew!$B$3,MIN(IF((INDIRECT(ster!$D$14)&lt;&gt;"")*IFERROR(INDIRECT($Q453)&lt;&gt;"",FALSE),IFERROR(INDIRECT($Q453),"X"),"X")),"&lt;włącz podświetlanie wartości&gt;"),"—")</f>
        <v>2</v>
      </c>
      <c r="Y453" s="14">
        <f t="array" aca="1" ref="Y453" ca="1">IF(AND(H453,W453&gt;0),IF(wew!$B$3,MAX(IF((INDIRECT(ster!$D$14)&lt;&gt;"")*IFERROR(INDIRECT($Q453)&lt;&gt;"",FALSE),IFERROR(INDIRECT($Q453),"X"),"X")),"&lt;włącz podświetlanie wartości&gt;"),"—")</f>
        <v>2</v>
      </c>
      <c r="Z453" s="14">
        <f t="shared" ca="1" si="9506"/>
        <v>0</v>
      </c>
      <c r="AA453" s="12">
        <f t="shared" ca="1" si="9507"/>
        <v>1</v>
      </c>
      <c r="AB453" s="17">
        <f t="array" aca="1" ref="AB453" ca="1">IF(H453,IF(W453&gt;0,SUM((INDIRECT(ster!$D$14)&lt;&gt;"")*IFERROR((INDIRECT(Q453)&lt;&gt;"")*(INDIRECT(Q453)=INT(INDIRECT(Q453))),0)),0),"")</f>
        <v>1</v>
      </c>
      <c r="AC453" s="17">
        <f t="array" aca="1" ref="AC453" ca="1">IF(H453,W453-AB453,"")</f>
        <v>0</v>
      </c>
      <c r="AD453" s="17">
        <f t="shared" ca="1" si="9508"/>
        <v>1</v>
      </c>
      <c r="AE453" s="17" t="b">
        <f t="shared" ca="1" si="9509"/>
        <v>0</v>
      </c>
      <c r="AF453" s="17" t="str">
        <f ca="1">IF(AE453,IF($H453,ADDRESS(3,D453+2,4,,"["&amp;wew!$G$7&amp;"]"&amp;_sheetname_dataframe)&amp;":"&amp;ADDRESS(2+ster!$C$14,D453+2,4),""),"")</f>
        <v/>
      </c>
      <c r="AG453" s="17" t="str">
        <f t="shared" ca="1" si="9510"/>
        <v/>
      </c>
      <c r="AH453" s="17" t="b">
        <f t="shared" ca="1" si="9511"/>
        <v>0</v>
      </c>
      <c r="AI453" s="17" t="str">
        <f ca="1">IF(AH453,IF($H453,ADDRESS(3,D453+3,4,,"["&amp;wew!$G$7&amp;"]"&amp;_sheetname_dataframe)&amp;":"&amp;ADDRESS(2+ster!$C$14,D453+3,4),""),"")</f>
        <v/>
      </c>
      <c r="AJ453" s="17" t="str">
        <f t="shared" ca="1" si="9512"/>
        <v/>
      </c>
      <c r="AK453" s="17" t="b">
        <f t="shared" ca="1" si="9513"/>
        <v>0</v>
      </c>
      <c r="AL453" s="17" t="b">
        <f t="shared" ca="1" si="9514"/>
        <v>0</v>
      </c>
      <c r="AM453" s="17" t="b">
        <f t="shared" ca="1" si="9515"/>
        <v>0</v>
      </c>
      <c r="AN453" s="17">
        <f t="shared" ca="1" si="9516"/>
        <v>0</v>
      </c>
      <c r="AO453" s="24" t="str">
        <f t="shared" ca="1" si="9517"/>
        <v/>
      </c>
      <c r="AP453" s="24" t="str">
        <f t="shared" ca="1" si="9518"/>
        <v/>
      </c>
      <c r="AQ453" s="17" t="b">
        <f t="shared" ca="1" si="9519"/>
        <v>0</v>
      </c>
      <c r="AR453" s="17" t="b">
        <f t="shared" ca="1" si="9520"/>
        <v>0</v>
      </c>
      <c r="AS453" s="17" t="b">
        <f t="shared" ca="1" si="9521"/>
        <v>0</v>
      </c>
      <c r="AT453" s="17" t="b">
        <f t="shared" ca="1" si="9522"/>
        <v>1</v>
      </c>
      <c r="AU453" s="17" t="b">
        <f t="shared" ca="1" si="9523"/>
        <v>0</v>
      </c>
      <c r="AV453" s="17" t="b">
        <f t="shared" ca="1" si="9524"/>
        <v>0</v>
      </c>
      <c r="AW453" s="17" t="b">
        <f t="shared" ca="1" si="9525"/>
        <v>1</v>
      </c>
      <c r="AX453" s="14" t="b">
        <f t="array" aca="1" ref="AX453" ca="1">IF(H453,N453&gt;0,"")</f>
        <v>0</v>
      </c>
      <c r="AY453" s="17" t="str">
        <f t="shared" ca="1" si="9526"/>
        <v/>
      </c>
      <c r="AZ453" s="17" t="str">
        <f t="array" aca="1" ref="AZ453" ca="1">IF(AY453&lt;&gt;"",SUM(1*ISERROR(MATCH(INDIRECT(AY453),INDIRECT(K453),0)))=0,"")</f>
        <v/>
      </c>
      <c r="BA453" s="17" t="b">
        <f t="shared" ca="1" si="9527"/>
        <v>0</v>
      </c>
      <c r="BB453" s="17" t="b">
        <v>0</v>
      </c>
      <c r="BC453" s="17" t="str">
        <f t="shared" ca="1" si="9528"/>
        <v/>
      </c>
      <c r="BD453" s="17" t="str">
        <f t="shared" ca="1" si="9529"/>
        <v/>
      </c>
      <c r="BE453" s="17" t="str">
        <f t="shared" ca="1" si="9530"/>
        <v/>
      </c>
      <c r="BF453" s="17" t="str">
        <f t="shared" ca="1" si="9531"/>
        <v/>
      </c>
      <c r="BG453" s="17" t="str">
        <f t="shared" ca="1" si="9532"/>
        <v/>
      </c>
      <c r="BH453" s="17" t="str">
        <f t="shared" ca="1" si="9533"/>
        <v/>
      </c>
      <c r="BI453" s="17" t="str">
        <f t="shared" ca="1" si="9534"/>
        <v/>
      </c>
      <c r="BJ453" s="17" t="b">
        <f t="shared" ca="1" si="9535"/>
        <v>0</v>
      </c>
      <c r="BK453" s="17" t="str">
        <f t="shared" ca="1" si="9536"/>
        <v/>
      </c>
      <c r="BL453" s="17" t="str">
        <f t="shared" ca="1" si="9537"/>
        <v/>
      </c>
      <c r="BM453" s="17" t="str">
        <f t="shared" ca="1" si="9538"/>
        <v>S</v>
      </c>
      <c r="BN453" s="17" t="str">
        <f t="shared" ca="1" si="9539"/>
        <v>S</v>
      </c>
      <c r="BO453" s="17" t="str">
        <f t="shared" ca="1" si="9540"/>
        <v>N</v>
      </c>
      <c r="BP453" s="14" t="b">
        <f t="shared" ca="1" si="9541"/>
        <v>1</v>
      </c>
      <c r="BQ453" s="35"/>
      <c r="BU453" s="14" t="s">
        <v>386</v>
      </c>
      <c r="BX453" s="16"/>
      <c r="BY453" s="16"/>
      <c r="BZ453" s="16"/>
      <c r="CA453" s="16"/>
      <c r="CB453" s="16"/>
      <c r="CC453" s="16"/>
      <c r="CD453" s="16"/>
      <c r="CE453" s="16"/>
      <c r="CF453" s="16"/>
      <c r="CN453" s="14">
        <f ca="1">IF(H453,IFERROR(IsVariableNameLegal(O453),0),0)</f>
        <v>0</v>
      </c>
      <c r="CO453" s="14" t="str">
        <f t="array" aca="1" ref="CO453" ca="1">IF(H453,IF(COUNTIF(INDIRECT(wew!$C$13),O453)&gt;1,TRIM(SUBSTITUTE(_xll.MCONCAT(IF((INDIRECT(wew!$C$13)=O453)*(COLUMN(INDIRECT(wew!$C$13))&lt;&gt;D453+1),-1+COLUMN(INDIRECT(wew!$C$13)),"")," "),"  "," ")),""),"")</f>
        <v/>
      </c>
      <c r="CP453" s="14" t="str">
        <f t="array" aca="1" ref="CP453" ca="1">IF(P453&lt;&gt;"",IF(LEN(P453)&gt;150,1,""),"")</f>
        <v/>
      </c>
      <c r="CQ453" s="14" t="str">
        <f t="array" aca="1" ref="CQ453" ca="1">IF(AND(H453,NOT(ster!$J$3)),IF(COUNTIF(INDIRECT(wew!$C$15),P453)&gt;1,TRIM(SUBSTITUTE(_xll.MCONCAT(IF((INDIRECT(wew!$C$15)=P453)*(COLUMN(INDIRECT(wew!$C$15))&lt;&gt;D453+1),-1+COLUMN(INDIRECT(wew!$C$15)),"")," "),"  "," ")),""),"")</f>
        <v/>
      </c>
      <c r="CR453" s="14" t="str">
        <f t="array" aca="1" ref="CR453" ca="1">IF(H453,IF(AND(W453&gt;0,AO453&lt;&gt;""),TRIM(SUBSTITUTE(_xll.MCONCAT(IFERROR(IF(ISNUMBER(INDIRECT(Q453)),IF((INDIRECT(ster!$D$14)&lt;&gt;"")*(INDIRECT(Q453)&lt;AO453),INDIRECT(ster!$D$14) &amp; ": " &amp;  SUBSTITUTE(IF( AV453,IFERROR(TEXT(INDIRECT(Q453),"rrrr-mm-dd") &amp;" (" &amp; INDIRECT(Q453) &amp;")",INDIRECT(Q453)),INDIRECT(Q453))," "," "),""),""),"")," "),"  "," ")),""),"")</f>
        <v/>
      </c>
      <c r="CS453" s="14" t="str">
        <f t="array" aca="1" ref="CS453" ca="1">IF(H453,IF(AND(W453&gt;0,AP453&lt;&gt;""),TRIM(SUBSTITUTE(_xll.MCONCAT(IFERROR(IF(ISNUMBER(INDIRECT(Q453)),IF((INDIRECT(ster!$D$14)&lt;&gt;"")*(INDIRECT(Q453)&gt;AP453),INDIRECT(ster!$D$14) &amp; ": " &amp;  SUBSTITUTE(IF( AV453,IFERROR(TEXT(INDIRECT(Q453),"rrrr-mm-dd")&amp;" (" &amp; INDIRECT(Q453) &amp;")",INDIRECT(Q453)),INDIRECT(Q453))," "," "),""),""),"")," "),"  "," ")),""),"")</f>
        <v/>
      </c>
      <c r="CT453" s="14" t="str">
        <f t="array" aca="1" ref="CT453" ca="1">IF(H453,IF(AND(N453&gt;0,AR453),TRIM(SUBSTITUTE(_xll.MCONCAT(IFERROR(IF(ISNUMBER(INDIRECT(Q453)),IF((INDIRECT(ster!$D$14)&lt;&gt;"")*(IFERROR(0*(MATCH(INDIRECT(Q453),INDIRECT(K453),0)&gt;0),1)),INDIRECT(ster!$D$14) &amp; ": " &amp;  SUBSTITUTE(IF( AV453,IFERROR(TEXT(INDIRECT(Q453),"rrrr-mm-dd")&amp;" (" &amp; INDIRECT(Q453) &amp;")",INDIRECT(Q453)),INDIRECT(Q453))," "," "),""),""),"")," "),"  "," ")),""),"")</f>
        <v/>
      </c>
      <c r="CU453" s="14" t="str">
        <f t="array" aca="1" ref="CU453" ca="1">IF(H453,IF(AND(V453&gt;0),TRIM(SUBSTITUTE(_xll.MCONCAT(IF((INDIRECT(ster!$D$14)&lt;&gt;"")*(IFERROR(0*(INDIRECT(Q453)&lt;&gt;""),1)),INDIRECT(ster!$D$14),"")," "),"  "," ")),""),"")</f>
        <v/>
      </c>
      <c r="CV453" s="14" t="str">
        <f t="array" aca="1" ref="CV453" ca="1">IF(H453,IF(AS453,
TRIM(SUBSTITUTE(_xll.MCONCAT(IF(
   (INDIRECT(ster!$D$14)&lt;&gt;"")*
   ((INDIRECT(Q453)="")+
      NOT(ISNUMBER(INDIRECT(Q453)))*
      NOT(ISERROR(MATCH(INDIRECT(Q453),INDIRECT(K453),0)))
    ),
      INDIRECT(ster!$D$14),
   "")," "),"  "," ")),
""),"")</f>
        <v/>
      </c>
      <c r="CW453" s="14" t="str">
        <f t="array" aca="1" ref="CW453" ca="1">IF(H453,IF(AND(AQ453),TRIM(SUBSTITUTE(_xll.MCONCAT(IFERROR(IF(ISNUMBER(INDIRECT(Q453)),IF((INDIRECT(ster!$D$14)&lt;&gt;"")*(INDIRECT(Q453)&lt;&gt;INT(INDIRECT(Q453))),INDIRECT(ster!$D$14) &amp; ": " &amp; INDIRECT(Q453),""),""),"")," "),"  "," ")),""),"")</f>
        <v/>
      </c>
      <c r="CX453" s="14" t="str">
        <f t="array" aca="1" ref="CX453" ca="1">IF(H453,IF(OR(AU453,AV453),TRIM(SUBSTITUTE(_xll.MCONCAT(IF((INDIRECT(ster!$D$14)&lt;&gt;"")*NOT(ISNUMBER(INDIRECT(Q453))),IF(ISERROR(MATCH(INDIRECT(Q453),INDIRECT(K453),0)),IFERROR(IF(INDIRECT(Q453)&lt;&gt;"",INDIRECT(ster!$D$14) &amp; ": " &amp; SUBSTITUTE(INDIRECT(Q453)," "," "),""),""),""),"")," "),"  "," ")),""),"")</f>
        <v/>
      </c>
      <c r="CY453" s="14" t="str">
        <f t="array" aca="1" ref="CY453" ca="1">IF(H453,IF(AE453,TRIM(SUBSTITUTE(_xll.MCONCAT(IF((INDIRECT(ster!$D$14)&lt;&gt;"")*IFERROR(NOT(INDIRECT(AF453)),FALSE),IF(ISERROR(MATCH(INDIRECT(Q453),INDIRECT(K453),0)),IFERROR(IF(INDIRECT(Q453)&lt;&gt;"",INDIRECT(ster!$D$14)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CZ453" s="14" t="str">
        <f t="array" aca="1" ref="CZ453" ca="1">IF(H453,IF(AH453,TRIM(SUBSTITUTE(_xll.MCONCAT(IF((INDIRECT(ster!$D$14)&lt;&gt;"")*IFERROR(NOT(INDIRECT(AI453)),FALSE),IF(ISERROR(MATCH(INDIRECT(Q453),INDIRECT(K453),0)),IFERROR(IF(INDIRECT(Q453)&lt;&gt;"",INDIRECT(ster!$D$14)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DC453" s="14" t="str">
        <f ca="1">SUBSTITUTE(SUBSTITUTE(SUBSTITUTE(SUBSTITUTE(_xll.MCONCAT(DG453:DS453,"■"),"■■","■"),"■■","■"),"■■","■"),"■■","■")</f>
        <v>■</v>
      </c>
      <c r="DD453" s="14" t="str">
        <f t="shared" ca="1" si="9542"/>
        <v/>
      </c>
      <c r="DE453" s="14" t="str">
        <f t="shared" ca="1" si="9543"/>
        <v/>
      </c>
      <c r="DF453" s="14" t="str">
        <f t="shared" ca="1" si="9544"/>
        <v/>
      </c>
      <c r="DG453" s="14" t="str">
        <f t="shared" ca="1" si="9545"/>
        <v/>
      </c>
      <c r="DH453" s="14" t="str">
        <f t="shared" ca="1" si="9546"/>
        <v/>
      </c>
      <c r="DI453" s="14" t="str">
        <f t="shared" ca="1" si="9547"/>
        <v/>
      </c>
      <c r="DJ453" s="14" t="str">
        <f t="shared" ca="1" si="9548"/>
        <v/>
      </c>
      <c r="DK453" s="14" t="str">
        <f t="shared" ca="1" si="9549"/>
        <v/>
      </c>
      <c r="DL453" s="14" t="str">
        <f t="shared" ca="1" si="9550"/>
        <v/>
      </c>
      <c r="DM453" s="14" t="str">
        <f t="shared" ca="1" si="9551"/>
        <v/>
      </c>
      <c r="DN453" s="14" t="str">
        <f t="array" aca="1" ref="DN453" ca="1">IF(CU453&lt;&gt;"","There are errors in the entered values in the following cases: " &amp;SUBSTITUTE(CU453," ",", "),"")</f>
        <v/>
      </c>
      <c r="DO453" s="14" t="str">
        <f t="shared" ca="1" si="9552"/>
        <v/>
      </c>
      <c r="DP453" s="14" t="str">
        <f t="shared" ca="1" si="9553"/>
        <v/>
      </c>
      <c r="DQ453" s="14" t="str">
        <f t="shared" ca="1" si="9554"/>
        <v/>
      </c>
      <c r="DR453" s="14" t="str">
        <f t="shared" ca="1" si="9555"/>
        <v/>
      </c>
      <c r="DS453" s="14" t="str">
        <f t="shared" ca="1" si="9556"/>
        <v/>
      </c>
      <c r="DZ453" s="14" t="b">
        <f t="shared" ca="1" si="9557"/>
        <v>0</v>
      </c>
      <c r="EA453" s="14" t="str">
        <f t="shared" ca="1" si="9558"/>
        <v/>
      </c>
      <c r="EB453" s="14" t="str">
        <f t="shared" ca="1" si="9559"/>
        <v/>
      </c>
      <c r="EC453" s="14" t="str">
        <f t="shared" ca="1" si="9560"/>
        <v/>
      </c>
      <c r="ED453" s="14" t="str">
        <f t="shared" ca="1" si="9561"/>
        <v/>
      </c>
      <c r="EE453" s="14" t="str">
        <f t="shared" ca="1" si="9562"/>
        <v/>
      </c>
      <c r="EF453" s="14" t="str">
        <f t="shared" ca="1" si="9563"/>
        <v/>
      </c>
      <c r="EG453" s="14" t="str">
        <f t="shared" ca="1" si="9564"/>
        <v/>
      </c>
      <c r="EM453" s="14" t="b">
        <f t="shared" ca="1" si="9565"/>
        <v>0</v>
      </c>
      <c r="EN453" s="14" t="str">
        <f t="shared" ca="1" si="9566"/>
        <v/>
      </c>
      <c r="EO453" s="14" t="str">
        <f t="shared" ca="1" si="9567"/>
        <v/>
      </c>
      <c r="EP453" s="14" t="str">
        <f t="shared" ca="1" si="9568"/>
        <v/>
      </c>
      <c r="EQ453" s="14" t="str">
        <f t="shared" ca="1" si="9569"/>
        <v/>
      </c>
    </row>
    <row r="454" spans="2:147" s="14" customFormat="1">
      <c r="B454" s="14" t="str">
        <f t="shared" ca="1" si="9495"/>
        <v/>
      </c>
      <c r="C454" s="14">
        <f t="shared" ca="1" si="9496"/>
        <v>422</v>
      </c>
      <c r="D454" s="14">
        <f t="shared" si="9497"/>
        <v>452</v>
      </c>
      <c r="E454" s="14" t="str">
        <f t="shared" ca="1" si="9498"/>
        <v>I</v>
      </c>
      <c r="F454" s="14" t="str">
        <f t="shared" ca="1" si="9499"/>
        <v>q_112b_3c</v>
      </c>
      <c r="G454" s="14" t="str">
        <f t="shared" ca="1" si="9500"/>
        <v>How long vigorous sport activity 3</v>
      </c>
      <c r="H454" s="14" t="b">
        <f t="shared" ca="1" si="9501"/>
        <v>1</v>
      </c>
      <c r="I454" s="14" t="str">
        <f ca="1">IF($H454,ADDRESS(3,(D454+1)*2-1,4,,"["&amp;wew!$G$7&amp;"]"&amp;_sheetname_labels)&amp;":"&amp;ADDRESS(2+ster!$B$20,(D454+1)*2-1,4),"")</f>
        <v>[DBTemplate.xlsm]labels!AHU3:AHU61</v>
      </c>
      <c r="J454" s="14">
        <f t="array" aca="1" ref="J454" ca="1">IF(H454,MAX(0,MAX(IF(INDIRECT(I454)&lt;&gt;"",ROW(INDIRECT(I454)),""))-2),"")</f>
        <v>0</v>
      </c>
      <c r="K454" s="14" t="str">
        <f ca="1">IF($H454,IF($J454&gt;0,ADDRESS(3,(D454+1)*2-1,4,,"["&amp;wew!$G$7&amp;"]"&amp;_sheetname_labels)&amp;":"&amp;ADDRESS(2+J454,(D454+1)*2-1,4),""),"")</f>
        <v/>
      </c>
      <c r="L454" s="14" t="str">
        <f ca="1">IF($H454,IF($J454&gt;0,ADDRESS(3,(D454+1)*2,4,,"["&amp;wew!$G$7&amp;"]"&amp;_sheetname_labels)&amp;":"&amp;ADDRESS(2+J454,(D454+1)*2,4),""),"")</f>
        <v/>
      </c>
      <c r="M454" s="14">
        <f t="shared" ca="1" si="9502"/>
        <v>0</v>
      </c>
      <c r="N454" s="14">
        <f t="shared" ca="1" si="9503"/>
        <v>0</v>
      </c>
      <c r="O454" s="14" t="str">
        <f t="shared" ca="1" si="9504"/>
        <v>q_112b_3c</v>
      </c>
      <c r="P454" s="14" t="str">
        <f t="shared" ca="1" si="9505"/>
        <v>How long vigorous sport activity 3</v>
      </c>
      <c r="Q454" s="14" t="str">
        <f ca="1">IF($BP454,ADDRESS(3,D454+1,4,,"["&amp;wew!$G$7&amp;"]"&amp;_sheetname_dataframe)&amp;":"&amp;ADDRESS(2+ster!$C$14,D454+1,4),"")</f>
        <v>[DBTemplate.xlsm]data_frame!QK3:QK3</v>
      </c>
      <c r="R454" s="14" t="str">
        <f>IF($BP454,IF(MID(_xll.FORMULATEXT(INDEX(INDIRECT(Q454),1)),1,1)="=", _xll.FORMULATEXT(INDEX(INDIRECT(Q454),1),2,TRUE),""),"")</f>
        <v/>
      </c>
      <c r="S454" s="14">
        <f t="array" aca="1" ref="S454" ca="1">IF(H454,SUM(IF((IFERROR(INDIRECT(Q454)&lt;&gt;"",FALSE))*(INDIRECT(ster!$D$14)&lt;&gt;""),1,0)),"")</f>
        <v>0</v>
      </c>
      <c r="T454" s="14">
        <f t="array" aca="1" ref="T454" ca="1">IF(H454,IF(M454&gt;0,SUM(IFERROR(1*(MATCH(INDIRECT(Q454),INDIRECT(K454),0)&gt;0),0)*(INDIRECT(ster!$D$14)&lt;&gt;"")*NOT(ISNUMBER(INDIRECT(Q454)))),0),"")</f>
        <v>0</v>
      </c>
      <c r="U454" s="14">
        <f t="array" aca="1" ref="U454" ca="1">IF(H454,SUM((IFERROR(INDIRECT(Q454)="",FALSE))*(INDIRECT(ster!$D$14)&lt;&gt;"")),"")</f>
        <v>1</v>
      </c>
      <c r="V454" s="14">
        <f t="array" aca="1" ref="V454" ca="1">IF(H454,SUM((IFERROR(INDIRECT(Q454)="#ąś",TRUE))*(INDIRECT(ster!$D$14)&lt;&gt;"")),"")</f>
        <v>0</v>
      </c>
      <c r="W454" s="14">
        <f t="array" aca="1" ref="W454" ca="1">IF(H454,SUM(ISNUMBER(INDIRECT(Q454))*(INDIRECT(ster!$D$14)&lt;&gt;"")),"")</f>
        <v>0</v>
      </c>
      <c r="X454" s="14" t="str">
        <f t="array" aca="1" ref="X454" ca="1">IF(AND(H454,W454&gt;0),IF(wew!$B$3,MIN(IF((INDIRECT(ster!$D$14)&lt;&gt;"")*IFERROR(INDIRECT($Q454)&lt;&gt;"",FALSE),IFERROR(INDIRECT($Q454),"X"),"X")),"&lt;włącz podświetlanie wartości&gt;"),"—")</f>
        <v>—</v>
      </c>
      <c r="Y454" s="14" t="str">
        <f t="array" aca="1" ref="Y454" ca="1">IF(AND(H454,W454&gt;0),IF(wew!$B$3,MAX(IF((INDIRECT(ster!$D$14)&lt;&gt;"")*IFERROR(INDIRECT($Q454)&lt;&gt;"",FALSE),IFERROR(INDIRECT($Q454),"X"),"X")),"&lt;włącz podświetlanie wartości&gt;"),"—")</f>
        <v>—</v>
      </c>
      <c r="Z454" s="14">
        <f t="shared" ca="1" si="9506"/>
        <v>0</v>
      </c>
      <c r="AA454" s="12" t="str">
        <f t="shared" ca="1" si="9507"/>
        <v>—</v>
      </c>
      <c r="AB454" s="17">
        <f t="array" aca="1" ref="AB454" ca="1">IF(H454,IF(W454&gt;0,SUM((INDIRECT(ster!$D$14)&lt;&gt;"")*IFERROR((INDIRECT(Q454)&lt;&gt;"")*(INDIRECT(Q454)=INT(INDIRECT(Q454))),0)),0),"")</f>
        <v>0</v>
      </c>
      <c r="AC454" s="17">
        <f t="array" aca="1" ref="AC454" ca="1">IF(H454,W454-AB454,"")</f>
        <v>0</v>
      </c>
      <c r="AD454" s="17">
        <f t="shared" ca="1" si="9508"/>
        <v>1</v>
      </c>
      <c r="AE454" s="17" t="b">
        <f t="shared" ca="1" si="9509"/>
        <v>0</v>
      </c>
      <c r="AF454" s="17" t="str">
        <f ca="1">IF(AE454,IF($H454,ADDRESS(3,D454+2,4,,"["&amp;wew!$G$7&amp;"]"&amp;_sheetname_dataframe)&amp;":"&amp;ADDRESS(2+ster!$C$14,D454+2,4),""),"")</f>
        <v/>
      </c>
      <c r="AG454" s="17" t="str">
        <f t="shared" ca="1" si="9510"/>
        <v/>
      </c>
      <c r="AH454" s="17" t="b">
        <f t="shared" ca="1" si="9511"/>
        <v>0</v>
      </c>
      <c r="AI454" s="17" t="str">
        <f ca="1">IF(AH454,IF($H454,ADDRESS(3,D454+3,4,,"["&amp;wew!$G$7&amp;"]"&amp;_sheetname_dataframe)&amp;":"&amp;ADDRESS(2+ster!$C$14,D454+3,4),""),"")</f>
        <v/>
      </c>
      <c r="AJ454" s="17" t="str">
        <f t="shared" ca="1" si="9512"/>
        <v/>
      </c>
      <c r="AK454" s="17" t="b">
        <f t="shared" ca="1" si="9513"/>
        <v>0</v>
      </c>
      <c r="AL454" s="17" t="b">
        <f t="shared" ca="1" si="9514"/>
        <v>0</v>
      </c>
      <c r="AM454" s="17" t="b">
        <f t="shared" ca="1" si="9515"/>
        <v>0</v>
      </c>
      <c r="AN454" s="17">
        <f t="shared" ca="1" si="9516"/>
        <v>0</v>
      </c>
      <c r="AO454" s="24" t="str">
        <f t="shared" ca="1" si="9517"/>
        <v/>
      </c>
      <c r="AP454" s="24" t="str">
        <f t="shared" ca="1" si="9518"/>
        <v/>
      </c>
      <c r="AQ454" s="17" t="b">
        <f t="shared" ca="1" si="9519"/>
        <v>0</v>
      </c>
      <c r="AR454" s="17" t="b">
        <f t="shared" ca="1" si="9520"/>
        <v>0</v>
      </c>
      <c r="AS454" s="17" t="b">
        <f t="shared" ca="1" si="9521"/>
        <v>0</v>
      </c>
      <c r="AT454" s="17" t="b">
        <f t="shared" ca="1" si="9522"/>
        <v>0</v>
      </c>
      <c r="AU454" s="17" t="b">
        <f t="shared" ca="1" si="9523"/>
        <v>0</v>
      </c>
      <c r="AV454" s="17" t="b">
        <f t="shared" ca="1" si="9524"/>
        <v>0</v>
      </c>
      <c r="AW454" s="17" t="b">
        <f t="shared" ca="1" si="9525"/>
        <v>0</v>
      </c>
      <c r="AX454" s="14" t="b">
        <f t="array" aca="1" ref="AX454" ca="1">IF(H454,N454&gt;0,"")</f>
        <v>0</v>
      </c>
      <c r="AY454" s="17" t="str">
        <f t="shared" ca="1" si="9526"/>
        <v/>
      </c>
      <c r="AZ454" s="17" t="str">
        <f t="array" aca="1" ref="AZ454" ca="1">IF(AY454&lt;&gt;"",SUM(1*ISERROR(MATCH(INDIRECT(AY454),INDIRECT(K454),0)))=0,"")</f>
        <v/>
      </c>
      <c r="BA454" s="17" t="b">
        <f t="shared" ca="1" si="9527"/>
        <v>1</v>
      </c>
      <c r="BB454" s="17" t="b">
        <v>0</v>
      </c>
      <c r="BC454" s="17" t="b">
        <f t="shared" ca="1" si="9528"/>
        <v>0</v>
      </c>
      <c r="BD454" s="17" t="b">
        <f t="shared" ca="1" si="9529"/>
        <v>0</v>
      </c>
      <c r="BE454" s="17" t="b">
        <f t="shared" ca="1" si="9530"/>
        <v>0</v>
      </c>
      <c r="BF454" s="17" t="b">
        <f t="shared" ca="1" si="9531"/>
        <v>0</v>
      </c>
      <c r="BG454" s="17" t="b">
        <f t="shared" ca="1" si="9532"/>
        <v>0</v>
      </c>
      <c r="BH454" s="17" t="b">
        <f t="shared" ca="1" si="9533"/>
        <v>0</v>
      </c>
      <c r="BI454" s="17">
        <f t="shared" ca="1" si="9534"/>
        <v>7</v>
      </c>
      <c r="BJ454" s="17" t="b">
        <f t="shared" ca="1" si="9535"/>
        <v>0</v>
      </c>
      <c r="BK454" s="17" t="str">
        <f t="shared" ca="1" si="9536"/>
        <v/>
      </c>
      <c r="BL454" s="17" t="str">
        <f t="shared" ca="1" si="9537"/>
        <v/>
      </c>
      <c r="BM454" s="17" t="str">
        <f t="shared" ca="1" si="9538"/>
        <v>0</v>
      </c>
      <c r="BN454" s="17" t="str">
        <f t="shared" ca="1" si="9539"/>
        <v>I</v>
      </c>
      <c r="BO454" s="17" t="str">
        <f t="shared" ca="1" si="9540"/>
        <v/>
      </c>
      <c r="BP454" s="14" t="b">
        <f t="shared" ca="1" si="9541"/>
        <v>1</v>
      </c>
      <c r="BQ454" s="35"/>
      <c r="BX454" s="16"/>
      <c r="BY454" s="16"/>
      <c r="BZ454" s="16"/>
      <c r="CA454" s="16"/>
      <c r="CB454" s="16"/>
      <c r="CC454" s="16"/>
      <c r="CD454" s="16"/>
      <c r="CE454" s="16"/>
      <c r="CF454" s="16"/>
      <c r="CN454" s="14">
        <f ca="1">IF(H454,IFERROR(IsVariableNameLegal(O454),0),0)</f>
        <v>0</v>
      </c>
      <c r="CO454" s="14" t="str">
        <f t="array" aca="1" ref="CO454" ca="1">IF(H454,IF(COUNTIF(INDIRECT(wew!$C$13),O454)&gt;1,TRIM(SUBSTITUTE(_xll.MCONCAT(IF((INDIRECT(wew!$C$13)=O454)*(COLUMN(INDIRECT(wew!$C$13))&lt;&gt;D454+1),-1+COLUMN(INDIRECT(wew!$C$13)),"")," "),"  "," ")),""),"")</f>
        <v/>
      </c>
      <c r="CP454" s="14" t="str">
        <f t="array" aca="1" ref="CP454" ca="1">IF(P454&lt;&gt;"",IF(LEN(P454)&gt;150,1,""),"")</f>
        <v/>
      </c>
      <c r="CQ454" s="14" t="str">
        <f t="array" aca="1" ref="CQ454" ca="1">IF(AND(H454,NOT(ster!$J$3)),IF(COUNTIF(INDIRECT(wew!$C$15),P454)&gt;1,TRIM(SUBSTITUTE(_xll.MCONCAT(IF((INDIRECT(wew!$C$15)=P454)*(COLUMN(INDIRECT(wew!$C$15))&lt;&gt;D454+1),-1+COLUMN(INDIRECT(wew!$C$15)),"")," "),"  "," ")),""),"")</f>
        <v/>
      </c>
      <c r="CR454" s="14" t="str">
        <f t="array" aca="1" ref="CR454" ca="1">IF(H454,IF(AND(W454&gt;0,AO454&lt;&gt;""),TRIM(SUBSTITUTE(_xll.MCONCAT(IFERROR(IF(ISNUMBER(INDIRECT(Q454)),IF((INDIRECT(ster!$D$14)&lt;&gt;"")*(INDIRECT(Q454)&lt;AO454),INDIRECT(ster!$D$14) &amp; ": " &amp;  SUBSTITUTE(IF( AV454,IFERROR(TEXT(INDIRECT(Q454),"rrrr-mm-dd") &amp;" (" &amp; INDIRECT(Q454) &amp;")",INDIRECT(Q454)),INDIRECT(Q454))," "," "),""),""),"")," "),"  "," ")),""),"")</f>
        <v/>
      </c>
      <c r="CS454" s="14" t="str">
        <f t="array" aca="1" ref="CS454" ca="1">IF(H454,IF(AND(W454&gt;0,AP454&lt;&gt;""),TRIM(SUBSTITUTE(_xll.MCONCAT(IFERROR(IF(ISNUMBER(INDIRECT(Q454)),IF((INDIRECT(ster!$D$14)&lt;&gt;"")*(INDIRECT(Q454)&gt;AP454),INDIRECT(ster!$D$14) &amp; ": " &amp;  SUBSTITUTE(IF( AV454,IFERROR(TEXT(INDIRECT(Q454),"rrrr-mm-dd")&amp;" (" &amp; INDIRECT(Q454) &amp;")",INDIRECT(Q454)),INDIRECT(Q454))," "," "),""),""),"")," "),"  "," ")),""),"")</f>
        <v/>
      </c>
      <c r="CT454" s="14" t="str">
        <f t="array" aca="1" ref="CT454" ca="1">IF(H454,IF(AND(N454&gt;0,AR454),TRIM(SUBSTITUTE(_xll.MCONCAT(IFERROR(IF(ISNUMBER(INDIRECT(Q454)),IF((INDIRECT(ster!$D$14)&lt;&gt;"")*(IFERROR(0*(MATCH(INDIRECT(Q454),INDIRECT(K454),0)&gt;0),1)),INDIRECT(ster!$D$14) &amp; ": " &amp;  SUBSTITUTE(IF( AV454,IFERROR(TEXT(INDIRECT(Q454),"rrrr-mm-dd")&amp;" (" &amp; INDIRECT(Q454) &amp;")",INDIRECT(Q454)),INDIRECT(Q454))," "," "),""),""),"")," "),"  "," ")),""),"")</f>
        <v/>
      </c>
      <c r="CU454" s="14" t="str">
        <f t="array" aca="1" ref="CU454" ca="1">IF(H454,IF(AND(V454&gt;0),TRIM(SUBSTITUTE(_xll.MCONCAT(IF((INDIRECT(ster!$D$14)&lt;&gt;"")*(IFERROR(0*(INDIRECT(Q454)&lt;&gt;""),1)),INDIRECT(ster!$D$14),"")," "),"  "," ")),""),"")</f>
        <v/>
      </c>
      <c r="CV454" s="14" t="str">
        <f t="array" aca="1" ref="CV454" ca="1">IF(H454,IF(AS454,
TRIM(SUBSTITUTE(_xll.MCONCAT(IF(
   (INDIRECT(ster!$D$14)&lt;&gt;"")*
   ((INDIRECT(Q454)="")+
      NOT(ISNUMBER(INDIRECT(Q454)))*
      NOT(ISERROR(MATCH(INDIRECT(Q454),INDIRECT(K454),0)))
    ),
      INDIRECT(ster!$D$14),
   "")," "),"  "," ")),
""),"")</f>
        <v/>
      </c>
      <c r="CW454" s="14" t="str">
        <f t="array" aca="1" ref="CW454" ca="1">IF(H454,IF(AND(AQ454),TRIM(SUBSTITUTE(_xll.MCONCAT(IFERROR(IF(ISNUMBER(INDIRECT(Q454)),IF((INDIRECT(ster!$D$14)&lt;&gt;"")*(INDIRECT(Q454)&lt;&gt;INT(INDIRECT(Q454))),INDIRECT(ster!$D$14) &amp; ": " &amp; INDIRECT(Q454),""),""),"")," "),"  "," ")),""),"")</f>
        <v/>
      </c>
      <c r="CX454" s="14" t="str">
        <f t="array" aca="1" ref="CX454" ca="1">IF(H454,IF(OR(AU454,AV454),TRIM(SUBSTITUTE(_xll.MCONCAT(IF((INDIRECT(ster!$D$14)&lt;&gt;"")*NOT(ISNUMBER(INDIRECT(Q454))),IF(ISERROR(MATCH(INDIRECT(Q454),INDIRECT(K454),0)),IFERROR(IF(INDIRECT(Q454)&lt;&gt;"",INDIRECT(ster!$D$14) &amp; ": " &amp; SUBSTITUTE(INDIRECT(Q454)," "," "),""),""),""),"")," "),"  "," ")),""),"")</f>
        <v/>
      </c>
      <c r="CY454" s="14" t="str">
        <f t="array" aca="1" ref="CY454" ca="1">IF(H454,IF(AE454,TRIM(SUBSTITUTE(_xll.MCONCAT(IF((INDIRECT(ster!$D$14)&lt;&gt;"")*IFERROR(NOT(INDIRECT(AF454)),FALSE),IF(ISERROR(MATCH(INDIRECT(Q454),INDIRECT(K454),0)),IFERROR(IF(INDIRECT(Q454)&lt;&gt;"",INDIRECT(ster!$D$14)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CZ454" s="14" t="str">
        <f t="array" aca="1" ref="CZ454" ca="1">IF(H454,IF(AH454,TRIM(SUBSTITUTE(_xll.MCONCAT(IF((INDIRECT(ster!$D$14)&lt;&gt;"")*IFERROR(NOT(INDIRECT(AI454)),FALSE),IF(ISERROR(MATCH(INDIRECT(Q454),INDIRECT(K454),0)),IFERROR(IF(INDIRECT(Q454)&lt;&gt;"",INDIRECT(ster!$D$14)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DC454" s="14" t="str">
        <f ca="1">SUBSTITUTE(SUBSTITUTE(SUBSTITUTE(SUBSTITUTE(_xll.MCONCAT(DG454:DS454,"■"),"■■","■"),"■■","■"),"■■","■"),"■■","■")</f>
        <v>■</v>
      </c>
      <c r="DD454" s="14" t="str">
        <f t="shared" ca="1" si="9542"/>
        <v/>
      </c>
      <c r="DE454" s="14" t="str">
        <f t="shared" ca="1" si="9543"/>
        <v/>
      </c>
      <c r="DF454" s="14" t="str">
        <f t="shared" ca="1" si="9544"/>
        <v/>
      </c>
      <c r="DG454" s="14" t="str">
        <f t="shared" ca="1" si="9545"/>
        <v/>
      </c>
      <c r="DH454" s="14" t="str">
        <f t="shared" ca="1" si="9546"/>
        <v/>
      </c>
      <c r="DI454" s="14" t="str">
        <f t="shared" ca="1" si="9547"/>
        <v/>
      </c>
      <c r="DJ454" s="14" t="str">
        <f t="shared" ca="1" si="9548"/>
        <v/>
      </c>
      <c r="DK454" s="14" t="str">
        <f t="shared" ca="1" si="9549"/>
        <v/>
      </c>
      <c r="DL454" s="14" t="str">
        <f t="shared" ca="1" si="9550"/>
        <v/>
      </c>
      <c r="DM454" s="14" t="str">
        <f t="shared" ca="1" si="9551"/>
        <v/>
      </c>
      <c r="DN454" s="14" t="str">
        <f t="array" aca="1" ref="DN454" ca="1">IF(CU454&lt;&gt;"","There are errors in the entered values in the following cases: " &amp;SUBSTITUTE(CU454," ",", "),"")</f>
        <v/>
      </c>
      <c r="DO454" s="14" t="str">
        <f t="shared" ca="1" si="9552"/>
        <v/>
      </c>
      <c r="DP454" s="14" t="str">
        <f t="shared" ca="1" si="9553"/>
        <v/>
      </c>
      <c r="DQ454" s="14" t="str">
        <f t="shared" ca="1" si="9554"/>
        <v/>
      </c>
      <c r="DR454" s="14" t="str">
        <f t="shared" ca="1" si="9555"/>
        <v/>
      </c>
      <c r="DS454" s="14" t="str">
        <f t="shared" ca="1" si="9556"/>
        <v/>
      </c>
      <c r="DZ454" s="14" t="b">
        <f t="shared" ca="1" si="9557"/>
        <v>0</v>
      </c>
      <c r="EA454" s="14" t="str">
        <f t="shared" ca="1" si="9558"/>
        <v/>
      </c>
      <c r="EB454" s="14" t="str">
        <f t="shared" ca="1" si="9559"/>
        <v/>
      </c>
      <c r="EC454" s="14" t="str">
        <f t="shared" ca="1" si="9560"/>
        <v/>
      </c>
      <c r="ED454" s="14" t="str">
        <f t="shared" ca="1" si="9561"/>
        <v/>
      </c>
      <c r="EE454" s="14" t="str">
        <f t="shared" ca="1" si="9562"/>
        <v/>
      </c>
      <c r="EF454" s="14" t="str">
        <f t="shared" ca="1" si="9563"/>
        <v/>
      </c>
      <c r="EG454" s="14" t="str">
        <f t="shared" ca="1" si="9564"/>
        <v/>
      </c>
      <c r="EM454" s="14" t="b">
        <f t="shared" ca="1" si="9565"/>
        <v>0</v>
      </c>
      <c r="EN454" s="14" t="str">
        <f t="shared" ca="1" si="9566"/>
        <v/>
      </c>
      <c r="EO454" s="14" t="str">
        <f t="shared" ca="1" si="9567"/>
        <v/>
      </c>
      <c r="EP454" s="14" t="str">
        <f t="shared" ca="1" si="9568"/>
        <v/>
      </c>
      <c r="EQ454" s="14" t="str">
        <f t="shared" ca="1" si="9569"/>
        <v/>
      </c>
    </row>
    <row r="455" spans="2:147" s="14" customFormat="1">
      <c r="B455" s="14" t="str">
        <f t="shared" ca="1" si="9495"/>
        <v/>
      </c>
      <c r="C455" s="14">
        <f t="shared" ca="1" si="9496"/>
        <v>423</v>
      </c>
      <c r="D455" s="14">
        <f t="shared" si="9497"/>
        <v>453</v>
      </c>
      <c r="E455" s="14" t="str">
        <f t="shared" ca="1" si="9498"/>
        <v>N</v>
      </c>
      <c r="F455" s="14" t="str">
        <f t="shared" ca="1" si="9499"/>
        <v>q_112b_4a</v>
      </c>
      <c r="G455" s="14" t="str">
        <f t="shared" ca="1" si="9500"/>
        <v>Type of vigorous sport activity 4</v>
      </c>
      <c r="H455" s="14" t="b">
        <f t="shared" ca="1" si="9501"/>
        <v>1</v>
      </c>
      <c r="I455" s="14" t="str">
        <f ca="1">IF($H455,ADDRESS(3,(D455+1)*2-1,4,,"["&amp;wew!$G$7&amp;"]"&amp;_sheetname_labels)&amp;":"&amp;ADDRESS(2+ster!$B$20,(D455+1)*2-1,4),"")</f>
        <v>[DBTemplate.xlsm]labels!AHW3:AHW61</v>
      </c>
      <c r="J455" s="14">
        <f t="array" aca="1" ref="J455" ca="1">IF(H455,MAX(0,MAX(IF(INDIRECT(I455)&lt;&gt;"",ROW(INDIRECT(I455)),""))-2),"")</f>
        <v>22</v>
      </c>
      <c r="K455" s="14" t="str">
        <f ca="1">IF($H455,IF($J455&gt;0,ADDRESS(3,(D455+1)*2-1,4,,"["&amp;wew!$G$7&amp;"]"&amp;_sheetname_labels)&amp;":"&amp;ADDRESS(2+J455,(D455+1)*2-1,4),""),"")</f>
        <v>[DBTemplate.xlsm]labels!AHW3:AHW24</v>
      </c>
      <c r="L455" s="14" t="str">
        <f ca="1">IF($H455,IF($J455&gt;0,ADDRESS(3,(D455+1)*2,4,,"["&amp;wew!$G$7&amp;"]"&amp;_sheetname_labels)&amp;":"&amp;ADDRESS(2+J455,(D455+1)*2,4),""),"")</f>
        <v>[DBTemplate.xlsm]labels!AHX3:AHX24</v>
      </c>
      <c r="M455" s="14">
        <f t="shared" ca="1" si="9502"/>
        <v>0</v>
      </c>
      <c r="N455" s="14">
        <f t="shared" ca="1" si="9503"/>
        <v>22</v>
      </c>
      <c r="O455" s="14" t="str">
        <f t="shared" ca="1" si="9504"/>
        <v>q_112b_4a</v>
      </c>
      <c r="P455" s="14" t="str">
        <f t="shared" ca="1" si="9505"/>
        <v>Type of vigorous sport activity 4</v>
      </c>
      <c r="Q455" s="14" t="str">
        <f ca="1">IF($BP455,ADDRESS(3,D455+1,4,,"["&amp;wew!$G$7&amp;"]"&amp;_sheetname_dataframe)&amp;":"&amp;ADDRESS(2+ster!$C$14,D455+1,4),"")</f>
        <v>[DBTemplate.xlsm]data_frame!QL3:QL3</v>
      </c>
      <c r="R455" s="14" t="str">
        <f>IF($BP455,IF(MID(_xll.FORMULATEXT(INDEX(INDIRECT(Q455),1)),1,1)="=", _xll.FORMULATEXT(INDEX(INDIRECT(Q455),1),2,TRUE),""),"")</f>
        <v/>
      </c>
      <c r="S455" s="14">
        <f t="array" aca="1" ref="S455" ca="1">IF(H455,SUM(IF((IFERROR(INDIRECT(Q455)&lt;&gt;"",FALSE))*(INDIRECT(ster!$D$14)&lt;&gt;""),1,0)),"")</f>
        <v>1</v>
      </c>
      <c r="T455" s="14">
        <f t="array" aca="1" ref="T455" ca="1">IF(H455,IF(M455&gt;0,SUM(IFERROR(1*(MATCH(INDIRECT(Q455),INDIRECT(K455),0)&gt;0),0)*(INDIRECT(ster!$D$14)&lt;&gt;"")*NOT(ISNUMBER(INDIRECT(Q455)))),0),"")</f>
        <v>0</v>
      </c>
      <c r="U455" s="14">
        <f t="array" aca="1" ref="U455" ca="1">IF(H455,SUM((IFERROR(INDIRECT(Q455)="",FALSE))*(INDIRECT(ster!$D$14)&lt;&gt;"")),"")</f>
        <v>0</v>
      </c>
      <c r="V455" s="14">
        <f t="array" aca="1" ref="V455" ca="1">IF(H455,SUM((IFERROR(INDIRECT(Q455)="#ąś",TRUE))*(INDIRECT(ster!$D$14)&lt;&gt;"")),"")</f>
        <v>0</v>
      </c>
      <c r="W455" s="14">
        <f t="array" aca="1" ref="W455" ca="1">IF(H455,SUM(ISNUMBER(INDIRECT(Q455))*(INDIRECT(ster!$D$14)&lt;&gt;"")),"")</f>
        <v>1</v>
      </c>
      <c r="X455" s="14">
        <f t="array" aca="1" ref="X455" ca="1">IF(AND(H455,W455&gt;0),IF(wew!$B$3,MIN(IF((INDIRECT(ster!$D$14)&lt;&gt;"")*IFERROR(INDIRECT($Q455)&lt;&gt;"",FALSE),IFERROR(INDIRECT($Q455),"X"),"X")),"&lt;włącz podświetlanie wartości&gt;"),"—")</f>
        <v>2</v>
      </c>
      <c r="Y455" s="14">
        <f t="array" aca="1" ref="Y455" ca="1">IF(AND(H455,W455&gt;0),IF(wew!$B$3,MAX(IF((INDIRECT(ster!$D$14)&lt;&gt;"")*IFERROR(INDIRECT($Q455)&lt;&gt;"",FALSE),IFERROR(INDIRECT($Q455),"X"),"X")),"&lt;włącz podświetlanie wartości&gt;"),"—")</f>
        <v>2</v>
      </c>
      <c r="Z455" s="14">
        <f t="shared" ca="1" si="9506"/>
        <v>0</v>
      </c>
      <c r="AA455" s="12">
        <f t="shared" ca="1" si="9507"/>
        <v>1</v>
      </c>
      <c r="AB455" s="17">
        <f t="array" aca="1" ref="AB455" ca="1">IF(H455,IF(W455&gt;0,SUM((INDIRECT(ster!$D$14)&lt;&gt;"")*IFERROR((INDIRECT(Q455)&lt;&gt;"")*(INDIRECT(Q455)=INT(INDIRECT(Q455))),0)),0),"")</f>
        <v>1</v>
      </c>
      <c r="AC455" s="17">
        <f t="array" aca="1" ref="AC455" ca="1">IF(H455,W455-AB455,"")</f>
        <v>0</v>
      </c>
      <c r="AD455" s="17">
        <f t="shared" ca="1" si="9508"/>
        <v>1</v>
      </c>
      <c r="AE455" s="17" t="b">
        <f t="shared" ca="1" si="9509"/>
        <v>0</v>
      </c>
      <c r="AF455" s="17" t="str">
        <f ca="1">IF(AE455,IF($H455,ADDRESS(3,D455+2,4,,"["&amp;wew!$G$7&amp;"]"&amp;_sheetname_dataframe)&amp;":"&amp;ADDRESS(2+ster!$C$14,D455+2,4),""),"")</f>
        <v/>
      </c>
      <c r="AG455" s="17" t="str">
        <f t="shared" ca="1" si="9510"/>
        <v/>
      </c>
      <c r="AH455" s="17" t="b">
        <f t="shared" ca="1" si="9511"/>
        <v>0</v>
      </c>
      <c r="AI455" s="17" t="str">
        <f ca="1">IF(AH455,IF($H455,ADDRESS(3,D455+3,4,,"["&amp;wew!$G$7&amp;"]"&amp;_sheetname_dataframe)&amp;":"&amp;ADDRESS(2+ster!$C$14,D455+3,4),""),"")</f>
        <v/>
      </c>
      <c r="AJ455" s="17" t="str">
        <f t="shared" ca="1" si="9512"/>
        <v/>
      </c>
      <c r="AK455" s="17" t="b">
        <f t="shared" ca="1" si="9513"/>
        <v>0</v>
      </c>
      <c r="AL455" s="17" t="b">
        <f t="shared" ca="1" si="9514"/>
        <v>0</v>
      </c>
      <c r="AM455" s="17" t="b">
        <f t="shared" ca="1" si="9515"/>
        <v>0</v>
      </c>
      <c r="AN455" s="17">
        <f t="shared" ca="1" si="9516"/>
        <v>0</v>
      </c>
      <c r="AO455" s="24" t="str">
        <f t="shared" ca="1" si="9517"/>
        <v/>
      </c>
      <c r="AP455" s="24" t="str">
        <f t="shared" ca="1" si="9518"/>
        <v/>
      </c>
      <c r="AQ455" s="17" t="b">
        <f t="shared" ca="1" si="9519"/>
        <v>0</v>
      </c>
      <c r="AR455" s="17" t="b">
        <f t="shared" ca="1" si="9520"/>
        <v>0</v>
      </c>
      <c r="AS455" s="17" t="b">
        <f t="shared" ca="1" si="9521"/>
        <v>0</v>
      </c>
      <c r="AT455" s="17" t="b">
        <f t="shared" ca="1" si="9522"/>
        <v>0</v>
      </c>
      <c r="AU455" s="17" t="b">
        <f t="shared" ca="1" si="9523"/>
        <v>1</v>
      </c>
      <c r="AV455" s="17" t="b">
        <f t="shared" ca="1" si="9524"/>
        <v>0</v>
      </c>
      <c r="AW455" s="17" t="b">
        <f t="shared" ca="1" si="9525"/>
        <v>1</v>
      </c>
      <c r="AX455" s="14" t="b">
        <f t="array" aca="1" ref="AX455" ca="1">IF(H455,N455&gt;0,"")</f>
        <v>1</v>
      </c>
      <c r="AY455" s="17" t="str">
        <f t="shared" ca="1" si="9526"/>
        <v>C3:C24</v>
      </c>
      <c r="AZ455" s="17" t="b">
        <f t="array" aca="1" ref="AZ455" ca="1">IF(AY455&lt;&gt;"",SUM(1*ISERROR(MATCH(INDIRECT(AY455),INDIRECT(K455),0)))=0,"")</f>
        <v>1</v>
      </c>
      <c r="BA455" s="17" t="b">
        <f t="shared" ca="1" si="9527"/>
        <v>1</v>
      </c>
      <c r="BB455" s="17" t="b">
        <v>0</v>
      </c>
      <c r="BC455" s="17" t="b">
        <f t="shared" ca="1" si="9528"/>
        <v>1</v>
      </c>
      <c r="BD455" s="17" t="b">
        <f t="shared" ca="1" si="9529"/>
        <v>0</v>
      </c>
      <c r="BE455" s="17" t="b">
        <f t="shared" ca="1" si="9530"/>
        <v>0</v>
      </c>
      <c r="BF455" s="17" t="b">
        <f t="shared" ca="1" si="9531"/>
        <v>0</v>
      </c>
      <c r="BG455" s="17" t="b">
        <f t="shared" ca="1" si="9532"/>
        <v>0</v>
      </c>
      <c r="BH455" s="17" t="b">
        <f t="shared" ca="1" si="9533"/>
        <v>1</v>
      </c>
      <c r="BI455" s="17">
        <f t="shared" ca="1" si="9534"/>
        <v>2</v>
      </c>
      <c r="BJ455" s="17" t="b">
        <f t="shared" ca="1" si="9535"/>
        <v>0</v>
      </c>
      <c r="BK455" s="17" t="str">
        <f t="shared" ca="1" si="9536"/>
        <v/>
      </c>
      <c r="BL455" s="17" t="str">
        <f t="shared" ca="1" si="9537"/>
        <v/>
      </c>
      <c r="BM455" s="17" t="str">
        <f t="shared" ca="1" si="9538"/>
        <v>F</v>
      </c>
      <c r="BN455" s="17" t="str">
        <f t="shared" ca="1" si="9539"/>
        <v>F</v>
      </c>
      <c r="BO455" s="17" t="str">
        <f t="shared" ca="1" si="9540"/>
        <v>N</v>
      </c>
      <c r="BP455" s="14" t="b">
        <f t="shared" ca="1" si="9541"/>
        <v>1</v>
      </c>
      <c r="BQ455" s="35"/>
      <c r="BX455" s="16"/>
      <c r="BY455" s="16"/>
      <c r="BZ455" s="16"/>
      <c r="CA455" s="16"/>
      <c r="CB455" s="16"/>
      <c r="CC455" s="16"/>
      <c r="CD455" s="16"/>
      <c r="CE455" s="16"/>
      <c r="CF455" s="16"/>
      <c r="CN455" s="14">
        <f ca="1">IF(H455,IFERROR(IsVariableNameLegal(O455),0),0)</f>
        <v>0</v>
      </c>
      <c r="CO455" s="14" t="str">
        <f t="array" aca="1" ref="CO455" ca="1">IF(H455,IF(COUNTIF(INDIRECT(wew!$C$13),O455)&gt;1,TRIM(SUBSTITUTE(_xll.MCONCAT(IF((INDIRECT(wew!$C$13)=O455)*(COLUMN(INDIRECT(wew!$C$13))&lt;&gt;D455+1),-1+COLUMN(INDIRECT(wew!$C$13)),"")," "),"  "," ")),""),"")</f>
        <v/>
      </c>
      <c r="CP455" s="14" t="str">
        <f t="array" aca="1" ref="CP455" ca="1">IF(P455&lt;&gt;"",IF(LEN(P455)&gt;150,1,""),"")</f>
        <v/>
      </c>
      <c r="CQ455" s="14" t="str">
        <f t="array" aca="1" ref="CQ455" ca="1">IF(AND(H455,NOT(ster!$J$3)),IF(COUNTIF(INDIRECT(wew!$C$15),P455)&gt;1,TRIM(SUBSTITUTE(_xll.MCONCAT(IF((INDIRECT(wew!$C$15)=P455)*(COLUMN(INDIRECT(wew!$C$15))&lt;&gt;D455+1),-1+COLUMN(INDIRECT(wew!$C$15)),"")," "),"  "," ")),""),"")</f>
        <v/>
      </c>
      <c r="CR455" s="14" t="str">
        <f t="array" aca="1" ref="CR455" ca="1">IF(H455,IF(AND(W455&gt;0,AO455&lt;&gt;""),TRIM(SUBSTITUTE(_xll.MCONCAT(IFERROR(IF(ISNUMBER(INDIRECT(Q455)),IF((INDIRECT(ster!$D$14)&lt;&gt;"")*(INDIRECT(Q455)&lt;AO455),INDIRECT(ster!$D$14) &amp; ": " &amp;  SUBSTITUTE(IF( AV455,IFERROR(TEXT(INDIRECT(Q455),"rrrr-mm-dd") &amp;" (" &amp; INDIRECT(Q455) &amp;")",INDIRECT(Q455)),INDIRECT(Q455))," "," "),""),""),"")," "),"  "," ")),""),"")</f>
        <v/>
      </c>
      <c r="CS455" s="14" t="str">
        <f t="array" aca="1" ref="CS455" ca="1">IF(H455,IF(AND(W455&gt;0,AP455&lt;&gt;""),TRIM(SUBSTITUTE(_xll.MCONCAT(IFERROR(IF(ISNUMBER(INDIRECT(Q455)),IF((INDIRECT(ster!$D$14)&lt;&gt;"")*(INDIRECT(Q455)&gt;AP455),INDIRECT(ster!$D$14) &amp; ": " &amp;  SUBSTITUTE(IF( AV455,IFERROR(TEXT(INDIRECT(Q455),"rrrr-mm-dd")&amp;" (" &amp; INDIRECT(Q455) &amp;")",INDIRECT(Q455)),INDIRECT(Q455))," "," "),""),""),"")," "),"  "," ")),""),"")</f>
        <v/>
      </c>
      <c r="CT455" s="14" t="str">
        <f t="array" aca="1" ref="CT455" ca="1">IF(H455,IF(AND(N455&gt;0,AR455),TRIM(SUBSTITUTE(_xll.MCONCAT(IFERROR(IF(ISNUMBER(INDIRECT(Q455)),IF((INDIRECT(ster!$D$14)&lt;&gt;"")*(IFERROR(0*(MATCH(INDIRECT(Q455),INDIRECT(K455),0)&gt;0),1)),INDIRECT(ster!$D$14) &amp; ": " &amp;  SUBSTITUTE(IF( AV455,IFERROR(TEXT(INDIRECT(Q455),"rrrr-mm-dd")&amp;" (" &amp; INDIRECT(Q455) &amp;")",INDIRECT(Q455)),INDIRECT(Q455))," "," "),""),""),"")," "),"  "," ")),""),"")</f>
        <v/>
      </c>
      <c r="CU455" s="14" t="str">
        <f t="array" aca="1" ref="CU455" ca="1">IF(H455,IF(AND(V455&gt;0),TRIM(SUBSTITUTE(_xll.MCONCAT(IF((INDIRECT(ster!$D$14)&lt;&gt;"")*(IFERROR(0*(INDIRECT(Q455)&lt;&gt;""),1)),INDIRECT(ster!$D$14),"")," "),"  "," ")),""),"")</f>
        <v/>
      </c>
      <c r="CV455" s="14" t="str">
        <f t="array" aca="1" ref="CV455" ca="1">IF(H455,IF(AS455,
TRIM(SUBSTITUTE(_xll.MCONCAT(IF(
   (INDIRECT(ster!$D$14)&lt;&gt;"")*
   ((INDIRECT(Q455)="")+
      NOT(ISNUMBER(INDIRECT(Q455)))*
      NOT(ISERROR(MATCH(INDIRECT(Q455),INDIRECT(K455),0)))
    ),
      INDIRECT(ster!$D$14),
   "")," "),"  "," ")),
""),"")</f>
        <v/>
      </c>
      <c r="CW455" s="14" t="str">
        <f t="array" aca="1" ref="CW455" ca="1">IF(H455,IF(AND(AQ455),TRIM(SUBSTITUTE(_xll.MCONCAT(IFERROR(IF(ISNUMBER(INDIRECT(Q455)),IF((INDIRECT(ster!$D$14)&lt;&gt;"")*(INDIRECT(Q455)&lt;&gt;INT(INDIRECT(Q455))),INDIRECT(ster!$D$14) &amp; ": " &amp; INDIRECT(Q455),""),""),"")," "),"  "," ")),""),"")</f>
        <v/>
      </c>
      <c r="CX455" s="14" t="str">
        <f t="array" aca="1" ref="CX455" ca="1">IF(H455,IF(OR(AU455,AV455),TRIM(SUBSTITUTE(_xll.MCONCAT(IF((INDIRECT(ster!$D$14)&lt;&gt;"")*NOT(ISNUMBER(INDIRECT(Q455))),IF(ISERROR(MATCH(INDIRECT(Q455),INDIRECT(K455),0)),IFERROR(IF(INDIRECT(Q455)&lt;&gt;"",INDIRECT(ster!$D$14) &amp; ": " &amp; SUBSTITUTE(INDIRECT(Q455)," "," "),""),""),""),"")," "),"  "," ")),""),"")</f>
        <v/>
      </c>
      <c r="CY455" s="14" t="str">
        <f t="array" aca="1" ref="CY455" ca="1">IF(H455,IF(AE455,TRIM(SUBSTITUTE(_xll.MCONCAT(IF((INDIRECT(ster!$D$14)&lt;&gt;"")*IFERROR(NOT(INDIRECT(AF455)),FALSE),IF(ISERROR(MATCH(INDIRECT(Q455),INDIRECT(K455),0)),IFERROR(IF(INDIRECT(Q455)&lt;&gt;"",INDIRECT(ster!$D$14)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CZ455" s="14" t="str">
        <f t="array" aca="1" ref="CZ455" ca="1">IF(H455,IF(AH455,TRIM(SUBSTITUTE(_xll.MCONCAT(IF((INDIRECT(ster!$D$14)&lt;&gt;"")*IFERROR(NOT(INDIRECT(AI455)),FALSE),IF(ISERROR(MATCH(INDIRECT(Q455),INDIRECT(K455),0)),IFERROR(IF(INDIRECT(Q455)&lt;&gt;"",INDIRECT(ster!$D$14)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DC455" s="14" t="str">
        <f ca="1">SUBSTITUTE(SUBSTITUTE(SUBSTITUTE(SUBSTITUTE(_xll.MCONCAT(DG455:DS455,"■"),"■■","■"),"■■","■"),"■■","■"),"■■","■")</f>
        <v>■</v>
      </c>
      <c r="DD455" s="14" t="str">
        <f t="shared" ca="1" si="9542"/>
        <v/>
      </c>
      <c r="DE455" s="14" t="str">
        <f t="shared" ca="1" si="9543"/>
        <v/>
      </c>
      <c r="DF455" s="14" t="str">
        <f t="shared" ca="1" si="9544"/>
        <v/>
      </c>
      <c r="DG455" s="14" t="str">
        <f t="shared" ca="1" si="9545"/>
        <v/>
      </c>
      <c r="DH455" s="14" t="str">
        <f t="shared" ca="1" si="9546"/>
        <v/>
      </c>
      <c r="DI455" s="14" t="str">
        <f t="shared" ca="1" si="9547"/>
        <v/>
      </c>
      <c r="DJ455" s="14" t="str">
        <f t="shared" ca="1" si="9548"/>
        <v/>
      </c>
      <c r="DK455" s="14" t="str">
        <f t="shared" ca="1" si="9549"/>
        <v/>
      </c>
      <c r="DL455" s="14" t="str">
        <f t="shared" ca="1" si="9550"/>
        <v/>
      </c>
      <c r="DM455" s="14" t="str">
        <f t="shared" ca="1" si="9551"/>
        <v/>
      </c>
      <c r="DN455" s="14" t="str">
        <f t="array" aca="1" ref="DN455" ca="1">IF(CU455&lt;&gt;"","There are errors in the entered values in the following cases: " &amp;SUBSTITUTE(CU455," ",", "),"")</f>
        <v/>
      </c>
      <c r="DO455" s="14" t="str">
        <f t="shared" ca="1" si="9552"/>
        <v/>
      </c>
      <c r="DP455" s="14" t="str">
        <f t="shared" ca="1" si="9553"/>
        <v/>
      </c>
      <c r="DQ455" s="14" t="str">
        <f t="shared" ca="1" si="9554"/>
        <v/>
      </c>
      <c r="DR455" s="14" t="str">
        <f t="shared" ca="1" si="9555"/>
        <v/>
      </c>
      <c r="DS455" s="14" t="str">
        <f t="shared" ca="1" si="9556"/>
        <v/>
      </c>
      <c r="DZ455" s="14" t="b">
        <f t="shared" ca="1" si="9557"/>
        <v>0</v>
      </c>
      <c r="EA455" s="14" t="str">
        <f t="shared" ca="1" si="9558"/>
        <v>Type of vigorous sport activity 4 (q_112b_4a)</v>
      </c>
      <c r="EB455" s="14" t="str">
        <f t="shared" ca="1" si="9559"/>
        <v xml:space="preserve">Values must be numeric. </v>
      </c>
      <c r="EC455" s="14" t="str">
        <f t="shared" ca="1" si="9560"/>
        <v xml:space="preserve">Type of vigorous sport activity 4 (q_112b_4a): Values must be numeric. </v>
      </c>
      <c r="ED455" s="14" t="str">
        <f t="shared" ca="1" si="9561"/>
        <v/>
      </c>
      <c r="EE455" s="14" t="str">
        <f t="shared" ca="1" si="9562"/>
        <v>Values must be numeric</v>
      </c>
      <c r="EF455" s="14" t="str">
        <f t="shared" ca="1" si="9563"/>
        <v/>
      </c>
      <c r="EG455" s="14" t="str">
        <f t="shared" ca="1" si="9564"/>
        <v/>
      </c>
      <c r="EM455" s="14" t="b">
        <f t="shared" ca="1" si="9565"/>
        <v>1</v>
      </c>
      <c r="EN455" s="14">
        <f t="shared" ca="1" si="9566"/>
        <v>423</v>
      </c>
      <c r="EO455" s="14" t="str">
        <f t="shared" ca="1" si="9567"/>
        <v>q_112b_4a</v>
      </c>
      <c r="EP455" s="14" t="str">
        <f t="shared" ca="1" si="9568"/>
        <v xml:space="preserve">Type of vigorous sport activity 4 (q_112b_4a): Values must be numeric. </v>
      </c>
      <c r="EQ455" s="14" t="str">
        <f t="shared" ca="1" si="9569"/>
        <v/>
      </c>
    </row>
    <row r="456" spans="2:147" s="14" customFormat="1">
      <c r="B456" s="14" t="str">
        <f t="shared" ca="1" si="9495"/>
        <v/>
      </c>
      <c r="C456" s="14">
        <f t="shared" ca="1" si="9496"/>
        <v>424</v>
      </c>
      <c r="D456" s="14">
        <f t="shared" si="9497"/>
        <v>454</v>
      </c>
      <c r="E456" s="14" t="str">
        <f t="shared" ca="1" si="9498"/>
        <v>I</v>
      </c>
      <c r="F456" s="14" t="str">
        <f t="shared" ca="1" si="9499"/>
        <v>q_112b_4b</v>
      </c>
      <c r="G456" s="14" t="str">
        <f t="shared" ca="1" si="9500"/>
        <v>Type of other vigorous sport activity 4</v>
      </c>
      <c r="H456" s="14" t="b">
        <f t="shared" ca="1" si="9501"/>
        <v>1</v>
      </c>
      <c r="I456" s="14" t="str">
        <f ca="1">IF($H456,ADDRESS(3,(D456+1)*2-1,4,,"["&amp;wew!$G$7&amp;"]"&amp;_sheetname_labels)&amp;":"&amp;ADDRESS(2+ster!$B$20,(D456+1)*2-1,4),"")</f>
        <v>[DBTemplate.xlsm]labels!AHY3:AHY61</v>
      </c>
      <c r="J456" s="14">
        <f t="array" aca="1" ref="J456" ca="1">IF(H456,MAX(0,MAX(IF(INDIRECT(I456)&lt;&gt;"",ROW(INDIRECT(I456)),""))-2),"")</f>
        <v>0</v>
      </c>
      <c r="K456" s="14" t="str">
        <f ca="1">IF($H456,IF($J456&gt;0,ADDRESS(3,(D456+1)*2-1,4,,"["&amp;wew!$G$7&amp;"]"&amp;_sheetname_labels)&amp;":"&amp;ADDRESS(2+J456,(D456+1)*2-1,4),""),"")</f>
        <v/>
      </c>
      <c r="L456" s="14" t="str">
        <f ca="1">IF($H456,IF($J456&gt;0,ADDRESS(3,(D456+1)*2,4,,"["&amp;wew!$G$7&amp;"]"&amp;_sheetname_labels)&amp;":"&amp;ADDRESS(2+J456,(D456+1)*2,4),""),"")</f>
        <v/>
      </c>
      <c r="M456" s="14">
        <f t="shared" ca="1" si="9502"/>
        <v>0</v>
      </c>
      <c r="N456" s="14">
        <f t="shared" ca="1" si="9503"/>
        <v>0</v>
      </c>
      <c r="O456" s="14" t="str">
        <f t="shared" ca="1" si="9504"/>
        <v>q_112b_4b</v>
      </c>
      <c r="P456" s="14" t="str">
        <f t="shared" ca="1" si="9505"/>
        <v>Type of other vigorous sport activity 4</v>
      </c>
      <c r="Q456" s="14" t="str">
        <f ca="1">IF($BP456,ADDRESS(3,D456+1,4,,"["&amp;wew!$G$7&amp;"]"&amp;_sheetname_dataframe)&amp;":"&amp;ADDRESS(2+ster!$C$14,D456+1,4),"")</f>
        <v>[DBTemplate.xlsm]data_frame!QM3:QM3</v>
      </c>
      <c r="R456" s="14" t="str">
        <f>IF($BP456,IF(MID(_xll.FORMULATEXT(INDEX(INDIRECT(Q456),1)),1,1)="=", _xll.FORMULATEXT(INDEX(INDIRECT(Q456),1),2,TRUE),""),"")</f>
        <v/>
      </c>
      <c r="S456" s="14">
        <f t="array" aca="1" ref="S456" ca="1">IF(H456,SUM(IF((IFERROR(INDIRECT(Q456)&lt;&gt;"",FALSE))*(INDIRECT(ster!$D$14)&lt;&gt;""),1,0)),"")</f>
        <v>0</v>
      </c>
      <c r="T456" s="14">
        <f t="array" aca="1" ref="T456" ca="1">IF(H456,IF(M456&gt;0,SUM(IFERROR(1*(MATCH(INDIRECT(Q456),INDIRECT(K456),0)&gt;0),0)*(INDIRECT(ster!$D$14)&lt;&gt;"")*NOT(ISNUMBER(INDIRECT(Q456)))),0),"")</f>
        <v>0</v>
      </c>
      <c r="U456" s="14">
        <f t="array" aca="1" ref="U456" ca="1">IF(H456,SUM((IFERROR(INDIRECT(Q456)="",FALSE))*(INDIRECT(ster!$D$14)&lt;&gt;"")),"")</f>
        <v>1</v>
      </c>
      <c r="V456" s="14">
        <f t="array" aca="1" ref="V456" ca="1">IF(H456,SUM((IFERROR(INDIRECT(Q456)="#ąś",TRUE))*(INDIRECT(ster!$D$14)&lt;&gt;"")),"")</f>
        <v>0</v>
      </c>
      <c r="W456" s="14">
        <f t="array" aca="1" ref="W456" ca="1">IF(H456,SUM(ISNUMBER(INDIRECT(Q456))*(INDIRECT(ster!$D$14)&lt;&gt;"")),"")</f>
        <v>0</v>
      </c>
      <c r="X456" s="14" t="str">
        <f t="array" aca="1" ref="X456" ca="1">IF(AND(H456,W456&gt;0),IF(wew!$B$3,MIN(IF((INDIRECT(ster!$D$14)&lt;&gt;"")*IFERROR(INDIRECT($Q456)&lt;&gt;"",FALSE),IFERROR(INDIRECT($Q456),"X"),"X")),"&lt;włącz podświetlanie wartości&gt;"),"—")</f>
        <v>—</v>
      </c>
      <c r="Y456" s="14" t="str">
        <f t="array" aca="1" ref="Y456" ca="1">IF(AND(H456,W456&gt;0),IF(wew!$B$3,MAX(IF((INDIRECT(ster!$D$14)&lt;&gt;"")*IFERROR(INDIRECT($Q456)&lt;&gt;"",FALSE),IFERROR(INDIRECT($Q456),"X"),"X")),"&lt;włącz podświetlanie wartości&gt;"),"—")</f>
        <v>—</v>
      </c>
      <c r="Z456" s="14">
        <f t="shared" ca="1" si="9506"/>
        <v>0</v>
      </c>
      <c r="AA456" s="12" t="str">
        <f t="shared" ca="1" si="9507"/>
        <v>—</v>
      </c>
      <c r="AB456" s="17">
        <f t="array" aca="1" ref="AB456" ca="1">IF(H456,IF(W456&gt;0,SUM((INDIRECT(ster!$D$14)&lt;&gt;"")*IFERROR((INDIRECT(Q456)&lt;&gt;"")*(INDIRECT(Q456)=INT(INDIRECT(Q456))),0)),0),"")</f>
        <v>0</v>
      </c>
      <c r="AC456" s="17">
        <f t="array" aca="1" ref="AC456" ca="1">IF(H456,W456-AB456,"")</f>
        <v>0</v>
      </c>
      <c r="AD456" s="17">
        <f t="shared" ca="1" si="9508"/>
        <v>1</v>
      </c>
      <c r="AE456" s="17" t="b">
        <f t="shared" ca="1" si="9509"/>
        <v>0</v>
      </c>
      <c r="AF456" s="17" t="str">
        <f ca="1">IF(AE456,IF($H456,ADDRESS(3,D456+2,4,,"["&amp;wew!$G$7&amp;"]"&amp;_sheetname_dataframe)&amp;":"&amp;ADDRESS(2+ster!$C$14,D456+2,4),""),"")</f>
        <v/>
      </c>
      <c r="AG456" s="17" t="str">
        <f t="shared" ca="1" si="9510"/>
        <v/>
      </c>
      <c r="AH456" s="17" t="b">
        <f t="shared" ca="1" si="9511"/>
        <v>0</v>
      </c>
      <c r="AI456" s="17" t="str">
        <f ca="1">IF(AH456,IF($H456,ADDRESS(3,D456+3,4,,"["&amp;wew!$G$7&amp;"]"&amp;_sheetname_dataframe)&amp;":"&amp;ADDRESS(2+ster!$C$14,D456+3,4),""),"")</f>
        <v/>
      </c>
      <c r="AJ456" s="17" t="str">
        <f t="shared" ca="1" si="9512"/>
        <v/>
      </c>
      <c r="AK456" s="17" t="b">
        <f t="shared" ca="1" si="9513"/>
        <v>0</v>
      </c>
      <c r="AL456" s="17" t="b">
        <f t="shared" ca="1" si="9514"/>
        <v>0</v>
      </c>
      <c r="AM456" s="17" t="b">
        <f t="shared" ca="1" si="9515"/>
        <v>0</v>
      </c>
      <c r="AN456" s="17">
        <f t="shared" ca="1" si="9516"/>
        <v>0</v>
      </c>
      <c r="AO456" s="24" t="str">
        <f t="shared" ca="1" si="9517"/>
        <v/>
      </c>
      <c r="AP456" s="24" t="str">
        <f t="shared" ca="1" si="9518"/>
        <v/>
      </c>
      <c r="AQ456" s="17" t="b">
        <f t="shared" ca="1" si="9519"/>
        <v>0</v>
      </c>
      <c r="AR456" s="17" t="b">
        <f t="shared" ca="1" si="9520"/>
        <v>0</v>
      </c>
      <c r="AS456" s="17" t="b">
        <f t="shared" ca="1" si="9521"/>
        <v>0</v>
      </c>
      <c r="AT456" s="17" t="b">
        <f t="shared" ca="1" si="9522"/>
        <v>1</v>
      </c>
      <c r="AU456" s="17" t="b">
        <f t="shared" ca="1" si="9523"/>
        <v>0</v>
      </c>
      <c r="AV456" s="17" t="b">
        <f t="shared" ca="1" si="9524"/>
        <v>0</v>
      </c>
      <c r="AW456" s="17" t="b">
        <f t="shared" ca="1" si="9525"/>
        <v>0</v>
      </c>
      <c r="AX456" s="14" t="b">
        <f t="array" aca="1" ref="AX456" ca="1">IF(H456,N456&gt;0,"")</f>
        <v>0</v>
      </c>
      <c r="AY456" s="17" t="str">
        <f t="shared" ca="1" si="9526"/>
        <v/>
      </c>
      <c r="AZ456" s="17" t="str">
        <f t="array" aca="1" ref="AZ456" ca="1">IF(AY456&lt;&gt;"",SUM(1*ISERROR(MATCH(INDIRECT(AY456),INDIRECT(K456),0)))=0,"")</f>
        <v/>
      </c>
      <c r="BA456" s="17" t="b">
        <f t="shared" ca="1" si="9527"/>
        <v>0</v>
      </c>
      <c r="BB456" s="17" t="b">
        <v>0</v>
      </c>
      <c r="BC456" s="17" t="str">
        <f t="shared" ca="1" si="9528"/>
        <v/>
      </c>
      <c r="BD456" s="17" t="str">
        <f t="shared" ca="1" si="9529"/>
        <v/>
      </c>
      <c r="BE456" s="17" t="str">
        <f t="shared" ca="1" si="9530"/>
        <v/>
      </c>
      <c r="BF456" s="17" t="str">
        <f t="shared" ca="1" si="9531"/>
        <v/>
      </c>
      <c r="BG456" s="17" t="str">
        <f t="shared" ca="1" si="9532"/>
        <v/>
      </c>
      <c r="BH456" s="17" t="str">
        <f t="shared" ca="1" si="9533"/>
        <v/>
      </c>
      <c r="BI456" s="17" t="str">
        <f t="shared" ca="1" si="9534"/>
        <v/>
      </c>
      <c r="BJ456" s="17" t="b">
        <f t="shared" ca="1" si="9535"/>
        <v>0</v>
      </c>
      <c r="BK456" s="17" t="str">
        <f t="shared" ca="1" si="9536"/>
        <v/>
      </c>
      <c r="BL456" s="17" t="str">
        <f t="shared" ca="1" si="9537"/>
        <v/>
      </c>
      <c r="BM456" s="17" t="str">
        <f t="shared" ca="1" si="9538"/>
        <v>S</v>
      </c>
      <c r="BN456" s="17" t="str">
        <f t="shared" ca="1" si="9539"/>
        <v>S</v>
      </c>
      <c r="BO456" s="17" t="str">
        <f t="shared" ca="1" si="9540"/>
        <v>N</v>
      </c>
      <c r="BP456" s="14" t="b">
        <f t="shared" ca="1" si="9541"/>
        <v>1</v>
      </c>
      <c r="BQ456" s="35"/>
      <c r="BU456" s="14" t="s">
        <v>386</v>
      </c>
      <c r="BX456" s="16"/>
      <c r="BY456" s="16"/>
      <c r="BZ456" s="16"/>
      <c r="CA456" s="16"/>
      <c r="CB456" s="16"/>
      <c r="CC456" s="16"/>
      <c r="CD456" s="16"/>
      <c r="CE456" s="16"/>
      <c r="CF456" s="16"/>
      <c r="CN456" s="14">
        <f ca="1">IF(H456,IFERROR(IsVariableNameLegal(O456),0),0)</f>
        <v>0</v>
      </c>
      <c r="CO456" s="14" t="str">
        <f t="array" aca="1" ref="CO456" ca="1">IF(H456,IF(COUNTIF(INDIRECT(wew!$C$13),O456)&gt;1,TRIM(SUBSTITUTE(_xll.MCONCAT(IF((INDIRECT(wew!$C$13)=O456)*(COLUMN(INDIRECT(wew!$C$13))&lt;&gt;D456+1),-1+COLUMN(INDIRECT(wew!$C$13)),"")," "),"  "," ")),""),"")</f>
        <v/>
      </c>
      <c r="CP456" s="14" t="str">
        <f t="array" aca="1" ref="CP456" ca="1">IF(P456&lt;&gt;"",IF(LEN(P456)&gt;150,1,""),"")</f>
        <v/>
      </c>
      <c r="CQ456" s="14" t="str">
        <f t="array" aca="1" ref="CQ456" ca="1">IF(AND(H456,NOT(ster!$J$3)),IF(COUNTIF(INDIRECT(wew!$C$15),P456)&gt;1,TRIM(SUBSTITUTE(_xll.MCONCAT(IF((INDIRECT(wew!$C$15)=P456)*(COLUMN(INDIRECT(wew!$C$15))&lt;&gt;D456+1),-1+COLUMN(INDIRECT(wew!$C$15)),"")," "),"  "," ")),""),"")</f>
        <v/>
      </c>
      <c r="CR456" s="14" t="str">
        <f t="array" aca="1" ref="CR456" ca="1">IF(H456,IF(AND(W456&gt;0,AO456&lt;&gt;""),TRIM(SUBSTITUTE(_xll.MCONCAT(IFERROR(IF(ISNUMBER(INDIRECT(Q456)),IF((INDIRECT(ster!$D$14)&lt;&gt;"")*(INDIRECT(Q456)&lt;AO456),INDIRECT(ster!$D$14) &amp; ": " &amp;  SUBSTITUTE(IF( AV456,IFERROR(TEXT(INDIRECT(Q456),"rrrr-mm-dd") &amp;" (" &amp; INDIRECT(Q456) &amp;")",INDIRECT(Q456)),INDIRECT(Q456))," "," "),""),""),"")," "),"  "," ")),""),"")</f>
        <v/>
      </c>
      <c r="CS456" s="14" t="str">
        <f t="array" aca="1" ref="CS456" ca="1">IF(H456,IF(AND(W456&gt;0,AP456&lt;&gt;""),TRIM(SUBSTITUTE(_xll.MCONCAT(IFERROR(IF(ISNUMBER(INDIRECT(Q456)),IF((INDIRECT(ster!$D$14)&lt;&gt;"")*(INDIRECT(Q456)&gt;AP456),INDIRECT(ster!$D$14) &amp; ": " &amp;  SUBSTITUTE(IF( AV456,IFERROR(TEXT(INDIRECT(Q456),"rrrr-mm-dd")&amp;" (" &amp; INDIRECT(Q456) &amp;")",INDIRECT(Q456)),INDIRECT(Q456))," "," "),""),""),"")," "),"  "," ")),""),"")</f>
        <v/>
      </c>
      <c r="CT456" s="14" t="str">
        <f t="array" aca="1" ref="CT456" ca="1">IF(H456,IF(AND(N456&gt;0,AR456),TRIM(SUBSTITUTE(_xll.MCONCAT(IFERROR(IF(ISNUMBER(INDIRECT(Q456)),IF((INDIRECT(ster!$D$14)&lt;&gt;"")*(IFERROR(0*(MATCH(INDIRECT(Q456),INDIRECT(K456),0)&gt;0),1)),INDIRECT(ster!$D$14) &amp; ": " &amp;  SUBSTITUTE(IF( AV456,IFERROR(TEXT(INDIRECT(Q456),"rrrr-mm-dd")&amp;" (" &amp; INDIRECT(Q456) &amp;")",INDIRECT(Q456)),INDIRECT(Q456))," "," "),""),""),"")," "),"  "," ")),""),"")</f>
        <v/>
      </c>
      <c r="CU456" s="14" t="str">
        <f t="array" aca="1" ref="CU456" ca="1">IF(H456,IF(AND(V456&gt;0),TRIM(SUBSTITUTE(_xll.MCONCAT(IF((INDIRECT(ster!$D$14)&lt;&gt;"")*(IFERROR(0*(INDIRECT(Q456)&lt;&gt;""),1)),INDIRECT(ster!$D$14),"")," "),"  "," ")),""),"")</f>
        <v/>
      </c>
      <c r="CV456" s="14" t="str">
        <f t="array" aca="1" ref="CV456" ca="1">IF(H456,IF(AS456,
TRIM(SUBSTITUTE(_xll.MCONCAT(IF(
   (INDIRECT(ster!$D$14)&lt;&gt;"")*
   ((INDIRECT(Q456)="")+
      NOT(ISNUMBER(INDIRECT(Q456)))*
      NOT(ISERROR(MATCH(INDIRECT(Q456),INDIRECT(K456),0)))
    ),
      INDIRECT(ster!$D$14),
   "")," "),"  "," ")),
""),"")</f>
        <v/>
      </c>
      <c r="CW456" s="14" t="str">
        <f t="array" aca="1" ref="CW456" ca="1">IF(H456,IF(AND(AQ456),TRIM(SUBSTITUTE(_xll.MCONCAT(IFERROR(IF(ISNUMBER(INDIRECT(Q456)),IF((INDIRECT(ster!$D$14)&lt;&gt;"")*(INDIRECT(Q456)&lt;&gt;INT(INDIRECT(Q456))),INDIRECT(ster!$D$14) &amp; ": " &amp; INDIRECT(Q456),""),""),"")," "),"  "," ")),""),"")</f>
        <v/>
      </c>
      <c r="CX456" s="14" t="str">
        <f t="array" aca="1" ref="CX456" ca="1">IF(H456,IF(OR(AU456,AV456),TRIM(SUBSTITUTE(_xll.MCONCAT(IF((INDIRECT(ster!$D$14)&lt;&gt;"")*NOT(ISNUMBER(INDIRECT(Q456))),IF(ISERROR(MATCH(INDIRECT(Q456),INDIRECT(K456),0)),IFERROR(IF(INDIRECT(Q456)&lt;&gt;"",INDIRECT(ster!$D$14) &amp; ": " &amp; SUBSTITUTE(INDIRECT(Q456)," "," "),""),""),""),"")," "),"  "," ")),""),"")</f>
        <v/>
      </c>
      <c r="CY456" s="14" t="str">
        <f t="array" aca="1" ref="CY456" ca="1">IF(H456,IF(AE456,TRIM(SUBSTITUTE(_xll.MCONCAT(IF((INDIRECT(ster!$D$14)&lt;&gt;"")*IFERROR(NOT(INDIRECT(AF456)),FALSE),IF(ISERROR(MATCH(INDIRECT(Q456),INDIRECT(K456),0)),IFERROR(IF(INDIRECT(Q456)&lt;&gt;"",INDIRECT(ster!$D$14)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CZ456" s="14" t="str">
        <f t="array" aca="1" ref="CZ456" ca="1">IF(H456,IF(AH456,TRIM(SUBSTITUTE(_xll.MCONCAT(IF((INDIRECT(ster!$D$14)&lt;&gt;"")*IFERROR(NOT(INDIRECT(AI456)),FALSE),IF(ISERROR(MATCH(INDIRECT(Q456),INDIRECT(K456),0)),IFERROR(IF(INDIRECT(Q456)&lt;&gt;"",INDIRECT(ster!$D$14)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DC456" s="14" t="str">
        <f ca="1">SUBSTITUTE(SUBSTITUTE(SUBSTITUTE(SUBSTITUTE(_xll.MCONCAT(DG456:DS456,"■"),"■■","■"),"■■","■"),"■■","■"),"■■","■")</f>
        <v>■</v>
      </c>
      <c r="DD456" s="14" t="str">
        <f t="shared" ca="1" si="9542"/>
        <v/>
      </c>
      <c r="DE456" s="14" t="str">
        <f t="shared" ca="1" si="9543"/>
        <v/>
      </c>
      <c r="DF456" s="14" t="str">
        <f t="shared" ca="1" si="9544"/>
        <v/>
      </c>
      <c r="DG456" s="14" t="str">
        <f t="shared" ca="1" si="9545"/>
        <v/>
      </c>
      <c r="DH456" s="14" t="str">
        <f t="shared" ca="1" si="9546"/>
        <v/>
      </c>
      <c r="DI456" s="14" t="str">
        <f t="shared" ca="1" si="9547"/>
        <v/>
      </c>
      <c r="DJ456" s="14" t="str">
        <f t="shared" ca="1" si="9548"/>
        <v/>
      </c>
      <c r="DK456" s="14" t="str">
        <f t="shared" ca="1" si="9549"/>
        <v/>
      </c>
      <c r="DL456" s="14" t="str">
        <f t="shared" ca="1" si="9550"/>
        <v/>
      </c>
      <c r="DM456" s="14" t="str">
        <f t="shared" ca="1" si="9551"/>
        <v/>
      </c>
      <c r="DN456" s="14" t="str">
        <f t="array" aca="1" ref="DN456" ca="1">IF(CU456&lt;&gt;"","There are errors in the entered values in the following cases: " &amp;SUBSTITUTE(CU456," ",", "),"")</f>
        <v/>
      </c>
      <c r="DO456" s="14" t="str">
        <f t="shared" ca="1" si="9552"/>
        <v/>
      </c>
      <c r="DP456" s="14" t="str">
        <f t="shared" ca="1" si="9553"/>
        <v/>
      </c>
      <c r="DQ456" s="14" t="str">
        <f t="shared" ca="1" si="9554"/>
        <v/>
      </c>
      <c r="DR456" s="14" t="str">
        <f t="shared" ca="1" si="9555"/>
        <v/>
      </c>
      <c r="DS456" s="14" t="str">
        <f t="shared" ca="1" si="9556"/>
        <v/>
      </c>
      <c r="DZ456" s="14" t="b">
        <f t="shared" ca="1" si="9557"/>
        <v>0</v>
      </c>
      <c r="EA456" s="14" t="str">
        <f t="shared" ca="1" si="9558"/>
        <v/>
      </c>
      <c r="EB456" s="14" t="str">
        <f t="shared" ca="1" si="9559"/>
        <v/>
      </c>
      <c r="EC456" s="14" t="str">
        <f t="shared" ca="1" si="9560"/>
        <v/>
      </c>
      <c r="ED456" s="14" t="str">
        <f t="shared" ca="1" si="9561"/>
        <v/>
      </c>
      <c r="EE456" s="14" t="str">
        <f t="shared" ca="1" si="9562"/>
        <v/>
      </c>
      <c r="EF456" s="14" t="str">
        <f t="shared" ca="1" si="9563"/>
        <v/>
      </c>
      <c r="EG456" s="14" t="str">
        <f t="shared" ca="1" si="9564"/>
        <v/>
      </c>
      <c r="EM456" s="14" t="b">
        <f t="shared" ca="1" si="9565"/>
        <v>0</v>
      </c>
      <c r="EN456" s="14" t="str">
        <f t="shared" ca="1" si="9566"/>
        <v/>
      </c>
      <c r="EO456" s="14" t="str">
        <f t="shared" ca="1" si="9567"/>
        <v/>
      </c>
      <c r="EP456" s="14" t="str">
        <f t="shared" ca="1" si="9568"/>
        <v/>
      </c>
      <c r="EQ456" s="14" t="str">
        <f t="shared" ca="1" si="9569"/>
        <v/>
      </c>
    </row>
    <row r="457" spans="2:147" s="14" customFormat="1">
      <c r="B457" s="14" t="str">
        <f t="shared" ca="1" si="9495"/>
        <v/>
      </c>
      <c r="C457" s="14">
        <f t="shared" ca="1" si="9496"/>
        <v>425</v>
      </c>
      <c r="D457" s="14">
        <f t="shared" si="9497"/>
        <v>455</v>
      </c>
      <c r="E457" s="14" t="str">
        <f t="shared" ca="1" si="9498"/>
        <v>I</v>
      </c>
      <c r="F457" s="14" t="str">
        <f t="shared" ca="1" si="9499"/>
        <v>q_112b_4c</v>
      </c>
      <c r="G457" s="14" t="str">
        <f t="shared" ca="1" si="9500"/>
        <v>How long vigorous sport activity 4</v>
      </c>
      <c r="H457" s="14" t="b">
        <f t="shared" ca="1" si="9501"/>
        <v>1</v>
      </c>
      <c r="I457" s="14" t="str">
        <f ca="1">IF($H457,ADDRESS(3,(D457+1)*2-1,4,,"["&amp;wew!$G$7&amp;"]"&amp;_sheetname_labels)&amp;":"&amp;ADDRESS(2+ster!$B$20,(D457+1)*2-1,4),"")</f>
        <v>[DBTemplate.xlsm]labels!AIA3:AIA61</v>
      </c>
      <c r="J457" s="14">
        <f t="array" aca="1" ref="J457" ca="1">IF(H457,MAX(0,MAX(IF(INDIRECT(I457)&lt;&gt;"",ROW(INDIRECT(I457)),""))-2),"")</f>
        <v>0</v>
      </c>
      <c r="K457" s="14" t="str">
        <f ca="1">IF($H457,IF($J457&gt;0,ADDRESS(3,(D457+1)*2-1,4,,"["&amp;wew!$G$7&amp;"]"&amp;_sheetname_labels)&amp;":"&amp;ADDRESS(2+J457,(D457+1)*2-1,4),""),"")</f>
        <v/>
      </c>
      <c r="L457" s="14" t="str">
        <f ca="1">IF($H457,IF($J457&gt;0,ADDRESS(3,(D457+1)*2,4,,"["&amp;wew!$G$7&amp;"]"&amp;_sheetname_labels)&amp;":"&amp;ADDRESS(2+J457,(D457+1)*2,4),""),"")</f>
        <v/>
      </c>
      <c r="M457" s="14">
        <f t="shared" ca="1" si="9502"/>
        <v>0</v>
      </c>
      <c r="N457" s="14">
        <f t="shared" ca="1" si="9503"/>
        <v>0</v>
      </c>
      <c r="O457" s="14" t="str">
        <f t="shared" ca="1" si="9504"/>
        <v>q_112b_4c</v>
      </c>
      <c r="P457" s="14" t="str">
        <f t="shared" ca="1" si="9505"/>
        <v>How long vigorous sport activity 4</v>
      </c>
      <c r="Q457" s="14" t="str">
        <f ca="1">IF($BP457,ADDRESS(3,D457+1,4,,"["&amp;wew!$G$7&amp;"]"&amp;_sheetname_dataframe)&amp;":"&amp;ADDRESS(2+ster!$C$14,D457+1,4),"")</f>
        <v>[DBTemplate.xlsm]data_frame!QN3:QN3</v>
      </c>
      <c r="R457" s="14" t="str">
        <f>IF($BP457,IF(MID(_xll.FORMULATEXT(INDEX(INDIRECT(Q457),1)),1,1)="=", _xll.FORMULATEXT(INDEX(INDIRECT(Q457),1),2,TRUE),""),"")</f>
        <v/>
      </c>
      <c r="S457" s="14">
        <f t="array" aca="1" ref="S457" ca="1">IF(H457,SUM(IF((IFERROR(INDIRECT(Q457)&lt;&gt;"",FALSE))*(INDIRECT(ster!$D$14)&lt;&gt;""),1,0)),"")</f>
        <v>1</v>
      </c>
      <c r="T457" s="14">
        <f t="array" aca="1" ref="T457" ca="1">IF(H457,IF(M457&gt;0,SUM(IFERROR(1*(MATCH(INDIRECT(Q457),INDIRECT(K457),0)&gt;0),0)*(INDIRECT(ster!$D$14)&lt;&gt;"")*NOT(ISNUMBER(INDIRECT(Q457)))),0),"")</f>
        <v>0</v>
      </c>
      <c r="U457" s="14">
        <f t="array" aca="1" ref="U457" ca="1">IF(H457,SUM((IFERROR(INDIRECT(Q457)="",FALSE))*(INDIRECT(ster!$D$14)&lt;&gt;"")),"")</f>
        <v>0</v>
      </c>
      <c r="V457" s="14">
        <f t="array" aca="1" ref="V457" ca="1">IF(H457,SUM((IFERROR(INDIRECT(Q457)="#ąś",TRUE))*(INDIRECT(ster!$D$14)&lt;&gt;"")),"")</f>
        <v>0</v>
      </c>
      <c r="W457" s="14">
        <f t="array" aca="1" ref="W457" ca="1">IF(H457,SUM(ISNUMBER(INDIRECT(Q457))*(INDIRECT(ster!$D$14)&lt;&gt;"")),"")</f>
        <v>1</v>
      </c>
      <c r="X457" s="14">
        <f t="array" aca="1" ref="X457" ca="1">IF(AND(H457,W457&gt;0),IF(wew!$B$3,MIN(IF((INDIRECT(ster!$D$14)&lt;&gt;"")*IFERROR(INDIRECT($Q457)&lt;&gt;"",FALSE),IFERROR(INDIRECT($Q457),"X"),"X")),"&lt;włącz podświetlanie wartości&gt;"),"—")</f>
        <v>2</v>
      </c>
      <c r="Y457" s="14">
        <f t="array" aca="1" ref="Y457" ca="1">IF(AND(H457,W457&gt;0),IF(wew!$B$3,MAX(IF((INDIRECT(ster!$D$14)&lt;&gt;"")*IFERROR(INDIRECT($Q457)&lt;&gt;"",FALSE),IFERROR(INDIRECT($Q457),"X"),"X")),"&lt;włącz podświetlanie wartości&gt;"),"—")</f>
        <v>2</v>
      </c>
      <c r="Z457" s="14">
        <f t="shared" ca="1" si="9506"/>
        <v>0</v>
      </c>
      <c r="AA457" s="12">
        <f t="shared" ca="1" si="9507"/>
        <v>1</v>
      </c>
      <c r="AB457" s="17">
        <f t="array" aca="1" ref="AB457" ca="1">IF(H457,IF(W457&gt;0,SUM((INDIRECT(ster!$D$14)&lt;&gt;"")*IFERROR((INDIRECT(Q457)&lt;&gt;"")*(INDIRECT(Q457)=INT(INDIRECT(Q457))),0)),0),"")</f>
        <v>1</v>
      </c>
      <c r="AC457" s="17">
        <f t="array" aca="1" ref="AC457" ca="1">IF(H457,W457-AB457,"")</f>
        <v>0</v>
      </c>
      <c r="AD457" s="17">
        <f t="shared" ca="1" si="9508"/>
        <v>1</v>
      </c>
      <c r="AE457" s="17" t="b">
        <f t="shared" ca="1" si="9509"/>
        <v>0</v>
      </c>
      <c r="AF457" s="17" t="str">
        <f ca="1">IF(AE457,IF($H457,ADDRESS(3,D457+2,4,,"["&amp;wew!$G$7&amp;"]"&amp;_sheetname_dataframe)&amp;":"&amp;ADDRESS(2+ster!$C$14,D457+2,4),""),"")</f>
        <v/>
      </c>
      <c r="AG457" s="17" t="str">
        <f t="shared" ca="1" si="9510"/>
        <v/>
      </c>
      <c r="AH457" s="17" t="b">
        <f t="shared" ca="1" si="9511"/>
        <v>0</v>
      </c>
      <c r="AI457" s="17" t="str">
        <f ca="1">IF(AH457,IF($H457,ADDRESS(3,D457+3,4,,"["&amp;wew!$G$7&amp;"]"&amp;_sheetname_dataframe)&amp;":"&amp;ADDRESS(2+ster!$C$14,D457+3,4),""),"")</f>
        <v/>
      </c>
      <c r="AJ457" s="17" t="str">
        <f t="shared" ca="1" si="9512"/>
        <v/>
      </c>
      <c r="AK457" s="17" t="b">
        <f t="shared" ca="1" si="9513"/>
        <v>0</v>
      </c>
      <c r="AL457" s="17" t="b">
        <f t="shared" ca="1" si="9514"/>
        <v>0</v>
      </c>
      <c r="AM457" s="17" t="b">
        <f t="shared" ca="1" si="9515"/>
        <v>1</v>
      </c>
      <c r="AN457" s="17">
        <f t="shared" ca="1" si="9516"/>
        <v>0</v>
      </c>
      <c r="AO457" s="24" t="str">
        <f t="shared" ca="1" si="9517"/>
        <v/>
      </c>
      <c r="AP457" s="24" t="str">
        <f t="shared" ca="1" si="9518"/>
        <v/>
      </c>
      <c r="AQ457" s="17" t="b">
        <f t="shared" ca="1" si="9519"/>
        <v>0</v>
      </c>
      <c r="AR457" s="17" t="b">
        <f t="shared" ca="1" si="9520"/>
        <v>0</v>
      </c>
      <c r="AS457" s="17" t="b">
        <f t="shared" ca="1" si="9521"/>
        <v>0</v>
      </c>
      <c r="AT457" s="17" t="b">
        <f t="shared" ca="1" si="9522"/>
        <v>0</v>
      </c>
      <c r="AU457" s="17" t="b">
        <f t="shared" ca="1" si="9523"/>
        <v>0</v>
      </c>
      <c r="AV457" s="17" t="b">
        <f t="shared" ca="1" si="9524"/>
        <v>0</v>
      </c>
      <c r="AW457" s="17" t="b">
        <f t="shared" ca="1" si="9525"/>
        <v>1</v>
      </c>
      <c r="AX457" s="14" t="b">
        <f t="array" aca="1" ref="AX457" ca="1">IF(H457,N457&gt;0,"")</f>
        <v>0</v>
      </c>
      <c r="AY457" s="17" t="str">
        <f t="shared" ca="1" si="9526"/>
        <v/>
      </c>
      <c r="AZ457" s="17" t="str">
        <f t="array" aca="1" ref="AZ457" ca="1">IF(AY457&lt;&gt;"",SUM(1*ISERROR(MATCH(INDIRECT(AY457),INDIRECT(K457),0)))=0,"")</f>
        <v/>
      </c>
      <c r="BA457" s="17" t="b">
        <f t="shared" ca="1" si="9527"/>
        <v>1</v>
      </c>
      <c r="BB457" s="17" t="b">
        <v>0</v>
      </c>
      <c r="BC457" s="17" t="b">
        <f t="shared" ca="1" si="9528"/>
        <v>0</v>
      </c>
      <c r="BD457" s="17" t="b">
        <f t="shared" ca="1" si="9529"/>
        <v>0</v>
      </c>
      <c r="BE457" s="17" t="b">
        <f t="shared" ca="1" si="9530"/>
        <v>1</v>
      </c>
      <c r="BF457" s="17" t="b">
        <f t="shared" ca="1" si="9531"/>
        <v>0</v>
      </c>
      <c r="BG457" s="17" t="b">
        <f t="shared" ca="1" si="9532"/>
        <v>0</v>
      </c>
      <c r="BH457" s="17" t="b">
        <f t="shared" ca="1" si="9533"/>
        <v>1</v>
      </c>
      <c r="BI457" s="17">
        <f t="shared" ca="1" si="9534"/>
        <v>4</v>
      </c>
      <c r="BJ457" s="17" t="b">
        <f t="shared" ca="1" si="9535"/>
        <v>0</v>
      </c>
      <c r="BK457" s="17" t="str">
        <f t="shared" ca="1" si="9536"/>
        <v/>
      </c>
      <c r="BL457" s="17" t="str">
        <f t="shared" ca="1" si="9537"/>
        <v/>
      </c>
      <c r="BM457" s="17" t="str">
        <f t="shared" ca="1" si="9538"/>
        <v>I</v>
      </c>
      <c r="BN457" s="17" t="str">
        <f t="shared" ca="1" si="9539"/>
        <v>I</v>
      </c>
      <c r="BO457" s="17" t="str">
        <f t="shared" ca="1" si="9540"/>
        <v>I</v>
      </c>
      <c r="BP457" s="14" t="b">
        <f t="shared" ca="1" si="9541"/>
        <v>1</v>
      </c>
      <c r="BQ457" s="35"/>
      <c r="BX457" s="16"/>
      <c r="BY457" s="16"/>
      <c r="BZ457" s="16"/>
      <c r="CA457" s="16"/>
      <c r="CB457" s="16"/>
      <c r="CC457" s="16"/>
      <c r="CD457" s="16"/>
      <c r="CE457" s="16"/>
      <c r="CF457" s="16"/>
      <c r="CN457" s="14">
        <f ca="1">IF(H457,IFERROR(IsVariableNameLegal(O457),0),0)</f>
        <v>0</v>
      </c>
      <c r="CO457" s="14" t="str">
        <f t="array" aca="1" ref="CO457" ca="1">IF(H457,IF(COUNTIF(INDIRECT(wew!$C$13),O457)&gt;1,TRIM(SUBSTITUTE(_xll.MCONCAT(IF((INDIRECT(wew!$C$13)=O457)*(COLUMN(INDIRECT(wew!$C$13))&lt;&gt;D457+1),-1+COLUMN(INDIRECT(wew!$C$13)),"")," "),"  "," ")),""),"")</f>
        <v/>
      </c>
      <c r="CP457" s="14" t="str">
        <f t="array" aca="1" ref="CP457" ca="1">IF(P457&lt;&gt;"",IF(LEN(P457)&gt;150,1,""),"")</f>
        <v/>
      </c>
      <c r="CQ457" s="14" t="str">
        <f t="array" aca="1" ref="CQ457" ca="1">IF(AND(H457,NOT(ster!$J$3)),IF(COUNTIF(INDIRECT(wew!$C$15),P457)&gt;1,TRIM(SUBSTITUTE(_xll.MCONCAT(IF((INDIRECT(wew!$C$15)=P457)*(COLUMN(INDIRECT(wew!$C$15))&lt;&gt;D457+1),-1+COLUMN(INDIRECT(wew!$C$15)),"")," "),"  "," ")),""),"")</f>
        <v/>
      </c>
      <c r="CR457" s="14" t="str">
        <f t="array" aca="1" ref="CR457" ca="1">IF(H457,IF(AND(W457&gt;0,AO457&lt;&gt;""),TRIM(SUBSTITUTE(_xll.MCONCAT(IFERROR(IF(ISNUMBER(INDIRECT(Q457)),IF((INDIRECT(ster!$D$14)&lt;&gt;"")*(INDIRECT(Q457)&lt;AO457),INDIRECT(ster!$D$14) &amp; ": " &amp;  SUBSTITUTE(IF( AV457,IFERROR(TEXT(INDIRECT(Q457),"rrrr-mm-dd") &amp;" (" &amp; INDIRECT(Q457) &amp;")",INDIRECT(Q457)),INDIRECT(Q457))," "," "),""),""),"")," "),"  "," ")),""),"")</f>
        <v/>
      </c>
      <c r="CS457" s="14" t="str">
        <f t="array" aca="1" ref="CS457" ca="1">IF(H457,IF(AND(W457&gt;0,AP457&lt;&gt;""),TRIM(SUBSTITUTE(_xll.MCONCAT(IFERROR(IF(ISNUMBER(INDIRECT(Q457)),IF((INDIRECT(ster!$D$14)&lt;&gt;"")*(INDIRECT(Q457)&gt;AP457),INDIRECT(ster!$D$14) &amp; ": " &amp;  SUBSTITUTE(IF( AV457,IFERROR(TEXT(INDIRECT(Q457),"rrrr-mm-dd")&amp;" (" &amp; INDIRECT(Q457) &amp;")",INDIRECT(Q457)),INDIRECT(Q457))," "," "),""),""),"")," "),"  "," ")),""),"")</f>
        <v/>
      </c>
      <c r="CT457" s="14" t="str">
        <f t="array" aca="1" ref="CT457" ca="1">IF(H457,IF(AND(N457&gt;0,AR457),TRIM(SUBSTITUTE(_xll.MCONCAT(IFERROR(IF(ISNUMBER(INDIRECT(Q457)),IF((INDIRECT(ster!$D$14)&lt;&gt;"")*(IFERROR(0*(MATCH(INDIRECT(Q457),INDIRECT(K457),0)&gt;0),1)),INDIRECT(ster!$D$14) &amp; ": " &amp;  SUBSTITUTE(IF( AV457,IFERROR(TEXT(INDIRECT(Q457),"rrrr-mm-dd")&amp;" (" &amp; INDIRECT(Q457) &amp;")",INDIRECT(Q457)),INDIRECT(Q457))," "," "),""),""),"")," "),"  "," ")),""),"")</f>
        <v/>
      </c>
      <c r="CU457" s="14" t="str">
        <f t="array" aca="1" ref="CU457" ca="1">IF(H457,IF(AND(V457&gt;0),TRIM(SUBSTITUTE(_xll.MCONCAT(IF((INDIRECT(ster!$D$14)&lt;&gt;"")*(IFERROR(0*(INDIRECT(Q457)&lt;&gt;""),1)),INDIRECT(ster!$D$14),"")," "),"  "," ")),""),"")</f>
        <v/>
      </c>
      <c r="CV457" s="14" t="str">
        <f t="array" aca="1" ref="CV457" ca="1">IF(H457,IF(AS457,
TRIM(SUBSTITUTE(_xll.MCONCAT(IF(
   (INDIRECT(ster!$D$14)&lt;&gt;"")*
   ((INDIRECT(Q457)="")+
      NOT(ISNUMBER(INDIRECT(Q457)))*
      NOT(ISERROR(MATCH(INDIRECT(Q457),INDIRECT(K457),0)))
    ),
      INDIRECT(ster!$D$14),
   "")," "),"  "," ")),
""),"")</f>
        <v/>
      </c>
      <c r="CW457" s="14" t="str">
        <f t="array" aca="1" ref="CW457" ca="1">IF(H457,IF(AND(AQ457),TRIM(SUBSTITUTE(_xll.MCONCAT(IFERROR(IF(ISNUMBER(INDIRECT(Q457)),IF((INDIRECT(ster!$D$14)&lt;&gt;"")*(INDIRECT(Q457)&lt;&gt;INT(INDIRECT(Q457))),INDIRECT(ster!$D$14) &amp; ": " &amp; INDIRECT(Q457),""),""),"")," "),"  "," ")),""),"")</f>
        <v/>
      </c>
      <c r="CX457" s="14" t="str">
        <f t="array" aca="1" ref="CX457" ca="1">IF(H457,IF(OR(AU457,AV457),TRIM(SUBSTITUTE(_xll.MCONCAT(IF((INDIRECT(ster!$D$14)&lt;&gt;"")*NOT(ISNUMBER(INDIRECT(Q457))),IF(ISERROR(MATCH(INDIRECT(Q457),INDIRECT(K457),0)),IFERROR(IF(INDIRECT(Q457)&lt;&gt;"",INDIRECT(ster!$D$14) &amp; ": " &amp; SUBSTITUTE(INDIRECT(Q457)," "," "),""),""),""),"")," "),"  "," ")),""),"")</f>
        <v/>
      </c>
      <c r="CY457" s="14" t="str">
        <f t="array" aca="1" ref="CY457" ca="1">IF(H457,IF(AE457,TRIM(SUBSTITUTE(_xll.MCONCAT(IF((INDIRECT(ster!$D$14)&lt;&gt;"")*IFERROR(NOT(INDIRECT(AF457)),FALSE),IF(ISERROR(MATCH(INDIRECT(Q457),INDIRECT(K457),0)),IFERROR(IF(INDIRECT(Q457)&lt;&gt;"",INDIRECT(ster!$D$14)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CZ457" s="14" t="str">
        <f t="array" aca="1" ref="CZ457" ca="1">IF(H457,IF(AH457,TRIM(SUBSTITUTE(_xll.MCONCAT(IF((INDIRECT(ster!$D$14)&lt;&gt;"")*IFERROR(NOT(INDIRECT(AI457)),FALSE),IF(ISERROR(MATCH(INDIRECT(Q457),INDIRECT(K457),0)),IFERROR(IF(INDIRECT(Q457)&lt;&gt;"",INDIRECT(ster!$D$14)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DC457" s="14" t="str">
        <f ca="1">SUBSTITUTE(SUBSTITUTE(SUBSTITUTE(SUBSTITUTE(_xll.MCONCAT(DG457:DS457,"■"),"■■","■"),"■■","■"),"■■","■"),"■■","■")</f>
        <v>■</v>
      </c>
      <c r="DD457" s="14" t="str">
        <f t="shared" ca="1" si="9542"/>
        <v/>
      </c>
      <c r="DE457" s="14" t="str">
        <f t="shared" ca="1" si="9543"/>
        <v/>
      </c>
      <c r="DF457" s="14" t="str">
        <f t="shared" ca="1" si="9544"/>
        <v/>
      </c>
      <c r="DG457" s="14" t="str">
        <f t="shared" ca="1" si="9545"/>
        <v/>
      </c>
      <c r="DH457" s="14" t="str">
        <f t="shared" ca="1" si="9546"/>
        <v/>
      </c>
      <c r="DI457" s="14" t="str">
        <f t="shared" ca="1" si="9547"/>
        <v/>
      </c>
      <c r="DJ457" s="14" t="str">
        <f t="shared" ca="1" si="9548"/>
        <v/>
      </c>
      <c r="DK457" s="14" t="str">
        <f t="shared" ca="1" si="9549"/>
        <v/>
      </c>
      <c r="DL457" s="14" t="str">
        <f t="shared" ca="1" si="9550"/>
        <v/>
      </c>
      <c r="DM457" s="14" t="str">
        <f t="shared" ca="1" si="9551"/>
        <v/>
      </c>
      <c r="DN457" s="14" t="str">
        <f t="array" aca="1" ref="DN457" ca="1">IF(CU457&lt;&gt;"","There are errors in the entered values in the following cases: " &amp;SUBSTITUTE(CU457," ",", "),"")</f>
        <v/>
      </c>
      <c r="DO457" s="14" t="str">
        <f t="shared" ca="1" si="9552"/>
        <v/>
      </c>
      <c r="DP457" s="14" t="str">
        <f t="shared" ca="1" si="9553"/>
        <v/>
      </c>
      <c r="DQ457" s="14" t="str">
        <f t="shared" ca="1" si="9554"/>
        <v/>
      </c>
      <c r="DR457" s="14" t="str">
        <f t="shared" ca="1" si="9555"/>
        <v/>
      </c>
      <c r="DS457" s="14" t="str">
        <f t="shared" ca="1" si="9556"/>
        <v/>
      </c>
      <c r="DZ457" s="14" t="b">
        <f t="shared" ca="1" si="9557"/>
        <v>0</v>
      </c>
      <c r="EA457" s="14" t="str">
        <f t="shared" ca="1" si="9558"/>
        <v/>
      </c>
      <c r="EB457" s="14" t="str">
        <f t="shared" ca="1" si="9559"/>
        <v/>
      </c>
      <c r="EC457" s="14" t="str">
        <f t="shared" ca="1" si="9560"/>
        <v/>
      </c>
      <c r="ED457" s="14" t="str">
        <f t="shared" ca="1" si="9561"/>
        <v/>
      </c>
      <c r="EE457" s="14" t="str">
        <f t="shared" ca="1" si="9562"/>
        <v/>
      </c>
      <c r="EF457" s="14" t="str">
        <f t="shared" ca="1" si="9563"/>
        <v/>
      </c>
      <c r="EG457" s="14" t="str">
        <f t="shared" ca="1" si="9564"/>
        <v/>
      </c>
      <c r="EM457" s="14" t="b">
        <f t="shared" ca="1" si="9565"/>
        <v>0</v>
      </c>
      <c r="EN457" s="14" t="str">
        <f t="shared" ca="1" si="9566"/>
        <v/>
      </c>
      <c r="EO457" s="14" t="str">
        <f t="shared" ca="1" si="9567"/>
        <v/>
      </c>
      <c r="EP457" s="14" t="str">
        <f t="shared" ca="1" si="9568"/>
        <v/>
      </c>
      <c r="EQ457" s="14" t="str">
        <f t="shared" ca="1" si="9569"/>
        <v/>
      </c>
    </row>
    <row r="458" spans="2:147" s="14" customFormat="1">
      <c r="B458" s="14" t="str">
        <f t="shared" ca="1" si="9495"/>
        <v/>
      </c>
      <c r="C458" s="14">
        <f t="shared" ca="1" si="9496"/>
        <v>426</v>
      </c>
      <c r="D458" s="14">
        <f t="shared" si="9497"/>
        <v>456</v>
      </c>
      <c r="E458" s="14" t="str">
        <f t="shared" ca="1" si="9498"/>
        <v>N</v>
      </c>
      <c r="F458" s="14" t="str">
        <f t="shared" ca="1" si="9499"/>
        <v>q_112b_5a</v>
      </c>
      <c r="G458" s="14" t="str">
        <f t="shared" ca="1" si="9500"/>
        <v>Type of vigorous sport activity 5</v>
      </c>
      <c r="H458" s="14" t="b">
        <f t="shared" ca="1" si="9501"/>
        <v>1</v>
      </c>
      <c r="I458" s="14" t="str">
        <f ca="1">IF($H458,ADDRESS(3,(D458+1)*2-1,4,,"["&amp;wew!$G$7&amp;"]"&amp;_sheetname_labels)&amp;":"&amp;ADDRESS(2+ster!$B$20,(D458+1)*2-1,4),"")</f>
        <v>[DBTemplate.xlsm]labels!AIC3:AIC61</v>
      </c>
      <c r="J458" s="14">
        <f t="array" aca="1" ref="J458" ca="1">IF(H458,MAX(0,MAX(IF(INDIRECT(I458)&lt;&gt;"",ROW(INDIRECT(I458)),""))-2),"")</f>
        <v>22</v>
      </c>
      <c r="K458" s="14" t="str">
        <f ca="1">IF($H458,IF($J458&gt;0,ADDRESS(3,(D458+1)*2-1,4,,"["&amp;wew!$G$7&amp;"]"&amp;_sheetname_labels)&amp;":"&amp;ADDRESS(2+J458,(D458+1)*2-1,4),""),"")</f>
        <v>[DBTemplate.xlsm]labels!AIC3:AIC24</v>
      </c>
      <c r="L458" s="14" t="str">
        <f ca="1">IF($H458,IF($J458&gt;0,ADDRESS(3,(D458+1)*2,4,,"["&amp;wew!$G$7&amp;"]"&amp;_sheetname_labels)&amp;":"&amp;ADDRESS(2+J458,(D458+1)*2,4),""),"")</f>
        <v>[DBTemplate.xlsm]labels!AID3:AID24</v>
      </c>
      <c r="M458" s="14">
        <f t="shared" ca="1" si="9502"/>
        <v>0</v>
      </c>
      <c r="N458" s="14">
        <f t="shared" ca="1" si="9503"/>
        <v>22</v>
      </c>
      <c r="O458" s="14" t="str">
        <f t="shared" ca="1" si="9504"/>
        <v>q_112b_5a</v>
      </c>
      <c r="P458" s="14" t="str">
        <f t="shared" ca="1" si="9505"/>
        <v>Type of vigorous sport activity 5</v>
      </c>
      <c r="Q458" s="14" t="str">
        <f ca="1">IF($BP458,ADDRESS(3,D458+1,4,,"["&amp;wew!$G$7&amp;"]"&amp;_sheetname_dataframe)&amp;":"&amp;ADDRESS(2+ster!$C$14,D458+1,4),"")</f>
        <v>[DBTemplate.xlsm]data_frame!QO3:QO3</v>
      </c>
      <c r="R458" s="14" t="str">
        <f>IF($BP458,IF(MID(_xll.FORMULATEXT(INDEX(INDIRECT(Q458),1)),1,1)="=", _xll.FORMULATEXT(INDEX(INDIRECT(Q458),1),2,TRUE),""),"")</f>
        <v/>
      </c>
      <c r="S458" s="14">
        <f t="array" aca="1" ref="S458" ca="1">IF(H458,SUM(IF((IFERROR(INDIRECT(Q458)&lt;&gt;"",FALSE))*(INDIRECT(ster!$D$14)&lt;&gt;""),1,0)),"")</f>
        <v>0</v>
      </c>
      <c r="T458" s="14">
        <f t="array" aca="1" ref="T458" ca="1">IF(H458,IF(M458&gt;0,SUM(IFERROR(1*(MATCH(INDIRECT(Q458),INDIRECT(K458),0)&gt;0),0)*(INDIRECT(ster!$D$14)&lt;&gt;"")*NOT(ISNUMBER(INDIRECT(Q458)))),0),"")</f>
        <v>0</v>
      </c>
      <c r="U458" s="14">
        <f t="array" aca="1" ref="U458" ca="1">IF(H458,SUM((IFERROR(INDIRECT(Q458)="",FALSE))*(INDIRECT(ster!$D$14)&lt;&gt;"")),"")</f>
        <v>1</v>
      </c>
      <c r="V458" s="14">
        <f t="array" aca="1" ref="V458" ca="1">IF(H458,SUM((IFERROR(INDIRECT(Q458)="#ąś",TRUE))*(INDIRECT(ster!$D$14)&lt;&gt;"")),"")</f>
        <v>0</v>
      </c>
      <c r="W458" s="14">
        <f t="array" aca="1" ref="W458" ca="1">IF(H458,SUM(ISNUMBER(INDIRECT(Q458))*(INDIRECT(ster!$D$14)&lt;&gt;"")),"")</f>
        <v>0</v>
      </c>
      <c r="X458" s="14" t="str">
        <f t="array" aca="1" ref="X458" ca="1">IF(AND(H458,W458&gt;0),IF(wew!$B$3,MIN(IF((INDIRECT(ster!$D$14)&lt;&gt;"")*IFERROR(INDIRECT($Q458)&lt;&gt;"",FALSE),IFERROR(INDIRECT($Q458),"X"),"X")),"&lt;włącz podświetlanie wartości&gt;"),"—")</f>
        <v>—</v>
      </c>
      <c r="Y458" s="14" t="str">
        <f t="array" aca="1" ref="Y458" ca="1">IF(AND(H458,W458&gt;0),IF(wew!$B$3,MAX(IF((INDIRECT(ster!$D$14)&lt;&gt;"")*IFERROR(INDIRECT($Q458)&lt;&gt;"",FALSE),IFERROR(INDIRECT($Q458),"X"),"X")),"&lt;włącz podświetlanie wartości&gt;"),"—")</f>
        <v>—</v>
      </c>
      <c r="Z458" s="14">
        <f t="shared" ca="1" si="9506"/>
        <v>0</v>
      </c>
      <c r="AA458" s="12" t="str">
        <f t="shared" ca="1" si="9507"/>
        <v>—</v>
      </c>
      <c r="AB458" s="17">
        <f t="array" aca="1" ref="AB458" ca="1">IF(H458,IF(W458&gt;0,SUM((INDIRECT(ster!$D$14)&lt;&gt;"")*IFERROR((INDIRECT(Q458)&lt;&gt;"")*(INDIRECT(Q458)=INT(INDIRECT(Q458))),0)),0),"")</f>
        <v>0</v>
      </c>
      <c r="AC458" s="17">
        <f t="array" aca="1" ref="AC458" ca="1">IF(H458,W458-AB458,"")</f>
        <v>0</v>
      </c>
      <c r="AD458" s="17">
        <f t="shared" ca="1" si="9508"/>
        <v>1</v>
      </c>
      <c r="AE458" s="17" t="b">
        <f t="shared" ca="1" si="9509"/>
        <v>0</v>
      </c>
      <c r="AF458" s="17" t="str">
        <f ca="1">IF(AE458,IF($H458,ADDRESS(3,D458+2,4,,"["&amp;wew!$G$7&amp;"]"&amp;_sheetname_dataframe)&amp;":"&amp;ADDRESS(2+ster!$C$14,D458+2,4),""),"")</f>
        <v/>
      </c>
      <c r="AG458" s="17" t="str">
        <f t="shared" ca="1" si="9510"/>
        <v/>
      </c>
      <c r="AH458" s="17" t="b">
        <f t="shared" ca="1" si="9511"/>
        <v>0</v>
      </c>
      <c r="AI458" s="17" t="str">
        <f ca="1">IF(AH458,IF($H458,ADDRESS(3,D458+3,4,,"["&amp;wew!$G$7&amp;"]"&amp;_sheetname_dataframe)&amp;":"&amp;ADDRESS(2+ster!$C$14,D458+3,4),""),"")</f>
        <v/>
      </c>
      <c r="AJ458" s="17" t="str">
        <f t="shared" ca="1" si="9512"/>
        <v/>
      </c>
      <c r="AK458" s="17" t="b">
        <f t="shared" ca="1" si="9513"/>
        <v>0</v>
      </c>
      <c r="AL458" s="17" t="b">
        <f t="shared" ca="1" si="9514"/>
        <v>0</v>
      </c>
      <c r="AM458" s="17" t="b">
        <f t="shared" ca="1" si="9515"/>
        <v>0</v>
      </c>
      <c r="AN458" s="17">
        <f t="shared" ca="1" si="9516"/>
        <v>0</v>
      </c>
      <c r="AO458" s="24" t="str">
        <f t="shared" ca="1" si="9517"/>
        <v/>
      </c>
      <c r="AP458" s="24" t="str">
        <f t="shared" ca="1" si="9518"/>
        <v/>
      </c>
      <c r="AQ458" s="17" t="b">
        <f t="shared" ca="1" si="9519"/>
        <v>0</v>
      </c>
      <c r="AR458" s="17" t="b">
        <f t="shared" ca="1" si="9520"/>
        <v>0</v>
      </c>
      <c r="AS458" s="17" t="b">
        <f t="shared" ca="1" si="9521"/>
        <v>0</v>
      </c>
      <c r="AT458" s="17" t="b">
        <f t="shared" ca="1" si="9522"/>
        <v>0</v>
      </c>
      <c r="AU458" s="17" t="b">
        <f t="shared" ca="1" si="9523"/>
        <v>1</v>
      </c>
      <c r="AV458" s="17" t="b">
        <f t="shared" ca="1" si="9524"/>
        <v>0</v>
      </c>
      <c r="AW458" s="17" t="b">
        <f t="shared" ca="1" si="9525"/>
        <v>0</v>
      </c>
      <c r="AX458" s="14" t="b">
        <f t="array" aca="1" ref="AX458" ca="1">IF(H458,N458&gt;0,"")</f>
        <v>1</v>
      </c>
      <c r="AY458" s="17" t="str">
        <f t="shared" ca="1" si="9526"/>
        <v>C3:C24</v>
      </c>
      <c r="AZ458" s="17" t="b">
        <f t="array" aca="1" ref="AZ458" ca="1">IF(AY458&lt;&gt;"",SUM(1*ISERROR(MATCH(INDIRECT(AY458),INDIRECT(K458),0)))=0,"")</f>
        <v>1</v>
      </c>
      <c r="BA458" s="17" t="b">
        <f t="shared" ca="1" si="9527"/>
        <v>1</v>
      </c>
      <c r="BB458" s="17" t="b">
        <v>0</v>
      </c>
      <c r="BC458" s="17" t="b">
        <f t="shared" ca="1" si="9528"/>
        <v>1</v>
      </c>
      <c r="BD458" s="17" t="b">
        <f t="shared" ca="1" si="9529"/>
        <v>0</v>
      </c>
      <c r="BE458" s="17" t="b">
        <f t="shared" ca="1" si="9530"/>
        <v>0</v>
      </c>
      <c r="BF458" s="17" t="b">
        <f t="shared" ca="1" si="9531"/>
        <v>0</v>
      </c>
      <c r="BG458" s="17" t="b">
        <f t="shared" ca="1" si="9532"/>
        <v>0</v>
      </c>
      <c r="BH458" s="17" t="b">
        <f t="shared" ca="1" si="9533"/>
        <v>1</v>
      </c>
      <c r="BI458" s="17">
        <f t="shared" ca="1" si="9534"/>
        <v>2</v>
      </c>
      <c r="BJ458" s="17" t="b">
        <f t="shared" ca="1" si="9535"/>
        <v>0</v>
      </c>
      <c r="BK458" s="17" t="str">
        <f t="shared" ca="1" si="9536"/>
        <v/>
      </c>
      <c r="BL458" s="17" t="str">
        <f t="shared" ca="1" si="9537"/>
        <v/>
      </c>
      <c r="BM458" s="17" t="str">
        <f t="shared" ca="1" si="9538"/>
        <v>F</v>
      </c>
      <c r="BN458" s="17" t="str">
        <f t="shared" ca="1" si="9539"/>
        <v>F</v>
      </c>
      <c r="BO458" s="17" t="str">
        <f t="shared" ca="1" si="9540"/>
        <v>N</v>
      </c>
      <c r="BP458" s="14" t="b">
        <f t="shared" ca="1" si="9541"/>
        <v>1</v>
      </c>
      <c r="BQ458" s="35"/>
      <c r="BX458" s="16"/>
      <c r="BY458" s="16"/>
      <c r="BZ458" s="16"/>
      <c r="CA458" s="16"/>
      <c r="CB458" s="16"/>
      <c r="CC458" s="16"/>
      <c r="CD458" s="16"/>
      <c r="CE458" s="16"/>
      <c r="CF458" s="16"/>
      <c r="CN458" s="14">
        <f ca="1">IF(H458,IFERROR(IsVariableNameLegal(O458),0),0)</f>
        <v>0</v>
      </c>
      <c r="CO458" s="14" t="str">
        <f t="array" aca="1" ref="CO458" ca="1">IF(H458,IF(COUNTIF(INDIRECT(wew!$C$13),O458)&gt;1,TRIM(SUBSTITUTE(_xll.MCONCAT(IF((INDIRECT(wew!$C$13)=O458)*(COLUMN(INDIRECT(wew!$C$13))&lt;&gt;D458+1),-1+COLUMN(INDIRECT(wew!$C$13)),"")," "),"  "," ")),""),"")</f>
        <v/>
      </c>
      <c r="CP458" s="14" t="str">
        <f t="array" aca="1" ref="CP458" ca="1">IF(P458&lt;&gt;"",IF(LEN(P458)&gt;150,1,""),"")</f>
        <v/>
      </c>
      <c r="CQ458" s="14" t="str">
        <f t="array" aca="1" ref="CQ458" ca="1">IF(AND(H458,NOT(ster!$J$3)),IF(COUNTIF(INDIRECT(wew!$C$15),P458)&gt;1,TRIM(SUBSTITUTE(_xll.MCONCAT(IF((INDIRECT(wew!$C$15)=P458)*(COLUMN(INDIRECT(wew!$C$15))&lt;&gt;D458+1),-1+COLUMN(INDIRECT(wew!$C$15)),"")," "),"  "," ")),""),"")</f>
        <v/>
      </c>
      <c r="CR458" s="14" t="str">
        <f t="array" aca="1" ref="CR458" ca="1">IF(H458,IF(AND(W458&gt;0,AO458&lt;&gt;""),TRIM(SUBSTITUTE(_xll.MCONCAT(IFERROR(IF(ISNUMBER(INDIRECT(Q458)),IF((INDIRECT(ster!$D$14)&lt;&gt;"")*(INDIRECT(Q458)&lt;AO458),INDIRECT(ster!$D$14) &amp; ": " &amp;  SUBSTITUTE(IF( AV458,IFERROR(TEXT(INDIRECT(Q458),"rrrr-mm-dd") &amp;" (" &amp; INDIRECT(Q458) &amp;")",INDIRECT(Q458)),INDIRECT(Q458))," "," "),""),""),"")," "),"  "," ")),""),"")</f>
        <v/>
      </c>
      <c r="CS458" s="14" t="str">
        <f t="array" aca="1" ref="CS458" ca="1">IF(H458,IF(AND(W458&gt;0,AP458&lt;&gt;""),TRIM(SUBSTITUTE(_xll.MCONCAT(IFERROR(IF(ISNUMBER(INDIRECT(Q458)),IF((INDIRECT(ster!$D$14)&lt;&gt;"")*(INDIRECT(Q458)&gt;AP458),INDIRECT(ster!$D$14) &amp; ": " &amp;  SUBSTITUTE(IF( AV458,IFERROR(TEXT(INDIRECT(Q458),"rrrr-mm-dd")&amp;" (" &amp; INDIRECT(Q458) &amp;")",INDIRECT(Q458)),INDIRECT(Q458))," "," "),""),""),"")," "),"  "," ")),""),"")</f>
        <v/>
      </c>
      <c r="CT458" s="14" t="str">
        <f t="array" aca="1" ref="CT458" ca="1">IF(H458,IF(AND(N458&gt;0,AR458),TRIM(SUBSTITUTE(_xll.MCONCAT(IFERROR(IF(ISNUMBER(INDIRECT(Q458)),IF((INDIRECT(ster!$D$14)&lt;&gt;"")*(IFERROR(0*(MATCH(INDIRECT(Q458),INDIRECT(K458),0)&gt;0),1)),INDIRECT(ster!$D$14) &amp; ": " &amp;  SUBSTITUTE(IF( AV458,IFERROR(TEXT(INDIRECT(Q458),"rrrr-mm-dd")&amp;" (" &amp; INDIRECT(Q458) &amp;")",INDIRECT(Q458)),INDIRECT(Q458))," "," "),""),""),"")," "),"  "," ")),""),"")</f>
        <v/>
      </c>
      <c r="CU458" s="14" t="str">
        <f t="array" aca="1" ref="CU458" ca="1">IF(H458,IF(AND(V458&gt;0),TRIM(SUBSTITUTE(_xll.MCONCAT(IF((INDIRECT(ster!$D$14)&lt;&gt;"")*(IFERROR(0*(INDIRECT(Q458)&lt;&gt;""),1)),INDIRECT(ster!$D$14),"")," "),"  "," ")),""),"")</f>
        <v/>
      </c>
      <c r="CV458" s="14" t="str">
        <f t="array" aca="1" ref="CV458" ca="1">IF(H458,IF(AS458,
TRIM(SUBSTITUTE(_xll.MCONCAT(IF(
   (INDIRECT(ster!$D$14)&lt;&gt;"")*
   ((INDIRECT(Q458)="")+
      NOT(ISNUMBER(INDIRECT(Q458)))*
      NOT(ISERROR(MATCH(INDIRECT(Q458),INDIRECT(K458),0)))
    ),
      INDIRECT(ster!$D$14),
   "")," "),"  "," ")),
""),"")</f>
        <v/>
      </c>
      <c r="CW458" s="14" t="str">
        <f t="array" aca="1" ref="CW458" ca="1">IF(H458,IF(AND(AQ458),TRIM(SUBSTITUTE(_xll.MCONCAT(IFERROR(IF(ISNUMBER(INDIRECT(Q458)),IF((INDIRECT(ster!$D$14)&lt;&gt;"")*(INDIRECT(Q458)&lt;&gt;INT(INDIRECT(Q458))),INDIRECT(ster!$D$14) &amp; ": " &amp; INDIRECT(Q458),""),""),"")," "),"  "," ")),""),"")</f>
        <v/>
      </c>
      <c r="CX458" s="14" t="str">
        <f t="array" aca="1" ref="CX458" ca="1">IF(H458,IF(OR(AU458,AV458),TRIM(SUBSTITUTE(_xll.MCONCAT(IF((INDIRECT(ster!$D$14)&lt;&gt;"")*NOT(ISNUMBER(INDIRECT(Q458))),IF(ISERROR(MATCH(INDIRECT(Q458),INDIRECT(K458),0)),IFERROR(IF(INDIRECT(Q458)&lt;&gt;"",INDIRECT(ster!$D$14) &amp; ": " &amp; SUBSTITUTE(INDIRECT(Q458)," "," "),""),""),""),"")," "),"  "," ")),""),"")</f>
        <v/>
      </c>
      <c r="CY458" s="14" t="str">
        <f t="array" aca="1" ref="CY458" ca="1">IF(H458,IF(AE458,TRIM(SUBSTITUTE(_xll.MCONCAT(IF((INDIRECT(ster!$D$14)&lt;&gt;"")*IFERROR(NOT(INDIRECT(AF458)),FALSE),IF(ISERROR(MATCH(INDIRECT(Q458),INDIRECT(K458),0)),IFERROR(IF(INDIRECT(Q458)&lt;&gt;"",INDIRECT(ster!$D$14)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CZ458" s="14" t="str">
        <f t="array" aca="1" ref="CZ458" ca="1">IF(H458,IF(AH458,TRIM(SUBSTITUTE(_xll.MCONCAT(IF((INDIRECT(ster!$D$14)&lt;&gt;"")*IFERROR(NOT(INDIRECT(AI458)),FALSE),IF(ISERROR(MATCH(INDIRECT(Q458),INDIRECT(K458),0)),IFERROR(IF(INDIRECT(Q458)&lt;&gt;"",INDIRECT(ster!$D$14)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DC458" s="14" t="str">
        <f ca="1">SUBSTITUTE(SUBSTITUTE(SUBSTITUTE(SUBSTITUTE(_xll.MCONCAT(DG458:DS458,"■"),"■■","■"),"■■","■"),"■■","■"),"■■","■")</f>
        <v>■</v>
      </c>
      <c r="DD458" s="14" t="str">
        <f t="shared" ca="1" si="9542"/>
        <v/>
      </c>
      <c r="DE458" s="14" t="str">
        <f t="shared" ca="1" si="9543"/>
        <v/>
      </c>
      <c r="DF458" s="14" t="str">
        <f t="shared" ca="1" si="9544"/>
        <v/>
      </c>
      <c r="DG458" s="14" t="str">
        <f t="shared" ca="1" si="9545"/>
        <v/>
      </c>
      <c r="DH458" s="14" t="str">
        <f t="shared" ca="1" si="9546"/>
        <v/>
      </c>
      <c r="DI458" s="14" t="str">
        <f t="shared" ca="1" si="9547"/>
        <v/>
      </c>
      <c r="DJ458" s="14" t="str">
        <f t="shared" ca="1" si="9548"/>
        <v/>
      </c>
      <c r="DK458" s="14" t="str">
        <f t="shared" ca="1" si="9549"/>
        <v/>
      </c>
      <c r="DL458" s="14" t="str">
        <f t="shared" ca="1" si="9550"/>
        <v/>
      </c>
      <c r="DM458" s="14" t="str">
        <f t="shared" ca="1" si="9551"/>
        <v/>
      </c>
      <c r="DN458" s="14" t="str">
        <f t="array" aca="1" ref="DN458" ca="1">IF(CU458&lt;&gt;"","There are errors in the entered values in the following cases: " &amp;SUBSTITUTE(CU458," ",", "),"")</f>
        <v/>
      </c>
      <c r="DO458" s="14" t="str">
        <f t="shared" ca="1" si="9552"/>
        <v/>
      </c>
      <c r="DP458" s="14" t="str">
        <f t="shared" ca="1" si="9553"/>
        <v/>
      </c>
      <c r="DQ458" s="14" t="str">
        <f t="shared" ca="1" si="9554"/>
        <v/>
      </c>
      <c r="DR458" s="14" t="str">
        <f t="shared" ca="1" si="9555"/>
        <v/>
      </c>
      <c r="DS458" s="14" t="str">
        <f t="shared" ca="1" si="9556"/>
        <v/>
      </c>
      <c r="DZ458" s="14" t="b">
        <f t="shared" ca="1" si="9557"/>
        <v>0</v>
      </c>
      <c r="EA458" s="14" t="str">
        <f t="shared" ca="1" si="9558"/>
        <v>Type of vigorous sport activity 5 (q_112b_5a)</v>
      </c>
      <c r="EB458" s="14" t="str">
        <f t="shared" ca="1" si="9559"/>
        <v xml:space="preserve">Values must be numeric. </v>
      </c>
      <c r="EC458" s="14" t="str">
        <f t="shared" ca="1" si="9560"/>
        <v xml:space="preserve">Type of vigorous sport activity 5 (q_112b_5a): Values must be numeric. </v>
      </c>
      <c r="ED458" s="14" t="str">
        <f t="shared" ca="1" si="9561"/>
        <v/>
      </c>
      <c r="EE458" s="14" t="str">
        <f t="shared" ca="1" si="9562"/>
        <v>Values must be numeric</v>
      </c>
      <c r="EF458" s="14" t="str">
        <f t="shared" ca="1" si="9563"/>
        <v/>
      </c>
      <c r="EG458" s="14" t="str">
        <f t="shared" ca="1" si="9564"/>
        <v/>
      </c>
      <c r="EM458" s="14" t="b">
        <f t="shared" ca="1" si="9565"/>
        <v>1</v>
      </c>
      <c r="EN458" s="14">
        <f t="shared" ca="1" si="9566"/>
        <v>426</v>
      </c>
      <c r="EO458" s="14" t="str">
        <f t="shared" ca="1" si="9567"/>
        <v>q_112b_5a</v>
      </c>
      <c r="EP458" s="14" t="str">
        <f t="shared" ca="1" si="9568"/>
        <v xml:space="preserve">Type of vigorous sport activity 5 (q_112b_5a): Values must be numeric. </v>
      </c>
      <c r="EQ458" s="14" t="str">
        <f t="shared" ca="1" si="9569"/>
        <v/>
      </c>
    </row>
    <row r="459" spans="2:147" s="14" customFormat="1">
      <c r="B459" s="14" t="str">
        <f t="shared" ca="1" si="9495"/>
        <v/>
      </c>
      <c r="C459" s="14">
        <f t="shared" ca="1" si="9496"/>
        <v>427</v>
      </c>
      <c r="D459" s="14">
        <f t="shared" si="9497"/>
        <v>457</v>
      </c>
      <c r="E459" s="14" t="str">
        <f t="shared" ca="1" si="9498"/>
        <v>I</v>
      </c>
      <c r="F459" s="14" t="str">
        <f t="shared" ca="1" si="9499"/>
        <v>q_112b_5b</v>
      </c>
      <c r="G459" s="14" t="str">
        <f t="shared" ca="1" si="9500"/>
        <v>Type of other vigorous sport activity 5</v>
      </c>
      <c r="H459" s="14" t="b">
        <f t="shared" ca="1" si="9501"/>
        <v>1</v>
      </c>
      <c r="I459" s="14" t="str">
        <f ca="1">IF($H459,ADDRESS(3,(D459+1)*2-1,4,,"["&amp;wew!$G$7&amp;"]"&amp;_sheetname_labels)&amp;":"&amp;ADDRESS(2+ster!$B$20,(D459+1)*2-1,4),"")</f>
        <v>[DBTemplate.xlsm]labels!AIE3:AIE61</v>
      </c>
      <c r="J459" s="14">
        <f t="array" aca="1" ref="J459" ca="1">IF(H459,MAX(0,MAX(IF(INDIRECT(I459)&lt;&gt;"",ROW(INDIRECT(I459)),""))-2),"")</f>
        <v>0</v>
      </c>
      <c r="K459" s="14" t="str">
        <f ca="1">IF($H459,IF($J459&gt;0,ADDRESS(3,(D459+1)*2-1,4,,"["&amp;wew!$G$7&amp;"]"&amp;_sheetname_labels)&amp;":"&amp;ADDRESS(2+J459,(D459+1)*2-1,4),""),"")</f>
        <v/>
      </c>
      <c r="L459" s="14" t="str">
        <f ca="1">IF($H459,IF($J459&gt;0,ADDRESS(3,(D459+1)*2,4,,"["&amp;wew!$G$7&amp;"]"&amp;_sheetname_labels)&amp;":"&amp;ADDRESS(2+J459,(D459+1)*2,4),""),"")</f>
        <v/>
      </c>
      <c r="M459" s="14">
        <f t="shared" ca="1" si="9502"/>
        <v>0</v>
      </c>
      <c r="N459" s="14">
        <f t="shared" ca="1" si="9503"/>
        <v>0</v>
      </c>
      <c r="O459" s="14" t="str">
        <f t="shared" ca="1" si="9504"/>
        <v>q_112b_5b</v>
      </c>
      <c r="P459" s="14" t="str">
        <f t="shared" ca="1" si="9505"/>
        <v>Type of other vigorous sport activity 5</v>
      </c>
      <c r="Q459" s="14" t="str">
        <f ca="1">IF($BP459,ADDRESS(3,D459+1,4,,"["&amp;wew!$G$7&amp;"]"&amp;_sheetname_dataframe)&amp;":"&amp;ADDRESS(2+ster!$C$14,D459+1,4),"")</f>
        <v>[DBTemplate.xlsm]data_frame!QP3:QP3</v>
      </c>
      <c r="R459" s="14" t="str">
        <f>IF($BP459,IF(MID(_xll.FORMULATEXT(INDEX(INDIRECT(Q459),1)),1,1)="=", _xll.FORMULATEXT(INDEX(INDIRECT(Q459),1),2,TRUE),""),"")</f>
        <v/>
      </c>
      <c r="S459" s="14">
        <f t="array" aca="1" ref="S459" ca="1">IF(H459,SUM(IF((IFERROR(INDIRECT(Q459)&lt;&gt;"",FALSE))*(INDIRECT(ster!$D$14)&lt;&gt;""),1,0)),"")</f>
        <v>1</v>
      </c>
      <c r="T459" s="14">
        <f t="array" aca="1" ref="T459" ca="1">IF(H459,IF(M459&gt;0,SUM(IFERROR(1*(MATCH(INDIRECT(Q459),INDIRECT(K459),0)&gt;0),0)*(INDIRECT(ster!$D$14)&lt;&gt;"")*NOT(ISNUMBER(INDIRECT(Q459)))),0),"")</f>
        <v>0</v>
      </c>
      <c r="U459" s="14">
        <f t="array" aca="1" ref="U459" ca="1">IF(H459,SUM((IFERROR(INDIRECT(Q459)="",FALSE))*(INDIRECT(ster!$D$14)&lt;&gt;"")),"")</f>
        <v>0</v>
      </c>
      <c r="V459" s="14">
        <f t="array" aca="1" ref="V459" ca="1">IF(H459,SUM((IFERROR(INDIRECT(Q459)="#ąś",TRUE))*(INDIRECT(ster!$D$14)&lt;&gt;"")),"")</f>
        <v>0</v>
      </c>
      <c r="W459" s="14">
        <f t="array" aca="1" ref="W459" ca="1">IF(H459,SUM(ISNUMBER(INDIRECT(Q459))*(INDIRECT(ster!$D$14)&lt;&gt;"")),"")</f>
        <v>1</v>
      </c>
      <c r="X459" s="14">
        <f t="array" aca="1" ref="X459" ca="1">IF(AND(H459,W459&gt;0),IF(wew!$B$3,MIN(IF((INDIRECT(ster!$D$14)&lt;&gt;"")*IFERROR(INDIRECT($Q459)&lt;&gt;"",FALSE),IFERROR(INDIRECT($Q459),"X"),"X")),"&lt;włącz podświetlanie wartości&gt;"),"—")</f>
        <v>2</v>
      </c>
      <c r="Y459" s="14">
        <f t="array" aca="1" ref="Y459" ca="1">IF(AND(H459,W459&gt;0),IF(wew!$B$3,MAX(IF((INDIRECT(ster!$D$14)&lt;&gt;"")*IFERROR(INDIRECT($Q459)&lt;&gt;"",FALSE),IFERROR(INDIRECT($Q459),"X"),"X")),"&lt;włącz podświetlanie wartości&gt;"),"—")</f>
        <v>2</v>
      </c>
      <c r="Z459" s="14">
        <f t="shared" ca="1" si="9506"/>
        <v>0</v>
      </c>
      <c r="AA459" s="12">
        <f t="shared" ca="1" si="9507"/>
        <v>1</v>
      </c>
      <c r="AB459" s="17">
        <f t="array" aca="1" ref="AB459" ca="1">IF(H459,IF(W459&gt;0,SUM((INDIRECT(ster!$D$14)&lt;&gt;"")*IFERROR((INDIRECT(Q459)&lt;&gt;"")*(INDIRECT(Q459)=INT(INDIRECT(Q459))),0)),0),"")</f>
        <v>1</v>
      </c>
      <c r="AC459" s="17">
        <f t="array" aca="1" ref="AC459" ca="1">IF(H459,W459-AB459,"")</f>
        <v>0</v>
      </c>
      <c r="AD459" s="17">
        <f t="shared" ca="1" si="9508"/>
        <v>1</v>
      </c>
      <c r="AE459" s="17" t="b">
        <f t="shared" ca="1" si="9509"/>
        <v>0</v>
      </c>
      <c r="AF459" s="17" t="str">
        <f ca="1">IF(AE459,IF($H459,ADDRESS(3,D459+2,4,,"["&amp;wew!$G$7&amp;"]"&amp;_sheetname_dataframe)&amp;":"&amp;ADDRESS(2+ster!$C$14,D459+2,4),""),"")</f>
        <v/>
      </c>
      <c r="AG459" s="17" t="str">
        <f t="shared" ca="1" si="9510"/>
        <v/>
      </c>
      <c r="AH459" s="17" t="b">
        <f t="shared" ca="1" si="9511"/>
        <v>0</v>
      </c>
      <c r="AI459" s="17" t="str">
        <f ca="1">IF(AH459,IF($H459,ADDRESS(3,D459+3,4,,"["&amp;wew!$G$7&amp;"]"&amp;_sheetname_dataframe)&amp;":"&amp;ADDRESS(2+ster!$C$14,D459+3,4),""),"")</f>
        <v/>
      </c>
      <c r="AJ459" s="17" t="str">
        <f t="shared" ca="1" si="9512"/>
        <v/>
      </c>
      <c r="AK459" s="17" t="b">
        <f t="shared" ca="1" si="9513"/>
        <v>0</v>
      </c>
      <c r="AL459" s="17" t="b">
        <f t="shared" ca="1" si="9514"/>
        <v>0</v>
      </c>
      <c r="AM459" s="17" t="b">
        <f t="shared" ca="1" si="9515"/>
        <v>0</v>
      </c>
      <c r="AN459" s="17">
        <f t="shared" ca="1" si="9516"/>
        <v>0</v>
      </c>
      <c r="AO459" s="24" t="str">
        <f t="shared" ca="1" si="9517"/>
        <v/>
      </c>
      <c r="AP459" s="24" t="str">
        <f t="shared" ca="1" si="9518"/>
        <v/>
      </c>
      <c r="AQ459" s="17" t="b">
        <f t="shared" ca="1" si="9519"/>
        <v>0</v>
      </c>
      <c r="AR459" s="17" t="b">
        <f t="shared" ca="1" si="9520"/>
        <v>0</v>
      </c>
      <c r="AS459" s="17" t="b">
        <f t="shared" ca="1" si="9521"/>
        <v>0</v>
      </c>
      <c r="AT459" s="17" t="b">
        <f t="shared" ca="1" si="9522"/>
        <v>1</v>
      </c>
      <c r="AU459" s="17" t="b">
        <f t="shared" ca="1" si="9523"/>
        <v>0</v>
      </c>
      <c r="AV459" s="17" t="b">
        <f t="shared" ca="1" si="9524"/>
        <v>0</v>
      </c>
      <c r="AW459" s="17" t="b">
        <f t="shared" ca="1" si="9525"/>
        <v>1</v>
      </c>
      <c r="AX459" s="14" t="b">
        <f t="array" aca="1" ref="AX459" ca="1">IF(H459,N459&gt;0,"")</f>
        <v>0</v>
      </c>
      <c r="AY459" s="17" t="str">
        <f t="shared" ca="1" si="9526"/>
        <v/>
      </c>
      <c r="AZ459" s="17" t="str">
        <f t="array" aca="1" ref="AZ459" ca="1">IF(AY459&lt;&gt;"",SUM(1*ISERROR(MATCH(INDIRECT(AY459),INDIRECT(K459),0)))=0,"")</f>
        <v/>
      </c>
      <c r="BA459" s="17" t="b">
        <f t="shared" ca="1" si="9527"/>
        <v>0</v>
      </c>
      <c r="BB459" s="17" t="b">
        <v>0</v>
      </c>
      <c r="BC459" s="17" t="str">
        <f t="shared" ca="1" si="9528"/>
        <v/>
      </c>
      <c r="BD459" s="17" t="str">
        <f t="shared" ca="1" si="9529"/>
        <v/>
      </c>
      <c r="BE459" s="17" t="str">
        <f t="shared" ca="1" si="9530"/>
        <v/>
      </c>
      <c r="BF459" s="17" t="str">
        <f t="shared" ca="1" si="9531"/>
        <v/>
      </c>
      <c r="BG459" s="17" t="str">
        <f t="shared" ca="1" si="9532"/>
        <v/>
      </c>
      <c r="BH459" s="17" t="str">
        <f t="shared" ca="1" si="9533"/>
        <v/>
      </c>
      <c r="BI459" s="17" t="str">
        <f t="shared" ca="1" si="9534"/>
        <v/>
      </c>
      <c r="BJ459" s="17" t="b">
        <f t="shared" ca="1" si="9535"/>
        <v>0</v>
      </c>
      <c r="BK459" s="17" t="str">
        <f t="shared" ca="1" si="9536"/>
        <v/>
      </c>
      <c r="BL459" s="17" t="str">
        <f t="shared" ca="1" si="9537"/>
        <v/>
      </c>
      <c r="BM459" s="17" t="str">
        <f t="shared" ca="1" si="9538"/>
        <v>S</v>
      </c>
      <c r="BN459" s="17" t="str">
        <f t="shared" ca="1" si="9539"/>
        <v>S</v>
      </c>
      <c r="BO459" s="17" t="str">
        <f t="shared" ca="1" si="9540"/>
        <v>N</v>
      </c>
      <c r="BP459" s="14" t="b">
        <f t="shared" ca="1" si="9541"/>
        <v>1</v>
      </c>
      <c r="BQ459" s="35"/>
      <c r="BU459" s="14" t="s">
        <v>386</v>
      </c>
      <c r="BX459" s="16"/>
      <c r="BY459" s="16"/>
      <c r="BZ459" s="16"/>
      <c r="CA459" s="16"/>
      <c r="CB459" s="16"/>
      <c r="CC459" s="16"/>
      <c r="CD459" s="16"/>
      <c r="CE459" s="16"/>
      <c r="CF459" s="16"/>
      <c r="CN459" s="14">
        <f ca="1">IF(H459,IFERROR(IsVariableNameLegal(O459),0),0)</f>
        <v>0</v>
      </c>
      <c r="CO459" s="14" t="str">
        <f t="array" aca="1" ref="CO459" ca="1">IF(H459,IF(COUNTIF(INDIRECT(wew!$C$13),O459)&gt;1,TRIM(SUBSTITUTE(_xll.MCONCAT(IF((INDIRECT(wew!$C$13)=O459)*(COLUMN(INDIRECT(wew!$C$13))&lt;&gt;D459+1),-1+COLUMN(INDIRECT(wew!$C$13)),"")," "),"  "," ")),""),"")</f>
        <v/>
      </c>
      <c r="CP459" s="14" t="str">
        <f t="array" aca="1" ref="CP459" ca="1">IF(P459&lt;&gt;"",IF(LEN(P459)&gt;150,1,""),"")</f>
        <v/>
      </c>
      <c r="CQ459" s="14" t="str">
        <f t="array" aca="1" ref="CQ459" ca="1">IF(AND(H459,NOT(ster!$J$3)),IF(COUNTIF(INDIRECT(wew!$C$15),P459)&gt;1,TRIM(SUBSTITUTE(_xll.MCONCAT(IF((INDIRECT(wew!$C$15)=P459)*(COLUMN(INDIRECT(wew!$C$15))&lt;&gt;D459+1),-1+COLUMN(INDIRECT(wew!$C$15)),"")," "),"  "," ")),""),"")</f>
        <v/>
      </c>
      <c r="CR459" s="14" t="str">
        <f t="array" aca="1" ref="CR459" ca="1">IF(H459,IF(AND(W459&gt;0,AO459&lt;&gt;""),TRIM(SUBSTITUTE(_xll.MCONCAT(IFERROR(IF(ISNUMBER(INDIRECT(Q459)),IF((INDIRECT(ster!$D$14)&lt;&gt;"")*(INDIRECT(Q459)&lt;AO459),INDIRECT(ster!$D$14) &amp; ": " &amp;  SUBSTITUTE(IF( AV459,IFERROR(TEXT(INDIRECT(Q459),"rrrr-mm-dd") &amp;" (" &amp; INDIRECT(Q459) &amp;")",INDIRECT(Q459)),INDIRECT(Q459))," "," "),""),""),"")," "),"  "," ")),""),"")</f>
        <v/>
      </c>
      <c r="CS459" s="14" t="str">
        <f t="array" aca="1" ref="CS459" ca="1">IF(H459,IF(AND(W459&gt;0,AP459&lt;&gt;""),TRIM(SUBSTITUTE(_xll.MCONCAT(IFERROR(IF(ISNUMBER(INDIRECT(Q459)),IF((INDIRECT(ster!$D$14)&lt;&gt;"")*(INDIRECT(Q459)&gt;AP459),INDIRECT(ster!$D$14) &amp; ": " &amp;  SUBSTITUTE(IF( AV459,IFERROR(TEXT(INDIRECT(Q459),"rrrr-mm-dd")&amp;" (" &amp; INDIRECT(Q459) &amp;")",INDIRECT(Q459)),INDIRECT(Q459))," "," "),""),""),"")," "),"  "," ")),""),"")</f>
        <v/>
      </c>
      <c r="CT459" s="14" t="str">
        <f t="array" aca="1" ref="CT459" ca="1">IF(H459,IF(AND(N459&gt;0,AR459),TRIM(SUBSTITUTE(_xll.MCONCAT(IFERROR(IF(ISNUMBER(INDIRECT(Q459)),IF((INDIRECT(ster!$D$14)&lt;&gt;"")*(IFERROR(0*(MATCH(INDIRECT(Q459),INDIRECT(K459),0)&gt;0),1)),INDIRECT(ster!$D$14) &amp; ": " &amp;  SUBSTITUTE(IF( AV459,IFERROR(TEXT(INDIRECT(Q459),"rrrr-mm-dd")&amp;" (" &amp; INDIRECT(Q459) &amp;")",INDIRECT(Q459)),INDIRECT(Q459))," "," "),""),""),"")," "),"  "," ")),""),"")</f>
        <v/>
      </c>
      <c r="CU459" s="14" t="str">
        <f t="array" aca="1" ref="CU459" ca="1">IF(H459,IF(AND(V459&gt;0),TRIM(SUBSTITUTE(_xll.MCONCAT(IF((INDIRECT(ster!$D$14)&lt;&gt;"")*(IFERROR(0*(INDIRECT(Q459)&lt;&gt;""),1)),INDIRECT(ster!$D$14),"")," "),"  "," ")),""),"")</f>
        <v/>
      </c>
      <c r="CV459" s="14" t="str">
        <f t="array" aca="1" ref="CV459" ca="1">IF(H459,IF(AS459,
TRIM(SUBSTITUTE(_xll.MCONCAT(IF(
   (INDIRECT(ster!$D$14)&lt;&gt;"")*
   ((INDIRECT(Q459)="")+
      NOT(ISNUMBER(INDIRECT(Q459)))*
      NOT(ISERROR(MATCH(INDIRECT(Q459),INDIRECT(K459),0)))
    ),
      INDIRECT(ster!$D$14),
   "")," "),"  "," ")),
""),"")</f>
        <v/>
      </c>
      <c r="CW459" s="14" t="str">
        <f t="array" aca="1" ref="CW459" ca="1">IF(H459,IF(AND(AQ459),TRIM(SUBSTITUTE(_xll.MCONCAT(IFERROR(IF(ISNUMBER(INDIRECT(Q459)),IF((INDIRECT(ster!$D$14)&lt;&gt;"")*(INDIRECT(Q459)&lt;&gt;INT(INDIRECT(Q459))),INDIRECT(ster!$D$14) &amp; ": " &amp; INDIRECT(Q459),""),""),"")," "),"  "," ")),""),"")</f>
        <v/>
      </c>
      <c r="CX459" s="14" t="str">
        <f t="array" aca="1" ref="CX459" ca="1">IF(H459,IF(OR(AU459,AV459),TRIM(SUBSTITUTE(_xll.MCONCAT(IF((INDIRECT(ster!$D$14)&lt;&gt;"")*NOT(ISNUMBER(INDIRECT(Q459))),IF(ISERROR(MATCH(INDIRECT(Q459),INDIRECT(K459),0)),IFERROR(IF(INDIRECT(Q459)&lt;&gt;"",INDIRECT(ster!$D$14) &amp; ": " &amp; SUBSTITUTE(INDIRECT(Q459)," "," "),""),""),""),"")," "),"  "," ")),""),"")</f>
        <v/>
      </c>
      <c r="CY459" s="14" t="str">
        <f t="array" aca="1" ref="CY459" ca="1">IF(H459,IF(AE459,TRIM(SUBSTITUTE(_xll.MCONCAT(IF((INDIRECT(ster!$D$14)&lt;&gt;"")*IFERROR(NOT(INDIRECT(AF459)),FALSE),IF(ISERROR(MATCH(INDIRECT(Q459),INDIRECT(K459),0)),IFERROR(IF(INDIRECT(Q459)&lt;&gt;"",INDIRECT(ster!$D$14)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CZ459" s="14" t="str">
        <f t="array" aca="1" ref="CZ459" ca="1">IF(H459,IF(AH459,TRIM(SUBSTITUTE(_xll.MCONCAT(IF((INDIRECT(ster!$D$14)&lt;&gt;"")*IFERROR(NOT(INDIRECT(AI459)),FALSE),IF(ISERROR(MATCH(INDIRECT(Q459),INDIRECT(K459),0)),IFERROR(IF(INDIRECT(Q459)&lt;&gt;"",INDIRECT(ster!$D$14)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DC459" s="14" t="str">
        <f ca="1">SUBSTITUTE(SUBSTITUTE(SUBSTITUTE(SUBSTITUTE(_xll.MCONCAT(DG459:DS459,"■"),"■■","■"),"■■","■"),"■■","■"),"■■","■")</f>
        <v>■</v>
      </c>
      <c r="DD459" s="14" t="str">
        <f t="shared" ca="1" si="9542"/>
        <v/>
      </c>
      <c r="DE459" s="14" t="str">
        <f t="shared" ca="1" si="9543"/>
        <v/>
      </c>
      <c r="DF459" s="14" t="str">
        <f t="shared" ca="1" si="9544"/>
        <v/>
      </c>
      <c r="DG459" s="14" t="str">
        <f t="shared" ca="1" si="9545"/>
        <v/>
      </c>
      <c r="DH459" s="14" t="str">
        <f t="shared" ca="1" si="9546"/>
        <v/>
      </c>
      <c r="DI459" s="14" t="str">
        <f t="shared" ca="1" si="9547"/>
        <v/>
      </c>
      <c r="DJ459" s="14" t="str">
        <f t="shared" ca="1" si="9548"/>
        <v/>
      </c>
      <c r="DK459" s="14" t="str">
        <f t="shared" ca="1" si="9549"/>
        <v/>
      </c>
      <c r="DL459" s="14" t="str">
        <f t="shared" ca="1" si="9550"/>
        <v/>
      </c>
      <c r="DM459" s="14" t="str">
        <f t="shared" ca="1" si="9551"/>
        <v/>
      </c>
      <c r="DN459" s="14" t="str">
        <f t="array" aca="1" ref="DN459" ca="1">IF(CU459&lt;&gt;"","There are errors in the entered values in the following cases: " &amp;SUBSTITUTE(CU459," ",", "),"")</f>
        <v/>
      </c>
      <c r="DO459" s="14" t="str">
        <f t="shared" ca="1" si="9552"/>
        <v/>
      </c>
      <c r="DP459" s="14" t="str">
        <f t="shared" ca="1" si="9553"/>
        <v/>
      </c>
      <c r="DQ459" s="14" t="str">
        <f t="shared" ca="1" si="9554"/>
        <v/>
      </c>
      <c r="DR459" s="14" t="str">
        <f t="shared" ca="1" si="9555"/>
        <v/>
      </c>
      <c r="DS459" s="14" t="str">
        <f t="shared" ca="1" si="9556"/>
        <v/>
      </c>
      <c r="DZ459" s="14" t="b">
        <f t="shared" ca="1" si="9557"/>
        <v>0</v>
      </c>
      <c r="EA459" s="14" t="str">
        <f t="shared" ca="1" si="9558"/>
        <v/>
      </c>
      <c r="EB459" s="14" t="str">
        <f t="shared" ca="1" si="9559"/>
        <v/>
      </c>
      <c r="EC459" s="14" t="str">
        <f t="shared" ca="1" si="9560"/>
        <v/>
      </c>
      <c r="ED459" s="14" t="str">
        <f t="shared" ca="1" si="9561"/>
        <v/>
      </c>
      <c r="EE459" s="14" t="str">
        <f t="shared" ca="1" si="9562"/>
        <v/>
      </c>
      <c r="EF459" s="14" t="str">
        <f t="shared" ca="1" si="9563"/>
        <v/>
      </c>
      <c r="EG459" s="14" t="str">
        <f t="shared" ca="1" si="9564"/>
        <v/>
      </c>
      <c r="EM459" s="14" t="b">
        <f t="shared" ca="1" si="9565"/>
        <v>0</v>
      </c>
      <c r="EN459" s="14" t="str">
        <f t="shared" ca="1" si="9566"/>
        <v/>
      </c>
      <c r="EO459" s="14" t="str">
        <f t="shared" ca="1" si="9567"/>
        <v/>
      </c>
      <c r="EP459" s="14" t="str">
        <f t="shared" ca="1" si="9568"/>
        <v/>
      </c>
      <c r="EQ459" s="14" t="str">
        <f t="shared" ca="1" si="9569"/>
        <v/>
      </c>
    </row>
    <row r="460" spans="2:147" s="14" customFormat="1">
      <c r="B460" s="14" t="str">
        <f t="shared" ca="1" si="9495"/>
        <v/>
      </c>
      <c r="C460" s="14">
        <f t="shared" ca="1" si="9496"/>
        <v>428</v>
      </c>
      <c r="D460" s="14">
        <f t="shared" si="9497"/>
        <v>458</v>
      </c>
      <c r="E460" s="14" t="str">
        <f t="shared" ca="1" si="9498"/>
        <v>I</v>
      </c>
      <c r="F460" s="14" t="str">
        <f t="shared" ca="1" si="9499"/>
        <v>q_112b_5c</v>
      </c>
      <c r="G460" s="14" t="str">
        <f t="shared" ca="1" si="9500"/>
        <v>How long vigorous sport activity 5</v>
      </c>
      <c r="H460" s="14" t="b">
        <f t="shared" ca="1" si="9501"/>
        <v>1</v>
      </c>
      <c r="I460" s="14" t="str">
        <f ca="1">IF($H460,ADDRESS(3,(D460+1)*2-1,4,,"["&amp;wew!$G$7&amp;"]"&amp;_sheetname_labels)&amp;":"&amp;ADDRESS(2+ster!$B$20,(D460+1)*2-1,4),"")</f>
        <v>[DBTemplate.xlsm]labels!AIG3:AIG61</v>
      </c>
      <c r="J460" s="14">
        <f t="array" aca="1" ref="J460" ca="1">IF(H460,MAX(0,MAX(IF(INDIRECT(I460)&lt;&gt;"",ROW(INDIRECT(I460)),""))-2),"")</f>
        <v>0</v>
      </c>
      <c r="K460" s="14" t="str">
        <f ca="1">IF($H460,IF($J460&gt;0,ADDRESS(3,(D460+1)*2-1,4,,"["&amp;wew!$G$7&amp;"]"&amp;_sheetname_labels)&amp;":"&amp;ADDRESS(2+J460,(D460+1)*2-1,4),""),"")</f>
        <v/>
      </c>
      <c r="L460" s="14" t="str">
        <f ca="1">IF($H460,IF($J460&gt;0,ADDRESS(3,(D460+1)*2,4,,"["&amp;wew!$G$7&amp;"]"&amp;_sheetname_labels)&amp;":"&amp;ADDRESS(2+J460,(D460+1)*2,4),""),"")</f>
        <v/>
      </c>
      <c r="M460" s="14">
        <f t="shared" ca="1" si="9502"/>
        <v>0</v>
      </c>
      <c r="N460" s="14">
        <f t="shared" ca="1" si="9503"/>
        <v>0</v>
      </c>
      <c r="O460" s="14" t="str">
        <f t="shared" ca="1" si="9504"/>
        <v>q_112b_5c</v>
      </c>
      <c r="P460" s="14" t="str">
        <f t="shared" ca="1" si="9505"/>
        <v>How long vigorous sport activity 5</v>
      </c>
      <c r="Q460" s="14" t="str">
        <f ca="1">IF($BP460,ADDRESS(3,D460+1,4,,"["&amp;wew!$G$7&amp;"]"&amp;_sheetname_dataframe)&amp;":"&amp;ADDRESS(2+ster!$C$14,D460+1,4),"")</f>
        <v>[DBTemplate.xlsm]data_frame!QQ3:QQ3</v>
      </c>
      <c r="R460" s="14" t="str">
        <f>IF($BP460,IF(MID(_xll.FORMULATEXT(INDEX(INDIRECT(Q460),1)),1,1)="=", _xll.FORMULATEXT(INDEX(INDIRECT(Q460),1),2,TRUE),""),"")</f>
        <v/>
      </c>
      <c r="S460" s="14">
        <f t="array" aca="1" ref="S460" ca="1">IF(H460,SUM(IF((IFERROR(INDIRECT(Q460)&lt;&gt;"",FALSE))*(INDIRECT(ster!$D$14)&lt;&gt;""),1,0)),"")</f>
        <v>0</v>
      </c>
      <c r="T460" s="14">
        <f t="array" aca="1" ref="T460" ca="1">IF(H460,IF(M460&gt;0,SUM(IFERROR(1*(MATCH(INDIRECT(Q460),INDIRECT(K460),0)&gt;0),0)*(INDIRECT(ster!$D$14)&lt;&gt;"")*NOT(ISNUMBER(INDIRECT(Q460)))),0),"")</f>
        <v>0</v>
      </c>
      <c r="U460" s="14">
        <f t="array" aca="1" ref="U460" ca="1">IF(H460,SUM((IFERROR(INDIRECT(Q460)="",FALSE))*(INDIRECT(ster!$D$14)&lt;&gt;"")),"")</f>
        <v>1</v>
      </c>
      <c r="V460" s="14">
        <f t="array" aca="1" ref="V460" ca="1">IF(H460,SUM((IFERROR(INDIRECT(Q460)="#ąś",TRUE))*(INDIRECT(ster!$D$14)&lt;&gt;"")),"")</f>
        <v>0</v>
      </c>
      <c r="W460" s="14">
        <f t="array" aca="1" ref="W460" ca="1">IF(H460,SUM(ISNUMBER(INDIRECT(Q460))*(INDIRECT(ster!$D$14)&lt;&gt;"")),"")</f>
        <v>0</v>
      </c>
      <c r="X460" s="14" t="str">
        <f t="array" aca="1" ref="X460" ca="1">IF(AND(H460,W460&gt;0),IF(wew!$B$3,MIN(IF((INDIRECT(ster!$D$14)&lt;&gt;"")*IFERROR(INDIRECT($Q460)&lt;&gt;"",FALSE),IFERROR(INDIRECT($Q460),"X"),"X")),"&lt;włącz podświetlanie wartości&gt;"),"—")</f>
        <v>—</v>
      </c>
      <c r="Y460" s="14" t="str">
        <f t="array" aca="1" ref="Y460" ca="1">IF(AND(H460,W460&gt;0),IF(wew!$B$3,MAX(IF((INDIRECT(ster!$D$14)&lt;&gt;"")*IFERROR(INDIRECT($Q460)&lt;&gt;"",FALSE),IFERROR(INDIRECT($Q460),"X"),"X")),"&lt;włącz podświetlanie wartości&gt;"),"—")</f>
        <v>—</v>
      </c>
      <c r="Z460" s="14">
        <f t="shared" ca="1" si="9506"/>
        <v>0</v>
      </c>
      <c r="AA460" s="12" t="str">
        <f t="shared" ca="1" si="9507"/>
        <v>—</v>
      </c>
      <c r="AB460" s="17">
        <f t="array" aca="1" ref="AB460" ca="1">IF(H460,IF(W460&gt;0,SUM((INDIRECT(ster!$D$14)&lt;&gt;"")*IFERROR((INDIRECT(Q460)&lt;&gt;"")*(INDIRECT(Q460)=INT(INDIRECT(Q460))),0)),0),"")</f>
        <v>0</v>
      </c>
      <c r="AC460" s="17">
        <f t="array" aca="1" ref="AC460" ca="1">IF(H460,W460-AB460,"")</f>
        <v>0</v>
      </c>
      <c r="AD460" s="17">
        <f t="shared" ca="1" si="9508"/>
        <v>1</v>
      </c>
      <c r="AE460" s="17" t="b">
        <f t="shared" ca="1" si="9509"/>
        <v>0</v>
      </c>
      <c r="AF460" s="17" t="str">
        <f ca="1">IF(AE460,IF($H460,ADDRESS(3,D460+2,4,,"["&amp;wew!$G$7&amp;"]"&amp;_sheetname_dataframe)&amp;":"&amp;ADDRESS(2+ster!$C$14,D460+2,4),""),"")</f>
        <v/>
      </c>
      <c r="AG460" s="17" t="str">
        <f t="shared" ca="1" si="9510"/>
        <v/>
      </c>
      <c r="AH460" s="17" t="b">
        <f t="shared" ca="1" si="9511"/>
        <v>0</v>
      </c>
      <c r="AI460" s="17" t="str">
        <f ca="1">IF(AH460,IF($H460,ADDRESS(3,D460+3,4,,"["&amp;wew!$G$7&amp;"]"&amp;_sheetname_dataframe)&amp;":"&amp;ADDRESS(2+ster!$C$14,D460+3,4),""),"")</f>
        <v/>
      </c>
      <c r="AJ460" s="17" t="str">
        <f t="shared" ca="1" si="9512"/>
        <v/>
      </c>
      <c r="AK460" s="17" t="b">
        <f t="shared" ca="1" si="9513"/>
        <v>0</v>
      </c>
      <c r="AL460" s="17" t="b">
        <f t="shared" ca="1" si="9514"/>
        <v>0</v>
      </c>
      <c r="AM460" s="17" t="b">
        <f t="shared" ca="1" si="9515"/>
        <v>0</v>
      </c>
      <c r="AN460" s="17">
        <f t="shared" ca="1" si="9516"/>
        <v>0</v>
      </c>
      <c r="AO460" s="24" t="str">
        <f t="shared" ca="1" si="9517"/>
        <v/>
      </c>
      <c r="AP460" s="24" t="str">
        <f t="shared" ca="1" si="9518"/>
        <v/>
      </c>
      <c r="AQ460" s="17" t="b">
        <f t="shared" ca="1" si="9519"/>
        <v>0</v>
      </c>
      <c r="AR460" s="17" t="b">
        <f t="shared" ca="1" si="9520"/>
        <v>0</v>
      </c>
      <c r="AS460" s="17" t="b">
        <f t="shared" ca="1" si="9521"/>
        <v>0</v>
      </c>
      <c r="AT460" s="17" t="b">
        <f t="shared" ca="1" si="9522"/>
        <v>0</v>
      </c>
      <c r="AU460" s="17" t="b">
        <f t="shared" ca="1" si="9523"/>
        <v>0</v>
      </c>
      <c r="AV460" s="17" t="b">
        <f t="shared" ca="1" si="9524"/>
        <v>0</v>
      </c>
      <c r="AW460" s="17" t="b">
        <f t="shared" ca="1" si="9525"/>
        <v>0</v>
      </c>
      <c r="AX460" s="14" t="b">
        <f t="array" aca="1" ref="AX460" ca="1">IF(H460,N460&gt;0,"")</f>
        <v>0</v>
      </c>
      <c r="AY460" s="17" t="str">
        <f t="shared" ca="1" si="9526"/>
        <v/>
      </c>
      <c r="AZ460" s="17" t="str">
        <f t="array" aca="1" ref="AZ460" ca="1">IF(AY460&lt;&gt;"",SUM(1*ISERROR(MATCH(INDIRECT(AY460),INDIRECT(K460),0)))=0,"")</f>
        <v/>
      </c>
      <c r="BA460" s="17" t="b">
        <f t="shared" ca="1" si="9527"/>
        <v>1</v>
      </c>
      <c r="BB460" s="17" t="b">
        <v>0</v>
      </c>
      <c r="BC460" s="17" t="b">
        <f t="shared" ca="1" si="9528"/>
        <v>0</v>
      </c>
      <c r="BD460" s="17" t="b">
        <f t="shared" ca="1" si="9529"/>
        <v>0</v>
      </c>
      <c r="BE460" s="17" t="b">
        <f t="shared" ca="1" si="9530"/>
        <v>0</v>
      </c>
      <c r="BF460" s="17" t="b">
        <f t="shared" ca="1" si="9531"/>
        <v>0</v>
      </c>
      <c r="BG460" s="17" t="b">
        <f t="shared" ca="1" si="9532"/>
        <v>0</v>
      </c>
      <c r="BH460" s="17" t="b">
        <f t="shared" ca="1" si="9533"/>
        <v>0</v>
      </c>
      <c r="BI460" s="17">
        <f t="shared" ca="1" si="9534"/>
        <v>7</v>
      </c>
      <c r="BJ460" s="17" t="b">
        <f t="shared" ca="1" si="9535"/>
        <v>0</v>
      </c>
      <c r="BK460" s="17" t="str">
        <f t="shared" ca="1" si="9536"/>
        <v/>
      </c>
      <c r="BL460" s="17" t="str">
        <f t="shared" ca="1" si="9537"/>
        <v/>
      </c>
      <c r="BM460" s="17" t="str">
        <f t="shared" ca="1" si="9538"/>
        <v>0</v>
      </c>
      <c r="BN460" s="17" t="str">
        <f t="shared" ca="1" si="9539"/>
        <v>I</v>
      </c>
      <c r="BO460" s="17" t="str">
        <f t="shared" ca="1" si="9540"/>
        <v/>
      </c>
      <c r="BP460" s="14" t="b">
        <f t="shared" ca="1" si="9541"/>
        <v>1</v>
      </c>
      <c r="BQ460" s="35"/>
      <c r="BX460" s="16"/>
      <c r="BY460" s="16"/>
      <c r="BZ460" s="16"/>
      <c r="CA460" s="16"/>
      <c r="CB460" s="16"/>
      <c r="CC460" s="16"/>
      <c r="CD460" s="16"/>
      <c r="CE460" s="16"/>
      <c r="CF460" s="16"/>
      <c r="CN460" s="14">
        <f ca="1">IF(H460,IFERROR(IsVariableNameLegal(O460),0),0)</f>
        <v>0</v>
      </c>
      <c r="CO460" s="14" t="str">
        <f t="array" aca="1" ref="CO460" ca="1">IF(H460,IF(COUNTIF(INDIRECT(wew!$C$13),O460)&gt;1,TRIM(SUBSTITUTE(_xll.MCONCAT(IF((INDIRECT(wew!$C$13)=O460)*(COLUMN(INDIRECT(wew!$C$13))&lt;&gt;D460+1),-1+COLUMN(INDIRECT(wew!$C$13)),"")," "),"  "," ")),""),"")</f>
        <v/>
      </c>
      <c r="CP460" s="14" t="str">
        <f t="array" aca="1" ref="CP460" ca="1">IF(P460&lt;&gt;"",IF(LEN(P460)&gt;150,1,""),"")</f>
        <v/>
      </c>
      <c r="CQ460" s="14" t="str">
        <f t="array" aca="1" ref="CQ460" ca="1">IF(AND(H460,NOT(ster!$J$3)),IF(COUNTIF(INDIRECT(wew!$C$15),P460)&gt;1,TRIM(SUBSTITUTE(_xll.MCONCAT(IF((INDIRECT(wew!$C$15)=P460)*(COLUMN(INDIRECT(wew!$C$15))&lt;&gt;D460+1),-1+COLUMN(INDIRECT(wew!$C$15)),"")," "),"  "," ")),""),"")</f>
        <v/>
      </c>
      <c r="CR460" s="14" t="str">
        <f t="array" aca="1" ref="CR460" ca="1">IF(H460,IF(AND(W460&gt;0,AO460&lt;&gt;""),TRIM(SUBSTITUTE(_xll.MCONCAT(IFERROR(IF(ISNUMBER(INDIRECT(Q460)),IF((INDIRECT(ster!$D$14)&lt;&gt;"")*(INDIRECT(Q460)&lt;AO460),INDIRECT(ster!$D$14) &amp; ": " &amp;  SUBSTITUTE(IF( AV460,IFERROR(TEXT(INDIRECT(Q460),"rrrr-mm-dd") &amp;" (" &amp; INDIRECT(Q460) &amp;")",INDIRECT(Q460)),INDIRECT(Q460))," "," "),""),""),"")," "),"  "," ")),""),"")</f>
        <v/>
      </c>
      <c r="CS460" s="14" t="str">
        <f t="array" aca="1" ref="CS460" ca="1">IF(H460,IF(AND(W460&gt;0,AP460&lt;&gt;""),TRIM(SUBSTITUTE(_xll.MCONCAT(IFERROR(IF(ISNUMBER(INDIRECT(Q460)),IF((INDIRECT(ster!$D$14)&lt;&gt;"")*(INDIRECT(Q460)&gt;AP460),INDIRECT(ster!$D$14) &amp; ": " &amp;  SUBSTITUTE(IF( AV460,IFERROR(TEXT(INDIRECT(Q460),"rrrr-mm-dd")&amp;" (" &amp; INDIRECT(Q460) &amp;")",INDIRECT(Q460)),INDIRECT(Q460))," "," "),""),""),"")," "),"  "," ")),""),"")</f>
        <v/>
      </c>
      <c r="CT460" s="14" t="str">
        <f t="array" aca="1" ref="CT460" ca="1">IF(H460,IF(AND(N460&gt;0,AR460),TRIM(SUBSTITUTE(_xll.MCONCAT(IFERROR(IF(ISNUMBER(INDIRECT(Q460)),IF((INDIRECT(ster!$D$14)&lt;&gt;"")*(IFERROR(0*(MATCH(INDIRECT(Q460),INDIRECT(K460),0)&gt;0),1)),INDIRECT(ster!$D$14) &amp; ": " &amp;  SUBSTITUTE(IF( AV460,IFERROR(TEXT(INDIRECT(Q460),"rrrr-mm-dd")&amp;" (" &amp; INDIRECT(Q460) &amp;")",INDIRECT(Q460)),INDIRECT(Q460))," "," "),""),""),"")," "),"  "," ")),""),"")</f>
        <v/>
      </c>
      <c r="CU460" s="14" t="str">
        <f t="array" aca="1" ref="CU460" ca="1">IF(H460,IF(AND(V460&gt;0),TRIM(SUBSTITUTE(_xll.MCONCAT(IF((INDIRECT(ster!$D$14)&lt;&gt;"")*(IFERROR(0*(INDIRECT(Q460)&lt;&gt;""),1)),INDIRECT(ster!$D$14),"")," "),"  "," ")),""),"")</f>
        <v/>
      </c>
      <c r="CV460" s="14" t="str">
        <f t="array" aca="1" ref="CV460" ca="1">IF(H460,IF(AS460,
TRIM(SUBSTITUTE(_xll.MCONCAT(IF(
   (INDIRECT(ster!$D$14)&lt;&gt;"")*
   ((INDIRECT(Q460)="")+
      NOT(ISNUMBER(INDIRECT(Q460)))*
      NOT(ISERROR(MATCH(INDIRECT(Q460),INDIRECT(K460),0)))
    ),
      INDIRECT(ster!$D$14),
   "")," "),"  "," ")),
""),"")</f>
        <v/>
      </c>
      <c r="CW460" s="14" t="str">
        <f t="array" aca="1" ref="CW460" ca="1">IF(H460,IF(AND(AQ460),TRIM(SUBSTITUTE(_xll.MCONCAT(IFERROR(IF(ISNUMBER(INDIRECT(Q460)),IF((INDIRECT(ster!$D$14)&lt;&gt;"")*(INDIRECT(Q460)&lt;&gt;INT(INDIRECT(Q460))),INDIRECT(ster!$D$14) &amp; ": " &amp; INDIRECT(Q460),""),""),"")," "),"  "," ")),""),"")</f>
        <v/>
      </c>
      <c r="CX460" s="14" t="str">
        <f t="array" aca="1" ref="CX460" ca="1">IF(H460,IF(OR(AU460,AV460),TRIM(SUBSTITUTE(_xll.MCONCAT(IF((INDIRECT(ster!$D$14)&lt;&gt;"")*NOT(ISNUMBER(INDIRECT(Q460))),IF(ISERROR(MATCH(INDIRECT(Q460),INDIRECT(K460),0)),IFERROR(IF(INDIRECT(Q460)&lt;&gt;"",INDIRECT(ster!$D$14) &amp; ": " &amp; SUBSTITUTE(INDIRECT(Q460)," "," "),""),""),""),"")," "),"  "," ")),""),"")</f>
        <v/>
      </c>
      <c r="CY460" s="14" t="str">
        <f t="array" aca="1" ref="CY460" ca="1">IF(H460,IF(AE460,TRIM(SUBSTITUTE(_xll.MCONCAT(IF((INDIRECT(ster!$D$14)&lt;&gt;"")*IFERROR(NOT(INDIRECT(AF460)),FALSE),IF(ISERROR(MATCH(INDIRECT(Q460),INDIRECT(K460),0)),IFERROR(IF(INDIRECT(Q460)&lt;&gt;"",INDIRECT(ster!$D$14)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CZ460" s="14" t="str">
        <f t="array" aca="1" ref="CZ460" ca="1">IF(H460,IF(AH460,TRIM(SUBSTITUTE(_xll.MCONCAT(IF((INDIRECT(ster!$D$14)&lt;&gt;"")*IFERROR(NOT(INDIRECT(AI460)),FALSE),IF(ISERROR(MATCH(INDIRECT(Q460),INDIRECT(K460),0)),IFERROR(IF(INDIRECT(Q460)&lt;&gt;"",INDIRECT(ster!$D$14)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DC460" s="14" t="str">
        <f ca="1">SUBSTITUTE(SUBSTITUTE(SUBSTITUTE(SUBSTITUTE(_xll.MCONCAT(DG460:DS460,"■"),"■■","■"),"■■","■"),"■■","■"),"■■","■")</f>
        <v>■</v>
      </c>
      <c r="DD460" s="14" t="str">
        <f t="shared" ca="1" si="9542"/>
        <v/>
      </c>
      <c r="DE460" s="14" t="str">
        <f t="shared" ca="1" si="9543"/>
        <v/>
      </c>
      <c r="DF460" s="14" t="str">
        <f t="shared" ca="1" si="9544"/>
        <v/>
      </c>
      <c r="DG460" s="14" t="str">
        <f t="shared" ca="1" si="9545"/>
        <v/>
      </c>
      <c r="DH460" s="14" t="str">
        <f t="shared" ca="1" si="9546"/>
        <v/>
      </c>
      <c r="DI460" s="14" t="str">
        <f t="shared" ca="1" si="9547"/>
        <v/>
      </c>
      <c r="DJ460" s="14" t="str">
        <f t="shared" ca="1" si="9548"/>
        <v/>
      </c>
      <c r="DK460" s="14" t="str">
        <f t="shared" ca="1" si="9549"/>
        <v/>
      </c>
      <c r="DL460" s="14" t="str">
        <f t="shared" ca="1" si="9550"/>
        <v/>
      </c>
      <c r="DM460" s="14" t="str">
        <f t="shared" ca="1" si="9551"/>
        <v/>
      </c>
      <c r="DN460" s="14" t="str">
        <f t="array" aca="1" ref="DN460" ca="1">IF(CU460&lt;&gt;"","There are errors in the entered values in the following cases: " &amp;SUBSTITUTE(CU460," ",", "),"")</f>
        <v/>
      </c>
      <c r="DO460" s="14" t="str">
        <f t="shared" ca="1" si="9552"/>
        <v/>
      </c>
      <c r="DP460" s="14" t="str">
        <f t="shared" ca="1" si="9553"/>
        <v/>
      </c>
      <c r="DQ460" s="14" t="str">
        <f t="shared" ca="1" si="9554"/>
        <v/>
      </c>
      <c r="DR460" s="14" t="str">
        <f t="shared" ca="1" si="9555"/>
        <v/>
      </c>
      <c r="DS460" s="14" t="str">
        <f t="shared" ca="1" si="9556"/>
        <v/>
      </c>
      <c r="DZ460" s="14" t="b">
        <f t="shared" ca="1" si="9557"/>
        <v>0</v>
      </c>
      <c r="EA460" s="14" t="str">
        <f t="shared" ca="1" si="9558"/>
        <v/>
      </c>
      <c r="EB460" s="14" t="str">
        <f t="shared" ca="1" si="9559"/>
        <v/>
      </c>
      <c r="EC460" s="14" t="str">
        <f t="shared" ca="1" si="9560"/>
        <v/>
      </c>
      <c r="ED460" s="14" t="str">
        <f t="shared" ca="1" si="9561"/>
        <v/>
      </c>
      <c r="EE460" s="14" t="str">
        <f t="shared" ca="1" si="9562"/>
        <v/>
      </c>
      <c r="EF460" s="14" t="str">
        <f t="shared" ca="1" si="9563"/>
        <v/>
      </c>
      <c r="EG460" s="14" t="str">
        <f t="shared" ca="1" si="9564"/>
        <v/>
      </c>
      <c r="EM460" s="14" t="b">
        <f t="shared" ca="1" si="9565"/>
        <v>0</v>
      </c>
      <c r="EN460" s="14" t="str">
        <f t="shared" ca="1" si="9566"/>
        <v/>
      </c>
      <c r="EO460" s="14" t="str">
        <f t="shared" ca="1" si="9567"/>
        <v/>
      </c>
      <c r="EP460" s="14" t="str">
        <f t="shared" ca="1" si="9568"/>
        <v/>
      </c>
      <c r="EQ460" s="14" t="str">
        <f t="shared" ca="1" si="9569"/>
        <v/>
      </c>
    </row>
    <row r="461" spans="2:147" s="14" customFormat="1">
      <c r="B461" s="14" t="str">
        <f t="shared" ca="1" si="9495"/>
        <v/>
      </c>
      <c r="C461" s="14">
        <f t="shared" ca="1" si="9496"/>
        <v>429</v>
      </c>
      <c r="D461" s="14">
        <f t="shared" si="9497"/>
        <v>459</v>
      </c>
      <c r="E461" s="14" t="str">
        <f t="shared" ca="1" si="9498"/>
        <v>N</v>
      </c>
      <c r="F461" s="14" t="str">
        <f t="shared" ca="1" si="9499"/>
        <v>q_113_1a</v>
      </c>
      <c r="G461" s="14" t="str">
        <f t="shared" ca="1" si="9500"/>
        <v>Type of mild sport activity 1</v>
      </c>
      <c r="H461" s="14" t="b">
        <f t="shared" ca="1" si="9501"/>
        <v>1</v>
      </c>
      <c r="I461" s="14" t="str">
        <f ca="1">IF($H461,ADDRESS(3,(D461+1)*2-1,4,,"["&amp;wew!$G$7&amp;"]"&amp;_sheetname_labels)&amp;":"&amp;ADDRESS(2+ster!$B$20,(D461+1)*2-1,4),"")</f>
        <v>[DBTemplate.xlsm]labels!AII3:AII61</v>
      </c>
      <c r="J461" s="14">
        <f t="array" aca="1" ref="J461" ca="1">IF(H461,MAX(0,MAX(IF(INDIRECT(I461)&lt;&gt;"",ROW(INDIRECT(I461)),""))-2),"")</f>
        <v>22</v>
      </c>
      <c r="K461" s="14" t="str">
        <f ca="1">IF($H461,IF($J461&gt;0,ADDRESS(3,(D461+1)*2-1,4,,"["&amp;wew!$G$7&amp;"]"&amp;_sheetname_labels)&amp;":"&amp;ADDRESS(2+J461,(D461+1)*2-1,4),""),"")</f>
        <v>[DBTemplate.xlsm]labels!AII3:AII24</v>
      </c>
      <c r="L461" s="14" t="str">
        <f ca="1">IF($H461,IF($J461&gt;0,ADDRESS(3,(D461+1)*2,4,,"["&amp;wew!$G$7&amp;"]"&amp;_sheetname_labels)&amp;":"&amp;ADDRESS(2+J461,(D461+1)*2,4),""),"")</f>
        <v>[DBTemplate.xlsm]labels!AIJ3:AIJ24</v>
      </c>
      <c r="M461" s="14">
        <f t="shared" ca="1" si="9502"/>
        <v>0</v>
      </c>
      <c r="N461" s="14">
        <f t="shared" ca="1" si="9503"/>
        <v>22</v>
      </c>
      <c r="O461" s="14" t="str">
        <f t="shared" ca="1" si="9504"/>
        <v>q_113_1a</v>
      </c>
      <c r="P461" s="14" t="str">
        <f t="shared" ca="1" si="9505"/>
        <v>Type of mild sport activity 1</v>
      </c>
      <c r="Q461" s="14" t="str">
        <f ca="1">IF($BP461,ADDRESS(3,D461+1,4,,"["&amp;wew!$G$7&amp;"]"&amp;_sheetname_dataframe)&amp;":"&amp;ADDRESS(2+ster!$C$14,D461+1,4),"")</f>
        <v>[DBTemplate.xlsm]data_frame!QR3:QR3</v>
      </c>
      <c r="R461" s="14" t="str">
        <f>IF($BP461,IF(MID(_xll.FORMULATEXT(INDEX(INDIRECT(Q461),1)),1,1)="=", _xll.FORMULATEXT(INDEX(INDIRECT(Q461),1),2,TRUE),""),"")</f>
        <v/>
      </c>
      <c r="S461" s="14">
        <f t="array" aca="1" ref="S461" ca="1">IF(H461,SUM(IF((IFERROR(INDIRECT(Q461)&lt;&gt;"",FALSE))*(INDIRECT(ster!$D$14)&lt;&gt;""),1,0)),"")</f>
        <v>1</v>
      </c>
      <c r="T461" s="14">
        <f t="array" aca="1" ref="T461" ca="1">IF(H461,IF(M461&gt;0,SUM(IFERROR(1*(MATCH(INDIRECT(Q461),INDIRECT(K461),0)&gt;0),0)*(INDIRECT(ster!$D$14)&lt;&gt;"")*NOT(ISNUMBER(INDIRECT(Q461)))),0),"")</f>
        <v>0</v>
      </c>
      <c r="U461" s="14">
        <f t="array" aca="1" ref="U461" ca="1">IF(H461,SUM((IFERROR(INDIRECT(Q461)="",FALSE))*(INDIRECT(ster!$D$14)&lt;&gt;"")),"")</f>
        <v>0</v>
      </c>
      <c r="V461" s="14">
        <f t="array" aca="1" ref="V461" ca="1">IF(H461,SUM((IFERROR(INDIRECT(Q461)="#ąś",TRUE))*(INDIRECT(ster!$D$14)&lt;&gt;"")),"")</f>
        <v>0</v>
      </c>
      <c r="W461" s="14">
        <f t="array" aca="1" ref="W461" ca="1">IF(H461,SUM(ISNUMBER(INDIRECT(Q461))*(INDIRECT(ster!$D$14)&lt;&gt;"")),"")</f>
        <v>1</v>
      </c>
      <c r="X461" s="14">
        <f t="array" aca="1" ref="X461" ca="1">IF(AND(H461,W461&gt;0),IF(wew!$B$3,MIN(IF((INDIRECT(ster!$D$14)&lt;&gt;"")*IFERROR(INDIRECT($Q461)&lt;&gt;"",FALSE),IFERROR(INDIRECT($Q461),"X"),"X")),"&lt;włącz podświetlanie wartości&gt;"),"—")</f>
        <v>2</v>
      </c>
      <c r="Y461" s="14">
        <f t="array" aca="1" ref="Y461" ca="1">IF(AND(H461,W461&gt;0),IF(wew!$B$3,MAX(IF((INDIRECT(ster!$D$14)&lt;&gt;"")*IFERROR(INDIRECT($Q461)&lt;&gt;"",FALSE),IFERROR(INDIRECT($Q461),"X"),"X")),"&lt;włącz podświetlanie wartości&gt;"),"—")</f>
        <v>2</v>
      </c>
      <c r="Z461" s="14">
        <f t="shared" ca="1" si="9506"/>
        <v>0</v>
      </c>
      <c r="AA461" s="12">
        <f t="shared" ca="1" si="9507"/>
        <v>1</v>
      </c>
      <c r="AB461" s="17">
        <f t="array" aca="1" ref="AB461" ca="1">IF(H461,IF(W461&gt;0,SUM((INDIRECT(ster!$D$14)&lt;&gt;"")*IFERROR((INDIRECT(Q461)&lt;&gt;"")*(INDIRECT(Q461)=INT(INDIRECT(Q461))),0)),0),"")</f>
        <v>1</v>
      </c>
      <c r="AC461" s="17">
        <f t="array" aca="1" ref="AC461" ca="1">IF(H461,W461-AB461,"")</f>
        <v>0</v>
      </c>
      <c r="AD461" s="17">
        <f t="shared" ca="1" si="9508"/>
        <v>1</v>
      </c>
      <c r="AE461" s="17" t="b">
        <f t="shared" ca="1" si="9509"/>
        <v>0</v>
      </c>
      <c r="AF461" s="17" t="str">
        <f ca="1">IF(AE461,IF($H461,ADDRESS(3,D461+2,4,,"["&amp;wew!$G$7&amp;"]"&amp;_sheetname_dataframe)&amp;":"&amp;ADDRESS(2+ster!$C$14,D461+2,4),""),"")</f>
        <v/>
      </c>
      <c r="AG461" s="17" t="str">
        <f t="shared" ca="1" si="9510"/>
        <v/>
      </c>
      <c r="AH461" s="17" t="b">
        <f t="shared" ca="1" si="9511"/>
        <v>0</v>
      </c>
      <c r="AI461" s="17" t="str">
        <f ca="1">IF(AH461,IF($H461,ADDRESS(3,D461+3,4,,"["&amp;wew!$G$7&amp;"]"&amp;_sheetname_dataframe)&amp;":"&amp;ADDRESS(2+ster!$C$14,D461+3,4),""),"")</f>
        <v/>
      </c>
      <c r="AJ461" s="17" t="str">
        <f t="shared" ca="1" si="9512"/>
        <v/>
      </c>
      <c r="AK461" s="17" t="b">
        <f t="shared" ca="1" si="9513"/>
        <v>0</v>
      </c>
      <c r="AL461" s="17" t="b">
        <f t="shared" ca="1" si="9514"/>
        <v>0</v>
      </c>
      <c r="AM461" s="17" t="b">
        <f t="shared" ca="1" si="9515"/>
        <v>0</v>
      </c>
      <c r="AN461" s="17">
        <f t="shared" ca="1" si="9516"/>
        <v>0</v>
      </c>
      <c r="AO461" s="24" t="str">
        <f t="shared" ca="1" si="9517"/>
        <v/>
      </c>
      <c r="AP461" s="24" t="str">
        <f t="shared" ca="1" si="9518"/>
        <v/>
      </c>
      <c r="AQ461" s="17" t="b">
        <f t="shared" ca="1" si="9519"/>
        <v>0</v>
      </c>
      <c r="AR461" s="17" t="b">
        <f t="shared" ca="1" si="9520"/>
        <v>0</v>
      </c>
      <c r="AS461" s="17" t="b">
        <f t="shared" ca="1" si="9521"/>
        <v>0</v>
      </c>
      <c r="AT461" s="17" t="b">
        <f t="shared" ca="1" si="9522"/>
        <v>0</v>
      </c>
      <c r="AU461" s="17" t="b">
        <f t="shared" ca="1" si="9523"/>
        <v>1</v>
      </c>
      <c r="AV461" s="17" t="b">
        <f t="shared" ca="1" si="9524"/>
        <v>0</v>
      </c>
      <c r="AW461" s="17" t="b">
        <f t="shared" ca="1" si="9525"/>
        <v>1</v>
      </c>
      <c r="AX461" s="14" t="b">
        <f t="array" aca="1" ref="AX461" ca="1">IF(H461,N461&gt;0,"")</f>
        <v>1</v>
      </c>
      <c r="AY461" s="17" t="str">
        <f t="shared" ca="1" si="9526"/>
        <v>C3:C24</v>
      </c>
      <c r="AZ461" s="17" t="b">
        <f t="array" aca="1" ref="AZ461" ca="1">IF(AY461&lt;&gt;"",SUM(1*ISERROR(MATCH(INDIRECT(AY461),INDIRECT(K461),0)))=0,"")</f>
        <v>1</v>
      </c>
      <c r="BA461" s="17" t="b">
        <f t="shared" ca="1" si="9527"/>
        <v>1</v>
      </c>
      <c r="BB461" s="17" t="b">
        <v>0</v>
      </c>
      <c r="BC461" s="17" t="b">
        <f t="shared" ca="1" si="9528"/>
        <v>1</v>
      </c>
      <c r="BD461" s="17" t="b">
        <f t="shared" ca="1" si="9529"/>
        <v>0</v>
      </c>
      <c r="BE461" s="17" t="b">
        <f t="shared" ca="1" si="9530"/>
        <v>0</v>
      </c>
      <c r="BF461" s="17" t="b">
        <f t="shared" ca="1" si="9531"/>
        <v>0</v>
      </c>
      <c r="BG461" s="17" t="b">
        <f t="shared" ca="1" si="9532"/>
        <v>0</v>
      </c>
      <c r="BH461" s="17" t="b">
        <f t="shared" ca="1" si="9533"/>
        <v>1</v>
      </c>
      <c r="BI461" s="17">
        <f t="shared" ca="1" si="9534"/>
        <v>2</v>
      </c>
      <c r="BJ461" s="17" t="b">
        <f t="shared" ca="1" si="9535"/>
        <v>0</v>
      </c>
      <c r="BK461" s="17" t="str">
        <f t="shared" ca="1" si="9536"/>
        <v/>
      </c>
      <c r="BL461" s="17" t="str">
        <f t="shared" ca="1" si="9537"/>
        <v/>
      </c>
      <c r="BM461" s="17" t="str">
        <f t="shared" ca="1" si="9538"/>
        <v>F</v>
      </c>
      <c r="BN461" s="17" t="str">
        <f t="shared" ca="1" si="9539"/>
        <v>F</v>
      </c>
      <c r="BO461" s="17" t="str">
        <f t="shared" ca="1" si="9540"/>
        <v>N</v>
      </c>
      <c r="BP461" s="14" t="b">
        <f t="shared" ca="1" si="9541"/>
        <v>1</v>
      </c>
      <c r="BQ461" s="35"/>
      <c r="BX461" s="16"/>
      <c r="BY461" s="16"/>
      <c r="BZ461" s="16"/>
      <c r="CA461" s="16"/>
      <c r="CB461" s="16"/>
      <c r="CC461" s="16"/>
      <c r="CD461" s="16"/>
      <c r="CE461" s="16"/>
      <c r="CF461" s="16"/>
      <c r="CN461" s="14">
        <f ca="1">IF(H461,IFERROR(IsVariableNameLegal(O461),0),0)</f>
        <v>0</v>
      </c>
      <c r="CO461" s="14" t="str">
        <f t="array" aca="1" ref="CO461" ca="1">IF(H461,IF(COUNTIF(INDIRECT(wew!$C$13),O461)&gt;1,TRIM(SUBSTITUTE(_xll.MCONCAT(IF((INDIRECT(wew!$C$13)=O461)*(COLUMN(INDIRECT(wew!$C$13))&lt;&gt;D461+1),-1+COLUMN(INDIRECT(wew!$C$13)),"")," "),"  "," ")),""),"")</f>
        <v/>
      </c>
      <c r="CP461" s="14" t="str">
        <f t="array" aca="1" ref="CP461" ca="1">IF(P461&lt;&gt;"",IF(LEN(P461)&gt;150,1,""),"")</f>
        <v/>
      </c>
      <c r="CQ461" s="14" t="str">
        <f t="array" aca="1" ref="CQ461" ca="1">IF(AND(H461,NOT(ster!$J$3)),IF(COUNTIF(INDIRECT(wew!$C$15),P461)&gt;1,TRIM(SUBSTITUTE(_xll.MCONCAT(IF((INDIRECT(wew!$C$15)=P461)*(COLUMN(INDIRECT(wew!$C$15))&lt;&gt;D461+1),-1+COLUMN(INDIRECT(wew!$C$15)),"")," "),"  "," ")),""),"")</f>
        <v/>
      </c>
      <c r="CR461" s="14" t="str">
        <f t="array" aca="1" ref="CR461" ca="1">IF(H461,IF(AND(W461&gt;0,AO461&lt;&gt;""),TRIM(SUBSTITUTE(_xll.MCONCAT(IFERROR(IF(ISNUMBER(INDIRECT(Q461)),IF((INDIRECT(ster!$D$14)&lt;&gt;"")*(INDIRECT(Q461)&lt;AO461),INDIRECT(ster!$D$14) &amp; ": " &amp;  SUBSTITUTE(IF( AV461,IFERROR(TEXT(INDIRECT(Q461),"rrrr-mm-dd") &amp;" (" &amp; INDIRECT(Q461) &amp;")",INDIRECT(Q461)),INDIRECT(Q461))," "," "),""),""),"")," "),"  "," ")),""),"")</f>
        <v/>
      </c>
      <c r="CS461" s="14" t="str">
        <f t="array" aca="1" ref="CS461" ca="1">IF(H461,IF(AND(W461&gt;0,AP461&lt;&gt;""),TRIM(SUBSTITUTE(_xll.MCONCAT(IFERROR(IF(ISNUMBER(INDIRECT(Q461)),IF((INDIRECT(ster!$D$14)&lt;&gt;"")*(INDIRECT(Q461)&gt;AP461),INDIRECT(ster!$D$14) &amp; ": " &amp;  SUBSTITUTE(IF( AV461,IFERROR(TEXT(INDIRECT(Q461),"rrrr-mm-dd")&amp;" (" &amp; INDIRECT(Q461) &amp;")",INDIRECT(Q461)),INDIRECT(Q461))," "," "),""),""),"")," "),"  "," ")),""),"")</f>
        <v/>
      </c>
      <c r="CT461" s="14" t="str">
        <f t="array" aca="1" ref="CT461" ca="1">IF(H461,IF(AND(N461&gt;0,AR461),TRIM(SUBSTITUTE(_xll.MCONCAT(IFERROR(IF(ISNUMBER(INDIRECT(Q461)),IF((INDIRECT(ster!$D$14)&lt;&gt;"")*(IFERROR(0*(MATCH(INDIRECT(Q461),INDIRECT(K461),0)&gt;0),1)),INDIRECT(ster!$D$14) &amp; ": " &amp;  SUBSTITUTE(IF( AV461,IFERROR(TEXT(INDIRECT(Q461),"rrrr-mm-dd")&amp;" (" &amp; INDIRECT(Q461) &amp;")",INDIRECT(Q461)),INDIRECT(Q461))," "," "),""),""),"")," "),"  "," ")),""),"")</f>
        <v/>
      </c>
      <c r="CU461" s="14" t="str">
        <f t="array" aca="1" ref="CU461" ca="1">IF(H461,IF(AND(V461&gt;0),TRIM(SUBSTITUTE(_xll.MCONCAT(IF((INDIRECT(ster!$D$14)&lt;&gt;"")*(IFERROR(0*(INDIRECT(Q461)&lt;&gt;""),1)),INDIRECT(ster!$D$14),"")," "),"  "," ")),""),"")</f>
        <v/>
      </c>
      <c r="CV461" s="14" t="str">
        <f t="array" aca="1" ref="CV461" ca="1">IF(H461,IF(AS461,
TRIM(SUBSTITUTE(_xll.MCONCAT(IF(
   (INDIRECT(ster!$D$14)&lt;&gt;"")*
   ((INDIRECT(Q461)="")+
      NOT(ISNUMBER(INDIRECT(Q461)))*
      NOT(ISERROR(MATCH(INDIRECT(Q461),INDIRECT(K461),0)))
    ),
      INDIRECT(ster!$D$14),
   "")," "),"  "," ")),
""),"")</f>
        <v/>
      </c>
      <c r="CW461" s="14" t="str">
        <f t="array" aca="1" ref="CW461" ca="1">IF(H461,IF(AND(AQ461),TRIM(SUBSTITUTE(_xll.MCONCAT(IFERROR(IF(ISNUMBER(INDIRECT(Q461)),IF((INDIRECT(ster!$D$14)&lt;&gt;"")*(INDIRECT(Q461)&lt;&gt;INT(INDIRECT(Q461))),INDIRECT(ster!$D$14) &amp; ": " &amp; INDIRECT(Q461),""),""),"")," "),"  "," ")),""),"")</f>
        <v/>
      </c>
      <c r="CX461" s="14" t="str">
        <f t="array" aca="1" ref="CX461" ca="1">IF(H461,IF(OR(AU461,AV461),TRIM(SUBSTITUTE(_xll.MCONCAT(IF((INDIRECT(ster!$D$14)&lt;&gt;"")*NOT(ISNUMBER(INDIRECT(Q461))),IF(ISERROR(MATCH(INDIRECT(Q461),INDIRECT(K461),0)),IFERROR(IF(INDIRECT(Q461)&lt;&gt;"",INDIRECT(ster!$D$14) &amp; ": " &amp; SUBSTITUTE(INDIRECT(Q461)," "," "),""),""),""),"")," "),"  "," ")),""),"")</f>
        <v/>
      </c>
      <c r="CY461" s="14" t="str">
        <f t="array" aca="1" ref="CY461" ca="1">IF(H461,IF(AE461,TRIM(SUBSTITUTE(_xll.MCONCAT(IF((INDIRECT(ster!$D$14)&lt;&gt;"")*IFERROR(NOT(INDIRECT(AF461)),FALSE),IF(ISERROR(MATCH(INDIRECT(Q461),INDIRECT(K461),0)),IFERROR(IF(INDIRECT(Q461)&lt;&gt;"",INDIRECT(ster!$D$14)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CZ461" s="14" t="str">
        <f t="array" aca="1" ref="CZ461" ca="1">IF(H461,IF(AH461,TRIM(SUBSTITUTE(_xll.MCONCAT(IF((INDIRECT(ster!$D$14)&lt;&gt;"")*IFERROR(NOT(INDIRECT(AI461)),FALSE),IF(ISERROR(MATCH(INDIRECT(Q461),INDIRECT(K461),0)),IFERROR(IF(INDIRECT(Q461)&lt;&gt;"",INDIRECT(ster!$D$14)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DC461" s="14" t="str">
        <f ca="1">SUBSTITUTE(SUBSTITUTE(SUBSTITUTE(SUBSTITUTE(_xll.MCONCAT(DG461:DS461,"■"),"■■","■"),"■■","■"),"■■","■"),"■■","■")</f>
        <v>■</v>
      </c>
      <c r="DD461" s="14" t="str">
        <f t="shared" ca="1" si="9542"/>
        <v/>
      </c>
      <c r="DE461" s="14" t="str">
        <f t="shared" ca="1" si="9543"/>
        <v/>
      </c>
      <c r="DF461" s="14" t="str">
        <f t="shared" ca="1" si="9544"/>
        <v/>
      </c>
      <c r="DG461" s="14" t="str">
        <f t="shared" ca="1" si="9545"/>
        <v/>
      </c>
      <c r="DH461" s="14" t="str">
        <f t="shared" ca="1" si="9546"/>
        <v/>
      </c>
      <c r="DI461" s="14" t="str">
        <f t="shared" ca="1" si="9547"/>
        <v/>
      </c>
      <c r="DJ461" s="14" t="str">
        <f t="shared" ca="1" si="9548"/>
        <v/>
      </c>
      <c r="DK461" s="14" t="str">
        <f t="shared" ca="1" si="9549"/>
        <v/>
      </c>
      <c r="DL461" s="14" t="str">
        <f t="shared" ca="1" si="9550"/>
        <v/>
      </c>
      <c r="DM461" s="14" t="str">
        <f t="shared" ca="1" si="9551"/>
        <v/>
      </c>
      <c r="DN461" s="14" t="str">
        <f t="array" aca="1" ref="DN461" ca="1">IF(CU461&lt;&gt;"","There are errors in the entered values in the following cases: " &amp;SUBSTITUTE(CU461," ",", "),"")</f>
        <v/>
      </c>
      <c r="DO461" s="14" t="str">
        <f t="shared" ca="1" si="9552"/>
        <v/>
      </c>
      <c r="DP461" s="14" t="str">
        <f t="shared" ca="1" si="9553"/>
        <v/>
      </c>
      <c r="DQ461" s="14" t="str">
        <f t="shared" ca="1" si="9554"/>
        <v/>
      </c>
      <c r="DR461" s="14" t="str">
        <f t="shared" ca="1" si="9555"/>
        <v/>
      </c>
      <c r="DS461" s="14" t="str">
        <f t="shared" ca="1" si="9556"/>
        <v/>
      </c>
      <c r="DZ461" s="14" t="b">
        <f t="shared" ca="1" si="9557"/>
        <v>0</v>
      </c>
      <c r="EA461" s="14" t="str">
        <f t="shared" ca="1" si="9558"/>
        <v>Type of mild sport activity 1 (q_113_1a)</v>
      </c>
      <c r="EB461" s="14" t="str">
        <f t="shared" ca="1" si="9559"/>
        <v xml:space="preserve">Values must be numeric. </v>
      </c>
      <c r="EC461" s="14" t="str">
        <f t="shared" ca="1" si="9560"/>
        <v xml:space="preserve">Type of mild sport activity 1 (q_113_1a): Values must be numeric. </v>
      </c>
      <c r="ED461" s="14" t="str">
        <f t="shared" ca="1" si="9561"/>
        <v/>
      </c>
      <c r="EE461" s="14" t="str">
        <f t="shared" ca="1" si="9562"/>
        <v>Values must be numeric</v>
      </c>
      <c r="EF461" s="14" t="str">
        <f t="shared" ca="1" si="9563"/>
        <v/>
      </c>
      <c r="EG461" s="14" t="str">
        <f t="shared" ca="1" si="9564"/>
        <v/>
      </c>
      <c r="EM461" s="14" t="b">
        <f t="shared" ca="1" si="9565"/>
        <v>1</v>
      </c>
      <c r="EN461" s="14">
        <f t="shared" ca="1" si="9566"/>
        <v>429</v>
      </c>
      <c r="EO461" s="14" t="str">
        <f t="shared" ca="1" si="9567"/>
        <v>q_113_1a</v>
      </c>
      <c r="EP461" s="14" t="str">
        <f t="shared" ca="1" si="9568"/>
        <v xml:space="preserve">Type of mild sport activity 1 (q_113_1a): Values must be numeric. </v>
      </c>
      <c r="EQ461" s="14" t="str">
        <f t="shared" ca="1" si="9569"/>
        <v/>
      </c>
    </row>
    <row r="462" spans="2:147" s="14" customFormat="1">
      <c r="B462" s="14" t="str">
        <f t="shared" ca="1" si="9495"/>
        <v/>
      </c>
      <c r="C462" s="14">
        <f t="shared" ca="1" si="9496"/>
        <v>430</v>
      </c>
      <c r="D462" s="14">
        <f t="shared" si="9497"/>
        <v>460</v>
      </c>
      <c r="E462" s="14" t="str">
        <f t="shared" ca="1" si="9498"/>
        <v>I</v>
      </c>
      <c r="F462" s="14" t="str">
        <f t="shared" ca="1" si="9499"/>
        <v>q_113_1b</v>
      </c>
      <c r="G462" s="14" t="str">
        <f t="shared" ca="1" si="9500"/>
        <v>Type of other mild sport activity 1</v>
      </c>
      <c r="H462" s="14" t="b">
        <f t="shared" ca="1" si="9501"/>
        <v>1</v>
      </c>
      <c r="I462" s="14" t="str">
        <f ca="1">IF($H462,ADDRESS(3,(D462+1)*2-1,4,,"["&amp;wew!$G$7&amp;"]"&amp;_sheetname_labels)&amp;":"&amp;ADDRESS(2+ster!$B$20,(D462+1)*2-1,4),"")</f>
        <v>[DBTemplate.xlsm]labels!AIK3:AIK61</v>
      </c>
      <c r="J462" s="14">
        <f t="array" aca="1" ref="J462" ca="1">IF(H462,MAX(0,MAX(IF(INDIRECT(I462)&lt;&gt;"",ROW(INDIRECT(I462)),""))-2),"")</f>
        <v>0</v>
      </c>
      <c r="K462" s="14" t="str">
        <f ca="1">IF($H462,IF($J462&gt;0,ADDRESS(3,(D462+1)*2-1,4,,"["&amp;wew!$G$7&amp;"]"&amp;_sheetname_labels)&amp;":"&amp;ADDRESS(2+J462,(D462+1)*2-1,4),""),"")</f>
        <v/>
      </c>
      <c r="L462" s="14" t="str">
        <f ca="1">IF($H462,IF($J462&gt;0,ADDRESS(3,(D462+1)*2,4,,"["&amp;wew!$G$7&amp;"]"&amp;_sheetname_labels)&amp;":"&amp;ADDRESS(2+J462,(D462+1)*2,4),""),"")</f>
        <v/>
      </c>
      <c r="M462" s="14">
        <f t="shared" ca="1" si="9502"/>
        <v>0</v>
      </c>
      <c r="N462" s="14">
        <f t="shared" ca="1" si="9503"/>
        <v>0</v>
      </c>
      <c r="O462" s="14" t="str">
        <f t="shared" ca="1" si="9504"/>
        <v>q_113_1b</v>
      </c>
      <c r="P462" s="14" t="str">
        <f t="shared" ca="1" si="9505"/>
        <v>Type of other mild sport activity 1</v>
      </c>
      <c r="Q462" s="14" t="str">
        <f ca="1">IF($BP462,ADDRESS(3,D462+1,4,,"["&amp;wew!$G$7&amp;"]"&amp;_sheetname_dataframe)&amp;":"&amp;ADDRESS(2+ster!$C$14,D462+1,4),"")</f>
        <v>[DBTemplate.xlsm]data_frame!QS3:QS3</v>
      </c>
      <c r="R462" s="14" t="str">
        <f>IF($BP462,IF(MID(_xll.FORMULATEXT(INDEX(INDIRECT(Q462),1)),1,1)="=", _xll.FORMULATEXT(INDEX(INDIRECT(Q462),1),2,TRUE),""),"")</f>
        <v/>
      </c>
      <c r="S462" s="14">
        <f t="array" aca="1" ref="S462" ca="1">IF(H462,SUM(IF((IFERROR(INDIRECT(Q462)&lt;&gt;"",FALSE))*(INDIRECT(ster!$D$14)&lt;&gt;""),1,0)),"")</f>
        <v>0</v>
      </c>
      <c r="T462" s="14">
        <f t="array" aca="1" ref="T462" ca="1">IF(H462,IF(M462&gt;0,SUM(IFERROR(1*(MATCH(INDIRECT(Q462),INDIRECT(K462),0)&gt;0),0)*(INDIRECT(ster!$D$14)&lt;&gt;"")*NOT(ISNUMBER(INDIRECT(Q462)))),0),"")</f>
        <v>0</v>
      </c>
      <c r="U462" s="14">
        <f t="array" aca="1" ref="U462" ca="1">IF(H462,SUM((IFERROR(INDIRECT(Q462)="",FALSE))*(INDIRECT(ster!$D$14)&lt;&gt;"")),"")</f>
        <v>1</v>
      </c>
      <c r="V462" s="14">
        <f t="array" aca="1" ref="V462" ca="1">IF(H462,SUM((IFERROR(INDIRECT(Q462)="#ąś",TRUE))*(INDIRECT(ster!$D$14)&lt;&gt;"")),"")</f>
        <v>0</v>
      </c>
      <c r="W462" s="14">
        <f t="array" aca="1" ref="W462" ca="1">IF(H462,SUM(ISNUMBER(INDIRECT(Q462))*(INDIRECT(ster!$D$14)&lt;&gt;"")),"")</f>
        <v>0</v>
      </c>
      <c r="X462" s="14" t="str">
        <f t="array" aca="1" ref="X462" ca="1">IF(AND(H462,W462&gt;0),IF(wew!$B$3,MIN(IF((INDIRECT(ster!$D$14)&lt;&gt;"")*IFERROR(INDIRECT($Q462)&lt;&gt;"",FALSE),IFERROR(INDIRECT($Q462),"X"),"X")),"&lt;włącz podświetlanie wartości&gt;"),"—")</f>
        <v>—</v>
      </c>
      <c r="Y462" s="14" t="str">
        <f t="array" aca="1" ref="Y462" ca="1">IF(AND(H462,W462&gt;0),IF(wew!$B$3,MAX(IF((INDIRECT(ster!$D$14)&lt;&gt;"")*IFERROR(INDIRECT($Q462)&lt;&gt;"",FALSE),IFERROR(INDIRECT($Q462),"X"),"X")),"&lt;włącz podświetlanie wartości&gt;"),"—")</f>
        <v>—</v>
      </c>
      <c r="Z462" s="14">
        <f t="shared" ca="1" si="9506"/>
        <v>0</v>
      </c>
      <c r="AA462" s="12" t="str">
        <f t="shared" ca="1" si="9507"/>
        <v>—</v>
      </c>
      <c r="AB462" s="17">
        <f t="array" aca="1" ref="AB462" ca="1">IF(H462,IF(W462&gt;0,SUM((INDIRECT(ster!$D$14)&lt;&gt;"")*IFERROR((INDIRECT(Q462)&lt;&gt;"")*(INDIRECT(Q462)=INT(INDIRECT(Q462))),0)),0),"")</f>
        <v>0</v>
      </c>
      <c r="AC462" s="17">
        <f t="array" aca="1" ref="AC462" ca="1">IF(H462,W462-AB462,"")</f>
        <v>0</v>
      </c>
      <c r="AD462" s="17">
        <f t="shared" ca="1" si="9508"/>
        <v>1</v>
      </c>
      <c r="AE462" s="17" t="b">
        <f t="shared" ca="1" si="9509"/>
        <v>0</v>
      </c>
      <c r="AF462" s="17" t="str">
        <f ca="1">IF(AE462,IF($H462,ADDRESS(3,D462+2,4,,"["&amp;wew!$G$7&amp;"]"&amp;_sheetname_dataframe)&amp;":"&amp;ADDRESS(2+ster!$C$14,D462+2,4),""),"")</f>
        <v/>
      </c>
      <c r="AG462" s="17" t="str">
        <f t="shared" ca="1" si="9510"/>
        <v/>
      </c>
      <c r="AH462" s="17" t="b">
        <f t="shared" ca="1" si="9511"/>
        <v>0</v>
      </c>
      <c r="AI462" s="17" t="str">
        <f ca="1">IF(AH462,IF($H462,ADDRESS(3,D462+3,4,,"["&amp;wew!$G$7&amp;"]"&amp;_sheetname_dataframe)&amp;":"&amp;ADDRESS(2+ster!$C$14,D462+3,4),""),"")</f>
        <v/>
      </c>
      <c r="AJ462" s="17" t="str">
        <f t="shared" ca="1" si="9512"/>
        <v/>
      </c>
      <c r="AK462" s="17" t="b">
        <f t="shared" ca="1" si="9513"/>
        <v>0</v>
      </c>
      <c r="AL462" s="17" t="b">
        <f t="shared" ca="1" si="9514"/>
        <v>0</v>
      </c>
      <c r="AM462" s="17" t="b">
        <f t="shared" ca="1" si="9515"/>
        <v>0</v>
      </c>
      <c r="AN462" s="17">
        <f t="shared" ca="1" si="9516"/>
        <v>0</v>
      </c>
      <c r="AO462" s="24" t="str">
        <f t="shared" ca="1" si="9517"/>
        <v/>
      </c>
      <c r="AP462" s="24" t="str">
        <f t="shared" ca="1" si="9518"/>
        <v/>
      </c>
      <c r="AQ462" s="17" t="b">
        <f t="shared" ca="1" si="9519"/>
        <v>0</v>
      </c>
      <c r="AR462" s="17" t="b">
        <f t="shared" ca="1" si="9520"/>
        <v>0</v>
      </c>
      <c r="AS462" s="17" t="b">
        <f t="shared" ca="1" si="9521"/>
        <v>0</v>
      </c>
      <c r="AT462" s="17" t="b">
        <f t="shared" ca="1" si="9522"/>
        <v>1</v>
      </c>
      <c r="AU462" s="17" t="b">
        <f t="shared" ca="1" si="9523"/>
        <v>0</v>
      </c>
      <c r="AV462" s="17" t="b">
        <f t="shared" ca="1" si="9524"/>
        <v>0</v>
      </c>
      <c r="AW462" s="17" t="b">
        <f t="shared" ca="1" si="9525"/>
        <v>0</v>
      </c>
      <c r="AX462" s="14" t="b">
        <f t="array" aca="1" ref="AX462" ca="1">IF(H462,N462&gt;0,"")</f>
        <v>0</v>
      </c>
      <c r="AY462" s="17" t="str">
        <f t="shared" ca="1" si="9526"/>
        <v/>
      </c>
      <c r="AZ462" s="17" t="str">
        <f t="array" aca="1" ref="AZ462" ca="1">IF(AY462&lt;&gt;"",SUM(1*ISERROR(MATCH(INDIRECT(AY462),INDIRECT(K462),0)))=0,"")</f>
        <v/>
      </c>
      <c r="BA462" s="17" t="b">
        <f t="shared" ca="1" si="9527"/>
        <v>0</v>
      </c>
      <c r="BB462" s="17" t="b">
        <v>0</v>
      </c>
      <c r="BC462" s="17" t="str">
        <f t="shared" ca="1" si="9528"/>
        <v/>
      </c>
      <c r="BD462" s="17" t="str">
        <f t="shared" ca="1" si="9529"/>
        <v/>
      </c>
      <c r="BE462" s="17" t="str">
        <f t="shared" ca="1" si="9530"/>
        <v/>
      </c>
      <c r="BF462" s="17" t="str">
        <f t="shared" ca="1" si="9531"/>
        <v/>
      </c>
      <c r="BG462" s="17" t="str">
        <f t="shared" ca="1" si="9532"/>
        <v/>
      </c>
      <c r="BH462" s="17" t="str">
        <f t="shared" ca="1" si="9533"/>
        <v/>
      </c>
      <c r="BI462" s="17" t="str">
        <f t="shared" ca="1" si="9534"/>
        <v/>
      </c>
      <c r="BJ462" s="17" t="b">
        <f t="shared" ca="1" si="9535"/>
        <v>0</v>
      </c>
      <c r="BK462" s="17" t="str">
        <f t="shared" ca="1" si="9536"/>
        <v/>
      </c>
      <c r="BL462" s="17" t="str">
        <f t="shared" ca="1" si="9537"/>
        <v/>
      </c>
      <c r="BM462" s="17" t="str">
        <f t="shared" ca="1" si="9538"/>
        <v>S</v>
      </c>
      <c r="BN462" s="17" t="str">
        <f t="shared" ca="1" si="9539"/>
        <v>S</v>
      </c>
      <c r="BO462" s="17" t="str">
        <f t="shared" ca="1" si="9540"/>
        <v>N</v>
      </c>
      <c r="BP462" s="14" t="b">
        <f t="shared" ca="1" si="9541"/>
        <v>1</v>
      </c>
      <c r="BQ462" s="35"/>
      <c r="BU462" s="14" t="s">
        <v>386</v>
      </c>
      <c r="BX462" s="16"/>
      <c r="BY462" s="16"/>
      <c r="BZ462" s="16"/>
      <c r="CA462" s="16"/>
      <c r="CB462" s="16"/>
      <c r="CC462" s="16"/>
      <c r="CD462" s="16"/>
      <c r="CE462" s="16"/>
      <c r="CF462" s="16"/>
      <c r="CN462" s="14">
        <f ca="1">IF(H462,IFERROR(IsVariableNameLegal(O462),0),0)</f>
        <v>0</v>
      </c>
      <c r="CO462" s="14" t="str">
        <f t="array" aca="1" ref="CO462" ca="1">IF(H462,IF(COUNTIF(INDIRECT(wew!$C$13),O462)&gt;1,TRIM(SUBSTITUTE(_xll.MCONCAT(IF((INDIRECT(wew!$C$13)=O462)*(COLUMN(INDIRECT(wew!$C$13))&lt;&gt;D462+1),-1+COLUMN(INDIRECT(wew!$C$13)),"")," "),"  "," ")),""),"")</f>
        <v/>
      </c>
      <c r="CP462" s="14" t="str">
        <f t="array" aca="1" ref="CP462" ca="1">IF(P462&lt;&gt;"",IF(LEN(P462)&gt;150,1,""),"")</f>
        <v/>
      </c>
      <c r="CQ462" s="14" t="str">
        <f t="array" aca="1" ref="CQ462" ca="1">IF(AND(H462,NOT(ster!$J$3)),IF(COUNTIF(INDIRECT(wew!$C$15),P462)&gt;1,TRIM(SUBSTITUTE(_xll.MCONCAT(IF((INDIRECT(wew!$C$15)=P462)*(COLUMN(INDIRECT(wew!$C$15))&lt;&gt;D462+1),-1+COLUMN(INDIRECT(wew!$C$15)),"")," "),"  "," ")),""),"")</f>
        <v/>
      </c>
      <c r="CR462" s="14" t="str">
        <f t="array" aca="1" ref="CR462" ca="1">IF(H462,IF(AND(W462&gt;0,AO462&lt;&gt;""),TRIM(SUBSTITUTE(_xll.MCONCAT(IFERROR(IF(ISNUMBER(INDIRECT(Q462)),IF((INDIRECT(ster!$D$14)&lt;&gt;"")*(INDIRECT(Q462)&lt;AO462),INDIRECT(ster!$D$14) &amp; ": " &amp;  SUBSTITUTE(IF( AV462,IFERROR(TEXT(INDIRECT(Q462),"rrrr-mm-dd") &amp;" (" &amp; INDIRECT(Q462) &amp;")",INDIRECT(Q462)),INDIRECT(Q462))," "," "),""),""),"")," "),"  "," ")),""),"")</f>
        <v/>
      </c>
      <c r="CS462" s="14" t="str">
        <f t="array" aca="1" ref="CS462" ca="1">IF(H462,IF(AND(W462&gt;0,AP462&lt;&gt;""),TRIM(SUBSTITUTE(_xll.MCONCAT(IFERROR(IF(ISNUMBER(INDIRECT(Q462)),IF((INDIRECT(ster!$D$14)&lt;&gt;"")*(INDIRECT(Q462)&gt;AP462),INDIRECT(ster!$D$14) &amp; ": " &amp;  SUBSTITUTE(IF( AV462,IFERROR(TEXT(INDIRECT(Q462),"rrrr-mm-dd")&amp;" (" &amp; INDIRECT(Q462) &amp;")",INDIRECT(Q462)),INDIRECT(Q462))," "," "),""),""),"")," "),"  "," ")),""),"")</f>
        <v/>
      </c>
      <c r="CT462" s="14" t="str">
        <f t="array" aca="1" ref="CT462" ca="1">IF(H462,IF(AND(N462&gt;0,AR462),TRIM(SUBSTITUTE(_xll.MCONCAT(IFERROR(IF(ISNUMBER(INDIRECT(Q462)),IF((INDIRECT(ster!$D$14)&lt;&gt;"")*(IFERROR(0*(MATCH(INDIRECT(Q462),INDIRECT(K462),0)&gt;0),1)),INDIRECT(ster!$D$14) &amp; ": " &amp;  SUBSTITUTE(IF( AV462,IFERROR(TEXT(INDIRECT(Q462),"rrrr-mm-dd")&amp;" (" &amp; INDIRECT(Q462) &amp;")",INDIRECT(Q462)),INDIRECT(Q462))," "," "),""),""),"")," "),"  "," ")),""),"")</f>
        <v/>
      </c>
      <c r="CU462" s="14" t="str">
        <f t="array" aca="1" ref="CU462" ca="1">IF(H462,IF(AND(V462&gt;0),TRIM(SUBSTITUTE(_xll.MCONCAT(IF((INDIRECT(ster!$D$14)&lt;&gt;"")*(IFERROR(0*(INDIRECT(Q462)&lt;&gt;""),1)),INDIRECT(ster!$D$14),"")," "),"  "," ")),""),"")</f>
        <v/>
      </c>
      <c r="CV462" s="14" t="str">
        <f t="array" aca="1" ref="CV462" ca="1">IF(H462,IF(AS462,
TRIM(SUBSTITUTE(_xll.MCONCAT(IF(
   (INDIRECT(ster!$D$14)&lt;&gt;"")*
   ((INDIRECT(Q462)="")+
      NOT(ISNUMBER(INDIRECT(Q462)))*
      NOT(ISERROR(MATCH(INDIRECT(Q462),INDIRECT(K462),0)))
    ),
      INDIRECT(ster!$D$14),
   "")," "),"  "," ")),
""),"")</f>
        <v/>
      </c>
      <c r="CW462" s="14" t="str">
        <f t="array" aca="1" ref="CW462" ca="1">IF(H462,IF(AND(AQ462),TRIM(SUBSTITUTE(_xll.MCONCAT(IFERROR(IF(ISNUMBER(INDIRECT(Q462)),IF((INDIRECT(ster!$D$14)&lt;&gt;"")*(INDIRECT(Q462)&lt;&gt;INT(INDIRECT(Q462))),INDIRECT(ster!$D$14) &amp; ": " &amp; INDIRECT(Q462),""),""),"")," "),"  "," ")),""),"")</f>
        <v/>
      </c>
      <c r="CX462" s="14" t="str">
        <f t="array" aca="1" ref="CX462" ca="1">IF(H462,IF(OR(AU462,AV462),TRIM(SUBSTITUTE(_xll.MCONCAT(IF((INDIRECT(ster!$D$14)&lt;&gt;"")*NOT(ISNUMBER(INDIRECT(Q462))),IF(ISERROR(MATCH(INDIRECT(Q462),INDIRECT(K462),0)),IFERROR(IF(INDIRECT(Q462)&lt;&gt;"",INDIRECT(ster!$D$14) &amp; ": " &amp; SUBSTITUTE(INDIRECT(Q462)," "," "),""),""),""),"")," "),"  "," ")),""),"")</f>
        <v/>
      </c>
      <c r="CY462" s="14" t="str">
        <f t="array" aca="1" ref="CY462" ca="1">IF(H462,IF(AE462,TRIM(SUBSTITUTE(_xll.MCONCAT(IF((INDIRECT(ster!$D$14)&lt;&gt;"")*IFERROR(NOT(INDIRECT(AF462)),FALSE),IF(ISERROR(MATCH(INDIRECT(Q462),INDIRECT(K462),0)),IFERROR(IF(INDIRECT(Q462)&lt;&gt;"",INDIRECT(ster!$D$14)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CZ462" s="14" t="str">
        <f t="array" aca="1" ref="CZ462" ca="1">IF(H462,IF(AH462,TRIM(SUBSTITUTE(_xll.MCONCAT(IF((INDIRECT(ster!$D$14)&lt;&gt;"")*IFERROR(NOT(INDIRECT(AI462)),FALSE),IF(ISERROR(MATCH(INDIRECT(Q462),INDIRECT(K462),0)),IFERROR(IF(INDIRECT(Q462)&lt;&gt;"",INDIRECT(ster!$D$14)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DC462" s="14" t="str">
        <f ca="1">SUBSTITUTE(SUBSTITUTE(SUBSTITUTE(SUBSTITUTE(_xll.MCONCAT(DG462:DS462,"■"),"■■","■"),"■■","■"),"■■","■"),"■■","■")</f>
        <v>■</v>
      </c>
      <c r="DD462" s="14" t="str">
        <f t="shared" ca="1" si="9542"/>
        <v/>
      </c>
      <c r="DE462" s="14" t="str">
        <f t="shared" ca="1" si="9543"/>
        <v/>
      </c>
      <c r="DF462" s="14" t="str">
        <f t="shared" ca="1" si="9544"/>
        <v/>
      </c>
      <c r="DG462" s="14" t="str">
        <f t="shared" ca="1" si="9545"/>
        <v/>
      </c>
      <c r="DH462" s="14" t="str">
        <f t="shared" ca="1" si="9546"/>
        <v/>
      </c>
      <c r="DI462" s="14" t="str">
        <f t="shared" ca="1" si="9547"/>
        <v/>
      </c>
      <c r="DJ462" s="14" t="str">
        <f t="shared" ca="1" si="9548"/>
        <v/>
      </c>
      <c r="DK462" s="14" t="str">
        <f t="shared" ca="1" si="9549"/>
        <v/>
      </c>
      <c r="DL462" s="14" t="str">
        <f t="shared" ca="1" si="9550"/>
        <v/>
      </c>
      <c r="DM462" s="14" t="str">
        <f t="shared" ca="1" si="9551"/>
        <v/>
      </c>
      <c r="DN462" s="14" t="str">
        <f t="array" aca="1" ref="DN462" ca="1">IF(CU462&lt;&gt;"","There are errors in the entered values in the following cases: " &amp;SUBSTITUTE(CU462," ",", "),"")</f>
        <v/>
      </c>
      <c r="DO462" s="14" t="str">
        <f t="shared" ca="1" si="9552"/>
        <v/>
      </c>
      <c r="DP462" s="14" t="str">
        <f t="shared" ca="1" si="9553"/>
        <v/>
      </c>
      <c r="DQ462" s="14" t="str">
        <f t="shared" ca="1" si="9554"/>
        <v/>
      </c>
      <c r="DR462" s="14" t="str">
        <f t="shared" ca="1" si="9555"/>
        <v/>
      </c>
      <c r="DS462" s="14" t="str">
        <f t="shared" ca="1" si="9556"/>
        <v/>
      </c>
      <c r="DZ462" s="14" t="b">
        <f t="shared" ca="1" si="9557"/>
        <v>0</v>
      </c>
      <c r="EA462" s="14" t="str">
        <f t="shared" ca="1" si="9558"/>
        <v/>
      </c>
      <c r="EB462" s="14" t="str">
        <f t="shared" ca="1" si="9559"/>
        <v/>
      </c>
      <c r="EC462" s="14" t="str">
        <f t="shared" ca="1" si="9560"/>
        <v/>
      </c>
      <c r="ED462" s="14" t="str">
        <f t="shared" ca="1" si="9561"/>
        <v/>
      </c>
      <c r="EE462" s="14" t="str">
        <f t="shared" ca="1" si="9562"/>
        <v/>
      </c>
      <c r="EF462" s="14" t="str">
        <f t="shared" ca="1" si="9563"/>
        <v/>
      </c>
      <c r="EG462" s="14" t="str">
        <f t="shared" ca="1" si="9564"/>
        <v/>
      </c>
      <c r="EM462" s="14" t="b">
        <f t="shared" ca="1" si="9565"/>
        <v>0</v>
      </c>
      <c r="EN462" s="14" t="str">
        <f t="shared" ca="1" si="9566"/>
        <v/>
      </c>
      <c r="EO462" s="14" t="str">
        <f t="shared" ca="1" si="9567"/>
        <v/>
      </c>
      <c r="EP462" s="14" t="str">
        <f t="shared" ca="1" si="9568"/>
        <v/>
      </c>
      <c r="EQ462" s="14" t="str">
        <f t="shared" ca="1" si="9569"/>
        <v/>
      </c>
    </row>
    <row r="463" spans="2:147" s="14" customFormat="1">
      <c r="B463" s="14" t="str">
        <f t="shared" ca="1" si="9495"/>
        <v/>
      </c>
      <c r="C463" s="14">
        <f t="shared" ca="1" si="9496"/>
        <v>431</v>
      </c>
      <c r="D463" s="14">
        <f t="shared" si="9497"/>
        <v>461</v>
      </c>
      <c r="E463" s="14" t="str">
        <f t="shared" ca="1" si="9498"/>
        <v>I</v>
      </c>
      <c r="F463" s="14" t="str">
        <f t="shared" ca="1" si="9499"/>
        <v>q_113_1c</v>
      </c>
      <c r="G463" s="14" t="str">
        <f t="shared" ca="1" si="9500"/>
        <v>How long mild sport activity 1</v>
      </c>
      <c r="H463" s="14" t="b">
        <f t="shared" ca="1" si="9501"/>
        <v>1</v>
      </c>
      <c r="I463" s="14" t="str">
        <f ca="1">IF($H463,ADDRESS(3,(D463+1)*2-1,4,,"["&amp;wew!$G$7&amp;"]"&amp;_sheetname_labels)&amp;":"&amp;ADDRESS(2+ster!$B$20,(D463+1)*2-1,4),"")</f>
        <v>[DBTemplate.xlsm]labels!AIM3:AIM61</v>
      </c>
      <c r="J463" s="14">
        <f t="array" aca="1" ref="J463" ca="1">IF(H463,MAX(0,MAX(IF(INDIRECT(I463)&lt;&gt;"",ROW(INDIRECT(I463)),""))-2),"")</f>
        <v>0</v>
      </c>
      <c r="K463" s="14" t="str">
        <f ca="1">IF($H463,IF($J463&gt;0,ADDRESS(3,(D463+1)*2-1,4,,"["&amp;wew!$G$7&amp;"]"&amp;_sheetname_labels)&amp;":"&amp;ADDRESS(2+J463,(D463+1)*2-1,4),""),"")</f>
        <v/>
      </c>
      <c r="L463" s="14" t="str">
        <f ca="1">IF($H463,IF($J463&gt;0,ADDRESS(3,(D463+1)*2,4,,"["&amp;wew!$G$7&amp;"]"&amp;_sheetname_labels)&amp;":"&amp;ADDRESS(2+J463,(D463+1)*2,4),""),"")</f>
        <v/>
      </c>
      <c r="M463" s="14">
        <f t="shared" ca="1" si="9502"/>
        <v>0</v>
      </c>
      <c r="N463" s="14">
        <f t="shared" ca="1" si="9503"/>
        <v>0</v>
      </c>
      <c r="O463" s="14" t="str">
        <f t="shared" ca="1" si="9504"/>
        <v>q_113_1c</v>
      </c>
      <c r="P463" s="14" t="str">
        <f t="shared" ca="1" si="9505"/>
        <v>How long mild sport activity 1</v>
      </c>
      <c r="Q463" s="14" t="str">
        <f ca="1">IF($BP463,ADDRESS(3,D463+1,4,,"["&amp;wew!$G$7&amp;"]"&amp;_sheetname_dataframe)&amp;":"&amp;ADDRESS(2+ster!$C$14,D463+1,4),"")</f>
        <v>[DBTemplate.xlsm]data_frame!QT3:QT3</v>
      </c>
      <c r="R463" s="14" t="str">
        <f>IF($BP463,IF(MID(_xll.FORMULATEXT(INDEX(INDIRECT(Q463),1)),1,1)="=", _xll.FORMULATEXT(INDEX(INDIRECT(Q463),1),2,TRUE),""),"")</f>
        <v/>
      </c>
      <c r="S463" s="14">
        <f t="array" aca="1" ref="S463" ca="1">IF(H463,SUM(IF((IFERROR(INDIRECT(Q463)&lt;&gt;"",FALSE))*(INDIRECT(ster!$D$14)&lt;&gt;""),1,0)),"")</f>
        <v>1</v>
      </c>
      <c r="T463" s="14">
        <f t="array" aca="1" ref="T463" ca="1">IF(H463,IF(M463&gt;0,SUM(IFERROR(1*(MATCH(INDIRECT(Q463),INDIRECT(K463),0)&gt;0),0)*(INDIRECT(ster!$D$14)&lt;&gt;"")*NOT(ISNUMBER(INDIRECT(Q463)))),0),"")</f>
        <v>0</v>
      </c>
      <c r="U463" s="14">
        <f t="array" aca="1" ref="U463" ca="1">IF(H463,SUM((IFERROR(INDIRECT(Q463)="",FALSE))*(INDIRECT(ster!$D$14)&lt;&gt;"")),"")</f>
        <v>0</v>
      </c>
      <c r="V463" s="14">
        <f t="array" aca="1" ref="V463" ca="1">IF(H463,SUM((IFERROR(INDIRECT(Q463)="#ąś",TRUE))*(INDIRECT(ster!$D$14)&lt;&gt;"")),"")</f>
        <v>0</v>
      </c>
      <c r="W463" s="14">
        <f t="array" aca="1" ref="W463" ca="1">IF(H463,SUM(ISNUMBER(INDIRECT(Q463))*(INDIRECT(ster!$D$14)&lt;&gt;"")),"")</f>
        <v>1</v>
      </c>
      <c r="X463" s="14">
        <f t="array" aca="1" ref="X463" ca="1">IF(AND(H463,W463&gt;0),IF(wew!$B$3,MIN(IF((INDIRECT(ster!$D$14)&lt;&gt;"")*IFERROR(INDIRECT($Q463)&lt;&gt;"",FALSE),IFERROR(INDIRECT($Q463),"X"),"X")),"&lt;włącz podświetlanie wartości&gt;"),"—")</f>
        <v>2</v>
      </c>
      <c r="Y463" s="14">
        <f t="array" aca="1" ref="Y463" ca="1">IF(AND(H463,W463&gt;0),IF(wew!$B$3,MAX(IF((INDIRECT(ster!$D$14)&lt;&gt;"")*IFERROR(INDIRECT($Q463)&lt;&gt;"",FALSE),IFERROR(INDIRECT($Q463),"X"),"X")),"&lt;włącz podświetlanie wartości&gt;"),"—")</f>
        <v>2</v>
      </c>
      <c r="Z463" s="14">
        <f t="shared" ca="1" si="9506"/>
        <v>0</v>
      </c>
      <c r="AA463" s="12">
        <f t="shared" ca="1" si="9507"/>
        <v>1</v>
      </c>
      <c r="AB463" s="17">
        <f t="array" aca="1" ref="AB463" ca="1">IF(H463,IF(W463&gt;0,SUM((INDIRECT(ster!$D$14)&lt;&gt;"")*IFERROR((INDIRECT(Q463)&lt;&gt;"")*(INDIRECT(Q463)=INT(INDIRECT(Q463))),0)),0),"")</f>
        <v>1</v>
      </c>
      <c r="AC463" s="17">
        <f t="array" aca="1" ref="AC463" ca="1">IF(H463,W463-AB463,"")</f>
        <v>0</v>
      </c>
      <c r="AD463" s="17">
        <f t="shared" ca="1" si="9508"/>
        <v>1</v>
      </c>
      <c r="AE463" s="17" t="b">
        <f t="shared" ca="1" si="9509"/>
        <v>0</v>
      </c>
      <c r="AF463" s="17" t="str">
        <f ca="1">IF(AE463,IF($H463,ADDRESS(3,D463+2,4,,"["&amp;wew!$G$7&amp;"]"&amp;_sheetname_dataframe)&amp;":"&amp;ADDRESS(2+ster!$C$14,D463+2,4),""),"")</f>
        <v/>
      </c>
      <c r="AG463" s="17" t="str">
        <f t="shared" ca="1" si="9510"/>
        <v/>
      </c>
      <c r="AH463" s="17" t="b">
        <f t="shared" ca="1" si="9511"/>
        <v>0</v>
      </c>
      <c r="AI463" s="17" t="str">
        <f ca="1">IF(AH463,IF($H463,ADDRESS(3,D463+3,4,,"["&amp;wew!$G$7&amp;"]"&amp;_sheetname_dataframe)&amp;":"&amp;ADDRESS(2+ster!$C$14,D463+3,4),""),"")</f>
        <v/>
      </c>
      <c r="AJ463" s="17" t="str">
        <f t="shared" ca="1" si="9512"/>
        <v/>
      </c>
      <c r="AK463" s="17" t="b">
        <f t="shared" ca="1" si="9513"/>
        <v>0</v>
      </c>
      <c r="AL463" s="17" t="b">
        <f t="shared" ca="1" si="9514"/>
        <v>0</v>
      </c>
      <c r="AM463" s="17" t="b">
        <f t="shared" ca="1" si="9515"/>
        <v>1</v>
      </c>
      <c r="AN463" s="17">
        <f t="shared" ca="1" si="9516"/>
        <v>0</v>
      </c>
      <c r="AO463" s="24" t="str">
        <f t="shared" ca="1" si="9517"/>
        <v/>
      </c>
      <c r="AP463" s="24" t="str">
        <f t="shared" ca="1" si="9518"/>
        <v/>
      </c>
      <c r="AQ463" s="17" t="b">
        <f t="shared" ca="1" si="9519"/>
        <v>0</v>
      </c>
      <c r="AR463" s="17" t="b">
        <f t="shared" ca="1" si="9520"/>
        <v>0</v>
      </c>
      <c r="AS463" s="17" t="b">
        <f t="shared" ca="1" si="9521"/>
        <v>0</v>
      </c>
      <c r="AT463" s="17" t="b">
        <f t="shared" ca="1" si="9522"/>
        <v>0</v>
      </c>
      <c r="AU463" s="17" t="b">
        <f t="shared" ca="1" si="9523"/>
        <v>0</v>
      </c>
      <c r="AV463" s="17" t="b">
        <f t="shared" ca="1" si="9524"/>
        <v>0</v>
      </c>
      <c r="AW463" s="17" t="b">
        <f t="shared" ca="1" si="9525"/>
        <v>1</v>
      </c>
      <c r="AX463" s="14" t="b">
        <f t="array" aca="1" ref="AX463" ca="1">IF(H463,N463&gt;0,"")</f>
        <v>0</v>
      </c>
      <c r="AY463" s="17" t="str">
        <f t="shared" ca="1" si="9526"/>
        <v/>
      </c>
      <c r="AZ463" s="17" t="str">
        <f t="array" aca="1" ref="AZ463" ca="1">IF(AY463&lt;&gt;"",SUM(1*ISERROR(MATCH(INDIRECT(AY463),INDIRECT(K463),0)))=0,"")</f>
        <v/>
      </c>
      <c r="BA463" s="17" t="b">
        <f t="shared" ca="1" si="9527"/>
        <v>1</v>
      </c>
      <c r="BB463" s="17" t="b">
        <v>0</v>
      </c>
      <c r="BC463" s="17" t="b">
        <f t="shared" ca="1" si="9528"/>
        <v>0</v>
      </c>
      <c r="BD463" s="17" t="b">
        <f t="shared" ca="1" si="9529"/>
        <v>0</v>
      </c>
      <c r="BE463" s="17" t="b">
        <f t="shared" ca="1" si="9530"/>
        <v>1</v>
      </c>
      <c r="BF463" s="17" t="b">
        <f t="shared" ca="1" si="9531"/>
        <v>0</v>
      </c>
      <c r="BG463" s="17" t="b">
        <f t="shared" ca="1" si="9532"/>
        <v>0</v>
      </c>
      <c r="BH463" s="17" t="b">
        <f t="shared" ca="1" si="9533"/>
        <v>1</v>
      </c>
      <c r="BI463" s="17">
        <f t="shared" ca="1" si="9534"/>
        <v>4</v>
      </c>
      <c r="BJ463" s="17" t="b">
        <f t="shared" ca="1" si="9535"/>
        <v>0</v>
      </c>
      <c r="BK463" s="17" t="str">
        <f t="shared" ca="1" si="9536"/>
        <v/>
      </c>
      <c r="BL463" s="17" t="str">
        <f t="shared" ca="1" si="9537"/>
        <v/>
      </c>
      <c r="BM463" s="17" t="str">
        <f t="shared" ca="1" si="9538"/>
        <v>I</v>
      </c>
      <c r="BN463" s="17" t="str">
        <f t="shared" ca="1" si="9539"/>
        <v>I</v>
      </c>
      <c r="BO463" s="17" t="str">
        <f t="shared" ca="1" si="9540"/>
        <v>I</v>
      </c>
      <c r="BP463" s="14" t="b">
        <f t="shared" ca="1" si="9541"/>
        <v>1</v>
      </c>
      <c r="BQ463" s="35"/>
      <c r="BX463" s="16"/>
      <c r="BY463" s="16"/>
      <c r="BZ463" s="16"/>
      <c r="CA463" s="16"/>
      <c r="CB463" s="16"/>
      <c r="CC463" s="16"/>
      <c r="CD463" s="16"/>
      <c r="CE463" s="16"/>
      <c r="CF463" s="16"/>
      <c r="CN463" s="14">
        <f ca="1">IF(H463,IFERROR(IsVariableNameLegal(O463),0),0)</f>
        <v>0</v>
      </c>
      <c r="CO463" s="14" t="str">
        <f t="array" aca="1" ref="CO463" ca="1">IF(H463,IF(COUNTIF(INDIRECT(wew!$C$13),O463)&gt;1,TRIM(SUBSTITUTE(_xll.MCONCAT(IF((INDIRECT(wew!$C$13)=O463)*(COLUMN(INDIRECT(wew!$C$13))&lt;&gt;D463+1),-1+COLUMN(INDIRECT(wew!$C$13)),"")," "),"  "," ")),""),"")</f>
        <v/>
      </c>
      <c r="CP463" s="14" t="str">
        <f t="array" aca="1" ref="CP463" ca="1">IF(P463&lt;&gt;"",IF(LEN(P463)&gt;150,1,""),"")</f>
        <v/>
      </c>
      <c r="CQ463" s="14" t="str">
        <f t="array" aca="1" ref="CQ463" ca="1">IF(AND(H463,NOT(ster!$J$3)),IF(COUNTIF(INDIRECT(wew!$C$15),P463)&gt;1,TRIM(SUBSTITUTE(_xll.MCONCAT(IF((INDIRECT(wew!$C$15)=P463)*(COLUMN(INDIRECT(wew!$C$15))&lt;&gt;D463+1),-1+COLUMN(INDIRECT(wew!$C$15)),"")," "),"  "," ")),""),"")</f>
        <v/>
      </c>
      <c r="CR463" s="14" t="str">
        <f t="array" aca="1" ref="CR463" ca="1">IF(H463,IF(AND(W463&gt;0,AO463&lt;&gt;""),TRIM(SUBSTITUTE(_xll.MCONCAT(IFERROR(IF(ISNUMBER(INDIRECT(Q463)),IF((INDIRECT(ster!$D$14)&lt;&gt;"")*(INDIRECT(Q463)&lt;AO463),INDIRECT(ster!$D$14) &amp; ": " &amp;  SUBSTITUTE(IF( AV463,IFERROR(TEXT(INDIRECT(Q463),"rrrr-mm-dd") &amp;" (" &amp; INDIRECT(Q463) &amp;")",INDIRECT(Q463)),INDIRECT(Q463))," "," "),""),""),"")," "),"  "," ")),""),"")</f>
        <v/>
      </c>
      <c r="CS463" s="14" t="str">
        <f t="array" aca="1" ref="CS463" ca="1">IF(H463,IF(AND(W463&gt;0,AP463&lt;&gt;""),TRIM(SUBSTITUTE(_xll.MCONCAT(IFERROR(IF(ISNUMBER(INDIRECT(Q463)),IF((INDIRECT(ster!$D$14)&lt;&gt;"")*(INDIRECT(Q463)&gt;AP463),INDIRECT(ster!$D$14) &amp; ": " &amp;  SUBSTITUTE(IF( AV463,IFERROR(TEXT(INDIRECT(Q463),"rrrr-mm-dd")&amp;" (" &amp; INDIRECT(Q463) &amp;")",INDIRECT(Q463)),INDIRECT(Q463))," "," "),""),""),"")," "),"  "," ")),""),"")</f>
        <v/>
      </c>
      <c r="CT463" s="14" t="str">
        <f t="array" aca="1" ref="CT463" ca="1">IF(H463,IF(AND(N463&gt;0,AR463),TRIM(SUBSTITUTE(_xll.MCONCAT(IFERROR(IF(ISNUMBER(INDIRECT(Q463)),IF((INDIRECT(ster!$D$14)&lt;&gt;"")*(IFERROR(0*(MATCH(INDIRECT(Q463),INDIRECT(K463),0)&gt;0),1)),INDIRECT(ster!$D$14) &amp; ": " &amp;  SUBSTITUTE(IF( AV463,IFERROR(TEXT(INDIRECT(Q463),"rrrr-mm-dd")&amp;" (" &amp; INDIRECT(Q463) &amp;")",INDIRECT(Q463)),INDIRECT(Q463))," "," "),""),""),"")," "),"  "," ")),""),"")</f>
        <v/>
      </c>
      <c r="CU463" s="14" t="str">
        <f t="array" aca="1" ref="CU463" ca="1">IF(H463,IF(AND(V463&gt;0),TRIM(SUBSTITUTE(_xll.MCONCAT(IF((INDIRECT(ster!$D$14)&lt;&gt;"")*(IFERROR(0*(INDIRECT(Q463)&lt;&gt;""),1)),INDIRECT(ster!$D$14),"")," "),"  "," ")),""),"")</f>
        <v/>
      </c>
      <c r="CV463" s="14" t="str">
        <f t="array" aca="1" ref="CV463" ca="1">IF(H463,IF(AS463,
TRIM(SUBSTITUTE(_xll.MCONCAT(IF(
   (INDIRECT(ster!$D$14)&lt;&gt;"")*
   ((INDIRECT(Q463)="")+
      NOT(ISNUMBER(INDIRECT(Q463)))*
      NOT(ISERROR(MATCH(INDIRECT(Q463),INDIRECT(K463),0)))
    ),
      INDIRECT(ster!$D$14),
   "")," "),"  "," ")),
""),"")</f>
        <v/>
      </c>
      <c r="CW463" s="14" t="str">
        <f t="array" aca="1" ref="CW463" ca="1">IF(H463,IF(AND(AQ463),TRIM(SUBSTITUTE(_xll.MCONCAT(IFERROR(IF(ISNUMBER(INDIRECT(Q463)),IF((INDIRECT(ster!$D$14)&lt;&gt;"")*(INDIRECT(Q463)&lt;&gt;INT(INDIRECT(Q463))),INDIRECT(ster!$D$14) &amp; ": " &amp; INDIRECT(Q463),""),""),"")," "),"  "," ")),""),"")</f>
        <v/>
      </c>
      <c r="CX463" s="14" t="str">
        <f t="array" aca="1" ref="CX463" ca="1">IF(H463,IF(OR(AU463,AV463),TRIM(SUBSTITUTE(_xll.MCONCAT(IF((INDIRECT(ster!$D$14)&lt;&gt;"")*NOT(ISNUMBER(INDIRECT(Q463))),IF(ISERROR(MATCH(INDIRECT(Q463),INDIRECT(K463),0)),IFERROR(IF(INDIRECT(Q463)&lt;&gt;"",INDIRECT(ster!$D$14) &amp; ": " &amp; SUBSTITUTE(INDIRECT(Q463)," "," "),""),""),""),"")," "),"  "," ")),""),"")</f>
        <v/>
      </c>
      <c r="CY463" s="14" t="str">
        <f t="array" aca="1" ref="CY463" ca="1">IF(H463,IF(AE463,TRIM(SUBSTITUTE(_xll.MCONCAT(IF((INDIRECT(ster!$D$14)&lt;&gt;"")*IFERROR(NOT(INDIRECT(AF463)),FALSE),IF(ISERROR(MATCH(INDIRECT(Q463),INDIRECT(K463),0)),IFERROR(IF(INDIRECT(Q463)&lt;&gt;"",INDIRECT(ster!$D$14)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CZ463" s="14" t="str">
        <f t="array" aca="1" ref="CZ463" ca="1">IF(H463,IF(AH463,TRIM(SUBSTITUTE(_xll.MCONCAT(IF((INDIRECT(ster!$D$14)&lt;&gt;"")*IFERROR(NOT(INDIRECT(AI463)),FALSE),IF(ISERROR(MATCH(INDIRECT(Q463),INDIRECT(K463),0)),IFERROR(IF(INDIRECT(Q463)&lt;&gt;"",INDIRECT(ster!$D$14)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DC463" s="14" t="str">
        <f ca="1">SUBSTITUTE(SUBSTITUTE(SUBSTITUTE(SUBSTITUTE(_xll.MCONCAT(DG463:DS463,"■"),"■■","■"),"■■","■"),"■■","■"),"■■","■")</f>
        <v>■</v>
      </c>
      <c r="DD463" s="14" t="str">
        <f t="shared" ca="1" si="9542"/>
        <v/>
      </c>
      <c r="DE463" s="14" t="str">
        <f t="shared" ca="1" si="9543"/>
        <v/>
      </c>
      <c r="DF463" s="14" t="str">
        <f t="shared" ca="1" si="9544"/>
        <v/>
      </c>
      <c r="DG463" s="14" t="str">
        <f t="shared" ca="1" si="9545"/>
        <v/>
      </c>
      <c r="DH463" s="14" t="str">
        <f t="shared" ca="1" si="9546"/>
        <v/>
      </c>
      <c r="DI463" s="14" t="str">
        <f t="shared" ca="1" si="9547"/>
        <v/>
      </c>
      <c r="DJ463" s="14" t="str">
        <f t="shared" ca="1" si="9548"/>
        <v/>
      </c>
      <c r="DK463" s="14" t="str">
        <f t="shared" ca="1" si="9549"/>
        <v/>
      </c>
      <c r="DL463" s="14" t="str">
        <f t="shared" ca="1" si="9550"/>
        <v/>
      </c>
      <c r="DM463" s="14" t="str">
        <f t="shared" ca="1" si="9551"/>
        <v/>
      </c>
      <c r="DN463" s="14" t="str">
        <f t="array" aca="1" ref="DN463" ca="1">IF(CU463&lt;&gt;"","There are errors in the entered values in the following cases: " &amp;SUBSTITUTE(CU463," ",", "),"")</f>
        <v/>
      </c>
      <c r="DO463" s="14" t="str">
        <f t="shared" ca="1" si="9552"/>
        <v/>
      </c>
      <c r="DP463" s="14" t="str">
        <f t="shared" ca="1" si="9553"/>
        <v/>
      </c>
      <c r="DQ463" s="14" t="str">
        <f t="shared" ca="1" si="9554"/>
        <v/>
      </c>
      <c r="DR463" s="14" t="str">
        <f t="shared" ca="1" si="9555"/>
        <v/>
      </c>
      <c r="DS463" s="14" t="str">
        <f t="shared" ca="1" si="9556"/>
        <v/>
      </c>
      <c r="DZ463" s="14" t="b">
        <f t="shared" ca="1" si="9557"/>
        <v>0</v>
      </c>
      <c r="EA463" s="14" t="str">
        <f t="shared" ca="1" si="9558"/>
        <v/>
      </c>
      <c r="EB463" s="14" t="str">
        <f t="shared" ca="1" si="9559"/>
        <v/>
      </c>
      <c r="EC463" s="14" t="str">
        <f t="shared" ca="1" si="9560"/>
        <v/>
      </c>
      <c r="ED463" s="14" t="str">
        <f t="shared" ca="1" si="9561"/>
        <v/>
      </c>
      <c r="EE463" s="14" t="str">
        <f t="shared" ca="1" si="9562"/>
        <v/>
      </c>
      <c r="EF463" s="14" t="str">
        <f t="shared" ca="1" si="9563"/>
        <v/>
      </c>
      <c r="EG463" s="14" t="str">
        <f t="shared" ca="1" si="9564"/>
        <v/>
      </c>
      <c r="EM463" s="14" t="b">
        <f t="shared" ca="1" si="9565"/>
        <v>0</v>
      </c>
      <c r="EN463" s="14" t="str">
        <f t="shared" ca="1" si="9566"/>
        <v/>
      </c>
      <c r="EO463" s="14" t="str">
        <f t="shared" ca="1" si="9567"/>
        <v/>
      </c>
      <c r="EP463" s="14" t="str">
        <f t="shared" ca="1" si="9568"/>
        <v/>
      </c>
      <c r="EQ463" s="14" t="str">
        <f t="shared" ca="1" si="9569"/>
        <v/>
      </c>
    </row>
    <row r="464" spans="2:147" s="14" customFormat="1">
      <c r="B464" s="14" t="str">
        <f t="shared" ca="1" si="9495"/>
        <v/>
      </c>
      <c r="C464" s="14">
        <f t="shared" ca="1" si="9496"/>
        <v>432</v>
      </c>
      <c r="D464" s="14">
        <f t="shared" si="9497"/>
        <v>462</v>
      </c>
      <c r="E464" s="14" t="str">
        <f t="shared" ca="1" si="9498"/>
        <v>N</v>
      </c>
      <c r="F464" s="14" t="str">
        <f t="shared" ca="1" si="9499"/>
        <v>q_113_2a</v>
      </c>
      <c r="G464" s="14" t="str">
        <f t="shared" ca="1" si="9500"/>
        <v>Type of mild sport activity 2</v>
      </c>
      <c r="H464" s="14" t="b">
        <f t="shared" ca="1" si="9501"/>
        <v>1</v>
      </c>
      <c r="I464" s="14" t="str">
        <f ca="1">IF($H464,ADDRESS(3,(D464+1)*2-1,4,,"["&amp;wew!$G$7&amp;"]"&amp;_sheetname_labels)&amp;":"&amp;ADDRESS(2+ster!$B$20,(D464+1)*2-1,4),"")</f>
        <v>[DBTemplate.xlsm]labels!AIO3:AIO61</v>
      </c>
      <c r="J464" s="14">
        <f t="array" aca="1" ref="J464" ca="1">IF(H464,MAX(0,MAX(IF(INDIRECT(I464)&lt;&gt;"",ROW(INDIRECT(I464)),""))-2),"")</f>
        <v>22</v>
      </c>
      <c r="K464" s="14" t="str">
        <f ca="1">IF($H464,IF($J464&gt;0,ADDRESS(3,(D464+1)*2-1,4,,"["&amp;wew!$G$7&amp;"]"&amp;_sheetname_labels)&amp;":"&amp;ADDRESS(2+J464,(D464+1)*2-1,4),""),"")</f>
        <v>[DBTemplate.xlsm]labels!AIO3:AIO24</v>
      </c>
      <c r="L464" s="14" t="str">
        <f ca="1">IF($H464,IF($J464&gt;0,ADDRESS(3,(D464+1)*2,4,,"["&amp;wew!$G$7&amp;"]"&amp;_sheetname_labels)&amp;":"&amp;ADDRESS(2+J464,(D464+1)*2,4),""),"")</f>
        <v>[DBTemplate.xlsm]labels!AIP3:AIP24</v>
      </c>
      <c r="M464" s="14">
        <f t="shared" ca="1" si="9502"/>
        <v>0</v>
      </c>
      <c r="N464" s="14">
        <f t="shared" ca="1" si="9503"/>
        <v>22</v>
      </c>
      <c r="O464" s="14" t="str">
        <f t="shared" ca="1" si="9504"/>
        <v>q_113_2a</v>
      </c>
      <c r="P464" s="14" t="str">
        <f t="shared" ca="1" si="9505"/>
        <v>Type of mild sport activity 2</v>
      </c>
      <c r="Q464" s="14" t="str">
        <f ca="1">IF($BP464,ADDRESS(3,D464+1,4,,"["&amp;wew!$G$7&amp;"]"&amp;_sheetname_dataframe)&amp;":"&amp;ADDRESS(2+ster!$C$14,D464+1,4),"")</f>
        <v>[DBTemplate.xlsm]data_frame!QU3:QU3</v>
      </c>
      <c r="R464" s="14" t="str">
        <f>IF($BP464,IF(MID(_xll.FORMULATEXT(INDEX(INDIRECT(Q464),1)),1,1)="=", _xll.FORMULATEXT(INDEX(INDIRECT(Q464),1),2,TRUE),""),"")</f>
        <v/>
      </c>
      <c r="S464" s="14">
        <f t="array" aca="1" ref="S464" ca="1">IF(H464,SUM(IF((IFERROR(INDIRECT(Q464)&lt;&gt;"",FALSE))*(INDIRECT(ster!$D$14)&lt;&gt;""),1,0)),"")</f>
        <v>0</v>
      </c>
      <c r="T464" s="14">
        <f t="array" aca="1" ref="T464" ca="1">IF(H464,IF(M464&gt;0,SUM(IFERROR(1*(MATCH(INDIRECT(Q464),INDIRECT(K464),0)&gt;0),0)*(INDIRECT(ster!$D$14)&lt;&gt;"")*NOT(ISNUMBER(INDIRECT(Q464)))),0),"")</f>
        <v>0</v>
      </c>
      <c r="U464" s="14">
        <f t="array" aca="1" ref="U464" ca="1">IF(H464,SUM((IFERROR(INDIRECT(Q464)="",FALSE))*(INDIRECT(ster!$D$14)&lt;&gt;"")),"")</f>
        <v>1</v>
      </c>
      <c r="V464" s="14">
        <f t="array" aca="1" ref="V464" ca="1">IF(H464,SUM((IFERROR(INDIRECT(Q464)="#ąś",TRUE))*(INDIRECT(ster!$D$14)&lt;&gt;"")),"")</f>
        <v>0</v>
      </c>
      <c r="W464" s="14">
        <f t="array" aca="1" ref="W464" ca="1">IF(H464,SUM(ISNUMBER(INDIRECT(Q464))*(INDIRECT(ster!$D$14)&lt;&gt;"")),"")</f>
        <v>0</v>
      </c>
      <c r="X464" s="14" t="str">
        <f t="array" aca="1" ref="X464" ca="1">IF(AND(H464,W464&gt;0),IF(wew!$B$3,MIN(IF((INDIRECT(ster!$D$14)&lt;&gt;"")*IFERROR(INDIRECT($Q464)&lt;&gt;"",FALSE),IFERROR(INDIRECT($Q464),"X"),"X")),"&lt;włącz podświetlanie wartości&gt;"),"—")</f>
        <v>—</v>
      </c>
      <c r="Y464" s="14" t="str">
        <f t="array" aca="1" ref="Y464" ca="1">IF(AND(H464,W464&gt;0),IF(wew!$B$3,MAX(IF((INDIRECT(ster!$D$14)&lt;&gt;"")*IFERROR(INDIRECT($Q464)&lt;&gt;"",FALSE),IFERROR(INDIRECT($Q464),"X"),"X")),"&lt;włącz podświetlanie wartości&gt;"),"—")</f>
        <v>—</v>
      </c>
      <c r="Z464" s="14">
        <f t="shared" ca="1" si="9506"/>
        <v>0</v>
      </c>
      <c r="AA464" s="12" t="str">
        <f t="shared" ca="1" si="9507"/>
        <v>—</v>
      </c>
      <c r="AB464" s="17">
        <f t="array" aca="1" ref="AB464" ca="1">IF(H464,IF(W464&gt;0,SUM((INDIRECT(ster!$D$14)&lt;&gt;"")*IFERROR((INDIRECT(Q464)&lt;&gt;"")*(INDIRECT(Q464)=INT(INDIRECT(Q464))),0)),0),"")</f>
        <v>0</v>
      </c>
      <c r="AC464" s="17">
        <f t="array" aca="1" ref="AC464" ca="1">IF(H464,W464-AB464,"")</f>
        <v>0</v>
      </c>
      <c r="AD464" s="17">
        <f t="shared" ca="1" si="9508"/>
        <v>1</v>
      </c>
      <c r="AE464" s="17" t="b">
        <f t="shared" ca="1" si="9509"/>
        <v>0</v>
      </c>
      <c r="AF464" s="17" t="str">
        <f ca="1">IF(AE464,IF($H464,ADDRESS(3,D464+2,4,,"["&amp;wew!$G$7&amp;"]"&amp;_sheetname_dataframe)&amp;":"&amp;ADDRESS(2+ster!$C$14,D464+2,4),""),"")</f>
        <v/>
      </c>
      <c r="AG464" s="17" t="str">
        <f t="shared" ca="1" si="9510"/>
        <v/>
      </c>
      <c r="AH464" s="17" t="b">
        <f t="shared" ca="1" si="9511"/>
        <v>0</v>
      </c>
      <c r="AI464" s="17" t="str">
        <f ca="1">IF(AH464,IF($H464,ADDRESS(3,D464+3,4,,"["&amp;wew!$G$7&amp;"]"&amp;_sheetname_dataframe)&amp;":"&amp;ADDRESS(2+ster!$C$14,D464+3,4),""),"")</f>
        <v/>
      </c>
      <c r="AJ464" s="17" t="str">
        <f t="shared" ca="1" si="9512"/>
        <v/>
      </c>
      <c r="AK464" s="17" t="b">
        <f t="shared" ca="1" si="9513"/>
        <v>0</v>
      </c>
      <c r="AL464" s="17" t="b">
        <f t="shared" ca="1" si="9514"/>
        <v>0</v>
      </c>
      <c r="AM464" s="17" t="b">
        <f t="shared" ca="1" si="9515"/>
        <v>0</v>
      </c>
      <c r="AN464" s="17">
        <f t="shared" ca="1" si="9516"/>
        <v>0</v>
      </c>
      <c r="AO464" s="24" t="str">
        <f t="shared" ca="1" si="9517"/>
        <v/>
      </c>
      <c r="AP464" s="24" t="str">
        <f t="shared" ca="1" si="9518"/>
        <v/>
      </c>
      <c r="AQ464" s="17" t="b">
        <f t="shared" ca="1" si="9519"/>
        <v>0</v>
      </c>
      <c r="AR464" s="17" t="b">
        <f t="shared" ca="1" si="9520"/>
        <v>0</v>
      </c>
      <c r="AS464" s="17" t="b">
        <f t="shared" ca="1" si="9521"/>
        <v>0</v>
      </c>
      <c r="AT464" s="17" t="b">
        <f t="shared" ca="1" si="9522"/>
        <v>0</v>
      </c>
      <c r="AU464" s="17" t="b">
        <f t="shared" ca="1" si="9523"/>
        <v>1</v>
      </c>
      <c r="AV464" s="17" t="b">
        <f t="shared" ca="1" si="9524"/>
        <v>0</v>
      </c>
      <c r="AW464" s="17" t="b">
        <f t="shared" ca="1" si="9525"/>
        <v>0</v>
      </c>
      <c r="AX464" s="14" t="b">
        <f t="array" aca="1" ref="AX464" ca="1">IF(H464,N464&gt;0,"")</f>
        <v>1</v>
      </c>
      <c r="AY464" s="17" t="str">
        <f t="shared" ca="1" si="9526"/>
        <v>C3:C24</v>
      </c>
      <c r="AZ464" s="17" t="b">
        <f t="array" aca="1" ref="AZ464" ca="1">IF(AY464&lt;&gt;"",SUM(1*ISERROR(MATCH(INDIRECT(AY464),INDIRECT(K464),0)))=0,"")</f>
        <v>1</v>
      </c>
      <c r="BA464" s="17" t="b">
        <f t="shared" ca="1" si="9527"/>
        <v>1</v>
      </c>
      <c r="BB464" s="17" t="b">
        <v>0</v>
      </c>
      <c r="BC464" s="17" t="b">
        <f t="shared" ca="1" si="9528"/>
        <v>1</v>
      </c>
      <c r="BD464" s="17" t="b">
        <f t="shared" ca="1" si="9529"/>
        <v>0</v>
      </c>
      <c r="BE464" s="17" t="b">
        <f t="shared" ca="1" si="9530"/>
        <v>0</v>
      </c>
      <c r="BF464" s="17" t="b">
        <f t="shared" ca="1" si="9531"/>
        <v>0</v>
      </c>
      <c r="BG464" s="17" t="b">
        <f t="shared" ca="1" si="9532"/>
        <v>0</v>
      </c>
      <c r="BH464" s="17" t="b">
        <f t="shared" ca="1" si="9533"/>
        <v>1</v>
      </c>
      <c r="BI464" s="17">
        <f t="shared" ca="1" si="9534"/>
        <v>2</v>
      </c>
      <c r="BJ464" s="17" t="b">
        <f t="shared" ca="1" si="9535"/>
        <v>0</v>
      </c>
      <c r="BK464" s="17" t="str">
        <f t="shared" ca="1" si="9536"/>
        <v/>
      </c>
      <c r="BL464" s="17" t="str">
        <f t="shared" ca="1" si="9537"/>
        <v/>
      </c>
      <c r="BM464" s="17" t="str">
        <f t="shared" ca="1" si="9538"/>
        <v>F</v>
      </c>
      <c r="BN464" s="17" t="str">
        <f t="shared" ca="1" si="9539"/>
        <v>F</v>
      </c>
      <c r="BO464" s="17" t="str">
        <f t="shared" ca="1" si="9540"/>
        <v>N</v>
      </c>
      <c r="BP464" s="14" t="b">
        <f t="shared" ca="1" si="9541"/>
        <v>1</v>
      </c>
      <c r="BQ464" s="35"/>
      <c r="BX464" s="16"/>
      <c r="BY464" s="16"/>
      <c r="BZ464" s="16"/>
      <c r="CA464" s="16"/>
      <c r="CB464" s="16"/>
      <c r="CC464" s="16"/>
      <c r="CD464" s="16"/>
      <c r="CE464" s="16"/>
      <c r="CF464" s="16"/>
      <c r="CN464" s="14">
        <f ca="1">IF(H464,IFERROR(IsVariableNameLegal(O464),0),0)</f>
        <v>0</v>
      </c>
      <c r="CO464" s="14" t="str">
        <f t="array" aca="1" ref="CO464" ca="1">IF(H464,IF(COUNTIF(INDIRECT(wew!$C$13),O464)&gt;1,TRIM(SUBSTITUTE(_xll.MCONCAT(IF((INDIRECT(wew!$C$13)=O464)*(COLUMN(INDIRECT(wew!$C$13))&lt;&gt;D464+1),-1+COLUMN(INDIRECT(wew!$C$13)),"")," "),"  "," ")),""),"")</f>
        <v/>
      </c>
      <c r="CP464" s="14" t="str">
        <f t="array" aca="1" ref="CP464" ca="1">IF(P464&lt;&gt;"",IF(LEN(P464)&gt;150,1,""),"")</f>
        <v/>
      </c>
      <c r="CQ464" s="14" t="str">
        <f t="array" aca="1" ref="CQ464" ca="1">IF(AND(H464,NOT(ster!$J$3)),IF(COUNTIF(INDIRECT(wew!$C$15),P464)&gt;1,TRIM(SUBSTITUTE(_xll.MCONCAT(IF((INDIRECT(wew!$C$15)=P464)*(COLUMN(INDIRECT(wew!$C$15))&lt;&gt;D464+1),-1+COLUMN(INDIRECT(wew!$C$15)),"")," "),"  "," ")),""),"")</f>
        <v/>
      </c>
      <c r="CR464" s="14" t="str">
        <f t="array" aca="1" ref="CR464" ca="1">IF(H464,IF(AND(W464&gt;0,AO464&lt;&gt;""),TRIM(SUBSTITUTE(_xll.MCONCAT(IFERROR(IF(ISNUMBER(INDIRECT(Q464)),IF((INDIRECT(ster!$D$14)&lt;&gt;"")*(INDIRECT(Q464)&lt;AO464),INDIRECT(ster!$D$14) &amp; ": " &amp;  SUBSTITUTE(IF( AV464,IFERROR(TEXT(INDIRECT(Q464),"rrrr-mm-dd") &amp;" (" &amp; INDIRECT(Q464) &amp;")",INDIRECT(Q464)),INDIRECT(Q464))," "," "),""),""),"")," "),"  "," ")),""),"")</f>
        <v/>
      </c>
      <c r="CS464" s="14" t="str">
        <f t="array" aca="1" ref="CS464" ca="1">IF(H464,IF(AND(W464&gt;0,AP464&lt;&gt;""),TRIM(SUBSTITUTE(_xll.MCONCAT(IFERROR(IF(ISNUMBER(INDIRECT(Q464)),IF((INDIRECT(ster!$D$14)&lt;&gt;"")*(INDIRECT(Q464)&gt;AP464),INDIRECT(ster!$D$14) &amp; ": " &amp;  SUBSTITUTE(IF( AV464,IFERROR(TEXT(INDIRECT(Q464),"rrrr-mm-dd")&amp;" (" &amp; INDIRECT(Q464) &amp;")",INDIRECT(Q464)),INDIRECT(Q464))," "," "),""),""),"")," "),"  "," ")),""),"")</f>
        <v/>
      </c>
      <c r="CT464" s="14" t="str">
        <f t="array" aca="1" ref="CT464" ca="1">IF(H464,IF(AND(N464&gt;0,AR464),TRIM(SUBSTITUTE(_xll.MCONCAT(IFERROR(IF(ISNUMBER(INDIRECT(Q464)),IF((INDIRECT(ster!$D$14)&lt;&gt;"")*(IFERROR(0*(MATCH(INDIRECT(Q464),INDIRECT(K464),0)&gt;0),1)),INDIRECT(ster!$D$14) &amp; ": " &amp;  SUBSTITUTE(IF( AV464,IFERROR(TEXT(INDIRECT(Q464),"rrrr-mm-dd")&amp;" (" &amp; INDIRECT(Q464) &amp;")",INDIRECT(Q464)),INDIRECT(Q464))," "," "),""),""),"")," "),"  "," ")),""),"")</f>
        <v/>
      </c>
      <c r="CU464" s="14" t="str">
        <f t="array" aca="1" ref="CU464" ca="1">IF(H464,IF(AND(V464&gt;0),TRIM(SUBSTITUTE(_xll.MCONCAT(IF((INDIRECT(ster!$D$14)&lt;&gt;"")*(IFERROR(0*(INDIRECT(Q464)&lt;&gt;""),1)),INDIRECT(ster!$D$14),"")," "),"  "," ")),""),"")</f>
        <v/>
      </c>
      <c r="CV464" s="14" t="str">
        <f t="array" aca="1" ref="CV464" ca="1">IF(H464,IF(AS464,
TRIM(SUBSTITUTE(_xll.MCONCAT(IF(
   (INDIRECT(ster!$D$14)&lt;&gt;"")*
   ((INDIRECT(Q464)="")+
      NOT(ISNUMBER(INDIRECT(Q464)))*
      NOT(ISERROR(MATCH(INDIRECT(Q464),INDIRECT(K464),0)))
    ),
      INDIRECT(ster!$D$14),
   "")," "),"  "," ")),
""),"")</f>
        <v/>
      </c>
      <c r="CW464" s="14" t="str">
        <f t="array" aca="1" ref="CW464" ca="1">IF(H464,IF(AND(AQ464),TRIM(SUBSTITUTE(_xll.MCONCAT(IFERROR(IF(ISNUMBER(INDIRECT(Q464)),IF((INDIRECT(ster!$D$14)&lt;&gt;"")*(INDIRECT(Q464)&lt;&gt;INT(INDIRECT(Q464))),INDIRECT(ster!$D$14) &amp; ": " &amp; INDIRECT(Q464),""),""),"")," "),"  "," ")),""),"")</f>
        <v/>
      </c>
      <c r="CX464" s="14" t="str">
        <f t="array" aca="1" ref="CX464" ca="1">IF(H464,IF(OR(AU464,AV464),TRIM(SUBSTITUTE(_xll.MCONCAT(IF((INDIRECT(ster!$D$14)&lt;&gt;"")*NOT(ISNUMBER(INDIRECT(Q464))),IF(ISERROR(MATCH(INDIRECT(Q464),INDIRECT(K464),0)),IFERROR(IF(INDIRECT(Q464)&lt;&gt;"",INDIRECT(ster!$D$14) &amp; ": " &amp; SUBSTITUTE(INDIRECT(Q464)," "," "),""),""),""),"")," "),"  "," ")),""),"")</f>
        <v/>
      </c>
      <c r="CY464" s="14" t="str">
        <f t="array" aca="1" ref="CY464" ca="1">IF(H464,IF(AE464,TRIM(SUBSTITUTE(_xll.MCONCAT(IF((INDIRECT(ster!$D$14)&lt;&gt;"")*IFERROR(NOT(INDIRECT(AF464)),FALSE),IF(ISERROR(MATCH(INDIRECT(Q464),INDIRECT(K464),0)),IFERROR(IF(INDIRECT(Q464)&lt;&gt;"",INDIRECT(ster!$D$14)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CZ464" s="14" t="str">
        <f t="array" aca="1" ref="CZ464" ca="1">IF(H464,IF(AH464,TRIM(SUBSTITUTE(_xll.MCONCAT(IF((INDIRECT(ster!$D$14)&lt;&gt;"")*IFERROR(NOT(INDIRECT(AI464)),FALSE),IF(ISERROR(MATCH(INDIRECT(Q464),INDIRECT(K464),0)),IFERROR(IF(INDIRECT(Q464)&lt;&gt;"",INDIRECT(ster!$D$14)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DC464" s="14" t="str">
        <f ca="1">SUBSTITUTE(SUBSTITUTE(SUBSTITUTE(SUBSTITUTE(_xll.MCONCAT(DG464:DS464,"■"),"■■","■"),"■■","■"),"■■","■"),"■■","■")</f>
        <v>■</v>
      </c>
      <c r="DD464" s="14" t="str">
        <f t="shared" ca="1" si="9542"/>
        <v/>
      </c>
      <c r="DE464" s="14" t="str">
        <f t="shared" ca="1" si="9543"/>
        <v/>
      </c>
      <c r="DF464" s="14" t="str">
        <f t="shared" ca="1" si="9544"/>
        <v/>
      </c>
      <c r="DG464" s="14" t="str">
        <f t="shared" ca="1" si="9545"/>
        <v/>
      </c>
      <c r="DH464" s="14" t="str">
        <f t="shared" ca="1" si="9546"/>
        <v/>
      </c>
      <c r="DI464" s="14" t="str">
        <f t="shared" ca="1" si="9547"/>
        <v/>
      </c>
      <c r="DJ464" s="14" t="str">
        <f t="shared" ca="1" si="9548"/>
        <v/>
      </c>
      <c r="DK464" s="14" t="str">
        <f t="shared" ca="1" si="9549"/>
        <v/>
      </c>
      <c r="DL464" s="14" t="str">
        <f t="shared" ca="1" si="9550"/>
        <v/>
      </c>
      <c r="DM464" s="14" t="str">
        <f t="shared" ca="1" si="9551"/>
        <v/>
      </c>
      <c r="DN464" s="14" t="str">
        <f t="array" aca="1" ref="DN464" ca="1">IF(CU464&lt;&gt;"","There are errors in the entered values in the following cases: " &amp;SUBSTITUTE(CU464," ",", "),"")</f>
        <v/>
      </c>
      <c r="DO464" s="14" t="str">
        <f t="shared" ca="1" si="9552"/>
        <v/>
      </c>
      <c r="DP464" s="14" t="str">
        <f t="shared" ca="1" si="9553"/>
        <v/>
      </c>
      <c r="DQ464" s="14" t="str">
        <f t="shared" ca="1" si="9554"/>
        <v/>
      </c>
      <c r="DR464" s="14" t="str">
        <f t="shared" ca="1" si="9555"/>
        <v/>
      </c>
      <c r="DS464" s="14" t="str">
        <f t="shared" ca="1" si="9556"/>
        <v/>
      </c>
      <c r="DZ464" s="14" t="b">
        <f t="shared" ca="1" si="9557"/>
        <v>0</v>
      </c>
      <c r="EA464" s="14" t="str">
        <f t="shared" ca="1" si="9558"/>
        <v>Type of mild sport activity 2 (q_113_2a)</v>
      </c>
      <c r="EB464" s="14" t="str">
        <f t="shared" ca="1" si="9559"/>
        <v xml:space="preserve">Values must be numeric. </v>
      </c>
      <c r="EC464" s="14" t="str">
        <f t="shared" ca="1" si="9560"/>
        <v xml:space="preserve">Type of mild sport activity 2 (q_113_2a): Values must be numeric. </v>
      </c>
      <c r="ED464" s="14" t="str">
        <f t="shared" ca="1" si="9561"/>
        <v/>
      </c>
      <c r="EE464" s="14" t="str">
        <f t="shared" ca="1" si="9562"/>
        <v>Values must be numeric</v>
      </c>
      <c r="EF464" s="14" t="str">
        <f t="shared" ca="1" si="9563"/>
        <v/>
      </c>
      <c r="EG464" s="14" t="str">
        <f t="shared" ca="1" si="9564"/>
        <v/>
      </c>
      <c r="EM464" s="14" t="b">
        <f t="shared" ca="1" si="9565"/>
        <v>1</v>
      </c>
      <c r="EN464" s="14">
        <f t="shared" ca="1" si="9566"/>
        <v>432</v>
      </c>
      <c r="EO464" s="14" t="str">
        <f t="shared" ca="1" si="9567"/>
        <v>q_113_2a</v>
      </c>
      <c r="EP464" s="14" t="str">
        <f t="shared" ca="1" si="9568"/>
        <v xml:space="preserve">Type of mild sport activity 2 (q_113_2a): Values must be numeric. </v>
      </c>
      <c r="EQ464" s="14" t="str">
        <f t="shared" ca="1" si="9569"/>
        <v/>
      </c>
    </row>
    <row r="465" spans="2:147" s="14" customFormat="1">
      <c r="B465" s="14" t="str">
        <f t="shared" ca="1" si="9495"/>
        <v/>
      </c>
      <c r="C465" s="14">
        <f t="shared" ca="1" si="9496"/>
        <v>433</v>
      </c>
      <c r="D465" s="14">
        <f t="shared" si="9497"/>
        <v>463</v>
      </c>
      <c r="E465" s="14" t="str">
        <f t="shared" ca="1" si="9498"/>
        <v>I</v>
      </c>
      <c r="F465" s="14" t="str">
        <f t="shared" ca="1" si="9499"/>
        <v>q_113_2b</v>
      </c>
      <c r="G465" s="14" t="str">
        <f t="shared" ca="1" si="9500"/>
        <v>Type of other mild sport activity 2</v>
      </c>
      <c r="H465" s="14" t="b">
        <f t="shared" ca="1" si="9501"/>
        <v>1</v>
      </c>
      <c r="I465" s="14" t="str">
        <f ca="1">IF($H465,ADDRESS(3,(D465+1)*2-1,4,,"["&amp;wew!$G$7&amp;"]"&amp;_sheetname_labels)&amp;":"&amp;ADDRESS(2+ster!$B$20,(D465+1)*2-1,4),"")</f>
        <v>[DBTemplate.xlsm]labels!AIQ3:AIQ61</v>
      </c>
      <c r="J465" s="14">
        <f t="array" aca="1" ref="J465" ca="1">IF(H465,MAX(0,MAX(IF(INDIRECT(I465)&lt;&gt;"",ROW(INDIRECT(I465)),""))-2),"")</f>
        <v>0</v>
      </c>
      <c r="K465" s="14" t="str">
        <f ca="1">IF($H465,IF($J465&gt;0,ADDRESS(3,(D465+1)*2-1,4,,"["&amp;wew!$G$7&amp;"]"&amp;_sheetname_labels)&amp;":"&amp;ADDRESS(2+J465,(D465+1)*2-1,4),""),"")</f>
        <v/>
      </c>
      <c r="L465" s="14" t="str">
        <f ca="1">IF($H465,IF($J465&gt;0,ADDRESS(3,(D465+1)*2,4,,"["&amp;wew!$G$7&amp;"]"&amp;_sheetname_labels)&amp;":"&amp;ADDRESS(2+J465,(D465+1)*2,4),""),"")</f>
        <v/>
      </c>
      <c r="M465" s="14">
        <f t="shared" ca="1" si="9502"/>
        <v>0</v>
      </c>
      <c r="N465" s="14">
        <f t="shared" ca="1" si="9503"/>
        <v>0</v>
      </c>
      <c r="O465" s="14" t="str">
        <f t="shared" ca="1" si="9504"/>
        <v>q_113_2b</v>
      </c>
      <c r="P465" s="14" t="str">
        <f t="shared" ca="1" si="9505"/>
        <v>Type of other mild sport activity 2</v>
      </c>
      <c r="Q465" s="14" t="str">
        <f ca="1">IF($BP465,ADDRESS(3,D465+1,4,,"["&amp;wew!$G$7&amp;"]"&amp;_sheetname_dataframe)&amp;":"&amp;ADDRESS(2+ster!$C$14,D465+1,4),"")</f>
        <v>[DBTemplate.xlsm]data_frame!QV3:QV3</v>
      </c>
      <c r="R465" s="14" t="str">
        <f>IF($BP465,IF(MID(_xll.FORMULATEXT(INDEX(INDIRECT(Q465),1)),1,1)="=", _xll.FORMULATEXT(INDEX(INDIRECT(Q465),1),2,TRUE),""),"")</f>
        <v/>
      </c>
      <c r="S465" s="14">
        <f t="array" aca="1" ref="S465" ca="1">IF(H465,SUM(IF((IFERROR(INDIRECT(Q465)&lt;&gt;"",FALSE))*(INDIRECT(ster!$D$14)&lt;&gt;""),1,0)),"")</f>
        <v>1</v>
      </c>
      <c r="T465" s="14">
        <f t="array" aca="1" ref="T465" ca="1">IF(H465,IF(M465&gt;0,SUM(IFERROR(1*(MATCH(INDIRECT(Q465),INDIRECT(K465),0)&gt;0),0)*(INDIRECT(ster!$D$14)&lt;&gt;"")*NOT(ISNUMBER(INDIRECT(Q465)))),0),"")</f>
        <v>0</v>
      </c>
      <c r="U465" s="14">
        <f t="array" aca="1" ref="U465" ca="1">IF(H465,SUM((IFERROR(INDIRECT(Q465)="",FALSE))*(INDIRECT(ster!$D$14)&lt;&gt;"")),"")</f>
        <v>0</v>
      </c>
      <c r="V465" s="14">
        <f t="array" aca="1" ref="V465" ca="1">IF(H465,SUM((IFERROR(INDIRECT(Q465)="#ąś",TRUE))*(INDIRECT(ster!$D$14)&lt;&gt;"")),"")</f>
        <v>0</v>
      </c>
      <c r="W465" s="14">
        <f t="array" aca="1" ref="W465" ca="1">IF(H465,SUM(ISNUMBER(INDIRECT(Q465))*(INDIRECT(ster!$D$14)&lt;&gt;"")),"")</f>
        <v>1</v>
      </c>
      <c r="X465" s="14">
        <f t="array" aca="1" ref="X465" ca="1">IF(AND(H465,W465&gt;0),IF(wew!$B$3,MIN(IF((INDIRECT(ster!$D$14)&lt;&gt;"")*IFERROR(INDIRECT($Q465)&lt;&gt;"",FALSE),IFERROR(INDIRECT($Q465),"X"),"X")),"&lt;włącz podświetlanie wartości&gt;"),"—")</f>
        <v>2</v>
      </c>
      <c r="Y465" s="14">
        <f t="array" aca="1" ref="Y465" ca="1">IF(AND(H465,W465&gt;0),IF(wew!$B$3,MAX(IF((INDIRECT(ster!$D$14)&lt;&gt;"")*IFERROR(INDIRECT($Q465)&lt;&gt;"",FALSE),IFERROR(INDIRECT($Q465),"X"),"X")),"&lt;włącz podświetlanie wartości&gt;"),"—")</f>
        <v>2</v>
      </c>
      <c r="Z465" s="14">
        <f t="shared" ca="1" si="9506"/>
        <v>0</v>
      </c>
      <c r="AA465" s="12">
        <f t="shared" ca="1" si="9507"/>
        <v>1</v>
      </c>
      <c r="AB465" s="17">
        <f t="array" aca="1" ref="AB465" ca="1">IF(H465,IF(W465&gt;0,SUM((INDIRECT(ster!$D$14)&lt;&gt;"")*IFERROR((INDIRECT(Q465)&lt;&gt;"")*(INDIRECT(Q465)=INT(INDIRECT(Q465))),0)),0),"")</f>
        <v>1</v>
      </c>
      <c r="AC465" s="17">
        <f t="array" aca="1" ref="AC465" ca="1">IF(H465,W465-AB465,"")</f>
        <v>0</v>
      </c>
      <c r="AD465" s="17">
        <f t="shared" ca="1" si="9508"/>
        <v>1</v>
      </c>
      <c r="AE465" s="17" t="b">
        <f t="shared" ca="1" si="9509"/>
        <v>0</v>
      </c>
      <c r="AF465" s="17" t="str">
        <f ca="1">IF(AE465,IF($H465,ADDRESS(3,D465+2,4,,"["&amp;wew!$G$7&amp;"]"&amp;_sheetname_dataframe)&amp;":"&amp;ADDRESS(2+ster!$C$14,D465+2,4),""),"")</f>
        <v/>
      </c>
      <c r="AG465" s="17" t="str">
        <f t="shared" ca="1" si="9510"/>
        <v/>
      </c>
      <c r="AH465" s="17" t="b">
        <f t="shared" ca="1" si="9511"/>
        <v>0</v>
      </c>
      <c r="AI465" s="17" t="str">
        <f ca="1">IF(AH465,IF($H465,ADDRESS(3,D465+3,4,,"["&amp;wew!$G$7&amp;"]"&amp;_sheetname_dataframe)&amp;":"&amp;ADDRESS(2+ster!$C$14,D465+3,4),""),"")</f>
        <v/>
      </c>
      <c r="AJ465" s="17" t="str">
        <f t="shared" ca="1" si="9512"/>
        <v/>
      </c>
      <c r="AK465" s="17" t="b">
        <f t="shared" ca="1" si="9513"/>
        <v>0</v>
      </c>
      <c r="AL465" s="17" t="b">
        <f t="shared" ca="1" si="9514"/>
        <v>0</v>
      </c>
      <c r="AM465" s="17" t="b">
        <f t="shared" ca="1" si="9515"/>
        <v>0</v>
      </c>
      <c r="AN465" s="17">
        <f t="shared" ca="1" si="9516"/>
        <v>0</v>
      </c>
      <c r="AO465" s="24" t="str">
        <f t="shared" ca="1" si="9517"/>
        <v/>
      </c>
      <c r="AP465" s="24" t="str">
        <f t="shared" ca="1" si="9518"/>
        <v/>
      </c>
      <c r="AQ465" s="17" t="b">
        <f t="shared" ca="1" si="9519"/>
        <v>0</v>
      </c>
      <c r="AR465" s="17" t="b">
        <f t="shared" ca="1" si="9520"/>
        <v>0</v>
      </c>
      <c r="AS465" s="17" t="b">
        <f t="shared" ca="1" si="9521"/>
        <v>0</v>
      </c>
      <c r="AT465" s="17" t="b">
        <f t="shared" ca="1" si="9522"/>
        <v>1</v>
      </c>
      <c r="AU465" s="17" t="b">
        <f t="shared" ca="1" si="9523"/>
        <v>0</v>
      </c>
      <c r="AV465" s="17" t="b">
        <f t="shared" ca="1" si="9524"/>
        <v>0</v>
      </c>
      <c r="AW465" s="17" t="b">
        <f t="shared" ca="1" si="9525"/>
        <v>1</v>
      </c>
      <c r="AX465" s="14" t="b">
        <f t="array" aca="1" ref="AX465" ca="1">IF(H465,N465&gt;0,"")</f>
        <v>0</v>
      </c>
      <c r="AY465" s="17" t="str">
        <f t="shared" ca="1" si="9526"/>
        <v/>
      </c>
      <c r="AZ465" s="17" t="str">
        <f t="array" aca="1" ref="AZ465" ca="1">IF(AY465&lt;&gt;"",SUM(1*ISERROR(MATCH(INDIRECT(AY465),INDIRECT(K465),0)))=0,"")</f>
        <v/>
      </c>
      <c r="BA465" s="17" t="b">
        <f t="shared" ca="1" si="9527"/>
        <v>0</v>
      </c>
      <c r="BB465" s="17" t="b">
        <v>0</v>
      </c>
      <c r="BC465" s="17" t="str">
        <f t="shared" ca="1" si="9528"/>
        <v/>
      </c>
      <c r="BD465" s="17" t="str">
        <f t="shared" ca="1" si="9529"/>
        <v/>
      </c>
      <c r="BE465" s="17" t="str">
        <f t="shared" ca="1" si="9530"/>
        <v/>
      </c>
      <c r="BF465" s="17" t="str">
        <f t="shared" ca="1" si="9531"/>
        <v/>
      </c>
      <c r="BG465" s="17" t="str">
        <f t="shared" ca="1" si="9532"/>
        <v/>
      </c>
      <c r="BH465" s="17" t="str">
        <f t="shared" ca="1" si="9533"/>
        <v/>
      </c>
      <c r="BI465" s="17" t="str">
        <f t="shared" ca="1" si="9534"/>
        <v/>
      </c>
      <c r="BJ465" s="17" t="b">
        <f t="shared" ca="1" si="9535"/>
        <v>0</v>
      </c>
      <c r="BK465" s="17" t="str">
        <f t="shared" ca="1" si="9536"/>
        <v/>
      </c>
      <c r="BL465" s="17" t="str">
        <f t="shared" ca="1" si="9537"/>
        <v/>
      </c>
      <c r="BM465" s="17" t="str">
        <f t="shared" ca="1" si="9538"/>
        <v>S</v>
      </c>
      <c r="BN465" s="17" t="str">
        <f t="shared" ca="1" si="9539"/>
        <v>S</v>
      </c>
      <c r="BO465" s="17" t="str">
        <f t="shared" ca="1" si="9540"/>
        <v>N</v>
      </c>
      <c r="BP465" s="14" t="b">
        <f t="shared" ca="1" si="9541"/>
        <v>1</v>
      </c>
      <c r="BQ465" s="35"/>
      <c r="BU465" s="14" t="s">
        <v>386</v>
      </c>
      <c r="BX465" s="16"/>
      <c r="BY465" s="16"/>
      <c r="BZ465" s="16"/>
      <c r="CA465" s="16"/>
      <c r="CB465" s="16"/>
      <c r="CC465" s="16"/>
      <c r="CD465" s="16"/>
      <c r="CE465" s="16"/>
      <c r="CF465" s="16"/>
      <c r="CN465" s="14">
        <f ca="1">IF(H465,IFERROR(IsVariableNameLegal(O465),0),0)</f>
        <v>0</v>
      </c>
      <c r="CO465" s="14" t="str">
        <f t="array" aca="1" ref="CO465" ca="1">IF(H465,IF(COUNTIF(INDIRECT(wew!$C$13),O465)&gt;1,TRIM(SUBSTITUTE(_xll.MCONCAT(IF((INDIRECT(wew!$C$13)=O465)*(COLUMN(INDIRECT(wew!$C$13))&lt;&gt;D465+1),-1+COLUMN(INDIRECT(wew!$C$13)),"")," "),"  "," ")),""),"")</f>
        <v/>
      </c>
      <c r="CP465" s="14" t="str">
        <f t="array" aca="1" ref="CP465" ca="1">IF(P465&lt;&gt;"",IF(LEN(P465)&gt;150,1,""),"")</f>
        <v/>
      </c>
      <c r="CQ465" s="14" t="str">
        <f t="array" aca="1" ref="CQ465" ca="1">IF(AND(H465,NOT(ster!$J$3)),IF(COUNTIF(INDIRECT(wew!$C$15),P465)&gt;1,TRIM(SUBSTITUTE(_xll.MCONCAT(IF((INDIRECT(wew!$C$15)=P465)*(COLUMN(INDIRECT(wew!$C$15))&lt;&gt;D465+1),-1+COLUMN(INDIRECT(wew!$C$15)),"")," "),"  "," ")),""),"")</f>
        <v/>
      </c>
      <c r="CR465" s="14" t="str">
        <f t="array" aca="1" ref="CR465" ca="1">IF(H465,IF(AND(W465&gt;0,AO465&lt;&gt;""),TRIM(SUBSTITUTE(_xll.MCONCAT(IFERROR(IF(ISNUMBER(INDIRECT(Q465)),IF((INDIRECT(ster!$D$14)&lt;&gt;"")*(INDIRECT(Q465)&lt;AO465),INDIRECT(ster!$D$14) &amp; ": " &amp;  SUBSTITUTE(IF( AV465,IFERROR(TEXT(INDIRECT(Q465),"rrrr-mm-dd") &amp;" (" &amp; INDIRECT(Q465) &amp;")",INDIRECT(Q465)),INDIRECT(Q465))," "," "),""),""),"")," "),"  "," ")),""),"")</f>
        <v/>
      </c>
      <c r="CS465" s="14" t="str">
        <f t="array" aca="1" ref="CS465" ca="1">IF(H465,IF(AND(W465&gt;0,AP465&lt;&gt;""),TRIM(SUBSTITUTE(_xll.MCONCAT(IFERROR(IF(ISNUMBER(INDIRECT(Q465)),IF((INDIRECT(ster!$D$14)&lt;&gt;"")*(INDIRECT(Q465)&gt;AP465),INDIRECT(ster!$D$14) &amp; ": " &amp;  SUBSTITUTE(IF( AV465,IFERROR(TEXT(INDIRECT(Q465),"rrrr-mm-dd")&amp;" (" &amp; INDIRECT(Q465) &amp;")",INDIRECT(Q465)),INDIRECT(Q465))," "," "),""),""),"")," "),"  "," ")),""),"")</f>
        <v/>
      </c>
      <c r="CT465" s="14" t="str">
        <f t="array" aca="1" ref="CT465" ca="1">IF(H465,IF(AND(N465&gt;0,AR465),TRIM(SUBSTITUTE(_xll.MCONCAT(IFERROR(IF(ISNUMBER(INDIRECT(Q465)),IF((INDIRECT(ster!$D$14)&lt;&gt;"")*(IFERROR(0*(MATCH(INDIRECT(Q465),INDIRECT(K465),0)&gt;0),1)),INDIRECT(ster!$D$14) &amp; ": " &amp;  SUBSTITUTE(IF( AV465,IFERROR(TEXT(INDIRECT(Q465),"rrrr-mm-dd")&amp;" (" &amp; INDIRECT(Q465) &amp;")",INDIRECT(Q465)),INDIRECT(Q465))," "," "),""),""),"")," "),"  "," ")),""),"")</f>
        <v/>
      </c>
      <c r="CU465" s="14" t="str">
        <f t="array" aca="1" ref="CU465" ca="1">IF(H465,IF(AND(V465&gt;0),TRIM(SUBSTITUTE(_xll.MCONCAT(IF((INDIRECT(ster!$D$14)&lt;&gt;"")*(IFERROR(0*(INDIRECT(Q465)&lt;&gt;""),1)),INDIRECT(ster!$D$14),"")," "),"  "," ")),""),"")</f>
        <v/>
      </c>
      <c r="CV465" s="14" t="str">
        <f t="array" aca="1" ref="CV465" ca="1">IF(H465,IF(AS465,
TRIM(SUBSTITUTE(_xll.MCONCAT(IF(
   (INDIRECT(ster!$D$14)&lt;&gt;"")*
   ((INDIRECT(Q465)="")+
      NOT(ISNUMBER(INDIRECT(Q465)))*
      NOT(ISERROR(MATCH(INDIRECT(Q465),INDIRECT(K465),0)))
    ),
      INDIRECT(ster!$D$14),
   "")," "),"  "," ")),
""),"")</f>
        <v/>
      </c>
      <c r="CW465" s="14" t="str">
        <f t="array" aca="1" ref="CW465" ca="1">IF(H465,IF(AND(AQ465),TRIM(SUBSTITUTE(_xll.MCONCAT(IFERROR(IF(ISNUMBER(INDIRECT(Q465)),IF((INDIRECT(ster!$D$14)&lt;&gt;"")*(INDIRECT(Q465)&lt;&gt;INT(INDIRECT(Q465))),INDIRECT(ster!$D$14) &amp; ": " &amp; INDIRECT(Q465),""),""),"")," "),"  "," ")),""),"")</f>
        <v/>
      </c>
      <c r="CX465" s="14" t="str">
        <f t="array" aca="1" ref="CX465" ca="1">IF(H465,IF(OR(AU465,AV465),TRIM(SUBSTITUTE(_xll.MCONCAT(IF((INDIRECT(ster!$D$14)&lt;&gt;"")*NOT(ISNUMBER(INDIRECT(Q465))),IF(ISERROR(MATCH(INDIRECT(Q465),INDIRECT(K465),0)),IFERROR(IF(INDIRECT(Q465)&lt;&gt;"",INDIRECT(ster!$D$14) &amp; ": " &amp; SUBSTITUTE(INDIRECT(Q465)," "," "),""),""),""),"")," "),"  "," ")),""),"")</f>
        <v/>
      </c>
      <c r="CY465" s="14" t="str">
        <f t="array" aca="1" ref="CY465" ca="1">IF(H465,IF(AE465,TRIM(SUBSTITUTE(_xll.MCONCAT(IF((INDIRECT(ster!$D$14)&lt;&gt;"")*IFERROR(NOT(INDIRECT(AF465)),FALSE),IF(ISERROR(MATCH(INDIRECT(Q465),INDIRECT(K465),0)),IFERROR(IF(INDIRECT(Q465)&lt;&gt;"",INDIRECT(ster!$D$14)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CZ465" s="14" t="str">
        <f t="array" aca="1" ref="CZ465" ca="1">IF(H465,IF(AH465,TRIM(SUBSTITUTE(_xll.MCONCAT(IF((INDIRECT(ster!$D$14)&lt;&gt;"")*IFERROR(NOT(INDIRECT(AI465)),FALSE),IF(ISERROR(MATCH(INDIRECT(Q465),INDIRECT(K465),0)),IFERROR(IF(INDIRECT(Q465)&lt;&gt;"",INDIRECT(ster!$D$14)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DC465" s="14" t="str">
        <f ca="1">SUBSTITUTE(SUBSTITUTE(SUBSTITUTE(SUBSTITUTE(_xll.MCONCAT(DG465:DS465,"■"),"■■","■"),"■■","■"),"■■","■"),"■■","■")</f>
        <v>■</v>
      </c>
      <c r="DD465" s="14" t="str">
        <f t="shared" ca="1" si="9542"/>
        <v/>
      </c>
      <c r="DE465" s="14" t="str">
        <f t="shared" ca="1" si="9543"/>
        <v/>
      </c>
      <c r="DF465" s="14" t="str">
        <f t="shared" ca="1" si="9544"/>
        <v/>
      </c>
      <c r="DG465" s="14" t="str">
        <f t="shared" ca="1" si="9545"/>
        <v/>
      </c>
      <c r="DH465" s="14" t="str">
        <f t="shared" ca="1" si="9546"/>
        <v/>
      </c>
      <c r="DI465" s="14" t="str">
        <f t="shared" ca="1" si="9547"/>
        <v/>
      </c>
      <c r="DJ465" s="14" t="str">
        <f t="shared" ca="1" si="9548"/>
        <v/>
      </c>
      <c r="DK465" s="14" t="str">
        <f t="shared" ca="1" si="9549"/>
        <v/>
      </c>
      <c r="DL465" s="14" t="str">
        <f t="shared" ca="1" si="9550"/>
        <v/>
      </c>
      <c r="DM465" s="14" t="str">
        <f t="shared" ca="1" si="9551"/>
        <v/>
      </c>
      <c r="DN465" s="14" t="str">
        <f t="array" aca="1" ref="DN465" ca="1">IF(CU465&lt;&gt;"","There are errors in the entered values in the following cases: " &amp;SUBSTITUTE(CU465," ",", "),"")</f>
        <v/>
      </c>
      <c r="DO465" s="14" t="str">
        <f t="shared" ca="1" si="9552"/>
        <v/>
      </c>
      <c r="DP465" s="14" t="str">
        <f t="shared" ca="1" si="9553"/>
        <v/>
      </c>
      <c r="DQ465" s="14" t="str">
        <f t="shared" ca="1" si="9554"/>
        <v/>
      </c>
      <c r="DR465" s="14" t="str">
        <f t="shared" ca="1" si="9555"/>
        <v/>
      </c>
      <c r="DS465" s="14" t="str">
        <f t="shared" ca="1" si="9556"/>
        <v/>
      </c>
      <c r="DZ465" s="14" t="b">
        <f t="shared" ca="1" si="9557"/>
        <v>0</v>
      </c>
      <c r="EA465" s="14" t="str">
        <f t="shared" ca="1" si="9558"/>
        <v/>
      </c>
      <c r="EB465" s="14" t="str">
        <f t="shared" ca="1" si="9559"/>
        <v/>
      </c>
      <c r="EC465" s="14" t="str">
        <f t="shared" ca="1" si="9560"/>
        <v/>
      </c>
      <c r="ED465" s="14" t="str">
        <f t="shared" ca="1" si="9561"/>
        <v/>
      </c>
      <c r="EE465" s="14" t="str">
        <f t="shared" ca="1" si="9562"/>
        <v/>
      </c>
      <c r="EF465" s="14" t="str">
        <f t="shared" ca="1" si="9563"/>
        <v/>
      </c>
      <c r="EG465" s="14" t="str">
        <f t="shared" ca="1" si="9564"/>
        <v/>
      </c>
      <c r="EM465" s="14" t="b">
        <f t="shared" ca="1" si="9565"/>
        <v>0</v>
      </c>
      <c r="EN465" s="14" t="str">
        <f t="shared" ca="1" si="9566"/>
        <v/>
      </c>
      <c r="EO465" s="14" t="str">
        <f t="shared" ca="1" si="9567"/>
        <v/>
      </c>
      <c r="EP465" s="14" t="str">
        <f t="shared" ca="1" si="9568"/>
        <v/>
      </c>
      <c r="EQ465" s="14" t="str">
        <f t="shared" ca="1" si="9569"/>
        <v/>
      </c>
    </row>
    <row r="466" spans="2:147" s="14" customFormat="1">
      <c r="B466" s="14" t="str">
        <f t="shared" ca="1" si="9495"/>
        <v/>
      </c>
      <c r="C466" s="14">
        <f t="shared" ca="1" si="9496"/>
        <v>434</v>
      </c>
      <c r="D466" s="14">
        <f t="shared" si="9497"/>
        <v>464</v>
      </c>
      <c r="E466" s="14" t="str">
        <f t="shared" ca="1" si="9498"/>
        <v>I</v>
      </c>
      <c r="F466" s="14" t="str">
        <f t="shared" ca="1" si="9499"/>
        <v>q_113_2c</v>
      </c>
      <c r="G466" s="14" t="str">
        <f t="shared" ca="1" si="9500"/>
        <v>How long mild sport activity 2</v>
      </c>
      <c r="H466" s="14" t="b">
        <f t="shared" ca="1" si="9501"/>
        <v>1</v>
      </c>
      <c r="I466" s="14" t="str">
        <f ca="1">IF($H466,ADDRESS(3,(D466+1)*2-1,4,,"["&amp;wew!$G$7&amp;"]"&amp;_sheetname_labels)&amp;":"&amp;ADDRESS(2+ster!$B$20,(D466+1)*2-1,4),"")</f>
        <v>[DBTemplate.xlsm]labels!AIS3:AIS61</v>
      </c>
      <c r="J466" s="14">
        <f t="array" aca="1" ref="J466" ca="1">IF(H466,MAX(0,MAX(IF(INDIRECT(I466)&lt;&gt;"",ROW(INDIRECT(I466)),""))-2),"")</f>
        <v>0</v>
      </c>
      <c r="K466" s="14" t="str">
        <f ca="1">IF($H466,IF($J466&gt;0,ADDRESS(3,(D466+1)*2-1,4,,"["&amp;wew!$G$7&amp;"]"&amp;_sheetname_labels)&amp;":"&amp;ADDRESS(2+J466,(D466+1)*2-1,4),""),"")</f>
        <v/>
      </c>
      <c r="L466" s="14" t="str">
        <f ca="1">IF($H466,IF($J466&gt;0,ADDRESS(3,(D466+1)*2,4,,"["&amp;wew!$G$7&amp;"]"&amp;_sheetname_labels)&amp;":"&amp;ADDRESS(2+J466,(D466+1)*2,4),""),"")</f>
        <v/>
      </c>
      <c r="M466" s="14">
        <f t="shared" ca="1" si="9502"/>
        <v>0</v>
      </c>
      <c r="N466" s="14">
        <f t="shared" ca="1" si="9503"/>
        <v>0</v>
      </c>
      <c r="O466" s="14" t="str">
        <f t="shared" ca="1" si="9504"/>
        <v>q_113_2c</v>
      </c>
      <c r="P466" s="14" t="str">
        <f t="shared" ca="1" si="9505"/>
        <v>How long mild sport activity 2</v>
      </c>
      <c r="Q466" s="14" t="str">
        <f ca="1">IF($BP466,ADDRESS(3,D466+1,4,,"["&amp;wew!$G$7&amp;"]"&amp;_sheetname_dataframe)&amp;":"&amp;ADDRESS(2+ster!$C$14,D466+1,4),"")</f>
        <v>[DBTemplate.xlsm]data_frame!QW3:QW3</v>
      </c>
      <c r="R466" s="14" t="str">
        <f>IF($BP466,IF(MID(_xll.FORMULATEXT(INDEX(INDIRECT(Q466),1)),1,1)="=", _xll.FORMULATEXT(INDEX(INDIRECT(Q466),1),2,TRUE),""),"")</f>
        <v/>
      </c>
      <c r="S466" s="14">
        <f t="array" aca="1" ref="S466" ca="1">IF(H466,SUM(IF((IFERROR(INDIRECT(Q466)&lt;&gt;"",FALSE))*(INDIRECT(ster!$D$14)&lt;&gt;""),1,0)),"")</f>
        <v>0</v>
      </c>
      <c r="T466" s="14">
        <f t="array" aca="1" ref="T466" ca="1">IF(H466,IF(M466&gt;0,SUM(IFERROR(1*(MATCH(INDIRECT(Q466),INDIRECT(K466),0)&gt;0),0)*(INDIRECT(ster!$D$14)&lt;&gt;"")*NOT(ISNUMBER(INDIRECT(Q466)))),0),"")</f>
        <v>0</v>
      </c>
      <c r="U466" s="14">
        <f t="array" aca="1" ref="U466" ca="1">IF(H466,SUM((IFERROR(INDIRECT(Q466)="",FALSE))*(INDIRECT(ster!$D$14)&lt;&gt;"")),"")</f>
        <v>1</v>
      </c>
      <c r="V466" s="14">
        <f t="array" aca="1" ref="V466" ca="1">IF(H466,SUM((IFERROR(INDIRECT(Q466)="#ąś",TRUE))*(INDIRECT(ster!$D$14)&lt;&gt;"")),"")</f>
        <v>0</v>
      </c>
      <c r="W466" s="14">
        <f t="array" aca="1" ref="W466" ca="1">IF(H466,SUM(ISNUMBER(INDIRECT(Q466))*(INDIRECT(ster!$D$14)&lt;&gt;"")),"")</f>
        <v>0</v>
      </c>
      <c r="X466" s="14" t="str">
        <f t="array" aca="1" ref="X466" ca="1">IF(AND(H466,W466&gt;0),IF(wew!$B$3,MIN(IF((INDIRECT(ster!$D$14)&lt;&gt;"")*IFERROR(INDIRECT($Q466)&lt;&gt;"",FALSE),IFERROR(INDIRECT($Q466),"X"),"X")),"&lt;włącz podświetlanie wartości&gt;"),"—")</f>
        <v>—</v>
      </c>
      <c r="Y466" s="14" t="str">
        <f t="array" aca="1" ref="Y466" ca="1">IF(AND(H466,W466&gt;0),IF(wew!$B$3,MAX(IF((INDIRECT(ster!$D$14)&lt;&gt;"")*IFERROR(INDIRECT($Q466)&lt;&gt;"",FALSE),IFERROR(INDIRECT($Q466),"X"),"X")),"&lt;włącz podświetlanie wartości&gt;"),"—")</f>
        <v>—</v>
      </c>
      <c r="Z466" s="14">
        <f t="shared" ca="1" si="9506"/>
        <v>0</v>
      </c>
      <c r="AA466" s="12" t="str">
        <f t="shared" ca="1" si="9507"/>
        <v>—</v>
      </c>
      <c r="AB466" s="17">
        <f t="array" aca="1" ref="AB466" ca="1">IF(H466,IF(W466&gt;0,SUM((INDIRECT(ster!$D$14)&lt;&gt;"")*IFERROR((INDIRECT(Q466)&lt;&gt;"")*(INDIRECT(Q466)=INT(INDIRECT(Q466))),0)),0),"")</f>
        <v>0</v>
      </c>
      <c r="AC466" s="17">
        <f t="array" aca="1" ref="AC466" ca="1">IF(H466,W466-AB466,"")</f>
        <v>0</v>
      </c>
      <c r="AD466" s="17">
        <f t="shared" ca="1" si="9508"/>
        <v>1</v>
      </c>
      <c r="AE466" s="17" t="b">
        <f t="shared" ca="1" si="9509"/>
        <v>0</v>
      </c>
      <c r="AF466" s="17" t="str">
        <f ca="1">IF(AE466,IF($H466,ADDRESS(3,D466+2,4,,"["&amp;wew!$G$7&amp;"]"&amp;_sheetname_dataframe)&amp;":"&amp;ADDRESS(2+ster!$C$14,D466+2,4),""),"")</f>
        <v/>
      </c>
      <c r="AG466" s="17" t="str">
        <f t="shared" ca="1" si="9510"/>
        <v/>
      </c>
      <c r="AH466" s="17" t="b">
        <f t="shared" ca="1" si="9511"/>
        <v>0</v>
      </c>
      <c r="AI466" s="17" t="str">
        <f ca="1">IF(AH466,IF($H466,ADDRESS(3,D466+3,4,,"["&amp;wew!$G$7&amp;"]"&amp;_sheetname_dataframe)&amp;":"&amp;ADDRESS(2+ster!$C$14,D466+3,4),""),"")</f>
        <v/>
      </c>
      <c r="AJ466" s="17" t="str">
        <f t="shared" ca="1" si="9512"/>
        <v/>
      </c>
      <c r="AK466" s="17" t="b">
        <f t="shared" ca="1" si="9513"/>
        <v>0</v>
      </c>
      <c r="AL466" s="17" t="b">
        <f t="shared" ca="1" si="9514"/>
        <v>0</v>
      </c>
      <c r="AM466" s="17" t="b">
        <f t="shared" ca="1" si="9515"/>
        <v>0</v>
      </c>
      <c r="AN466" s="17">
        <f t="shared" ca="1" si="9516"/>
        <v>0</v>
      </c>
      <c r="AO466" s="24" t="str">
        <f t="shared" ca="1" si="9517"/>
        <v/>
      </c>
      <c r="AP466" s="24" t="str">
        <f t="shared" ca="1" si="9518"/>
        <v/>
      </c>
      <c r="AQ466" s="17" t="b">
        <f t="shared" ca="1" si="9519"/>
        <v>0</v>
      </c>
      <c r="AR466" s="17" t="b">
        <f t="shared" ca="1" si="9520"/>
        <v>0</v>
      </c>
      <c r="AS466" s="17" t="b">
        <f t="shared" ca="1" si="9521"/>
        <v>0</v>
      </c>
      <c r="AT466" s="17" t="b">
        <f t="shared" ca="1" si="9522"/>
        <v>0</v>
      </c>
      <c r="AU466" s="17" t="b">
        <f t="shared" ca="1" si="9523"/>
        <v>0</v>
      </c>
      <c r="AV466" s="17" t="b">
        <f t="shared" ca="1" si="9524"/>
        <v>0</v>
      </c>
      <c r="AW466" s="17" t="b">
        <f t="shared" ca="1" si="9525"/>
        <v>0</v>
      </c>
      <c r="AX466" s="14" t="b">
        <f t="array" aca="1" ref="AX466" ca="1">IF(H466,N466&gt;0,"")</f>
        <v>0</v>
      </c>
      <c r="AY466" s="17" t="str">
        <f t="shared" ca="1" si="9526"/>
        <v/>
      </c>
      <c r="AZ466" s="17" t="str">
        <f t="array" aca="1" ref="AZ466" ca="1">IF(AY466&lt;&gt;"",SUM(1*ISERROR(MATCH(INDIRECT(AY466),INDIRECT(K466),0)))=0,"")</f>
        <v/>
      </c>
      <c r="BA466" s="17" t="b">
        <f t="shared" ca="1" si="9527"/>
        <v>1</v>
      </c>
      <c r="BB466" s="17" t="b">
        <v>0</v>
      </c>
      <c r="BC466" s="17" t="b">
        <f t="shared" ca="1" si="9528"/>
        <v>0</v>
      </c>
      <c r="BD466" s="17" t="b">
        <f t="shared" ca="1" si="9529"/>
        <v>0</v>
      </c>
      <c r="BE466" s="17" t="b">
        <f t="shared" ca="1" si="9530"/>
        <v>0</v>
      </c>
      <c r="BF466" s="17" t="b">
        <f t="shared" ca="1" si="9531"/>
        <v>0</v>
      </c>
      <c r="BG466" s="17" t="b">
        <f t="shared" ca="1" si="9532"/>
        <v>0</v>
      </c>
      <c r="BH466" s="17" t="b">
        <f t="shared" ca="1" si="9533"/>
        <v>0</v>
      </c>
      <c r="BI466" s="17">
        <f t="shared" ca="1" si="9534"/>
        <v>7</v>
      </c>
      <c r="BJ466" s="17" t="b">
        <f t="shared" ca="1" si="9535"/>
        <v>0</v>
      </c>
      <c r="BK466" s="17" t="str">
        <f t="shared" ca="1" si="9536"/>
        <v/>
      </c>
      <c r="BL466" s="17" t="str">
        <f t="shared" ca="1" si="9537"/>
        <v/>
      </c>
      <c r="BM466" s="17" t="str">
        <f t="shared" ca="1" si="9538"/>
        <v>0</v>
      </c>
      <c r="BN466" s="17" t="str">
        <f t="shared" ca="1" si="9539"/>
        <v>N</v>
      </c>
      <c r="BO466" s="17" t="str">
        <f t="shared" ca="1" si="9540"/>
        <v/>
      </c>
      <c r="BP466" s="14" t="b">
        <f t="shared" ca="1" si="9541"/>
        <v>1</v>
      </c>
      <c r="BQ466" s="35"/>
      <c r="BX466" s="16"/>
      <c r="BY466" s="16"/>
      <c r="BZ466" s="16"/>
      <c r="CA466" s="16"/>
      <c r="CB466" s="16"/>
      <c r="CC466" s="16"/>
      <c r="CD466" s="16"/>
      <c r="CE466" s="16"/>
      <c r="CF466" s="16"/>
      <c r="CN466" s="14">
        <f ca="1">IF(H466,IFERROR(IsVariableNameLegal(O466),0),0)</f>
        <v>0</v>
      </c>
      <c r="CO466" s="14" t="str">
        <f t="array" aca="1" ref="CO466" ca="1">IF(H466,IF(COUNTIF(INDIRECT(wew!$C$13),O466)&gt;1,TRIM(SUBSTITUTE(_xll.MCONCAT(IF((INDIRECT(wew!$C$13)=O466)*(COLUMN(INDIRECT(wew!$C$13))&lt;&gt;D466+1),-1+COLUMN(INDIRECT(wew!$C$13)),"")," "),"  "," ")),""),"")</f>
        <v/>
      </c>
      <c r="CP466" s="14" t="str">
        <f t="array" aca="1" ref="CP466" ca="1">IF(P466&lt;&gt;"",IF(LEN(P466)&gt;150,1,""),"")</f>
        <v/>
      </c>
      <c r="CQ466" s="14" t="str">
        <f t="array" aca="1" ref="CQ466" ca="1">IF(AND(H466,NOT(ster!$J$3)),IF(COUNTIF(INDIRECT(wew!$C$15),P466)&gt;1,TRIM(SUBSTITUTE(_xll.MCONCAT(IF((INDIRECT(wew!$C$15)=P466)*(COLUMN(INDIRECT(wew!$C$15))&lt;&gt;D466+1),-1+COLUMN(INDIRECT(wew!$C$15)),"")," "),"  "," ")),""),"")</f>
        <v/>
      </c>
      <c r="CR466" s="14" t="str">
        <f t="array" aca="1" ref="CR466" ca="1">IF(H466,IF(AND(W466&gt;0,AO466&lt;&gt;""),TRIM(SUBSTITUTE(_xll.MCONCAT(IFERROR(IF(ISNUMBER(INDIRECT(Q466)),IF((INDIRECT(ster!$D$14)&lt;&gt;"")*(INDIRECT(Q466)&lt;AO466),INDIRECT(ster!$D$14) &amp; ": " &amp;  SUBSTITUTE(IF( AV466,IFERROR(TEXT(INDIRECT(Q466),"rrrr-mm-dd") &amp;" (" &amp; INDIRECT(Q466) &amp;")",INDIRECT(Q466)),INDIRECT(Q466))," "," "),""),""),"")," "),"  "," ")),""),"")</f>
        <v/>
      </c>
      <c r="CS466" s="14" t="str">
        <f t="array" aca="1" ref="CS466" ca="1">IF(H466,IF(AND(W466&gt;0,AP466&lt;&gt;""),TRIM(SUBSTITUTE(_xll.MCONCAT(IFERROR(IF(ISNUMBER(INDIRECT(Q466)),IF((INDIRECT(ster!$D$14)&lt;&gt;"")*(INDIRECT(Q466)&gt;AP466),INDIRECT(ster!$D$14) &amp; ": " &amp;  SUBSTITUTE(IF( AV466,IFERROR(TEXT(INDIRECT(Q466),"rrrr-mm-dd")&amp;" (" &amp; INDIRECT(Q466) &amp;")",INDIRECT(Q466)),INDIRECT(Q466))," "," "),""),""),"")," "),"  "," ")),""),"")</f>
        <v/>
      </c>
      <c r="CT466" s="14" t="str">
        <f t="array" aca="1" ref="CT466" ca="1">IF(H466,IF(AND(N466&gt;0,AR466),TRIM(SUBSTITUTE(_xll.MCONCAT(IFERROR(IF(ISNUMBER(INDIRECT(Q466)),IF((INDIRECT(ster!$D$14)&lt;&gt;"")*(IFERROR(0*(MATCH(INDIRECT(Q466),INDIRECT(K466),0)&gt;0),1)),INDIRECT(ster!$D$14) &amp; ": " &amp;  SUBSTITUTE(IF( AV466,IFERROR(TEXT(INDIRECT(Q466),"rrrr-mm-dd")&amp;" (" &amp; INDIRECT(Q466) &amp;")",INDIRECT(Q466)),INDIRECT(Q466))," "," "),""),""),"")," "),"  "," ")),""),"")</f>
        <v/>
      </c>
      <c r="CU466" s="14" t="str">
        <f t="array" aca="1" ref="CU466" ca="1">IF(H466,IF(AND(V466&gt;0),TRIM(SUBSTITUTE(_xll.MCONCAT(IF((INDIRECT(ster!$D$14)&lt;&gt;"")*(IFERROR(0*(INDIRECT(Q466)&lt;&gt;""),1)),INDIRECT(ster!$D$14),"")," "),"  "," ")),""),"")</f>
        <v/>
      </c>
      <c r="CV466" s="14" t="str">
        <f t="array" aca="1" ref="CV466" ca="1">IF(H466,IF(AS466,
TRIM(SUBSTITUTE(_xll.MCONCAT(IF(
   (INDIRECT(ster!$D$14)&lt;&gt;"")*
   ((INDIRECT(Q466)="")+
      NOT(ISNUMBER(INDIRECT(Q466)))*
      NOT(ISERROR(MATCH(INDIRECT(Q466),INDIRECT(K466),0)))
    ),
      INDIRECT(ster!$D$14),
   "")," "),"  "," ")),
""),"")</f>
        <v/>
      </c>
      <c r="CW466" s="14" t="str">
        <f t="array" aca="1" ref="CW466" ca="1">IF(H466,IF(AND(AQ466),TRIM(SUBSTITUTE(_xll.MCONCAT(IFERROR(IF(ISNUMBER(INDIRECT(Q466)),IF((INDIRECT(ster!$D$14)&lt;&gt;"")*(INDIRECT(Q466)&lt;&gt;INT(INDIRECT(Q466))),INDIRECT(ster!$D$14) &amp; ": " &amp; INDIRECT(Q466),""),""),"")," "),"  "," ")),""),"")</f>
        <v/>
      </c>
      <c r="CX466" s="14" t="str">
        <f t="array" aca="1" ref="CX466" ca="1">IF(H466,IF(OR(AU466,AV466),TRIM(SUBSTITUTE(_xll.MCONCAT(IF((INDIRECT(ster!$D$14)&lt;&gt;"")*NOT(ISNUMBER(INDIRECT(Q466))),IF(ISERROR(MATCH(INDIRECT(Q466),INDIRECT(K466),0)),IFERROR(IF(INDIRECT(Q466)&lt;&gt;"",INDIRECT(ster!$D$14) &amp; ": " &amp; SUBSTITUTE(INDIRECT(Q466)," "," "),""),""),""),"")," "),"  "," ")),""),"")</f>
        <v/>
      </c>
      <c r="CY466" s="14" t="str">
        <f t="array" aca="1" ref="CY466" ca="1">IF(H466,IF(AE466,TRIM(SUBSTITUTE(_xll.MCONCAT(IF((INDIRECT(ster!$D$14)&lt;&gt;"")*IFERROR(NOT(INDIRECT(AF466)),FALSE),IF(ISERROR(MATCH(INDIRECT(Q466),INDIRECT(K466),0)),IFERROR(IF(INDIRECT(Q466)&lt;&gt;"",INDIRECT(ster!$D$14)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CZ466" s="14" t="str">
        <f t="array" aca="1" ref="CZ466" ca="1">IF(H466,IF(AH466,TRIM(SUBSTITUTE(_xll.MCONCAT(IF((INDIRECT(ster!$D$14)&lt;&gt;"")*IFERROR(NOT(INDIRECT(AI466)),FALSE),IF(ISERROR(MATCH(INDIRECT(Q466),INDIRECT(K466),0)),IFERROR(IF(INDIRECT(Q466)&lt;&gt;"",INDIRECT(ster!$D$14)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DC466" s="14" t="str">
        <f ca="1">SUBSTITUTE(SUBSTITUTE(SUBSTITUTE(SUBSTITUTE(_xll.MCONCAT(DG466:DS466,"■"),"■■","■"),"■■","■"),"■■","■"),"■■","■")</f>
        <v>■</v>
      </c>
      <c r="DD466" s="14" t="str">
        <f t="shared" ca="1" si="9542"/>
        <v/>
      </c>
      <c r="DE466" s="14" t="str">
        <f t="shared" ca="1" si="9543"/>
        <v/>
      </c>
      <c r="DF466" s="14" t="str">
        <f t="shared" ca="1" si="9544"/>
        <v/>
      </c>
      <c r="DG466" s="14" t="str">
        <f t="shared" ca="1" si="9545"/>
        <v/>
      </c>
      <c r="DH466" s="14" t="str">
        <f t="shared" ca="1" si="9546"/>
        <v/>
      </c>
      <c r="DI466" s="14" t="str">
        <f t="shared" ca="1" si="9547"/>
        <v/>
      </c>
      <c r="DJ466" s="14" t="str">
        <f t="shared" ca="1" si="9548"/>
        <v/>
      </c>
      <c r="DK466" s="14" t="str">
        <f t="shared" ca="1" si="9549"/>
        <v/>
      </c>
      <c r="DL466" s="14" t="str">
        <f t="shared" ca="1" si="9550"/>
        <v/>
      </c>
      <c r="DM466" s="14" t="str">
        <f t="shared" ca="1" si="9551"/>
        <v/>
      </c>
      <c r="DN466" s="14" t="str">
        <f t="array" aca="1" ref="DN466" ca="1">IF(CU466&lt;&gt;"","There are errors in the entered values in the following cases: " &amp;SUBSTITUTE(CU466," ",", "),"")</f>
        <v/>
      </c>
      <c r="DO466" s="14" t="str">
        <f t="shared" ca="1" si="9552"/>
        <v/>
      </c>
      <c r="DP466" s="14" t="str">
        <f t="shared" ca="1" si="9553"/>
        <v/>
      </c>
      <c r="DQ466" s="14" t="str">
        <f t="shared" ca="1" si="9554"/>
        <v/>
      </c>
      <c r="DR466" s="14" t="str">
        <f t="shared" ca="1" si="9555"/>
        <v/>
      </c>
      <c r="DS466" s="14" t="str">
        <f t="shared" ca="1" si="9556"/>
        <v/>
      </c>
      <c r="DZ466" s="14" t="b">
        <f t="shared" ca="1" si="9557"/>
        <v>0</v>
      </c>
      <c r="EA466" s="14" t="str">
        <f t="shared" ca="1" si="9558"/>
        <v/>
      </c>
      <c r="EB466" s="14" t="str">
        <f t="shared" ca="1" si="9559"/>
        <v/>
      </c>
      <c r="EC466" s="14" t="str">
        <f t="shared" ca="1" si="9560"/>
        <v/>
      </c>
      <c r="ED466" s="14" t="str">
        <f t="shared" ca="1" si="9561"/>
        <v/>
      </c>
      <c r="EE466" s="14" t="str">
        <f t="shared" ca="1" si="9562"/>
        <v/>
      </c>
      <c r="EF466" s="14" t="str">
        <f t="shared" ca="1" si="9563"/>
        <v/>
      </c>
      <c r="EG466" s="14" t="str">
        <f t="shared" ca="1" si="9564"/>
        <v/>
      </c>
      <c r="EM466" s="14" t="b">
        <f t="shared" ca="1" si="9565"/>
        <v>0</v>
      </c>
      <c r="EN466" s="14" t="str">
        <f t="shared" ca="1" si="9566"/>
        <v/>
      </c>
      <c r="EO466" s="14" t="str">
        <f t="shared" ca="1" si="9567"/>
        <v/>
      </c>
      <c r="EP466" s="14" t="str">
        <f t="shared" ca="1" si="9568"/>
        <v/>
      </c>
      <c r="EQ466" s="14" t="str">
        <f t="shared" ca="1" si="9569"/>
        <v/>
      </c>
    </row>
    <row r="467" spans="2:147" s="14" customFormat="1">
      <c r="B467" s="14" t="str">
        <f t="shared" ca="1" si="9495"/>
        <v/>
      </c>
      <c r="C467" s="14">
        <f t="shared" ca="1" si="9496"/>
        <v>435</v>
      </c>
      <c r="D467" s="14">
        <f t="shared" si="9497"/>
        <v>465</v>
      </c>
      <c r="E467" s="14" t="str">
        <f t="shared" ca="1" si="9498"/>
        <v>N</v>
      </c>
      <c r="F467" s="14" t="str">
        <f t="shared" ca="1" si="9499"/>
        <v>q_113_3a</v>
      </c>
      <c r="G467" s="14" t="str">
        <f t="shared" ca="1" si="9500"/>
        <v>Type of mild sport activity 3</v>
      </c>
      <c r="H467" s="14" t="b">
        <f t="shared" ca="1" si="9501"/>
        <v>1</v>
      </c>
      <c r="I467" s="14" t="str">
        <f ca="1">IF($H467,ADDRESS(3,(D467+1)*2-1,4,,"["&amp;wew!$G$7&amp;"]"&amp;_sheetname_labels)&amp;":"&amp;ADDRESS(2+ster!$B$20,(D467+1)*2-1,4),"")</f>
        <v>[DBTemplate.xlsm]labels!AIU3:AIU61</v>
      </c>
      <c r="J467" s="14">
        <f t="array" aca="1" ref="J467" ca="1">IF(H467,MAX(0,MAX(IF(INDIRECT(I467)&lt;&gt;"",ROW(INDIRECT(I467)),""))-2),"")</f>
        <v>22</v>
      </c>
      <c r="K467" s="14" t="str">
        <f ca="1">IF($H467,IF($J467&gt;0,ADDRESS(3,(D467+1)*2-1,4,,"["&amp;wew!$G$7&amp;"]"&amp;_sheetname_labels)&amp;":"&amp;ADDRESS(2+J467,(D467+1)*2-1,4),""),"")</f>
        <v>[DBTemplate.xlsm]labels!AIU3:AIU24</v>
      </c>
      <c r="L467" s="14" t="str">
        <f ca="1">IF($H467,IF($J467&gt;0,ADDRESS(3,(D467+1)*2,4,,"["&amp;wew!$G$7&amp;"]"&amp;_sheetname_labels)&amp;":"&amp;ADDRESS(2+J467,(D467+1)*2,4),""),"")</f>
        <v>[DBTemplate.xlsm]labels!AIV3:AIV24</v>
      </c>
      <c r="M467" s="14">
        <f t="shared" ca="1" si="9502"/>
        <v>0</v>
      </c>
      <c r="N467" s="14">
        <f t="shared" ca="1" si="9503"/>
        <v>22</v>
      </c>
      <c r="O467" s="14" t="str">
        <f t="shared" ca="1" si="9504"/>
        <v>q_113_3a</v>
      </c>
      <c r="P467" s="14" t="str">
        <f t="shared" ca="1" si="9505"/>
        <v>Type of mild sport activity 3</v>
      </c>
      <c r="Q467" s="14" t="str">
        <f ca="1">IF($BP467,ADDRESS(3,D467+1,4,,"["&amp;wew!$G$7&amp;"]"&amp;_sheetname_dataframe)&amp;":"&amp;ADDRESS(2+ster!$C$14,D467+1,4),"")</f>
        <v>[DBTemplate.xlsm]data_frame!QX3:QX3</v>
      </c>
      <c r="R467" s="14" t="str">
        <f>IF($BP467,IF(MID(_xll.FORMULATEXT(INDEX(INDIRECT(Q467),1)),1,1)="=", _xll.FORMULATEXT(INDEX(INDIRECT(Q467),1),2,TRUE),""),"")</f>
        <v/>
      </c>
      <c r="S467" s="14">
        <f t="array" aca="1" ref="S467" ca="1">IF(H467,SUM(IF((IFERROR(INDIRECT(Q467)&lt;&gt;"",FALSE))*(INDIRECT(ster!$D$14)&lt;&gt;""),1,0)),"")</f>
        <v>1</v>
      </c>
      <c r="T467" s="14">
        <f t="array" aca="1" ref="T467" ca="1">IF(H467,IF(M467&gt;0,SUM(IFERROR(1*(MATCH(INDIRECT(Q467),INDIRECT(K467),0)&gt;0),0)*(INDIRECT(ster!$D$14)&lt;&gt;"")*NOT(ISNUMBER(INDIRECT(Q467)))),0),"")</f>
        <v>0</v>
      </c>
      <c r="U467" s="14">
        <f t="array" aca="1" ref="U467" ca="1">IF(H467,SUM((IFERROR(INDIRECT(Q467)="",FALSE))*(INDIRECT(ster!$D$14)&lt;&gt;"")),"")</f>
        <v>0</v>
      </c>
      <c r="V467" s="14">
        <f t="array" aca="1" ref="V467" ca="1">IF(H467,SUM((IFERROR(INDIRECT(Q467)="#ąś",TRUE))*(INDIRECT(ster!$D$14)&lt;&gt;"")),"")</f>
        <v>0</v>
      </c>
      <c r="W467" s="14">
        <f t="array" aca="1" ref="W467" ca="1">IF(H467,SUM(ISNUMBER(INDIRECT(Q467))*(INDIRECT(ster!$D$14)&lt;&gt;"")),"")</f>
        <v>1</v>
      </c>
      <c r="X467" s="14">
        <f t="array" aca="1" ref="X467" ca="1">IF(AND(H467,W467&gt;0),IF(wew!$B$3,MIN(IF((INDIRECT(ster!$D$14)&lt;&gt;"")*IFERROR(INDIRECT($Q467)&lt;&gt;"",FALSE),IFERROR(INDIRECT($Q467),"X"),"X")),"&lt;włącz podświetlanie wartości&gt;"),"—")</f>
        <v>2</v>
      </c>
      <c r="Y467" s="14">
        <f t="array" aca="1" ref="Y467" ca="1">IF(AND(H467,W467&gt;0),IF(wew!$B$3,MAX(IF((INDIRECT(ster!$D$14)&lt;&gt;"")*IFERROR(INDIRECT($Q467)&lt;&gt;"",FALSE),IFERROR(INDIRECT($Q467),"X"),"X")),"&lt;włącz podświetlanie wartości&gt;"),"—")</f>
        <v>2</v>
      </c>
      <c r="Z467" s="14">
        <f t="shared" ca="1" si="9506"/>
        <v>0</v>
      </c>
      <c r="AA467" s="12">
        <f t="shared" ca="1" si="9507"/>
        <v>1</v>
      </c>
      <c r="AB467" s="17">
        <f t="array" aca="1" ref="AB467" ca="1">IF(H467,IF(W467&gt;0,SUM((INDIRECT(ster!$D$14)&lt;&gt;"")*IFERROR((INDIRECT(Q467)&lt;&gt;"")*(INDIRECT(Q467)=INT(INDIRECT(Q467))),0)),0),"")</f>
        <v>1</v>
      </c>
      <c r="AC467" s="17">
        <f t="array" aca="1" ref="AC467" ca="1">IF(H467,W467-AB467,"")</f>
        <v>0</v>
      </c>
      <c r="AD467" s="17">
        <f t="shared" ca="1" si="9508"/>
        <v>1</v>
      </c>
      <c r="AE467" s="17" t="b">
        <f t="shared" ca="1" si="9509"/>
        <v>0</v>
      </c>
      <c r="AF467" s="17" t="str">
        <f ca="1">IF(AE467,IF($H467,ADDRESS(3,D467+2,4,,"["&amp;wew!$G$7&amp;"]"&amp;_sheetname_dataframe)&amp;":"&amp;ADDRESS(2+ster!$C$14,D467+2,4),""),"")</f>
        <v/>
      </c>
      <c r="AG467" s="17" t="str">
        <f t="shared" ca="1" si="9510"/>
        <v/>
      </c>
      <c r="AH467" s="17" t="b">
        <f t="shared" ca="1" si="9511"/>
        <v>0</v>
      </c>
      <c r="AI467" s="17" t="str">
        <f ca="1">IF(AH467,IF($H467,ADDRESS(3,D467+3,4,,"["&amp;wew!$G$7&amp;"]"&amp;_sheetname_dataframe)&amp;":"&amp;ADDRESS(2+ster!$C$14,D467+3,4),""),"")</f>
        <v/>
      </c>
      <c r="AJ467" s="17" t="str">
        <f t="shared" ca="1" si="9512"/>
        <v/>
      </c>
      <c r="AK467" s="17" t="b">
        <f t="shared" ca="1" si="9513"/>
        <v>0</v>
      </c>
      <c r="AL467" s="17" t="b">
        <f t="shared" ca="1" si="9514"/>
        <v>0</v>
      </c>
      <c r="AM467" s="17" t="b">
        <f t="shared" ca="1" si="9515"/>
        <v>0</v>
      </c>
      <c r="AN467" s="17">
        <f t="shared" ca="1" si="9516"/>
        <v>0</v>
      </c>
      <c r="AO467" s="24" t="str">
        <f t="shared" ca="1" si="9517"/>
        <v/>
      </c>
      <c r="AP467" s="24" t="str">
        <f t="shared" ca="1" si="9518"/>
        <v/>
      </c>
      <c r="AQ467" s="17" t="b">
        <f t="shared" ca="1" si="9519"/>
        <v>0</v>
      </c>
      <c r="AR467" s="17" t="b">
        <f t="shared" ca="1" si="9520"/>
        <v>0</v>
      </c>
      <c r="AS467" s="17" t="b">
        <f t="shared" ca="1" si="9521"/>
        <v>0</v>
      </c>
      <c r="AT467" s="17" t="b">
        <f t="shared" ca="1" si="9522"/>
        <v>0</v>
      </c>
      <c r="AU467" s="17" t="b">
        <f t="shared" ca="1" si="9523"/>
        <v>1</v>
      </c>
      <c r="AV467" s="17" t="b">
        <f t="shared" ca="1" si="9524"/>
        <v>0</v>
      </c>
      <c r="AW467" s="17" t="b">
        <f t="shared" ca="1" si="9525"/>
        <v>1</v>
      </c>
      <c r="AX467" s="14" t="b">
        <f t="array" aca="1" ref="AX467" ca="1">IF(H467,N467&gt;0,"")</f>
        <v>1</v>
      </c>
      <c r="AY467" s="17" t="str">
        <f t="shared" ca="1" si="9526"/>
        <v>C3:C24</v>
      </c>
      <c r="AZ467" s="17" t="b">
        <f t="array" aca="1" ref="AZ467" ca="1">IF(AY467&lt;&gt;"",SUM(1*ISERROR(MATCH(INDIRECT(AY467),INDIRECT(K467),0)))=0,"")</f>
        <v>1</v>
      </c>
      <c r="BA467" s="17" t="b">
        <f t="shared" ca="1" si="9527"/>
        <v>1</v>
      </c>
      <c r="BB467" s="17" t="b">
        <v>0</v>
      </c>
      <c r="BC467" s="17" t="b">
        <f t="shared" ca="1" si="9528"/>
        <v>1</v>
      </c>
      <c r="BD467" s="17" t="b">
        <f t="shared" ca="1" si="9529"/>
        <v>0</v>
      </c>
      <c r="BE467" s="17" t="b">
        <f t="shared" ca="1" si="9530"/>
        <v>0</v>
      </c>
      <c r="BF467" s="17" t="b">
        <f t="shared" ca="1" si="9531"/>
        <v>0</v>
      </c>
      <c r="BG467" s="17" t="b">
        <f t="shared" ca="1" si="9532"/>
        <v>0</v>
      </c>
      <c r="BH467" s="17" t="b">
        <f t="shared" ca="1" si="9533"/>
        <v>1</v>
      </c>
      <c r="BI467" s="17">
        <f t="shared" ca="1" si="9534"/>
        <v>2</v>
      </c>
      <c r="BJ467" s="17" t="b">
        <f t="shared" ca="1" si="9535"/>
        <v>0</v>
      </c>
      <c r="BK467" s="17" t="str">
        <f t="shared" ca="1" si="9536"/>
        <v/>
      </c>
      <c r="BL467" s="17" t="str">
        <f t="shared" ca="1" si="9537"/>
        <v/>
      </c>
      <c r="BM467" s="17" t="str">
        <f t="shared" ca="1" si="9538"/>
        <v>F</v>
      </c>
      <c r="BN467" s="17" t="str">
        <f t="shared" ca="1" si="9539"/>
        <v>F</v>
      </c>
      <c r="BO467" s="17" t="str">
        <f t="shared" ca="1" si="9540"/>
        <v>N</v>
      </c>
      <c r="BP467" s="14" t="b">
        <f t="shared" ca="1" si="9541"/>
        <v>1</v>
      </c>
      <c r="BQ467" s="35"/>
      <c r="BX467" s="16"/>
      <c r="BY467" s="16"/>
      <c r="BZ467" s="16"/>
      <c r="CA467" s="16"/>
      <c r="CB467" s="16"/>
      <c r="CC467" s="16"/>
      <c r="CD467" s="16"/>
      <c r="CE467" s="16"/>
      <c r="CF467" s="16"/>
      <c r="CN467" s="14">
        <f ca="1">IF(H467,IFERROR(IsVariableNameLegal(O467),0),0)</f>
        <v>0</v>
      </c>
      <c r="CO467" s="14" t="str">
        <f t="array" aca="1" ref="CO467" ca="1">IF(H467,IF(COUNTIF(INDIRECT(wew!$C$13),O467)&gt;1,TRIM(SUBSTITUTE(_xll.MCONCAT(IF((INDIRECT(wew!$C$13)=O467)*(COLUMN(INDIRECT(wew!$C$13))&lt;&gt;D467+1),-1+COLUMN(INDIRECT(wew!$C$13)),"")," "),"  "," ")),""),"")</f>
        <v/>
      </c>
      <c r="CP467" s="14" t="str">
        <f t="array" aca="1" ref="CP467" ca="1">IF(P467&lt;&gt;"",IF(LEN(P467)&gt;150,1,""),"")</f>
        <v/>
      </c>
      <c r="CQ467" s="14" t="str">
        <f t="array" aca="1" ref="CQ467" ca="1">IF(AND(H467,NOT(ster!$J$3)),IF(COUNTIF(INDIRECT(wew!$C$15),P467)&gt;1,TRIM(SUBSTITUTE(_xll.MCONCAT(IF((INDIRECT(wew!$C$15)=P467)*(COLUMN(INDIRECT(wew!$C$15))&lt;&gt;D467+1),-1+COLUMN(INDIRECT(wew!$C$15)),"")," "),"  "," ")),""),"")</f>
        <v/>
      </c>
      <c r="CR467" s="14" t="str">
        <f t="array" aca="1" ref="CR467" ca="1">IF(H467,IF(AND(W467&gt;0,AO467&lt;&gt;""),TRIM(SUBSTITUTE(_xll.MCONCAT(IFERROR(IF(ISNUMBER(INDIRECT(Q467)),IF((INDIRECT(ster!$D$14)&lt;&gt;"")*(INDIRECT(Q467)&lt;AO467),INDIRECT(ster!$D$14) &amp; ": " &amp;  SUBSTITUTE(IF( AV467,IFERROR(TEXT(INDIRECT(Q467),"rrrr-mm-dd") &amp;" (" &amp; INDIRECT(Q467) &amp;")",INDIRECT(Q467)),INDIRECT(Q467))," "," "),""),""),"")," "),"  "," ")),""),"")</f>
        <v/>
      </c>
      <c r="CS467" s="14" t="str">
        <f t="array" aca="1" ref="CS467" ca="1">IF(H467,IF(AND(W467&gt;0,AP467&lt;&gt;""),TRIM(SUBSTITUTE(_xll.MCONCAT(IFERROR(IF(ISNUMBER(INDIRECT(Q467)),IF((INDIRECT(ster!$D$14)&lt;&gt;"")*(INDIRECT(Q467)&gt;AP467),INDIRECT(ster!$D$14) &amp; ": " &amp;  SUBSTITUTE(IF( AV467,IFERROR(TEXT(INDIRECT(Q467),"rrrr-mm-dd")&amp;" (" &amp; INDIRECT(Q467) &amp;")",INDIRECT(Q467)),INDIRECT(Q467))," "," "),""),""),"")," "),"  "," ")),""),"")</f>
        <v/>
      </c>
      <c r="CT467" s="14" t="str">
        <f t="array" aca="1" ref="CT467" ca="1">IF(H467,IF(AND(N467&gt;0,AR467),TRIM(SUBSTITUTE(_xll.MCONCAT(IFERROR(IF(ISNUMBER(INDIRECT(Q467)),IF((INDIRECT(ster!$D$14)&lt;&gt;"")*(IFERROR(0*(MATCH(INDIRECT(Q467),INDIRECT(K467),0)&gt;0),1)),INDIRECT(ster!$D$14) &amp; ": " &amp;  SUBSTITUTE(IF( AV467,IFERROR(TEXT(INDIRECT(Q467),"rrrr-mm-dd")&amp;" (" &amp; INDIRECT(Q467) &amp;")",INDIRECT(Q467)),INDIRECT(Q467))," "," "),""),""),"")," "),"  "," ")),""),"")</f>
        <v/>
      </c>
      <c r="CU467" s="14" t="str">
        <f t="array" aca="1" ref="CU467" ca="1">IF(H467,IF(AND(V467&gt;0),TRIM(SUBSTITUTE(_xll.MCONCAT(IF((INDIRECT(ster!$D$14)&lt;&gt;"")*(IFERROR(0*(INDIRECT(Q467)&lt;&gt;""),1)),INDIRECT(ster!$D$14),"")," "),"  "," ")),""),"")</f>
        <v/>
      </c>
      <c r="CV467" s="14" t="str">
        <f t="array" aca="1" ref="CV467" ca="1">IF(H467,IF(AS467,
TRIM(SUBSTITUTE(_xll.MCONCAT(IF(
   (INDIRECT(ster!$D$14)&lt;&gt;"")*
   ((INDIRECT(Q467)="")+
      NOT(ISNUMBER(INDIRECT(Q467)))*
      NOT(ISERROR(MATCH(INDIRECT(Q467),INDIRECT(K467),0)))
    ),
      INDIRECT(ster!$D$14),
   "")," "),"  "," ")),
""),"")</f>
        <v/>
      </c>
      <c r="CW467" s="14" t="str">
        <f t="array" aca="1" ref="CW467" ca="1">IF(H467,IF(AND(AQ467),TRIM(SUBSTITUTE(_xll.MCONCAT(IFERROR(IF(ISNUMBER(INDIRECT(Q467)),IF((INDIRECT(ster!$D$14)&lt;&gt;"")*(INDIRECT(Q467)&lt;&gt;INT(INDIRECT(Q467))),INDIRECT(ster!$D$14) &amp; ": " &amp; INDIRECT(Q467),""),""),"")," "),"  "," ")),""),"")</f>
        <v/>
      </c>
      <c r="CX467" s="14" t="str">
        <f t="array" aca="1" ref="CX467" ca="1">IF(H467,IF(OR(AU467,AV467),TRIM(SUBSTITUTE(_xll.MCONCAT(IF((INDIRECT(ster!$D$14)&lt;&gt;"")*NOT(ISNUMBER(INDIRECT(Q467))),IF(ISERROR(MATCH(INDIRECT(Q467),INDIRECT(K467),0)),IFERROR(IF(INDIRECT(Q467)&lt;&gt;"",INDIRECT(ster!$D$14) &amp; ": " &amp; SUBSTITUTE(INDIRECT(Q467)," "," "),""),""),""),"")," "),"  "," ")),""),"")</f>
        <v/>
      </c>
      <c r="CY467" s="14" t="str">
        <f t="array" aca="1" ref="CY467" ca="1">IF(H467,IF(AE467,TRIM(SUBSTITUTE(_xll.MCONCAT(IF((INDIRECT(ster!$D$14)&lt;&gt;"")*IFERROR(NOT(INDIRECT(AF467)),FALSE),IF(ISERROR(MATCH(INDIRECT(Q467),INDIRECT(K467),0)),IFERROR(IF(INDIRECT(Q467)&lt;&gt;"",INDIRECT(ster!$D$14)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CZ467" s="14" t="str">
        <f t="array" aca="1" ref="CZ467" ca="1">IF(H467,IF(AH467,TRIM(SUBSTITUTE(_xll.MCONCAT(IF((INDIRECT(ster!$D$14)&lt;&gt;"")*IFERROR(NOT(INDIRECT(AI467)),FALSE),IF(ISERROR(MATCH(INDIRECT(Q467),INDIRECT(K467),0)),IFERROR(IF(INDIRECT(Q467)&lt;&gt;"",INDIRECT(ster!$D$14)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DC467" s="14" t="str">
        <f ca="1">SUBSTITUTE(SUBSTITUTE(SUBSTITUTE(SUBSTITUTE(_xll.MCONCAT(DG467:DS467,"■"),"■■","■"),"■■","■"),"■■","■"),"■■","■")</f>
        <v>■</v>
      </c>
      <c r="DD467" s="14" t="str">
        <f t="shared" ca="1" si="9542"/>
        <v/>
      </c>
      <c r="DE467" s="14" t="str">
        <f t="shared" ca="1" si="9543"/>
        <v/>
      </c>
      <c r="DF467" s="14" t="str">
        <f t="shared" ca="1" si="9544"/>
        <v/>
      </c>
      <c r="DG467" s="14" t="str">
        <f t="shared" ca="1" si="9545"/>
        <v/>
      </c>
      <c r="DH467" s="14" t="str">
        <f t="shared" ca="1" si="9546"/>
        <v/>
      </c>
      <c r="DI467" s="14" t="str">
        <f t="shared" ca="1" si="9547"/>
        <v/>
      </c>
      <c r="DJ467" s="14" t="str">
        <f t="shared" ca="1" si="9548"/>
        <v/>
      </c>
      <c r="DK467" s="14" t="str">
        <f t="shared" ca="1" si="9549"/>
        <v/>
      </c>
      <c r="DL467" s="14" t="str">
        <f t="shared" ca="1" si="9550"/>
        <v/>
      </c>
      <c r="DM467" s="14" t="str">
        <f t="shared" ca="1" si="9551"/>
        <v/>
      </c>
      <c r="DN467" s="14" t="str">
        <f t="array" aca="1" ref="DN467" ca="1">IF(CU467&lt;&gt;"","There are errors in the entered values in the following cases: " &amp;SUBSTITUTE(CU467," ",", "),"")</f>
        <v/>
      </c>
      <c r="DO467" s="14" t="str">
        <f t="shared" ca="1" si="9552"/>
        <v/>
      </c>
      <c r="DP467" s="14" t="str">
        <f t="shared" ca="1" si="9553"/>
        <v/>
      </c>
      <c r="DQ467" s="14" t="str">
        <f t="shared" ca="1" si="9554"/>
        <v/>
      </c>
      <c r="DR467" s="14" t="str">
        <f t="shared" ca="1" si="9555"/>
        <v/>
      </c>
      <c r="DS467" s="14" t="str">
        <f t="shared" ca="1" si="9556"/>
        <v/>
      </c>
      <c r="DZ467" s="14" t="b">
        <f t="shared" ca="1" si="9557"/>
        <v>0</v>
      </c>
      <c r="EA467" s="14" t="str">
        <f t="shared" ca="1" si="9558"/>
        <v>Type of mild sport activity 3 (q_113_3a)</v>
      </c>
      <c r="EB467" s="14" t="str">
        <f t="shared" ca="1" si="9559"/>
        <v xml:space="preserve">Values must be numeric. </v>
      </c>
      <c r="EC467" s="14" t="str">
        <f t="shared" ca="1" si="9560"/>
        <v xml:space="preserve">Type of mild sport activity 3 (q_113_3a): Values must be numeric. </v>
      </c>
      <c r="ED467" s="14" t="str">
        <f t="shared" ca="1" si="9561"/>
        <v/>
      </c>
      <c r="EE467" s="14" t="str">
        <f t="shared" ca="1" si="9562"/>
        <v>Values must be numeric</v>
      </c>
      <c r="EF467" s="14" t="str">
        <f t="shared" ca="1" si="9563"/>
        <v/>
      </c>
      <c r="EG467" s="14" t="str">
        <f t="shared" ca="1" si="9564"/>
        <v/>
      </c>
      <c r="EM467" s="14" t="b">
        <f t="shared" ca="1" si="9565"/>
        <v>1</v>
      </c>
      <c r="EN467" s="14">
        <f t="shared" ca="1" si="9566"/>
        <v>435</v>
      </c>
      <c r="EO467" s="14" t="str">
        <f t="shared" ca="1" si="9567"/>
        <v>q_113_3a</v>
      </c>
      <c r="EP467" s="14" t="str">
        <f t="shared" ca="1" si="9568"/>
        <v xml:space="preserve">Type of mild sport activity 3 (q_113_3a): Values must be numeric. </v>
      </c>
      <c r="EQ467" s="14" t="str">
        <f t="shared" ca="1" si="9569"/>
        <v/>
      </c>
    </row>
    <row r="468" spans="2:147" s="14" customFormat="1">
      <c r="B468" s="14" t="str">
        <f t="shared" ref="B468:B480" ca="1" si="9645">DF468</f>
        <v/>
      </c>
      <c r="C468" s="14">
        <f t="shared" ref="C468:C480" ca="1" si="9646">IF(OFFSET(B468,-1,COLUMN(VariableExists)-2),OFFSET(B468,-1,1)+1,OFFSET(B468,-1,1))</f>
        <v>436</v>
      </c>
      <c r="D468" s="14">
        <f t="shared" ref="D468:D480" si="9647">ROW(A468)-2</f>
        <v>466</v>
      </c>
      <c r="E468" s="14" t="str">
        <f t="shared" ref="E468:E480" ca="1" si="9648">IF(OR(G468="",ROW(G468)=2),"",IF(Z468&gt;0,"S",IF(AX468,IF(J468=2,"D","N"),"I")))</f>
        <v>I</v>
      </c>
      <c r="F468" s="14" t="str">
        <f t="shared" ref="F468:F480" ca="1" si="9649">IF(H468,O468,"")</f>
        <v>q_113_3b</v>
      </c>
      <c r="G468" s="14" t="str">
        <f t="shared" ref="G468:G480" ca="1" si="9650">IF(H468,P468,"")</f>
        <v>Type of other mild sport activity 3</v>
      </c>
      <c r="H468" s="14" t="b">
        <f t="shared" ref="H468:H480" ca="1" si="9651">IF(INDIRECT(ADDRESS(2,D468+1,,,_sheetname_dataframe))="",FALSE,MID(INDIRECT(ADDRESS(2,D468+1,,,_sheetname_dataframe)),1,1)&lt;&gt;".")</f>
        <v>1</v>
      </c>
      <c r="I468" s="14" t="str">
        <f ca="1">IF($H468,ADDRESS(3,(D468+1)*2-1,4,,"["&amp;wew!$G$7&amp;"]"&amp;_sheetname_labels)&amp;":"&amp;ADDRESS(2+ster!$B$20,(D468+1)*2-1,4),"")</f>
        <v>[DBTemplate.xlsm]labels!AIW3:AIW61</v>
      </c>
      <c r="J468" s="14">
        <f t="array" aca="1" ref="J468" ca="1">IF(H468,MAX(0,MAX(IF(INDIRECT(I468)&lt;&gt;"",ROW(INDIRECT(I468)),""))-2),"")</f>
        <v>0</v>
      </c>
      <c r="K468" s="14" t="str">
        <f ca="1">IF($H468,IF($J468&gt;0,ADDRESS(3,(D468+1)*2-1,4,,"["&amp;wew!$G$7&amp;"]"&amp;_sheetname_labels)&amp;":"&amp;ADDRESS(2+J468,(D468+1)*2-1,4),""),"")</f>
        <v/>
      </c>
      <c r="L468" s="14" t="str">
        <f ca="1">IF($H468,IF($J468&gt;0,ADDRESS(3,(D468+1)*2,4,,"["&amp;wew!$G$7&amp;"]"&amp;_sheetname_labels)&amp;":"&amp;ADDRESS(2+J468,(D468+1)*2,4),""),"")</f>
        <v/>
      </c>
      <c r="M468" s="14">
        <f t="shared" ref="M468:M480" ca="1" si="9652">IF($H468,IF(J468&gt;0,COUNTA(INDIRECT(K468))-COUNT(INDIRECT(K468)),0),"")</f>
        <v>0</v>
      </c>
      <c r="N468" s="14">
        <f t="shared" ref="N468:N480" ca="1" si="9653">IF(H468,J468-M468,"")</f>
        <v>0</v>
      </c>
      <c r="O468" s="14" t="str">
        <f t="shared" ref="O468:O480" ca="1" si="9654">IF(INDIRECT(ADDRESS(2,D468+1,,,_sheetname_dataframe))="","",INDIRECT(ADDRESS(2,D468+1,,,_sheetname_dataframe)))</f>
        <v>q_113_3b</v>
      </c>
      <c r="P468" s="14" t="str">
        <f t="shared" ref="P468:P480" ca="1" si="9655">IF(H468,IF(INDIRECT(ADDRESS(1,D468+1,,,_sheetname_dataframe))="","",INDIRECT(ADDRESS(1,D468+1,,,_sheetname_dataframe))),"")</f>
        <v>Type of other mild sport activity 3</v>
      </c>
      <c r="Q468" s="14" t="str">
        <f ca="1">IF($BP468,ADDRESS(3,D468+1,4,,"["&amp;wew!$G$7&amp;"]"&amp;_sheetname_dataframe)&amp;":"&amp;ADDRESS(2+ster!$C$14,D468+1,4),"")</f>
        <v>[DBTemplate.xlsm]data_frame!QY3:QY3</v>
      </c>
      <c r="R468" s="14" t="str">
        <f>IF($BP468,IF(MID(_xll.FORMULATEXT(INDEX(INDIRECT(Q468),1)),1,1)="=", _xll.FORMULATEXT(INDEX(INDIRECT(Q468),1),2,TRUE),""),"")</f>
        <v/>
      </c>
      <c r="S468" s="14">
        <f t="array" aca="1" ref="S468" ca="1">IF(H468,SUM(IF((IFERROR(INDIRECT(Q468)&lt;&gt;"",FALSE))*(INDIRECT(ster!$D$14)&lt;&gt;""),1,0)),"")</f>
        <v>0</v>
      </c>
      <c r="T468" s="14">
        <f t="array" aca="1" ref="T468" ca="1">IF(H468,IF(M468&gt;0,SUM(IFERROR(1*(MATCH(INDIRECT(Q468),INDIRECT(K468),0)&gt;0),0)*(INDIRECT(ster!$D$14)&lt;&gt;"")*NOT(ISNUMBER(INDIRECT(Q468)))),0),"")</f>
        <v>0</v>
      </c>
      <c r="U468" s="14">
        <f t="array" aca="1" ref="U468" ca="1">IF(H468,SUM((IFERROR(INDIRECT(Q468)="",FALSE))*(INDIRECT(ster!$D$14)&lt;&gt;"")),"")</f>
        <v>1</v>
      </c>
      <c r="V468" s="14">
        <f t="array" aca="1" ref="V468" ca="1">IF(H468,SUM((IFERROR(INDIRECT(Q468)="#ąś",TRUE))*(INDIRECT(ster!$D$14)&lt;&gt;"")),"")</f>
        <v>0</v>
      </c>
      <c r="W468" s="14">
        <f t="array" aca="1" ref="W468" ca="1">IF(H468,SUM(ISNUMBER(INDIRECT(Q468))*(INDIRECT(ster!$D$14)&lt;&gt;"")),"")</f>
        <v>0</v>
      </c>
      <c r="X468" s="14" t="str">
        <f t="array" aca="1" ref="X468" ca="1">IF(AND(H468,W468&gt;0),IF(wew!$B$3,MIN(IF((INDIRECT(ster!$D$14)&lt;&gt;"")*IFERROR(INDIRECT($Q468)&lt;&gt;"",FALSE),IFERROR(INDIRECT($Q468),"X"),"X")),"&lt;włącz podświetlanie wartości&gt;"),"—")</f>
        <v>—</v>
      </c>
      <c r="Y468" s="14" t="str">
        <f t="array" aca="1" ref="Y468" ca="1">IF(AND(H468,W468&gt;0),IF(wew!$B$3,MAX(IF((INDIRECT(ster!$D$14)&lt;&gt;"")*IFERROR(INDIRECT($Q468)&lt;&gt;"",FALSE),IFERROR(INDIRECT($Q468),"X"),"X")),"&lt;włącz podświetlanie wartości&gt;"),"—")</f>
        <v>—</v>
      </c>
      <c r="Z468" s="14">
        <f t="shared" ref="Z468:Z480" ca="1" si="9656">IF(H468,S468-T468-W468,"")</f>
        <v>0</v>
      </c>
      <c r="AA468" s="12" t="str">
        <f t="shared" ref="AA468:AA480" ca="1" si="9657">IF(H468,IF(S468&gt;0,W468/(S468),"—"),"")</f>
        <v>—</v>
      </c>
      <c r="AB468" s="17">
        <f t="array" aca="1" ref="AB468" ca="1">IF(H468,IF(W468&gt;0,SUM((INDIRECT(ster!$D$14)&lt;&gt;"")*IFERROR((INDIRECT(Q468)&lt;&gt;"")*(INDIRECT(Q468)=INT(INDIRECT(Q468))),0)),0),"")</f>
        <v>0</v>
      </c>
      <c r="AC468" s="17">
        <f t="array" aca="1" ref="AC468" ca="1">IF(H468,W468-AB468,"")</f>
        <v>0</v>
      </c>
      <c r="AD468" s="17">
        <f t="shared" ref="AD468:AD480" ca="1" si="9658">IF($H468,IF(AC468&lt;&gt;"",IF(AC468=0,1,IF(AC468/W468&lt;0.15,2,3)),0),"")</f>
        <v>1</v>
      </c>
      <c r="AE468" s="17" t="b">
        <f t="shared" ref="AE468:AE480" ca="1" si="9659">IF(H468,OFFSET(O468,1,0)=".validation",FALSE)</f>
        <v>0</v>
      </c>
      <c r="AF468" s="17" t="str">
        <f ca="1">IF(AE468,IF($H468,ADDRESS(3,D468+2,4,,"["&amp;wew!$G$7&amp;"]"&amp;_sheetname_dataframe)&amp;":"&amp;ADDRESS(2+ster!$C$14,D468+2,4),""),"")</f>
        <v/>
      </c>
      <c r="AG468" s="17" t="str">
        <f t="shared" ref="AG468:AG480" ca="1" si="9660">IF(AE468,IF($H468,IF(INDIRECT(ADDRESS(1,D468+2,,,_sheetname_dataframe))="","",INDIRECT(ADDRESS(1,D468+2,,,_sheetname_dataframe))),""),"")</f>
        <v/>
      </c>
      <c r="AH468" s="17" t="b">
        <f t="shared" ref="AH468:AH480" ca="1" si="9661">IF(H468,AND(AE468,OFFSET(O468,2,0)=".validation"),FALSE)</f>
        <v>0</v>
      </c>
      <c r="AI468" s="17" t="str">
        <f ca="1">IF(AH468,IF($H468,ADDRESS(3,D468+3,4,,"["&amp;wew!$G$7&amp;"]"&amp;_sheetname_dataframe)&amp;":"&amp;ADDRESS(2+ster!$C$14,D468+3,4),""),"")</f>
        <v/>
      </c>
      <c r="AJ468" s="17" t="str">
        <f t="shared" ref="AJ468:AJ480" ca="1" si="9662">IF(AH468,IF($H468,IF(INDIRECT(ADDRESS(1,D468+3,,,_sheetname_dataframe))="","",INDIRECT(ADDRESS(1,D468+3,,,_sheetname_dataframe))),""),"")</f>
        <v/>
      </c>
      <c r="AK468" s="17" t="b">
        <f t="shared" ref="AK468:AK480" ca="1" si="9663">IF(H468,OR(AQ468,AD468=2),"")</f>
        <v>0</v>
      </c>
      <c r="AL468" s="17" t="b">
        <f t="shared" ref="AL468:AL480" ca="1" si="9664">IF($H468,IF(BV468&lt;&gt;"",IF(OR(BM468="F",BM468="L",BM468="I",BM468="D"),BV468&lt;&gt;0)),"")</f>
        <v>0</v>
      </c>
      <c r="AM468" s="17" t="b">
        <f t="shared" ref="AM468:AM480" ca="1" si="9665">IF($H468,AND(NOT(AL468),OR(IF(BW468&lt;&gt;"",IF(OR(BM468="F",BM468="L"),BW468&lt;&gt;0)),BM468="I",BM468="N",BM468="D")),"")</f>
        <v>0</v>
      </c>
      <c r="AN468" s="17">
        <f t="shared" ref="AN468:AN480" ca="1" si="9666">IF(COUNTA(INDIRECT(Q468))=0,0, IF(AND(AO468&lt;&gt;"",X468&lt;AO468),1,IF(AND(AP468&lt;&gt;"",Y468&gt;AP468),1,IF(AND(AQ468,AC468&gt;0),2,0))))</f>
        <v>0</v>
      </c>
      <c r="AO468" s="24" t="str">
        <f t="shared" ref="AO468:AO480" ca="1" si="9667">IF($H468,IF(BY468&lt;&gt;"",IF(ISNUMBER(BY468),BY468,""),""),"")</f>
        <v/>
      </c>
      <c r="AP468" s="24" t="str">
        <f t="shared" ref="AP468:AP480" ca="1" si="9668">IF($H468,IF(BZ468&lt;&gt;"",IF(ISNUMBER(BZ468),BZ468,""),""),"")</f>
        <v/>
      </c>
      <c r="AQ468" s="17" t="b">
        <f t="shared" ref="AQ468:AQ480" ca="1" si="9669">IF(H468,IF(CA468&lt;&gt;"",CA468&lt;&gt;0,FALSE),"")</f>
        <v>0</v>
      </c>
      <c r="AR468" s="17" t="b">
        <f t="shared" ref="AR468:AR480" ca="1" si="9670">IF(H468,IF(N468&gt;0,IF(BQ468&lt;&gt;"",BQ468&lt;&gt;0,FALSE),FALSE),"")</f>
        <v>0</v>
      </c>
      <c r="AS468" s="17" t="b">
        <f t="shared" ref="AS468:AS480" ca="1" si="9671">IF(H468,IF(BR468&lt;&gt;"",BR468&lt;&gt;0,FALSE),"")</f>
        <v>0</v>
      </c>
      <c r="AT468" s="17" t="b">
        <f t="shared" ref="AT468:AT480" ca="1" si="9672">IF(H468,IF(N468&gt;0,FALSE,IF(BU468&lt;&gt;"",MATCH(BU468,DataType,0)=1,FALSE)),"")</f>
        <v>1</v>
      </c>
      <c r="AU468" s="17" t="b">
        <f t="shared" ref="AU468:AU480" ca="1" si="9673">IF(H468,IF(N468&gt;0,TRUE,IF(BU468&lt;&gt;"",MATCH(BU468,DataType,0)=2,FALSE)),"")</f>
        <v>0</v>
      </c>
      <c r="AV468" s="17" t="b">
        <f t="shared" ref="AV468:AV480" ca="1" si="9674">IF(H468,IF(N468&gt;0,FALSE,IF(BU468&lt;&gt;"",MATCH(BU468,DataType,0)=3,FALSE)),"")</f>
        <v>0</v>
      </c>
      <c r="AW468" s="17" t="b">
        <f t="shared" ref="AW468:AW480" ca="1" si="9675">IF(H468,IF(W468&gt;0,Z468=0,FALSE),"")</f>
        <v>0</v>
      </c>
      <c r="AX468" s="14" t="b">
        <f t="array" aca="1" ref="AX468" ca="1">IF(H468,N468&gt;0,"")</f>
        <v>0</v>
      </c>
      <c r="AY468" s="17" t="str">
        <f t="shared" ref="AY468:AY480" ca="1" si="9676">IF(H468,IF(N468&gt;0,ADDRESS(ROW(VariablesOrigin)+1,COLUMN(VariablesOrigin)+1,4) &amp; ":" &amp; ADDRESS(ROW(VariablesOrigin)+N468,COLUMN(VariablesOrigin)+1,4),""),"")</f>
        <v/>
      </c>
      <c r="AZ468" s="17" t="str">
        <f t="array" aca="1" ref="AZ468" ca="1">IF(AY468&lt;&gt;"",SUM(1*ISERROR(MATCH(INDIRECT(AY468),INDIRECT(K468),0)))=0,"")</f>
        <v/>
      </c>
      <c r="BA468" s="17" t="b">
        <f t="shared" ref="BA468:BA480" ca="1" si="9677">IF(H468,BU468="",FALSE)</f>
        <v>0</v>
      </c>
      <c r="BB468" s="17" t="b">
        <v>0</v>
      </c>
      <c r="BC468" s="17" t="str">
        <f t="shared" ref="BC468:BC480" ca="1" si="9678">IF(BA468,IF(N468&gt;0,AND(AZ468,Z468=0),FALSE),"")</f>
        <v/>
      </c>
      <c r="BD468" s="17" t="str">
        <f t="shared" ref="BD468:BD480" ca="1" si="9679">IF(BA468,IF(N468&gt;0,AND(NOT(AZ468),Z468=0),FALSE),"")</f>
        <v/>
      </c>
      <c r="BE468" s="17" t="str">
        <f t="shared" ref="BE468:BE480" ca="1" si="9680">IF(BA468,IF(AND(AW468,NOT(BB468),NOT(BC468),NOT(BD468)),AND(Z468=0,AC468=0),FALSE),"")</f>
        <v/>
      </c>
      <c r="BF468" s="17" t="str">
        <f t="shared" ref="BF468:BF480" ca="1" si="9681">IF(BA468,IF(AND(AW468,NOT(BB468),NOT(BC468),NOT(BD468)),AND(Z468=0,OR(AC468&gt;0)),FALSE),"")</f>
        <v/>
      </c>
      <c r="BG468" s="17" t="str">
        <f t="shared" ref="BG468:BG480" ca="1" si="9682">IF(BA468,IF(OR(BB468:BF468),FALSE,IF(Z468=0,FALSE,Z468&gt;0)),"")</f>
        <v/>
      </c>
      <c r="BH468" s="17" t="str">
        <f t="shared" ref="BH468:BH480" ca="1" si="9683">IF(BA468,COUNTIF(BB468:BG468,TRUE)=1,"")</f>
        <v/>
      </c>
      <c r="BI468" s="17" t="str">
        <f t="shared" ref="BI468:BI480" ca="1" si="9684">IF(BA468,IFERROR(MATCH(TRUE,BB468:BG468,0),7),"")</f>
        <v/>
      </c>
      <c r="BJ468" s="17" t="b">
        <f t="shared" ref="BJ468:BJ480" ca="1" si="9685">DF468&lt;&gt;""</f>
        <v>0</v>
      </c>
      <c r="BK468" s="17" t="str">
        <f t="shared" ref="BK468:BK480" ca="1" si="9686">IF(H468,IF(AND(NOT(BA468),AU468),AC468=0,""),"")</f>
        <v/>
      </c>
      <c r="BL468" s="17" t="str">
        <f t="shared" ref="BL468:BL480" ca="1" si="9687">IF(H468,IF(AND(NOT(BA468),AU468),AC468&gt;0,""),"")</f>
        <v/>
      </c>
      <c r="BM468" s="17" t="str">
        <f t="shared" ref="BM468:BM480" ca="1" si="9688">IF(H468,IF(BA468,CHOOSE(BI468,"0","F","L","I","N",IF(AA468&gt;0.5,"N","S"),"0"),CHOOSE(MATCH(BU468,DataType,0),"S",IF(BK468,"I","N"),"D"  )),"")</f>
        <v>S</v>
      </c>
      <c r="BN468" s="17" t="str">
        <f t="shared" ref="BN468:BN480" ca="1" si="9689">IF(H468,IF(BJ468,"E",IF(BA468,CHOOSE(BI468,"0","F","L","I","N","S","0"),CHOOSE(MATCH(BU468,DataType,0),"S",IF(BK468,"I","N"),"D"  ))),"")</f>
        <v>S</v>
      </c>
      <c r="BO468" s="17" t="str">
        <f t="shared" ref="BO468:BO480" ca="1" si="9690">IF($H468,IF(BM468="0","",IF(AND(AR468,N468=2),"D",IF(BM468="S","N",IF(AL468,"O",IF(AM468,"I","N"))))),"")</f>
        <v>N</v>
      </c>
      <c r="BP468" s="14" t="b">
        <f t="shared" ref="BP468:BP480" ca="1" si="9691">INDIRECT(ADDRESS(2,ROW(A468)-1,,,_sheetname_dataframe))&lt;&gt;""</f>
        <v>1</v>
      </c>
      <c r="BQ468" s="35"/>
      <c r="BU468" s="14" t="s">
        <v>386</v>
      </c>
      <c r="BX468" s="16"/>
      <c r="BY468" s="16"/>
      <c r="BZ468" s="16"/>
      <c r="CA468" s="16"/>
      <c r="CB468" s="16"/>
      <c r="CC468" s="16"/>
      <c r="CD468" s="16"/>
      <c r="CE468" s="16"/>
      <c r="CF468" s="16"/>
      <c r="CN468" s="14">
        <f ca="1">IF(H468,IFERROR(IsVariableNameLegal(O468),0),0)</f>
        <v>0</v>
      </c>
      <c r="CO468" s="14" t="str">
        <f t="array" aca="1" ref="CO468" ca="1">IF(H468,IF(COUNTIF(INDIRECT(wew!$C$13),O468)&gt;1,TRIM(SUBSTITUTE(_xll.MCONCAT(IF((INDIRECT(wew!$C$13)=O468)*(COLUMN(INDIRECT(wew!$C$13))&lt;&gt;D468+1),-1+COLUMN(INDIRECT(wew!$C$13)),"")," "),"  "," ")),""),"")</f>
        <v/>
      </c>
      <c r="CP468" s="14" t="str">
        <f t="array" aca="1" ref="CP468" ca="1">IF(P468&lt;&gt;"",IF(LEN(P468)&gt;150,1,""),"")</f>
        <v/>
      </c>
      <c r="CQ468" s="14" t="str">
        <f t="array" aca="1" ref="CQ468" ca="1">IF(AND(H468,NOT(ster!$J$3)),IF(COUNTIF(INDIRECT(wew!$C$15),P468)&gt;1,TRIM(SUBSTITUTE(_xll.MCONCAT(IF((INDIRECT(wew!$C$15)=P468)*(COLUMN(INDIRECT(wew!$C$15))&lt;&gt;D468+1),-1+COLUMN(INDIRECT(wew!$C$15)),"")," "),"  "," ")),""),"")</f>
        <v/>
      </c>
      <c r="CR468" s="14" t="str">
        <f t="array" aca="1" ref="CR468" ca="1">IF(H468,IF(AND(W468&gt;0,AO468&lt;&gt;""),TRIM(SUBSTITUTE(_xll.MCONCAT(IFERROR(IF(ISNUMBER(INDIRECT(Q468)),IF((INDIRECT(ster!$D$14)&lt;&gt;"")*(INDIRECT(Q468)&lt;AO468),INDIRECT(ster!$D$14) &amp; ": " &amp;  SUBSTITUTE(IF( AV468,IFERROR(TEXT(INDIRECT(Q468),"rrrr-mm-dd") &amp;" (" &amp; INDIRECT(Q468) &amp;")",INDIRECT(Q468)),INDIRECT(Q468))," "," "),""),""),"")," "),"  "," ")),""),"")</f>
        <v/>
      </c>
      <c r="CS468" s="14" t="str">
        <f t="array" aca="1" ref="CS468" ca="1">IF(H468,IF(AND(W468&gt;0,AP468&lt;&gt;""),TRIM(SUBSTITUTE(_xll.MCONCAT(IFERROR(IF(ISNUMBER(INDIRECT(Q468)),IF((INDIRECT(ster!$D$14)&lt;&gt;"")*(INDIRECT(Q468)&gt;AP468),INDIRECT(ster!$D$14) &amp; ": " &amp;  SUBSTITUTE(IF( AV468,IFERROR(TEXT(INDIRECT(Q468),"rrrr-mm-dd")&amp;" (" &amp; INDIRECT(Q468) &amp;")",INDIRECT(Q468)),INDIRECT(Q468))," "," "),""),""),"")," "),"  "," ")),""),"")</f>
        <v/>
      </c>
      <c r="CT468" s="14" t="str">
        <f t="array" aca="1" ref="CT468" ca="1">IF(H468,IF(AND(N468&gt;0,AR468),TRIM(SUBSTITUTE(_xll.MCONCAT(IFERROR(IF(ISNUMBER(INDIRECT(Q468)),IF((INDIRECT(ster!$D$14)&lt;&gt;"")*(IFERROR(0*(MATCH(INDIRECT(Q468),INDIRECT(K468),0)&gt;0),1)),INDIRECT(ster!$D$14) &amp; ": " &amp;  SUBSTITUTE(IF( AV468,IFERROR(TEXT(INDIRECT(Q468),"rrrr-mm-dd")&amp;" (" &amp; INDIRECT(Q468) &amp;")",INDIRECT(Q468)),INDIRECT(Q468))," "," "),""),""),"")," "),"  "," ")),""),"")</f>
        <v/>
      </c>
      <c r="CU468" s="14" t="str">
        <f t="array" aca="1" ref="CU468" ca="1">IF(H468,IF(AND(V468&gt;0),TRIM(SUBSTITUTE(_xll.MCONCAT(IF((INDIRECT(ster!$D$14)&lt;&gt;"")*(IFERROR(0*(INDIRECT(Q468)&lt;&gt;""),1)),INDIRECT(ster!$D$14),"")," "),"  "," ")),""),"")</f>
        <v/>
      </c>
      <c r="CV468" s="14" t="str">
        <f t="array" aca="1" ref="CV468" ca="1">IF(H468,IF(AS468,
TRIM(SUBSTITUTE(_xll.MCONCAT(IF(
   (INDIRECT(ster!$D$14)&lt;&gt;"")*
   ((INDIRECT(Q468)="")+
      NOT(ISNUMBER(INDIRECT(Q468)))*
      NOT(ISERROR(MATCH(INDIRECT(Q468),INDIRECT(K468),0)))
    ),
      INDIRECT(ster!$D$14),
   "")," "),"  "," ")),
""),"")</f>
        <v/>
      </c>
      <c r="CW468" s="14" t="str">
        <f t="array" aca="1" ref="CW468" ca="1">IF(H468,IF(AND(AQ468),TRIM(SUBSTITUTE(_xll.MCONCAT(IFERROR(IF(ISNUMBER(INDIRECT(Q468)),IF((INDIRECT(ster!$D$14)&lt;&gt;"")*(INDIRECT(Q468)&lt;&gt;INT(INDIRECT(Q468))),INDIRECT(ster!$D$14) &amp; ": " &amp; INDIRECT(Q468),""),""),"")," "),"  "," ")),""),"")</f>
        <v/>
      </c>
      <c r="CX468" s="14" t="str">
        <f t="array" aca="1" ref="CX468" ca="1">IF(H468,IF(OR(AU468,AV468),TRIM(SUBSTITUTE(_xll.MCONCAT(IF((INDIRECT(ster!$D$14)&lt;&gt;"")*NOT(ISNUMBER(INDIRECT(Q468))),IF(ISERROR(MATCH(INDIRECT(Q468),INDIRECT(K468),0)),IFERROR(IF(INDIRECT(Q468)&lt;&gt;"",INDIRECT(ster!$D$14) &amp; ": " &amp; SUBSTITUTE(INDIRECT(Q468)," "," "),""),""),""),"")," "),"  "," ")),""),"")</f>
        <v/>
      </c>
      <c r="CY468" s="14" t="str">
        <f t="array" aca="1" ref="CY468" ca="1">IF(H468,IF(AE468,TRIM(SUBSTITUTE(_xll.MCONCAT(IF((INDIRECT(ster!$D$14)&lt;&gt;"")*IFERROR(NOT(INDIRECT(AF468)),FALSE),IF(ISERROR(MATCH(INDIRECT(Q468),INDIRECT(K468),0)),IFERROR(IF(INDIRECT(Q468)&lt;&gt;"",INDIRECT(ster!$D$14)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CZ468" s="14" t="str">
        <f t="array" aca="1" ref="CZ468" ca="1">IF(H468,IF(AH468,TRIM(SUBSTITUTE(_xll.MCONCAT(IF((INDIRECT(ster!$D$14)&lt;&gt;"")*IFERROR(NOT(INDIRECT(AI468)),FALSE),IF(ISERROR(MATCH(INDIRECT(Q468),INDIRECT(K468),0)),IFERROR(IF(INDIRECT(Q468)&lt;&gt;"",INDIRECT(ster!$D$14)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DC468" s="14" t="str">
        <f ca="1">SUBSTITUTE(SUBSTITUTE(SUBSTITUTE(SUBSTITUTE(_xll.MCONCAT(DG468:DS468,"■"),"■■","■"),"■■","■"),"■■","■"),"■■","■")</f>
        <v>■</v>
      </c>
      <c r="DD468" s="14" t="str">
        <f t="shared" ref="DD468:DD480" ca="1" si="9692">IF(MID(DC468,1,1)="■",MID(DC468,2,LEN(DC468)),DC468)</f>
        <v/>
      </c>
      <c r="DE468" s="14" t="str">
        <f t="shared" ref="DE468:DE480" ca="1" si="9693">IF(DD468&lt;&gt;"",IF(MID(DD468,LEN(DD468),1)="■",MID(DD468,1,LEN(DD468)-1),DD468),"")</f>
        <v/>
      </c>
      <c r="DF468" s="14" t="str">
        <f t="shared" ref="DF468:DF480" ca="1" si="9694">IFERROR(IF(DE468&lt;&gt;"",SUBSTITUTE(DE468,"■",". "),""),"##INTERNAL_ERROR")</f>
        <v/>
      </c>
      <c r="DG468" s="14" t="str">
        <f t="shared" ref="DG468:DG480" ca="1" si="9695">IF(CN468&lt;&gt;0,"Variable name don't comply with the naming convention","")</f>
        <v/>
      </c>
      <c r="DH468" s="14" t="str">
        <f t="shared" ref="DH468:DH480" ca="1" si="9696">IF(CO468&lt;&gt;"","Duplicated name. " &amp; IF(ISERROR(FIND(" ",CO468)),"Duplicate have index " &amp; CO468, "Duplicates have indices: "&amp;SUBSTITUTE(CO468," ",", ")),"")</f>
        <v/>
      </c>
      <c r="DI468" s="14" t="str">
        <f t="shared" ref="DI468:DI480" ca="1" si="9697">IF(CP468&lt;&gt;"","Variable label exceed length 150","")</f>
        <v/>
      </c>
      <c r="DJ468" s="14" t="str">
        <f t="shared" ref="DJ468:DJ480" ca="1" si="9698">IF(CQ468&lt;&gt;"","Duplicated variable label. " &amp; IF(ISERROR(FIND(" ",CQ468)),"Duplicate have index " &amp; CQ468, "Duplicates have indices: "&amp;SUBSTITUTE(CQ468," ",", ")),"")</f>
        <v/>
      </c>
      <c r="DK468" s="14" t="str">
        <f t="shared" ref="DK468:DK480" ca="1" si="9699">IF(CR468&lt;&gt;"","The following cases have values below declared theorethical min: " &amp;SUBSTITUTE(CR468," ",", "),"")</f>
        <v/>
      </c>
      <c r="DL468" s="14" t="str">
        <f t="shared" ref="DL468:DL480" ca="1" si="9700">IF(CS468&lt;&gt;"","The following cases have values above declared theorethical max: " &amp;SUBSTITUTE(CS468," ",", "),"")</f>
        <v/>
      </c>
      <c r="DM468" s="14" t="str">
        <f t="shared" ref="DM468:DM480" ca="1" si="9701">IF(CT468&lt;&gt;"","There are some cases with values not explicitly declared in the labels dictionary: " &amp;SUBSTITUTE(CT468," ",", "),"")</f>
        <v/>
      </c>
      <c r="DN468" s="14" t="str">
        <f t="array" aca="1" ref="DN468" ca="1">IF(CU468&lt;&gt;"","There are errors in the entered values in the following cases: " &amp;SUBSTITUTE(CU468," ",", "),"")</f>
        <v/>
      </c>
      <c r="DO468" s="14" t="str">
        <f t="shared" ref="DO468:DO480" ca="1" si="9702">IF(CV468&lt;&gt;"","The following records are missing in this required field: " &amp;SUBSTITUTE(CV468," ",", "),"")</f>
        <v/>
      </c>
      <c r="DP468" s="14" t="str">
        <f t="shared" ref="DP468:DP480" ca="1" si="9703">IF(CW468&lt;&gt;"","The following cases have non-integer values: " &amp;SUBSTITUTE(CW468," ",", "),"")</f>
        <v/>
      </c>
      <c r="DQ468" s="14" t="str">
        <f t="shared" ref="DQ468:DQ480" ca="1" si="9704">IF(CX468&lt;&gt;"","The following cases are non-numeric: " &amp;SUBSTITUTE(CX468," ",", "),"")</f>
        <v/>
      </c>
      <c r="DR468" s="14" t="str">
        <f t="shared" ref="DR468:DR480" ca="1" si="9705">IF(CY468&lt;&gt;"","In the following cases " &amp; P468 &amp; " " &amp; LOWER(MID(AG468,1,1)) &amp; MID(AG468,2,LEN(AG468)) &amp; ": " &amp;SUBSTITUTE(CY468," ",", "),"")</f>
        <v/>
      </c>
      <c r="DS468" s="14" t="str">
        <f t="shared" ref="DS468:DS480" ca="1" si="9706">IF(CZ468&lt;&gt;"","In the following cases " &amp; P468 &amp; " " &amp; LOWER(MID(AJ468,1,1)) &amp; MID(AJ468,2,LEN(AJ468)) &amp; ": " &amp;SUBSTITUTE(CZ468," ",", "),"")</f>
        <v/>
      </c>
      <c r="DZ468" s="14" t="b">
        <f t="shared" ref="DZ468:DZ480" ca="1" si="9707">OR(ED468&lt;&gt;"",EF468&lt;&gt;"",EG468&lt;&gt;"")</f>
        <v>0</v>
      </c>
      <c r="EA468" s="14" t="str">
        <f t="shared" ref="EA468:EA480" ca="1" si="9708">IF(EB468&lt;&gt;"",G468 &amp; " (" &amp; F468 &amp; ")","")</f>
        <v/>
      </c>
      <c r="EB468" s="14" t="str">
        <f t="shared" ref="EB468:EB480" ca="1" si="9709">IF(EE468&lt;&gt;"",EE468&amp;IF(ED468&lt;&gt;""," and "&amp;ED468,""),UPPER(MID(ED468,1,1)&amp;MID(ED468,2,LEN(ED468))))&amp; IF(OR(EF468&lt;&gt;"",EG468&lt;&gt;"")," and "&amp;IF(EF468&lt;&gt;"",LOWER(MID(EF468,1,1) &amp; MID(EF468,2,LEN(EF468))),"")&amp; IF(AND(EF468 &lt;&gt;"",EG468&lt;&gt;"")," and ","") &amp; IF(EG468&lt;&gt;"",LOWER(MID(EG468,1,1) &amp; MID(EG468,2,LEN(EG468))),""),"") &amp; IF(OR(EE468&lt;&gt;"",ED468&lt;&gt;"",EF468&lt;&gt;"",EG468&lt;&gt;""), ". ","")</f>
        <v/>
      </c>
      <c r="EC468" s="14" t="str">
        <f t="shared" ref="EC468:EC480" ca="1" si="9710">IF(EB468&lt;&gt;"",G468 &amp; " (" &amp; F468 &amp; "): " &amp; EB468,"")</f>
        <v/>
      </c>
      <c r="ED468" s="14" t="str">
        <f t="shared" ref="ED468:ED480" ca="1" si="9711">IF(H468,IF(W468&gt;0,IF(AND(AO468&lt;&gt;"",AP468&lt;&gt;""),"each value must be between " &amp; IF( AV468,IFERROR(TEXT(AO468,"rrrr-mm-dd") &amp;" (" &amp; AO468 &amp;")",AO468),AO468) &amp; " and " &amp; IF( AV468,IFERROR(TEXT(AP468,"rrrr-mm-dd") &amp;" (" &amp; AP468 &amp;")",AP468),AP468),IF(AO468&lt;&gt;"","each value must be above " &amp; IF( AV468,IFERROR(TEXT(AO468,"rrrr-mm-dd") &amp;" (" &amp; AO468 &amp;")",AO468),AO468), IF(AP468&lt;&gt;"","each value must be below " &amp; IF( AV468,IFERROR(TEXT(AP468,"rrrr-mm-dd") &amp;" (" &amp; AP468 &amp;")",AP468),AP468),""))),""),"")</f>
        <v/>
      </c>
      <c r="EE468" s="14" t="str">
        <f t="shared" ref="EE468:EE480" ca="1" si="9712">IF(H468,IF(OR(AQ468,AU468,AV468,AS468,AR468),
   "Values must be" &amp;
   IF(AR468," limited to predefinied list", IF(AQ468, " integers",IF(OR(AU468,AV468)," numeric",""))) &amp;
   IF(AS468,IF(OR(AR468,AQ468,AU468,AV468), " and ","") &amp; "non-missing",""),
""),"")</f>
        <v/>
      </c>
      <c r="EF468" s="14" t="str">
        <f t="shared" ref="EF468:EF480" ca="1" si="9713">IF($H468,AG468,"")</f>
        <v/>
      </c>
      <c r="EG468" s="14" t="str">
        <f t="shared" ref="EG468:EG480" ca="1" si="9714">IF($H468,AJ468,"")</f>
        <v/>
      </c>
      <c r="EM468" s="14" t="b">
        <f t="shared" ref="EM468:EM480" ca="1" si="9715">OR(EC468&lt;&gt;"",DF468&lt;&gt;"")</f>
        <v>0</v>
      </c>
      <c r="EN468" s="14" t="str">
        <f t="shared" ref="EN468:EN480" ca="1" si="9716">IF(EM468,C468,"")</f>
        <v/>
      </c>
      <c r="EO468" s="14" t="str">
        <f t="shared" ref="EO468:EO480" ca="1" si="9717">IF(EM468,F468,"")</f>
        <v/>
      </c>
      <c r="EP468" s="14" t="str">
        <f t="shared" ref="EP468:EP480" ca="1" si="9718">EC468</f>
        <v/>
      </c>
      <c r="EQ468" s="14" t="str">
        <f t="shared" ref="EQ468:EQ480" ca="1" si="9719">DF468</f>
        <v/>
      </c>
    </row>
    <row r="469" spans="2:147" s="14" customFormat="1">
      <c r="B469" s="14" t="str">
        <f t="shared" ca="1" si="9645"/>
        <v/>
      </c>
      <c r="C469" s="14">
        <f t="shared" ca="1" si="9646"/>
        <v>437</v>
      </c>
      <c r="D469" s="14">
        <f t="shared" si="9647"/>
        <v>467</v>
      </c>
      <c r="E469" s="14" t="str">
        <f t="shared" ca="1" si="9648"/>
        <v>I</v>
      </c>
      <c r="F469" s="14" t="str">
        <f t="shared" ca="1" si="9649"/>
        <v>q_113_3c</v>
      </c>
      <c r="G469" s="14" t="str">
        <f t="shared" ca="1" si="9650"/>
        <v>How long mild sport activity 3</v>
      </c>
      <c r="H469" s="14" t="b">
        <f t="shared" ca="1" si="9651"/>
        <v>1</v>
      </c>
      <c r="I469" s="14" t="str">
        <f ca="1">IF($H469,ADDRESS(3,(D469+1)*2-1,4,,"["&amp;wew!$G$7&amp;"]"&amp;_sheetname_labels)&amp;":"&amp;ADDRESS(2+ster!$B$20,(D469+1)*2-1,4),"")</f>
        <v>[DBTemplate.xlsm]labels!AIY3:AIY61</v>
      </c>
      <c r="J469" s="14">
        <f t="array" aca="1" ref="J469" ca="1">IF(H469,MAX(0,MAX(IF(INDIRECT(I469)&lt;&gt;"",ROW(INDIRECT(I469)),""))-2),"")</f>
        <v>0</v>
      </c>
      <c r="K469" s="14" t="str">
        <f ca="1">IF($H469,IF($J469&gt;0,ADDRESS(3,(D469+1)*2-1,4,,"["&amp;wew!$G$7&amp;"]"&amp;_sheetname_labels)&amp;":"&amp;ADDRESS(2+J469,(D469+1)*2-1,4),""),"")</f>
        <v/>
      </c>
      <c r="L469" s="14" t="str">
        <f ca="1">IF($H469,IF($J469&gt;0,ADDRESS(3,(D469+1)*2,4,,"["&amp;wew!$G$7&amp;"]"&amp;_sheetname_labels)&amp;":"&amp;ADDRESS(2+J469,(D469+1)*2,4),""),"")</f>
        <v/>
      </c>
      <c r="M469" s="14">
        <f t="shared" ca="1" si="9652"/>
        <v>0</v>
      </c>
      <c r="N469" s="14">
        <f t="shared" ca="1" si="9653"/>
        <v>0</v>
      </c>
      <c r="O469" s="14" t="str">
        <f t="shared" ca="1" si="9654"/>
        <v>q_113_3c</v>
      </c>
      <c r="P469" s="14" t="str">
        <f t="shared" ca="1" si="9655"/>
        <v>How long mild sport activity 3</v>
      </c>
      <c r="Q469" s="14" t="str">
        <f ca="1">IF($BP469,ADDRESS(3,D469+1,4,,"["&amp;wew!$G$7&amp;"]"&amp;_sheetname_dataframe)&amp;":"&amp;ADDRESS(2+ster!$C$14,D469+1,4),"")</f>
        <v>[DBTemplate.xlsm]data_frame!QZ3:QZ3</v>
      </c>
      <c r="R469" s="14" t="str">
        <f>IF($BP469,IF(MID(_xll.FORMULATEXT(INDEX(INDIRECT(Q469),1)),1,1)="=", _xll.FORMULATEXT(INDEX(INDIRECT(Q469),1),2,TRUE),""),"")</f>
        <v/>
      </c>
      <c r="S469" s="14">
        <f t="array" aca="1" ref="S469" ca="1">IF(H469,SUM(IF((IFERROR(INDIRECT(Q469)&lt;&gt;"",FALSE))*(INDIRECT(ster!$D$14)&lt;&gt;""),1,0)),"")</f>
        <v>1</v>
      </c>
      <c r="T469" s="14">
        <f t="array" aca="1" ref="T469" ca="1">IF(H469,IF(M469&gt;0,SUM(IFERROR(1*(MATCH(INDIRECT(Q469),INDIRECT(K469),0)&gt;0),0)*(INDIRECT(ster!$D$14)&lt;&gt;"")*NOT(ISNUMBER(INDIRECT(Q469)))),0),"")</f>
        <v>0</v>
      </c>
      <c r="U469" s="14">
        <f t="array" aca="1" ref="U469" ca="1">IF(H469,SUM((IFERROR(INDIRECT(Q469)="",FALSE))*(INDIRECT(ster!$D$14)&lt;&gt;"")),"")</f>
        <v>0</v>
      </c>
      <c r="V469" s="14">
        <f t="array" aca="1" ref="V469" ca="1">IF(H469,SUM((IFERROR(INDIRECT(Q469)="#ąś",TRUE))*(INDIRECT(ster!$D$14)&lt;&gt;"")),"")</f>
        <v>0</v>
      </c>
      <c r="W469" s="14">
        <f t="array" aca="1" ref="W469" ca="1">IF(H469,SUM(ISNUMBER(INDIRECT(Q469))*(INDIRECT(ster!$D$14)&lt;&gt;"")),"")</f>
        <v>1</v>
      </c>
      <c r="X469" s="14">
        <f t="array" aca="1" ref="X469" ca="1">IF(AND(H469,W469&gt;0),IF(wew!$B$3,MIN(IF((INDIRECT(ster!$D$14)&lt;&gt;"")*IFERROR(INDIRECT($Q469)&lt;&gt;"",FALSE),IFERROR(INDIRECT($Q469),"X"),"X")),"&lt;włącz podświetlanie wartości&gt;"),"—")</f>
        <v>2</v>
      </c>
      <c r="Y469" s="14">
        <f t="array" aca="1" ref="Y469" ca="1">IF(AND(H469,W469&gt;0),IF(wew!$B$3,MAX(IF((INDIRECT(ster!$D$14)&lt;&gt;"")*IFERROR(INDIRECT($Q469)&lt;&gt;"",FALSE),IFERROR(INDIRECT($Q469),"X"),"X")),"&lt;włącz podświetlanie wartości&gt;"),"—")</f>
        <v>2</v>
      </c>
      <c r="Z469" s="14">
        <f t="shared" ca="1" si="9656"/>
        <v>0</v>
      </c>
      <c r="AA469" s="12">
        <f t="shared" ca="1" si="9657"/>
        <v>1</v>
      </c>
      <c r="AB469" s="17">
        <f t="array" aca="1" ref="AB469" ca="1">IF(H469,IF(W469&gt;0,SUM((INDIRECT(ster!$D$14)&lt;&gt;"")*IFERROR((INDIRECT(Q469)&lt;&gt;"")*(INDIRECT(Q469)=INT(INDIRECT(Q469))),0)),0),"")</f>
        <v>1</v>
      </c>
      <c r="AC469" s="17">
        <f t="array" aca="1" ref="AC469" ca="1">IF(H469,W469-AB469,"")</f>
        <v>0</v>
      </c>
      <c r="AD469" s="17">
        <f t="shared" ca="1" si="9658"/>
        <v>1</v>
      </c>
      <c r="AE469" s="17" t="b">
        <f t="shared" ca="1" si="9659"/>
        <v>0</v>
      </c>
      <c r="AF469" s="17" t="str">
        <f ca="1">IF(AE469,IF($H469,ADDRESS(3,D469+2,4,,"["&amp;wew!$G$7&amp;"]"&amp;_sheetname_dataframe)&amp;":"&amp;ADDRESS(2+ster!$C$14,D469+2,4),""),"")</f>
        <v/>
      </c>
      <c r="AG469" s="17" t="str">
        <f t="shared" ca="1" si="9660"/>
        <v/>
      </c>
      <c r="AH469" s="17" t="b">
        <f t="shared" ca="1" si="9661"/>
        <v>0</v>
      </c>
      <c r="AI469" s="17" t="str">
        <f ca="1">IF(AH469,IF($H469,ADDRESS(3,D469+3,4,,"["&amp;wew!$G$7&amp;"]"&amp;_sheetname_dataframe)&amp;":"&amp;ADDRESS(2+ster!$C$14,D469+3,4),""),"")</f>
        <v/>
      </c>
      <c r="AJ469" s="17" t="str">
        <f t="shared" ca="1" si="9662"/>
        <v/>
      </c>
      <c r="AK469" s="17" t="b">
        <f t="shared" ca="1" si="9663"/>
        <v>0</v>
      </c>
      <c r="AL469" s="17" t="b">
        <f t="shared" ca="1" si="9664"/>
        <v>0</v>
      </c>
      <c r="AM469" s="17" t="b">
        <f t="shared" ca="1" si="9665"/>
        <v>1</v>
      </c>
      <c r="AN469" s="17">
        <f t="shared" ca="1" si="9666"/>
        <v>0</v>
      </c>
      <c r="AO469" s="24" t="str">
        <f t="shared" ca="1" si="9667"/>
        <v/>
      </c>
      <c r="AP469" s="24" t="str">
        <f t="shared" ca="1" si="9668"/>
        <v/>
      </c>
      <c r="AQ469" s="17" t="b">
        <f t="shared" ca="1" si="9669"/>
        <v>0</v>
      </c>
      <c r="AR469" s="17" t="b">
        <f t="shared" ca="1" si="9670"/>
        <v>0</v>
      </c>
      <c r="AS469" s="17" t="b">
        <f t="shared" ca="1" si="9671"/>
        <v>0</v>
      </c>
      <c r="AT469" s="17" t="b">
        <f t="shared" ca="1" si="9672"/>
        <v>0</v>
      </c>
      <c r="AU469" s="17" t="b">
        <f t="shared" ca="1" si="9673"/>
        <v>0</v>
      </c>
      <c r="AV469" s="17" t="b">
        <f t="shared" ca="1" si="9674"/>
        <v>0</v>
      </c>
      <c r="AW469" s="17" t="b">
        <f t="shared" ca="1" si="9675"/>
        <v>1</v>
      </c>
      <c r="AX469" s="14" t="b">
        <f t="array" aca="1" ref="AX469" ca="1">IF(H469,N469&gt;0,"")</f>
        <v>0</v>
      </c>
      <c r="AY469" s="17" t="str">
        <f t="shared" ca="1" si="9676"/>
        <v/>
      </c>
      <c r="AZ469" s="17" t="str">
        <f t="array" aca="1" ref="AZ469" ca="1">IF(AY469&lt;&gt;"",SUM(1*ISERROR(MATCH(INDIRECT(AY469),INDIRECT(K469),0)))=0,"")</f>
        <v/>
      </c>
      <c r="BA469" s="17" t="b">
        <f t="shared" ca="1" si="9677"/>
        <v>1</v>
      </c>
      <c r="BB469" s="17" t="b">
        <v>0</v>
      </c>
      <c r="BC469" s="17" t="b">
        <f t="shared" ca="1" si="9678"/>
        <v>0</v>
      </c>
      <c r="BD469" s="17" t="b">
        <f t="shared" ca="1" si="9679"/>
        <v>0</v>
      </c>
      <c r="BE469" s="17" t="b">
        <f t="shared" ca="1" si="9680"/>
        <v>1</v>
      </c>
      <c r="BF469" s="17" t="b">
        <f t="shared" ca="1" si="9681"/>
        <v>0</v>
      </c>
      <c r="BG469" s="17" t="b">
        <f t="shared" ca="1" si="9682"/>
        <v>0</v>
      </c>
      <c r="BH469" s="17" t="b">
        <f t="shared" ca="1" si="9683"/>
        <v>1</v>
      </c>
      <c r="BI469" s="17">
        <f t="shared" ca="1" si="9684"/>
        <v>4</v>
      </c>
      <c r="BJ469" s="17" t="b">
        <f t="shared" ca="1" si="9685"/>
        <v>0</v>
      </c>
      <c r="BK469" s="17" t="str">
        <f t="shared" ca="1" si="9686"/>
        <v/>
      </c>
      <c r="BL469" s="17" t="str">
        <f t="shared" ca="1" si="9687"/>
        <v/>
      </c>
      <c r="BM469" s="17" t="str">
        <f t="shared" ca="1" si="9688"/>
        <v>I</v>
      </c>
      <c r="BN469" s="17" t="str">
        <f t="shared" ca="1" si="9689"/>
        <v>I</v>
      </c>
      <c r="BO469" s="17" t="str">
        <f t="shared" ca="1" si="9690"/>
        <v>I</v>
      </c>
      <c r="BP469" s="14" t="b">
        <f t="shared" ca="1" si="9691"/>
        <v>1</v>
      </c>
      <c r="BQ469" s="35"/>
      <c r="BX469" s="16"/>
      <c r="BY469" s="16"/>
      <c r="BZ469" s="16"/>
      <c r="CA469" s="16"/>
      <c r="CB469" s="16"/>
      <c r="CC469" s="16"/>
      <c r="CD469" s="16"/>
      <c r="CE469" s="16"/>
      <c r="CF469" s="16"/>
      <c r="CN469" s="14">
        <f ca="1">IF(H469,IFERROR(IsVariableNameLegal(O469),0),0)</f>
        <v>0</v>
      </c>
      <c r="CO469" s="14" t="str">
        <f t="array" aca="1" ref="CO469" ca="1">IF(H469,IF(COUNTIF(INDIRECT(wew!$C$13),O469)&gt;1,TRIM(SUBSTITUTE(_xll.MCONCAT(IF((INDIRECT(wew!$C$13)=O469)*(COLUMN(INDIRECT(wew!$C$13))&lt;&gt;D469+1),-1+COLUMN(INDIRECT(wew!$C$13)),"")," "),"  "," ")),""),"")</f>
        <v/>
      </c>
      <c r="CP469" s="14" t="str">
        <f t="array" aca="1" ref="CP469" ca="1">IF(P469&lt;&gt;"",IF(LEN(P469)&gt;150,1,""),"")</f>
        <v/>
      </c>
      <c r="CQ469" s="14" t="str">
        <f t="array" aca="1" ref="CQ469" ca="1">IF(AND(H469,NOT(ster!$J$3)),IF(COUNTIF(INDIRECT(wew!$C$15),P469)&gt;1,TRIM(SUBSTITUTE(_xll.MCONCAT(IF((INDIRECT(wew!$C$15)=P469)*(COLUMN(INDIRECT(wew!$C$15))&lt;&gt;D469+1),-1+COLUMN(INDIRECT(wew!$C$15)),"")," "),"  "," ")),""),"")</f>
        <v/>
      </c>
      <c r="CR469" s="14" t="str">
        <f t="array" aca="1" ref="CR469" ca="1">IF(H469,IF(AND(W469&gt;0,AO469&lt;&gt;""),TRIM(SUBSTITUTE(_xll.MCONCAT(IFERROR(IF(ISNUMBER(INDIRECT(Q469)),IF((INDIRECT(ster!$D$14)&lt;&gt;"")*(INDIRECT(Q469)&lt;AO469),INDIRECT(ster!$D$14) &amp; ": " &amp;  SUBSTITUTE(IF( AV469,IFERROR(TEXT(INDIRECT(Q469),"rrrr-mm-dd") &amp;" (" &amp; INDIRECT(Q469) &amp;")",INDIRECT(Q469)),INDIRECT(Q469))," "," "),""),""),"")," "),"  "," ")),""),"")</f>
        <v/>
      </c>
      <c r="CS469" s="14" t="str">
        <f t="array" aca="1" ref="CS469" ca="1">IF(H469,IF(AND(W469&gt;0,AP469&lt;&gt;""),TRIM(SUBSTITUTE(_xll.MCONCAT(IFERROR(IF(ISNUMBER(INDIRECT(Q469)),IF((INDIRECT(ster!$D$14)&lt;&gt;"")*(INDIRECT(Q469)&gt;AP469),INDIRECT(ster!$D$14) &amp; ": " &amp;  SUBSTITUTE(IF( AV469,IFERROR(TEXT(INDIRECT(Q469),"rrrr-mm-dd")&amp;" (" &amp; INDIRECT(Q469) &amp;")",INDIRECT(Q469)),INDIRECT(Q469))," "," "),""),""),"")," "),"  "," ")),""),"")</f>
        <v/>
      </c>
      <c r="CT469" s="14" t="str">
        <f t="array" aca="1" ref="CT469" ca="1">IF(H469,IF(AND(N469&gt;0,AR469),TRIM(SUBSTITUTE(_xll.MCONCAT(IFERROR(IF(ISNUMBER(INDIRECT(Q469)),IF((INDIRECT(ster!$D$14)&lt;&gt;"")*(IFERROR(0*(MATCH(INDIRECT(Q469),INDIRECT(K469),0)&gt;0),1)),INDIRECT(ster!$D$14) &amp; ": " &amp;  SUBSTITUTE(IF( AV469,IFERROR(TEXT(INDIRECT(Q469),"rrrr-mm-dd")&amp;" (" &amp; INDIRECT(Q469) &amp;")",INDIRECT(Q469)),INDIRECT(Q469))," "," "),""),""),"")," "),"  "," ")),""),"")</f>
        <v/>
      </c>
      <c r="CU469" s="14" t="str">
        <f t="array" aca="1" ref="CU469" ca="1">IF(H469,IF(AND(V469&gt;0),TRIM(SUBSTITUTE(_xll.MCONCAT(IF((INDIRECT(ster!$D$14)&lt;&gt;"")*(IFERROR(0*(INDIRECT(Q469)&lt;&gt;""),1)),INDIRECT(ster!$D$14),"")," "),"  "," ")),""),"")</f>
        <v/>
      </c>
      <c r="CV469" s="14" t="str">
        <f t="array" aca="1" ref="CV469" ca="1">IF(H469,IF(AS469,
TRIM(SUBSTITUTE(_xll.MCONCAT(IF(
   (INDIRECT(ster!$D$14)&lt;&gt;"")*
   ((INDIRECT(Q469)="")+
      NOT(ISNUMBER(INDIRECT(Q469)))*
      NOT(ISERROR(MATCH(INDIRECT(Q469),INDIRECT(K469),0)))
    ),
      INDIRECT(ster!$D$14),
   "")," "),"  "," ")),
""),"")</f>
        <v/>
      </c>
      <c r="CW469" s="14" t="str">
        <f t="array" aca="1" ref="CW469" ca="1">IF(H469,IF(AND(AQ469),TRIM(SUBSTITUTE(_xll.MCONCAT(IFERROR(IF(ISNUMBER(INDIRECT(Q469)),IF((INDIRECT(ster!$D$14)&lt;&gt;"")*(INDIRECT(Q469)&lt;&gt;INT(INDIRECT(Q469))),INDIRECT(ster!$D$14) &amp; ": " &amp; INDIRECT(Q469),""),""),"")," "),"  "," ")),""),"")</f>
        <v/>
      </c>
      <c r="CX469" s="14" t="str">
        <f t="array" aca="1" ref="CX469" ca="1">IF(H469,IF(OR(AU469,AV469),TRIM(SUBSTITUTE(_xll.MCONCAT(IF((INDIRECT(ster!$D$14)&lt;&gt;"")*NOT(ISNUMBER(INDIRECT(Q469))),IF(ISERROR(MATCH(INDIRECT(Q469),INDIRECT(K469),0)),IFERROR(IF(INDIRECT(Q469)&lt;&gt;"",INDIRECT(ster!$D$14) &amp; ": " &amp; SUBSTITUTE(INDIRECT(Q469)," "," "),""),""),""),"")," "),"  "," ")),""),"")</f>
        <v/>
      </c>
      <c r="CY469" s="14" t="str">
        <f t="array" aca="1" ref="CY469" ca="1">IF(H469,IF(AE469,TRIM(SUBSTITUTE(_xll.MCONCAT(IF((INDIRECT(ster!$D$14)&lt;&gt;"")*IFERROR(NOT(INDIRECT(AF469)),FALSE),IF(ISERROR(MATCH(INDIRECT(Q469),INDIRECT(K469),0)),IFERROR(IF(INDIRECT(Q469)&lt;&gt;"",INDIRECT(ster!$D$14)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CZ469" s="14" t="str">
        <f t="array" aca="1" ref="CZ469" ca="1">IF(H469,IF(AH469,TRIM(SUBSTITUTE(_xll.MCONCAT(IF((INDIRECT(ster!$D$14)&lt;&gt;"")*IFERROR(NOT(INDIRECT(AI469)),FALSE),IF(ISERROR(MATCH(INDIRECT(Q469),INDIRECT(K469),0)),IFERROR(IF(INDIRECT(Q469)&lt;&gt;"",INDIRECT(ster!$D$14)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DC469" s="14" t="str">
        <f ca="1">SUBSTITUTE(SUBSTITUTE(SUBSTITUTE(SUBSTITUTE(_xll.MCONCAT(DG469:DS469,"■"),"■■","■"),"■■","■"),"■■","■"),"■■","■")</f>
        <v>■</v>
      </c>
      <c r="DD469" s="14" t="str">
        <f t="shared" ca="1" si="9692"/>
        <v/>
      </c>
      <c r="DE469" s="14" t="str">
        <f t="shared" ca="1" si="9693"/>
        <v/>
      </c>
      <c r="DF469" s="14" t="str">
        <f t="shared" ca="1" si="9694"/>
        <v/>
      </c>
      <c r="DG469" s="14" t="str">
        <f t="shared" ca="1" si="9695"/>
        <v/>
      </c>
      <c r="DH469" s="14" t="str">
        <f t="shared" ca="1" si="9696"/>
        <v/>
      </c>
      <c r="DI469" s="14" t="str">
        <f t="shared" ca="1" si="9697"/>
        <v/>
      </c>
      <c r="DJ469" s="14" t="str">
        <f t="shared" ca="1" si="9698"/>
        <v/>
      </c>
      <c r="DK469" s="14" t="str">
        <f t="shared" ca="1" si="9699"/>
        <v/>
      </c>
      <c r="DL469" s="14" t="str">
        <f t="shared" ca="1" si="9700"/>
        <v/>
      </c>
      <c r="DM469" s="14" t="str">
        <f t="shared" ca="1" si="9701"/>
        <v/>
      </c>
      <c r="DN469" s="14" t="str">
        <f t="array" aca="1" ref="DN469" ca="1">IF(CU469&lt;&gt;"","There are errors in the entered values in the following cases: " &amp;SUBSTITUTE(CU469," ",", "),"")</f>
        <v/>
      </c>
      <c r="DO469" s="14" t="str">
        <f t="shared" ca="1" si="9702"/>
        <v/>
      </c>
      <c r="DP469" s="14" t="str">
        <f t="shared" ca="1" si="9703"/>
        <v/>
      </c>
      <c r="DQ469" s="14" t="str">
        <f t="shared" ca="1" si="9704"/>
        <v/>
      </c>
      <c r="DR469" s="14" t="str">
        <f t="shared" ca="1" si="9705"/>
        <v/>
      </c>
      <c r="DS469" s="14" t="str">
        <f t="shared" ca="1" si="9706"/>
        <v/>
      </c>
      <c r="DZ469" s="14" t="b">
        <f t="shared" ca="1" si="9707"/>
        <v>0</v>
      </c>
      <c r="EA469" s="14" t="str">
        <f t="shared" ca="1" si="9708"/>
        <v/>
      </c>
      <c r="EB469" s="14" t="str">
        <f t="shared" ca="1" si="9709"/>
        <v/>
      </c>
      <c r="EC469" s="14" t="str">
        <f t="shared" ca="1" si="9710"/>
        <v/>
      </c>
      <c r="ED469" s="14" t="str">
        <f t="shared" ca="1" si="9711"/>
        <v/>
      </c>
      <c r="EE469" s="14" t="str">
        <f t="shared" ca="1" si="9712"/>
        <v/>
      </c>
      <c r="EF469" s="14" t="str">
        <f t="shared" ca="1" si="9713"/>
        <v/>
      </c>
      <c r="EG469" s="14" t="str">
        <f t="shared" ca="1" si="9714"/>
        <v/>
      </c>
      <c r="EM469" s="14" t="b">
        <f t="shared" ca="1" si="9715"/>
        <v>0</v>
      </c>
      <c r="EN469" s="14" t="str">
        <f t="shared" ca="1" si="9716"/>
        <v/>
      </c>
      <c r="EO469" s="14" t="str">
        <f t="shared" ca="1" si="9717"/>
        <v/>
      </c>
      <c r="EP469" s="14" t="str">
        <f t="shared" ca="1" si="9718"/>
        <v/>
      </c>
      <c r="EQ469" s="14" t="str">
        <f t="shared" ca="1" si="9719"/>
        <v/>
      </c>
    </row>
    <row r="470" spans="2:147" s="14" customFormat="1">
      <c r="B470" s="14" t="str">
        <f t="shared" ca="1" si="9645"/>
        <v/>
      </c>
      <c r="C470" s="14">
        <f t="shared" ca="1" si="9646"/>
        <v>438</v>
      </c>
      <c r="D470" s="14">
        <f t="shared" si="9647"/>
        <v>468</v>
      </c>
      <c r="E470" s="14" t="str">
        <f t="shared" ca="1" si="9648"/>
        <v>N</v>
      </c>
      <c r="F470" s="14" t="str">
        <f t="shared" ca="1" si="9649"/>
        <v>q_113_4a</v>
      </c>
      <c r="G470" s="14" t="str">
        <f t="shared" ca="1" si="9650"/>
        <v>Type of mild sport activity 4</v>
      </c>
      <c r="H470" s="14" t="b">
        <f t="shared" ca="1" si="9651"/>
        <v>1</v>
      </c>
      <c r="I470" s="14" t="str">
        <f ca="1">IF($H470,ADDRESS(3,(D470+1)*2-1,4,,"["&amp;wew!$G$7&amp;"]"&amp;_sheetname_labels)&amp;":"&amp;ADDRESS(2+ster!$B$20,(D470+1)*2-1,4),"")</f>
        <v>[DBTemplate.xlsm]labels!AJA3:AJA61</v>
      </c>
      <c r="J470" s="14">
        <f t="array" aca="1" ref="J470" ca="1">IF(H470,MAX(0,MAX(IF(INDIRECT(I470)&lt;&gt;"",ROW(INDIRECT(I470)),""))-2),"")</f>
        <v>22</v>
      </c>
      <c r="K470" s="14" t="str">
        <f ca="1">IF($H470,IF($J470&gt;0,ADDRESS(3,(D470+1)*2-1,4,,"["&amp;wew!$G$7&amp;"]"&amp;_sheetname_labels)&amp;":"&amp;ADDRESS(2+J470,(D470+1)*2-1,4),""),"")</f>
        <v>[DBTemplate.xlsm]labels!AJA3:AJA24</v>
      </c>
      <c r="L470" s="14" t="str">
        <f ca="1">IF($H470,IF($J470&gt;0,ADDRESS(3,(D470+1)*2,4,,"["&amp;wew!$G$7&amp;"]"&amp;_sheetname_labels)&amp;":"&amp;ADDRESS(2+J470,(D470+1)*2,4),""),"")</f>
        <v>[DBTemplate.xlsm]labels!AJB3:AJB24</v>
      </c>
      <c r="M470" s="14">
        <f t="shared" ca="1" si="9652"/>
        <v>0</v>
      </c>
      <c r="N470" s="14">
        <f t="shared" ca="1" si="9653"/>
        <v>22</v>
      </c>
      <c r="O470" s="14" t="str">
        <f t="shared" ca="1" si="9654"/>
        <v>q_113_4a</v>
      </c>
      <c r="P470" s="14" t="str">
        <f t="shared" ca="1" si="9655"/>
        <v>Type of mild sport activity 4</v>
      </c>
      <c r="Q470" s="14" t="str">
        <f ca="1">IF($BP470,ADDRESS(3,D470+1,4,,"["&amp;wew!$G$7&amp;"]"&amp;_sheetname_dataframe)&amp;":"&amp;ADDRESS(2+ster!$C$14,D470+1,4),"")</f>
        <v>[DBTemplate.xlsm]data_frame!RA3:RA3</v>
      </c>
      <c r="R470" s="14" t="str">
        <f>IF($BP470,IF(MID(_xll.FORMULATEXT(INDEX(INDIRECT(Q470),1)),1,1)="=", _xll.FORMULATEXT(INDEX(INDIRECT(Q470),1),2,TRUE),""),"")</f>
        <v/>
      </c>
      <c r="S470" s="14">
        <f t="array" aca="1" ref="S470" ca="1">IF(H470,SUM(IF((IFERROR(INDIRECT(Q470)&lt;&gt;"",FALSE))*(INDIRECT(ster!$D$14)&lt;&gt;""),1,0)),"")</f>
        <v>0</v>
      </c>
      <c r="T470" s="14">
        <f t="array" aca="1" ref="T470" ca="1">IF(H470,IF(M470&gt;0,SUM(IFERROR(1*(MATCH(INDIRECT(Q470),INDIRECT(K470),0)&gt;0),0)*(INDIRECT(ster!$D$14)&lt;&gt;"")*NOT(ISNUMBER(INDIRECT(Q470)))),0),"")</f>
        <v>0</v>
      </c>
      <c r="U470" s="14">
        <f t="array" aca="1" ref="U470" ca="1">IF(H470,SUM((IFERROR(INDIRECT(Q470)="",FALSE))*(INDIRECT(ster!$D$14)&lt;&gt;"")),"")</f>
        <v>1</v>
      </c>
      <c r="V470" s="14">
        <f t="array" aca="1" ref="V470" ca="1">IF(H470,SUM((IFERROR(INDIRECT(Q470)="#ąś",TRUE))*(INDIRECT(ster!$D$14)&lt;&gt;"")),"")</f>
        <v>0</v>
      </c>
      <c r="W470" s="14">
        <f t="array" aca="1" ref="W470" ca="1">IF(H470,SUM(ISNUMBER(INDIRECT(Q470))*(INDIRECT(ster!$D$14)&lt;&gt;"")),"")</f>
        <v>0</v>
      </c>
      <c r="X470" s="14" t="str">
        <f t="array" aca="1" ref="X470" ca="1">IF(AND(H470,W470&gt;0),IF(wew!$B$3,MIN(IF((INDIRECT(ster!$D$14)&lt;&gt;"")*IFERROR(INDIRECT($Q470)&lt;&gt;"",FALSE),IFERROR(INDIRECT($Q470),"X"),"X")),"&lt;włącz podświetlanie wartości&gt;"),"—")</f>
        <v>—</v>
      </c>
      <c r="Y470" s="14" t="str">
        <f t="array" aca="1" ref="Y470" ca="1">IF(AND(H470,W470&gt;0),IF(wew!$B$3,MAX(IF((INDIRECT(ster!$D$14)&lt;&gt;"")*IFERROR(INDIRECT($Q470)&lt;&gt;"",FALSE),IFERROR(INDIRECT($Q470),"X"),"X")),"&lt;włącz podświetlanie wartości&gt;"),"—")</f>
        <v>—</v>
      </c>
      <c r="Z470" s="14">
        <f t="shared" ca="1" si="9656"/>
        <v>0</v>
      </c>
      <c r="AA470" s="12" t="str">
        <f t="shared" ca="1" si="9657"/>
        <v>—</v>
      </c>
      <c r="AB470" s="17">
        <f t="array" aca="1" ref="AB470" ca="1">IF(H470,IF(W470&gt;0,SUM((INDIRECT(ster!$D$14)&lt;&gt;"")*IFERROR((INDIRECT(Q470)&lt;&gt;"")*(INDIRECT(Q470)=INT(INDIRECT(Q470))),0)),0),"")</f>
        <v>0</v>
      </c>
      <c r="AC470" s="17">
        <f t="array" aca="1" ref="AC470" ca="1">IF(H470,W470-AB470,"")</f>
        <v>0</v>
      </c>
      <c r="AD470" s="17">
        <f t="shared" ca="1" si="9658"/>
        <v>1</v>
      </c>
      <c r="AE470" s="17" t="b">
        <f t="shared" ca="1" si="9659"/>
        <v>0</v>
      </c>
      <c r="AF470" s="17" t="str">
        <f ca="1">IF(AE470,IF($H470,ADDRESS(3,D470+2,4,,"["&amp;wew!$G$7&amp;"]"&amp;_sheetname_dataframe)&amp;":"&amp;ADDRESS(2+ster!$C$14,D470+2,4),""),"")</f>
        <v/>
      </c>
      <c r="AG470" s="17" t="str">
        <f t="shared" ca="1" si="9660"/>
        <v/>
      </c>
      <c r="AH470" s="17" t="b">
        <f t="shared" ca="1" si="9661"/>
        <v>0</v>
      </c>
      <c r="AI470" s="17" t="str">
        <f ca="1">IF(AH470,IF($H470,ADDRESS(3,D470+3,4,,"["&amp;wew!$G$7&amp;"]"&amp;_sheetname_dataframe)&amp;":"&amp;ADDRESS(2+ster!$C$14,D470+3,4),""),"")</f>
        <v/>
      </c>
      <c r="AJ470" s="17" t="str">
        <f t="shared" ca="1" si="9662"/>
        <v/>
      </c>
      <c r="AK470" s="17" t="b">
        <f t="shared" ca="1" si="9663"/>
        <v>0</v>
      </c>
      <c r="AL470" s="17" t="b">
        <f t="shared" ca="1" si="9664"/>
        <v>0</v>
      </c>
      <c r="AM470" s="17" t="b">
        <f t="shared" ca="1" si="9665"/>
        <v>0</v>
      </c>
      <c r="AN470" s="17">
        <f t="shared" ca="1" si="9666"/>
        <v>0</v>
      </c>
      <c r="AO470" s="24" t="str">
        <f t="shared" ca="1" si="9667"/>
        <v/>
      </c>
      <c r="AP470" s="24" t="str">
        <f t="shared" ca="1" si="9668"/>
        <v/>
      </c>
      <c r="AQ470" s="17" t="b">
        <f t="shared" ca="1" si="9669"/>
        <v>0</v>
      </c>
      <c r="AR470" s="17" t="b">
        <f t="shared" ca="1" si="9670"/>
        <v>0</v>
      </c>
      <c r="AS470" s="17" t="b">
        <f t="shared" ca="1" si="9671"/>
        <v>0</v>
      </c>
      <c r="AT470" s="17" t="b">
        <f t="shared" ca="1" si="9672"/>
        <v>0</v>
      </c>
      <c r="AU470" s="17" t="b">
        <f t="shared" ca="1" si="9673"/>
        <v>1</v>
      </c>
      <c r="AV470" s="17" t="b">
        <f t="shared" ca="1" si="9674"/>
        <v>0</v>
      </c>
      <c r="AW470" s="17" t="b">
        <f t="shared" ca="1" si="9675"/>
        <v>0</v>
      </c>
      <c r="AX470" s="14" t="b">
        <f t="array" aca="1" ref="AX470" ca="1">IF(H470,N470&gt;0,"")</f>
        <v>1</v>
      </c>
      <c r="AY470" s="17" t="str">
        <f t="shared" ca="1" si="9676"/>
        <v>C3:C24</v>
      </c>
      <c r="AZ470" s="17" t="b">
        <f t="array" aca="1" ref="AZ470" ca="1">IF(AY470&lt;&gt;"",SUM(1*ISERROR(MATCH(INDIRECT(AY470),INDIRECT(K470),0)))=0,"")</f>
        <v>1</v>
      </c>
      <c r="BA470" s="17" t="b">
        <f t="shared" ca="1" si="9677"/>
        <v>1</v>
      </c>
      <c r="BB470" s="17" t="b">
        <v>0</v>
      </c>
      <c r="BC470" s="17" t="b">
        <f t="shared" ca="1" si="9678"/>
        <v>1</v>
      </c>
      <c r="BD470" s="17" t="b">
        <f t="shared" ca="1" si="9679"/>
        <v>0</v>
      </c>
      <c r="BE470" s="17" t="b">
        <f t="shared" ca="1" si="9680"/>
        <v>0</v>
      </c>
      <c r="BF470" s="17" t="b">
        <f t="shared" ca="1" si="9681"/>
        <v>0</v>
      </c>
      <c r="BG470" s="17" t="b">
        <f t="shared" ca="1" si="9682"/>
        <v>0</v>
      </c>
      <c r="BH470" s="17" t="b">
        <f t="shared" ca="1" si="9683"/>
        <v>1</v>
      </c>
      <c r="BI470" s="17">
        <f t="shared" ca="1" si="9684"/>
        <v>2</v>
      </c>
      <c r="BJ470" s="17" t="b">
        <f t="shared" ca="1" si="9685"/>
        <v>0</v>
      </c>
      <c r="BK470" s="17" t="str">
        <f t="shared" ca="1" si="9686"/>
        <v/>
      </c>
      <c r="BL470" s="17" t="str">
        <f t="shared" ca="1" si="9687"/>
        <v/>
      </c>
      <c r="BM470" s="17" t="str">
        <f t="shared" ca="1" si="9688"/>
        <v>F</v>
      </c>
      <c r="BN470" s="17" t="str">
        <f t="shared" ca="1" si="9689"/>
        <v>F</v>
      </c>
      <c r="BO470" s="17" t="str">
        <f t="shared" ca="1" si="9690"/>
        <v>N</v>
      </c>
      <c r="BP470" s="14" t="b">
        <f t="shared" ca="1" si="9691"/>
        <v>1</v>
      </c>
      <c r="BQ470" s="35"/>
      <c r="BX470" s="16"/>
      <c r="BY470" s="16"/>
      <c r="BZ470" s="16"/>
      <c r="CA470" s="16"/>
      <c r="CB470" s="16"/>
      <c r="CC470" s="16"/>
      <c r="CD470" s="16"/>
      <c r="CE470" s="16"/>
      <c r="CF470" s="16"/>
      <c r="CN470" s="14">
        <f ca="1">IF(H470,IFERROR(IsVariableNameLegal(O470),0),0)</f>
        <v>0</v>
      </c>
      <c r="CO470" s="14" t="str">
        <f t="array" aca="1" ref="CO470" ca="1">IF(H470,IF(COUNTIF(INDIRECT(wew!$C$13),O470)&gt;1,TRIM(SUBSTITUTE(_xll.MCONCAT(IF((INDIRECT(wew!$C$13)=O470)*(COLUMN(INDIRECT(wew!$C$13))&lt;&gt;D470+1),-1+COLUMN(INDIRECT(wew!$C$13)),"")," "),"  "," ")),""),"")</f>
        <v/>
      </c>
      <c r="CP470" s="14" t="str">
        <f t="array" aca="1" ref="CP470" ca="1">IF(P470&lt;&gt;"",IF(LEN(P470)&gt;150,1,""),"")</f>
        <v/>
      </c>
      <c r="CQ470" s="14" t="str">
        <f t="array" aca="1" ref="CQ470" ca="1">IF(AND(H470,NOT(ster!$J$3)),IF(COUNTIF(INDIRECT(wew!$C$15),P470)&gt;1,TRIM(SUBSTITUTE(_xll.MCONCAT(IF((INDIRECT(wew!$C$15)=P470)*(COLUMN(INDIRECT(wew!$C$15))&lt;&gt;D470+1),-1+COLUMN(INDIRECT(wew!$C$15)),"")," "),"  "," ")),""),"")</f>
        <v/>
      </c>
      <c r="CR470" s="14" t="str">
        <f t="array" aca="1" ref="CR470" ca="1">IF(H470,IF(AND(W470&gt;0,AO470&lt;&gt;""),TRIM(SUBSTITUTE(_xll.MCONCAT(IFERROR(IF(ISNUMBER(INDIRECT(Q470)),IF((INDIRECT(ster!$D$14)&lt;&gt;"")*(INDIRECT(Q470)&lt;AO470),INDIRECT(ster!$D$14) &amp; ": " &amp;  SUBSTITUTE(IF( AV470,IFERROR(TEXT(INDIRECT(Q470),"rrrr-mm-dd") &amp;" (" &amp; INDIRECT(Q470) &amp;")",INDIRECT(Q470)),INDIRECT(Q470))," "," "),""),""),"")," "),"  "," ")),""),"")</f>
        <v/>
      </c>
      <c r="CS470" s="14" t="str">
        <f t="array" aca="1" ref="CS470" ca="1">IF(H470,IF(AND(W470&gt;0,AP470&lt;&gt;""),TRIM(SUBSTITUTE(_xll.MCONCAT(IFERROR(IF(ISNUMBER(INDIRECT(Q470)),IF((INDIRECT(ster!$D$14)&lt;&gt;"")*(INDIRECT(Q470)&gt;AP470),INDIRECT(ster!$D$14) &amp; ": " &amp;  SUBSTITUTE(IF( AV470,IFERROR(TEXT(INDIRECT(Q470),"rrrr-mm-dd")&amp;" (" &amp; INDIRECT(Q470) &amp;")",INDIRECT(Q470)),INDIRECT(Q470))," "," "),""),""),"")," "),"  "," ")),""),"")</f>
        <v/>
      </c>
      <c r="CT470" s="14" t="str">
        <f t="array" aca="1" ref="CT470" ca="1">IF(H470,IF(AND(N470&gt;0,AR470),TRIM(SUBSTITUTE(_xll.MCONCAT(IFERROR(IF(ISNUMBER(INDIRECT(Q470)),IF((INDIRECT(ster!$D$14)&lt;&gt;"")*(IFERROR(0*(MATCH(INDIRECT(Q470),INDIRECT(K470),0)&gt;0),1)),INDIRECT(ster!$D$14) &amp; ": " &amp;  SUBSTITUTE(IF( AV470,IFERROR(TEXT(INDIRECT(Q470),"rrrr-mm-dd")&amp;" (" &amp; INDIRECT(Q470) &amp;")",INDIRECT(Q470)),INDIRECT(Q470))," "," "),""),""),"")," "),"  "," ")),""),"")</f>
        <v/>
      </c>
      <c r="CU470" s="14" t="str">
        <f t="array" aca="1" ref="CU470" ca="1">IF(H470,IF(AND(V470&gt;0),TRIM(SUBSTITUTE(_xll.MCONCAT(IF((INDIRECT(ster!$D$14)&lt;&gt;"")*(IFERROR(0*(INDIRECT(Q470)&lt;&gt;""),1)),INDIRECT(ster!$D$14),"")," "),"  "," ")),""),"")</f>
        <v/>
      </c>
      <c r="CV470" s="14" t="str">
        <f t="array" aca="1" ref="CV470" ca="1">IF(H470,IF(AS470,
TRIM(SUBSTITUTE(_xll.MCONCAT(IF(
   (INDIRECT(ster!$D$14)&lt;&gt;"")*
   ((INDIRECT(Q470)="")+
      NOT(ISNUMBER(INDIRECT(Q470)))*
      NOT(ISERROR(MATCH(INDIRECT(Q470),INDIRECT(K470),0)))
    ),
      INDIRECT(ster!$D$14),
   "")," "),"  "," ")),
""),"")</f>
        <v/>
      </c>
      <c r="CW470" s="14" t="str">
        <f t="array" aca="1" ref="CW470" ca="1">IF(H470,IF(AND(AQ470),TRIM(SUBSTITUTE(_xll.MCONCAT(IFERROR(IF(ISNUMBER(INDIRECT(Q470)),IF((INDIRECT(ster!$D$14)&lt;&gt;"")*(INDIRECT(Q470)&lt;&gt;INT(INDIRECT(Q470))),INDIRECT(ster!$D$14) &amp; ": " &amp; INDIRECT(Q470),""),""),"")," "),"  "," ")),""),"")</f>
        <v/>
      </c>
      <c r="CX470" s="14" t="str">
        <f t="array" aca="1" ref="CX470" ca="1">IF(H470,IF(OR(AU470,AV470),TRIM(SUBSTITUTE(_xll.MCONCAT(IF((INDIRECT(ster!$D$14)&lt;&gt;"")*NOT(ISNUMBER(INDIRECT(Q470))),IF(ISERROR(MATCH(INDIRECT(Q470),INDIRECT(K470),0)),IFERROR(IF(INDIRECT(Q470)&lt;&gt;"",INDIRECT(ster!$D$14) &amp; ": " &amp; SUBSTITUTE(INDIRECT(Q470)," "," "),""),""),""),"")," "),"  "," ")),""),"")</f>
        <v/>
      </c>
      <c r="CY470" s="14" t="str">
        <f t="array" aca="1" ref="CY470" ca="1">IF(H470,IF(AE470,TRIM(SUBSTITUTE(_xll.MCONCAT(IF((INDIRECT(ster!$D$14)&lt;&gt;"")*IFERROR(NOT(INDIRECT(AF470)),FALSE),IF(ISERROR(MATCH(INDIRECT(Q470),INDIRECT(K470),0)),IFERROR(IF(INDIRECT(Q470)&lt;&gt;"",INDIRECT(ster!$D$14)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CZ470" s="14" t="str">
        <f t="array" aca="1" ref="CZ470" ca="1">IF(H470,IF(AH470,TRIM(SUBSTITUTE(_xll.MCONCAT(IF((INDIRECT(ster!$D$14)&lt;&gt;"")*IFERROR(NOT(INDIRECT(AI470)),FALSE),IF(ISERROR(MATCH(INDIRECT(Q470),INDIRECT(K470),0)),IFERROR(IF(INDIRECT(Q470)&lt;&gt;"",INDIRECT(ster!$D$14)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DC470" s="14" t="str">
        <f ca="1">SUBSTITUTE(SUBSTITUTE(SUBSTITUTE(SUBSTITUTE(_xll.MCONCAT(DG470:DS470,"■"),"■■","■"),"■■","■"),"■■","■"),"■■","■")</f>
        <v>■</v>
      </c>
      <c r="DD470" s="14" t="str">
        <f t="shared" ca="1" si="9692"/>
        <v/>
      </c>
      <c r="DE470" s="14" t="str">
        <f t="shared" ca="1" si="9693"/>
        <v/>
      </c>
      <c r="DF470" s="14" t="str">
        <f t="shared" ca="1" si="9694"/>
        <v/>
      </c>
      <c r="DG470" s="14" t="str">
        <f t="shared" ca="1" si="9695"/>
        <v/>
      </c>
      <c r="DH470" s="14" t="str">
        <f t="shared" ca="1" si="9696"/>
        <v/>
      </c>
      <c r="DI470" s="14" t="str">
        <f t="shared" ca="1" si="9697"/>
        <v/>
      </c>
      <c r="DJ470" s="14" t="str">
        <f t="shared" ca="1" si="9698"/>
        <v/>
      </c>
      <c r="DK470" s="14" t="str">
        <f t="shared" ca="1" si="9699"/>
        <v/>
      </c>
      <c r="DL470" s="14" t="str">
        <f t="shared" ca="1" si="9700"/>
        <v/>
      </c>
      <c r="DM470" s="14" t="str">
        <f t="shared" ca="1" si="9701"/>
        <v/>
      </c>
      <c r="DN470" s="14" t="str">
        <f t="array" aca="1" ref="DN470" ca="1">IF(CU470&lt;&gt;"","There are errors in the entered values in the following cases: " &amp;SUBSTITUTE(CU470," ",", "),"")</f>
        <v/>
      </c>
      <c r="DO470" s="14" t="str">
        <f t="shared" ca="1" si="9702"/>
        <v/>
      </c>
      <c r="DP470" s="14" t="str">
        <f t="shared" ca="1" si="9703"/>
        <v/>
      </c>
      <c r="DQ470" s="14" t="str">
        <f t="shared" ca="1" si="9704"/>
        <v/>
      </c>
      <c r="DR470" s="14" t="str">
        <f t="shared" ca="1" si="9705"/>
        <v/>
      </c>
      <c r="DS470" s="14" t="str">
        <f t="shared" ca="1" si="9706"/>
        <v/>
      </c>
      <c r="DZ470" s="14" t="b">
        <f t="shared" ca="1" si="9707"/>
        <v>0</v>
      </c>
      <c r="EA470" s="14" t="str">
        <f t="shared" ca="1" si="9708"/>
        <v>Type of mild sport activity 4 (q_113_4a)</v>
      </c>
      <c r="EB470" s="14" t="str">
        <f t="shared" ca="1" si="9709"/>
        <v xml:space="preserve">Values must be numeric. </v>
      </c>
      <c r="EC470" s="14" t="str">
        <f t="shared" ca="1" si="9710"/>
        <v xml:space="preserve">Type of mild sport activity 4 (q_113_4a): Values must be numeric. </v>
      </c>
      <c r="ED470" s="14" t="str">
        <f t="shared" ca="1" si="9711"/>
        <v/>
      </c>
      <c r="EE470" s="14" t="str">
        <f t="shared" ca="1" si="9712"/>
        <v>Values must be numeric</v>
      </c>
      <c r="EF470" s="14" t="str">
        <f t="shared" ca="1" si="9713"/>
        <v/>
      </c>
      <c r="EG470" s="14" t="str">
        <f t="shared" ca="1" si="9714"/>
        <v/>
      </c>
      <c r="EM470" s="14" t="b">
        <f t="shared" ca="1" si="9715"/>
        <v>1</v>
      </c>
      <c r="EN470" s="14">
        <f t="shared" ca="1" si="9716"/>
        <v>438</v>
      </c>
      <c r="EO470" s="14" t="str">
        <f t="shared" ca="1" si="9717"/>
        <v>q_113_4a</v>
      </c>
      <c r="EP470" s="14" t="str">
        <f t="shared" ca="1" si="9718"/>
        <v xml:space="preserve">Type of mild sport activity 4 (q_113_4a): Values must be numeric. </v>
      </c>
      <c r="EQ470" s="14" t="str">
        <f t="shared" ca="1" si="9719"/>
        <v/>
      </c>
    </row>
    <row r="471" spans="2:147" s="14" customFormat="1">
      <c r="B471" s="14" t="str">
        <f t="shared" ca="1" si="9645"/>
        <v/>
      </c>
      <c r="C471" s="14">
        <f t="shared" ca="1" si="9646"/>
        <v>439</v>
      </c>
      <c r="D471" s="14">
        <f t="shared" si="9647"/>
        <v>469</v>
      </c>
      <c r="E471" s="14" t="str">
        <f t="shared" ca="1" si="9648"/>
        <v>I</v>
      </c>
      <c r="F471" s="14" t="str">
        <f t="shared" ca="1" si="9649"/>
        <v>q_113_4b</v>
      </c>
      <c r="G471" s="14" t="str">
        <f t="shared" ca="1" si="9650"/>
        <v>Type of other mild sport activity 4</v>
      </c>
      <c r="H471" s="14" t="b">
        <f t="shared" ca="1" si="9651"/>
        <v>1</v>
      </c>
      <c r="I471" s="14" t="str">
        <f ca="1">IF($H471,ADDRESS(3,(D471+1)*2-1,4,,"["&amp;wew!$G$7&amp;"]"&amp;_sheetname_labels)&amp;":"&amp;ADDRESS(2+ster!$B$20,(D471+1)*2-1,4),"")</f>
        <v>[DBTemplate.xlsm]labels!AJC3:AJC61</v>
      </c>
      <c r="J471" s="14">
        <f t="array" aca="1" ref="J471" ca="1">IF(H471,MAX(0,MAX(IF(INDIRECT(I471)&lt;&gt;"",ROW(INDIRECT(I471)),""))-2),"")</f>
        <v>0</v>
      </c>
      <c r="K471" s="14" t="str">
        <f ca="1">IF($H471,IF($J471&gt;0,ADDRESS(3,(D471+1)*2-1,4,,"["&amp;wew!$G$7&amp;"]"&amp;_sheetname_labels)&amp;":"&amp;ADDRESS(2+J471,(D471+1)*2-1,4),""),"")</f>
        <v/>
      </c>
      <c r="L471" s="14" t="str">
        <f ca="1">IF($H471,IF($J471&gt;0,ADDRESS(3,(D471+1)*2,4,,"["&amp;wew!$G$7&amp;"]"&amp;_sheetname_labels)&amp;":"&amp;ADDRESS(2+J471,(D471+1)*2,4),""),"")</f>
        <v/>
      </c>
      <c r="M471" s="14">
        <f t="shared" ca="1" si="9652"/>
        <v>0</v>
      </c>
      <c r="N471" s="14">
        <f t="shared" ca="1" si="9653"/>
        <v>0</v>
      </c>
      <c r="O471" s="14" t="str">
        <f t="shared" ca="1" si="9654"/>
        <v>q_113_4b</v>
      </c>
      <c r="P471" s="14" t="str">
        <f t="shared" ca="1" si="9655"/>
        <v>Type of other mild sport activity 4</v>
      </c>
      <c r="Q471" s="14" t="str">
        <f ca="1">IF($BP471,ADDRESS(3,D471+1,4,,"["&amp;wew!$G$7&amp;"]"&amp;_sheetname_dataframe)&amp;":"&amp;ADDRESS(2+ster!$C$14,D471+1,4),"")</f>
        <v>[DBTemplate.xlsm]data_frame!RB3:RB3</v>
      </c>
      <c r="R471" s="14" t="str">
        <f>IF($BP471,IF(MID(_xll.FORMULATEXT(INDEX(INDIRECT(Q471),1)),1,1)="=", _xll.FORMULATEXT(INDEX(INDIRECT(Q471),1),2,TRUE),""),"")</f>
        <v/>
      </c>
      <c r="S471" s="14">
        <f t="array" aca="1" ref="S471" ca="1">IF(H471,SUM(IF((IFERROR(INDIRECT(Q471)&lt;&gt;"",FALSE))*(INDIRECT(ster!$D$14)&lt;&gt;""),1,0)),"")</f>
        <v>1</v>
      </c>
      <c r="T471" s="14">
        <f t="array" aca="1" ref="T471" ca="1">IF(H471,IF(M471&gt;0,SUM(IFERROR(1*(MATCH(INDIRECT(Q471),INDIRECT(K471),0)&gt;0),0)*(INDIRECT(ster!$D$14)&lt;&gt;"")*NOT(ISNUMBER(INDIRECT(Q471)))),0),"")</f>
        <v>0</v>
      </c>
      <c r="U471" s="14">
        <f t="array" aca="1" ref="U471" ca="1">IF(H471,SUM((IFERROR(INDIRECT(Q471)="",FALSE))*(INDIRECT(ster!$D$14)&lt;&gt;"")),"")</f>
        <v>0</v>
      </c>
      <c r="V471" s="14">
        <f t="array" aca="1" ref="V471" ca="1">IF(H471,SUM((IFERROR(INDIRECT(Q471)="#ąś",TRUE))*(INDIRECT(ster!$D$14)&lt;&gt;"")),"")</f>
        <v>0</v>
      </c>
      <c r="W471" s="14">
        <f t="array" aca="1" ref="W471" ca="1">IF(H471,SUM(ISNUMBER(INDIRECT(Q471))*(INDIRECT(ster!$D$14)&lt;&gt;"")),"")</f>
        <v>1</v>
      </c>
      <c r="X471" s="14">
        <f t="array" aca="1" ref="X471" ca="1">IF(AND(H471,W471&gt;0),IF(wew!$B$3,MIN(IF((INDIRECT(ster!$D$14)&lt;&gt;"")*IFERROR(INDIRECT($Q471)&lt;&gt;"",FALSE),IFERROR(INDIRECT($Q471),"X"),"X")),"&lt;włącz podświetlanie wartości&gt;"),"—")</f>
        <v>2</v>
      </c>
      <c r="Y471" s="14">
        <f t="array" aca="1" ref="Y471" ca="1">IF(AND(H471,W471&gt;0),IF(wew!$B$3,MAX(IF((INDIRECT(ster!$D$14)&lt;&gt;"")*IFERROR(INDIRECT($Q471)&lt;&gt;"",FALSE),IFERROR(INDIRECT($Q471),"X"),"X")),"&lt;włącz podświetlanie wartości&gt;"),"—")</f>
        <v>2</v>
      </c>
      <c r="Z471" s="14">
        <f t="shared" ca="1" si="9656"/>
        <v>0</v>
      </c>
      <c r="AA471" s="12">
        <f t="shared" ca="1" si="9657"/>
        <v>1</v>
      </c>
      <c r="AB471" s="17">
        <f t="array" aca="1" ref="AB471" ca="1">IF(H471,IF(W471&gt;0,SUM((INDIRECT(ster!$D$14)&lt;&gt;"")*IFERROR((INDIRECT(Q471)&lt;&gt;"")*(INDIRECT(Q471)=INT(INDIRECT(Q471))),0)),0),"")</f>
        <v>1</v>
      </c>
      <c r="AC471" s="17">
        <f t="array" aca="1" ref="AC471" ca="1">IF(H471,W471-AB471,"")</f>
        <v>0</v>
      </c>
      <c r="AD471" s="17">
        <f t="shared" ca="1" si="9658"/>
        <v>1</v>
      </c>
      <c r="AE471" s="17" t="b">
        <f t="shared" ca="1" si="9659"/>
        <v>0</v>
      </c>
      <c r="AF471" s="17" t="str">
        <f ca="1">IF(AE471,IF($H471,ADDRESS(3,D471+2,4,,"["&amp;wew!$G$7&amp;"]"&amp;_sheetname_dataframe)&amp;":"&amp;ADDRESS(2+ster!$C$14,D471+2,4),""),"")</f>
        <v/>
      </c>
      <c r="AG471" s="17" t="str">
        <f t="shared" ca="1" si="9660"/>
        <v/>
      </c>
      <c r="AH471" s="17" t="b">
        <f t="shared" ca="1" si="9661"/>
        <v>0</v>
      </c>
      <c r="AI471" s="17" t="str">
        <f ca="1">IF(AH471,IF($H471,ADDRESS(3,D471+3,4,,"["&amp;wew!$G$7&amp;"]"&amp;_sheetname_dataframe)&amp;":"&amp;ADDRESS(2+ster!$C$14,D471+3,4),""),"")</f>
        <v/>
      </c>
      <c r="AJ471" s="17" t="str">
        <f t="shared" ca="1" si="9662"/>
        <v/>
      </c>
      <c r="AK471" s="17" t="b">
        <f t="shared" ca="1" si="9663"/>
        <v>0</v>
      </c>
      <c r="AL471" s="17" t="b">
        <f t="shared" ca="1" si="9664"/>
        <v>0</v>
      </c>
      <c r="AM471" s="17" t="b">
        <f t="shared" ca="1" si="9665"/>
        <v>0</v>
      </c>
      <c r="AN471" s="17">
        <f t="shared" ca="1" si="9666"/>
        <v>0</v>
      </c>
      <c r="AO471" s="24" t="str">
        <f t="shared" ca="1" si="9667"/>
        <v/>
      </c>
      <c r="AP471" s="24" t="str">
        <f t="shared" ca="1" si="9668"/>
        <v/>
      </c>
      <c r="AQ471" s="17" t="b">
        <f t="shared" ca="1" si="9669"/>
        <v>0</v>
      </c>
      <c r="AR471" s="17" t="b">
        <f t="shared" ca="1" si="9670"/>
        <v>0</v>
      </c>
      <c r="AS471" s="17" t="b">
        <f t="shared" ca="1" si="9671"/>
        <v>0</v>
      </c>
      <c r="AT471" s="17" t="b">
        <f t="shared" ca="1" si="9672"/>
        <v>1</v>
      </c>
      <c r="AU471" s="17" t="b">
        <f t="shared" ca="1" si="9673"/>
        <v>0</v>
      </c>
      <c r="AV471" s="17" t="b">
        <f t="shared" ca="1" si="9674"/>
        <v>0</v>
      </c>
      <c r="AW471" s="17" t="b">
        <f t="shared" ca="1" si="9675"/>
        <v>1</v>
      </c>
      <c r="AX471" s="14" t="b">
        <f t="array" aca="1" ref="AX471" ca="1">IF(H471,N471&gt;0,"")</f>
        <v>0</v>
      </c>
      <c r="AY471" s="17" t="str">
        <f t="shared" ca="1" si="9676"/>
        <v/>
      </c>
      <c r="AZ471" s="17" t="str">
        <f t="array" aca="1" ref="AZ471" ca="1">IF(AY471&lt;&gt;"",SUM(1*ISERROR(MATCH(INDIRECT(AY471),INDIRECT(K471),0)))=0,"")</f>
        <v/>
      </c>
      <c r="BA471" s="17" t="b">
        <f t="shared" ca="1" si="9677"/>
        <v>0</v>
      </c>
      <c r="BB471" s="17" t="b">
        <v>0</v>
      </c>
      <c r="BC471" s="17" t="str">
        <f t="shared" ca="1" si="9678"/>
        <v/>
      </c>
      <c r="BD471" s="17" t="str">
        <f t="shared" ca="1" si="9679"/>
        <v/>
      </c>
      <c r="BE471" s="17" t="str">
        <f t="shared" ca="1" si="9680"/>
        <v/>
      </c>
      <c r="BF471" s="17" t="str">
        <f t="shared" ca="1" si="9681"/>
        <v/>
      </c>
      <c r="BG471" s="17" t="str">
        <f t="shared" ca="1" si="9682"/>
        <v/>
      </c>
      <c r="BH471" s="17" t="str">
        <f t="shared" ca="1" si="9683"/>
        <v/>
      </c>
      <c r="BI471" s="17" t="str">
        <f t="shared" ca="1" si="9684"/>
        <v/>
      </c>
      <c r="BJ471" s="17" t="b">
        <f t="shared" ca="1" si="9685"/>
        <v>0</v>
      </c>
      <c r="BK471" s="17" t="str">
        <f t="shared" ca="1" si="9686"/>
        <v/>
      </c>
      <c r="BL471" s="17" t="str">
        <f t="shared" ca="1" si="9687"/>
        <v/>
      </c>
      <c r="BM471" s="17" t="str">
        <f t="shared" ca="1" si="9688"/>
        <v>S</v>
      </c>
      <c r="BN471" s="17" t="str">
        <f t="shared" ca="1" si="9689"/>
        <v>S</v>
      </c>
      <c r="BO471" s="17" t="str">
        <f t="shared" ca="1" si="9690"/>
        <v>N</v>
      </c>
      <c r="BP471" s="14" t="b">
        <f t="shared" ca="1" si="9691"/>
        <v>1</v>
      </c>
      <c r="BQ471" s="35"/>
      <c r="BU471" s="14" t="s">
        <v>386</v>
      </c>
      <c r="BX471" s="16"/>
      <c r="BY471" s="16"/>
      <c r="BZ471" s="16"/>
      <c r="CA471" s="16"/>
      <c r="CB471" s="16"/>
      <c r="CC471" s="16"/>
      <c r="CD471" s="16"/>
      <c r="CE471" s="16"/>
      <c r="CF471" s="16"/>
      <c r="CN471" s="14">
        <f ca="1">IF(H471,IFERROR(IsVariableNameLegal(O471),0),0)</f>
        <v>0</v>
      </c>
      <c r="CO471" s="14" t="str">
        <f t="array" aca="1" ref="CO471" ca="1">IF(H471,IF(COUNTIF(INDIRECT(wew!$C$13),O471)&gt;1,TRIM(SUBSTITUTE(_xll.MCONCAT(IF((INDIRECT(wew!$C$13)=O471)*(COLUMN(INDIRECT(wew!$C$13))&lt;&gt;D471+1),-1+COLUMN(INDIRECT(wew!$C$13)),"")," "),"  "," ")),""),"")</f>
        <v/>
      </c>
      <c r="CP471" s="14" t="str">
        <f t="array" aca="1" ref="CP471" ca="1">IF(P471&lt;&gt;"",IF(LEN(P471)&gt;150,1,""),"")</f>
        <v/>
      </c>
      <c r="CQ471" s="14" t="str">
        <f t="array" aca="1" ref="CQ471" ca="1">IF(AND(H471,NOT(ster!$J$3)),IF(COUNTIF(INDIRECT(wew!$C$15),P471)&gt;1,TRIM(SUBSTITUTE(_xll.MCONCAT(IF((INDIRECT(wew!$C$15)=P471)*(COLUMN(INDIRECT(wew!$C$15))&lt;&gt;D471+1),-1+COLUMN(INDIRECT(wew!$C$15)),"")," "),"  "," ")),""),"")</f>
        <v/>
      </c>
      <c r="CR471" s="14" t="str">
        <f t="array" aca="1" ref="CR471" ca="1">IF(H471,IF(AND(W471&gt;0,AO471&lt;&gt;""),TRIM(SUBSTITUTE(_xll.MCONCAT(IFERROR(IF(ISNUMBER(INDIRECT(Q471)),IF((INDIRECT(ster!$D$14)&lt;&gt;"")*(INDIRECT(Q471)&lt;AO471),INDIRECT(ster!$D$14) &amp; ": " &amp;  SUBSTITUTE(IF( AV471,IFERROR(TEXT(INDIRECT(Q471),"rrrr-mm-dd") &amp;" (" &amp; INDIRECT(Q471) &amp;")",INDIRECT(Q471)),INDIRECT(Q471))," "," "),""),""),"")," "),"  "," ")),""),"")</f>
        <v/>
      </c>
      <c r="CS471" s="14" t="str">
        <f t="array" aca="1" ref="CS471" ca="1">IF(H471,IF(AND(W471&gt;0,AP471&lt;&gt;""),TRIM(SUBSTITUTE(_xll.MCONCAT(IFERROR(IF(ISNUMBER(INDIRECT(Q471)),IF((INDIRECT(ster!$D$14)&lt;&gt;"")*(INDIRECT(Q471)&gt;AP471),INDIRECT(ster!$D$14) &amp; ": " &amp;  SUBSTITUTE(IF( AV471,IFERROR(TEXT(INDIRECT(Q471),"rrrr-mm-dd")&amp;" (" &amp; INDIRECT(Q471) &amp;")",INDIRECT(Q471)),INDIRECT(Q471))," "," "),""),""),"")," "),"  "," ")),""),"")</f>
        <v/>
      </c>
      <c r="CT471" s="14" t="str">
        <f t="array" aca="1" ref="CT471" ca="1">IF(H471,IF(AND(N471&gt;0,AR471),TRIM(SUBSTITUTE(_xll.MCONCAT(IFERROR(IF(ISNUMBER(INDIRECT(Q471)),IF((INDIRECT(ster!$D$14)&lt;&gt;"")*(IFERROR(0*(MATCH(INDIRECT(Q471),INDIRECT(K471),0)&gt;0),1)),INDIRECT(ster!$D$14) &amp; ": " &amp;  SUBSTITUTE(IF( AV471,IFERROR(TEXT(INDIRECT(Q471),"rrrr-mm-dd")&amp;" (" &amp; INDIRECT(Q471) &amp;")",INDIRECT(Q471)),INDIRECT(Q471))," "," "),""),""),"")," "),"  "," ")),""),"")</f>
        <v/>
      </c>
      <c r="CU471" s="14" t="str">
        <f t="array" aca="1" ref="CU471" ca="1">IF(H471,IF(AND(V471&gt;0),TRIM(SUBSTITUTE(_xll.MCONCAT(IF((INDIRECT(ster!$D$14)&lt;&gt;"")*(IFERROR(0*(INDIRECT(Q471)&lt;&gt;""),1)),INDIRECT(ster!$D$14),"")," "),"  "," ")),""),"")</f>
        <v/>
      </c>
      <c r="CV471" s="14" t="str">
        <f t="array" aca="1" ref="CV471" ca="1">IF(H471,IF(AS471,
TRIM(SUBSTITUTE(_xll.MCONCAT(IF(
   (INDIRECT(ster!$D$14)&lt;&gt;"")*
   ((INDIRECT(Q471)="")+
      NOT(ISNUMBER(INDIRECT(Q471)))*
      NOT(ISERROR(MATCH(INDIRECT(Q471),INDIRECT(K471),0)))
    ),
      INDIRECT(ster!$D$14),
   "")," "),"  "," ")),
""),"")</f>
        <v/>
      </c>
      <c r="CW471" s="14" t="str">
        <f t="array" aca="1" ref="CW471" ca="1">IF(H471,IF(AND(AQ471),TRIM(SUBSTITUTE(_xll.MCONCAT(IFERROR(IF(ISNUMBER(INDIRECT(Q471)),IF((INDIRECT(ster!$D$14)&lt;&gt;"")*(INDIRECT(Q471)&lt;&gt;INT(INDIRECT(Q471))),INDIRECT(ster!$D$14) &amp; ": " &amp; INDIRECT(Q471),""),""),"")," "),"  "," ")),""),"")</f>
        <v/>
      </c>
      <c r="CX471" s="14" t="str">
        <f t="array" aca="1" ref="CX471" ca="1">IF(H471,IF(OR(AU471,AV471),TRIM(SUBSTITUTE(_xll.MCONCAT(IF((INDIRECT(ster!$D$14)&lt;&gt;"")*NOT(ISNUMBER(INDIRECT(Q471))),IF(ISERROR(MATCH(INDIRECT(Q471),INDIRECT(K471),0)),IFERROR(IF(INDIRECT(Q471)&lt;&gt;"",INDIRECT(ster!$D$14) &amp; ": " &amp; SUBSTITUTE(INDIRECT(Q471)," "," "),""),""),""),"")," "),"  "," ")),""),"")</f>
        <v/>
      </c>
      <c r="CY471" s="14" t="str">
        <f t="array" aca="1" ref="CY471" ca="1">IF(H471,IF(AE471,TRIM(SUBSTITUTE(_xll.MCONCAT(IF((INDIRECT(ster!$D$14)&lt;&gt;"")*IFERROR(NOT(INDIRECT(AF471)),FALSE),IF(ISERROR(MATCH(INDIRECT(Q471),INDIRECT(K471),0)),IFERROR(IF(INDIRECT(Q471)&lt;&gt;"",INDIRECT(ster!$D$14)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CZ471" s="14" t="str">
        <f t="array" aca="1" ref="CZ471" ca="1">IF(H471,IF(AH471,TRIM(SUBSTITUTE(_xll.MCONCAT(IF((INDIRECT(ster!$D$14)&lt;&gt;"")*IFERROR(NOT(INDIRECT(AI471)),FALSE),IF(ISERROR(MATCH(INDIRECT(Q471),INDIRECT(K471),0)),IFERROR(IF(INDIRECT(Q471)&lt;&gt;"",INDIRECT(ster!$D$14)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DC471" s="14" t="str">
        <f ca="1">SUBSTITUTE(SUBSTITUTE(SUBSTITUTE(SUBSTITUTE(_xll.MCONCAT(DG471:DS471,"■"),"■■","■"),"■■","■"),"■■","■"),"■■","■")</f>
        <v>■</v>
      </c>
      <c r="DD471" s="14" t="str">
        <f t="shared" ca="1" si="9692"/>
        <v/>
      </c>
      <c r="DE471" s="14" t="str">
        <f t="shared" ca="1" si="9693"/>
        <v/>
      </c>
      <c r="DF471" s="14" t="str">
        <f t="shared" ca="1" si="9694"/>
        <v/>
      </c>
      <c r="DG471" s="14" t="str">
        <f t="shared" ca="1" si="9695"/>
        <v/>
      </c>
      <c r="DH471" s="14" t="str">
        <f t="shared" ca="1" si="9696"/>
        <v/>
      </c>
      <c r="DI471" s="14" t="str">
        <f t="shared" ca="1" si="9697"/>
        <v/>
      </c>
      <c r="DJ471" s="14" t="str">
        <f t="shared" ca="1" si="9698"/>
        <v/>
      </c>
      <c r="DK471" s="14" t="str">
        <f t="shared" ca="1" si="9699"/>
        <v/>
      </c>
      <c r="DL471" s="14" t="str">
        <f t="shared" ca="1" si="9700"/>
        <v/>
      </c>
      <c r="DM471" s="14" t="str">
        <f t="shared" ca="1" si="9701"/>
        <v/>
      </c>
      <c r="DN471" s="14" t="str">
        <f t="array" aca="1" ref="DN471" ca="1">IF(CU471&lt;&gt;"","There are errors in the entered values in the following cases: " &amp;SUBSTITUTE(CU471," ",", "),"")</f>
        <v/>
      </c>
      <c r="DO471" s="14" t="str">
        <f t="shared" ca="1" si="9702"/>
        <v/>
      </c>
      <c r="DP471" s="14" t="str">
        <f t="shared" ca="1" si="9703"/>
        <v/>
      </c>
      <c r="DQ471" s="14" t="str">
        <f t="shared" ca="1" si="9704"/>
        <v/>
      </c>
      <c r="DR471" s="14" t="str">
        <f t="shared" ca="1" si="9705"/>
        <v/>
      </c>
      <c r="DS471" s="14" t="str">
        <f t="shared" ca="1" si="9706"/>
        <v/>
      </c>
      <c r="DZ471" s="14" t="b">
        <f t="shared" ca="1" si="9707"/>
        <v>0</v>
      </c>
      <c r="EA471" s="14" t="str">
        <f t="shared" ca="1" si="9708"/>
        <v/>
      </c>
      <c r="EB471" s="14" t="str">
        <f t="shared" ca="1" si="9709"/>
        <v/>
      </c>
      <c r="EC471" s="14" t="str">
        <f t="shared" ca="1" si="9710"/>
        <v/>
      </c>
      <c r="ED471" s="14" t="str">
        <f t="shared" ca="1" si="9711"/>
        <v/>
      </c>
      <c r="EE471" s="14" t="str">
        <f t="shared" ca="1" si="9712"/>
        <v/>
      </c>
      <c r="EF471" s="14" t="str">
        <f t="shared" ca="1" si="9713"/>
        <v/>
      </c>
      <c r="EG471" s="14" t="str">
        <f t="shared" ca="1" si="9714"/>
        <v/>
      </c>
      <c r="EM471" s="14" t="b">
        <f t="shared" ca="1" si="9715"/>
        <v>0</v>
      </c>
      <c r="EN471" s="14" t="str">
        <f t="shared" ca="1" si="9716"/>
        <v/>
      </c>
      <c r="EO471" s="14" t="str">
        <f t="shared" ca="1" si="9717"/>
        <v/>
      </c>
      <c r="EP471" s="14" t="str">
        <f t="shared" ca="1" si="9718"/>
        <v/>
      </c>
      <c r="EQ471" s="14" t="str">
        <f t="shared" ca="1" si="9719"/>
        <v/>
      </c>
    </row>
    <row r="472" spans="2:147" s="14" customFormat="1">
      <c r="B472" s="14" t="str">
        <f t="shared" ca="1" si="9645"/>
        <v/>
      </c>
      <c r="C472" s="14">
        <f t="shared" ca="1" si="9646"/>
        <v>440</v>
      </c>
      <c r="D472" s="14">
        <f t="shared" si="9647"/>
        <v>470</v>
      </c>
      <c r="E472" s="14" t="str">
        <f t="shared" ca="1" si="9648"/>
        <v>I</v>
      </c>
      <c r="F472" s="14" t="str">
        <f t="shared" ca="1" si="9649"/>
        <v>q_113_4c</v>
      </c>
      <c r="G472" s="14" t="str">
        <f t="shared" ca="1" si="9650"/>
        <v>How long mild sport activity 4</v>
      </c>
      <c r="H472" s="14" t="b">
        <f t="shared" ca="1" si="9651"/>
        <v>1</v>
      </c>
      <c r="I472" s="14" t="str">
        <f ca="1">IF($H472,ADDRESS(3,(D472+1)*2-1,4,,"["&amp;wew!$G$7&amp;"]"&amp;_sheetname_labels)&amp;":"&amp;ADDRESS(2+ster!$B$20,(D472+1)*2-1,4),"")</f>
        <v>[DBTemplate.xlsm]labels!AJE3:AJE61</v>
      </c>
      <c r="J472" s="14">
        <f t="array" aca="1" ref="J472" ca="1">IF(H472,MAX(0,MAX(IF(INDIRECT(I472)&lt;&gt;"",ROW(INDIRECT(I472)),""))-2),"")</f>
        <v>0</v>
      </c>
      <c r="K472" s="14" t="str">
        <f ca="1">IF($H472,IF($J472&gt;0,ADDRESS(3,(D472+1)*2-1,4,,"["&amp;wew!$G$7&amp;"]"&amp;_sheetname_labels)&amp;":"&amp;ADDRESS(2+J472,(D472+1)*2-1,4),""),"")</f>
        <v/>
      </c>
      <c r="L472" s="14" t="str">
        <f ca="1">IF($H472,IF($J472&gt;0,ADDRESS(3,(D472+1)*2,4,,"["&amp;wew!$G$7&amp;"]"&amp;_sheetname_labels)&amp;":"&amp;ADDRESS(2+J472,(D472+1)*2,4),""),"")</f>
        <v/>
      </c>
      <c r="M472" s="14">
        <f t="shared" ca="1" si="9652"/>
        <v>0</v>
      </c>
      <c r="N472" s="14">
        <f t="shared" ca="1" si="9653"/>
        <v>0</v>
      </c>
      <c r="O472" s="14" t="str">
        <f t="shared" ca="1" si="9654"/>
        <v>q_113_4c</v>
      </c>
      <c r="P472" s="14" t="str">
        <f t="shared" ca="1" si="9655"/>
        <v>How long mild sport activity 4</v>
      </c>
      <c r="Q472" s="14" t="str">
        <f ca="1">IF($BP472,ADDRESS(3,D472+1,4,,"["&amp;wew!$G$7&amp;"]"&amp;_sheetname_dataframe)&amp;":"&amp;ADDRESS(2+ster!$C$14,D472+1,4),"")</f>
        <v>[DBTemplate.xlsm]data_frame!RC3:RC3</v>
      </c>
      <c r="R472" s="14" t="str">
        <f>IF($BP472,IF(MID(_xll.FORMULATEXT(INDEX(INDIRECT(Q472),1)),1,1)="=", _xll.FORMULATEXT(INDEX(INDIRECT(Q472),1),2,TRUE),""),"")</f>
        <v/>
      </c>
      <c r="S472" s="14">
        <f t="array" aca="1" ref="S472" ca="1">IF(H472,SUM(IF((IFERROR(INDIRECT(Q472)&lt;&gt;"",FALSE))*(INDIRECT(ster!$D$14)&lt;&gt;""),1,0)),"")</f>
        <v>0</v>
      </c>
      <c r="T472" s="14">
        <f t="array" aca="1" ref="T472" ca="1">IF(H472,IF(M472&gt;0,SUM(IFERROR(1*(MATCH(INDIRECT(Q472),INDIRECT(K472),0)&gt;0),0)*(INDIRECT(ster!$D$14)&lt;&gt;"")*NOT(ISNUMBER(INDIRECT(Q472)))),0),"")</f>
        <v>0</v>
      </c>
      <c r="U472" s="14">
        <f t="array" aca="1" ref="U472" ca="1">IF(H472,SUM((IFERROR(INDIRECT(Q472)="",FALSE))*(INDIRECT(ster!$D$14)&lt;&gt;"")),"")</f>
        <v>1</v>
      </c>
      <c r="V472" s="14">
        <f t="array" aca="1" ref="V472" ca="1">IF(H472,SUM((IFERROR(INDIRECT(Q472)="#ąś",TRUE))*(INDIRECT(ster!$D$14)&lt;&gt;"")),"")</f>
        <v>0</v>
      </c>
      <c r="W472" s="14">
        <f t="array" aca="1" ref="W472" ca="1">IF(H472,SUM(ISNUMBER(INDIRECT(Q472))*(INDIRECT(ster!$D$14)&lt;&gt;"")),"")</f>
        <v>0</v>
      </c>
      <c r="X472" s="14" t="str">
        <f t="array" aca="1" ref="X472" ca="1">IF(AND(H472,W472&gt;0),IF(wew!$B$3,MIN(IF((INDIRECT(ster!$D$14)&lt;&gt;"")*IFERROR(INDIRECT($Q472)&lt;&gt;"",FALSE),IFERROR(INDIRECT($Q472),"X"),"X")),"&lt;włącz podświetlanie wartości&gt;"),"—")</f>
        <v>—</v>
      </c>
      <c r="Y472" s="14" t="str">
        <f t="array" aca="1" ref="Y472" ca="1">IF(AND(H472,W472&gt;0),IF(wew!$B$3,MAX(IF((INDIRECT(ster!$D$14)&lt;&gt;"")*IFERROR(INDIRECT($Q472)&lt;&gt;"",FALSE),IFERROR(INDIRECT($Q472),"X"),"X")),"&lt;włącz podświetlanie wartości&gt;"),"—")</f>
        <v>—</v>
      </c>
      <c r="Z472" s="14">
        <f t="shared" ca="1" si="9656"/>
        <v>0</v>
      </c>
      <c r="AA472" s="12" t="str">
        <f t="shared" ca="1" si="9657"/>
        <v>—</v>
      </c>
      <c r="AB472" s="17">
        <f t="array" aca="1" ref="AB472" ca="1">IF(H472,IF(W472&gt;0,SUM((INDIRECT(ster!$D$14)&lt;&gt;"")*IFERROR((INDIRECT(Q472)&lt;&gt;"")*(INDIRECT(Q472)=INT(INDIRECT(Q472))),0)),0),"")</f>
        <v>0</v>
      </c>
      <c r="AC472" s="17">
        <f t="array" aca="1" ref="AC472" ca="1">IF(H472,W472-AB472,"")</f>
        <v>0</v>
      </c>
      <c r="AD472" s="17">
        <f t="shared" ca="1" si="9658"/>
        <v>1</v>
      </c>
      <c r="AE472" s="17" t="b">
        <f t="shared" ca="1" si="9659"/>
        <v>0</v>
      </c>
      <c r="AF472" s="17" t="str">
        <f ca="1">IF(AE472,IF($H472,ADDRESS(3,D472+2,4,,"["&amp;wew!$G$7&amp;"]"&amp;_sheetname_dataframe)&amp;":"&amp;ADDRESS(2+ster!$C$14,D472+2,4),""),"")</f>
        <v/>
      </c>
      <c r="AG472" s="17" t="str">
        <f t="shared" ca="1" si="9660"/>
        <v/>
      </c>
      <c r="AH472" s="17" t="b">
        <f t="shared" ca="1" si="9661"/>
        <v>0</v>
      </c>
      <c r="AI472" s="17" t="str">
        <f ca="1">IF(AH472,IF($H472,ADDRESS(3,D472+3,4,,"["&amp;wew!$G$7&amp;"]"&amp;_sheetname_dataframe)&amp;":"&amp;ADDRESS(2+ster!$C$14,D472+3,4),""),"")</f>
        <v/>
      </c>
      <c r="AJ472" s="17" t="str">
        <f t="shared" ca="1" si="9662"/>
        <v/>
      </c>
      <c r="AK472" s="17" t="b">
        <f t="shared" ca="1" si="9663"/>
        <v>0</v>
      </c>
      <c r="AL472" s="17" t="b">
        <f t="shared" ca="1" si="9664"/>
        <v>0</v>
      </c>
      <c r="AM472" s="17" t="b">
        <f t="shared" ca="1" si="9665"/>
        <v>0</v>
      </c>
      <c r="AN472" s="17">
        <f t="shared" ca="1" si="9666"/>
        <v>0</v>
      </c>
      <c r="AO472" s="24" t="str">
        <f t="shared" ca="1" si="9667"/>
        <v/>
      </c>
      <c r="AP472" s="24" t="str">
        <f t="shared" ca="1" si="9668"/>
        <v/>
      </c>
      <c r="AQ472" s="17" t="b">
        <f t="shared" ca="1" si="9669"/>
        <v>0</v>
      </c>
      <c r="AR472" s="17" t="b">
        <f t="shared" ca="1" si="9670"/>
        <v>0</v>
      </c>
      <c r="AS472" s="17" t="b">
        <f t="shared" ca="1" si="9671"/>
        <v>0</v>
      </c>
      <c r="AT472" s="17" t="b">
        <f t="shared" ca="1" si="9672"/>
        <v>0</v>
      </c>
      <c r="AU472" s="17" t="b">
        <f t="shared" ca="1" si="9673"/>
        <v>0</v>
      </c>
      <c r="AV472" s="17" t="b">
        <f t="shared" ca="1" si="9674"/>
        <v>0</v>
      </c>
      <c r="AW472" s="17" t="b">
        <f t="shared" ca="1" si="9675"/>
        <v>0</v>
      </c>
      <c r="AX472" s="14" t="b">
        <f t="array" aca="1" ref="AX472" ca="1">IF(H472,N472&gt;0,"")</f>
        <v>0</v>
      </c>
      <c r="AY472" s="17" t="str">
        <f t="shared" ca="1" si="9676"/>
        <v/>
      </c>
      <c r="AZ472" s="17" t="str">
        <f t="array" aca="1" ref="AZ472" ca="1">IF(AY472&lt;&gt;"",SUM(1*ISERROR(MATCH(INDIRECT(AY472),INDIRECT(K472),0)))=0,"")</f>
        <v/>
      </c>
      <c r="BA472" s="17" t="b">
        <f t="shared" ca="1" si="9677"/>
        <v>1</v>
      </c>
      <c r="BB472" s="17" t="b">
        <v>0</v>
      </c>
      <c r="BC472" s="17" t="b">
        <f t="shared" ca="1" si="9678"/>
        <v>0</v>
      </c>
      <c r="BD472" s="17" t="b">
        <f t="shared" ca="1" si="9679"/>
        <v>0</v>
      </c>
      <c r="BE472" s="17" t="b">
        <f t="shared" ca="1" si="9680"/>
        <v>0</v>
      </c>
      <c r="BF472" s="17" t="b">
        <f t="shared" ca="1" si="9681"/>
        <v>0</v>
      </c>
      <c r="BG472" s="17" t="b">
        <f t="shared" ca="1" si="9682"/>
        <v>0</v>
      </c>
      <c r="BH472" s="17" t="b">
        <f t="shared" ca="1" si="9683"/>
        <v>0</v>
      </c>
      <c r="BI472" s="17">
        <f t="shared" ca="1" si="9684"/>
        <v>7</v>
      </c>
      <c r="BJ472" s="17" t="b">
        <f t="shared" ca="1" si="9685"/>
        <v>0</v>
      </c>
      <c r="BK472" s="17" t="str">
        <f t="shared" ca="1" si="9686"/>
        <v/>
      </c>
      <c r="BL472" s="17" t="str">
        <f t="shared" ca="1" si="9687"/>
        <v/>
      </c>
      <c r="BM472" s="17" t="str">
        <f t="shared" ca="1" si="9688"/>
        <v>0</v>
      </c>
      <c r="BN472" s="17" t="str">
        <f t="shared" ca="1" si="9689"/>
        <v>I</v>
      </c>
      <c r="BO472" s="17" t="str">
        <f t="shared" ca="1" si="9690"/>
        <v/>
      </c>
      <c r="BP472" s="14" t="b">
        <f t="shared" ca="1" si="9691"/>
        <v>1</v>
      </c>
      <c r="BQ472" s="35"/>
      <c r="BX472" s="16"/>
      <c r="BY472" s="16"/>
      <c r="BZ472" s="16"/>
      <c r="CA472" s="16"/>
      <c r="CB472" s="16"/>
      <c r="CC472" s="16"/>
      <c r="CD472" s="16"/>
      <c r="CE472" s="16"/>
      <c r="CF472" s="16"/>
      <c r="CN472" s="14">
        <f ca="1">IF(H472,IFERROR(IsVariableNameLegal(O472),0),0)</f>
        <v>0</v>
      </c>
      <c r="CO472" s="14" t="str">
        <f t="array" aca="1" ref="CO472" ca="1">IF(H472,IF(COUNTIF(INDIRECT(wew!$C$13),O472)&gt;1,TRIM(SUBSTITUTE(_xll.MCONCAT(IF((INDIRECT(wew!$C$13)=O472)*(COLUMN(INDIRECT(wew!$C$13))&lt;&gt;D472+1),-1+COLUMN(INDIRECT(wew!$C$13)),"")," "),"  "," ")),""),"")</f>
        <v/>
      </c>
      <c r="CP472" s="14" t="str">
        <f t="array" aca="1" ref="CP472" ca="1">IF(P472&lt;&gt;"",IF(LEN(P472)&gt;150,1,""),"")</f>
        <v/>
      </c>
      <c r="CQ472" s="14" t="str">
        <f t="array" aca="1" ref="CQ472" ca="1">IF(AND(H472,NOT(ster!$J$3)),IF(COUNTIF(INDIRECT(wew!$C$15),P472)&gt;1,TRIM(SUBSTITUTE(_xll.MCONCAT(IF((INDIRECT(wew!$C$15)=P472)*(COLUMN(INDIRECT(wew!$C$15))&lt;&gt;D472+1),-1+COLUMN(INDIRECT(wew!$C$15)),"")," "),"  "," ")),""),"")</f>
        <v/>
      </c>
      <c r="CR472" s="14" t="str">
        <f t="array" aca="1" ref="CR472" ca="1">IF(H472,IF(AND(W472&gt;0,AO472&lt;&gt;""),TRIM(SUBSTITUTE(_xll.MCONCAT(IFERROR(IF(ISNUMBER(INDIRECT(Q472)),IF((INDIRECT(ster!$D$14)&lt;&gt;"")*(INDIRECT(Q472)&lt;AO472),INDIRECT(ster!$D$14) &amp; ": " &amp;  SUBSTITUTE(IF( AV472,IFERROR(TEXT(INDIRECT(Q472),"rrrr-mm-dd") &amp;" (" &amp; INDIRECT(Q472) &amp;")",INDIRECT(Q472)),INDIRECT(Q472))," "," "),""),""),"")," "),"  "," ")),""),"")</f>
        <v/>
      </c>
      <c r="CS472" s="14" t="str">
        <f t="array" aca="1" ref="CS472" ca="1">IF(H472,IF(AND(W472&gt;0,AP472&lt;&gt;""),TRIM(SUBSTITUTE(_xll.MCONCAT(IFERROR(IF(ISNUMBER(INDIRECT(Q472)),IF((INDIRECT(ster!$D$14)&lt;&gt;"")*(INDIRECT(Q472)&gt;AP472),INDIRECT(ster!$D$14) &amp; ": " &amp;  SUBSTITUTE(IF( AV472,IFERROR(TEXT(INDIRECT(Q472),"rrrr-mm-dd")&amp;" (" &amp; INDIRECT(Q472) &amp;")",INDIRECT(Q472)),INDIRECT(Q472))," "," "),""),""),"")," "),"  "," ")),""),"")</f>
        <v/>
      </c>
      <c r="CT472" s="14" t="str">
        <f t="array" aca="1" ref="CT472" ca="1">IF(H472,IF(AND(N472&gt;0,AR472),TRIM(SUBSTITUTE(_xll.MCONCAT(IFERROR(IF(ISNUMBER(INDIRECT(Q472)),IF((INDIRECT(ster!$D$14)&lt;&gt;"")*(IFERROR(0*(MATCH(INDIRECT(Q472),INDIRECT(K472),0)&gt;0),1)),INDIRECT(ster!$D$14) &amp; ": " &amp;  SUBSTITUTE(IF( AV472,IFERROR(TEXT(INDIRECT(Q472),"rrrr-mm-dd")&amp;" (" &amp; INDIRECT(Q472) &amp;")",INDIRECT(Q472)),INDIRECT(Q472))," "," "),""),""),"")," "),"  "," ")),""),"")</f>
        <v/>
      </c>
      <c r="CU472" s="14" t="str">
        <f t="array" aca="1" ref="CU472" ca="1">IF(H472,IF(AND(V472&gt;0),TRIM(SUBSTITUTE(_xll.MCONCAT(IF((INDIRECT(ster!$D$14)&lt;&gt;"")*(IFERROR(0*(INDIRECT(Q472)&lt;&gt;""),1)),INDIRECT(ster!$D$14),"")," "),"  "," ")),""),"")</f>
        <v/>
      </c>
      <c r="CV472" s="14" t="str">
        <f t="array" aca="1" ref="CV472" ca="1">IF(H472,IF(AS472,
TRIM(SUBSTITUTE(_xll.MCONCAT(IF(
   (INDIRECT(ster!$D$14)&lt;&gt;"")*
   ((INDIRECT(Q472)="")+
      NOT(ISNUMBER(INDIRECT(Q472)))*
      NOT(ISERROR(MATCH(INDIRECT(Q472),INDIRECT(K472),0)))
    ),
      INDIRECT(ster!$D$14),
   "")," "),"  "," ")),
""),"")</f>
        <v/>
      </c>
      <c r="CW472" s="14" t="str">
        <f t="array" aca="1" ref="CW472" ca="1">IF(H472,IF(AND(AQ472),TRIM(SUBSTITUTE(_xll.MCONCAT(IFERROR(IF(ISNUMBER(INDIRECT(Q472)),IF((INDIRECT(ster!$D$14)&lt;&gt;"")*(INDIRECT(Q472)&lt;&gt;INT(INDIRECT(Q472))),INDIRECT(ster!$D$14) &amp; ": " &amp; INDIRECT(Q472),""),""),"")," "),"  "," ")),""),"")</f>
        <v/>
      </c>
      <c r="CX472" s="14" t="str">
        <f t="array" aca="1" ref="CX472" ca="1">IF(H472,IF(OR(AU472,AV472),TRIM(SUBSTITUTE(_xll.MCONCAT(IF((INDIRECT(ster!$D$14)&lt;&gt;"")*NOT(ISNUMBER(INDIRECT(Q472))),IF(ISERROR(MATCH(INDIRECT(Q472),INDIRECT(K472),0)),IFERROR(IF(INDIRECT(Q472)&lt;&gt;"",INDIRECT(ster!$D$14) &amp; ": " &amp; SUBSTITUTE(INDIRECT(Q472)," "," "),""),""),""),"")," "),"  "," ")),""),"")</f>
        <v/>
      </c>
      <c r="CY472" s="14" t="str">
        <f t="array" aca="1" ref="CY472" ca="1">IF(H472,IF(AE472,TRIM(SUBSTITUTE(_xll.MCONCAT(IF((INDIRECT(ster!$D$14)&lt;&gt;"")*IFERROR(NOT(INDIRECT(AF472)),FALSE),IF(ISERROR(MATCH(INDIRECT(Q472),INDIRECT(K472),0)),IFERROR(IF(INDIRECT(Q472)&lt;&gt;"",INDIRECT(ster!$D$14)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CZ472" s="14" t="str">
        <f t="array" aca="1" ref="CZ472" ca="1">IF(H472,IF(AH472,TRIM(SUBSTITUTE(_xll.MCONCAT(IF((INDIRECT(ster!$D$14)&lt;&gt;"")*IFERROR(NOT(INDIRECT(AI472)),FALSE),IF(ISERROR(MATCH(INDIRECT(Q472),INDIRECT(K472),0)),IFERROR(IF(INDIRECT(Q472)&lt;&gt;"",INDIRECT(ster!$D$14)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DC472" s="14" t="str">
        <f ca="1">SUBSTITUTE(SUBSTITUTE(SUBSTITUTE(SUBSTITUTE(_xll.MCONCAT(DG472:DS472,"■"),"■■","■"),"■■","■"),"■■","■"),"■■","■")</f>
        <v>■</v>
      </c>
      <c r="DD472" s="14" t="str">
        <f t="shared" ca="1" si="9692"/>
        <v/>
      </c>
      <c r="DE472" s="14" t="str">
        <f t="shared" ca="1" si="9693"/>
        <v/>
      </c>
      <c r="DF472" s="14" t="str">
        <f t="shared" ca="1" si="9694"/>
        <v/>
      </c>
      <c r="DG472" s="14" t="str">
        <f t="shared" ca="1" si="9695"/>
        <v/>
      </c>
      <c r="DH472" s="14" t="str">
        <f t="shared" ca="1" si="9696"/>
        <v/>
      </c>
      <c r="DI472" s="14" t="str">
        <f t="shared" ca="1" si="9697"/>
        <v/>
      </c>
      <c r="DJ472" s="14" t="str">
        <f t="shared" ca="1" si="9698"/>
        <v/>
      </c>
      <c r="DK472" s="14" t="str">
        <f t="shared" ca="1" si="9699"/>
        <v/>
      </c>
      <c r="DL472" s="14" t="str">
        <f t="shared" ca="1" si="9700"/>
        <v/>
      </c>
      <c r="DM472" s="14" t="str">
        <f t="shared" ca="1" si="9701"/>
        <v/>
      </c>
      <c r="DN472" s="14" t="str">
        <f t="array" aca="1" ref="DN472" ca="1">IF(CU472&lt;&gt;"","There are errors in the entered values in the following cases: " &amp;SUBSTITUTE(CU472," ",", "),"")</f>
        <v/>
      </c>
      <c r="DO472" s="14" t="str">
        <f t="shared" ca="1" si="9702"/>
        <v/>
      </c>
      <c r="DP472" s="14" t="str">
        <f t="shared" ca="1" si="9703"/>
        <v/>
      </c>
      <c r="DQ472" s="14" t="str">
        <f t="shared" ca="1" si="9704"/>
        <v/>
      </c>
      <c r="DR472" s="14" t="str">
        <f t="shared" ca="1" si="9705"/>
        <v/>
      </c>
      <c r="DS472" s="14" t="str">
        <f t="shared" ca="1" si="9706"/>
        <v/>
      </c>
      <c r="DZ472" s="14" t="b">
        <f t="shared" ca="1" si="9707"/>
        <v>0</v>
      </c>
      <c r="EA472" s="14" t="str">
        <f t="shared" ca="1" si="9708"/>
        <v/>
      </c>
      <c r="EB472" s="14" t="str">
        <f t="shared" ca="1" si="9709"/>
        <v/>
      </c>
      <c r="EC472" s="14" t="str">
        <f t="shared" ca="1" si="9710"/>
        <v/>
      </c>
      <c r="ED472" s="14" t="str">
        <f t="shared" ca="1" si="9711"/>
        <v/>
      </c>
      <c r="EE472" s="14" t="str">
        <f t="shared" ca="1" si="9712"/>
        <v/>
      </c>
      <c r="EF472" s="14" t="str">
        <f t="shared" ca="1" si="9713"/>
        <v/>
      </c>
      <c r="EG472" s="14" t="str">
        <f t="shared" ca="1" si="9714"/>
        <v/>
      </c>
      <c r="EM472" s="14" t="b">
        <f t="shared" ca="1" si="9715"/>
        <v>0</v>
      </c>
      <c r="EN472" s="14" t="str">
        <f t="shared" ca="1" si="9716"/>
        <v/>
      </c>
      <c r="EO472" s="14" t="str">
        <f t="shared" ca="1" si="9717"/>
        <v/>
      </c>
      <c r="EP472" s="14" t="str">
        <f t="shared" ca="1" si="9718"/>
        <v/>
      </c>
      <c r="EQ472" s="14" t="str">
        <f t="shared" ca="1" si="9719"/>
        <v/>
      </c>
    </row>
    <row r="473" spans="2:147" s="14" customFormat="1">
      <c r="B473" s="14" t="str">
        <f t="shared" ca="1" si="9645"/>
        <v/>
      </c>
      <c r="C473" s="14">
        <f t="shared" ca="1" si="9646"/>
        <v>441</v>
      </c>
      <c r="D473" s="14">
        <f t="shared" si="9647"/>
        <v>471</v>
      </c>
      <c r="E473" s="14" t="str">
        <f t="shared" ca="1" si="9648"/>
        <v>D</v>
      </c>
      <c r="F473" s="14" t="str">
        <f t="shared" ca="1" si="9649"/>
        <v>q_114a</v>
      </c>
      <c r="G473" s="14" t="str">
        <f t="shared" ca="1" si="9650"/>
        <v>Regular specific diet - No</v>
      </c>
      <c r="H473" s="14" t="b">
        <f t="shared" ca="1" si="9651"/>
        <v>1</v>
      </c>
      <c r="I473" s="14" t="str">
        <f ca="1">IF($H473,ADDRESS(3,(D473+1)*2-1,4,,"["&amp;wew!$G$7&amp;"]"&amp;_sheetname_labels)&amp;":"&amp;ADDRESS(2+ster!$B$20,(D473+1)*2-1,4),"")</f>
        <v>[DBTemplate.xlsm]labels!AJG3:AJG61</v>
      </c>
      <c r="J473" s="14">
        <f t="array" aca="1" ref="J473" ca="1">IF(H473,MAX(0,MAX(IF(INDIRECT(I473)&lt;&gt;"",ROW(INDIRECT(I473)),""))-2),"")</f>
        <v>2</v>
      </c>
      <c r="K473" s="14" t="str">
        <f ca="1">IF($H473,IF($J473&gt;0,ADDRESS(3,(D473+1)*2-1,4,,"["&amp;wew!$G$7&amp;"]"&amp;_sheetname_labels)&amp;":"&amp;ADDRESS(2+J473,(D473+1)*2-1,4),""),"")</f>
        <v>[DBTemplate.xlsm]labels!AJG3:AJG4</v>
      </c>
      <c r="L473" s="14" t="str">
        <f ca="1">IF($H473,IF($J473&gt;0,ADDRESS(3,(D473+1)*2,4,,"["&amp;wew!$G$7&amp;"]"&amp;_sheetname_labels)&amp;":"&amp;ADDRESS(2+J473,(D473+1)*2,4),""),"")</f>
        <v>[DBTemplate.xlsm]labels!AJH3:AJH4</v>
      </c>
      <c r="M473" s="14">
        <f t="shared" ca="1" si="9652"/>
        <v>0</v>
      </c>
      <c r="N473" s="14">
        <f t="shared" ca="1" si="9653"/>
        <v>2</v>
      </c>
      <c r="O473" s="14" t="str">
        <f t="shared" ca="1" si="9654"/>
        <v>q_114a</v>
      </c>
      <c r="P473" s="14" t="str">
        <f t="shared" ca="1" si="9655"/>
        <v>Regular specific diet - No</v>
      </c>
      <c r="Q473" s="14" t="str">
        <f ca="1">IF($BP473,ADDRESS(3,D473+1,4,,"["&amp;wew!$G$7&amp;"]"&amp;_sheetname_dataframe)&amp;":"&amp;ADDRESS(2+ster!$C$14,D473+1,4),"")</f>
        <v>[DBTemplate.xlsm]data_frame!RD3:RD3</v>
      </c>
      <c r="R473" s="14" t="str">
        <f>IF($BP473,IF(MID(_xll.FORMULATEXT(INDEX(INDIRECT(Q473),1)),1,1)="=", _xll.FORMULATEXT(INDEX(INDIRECT(Q473),1),2,TRUE),""),"")</f>
        <v/>
      </c>
      <c r="S473" s="14">
        <f t="array" aca="1" ref="S473" ca="1">IF(H473,SUM(IF((IFERROR(INDIRECT(Q473)&lt;&gt;"",FALSE))*(INDIRECT(ster!$D$14)&lt;&gt;""),1,0)),"")</f>
        <v>0</v>
      </c>
      <c r="T473" s="14">
        <f t="array" aca="1" ref="T473" ca="1">IF(H473,IF(M473&gt;0,SUM(IFERROR(1*(MATCH(INDIRECT(Q473),INDIRECT(K473),0)&gt;0),0)*(INDIRECT(ster!$D$14)&lt;&gt;"")*NOT(ISNUMBER(INDIRECT(Q473)))),0),"")</f>
        <v>0</v>
      </c>
      <c r="U473" s="14">
        <f t="array" aca="1" ref="U473" ca="1">IF(H473,SUM((IFERROR(INDIRECT(Q473)="",FALSE))*(INDIRECT(ster!$D$14)&lt;&gt;"")),"")</f>
        <v>1</v>
      </c>
      <c r="V473" s="14">
        <f t="array" aca="1" ref="V473" ca="1">IF(H473,SUM((IFERROR(INDIRECT(Q473)="#ąś",TRUE))*(INDIRECT(ster!$D$14)&lt;&gt;"")),"")</f>
        <v>0</v>
      </c>
      <c r="W473" s="14">
        <f t="array" aca="1" ref="W473" ca="1">IF(H473,SUM(ISNUMBER(INDIRECT(Q473))*(INDIRECT(ster!$D$14)&lt;&gt;"")),"")</f>
        <v>0</v>
      </c>
      <c r="X473" s="14" t="str">
        <f t="array" aca="1" ref="X473" ca="1">IF(AND(H473,W473&gt;0),IF(wew!$B$3,MIN(IF((INDIRECT(ster!$D$14)&lt;&gt;"")*IFERROR(INDIRECT($Q473)&lt;&gt;"",FALSE),IFERROR(INDIRECT($Q473),"X"),"X")),"&lt;włącz podświetlanie wartości&gt;"),"—")</f>
        <v>—</v>
      </c>
      <c r="Y473" s="14" t="str">
        <f t="array" aca="1" ref="Y473" ca="1">IF(AND(H473,W473&gt;0),IF(wew!$B$3,MAX(IF((INDIRECT(ster!$D$14)&lt;&gt;"")*IFERROR(INDIRECT($Q473)&lt;&gt;"",FALSE),IFERROR(INDIRECT($Q473),"X"),"X")),"&lt;włącz podświetlanie wartości&gt;"),"—")</f>
        <v>—</v>
      </c>
      <c r="Z473" s="14">
        <f t="shared" ca="1" si="9656"/>
        <v>0</v>
      </c>
      <c r="AA473" s="12" t="str">
        <f t="shared" ca="1" si="9657"/>
        <v>—</v>
      </c>
      <c r="AB473" s="17">
        <f t="array" aca="1" ref="AB473" ca="1">IF(H473,IF(W473&gt;0,SUM((INDIRECT(ster!$D$14)&lt;&gt;"")*IFERROR((INDIRECT(Q473)&lt;&gt;"")*(INDIRECT(Q473)=INT(INDIRECT(Q473))),0)),0),"")</f>
        <v>0</v>
      </c>
      <c r="AC473" s="17">
        <f t="array" aca="1" ref="AC473" ca="1">IF(H473,W473-AB473,"")</f>
        <v>0</v>
      </c>
      <c r="AD473" s="17">
        <f t="shared" ca="1" si="9658"/>
        <v>1</v>
      </c>
      <c r="AE473" s="17" t="b">
        <f t="shared" ca="1" si="9659"/>
        <v>0</v>
      </c>
      <c r="AF473" s="17" t="str">
        <f ca="1">IF(AE473,IF($H473,ADDRESS(3,D473+2,4,,"["&amp;wew!$G$7&amp;"]"&amp;_sheetname_dataframe)&amp;":"&amp;ADDRESS(2+ster!$C$14,D473+2,4),""),"")</f>
        <v/>
      </c>
      <c r="AG473" s="17" t="str">
        <f t="shared" ca="1" si="9660"/>
        <v/>
      </c>
      <c r="AH473" s="17" t="b">
        <f t="shared" ca="1" si="9661"/>
        <v>0</v>
      </c>
      <c r="AI473" s="17" t="str">
        <f ca="1">IF(AH473,IF($H473,ADDRESS(3,D473+3,4,,"["&amp;wew!$G$7&amp;"]"&amp;_sheetname_dataframe)&amp;":"&amp;ADDRESS(2+ster!$C$14,D473+3,4),""),"")</f>
        <v/>
      </c>
      <c r="AJ473" s="17" t="str">
        <f t="shared" ca="1" si="9662"/>
        <v/>
      </c>
      <c r="AK473" s="17" t="b">
        <f t="shared" ca="1" si="9663"/>
        <v>0</v>
      </c>
      <c r="AL473" s="17" t="b">
        <f t="shared" ca="1" si="9664"/>
        <v>0</v>
      </c>
      <c r="AM473" s="17" t="b">
        <f t="shared" ca="1" si="9665"/>
        <v>0</v>
      </c>
      <c r="AN473" s="17">
        <f t="shared" ca="1" si="9666"/>
        <v>0</v>
      </c>
      <c r="AO473" s="24" t="str">
        <f t="shared" ca="1" si="9667"/>
        <v/>
      </c>
      <c r="AP473" s="24" t="str">
        <f t="shared" ca="1" si="9668"/>
        <v/>
      </c>
      <c r="AQ473" s="17" t="b">
        <f t="shared" ca="1" si="9669"/>
        <v>0</v>
      </c>
      <c r="AR473" s="17" t="b">
        <f t="shared" ca="1" si="9670"/>
        <v>0</v>
      </c>
      <c r="AS473" s="17" t="b">
        <f t="shared" ca="1" si="9671"/>
        <v>0</v>
      </c>
      <c r="AT473" s="17" t="b">
        <f t="shared" ca="1" si="9672"/>
        <v>0</v>
      </c>
      <c r="AU473" s="17" t="b">
        <f t="shared" ca="1" si="9673"/>
        <v>1</v>
      </c>
      <c r="AV473" s="17" t="b">
        <f t="shared" ca="1" si="9674"/>
        <v>0</v>
      </c>
      <c r="AW473" s="17" t="b">
        <f t="shared" ca="1" si="9675"/>
        <v>0</v>
      </c>
      <c r="AX473" s="14" t="b">
        <f t="array" aca="1" ref="AX473" ca="1">IF(H473,N473&gt;0,"")</f>
        <v>1</v>
      </c>
      <c r="AY473" s="17" t="str">
        <f t="shared" ca="1" si="9676"/>
        <v>C3:C4</v>
      </c>
      <c r="AZ473" s="17" t="b">
        <f t="array" aca="1" ref="AZ473" ca="1">IF(AY473&lt;&gt;"",SUM(1*ISERROR(MATCH(INDIRECT(AY473),INDIRECT(K473),0)))=0,"")</f>
        <v>1</v>
      </c>
      <c r="BA473" s="17" t="b">
        <f t="shared" ca="1" si="9677"/>
        <v>1</v>
      </c>
      <c r="BB473" s="17" t="b">
        <v>0</v>
      </c>
      <c r="BC473" s="17" t="b">
        <f t="shared" ca="1" si="9678"/>
        <v>1</v>
      </c>
      <c r="BD473" s="17" t="b">
        <f t="shared" ca="1" si="9679"/>
        <v>0</v>
      </c>
      <c r="BE473" s="17" t="b">
        <f t="shared" ca="1" si="9680"/>
        <v>0</v>
      </c>
      <c r="BF473" s="17" t="b">
        <f t="shared" ca="1" si="9681"/>
        <v>0</v>
      </c>
      <c r="BG473" s="17" t="b">
        <f t="shared" ca="1" si="9682"/>
        <v>0</v>
      </c>
      <c r="BH473" s="17" t="b">
        <f t="shared" ca="1" si="9683"/>
        <v>1</v>
      </c>
      <c r="BI473" s="17">
        <f t="shared" ca="1" si="9684"/>
        <v>2</v>
      </c>
      <c r="BJ473" s="17" t="b">
        <f t="shared" ca="1" si="9685"/>
        <v>0</v>
      </c>
      <c r="BK473" s="17" t="str">
        <f t="shared" ca="1" si="9686"/>
        <v/>
      </c>
      <c r="BL473" s="17" t="str">
        <f t="shared" ca="1" si="9687"/>
        <v/>
      </c>
      <c r="BM473" s="17" t="str">
        <f t="shared" ca="1" si="9688"/>
        <v>F</v>
      </c>
      <c r="BN473" s="17" t="str">
        <f t="shared" ca="1" si="9689"/>
        <v>F</v>
      </c>
      <c r="BO473" s="17" t="str">
        <f t="shared" ca="1" si="9690"/>
        <v>N</v>
      </c>
      <c r="BP473" s="14" t="b">
        <f t="shared" ca="1" si="9691"/>
        <v>1</v>
      </c>
      <c r="BQ473" s="35"/>
      <c r="BX473" s="16"/>
      <c r="BY473" s="16"/>
      <c r="BZ473" s="16"/>
      <c r="CA473" s="16"/>
      <c r="CB473" s="16"/>
      <c r="CC473" s="16"/>
      <c r="CD473" s="16"/>
      <c r="CE473" s="16"/>
      <c r="CF473" s="16"/>
      <c r="CN473" s="14">
        <f ca="1">IF(H473,IFERROR(IsVariableNameLegal(O473),0),0)</f>
        <v>0</v>
      </c>
      <c r="CO473" s="14" t="str">
        <f t="array" aca="1" ref="CO473" ca="1">IF(H473,IF(COUNTIF(INDIRECT(wew!$C$13),O473)&gt;1,TRIM(SUBSTITUTE(_xll.MCONCAT(IF((INDIRECT(wew!$C$13)=O473)*(COLUMN(INDIRECT(wew!$C$13))&lt;&gt;D473+1),-1+COLUMN(INDIRECT(wew!$C$13)),"")," "),"  "," ")),""),"")</f>
        <v/>
      </c>
      <c r="CP473" s="14" t="str">
        <f t="array" aca="1" ref="CP473" ca="1">IF(P473&lt;&gt;"",IF(LEN(P473)&gt;150,1,""),"")</f>
        <v/>
      </c>
      <c r="CQ473" s="14" t="str">
        <f t="array" aca="1" ref="CQ473" ca="1">IF(AND(H473,NOT(ster!$J$3)),IF(COUNTIF(INDIRECT(wew!$C$15),P473)&gt;1,TRIM(SUBSTITUTE(_xll.MCONCAT(IF((INDIRECT(wew!$C$15)=P473)*(COLUMN(INDIRECT(wew!$C$15))&lt;&gt;D473+1),-1+COLUMN(INDIRECT(wew!$C$15)),"")," "),"  "," ")),""),"")</f>
        <v/>
      </c>
      <c r="CR473" s="14" t="str">
        <f t="array" aca="1" ref="CR473" ca="1">IF(H473,IF(AND(W473&gt;0,AO473&lt;&gt;""),TRIM(SUBSTITUTE(_xll.MCONCAT(IFERROR(IF(ISNUMBER(INDIRECT(Q473)),IF((INDIRECT(ster!$D$14)&lt;&gt;"")*(INDIRECT(Q473)&lt;AO473),INDIRECT(ster!$D$14) &amp; ": " &amp;  SUBSTITUTE(IF( AV473,IFERROR(TEXT(INDIRECT(Q473),"rrrr-mm-dd") &amp;" (" &amp; INDIRECT(Q473) &amp;")",INDIRECT(Q473)),INDIRECT(Q473))," "," "),""),""),"")," "),"  "," ")),""),"")</f>
        <v/>
      </c>
      <c r="CS473" s="14" t="str">
        <f t="array" aca="1" ref="CS473" ca="1">IF(H473,IF(AND(W473&gt;0,AP473&lt;&gt;""),TRIM(SUBSTITUTE(_xll.MCONCAT(IFERROR(IF(ISNUMBER(INDIRECT(Q473)),IF((INDIRECT(ster!$D$14)&lt;&gt;"")*(INDIRECT(Q473)&gt;AP473),INDIRECT(ster!$D$14) &amp; ": " &amp;  SUBSTITUTE(IF( AV473,IFERROR(TEXT(INDIRECT(Q473),"rrrr-mm-dd")&amp;" (" &amp; INDIRECT(Q473) &amp;")",INDIRECT(Q473)),INDIRECT(Q473))," "," "),""),""),"")," "),"  "," ")),""),"")</f>
        <v/>
      </c>
      <c r="CT473" s="14" t="str">
        <f t="array" aca="1" ref="CT473" ca="1">IF(H473,IF(AND(N473&gt;0,AR473),TRIM(SUBSTITUTE(_xll.MCONCAT(IFERROR(IF(ISNUMBER(INDIRECT(Q473)),IF((INDIRECT(ster!$D$14)&lt;&gt;"")*(IFERROR(0*(MATCH(INDIRECT(Q473),INDIRECT(K473),0)&gt;0),1)),INDIRECT(ster!$D$14) &amp; ": " &amp;  SUBSTITUTE(IF( AV473,IFERROR(TEXT(INDIRECT(Q473),"rrrr-mm-dd")&amp;" (" &amp; INDIRECT(Q473) &amp;")",INDIRECT(Q473)),INDIRECT(Q473))," "," "),""),""),"")," "),"  "," ")),""),"")</f>
        <v/>
      </c>
      <c r="CU473" s="14" t="str">
        <f t="array" aca="1" ref="CU473" ca="1">IF(H473,IF(AND(V473&gt;0),TRIM(SUBSTITUTE(_xll.MCONCAT(IF((INDIRECT(ster!$D$14)&lt;&gt;"")*(IFERROR(0*(INDIRECT(Q473)&lt;&gt;""),1)),INDIRECT(ster!$D$14),"")," "),"  "," ")),""),"")</f>
        <v/>
      </c>
      <c r="CV473" s="14" t="str">
        <f t="array" aca="1" ref="CV473" ca="1">IF(H473,IF(AS473,
TRIM(SUBSTITUTE(_xll.MCONCAT(IF(
   (INDIRECT(ster!$D$14)&lt;&gt;"")*
   ((INDIRECT(Q473)="")+
      NOT(ISNUMBER(INDIRECT(Q473)))*
      NOT(ISERROR(MATCH(INDIRECT(Q473),INDIRECT(K473),0)))
    ),
      INDIRECT(ster!$D$14),
   "")," "),"  "," ")),
""),"")</f>
        <v/>
      </c>
      <c r="CW473" s="14" t="str">
        <f t="array" aca="1" ref="CW473" ca="1">IF(H473,IF(AND(AQ473),TRIM(SUBSTITUTE(_xll.MCONCAT(IFERROR(IF(ISNUMBER(INDIRECT(Q473)),IF((INDIRECT(ster!$D$14)&lt;&gt;"")*(INDIRECT(Q473)&lt;&gt;INT(INDIRECT(Q473))),INDIRECT(ster!$D$14) &amp; ": " &amp; INDIRECT(Q473),""),""),"")," "),"  "," ")),""),"")</f>
        <v/>
      </c>
      <c r="CX473" s="14" t="str">
        <f t="array" aca="1" ref="CX473" ca="1">IF(H473,IF(OR(AU473,AV473),TRIM(SUBSTITUTE(_xll.MCONCAT(IF((INDIRECT(ster!$D$14)&lt;&gt;"")*NOT(ISNUMBER(INDIRECT(Q473))),IF(ISERROR(MATCH(INDIRECT(Q473),INDIRECT(K473),0)),IFERROR(IF(INDIRECT(Q473)&lt;&gt;"",INDIRECT(ster!$D$14) &amp; ": " &amp; SUBSTITUTE(INDIRECT(Q473)," "," "),""),""),""),"")," "),"  "," ")),""),"")</f>
        <v/>
      </c>
      <c r="CY473" s="14" t="str">
        <f t="array" aca="1" ref="CY473" ca="1">IF(H473,IF(AE473,TRIM(SUBSTITUTE(_xll.MCONCAT(IF((INDIRECT(ster!$D$14)&lt;&gt;"")*IFERROR(NOT(INDIRECT(AF473)),FALSE),IF(ISERROR(MATCH(INDIRECT(Q473),INDIRECT(K473),0)),IFERROR(IF(INDIRECT(Q473)&lt;&gt;"",INDIRECT(ster!$D$14)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CZ473" s="14" t="str">
        <f t="array" aca="1" ref="CZ473" ca="1">IF(H473,IF(AH473,TRIM(SUBSTITUTE(_xll.MCONCAT(IF((INDIRECT(ster!$D$14)&lt;&gt;"")*IFERROR(NOT(INDIRECT(AI473)),FALSE),IF(ISERROR(MATCH(INDIRECT(Q473),INDIRECT(K473),0)),IFERROR(IF(INDIRECT(Q473)&lt;&gt;"",INDIRECT(ster!$D$14)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DC473" s="14" t="str">
        <f ca="1">SUBSTITUTE(SUBSTITUTE(SUBSTITUTE(SUBSTITUTE(_xll.MCONCAT(DG473:DS473,"■"),"■■","■"),"■■","■"),"■■","■"),"■■","■")</f>
        <v>■</v>
      </c>
      <c r="DD473" s="14" t="str">
        <f t="shared" ca="1" si="9692"/>
        <v/>
      </c>
      <c r="DE473" s="14" t="str">
        <f t="shared" ca="1" si="9693"/>
        <v/>
      </c>
      <c r="DF473" s="14" t="str">
        <f t="shared" ca="1" si="9694"/>
        <v/>
      </c>
      <c r="DG473" s="14" t="str">
        <f t="shared" ca="1" si="9695"/>
        <v/>
      </c>
      <c r="DH473" s="14" t="str">
        <f t="shared" ca="1" si="9696"/>
        <v/>
      </c>
      <c r="DI473" s="14" t="str">
        <f t="shared" ca="1" si="9697"/>
        <v/>
      </c>
      <c r="DJ473" s="14" t="str">
        <f t="shared" ca="1" si="9698"/>
        <v/>
      </c>
      <c r="DK473" s="14" t="str">
        <f t="shared" ca="1" si="9699"/>
        <v/>
      </c>
      <c r="DL473" s="14" t="str">
        <f t="shared" ca="1" si="9700"/>
        <v/>
      </c>
      <c r="DM473" s="14" t="str">
        <f t="shared" ca="1" si="9701"/>
        <v/>
      </c>
      <c r="DN473" s="14" t="str">
        <f t="array" aca="1" ref="DN473" ca="1">IF(CU473&lt;&gt;"","There are errors in the entered values in the following cases: " &amp;SUBSTITUTE(CU473," ",", "),"")</f>
        <v/>
      </c>
      <c r="DO473" s="14" t="str">
        <f t="shared" ca="1" si="9702"/>
        <v/>
      </c>
      <c r="DP473" s="14" t="str">
        <f t="shared" ca="1" si="9703"/>
        <v/>
      </c>
      <c r="DQ473" s="14" t="str">
        <f t="shared" ca="1" si="9704"/>
        <v/>
      </c>
      <c r="DR473" s="14" t="str">
        <f t="shared" ca="1" si="9705"/>
        <v/>
      </c>
      <c r="DS473" s="14" t="str">
        <f t="shared" ca="1" si="9706"/>
        <v/>
      </c>
      <c r="DZ473" s="14" t="b">
        <f t="shared" ca="1" si="9707"/>
        <v>0</v>
      </c>
      <c r="EA473" s="14" t="str">
        <f t="shared" ca="1" si="9708"/>
        <v>Regular specific diet - No (q_114a)</v>
      </c>
      <c r="EB473" s="14" t="str">
        <f t="shared" ca="1" si="9709"/>
        <v xml:space="preserve">Values must be numeric. </v>
      </c>
      <c r="EC473" s="14" t="str">
        <f t="shared" ca="1" si="9710"/>
        <v xml:space="preserve">Regular specific diet - No (q_114a): Values must be numeric. </v>
      </c>
      <c r="ED473" s="14" t="str">
        <f t="shared" ca="1" si="9711"/>
        <v/>
      </c>
      <c r="EE473" s="14" t="str">
        <f t="shared" ca="1" si="9712"/>
        <v>Values must be numeric</v>
      </c>
      <c r="EF473" s="14" t="str">
        <f t="shared" ca="1" si="9713"/>
        <v/>
      </c>
      <c r="EG473" s="14" t="str">
        <f t="shared" ca="1" si="9714"/>
        <v/>
      </c>
      <c r="EM473" s="14" t="b">
        <f t="shared" ca="1" si="9715"/>
        <v>1</v>
      </c>
      <c r="EN473" s="14">
        <f t="shared" ca="1" si="9716"/>
        <v>441</v>
      </c>
      <c r="EO473" s="14" t="str">
        <f t="shared" ca="1" si="9717"/>
        <v>q_114a</v>
      </c>
      <c r="EP473" s="14" t="str">
        <f t="shared" ca="1" si="9718"/>
        <v xml:space="preserve">Regular specific diet - No (q_114a): Values must be numeric. </v>
      </c>
      <c r="EQ473" s="14" t="str">
        <f t="shared" ca="1" si="9719"/>
        <v/>
      </c>
    </row>
    <row r="474" spans="2:147" s="14" customFormat="1">
      <c r="B474" s="14" t="str">
        <f t="shared" ca="1" si="9645"/>
        <v/>
      </c>
      <c r="C474" s="14">
        <f t="shared" ca="1" si="9646"/>
        <v>442</v>
      </c>
      <c r="D474" s="14">
        <f t="shared" si="9647"/>
        <v>472</v>
      </c>
      <c r="E474" s="14" t="str">
        <f t="shared" ca="1" si="9648"/>
        <v>D</v>
      </c>
      <c r="F474" s="14" t="str">
        <f t="shared" ca="1" si="9649"/>
        <v>q_114b</v>
      </c>
      <c r="G474" s="14" t="str">
        <f t="shared" ca="1" si="9650"/>
        <v>Regular specific diet - Mediterranean</v>
      </c>
      <c r="H474" s="14" t="b">
        <f t="shared" ca="1" si="9651"/>
        <v>1</v>
      </c>
      <c r="I474" s="14" t="str">
        <f ca="1">IF($H474,ADDRESS(3,(D474+1)*2-1,4,,"["&amp;wew!$G$7&amp;"]"&amp;_sheetname_labels)&amp;":"&amp;ADDRESS(2+ster!$B$20,(D474+1)*2-1,4),"")</f>
        <v>[DBTemplate.xlsm]labels!AJI3:AJI61</v>
      </c>
      <c r="J474" s="14">
        <f t="array" aca="1" ref="J474" ca="1">IF(H474,MAX(0,MAX(IF(INDIRECT(I474)&lt;&gt;"",ROW(INDIRECT(I474)),""))-2),"")</f>
        <v>2</v>
      </c>
      <c r="K474" s="14" t="str">
        <f ca="1">IF($H474,IF($J474&gt;0,ADDRESS(3,(D474+1)*2-1,4,,"["&amp;wew!$G$7&amp;"]"&amp;_sheetname_labels)&amp;":"&amp;ADDRESS(2+J474,(D474+1)*2-1,4),""),"")</f>
        <v>[DBTemplate.xlsm]labels!AJI3:AJI4</v>
      </c>
      <c r="L474" s="14" t="str">
        <f ca="1">IF($H474,IF($J474&gt;0,ADDRESS(3,(D474+1)*2,4,,"["&amp;wew!$G$7&amp;"]"&amp;_sheetname_labels)&amp;":"&amp;ADDRESS(2+J474,(D474+1)*2,4),""),"")</f>
        <v>[DBTemplate.xlsm]labels!AJJ3:AJJ4</v>
      </c>
      <c r="M474" s="14">
        <f t="shared" ca="1" si="9652"/>
        <v>0</v>
      </c>
      <c r="N474" s="14">
        <f t="shared" ca="1" si="9653"/>
        <v>2</v>
      </c>
      <c r="O474" s="14" t="str">
        <f t="shared" ca="1" si="9654"/>
        <v>q_114b</v>
      </c>
      <c r="P474" s="14" t="str">
        <f t="shared" ca="1" si="9655"/>
        <v>Regular specific diet - Mediterranean</v>
      </c>
      <c r="Q474" s="14" t="str">
        <f ca="1">IF($BP474,ADDRESS(3,D474+1,4,,"["&amp;wew!$G$7&amp;"]"&amp;_sheetname_dataframe)&amp;":"&amp;ADDRESS(2+ster!$C$14,D474+1,4),"")</f>
        <v>[DBTemplate.xlsm]data_frame!RE3:RE3</v>
      </c>
      <c r="R474" s="14" t="str">
        <f>IF($BP474,IF(MID(_xll.FORMULATEXT(INDEX(INDIRECT(Q474),1)),1,1)="=", _xll.FORMULATEXT(INDEX(INDIRECT(Q474),1),2,TRUE),""),"")</f>
        <v/>
      </c>
      <c r="S474" s="14">
        <f t="array" aca="1" ref="S474" ca="1">IF(H474,SUM(IF((IFERROR(INDIRECT(Q474)&lt;&gt;"",FALSE))*(INDIRECT(ster!$D$14)&lt;&gt;""),1,0)),"")</f>
        <v>1</v>
      </c>
      <c r="T474" s="14">
        <f t="array" aca="1" ref="T474" ca="1">IF(H474,IF(M474&gt;0,SUM(IFERROR(1*(MATCH(INDIRECT(Q474),INDIRECT(K474),0)&gt;0),0)*(INDIRECT(ster!$D$14)&lt;&gt;"")*NOT(ISNUMBER(INDIRECT(Q474)))),0),"")</f>
        <v>0</v>
      </c>
      <c r="U474" s="14">
        <f t="array" aca="1" ref="U474" ca="1">IF(H474,SUM((IFERROR(INDIRECT(Q474)="",FALSE))*(INDIRECT(ster!$D$14)&lt;&gt;"")),"")</f>
        <v>0</v>
      </c>
      <c r="V474" s="14">
        <f t="array" aca="1" ref="V474" ca="1">IF(H474,SUM((IFERROR(INDIRECT(Q474)="#ąś",TRUE))*(INDIRECT(ster!$D$14)&lt;&gt;"")),"")</f>
        <v>0</v>
      </c>
      <c r="W474" s="14">
        <f t="array" aca="1" ref="W474" ca="1">IF(H474,SUM(ISNUMBER(INDIRECT(Q474))*(INDIRECT(ster!$D$14)&lt;&gt;"")),"")</f>
        <v>1</v>
      </c>
      <c r="X474" s="14">
        <f t="array" aca="1" ref="X474" ca="1">IF(AND(H474,W474&gt;0),IF(wew!$B$3,MIN(IF((INDIRECT(ster!$D$14)&lt;&gt;"")*IFERROR(INDIRECT($Q474)&lt;&gt;"",FALSE),IFERROR(INDIRECT($Q474),"X"),"X")),"&lt;włącz podświetlanie wartości&gt;"),"—")</f>
        <v>2</v>
      </c>
      <c r="Y474" s="14">
        <f t="array" aca="1" ref="Y474" ca="1">IF(AND(H474,W474&gt;0),IF(wew!$B$3,MAX(IF((INDIRECT(ster!$D$14)&lt;&gt;"")*IFERROR(INDIRECT($Q474)&lt;&gt;"",FALSE),IFERROR(INDIRECT($Q474),"X"),"X")),"&lt;włącz podświetlanie wartości&gt;"),"—")</f>
        <v>2</v>
      </c>
      <c r="Z474" s="14">
        <f t="shared" ca="1" si="9656"/>
        <v>0</v>
      </c>
      <c r="AA474" s="12">
        <f t="shared" ca="1" si="9657"/>
        <v>1</v>
      </c>
      <c r="AB474" s="17">
        <f t="array" aca="1" ref="AB474" ca="1">IF(H474,IF(W474&gt;0,SUM((INDIRECT(ster!$D$14)&lt;&gt;"")*IFERROR((INDIRECT(Q474)&lt;&gt;"")*(INDIRECT(Q474)=INT(INDIRECT(Q474))),0)),0),"")</f>
        <v>1</v>
      </c>
      <c r="AC474" s="17">
        <f t="array" aca="1" ref="AC474" ca="1">IF(H474,W474-AB474,"")</f>
        <v>0</v>
      </c>
      <c r="AD474" s="17">
        <f t="shared" ca="1" si="9658"/>
        <v>1</v>
      </c>
      <c r="AE474" s="17" t="b">
        <f t="shared" ca="1" si="9659"/>
        <v>0</v>
      </c>
      <c r="AF474" s="17" t="str">
        <f ca="1">IF(AE474,IF($H474,ADDRESS(3,D474+2,4,,"["&amp;wew!$G$7&amp;"]"&amp;_sheetname_dataframe)&amp;":"&amp;ADDRESS(2+ster!$C$14,D474+2,4),""),"")</f>
        <v/>
      </c>
      <c r="AG474" s="17" t="str">
        <f t="shared" ca="1" si="9660"/>
        <v/>
      </c>
      <c r="AH474" s="17" t="b">
        <f t="shared" ca="1" si="9661"/>
        <v>0</v>
      </c>
      <c r="AI474" s="17" t="str">
        <f ca="1">IF(AH474,IF($H474,ADDRESS(3,D474+3,4,,"["&amp;wew!$G$7&amp;"]"&amp;_sheetname_dataframe)&amp;":"&amp;ADDRESS(2+ster!$C$14,D474+3,4),""),"")</f>
        <v/>
      </c>
      <c r="AJ474" s="17" t="str">
        <f t="shared" ca="1" si="9662"/>
        <v/>
      </c>
      <c r="AK474" s="17" t="b">
        <f t="shared" ca="1" si="9663"/>
        <v>0</v>
      </c>
      <c r="AL474" s="17" t="b">
        <f t="shared" ca="1" si="9664"/>
        <v>0</v>
      </c>
      <c r="AM474" s="17" t="b">
        <f t="shared" ca="1" si="9665"/>
        <v>0</v>
      </c>
      <c r="AN474" s="17">
        <f t="shared" ca="1" si="9666"/>
        <v>0</v>
      </c>
      <c r="AO474" s="24" t="str">
        <f t="shared" ca="1" si="9667"/>
        <v/>
      </c>
      <c r="AP474" s="24" t="str">
        <f t="shared" ca="1" si="9668"/>
        <v/>
      </c>
      <c r="AQ474" s="17" t="b">
        <f t="shared" ca="1" si="9669"/>
        <v>0</v>
      </c>
      <c r="AR474" s="17" t="b">
        <f t="shared" ca="1" si="9670"/>
        <v>0</v>
      </c>
      <c r="AS474" s="17" t="b">
        <f t="shared" ca="1" si="9671"/>
        <v>0</v>
      </c>
      <c r="AT474" s="17" t="b">
        <f t="shared" ca="1" si="9672"/>
        <v>0</v>
      </c>
      <c r="AU474" s="17" t="b">
        <f t="shared" ca="1" si="9673"/>
        <v>1</v>
      </c>
      <c r="AV474" s="17" t="b">
        <f t="shared" ca="1" si="9674"/>
        <v>0</v>
      </c>
      <c r="AW474" s="17" t="b">
        <f t="shared" ca="1" si="9675"/>
        <v>1</v>
      </c>
      <c r="AX474" s="14" t="b">
        <f t="array" aca="1" ref="AX474" ca="1">IF(H474,N474&gt;0,"")</f>
        <v>1</v>
      </c>
      <c r="AY474" s="17" t="str">
        <f t="shared" ca="1" si="9676"/>
        <v>C3:C4</v>
      </c>
      <c r="AZ474" s="17" t="b">
        <f t="array" aca="1" ref="AZ474" ca="1">IF(AY474&lt;&gt;"",SUM(1*ISERROR(MATCH(INDIRECT(AY474),INDIRECT(K474),0)))=0,"")</f>
        <v>1</v>
      </c>
      <c r="BA474" s="17" t="b">
        <f t="shared" ca="1" si="9677"/>
        <v>1</v>
      </c>
      <c r="BB474" s="17" t="b">
        <v>0</v>
      </c>
      <c r="BC474" s="17" t="b">
        <f t="shared" ca="1" si="9678"/>
        <v>1</v>
      </c>
      <c r="BD474" s="17" t="b">
        <f t="shared" ca="1" si="9679"/>
        <v>0</v>
      </c>
      <c r="BE474" s="17" t="b">
        <f t="shared" ca="1" si="9680"/>
        <v>0</v>
      </c>
      <c r="BF474" s="17" t="b">
        <f t="shared" ca="1" si="9681"/>
        <v>0</v>
      </c>
      <c r="BG474" s="17" t="b">
        <f t="shared" ca="1" si="9682"/>
        <v>0</v>
      </c>
      <c r="BH474" s="17" t="b">
        <f t="shared" ca="1" si="9683"/>
        <v>1</v>
      </c>
      <c r="BI474" s="17">
        <f t="shared" ca="1" si="9684"/>
        <v>2</v>
      </c>
      <c r="BJ474" s="17" t="b">
        <f t="shared" ca="1" si="9685"/>
        <v>0</v>
      </c>
      <c r="BK474" s="17" t="str">
        <f t="shared" ca="1" si="9686"/>
        <v/>
      </c>
      <c r="BL474" s="17" t="str">
        <f t="shared" ca="1" si="9687"/>
        <v/>
      </c>
      <c r="BM474" s="17" t="str">
        <f t="shared" ca="1" si="9688"/>
        <v>F</v>
      </c>
      <c r="BN474" s="17" t="str">
        <f t="shared" ca="1" si="9689"/>
        <v>F</v>
      </c>
      <c r="BO474" s="17" t="str">
        <f t="shared" ca="1" si="9690"/>
        <v>N</v>
      </c>
      <c r="BP474" s="14" t="b">
        <f t="shared" ca="1" si="9691"/>
        <v>1</v>
      </c>
      <c r="BQ474" s="35"/>
      <c r="BX474" s="16"/>
      <c r="BY474" s="16"/>
      <c r="BZ474" s="16"/>
      <c r="CA474" s="16"/>
      <c r="CB474" s="16"/>
      <c r="CC474" s="16"/>
      <c r="CD474" s="16"/>
      <c r="CE474" s="16"/>
      <c r="CF474" s="16"/>
      <c r="CN474" s="14">
        <f ca="1">IF(H474,IFERROR(IsVariableNameLegal(O474),0),0)</f>
        <v>0</v>
      </c>
      <c r="CO474" s="14" t="str">
        <f t="array" aca="1" ref="CO474" ca="1">IF(H474,IF(COUNTIF(INDIRECT(wew!$C$13),O474)&gt;1,TRIM(SUBSTITUTE(_xll.MCONCAT(IF((INDIRECT(wew!$C$13)=O474)*(COLUMN(INDIRECT(wew!$C$13))&lt;&gt;D474+1),-1+COLUMN(INDIRECT(wew!$C$13)),"")," "),"  "," ")),""),"")</f>
        <v/>
      </c>
      <c r="CP474" s="14" t="str">
        <f t="array" aca="1" ref="CP474" ca="1">IF(P474&lt;&gt;"",IF(LEN(P474)&gt;150,1,""),"")</f>
        <v/>
      </c>
      <c r="CQ474" s="14" t="str">
        <f t="array" aca="1" ref="CQ474" ca="1">IF(AND(H474,NOT(ster!$J$3)),IF(COUNTIF(INDIRECT(wew!$C$15),P474)&gt;1,TRIM(SUBSTITUTE(_xll.MCONCAT(IF((INDIRECT(wew!$C$15)=P474)*(COLUMN(INDIRECT(wew!$C$15))&lt;&gt;D474+1),-1+COLUMN(INDIRECT(wew!$C$15)),"")," "),"  "," ")),""),"")</f>
        <v/>
      </c>
      <c r="CR474" s="14" t="str">
        <f t="array" aca="1" ref="CR474" ca="1">IF(H474,IF(AND(W474&gt;0,AO474&lt;&gt;""),TRIM(SUBSTITUTE(_xll.MCONCAT(IFERROR(IF(ISNUMBER(INDIRECT(Q474)),IF((INDIRECT(ster!$D$14)&lt;&gt;"")*(INDIRECT(Q474)&lt;AO474),INDIRECT(ster!$D$14) &amp; ": " &amp;  SUBSTITUTE(IF( AV474,IFERROR(TEXT(INDIRECT(Q474),"rrrr-mm-dd") &amp;" (" &amp; INDIRECT(Q474) &amp;")",INDIRECT(Q474)),INDIRECT(Q474))," "," "),""),""),"")," "),"  "," ")),""),"")</f>
        <v/>
      </c>
      <c r="CS474" s="14" t="str">
        <f t="array" aca="1" ref="CS474" ca="1">IF(H474,IF(AND(W474&gt;0,AP474&lt;&gt;""),TRIM(SUBSTITUTE(_xll.MCONCAT(IFERROR(IF(ISNUMBER(INDIRECT(Q474)),IF((INDIRECT(ster!$D$14)&lt;&gt;"")*(INDIRECT(Q474)&gt;AP474),INDIRECT(ster!$D$14) &amp; ": " &amp;  SUBSTITUTE(IF( AV474,IFERROR(TEXT(INDIRECT(Q474),"rrrr-mm-dd")&amp;" (" &amp; INDIRECT(Q474) &amp;")",INDIRECT(Q474)),INDIRECT(Q474))," "," "),""),""),"")," "),"  "," ")),""),"")</f>
        <v/>
      </c>
      <c r="CT474" s="14" t="str">
        <f t="array" aca="1" ref="CT474" ca="1">IF(H474,IF(AND(N474&gt;0,AR474),TRIM(SUBSTITUTE(_xll.MCONCAT(IFERROR(IF(ISNUMBER(INDIRECT(Q474)),IF((INDIRECT(ster!$D$14)&lt;&gt;"")*(IFERROR(0*(MATCH(INDIRECT(Q474),INDIRECT(K474),0)&gt;0),1)),INDIRECT(ster!$D$14) &amp; ": " &amp;  SUBSTITUTE(IF( AV474,IFERROR(TEXT(INDIRECT(Q474),"rrrr-mm-dd")&amp;" (" &amp; INDIRECT(Q474) &amp;")",INDIRECT(Q474)),INDIRECT(Q474))," "," "),""),""),"")," "),"  "," ")),""),"")</f>
        <v/>
      </c>
      <c r="CU474" s="14" t="str">
        <f t="array" aca="1" ref="CU474" ca="1">IF(H474,IF(AND(V474&gt;0),TRIM(SUBSTITUTE(_xll.MCONCAT(IF((INDIRECT(ster!$D$14)&lt;&gt;"")*(IFERROR(0*(INDIRECT(Q474)&lt;&gt;""),1)),INDIRECT(ster!$D$14),"")," "),"  "," ")),""),"")</f>
        <v/>
      </c>
      <c r="CV474" s="14" t="str">
        <f t="array" aca="1" ref="CV474" ca="1">IF(H474,IF(AS474,
TRIM(SUBSTITUTE(_xll.MCONCAT(IF(
   (INDIRECT(ster!$D$14)&lt;&gt;"")*
   ((INDIRECT(Q474)="")+
      NOT(ISNUMBER(INDIRECT(Q474)))*
      NOT(ISERROR(MATCH(INDIRECT(Q474),INDIRECT(K474),0)))
    ),
      INDIRECT(ster!$D$14),
   "")," "),"  "," ")),
""),"")</f>
        <v/>
      </c>
      <c r="CW474" s="14" t="str">
        <f t="array" aca="1" ref="CW474" ca="1">IF(H474,IF(AND(AQ474),TRIM(SUBSTITUTE(_xll.MCONCAT(IFERROR(IF(ISNUMBER(INDIRECT(Q474)),IF((INDIRECT(ster!$D$14)&lt;&gt;"")*(INDIRECT(Q474)&lt;&gt;INT(INDIRECT(Q474))),INDIRECT(ster!$D$14) &amp; ": " &amp; INDIRECT(Q474),""),""),"")," "),"  "," ")),""),"")</f>
        <v/>
      </c>
      <c r="CX474" s="14" t="str">
        <f t="array" aca="1" ref="CX474" ca="1">IF(H474,IF(OR(AU474,AV474),TRIM(SUBSTITUTE(_xll.MCONCAT(IF((INDIRECT(ster!$D$14)&lt;&gt;"")*NOT(ISNUMBER(INDIRECT(Q474))),IF(ISERROR(MATCH(INDIRECT(Q474),INDIRECT(K474),0)),IFERROR(IF(INDIRECT(Q474)&lt;&gt;"",INDIRECT(ster!$D$14) &amp; ": " &amp; SUBSTITUTE(INDIRECT(Q474)," "," "),""),""),""),"")," "),"  "," ")),""),"")</f>
        <v/>
      </c>
      <c r="CY474" s="14" t="str">
        <f t="array" aca="1" ref="CY474" ca="1">IF(H474,IF(AE474,TRIM(SUBSTITUTE(_xll.MCONCAT(IF((INDIRECT(ster!$D$14)&lt;&gt;"")*IFERROR(NOT(INDIRECT(AF474)),FALSE),IF(ISERROR(MATCH(INDIRECT(Q474),INDIRECT(K474),0)),IFERROR(IF(INDIRECT(Q474)&lt;&gt;"",INDIRECT(ster!$D$14)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CZ474" s="14" t="str">
        <f t="array" aca="1" ref="CZ474" ca="1">IF(H474,IF(AH474,TRIM(SUBSTITUTE(_xll.MCONCAT(IF((INDIRECT(ster!$D$14)&lt;&gt;"")*IFERROR(NOT(INDIRECT(AI474)),FALSE),IF(ISERROR(MATCH(INDIRECT(Q474),INDIRECT(K474),0)),IFERROR(IF(INDIRECT(Q474)&lt;&gt;"",INDIRECT(ster!$D$14)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DC474" s="14" t="str">
        <f ca="1">SUBSTITUTE(SUBSTITUTE(SUBSTITUTE(SUBSTITUTE(_xll.MCONCAT(DG474:DS474,"■"),"■■","■"),"■■","■"),"■■","■"),"■■","■")</f>
        <v>■</v>
      </c>
      <c r="DD474" s="14" t="str">
        <f t="shared" ca="1" si="9692"/>
        <v/>
      </c>
      <c r="DE474" s="14" t="str">
        <f t="shared" ca="1" si="9693"/>
        <v/>
      </c>
      <c r="DF474" s="14" t="str">
        <f t="shared" ca="1" si="9694"/>
        <v/>
      </c>
      <c r="DG474" s="14" t="str">
        <f t="shared" ca="1" si="9695"/>
        <v/>
      </c>
      <c r="DH474" s="14" t="str">
        <f t="shared" ca="1" si="9696"/>
        <v/>
      </c>
      <c r="DI474" s="14" t="str">
        <f t="shared" ca="1" si="9697"/>
        <v/>
      </c>
      <c r="DJ474" s="14" t="str">
        <f t="shared" ca="1" si="9698"/>
        <v/>
      </c>
      <c r="DK474" s="14" t="str">
        <f t="shared" ca="1" si="9699"/>
        <v/>
      </c>
      <c r="DL474" s="14" t="str">
        <f t="shared" ca="1" si="9700"/>
        <v/>
      </c>
      <c r="DM474" s="14" t="str">
        <f t="shared" ca="1" si="9701"/>
        <v/>
      </c>
      <c r="DN474" s="14" t="str">
        <f t="array" aca="1" ref="DN474" ca="1">IF(CU474&lt;&gt;"","There are errors in the entered values in the following cases: " &amp;SUBSTITUTE(CU474," ",", "),"")</f>
        <v/>
      </c>
      <c r="DO474" s="14" t="str">
        <f t="shared" ca="1" si="9702"/>
        <v/>
      </c>
      <c r="DP474" s="14" t="str">
        <f t="shared" ca="1" si="9703"/>
        <v/>
      </c>
      <c r="DQ474" s="14" t="str">
        <f t="shared" ca="1" si="9704"/>
        <v/>
      </c>
      <c r="DR474" s="14" t="str">
        <f t="shared" ca="1" si="9705"/>
        <v/>
      </c>
      <c r="DS474" s="14" t="str">
        <f t="shared" ca="1" si="9706"/>
        <v/>
      </c>
      <c r="DZ474" s="14" t="b">
        <f t="shared" ca="1" si="9707"/>
        <v>0</v>
      </c>
      <c r="EA474" s="14" t="str">
        <f t="shared" ca="1" si="9708"/>
        <v>Regular specific diet - Mediterranean (q_114b)</v>
      </c>
      <c r="EB474" s="14" t="str">
        <f t="shared" ca="1" si="9709"/>
        <v xml:space="preserve">Values must be numeric. </v>
      </c>
      <c r="EC474" s="14" t="str">
        <f t="shared" ca="1" si="9710"/>
        <v xml:space="preserve">Regular specific diet - Mediterranean (q_114b): Values must be numeric. </v>
      </c>
      <c r="ED474" s="14" t="str">
        <f t="shared" ca="1" si="9711"/>
        <v/>
      </c>
      <c r="EE474" s="14" t="str">
        <f t="shared" ca="1" si="9712"/>
        <v>Values must be numeric</v>
      </c>
      <c r="EF474" s="14" t="str">
        <f t="shared" ca="1" si="9713"/>
        <v/>
      </c>
      <c r="EG474" s="14" t="str">
        <f t="shared" ca="1" si="9714"/>
        <v/>
      </c>
      <c r="EM474" s="14" t="b">
        <f t="shared" ca="1" si="9715"/>
        <v>1</v>
      </c>
      <c r="EN474" s="14">
        <f t="shared" ca="1" si="9716"/>
        <v>442</v>
      </c>
      <c r="EO474" s="14" t="str">
        <f t="shared" ca="1" si="9717"/>
        <v>q_114b</v>
      </c>
      <c r="EP474" s="14" t="str">
        <f t="shared" ca="1" si="9718"/>
        <v xml:space="preserve">Regular specific diet - Mediterranean (q_114b): Values must be numeric. </v>
      </c>
      <c r="EQ474" s="14" t="str">
        <f t="shared" ca="1" si="9719"/>
        <v/>
      </c>
    </row>
    <row r="475" spans="2:147" s="14" customFormat="1">
      <c r="B475" s="14" t="str">
        <f t="shared" ca="1" si="9645"/>
        <v/>
      </c>
      <c r="C475" s="14">
        <f t="shared" ca="1" si="9646"/>
        <v>443</v>
      </c>
      <c r="D475" s="14">
        <f t="shared" si="9647"/>
        <v>473</v>
      </c>
      <c r="E475" s="14" t="str">
        <f t="shared" ca="1" si="9648"/>
        <v>D</v>
      </c>
      <c r="F475" s="14" t="str">
        <f t="shared" ca="1" si="9649"/>
        <v>q_114c</v>
      </c>
      <c r="G475" s="14" t="str">
        <f t="shared" ca="1" si="9650"/>
        <v>Regular specific diet - Vegetarian</v>
      </c>
      <c r="H475" s="14" t="b">
        <f t="shared" ca="1" si="9651"/>
        <v>1</v>
      </c>
      <c r="I475" s="14" t="str">
        <f ca="1">IF($H475,ADDRESS(3,(D475+1)*2-1,4,,"["&amp;wew!$G$7&amp;"]"&amp;_sheetname_labels)&amp;":"&amp;ADDRESS(2+ster!$B$20,(D475+1)*2-1,4),"")</f>
        <v>[DBTemplate.xlsm]labels!AJK3:AJK61</v>
      </c>
      <c r="J475" s="14">
        <f t="array" aca="1" ref="J475" ca="1">IF(H475,MAX(0,MAX(IF(INDIRECT(I475)&lt;&gt;"",ROW(INDIRECT(I475)),""))-2),"")</f>
        <v>2</v>
      </c>
      <c r="K475" s="14" t="str">
        <f ca="1">IF($H475,IF($J475&gt;0,ADDRESS(3,(D475+1)*2-1,4,,"["&amp;wew!$G$7&amp;"]"&amp;_sheetname_labels)&amp;":"&amp;ADDRESS(2+J475,(D475+1)*2-1,4),""),"")</f>
        <v>[DBTemplate.xlsm]labels!AJK3:AJK4</v>
      </c>
      <c r="L475" s="14" t="str">
        <f ca="1">IF($H475,IF($J475&gt;0,ADDRESS(3,(D475+1)*2,4,,"["&amp;wew!$G$7&amp;"]"&amp;_sheetname_labels)&amp;":"&amp;ADDRESS(2+J475,(D475+1)*2,4),""),"")</f>
        <v>[DBTemplate.xlsm]labels!AJL3:AJL4</v>
      </c>
      <c r="M475" s="14">
        <f t="shared" ca="1" si="9652"/>
        <v>0</v>
      </c>
      <c r="N475" s="14">
        <f t="shared" ca="1" si="9653"/>
        <v>2</v>
      </c>
      <c r="O475" s="14" t="str">
        <f t="shared" ca="1" si="9654"/>
        <v>q_114c</v>
      </c>
      <c r="P475" s="14" t="str">
        <f t="shared" ca="1" si="9655"/>
        <v>Regular specific diet - Vegetarian</v>
      </c>
      <c r="Q475" s="14" t="str">
        <f ca="1">IF($BP475,ADDRESS(3,D475+1,4,,"["&amp;wew!$G$7&amp;"]"&amp;_sheetname_dataframe)&amp;":"&amp;ADDRESS(2+ster!$C$14,D475+1,4),"")</f>
        <v>[DBTemplate.xlsm]data_frame!RF3:RF3</v>
      </c>
      <c r="R475" s="14" t="str">
        <f>IF($BP475,IF(MID(_xll.FORMULATEXT(INDEX(INDIRECT(Q475),1)),1,1)="=", _xll.FORMULATEXT(INDEX(INDIRECT(Q475),1),2,TRUE),""),"")</f>
        <v/>
      </c>
      <c r="S475" s="14">
        <f t="array" aca="1" ref="S475" ca="1">IF(H475,SUM(IF((IFERROR(INDIRECT(Q475)&lt;&gt;"",FALSE))*(INDIRECT(ster!$D$14)&lt;&gt;""),1,0)),"")</f>
        <v>0</v>
      </c>
      <c r="T475" s="14">
        <f t="array" aca="1" ref="T475" ca="1">IF(H475,IF(M475&gt;0,SUM(IFERROR(1*(MATCH(INDIRECT(Q475),INDIRECT(K475),0)&gt;0),0)*(INDIRECT(ster!$D$14)&lt;&gt;"")*NOT(ISNUMBER(INDIRECT(Q475)))),0),"")</f>
        <v>0</v>
      </c>
      <c r="U475" s="14">
        <f t="array" aca="1" ref="U475" ca="1">IF(H475,SUM((IFERROR(INDIRECT(Q475)="",FALSE))*(INDIRECT(ster!$D$14)&lt;&gt;"")),"")</f>
        <v>1</v>
      </c>
      <c r="V475" s="14">
        <f t="array" aca="1" ref="V475" ca="1">IF(H475,SUM((IFERROR(INDIRECT(Q475)="#ąś",TRUE))*(INDIRECT(ster!$D$14)&lt;&gt;"")),"")</f>
        <v>0</v>
      </c>
      <c r="W475" s="14">
        <f t="array" aca="1" ref="W475" ca="1">IF(H475,SUM(ISNUMBER(INDIRECT(Q475))*(INDIRECT(ster!$D$14)&lt;&gt;"")),"")</f>
        <v>0</v>
      </c>
      <c r="X475" s="14" t="str">
        <f t="array" aca="1" ref="X475" ca="1">IF(AND(H475,W475&gt;0),IF(wew!$B$3,MIN(IF((INDIRECT(ster!$D$14)&lt;&gt;"")*IFERROR(INDIRECT($Q475)&lt;&gt;"",FALSE),IFERROR(INDIRECT($Q475),"X"),"X")),"&lt;włącz podświetlanie wartości&gt;"),"—")</f>
        <v>—</v>
      </c>
      <c r="Y475" s="14" t="str">
        <f t="array" aca="1" ref="Y475" ca="1">IF(AND(H475,W475&gt;0),IF(wew!$B$3,MAX(IF((INDIRECT(ster!$D$14)&lt;&gt;"")*IFERROR(INDIRECT($Q475)&lt;&gt;"",FALSE),IFERROR(INDIRECT($Q475),"X"),"X")),"&lt;włącz podświetlanie wartości&gt;"),"—")</f>
        <v>—</v>
      </c>
      <c r="Z475" s="14">
        <f t="shared" ca="1" si="9656"/>
        <v>0</v>
      </c>
      <c r="AA475" s="12" t="str">
        <f t="shared" ca="1" si="9657"/>
        <v>—</v>
      </c>
      <c r="AB475" s="17">
        <f t="array" aca="1" ref="AB475" ca="1">IF(H475,IF(W475&gt;0,SUM((INDIRECT(ster!$D$14)&lt;&gt;"")*IFERROR((INDIRECT(Q475)&lt;&gt;"")*(INDIRECT(Q475)=INT(INDIRECT(Q475))),0)),0),"")</f>
        <v>0</v>
      </c>
      <c r="AC475" s="17">
        <f t="array" aca="1" ref="AC475" ca="1">IF(H475,W475-AB475,"")</f>
        <v>0</v>
      </c>
      <c r="AD475" s="17">
        <f t="shared" ca="1" si="9658"/>
        <v>1</v>
      </c>
      <c r="AE475" s="17" t="b">
        <f t="shared" ca="1" si="9659"/>
        <v>0</v>
      </c>
      <c r="AF475" s="17" t="str">
        <f ca="1">IF(AE475,IF($H475,ADDRESS(3,D475+2,4,,"["&amp;wew!$G$7&amp;"]"&amp;_sheetname_dataframe)&amp;":"&amp;ADDRESS(2+ster!$C$14,D475+2,4),""),"")</f>
        <v/>
      </c>
      <c r="AG475" s="17" t="str">
        <f t="shared" ca="1" si="9660"/>
        <v/>
      </c>
      <c r="AH475" s="17" t="b">
        <f t="shared" ca="1" si="9661"/>
        <v>0</v>
      </c>
      <c r="AI475" s="17" t="str">
        <f ca="1">IF(AH475,IF($H475,ADDRESS(3,D475+3,4,,"["&amp;wew!$G$7&amp;"]"&amp;_sheetname_dataframe)&amp;":"&amp;ADDRESS(2+ster!$C$14,D475+3,4),""),"")</f>
        <v/>
      </c>
      <c r="AJ475" s="17" t="str">
        <f t="shared" ca="1" si="9662"/>
        <v/>
      </c>
      <c r="AK475" s="17" t="b">
        <f t="shared" ca="1" si="9663"/>
        <v>0</v>
      </c>
      <c r="AL475" s="17" t="b">
        <f t="shared" ca="1" si="9664"/>
        <v>0</v>
      </c>
      <c r="AM475" s="17" t="b">
        <f t="shared" ca="1" si="9665"/>
        <v>0</v>
      </c>
      <c r="AN475" s="17">
        <f t="shared" ca="1" si="9666"/>
        <v>0</v>
      </c>
      <c r="AO475" s="24" t="str">
        <f t="shared" ca="1" si="9667"/>
        <v/>
      </c>
      <c r="AP475" s="24" t="str">
        <f t="shared" ca="1" si="9668"/>
        <v/>
      </c>
      <c r="AQ475" s="17" t="b">
        <f t="shared" ca="1" si="9669"/>
        <v>0</v>
      </c>
      <c r="AR475" s="17" t="b">
        <f t="shared" ca="1" si="9670"/>
        <v>0</v>
      </c>
      <c r="AS475" s="17" t="b">
        <f t="shared" ca="1" si="9671"/>
        <v>0</v>
      </c>
      <c r="AT475" s="17" t="b">
        <f t="shared" ca="1" si="9672"/>
        <v>0</v>
      </c>
      <c r="AU475" s="17" t="b">
        <f t="shared" ca="1" si="9673"/>
        <v>1</v>
      </c>
      <c r="AV475" s="17" t="b">
        <f t="shared" ca="1" si="9674"/>
        <v>0</v>
      </c>
      <c r="AW475" s="17" t="b">
        <f t="shared" ca="1" si="9675"/>
        <v>0</v>
      </c>
      <c r="AX475" s="14" t="b">
        <f t="array" aca="1" ref="AX475" ca="1">IF(H475,N475&gt;0,"")</f>
        <v>1</v>
      </c>
      <c r="AY475" s="17" t="str">
        <f t="shared" ca="1" si="9676"/>
        <v>C3:C4</v>
      </c>
      <c r="AZ475" s="17" t="b">
        <f t="array" aca="1" ref="AZ475" ca="1">IF(AY475&lt;&gt;"",SUM(1*ISERROR(MATCH(INDIRECT(AY475),INDIRECT(K475),0)))=0,"")</f>
        <v>1</v>
      </c>
      <c r="BA475" s="17" t="b">
        <f t="shared" ca="1" si="9677"/>
        <v>1</v>
      </c>
      <c r="BB475" s="17" t="b">
        <v>0</v>
      </c>
      <c r="BC475" s="17" t="b">
        <f t="shared" ca="1" si="9678"/>
        <v>1</v>
      </c>
      <c r="BD475" s="17" t="b">
        <f t="shared" ca="1" si="9679"/>
        <v>0</v>
      </c>
      <c r="BE475" s="17" t="b">
        <f t="shared" ca="1" si="9680"/>
        <v>0</v>
      </c>
      <c r="BF475" s="17" t="b">
        <f t="shared" ca="1" si="9681"/>
        <v>0</v>
      </c>
      <c r="BG475" s="17" t="b">
        <f t="shared" ca="1" si="9682"/>
        <v>0</v>
      </c>
      <c r="BH475" s="17" t="b">
        <f t="shared" ca="1" si="9683"/>
        <v>1</v>
      </c>
      <c r="BI475" s="17">
        <f t="shared" ca="1" si="9684"/>
        <v>2</v>
      </c>
      <c r="BJ475" s="17" t="b">
        <f t="shared" ca="1" si="9685"/>
        <v>0</v>
      </c>
      <c r="BK475" s="17" t="str">
        <f t="shared" ca="1" si="9686"/>
        <v/>
      </c>
      <c r="BL475" s="17" t="str">
        <f t="shared" ca="1" si="9687"/>
        <v/>
      </c>
      <c r="BM475" s="17" t="str">
        <f t="shared" ca="1" si="9688"/>
        <v>F</v>
      </c>
      <c r="BN475" s="17" t="str">
        <f t="shared" ca="1" si="9689"/>
        <v>F</v>
      </c>
      <c r="BO475" s="17" t="str">
        <f t="shared" ca="1" si="9690"/>
        <v>N</v>
      </c>
      <c r="BP475" s="14" t="b">
        <f t="shared" ca="1" si="9691"/>
        <v>1</v>
      </c>
      <c r="BQ475" s="35"/>
      <c r="BX475" s="16"/>
      <c r="BY475" s="16"/>
      <c r="BZ475" s="16"/>
      <c r="CA475" s="16"/>
      <c r="CB475" s="16"/>
      <c r="CC475" s="16"/>
      <c r="CD475" s="16"/>
      <c r="CE475" s="16"/>
      <c r="CF475" s="16"/>
      <c r="CN475" s="14">
        <f ca="1">IF(H475,IFERROR(IsVariableNameLegal(O475),0),0)</f>
        <v>0</v>
      </c>
      <c r="CO475" s="14" t="str">
        <f t="array" aca="1" ref="CO475" ca="1">IF(H475,IF(COUNTIF(INDIRECT(wew!$C$13),O475)&gt;1,TRIM(SUBSTITUTE(_xll.MCONCAT(IF((INDIRECT(wew!$C$13)=O475)*(COLUMN(INDIRECT(wew!$C$13))&lt;&gt;D475+1),-1+COLUMN(INDIRECT(wew!$C$13)),"")," "),"  "," ")),""),"")</f>
        <v/>
      </c>
      <c r="CP475" s="14" t="str">
        <f t="array" aca="1" ref="CP475" ca="1">IF(P475&lt;&gt;"",IF(LEN(P475)&gt;150,1,""),"")</f>
        <v/>
      </c>
      <c r="CQ475" s="14" t="str">
        <f t="array" aca="1" ref="CQ475" ca="1">IF(AND(H475,NOT(ster!$J$3)),IF(COUNTIF(INDIRECT(wew!$C$15),P475)&gt;1,TRIM(SUBSTITUTE(_xll.MCONCAT(IF((INDIRECT(wew!$C$15)=P475)*(COLUMN(INDIRECT(wew!$C$15))&lt;&gt;D475+1),-1+COLUMN(INDIRECT(wew!$C$15)),"")," "),"  "," ")),""),"")</f>
        <v/>
      </c>
      <c r="CR475" s="14" t="str">
        <f t="array" aca="1" ref="CR475" ca="1">IF(H475,IF(AND(W475&gt;0,AO475&lt;&gt;""),TRIM(SUBSTITUTE(_xll.MCONCAT(IFERROR(IF(ISNUMBER(INDIRECT(Q475)),IF((INDIRECT(ster!$D$14)&lt;&gt;"")*(INDIRECT(Q475)&lt;AO475),INDIRECT(ster!$D$14) &amp; ": " &amp;  SUBSTITUTE(IF( AV475,IFERROR(TEXT(INDIRECT(Q475),"rrrr-mm-dd") &amp;" (" &amp; INDIRECT(Q475) &amp;")",INDIRECT(Q475)),INDIRECT(Q475))," "," "),""),""),"")," "),"  "," ")),""),"")</f>
        <v/>
      </c>
      <c r="CS475" s="14" t="str">
        <f t="array" aca="1" ref="CS475" ca="1">IF(H475,IF(AND(W475&gt;0,AP475&lt;&gt;""),TRIM(SUBSTITUTE(_xll.MCONCAT(IFERROR(IF(ISNUMBER(INDIRECT(Q475)),IF((INDIRECT(ster!$D$14)&lt;&gt;"")*(INDIRECT(Q475)&gt;AP475),INDIRECT(ster!$D$14) &amp; ": " &amp;  SUBSTITUTE(IF( AV475,IFERROR(TEXT(INDIRECT(Q475),"rrrr-mm-dd")&amp;" (" &amp; INDIRECT(Q475) &amp;")",INDIRECT(Q475)),INDIRECT(Q475))," "," "),""),""),"")," "),"  "," ")),""),"")</f>
        <v/>
      </c>
      <c r="CT475" s="14" t="str">
        <f t="array" aca="1" ref="CT475" ca="1">IF(H475,IF(AND(N475&gt;0,AR475),TRIM(SUBSTITUTE(_xll.MCONCAT(IFERROR(IF(ISNUMBER(INDIRECT(Q475)),IF((INDIRECT(ster!$D$14)&lt;&gt;"")*(IFERROR(0*(MATCH(INDIRECT(Q475),INDIRECT(K475),0)&gt;0),1)),INDIRECT(ster!$D$14) &amp; ": " &amp;  SUBSTITUTE(IF( AV475,IFERROR(TEXT(INDIRECT(Q475),"rrrr-mm-dd")&amp;" (" &amp; INDIRECT(Q475) &amp;")",INDIRECT(Q475)),INDIRECT(Q475))," "," "),""),""),"")," "),"  "," ")),""),"")</f>
        <v/>
      </c>
      <c r="CU475" s="14" t="str">
        <f t="array" aca="1" ref="CU475" ca="1">IF(H475,IF(AND(V475&gt;0),TRIM(SUBSTITUTE(_xll.MCONCAT(IF((INDIRECT(ster!$D$14)&lt;&gt;"")*(IFERROR(0*(INDIRECT(Q475)&lt;&gt;""),1)),INDIRECT(ster!$D$14),"")," "),"  "," ")),""),"")</f>
        <v/>
      </c>
      <c r="CV475" s="14" t="str">
        <f t="array" aca="1" ref="CV475" ca="1">IF(H475,IF(AS475,
TRIM(SUBSTITUTE(_xll.MCONCAT(IF(
   (INDIRECT(ster!$D$14)&lt;&gt;"")*
   ((INDIRECT(Q475)="")+
      NOT(ISNUMBER(INDIRECT(Q475)))*
      NOT(ISERROR(MATCH(INDIRECT(Q475),INDIRECT(K475),0)))
    ),
      INDIRECT(ster!$D$14),
   "")," "),"  "," ")),
""),"")</f>
        <v/>
      </c>
      <c r="CW475" s="14" t="str">
        <f t="array" aca="1" ref="CW475" ca="1">IF(H475,IF(AND(AQ475),TRIM(SUBSTITUTE(_xll.MCONCAT(IFERROR(IF(ISNUMBER(INDIRECT(Q475)),IF((INDIRECT(ster!$D$14)&lt;&gt;"")*(INDIRECT(Q475)&lt;&gt;INT(INDIRECT(Q475))),INDIRECT(ster!$D$14) &amp; ": " &amp; INDIRECT(Q475),""),""),"")," "),"  "," ")),""),"")</f>
        <v/>
      </c>
      <c r="CX475" s="14" t="str">
        <f t="array" aca="1" ref="CX475" ca="1">IF(H475,IF(OR(AU475,AV475),TRIM(SUBSTITUTE(_xll.MCONCAT(IF((INDIRECT(ster!$D$14)&lt;&gt;"")*NOT(ISNUMBER(INDIRECT(Q475))),IF(ISERROR(MATCH(INDIRECT(Q475),INDIRECT(K475),0)),IFERROR(IF(INDIRECT(Q475)&lt;&gt;"",INDIRECT(ster!$D$14) &amp; ": " &amp; SUBSTITUTE(INDIRECT(Q475)," "," "),""),""),""),"")," "),"  "," ")),""),"")</f>
        <v/>
      </c>
      <c r="CY475" s="14" t="str">
        <f t="array" aca="1" ref="CY475" ca="1">IF(H475,IF(AE475,TRIM(SUBSTITUTE(_xll.MCONCAT(IF((INDIRECT(ster!$D$14)&lt;&gt;"")*IFERROR(NOT(INDIRECT(AF475)),FALSE),IF(ISERROR(MATCH(INDIRECT(Q475),INDIRECT(K475),0)),IFERROR(IF(INDIRECT(Q475)&lt;&gt;"",INDIRECT(ster!$D$14)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CZ475" s="14" t="str">
        <f t="array" aca="1" ref="CZ475" ca="1">IF(H475,IF(AH475,TRIM(SUBSTITUTE(_xll.MCONCAT(IF((INDIRECT(ster!$D$14)&lt;&gt;"")*IFERROR(NOT(INDIRECT(AI475)),FALSE),IF(ISERROR(MATCH(INDIRECT(Q475),INDIRECT(K475),0)),IFERROR(IF(INDIRECT(Q475)&lt;&gt;"",INDIRECT(ster!$D$14)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DC475" s="14" t="str">
        <f ca="1">SUBSTITUTE(SUBSTITUTE(SUBSTITUTE(SUBSTITUTE(_xll.MCONCAT(DG475:DS475,"■"),"■■","■"),"■■","■"),"■■","■"),"■■","■")</f>
        <v>■</v>
      </c>
      <c r="DD475" s="14" t="str">
        <f t="shared" ca="1" si="9692"/>
        <v/>
      </c>
      <c r="DE475" s="14" t="str">
        <f t="shared" ca="1" si="9693"/>
        <v/>
      </c>
      <c r="DF475" s="14" t="str">
        <f t="shared" ca="1" si="9694"/>
        <v/>
      </c>
      <c r="DG475" s="14" t="str">
        <f t="shared" ca="1" si="9695"/>
        <v/>
      </c>
      <c r="DH475" s="14" t="str">
        <f t="shared" ca="1" si="9696"/>
        <v/>
      </c>
      <c r="DI475" s="14" t="str">
        <f t="shared" ca="1" si="9697"/>
        <v/>
      </c>
      <c r="DJ475" s="14" t="str">
        <f t="shared" ca="1" si="9698"/>
        <v/>
      </c>
      <c r="DK475" s="14" t="str">
        <f t="shared" ca="1" si="9699"/>
        <v/>
      </c>
      <c r="DL475" s="14" t="str">
        <f t="shared" ca="1" si="9700"/>
        <v/>
      </c>
      <c r="DM475" s="14" t="str">
        <f t="shared" ca="1" si="9701"/>
        <v/>
      </c>
      <c r="DN475" s="14" t="str">
        <f t="array" aca="1" ref="DN475" ca="1">IF(CU475&lt;&gt;"","There are errors in the entered values in the following cases: " &amp;SUBSTITUTE(CU475," ",", "),"")</f>
        <v/>
      </c>
      <c r="DO475" s="14" t="str">
        <f t="shared" ca="1" si="9702"/>
        <v/>
      </c>
      <c r="DP475" s="14" t="str">
        <f t="shared" ca="1" si="9703"/>
        <v/>
      </c>
      <c r="DQ475" s="14" t="str">
        <f t="shared" ca="1" si="9704"/>
        <v/>
      </c>
      <c r="DR475" s="14" t="str">
        <f t="shared" ca="1" si="9705"/>
        <v/>
      </c>
      <c r="DS475" s="14" t="str">
        <f t="shared" ca="1" si="9706"/>
        <v/>
      </c>
      <c r="DZ475" s="14" t="b">
        <f t="shared" ca="1" si="9707"/>
        <v>0</v>
      </c>
      <c r="EA475" s="14" t="str">
        <f t="shared" ca="1" si="9708"/>
        <v>Regular specific diet - Vegetarian (q_114c)</v>
      </c>
      <c r="EB475" s="14" t="str">
        <f t="shared" ca="1" si="9709"/>
        <v xml:space="preserve">Values must be numeric. </v>
      </c>
      <c r="EC475" s="14" t="str">
        <f t="shared" ca="1" si="9710"/>
        <v xml:space="preserve">Regular specific diet - Vegetarian (q_114c): Values must be numeric. </v>
      </c>
      <c r="ED475" s="14" t="str">
        <f t="shared" ca="1" si="9711"/>
        <v/>
      </c>
      <c r="EE475" s="14" t="str">
        <f t="shared" ca="1" si="9712"/>
        <v>Values must be numeric</v>
      </c>
      <c r="EF475" s="14" t="str">
        <f t="shared" ca="1" si="9713"/>
        <v/>
      </c>
      <c r="EG475" s="14" t="str">
        <f t="shared" ca="1" si="9714"/>
        <v/>
      </c>
      <c r="EM475" s="14" t="b">
        <f t="shared" ca="1" si="9715"/>
        <v>1</v>
      </c>
      <c r="EN475" s="14">
        <f t="shared" ca="1" si="9716"/>
        <v>443</v>
      </c>
      <c r="EO475" s="14" t="str">
        <f t="shared" ca="1" si="9717"/>
        <v>q_114c</v>
      </c>
      <c r="EP475" s="14" t="str">
        <f t="shared" ca="1" si="9718"/>
        <v xml:space="preserve">Regular specific diet - Vegetarian (q_114c): Values must be numeric. </v>
      </c>
      <c r="EQ475" s="14" t="str">
        <f t="shared" ca="1" si="9719"/>
        <v/>
      </c>
    </row>
    <row r="476" spans="2:147" s="14" customFormat="1">
      <c r="B476" s="14" t="str">
        <f t="shared" ca="1" si="9645"/>
        <v/>
      </c>
      <c r="C476" s="14">
        <f t="shared" ca="1" si="9646"/>
        <v>444</v>
      </c>
      <c r="D476" s="14">
        <f t="shared" si="9647"/>
        <v>474</v>
      </c>
      <c r="E476" s="14" t="str">
        <f t="shared" ca="1" si="9648"/>
        <v>D</v>
      </c>
      <c r="F476" s="14" t="str">
        <f t="shared" ca="1" si="9649"/>
        <v>q_114d</v>
      </c>
      <c r="G476" s="14" t="str">
        <f t="shared" ca="1" si="9650"/>
        <v>Regular specific diet - Vegan</v>
      </c>
      <c r="H476" s="14" t="b">
        <f t="shared" ca="1" si="9651"/>
        <v>1</v>
      </c>
      <c r="I476" s="14" t="str">
        <f ca="1">IF($H476,ADDRESS(3,(D476+1)*2-1,4,,"["&amp;wew!$G$7&amp;"]"&amp;_sheetname_labels)&amp;":"&amp;ADDRESS(2+ster!$B$20,(D476+1)*2-1,4),"")</f>
        <v>[DBTemplate.xlsm]labels!AJM3:AJM61</v>
      </c>
      <c r="J476" s="14">
        <f t="array" aca="1" ref="J476" ca="1">IF(H476,MAX(0,MAX(IF(INDIRECT(I476)&lt;&gt;"",ROW(INDIRECT(I476)),""))-2),"")</f>
        <v>2</v>
      </c>
      <c r="K476" s="14" t="str">
        <f ca="1">IF($H476,IF($J476&gt;0,ADDRESS(3,(D476+1)*2-1,4,,"["&amp;wew!$G$7&amp;"]"&amp;_sheetname_labels)&amp;":"&amp;ADDRESS(2+J476,(D476+1)*2-1,4),""),"")</f>
        <v>[DBTemplate.xlsm]labels!AJM3:AJM4</v>
      </c>
      <c r="L476" s="14" t="str">
        <f ca="1">IF($H476,IF($J476&gt;0,ADDRESS(3,(D476+1)*2,4,,"["&amp;wew!$G$7&amp;"]"&amp;_sheetname_labels)&amp;":"&amp;ADDRESS(2+J476,(D476+1)*2,4),""),"")</f>
        <v>[DBTemplate.xlsm]labels!AJN3:AJN4</v>
      </c>
      <c r="M476" s="14">
        <f t="shared" ca="1" si="9652"/>
        <v>0</v>
      </c>
      <c r="N476" s="14">
        <f t="shared" ca="1" si="9653"/>
        <v>2</v>
      </c>
      <c r="O476" s="14" t="str">
        <f t="shared" ca="1" si="9654"/>
        <v>q_114d</v>
      </c>
      <c r="P476" s="14" t="str">
        <f t="shared" ca="1" si="9655"/>
        <v>Regular specific diet - Vegan</v>
      </c>
      <c r="Q476" s="14" t="str">
        <f ca="1">IF($BP476,ADDRESS(3,D476+1,4,,"["&amp;wew!$G$7&amp;"]"&amp;_sheetname_dataframe)&amp;":"&amp;ADDRESS(2+ster!$C$14,D476+1,4),"")</f>
        <v>[DBTemplate.xlsm]data_frame!RG3:RG3</v>
      </c>
      <c r="R476" s="14" t="str">
        <f>IF($BP476,IF(MID(_xll.FORMULATEXT(INDEX(INDIRECT(Q476),1)),1,1)="=", _xll.FORMULATEXT(INDEX(INDIRECT(Q476),1),2,TRUE),""),"")</f>
        <v/>
      </c>
      <c r="S476" s="14">
        <f t="array" aca="1" ref="S476" ca="1">IF(H476,SUM(IF((IFERROR(INDIRECT(Q476)&lt;&gt;"",FALSE))*(INDIRECT(ster!$D$14)&lt;&gt;""),1,0)),"")</f>
        <v>1</v>
      </c>
      <c r="T476" s="14">
        <f t="array" aca="1" ref="T476" ca="1">IF(H476,IF(M476&gt;0,SUM(IFERROR(1*(MATCH(INDIRECT(Q476),INDIRECT(K476),0)&gt;0),0)*(INDIRECT(ster!$D$14)&lt;&gt;"")*NOT(ISNUMBER(INDIRECT(Q476)))),0),"")</f>
        <v>0</v>
      </c>
      <c r="U476" s="14">
        <f t="array" aca="1" ref="U476" ca="1">IF(H476,SUM((IFERROR(INDIRECT(Q476)="",FALSE))*(INDIRECT(ster!$D$14)&lt;&gt;"")),"")</f>
        <v>0</v>
      </c>
      <c r="V476" s="14">
        <f t="array" aca="1" ref="V476" ca="1">IF(H476,SUM((IFERROR(INDIRECT(Q476)="#ąś",TRUE))*(INDIRECT(ster!$D$14)&lt;&gt;"")),"")</f>
        <v>0</v>
      </c>
      <c r="W476" s="14">
        <f t="array" aca="1" ref="W476" ca="1">IF(H476,SUM(ISNUMBER(INDIRECT(Q476))*(INDIRECT(ster!$D$14)&lt;&gt;"")),"")</f>
        <v>1</v>
      </c>
      <c r="X476" s="14">
        <f t="array" aca="1" ref="X476" ca="1">IF(AND(H476,W476&gt;0),IF(wew!$B$3,MIN(IF((INDIRECT(ster!$D$14)&lt;&gt;"")*IFERROR(INDIRECT($Q476)&lt;&gt;"",FALSE),IFERROR(INDIRECT($Q476),"X"),"X")),"&lt;włącz podświetlanie wartości&gt;"),"—")</f>
        <v>2</v>
      </c>
      <c r="Y476" s="14">
        <f t="array" aca="1" ref="Y476" ca="1">IF(AND(H476,W476&gt;0),IF(wew!$B$3,MAX(IF((INDIRECT(ster!$D$14)&lt;&gt;"")*IFERROR(INDIRECT($Q476)&lt;&gt;"",FALSE),IFERROR(INDIRECT($Q476),"X"),"X")),"&lt;włącz podświetlanie wartości&gt;"),"—")</f>
        <v>2</v>
      </c>
      <c r="Z476" s="14">
        <f t="shared" ca="1" si="9656"/>
        <v>0</v>
      </c>
      <c r="AA476" s="12">
        <f t="shared" ca="1" si="9657"/>
        <v>1</v>
      </c>
      <c r="AB476" s="17">
        <f t="array" aca="1" ref="AB476" ca="1">IF(H476,IF(W476&gt;0,SUM((INDIRECT(ster!$D$14)&lt;&gt;"")*IFERROR((INDIRECT(Q476)&lt;&gt;"")*(INDIRECT(Q476)=INT(INDIRECT(Q476))),0)),0),"")</f>
        <v>1</v>
      </c>
      <c r="AC476" s="17">
        <f t="array" aca="1" ref="AC476" ca="1">IF(H476,W476-AB476,"")</f>
        <v>0</v>
      </c>
      <c r="AD476" s="17">
        <f t="shared" ca="1" si="9658"/>
        <v>1</v>
      </c>
      <c r="AE476" s="17" t="b">
        <f t="shared" ca="1" si="9659"/>
        <v>0</v>
      </c>
      <c r="AF476" s="17" t="str">
        <f ca="1">IF(AE476,IF($H476,ADDRESS(3,D476+2,4,,"["&amp;wew!$G$7&amp;"]"&amp;_sheetname_dataframe)&amp;":"&amp;ADDRESS(2+ster!$C$14,D476+2,4),""),"")</f>
        <v/>
      </c>
      <c r="AG476" s="17" t="str">
        <f t="shared" ca="1" si="9660"/>
        <v/>
      </c>
      <c r="AH476" s="17" t="b">
        <f t="shared" ca="1" si="9661"/>
        <v>0</v>
      </c>
      <c r="AI476" s="17" t="str">
        <f ca="1">IF(AH476,IF($H476,ADDRESS(3,D476+3,4,,"["&amp;wew!$G$7&amp;"]"&amp;_sheetname_dataframe)&amp;":"&amp;ADDRESS(2+ster!$C$14,D476+3,4),""),"")</f>
        <v/>
      </c>
      <c r="AJ476" s="17" t="str">
        <f t="shared" ca="1" si="9662"/>
        <v/>
      </c>
      <c r="AK476" s="17" t="b">
        <f t="shared" ca="1" si="9663"/>
        <v>0</v>
      </c>
      <c r="AL476" s="17" t="b">
        <f t="shared" ca="1" si="9664"/>
        <v>0</v>
      </c>
      <c r="AM476" s="17" t="b">
        <f t="shared" ca="1" si="9665"/>
        <v>0</v>
      </c>
      <c r="AN476" s="17">
        <f t="shared" ca="1" si="9666"/>
        <v>0</v>
      </c>
      <c r="AO476" s="24" t="str">
        <f t="shared" ca="1" si="9667"/>
        <v/>
      </c>
      <c r="AP476" s="24" t="str">
        <f t="shared" ca="1" si="9668"/>
        <v/>
      </c>
      <c r="AQ476" s="17" t="b">
        <f t="shared" ca="1" si="9669"/>
        <v>0</v>
      </c>
      <c r="AR476" s="17" t="b">
        <f t="shared" ca="1" si="9670"/>
        <v>0</v>
      </c>
      <c r="AS476" s="17" t="b">
        <f t="shared" ca="1" si="9671"/>
        <v>0</v>
      </c>
      <c r="AT476" s="17" t="b">
        <f t="shared" ca="1" si="9672"/>
        <v>0</v>
      </c>
      <c r="AU476" s="17" t="b">
        <f t="shared" ca="1" si="9673"/>
        <v>1</v>
      </c>
      <c r="AV476" s="17" t="b">
        <f t="shared" ca="1" si="9674"/>
        <v>0</v>
      </c>
      <c r="AW476" s="17" t="b">
        <f t="shared" ca="1" si="9675"/>
        <v>1</v>
      </c>
      <c r="AX476" s="14" t="b">
        <f t="array" aca="1" ref="AX476" ca="1">IF(H476,N476&gt;0,"")</f>
        <v>1</v>
      </c>
      <c r="AY476" s="17" t="str">
        <f t="shared" ca="1" si="9676"/>
        <v>C3:C4</v>
      </c>
      <c r="AZ476" s="17" t="b">
        <f t="array" aca="1" ref="AZ476" ca="1">IF(AY476&lt;&gt;"",SUM(1*ISERROR(MATCH(INDIRECT(AY476),INDIRECT(K476),0)))=0,"")</f>
        <v>1</v>
      </c>
      <c r="BA476" s="17" t="b">
        <f t="shared" ca="1" si="9677"/>
        <v>1</v>
      </c>
      <c r="BB476" s="17" t="b">
        <v>0</v>
      </c>
      <c r="BC476" s="17" t="b">
        <f t="shared" ca="1" si="9678"/>
        <v>1</v>
      </c>
      <c r="BD476" s="17" t="b">
        <f t="shared" ca="1" si="9679"/>
        <v>0</v>
      </c>
      <c r="BE476" s="17" t="b">
        <f t="shared" ca="1" si="9680"/>
        <v>0</v>
      </c>
      <c r="BF476" s="17" t="b">
        <f t="shared" ca="1" si="9681"/>
        <v>0</v>
      </c>
      <c r="BG476" s="17" t="b">
        <f t="shared" ca="1" si="9682"/>
        <v>0</v>
      </c>
      <c r="BH476" s="17" t="b">
        <f t="shared" ca="1" si="9683"/>
        <v>1</v>
      </c>
      <c r="BI476" s="17">
        <f t="shared" ca="1" si="9684"/>
        <v>2</v>
      </c>
      <c r="BJ476" s="17" t="b">
        <f t="shared" ca="1" si="9685"/>
        <v>0</v>
      </c>
      <c r="BK476" s="17" t="str">
        <f t="shared" ca="1" si="9686"/>
        <v/>
      </c>
      <c r="BL476" s="17" t="str">
        <f t="shared" ca="1" si="9687"/>
        <v/>
      </c>
      <c r="BM476" s="17" t="str">
        <f t="shared" ca="1" si="9688"/>
        <v>F</v>
      </c>
      <c r="BN476" s="17" t="str">
        <f t="shared" ca="1" si="9689"/>
        <v>F</v>
      </c>
      <c r="BO476" s="17" t="str">
        <f t="shared" ca="1" si="9690"/>
        <v>N</v>
      </c>
      <c r="BP476" s="14" t="b">
        <f t="shared" ca="1" si="9691"/>
        <v>1</v>
      </c>
      <c r="BQ476" s="35"/>
      <c r="BX476" s="16"/>
      <c r="BY476" s="16"/>
      <c r="BZ476" s="16"/>
      <c r="CA476" s="16"/>
      <c r="CB476" s="16"/>
      <c r="CC476" s="16"/>
      <c r="CD476" s="16"/>
      <c r="CE476" s="16"/>
      <c r="CF476" s="16"/>
      <c r="CN476" s="14">
        <f ca="1">IF(H476,IFERROR(IsVariableNameLegal(O476),0),0)</f>
        <v>0</v>
      </c>
      <c r="CO476" s="14" t="str">
        <f t="array" aca="1" ref="CO476" ca="1">IF(H476,IF(COUNTIF(INDIRECT(wew!$C$13),O476)&gt;1,TRIM(SUBSTITUTE(_xll.MCONCAT(IF((INDIRECT(wew!$C$13)=O476)*(COLUMN(INDIRECT(wew!$C$13))&lt;&gt;D476+1),-1+COLUMN(INDIRECT(wew!$C$13)),"")," "),"  "," ")),""),"")</f>
        <v/>
      </c>
      <c r="CP476" s="14" t="str">
        <f t="array" aca="1" ref="CP476" ca="1">IF(P476&lt;&gt;"",IF(LEN(P476)&gt;150,1,""),"")</f>
        <v/>
      </c>
      <c r="CQ476" s="14" t="str">
        <f t="array" aca="1" ref="CQ476" ca="1">IF(AND(H476,NOT(ster!$J$3)),IF(COUNTIF(INDIRECT(wew!$C$15),P476)&gt;1,TRIM(SUBSTITUTE(_xll.MCONCAT(IF((INDIRECT(wew!$C$15)=P476)*(COLUMN(INDIRECT(wew!$C$15))&lt;&gt;D476+1),-1+COLUMN(INDIRECT(wew!$C$15)),"")," "),"  "," ")),""),"")</f>
        <v/>
      </c>
      <c r="CR476" s="14" t="str">
        <f t="array" aca="1" ref="CR476" ca="1">IF(H476,IF(AND(W476&gt;0,AO476&lt;&gt;""),TRIM(SUBSTITUTE(_xll.MCONCAT(IFERROR(IF(ISNUMBER(INDIRECT(Q476)),IF((INDIRECT(ster!$D$14)&lt;&gt;"")*(INDIRECT(Q476)&lt;AO476),INDIRECT(ster!$D$14) &amp; ": " &amp;  SUBSTITUTE(IF( AV476,IFERROR(TEXT(INDIRECT(Q476),"rrrr-mm-dd") &amp;" (" &amp; INDIRECT(Q476) &amp;")",INDIRECT(Q476)),INDIRECT(Q476))," "," "),""),""),"")," "),"  "," ")),""),"")</f>
        <v/>
      </c>
      <c r="CS476" s="14" t="str">
        <f t="array" aca="1" ref="CS476" ca="1">IF(H476,IF(AND(W476&gt;0,AP476&lt;&gt;""),TRIM(SUBSTITUTE(_xll.MCONCAT(IFERROR(IF(ISNUMBER(INDIRECT(Q476)),IF((INDIRECT(ster!$D$14)&lt;&gt;"")*(INDIRECT(Q476)&gt;AP476),INDIRECT(ster!$D$14) &amp; ": " &amp;  SUBSTITUTE(IF( AV476,IFERROR(TEXT(INDIRECT(Q476),"rrrr-mm-dd")&amp;" (" &amp; INDIRECT(Q476) &amp;")",INDIRECT(Q476)),INDIRECT(Q476))," "," "),""),""),"")," "),"  "," ")),""),"")</f>
        <v/>
      </c>
      <c r="CT476" s="14" t="str">
        <f t="array" aca="1" ref="CT476" ca="1">IF(H476,IF(AND(N476&gt;0,AR476),TRIM(SUBSTITUTE(_xll.MCONCAT(IFERROR(IF(ISNUMBER(INDIRECT(Q476)),IF((INDIRECT(ster!$D$14)&lt;&gt;"")*(IFERROR(0*(MATCH(INDIRECT(Q476),INDIRECT(K476),0)&gt;0),1)),INDIRECT(ster!$D$14) &amp; ": " &amp;  SUBSTITUTE(IF( AV476,IFERROR(TEXT(INDIRECT(Q476),"rrrr-mm-dd")&amp;" (" &amp; INDIRECT(Q476) &amp;")",INDIRECT(Q476)),INDIRECT(Q476))," "," "),""),""),"")," "),"  "," ")),""),"")</f>
        <v/>
      </c>
      <c r="CU476" s="14" t="str">
        <f t="array" aca="1" ref="CU476" ca="1">IF(H476,IF(AND(V476&gt;0),TRIM(SUBSTITUTE(_xll.MCONCAT(IF((INDIRECT(ster!$D$14)&lt;&gt;"")*(IFERROR(0*(INDIRECT(Q476)&lt;&gt;""),1)),INDIRECT(ster!$D$14),"")," "),"  "," ")),""),"")</f>
        <v/>
      </c>
      <c r="CV476" s="14" t="str">
        <f t="array" aca="1" ref="CV476" ca="1">IF(H476,IF(AS476,
TRIM(SUBSTITUTE(_xll.MCONCAT(IF(
   (INDIRECT(ster!$D$14)&lt;&gt;"")*
   ((INDIRECT(Q476)="")+
      NOT(ISNUMBER(INDIRECT(Q476)))*
      NOT(ISERROR(MATCH(INDIRECT(Q476),INDIRECT(K476),0)))
    ),
      INDIRECT(ster!$D$14),
   "")," "),"  "," ")),
""),"")</f>
        <v/>
      </c>
      <c r="CW476" s="14" t="str">
        <f t="array" aca="1" ref="CW476" ca="1">IF(H476,IF(AND(AQ476),TRIM(SUBSTITUTE(_xll.MCONCAT(IFERROR(IF(ISNUMBER(INDIRECT(Q476)),IF((INDIRECT(ster!$D$14)&lt;&gt;"")*(INDIRECT(Q476)&lt;&gt;INT(INDIRECT(Q476))),INDIRECT(ster!$D$14) &amp; ": " &amp; INDIRECT(Q476),""),""),"")," "),"  "," ")),""),"")</f>
        <v/>
      </c>
      <c r="CX476" s="14" t="str">
        <f t="array" aca="1" ref="CX476" ca="1">IF(H476,IF(OR(AU476,AV476),TRIM(SUBSTITUTE(_xll.MCONCAT(IF((INDIRECT(ster!$D$14)&lt;&gt;"")*NOT(ISNUMBER(INDIRECT(Q476))),IF(ISERROR(MATCH(INDIRECT(Q476),INDIRECT(K476),0)),IFERROR(IF(INDIRECT(Q476)&lt;&gt;"",INDIRECT(ster!$D$14) &amp; ": " &amp; SUBSTITUTE(INDIRECT(Q476)," "," "),""),""),""),"")," "),"  "," ")),""),"")</f>
        <v/>
      </c>
      <c r="CY476" s="14" t="str">
        <f t="array" aca="1" ref="CY476" ca="1">IF(H476,IF(AE476,TRIM(SUBSTITUTE(_xll.MCONCAT(IF((INDIRECT(ster!$D$14)&lt;&gt;"")*IFERROR(NOT(INDIRECT(AF476)),FALSE),IF(ISERROR(MATCH(INDIRECT(Q476),INDIRECT(K476),0)),IFERROR(IF(INDIRECT(Q476)&lt;&gt;"",INDIRECT(ster!$D$14)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CZ476" s="14" t="str">
        <f t="array" aca="1" ref="CZ476" ca="1">IF(H476,IF(AH476,TRIM(SUBSTITUTE(_xll.MCONCAT(IF((INDIRECT(ster!$D$14)&lt;&gt;"")*IFERROR(NOT(INDIRECT(AI476)),FALSE),IF(ISERROR(MATCH(INDIRECT(Q476),INDIRECT(K476),0)),IFERROR(IF(INDIRECT(Q476)&lt;&gt;"",INDIRECT(ster!$D$14)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DC476" s="14" t="str">
        <f ca="1">SUBSTITUTE(SUBSTITUTE(SUBSTITUTE(SUBSTITUTE(_xll.MCONCAT(DG476:DS476,"■"),"■■","■"),"■■","■"),"■■","■"),"■■","■")</f>
        <v>■</v>
      </c>
      <c r="DD476" s="14" t="str">
        <f t="shared" ca="1" si="9692"/>
        <v/>
      </c>
      <c r="DE476" s="14" t="str">
        <f t="shared" ca="1" si="9693"/>
        <v/>
      </c>
      <c r="DF476" s="14" t="str">
        <f t="shared" ca="1" si="9694"/>
        <v/>
      </c>
      <c r="DG476" s="14" t="str">
        <f t="shared" ca="1" si="9695"/>
        <v/>
      </c>
      <c r="DH476" s="14" t="str">
        <f t="shared" ca="1" si="9696"/>
        <v/>
      </c>
      <c r="DI476" s="14" t="str">
        <f t="shared" ca="1" si="9697"/>
        <v/>
      </c>
      <c r="DJ476" s="14" t="str">
        <f t="shared" ca="1" si="9698"/>
        <v/>
      </c>
      <c r="DK476" s="14" t="str">
        <f t="shared" ca="1" si="9699"/>
        <v/>
      </c>
      <c r="DL476" s="14" t="str">
        <f t="shared" ca="1" si="9700"/>
        <v/>
      </c>
      <c r="DM476" s="14" t="str">
        <f t="shared" ca="1" si="9701"/>
        <v/>
      </c>
      <c r="DN476" s="14" t="str">
        <f t="array" aca="1" ref="DN476" ca="1">IF(CU476&lt;&gt;"","There are errors in the entered values in the following cases: " &amp;SUBSTITUTE(CU476," ",", "),"")</f>
        <v/>
      </c>
      <c r="DO476" s="14" t="str">
        <f t="shared" ca="1" si="9702"/>
        <v/>
      </c>
      <c r="DP476" s="14" t="str">
        <f t="shared" ca="1" si="9703"/>
        <v/>
      </c>
      <c r="DQ476" s="14" t="str">
        <f t="shared" ca="1" si="9704"/>
        <v/>
      </c>
      <c r="DR476" s="14" t="str">
        <f t="shared" ca="1" si="9705"/>
        <v/>
      </c>
      <c r="DS476" s="14" t="str">
        <f t="shared" ca="1" si="9706"/>
        <v/>
      </c>
      <c r="DZ476" s="14" t="b">
        <f t="shared" ca="1" si="9707"/>
        <v>0</v>
      </c>
      <c r="EA476" s="14" t="str">
        <f t="shared" ca="1" si="9708"/>
        <v>Regular specific diet - Vegan (q_114d)</v>
      </c>
      <c r="EB476" s="14" t="str">
        <f t="shared" ca="1" si="9709"/>
        <v xml:space="preserve">Values must be numeric. </v>
      </c>
      <c r="EC476" s="14" t="str">
        <f t="shared" ca="1" si="9710"/>
        <v xml:space="preserve">Regular specific diet - Vegan (q_114d): Values must be numeric. </v>
      </c>
      <c r="ED476" s="14" t="str">
        <f t="shared" ca="1" si="9711"/>
        <v/>
      </c>
      <c r="EE476" s="14" t="str">
        <f t="shared" ca="1" si="9712"/>
        <v>Values must be numeric</v>
      </c>
      <c r="EF476" s="14" t="str">
        <f t="shared" ca="1" si="9713"/>
        <v/>
      </c>
      <c r="EG476" s="14" t="str">
        <f t="shared" ca="1" si="9714"/>
        <v/>
      </c>
      <c r="EM476" s="14" t="b">
        <f t="shared" ca="1" si="9715"/>
        <v>1</v>
      </c>
      <c r="EN476" s="14">
        <f t="shared" ca="1" si="9716"/>
        <v>444</v>
      </c>
      <c r="EO476" s="14" t="str">
        <f t="shared" ca="1" si="9717"/>
        <v>q_114d</v>
      </c>
      <c r="EP476" s="14" t="str">
        <f t="shared" ca="1" si="9718"/>
        <v xml:space="preserve">Regular specific diet - Vegan (q_114d): Values must be numeric. </v>
      </c>
      <c r="EQ476" s="14" t="str">
        <f t="shared" ca="1" si="9719"/>
        <v/>
      </c>
    </row>
    <row r="477" spans="2:147" s="14" customFormat="1">
      <c r="B477" s="14" t="str">
        <f t="shared" ca="1" si="9645"/>
        <v/>
      </c>
      <c r="C477" s="14">
        <f t="shared" ca="1" si="9646"/>
        <v>445</v>
      </c>
      <c r="D477" s="14">
        <f t="shared" si="9647"/>
        <v>475</v>
      </c>
      <c r="E477" s="14" t="str">
        <f t="shared" ca="1" si="9648"/>
        <v>D</v>
      </c>
      <c r="F477" s="14" t="str">
        <f t="shared" ca="1" si="9649"/>
        <v>q_114e</v>
      </c>
      <c r="G477" s="14" t="str">
        <f t="shared" ca="1" si="9650"/>
        <v>Regular specific diet - Gluten-free</v>
      </c>
      <c r="H477" s="14" t="b">
        <f t="shared" ca="1" si="9651"/>
        <v>1</v>
      </c>
      <c r="I477" s="14" t="str">
        <f ca="1">IF($H477,ADDRESS(3,(D477+1)*2-1,4,,"["&amp;wew!$G$7&amp;"]"&amp;_sheetname_labels)&amp;":"&amp;ADDRESS(2+ster!$B$20,(D477+1)*2-1,4),"")</f>
        <v>[DBTemplate.xlsm]labels!AJO3:AJO61</v>
      </c>
      <c r="J477" s="14">
        <f t="array" aca="1" ref="J477" ca="1">IF(H477,MAX(0,MAX(IF(INDIRECT(I477)&lt;&gt;"",ROW(INDIRECT(I477)),""))-2),"")</f>
        <v>2</v>
      </c>
      <c r="K477" s="14" t="str">
        <f ca="1">IF($H477,IF($J477&gt;0,ADDRESS(3,(D477+1)*2-1,4,,"["&amp;wew!$G$7&amp;"]"&amp;_sheetname_labels)&amp;":"&amp;ADDRESS(2+J477,(D477+1)*2-1,4),""),"")</f>
        <v>[DBTemplate.xlsm]labels!AJO3:AJO4</v>
      </c>
      <c r="L477" s="14" t="str">
        <f ca="1">IF($H477,IF($J477&gt;0,ADDRESS(3,(D477+1)*2,4,,"["&amp;wew!$G$7&amp;"]"&amp;_sheetname_labels)&amp;":"&amp;ADDRESS(2+J477,(D477+1)*2,4),""),"")</f>
        <v>[DBTemplate.xlsm]labels!AJP3:AJP4</v>
      </c>
      <c r="M477" s="14">
        <f t="shared" ca="1" si="9652"/>
        <v>0</v>
      </c>
      <c r="N477" s="14">
        <f t="shared" ca="1" si="9653"/>
        <v>2</v>
      </c>
      <c r="O477" s="14" t="str">
        <f t="shared" ca="1" si="9654"/>
        <v>q_114e</v>
      </c>
      <c r="P477" s="14" t="str">
        <f t="shared" ca="1" si="9655"/>
        <v>Regular specific diet - Gluten-free</v>
      </c>
      <c r="Q477" s="14" t="str">
        <f ca="1">IF($BP477,ADDRESS(3,D477+1,4,,"["&amp;wew!$G$7&amp;"]"&amp;_sheetname_dataframe)&amp;":"&amp;ADDRESS(2+ster!$C$14,D477+1,4),"")</f>
        <v>[DBTemplate.xlsm]data_frame!RH3:RH3</v>
      </c>
      <c r="R477" s="14" t="str">
        <f>IF($BP477,IF(MID(_xll.FORMULATEXT(INDEX(INDIRECT(Q477),1)),1,1)="=", _xll.FORMULATEXT(INDEX(INDIRECT(Q477),1),2,TRUE),""),"")</f>
        <v/>
      </c>
      <c r="S477" s="14">
        <f t="array" aca="1" ref="S477" ca="1">IF(H477,SUM(IF((IFERROR(INDIRECT(Q477)&lt;&gt;"",FALSE))*(INDIRECT(ster!$D$14)&lt;&gt;""),1,0)),"")</f>
        <v>0</v>
      </c>
      <c r="T477" s="14">
        <f t="array" aca="1" ref="T477" ca="1">IF(H477,IF(M477&gt;0,SUM(IFERROR(1*(MATCH(INDIRECT(Q477),INDIRECT(K477),0)&gt;0),0)*(INDIRECT(ster!$D$14)&lt;&gt;"")*NOT(ISNUMBER(INDIRECT(Q477)))),0),"")</f>
        <v>0</v>
      </c>
      <c r="U477" s="14">
        <f t="array" aca="1" ref="U477" ca="1">IF(H477,SUM((IFERROR(INDIRECT(Q477)="",FALSE))*(INDIRECT(ster!$D$14)&lt;&gt;"")),"")</f>
        <v>1</v>
      </c>
      <c r="V477" s="14">
        <f t="array" aca="1" ref="V477" ca="1">IF(H477,SUM((IFERROR(INDIRECT(Q477)="#ąś",TRUE))*(INDIRECT(ster!$D$14)&lt;&gt;"")),"")</f>
        <v>0</v>
      </c>
      <c r="W477" s="14">
        <f t="array" aca="1" ref="W477" ca="1">IF(H477,SUM(ISNUMBER(INDIRECT(Q477))*(INDIRECT(ster!$D$14)&lt;&gt;"")),"")</f>
        <v>0</v>
      </c>
      <c r="X477" s="14" t="str">
        <f t="array" aca="1" ref="X477" ca="1">IF(AND(H477,W477&gt;0),IF(wew!$B$3,MIN(IF((INDIRECT(ster!$D$14)&lt;&gt;"")*IFERROR(INDIRECT($Q477)&lt;&gt;"",FALSE),IFERROR(INDIRECT($Q477),"X"),"X")),"&lt;włącz podświetlanie wartości&gt;"),"—")</f>
        <v>—</v>
      </c>
      <c r="Y477" s="14" t="str">
        <f t="array" aca="1" ref="Y477" ca="1">IF(AND(H477,W477&gt;0),IF(wew!$B$3,MAX(IF((INDIRECT(ster!$D$14)&lt;&gt;"")*IFERROR(INDIRECT($Q477)&lt;&gt;"",FALSE),IFERROR(INDIRECT($Q477),"X"),"X")),"&lt;włącz podświetlanie wartości&gt;"),"—")</f>
        <v>—</v>
      </c>
      <c r="Z477" s="14">
        <f t="shared" ca="1" si="9656"/>
        <v>0</v>
      </c>
      <c r="AA477" s="12" t="str">
        <f t="shared" ca="1" si="9657"/>
        <v>—</v>
      </c>
      <c r="AB477" s="17">
        <f t="array" aca="1" ref="AB477" ca="1">IF(H477,IF(W477&gt;0,SUM((INDIRECT(ster!$D$14)&lt;&gt;"")*IFERROR((INDIRECT(Q477)&lt;&gt;"")*(INDIRECT(Q477)=INT(INDIRECT(Q477))),0)),0),"")</f>
        <v>0</v>
      </c>
      <c r="AC477" s="17">
        <f t="array" aca="1" ref="AC477" ca="1">IF(H477,W477-AB477,"")</f>
        <v>0</v>
      </c>
      <c r="AD477" s="17">
        <f t="shared" ca="1" si="9658"/>
        <v>1</v>
      </c>
      <c r="AE477" s="17" t="b">
        <f t="shared" ca="1" si="9659"/>
        <v>0</v>
      </c>
      <c r="AF477" s="17" t="str">
        <f ca="1">IF(AE477,IF($H477,ADDRESS(3,D477+2,4,,"["&amp;wew!$G$7&amp;"]"&amp;_sheetname_dataframe)&amp;":"&amp;ADDRESS(2+ster!$C$14,D477+2,4),""),"")</f>
        <v/>
      </c>
      <c r="AG477" s="17" t="str">
        <f t="shared" ca="1" si="9660"/>
        <v/>
      </c>
      <c r="AH477" s="17" t="b">
        <f t="shared" ca="1" si="9661"/>
        <v>0</v>
      </c>
      <c r="AI477" s="17" t="str">
        <f ca="1">IF(AH477,IF($H477,ADDRESS(3,D477+3,4,,"["&amp;wew!$G$7&amp;"]"&amp;_sheetname_dataframe)&amp;":"&amp;ADDRESS(2+ster!$C$14,D477+3,4),""),"")</f>
        <v/>
      </c>
      <c r="AJ477" s="17" t="str">
        <f t="shared" ca="1" si="9662"/>
        <v/>
      </c>
      <c r="AK477" s="17" t="b">
        <f t="shared" ca="1" si="9663"/>
        <v>0</v>
      </c>
      <c r="AL477" s="17" t="b">
        <f t="shared" ca="1" si="9664"/>
        <v>0</v>
      </c>
      <c r="AM477" s="17" t="b">
        <f t="shared" ca="1" si="9665"/>
        <v>0</v>
      </c>
      <c r="AN477" s="17">
        <f t="shared" ca="1" si="9666"/>
        <v>0</v>
      </c>
      <c r="AO477" s="24" t="str">
        <f t="shared" ca="1" si="9667"/>
        <v/>
      </c>
      <c r="AP477" s="24" t="str">
        <f t="shared" ca="1" si="9668"/>
        <v/>
      </c>
      <c r="AQ477" s="17" t="b">
        <f t="shared" ca="1" si="9669"/>
        <v>0</v>
      </c>
      <c r="AR477" s="17" t="b">
        <f t="shared" ca="1" si="9670"/>
        <v>0</v>
      </c>
      <c r="AS477" s="17" t="b">
        <f t="shared" ca="1" si="9671"/>
        <v>0</v>
      </c>
      <c r="AT477" s="17" t="b">
        <f t="shared" ca="1" si="9672"/>
        <v>0</v>
      </c>
      <c r="AU477" s="17" t="b">
        <f t="shared" ca="1" si="9673"/>
        <v>1</v>
      </c>
      <c r="AV477" s="17" t="b">
        <f t="shared" ca="1" si="9674"/>
        <v>0</v>
      </c>
      <c r="AW477" s="17" t="b">
        <f t="shared" ca="1" si="9675"/>
        <v>0</v>
      </c>
      <c r="AX477" s="14" t="b">
        <f t="array" aca="1" ref="AX477" ca="1">IF(H477,N477&gt;0,"")</f>
        <v>1</v>
      </c>
      <c r="AY477" s="17" t="str">
        <f t="shared" ca="1" si="9676"/>
        <v>C3:C4</v>
      </c>
      <c r="AZ477" s="17" t="b">
        <f t="array" aca="1" ref="AZ477" ca="1">IF(AY477&lt;&gt;"",SUM(1*ISERROR(MATCH(INDIRECT(AY477),INDIRECT(K477),0)))=0,"")</f>
        <v>1</v>
      </c>
      <c r="BA477" s="17" t="b">
        <f t="shared" ca="1" si="9677"/>
        <v>1</v>
      </c>
      <c r="BB477" s="17" t="b">
        <v>0</v>
      </c>
      <c r="BC477" s="17" t="b">
        <f t="shared" ca="1" si="9678"/>
        <v>1</v>
      </c>
      <c r="BD477" s="17" t="b">
        <f t="shared" ca="1" si="9679"/>
        <v>0</v>
      </c>
      <c r="BE477" s="17" t="b">
        <f t="shared" ca="1" si="9680"/>
        <v>0</v>
      </c>
      <c r="BF477" s="17" t="b">
        <f t="shared" ca="1" si="9681"/>
        <v>0</v>
      </c>
      <c r="BG477" s="17" t="b">
        <f t="shared" ca="1" si="9682"/>
        <v>0</v>
      </c>
      <c r="BH477" s="17" t="b">
        <f t="shared" ca="1" si="9683"/>
        <v>1</v>
      </c>
      <c r="BI477" s="17">
        <f t="shared" ca="1" si="9684"/>
        <v>2</v>
      </c>
      <c r="BJ477" s="17" t="b">
        <f t="shared" ca="1" si="9685"/>
        <v>0</v>
      </c>
      <c r="BK477" s="17" t="str">
        <f t="shared" ca="1" si="9686"/>
        <v/>
      </c>
      <c r="BL477" s="17" t="str">
        <f t="shared" ca="1" si="9687"/>
        <v/>
      </c>
      <c r="BM477" s="17" t="str">
        <f t="shared" ca="1" si="9688"/>
        <v>F</v>
      </c>
      <c r="BN477" s="17" t="str">
        <f t="shared" ca="1" si="9689"/>
        <v>F</v>
      </c>
      <c r="BO477" s="17" t="str">
        <f t="shared" ca="1" si="9690"/>
        <v>N</v>
      </c>
      <c r="BP477" s="14" t="b">
        <f t="shared" ca="1" si="9691"/>
        <v>1</v>
      </c>
      <c r="BQ477" s="35"/>
      <c r="BX477" s="16"/>
      <c r="BY477" s="16"/>
      <c r="BZ477" s="16"/>
      <c r="CA477" s="16"/>
      <c r="CB477" s="16"/>
      <c r="CC477" s="16"/>
      <c r="CD477" s="16"/>
      <c r="CE477" s="16"/>
      <c r="CF477" s="16"/>
      <c r="CN477" s="14">
        <f ca="1">IF(H477,IFERROR(IsVariableNameLegal(O477),0),0)</f>
        <v>0</v>
      </c>
      <c r="CO477" s="14" t="str">
        <f t="array" aca="1" ref="CO477" ca="1">IF(H477,IF(COUNTIF(INDIRECT(wew!$C$13),O477)&gt;1,TRIM(SUBSTITUTE(_xll.MCONCAT(IF((INDIRECT(wew!$C$13)=O477)*(COLUMN(INDIRECT(wew!$C$13))&lt;&gt;D477+1),-1+COLUMN(INDIRECT(wew!$C$13)),"")," "),"  "," ")),""),"")</f>
        <v/>
      </c>
      <c r="CP477" s="14" t="str">
        <f t="array" aca="1" ref="CP477" ca="1">IF(P477&lt;&gt;"",IF(LEN(P477)&gt;150,1,""),"")</f>
        <v/>
      </c>
      <c r="CQ477" s="14" t="str">
        <f t="array" aca="1" ref="CQ477" ca="1">IF(AND(H477,NOT(ster!$J$3)),IF(COUNTIF(INDIRECT(wew!$C$15),P477)&gt;1,TRIM(SUBSTITUTE(_xll.MCONCAT(IF((INDIRECT(wew!$C$15)=P477)*(COLUMN(INDIRECT(wew!$C$15))&lt;&gt;D477+1),-1+COLUMN(INDIRECT(wew!$C$15)),"")," "),"  "," ")),""),"")</f>
        <v/>
      </c>
      <c r="CR477" s="14" t="str">
        <f t="array" aca="1" ref="CR477" ca="1">IF(H477,IF(AND(W477&gt;0,AO477&lt;&gt;""),TRIM(SUBSTITUTE(_xll.MCONCAT(IFERROR(IF(ISNUMBER(INDIRECT(Q477)),IF((INDIRECT(ster!$D$14)&lt;&gt;"")*(INDIRECT(Q477)&lt;AO477),INDIRECT(ster!$D$14) &amp; ": " &amp;  SUBSTITUTE(IF( AV477,IFERROR(TEXT(INDIRECT(Q477),"rrrr-mm-dd") &amp;" (" &amp; INDIRECT(Q477) &amp;")",INDIRECT(Q477)),INDIRECT(Q477))," "," "),""),""),"")," "),"  "," ")),""),"")</f>
        <v/>
      </c>
      <c r="CS477" s="14" t="str">
        <f t="array" aca="1" ref="CS477" ca="1">IF(H477,IF(AND(W477&gt;0,AP477&lt;&gt;""),TRIM(SUBSTITUTE(_xll.MCONCAT(IFERROR(IF(ISNUMBER(INDIRECT(Q477)),IF((INDIRECT(ster!$D$14)&lt;&gt;"")*(INDIRECT(Q477)&gt;AP477),INDIRECT(ster!$D$14) &amp; ": " &amp;  SUBSTITUTE(IF( AV477,IFERROR(TEXT(INDIRECT(Q477),"rrrr-mm-dd")&amp;" (" &amp; INDIRECT(Q477) &amp;")",INDIRECT(Q477)),INDIRECT(Q477))," "," "),""),""),"")," "),"  "," ")),""),"")</f>
        <v/>
      </c>
      <c r="CT477" s="14" t="str">
        <f t="array" aca="1" ref="CT477" ca="1">IF(H477,IF(AND(N477&gt;0,AR477),TRIM(SUBSTITUTE(_xll.MCONCAT(IFERROR(IF(ISNUMBER(INDIRECT(Q477)),IF((INDIRECT(ster!$D$14)&lt;&gt;"")*(IFERROR(0*(MATCH(INDIRECT(Q477),INDIRECT(K477),0)&gt;0),1)),INDIRECT(ster!$D$14) &amp; ": " &amp;  SUBSTITUTE(IF( AV477,IFERROR(TEXT(INDIRECT(Q477),"rrrr-mm-dd")&amp;" (" &amp; INDIRECT(Q477) &amp;")",INDIRECT(Q477)),INDIRECT(Q477))," "," "),""),""),"")," "),"  "," ")),""),"")</f>
        <v/>
      </c>
      <c r="CU477" s="14" t="str">
        <f t="array" aca="1" ref="CU477" ca="1">IF(H477,IF(AND(V477&gt;0),TRIM(SUBSTITUTE(_xll.MCONCAT(IF((INDIRECT(ster!$D$14)&lt;&gt;"")*(IFERROR(0*(INDIRECT(Q477)&lt;&gt;""),1)),INDIRECT(ster!$D$14),"")," "),"  "," ")),""),"")</f>
        <v/>
      </c>
      <c r="CV477" s="14" t="str">
        <f t="array" aca="1" ref="CV477" ca="1">IF(H477,IF(AS477,
TRIM(SUBSTITUTE(_xll.MCONCAT(IF(
   (INDIRECT(ster!$D$14)&lt;&gt;"")*
   ((INDIRECT(Q477)="")+
      NOT(ISNUMBER(INDIRECT(Q477)))*
      NOT(ISERROR(MATCH(INDIRECT(Q477),INDIRECT(K477),0)))
    ),
      INDIRECT(ster!$D$14),
   "")," "),"  "," ")),
""),"")</f>
        <v/>
      </c>
      <c r="CW477" s="14" t="str">
        <f t="array" aca="1" ref="CW477" ca="1">IF(H477,IF(AND(AQ477),TRIM(SUBSTITUTE(_xll.MCONCAT(IFERROR(IF(ISNUMBER(INDIRECT(Q477)),IF((INDIRECT(ster!$D$14)&lt;&gt;"")*(INDIRECT(Q477)&lt;&gt;INT(INDIRECT(Q477))),INDIRECT(ster!$D$14) &amp; ": " &amp; INDIRECT(Q477),""),""),"")," "),"  "," ")),""),"")</f>
        <v/>
      </c>
      <c r="CX477" s="14" t="str">
        <f t="array" aca="1" ref="CX477" ca="1">IF(H477,IF(OR(AU477,AV477),TRIM(SUBSTITUTE(_xll.MCONCAT(IF((INDIRECT(ster!$D$14)&lt;&gt;"")*NOT(ISNUMBER(INDIRECT(Q477))),IF(ISERROR(MATCH(INDIRECT(Q477),INDIRECT(K477),0)),IFERROR(IF(INDIRECT(Q477)&lt;&gt;"",INDIRECT(ster!$D$14) &amp; ": " &amp; SUBSTITUTE(INDIRECT(Q477)," "," "),""),""),""),"")," "),"  "," ")),""),"")</f>
        <v/>
      </c>
      <c r="CY477" s="14" t="str">
        <f t="array" aca="1" ref="CY477" ca="1">IF(H477,IF(AE477,TRIM(SUBSTITUTE(_xll.MCONCAT(IF((INDIRECT(ster!$D$14)&lt;&gt;"")*IFERROR(NOT(INDIRECT(AF477)),FALSE),IF(ISERROR(MATCH(INDIRECT(Q477),INDIRECT(K477),0)),IFERROR(IF(INDIRECT(Q477)&lt;&gt;"",INDIRECT(ster!$D$14)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CZ477" s="14" t="str">
        <f t="array" aca="1" ref="CZ477" ca="1">IF(H477,IF(AH477,TRIM(SUBSTITUTE(_xll.MCONCAT(IF((INDIRECT(ster!$D$14)&lt;&gt;"")*IFERROR(NOT(INDIRECT(AI477)),FALSE),IF(ISERROR(MATCH(INDIRECT(Q477),INDIRECT(K477),0)),IFERROR(IF(INDIRECT(Q477)&lt;&gt;"",INDIRECT(ster!$D$14)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DC477" s="14" t="str">
        <f ca="1">SUBSTITUTE(SUBSTITUTE(SUBSTITUTE(SUBSTITUTE(_xll.MCONCAT(DG477:DS477,"■"),"■■","■"),"■■","■"),"■■","■"),"■■","■")</f>
        <v>■</v>
      </c>
      <c r="DD477" s="14" t="str">
        <f t="shared" ca="1" si="9692"/>
        <v/>
      </c>
      <c r="DE477" s="14" t="str">
        <f t="shared" ca="1" si="9693"/>
        <v/>
      </c>
      <c r="DF477" s="14" t="str">
        <f t="shared" ca="1" si="9694"/>
        <v/>
      </c>
      <c r="DG477" s="14" t="str">
        <f t="shared" ca="1" si="9695"/>
        <v/>
      </c>
      <c r="DH477" s="14" t="str">
        <f t="shared" ca="1" si="9696"/>
        <v/>
      </c>
      <c r="DI477" s="14" t="str">
        <f t="shared" ca="1" si="9697"/>
        <v/>
      </c>
      <c r="DJ477" s="14" t="str">
        <f t="shared" ca="1" si="9698"/>
        <v/>
      </c>
      <c r="DK477" s="14" t="str">
        <f t="shared" ca="1" si="9699"/>
        <v/>
      </c>
      <c r="DL477" s="14" t="str">
        <f t="shared" ca="1" si="9700"/>
        <v/>
      </c>
      <c r="DM477" s="14" t="str">
        <f t="shared" ca="1" si="9701"/>
        <v/>
      </c>
      <c r="DN477" s="14" t="str">
        <f t="array" aca="1" ref="DN477" ca="1">IF(CU477&lt;&gt;"","There are errors in the entered values in the following cases: " &amp;SUBSTITUTE(CU477," ",", "),"")</f>
        <v/>
      </c>
      <c r="DO477" s="14" t="str">
        <f t="shared" ca="1" si="9702"/>
        <v/>
      </c>
      <c r="DP477" s="14" t="str">
        <f t="shared" ca="1" si="9703"/>
        <v/>
      </c>
      <c r="DQ477" s="14" t="str">
        <f t="shared" ca="1" si="9704"/>
        <v/>
      </c>
      <c r="DR477" s="14" t="str">
        <f t="shared" ca="1" si="9705"/>
        <v/>
      </c>
      <c r="DS477" s="14" t="str">
        <f t="shared" ca="1" si="9706"/>
        <v/>
      </c>
      <c r="DZ477" s="14" t="b">
        <f t="shared" ca="1" si="9707"/>
        <v>0</v>
      </c>
      <c r="EA477" s="14" t="str">
        <f t="shared" ca="1" si="9708"/>
        <v>Regular specific diet - Gluten-free (q_114e)</v>
      </c>
      <c r="EB477" s="14" t="str">
        <f t="shared" ca="1" si="9709"/>
        <v xml:space="preserve">Values must be numeric. </v>
      </c>
      <c r="EC477" s="14" t="str">
        <f t="shared" ca="1" si="9710"/>
        <v xml:space="preserve">Regular specific diet - Gluten-free (q_114e): Values must be numeric. </v>
      </c>
      <c r="ED477" s="14" t="str">
        <f t="shared" ca="1" si="9711"/>
        <v/>
      </c>
      <c r="EE477" s="14" t="str">
        <f t="shared" ca="1" si="9712"/>
        <v>Values must be numeric</v>
      </c>
      <c r="EF477" s="14" t="str">
        <f t="shared" ca="1" si="9713"/>
        <v/>
      </c>
      <c r="EG477" s="14" t="str">
        <f t="shared" ca="1" si="9714"/>
        <v/>
      </c>
      <c r="EM477" s="14" t="b">
        <f t="shared" ca="1" si="9715"/>
        <v>1</v>
      </c>
      <c r="EN477" s="14">
        <f t="shared" ca="1" si="9716"/>
        <v>445</v>
      </c>
      <c r="EO477" s="14" t="str">
        <f t="shared" ca="1" si="9717"/>
        <v>q_114e</v>
      </c>
      <c r="EP477" s="14" t="str">
        <f t="shared" ca="1" si="9718"/>
        <v xml:space="preserve">Regular specific diet - Gluten-free (q_114e): Values must be numeric. </v>
      </c>
      <c r="EQ477" s="14" t="str">
        <f t="shared" ca="1" si="9719"/>
        <v/>
      </c>
    </row>
    <row r="478" spans="2:147" s="14" customFormat="1">
      <c r="B478" s="14" t="str">
        <f t="shared" ca="1" si="9645"/>
        <v/>
      </c>
      <c r="C478" s="14">
        <f t="shared" ca="1" si="9646"/>
        <v>446</v>
      </c>
      <c r="D478" s="14">
        <f t="shared" si="9647"/>
        <v>476</v>
      </c>
      <c r="E478" s="14" t="str">
        <f t="shared" ca="1" si="9648"/>
        <v>D</v>
      </c>
      <c r="F478" s="14" t="str">
        <f t="shared" ca="1" si="9649"/>
        <v>q_114f</v>
      </c>
      <c r="G478" s="14" t="str">
        <f t="shared" ca="1" si="9650"/>
        <v>Regular specific diet - High protein</v>
      </c>
      <c r="H478" s="14" t="b">
        <f t="shared" ca="1" si="9651"/>
        <v>1</v>
      </c>
      <c r="I478" s="14" t="str">
        <f ca="1">IF($H478,ADDRESS(3,(D478+1)*2-1,4,,"["&amp;wew!$G$7&amp;"]"&amp;_sheetname_labels)&amp;":"&amp;ADDRESS(2+ster!$B$20,(D478+1)*2-1,4),"")</f>
        <v>[DBTemplate.xlsm]labels!AJQ3:AJQ61</v>
      </c>
      <c r="J478" s="14">
        <f t="array" aca="1" ref="J478" ca="1">IF(H478,MAX(0,MAX(IF(INDIRECT(I478)&lt;&gt;"",ROW(INDIRECT(I478)),""))-2),"")</f>
        <v>2</v>
      </c>
      <c r="K478" s="14" t="str">
        <f ca="1">IF($H478,IF($J478&gt;0,ADDRESS(3,(D478+1)*2-1,4,,"["&amp;wew!$G$7&amp;"]"&amp;_sheetname_labels)&amp;":"&amp;ADDRESS(2+J478,(D478+1)*2-1,4),""),"")</f>
        <v>[DBTemplate.xlsm]labels!AJQ3:AJQ4</v>
      </c>
      <c r="L478" s="14" t="str">
        <f ca="1">IF($H478,IF($J478&gt;0,ADDRESS(3,(D478+1)*2,4,,"["&amp;wew!$G$7&amp;"]"&amp;_sheetname_labels)&amp;":"&amp;ADDRESS(2+J478,(D478+1)*2,4),""),"")</f>
        <v>[DBTemplate.xlsm]labels!AJR3:AJR4</v>
      </c>
      <c r="M478" s="14">
        <f t="shared" ca="1" si="9652"/>
        <v>0</v>
      </c>
      <c r="N478" s="14">
        <f t="shared" ca="1" si="9653"/>
        <v>2</v>
      </c>
      <c r="O478" s="14" t="str">
        <f t="shared" ca="1" si="9654"/>
        <v>q_114f</v>
      </c>
      <c r="P478" s="14" t="str">
        <f t="shared" ca="1" si="9655"/>
        <v>Regular specific diet - High protein</v>
      </c>
      <c r="Q478" s="14" t="str">
        <f ca="1">IF($BP478,ADDRESS(3,D478+1,4,,"["&amp;wew!$G$7&amp;"]"&amp;_sheetname_dataframe)&amp;":"&amp;ADDRESS(2+ster!$C$14,D478+1,4),"")</f>
        <v>[DBTemplate.xlsm]data_frame!RI3:RI3</v>
      </c>
      <c r="R478" s="14" t="str">
        <f>IF($BP478,IF(MID(_xll.FORMULATEXT(INDEX(INDIRECT(Q478),1)),1,1)="=", _xll.FORMULATEXT(INDEX(INDIRECT(Q478),1),2,TRUE),""),"")</f>
        <v/>
      </c>
      <c r="S478" s="14">
        <f t="array" aca="1" ref="S478" ca="1">IF(H478,SUM(IF((IFERROR(INDIRECT(Q478)&lt;&gt;"",FALSE))*(INDIRECT(ster!$D$14)&lt;&gt;""),1,0)),"")</f>
        <v>1</v>
      </c>
      <c r="T478" s="14">
        <f t="array" aca="1" ref="T478" ca="1">IF(H478,IF(M478&gt;0,SUM(IFERROR(1*(MATCH(INDIRECT(Q478),INDIRECT(K478),0)&gt;0),0)*(INDIRECT(ster!$D$14)&lt;&gt;"")*NOT(ISNUMBER(INDIRECT(Q478)))),0),"")</f>
        <v>0</v>
      </c>
      <c r="U478" s="14">
        <f t="array" aca="1" ref="U478" ca="1">IF(H478,SUM((IFERROR(INDIRECT(Q478)="",FALSE))*(INDIRECT(ster!$D$14)&lt;&gt;"")),"")</f>
        <v>0</v>
      </c>
      <c r="V478" s="14">
        <f t="array" aca="1" ref="V478" ca="1">IF(H478,SUM((IFERROR(INDIRECT(Q478)="#ąś",TRUE))*(INDIRECT(ster!$D$14)&lt;&gt;"")),"")</f>
        <v>0</v>
      </c>
      <c r="W478" s="14">
        <f t="array" aca="1" ref="W478" ca="1">IF(H478,SUM(ISNUMBER(INDIRECT(Q478))*(INDIRECT(ster!$D$14)&lt;&gt;"")),"")</f>
        <v>1</v>
      </c>
      <c r="X478" s="14">
        <f t="array" aca="1" ref="X478" ca="1">IF(AND(H478,W478&gt;0),IF(wew!$B$3,MIN(IF((INDIRECT(ster!$D$14)&lt;&gt;"")*IFERROR(INDIRECT($Q478)&lt;&gt;"",FALSE),IFERROR(INDIRECT($Q478),"X"),"X")),"&lt;włącz podświetlanie wartości&gt;"),"—")</f>
        <v>2</v>
      </c>
      <c r="Y478" s="14">
        <f t="array" aca="1" ref="Y478" ca="1">IF(AND(H478,W478&gt;0),IF(wew!$B$3,MAX(IF((INDIRECT(ster!$D$14)&lt;&gt;"")*IFERROR(INDIRECT($Q478)&lt;&gt;"",FALSE),IFERROR(INDIRECT($Q478),"X"),"X")),"&lt;włącz podświetlanie wartości&gt;"),"—")</f>
        <v>2</v>
      </c>
      <c r="Z478" s="14">
        <f t="shared" ca="1" si="9656"/>
        <v>0</v>
      </c>
      <c r="AA478" s="12">
        <f t="shared" ca="1" si="9657"/>
        <v>1</v>
      </c>
      <c r="AB478" s="17">
        <f t="array" aca="1" ref="AB478" ca="1">IF(H478,IF(W478&gt;0,SUM((INDIRECT(ster!$D$14)&lt;&gt;"")*IFERROR((INDIRECT(Q478)&lt;&gt;"")*(INDIRECT(Q478)=INT(INDIRECT(Q478))),0)),0),"")</f>
        <v>1</v>
      </c>
      <c r="AC478" s="17">
        <f t="array" aca="1" ref="AC478" ca="1">IF(H478,W478-AB478,"")</f>
        <v>0</v>
      </c>
      <c r="AD478" s="17">
        <f t="shared" ca="1" si="9658"/>
        <v>1</v>
      </c>
      <c r="AE478" s="17" t="b">
        <f t="shared" ca="1" si="9659"/>
        <v>0</v>
      </c>
      <c r="AF478" s="17" t="str">
        <f ca="1">IF(AE478,IF($H478,ADDRESS(3,D478+2,4,,"["&amp;wew!$G$7&amp;"]"&amp;_sheetname_dataframe)&amp;":"&amp;ADDRESS(2+ster!$C$14,D478+2,4),""),"")</f>
        <v/>
      </c>
      <c r="AG478" s="17" t="str">
        <f t="shared" ca="1" si="9660"/>
        <v/>
      </c>
      <c r="AH478" s="17" t="b">
        <f t="shared" ca="1" si="9661"/>
        <v>0</v>
      </c>
      <c r="AI478" s="17" t="str">
        <f ca="1">IF(AH478,IF($H478,ADDRESS(3,D478+3,4,,"["&amp;wew!$G$7&amp;"]"&amp;_sheetname_dataframe)&amp;":"&amp;ADDRESS(2+ster!$C$14,D478+3,4),""),"")</f>
        <v/>
      </c>
      <c r="AJ478" s="17" t="str">
        <f t="shared" ca="1" si="9662"/>
        <v/>
      </c>
      <c r="AK478" s="17" t="b">
        <f t="shared" ca="1" si="9663"/>
        <v>0</v>
      </c>
      <c r="AL478" s="17" t="b">
        <f t="shared" ca="1" si="9664"/>
        <v>0</v>
      </c>
      <c r="AM478" s="17" t="b">
        <f t="shared" ca="1" si="9665"/>
        <v>0</v>
      </c>
      <c r="AN478" s="17">
        <f t="shared" ca="1" si="9666"/>
        <v>0</v>
      </c>
      <c r="AO478" s="24" t="str">
        <f t="shared" ca="1" si="9667"/>
        <v/>
      </c>
      <c r="AP478" s="24" t="str">
        <f t="shared" ca="1" si="9668"/>
        <v/>
      </c>
      <c r="AQ478" s="17" t="b">
        <f t="shared" ca="1" si="9669"/>
        <v>0</v>
      </c>
      <c r="AR478" s="17" t="b">
        <f t="shared" ca="1" si="9670"/>
        <v>0</v>
      </c>
      <c r="AS478" s="17" t="b">
        <f t="shared" ca="1" si="9671"/>
        <v>0</v>
      </c>
      <c r="AT478" s="17" t="b">
        <f t="shared" ca="1" si="9672"/>
        <v>0</v>
      </c>
      <c r="AU478" s="17" t="b">
        <f t="shared" ca="1" si="9673"/>
        <v>1</v>
      </c>
      <c r="AV478" s="17" t="b">
        <f t="shared" ca="1" si="9674"/>
        <v>0</v>
      </c>
      <c r="AW478" s="17" t="b">
        <f t="shared" ca="1" si="9675"/>
        <v>1</v>
      </c>
      <c r="AX478" s="14" t="b">
        <f t="array" aca="1" ref="AX478" ca="1">IF(H478,N478&gt;0,"")</f>
        <v>1</v>
      </c>
      <c r="AY478" s="17" t="str">
        <f t="shared" ca="1" si="9676"/>
        <v>C3:C4</v>
      </c>
      <c r="AZ478" s="17" t="b">
        <f t="array" aca="1" ref="AZ478" ca="1">IF(AY478&lt;&gt;"",SUM(1*ISERROR(MATCH(INDIRECT(AY478),INDIRECT(K478),0)))=0,"")</f>
        <v>1</v>
      </c>
      <c r="BA478" s="17" t="b">
        <f t="shared" ca="1" si="9677"/>
        <v>1</v>
      </c>
      <c r="BB478" s="17" t="b">
        <v>0</v>
      </c>
      <c r="BC478" s="17" t="b">
        <f t="shared" ca="1" si="9678"/>
        <v>1</v>
      </c>
      <c r="BD478" s="17" t="b">
        <f t="shared" ca="1" si="9679"/>
        <v>0</v>
      </c>
      <c r="BE478" s="17" t="b">
        <f t="shared" ca="1" si="9680"/>
        <v>0</v>
      </c>
      <c r="BF478" s="17" t="b">
        <f t="shared" ca="1" si="9681"/>
        <v>0</v>
      </c>
      <c r="BG478" s="17" t="b">
        <f t="shared" ca="1" si="9682"/>
        <v>0</v>
      </c>
      <c r="BH478" s="17" t="b">
        <f t="shared" ca="1" si="9683"/>
        <v>1</v>
      </c>
      <c r="BI478" s="17">
        <f t="shared" ca="1" si="9684"/>
        <v>2</v>
      </c>
      <c r="BJ478" s="17" t="b">
        <f t="shared" ca="1" si="9685"/>
        <v>0</v>
      </c>
      <c r="BK478" s="17" t="str">
        <f t="shared" ca="1" si="9686"/>
        <v/>
      </c>
      <c r="BL478" s="17" t="str">
        <f t="shared" ca="1" si="9687"/>
        <v/>
      </c>
      <c r="BM478" s="17" t="str">
        <f t="shared" ca="1" si="9688"/>
        <v>F</v>
      </c>
      <c r="BN478" s="17" t="str">
        <f t="shared" ca="1" si="9689"/>
        <v>F</v>
      </c>
      <c r="BO478" s="17" t="str">
        <f t="shared" ca="1" si="9690"/>
        <v>N</v>
      </c>
      <c r="BP478" s="14" t="b">
        <f t="shared" ca="1" si="9691"/>
        <v>1</v>
      </c>
      <c r="BQ478" s="35"/>
      <c r="BX478" s="16"/>
      <c r="BY478" s="16"/>
      <c r="BZ478" s="16"/>
      <c r="CA478" s="16"/>
      <c r="CB478" s="16"/>
      <c r="CC478" s="16"/>
      <c r="CD478" s="16"/>
      <c r="CE478" s="16"/>
      <c r="CF478" s="16"/>
      <c r="CN478" s="14">
        <f ca="1">IF(H478,IFERROR(IsVariableNameLegal(O478),0),0)</f>
        <v>0</v>
      </c>
      <c r="CO478" s="14" t="str">
        <f t="array" aca="1" ref="CO478" ca="1">IF(H478,IF(COUNTIF(INDIRECT(wew!$C$13),O478)&gt;1,TRIM(SUBSTITUTE(_xll.MCONCAT(IF((INDIRECT(wew!$C$13)=O478)*(COLUMN(INDIRECT(wew!$C$13))&lt;&gt;D478+1),-1+COLUMN(INDIRECT(wew!$C$13)),"")," "),"  "," ")),""),"")</f>
        <v/>
      </c>
      <c r="CP478" s="14" t="str">
        <f t="array" aca="1" ref="CP478" ca="1">IF(P478&lt;&gt;"",IF(LEN(P478)&gt;150,1,""),"")</f>
        <v/>
      </c>
      <c r="CQ478" s="14" t="str">
        <f t="array" aca="1" ref="CQ478" ca="1">IF(AND(H478,NOT(ster!$J$3)),IF(COUNTIF(INDIRECT(wew!$C$15),P478)&gt;1,TRIM(SUBSTITUTE(_xll.MCONCAT(IF((INDIRECT(wew!$C$15)=P478)*(COLUMN(INDIRECT(wew!$C$15))&lt;&gt;D478+1),-1+COLUMN(INDIRECT(wew!$C$15)),"")," "),"  "," ")),""),"")</f>
        <v/>
      </c>
      <c r="CR478" s="14" t="str">
        <f t="array" aca="1" ref="CR478" ca="1">IF(H478,IF(AND(W478&gt;0,AO478&lt;&gt;""),TRIM(SUBSTITUTE(_xll.MCONCAT(IFERROR(IF(ISNUMBER(INDIRECT(Q478)),IF((INDIRECT(ster!$D$14)&lt;&gt;"")*(INDIRECT(Q478)&lt;AO478),INDIRECT(ster!$D$14) &amp; ": " &amp;  SUBSTITUTE(IF( AV478,IFERROR(TEXT(INDIRECT(Q478),"rrrr-mm-dd") &amp;" (" &amp; INDIRECT(Q478) &amp;")",INDIRECT(Q478)),INDIRECT(Q478))," "," "),""),""),"")," "),"  "," ")),""),"")</f>
        <v/>
      </c>
      <c r="CS478" s="14" t="str">
        <f t="array" aca="1" ref="CS478" ca="1">IF(H478,IF(AND(W478&gt;0,AP478&lt;&gt;""),TRIM(SUBSTITUTE(_xll.MCONCAT(IFERROR(IF(ISNUMBER(INDIRECT(Q478)),IF((INDIRECT(ster!$D$14)&lt;&gt;"")*(INDIRECT(Q478)&gt;AP478),INDIRECT(ster!$D$14) &amp; ": " &amp;  SUBSTITUTE(IF( AV478,IFERROR(TEXT(INDIRECT(Q478),"rrrr-mm-dd")&amp;" (" &amp; INDIRECT(Q478) &amp;")",INDIRECT(Q478)),INDIRECT(Q478))," "," "),""),""),"")," "),"  "," ")),""),"")</f>
        <v/>
      </c>
      <c r="CT478" s="14" t="str">
        <f t="array" aca="1" ref="CT478" ca="1">IF(H478,IF(AND(N478&gt;0,AR478),TRIM(SUBSTITUTE(_xll.MCONCAT(IFERROR(IF(ISNUMBER(INDIRECT(Q478)),IF((INDIRECT(ster!$D$14)&lt;&gt;"")*(IFERROR(0*(MATCH(INDIRECT(Q478),INDIRECT(K478),0)&gt;0),1)),INDIRECT(ster!$D$14) &amp; ": " &amp;  SUBSTITUTE(IF( AV478,IFERROR(TEXT(INDIRECT(Q478),"rrrr-mm-dd")&amp;" (" &amp; INDIRECT(Q478) &amp;")",INDIRECT(Q478)),INDIRECT(Q478))," "," "),""),""),"")," "),"  "," ")),""),"")</f>
        <v/>
      </c>
      <c r="CU478" s="14" t="str">
        <f t="array" aca="1" ref="CU478" ca="1">IF(H478,IF(AND(V478&gt;0),TRIM(SUBSTITUTE(_xll.MCONCAT(IF((INDIRECT(ster!$D$14)&lt;&gt;"")*(IFERROR(0*(INDIRECT(Q478)&lt;&gt;""),1)),INDIRECT(ster!$D$14),"")," "),"  "," ")),""),"")</f>
        <v/>
      </c>
      <c r="CV478" s="14" t="str">
        <f t="array" aca="1" ref="CV478" ca="1">IF(H478,IF(AS478,
TRIM(SUBSTITUTE(_xll.MCONCAT(IF(
   (INDIRECT(ster!$D$14)&lt;&gt;"")*
   ((INDIRECT(Q478)="")+
      NOT(ISNUMBER(INDIRECT(Q478)))*
      NOT(ISERROR(MATCH(INDIRECT(Q478),INDIRECT(K478),0)))
    ),
      INDIRECT(ster!$D$14),
   "")," "),"  "," ")),
""),"")</f>
        <v/>
      </c>
      <c r="CW478" s="14" t="str">
        <f t="array" aca="1" ref="CW478" ca="1">IF(H478,IF(AND(AQ478),TRIM(SUBSTITUTE(_xll.MCONCAT(IFERROR(IF(ISNUMBER(INDIRECT(Q478)),IF((INDIRECT(ster!$D$14)&lt;&gt;"")*(INDIRECT(Q478)&lt;&gt;INT(INDIRECT(Q478))),INDIRECT(ster!$D$14) &amp; ": " &amp; INDIRECT(Q478),""),""),"")," "),"  "," ")),""),"")</f>
        <v/>
      </c>
      <c r="CX478" s="14" t="str">
        <f t="array" aca="1" ref="CX478" ca="1">IF(H478,IF(OR(AU478,AV478),TRIM(SUBSTITUTE(_xll.MCONCAT(IF((INDIRECT(ster!$D$14)&lt;&gt;"")*NOT(ISNUMBER(INDIRECT(Q478))),IF(ISERROR(MATCH(INDIRECT(Q478),INDIRECT(K478),0)),IFERROR(IF(INDIRECT(Q478)&lt;&gt;"",INDIRECT(ster!$D$14) &amp; ": " &amp; SUBSTITUTE(INDIRECT(Q478)," "," "),""),""),""),"")," "),"  "," ")),""),"")</f>
        <v/>
      </c>
      <c r="CY478" s="14" t="str">
        <f t="array" aca="1" ref="CY478" ca="1">IF(H478,IF(AE478,TRIM(SUBSTITUTE(_xll.MCONCAT(IF((INDIRECT(ster!$D$14)&lt;&gt;"")*IFERROR(NOT(INDIRECT(AF478)),FALSE),IF(ISERROR(MATCH(INDIRECT(Q478),INDIRECT(K478),0)),IFERROR(IF(INDIRECT(Q478)&lt;&gt;"",INDIRECT(ster!$D$14)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CZ478" s="14" t="str">
        <f t="array" aca="1" ref="CZ478" ca="1">IF(H478,IF(AH478,TRIM(SUBSTITUTE(_xll.MCONCAT(IF((INDIRECT(ster!$D$14)&lt;&gt;"")*IFERROR(NOT(INDIRECT(AI478)),FALSE),IF(ISERROR(MATCH(INDIRECT(Q478),INDIRECT(K478),0)),IFERROR(IF(INDIRECT(Q478)&lt;&gt;"",INDIRECT(ster!$D$14)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DC478" s="14" t="str">
        <f ca="1">SUBSTITUTE(SUBSTITUTE(SUBSTITUTE(SUBSTITUTE(_xll.MCONCAT(DG478:DS478,"■"),"■■","■"),"■■","■"),"■■","■"),"■■","■")</f>
        <v>■</v>
      </c>
      <c r="DD478" s="14" t="str">
        <f t="shared" ca="1" si="9692"/>
        <v/>
      </c>
      <c r="DE478" s="14" t="str">
        <f t="shared" ca="1" si="9693"/>
        <v/>
      </c>
      <c r="DF478" s="14" t="str">
        <f t="shared" ca="1" si="9694"/>
        <v/>
      </c>
      <c r="DG478" s="14" t="str">
        <f t="shared" ca="1" si="9695"/>
        <v/>
      </c>
      <c r="DH478" s="14" t="str">
        <f t="shared" ca="1" si="9696"/>
        <v/>
      </c>
      <c r="DI478" s="14" t="str">
        <f t="shared" ca="1" si="9697"/>
        <v/>
      </c>
      <c r="DJ478" s="14" t="str">
        <f t="shared" ca="1" si="9698"/>
        <v/>
      </c>
      <c r="DK478" s="14" t="str">
        <f t="shared" ca="1" si="9699"/>
        <v/>
      </c>
      <c r="DL478" s="14" t="str">
        <f t="shared" ca="1" si="9700"/>
        <v/>
      </c>
      <c r="DM478" s="14" t="str">
        <f t="shared" ca="1" si="9701"/>
        <v/>
      </c>
      <c r="DN478" s="14" t="str">
        <f t="array" aca="1" ref="DN478" ca="1">IF(CU478&lt;&gt;"","There are errors in the entered values in the following cases: " &amp;SUBSTITUTE(CU478," ",", "),"")</f>
        <v/>
      </c>
      <c r="DO478" s="14" t="str">
        <f t="shared" ca="1" si="9702"/>
        <v/>
      </c>
      <c r="DP478" s="14" t="str">
        <f t="shared" ca="1" si="9703"/>
        <v/>
      </c>
      <c r="DQ478" s="14" t="str">
        <f t="shared" ca="1" si="9704"/>
        <v/>
      </c>
      <c r="DR478" s="14" t="str">
        <f t="shared" ca="1" si="9705"/>
        <v/>
      </c>
      <c r="DS478" s="14" t="str">
        <f t="shared" ca="1" si="9706"/>
        <v/>
      </c>
      <c r="DZ478" s="14" t="b">
        <f t="shared" ca="1" si="9707"/>
        <v>0</v>
      </c>
      <c r="EA478" s="14" t="str">
        <f t="shared" ca="1" si="9708"/>
        <v>Regular specific diet - High protein (q_114f)</v>
      </c>
      <c r="EB478" s="14" t="str">
        <f t="shared" ca="1" si="9709"/>
        <v xml:space="preserve">Values must be numeric. </v>
      </c>
      <c r="EC478" s="14" t="str">
        <f t="shared" ca="1" si="9710"/>
        <v xml:space="preserve">Regular specific diet - High protein (q_114f): Values must be numeric. </v>
      </c>
      <c r="ED478" s="14" t="str">
        <f t="shared" ca="1" si="9711"/>
        <v/>
      </c>
      <c r="EE478" s="14" t="str">
        <f t="shared" ca="1" si="9712"/>
        <v>Values must be numeric</v>
      </c>
      <c r="EF478" s="14" t="str">
        <f t="shared" ca="1" si="9713"/>
        <v/>
      </c>
      <c r="EG478" s="14" t="str">
        <f t="shared" ca="1" si="9714"/>
        <v/>
      </c>
      <c r="EM478" s="14" t="b">
        <f t="shared" ca="1" si="9715"/>
        <v>1</v>
      </c>
      <c r="EN478" s="14">
        <f t="shared" ca="1" si="9716"/>
        <v>446</v>
      </c>
      <c r="EO478" s="14" t="str">
        <f t="shared" ca="1" si="9717"/>
        <v>q_114f</v>
      </c>
      <c r="EP478" s="14" t="str">
        <f t="shared" ca="1" si="9718"/>
        <v xml:space="preserve">Regular specific diet - High protein (q_114f): Values must be numeric. </v>
      </c>
      <c r="EQ478" s="14" t="str">
        <f t="shared" ca="1" si="9719"/>
        <v/>
      </c>
    </row>
    <row r="479" spans="2:147" s="14" customFormat="1">
      <c r="B479" s="14" t="str">
        <f t="shared" ca="1" si="9645"/>
        <v/>
      </c>
      <c r="C479" s="14">
        <f t="shared" ca="1" si="9646"/>
        <v>447</v>
      </c>
      <c r="D479" s="14">
        <f t="shared" si="9647"/>
        <v>477</v>
      </c>
      <c r="E479" s="14" t="str">
        <f t="shared" ca="1" si="9648"/>
        <v>D</v>
      </c>
      <c r="F479" s="14" t="str">
        <f t="shared" ca="1" si="9649"/>
        <v>q_114g</v>
      </c>
      <c r="G479" s="14" t="str">
        <f t="shared" ca="1" si="9650"/>
        <v>Regular specific diet - Low carbohydrate</v>
      </c>
      <c r="H479" s="14" t="b">
        <f t="shared" ca="1" si="9651"/>
        <v>1</v>
      </c>
      <c r="I479" s="14" t="str">
        <f ca="1">IF($H479,ADDRESS(3,(D479+1)*2-1,4,,"["&amp;wew!$G$7&amp;"]"&amp;_sheetname_labels)&amp;":"&amp;ADDRESS(2+ster!$B$20,(D479+1)*2-1,4),"")</f>
        <v>[DBTemplate.xlsm]labels!AJS3:AJS61</v>
      </c>
      <c r="J479" s="14">
        <f t="array" aca="1" ref="J479" ca="1">IF(H479,MAX(0,MAX(IF(INDIRECT(I479)&lt;&gt;"",ROW(INDIRECT(I479)),""))-2),"")</f>
        <v>2</v>
      </c>
      <c r="K479" s="14" t="str">
        <f ca="1">IF($H479,IF($J479&gt;0,ADDRESS(3,(D479+1)*2-1,4,,"["&amp;wew!$G$7&amp;"]"&amp;_sheetname_labels)&amp;":"&amp;ADDRESS(2+J479,(D479+1)*2-1,4),""),"")</f>
        <v>[DBTemplate.xlsm]labels!AJS3:AJS4</v>
      </c>
      <c r="L479" s="14" t="str">
        <f ca="1">IF($H479,IF($J479&gt;0,ADDRESS(3,(D479+1)*2,4,,"["&amp;wew!$G$7&amp;"]"&amp;_sheetname_labels)&amp;":"&amp;ADDRESS(2+J479,(D479+1)*2,4),""),"")</f>
        <v>[DBTemplate.xlsm]labels!AJT3:AJT4</v>
      </c>
      <c r="M479" s="14">
        <f t="shared" ca="1" si="9652"/>
        <v>0</v>
      </c>
      <c r="N479" s="14">
        <f t="shared" ca="1" si="9653"/>
        <v>2</v>
      </c>
      <c r="O479" s="14" t="str">
        <f t="shared" ca="1" si="9654"/>
        <v>q_114g</v>
      </c>
      <c r="P479" s="14" t="str">
        <f t="shared" ca="1" si="9655"/>
        <v>Regular specific diet - Low carbohydrate</v>
      </c>
      <c r="Q479" s="14" t="str">
        <f ca="1">IF($BP479,ADDRESS(3,D479+1,4,,"["&amp;wew!$G$7&amp;"]"&amp;_sheetname_dataframe)&amp;":"&amp;ADDRESS(2+ster!$C$14,D479+1,4),"")</f>
        <v>[DBTemplate.xlsm]data_frame!RJ3:RJ3</v>
      </c>
      <c r="R479" s="14" t="str">
        <f>IF($BP479,IF(MID(_xll.FORMULATEXT(INDEX(INDIRECT(Q479),1)),1,1)="=", _xll.FORMULATEXT(INDEX(INDIRECT(Q479),1),2,TRUE),""),"")</f>
        <v/>
      </c>
      <c r="S479" s="14">
        <f t="array" aca="1" ref="S479" ca="1">IF(H479,SUM(IF((IFERROR(INDIRECT(Q479)&lt;&gt;"",FALSE))*(INDIRECT(ster!$D$14)&lt;&gt;""),1,0)),"")</f>
        <v>0</v>
      </c>
      <c r="T479" s="14">
        <f t="array" aca="1" ref="T479" ca="1">IF(H479,IF(M479&gt;0,SUM(IFERROR(1*(MATCH(INDIRECT(Q479),INDIRECT(K479),0)&gt;0),0)*(INDIRECT(ster!$D$14)&lt;&gt;"")*NOT(ISNUMBER(INDIRECT(Q479)))),0),"")</f>
        <v>0</v>
      </c>
      <c r="U479" s="14">
        <f t="array" aca="1" ref="U479" ca="1">IF(H479,SUM((IFERROR(INDIRECT(Q479)="",FALSE))*(INDIRECT(ster!$D$14)&lt;&gt;"")),"")</f>
        <v>1</v>
      </c>
      <c r="V479" s="14">
        <f t="array" aca="1" ref="V479" ca="1">IF(H479,SUM((IFERROR(INDIRECT(Q479)="#ąś",TRUE))*(INDIRECT(ster!$D$14)&lt;&gt;"")),"")</f>
        <v>0</v>
      </c>
      <c r="W479" s="14">
        <f t="array" aca="1" ref="W479" ca="1">IF(H479,SUM(ISNUMBER(INDIRECT(Q479))*(INDIRECT(ster!$D$14)&lt;&gt;"")),"")</f>
        <v>0</v>
      </c>
      <c r="X479" s="14" t="str">
        <f t="array" aca="1" ref="X479" ca="1">IF(AND(H479,W479&gt;0),IF(wew!$B$3,MIN(IF((INDIRECT(ster!$D$14)&lt;&gt;"")*IFERROR(INDIRECT($Q479)&lt;&gt;"",FALSE),IFERROR(INDIRECT($Q479),"X"),"X")),"&lt;włącz podświetlanie wartości&gt;"),"—")</f>
        <v>—</v>
      </c>
      <c r="Y479" s="14" t="str">
        <f t="array" aca="1" ref="Y479" ca="1">IF(AND(H479,W479&gt;0),IF(wew!$B$3,MAX(IF((INDIRECT(ster!$D$14)&lt;&gt;"")*IFERROR(INDIRECT($Q479)&lt;&gt;"",FALSE),IFERROR(INDIRECT($Q479),"X"),"X")),"&lt;włącz podświetlanie wartości&gt;"),"—")</f>
        <v>—</v>
      </c>
      <c r="Z479" s="14">
        <f t="shared" ca="1" si="9656"/>
        <v>0</v>
      </c>
      <c r="AA479" s="12" t="str">
        <f t="shared" ca="1" si="9657"/>
        <v>—</v>
      </c>
      <c r="AB479" s="17">
        <f t="array" aca="1" ref="AB479" ca="1">IF(H479,IF(W479&gt;0,SUM((INDIRECT(ster!$D$14)&lt;&gt;"")*IFERROR((INDIRECT(Q479)&lt;&gt;"")*(INDIRECT(Q479)=INT(INDIRECT(Q479))),0)),0),"")</f>
        <v>0</v>
      </c>
      <c r="AC479" s="17">
        <f t="array" aca="1" ref="AC479" ca="1">IF(H479,W479-AB479,"")</f>
        <v>0</v>
      </c>
      <c r="AD479" s="17">
        <f t="shared" ca="1" si="9658"/>
        <v>1</v>
      </c>
      <c r="AE479" s="17" t="b">
        <f t="shared" ca="1" si="9659"/>
        <v>0</v>
      </c>
      <c r="AF479" s="17" t="str">
        <f ca="1">IF(AE479,IF($H479,ADDRESS(3,D479+2,4,,"["&amp;wew!$G$7&amp;"]"&amp;_sheetname_dataframe)&amp;":"&amp;ADDRESS(2+ster!$C$14,D479+2,4),""),"")</f>
        <v/>
      </c>
      <c r="AG479" s="17" t="str">
        <f t="shared" ca="1" si="9660"/>
        <v/>
      </c>
      <c r="AH479" s="17" t="b">
        <f t="shared" ca="1" si="9661"/>
        <v>0</v>
      </c>
      <c r="AI479" s="17" t="str">
        <f ca="1">IF(AH479,IF($H479,ADDRESS(3,D479+3,4,,"["&amp;wew!$G$7&amp;"]"&amp;_sheetname_dataframe)&amp;":"&amp;ADDRESS(2+ster!$C$14,D479+3,4),""),"")</f>
        <v/>
      </c>
      <c r="AJ479" s="17" t="str">
        <f t="shared" ca="1" si="9662"/>
        <v/>
      </c>
      <c r="AK479" s="17" t="b">
        <f t="shared" ca="1" si="9663"/>
        <v>0</v>
      </c>
      <c r="AL479" s="17" t="b">
        <f t="shared" ca="1" si="9664"/>
        <v>0</v>
      </c>
      <c r="AM479" s="17" t="b">
        <f t="shared" ca="1" si="9665"/>
        <v>0</v>
      </c>
      <c r="AN479" s="17">
        <f t="shared" ca="1" si="9666"/>
        <v>0</v>
      </c>
      <c r="AO479" s="24" t="str">
        <f t="shared" ca="1" si="9667"/>
        <v/>
      </c>
      <c r="AP479" s="24" t="str">
        <f t="shared" ca="1" si="9668"/>
        <v/>
      </c>
      <c r="AQ479" s="17" t="b">
        <f t="shared" ca="1" si="9669"/>
        <v>0</v>
      </c>
      <c r="AR479" s="17" t="b">
        <f t="shared" ca="1" si="9670"/>
        <v>0</v>
      </c>
      <c r="AS479" s="17" t="b">
        <f t="shared" ca="1" si="9671"/>
        <v>0</v>
      </c>
      <c r="AT479" s="17" t="b">
        <f t="shared" ca="1" si="9672"/>
        <v>0</v>
      </c>
      <c r="AU479" s="17" t="b">
        <f t="shared" ca="1" si="9673"/>
        <v>1</v>
      </c>
      <c r="AV479" s="17" t="b">
        <f t="shared" ca="1" si="9674"/>
        <v>0</v>
      </c>
      <c r="AW479" s="17" t="b">
        <f t="shared" ca="1" si="9675"/>
        <v>0</v>
      </c>
      <c r="AX479" s="14" t="b">
        <f t="array" aca="1" ref="AX479" ca="1">IF(H479,N479&gt;0,"")</f>
        <v>1</v>
      </c>
      <c r="AY479" s="17" t="str">
        <f t="shared" ca="1" si="9676"/>
        <v>C3:C4</v>
      </c>
      <c r="AZ479" s="17" t="b">
        <f t="array" aca="1" ref="AZ479" ca="1">IF(AY479&lt;&gt;"",SUM(1*ISERROR(MATCH(INDIRECT(AY479),INDIRECT(K479),0)))=0,"")</f>
        <v>1</v>
      </c>
      <c r="BA479" s="17" t="b">
        <f t="shared" ca="1" si="9677"/>
        <v>1</v>
      </c>
      <c r="BB479" s="17" t="b">
        <v>0</v>
      </c>
      <c r="BC479" s="17" t="b">
        <f t="shared" ca="1" si="9678"/>
        <v>1</v>
      </c>
      <c r="BD479" s="17" t="b">
        <f t="shared" ca="1" si="9679"/>
        <v>0</v>
      </c>
      <c r="BE479" s="17" t="b">
        <f t="shared" ca="1" si="9680"/>
        <v>0</v>
      </c>
      <c r="BF479" s="17" t="b">
        <f t="shared" ca="1" si="9681"/>
        <v>0</v>
      </c>
      <c r="BG479" s="17" t="b">
        <f t="shared" ca="1" si="9682"/>
        <v>0</v>
      </c>
      <c r="BH479" s="17" t="b">
        <f t="shared" ca="1" si="9683"/>
        <v>1</v>
      </c>
      <c r="BI479" s="17">
        <f t="shared" ca="1" si="9684"/>
        <v>2</v>
      </c>
      <c r="BJ479" s="17" t="b">
        <f t="shared" ca="1" si="9685"/>
        <v>0</v>
      </c>
      <c r="BK479" s="17" t="str">
        <f t="shared" ca="1" si="9686"/>
        <v/>
      </c>
      <c r="BL479" s="17" t="str">
        <f t="shared" ca="1" si="9687"/>
        <v/>
      </c>
      <c r="BM479" s="17" t="str">
        <f t="shared" ca="1" si="9688"/>
        <v>F</v>
      </c>
      <c r="BN479" s="17" t="str">
        <f t="shared" ca="1" si="9689"/>
        <v>F</v>
      </c>
      <c r="BO479" s="17" t="str">
        <f t="shared" ca="1" si="9690"/>
        <v>N</v>
      </c>
      <c r="BP479" s="14" t="b">
        <f t="shared" ca="1" si="9691"/>
        <v>1</v>
      </c>
      <c r="BQ479" s="35"/>
      <c r="BX479" s="16"/>
      <c r="BY479" s="16"/>
      <c r="BZ479" s="16"/>
      <c r="CA479" s="16"/>
      <c r="CB479" s="16"/>
      <c r="CC479" s="16"/>
      <c r="CD479" s="16"/>
      <c r="CE479" s="16"/>
      <c r="CF479" s="16"/>
      <c r="CN479" s="14">
        <f ca="1">IF(H479,IFERROR(IsVariableNameLegal(O479),0),0)</f>
        <v>0</v>
      </c>
      <c r="CO479" s="14" t="str">
        <f t="array" aca="1" ref="CO479" ca="1">IF(H479,IF(COUNTIF(INDIRECT(wew!$C$13),O479)&gt;1,TRIM(SUBSTITUTE(_xll.MCONCAT(IF((INDIRECT(wew!$C$13)=O479)*(COLUMN(INDIRECT(wew!$C$13))&lt;&gt;D479+1),-1+COLUMN(INDIRECT(wew!$C$13)),"")," "),"  "," ")),""),"")</f>
        <v/>
      </c>
      <c r="CP479" s="14" t="str">
        <f t="array" aca="1" ref="CP479" ca="1">IF(P479&lt;&gt;"",IF(LEN(P479)&gt;150,1,""),"")</f>
        <v/>
      </c>
      <c r="CQ479" s="14" t="str">
        <f t="array" aca="1" ref="CQ479" ca="1">IF(AND(H479,NOT(ster!$J$3)),IF(COUNTIF(INDIRECT(wew!$C$15),P479)&gt;1,TRIM(SUBSTITUTE(_xll.MCONCAT(IF((INDIRECT(wew!$C$15)=P479)*(COLUMN(INDIRECT(wew!$C$15))&lt;&gt;D479+1),-1+COLUMN(INDIRECT(wew!$C$15)),"")," "),"  "," ")),""),"")</f>
        <v/>
      </c>
      <c r="CR479" s="14" t="str">
        <f t="array" aca="1" ref="CR479" ca="1">IF(H479,IF(AND(W479&gt;0,AO479&lt;&gt;""),TRIM(SUBSTITUTE(_xll.MCONCAT(IFERROR(IF(ISNUMBER(INDIRECT(Q479)),IF((INDIRECT(ster!$D$14)&lt;&gt;"")*(INDIRECT(Q479)&lt;AO479),INDIRECT(ster!$D$14) &amp; ": " &amp;  SUBSTITUTE(IF( AV479,IFERROR(TEXT(INDIRECT(Q479),"rrrr-mm-dd") &amp;" (" &amp; INDIRECT(Q479) &amp;")",INDIRECT(Q479)),INDIRECT(Q479))," "," "),""),""),"")," "),"  "," ")),""),"")</f>
        <v/>
      </c>
      <c r="CS479" s="14" t="str">
        <f t="array" aca="1" ref="CS479" ca="1">IF(H479,IF(AND(W479&gt;0,AP479&lt;&gt;""),TRIM(SUBSTITUTE(_xll.MCONCAT(IFERROR(IF(ISNUMBER(INDIRECT(Q479)),IF((INDIRECT(ster!$D$14)&lt;&gt;"")*(INDIRECT(Q479)&gt;AP479),INDIRECT(ster!$D$14) &amp; ": " &amp;  SUBSTITUTE(IF( AV479,IFERROR(TEXT(INDIRECT(Q479),"rrrr-mm-dd")&amp;" (" &amp; INDIRECT(Q479) &amp;")",INDIRECT(Q479)),INDIRECT(Q479))," "," "),""),""),"")," "),"  "," ")),""),"")</f>
        <v/>
      </c>
      <c r="CT479" s="14" t="str">
        <f t="array" aca="1" ref="CT479" ca="1">IF(H479,IF(AND(N479&gt;0,AR479),TRIM(SUBSTITUTE(_xll.MCONCAT(IFERROR(IF(ISNUMBER(INDIRECT(Q479)),IF((INDIRECT(ster!$D$14)&lt;&gt;"")*(IFERROR(0*(MATCH(INDIRECT(Q479),INDIRECT(K479),0)&gt;0),1)),INDIRECT(ster!$D$14) &amp; ": " &amp;  SUBSTITUTE(IF( AV479,IFERROR(TEXT(INDIRECT(Q479),"rrrr-mm-dd")&amp;" (" &amp; INDIRECT(Q479) &amp;")",INDIRECT(Q479)),INDIRECT(Q479))," "," "),""),""),"")," "),"  "," ")),""),"")</f>
        <v/>
      </c>
      <c r="CU479" s="14" t="str">
        <f t="array" aca="1" ref="CU479" ca="1">IF(H479,IF(AND(V479&gt;0),TRIM(SUBSTITUTE(_xll.MCONCAT(IF((INDIRECT(ster!$D$14)&lt;&gt;"")*(IFERROR(0*(INDIRECT(Q479)&lt;&gt;""),1)),INDIRECT(ster!$D$14),"")," "),"  "," ")),""),"")</f>
        <v/>
      </c>
      <c r="CV479" s="14" t="str">
        <f t="array" aca="1" ref="CV479" ca="1">IF(H479,IF(AS479,
TRIM(SUBSTITUTE(_xll.MCONCAT(IF(
   (INDIRECT(ster!$D$14)&lt;&gt;"")*
   ((INDIRECT(Q479)="")+
      NOT(ISNUMBER(INDIRECT(Q479)))*
      NOT(ISERROR(MATCH(INDIRECT(Q479),INDIRECT(K479),0)))
    ),
      INDIRECT(ster!$D$14),
   "")," "),"  "," ")),
""),"")</f>
        <v/>
      </c>
      <c r="CW479" s="14" t="str">
        <f t="array" aca="1" ref="CW479" ca="1">IF(H479,IF(AND(AQ479),TRIM(SUBSTITUTE(_xll.MCONCAT(IFERROR(IF(ISNUMBER(INDIRECT(Q479)),IF((INDIRECT(ster!$D$14)&lt;&gt;"")*(INDIRECT(Q479)&lt;&gt;INT(INDIRECT(Q479))),INDIRECT(ster!$D$14) &amp; ": " &amp; INDIRECT(Q479),""),""),"")," "),"  "," ")),""),"")</f>
        <v/>
      </c>
      <c r="CX479" s="14" t="str">
        <f t="array" aca="1" ref="CX479" ca="1">IF(H479,IF(OR(AU479,AV479),TRIM(SUBSTITUTE(_xll.MCONCAT(IF((INDIRECT(ster!$D$14)&lt;&gt;"")*NOT(ISNUMBER(INDIRECT(Q479))),IF(ISERROR(MATCH(INDIRECT(Q479),INDIRECT(K479),0)),IFERROR(IF(INDIRECT(Q479)&lt;&gt;"",INDIRECT(ster!$D$14) &amp; ": " &amp; SUBSTITUTE(INDIRECT(Q479)," "," "),""),""),""),"")," "),"  "," ")),""),"")</f>
        <v/>
      </c>
      <c r="CY479" s="14" t="str">
        <f t="array" aca="1" ref="CY479" ca="1">IF(H479,IF(AE479,TRIM(SUBSTITUTE(_xll.MCONCAT(IF((INDIRECT(ster!$D$14)&lt;&gt;"")*IFERROR(NOT(INDIRECT(AF479)),FALSE),IF(ISERROR(MATCH(INDIRECT(Q479),INDIRECT(K479),0)),IFERROR(IF(INDIRECT(Q479)&lt;&gt;"",INDIRECT(ster!$D$14)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CZ479" s="14" t="str">
        <f t="array" aca="1" ref="CZ479" ca="1">IF(H479,IF(AH479,TRIM(SUBSTITUTE(_xll.MCONCAT(IF((INDIRECT(ster!$D$14)&lt;&gt;"")*IFERROR(NOT(INDIRECT(AI479)),FALSE),IF(ISERROR(MATCH(INDIRECT(Q479),INDIRECT(K479),0)),IFERROR(IF(INDIRECT(Q479)&lt;&gt;"",INDIRECT(ster!$D$14)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DC479" s="14" t="str">
        <f ca="1">SUBSTITUTE(SUBSTITUTE(SUBSTITUTE(SUBSTITUTE(_xll.MCONCAT(DG479:DS479,"■"),"■■","■"),"■■","■"),"■■","■"),"■■","■")</f>
        <v>■</v>
      </c>
      <c r="DD479" s="14" t="str">
        <f t="shared" ca="1" si="9692"/>
        <v/>
      </c>
      <c r="DE479" s="14" t="str">
        <f t="shared" ca="1" si="9693"/>
        <v/>
      </c>
      <c r="DF479" s="14" t="str">
        <f t="shared" ca="1" si="9694"/>
        <v/>
      </c>
      <c r="DG479" s="14" t="str">
        <f t="shared" ca="1" si="9695"/>
        <v/>
      </c>
      <c r="DH479" s="14" t="str">
        <f t="shared" ca="1" si="9696"/>
        <v/>
      </c>
      <c r="DI479" s="14" t="str">
        <f t="shared" ca="1" si="9697"/>
        <v/>
      </c>
      <c r="DJ479" s="14" t="str">
        <f t="shared" ca="1" si="9698"/>
        <v/>
      </c>
      <c r="DK479" s="14" t="str">
        <f t="shared" ca="1" si="9699"/>
        <v/>
      </c>
      <c r="DL479" s="14" t="str">
        <f t="shared" ca="1" si="9700"/>
        <v/>
      </c>
      <c r="DM479" s="14" t="str">
        <f t="shared" ca="1" si="9701"/>
        <v/>
      </c>
      <c r="DN479" s="14" t="str">
        <f t="array" aca="1" ref="DN479" ca="1">IF(CU479&lt;&gt;"","There are errors in the entered values in the following cases: " &amp;SUBSTITUTE(CU479," ",", "),"")</f>
        <v/>
      </c>
      <c r="DO479" s="14" t="str">
        <f t="shared" ca="1" si="9702"/>
        <v/>
      </c>
      <c r="DP479" s="14" t="str">
        <f t="shared" ca="1" si="9703"/>
        <v/>
      </c>
      <c r="DQ479" s="14" t="str">
        <f t="shared" ca="1" si="9704"/>
        <v/>
      </c>
      <c r="DR479" s="14" t="str">
        <f t="shared" ca="1" si="9705"/>
        <v/>
      </c>
      <c r="DS479" s="14" t="str">
        <f t="shared" ca="1" si="9706"/>
        <v/>
      </c>
      <c r="DZ479" s="14" t="b">
        <f t="shared" ca="1" si="9707"/>
        <v>0</v>
      </c>
      <c r="EA479" s="14" t="str">
        <f t="shared" ca="1" si="9708"/>
        <v>Regular specific diet - Low carbohydrate (q_114g)</v>
      </c>
      <c r="EB479" s="14" t="str">
        <f t="shared" ca="1" si="9709"/>
        <v xml:space="preserve">Values must be numeric. </v>
      </c>
      <c r="EC479" s="14" t="str">
        <f t="shared" ca="1" si="9710"/>
        <v xml:space="preserve">Regular specific diet - Low carbohydrate (q_114g): Values must be numeric. </v>
      </c>
      <c r="ED479" s="14" t="str">
        <f t="shared" ca="1" si="9711"/>
        <v/>
      </c>
      <c r="EE479" s="14" t="str">
        <f t="shared" ca="1" si="9712"/>
        <v>Values must be numeric</v>
      </c>
      <c r="EF479" s="14" t="str">
        <f t="shared" ca="1" si="9713"/>
        <v/>
      </c>
      <c r="EG479" s="14" t="str">
        <f t="shared" ca="1" si="9714"/>
        <v/>
      </c>
      <c r="EM479" s="14" t="b">
        <f t="shared" ca="1" si="9715"/>
        <v>1</v>
      </c>
      <c r="EN479" s="14">
        <f t="shared" ca="1" si="9716"/>
        <v>447</v>
      </c>
      <c r="EO479" s="14" t="str">
        <f t="shared" ca="1" si="9717"/>
        <v>q_114g</v>
      </c>
      <c r="EP479" s="14" t="str">
        <f t="shared" ca="1" si="9718"/>
        <v xml:space="preserve">Regular specific diet - Low carbohydrate (q_114g): Values must be numeric. </v>
      </c>
      <c r="EQ479" s="14" t="str">
        <f t="shared" ca="1" si="9719"/>
        <v/>
      </c>
    </row>
    <row r="480" spans="2:147" s="14" customFormat="1">
      <c r="B480" s="14" t="str">
        <f t="shared" ca="1" si="9645"/>
        <v/>
      </c>
      <c r="C480" s="14">
        <f t="shared" ca="1" si="9646"/>
        <v>448</v>
      </c>
      <c r="D480" s="14">
        <f t="shared" si="9647"/>
        <v>478</v>
      </c>
      <c r="E480" s="14" t="str">
        <f t="shared" ca="1" si="9648"/>
        <v>D</v>
      </c>
      <c r="F480" s="14" t="str">
        <f t="shared" ca="1" si="9649"/>
        <v>q_114h</v>
      </c>
      <c r="G480" s="14" t="str">
        <f t="shared" ca="1" si="9650"/>
        <v>Regular specific diet - Paleo (High-protein, high-fat, low-carbohydrate)</v>
      </c>
      <c r="H480" s="14" t="b">
        <f t="shared" ca="1" si="9651"/>
        <v>1</v>
      </c>
      <c r="I480" s="14" t="str">
        <f ca="1">IF($H480,ADDRESS(3,(D480+1)*2-1,4,,"["&amp;wew!$G$7&amp;"]"&amp;_sheetname_labels)&amp;":"&amp;ADDRESS(2+ster!$B$20,(D480+1)*2-1,4),"")</f>
        <v>[DBTemplate.xlsm]labels!AJU3:AJU61</v>
      </c>
      <c r="J480" s="14">
        <f t="array" aca="1" ref="J480" ca="1">IF(H480,MAX(0,MAX(IF(INDIRECT(I480)&lt;&gt;"",ROW(INDIRECT(I480)),""))-2),"")</f>
        <v>2</v>
      </c>
      <c r="K480" s="14" t="str">
        <f ca="1">IF($H480,IF($J480&gt;0,ADDRESS(3,(D480+1)*2-1,4,,"["&amp;wew!$G$7&amp;"]"&amp;_sheetname_labels)&amp;":"&amp;ADDRESS(2+J480,(D480+1)*2-1,4),""),"")</f>
        <v>[DBTemplate.xlsm]labels!AJU3:AJU4</v>
      </c>
      <c r="L480" s="14" t="str">
        <f ca="1">IF($H480,IF($J480&gt;0,ADDRESS(3,(D480+1)*2,4,,"["&amp;wew!$G$7&amp;"]"&amp;_sheetname_labels)&amp;":"&amp;ADDRESS(2+J480,(D480+1)*2,4),""),"")</f>
        <v>[DBTemplate.xlsm]labels!AJV3:AJV4</v>
      </c>
      <c r="M480" s="14">
        <f t="shared" ca="1" si="9652"/>
        <v>0</v>
      </c>
      <c r="N480" s="14">
        <f t="shared" ca="1" si="9653"/>
        <v>2</v>
      </c>
      <c r="O480" s="14" t="str">
        <f t="shared" ca="1" si="9654"/>
        <v>q_114h</v>
      </c>
      <c r="P480" s="14" t="str">
        <f t="shared" ca="1" si="9655"/>
        <v>Regular specific diet - Paleo (High-protein, high-fat, low-carbohydrate)</v>
      </c>
      <c r="Q480" s="14" t="str">
        <f ca="1">IF($BP480,ADDRESS(3,D480+1,4,,"["&amp;wew!$G$7&amp;"]"&amp;_sheetname_dataframe)&amp;":"&amp;ADDRESS(2+ster!$C$14,D480+1,4),"")</f>
        <v>[DBTemplate.xlsm]data_frame!RK3:RK3</v>
      </c>
      <c r="R480" s="14" t="str">
        <f>IF($BP480,IF(MID(_xll.FORMULATEXT(INDEX(INDIRECT(Q480),1)),1,1)="=", _xll.FORMULATEXT(INDEX(INDIRECT(Q480),1),2,TRUE),""),"")</f>
        <v/>
      </c>
      <c r="S480" s="14">
        <f t="array" aca="1" ref="S480" ca="1">IF(H480,SUM(IF((IFERROR(INDIRECT(Q480)&lt;&gt;"",FALSE))*(INDIRECT(ster!$D$14)&lt;&gt;""),1,0)),"")</f>
        <v>1</v>
      </c>
      <c r="T480" s="14">
        <f t="array" aca="1" ref="T480" ca="1">IF(H480,IF(M480&gt;0,SUM(IFERROR(1*(MATCH(INDIRECT(Q480),INDIRECT(K480),0)&gt;0),0)*(INDIRECT(ster!$D$14)&lt;&gt;"")*NOT(ISNUMBER(INDIRECT(Q480)))),0),"")</f>
        <v>0</v>
      </c>
      <c r="U480" s="14">
        <f t="array" aca="1" ref="U480" ca="1">IF(H480,SUM((IFERROR(INDIRECT(Q480)="",FALSE))*(INDIRECT(ster!$D$14)&lt;&gt;"")),"")</f>
        <v>0</v>
      </c>
      <c r="V480" s="14">
        <f t="array" aca="1" ref="V480" ca="1">IF(H480,SUM((IFERROR(INDIRECT(Q480)="#ąś",TRUE))*(INDIRECT(ster!$D$14)&lt;&gt;"")),"")</f>
        <v>0</v>
      </c>
      <c r="W480" s="14">
        <f t="array" aca="1" ref="W480" ca="1">IF(H480,SUM(ISNUMBER(INDIRECT(Q480))*(INDIRECT(ster!$D$14)&lt;&gt;"")),"")</f>
        <v>1</v>
      </c>
      <c r="X480" s="14">
        <f t="array" aca="1" ref="X480" ca="1">IF(AND(H480,W480&gt;0),IF(wew!$B$3,MIN(IF((INDIRECT(ster!$D$14)&lt;&gt;"")*IFERROR(INDIRECT($Q480)&lt;&gt;"",FALSE),IFERROR(INDIRECT($Q480),"X"),"X")),"&lt;włącz podświetlanie wartości&gt;"),"—")</f>
        <v>2</v>
      </c>
      <c r="Y480" s="14">
        <f t="array" aca="1" ref="Y480" ca="1">IF(AND(H480,W480&gt;0),IF(wew!$B$3,MAX(IF((INDIRECT(ster!$D$14)&lt;&gt;"")*IFERROR(INDIRECT($Q480)&lt;&gt;"",FALSE),IFERROR(INDIRECT($Q480),"X"),"X")),"&lt;włącz podświetlanie wartości&gt;"),"—")</f>
        <v>2</v>
      </c>
      <c r="Z480" s="14">
        <f t="shared" ca="1" si="9656"/>
        <v>0</v>
      </c>
      <c r="AA480" s="12">
        <f t="shared" ca="1" si="9657"/>
        <v>1</v>
      </c>
      <c r="AB480" s="17">
        <f t="array" aca="1" ref="AB480" ca="1">IF(H480,IF(W480&gt;0,SUM((INDIRECT(ster!$D$14)&lt;&gt;"")*IFERROR((INDIRECT(Q480)&lt;&gt;"")*(INDIRECT(Q480)=INT(INDIRECT(Q480))),0)),0),"")</f>
        <v>1</v>
      </c>
      <c r="AC480" s="17">
        <f t="array" aca="1" ref="AC480" ca="1">IF(H480,W480-AB480,"")</f>
        <v>0</v>
      </c>
      <c r="AD480" s="17">
        <f t="shared" ca="1" si="9658"/>
        <v>1</v>
      </c>
      <c r="AE480" s="17" t="b">
        <f t="shared" ca="1" si="9659"/>
        <v>0</v>
      </c>
      <c r="AF480" s="17" t="str">
        <f ca="1">IF(AE480,IF($H480,ADDRESS(3,D480+2,4,,"["&amp;wew!$G$7&amp;"]"&amp;_sheetname_dataframe)&amp;":"&amp;ADDRESS(2+ster!$C$14,D480+2,4),""),"")</f>
        <v/>
      </c>
      <c r="AG480" s="17" t="str">
        <f t="shared" ca="1" si="9660"/>
        <v/>
      </c>
      <c r="AH480" s="17" t="b">
        <f t="shared" ca="1" si="9661"/>
        <v>0</v>
      </c>
      <c r="AI480" s="17" t="str">
        <f ca="1">IF(AH480,IF($H480,ADDRESS(3,D480+3,4,,"["&amp;wew!$G$7&amp;"]"&amp;_sheetname_dataframe)&amp;":"&amp;ADDRESS(2+ster!$C$14,D480+3,4),""),"")</f>
        <v/>
      </c>
      <c r="AJ480" s="17" t="str">
        <f t="shared" ca="1" si="9662"/>
        <v/>
      </c>
      <c r="AK480" s="17" t="b">
        <f t="shared" ca="1" si="9663"/>
        <v>0</v>
      </c>
      <c r="AL480" s="17" t="b">
        <f t="shared" ca="1" si="9664"/>
        <v>0</v>
      </c>
      <c r="AM480" s="17" t="b">
        <f t="shared" ca="1" si="9665"/>
        <v>0</v>
      </c>
      <c r="AN480" s="17">
        <f t="shared" ca="1" si="9666"/>
        <v>0</v>
      </c>
      <c r="AO480" s="24" t="str">
        <f t="shared" ca="1" si="9667"/>
        <v/>
      </c>
      <c r="AP480" s="24" t="str">
        <f t="shared" ca="1" si="9668"/>
        <v/>
      </c>
      <c r="AQ480" s="17" t="b">
        <f t="shared" ca="1" si="9669"/>
        <v>0</v>
      </c>
      <c r="AR480" s="17" t="b">
        <f t="shared" ca="1" si="9670"/>
        <v>0</v>
      </c>
      <c r="AS480" s="17" t="b">
        <f t="shared" ca="1" si="9671"/>
        <v>0</v>
      </c>
      <c r="AT480" s="17" t="b">
        <f t="shared" ca="1" si="9672"/>
        <v>0</v>
      </c>
      <c r="AU480" s="17" t="b">
        <f t="shared" ca="1" si="9673"/>
        <v>1</v>
      </c>
      <c r="AV480" s="17" t="b">
        <f t="shared" ca="1" si="9674"/>
        <v>0</v>
      </c>
      <c r="AW480" s="17" t="b">
        <f t="shared" ca="1" si="9675"/>
        <v>1</v>
      </c>
      <c r="AX480" s="14" t="b">
        <f t="array" aca="1" ref="AX480" ca="1">IF(H480,N480&gt;0,"")</f>
        <v>1</v>
      </c>
      <c r="AY480" s="17" t="str">
        <f t="shared" ca="1" si="9676"/>
        <v>C3:C4</v>
      </c>
      <c r="AZ480" s="17" t="b">
        <f t="array" aca="1" ref="AZ480" ca="1">IF(AY480&lt;&gt;"",SUM(1*ISERROR(MATCH(INDIRECT(AY480),INDIRECT(K480),0)))=0,"")</f>
        <v>1</v>
      </c>
      <c r="BA480" s="17" t="b">
        <f t="shared" ca="1" si="9677"/>
        <v>1</v>
      </c>
      <c r="BB480" s="17" t="b">
        <v>0</v>
      </c>
      <c r="BC480" s="17" t="b">
        <f t="shared" ca="1" si="9678"/>
        <v>1</v>
      </c>
      <c r="BD480" s="17" t="b">
        <f t="shared" ca="1" si="9679"/>
        <v>0</v>
      </c>
      <c r="BE480" s="17" t="b">
        <f t="shared" ca="1" si="9680"/>
        <v>0</v>
      </c>
      <c r="BF480" s="17" t="b">
        <f t="shared" ca="1" si="9681"/>
        <v>0</v>
      </c>
      <c r="BG480" s="17" t="b">
        <f t="shared" ca="1" si="9682"/>
        <v>0</v>
      </c>
      <c r="BH480" s="17" t="b">
        <f t="shared" ca="1" si="9683"/>
        <v>1</v>
      </c>
      <c r="BI480" s="17">
        <f t="shared" ca="1" si="9684"/>
        <v>2</v>
      </c>
      <c r="BJ480" s="17" t="b">
        <f t="shared" ca="1" si="9685"/>
        <v>0</v>
      </c>
      <c r="BK480" s="17" t="str">
        <f t="shared" ca="1" si="9686"/>
        <v/>
      </c>
      <c r="BL480" s="17" t="str">
        <f t="shared" ca="1" si="9687"/>
        <v/>
      </c>
      <c r="BM480" s="17" t="str">
        <f t="shared" ca="1" si="9688"/>
        <v>F</v>
      </c>
      <c r="BN480" s="17" t="str">
        <f t="shared" ca="1" si="9689"/>
        <v>F</v>
      </c>
      <c r="BO480" s="17" t="str">
        <f t="shared" ca="1" si="9690"/>
        <v>N</v>
      </c>
      <c r="BP480" s="14" t="b">
        <f t="shared" ca="1" si="9691"/>
        <v>1</v>
      </c>
      <c r="BQ480" s="35"/>
      <c r="BX480" s="16"/>
      <c r="BY480" s="16"/>
      <c r="BZ480" s="16"/>
      <c r="CA480" s="16"/>
      <c r="CB480" s="16"/>
      <c r="CC480" s="16"/>
      <c r="CD480" s="16"/>
      <c r="CE480" s="16"/>
      <c r="CF480" s="16"/>
      <c r="CN480" s="14">
        <f ca="1">IF(H480,IFERROR(IsVariableNameLegal(O480),0),0)</f>
        <v>0</v>
      </c>
      <c r="CO480" s="14" t="str">
        <f t="array" aca="1" ref="CO480" ca="1">IF(H480,IF(COUNTIF(INDIRECT(wew!$C$13),O480)&gt;1,TRIM(SUBSTITUTE(_xll.MCONCAT(IF((INDIRECT(wew!$C$13)=O480)*(COLUMN(INDIRECT(wew!$C$13))&lt;&gt;D480+1),-1+COLUMN(INDIRECT(wew!$C$13)),"")," "),"  "," ")),""),"")</f>
        <v/>
      </c>
      <c r="CP480" s="14" t="str">
        <f t="array" aca="1" ref="CP480" ca="1">IF(P480&lt;&gt;"",IF(LEN(P480)&gt;150,1,""),"")</f>
        <v/>
      </c>
      <c r="CQ480" s="14" t="str">
        <f t="array" aca="1" ref="CQ480" ca="1">IF(AND(H480,NOT(ster!$J$3)),IF(COUNTIF(INDIRECT(wew!$C$15),P480)&gt;1,TRIM(SUBSTITUTE(_xll.MCONCAT(IF((INDIRECT(wew!$C$15)=P480)*(COLUMN(INDIRECT(wew!$C$15))&lt;&gt;D480+1),-1+COLUMN(INDIRECT(wew!$C$15)),"")," "),"  "," ")),""),"")</f>
        <v/>
      </c>
      <c r="CR480" s="14" t="str">
        <f t="array" aca="1" ref="CR480" ca="1">IF(H480,IF(AND(W480&gt;0,AO480&lt;&gt;""),TRIM(SUBSTITUTE(_xll.MCONCAT(IFERROR(IF(ISNUMBER(INDIRECT(Q480)),IF((INDIRECT(ster!$D$14)&lt;&gt;"")*(INDIRECT(Q480)&lt;AO480),INDIRECT(ster!$D$14) &amp; ": " &amp;  SUBSTITUTE(IF( AV480,IFERROR(TEXT(INDIRECT(Q480),"rrrr-mm-dd") &amp;" (" &amp; INDIRECT(Q480) &amp;")",INDIRECT(Q480)),INDIRECT(Q480))," "," "),""),""),"")," "),"  "," ")),""),"")</f>
        <v/>
      </c>
      <c r="CS480" s="14" t="str">
        <f t="array" aca="1" ref="CS480" ca="1">IF(H480,IF(AND(W480&gt;0,AP480&lt;&gt;""),TRIM(SUBSTITUTE(_xll.MCONCAT(IFERROR(IF(ISNUMBER(INDIRECT(Q480)),IF((INDIRECT(ster!$D$14)&lt;&gt;"")*(INDIRECT(Q480)&gt;AP480),INDIRECT(ster!$D$14) &amp; ": " &amp;  SUBSTITUTE(IF( AV480,IFERROR(TEXT(INDIRECT(Q480),"rrrr-mm-dd")&amp;" (" &amp; INDIRECT(Q480) &amp;")",INDIRECT(Q480)),INDIRECT(Q480))," "," "),""),""),"")," "),"  "," ")),""),"")</f>
        <v/>
      </c>
      <c r="CT480" s="14" t="str">
        <f t="array" aca="1" ref="CT480" ca="1">IF(H480,IF(AND(N480&gt;0,AR480),TRIM(SUBSTITUTE(_xll.MCONCAT(IFERROR(IF(ISNUMBER(INDIRECT(Q480)),IF((INDIRECT(ster!$D$14)&lt;&gt;"")*(IFERROR(0*(MATCH(INDIRECT(Q480),INDIRECT(K480),0)&gt;0),1)),INDIRECT(ster!$D$14) &amp; ": " &amp;  SUBSTITUTE(IF( AV480,IFERROR(TEXT(INDIRECT(Q480),"rrrr-mm-dd")&amp;" (" &amp; INDIRECT(Q480) &amp;")",INDIRECT(Q480)),INDIRECT(Q480))," "," "),""),""),"")," "),"  "," ")),""),"")</f>
        <v/>
      </c>
      <c r="CU480" s="14" t="str">
        <f t="array" aca="1" ref="CU480" ca="1">IF(H480,IF(AND(V480&gt;0),TRIM(SUBSTITUTE(_xll.MCONCAT(IF((INDIRECT(ster!$D$14)&lt;&gt;"")*(IFERROR(0*(INDIRECT(Q480)&lt;&gt;""),1)),INDIRECT(ster!$D$14),"")," "),"  "," ")),""),"")</f>
        <v/>
      </c>
      <c r="CV480" s="14" t="str">
        <f t="array" aca="1" ref="CV480" ca="1">IF(H480,IF(AS480,
TRIM(SUBSTITUTE(_xll.MCONCAT(IF(
   (INDIRECT(ster!$D$14)&lt;&gt;"")*
   ((INDIRECT(Q480)="")+
      NOT(ISNUMBER(INDIRECT(Q480)))*
      NOT(ISERROR(MATCH(INDIRECT(Q480),INDIRECT(K480),0)))
    ),
      INDIRECT(ster!$D$14),
   "")," "),"  "," ")),
""),"")</f>
        <v/>
      </c>
      <c r="CW480" s="14" t="str">
        <f t="array" aca="1" ref="CW480" ca="1">IF(H480,IF(AND(AQ480),TRIM(SUBSTITUTE(_xll.MCONCAT(IFERROR(IF(ISNUMBER(INDIRECT(Q480)),IF((INDIRECT(ster!$D$14)&lt;&gt;"")*(INDIRECT(Q480)&lt;&gt;INT(INDIRECT(Q480))),INDIRECT(ster!$D$14) &amp; ": " &amp; INDIRECT(Q480),""),""),"")," "),"  "," ")),""),"")</f>
        <v/>
      </c>
      <c r="CX480" s="14" t="str">
        <f t="array" aca="1" ref="CX480" ca="1">IF(H480,IF(OR(AU480,AV480),TRIM(SUBSTITUTE(_xll.MCONCAT(IF((INDIRECT(ster!$D$14)&lt;&gt;"")*NOT(ISNUMBER(INDIRECT(Q480))),IF(ISERROR(MATCH(INDIRECT(Q480),INDIRECT(K480),0)),IFERROR(IF(INDIRECT(Q480)&lt;&gt;"",INDIRECT(ster!$D$14) &amp; ": " &amp; SUBSTITUTE(INDIRECT(Q480)," "," "),""),""),""),"")," "),"  "," ")),""),"")</f>
        <v/>
      </c>
      <c r="CY480" s="14" t="str">
        <f t="array" aca="1" ref="CY480" ca="1">IF(H480,IF(AE480,TRIM(SUBSTITUTE(_xll.MCONCAT(IF((INDIRECT(ster!$D$14)&lt;&gt;"")*IFERROR(NOT(INDIRECT(AF480)),FALSE),IF(ISERROR(MATCH(INDIRECT(Q480),INDIRECT(K480),0)),IFERROR(IF(INDIRECT(Q480)&lt;&gt;"",INDIRECT(ster!$D$14)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CZ480" s="14" t="str">
        <f t="array" aca="1" ref="CZ480" ca="1">IF(H480,IF(AH480,TRIM(SUBSTITUTE(_xll.MCONCAT(IF((INDIRECT(ster!$D$14)&lt;&gt;"")*IFERROR(NOT(INDIRECT(AI480)),FALSE),IF(ISERROR(MATCH(INDIRECT(Q480),INDIRECT(K480),0)),IFERROR(IF(INDIRECT(Q480)&lt;&gt;"",INDIRECT(ster!$D$14)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DC480" s="14" t="str">
        <f ca="1">SUBSTITUTE(SUBSTITUTE(SUBSTITUTE(SUBSTITUTE(_xll.MCONCAT(DG480:DS480,"■"),"■■","■"),"■■","■"),"■■","■"),"■■","■")</f>
        <v>■</v>
      </c>
      <c r="DD480" s="14" t="str">
        <f t="shared" ca="1" si="9692"/>
        <v/>
      </c>
      <c r="DE480" s="14" t="str">
        <f t="shared" ca="1" si="9693"/>
        <v/>
      </c>
      <c r="DF480" s="14" t="str">
        <f t="shared" ca="1" si="9694"/>
        <v/>
      </c>
      <c r="DG480" s="14" t="str">
        <f t="shared" ca="1" si="9695"/>
        <v/>
      </c>
      <c r="DH480" s="14" t="str">
        <f t="shared" ca="1" si="9696"/>
        <v/>
      </c>
      <c r="DI480" s="14" t="str">
        <f t="shared" ca="1" si="9697"/>
        <v/>
      </c>
      <c r="DJ480" s="14" t="str">
        <f t="shared" ca="1" si="9698"/>
        <v/>
      </c>
      <c r="DK480" s="14" t="str">
        <f t="shared" ca="1" si="9699"/>
        <v/>
      </c>
      <c r="DL480" s="14" t="str">
        <f t="shared" ca="1" si="9700"/>
        <v/>
      </c>
      <c r="DM480" s="14" t="str">
        <f t="shared" ca="1" si="9701"/>
        <v/>
      </c>
      <c r="DN480" s="14" t="str">
        <f t="array" aca="1" ref="DN480" ca="1">IF(CU480&lt;&gt;"","There are errors in the entered values in the following cases: " &amp;SUBSTITUTE(CU480," ",", "),"")</f>
        <v/>
      </c>
      <c r="DO480" s="14" t="str">
        <f t="shared" ca="1" si="9702"/>
        <v/>
      </c>
      <c r="DP480" s="14" t="str">
        <f t="shared" ca="1" si="9703"/>
        <v/>
      </c>
      <c r="DQ480" s="14" t="str">
        <f t="shared" ca="1" si="9704"/>
        <v/>
      </c>
      <c r="DR480" s="14" t="str">
        <f t="shared" ca="1" si="9705"/>
        <v/>
      </c>
      <c r="DS480" s="14" t="str">
        <f t="shared" ca="1" si="9706"/>
        <v/>
      </c>
      <c r="DZ480" s="14" t="b">
        <f t="shared" ca="1" si="9707"/>
        <v>0</v>
      </c>
      <c r="EA480" s="14" t="str">
        <f t="shared" ca="1" si="9708"/>
        <v>Regular specific diet - Paleo (High-protein, high-fat, low-carbohydrate) (q_114h)</v>
      </c>
      <c r="EB480" s="14" t="str">
        <f t="shared" ca="1" si="9709"/>
        <v xml:space="preserve">Values must be numeric. </v>
      </c>
      <c r="EC480" s="14" t="str">
        <f t="shared" ca="1" si="9710"/>
        <v xml:space="preserve">Regular specific diet - Paleo (High-protein, high-fat, low-carbohydrate) (q_114h): Values must be numeric. </v>
      </c>
      <c r="ED480" s="14" t="str">
        <f t="shared" ca="1" si="9711"/>
        <v/>
      </c>
      <c r="EE480" s="14" t="str">
        <f t="shared" ca="1" si="9712"/>
        <v>Values must be numeric</v>
      </c>
      <c r="EF480" s="14" t="str">
        <f t="shared" ca="1" si="9713"/>
        <v/>
      </c>
      <c r="EG480" s="14" t="str">
        <f t="shared" ca="1" si="9714"/>
        <v/>
      </c>
      <c r="EM480" s="14" t="b">
        <f t="shared" ca="1" si="9715"/>
        <v>1</v>
      </c>
      <c r="EN480" s="14">
        <f t="shared" ca="1" si="9716"/>
        <v>448</v>
      </c>
      <c r="EO480" s="14" t="str">
        <f t="shared" ca="1" si="9717"/>
        <v>q_114h</v>
      </c>
      <c r="EP480" s="14" t="str">
        <f t="shared" ca="1" si="9718"/>
        <v xml:space="preserve">Regular specific diet - Paleo (High-protein, high-fat, low-carbohydrate) (q_114h): Values must be numeric. </v>
      </c>
      <c r="EQ480" s="14" t="str">
        <f t="shared" ca="1" si="9719"/>
        <v/>
      </c>
    </row>
    <row r="481" spans="2:147" s="14" customFormat="1">
      <c r="B481" s="14" t="str">
        <f t="shared" ref="B481:B512" ca="1" si="9720">DF481</f>
        <v/>
      </c>
      <c r="C481" s="14">
        <f t="shared" ref="C481:C512" ca="1" si="9721">IF(OFFSET(B481,-1,COLUMN(VariableExists)-2),OFFSET(B481,-1,1)+1,OFFSET(B481,-1,1))</f>
        <v>449</v>
      </c>
      <c r="D481" s="14">
        <f t="shared" ref="D481:D512" si="9722">ROW(A481)-2</f>
        <v>479</v>
      </c>
      <c r="E481" s="14" t="str">
        <f t="shared" ref="E481:E512" ca="1" si="9723">IF(OR(G481="",ROW(G481)=2),"",IF(Z481&gt;0,"S",IF(AX481,IF(J481=2,"D","N"),"I")))</f>
        <v>N</v>
      </c>
      <c r="F481" s="14" t="str">
        <f t="shared" ref="F481:F512" ca="1" si="9724">IF(H481,O481,"")</f>
        <v>q_115</v>
      </c>
      <c r="G481" s="14" t="str">
        <f t="shared" ref="G481:G512" ca="1" si="9725">IF(H481,P481,"")</f>
        <v>Head/Neck trauma in the last 5 years</v>
      </c>
      <c r="H481" s="14" t="b">
        <f t="shared" ref="H481:H512" ca="1" si="9726">IF(INDIRECT(ADDRESS(2,D481+1,,,_sheetname_dataframe))="",FALSE,MID(INDIRECT(ADDRESS(2,D481+1,,,_sheetname_dataframe)),1,1)&lt;&gt;".")</f>
        <v>1</v>
      </c>
      <c r="I481" s="14" t="str">
        <f ca="1">IF($H481,ADDRESS(3,(D481+1)*2-1,4,,"["&amp;wew!$G$7&amp;"]"&amp;_sheetname_labels)&amp;":"&amp;ADDRESS(2+ster!$B$20,(D481+1)*2-1,4),"")</f>
        <v>[DBTemplate.xlsm]labels!AJW3:AJW61</v>
      </c>
      <c r="J481" s="14">
        <f t="array" aca="1" ref="J481" ca="1">IF(H481,MAX(0,MAX(IF(INDIRECT(I481)&lt;&gt;"",ROW(INDIRECT(I481)),""))-2),"")</f>
        <v>4</v>
      </c>
      <c r="K481" s="14" t="str">
        <f ca="1">IF($H481,IF($J481&gt;0,ADDRESS(3,(D481+1)*2-1,4,,"["&amp;wew!$G$7&amp;"]"&amp;_sheetname_labels)&amp;":"&amp;ADDRESS(2+J481,(D481+1)*2-1,4),""),"")</f>
        <v>[DBTemplate.xlsm]labels!AJW3:AJW6</v>
      </c>
      <c r="L481" s="14" t="str">
        <f ca="1">IF($H481,IF($J481&gt;0,ADDRESS(3,(D481+1)*2,4,,"["&amp;wew!$G$7&amp;"]"&amp;_sheetname_labels)&amp;":"&amp;ADDRESS(2+J481,(D481+1)*2,4),""),"")</f>
        <v>[DBTemplate.xlsm]labels!AJX3:AJX6</v>
      </c>
      <c r="M481" s="14">
        <f t="shared" ref="M481:M512" ca="1" si="9727">IF($H481,IF(J481&gt;0,COUNTA(INDIRECT(K481))-COUNT(INDIRECT(K481)),0),"")</f>
        <v>0</v>
      </c>
      <c r="N481" s="14">
        <f t="shared" ref="N481:N512" ca="1" si="9728">IF(H481,J481-M481,"")</f>
        <v>4</v>
      </c>
      <c r="O481" s="14" t="str">
        <f t="shared" ref="O481:O512" ca="1" si="9729">IF(INDIRECT(ADDRESS(2,D481+1,,,_sheetname_dataframe))="","",INDIRECT(ADDRESS(2,D481+1,,,_sheetname_dataframe)))</f>
        <v>q_115</v>
      </c>
      <c r="P481" s="14" t="str">
        <f t="shared" ref="P481:P512" ca="1" si="9730">IF(H481,IF(INDIRECT(ADDRESS(1,D481+1,,,_sheetname_dataframe))="","",INDIRECT(ADDRESS(1,D481+1,,,_sheetname_dataframe))),"")</f>
        <v>Head/Neck trauma in the last 5 years</v>
      </c>
      <c r="Q481" s="14" t="str">
        <f ca="1">IF($BP481,ADDRESS(3,D481+1,4,,"["&amp;wew!$G$7&amp;"]"&amp;_sheetname_dataframe)&amp;":"&amp;ADDRESS(2+ster!$C$14,D481+1,4),"")</f>
        <v>[DBTemplate.xlsm]data_frame!RL3:RL3</v>
      </c>
      <c r="R481" s="14" t="str">
        <f>IF($BP481,IF(MID(_xll.FORMULATEXT(INDEX(INDIRECT(Q481),1)),1,1)="=", _xll.FORMULATEXT(INDEX(INDIRECT(Q481),1),2,TRUE),""),"")</f>
        <v/>
      </c>
      <c r="S481" s="14">
        <f t="array" aca="1" ref="S481" ca="1">IF(H481,SUM(IF((IFERROR(INDIRECT(Q481)&lt;&gt;"",FALSE))*(INDIRECT(ster!$D$14)&lt;&gt;""),1,0)),"")</f>
        <v>1</v>
      </c>
      <c r="T481" s="14">
        <f t="array" aca="1" ref="T481" ca="1">IF(H481,IF(M481&gt;0,SUM(IFERROR(1*(MATCH(INDIRECT(Q481),INDIRECT(K481),0)&gt;0),0)*(INDIRECT(ster!$D$14)&lt;&gt;"")*NOT(ISNUMBER(INDIRECT(Q481)))),0),"")</f>
        <v>0</v>
      </c>
      <c r="U481" s="14">
        <f t="array" aca="1" ref="U481" ca="1">IF(H481,SUM((IFERROR(INDIRECT(Q481)="",FALSE))*(INDIRECT(ster!$D$14)&lt;&gt;"")),"")</f>
        <v>0</v>
      </c>
      <c r="V481" s="14">
        <f t="array" aca="1" ref="V481" ca="1">IF(H481,SUM((IFERROR(INDIRECT(Q481)="#ąś",TRUE))*(INDIRECT(ster!$D$14)&lt;&gt;"")),"")</f>
        <v>0</v>
      </c>
      <c r="W481" s="14">
        <f t="array" aca="1" ref="W481" ca="1">IF(H481,SUM(ISNUMBER(INDIRECT(Q481))*(INDIRECT(ster!$D$14)&lt;&gt;"")),"")</f>
        <v>1</v>
      </c>
      <c r="X481" s="14">
        <f t="array" aca="1" ref="X481" ca="1">IF(AND(H481,W481&gt;0),IF(wew!$B$3,MIN(IF((INDIRECT(ster!$D$14)&lt;&gt;"")*IFERROR(INDIRECT($Q481)&lt;&gt;"",FALSE),IFERROR(INDIRECT($Q481),"X"),"X")),"&lt;włącz podświetlanie wartości&gt;"),"—")</f>
        <v>2</v>
      </c>
      <c r="Y481" s="14">
        <f t="array" aca="1" ref="Y481" ca="1">IF(AND(H481,W481&gt;0),IF(wew!$B$3,MAX(IF((INDIRECT(ster!$D$14)&lt;&gt;"")*IFERROR(INDIRECT($Q481)&lt;&gt;"",FALSE),IFERROR(INDIRECT($Q481),"X"),"X")),"&lt;włącz podświetlanie wartości&gt;"),"—")</f>
        <v>2</v>
      </c>
      <c r="Z481" s="14">
        <f t="shared" ref="Z481:Z512" ca="1" si="9731">IF(H481,S481-T481-W481,"")</f>
        <v>0</v>
      </c>
      <c r="AA481" s="12">
        <f t="shared" ref="AA481:AA512" ca="1" si="9732">IF(H481,IF(S481&gt;0,W481/(S481),"—"),"")</f>
        <v>1</v>
      </c>
      <c r="AB481" s="17">
        <f t="array" aca="1" ref="AB481" ca="1">IF(H481,IF(W481&gt;0,SUM((INDIRECT(ster!$D$14)&lt;&gt;"")*IFERROR((INDIRECT(Q481)&lt;&gt;"")*(INDIRECT(Q481)=INT(INDIRECT(Q481))),0)),0),"")</f>
        <v>1</v>
      </c>
      <c r="AC481" s="17">
        <f t="array" aca="1" ref="AC481" ca="1">IF(H481,W481-AB481,"")</f>
        <v>0</v>
      </c>
      <c r="AD481" s="17">
        <f t="shared" ref="AD481:AD512" ca="1" si="9733">IF($H481,IF(AC481&lt;&gt;"",IF(AC481=0,1,IF(AC481/W481&lt;0.15,2,3)),0),"")</f>
        <v>1</v>
      </c>
      <c r="AE481" s="17" t="b">
        <f t="shared" ref="AE481:AE512" ca="1" si="9734">IF(H481,OFFSET(O481,1,0)=".validation",FALSE)</f>
        <v>0</v>
      </c>
      <c r="AF481" s="17" t="str">
        <f ca="1">IF(AE481,IF($H481,ADDRESS(3,D481+2,4,,"["&amp;wew!$G$7&amp;"]"&amp;_sheetname_dataframe)&amp;":"&amp;ADDRESS(2+ster!$C$14,D481+2,4),""),"")</f>
        <v/>
      </c>
      <c r="AG481" s="17" t="str">
        <f t="shared" ref="AG481:AG512" ca="1" si="9735">IF(AE481,IF($H481,IF(INDIRECT(ADDRESS(1,D481+2,,,_sheetname_dataframe))="","",INDIRECT(ADDRESS(1,D481+2,,,_sheetname_dataframe))),""),"")</f>
        <v/>
      </c>
      <c r="AH481" s="17" t="b">
        <f t="shared" ref="AH481:AH512" ca="1" si="9736">IF(H481,AND(AE481,OFFSET(O481,2,0)=".validation"),FALSE)</f>
        <v>0</v>
      </c>
      <c r="AI481" s="17" t="str">
        <f ca="1">IF(AH481,IF($H481,ADDRESS(3,D481+3,4,,"["&amp;wew!$G$7&amp;"]"&amp;_sheetname_dataframe)&amp;":"&amp;ADDRESS(2+ster!$C$14,D481+3,4),""),"")</f>
        <v/>
      </c>
      <c r="AJ481" s="17" t="str">
        <f t="shared" ref="AJ481:AJ512" ca="1" si="9737">IF(AH481,IF($H481,IF(INDIRECT(ADDRESS(1,D481+3,,,_sheetname_dataframe))="","",INDIRECT(ADDRESS(1,D481+3,,,_sheetname_dataframe))),""),"")</f>
        <v/>
      </c>
      <c r="AK481" s="17" t="b">
        <f t="shared" ref="AK481:AK512" ca="1" si="9738">IF(H481,OR(AQ481,AD481=2),"")</f>
        <v>0</v>
      </c>
      <c r="AL481" s="17" t="b">
        <f t="shared" ref="AL481:AL512" ca="1" si="9739">IF($H481,IF(BV481&lt;&gt;"",IF(OR(BM481="F",BM481="L",BM481="I",BM481="D"),BV481&lt;&gt;0)),"")</f>
        <v>0</v>
      </c>
      <c r="AM481" s="17" t="b">
        <f t="shared" ref="AM481:AM512" ca="1" si="9740">IF($H481,AND(NOT(AL481),OR(IF(BW481&lt;&gt;"",IF(OR(BM481="F",BM481="L"),BW481&lt;&gt;0)),BM481="I",BM481="N",BM481="D")),"")</f>
        <v>0</v>
      </c>
      <c r="AN481" s="17">
        <f t="shared" ref="AN481:AN512" ca="1" si="9741">IF(COUNTA(INDIRECT(Q481))=0,0, IF(AND(AO481&lt;&gt;"",X481&lt;AO481),1,IF(AND(AP481&lt;&gt;"",Y481&gt;AP481),1,IF(AND(AQ481,AC481&gt;0),2,0))))</f>
        <v>0</v>
      </c>
      <c r="AO481" s="24" t="str">
        <f t="shared" ref="AO481:AO512" ca="1" si="9742">IF($H481,IF(BY481&lt;&gt;"",IF(ISNUMBER(BY481),BY481,""),""),"")</f>
        <v/>
      </c>
      <c r="AP481" s="24" t="str">
        <f t="shared" ref="AP481:AP512" ca="1" si="9743">IF($H481,IF(BZ481&lt;&gt;"",IF(ISNUMBER(BZ481),BZ481,""),""),"")</f>
        <v/>
      </c>
      <c r="AQ481" s="17" t="b">
        <f t="shared" ref="AQ481:AQ512" ca="1" si="9744">IF(H481,IF(CA481&lt;&gt;"",CA481&lt;&gt;0,FALSE),"")</f>
        <v>0</v>
      </c>
      <c r="AR481" s="17" t="b">
        <f t="shared" ref="AR481:AR512" ca="1" si="9745">IF(H481,IF(N481&gt;0,IF(BQ481&lt;&gt;"",BQ481&lt;&gt;0,FALSE),FALSE),"")</f>
        <v>0</v>
      </c>
      <c r="AS481" s="17" t="b">
        <f t="shared" ref="AS481:AS512" ca="1" si="9746">IF(H481,IF(BR481&lt;&gt;"",BR481&lt;&gt;0,FALSE),"")</f>
        <v>0</v>
      </c>
      <c r="AT481" s="17" t="b">
        <f t="shared" ref="AT481:AT512" ca="1" si="9747">IF(H481,IF(N481&gt;0,FALSE,IF(BU481&lt;&gt;"",MATCH(BU481,DataType,0)=1,FALSE)),"")</f>
        <v>0</v>
      </c>
      <c r="AU481" s="17" t="b">
        <f t="shared" ref="AU481:AU512" ca="1" si="9748">IF(H481,IF(N481&gt;0,TRUE,IF(BU481&lt;&gt;"",MATCH(BU481,DataType,0)=2,FALSE)),"")</f>
        <v>1</v>
      </c>
      <c r="AV481" s="17" t="b">
        <f t="shared" ref="AV481:AV512" ca="1" si="9749">IF(H481,IF(N481&gt;0,FALSE,IF(BU481&lt;&gt;"",MATCH(BU481,DataType,0)=3,FALSE)),"")</f>
        <v>0</v>
      </c>
      <c r="AW481" s="17" t="b">
        <f t="shared" ref="AW481:AW512" ca="1" si="9750">IF(H481,IF(W481&gt;0,Z481=0,FALSE),"")</f>
        <v>1</v>
      </c>
      <c r="AX481" s="14" t="b">
        <f t="array" aca="1" ref="AX481" ca="1">IF(H481,N481&gt;0,"")</f>
        <v>1</v>
      </c>
      <c r="AY481" s="17" t="str">
        <f t="shared" ref="AY481:AY512" ca="1" si="9751">IF(H481,IF(N481&gt;0,ADDRESS(ROW(VariablesOrigin)+1,COLUMN(VariablesOrigin)+1,4) &amp; ":" &amp; ADDRESS(ROW(VariablesOrigin)+N481,COLUMN(VariablesOrigin)+1,4),""),"")</f>
        <v>C3:C6</v>
      </c>
      <c r="AZ481" s="17" t="b">
        <f t="array" aca="1" ref="AZ481" ca="1">IF(AY481&lt;&gt;"",SUM(1*ISERROR(MATCH(INDIRECT(AY481),INDIRECT(K481),0)))=0,"")</f>
        <v>1</v>
      </c>
      <c r="BA481" s="17" t="b">
        <f t="shared" ref="BA481:BA512" ca="1" si="9752">IF(H481,BU481="",FALSE)</f>
        <v>1</v>
      </c>
      <c r="BB481" s="17" t="b">
        <v>0</v>
      </c>
      <c r="BC481" s="17" t="b">
        <f t="shared" ref="BC481:BC512" ca="1" si="9753">IF(BA481,IF(N481&gt;0,AND(AZ481,Z481=0),FALSE),"")</f>
        <v>1</v>
      </c>
      <c r="BD481" s="17" t="b">
        <f t="shared" ref="BD481:BD512" ca="1" si="9754">IF(BA481,IF(N481&gt;0,AND(NOT(AZ481),Z481=0),FALSE),"")</f>
        <v>0</v>
      </c>
      <c r="BE481" s="17" t="b">
        <f t="shared" ref="BE481:BE512" ca="1" si="9755">IF(BA481,IF(AND(AW481,NOT(BB481),NOT(BC481),NOT(BD481)),AND(Z481=0,AC481=0),FALSE),"")</f>
        <v>0</v>
      </c>
      <c r="BF481" s="17" t="b">
        <f t="shared" ref="BF481:BF512" ca="1" si="9756">IF(BA481,IF(AND(AW481,NOT(BB481),NOT(BC481),NOT(BD481)),AND(Z481=0,OR(AC481&gt;0)),FALSE),"")</f>
        <v>0</v>
      </c>
      <c r="BG481" s="17" t="b">
        <f t="shared" ref="BG481:BG512" ca="1" si="9757">IF(BA481,IF(OR(BB481:BF481),FALSE,IF(Z481=0,FALSE,Z481&gt;0)),"")</f>
        <v>0</v>
      </c>
      <c r="BH481" s="17" t="b">
        <f t="shared" ref="BH481:BH512" ca="1" si="9758">IF(BA481,COUNTIF(BB481:BG481,TRUE)=1,"")</f>
        <v>1</v>
      </c>
      <c r="BI481" s="17">
        <f t="shared" ref="BI481:BI512" ca="1" si="9759">IF(BA481,IFERROR(MATCH(TRUE,BB481:BG481,0),7),"")</f>
        <v>2</v>
      </c>
      <c r="BJ481" s="17" t="b">
        <f t="shared" ref="BJ481:BJ512" ca="1" si="9760">DF481&lt;&gt;""</f>
        <v>0</v>
      </c>
      <c r="BK481" s="17" t="str">
        <f t="shared" ref="BK481:BK512" ca="1" si="9761">IF(H481,IF(AND(NOT(BA481),AU481),AC481=0,""),"")</f>
        <v/>
      </c>
      <c r="BL481" s="17" t="str">
        <f t="shared" ref="BL481:BL512" ca="1" si="9762">IF(H481,IF(AND(NOT(BA481),AU481),AC481&gt;0,""),"")</f>
        <v/>
      </c>
      <c r="BM481" s="17" t="str">
        <f t="shared" ref="BM481:BM512" ca="1" si="9763">IF(H481,IF(BA481,CHOOSE(BI481,"0","F","L","I","N",IF(AA481&gt;0.5,"N","S"),"0"),CHOOSE(MATCH(BU481,DataType,0),"S",IF(BK481,"I","N"),"D"  )),"")</f>
        <v>F</v>
      </c>
      <c r="BN481" s="17" t="str">
        <f t="shared" ref="BN481:BN512" ca="1" si="9764">IF(H481,IF(BJ481,"E",IF(BA481,CHOOSE(BI481,"0","F","L","I","N","S","0"),CHOOSE(MATCH(BU481,DataType,0),"S",IF(BK481,"I","N"),"D"  ))),"")</f>
        <v>F</v>
      </c>
      <c r="BO481" s="17" t="str">
        <f t="shared" ref="BO481:BO512" ca="1" si="9765">IF($H481,IF(BM481="0","",IF(AND(AR481,N481=2),"D",IF(BM481="S","N",IF(AL481,"O",IF(AM481,"I","N"))))),"")</f>
        <v>N</v>
      </c>
      <c r="BP481" s="14" t="b">
        <f t="shared" ref="BP481:BP512" ca="1" si="9766">INDIRECT(ADDRESS(2,ROW(A481)-1,,,_sheetname_dataframe))&lt;&gt;""</f>
        <v>1</v>
      </c>
      <c r="BQ481" s="35"/>
      <c r="BX481" s="16"/>
      <c r="BY481" s="16"/>
      <c r="BZ481" s="16"/>
      <c r="CA481" s="16"/>
      <c r="CB481" s="16"/>
      <c r="CC481" s="16"/>
      <c r="CD481" s="16"/>
      <c r="CE481" s="16"/>
      <c r="CF481" s="16"/>
      <c r="CN481" s="14">
        <f ca="1">IF(H481,IFERROR(IsVariableNameLegal(O481),0),0)</f>
        <v>0</v>
      </c>
      <c r="CO481" s="14" t="str">
        <f t="array" aca="1" ref="CO481" ca="1">IF(H481,IF(COUNTIF(INDIRECT(wew!$C$13),O481)&gt;1,TRIM(SUBSTITUTE(_xll.MCONCAT(IF((INDIRECT(wew!$C$13)=O481)*(COLUMN(INDIRECT(wew!$C$13))&lt;&gt;D481+1),-1+COLUMN(INDIRECT(wew!$C$13)),"")," "),"  "," ")),""),"")</f>
        <v/>
      </c>
      <c r="CP481" s="14" t="str">
        <f t="array" aca="1" ref="CP481" ca="1">IF(P481&lt;&gt;"",IF(LEN(P481)&gt;150,1,""),"")</f>
        <v/>
      </c>
      <c r="CQ481" s="14" t="str">
        <f t="array" aca="1" ref="CQ481" ca="1">IF(AND(H481,NOT(ster!$J$3)),IF(COUNTIF(INDIRECT(wew!$C$15),P481)&gt;1,TRIM(SUBSTITUTE(_xll.MCONCAT(IF((INDIRECT(wew!$C$15)=P481)*(COLUMN(INDIRECT(wew!$C$15))&lt;&gt;D481+1),-1+COLUMN(INDIRECT(wew!$C$15)),"")," "),"  "," ")),""),"")</f>
        <v/>
      </c>
      <c r="CR481" s="14" t="str">
        <f t="array" aca="1" ref="CR481" ca="1">IF(H481,IF(AND(W481&gt;0,AO481&lt;&gt;""),TRIM(SUBSTITUTE(_xll.MCONCAT(IFERROR(IF(ISNUMBER(INDIRECT(Q481)),IF((INDIRECT(ster!$D$14)&lt;&gt;"")*(INDIRECT(Q481)&lt;AO481),INDIRECT(ster!$D$14) &amp; ": " &amp;  SUBSTITUTE(IF( AV481,IFERROR(TEXT(INDIRECT(Q481),"rrrr-mm-dd") &amp;" (" &amp; INDIRECT(Q481) &amp;")",INDIRECT(Q481)),INDIRECT(Q481))," "," "),""),""),"")," "),"  "," ")),""),"")</f>
        <v/>
      </c>
      <c r="CS481" s="14" t="str">
        <f t="array" aca="1" ref="CS481" ca="1">IF(H481,IF(AND(W481&gt;0,AP481&lt;&gt;""),TRIM(SUBSTITUTE(_xll.MCONCAT(IFERROR(IF(ISNUMBER(INDIRECT(Q481)),IF((INDIRECT(ster!$D$14)&lt;&gt;"")*(INDIRECT(Q481)&gt;AP481),INDIRECT(ster!$D$14) &amp; ": " &amp;  SUBSTITUTE(IF( AV481,IFERROR(TEXT(INDIRECT(Q481),"rrrr-mm-dd")&amp;" (" &amp; INDIRECT(Q481) &amp;")",INDIRECT(Q481)),INDIRECT(Q481))," "," "),""),""),"")," "),"  "," ")),""),"")</f>
        <v/>
      </c>
      <c r="CT481" s="14" t="str">
        <f t="array" aca="1" ref="CT481" ca="1">IF(H481,IF(AND(N481&gt;0,AR481),TRIM(SUBSTITUTE(_xll.MCONCAT(IFERROR(IF(ISNUMBER(INDIRECT(Q481)),IF((INDIRECT(ster!$D$14)&lt;&gt;"")*(IFERROR(0*(MATCH(INDIRECT(Q481),INDIRECT(K481),0)&gt;0),1)),INDIRECT(ster!$D$14) &amp; ": " &amp;  SUBSTITUTE(IF( AV481,IFERROR(TEXT(INDIRECT(Q481),"rrrr-mm-dd")&amp;" (" &amp; INDIRECT(Q481) &amp;")",INDIRECT(Q481)),INDIRECT(Q481))," "," "),""),""),"")," "),"  "," ")),""),"")</f>
        <v/>
      </c>
      <c r="CU481" s="14" t="str">
        <f t="array" aca="1" ref="CU481" ca="1">IF(H481,IF(AND(V481&gt;0),TRIM(SUBSTITUTE(_xll.MCONCAT(IF((INDIRECT(ster!$D$14)&lt;&gt;"")*(IFERROR(0*(INDIRECT(Q481)&lt;&gt;""),1)),INDIRECT(ster!$D$14),"")," "),"  "," ")),""),"")</f>
        <v/>
      </c>
      <c r="CV481" s="14" t="str">
        <f t="array" aca="1" ref="CV481" ca="1">IF(H481,IF(AS481,
TRIM(SUBSTITUTE(_xll.MCONCAT(IF(
   (INDIRECT(ster!$D$14)&lt;&gt;"")*
   ((INDIRECT(Q481)="")+
      NOT(ISNUMBER(INDIRECT(Q481)))*
      NOT(ISERROR(MATCH(INDIRECT(Q481),INDIRECT(K481),0)))
    ),
      INDIRECT(ster!$D$14),
   "")," "),"  "," ")),
""),"")</f>
        <v/>
      </c>
      <c r="CW481" s="14" t="str">
        <f t="array" aca="1" ref="CW481" ca="1">IF(H481,IF(AND(AQ481),TRIM(SUBSTITUTE(_xll.MCONCAT(IFERROR(IF(ISNUMBER(INDIRECT(Q481)),IF((INDIRECT(ster!$D$14)&lt;&gt;"")*(INDIRECT(Q481)&lt;&gt;INT(INDIRECT(Q481))),INDIRECT(ster!$D$14) &amp; ": " &amp; INDIRECT(Q481),""),""),"")," "),"  "," ")),""),"")</f>
        <v/>
      </c>
      <c r="CX481" s="14" t="str">
        <f t="array" aca="1" ref="CX481" ca="1">IF(H481,IF(OR(AU481,AV481),TRIM(SUBSTITUTE(_xll.MCONCAT(IF((INDIRECT(ster!$D$14)&lt;&gt;"")*NOT(ISNUMBER(INDIRECT(Q481))),IF(ISERROR(MATCH(INDIRECT(Q481),INDIRECT(K481),0)),IFERROR(IF(INDIRECT(Q481)&lt;&gt;"",INDIRECT(ster!$D$14) &amp; ": " &amp; SUBSTITUTE(INDIRECT(Q481)," "," "),""),""),""),"")," "),"  "," ")),""),"")</f>
        <v/>
      </c>
      <c r="CY481" s="14" t="str">
        <f t="array" aca="1" ref="CY481" ca="1">IF(H481,IF(AE481,TRIM(SUBSTITUTE(_xll.MCONCAT(IF((INDIRECT(ster!$D$14)&lt;&gt;"")*IFERROR(NOT(INDIRECT(AF481)),FALSE),IF(ISERROR(MATCH(INDIRECT(Q481),INDIRECT(K481),0)),IFERROR(IF(INDIRECT(Q481)&lt;&gt;"",INDIRECT(ster!$D$14)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CZ481" s="14" t="str">
        <f t="array" aca="1" ref="CZ481" ca="1">IF(H481,IF(AH481,TRIM(SUBSTITUTE(_xll.MCONCAT(IF((INDIRECT(ster!$D$14)&lt;&gt;"")*IFERROR(NOT(INDIRECT(AI481)),FALSE),IF(ISERROR(MATCH(INDIRECT(Q481),INDIRECT(K481),0)),IFERROR(IF(INDIRECT(Q481)&lt;&gt;"",INDIRECT(ster!$D$14)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DC481" s="14" t="str">
        <f ca="1">SUBSTITUTE(SUBSTITUTE(SUBSTITUTE(SUBSTITUTE(_xll.MCONCAT(DG481:DS481,"■"),"■■","■"),"■■","■"),"■■","■"),"■■","■")</f>
        <v>■</v>
      </c>
      <c r="DD481" s="14" t="str">
        <f t="shared" ref="DD481:DD512" ca="1" si="9767">IF(MID(DC481,1,1)="■",MID(DC481,2,LEN(DC481)),DC481)</f>
        <v/>
      </c>
      <c r="DE481" s="14" t="str">
        <f t="shared" ref="DE481:DE512" ca="1" si="9768">IF(DD481&lt;&gt;"",IF(MID(DD481,LEN(DD481),1)="■",MID(DD481,1,LEN(DD481)-1),DD481),"")</f>
        <v/>
      </c>
      <c r="DF481" s="14" t="str">
        <f t="shared" ref="DF481:DF512" ca="1" si="9769">IFERROR(IF(DE481&lt;&gt;"",SUBSTITUTE(DE481,"■",". "),""),"##INTERNAL_ERROR")</f>
        <v/>
      </c>
      <c r="DG481" s="14" t="str">
        <f t="shared" ref="DG481:DG512" ca="1" si="9770">IF(CN481&lt;&gt;0,"Variable name don't comply with the naming convention","")</f>
        <v/>
      </c>
      <c r="DH481" s="14" t="str">
        <f t="shared" ref="DH481:DH512" ca="1" si="9771">IF(CO481&lt;&gt;"","Duplicated name. " &amp; IF(ISERROR(FIND(" ",CO481)),"Duplicate have index " &amp; CO481, "Duplicates have indices: "&amp;SUBSTITUTE(CO481," ",", ")),"")</f>
        <v/>
      </c>
      <c r="DI481" s="14" t="str">
        <f t="shared" ref="DI481:DI512" ca="1" si="9772">IF(CP481&lt;&gt;"","Variable label exceed length 150","")</f>
        <v/>
      </c>
      <c r="DJ481" s="14" t="str">
        <f t="shared" ref="DJ481:DJ512" ca="1" si="9773">IF(CQ481&lt;&gt;"","Duplicated variable label. " &amp; IF(ISERROR(FIND(" ",CQ481)),"Duplicate have index " &amp; CQ481, "Duplicates have indices: "&amp;SUBSTITUTE(CQ481," ",", ")),"")</f>
        <v/>
      </c>
      <c r="DK481" s="14" t="str">
        <f t="shared" ref="DK481:DK512" ca="1" si="9774">IF(CR481&lt;&gt;"","The following cases have values below declared theorethical min: " &amp;SUBSTITUTE(CR481," ",", "),"")</f>
        <v/>
      </c>
      <c r="DL481" s="14" t="str">
        <f t="shared" ref="DL481:DL512" ca="1" si="9775">IF(CS481&lt;&gt;"","The following cases have values above declared theorethical max: " &amp;SUBSTITUTE(CS481," ",", "),"")</f>
        <v/>
      </c>
      <c r="DM481" s="14" t="str">
        <f t="shared" ref="DM481:DM512" ca="1" si="9776">IF(CT481&lt;&gt;"","There are some cases with values not explicitly declared in the labels dictionary: " &amp;SUBSTITUTE(CT481," ",", "),"")</f>
        <v/>
      </c>
      <c r="DN481" s="14" t="str">
        <f t="array" aca="1" ref="DN481" ca="1">IF(CU481&lt;&gt;"","There are errors in the entered values in the following cases: " &amp;SUBSTITUTE(CU481," ",", "),"")</f>
        <v/>
      </c>
      <c r="DO481" s="14" t="str">
        <f t="shared" ref="DO481:DO512" ca="1" si="9777">IF(CV481&lt;&gt;"","The following records are missing in this required field: " &amp;SUBSTITUTE(CV481," ",", "),"")</f>
        <v/>
      </c>
      <c r="DP481" s="14" t="str">
        <f t="shared" ref="DP481:DP512" ca="1" si="9778">IF(CW481&lt;&gt;"","The following cases have non-integer values: " &amp;SUBSTITUTE(CW481," ",", "),"")</f>
        <v/>
      </c>
      <c r="DQ481" s="14" t="str">
        <f t="shared" ref="DQ481:DQ512" ca="1" si="9779">IF(CX481&lt;&gt;"","The following cases are non-numeric: " &amp;SUBSTITUTE(CX481," ",", "),"")</f>
        <v/>
      </c>
      <c r="DR481" s="14" t="str">
        <f t="shared" ref="DR481:DR512" ca="1" si="9780">IF(CY481&lt;&gt;"","In the following cases " &amp; P481 &amp; " " &amp; LOWER(MID(AG481,1,1)) &amp; MID(AG481,2,LEN(AG481)) &amp; ": " &amp;SUBSTITUTE(CY481," ",", "),"")</f>
        <v/>
      </c>
      <c r="DS481" s="14" t="str">
        <f t="shared" ref="DS481:DS512" ca="1" si="9781">IF(CZ481&lt;&gt;"","In the following cases " &amp; P481 &amp; " " &amp; LOWER(MID(AJ481,1,1)) &amp; MID(AJ481,2,LEN(AJ481)) &amp; ": " &amp;SUBSTITUTE(CZ481," ",", "),"")</f>
        <v/>
      </c>
      <c r="DZ481" s="14" t="b">
        <f t="shared" ref="DZ481:DZ512" ca="1" si="9782">OR(ED481&lt;&gt;"",EF481&lt;&gt;"",EG481&lt;&gt;"")</f>
        <v>0</v>
      </c>
      <c r="EA481" s="14" t="str">
        <f t="shared" ref="EA481:EA512" ca="1" si="9783">IF(EB481&lt;&gt;"",G481 &amp; " (" &amp; F481 &amp; ")","")</f>
        <v>Head/Neck trauma in the last 5 years (q_115)</v>
      </c>
      <c r="EB481" s="14" t="str">
        <f t="shared" ref="EB481:EB512" ca="1" si="9784">IF(EE481&lt;&gt;"",EE481&amp;IF(ED481&lt;&gt;""," and "&amp;ED481,""),UPPER(MID(ED481,1,1)&amp;MID(ED481,2,LEN(ED481))))&amp; IF(OR(EF481&lt;&gt;"",EG481&lt;&gt;"")," and "&amp;IF(EF481&lt;&gt;"",LOWER(MID(EF481,1,1) &amp; MID(EF481,2,LEN(EF481))),"")&amp; IF(AND(EF481 &lt;&gt;"",EG481&lt;&gt;"")," and ","") &amp; IF(EG481&lt;&gt;"",LOWER(MID(EG481,1,1) &amp; MID(EG481,2,LEN(EG481))),""),"") &amp; IF(OR(EE481&lt;&gt;"",ED481&lt;&gt;"",EF481&lt;&gt;"",EG481&lt;&gt;""), ". ","")</f>
        <v xml:space="preserve">Values must be numeric. </v>
      </c>
      <c r="EC481" s="14" t="str">
        <f t="shared" ref="EC481:EC512" ca="1" si="9785">IF(EB481&lt;&gt;"",G481 &amp; " (" &amp; F481 &amp; "): " &amp; EB481,"")</f>
        <v xml:space="preserve">Head/Neck trauma in the last 5 years (q_115): Values must be numeric. </v>
      </c>
      <c r="ED481" s="14" t="str">
        <f t="shared" ref="ED481:ED512" ca="1" si="9786">IF(H481,IF(W481&gt;0,IF(AND(AO481&lt;&gt;"",AP481&lt;&gt;""),"each value must be between " &amp; IF( AV481,IFERROR(TEXT(AO481,"rrrr-mm-dd") &amp;" (" &amp; AO481 &amp;")",AO481),AO481) &amp; " and " &amp; IF( AV481,IFERROR(TEXT(AP481,"rrrr-mm-dd") &amp;" (" &amp; AP481 &amp;")",AP481),AP481),IF(AO481&lt;&gt;"","each value must be above " &amp; IF( AV481,IFERROR(TEXT(AO481,"rrrr-mm-dd") &amp;" (" &amp; AO481 &amp;")",AO481),AO481), IF(AP481&lt;&gt;"","each value must be below " &amp; IF( AV481,IFERROR(TEXT(AP481,"rrrr-mm-dd") &amp;" (" &amp; AP481 &amp;")",AP481),AP481),""))),""),"")</f>
        <v/>
      </c>
      <c r="EE481" s="14" t="str">
        <f t="shared" ref="EE481:EE512" ca="1" si="9787">IF(H481,IF(OR(AQ481,AU481,AV481,AS481,AR481),
   "Values must be" &amp;
   IF(AR481," limited to predefinied list", IF(AQ481, " integers",IF(OR(AU481,AV481)," numeric",""))) &amp;
   IF(AS481,IF(OR(AR481,AQ481,AU481,AV481), " and ","") &amp; "non-missing",""),
""),"")</f>
        <v>Values must be numeric</v>
      </c>
      <c r="EF481" s="14" t="str">
        <f t="shared" ref="EF481:EF512" ca="1" si="9788">IF($H481,AG481,"")</f>
        <v/>
      </c>
      <c r="EG481" s="14" t="str">
        <f t="shared" ref="EG481:EG512" ca="1" si="9789">IF($H481,AJ481,"")</f>
        <v/>
      </c>
      <c r="EM481" s="14" t="b">
        <f t="shared" ref="EM481:EM512" ca="1" si="9790">OR(EC481&lt;&gt;"",DF481&lt;&gt;"")</f>
        <v>1</v>
      </c>
      <c r="EN481" s="14">
        <f t="shared" ref="EN481:EN512" ca="1" si="9791">IF(EM481,C481,"")</f>
        <v>449</v>
      </c>
      <c r="EO481" s="14" t="str">
        <f t="shared" ref="EO481:EO512" ca="1" si="9792">IF(EM481,F481,"")</f>
        <v>q_115</v>
      </c>
      <c r="EP481" s="14" t="str">
        <f t="shared" ref="EP481:EP512" ca="1" si="9793">EC481</f>
        <v xml:space="preserve">Head/Neck trauma in the last 5 years (q_115): Values must be numeric. </v>
      </c>
      <c r="EQ481" s="14" t="str">
        <f t="shared" ref="EQ481:EQ512" ca="1" si="9794">DF481</f>
        <v/>
      </c>
    </row>
    <row r="482" spans="2:147" s="14" customFormat="1">
      <c r="B482" s="14" t="str">
        <f t="shared" ca="1" si="9720"/>
        <v/>
      </c>
      <c r="C482" s="14">
        <f t="shared" ca="1" si="9721"/>
        <v>450</v>
      </c>
      <c r="D482" s="14">
        <f t="shared" si="9722"/>
        <v>480</v>
      </c>
      <c r="E482" s="14" t="str">
        <f t="shared" ca="1" si="9723"/>
        <v>N</v>
      </c>
      <c r="F482" s="14" t="str">
        <f t="shared" ca="1" si="9724"/>
        <v>q_116</v>
      </c>
      <c r="G482" s="14" t="str">
        <f t="shared" ca="1" si="9725"/>
        <v>Head/Neck trauma &gt; 5 years</v>
      </c>
      <c r="H482" s="14" t="b">
        <f t="shared" ca="1" si="9726"/>
        <v>1</v>
      </c>
      <c r="I482" s="14" t="str">
        <f ca="1">IF($H482,ADDRESS(3,(D482+1)*2-1,4,,"["&amp;wew!$G$7&amp;"]"&amp;_sheetname_labels)&amp;":"&amp;ADDRESS(2+ster!$B$20,(D482+1)*2-1,4),"")</f>
        <v>[DBTemplate.xlsm]labels!AJY3:AJY61</v>
      </c>
      <c r="J482" s="14">
        <f t="array" aca="1" ref="J482" ca="1">IF(H482,MAX(0,MAX(IF(INDIRECT(I482)&lt;&gt;"",ROW(INDIRECT(I482)),""))-2),"")</f>
        <v>4</v>
      </c>
      <c r="K482" s="14" t="str">
        <f ca="1">IF($H482,IF($J482&gt;0,ADDRESS(3,(D482+1)*2-1,4,,"["&amp;wew!$G$7&amp;"]"&amp;_sheetname_labels)&amp;":"&amp;ADDRESS(2+J482,(D482+1)*2-1,4),""),"")</f>
        <v>[DBTemplate.xlsm]labels!AJY3:AJY6</v>
      </c>
      <c r="L482" s="14" t="str">
        <f ca="1">IF($H482,IF($J482&gt;0,ADDRESS(3,(D482+1)*2,4,,"["&amp;wew!$G$7&amp;"]"&amp;_sheetname_labels)&amp;":"&amp;ADDRESS(2+J482,(D482+1)*2,4),""),"")</f>
        <v>[DBTemplate.xlsm]labels!AJZ3:AJZ6</v>
      </c>
      <c r="M482" s="14">
        <f t="shared" ca="1" si="9727"/>
        <v>0</v>
      </c>
      <c r="N482" s="14">
        <f t="shared" ca="1" si="9728"/>
        <v>4</v>
      </c>
      <c r="O482" s="14" t="str">
        <f t="shared" ca="1" si="9729"/>
        <v>q_116</v>
      </c>
      <c r="P482" s="14" t="str">
        <f t="shared" ca="1" si="9730"/>
        <v>Head/Neck trauma &gt; 5 years</v>
      </c>
      <c r="Q482" s="14" t="str">
        <f ca="1">IF($BP482,ADDRESS(3,D482+1,4,,"["&amp;wew!$G$7&amp;"]"&amp;_sheetname_dataframe)&amp;":"&amp;ADDRESS(2+ster!$C$14,D482+1,4),"")</f>
        <v>[DBTemplate.xlsm]data_frame!RM3:RM3</v>
      </c>
      <c r="R482" s="14" t="str">
        <f>IF($BP482,IF(MID(_xll.FORMULATEXT(INDEX(INDIRECT(Q482),1)),1,1)="=", _xll.FORMULATEXT(INDEX(INDIRECT(Q482),1),2,TRUE),""),"")</f>
        <v/>
      </c>
      <c r="S482" s="14">
        <f t="array" aca="1" ref="S482" ca="1">IF(H482,SUM(IF((IFERROR(INDIRECT(Q482)&lt;&gt;"",FALSE))*(INDIRECT(ster!$D$14)&lt;&gt;""),1,0)),"")</f>
        <v>1</v>
      </c>
      <c r="T482" s="14">
        <f t="array" aca="1" ref="T482" ca="1">IF(H482,IF(M482&gt;0,SUM(IFERROR(1*(MATCH(INDIRECT(Q482),INDIRECT(K482),0)&gt;0),0)*(INDIRECT(ster!$D$14)&lt;&gt;"")*NOT(ISNUMBER(INDIRECT(Q482)))),0),"")</f>
        <v>0</v>
      </c>
      <c r="U482" s="14">
        <f t="array" aca="1" ref="U482" ca="1">IF(H482,SUM((IFERROR(INDIRECT(Q482)="",FALSE))*(INDIRECT(ster!$D$14)&lt;&gt;"")),"")</f>
        <v>0</v>
      </c>
      <c r="V482" s="14">
        <f t="array" aca="1" ref="V482" ca="1">IF(H482,SUM((IFERROR(INDIRECT(Q482)="#ąś",TRUE))*(INDIRECT(ster!$D$14)&lt;&gt;"")),"")</f>
        <v>0</v>
      </c>
      <c r="W482" s="14">
        <f t="array" aca="1" ref="W482" ca="1">IF(H482,SUM(ISNUMBER(INDIRECT(Q482))*(INDIRECT(ster!$D$14)&lt;&gt;"")),"")</f>
        <v>1</v>
      </c>
      <c r="X482" s="14">
        <f t="array" aca="1" ref="X482" ca="1">IF(AND(H482,W482&gt;0),IF(wew!$B$3,MIN(IF((INDIRECT(ster!$D$14)&lt;&gt;"")*IFERROR(INDIRECT($Q482)&lt;&gt;"",FALSE),IFERROR(INDIRECT($Q482),"X"),"X")),"&lt;włącz podświetlanie wartości&gt;"),"—")</f>
        <v>2</v>
      </c>
      <c r="Y482" s="14">
        <f t="array" aca="1" ref="Y482" ca="1">IF(AND(H482,W482&gt;0),IF(wew!$B$3,MAX(IF((INDIRECT(ster!$D$14)&lt;&gt;"")*IFERROR(INDIRECT($Q482)&lt;&gt;"",FALSE),IFERROR(INDIRECT($Q482),"X"),"X")),"&lt;włącz podświetlanie wartości&gt;"),"—")</f>
        <v>2</v>
      </c>
      <c r="Z482" s="14">
        <f t="shared" ca="1" si="9731"/>
        <v>0</v>
      </c>
      <c r="AA482" s="12">
        <f t="shared" ca="1" si="9732"/>
        <v>1</v>
      </c>
      <c r="AB482" s="17">
        <f t="array" aca="1" ref="AB482" ca="1">IF(H482,IF(W482&gt;0,SUM((INDIRECT(ster!$D$14)&lt;&gt;"")*IFERROR((INDIRECT(Q482)&lt;&gt;"")*(INDIRECT(Q482)=INT(INDIRECT(Q482))),0)),0),"")</f>
        <v>1</v>
      </c>
      <c r="AC482" s="17">
        <f t="array" aca="1" ref="AC482" ca="1">IF(H482,W482-AB482,"")</f>
        <v>0</v>
      </c>
      <c r="AD482" s="17">
        <f t="shared" ca="1" si="9733"/>
        <v>1</v>
      </c>
      <c r="AE482" s="17" t="b">
        <f t="shared" ca="1" si="9734"/>
        <v>0</v>
      </c>
      <c r="AF482" s="17" t="str">
        <f ca="1">IF(AE482,IF($H482,ADDRESS(3,D482+2,4,,"["&amp;wew!$G$7&amp;"]"&amp;_sheetname_dataframe)&amp;":"&amp;ADDRESS(2+ster!$C$14,D482+2,4),""),"")</f>
        <v/>
      </c>
      <c r="AG482" s="17" t="str">
        <f t="shared" ca="1" si="9735"/>
        <v/>
      </c>
      <c r="AH482" s="17" t="b">
        <f t="shared" ca="1" si="9736"/>
        <v>0</v>
      </c>
      <c r="AI482" s="17" t="str">
        <f ca="1">IF(AH482,IF($H482,ADDRESS(3,D482+3,4,,"["&amp;wew!$G$7&amp;"]"&amp;_sheetname_dataframe)&amp;":"&amp;ADDRESS(2+ster!$C$14,D482+3,4),""),"")</f>
        <v/>
      </c>
      <c r="AJ482" s="17" t="str">
        <f t="shared" ca="1" si="9737"/>
        <v/>
      </c>
      <c r="AK482" s="17" t="b">
        <f t="shared" ca="1" si="9738"/>
        <v>0</v>
      </c>
      <c r="AL482" s="17" t="b">
        <f t="shared" ca="1" si="9739"/>
        <v>0</v>
      </c>
      <c r="AM482" s="17" t="b">
        <f t="shared" ca="1" si="9740"/>
        <v>0</v>
      </c>
      <c r="AN482" s="17">
        <f t="shared" ca="1" si="9741"/>
        <v>0</v>
      </c>
      <c r="AO482" s="24" t="str">
        <f t="shared" ca="1" si="9742"/>
        <v/>
      </c>
      <c r="AP482" s="24" t="str">
        <f t="shared" ca="1" si="9743"/>
        <v/>
      </c>
      <c r="AQ482" s="17" t="b">
        <f t="shared" ca="1" si="9744"/>
        <v>0</v>
      </c>
      <c r="AR482" s="17" t="b">
        <f t="shared" ca="1" si="9745"/>
        <v>0</v>
      </c>
      <c r="AS482" s="17" t="b">
        <f t="shared" ca="1" si="9746"/>
        <v>0</v>
      </c>
      <c r="AT482" s="17" t="b">
        <f t="shared" ca="1" si="9747"/>
        <v>0</v>
      </c>
      <c r="AU482" s="17" t="b">
        <f t="shared" ca="1" si="9748"/>
        <v>1</v>
      </c>
      <c r="AV482" s="17" t="b">
        <f t="shared" ca="1" si="9749"/>
        <v>0</v>
      </c>
      <c r="AW482" s="17" t="b">
        <f t="shared" ca="1" si="9750"/>
        <v>1</v>
      </c>
      <c r="AX482" s="14" t="b">
        <f t="array" aca="1" ref="AX482" ca="1">IF(H482,N482&gt;0,"")</f>
        <v>1</v>
      </c>
      <c r="AY482" s="17" t="str">
        <f t="shared" ca="1" si="9751"/>
        <v>C3:C6</v>
      </c>
      <c r="AZ482" s="17" t="b">
        <f t="array" aca="1" ref="AZ482" ca="1">IF(AY482&lt;&gt;"",SUM(1*ISERROR(MATCH(INDIRECT(AY482),INDIRECT(K482),0)))=0,"")</f>
        <v>1</v>
      </c>
      <c r="BA482" s="17" t="b">
        <f t="shared" ca="1" si="9752"/>
        <v>1</v>
      </c>
      <c r="BB482" s="17" t="b">
        <v>0</v>
      </c>
      <c r="BC482" s="17" t="b">
        <f t="shared" ca="1" si="9753"/>
        <v>1</v>
      </c>
      <c r="BD482" s="17" t="b">
        <f t="shared" ca="1" si="9754"/>
        <v>0</v>
      </c>
      <c r="BE482" s="17" t="b">
        <f t="shared" ca="1" si="9755"/>
        <v>0</v>
      </c>
      <c r="BF482" s="17" t="b">
        <f t="shared" ca="1" si="9756"/>
        <v>0</v>
      </c>
      <c r="BG482" s="17" t="b">
        <f t="shared" ca="1" si="9757"/>
        <v>0</v>
      </c>
      <c r="BH482" s="17" t="b">
        <f t="shared" ca="1" si="9758"/>
        <v>1</v>
      </c>
      <c r="BI482" s="17">
        <f t="shared" ca="1" si="9759"/>
        <v>2</v>
      </c>
      <c r="BJ482" s="17" t="b">
        <f t="shared" ca="1" si="9760"/>
        <v>0</v>
      </c>
      <c r="BK482" s="17" t="str">
        <f t="shared" ca="1" si="9761"/>
        <v/>
      </c>
      <c r="BL482" s="17" t="str">
        <f t="shared" ca="1" si="9762"/>
        <v/>
      </c>
      <c r="BM482" s="17" t="str">
        <f t="shared" ca="1" si="9763"/>
        <v>F</v>
      </c>
      <c r="BN482" s="17" t="str">
        <f t="shared" ca="1" si="9764"/>
        <v>F</v>
      </c>
      <c r="BO482" s="17" t="str">
        <f t="shared" ca="1" si="9765"/>
        <v>N</v>
      </c>
      <c r="BP482" s="14" t="b">
        <f t="shared" ca="1" si="9766"/>
        <v>1</v>
      </c>
      <c r="BQ482" s="35"/>
      <c r="BX482" s="16"/>
      <c r="BY482" s="16"/>
      <c r="BZ482" s="16"/>
      <c r="CA482" s="16"/>
      <c r="CB482" s="16"/>
      <c r="CC482" s="16"/>
      <c r="CD482" s="16"/>
      <c r="CE482" s="16"/>
      <c r="CF482" s="16"/>
      <c r="CN482" s="14">
        <f ca="1">IF(H482,IFERROR(IsVariableNameLegal(O482),0),0)</f>
        <v>0</v>
      </c>
      <c r="CO482" s="14" t="str">
        <f t="array" aca="1" ref="CO482" ca="1">IF(H482,IF(COUNTIF(INDIRECT(wew!$C$13),O482)&gt;1,TRIM(SUBSTITUTE(_xll.MCONCAT(IF((INDIRECT(wew!$C$13)=O482)*(COLUMN(INDIRECT(wew!$C$13))&lt;&gt;D482+1),-1+COLUMN(INDIRECT(wew!$C$13)),"")," "),"  "," ")),""),"")</f>
        <v/>
      </c>
      <c r="CP482" s="14" t="str">
        <f t="array" aca="1" ref="CP482" ca="1">IF(P482&lt;&gt;"",IF(LEN(P482)&gt;150,1,""),"")</f>
        <v/>
      </c>
      <c r="CQ482" s="14" t="str">
        <f t="array" aca="1" ref="CQ482" ca="1">IF(AND(H482,NOT(ster!$J$3)),IF(COUNTIF(INDIRECT(wew!$C$15),P482)&gt;1,TRIM(SUBSTITUTE(_xll.MCONCAT(IF((INDIRECT(wew!$C$15)=P482)*(COLUMN(INDIRECT(wew!$C$15))&lt;&gt;D482+1),-1+COLUMN(INDIRECT(wew!$C$15)),"")," "),"  "," ")),""),"")</f>
        <v/>
      </c>
      <c r="CR482" s="14" t="str">
        <f t="array" aca="1" ref="CR482" ca="1">IF(H482,IF(AND(W482&gt;0,AO482&lt;&gt;""),TRIM(SUBSTITUTE(_xll.MCONCAT(IFERROR(IF(ISNUMBER(INDIRECT(Q482)),IF((INDIRECT(ster!$D$14)&lt;&gt;"")*(INDIRECT(Q482)&lt;AO482),INDIRECT(ster!$D$14) &amp; ": " &amp;  SUBSTITUTE(IF( AV482,IFERROR(TEXT(INDIRECT(Q482),"rrrr-mm-dd") &amp;" (" &amp; INDIRECT(Q482) &amp;")",INDIRECT(Q482)),INDIRECT(Q482))," "," "),""),""),"")," "),"  "," ")),""),"")</f>
        <v/>
      </c>
      <c r="CS482" s="14" t="str">
        <f t="array" aca="1" ref="CS482" ca="1">IF(H482,IF(AND(W482&gt;0,AP482&lt;&gt;""),TRIM(SUBSTITUTE(_xll.MCONCAT(IFERROR(IF(ISNUMBER(INDIRECT(Q482)),IF((INDIRECT(ster!$D$14)&lt;&gt;"")*(INDIRECT(Q482)&gt;AP482),INDIRECT(ster!$D$14) &amp; ": " &amp;  SUBSTITUTE(IF( AV482,IFERROR(TEXT(INDIRECT(Q482),"rrrr-mm-dd")&amp;" (" &amp; INDIRECT(Q482) &amp;")",INDIRECT(Q482)),INDIRECT(Q482))," "," "),""),""),"")," "),"  "," ")),""),"")</f>
        <v/>
      </c>
      <c r="CT482" s="14" t="str">
        <f t="array" aca="1" ref="CT482" ca="1">IF(H482,IF(AND(N482&gt;0,AR482),TRIM(SUBSTITUTE(_xll.MCONCAT(IFERROR(IF(ISNUMBER(INDIRECT(Q482)),IF((INDIRECT(ster!$D$14)&lt;&gt;"")*(IFERROR(0*(MATCH(INDIRECT(Q482),INDIRECT(K482),0)&gt;0),1)),INDIRECT(ster!$D$14) &amp; ": " &amp;  SUBSTITUTE(IF( AV482,IFERROR(TEXT(INDIRECT(Q482),"rrrr-mm-dd")&amp;" (" &amp; INDIRECT(Q482) &amp;")",INDIRECT(Q482)),INDIRECT(Q482))," "," "),""),""),"")," "),"  "," ")),""),"")</f>
        <v/>
      </c>
      <c r="CU482" s="14" t="str">
        <f t="array" aca="1" ref="CU482" ca="1">IF(H482,IF(AND(V482&gt;0),TRIM(SUBSTITUTE(_xll.MCONCAT(IF((INDIRECT(ster!$D$14)&lt;&gt;"")*(IFERROR(0*(INDIRECT(Q482)&lt;&gt;""),1)),INDIRECT(ster!$D$14),"")," "),"  "," ")),""),"")</f>
        <v/>
      </c>
      <c r="CV482" s="14" t="str">
        <f t="array" aca="1" ref="CV482" ca="1">IF(H482,IF(AS482,
TRIM(SUBSTITUTE(_xll.MCONCAT(IF(
   (INDIRECT(ster!$D$14)&lt;&gt;"")*
   ((INDIRECT(Q482)="")+
      NOT(ISNUMBER(INDIRECT(Q482)))*
      NOT(ISERROR(MATCH(INDIRECT(Q482),INDIRECT(K482),0)))
    ),
      INDIRECT(ster!$D$14),
   "")," "),"  "," ")),
""),"")</f>
        <v/>
      </c>
      <c r="CW482" s="14" t="str">
        <f t="array" aca="1" ref="CW482" ca="1">IF(H482,IF(AND(AQ482),TRIM(SUBSTITUTE(_xll.MCONCAT(IFERROR(IF(ISNUMBER(INDIRECT(Q482)),IF((INDIRECT(ster!$D$14)&lt;&gt;"")*(INDIRECT(Q482)&lt;&gt;INT(INDIRECT(Q482))),INDIRECT(ster!$D$14) &amp; ": " &amp; INDIRECT(Q482),""),""),"")," "),"  "," ")),""),"")</f>
        <v/>
      </c>
      <c r="CX482" s="14" t="str">
        <f t="array" aca="1" ref="CX482" ca="1">IF(H482,IF(OR(AU482,AV482),TRIM(SUBSTITUTE(_xll.MCONCAT(IF((INDIRECT(ster!$D$14)&lt;&gt;"")*NOT(ISNUMBER(INDIRECT(Q482))),IF(ISERROR(MATCH(INDIRECT(Q482),INDIRECT(K482),0)),IFERROR(IF(INDIRECT(Q482)&lt;&gt;"",INDIRECT(ster!$D$14) &amp; ": " &amp; SUBSTITUTE(INDIRECT(Q482)," "," "),""),""),""),"")," "),"  "," ")),""),"")</f>
        <v/>
      </c>
      <c r="CY482" s="14" t="str">
        <f t="array" aca="1" ref="CY482" ca="1">IF(H482,IF(AE482,TRIM(SUBSTITUTE(_xll.MCONCAT(IF((INDIRECT(ster!$D$14)&lt;&gt;"")*IFERROR(NOT(INDIRECT(AF482)),FALSE),IF(ISERROR(MATCH(INDIRECT(Q482),INDIRECT(K482),0)),IFERROR(IF(INDIRECT(Q482)&lt;&gt;"",INDIRECT(ster!$D$14)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CZ482" s="14" t="str">
        <f t="array" aca="1" ref="CZ482" ca="1">IF(H482,IF(AH482,TRIM(SUBSTITUTE(_xll.MCONCAT(IF((INDIRECT(ster!$D$14)&lt;&gt;"")*IFERROR(NOT(INDIRECT(AI482)),FALSE),IF(ISERROR(MATCH(INDIRECT(Q482),INDIRECT(K482),0)),IFERROR(IF(INDIRECT(Q482)&lt;&gt;"",INDIRECT(ster!$D$14)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DC482" s="14" t="str">
        <f ca="1">SUBSTITUTE(SUBSTITUTE(SUBSTITUTE(SUBSTITUTE(_xll.MCONCAT(DG482:DS482,"■"),"■■","■"),"■■","■"),"■■","■"),"■■","■")</f>
        <v>■</v>
      </c>
      <c r="DD482" s="14" t="str">
        <f t="shared" ca="1" si="9767"/>
        <v/>
      </c>
      <c r="DE482" s="14" t="str">
        <f t="shared" ca="1" si="9768"/>
        <v/>
      </c>
      <c r="DF482" s="14" t="str">
        <f t="shared" ca="1" si="9769"/>
        <v/>
      </c>
      <c r="DG482" s="14" t="str">
        <f t="shared" ca="1" si="9770"/>
        <v/>
      </c>
      <c r="DH482" s="14" t="str">
        <f t="shared" ca="1" si="9771"/>
        <v/>
      </c>
      <c r="DI482" s="14" t="str">
        <f t="shared" ca="1" si="9772"/>
        <v/>
      </c>
      <c r="DJ482" s="14" t="str">
        <f t="shared" ca="1" si="9773"/>
        <v/>
      </c>
      <c r="DK482" s="14" t="str">
        <f t="shared" ca="1" si="9774"/>
        <v/>
      </c>
      <c r="DL482" s="14" t="str">
        <f t="shared" ca="1" si="9775"/>
        <v/>
      </c>
      <c r="DM482" s="14" t="str">
        <f t="shared" ca="1" si="9776"/>
        <v/>
      </c>
      <c r="DN482" s="14" t="str">
        <f t="array" aca="1" ref="DN482" ca="1">IF(CU482&lt;&gt;"","There are errors in the entered values in the following cases: " &amp;SUBSTITUTE(CU482," ",", "),"")</f>
        <v/>
      </c>
      <c r="DO482" s="14" t="str">
        <f t="shared" ca="1" si="9777"/>
        <v/>
      </c>
      <c r="DP482" s="14" t="str">
        <f t="shared" ca="1" si="9778"/>
        <v/>
      </c>
      <c r="DQ482" s="14" t="str">
        <f t="shared" ca="1" si="9779"/>
        <v/>
      </c>
      <c r="DR482" s="14" t="str">
        <f t="shared" ca="1" si="9780"/>
        <v/>
      </c>
      <c r="DS482" s="14" t="str">
        <f t="shared" ca="1" si="9781"/>
        <v/>
      </c>
      <c r="DZ482" s="14" t="b">
        <f t="shared" ca="1" si="9782"/>
        <v>0</v>
      </c>
      <c r="EA482" s="14" t="str">
        <f t="shared" ca="1" si="9783"/>
        <v>Head/Neck trauma &gt; 5 years (q_116)</v>
      </c>
      <c r="EB482" s="14" t="str">
        <f t="shared" ca="1" si="9784"/>
        <v xml:space="preserve">Values must be numeric. </v>
      </c>
      <c r="EC482" s="14" t="str">
        <f t="shared" ca="1" si="9785"/>
        <v xml:space="preserve">Head/Neck trauma &gt; 5 years (q_116): Values must be numeric. </v>
      </c>
      <c r="ED482" s="14" t="str">
        <f t="shared" ca="1" si="9786"/>
        <v/>
      </c>
      <c r="EE482" s="14" t="str">
        <f t="shared" ca="1" si="9787"/>
        <v>Values must be numeric</v>
      </c>
      <c r="EF482" s="14" t="str">
        <f t="shared" ca="1" si="9788"/>
        <v/>
      </c>
      <c r="EG482" s="14" t="str">
        <f t="shared" ca="1" si="9789"/>
        <v/>
      </c>
      <c r="EM482" s="14" t="b">
        <f t="shared" ca="1" si="9790"/>
        <v>1</v>
      </c>
      <c r="EN482" s="14">
        <f t="shared" ca="1" si="9791"/>
        <v>450</v>
      </c>
      <c r="EO482" s="14" t="str">
        <f t="shared" ca="1" si="9792"/>
        <v>q_116</v>
      </c>
      <c r="EP482" s="14" t="str">
        <f t="shared" ca="1" si="9793"/>
        <v xml:space="preserve">Head/Neck trauma &gt; 5 years (q_116): Values must be numeric. </v>
      </c>
      <c r="EQ482" s="14" t="str">
        <f t="shared" ca="1" si="9794"/>
        <v/>
      </c>
    </row>
    <row r="483" spans="2:147" s="14" customFormat="1">
      <c r="B483" s="14" t="str">
        <f t="shared" ca="1" si="9720"/>
        <v/>
      </c>
      <c r="C483" s="14">
        <f t="shared" ca="1" si="9721"/>
        <v>451</v>
      </c>
      <c r="D483" s="14">
        <f t="shared" si="9722"/>
        <v>481</v>
      </c>
      <c r="E483" s="14" t="str">
        <f t="shared" ca="1" si="9723"/>
        <v>D</v>
      </c>
      <c r="F483" s="14" t="str">
        <f t="shared" ca="1" si="9724"/>
        <v>q_117a</v>
      </c>
      <c r="G483" s="14" t="str">
        <f t="shared" ca="1" si="9725"/>
        <v>Other Cervical trauma in the last 5 years</v>
      </c>
      <c r="H483" s="14" t="b">
        <f t="shared" ca="1" si="9726"/>
        <v>1</v>
      </c>
      <c r="I483" s="14" t="str">
        <f ca="1">IF($H483,ADDRESS(3,(D483+1)*2-1,4,,"["&amp;wew!$G$7&amp;"]"&amp;_sheetname_labels)&amp;":"&amp;ADDRESS(2+ster!$B$20,(D483+1)*2-1,4),"")</f>
        <v>[DBTemplate.xlsm]labels!AKA3:AKA61</v>
      </c>
      <c r="J483" s="14">
        <f t="array" aca="1" ref="J483" ca="1">IF(H483,MAX(0,MAX(IF(INDIRECT(I483)&lt;&gt;"",ROW(INDIRECT(I483)),""))-2),"")</f>
        <v>2</v>
      </c>
      <c r="K483" s="14" t="str">
        <f ca="1">IF($H483,IF($J483&gt;0,ADDRESS(3,(D483+1)*2-1,4,,"["&amp;wew!$G$7&amp;"]"&amp;_sheetname_labels)&amp;":"&amp;ADDRESS(2+J483,(D483+1)*2-1,4),""),"")</f>
        <v>[DBTemplate.xlsm]labels!AKA3:AKA4</v>
      </c>
      <c r="L483" s="14" t="str">
        <f ca="1">IF($H483,IF($J483&gt;0,ADDRESS(3,(D483+1)*2,4,,"["&amp;wew!$G$7&amp;"]"&amp;_sheetname_labels)&amp;":"&amp;ADDRESS(2+J483,(D483+1)*2,4),""),"")</f>
        <v>[DBTemplate.xlsm]labels!AKB3:AKB4</v>
      </c>
      <c r="M483" s="14">
        <f t="shared" ca="1" si="9727"/>
        <v>0</v>
      </c>
      <c r="N483" s="14">
        <f t="shared" ca="1" si="9728"/>
        <v>2</v>
      </c>
      <c r="O483" s="14" t="str">
        <f t="shared" ca="1" si="9729"/>
        <v>q_117a</v>
      </c>
      <c r="P483" s="14" t="str">
        <f t="shared" ca="1" si="9730"/>
        <v>Other Cervical trauma in the last 5 years</v>
      </c>
      <c r="Q483" s="14" t="str">
        <f ca="1">IF($BP483,ADDRESS(3,D483+1,4,,"["&amp;wew!$G$7&amp;"]"&amp;_sheetname_dataframe)&amp;":"&amp;ADDRESS(2+ster!$C$14,D483+1,4),"")</f>
        <v>[DBTemplate.xlsm]data_frame!RN3:RN3</v>
      </c>
      <c r="R483" s="14" t="str">
        <f>IF($BP483,IF(MID(_xll.FORMULATEXT(INDEX(INDIRECT(Q483),1)),1,1)="=", _xll.FORMULATEXT(INDEX(INDIRECT(Q483),1),2,TRUE),""),"")</f>
        <v/>
      </c>
      <c r="S483" s="14">
        <f t="array" aca="1" ref="S483" ca="1">IF(H483,SUM(IF((IFERROR(INDIRECT(Q483)&lt;&gt;"",FALSE))*(INDIRECT(ster!$D$14)&lt;&gt;""),1,0)),"")</f>
        <v>1</v>
      </c>
      <c r="T483" s="14">
        <f t="array" aca="1" ref="T483" ca="1">IF(H483,IF(M483&gt;0,SUM(IFERROR(1*(MATCH(INDIRECT(Q483),INDIRECT(K483),0)&gt;0),0)*(INDIRECT(ster!$D$14)&lt;&gt;"")*NOT(ISNUMBER(INDIRECT(Q483)))),0),"")</f>
        <v>0</v>
      </c>
      <c r="U483" s="14">
        <f t="array" aca="1" ref="U483" ca="1">IF(H483,SUM((IFERROR(INDIRECT(Q483)="",FALSE))*(INDIRECT(ster!$D$14)&lt;&gt;"")),"")</f>
        <v>0</v>
      </c>
      <c r="V483" s="14">
        <f t="array" aca="1" ref="V483" ca="1">IF(H483,SUM((IFERROR(INDIRECT(Q483)="#ąś",TRUE))*(INDIRECT(ster!$D$14)&lt;&gt;"")),"")</f>
        <v>0</v>
      </c>
      <c r="W483" s="14">
        <f t="array" aca="1" ref="W483" ca="1">IF(H483,SUM(ISNUMBER(INDIRECT(Q483))*(INDIRECT(ster!$D$14)&lt;&gt;"")),"")</f>
        <v>1</v>
      </c>
      <c r="X483" s="14">
        <f t="array" aca="1" ref="X483" ca="1">IF(AND(H483,W483&gt;0),IF(wew!$B$3,MIN(IF((INDIRECT(ster!$D$14)&lt;&gt;"")*IFERROR(INDIRECT($Q483)&lt;&gt;"",FALSE),IFERROR(INDIRECT($Q483),"X"),"X")),"&lt;włącz podświetlanie wartości&gt;"),"—")</f>
        <v>2</v>
      </c>
      <c r="Y483" s="14">
        <f t="array" aca="1" ref="Y483" ca="1">IF(AND(H483,W483&gt;0),IF(wew!$B$3,MAX(IF((INDIRECT(ster!$D$14)&lt;&gt;"")*IFERROR(INDIRECT($Q483)&lt;&gt;"",FALSE),IFERROR(INDIRECT($Q483),"X"),"X")),"&lt;włącz podświetlanie wartości&gt;"),"—")</f>
        <v>2</v>
      </c>
      <c r="Z483" s="14">
        <f t="shared" ca="1" si="9731"/>
        <v>0</v>
      </c>
      <c r="AA483" s="12">
        <f t="shared" ca="1" si="9732"/>
        <v>1</v>
      </c>
      <c r="AB483" s="17">
        <f t="array" aca="1" ref="AB483" ca="1">IF(H483,IF(W483&gt;0,SUM((INDIRECT(ster!$D$14)&lt;&gt;"")*IFERROR((INDIRECT(Q483)&lt;&gt;"")*(INDIRECT(Q483)=INT(INDIRECT(Q483))),0)),0),"")</f>
        <v>1</v>
      </c>
      <c r="AC483" s="17">
        <f t="array" aca="1" ref="AC483" ca="1">IF(H483,W483-AB483,"")</f>
        <v>0</v>
      </c>
      <c r="AD483" s="17">
        <f t="shared" ca="1" si="9733"/>
        <v>1</v>
      </c>
      <c r="AE483" s="17" t="b">
        <f t="shared" ca="1" si="9734"/>
        <v>0</v>
      </c>
      <c r="AF483" s="17" t="str">
        <f ca="1">IF(AE483,IF($H483,ADDRESS(3,D483+2,4,,"["&amp;wew!$G$7&amp;"]"&amp;_sheetname_dataframe)&amp;":"&amp;ADDRESS(2+ster!$C$14,D483+2,4),""),"")</f>
        <v/>
      </c>
      <c r="AG483" s="17" t="str">
        <f t="shared" ca="1" si="9735"/>
        <v/>
      </c>
      <c r="AH483" s="17" t="b">
        <f t="shared" ca="1" si="9736"/>
        <v>0</v>
      </c>
      <c r="AI483" s="17" t="str">
        <f ca="1">IF(AH483,IF($H483,ADDRESS(3,D483+3,4,,"["&amp;wew!$G$7&amp;"]"&amp;_sheetname_dataframe)&amp;":"&amp;ADDRESS(2+ster!$C$14,D483+3,4),""),"")</f>
        <v/>
      </c>
      <c r="AJ483" s="17" t="str">
        <f t="shared" ca="1" si="9737"/>
        <v/>
      </c>
      <c r="AK483" s="17" t="b">
        <f t="shared" ca="1" si="9738"/>
        <v>0</v>
      </c>
      <c r="AL483" s="17" t="b">
        <f t="shared" ca="1" si="9739"/>
        <v>0</v>
      </c>
      <c r="AM483" s="17" t="b">
        <f t="shared" ca="1" si="9740"/>
        <v>0</v>
      </c>
      <c r="AN483" s="17">
        <f t="shared" ca="1" si="9741"/>
        <v>0</v>
      </c>
      <c r="AO483" s="24" t="str">
        <f t="shared" ca="1" si="9742"/>
        <v/>
      </c>
      <c r="AP483" s="24" t="str">
        <f t="shared" ca="1" si="9743"/>
        <v/>
      </c>
      <c r="AQ483" s="17" t="b">
        <f t="shared" ca="1" si="9744"/>
        <v>0</v>
      </c>
      <c r="AR483" s="17" t="b">
        <f t="shared" ca="1" si="9745"/>
        <v>0</v>
      </c>
      <c r="AS483" s="17" t="b">
        <f t="shared" ca="1" si="9746"/>
        <v>0</v>
      </c>
      <c r="AT483" s="17" t="b">
        <f t="shared" ca="1" si="9747"/>
        <v>0</v>
      </c>
      <c r="AU483" s="17" t="b">
        <f t="shared" ca="1" si="9748"/>
        <v>1</v>
      </c>
      <c r="AV483" s="17" t="b">
        <f t="shared" ca="1" si="9749"/>
        <v>0</v>
      </c>
      <c r="AW483" s="17" t="b">
        <f t="shared" ca="1" si="9750"/>
        <v>1</v>
      </c>
      <c r="AX483" s="14" t="b">
        <f t="array" aca="1" ref="AX483" ca="1">IF(H483,N483&gt;0,"")</f>
        <v>1</v>
      </c>
      <c r="AY483" s="17" t="str">
        <f t="shared" ca="1" si="9751"/>
        <v>C3:C4</v>
      </c>
      <c r="AZ483" s="17" t="b">
        <f t="array" aca="1" ref="AZ483" ca="1">IF(AY483&lt;&gt;"",SUM(1*ISERROR(MATCH(INDIRECT(AY483),INDIRECT(K483),0)))=0,"")</f>
        <v>1</v>
      </c>
      <c r="BA483" s="17" t="b">
        <f t="shared" ca="1" si="9752"/>
        <v>1</v>
      </c>
      <c r="BB483" s="17" t="b">
        <v>0</v>
      </c>
      <c r="BC483" s="17" t="b">
        <f t="shared" ca="1" si="9753"/>
        <v>1</v>
      </c>
      <c r="BD483" s="17" t="b">
        <f t="shared" ca="1" si="9754"/>
        <v>0</v>
      </c>
      <c r="BE483" s="17" t="b">
        <f t="shared" ca="1" si="9755"/>
        <v>0</v>
      </c>
      <c r="BF483" s="17" t="b">
        <f t="shared" ca="1" si="9756"/>
        <v>0</v>
      </c>
      <c r="BG483" s="17" t="b">
        <f t="shared" ca="1" si="9757"/>
        <v>0</v>
      </c>
      <c r="BH483" s="17" t="b">
        <f t="shared" ca="1" si="9758"/>
        <v>1</v>
      </c>
      <c r="BI483" s="17">
        <f t="shared" ca="1" si="9759"/>
        <v>2</v>
      </c>
      <c r="BJ483" s="17" t="b">
        <f t="shared" ca="1" si="9760"/>
        <v>0</v>
      </c>
      <c r="BK483" s="17" t="str">
        <f t="shared" ca="1" si="9761"/>
        <v/>
      </c>
      <c r="BL483" s="17" t="str">
        <f t="shared" ca="1" si="9762"/>
        <v/>
      </c>
      <c r="BM483" s="17" t="str">
        <f t="shared" ca="1" si="9763"/>
        <v>F</v>
      </c>
      <c r="BN483" s="17" t="str">
        <f t="shared" ca="1" si="9764"/>
        <v>F</v>
      </c>
      <c r="BO483" s="17" t="str">
        <f t="shared" ca="1" si="9765"/>
        <v>N</v>
      </c>
      <c r="BP483" s="14" t="b">
        <f t="shared" ca="1" si="9766"/>
        <v>1</v>
      </c>
      <c r="BQ483" s="35"/>
      <c r="BX483" s="16"/>
      <c r="BY483" s="16"/>
      <c r="BZ483" s="16"/>
      <c r="CA483" s="16"/>
      <c r="CB483" s="16"/>
      <c r="CC483" s="16"/>
      <c r="CD483" s="16"/>
      <c r="CE483" s="16"/>
      <c r="CF483" s="16"/>
      <c r="CN483" s="14">
        <f ca="1">IF(H483,IFERROR(IsVariableNameLegal(O483),0),0)</f>
        <v>0</v>
      </c>
      <c r="CO483" s="14" t="str">
        <f t="array" aca="1" ref="CO483" ca="1">IF(H483,IF(COUNTIF(INDIRECT(wew!$C$13),O483)&gt;1,TRIM(SUBSTITUTE(_xll.MCONCAT(IF((INDIRECT(wew!$C$13)=O483)*(COLUMN(INDIRECT(wew!$C$13))&lt;&gt;D483+1),-1+COLUMN(INDIRECT(wew!$C$13)),"")," "),"  "," ")),""),"")</f>
        <v/>
      </c>
      <c r="CP483" s="14" t="str">
        <f t="array" aca="1" ref="CP483" ca="1">IF(P483&lt;&gt;"",IF(LEN(P483)&gt;150,1,""),"")</f>
        <v/>
      </c>
      <c r="CQ483" s="14" t="str">
        <f t="array" aca="1" ref="CQ483" ca="1">IF(AND(H483,NOT(ster!$J$3)),IF(COUNTIF(INDIRECT(wew!$C$15),P483)&gt;1,TRIM(SUBSTITUTE(_xll.MCONCAT(IF((INDIRECT(wew!$C$15)=P483)*(COLUMN(INDIRECT(wew!$C$15))&lt;&gt;D483+1),-1+COLUMN(INDIRECT(wew!$C$15)),"")," "),"  "," ")),""),"")</f>
        <v/>
      </c>
      <c r="CR483" s="14" t="str">
        <f t="array" aca="1" ref="CR483" ca="1">IF(H483,IF(AND(W483&gt;0,AO483&lt;&gt;""),TRIM(SUBSTITUTE(_xll.MCONCAT(IFERROR(IF(ISNUMBER(INDIRECT(Q483)),IF((INDIRECT(ster!$D$14)&lt;&gt;"")*(INDIRECT(Q483)&lt;AO483),INDIRECT(ster!$D$14) &amp; ": " &amp;  SUBSTITUTE(IF( AV483,IFERROR(TEXT(INDIRECT(Q483),"rrrr-mm-dd") &amp;" (" &amp; INDIRECT(Q483) &amp;")",INDIRECT(Q483)),INDIRECT(Q483))," "," "),""),""),"")," "),"  "," ")),""),"")</f>
        <v/>
      </c>
      <c r="CS483" s="14" t="str">
        <f t="array" aca="1" ref="CS483" ca="1">IF(H483,IF(AND(W483&gt;0,AP483&lt;&gt;""),TRIM(SUBSTITUTE(_xll.MCONCAT(IFERROR(IF(ISNUMBER(INDIRECT(Q483)),IF((INDIRECT(ster!$D$14)&lt;&gt;"")*(INDIRECT(Q483)&gt;AP483),INDIRECT(ster!$D$14) &amp; ": " &amp;  SUBSTITUTE(IF( AV483,IFERROR(TEXT(INDIRECT(Q483),"rrrr-mm-dd")&amp;" (" &amp; INDIRECT(Q483) &amp;")",INDIRECT(Q483)),INDIRECT(Q483))," "," "),""),""),"")," "),"  "," ")),""),"")</f>
        <v/>
      </c>
      <c r="CT483" s="14" t="str">
        <f t="array" aca="1" ref="CT483" ca="1">IF(H483,IF(AND(N483&gt;0,AR483),TRIM(SUBSTITUTE(_xll.MCONCAT(IFERROR(IF(ISNUMBER(INDIRECT(Q483)),IF((INDIRECT(ster!$D$14)&lt;&gt;"")*(IFERROR(0*(MATCH(INDIRECT(Q483),INDIRECT(K483),0)&gt;0),1)),INDIRECT(ster!$D$14) &amp; ": " &amp;  SUBSTITUTE(IF( AV483,IFERROR(TEXT(INDIRECT(Q483),"rrrr-mm-dd")&amp;" (" &amp; INDIRECT(Q483) &amp;")",INDIRECT(Q483)),INDIRECT(Q483))," "," "),""),""),"")," "),"  "," ")),""),"")</f>
        <v/>
      </c>
      <c r="CU483" s="14" t="str">
        <f t="array" aca="1" ref="CU483" ca="1">IF(H483,IF(AND(V483&gt;0),TRIM(SUBSTITUTE(_xll.MCONCAT(IF((INDIRECT(ster!$D$14)&lt;&gt;"")*(IFERROR(0*(INDIRECT(Q483)&lt;&gt;""),1)),INDIRECT(ster!$D$14),"")," "),"  "," ")),""),"")</f>
        <v/>
      </c>
      <c r="CV483" s="14" t="str">
        <f t="array" aca="1" ref="CV483" ca="1">IF(H483,IF(AS483,
TRIM(SUBSTITUTE(_xll.MCONCAT(IF(
   (INDIRECT(ster!$D$14)&lt;&gt;"")*
   ((INDIRECT(Q483)="")+
      NOT(ISNUMBER(INDIRECT(Q483)))*
      NOT(ISERROR(MATCH(INDIRECT(Q483),INDIRECT(K483),0)))
    ),
      INDIRECT(ster!$D$14),
   "")," "),"  "," ")),
""),"")</f>
        <v/>
      </c>
      <c r="CW483" s="14" t="str">
        <f t="array" aca="1" ref="CW483" ca="1">IF(H483,IF(AND(AQ483),TRIM(SUBSTITUTE(_xll.MCONCAT(IFERROR(IF(ISNUMBER(INDIRECT(Q483)),IF((INDIRECT(ster!$D$14)&lt;&gt;"")*(INDIRECT(Q483)&lt;&gt;INT(INDIRECT(Q483))),INDIRECT(ster!$D$14) &amp; ": " &amp; INDIRECT(Q483),""),""),"")," "),"  "," ")),""),"")</f>
        <v/>
      </c>
      <c r="CX483" s="14" t="str">
        <f t="array" aca="1" ref="CX483" ca="1">IF(H483,IF(OR(AU483,AV483),TRIM(SUBSTITUTE(_xll.MCONCAT(IF((INDIRECT(ster!$D$14)&lt;&gt;"")*NOT(ISNUMBER(INDIRECT(Q483))),IF(ISERROR(MATCH(INDIRECT(Q483),INDIRECT(K483),0)),IFERROR(IF(INDIRECT(Q483)&lt;&gt;"",INDIRECT(ster!$D$14) &amp; ": " &amp; SUBSTITUTE(INDIRECT(Q483)," "," "),""),""),""),"")," "),"  "," ")),""),"")</f>
        <v/>
      </c>
      <c r="CY483" s="14" t="str">
        <f t="array" aca="1" ref="CY483" ca="1">IF(H483,IF(AE483,TRIM(SUBSTITUTE(_xll.MCONCAT(IF((INDIRECT(ster!$D$14)&lt;&gt;"")*IFERROR(NOT(INDIRECT(AF483)),FALSE),IF(ISERROR(MATCH(INDIRECT(Q483),INDIRECT(K483),0)),IFERROR(IF(INDIRECT(Q483)&lt;&gt;"",INDIRECT(ster!$D$14)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CZ483" s="14" t="str">
        <f t="array" aca="1" ref="CZ483" ca="1">IF(H483,IF(AH483,TRIM(SUBSTITUTE(_xll.MCONCAT(IF((INDIRECT(ster!$D$14)&lt;&gt;"")*IFERROR(NOT(INDIRECT(AI483)),FALSE),IF(ISERROR(MATCH(INDIRECT(Q483),INDIRECT(K483),0)),IFERROR(IF(INDIRECT(Q483)&lt;&gt;"",INDIRECT(ster!$D$14)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DC483" s="14" t="str">
        <f ca="1">SUBSTITUTE(SUBSTITUTE(SUBSTITUTE(SUBSTITUTE(_xll.MCONCAT(DG483:DS483,"■"),"■■","■"),"■■","■"),"■■","■"),"■■","■")</f>
        <v>■</v>
      </c>
      <c r="DD483" s="14" t="str">
        <f t="shared" ca="1" si="9767"/>
        <v/>
      </c>
      <c r="DE483" s="14" t="str">
        <f t="shared" ca="1" si="9768"/>
        <v/>
      </c>
      <c r="DF483" s="14" t="str">
        <f t="shared" ca="1" si="9769"/>
        <v/>
      </c>
      <c r="DG483" s="14" t="str">
        <f t="shared" ca="1" si="9770"/>
        <v/>
      </c>
      <c r="DH483" s="14" t="str">
        <f t="shared" ca="1" si="9771"/>
        <v/>
      </c>
      <c r="DI483" s="14" t="str">
        <f t="shared" ca="1" si="9772"/>
        <v/>
      </c>
      <c r="DJ483" s="14" t="str">
        <f t="shared" ca="1" si="9773"/>
        <v/>
      </c>
      <c r="DK483" s="14" t="str">
        <f t="shared" ca="1" si="9774"/>
        <v/>
      </c>
      <c r="DL483" s="14" t="str">
        <f t="shared" ca="1" si="9775"/>
        <v/>
      </c>
      <c r="DM483" s="14" t="str">
        <f t="shared" ca="1" si="9776"/>
        <v/>
      </c>
      <c r="DN483" s="14" t="str">
        <f t="array" aca="1" ref="DN483" ca="1">IF(CU483&lt;&gt;"","There are errors in the entered values in the following cases: " &amp;SUBSTITUTE(CU483," ",", "),"")</f>
        <v/>
      </c>
      <c r="DO483" s="14" t="str">
        <f t="shared" ca="1" si="9777"/>
        <v/>
      </c>
      <c r="DP483" s="14" t="str">
        <f t="shared" ca="1" si="9778"/>
        <v/>
      </c>
      <c r="DQ483" s="14" t="str">
        <f t="shared" ca="1" si="9779"/>
        <v/>
      </c>
      <c r="DR483" s="14" t="str">
        <f t="shared" ca="1" si="9780"/>
        <v/>
      </c>
      <c r="DS483" s="14" t="str">
        <f t="shared" ca="1" si="9781"/>
        <v/>
      </c>
      <c r="DZ483" s="14" t="b">
        <f t="shared" ca="1" si="9782"/>
        <v>0</v>
      </c>
      <c r="EA483" s="14" t="str">
        <f t="shared" ca="1" si="9783"/>
        <v>Other Cervical trauma in the last 5 years (q_117a)</v>
      </c>
      <c r="EB483" s="14" t="str">
        <f t="shared" ca="1" si="9784"/>
        <v xml:space="preserve">Values must be numeric. </v>
      </c>
      <c r="EC483" s="14" t="str">
        <f t="shared" ca="1" si="9785"/>
        <v xml:space="preserve">Other Cervical trauma in the last 5 years (q_117a): Values must be numeric. </v>
      </c>
      <c r="ED483" s="14" t="str">
        <f t="shared" ca="1" si="9786"/>
        <v/>
      </c>
      <c r="EE483" s="14" t="str">
        <f t="shared" ca="1" si="9787"/>
        <v>Values must be numeric</v>
      </c>
      <c r="EF483" s="14" t="str">
        <f t="shared" ca="1" si="9788"/>
        <v/>
      </c>
      <c r="EG483" s="14" t="str">
        <f t="shared" ca="1" si="9789"/>
        <v/>
      </c>
      <c r="EM483" s="14" t="b">
        <f t="shared" ca="1" si="9790"/>
        <v>1</v>
      </c>
      <c r="EN483" s="14">
        <f t="shared" ca="1" si="9791"/>
        <v>451</v>
      </c>
      <c r="EO483" s="14" t="str">
        <f t="shared" ca="1" si="9792"/>
        <v>q_117a</v>
      </c>
      <c r="EP483" s="14" t="str">
        <f t="shared" ca="1" si="9793"/>
        <v xml:space="preserve">Other Cervical trauma in the last 5 years (q_117a): Values must be numeric. </v>
      </c>
      <c r="EQ483" s="14" t="str">
        <f t="shared" ca="1" si="9794"/>
        <v/>
      </c>
    </row>
    <row r="484" spans="2:147" s="14" customFormat="1">
      <c r="B484" s="14" t="str">
        <f t="shared" ca="1" si="9720"/>
        <v/>
      </c>
      <c r="C484" s="14">
        <f t="shared" ca="1" si="9721"/>
        <v>452</v>
      </c>
      <c r="D484" s="14">
        <f t="shared" si="9722"/>
        <v>482</v>
      </c>
      <c r="E484" s="14" t="str">
        <f t="shared" ca="1" si="9723"/>
        <v>D</v>
      </c>
      <c r="F484" s="14" t="str">
        <f t="shared" ca="1" si="9724"/>
        <v>q_117b</v>
      </c>
      <c r="G484" s="14" t="str">
        <f t="shared" ca="1" si="9725"/>
        <v>Other Thoracic trauma in the last 5 years</v>
      </c>
      <c r="H484" s="14" t="b">
        <f t="shared" ca="1" si="9726"/>
        <v>1</v>
      </c>
      <c r="I484" s="14" t="str">
        <f ca="1">IF($H484,ADDRESS(3,(D484+1)*2-1,4,,"["&amp;wew!$G$7&amp;"]"&amp;_sheetname_labels)&amp;":"&amp;ADDRESS(2+ster!$B$20,(D484+1)*2-1,4),"")</f>
        <v>[DBTemplate.xlsm]labels!AKC3:AKC61</v>
      </c>
      <c r="J484" s="14">
        <f t="array" aca="1" ref="J484" ca="1">IF(H484,MAX(0,MAX(IF(INDIRECT(I484)&lt;&gt;"",ROW(INDIRECT(I484)),""))-2),"")</f>
        <v>2</v>
      </c>
      <c r="K484" s="14" t="str">
        <f ca="1">IF($H484,IF($J484&gt;0,ADDRESS(3,(D484+1)*2-1,4,,"["&amp;wew!$G$7&amp;"]"&amp;_sheetname_labels)&amp;":"&amp;ADDRESS(2+J484,(D484+1)*2-1,4),""),"")</f>
        <v>[DBTemplate.xlsm]labels!AKC3:AKC4</v>
      </c>
      <c r="L484" s="14" t="str">
        <f ca="1">IF($H484,IF($J484&gt;0,ADDRESS(3,(D484+1)*2,4,,"["&amp;wew!$G$7&amp;"]"&amp;_sheetname_labels)&amp;":"&amp;ADDRESS(2+J484,(D484+1)*2,4),""),"")</f>
        <v>[DBTemplate.xlsm]labels!AKD3:AKD4</v>
      </c>
      <c r="M484" s="14">
        <f t="shared" ca="1" si="9727"/>
        <v>0</v>
      </c>
      <c r="N484" s="14">
        <f t="shared" ca="1" si="9728"/>
        <v>2</v>
      </c>
      <c r="O484" s="14" t="str">
        <f t="shared" ca="1" si="9729"/>
        <v>q_117b</v>
      </c>
      <c r="P484" s="14" t="str">
        <f t="shared" ca="1" si="9730"/>
        <v>Other Thoracic trauma in the last 5 years</v>
      </c>
      <c r="Q484" s="14" t="str">
        <f ca="1">IF($BP484,ADDRESS(3,D484+1,4,,"["&amp;wew!$G$7&amp;"]"&amp;_sheetname_dataframe)&amp;":"&amp;ADDRESS(2+ster!$C$14,D484+1,4),"")</f>
        <v>[DBTemplate.xlsm]data_frame!RO3:RO3</v>
      </c>
      <c r="R484" s="14" t="str">
        <f>IF($BP484,IF(MID(_xll.FORMULATEXT(INDEX(INDIRECT(Q484),1)),1,1)="=", _xll.FORMULATEXT(INDEX(INDIRECT(Q484),1),2,TRUE),""),"")</f>
        <v/>
      </c>
      <c r="S484" s="14">
        <f t="array" aca="1" ref="S484" ca="1">IF(H484,SUM(IF((IFERROR(INDIRECT(Q484)&lt;&gt;"",FALSE))*(INDIRECT(ster!$D$14)&lt;&gt;""),1,0)),"")</f>
        <v>1</v>
      </c>
      <c r="T484" s="14">
        <f t="array" aca="1" ref="T484" ca="1">IF(H484,IF(M484&gt;0,SUM(IFERROR(1*(MATCH(INDIRECT(Q484),INDIRECT(K484),0)&gt;0),0)*(INDIRECT(ster!$D$14)&lt;&gt;"")*NOT(ISNUMBER(INDIRECT(Q484)))),0),"")</f>
        <v>0</v>
      </c>
      <c r="U484" s="14">
        <f t="array" aca="1" ref="U484" ca="1">IF(H484,SUM((IFERROR(INDIRECT(Q484)="",FALSE))*(INDIRECT(ster!$D$14)&lt;&gt;"")),"")</f>
        <v>0</v>
      </c>
      <c r="V484" s="14">
        <f t="array" aca="1" ref="V484" ca="1">IF(H484,SUM((IFERROR(INDIRECT(Q484)="#ąś",TRUE))*(INDIRECT(ster!$D$14)&lt;&gt;"")),"")</f>
        <v>0</v>
      </c>
      <c r="W484" s="14">
        <f t="array" aca="1" ref="W484" ca="1">IF(H484,SUM(ISNUMBER(INDIRECT(Q484))*(INDIRECT(ster!$D$14)&lt;&gt;"")),"")</f>
        <v>1</v>
      </c>
      <c r="X484" s="14">
        <f t="array" aca="1" ref="X484" ca="1">IF(AND(H484,W484&gt;0),IF(wew!$B$3,MIN(IF((INDIRECT(ster!$D$14)&lt;&gt;"")*IFERROR(INDIRECT($Q484)&lt;&gt;"",FALSE),IFERROR(INDIRECT($Q484),"X"),"X")),"&lt;włącz podświetlanie wartości&gt;"),"—")</f>
        <v>2</v>
      </c>
      <c r="Y484" s="14">
        <f t="array" aca="1" ref="Y484" ca="1">IF(AND(H484,W484&gt;0),IF(wew!$B$3,MAX(IF((INDIRECT(ster!$D$14)&lt;&gt;"")*IFERROR(INDIRECT($Q484)&lt;&gt;"",FALSE),IFERROR(INDIRECT($Q484),"X"),"X")),"&lt;włącz podświetlanie wartości&gt;"),"—")</f>
        <v>2</v>
      </c>
      <c r="Z484" s="14">
        <f t="shared" ca="1" si="9731"/>
        <v>0</v>
      </c>
      <c r="AA484" s="12">
        <f t="shared" ca="1" si="9732"/>
        <v>1</v>
      </c>
      <c r="AB484" s="17">
        <f t="array" aca="1" ref="AB484" ca="1">IF(H484,IF(W484&gt;0,SUM((INDIRECT(ster!$D$14)&lt;&gt;"")*IFERROR((INDIRECT(Q484)&lt;&gt;"")*(INDIRECT(Q484)=INT(INDIRECT(Q484))),0)),0),"")</f>
        <v>1</v>
      </c>
      <c r="AC484" s="17">
        <f t="array" aca="1" ref="AC484" ca="1">IF(H484,W484-AB484,"")</f>
        <v>0</v>
      </c>
      <c r="AD484" s="17">
        <f t="shared" ca="1" si="9733"/>
        <v>1</v>
      </c>
      <c r="AE484" s="17" t="b">
        <f t="shared" ca="1" si="9734"/>
        <v>0</v>
      </c>
      <c r="AF484" s="17" t="str">
        <f ca="1">IF(AE484,IF($H484,ADDRESS(3,D484+2,4,,"["&amp;wew!$G$7&amp;"]"&amp;_sheetname_dataframe)&amp;":"&amp;ADDRESS(2+ster!$C$14,D484+2,4),""),"")</f>
        <v/>
      </c>
      <c r="AG484" s="17" t="str">
        <f t="shared" ca="1" si="9735"/>
        <v/>
      </c>
      <c r="AH484" s="17" t="b">
        <f t="shared" ca="1" si="9736"/>
        <v>0</v>
      </c>
      <c r="AI484" s="17" t="str">
        <f ca="1">IF(AH484,IF($H484,ADDRESS(3,D484+3,4,,"["&amp;wew!$G$7&amp;"]"&amp;_sheetname_dataframe)&amp;":"&amp;ADDRESS(2+ster!$C$14,D484+3,4),""),"")</f>
        <v/>
      </c>
      <c r="AJ484" s="17" t="str">
        <f t="shared" ca="1" si="9737"/>
        <v/>
      </c>
      <c r="AK484" s="17" t="b">
        <f t="shared" ca="1" si="9738"/>
        <v>0</v>
      </c>
      <c r="AL484" s="17" t="b">
        <f t="shared" ca="1" si="9739"/>
        <v>0</v>
      </c>
      <c r="AM484" s="17" t="b">
        <f t="shared" ca="1" si="9740"/>
        <v>0</v>
      </c>
      <c r="AN484" s="17">
        <f t="shared" ca="1" si="9741"/>
        <v>0</v>
      </c>
      <c r="AO484" s="24" t="str">
        <f t="shared" ca="1" si="9742"/>
        <v/>
      </c>
      <c r="AP484" s="24" t="str">
        <f t="shared" ca="1" si="9743"/>
        <v/>
      </c>
      <c r="AQ484" s="17" t="b">
        <f t="shared" ca="1" si="9744"/>
        <v>0</v>
      </c>
      <c r="AR484" s="17" t="b">
        <f t="shared" ca="1" si="9745"/>
        <v>0</v>
      </c>
      <c r="AS484" s="17" t="b">
        <f t="shared" ca="1" si="9746"/>
        <v>0</v>
      </c>
      <c r="AT484" s="17" t="b">
        <f t="shared" ca="1" si="9747"/>
        <v>0</v>
      </c>
      <c r="AU484" s="17" t="b">
        <f t="shared" ca="1" si="9748"/>
        <v>1</v>
      </c>
      <c r="AV484" s="17" t="b">
        <f t="shared" ca="1" si="9749"/>
        <v>0</v>
      </c>
      <c r="AW484" s="17" t="b">
        <f t="shared" ca="1" si="9750"/>
        <v>1</v>
      </c>
      <c r="AX484" s="14" t="b">
        <f t="array" aca="1" ref="AX484" ca="1">IF(H484,N484&gt;0,"")</f>
        <v>1</v>
      </c>
      <c r="AY484" s="17" t="str">
        <f t="shared" ca="1" si="9751"/>
        <v>C3:C4</v>
      </c>
      <c r="AZ484" s="17" t="b">
        <f t="array" aca="1" ref="AZ484" ca="1">IF(AY484&lt;&gt;"",SUM(1*ISERROR(MATCH(INDIRECT(AY484),INDIRECT(K484),0)))=0,"")</f>
        <v>1</v>
      </c>
      <c r="BA484" s="17" t="b">
        <f t="shared" ca="1" si="9752"/>
        <v>1</v>
      </c>
      <c r="BB484" s="17" t="b">
        <v>0</v>
      </c>
      <c r="BC484" s="17" t="b">
        <f t="shared" ca="1" si="9753"/>
        <v>1</v>
      </c>
      <c r="BD484" s="17" t="b">
        <f t="shared" ca="1" si="9754"/>
        <v>0</v>
      </c>
      <c r="BE484" s="17" t="b">
        <f t="shared" ca="1" si="9755"/>
        <v>0</v>
      </c>
      <c r="BF484" s="17" t="b">
        <f t="shared" ca="1" si="9756"/>
        <v>0</v>
      </c>
      <c r="BG484" s="17" t="b">
        <f t="shared" ca="1" si="9757"/>
        <v>0</v>
      </c>
      <c r="BH484" s="17" t="b">
        <f t="shared" ca="1" si="9758"/>
        <v>1</v>
      </c>
      <c r="BI484" s="17">
        <f t="shared" ca="1" si="9759"/>
        <v>2</v>
      </c>
      <c r="BJ484" s="17" t="b">
        <f t="shared" ca="1" si="9760"/>
        <v>0</v>
      </c>
      <c r="BK484" s="17" t="str">
        <f t="shared" ca="1" si="9761"/>
        <v/>
      </c>
      <c r="BL484" s="17" t="str">
        <f t="shared" ca="1" si="9762"/>
        <v/>
      </c>
      <c r="BM484" s="17" t="str">
        <f t="shared" ca="1" si="9763"/>
        <v>F</v>
      </c>
      <c r="BN484" s="17" t="str">
        <f t="shared" ca="1" si="9764"/>
        <v>F</v>
      </c>
      <c r="BO484" s="17" t="str">
        <f t="shared" ca="1" si="9765"/>
        <v>N</v>
      </c>
      <c r="BP484" s="14" t="b">
        <f t="shared" ca="1" si="9766"/>
        <v>1</v>
      </c>
      <c r="BQ484" s="35"/>
      <c r="BX484" s="16"/>
      <c r="BY484" s="16"/>
      <c r="BZ484" s="16"/>
      <c r="CA484" s="16"/>
      <c r="CB484" s="16"/>
      <c r="CC484" s="16"/>
      <c r="CD484" s="16"/>
      <c r="CE484" s="16"/>
      <c r="CF484" s="16"/>
      <c r="CN484" s="14">
        <f ca="1">IF(H484,IFERROR(IsVariableNameLegal(O484),0),0)</f>
        <v>0</v>
      </c>
      <c r="CO484" s="14" t="str">
        <f t="array" aca="1" ref="CO484" ca="1">IF(H484,IF(COUNTIF(INDIRECT(wew!$C$13),O484)&gt;1,TRIM(SUBSTITUTE(_xll.MCONCAT(IF((INDIRECT(wew!$C$13)=O484)*(COLUMN(INDIRECT(wew!$C$13))&lt;&gt;D484+1),-1+COLUMN(INDIRECT(wew!$C$13)),"")," "),"  "," ")),""),"")</f>
        <v/>
      </c>
      <c r="CP484" s="14" t="str">
        <f t="array" aca="1" ref="CP484" ca="1">IF(P484&lt;&gt;"",IF(LEN(P484)&gt;150,1,""),"")</f>
        <v/>
      </c>
      <c r="CQ484" s="14" t="str">
        <f t="array" aca="1" ref="CQ484" ca="1">IF(AND(H484,NOT(ster!$J$3)),IF(COUNTIF(INDIRECT(wew!$C$15),P484)&gt;1,TRIM(SUBSTITUTE(_xll.MCONCAT(IF((INDIRECT(wew!$C$15)=P484)*(COLUMN(INDIRECT(wew!$C$15))&lt;&gt;D484+1),-1+COLUMN(INDIRECT(wew!$C$15)),"")," "),"  "," ")),""),"")</f>
        <v/>
      </c>
      <c r="CR484" s="14" t="str">
        <f t="array" aca="1" ref="CR484" ca="1">IF(H484,IF(AND(W484&gt;0,AO484&lt;&gt;""),TRIM(SUBSTITUTE(_xll.MCONCAT(IFERROR(IF(ISNUMBER(INDIRECT(Q484)),IF((INDIRECT(ster!$D$14)&lt;&gt;"")*(INDIRECT(Q484)&lt;AO484),INDIRECT(ster!$D$14) &amp; ": " &amp;  SUBSTITUTE(IF( AV484,IFERROR(TEXT(INDIRECT(Q484),"rrrr-mm-dd") &amp;" (" &amp; INDIRECT(Q484) &amp;")",INDIRECT(Q484)),INDIRECT(Q484))," "," "),""),""),"")," "),"  "," ")),""),"")</f>
        <v/>
      </c>
      <c r="CS484" s="14" t="str">
        <f t="array" aca="1" ref="CS484" ca="1">IF(H484,IF(AND(W484&gt;0,AP484&lt;&gt;""),TRIM(SUBSTITUTE(_xll.MCONCAT(IFERROR(IF(ISNUMBER(INDIRECT(Q484)),IF((INDIRECT(ster!$D$14)&lt;&gt;"")*(INDIRECT(Q484)&gt;AP484),INDIRECT(ster!$D$14) &amp; ": " &amp;  SUBSTITUTE(IF( AV484,IFERROR(TEXT(INDIRECT(Q484),"rrrr-mm-dd")&amp;" (" &amp; INDIRECT(Q484) &amp;")",INDIRECT(Q484)),INDIRECT(Q484))," "," "),""),""),"")," "),"  "," ")),""),"")</f>
        <v/>
      </c>
      <c r="CT484" s="14" t="str">
        <f t="array" aca="1" ref="CT484" ca="1">IF(H484,IF(AND(N484&gt;0,AR484),TRIM(SUBSTITUTE(_xll.MCONCAT(IFERROR(IF(ISNUMBER(INDIRECT(Q484)),IF((INDIRECT(ster!$D$14)&lt;&gt;"")*(IFERROR(0*(MATCH(INDIRECT(Q484),INDIRECT(K484),0)&gt;0),1)),INDIRECT(ster!$D$14) &amp; ": " &amp;  SUBSTITUTE(IF( AV484,IFERROR(TEXT(INDIRECT(Q484),"rrrr-mm-dd")&amp;" (" &amp; INDIRECT(Q484) &amp;")",INDIRECT(Q484)),INDIRECT(Q484))," "," "),""),""),"")," "),"  "," ")),""),"")</f>
        <v/>
      </c>
      <c r="CU484" s="14" t="str">
        <f t="array" aca="1" ref="CU484" ca="1">IF(H484,IF(AND(V484&gt;0),TRIM(SUBSTITUTE(_xll.MCONCAT(IF((INDIRECT(ster!$D$14)&lt;&gt;"")*(IFERROR(0*(INDIRECT(Q484)&lt;&gt;""),1)),INDIRECT(ster!$D$14),"")," "),"  "," ")),""),"")</f>
        <v/>
      </c>
      <c r="CV484" s="14" t="str">
        <f t="array" aca="1" ref="CV484" ca="1">IF(H484,IF(AS484,
TRIM(SUBSTITUTE(_xll.MCONCAT(IF(
   (INDIRECT(ster!$D$14)&lt;&gt;"")*
   ((INDIRECT(Q484)="")+
      NOT(ISNUMBER(INDIRECT(Q484)))*
      NOT(ISERROR(MATCH(INDIRECT(Q484),INDIRECT(K484),0)))
    ),
      INDIRECT(ster!$D$14),
   "")," "),"  "," ")),
""),"")</f>
        <v/>
      </c>
      <c r="CW484" s="14" t="str">
        <f t="array" aca="1" ref="CW484" ca="1">IF(H484,IF(AND(AQ484),TRIM(SUBSTITUTE(_xll.MCONCAT(IFERROR(IF(ISNUMBER(INDIRECT(Q484)),IF((INDIRECT(ster!$D$14)&lt;&gt;"")*(INDIRECT(Q484)&lt;&gt;INT(INDIRECT(Q484))),INDIRECT(ster!$D$14) &amp; ": " &amp; INDIRECT(Q484),""),""),"")," "),"  "," ")),""),"")</f>
        <v/>
      </c>
      <c r="CX484" s="14" t="str">
        <f t="array" aca="1" ref="CX484" ca="1">IF(H484,IF(OR(AU484,AV484),TRIM(SUBSTITUTE(_xll.MCONCAT(IF((INDIRECT(ster!$D$14)&lt;&gt;"")*NOT(ISNUMBER(INDIRECT(Q484))),IF(ISERROR(MATCH(INDIRECT(Q484),INDIRECT(K484),0)),IFERROR(IF(INDIRECT(Q484)&lt;&gt;"",INDIRECT(ster!$D$14) &amp; ": " &amp; SUBSTITUTE(INDIRECT(Q484)," "," "),""),""),""),"")," "),"  "," ")),""),"")</f>
        <v/>
      </c>
      <c r="CY484" s="14" t="str">
        <f t="array" aca="1" ref="CY484" ca="1">IF(H484,IF(AE484,TRIM(SUBSTITUTE(_xll.MCONCAT(IF((INDIRECT(ster!$D$14)&lt;&gt;"")*IFERROR(NOT(INDIRECT(AF484)),FALSE),IF(ISERROR(MATCH(INDIRECT(Q484),INDIRECT(K484),0)),IFERROR(IF(INDIRECT(Q484)&lt;&gt;"",INDIRECT(ster!$D$14)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CZ484" s="14" t="str">
        <f t="array" aca="1" ref="CZ484" ca="1">IF(H484,IF(AH484,TRIM(SUBSTITUTE(_xll.MCONCAT(IF((INDIRECT(ster!$D$14)&lt;&gt;"")*IFERROR(NOT(INDIRECT(AI484)),FALSE),IF(ISERROR(MATCH(INDIRECT(Q484),INDIRECT(K484),0)),IFERROR(IF(INDIRECT(Q484)&lt;&gt;"",INDIRECT(ster!$D$14)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DC484" s="14" t="str">
        <f ca="1">SUBSTITUTE(SUBSTITUTE(SUBSTITUTE(SUBSTITUTE(_xll.MCONCAT(DG484:DS484,"■"),"■■","■"),"■■","■"),"■■","■"),"■■","■")</f>
        <v>■</v>
      </c>
      <c r="DD484" s="14" t="str">
        <f t="shared" ca="1" si="9767"/>
        <v/>
      </c>
      <c r="DE484" s="14" t="str">
        <f t="shared" ca="1" si="9768"/>
        <v/>
      </c>
      <c r="DF484" s="14" t="str">
        <f t="shared" ca="1" si="9769"/>
        <v/>
      </c>
      <c r="DG484" s="14" t="str">
        <f t="shared" ca="1" si="9770"/>
        <v/>
      </c>
      <c r="DH484" s="14" t="str">
        <f t="shared" ca="1" si="9771"/>
        <v/>
      </c>
      <c r="DI484" s="14" t="str">
        <f t="shared" ca="1" si="9772"/>
        <v/>
      </c>
      <c r="DJ484" s="14" t="str">
        <f t="shared" ca="1" si="9773"/>
        <v/>
      </c>
      <c r="DK484" s="14" t="str">
        <f t="shared" ca="1" si="9774"/>
        <v/>
      </c>
      <c r="DL484" s="14" t="str">
        <f t="shared" ca="1" si="9775"/>
        <v/>
      </c>
      <c r="DM484" s="14" t="str">
        <f t="shared" ca="1" si="9776"/>
        <v/>
      </c>
      <c r="DN484" s="14" t="str">
        <f t="array" aca="1" ref="DN484" ca="1">IF(CU484&lt;&gt;"","There are errors in the entered values in the following cases: " &amp;SUBSTITUTE(CU484," ",", "),"")</f>
        <v/>
      </c>
      <c r="DO484" s="14" t="str">
        <f t="shared" ca="1" si="9777"/>
        <v/>
      </c>
      <c r="DP484" s="14" t="str">
        <f t="shared" ca="1" si="9778"/>
        <v/>
      </c>
      <c r="DQ484" s="14" t="str">
        <f t="shared" ca="1" si="9779"/>
        <v/>
      </c>
      <c r="DR484" s="14" t="str">
        <f t="shared" ca="1" si="9780"/>
        <v/>
      </c>
      <c r="DS484" s="14" t="str">
        <f t="shared" ca="1" si="9781"/>
        <v/>
      </c>
      <c r="DZ484" s="14" t="b">
        <f t="shared" ca="1" si="9782"/>
        <v>0</v>
      </c>
      <c r="EA484" s="14" t="str">
        <f t="shared" ca="1" si="9783"/>
        <v>Other Thoracic trauma in the last 5 years (q_117b)</v>
      </c>
      <c r="EB484" s="14" t="str">
        <f t="shared" ca="1" si="9784"/>
        <v xml:space="preserve">Values must be numeric. </v>
      </c>
      <c r="EC484" s="14" t="str">
        <f t="shared" ca="1" si="9785"/>
        <v xml:space="preserve">Other Thoracic trauma in the last 5 years (q_117b): Values must be numeric. </v>
      </c>
      <c r="ED484" s="14" t="str">
        <f t="shared" ca="1" si="9786"/>
        <v/>
      </c>
      <c r="EE484" s="14" t="str">
        <f t="shared" ca="1" si="9787"/>
        <v>Values must be numeric</v>
      </c>
      <c r="EF484" s="14" t="str">
        <f t="shared" ca="1" si="9788"/>
        <v/>
      </c>
      <c r="EG484" s="14" t="str">
        <f t="shared" ca="1" si="9789"/>
        <v/>
      </c>
      <c r="EM484" s="14" t="b">
        <f t="shared" ca="1" si="9790"/>
        <v>1</v>
      </c>
      <c r="EN484" s="14">
        <f t="shared" ca="1" si="9791"/>
        <v>452</v>
      </c>
      <c r="EO484" s="14" t="str">
        <f t="shared" ca="1" si="9792"/>
        <v>q_117b</v>
      </c>
      <c r="EP484" s="14" t="str">
        <f t="shared" ca="1" si="9793"/>
        <v xml:space="preserve">Other Thoracic trauma in the last 5 years (q_117b): Values must be numeric. </v>
      </c>
      <c r="EQ484" s="14" t="str">
        <f t="shared" ca="1" si="9794"/>
        <v/>
      </c>
    </row>
    <row r="485" spans="2:147" s="14" customFormat="1">
      <c r="B485" s="14" t="str">
        <f t="shared" ca="1" si="9720"/>
        <v/>
      </c>
      <c r="C485" s="14">
        <f t="shared" ca="1" si="9721"/>
        <v>453</v>
      </c>
      <c r="D485" s="14">
        <f t="shared" si="9722"/>
        <v>483</v>
      </c>
      <c r="E485" s="14" t="str">
        <f t="shared" ca="1" si="9723"/>
        <v>D</v>
      </c>
      <c r="F485" s="14" t="str">
        <f t="shared" ca="1" si="9724"/>
        <v>q_117c</v>
      </c>
      <c r="G485" s="14" t="str">
        <f t="shared" ca="1" si="9725"/>
        <v>Other Lumbo-sacral trauma in the last 5 years</v>
      </c>
      <c r="H485" s="14" t="b">
        <f t="shared" ca="1" si="9726"/>
        <v>1</v>
      </c>
      <c r="I485" s="14" t="str">
        <f ca="1">IF($H485,ADDRESS(3,(D485+1)*2-1,4,,"["&amp;wew!$G$7&amp;"]"&amp;_sheetname_labels)&amp;":"&amp;ADDRESS(2+ster!$B$20,(D485+1)*2-1,4),"")</f>
        <v>[DBTemplate.xlsm]labels!AKE3:AKE61</v>
      </c>
      <c r="J485" s="14">
        <f t="array" aca="1" ref="J485" ca="1">IF(H485,MAX(0,MAX(IF(INDIRECT(I485)&lt;&gt;"",ROW(INDIRECT(I485)),""))-2),"")</f>
        <v>2</v>
      </c>
      <c r="K485" s="14" t="str">
        <f ca="1">IF($H485,IF($J485&gt;0,ADDRESS(3,(D485+1)*2-1,4,,"["&amp;wew!$G$7&amp;"]"&amp;_sheetname_labels)&amp;":"&amp;ADDRESS(2+J485,(D485+1)*2-1,4),""),"")</f>
        <v>[DBTemplate.xlsm]labels!AKE3:AKE4</v>
      </c>
      <c r="L485" s="14" t="str">
        <f ca="1">IF($H485,IF($J485&gt;0,ADDRESS(3,(D485+1)*2,4,,"["&amp;wew!$G$7&amp;"]"&amp;_sheetname_labels)&amp;":"&amp;ADDRESS(2+J485,(D485+1)*2,4),""),"")</f>
        <v>[DBTemplate.xlsm]labels!AKF3:AKF4</v>
      </c>
      <c r="M485" s="14">
        <f t="shared" ca="1" si="9727"/>
        <v>0</v>
      </c>
      <c r="N485" s="14">
        <f t="shared" ca="1" si="9728"/>
        <v>2</v>
      </c>
      <c r="O485" s="14" t="str">
        <f t="shared" ca="1" si="9729"/>
        <v>q_117c</v>
      </c>
      <c r="P485" s="14" t="str">
        <f t="shared" ca="1" si="9730"/>
        <v>Other Lumbo-sacral trauma in the last 5 years</v>
      </c>
      <c r="Q485" s="14" t="str">
        <f ca="1">IF($BP485,ADDRESS(3,D485+1,4,,"["&amp;wew!$G$7&amp;"]"&amp;_sheetname_dataframe)&amp;":"&amp;ADDRESS(2+ster!$C$14,D485+1,4),"")</f>
        <v>[DBTemplate.xlsm]data_frame!RP3:RP3</v>
      </c>
      <c r="R485" s="14" t="str">
        <f>IF($BP485,IF(MID(_xll.FORMULATEXT(INDEX(INDIRECT(Q485),1)),1,1)="=", _xll.FORMULATEXT(INDEX(INDIRECT(Q485),1),2,TRUE),""),"")</f>
        <v/>
      </c>
      <c r="S485" s="14">
        <f t="array" aca="1" ref="S485" ca="1">IF(H485,SUM(IF((IFERROR(INDIRECT(Q485)&lt;&gt;"",FALSE))*(INDIRECT(ster!$D$14)&lt;&gt;""),1,0)),"")</f>
        <v>1</v>
      </c>
      <c r="T485" s="14">
        <f t="array" aca="1" ref="T485" ca="1">IF(H485,IF(M485&gt;0,SUM(IFERROR(1*(MATCH(INDIRECT(Q485),INDIRECT(K485),0)&gt;0),0)*(INDIRECT(ster!$D$14)&lt;&gt;"")*NOT(ISNUMBER(INDIRECT(Q485)))),0),"")</f>
        <v>0</v>
      </c>
      <c r="U485" s="14">
        <f t="array" aca="1" ref="U485" ca="1">IF(H485,SUM((IFERROR(INDIRECT(Q485)="",FALSE))*(INDIRECT(ster!$D$14)&lt;&gt;"")),"")</f>
        <v>0</v>
      </c>
      <c r="V485" s="14">
        <f t="array" aca="1" ref="V485" ca="1">IF(H485,SUM((IFERROR(INDIRECT(Q485)="#ąś",TRUE))*(INDIRECT(ster!$D$14)&lt;&gt;"")),"")</f>
        <v>0</v>
      </c>
      <c r="W485" s="14">
        <f t="array" aca="1" ref="W485" ca="1">IF(H485,SUM(ISNUMBER(INDIRECT(Q485))*(INDIRECT(ster!$D$14)&lt;&gt;"")),"")</f>
        <v>1</v>
      </c>
      <c r="X485" s="14">
        <f t="array" aca="1" ref="X485" ca="1">IF(AND(H485,W485&gt;0),IF(wew!$B$3,MIN(IF((INDIRECT(ster!$D$14)&lt;&gt;"")*IFERROR(INDIRECT($Q485)&lt;&gt;"",FALSE),IFERROR(INDIRECT($Q485),"X"),"X")),"&lt;włącz podświetlanie wartości&gt;"),"—")</f>
        <v>2</v>
      </c>
      <c r="Y485" s="14">
        <f t="array" aca="1" ref="Y485" ca="1">IF(AND(H485,W485&gt;0),IF(wew!$B$3,MAX(IF((INDIRECT(ster!$D$14)&lt;&gt;"")*IFERROR(INDIRECT($Q485)&lt;&gt;"",FALSE),IFERROR(INDIRECT($Q485),"X"),"X")),"&lt;włącz podświetlanie wartości&gt;"),"—")</f>
        <v>2</v>
      </c>
      <c r="Z485" s="14">
        <f t="shared" ca="1" si="9731"/>
        <v>0</v>
      </c>
      <c r="AA485" s="12">
        <f t="shared" ca="1" si="9732"/>
        <v>1</v>
      </c>
      <c r="AB485" s="17">
        <f t="array" aca="1" ref="AB485" ca="1">IF(H485,IF(W485&gt;0,SUM((INDIRECT(ster!$D$14)&lt;&gt;"")*IFERROR((INDIRECT(Q485)&lt;&gt;"")*(INDIRECT(Q485)=INT(INDIRECT(Q485))),0)),0),"")</f>
        <v>1</v>
      </c>
      <c r="AC485" s="17">
        <f t="array" aca="1" ref="AC485" ca="1">IF(H485,W485-AB485,"")</f>
        <v>0</v>
      </c>
      <c r="AD485" s="17">
        <f t="shared" ca="1" si="9733"/>
        <v>1</v>
      </c>
      <c r="AE485" s="17" t="b">
        <f t="shared" ca="1" si="9734"/>
        <v>0</v>
      </c>
      <c r="AF485" s="17" t="str">
        <f ca="1">IF(AE485,IF($H485,ADDRESS(3,D485+2,4,,"["&amp;wew!$G$7&amp;"]"&amp;_sheetname_dataframe)&amp;":"&amp;ADDRESS(2+ster!$C$14,D485+2,4),""),"")</f>
        <v/>
      </c>
      <c r="AG485" s="17" t="str">
        <f t="shared" ca="1" si="9735"/>
        <v/>
      </c>
      <c r="AH485" s="17" t="b">
        <f t="shared" ca="1" si="9736"/>
        <v>0</v>
      </c>
      <c r="AI485" s="17" t="str">
        <f ca="1">IF(AH485,IF($H485,ADDRESS(3,D485+3,4,,"["&amp;wew!$G$7&amp;"]"&amp;_sheetname_dataframe)&amp;":"&amp;ADDRESS(2+ster!$C$14,D485+3,4),""),"")</f>
        <v/>
      </c>
      <c r="AJ485" s="17" t="str">
        <f t="shared" ca="1" si="9737"/>
        <v/>
      </c>
      <c r="AK485" s="17" t="b">
        <f t="shared" ca="1" si="9738"/>
        <v>0</v>
      </c>
      <c r="AL485" s="17" t="b">
        <f t="shared" ca="1" si="9739"/>
        <v>0</v>
      </c>
      <c r="AM485" s="17" t="b">
        <f t="shared" ca="1" si="9740"/>
        <v>0</v>
      </c>
      <c r="AN485" s="17">
        <f t="shared" ca="1" si="9741"/>
        <v>0</v>
      </c>
      <c r="AO485" s="24" t="str">
        <f t="shared" ca="1" si="9742"/>
        <v/>
      </c>
      <c r="AP485" s="24" t="str">
        <f t="shared" ca="1" si="9743"/>
        <v/>
      </c>
      <c r="AQ485" s="17" t="b">
        <f t="shared" ca="1" si="9744"/>
        <v>0</v>
      </c>
      <c r="AR485" s="17" t="b">
        <f t="shared" ca="1" si="9745"/>
        <v>0</v>
      </c>
      <c r="AS485" s="17" t="b">
        <f t="shared" ca="1" si="9746"/>
        <v>0</v>
      </c>
      <c r="AT485" s="17" t="b">
        <f t="shared" ca="1" si="9747"/>
        <v>0</v>
      </c>
      <c r="AU485" s="17" t="b">
        <f t="shared" ca="1" si="9748"/>
        <v>1</v>
      </c>
      <c r="AV485" s="17" t="b">
        <f t="shared" ca="1" si="9749"/>
        <v>0</v>
      </c>
      <c r="AW485" s="17" t="b">
        <f t="shared" ca="1" si="9750"/>
        <v>1</v>
      </c>
      <c r="AX485" s="14" t="b">
        <f t="array" aca="1" ref="AX485" ca="1">IF(H485,N485&gt;0,"")</f>
        <v>1</v>
      </c>
      <c r="AY485" s="17" t="str">
        <f t="shared" ca="1" si="9751"/>
        <v>C3:C4</v>
      </c>
      <c r="AZ485" s="17" t="b">
        <f t="array" aca="1" ref="AZ485" ca="1">IF(AY485&lt;&gt;"",SUM(1*ISERROR(MATCH(INDIRECT(AY485),INDIRECT(K485),0)))=0,"")</f>
        <v>1</v>
      </c>
      <c r="BA485" s="17" t="b">
        <f t="shared" ca="1" si="9752"/>
        <v>1</v>
      </c>
      <c r="BB485" s="17" t="b">
        <v>0</v>
      </c>
      <c r="BC485" s="17" t="b">
        <f t="shared" ca="1" si="9753"/>
        <v>1</v>
      </c>
      <c r="BD485" s="17" t="b">
        <f t="shared" ca="1" si="9754"/>
        <v>0</v>
      </c>
      <c r="BE485" s="17" t="b">
        <f t="shared" ca="1" si="9755"/>
        <v>0</v>
      </c>
      <c r="BF485" s="17" t="b">
        <f t="shared" ca="1" si="9756"/>
        <v>0</v>
      </c>
      <c r="BG485" s="17" t="b">
        <f t="shared" ca="1" si="9757"/>
        <v>0</v>
      </c>
      <c r="BH485" s="17" t="b">
        <f t="shared" ca="1" si="9758"/>
        <v>1</v>
      </c>
      <c r="BI485" s="17">
        <f t="shared" ca="1" si="9759"/>
        <v>2</v>
      </c>
      <c r="BJ485" s="17" t="b">
        <f t="shared" ca="1" si="9760"/>
        <v>0</v>
      </c>
      <c r="BK485" s="17" t="str">
        <f t="shared" ca="1" si="9761"/>
        <v/>
      </c>
      <c r="BL485" s="17" t="str">
        <f t="shared" ca="1" si="9762"/>
        <v/>
      </c>
      <c r="BM485" s="17" t="str">
        <f t="shared" ca="1" si="9763"/>
        <v>F</v>
      </c>
      <c r="BN485" s="17" t="str">
        <f t="shared" ca="1" si="9764"/>
        <v>F</v>
      </c>
      <c r="BO485" s="17" t="str">
        <f t="shared" ca="1" si="9765"/>
        <v>N</v>
      </c>
      <c r="BP485" s="14" t="b">
        <f t="shared" ca="1" si="9766"/>
        <v>1</v>
      </c>
      <c r="BQ485" s="35"/>
      <c r="BX485" s="16"/>
      <c r="BY485" s="16"/>
      <c r="BZ485" s="16"/>
      <c r="CA485" s="16"/>
      <c r="CB485" s="16"/>
      <c r="CC485" s="16"/>
      <c r="CD485" s="16"/>
      <c r="CE485" s="16"/>
      <c r="CF485" s="16"/>
      <c r="CN485" s="14">
        <f ca="1">IF(H485,IFERROR(IsVariableNameLegal(O485),0),0)</f>
        <v>0</v>
      </c>
      <c r="CO485" s="14" t="str">
        <f t="array" aca="1" ref="CO485" ca="1">IF(H485,IF(COUNTIF(INDIRECT(wew!$C$13),O485)&gt;1,TRIM(SUBSTITUTE(_xll.MCONCAT(IF((INDIRECT(wew!$C$13)=O485)*(COLUMN(INDIRECT(wew!$C$13))&lt;&gt;D485+1),-1+COLUMN(INDIRECT(wew!$C$13)),"")," "),"  "," ")),""),"")</f>
        <v/>
      </c>
      <c r="CP485" s="14" t="str">
        <f t="array" aca="1" ref="CP485" ca="1">IF(P485&lt;&gt;"",IF(LEN(P485)&gt;150,1,""),"")</f>
        <v/>
      </c>
      <c r="CQ485" s="14" t="str">
        <f t="array" aca="1" ref="CQ485" ca="1">IF(AND(H485,NOT(ster!$J$3)),IF(COUNTIF(INDIRECT(wew!$C$15),P485)&gt;1,TRIM(SUBSTITUTE(_xll.MCONCAT(IF((INDIRECT(wew!$C$15)=P485)*(COLUMN(INDIRECT(wew!$C$15))&lt;&gt;D485+1),-1+COLUMN(INDIRECT(wew!$C$15)),"")," "),"  "," ")),""),"")</f>
        <v/>
      </c>
      <c r="CR485" s="14" t="str">
        <f t="array" aca="1" ref="CR485" ca="1">IF(H485,IF(AND(W485&gt;0,AO485&lt;&gt;""),TRIM(SUBSTITUTE(_xll.MCONCAT(IFERROR(IF(ISNUMBER(INDIRECT(Q485)),IF((INDIRECT(ster!$D$14)&lt;&gt;"")*(INDIRECT(Q485)&lt;AO485),INDIRECT(ster!$D$14) &amp; ": " &amp;  SUBSTITUTE(IF( AV485,IFERROR(TEXT(INDIRECT(Q485),"rrrr-mm-dd") &amp;" (" &amp; INDIRECT(Q485) &amp;")",INDIRECT(Q485)),INDIRECT(Q485))," "," "),""),""),"")," "),"  "," ")),""),"")</f>
        <v/>
      </c>
      <c r="CS485" s="14" t="str">
        <f t="array" aca="1" ref="CS485" ca="1">IF(H485,IF(AND(W485&gt;0,AP485&lt;&gt;""),TRIM(SUBSTITUTE(_xll.MCONCAT(IFERROR(IF(ISNUMBER(INDIRECT(Q485)),IF((INDIRECT(ster!$D$14)&lt;&gt;"")*(INDIRECT(Q485)&gt;AP485),INDIRECT(ster!$D$14) &amp; ": " &amp;  SUBSTITUTE(IF( AV485,IFERROR(TEXT(INDIRECT(Q485),"rrrr-mm-dd")&amp;" (" &amp; INDIRECT(Q485) &amp;")",INDIRECT(Q485)),INDIRECT(Q485))," "," "),""),""),"")," "),"  "," ")),""),"")</f>
        <v/>
      </c>
      <c r="CT485" s="14" t="str">
        <f t="array" aca="1" ref="CT485" ca="1">IF(H485,IF(AND(N485&gt;0,AR485),TRIM(SUBSTITUTE(_xll.MCONCAT(IFERROR(IF(ISNUMBER(INDIRECT(Q485)),IF((INDIRECT(ster!$D$14)&lt;&gt;"")*(IFERROR(0*(MATCH(INDIRECT(Q485),INDIRECT(K485),0)&gt;0),1)),INDIRECT(ster!$D$14) &amp; ": " &amp;  SUBSTITUTE(IF( AV485,IFERROR(TEXT(INDIRECT(Q485),"rrrr-mm-dd")&amp;" (" &amp; INDIRECT(Q485) &amp;")",INDIRECT(Q485)),INDIRECT(Q485))," "," "),""),""),"")," "),"  "," ")),""),"")</f>
        <v/>
      </c>
      <c r="CU485" s="14" t="str">
        <f t="array" aca="1" ref="CU485" ca="1">IF(H485,IF(AND(V485&gt;0),TRIM(SUBSTITUTE(_xll.MCONCAT(IF((INDIRECT(ster!$D$14)&lt;&gt;"")*(IFERROR(0*(INDIRECT(Q485)&lt;&gt;""),1)),INDIRECT(ster!$D$14),"")," "),"  "," ")),""),"")</f>
        <v/>
      </c>
      <c r="CV485" s="14" t="str">
        <f t="array" aca="1" ref="CV485" ca="1">IF(H485,IF(AS485,
TRIM(SUBSTITUTE(_xll.MCONCAT(IF(
   (INDIRECT(ster!$D$14)&lt;&gt;"")*
   ((INDIRECT(Q485)="")+
      NOT(ISNUMBER(INDIRECT(Q485)))*
      NOT(ISERROR(MATCH(INDIRECT(Q485),INDIRECT(K485),0)))
    ),
      INDIRECT(ster!$D$14),
   "")," "),"  "," ")),
""),"")</f>
        <v/>
      </c>
      <c r="CW485" s="14" t="str">
        <f t="array" aca="1" ref="CW485" ca="1">IF(H485,IF(AND(AQ485),TRIM(SUBSTITUTE(_xll.MCONCAT(IFERROR(IF(ISNUMBER(INDIRECT(Q485)),IF((INDIRECT(ster!$D$14)&lt;&gt;"")*(INDIRECT(Q485)&lt;&gt;INT(INDIRECT(Q485))),INDIRECT(ster!$D$14) &amp; ": " &amp; INDIRECT(Q485),""),""),"")," "),"  "," ")),""),"")</f>
        <v/>
      </c>
      <c r="CX485" s="14" t="str">
        <f t="array" aca="1" ref="CX485" ca="1">IF(H485,IF(OR(AU485,AV485),TRIM(SUBSTITUTE(_xll.MCONCAT(IF((INDIRECT(ster!$D$14)&lt;&gt;"")*NOT(ISNUMBER(INDIRECT(Q485))),IF(ISERROR(MATCH(INDIRECT(Q485),INDIRECT(K485),0)),IFERROR(IF(INDIRECT(Q485)&lt;&gt;"",INDIRECT(ster!$D$14) &amp; ": " &amp; SUBSTITUTE(INDIRECT(Q485)," "," "),""),""),""),"")," "),"  "," ")),""),"")</f>
        <v/>
      </c>
      <c r="CY485" s="14" t="str">
        <f t="array" aca="1" ref="CY485" ca="1">IF(H485,IF(AE485,TRIM(SUBSTITUTE(_xll.MCONCAT(IF((INDIRECT(ster!$D$14)&lt;&gt;"")*IFERROR(NOT(INDIRECT(AF485)),FALSE),IF(ISERROR(MATCH(INDIRECT(Q485),INDIRECT(K485),0)),IFERROR(IF(INDIRECT(Q485)&lt;&gt;"",INDIRECT(ster!$D$14)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CZ485" s="14" t="str">
        <f t="array" aca="1" ref="CZ485" ca="1">IF(H485,IF(AH485,TRIM(SUBSTITUTE(_xll.MCONCAT(IF((INDIRECT(ster!$D$14)&lt;&gt;"")*IFERROR(NOT(INDIRECT(AI485)),FALSE),IF(ISERROR(MATCH(INDIRECT(Q485),INDIRECT(K485),0)),IFERROR(IF(INDIRECT(Q485)&lt;&gt;"",INDIRECT(ster!$D$14)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DC485" s="14" t="str">
        <f ca="1">SUBSTITUTE(SUBSTITUTE(SUBSTITUTE(SUBSTITUTE(_xll.MCONCAT(DG485:DS485,"■"),"■■","■"),"■■","■"),"■■","■"),"■■","■")</f>
        <v>■</v>
      </c>
      <c r="DD485" s="14" t="str">
        <f t="shared" ca="1" si="9767"/>
        <v/>
      </c>
      <c r="DE485" s="14" t="str">
        <f t="shared" ca="1" si="9768"/>
        <v/>
      </c>
      <c r="DF485" s="14" t="str">
        <f t="shared" ca="1" si="9769"/>
        <v/>
      </c>
      <c r="DG485" s="14" t="str">
        <f t="shared" ca="1" si="9770"/>
        <v/>
      </c>
      <c r="DH485" s="14" t="str">
        <f t="shared" ca="1" si="9771"/>
        <v/>
      </c>
      <c r="DI485" s="14" t="str">
        <f t="shared" ca="1" si="9772"/>
        <v/>
      </c>
      <c r="DJ485" s="14" t="str">
        <f t="shared" ca="1" si="9773"/>
        <v/>
      </c>
      <c r="DK485" s="14" t="str">
        <f t="shared" ca="1" si="9774"/>
        <v/>
      </c>
      <c r="DL485" s="14" t="str">
        <f t="shared" ca="1" si="9775"/>
        <v/>
      </c>
      <c r="DM485" s="14" t="str">
        <f t="shared" ca="1" si="9776"/>
        <v/>
      </c>
      <c r="DN485" s="14" t="str">
        <f t="array" aca="1" ref="DN485" ca="1">IF(CU485&lt;&gt;"","There are errors in the entered values in the following cases: " &amp;SUBSTITUTE(CU485," ",", "),"")</f>
        <v/>
      </c>
      <c r="DO485" s="14" t="str">
        <f t="shared" ca="1" si="9777"/>
        <v/>
      </c>
      <c r="DP485" s="14" t="str">
        <f t="shared" ca="1" si="9778"/>
        <v/>
      </c>
      <c r="DQ485" s="14" t="str">
        <f t="shared" ca="1" si="9779"/>
        <v/>
      </c>
      <c r="DR485" s="14" t="str">
        <f t="shared" ca="1" si="9780"/>
        <v/>
      </c>
      <c r="DS485" s="14" t="str">
        <f t="shared" ca="1" si="9781"/>
        <v/>
      </c>
      <c r="DZ485" s="14" t="b">
        <f t="shared" ca="1" si="9782"/>
        <v>0</v>
      </c>
      <c r="EA485" s="14" t="str">
        <f t="shared" ca="1" si="9783"/>
        <v>Other Lumbo-sacral trauma in the last 5 years (q_117c)</v>
      </c>
      <c r="EB485" s="14" t="str">
        <f t="shared" ca="1" si="9784"/>
        <v xml:space="preserve">Values must be numeric. </v>
      </c>
      <c r="EC485" s="14" t="str">
        <f t="shared" ca="1" si="9785"/>
        <v xml:space="preserve">Other Lumbo-sacral trauma in the last 5 years (q_117c): Values must be numeric. </v>
      </c>
      <c r="ED485" s="14" t="str">
        <f t="shared" ca="1" si="9786"/>
        <v/>
      </c>
      <c r="EE485" s="14" t="str">
        <f t="shared" ca="1" si="9787"/>
        <v>Values must be numeric</v>
      </c>
      <c r="EF485" s="14" t="str">
        <f t="shared" ca="1" si="9788"/>
        <v/>
      </c>
      <c r="EG485" s="14" t="str">
        <f t="shared" ca="1" si="9789"/>
        <v/>
      </c>
      <c r="EM485" s="14" t="b">
        <f t="shared" ca="1" si="9790"/>
        <v>1</v>
      </c>
      <c r="EN485" s="14">
        <f t="shared" ca="1" si="9791"/>
        <v>453</v>
      </c>
      <c r="EO485" s="14" t="str">
        <f t="shared" ca="1" si="9792"/>
        <v>q_117c</v>
      </c>
      <c r="EP485" s="14" t="str">
        <f t="shared" ca="1" si="9793"/>
        <v xml:space="preserve">Other Lumbo-sacral trauma in the last 5 years (q_117c): Values must be numeric. </v>
      </c>
      <c r="EQ485" s="14" t="str">
        <f t="shared" ca="1" si="9794"/>
        <v/>
      </c>
    </row>
    <row r="486" spans="2:147" s="14" customFormat="1">
      <c r="B486" s="14" t="str">
        <f t="shared" ca="1" si="9720"/>
        <v/>
      </c>
      <c r="C486" s="14">
        <f t="shared" ca="1" si="9721"/>
        <v>454</v>
      </c>
      <c r="D486" s="14">
        <f t="shared" si="9722"/>
        <v>484</v>
      </c>
      <c r="E486" s="14" t="str">
        <f t="shared" ca="1" si="9723"/>
        <v>D</v>
      </c>
      <c r="F486" s="14" t="str">
        <f t="shared" ca="1" si="9724"/>
        <v>q_118a</v>
      </c>
      <c r="G486" s="14" t="str">
        <f t="shared" ca="1" si="9725"/>
        <v>Other Cervical trauma &gt; 5 years</v>
      </c>
      <c r="H486" s="14" t="b">
        <f t="shared" ca="1" si="9726"/>
        <v>1</v>
      </c>
      <c r="I486" s="14" t="str">
        <f ca="1">IF($H486,ADDRESS(3,(D486+1)*2-1,4,,"["&amp;wew!$G$7&amp;"]"&amp;_sheetname_labels)&amp;":"&amp;ADDRESS(2+ster!$B$20,(D486+1)*2-1,4),"")</f>
        <v>[DBTemplate.xlsm]labels!AKG3:AKG61</v>
      </c>
      <c r="J486" s="14">
        <f t="array" aca="1" ref="J486" ca="1">IF(H486,MAX(0,MAX(IF(INDIRECT(I486)&lt;&gt;"",ROW(INDIRECT(I486)),""))-2),"")</f>
        <v>2</v>
      </c>
      <c r="K486" s="14" t="str">
        <f ca="1">IF($H486,IF($J486&gt;0,ADDRESS(3,(D486+1)*2-1,4,,"["&amp;wew!$G$7&amp;"]"&amp;_sheetname_labels)&amp;":"&amp;ADDRESS(2+J486,(D486+1)*2-1,4),""),"")</f>
        <v>[DBTemplate.xlsm]labels!AKG3:AKG4</v>
      </c>
      <c r="L486" s="14" t="str">
        <f ca="1">IF($H486,IF($J486&gt;0,ADDRESS(3,(D486+1)*2,4,,"["&amp;wew!$G$7&amp;"]"&amp;_sheetname_labels)&amp;":"&amp;ADDRESS(2+J486,(D486+1)*2,4),""),"")</f>
        <v>[DBTemplate.xlsm]labels!AKH3:AKH4</v>
      </c>
      <c r="M486" s="14">
        <f t="shared" ca="1" si="9727"/>
        <v>0</v>
      </c>
      <c r="N486" s="14">
        <f t="shared" ca="1" si="9728"/>
        <v>2</v>
      </c>
      <c r="O486" s="14" t="str">
        <f t="shared" ca="1" si="9729"/>
        <v>q_118a</v>
      </c>
      <c r="P486" s="14" t="str">
        <f t="shared" ca="1" si="9730"/>
        <v>Other Cervical trauma &gt; 5 years</v>
      </c>
      <c r="Q486" s="14" t="str">
        <f ca="1">IF($BP486,ADDRESS(3,D486+1,4,,"["&amp;wew!$G$7&amp;"]"&amp;_sheetname_dataframe)&amp;":"&amp;ADDRESS(2+ster!$C$14,D486+1,4),"")</f>
        <v>[DBTemplate.xlsm]data_frame!RQ3:RQ3</v>
      </c>
      <c r="R486" s="14" t="str">
        <f>IF($BP486,IF(MID(_xll.FORMULATEXT(INDEX(INDIRECT(Q486),1)),1,1)="=", _xll.FORMULATEXT(INDEX(INDIRECT(Q486),1),2,TRUE),""),"")</f>
        <v/>
      </c>
      <c r="S486" s="14">
        <f t="array" aca="1" ref="S486" ca="1">IF(H486,SUM(IF((IFERROR(INDIRECT(Q486)&lt;&gt;"",FALSE))*(INDIRECT(ster!$D$14)&lt;&gt;""),1,0)),"")</f>
        <v>1</v>
      </c>
      <c r="T486" s="14">
        <f t="array" aca="1" ref="T486" ca="1">IF(H486,IF(M486&gt;0,SUM(IFERROR(1*(MATCH(INDIRECT(Q486),INDIRECT(K486),0)&gt;0),0)*(INDIRECT(ster!$D$14)&lt;&gt;"")*NOT(ISNUMBER(INDIRECT(Q486)))),0),"")</f>
        <v>0</v>
      </c>
      <c r="U486" s="14">
        <f t="array" aca="1" ref="U486" ca="1">IF(H486,SUM((IFERROR(INDIRECT(Q486)="",FALSE))*(INDIRECT(ster!$D$14)&lt;&gt;"")),"")</f>
        <v>0</v>
      </c>
      <c r="V486" s="14">
        <f t="array" aca="1" ref="V486" ca="1">IF(H486,SUM((IFERROR(INDIRECT(Q486)="#ąś",TRUE))*(INDIRECT(ster!$D$14)&lt;&gt;"")),"")</f>
        <v>0</v>
      </c>
      <c r="W486" s="14">
        <f t="array" aca="1" ref="W486" ca="1">IF(H486,SUM(ISNUMBER(INDIRECT(Q486))*(INDIRECT(ster!$D$14)&lt;&gt;"")),"")</f>
        <v>1</v>
      </c>
      <c r="X486" s="14">
        <f t="array" aca="1" ref="X486" ca="1">IF(AND(H486,W486&gt;0),IF(wew!$B$3,MIN(IF((INDIRECT(ster!$D$14)&lt;&gt;"")*IFERROR(INDIRECT($Q486)&lt;&gt;"",FALSE),IFERROR(INDIRECT($Q486),"X"),"X")),"&lt;włącz podświetlanie wartości&gt;"),"—")</f>
        <v>2</v>
      </c>
      <c r="Y486" s="14">
        <f t="array" aca="1" ref="Y486" ca="1">IF(AND(H486,W486&gt;0),IF(wew!$B$3,MAX(IF((INDIRECT(ster!$D$14)&lt;&gt;"")*IFERROR(INDIRECT($Q486)&lt;&gt;"",FALSE),IFERROR(INDIRECT($Q486),"X"),"X")),"&lt;włącz podświetlanie wartości&gt;"),"—")</f>
        <v>2</v>
      </c>
      <c r="Z486" s="14">
        <f t="shared" ca="1" si="9731"/>
        <v>0</v>
      </c>
      <c r="AA486" s="12">
        <f t="shared" ca="1" si="9732"/>
        <v>1</v>
      </c>
      <c r="AB486" s="17">
        <f t="array" aca="1" ref="AB486" ca="1">IF(H486,IF(W486&gt;0,SUM((INDIRECT(ster!$D$14)&lt;&gt;"")*IFERROR((INDIRECT(Q486)&lt;&gt;"")*(INDIRECT(Q486)=INT(INDIRECT(Q486))),0)),0),"")</f>
        <v>1</v>
      </c>
      <c r="AC486" s="17">
        <f t="array" aca="1" ref="AC486" ca="1">IF(H486,W486-AB486,"")</f>
        <v>0</v>
      </c>
      <c r="AD486" s="17">
        <f t="shared" ca="1" si="9733"/>
        <v>1</v>
      </c>
      <c r="AE486" s="17" t="b">
        <f t="shared" ca="1" si="9734"/>
        <v>0</v>
      </c>
      <c r="AF486" s="17" t="str">
        <f ca="1">IF(AE486,IF($H486,ADDRESS(3,D486+2,4,,"["&amp;wew!$G$7&amp;"]"&amp;_sheetname_dataframe)&amp;":"&amp;ADDRESS(2+ster!$C$14,D486+2,4),""),"")</f>
        <v/>
      </c>
      <c r="AG486" s="17" t="str">
        <f t="shared" ca="1" si="9735"/>
        <v/>
      </c>
      <c r="AH486" s="17" t="b">
        <f t="shared" ca="1" si="9736"/>
        <v>0</v>
      </c>
      <c r="AI486" s="17" t="str">
        <f ca="1">IF(AH486,IF($H486,ADDRESS(3,D486+3,4,,"["&amp;wew!$G$7&amp;"]"&amp;_sheetname_dataframe)&amp;":"&amp;ADDRESS(2+ster!$C$14,D486+3,4),""),"")</f>
        <v/>
      </c>
      <c r="AJ486" s="17" t="str">
        <f t="shared" ca="1" si="9737"/>
        <v/>
      </c>
      <c r="AK486" s="17" t="b">
        <f t="shared" ca="1" si="9738"/>
        <v>0</v>
      </c>
      <c r="AL486" s="17" t="b">
        <f t="shared" ca="1" si="9739"/>
        <v>0</v>
      </c>
      <c r="AM486" s="17" t="b">
        <f t="shared" ca="1" si="9740"/>
        <v>0</v>
      </c>
      <c r="AN486" s="17">
        <f t="shared" ca="1" si="9741"/>
        <v>0</v>
      </c>
      <c r="AO486" s="24" t="str">
        <f t="shared" ca="1" si="9742"/>
        <v/>
      </c>
      <c r="AP486" s="24" t="str">
        <f t="shared" ca="1" si="9743"/>
        <v/>
      </c>
      <c r="AQ486" s="17" t="b">
        <f t="shared" ca="1" si="9744"/>
        <v>0</v>
      </c>
      <c r="AR486" s="17" t="b">
        <f t="shared" ca="1" si="9745"/>
        <v>0</v>
      </c>
      <c r="AS486" s="17" t="b">
        <f t="shared" ca="1" si="9746"/>
        <v>0</v>
      </c>
      <c r="AT486" s="17" t="b">
        <f t="shared" ca="1" si="9747"/>
        <v>0</v>
      </c>
      <c r="AU486" s="17" t="b">
        <f t="shared" ca="1" si="9748"/>
        <v>1</v>
      </c>
      <c r="AV486" s="17" t="b">
        <f t="shared" ca="1" si="9749"/>
        <v>0</v>
      </c>
      <c r="AW486" s="17" t="b">
        <f t="shared" ca="1" si="9750"/>
        <v>1</v>
      </c>
      <c r="AX486" s="14" t="b">
        <f t="array" aca="1" ref="AX486" ca="1">IF(H486,N486&gt;0,"")</f>
        <v>1</v>
      </c>
      <c r="AY486" s="17" t="str">
        <f t="shared" ca="1" si="9751"/>
        <v>C3:C4</v>
      </c>
      <c r="AZ486" s="17" t="b">
        <f t="array" aca="1" ref="AZ486" ca="1">IF(AY486&lt;&gt;"",SUM(1*ISERROR(MATCH(INDIRECT(AY486),INDIRECT(K486),0)))=0,"")</f>
        <v>1</v>
      </c>
      <c r="BA486" s="17" t="b">
        <f t="shared" ca="1" si="9752"/>
        <v>1</v>
      </c>
      <c r="BB486" s="17" t="b">
        <v>0</v>
      </c>
      <c r="BC486" s="17" t="b">
        <f t="shared" ca="1" si="9753"/>
        <v>1</v>
      </c>
      <c r="BD486" s="17" t="b">
        <f t="shared" ca="1" si="9754"/>
        <v>0</v>
      </c>
      <c r="BE486" s="17" t="b">
        <f t="shared" ca="1" si="9755"/>
        <v>0</v>
      </c>
      <c r="BF486" s="17" t="b">
        <f t="shared" ca="1" si="9756"/>
        <v>0</v>
      </c>
      <c r="BG486" s="17" t="b">
        <f t="shared" ca="1" si="9757"/>
        <v>0</v>
      </c>
      <c r="BH486" s="17" t="b">
        <f t="shared" ca="1" si="9758"/>
        <v>1</v>
      </c>
      <c r="BI486" s="17">
        <f t="shared" ca="1" si="9759"/>
        <v>2</v>
      </c>
      <c r="BJ486" s="17" t="b">
        <f t="shared" ca="1" si="9760"/>
        <v>0</v>
      </c>
      <c r="BK486" s="17" t="str">
        <f t="shared" ca="1" si="9761"/>
        <v/>
      </c>
      <c r="BL486" s="17" t="str">
        <f t="shared" ca="1" si="9762"/>
        <v/>
      </c>
      <c r="BM486" s="17" t="str">
        <f t="shared" ca="1" si="9763"/>
        <v>F</v>
      </c>
      <c r="BN486" s="17" t="str">
        <f t="shared" ca="1" si="9764"/>
        <v>F</v>
      </c>
      <c r="BO486" s="17" t="str">
        <f t="shared" ca="1" si="9765"/>
        <v>N</v>
      </c>
      <c r="BP486" s="14" t="b">
        <f t="shared" ca="1" si="9766"/>
        <v>1</v>
      </c>
      <c r="BQ486" s="35"/>
      <c r="BX486" s="16"/>
      <c r="BY486" s="16"/>
      <c r="BZ486" s="16"/>
      <c r="CA486" s="16"/>
      <c r="CB486" s="16"/>
      <c r="CC486" s="16"/>
      <c r="CD486" s="16"/>
      <c r="CE486" s="16"/>
      <c r="CF486" s="16"/>
      <c r="CN486" s="14">
        <f ca="1">IF(H486,IFERROR(IsVariableNameLegal(O486),0),0)</f>
        <v>0</v>
      </c>
      <c r="CO486" s="14" t="str">
        <f t="array" aca="1" ref="CO486" ca="1">IF(H486,IF(COUNTIF(INDIRECT(wew!$C$13),O486)&gt;1,TRIM(SUBSTITUTE(_xll.MCONCAT(IF((INDIRECT(wew!$C$13)=O486)*(COLUMN(INDIRECT(wew!$C$13))&lt;&gt;D486+1),-1+COLUMN(INDIRECT(wew!$C$13)),"")," "),"  "," ")),""),"")</f>
        <v/>
      </c>
      <c r="CP486" s="14" t="str">
        <f t="array" aca="1" ref="CP486" ca="1">IF(P486&lt;&gt;"",IF(LEN(P486)&gt;150,1,""),"")</f>
        <v/>
      </c>
      <c r="CQ486" s="14" t="str">
        <f t="array" aca="1" ref="CQ486" ca="1">IF(AND(H486,NOT(ster!$J$3)),IF(COUNTIF(INDIRECT(wew!$C$15),P486)&gt;1,TRIM(SUBSTITUTE(_xll.MCONCAT(IF((INDIRECT(wew!$C$15)=P486)*(COLUMN(INDIRECT(wew!$C$15))&lt;&gt;D486+1),-1+COLUMN(INDIRECT(wew!$C$15)),"")," "),"  "," ")),""),"")</f>
        <v/>
      </c>
      <c r="CR486" s="14" t="str">
        <f t="array" aca="1" ref="CR486" ca="1">IF(H486,IF(AND(W486&gt;0,AO486&lt;&gt;""),TRIM(SUBSTITUTE(_xll.MCONCAT(IFERROR(IF(ISNUMBER(INDIRECT(Q486)),IF((INDIRECT(ster!$D$14)&lt;&gt;"")*(INDIRECT(Q486)&lt;AO486),INDIRECT(ster!$D$14) &amp; ": " &amp;  SUBSTITUTE(IF( AV486,IFERROR(TEXT(INDIRECT(Q486),"rrrr-mm-dd") &amp;" (" &amp; INDIRECT(Q486) &amp;")",INDIRECT(Q486)),INDIRECT(Q486))," "," "),""),""),"")," "),"  "," ")),""),"")</f>
        <v/>
      </c>
      <c r="CS486" s="14" t="str">
        <f t="array" aca="1" ref="CS486" ca="1">IF(H486,IF(AND(W486&gt;0,AP486&lt;&gt;""),TRIM(SUBSTITUTE(_xll.MCONCAT(IFERROR(IF(ISNUMBER(INDIRECT(Q486)),IF((INDIRECT(ster!$D$14)&lt;&gt;"")*(INDIRECT(Q486)&gt;AP486),INDIRECT(ster!$D$14) &amp; ": " &amp;  SUBSTITUTE(IF( AV486,IFERROR(TEXT(INDIRECT(Q486),"rrrr-mm-dd")&amp;" (" &amp; INDIRECT(Q486) &amp;")",INDIRECT(Q486)),INDIRECT(Q486))," "," "),""),""),"")," "),"  "," ")),""),"")</f>
        <v/>
      </c>
      <c r="CT486" s="14" t="str">
        <f t="array" aca="1" ref="CT486" ca="1">IF(H486,IF(AND(N486&gt;0,AR486),TRIM(SUBSTITUTE(_xll.MCONCAT(IFERROR(IF(ISNUMBER(INDIRECT(Q486)),IF((INDIRECT(ster!$D$14)&lt;&gt;"")*(IFERROR(0*(MATCH(INDIRECT(Q486),INDIRECT(K486),0)&gt;0),1)),INDIRECT(ster!$D$14) &amp; ": " &amp;  SUBSTITUTE(IF( AV486,IFERROR(TEXT(INDIRECT(Q486),"rrrr-mm-dd")&amp;" (" &amp; INDIRECT(Q486) &amp;")",INDIRECT(Q486)),INDIRECT(Q486))," "," "),""),""),"")," "),"  "," ")),""),"")</f>
        <v/>
      </c>
      <c r="CU486" s="14" t="str">
        <f t="array" aca="1" ref="CU486" ca="1">IF(H486,IF(AND(V486&gt;0),TRIM(SUBSTITUTE(_xll.MCONCAT(IF((INDIRECT(ster!$D$14)&lt;&gt;"")*(IFERROR(0*(INDIRECT(Q486)&lt;&gt;""),1)),INDIRECT(ster!$D$14),"")," "),"  "," ")),""),"")</f>
        <v/>
      </c>
      <c r="CV486" s="14" t="str">
        <f t="array" aca="1" ref="CV486" ca="1">IF(H486,IF(AS486,
TRIM(SUBSTITUTE(_xll.MCONCAT(IF(
   (INDIRECT(ster!$D$14)&lt;&gt;"")*
   ((INDIRECT(Q486)="")+
      NOT(ISNUMBER(INDIRECT(Q486)))*
      NOT(ISERROR(MATCH(INDIRECT(Q486),INDIRECT(K486),0)))
    ),
      INDIRECT(ster!$D$14),
   "")," "),"  "," ")),
""),"")</f>
        <v/>
      </c>
      <c r="CW486" s="14" t="str">
        <f t="array" aca="1" ref="CW486" ca="1">IF(H486,IF(AND(AQ486),TRIM(SUBSTITUTE(_xll.MCONCAT(IFERROR(IF(ISNUMBER(INDIRECT(Q486)),IF((INDIRECT(ster!$D$14)&lt;&gt;"")*(INDIRECT(Q486)&lt;&gt;INT(INDIRECT(Q486))),INDIRECT(ster!$D$14) &amp; ": " &amp; INDIRECT(Q486),""),""),"")," "),"  "," ")),""),"")</f>
        <v/>
      </c>
      <c r="CX486" s="14" t="str">
        <f t="array" aca="1" ref="CX486" ca="1">IF(H486,IF(OR(AU486,AV486),TRIM(SUBSTITUTE(_xll.MCONCAT(IF((INDIRECT(ster!$D$14)&lt;&gt;"")*NOT(ISNUMBER(INDIRECT(Q486))),IF(ISERROR(MATCH(INDIRECT(Q486),INDIRECT(K486),0)),IFERROR(IF(INDIRECT(Q486)&lt;&gt;"",INDIRECT(ster!$D$14) &amp; ": " &amp; SUBSTITUTE(INDIRECT(Q486)," "," "),""),""),""),"")," "),"  "," ")),""),"")</f>
        <v/>
      </c>
      <c r="CY486" s="14" t="str">
        <f t="array" aca="1" ref="CY486" ca="1">IF(H486,IF(AE486,TRIM(SUBSTITUTE(_xll.MCONCAT(IF((INDIRECT(ster!$D$14)&lt;&gt;"")*IFERROR(NOT(INDIRECT(AF486)),FALSE),IF(ISERROR(MATCH(INDIRECT(Q486),INDIRECT(K486),0)),IFERROR(IF(INDIRECT(Q486)&lt;&gt;"",INDIRECT(ster!$D$14)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CZ486" s="14" t="str">
        <f t="array" aca="1" ref="CZ486" ca="1">IF(H486,IF(AH486,TRIM(SUBSTITUTE(_xll.MCONCAT(IF((INDIRECT(ster!$D$14)&lt;&gt;"")*IFERROR(NOT(INDIRECT(AI486)),FALSE),IF(ISERROR(MATCH(INDIRECT(Q486),INDIRECT(K486),0)),IFERROR(IF(INDIRECT(Q486)&lt;&gt;"",INDIRECT(ster!$D$14)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DC486" s="14" t="str">
        <f ca="1">SUBSTITUTE(SUBSTITUTE(SUBSTITUTE(SUBSTITUTE(_xll.MCONCAT(DG486:DS486,"■"),"■■","■"),"■■","■"),"■■","■"),"■■","■")</f>
        <v>■</v>
      </c>
      <c r="DD486" s="14" t="str">
        <f t="shared" ca="1" si="9767"/>
        <v/>
      </c>
      <c r="DE486" s="14" t="str">
        <f t="shared" ca="1" si="9768"/>
        <v/>
      </c>
      <c r="DF486" s="14" t="str">
        <f t="shared" ca="1" si="9769"/>
        <v/>
      </c>
      <c r="DG486" s="14" t="str">
        <f t="shared" ca="1" si="9770"/>
        <v/>
      </c>
      <c r="DH486" s="14" t="str">
        <f t="shared" ca="1" si="9771"/>
        <v/>
      </c>
      <c r="DI486" s="14" t="str">
        <f t="shared" ca="1" si="9772"/>
        <v/>
      </c>
      <c r="DJ486" s="14" t="str">
        <f t="shared" ca="1" si="9773"/>
        <v/>
      </c>
      <c r="DK486" s="14" t="str">
        <f t="shared" ca="1" si="9774"/>
        <v/>
      </c>
      <c r="DL486" s="14" t="str">
        <f t="shared" ca="1" si="9775"/>
        <v/>
      </c>
      <c r="DM486" s="14" t="str">
        <f t="shared" ca="1" si="9776"/>
        <v/>
      </c>
      <c r="DN486" s="14" t="str">
        <f t="array" aca="1" ref="DN486" ca="1">IF(CU486&lt;&gt;"","There are errors in the entered values in the following cases: " &amp;SUBSTITUTE(CU486," ",", "),"")</f>
        <v/>
      </c>
      <c r="DO486" s="14" t="str">
        <f t="shared" ca="1" si="9777"/>
        <v/>
      </c>
      <c r="DP486" s="14" t="str">
        <f t="shared" ca="1" si="9778"/>
        <v/>
      </c>
      <c r="DQ486" s="14" t="str">
        <f t="shared" ca="1" si="9779"/>
        <v/>
      </c>
      <c r="DR486" s="14" t="str">
        <f t="shared" ca="1" si="9780"/>
        <v/>
      </c>
      <c r="DS486" s="14" t="str">
        <f t="shared" ca="1" si="9781"/>
        <v/>
      </c>
      <c r="DZ486" s="14" t="b">
        <f t="shared" ca="1" si="9782"/>
        <v>0</v>
      </c>
      <c r="EA486" s="14" t="str">
        <f t="shared" ca="1" si="9783"/>
        <v>Other Cervical trauma &gt; 5 years (q_118a)</v>
      </c>
      <c r="EB486" s="14" t="str">
        <f t="shared" ca="1" si="9784"/>
        <v xml:space="preserve">Values must be numeric. </v>
      </c>
      <c r="EC486" s="14" t="str">
        <f t="shared" ca="1" si="9785"/>
        <v xml:space="preserve">Other Cervical trauma &gt; 5 years (q_118a): Values must be numeric. </v>
      </c>
      <c r="ED486" s="14" t="str">
        <f t="shared" ca="1" si="9786"/>
        <v/>
      </c>
      <c r="EE486" s="14" t="str">
        <f t="shared" ca="1" si="9787"/>
        <v>Values must be numeric</v>
      </c>
      <c r="EF486" s="14" t="str">
        <f t="shared" ca="1" si="9788"/>
        <v/>
      </c>
      <c r="EG486" s="14" t="str">
        <f t="shared" ca="1" si="9789"/>
        <v/>
      </c>
      <c r="EM486" s="14" t="b">
        <f t="shared" ca="1" si="9790"/>
        <v>1</v>
      </c>
      <c r="EN486" s="14">
        <f t="shared" ca="1" si="9791"/>
        <v>454</v>
      </c>
      <c r="EO486" s="14" t="str">
        <f t="shared" ca="1" si="9792"/>
        <v>q_118a</v>
      </c>
      <c r="EP486" s="14" t="str">
        <f t="shared" ca="1" si="9793"/>
        <v xml:space="preserve">Other Cervical trauma &gt; 5 years (q_118a): Values must be numeric. </v>
      </c>
      <c r="EQ486" s="14" t="str">
        <f t="shared" ca="1" si="9794"/>
        <v/>
      </c>
    </row>
    <row r="487" spans="2:147" s="14" customFormat="1">
      <c r="B487" s="14" t="str">
        <f t="shared" ca="1" si="9720"/>
        <v/>
      </c>
      <c r="C487" s="14">
        <f t="shared" ca="1" si="9721"/>
        <v>455</v>
      </c>
      <c r="D487" s="14">
        <f t="shared" si="9722"/>
        <v>485</v>
      </c>
      <c r="E487" s="14" t="str">
        <f t="shared" ca="1" si="9723"/>
        <v>D</v>
      </c>
      <c r="F487" s="14" t="str">
        <f t="shared" ca="1" si="9724"/>
        <v>q_118b</v>
      </c>
      <c r="G487" s="14" t="str">
        <f t="shared" ca="1" si="9725"/>
        <v>Other Thoracic trauma &gt; 5 years</v>
      </c>
      <c r="H487" s="14" t="b">
        <f t="shared" ca="1" si="9726"/>
        <v>1</v>
      </c>
      <c r="I487" s="14" t="str">
        <f ca="1">IF($H487,ADDRESS(3,(D487+1)*2-1,4,,"["&amp;wew!$G$7&amp;"]"&amp;_sheetname_labels)&amp;":"&amp;ADDRESS(2+ster!$B$20,(D487+1)*2-1,4),"")</f>
        <v>[DBTemplate.xlsm]labels!AKI3:AKI61</v>
      </c>
      <c r="J487" s="14">
        <f t="array" aca="1" ref="J487" ca="1">IF(H487,MAX(0,MAX(IF(INDIRECT(I487)&lt;&gt;"",ROW(INDIRECT(I487)),""))-2),"")</f>
        <v>2</v>
      </c>
      <c r="K487" s="14" t="str">
        <f ca="1">IF($H487,IF($J487&gt;0,ADDRESS(3,(D487+1)*2-1,4,,"["&amp;wew!$G$7&amp;"]"&amp;_sheetname_labels)&amp;":"&amp;ADDRESS(2+J487,(D487+1)*2-1,4),""),"")</f>
        <v>[DBTemplate.xlsm]labels!AKI3:AKI4</v>
      </c>
      <c r="L487" s="14" t="str">
        <f ca="1">IF($H487,IF($J487&gt;0,ADDRESS(3,(D487+1)*2,4,,"["&amp;wew!$G$7&amp;"]"&amp;_sheetname_labels)&amp;":"&amp;ADDRESS(2+J487,(D487+1)*2,4),""),"")</f>
        <v>[DBTemplate.xlsm]labels!AKJ3:AKJ4</v>
      </c>
      <c r="M487" s="14">
        <f t="shared" ca="1" si="9727"/>
        <v>0</v>
      </c>
      <c r="N487" s="14">
        <f t="shared" ca="1" si="9728"/>
        <v>2</v>
      </c>
      <c r="O487" s="14" t="str">
        <f t="shared" ca="1" si="9729"/>
        <v>q_118b</v>
      </c>
      <c r="P487" s="14" t="str">
        <f t="shared" ca="1" si="9730"/>
        <v>Other Thoracic trauma &gt; 5 years</v>
      </c>
      <c r="Q487" s="14" t="str">
        <f ca="1">IF($BP487,ADDRESS(3,D487+1,4,,"["&amp;wew!$G$7&amp;"]"&amp;_sheetname_dataframe)&amp;":"&amp;ADDRESS(2+ster!$C$14,D487+1,4),"")</f>
        <v>[DBTemplate.xlsm]data_frame!RR3:RR3</v>
      </c>
      <c r="R487" s="14" t="str">
        <f>IF($BP487,IF(MID(_xll.FORMULATEXT(INDEX(INDIRECT(Q487),1)),1,1)="=", _xll.FORMULATEXT(INDEX(INDIRECT(Q487),1),2,TRUE),""),"")</f>
        <v/>
      </c>
      <c r="S487" s="14">
        <f t="array" aca="1" ref="S487" ca="1">IF(H487,SUM(IF((IFERROR(INDIRECT(Q487)&lt;&gt;"",FALSE))*(INDIRECT(ster!$D$14)&lt;&gt;""),1,0)),"")</f>
        <v>1</v>
      </c>
      <c r="T487" s="14">
        <f t="array" aca="1" ref="T487" ca="1">IF(H487,IF(M487&gt;0,SUM(IFERROR(1*(MATCH(INDIRECT(Q487),INDIRECT(K487),0)&gt;0),0)*(INDIRECT(ster!$D$14)&lt;&gt;"")*NOT(ISNUMBER(INDIRECT(Q487)))),0),"")</f>
        <v>0</v>
      </c>
      <c r="U487" s="14">
        <f t="array" aca="1" ref="U487" ca="1">IF(H487,SUM((IFERROR(INDIRECT(Q487)="",FALSE))*(INDIRECT(ster!$D$14)&lt;&gt;"")),"")</f>
        <v>0</v>
      </c>
      <c r="V487" s="14">
        <f t="array" aca="1" ref="V487" ca="1">IF(H487,SUM((IFERROR(INDIRECT(Q487)="#ąś",TRUE))*(INDIRECT(ster!$D$14)&lt;&gt;"")),"")</f>
        <v>0</v>
      </c>
      <c r="W487" s="14">
        <f t="array" aca="1" ref="W487" ca="1">IF(H487,SUM(ISNUMBER(INDIRECT(Q487))*(INDIRECT(ster!$D$14)&lt;&gt;"")),"")</f>
        <v>1</v>
      </c>
      <c r="X487" s="14">
        <f t="array" aca="1" ref="X487" ca="1">IF(AND(H487,W487&gt;0),IF(wew!$B$3,MIN(IF((INDIRECT(ster!$D$14)&lt;&gt;"")*IFERROR(INDIRECT($Q487)&lt;&gt;"",FALSE),IFERROR(INDIRECT($Q487),"X"),"X")),"&lt;włącz podświetlanie wartości&gt;"),"—")</f>
        <v>2</v>
      </c>
      <c r="Y487" s="14">
        <f t="array" aca="1" ref="Y487" ca="1">IF(AND(H487,W487&gt;0),IF(wew!$B$3,MAX(IF((INDIRECT(ster!$D$14)&lt;&gt;"")*IFERROR(INDIRECT($Q487)&lt;&gt;"",FALSE),IFERROR(INDIRECT($Q487),"X"),"X")),"&lt;włącz podświetlanie wartości&gt;"),"—")</f>
        <v>2</v>
      </c>
      <c r="Z487" s="14">
        <f t="shared" ca="1" si="9731"/>
        <v>0</v>
      </c>
      <c r="AA487" s="12">
        <f t="shared" ca="1" si="9732"/>
        <v>1</v>
      </c>
      <c r="AB487" s="17">
        <f t="array" aca="1" ref="AB487" ca="1">IF(H487,IF(W487&gt;0,SUM((INDIRECT(ster!$D$14)&lt;&gt;"")*IFERROR((INDIRECT(Q487)&lt;&gt;"")*(INDIRECT(Q487)=INT(INDIRECT(Q487))),0)),0),"")</f>
        <v>1</v>
      </c>
      <c r="AC487" s="17">
        <f t="array" aca="1" ref="AC487" ca="1">IF(H487,W487-AB487,"")</f>
        <v>0</v>
      </c>
      <c r="AD487" s="17">
        <f t="shared" ca="1" si="9733"/>
        <v>1</v>
      </c>
      <c r="AE487" s="17" t="b">
        <f t="shared" ca="1" si="9734"/>
        <v>0</v>
      </c>
      <c r="AF487" s="17" t="str">
        <f ca="1">IF(AE487,IF($H487,ADDRESS(3,D487+2,4,,"["&amp;wew!$G$7&amp;"]"&amp;_sheetname_dataframe)&amp;":"&amp;ADDRESS(2+ster!$C$14,D487+2,4),""),"")</f>
        <v/>
      </c>
      <c r="AG487" s="17" t="str">
        <f t="shared" ca="1" si="9735"/>
        <v/>
      </c>
      <c r="AH487" s="17" t="b">
        <f t="shared" ca="1" si="9736"/>
        <v>0</v>
      </c>
      <c r="AI487" s="17" t="str">
        <f ca="1">IF(AH487,IF($H487,ADDRESS(3,D487+3,4,,"["&amp;wew!$G$7&amp;"]"&amp;_sheetname_dataframe)&amp;":"&amp;ADDRESS(2+ster!$C$14,D487+3,4),""),"")</f>
        <v/>
      </c>
      <c r="AJ487" s="17" t="str">
        <f t="shared" ca="1" si="9737"/>
        <v/>
      </c>
      <c r="AK487" s="17" t="b">
        <f t="shared" ca="1" si="9738"/>
        <v>0</v>
      </c>
      <c r="AL487" s="17" t="b">
        <f t="shared" ca="1" si="9739"/>
        <v>0</v>
      </c>
      <c r="AM487" s="17" t="b">
        <f t="shared" ca="1" si="9740"/>
        <v>0</v>
      </c>
      <c r="AN487" s="17">
        <f t="shared" ca="1" si="9741"/>
        <v>0</v>
      </c>
      <c r="AO487" s="24" t="str">
        <f t="shared" ca="1" si="9742"/>
        <v/>
      </c>
      <c r="AP487" s="24" t="str">
        <f t="shared" ca="1" si="9743"/>
        <v/>
      </c>
      <c r="AQ487" s="17" t="b">
        <f t="shared" ca="1" si="9744"/>
        <v>0</v>
      </c>
      <c r="AR487" s="17" t="b">
        <f t="shared" ca="1" si="9745"/>
        <v>0</v>
      </c>
      <c r="AS487" s="17" t="b">
        <f t="shared" ca="1" si="9746"/>
        <v>0</v>
      </c>
      <c r="AT487" s="17" t="b">
        <f t="shared" ca="1" si="9747"/>
        <v>0</v>
      </c>
      <c r="AU487" s="17" t="b">
        <f t="shared" ca="1" si="9748"/>
        <v>1</v>
      </c>
      <c r="AV487" s="17" t="b">
        <f t="shared" ca="1" si="9749"/>
        <v>0</v>
      </c>
      <c r="AW487" s="17" t="b">
        <f t="shared" ca="1" si="9750"/>
        <v>1</v>
      </c>
      <c r="AX487" s="14" t="b">
        <f t="array" aca="1" ref="AX487" ca="1">IF(H487,N487&gt;0,"")</f>
        <v>1</v>
      </c>
      <c r="AY487" s="17" t="str">
        <f t="shared" ca="1" si="9751"/>
        <v>C3:C4</v>
      </c>
      <c r="AZ487" s="17" t="b">
        <f t="array" aca="1" ref="AZ487" ca="1">IF(AY487&lt;&gt;"",SUM(1*ISERROR(MATCH(INDIRECT(AY487),INDIRECT(K487),0)))=0,"")</f>
        <v>1</v>
      </c>
      <c r="BA487" s="17" t="b">
        <f t="shared" ca="1" si="9752"/>
        <v>1</v>
      </c>
      <c r="BB487" s="17" t="b">
        <v>0</v>
      </c>
      <c r="BC487" s="17" t="b">
        <f t="shared" ca="1" si="9753"/>
        <v>1</v>
      </c>
      <c r="BD487" s="17" t="b">
        <f t="shared" ca="1" si="9754"/>
        <v>0</v>
      </c>
      <c r="BE487" s="17" t="b">
        <f t="shared" ca="1" si="9755"/>
        <v>0</v>
      </c>
      <c r="BF487" s="17" t="b">
        <f t="shared" ca="1" si="9756"/>
        <v>0</v>
      </c>
      <c r="BG487" s="17" t="b">
        <f t="shared" ca="1" si="9757"/>
        <v>0</v>
      </c>
      <c r="BH487" s="17" t="b">
        <f t="shared" ca="1" si="9758"/>
        <v>1</v>
      </c>
      <c r="BI487" s="17">
        <f t="shared" ca="1" si="9759"/>
        <v>2</v>
      </c>
      <c r="BJ487" s="17" t="b">
        <f t="shared" ca="1" si="9760"/>
        <v>0</v>
      </c>
      <c r="BK487" s="17" t="str">
        <f t="shared" ca="1" si="9761"/>
        <v/>
      </c>
      <c r="BL487" s="17" t="str">
        <f t="shared" ca="1" si="9762"/>
        <v/>
      </c>
      <c r="BM487" s="17" t="str">
        <f t="shared" ca="1" si="9763"/>
        <v>F</v>
      </c>
      <c r="BN487" s="17" t="str">
        <f t="shared" ca="1" si="9764"/>
        <v>F</v>
      </c>
      <c r="BO487" s="17" t="str">
        <f t="shared" ca="1" si="9765"/>
        <v>N</v>
      </c>
      <c r="BP487" s="14" t="b">
        <f t="shared" ca="1" si="9766"/>
        <v>1</v>
      </c>
      <c r="BQ487" s="35"/>
      <c r="BX487" s="16"/>
      <c r="BY487" s="16"/>
      <c r="BZ487" s="16"/>
      <c r="CA487" s="16"/>
      <c r="CB487" s="16"/>
      <c r="CC487" s="16"/>
      <c r="CD487" s="16"/>
      <c r="CE487" s="16"/>
      <c r="CF487" s="16"/>
      <c r="CN487" s="14">
        <f ca="1">IF(H487,IFERROR(IsVariableNameLegal(O487),0),0)</f>
        <v>0</v>
      </c>
      <c r="CO487" s="14" t="str">
        <f t="array" aca="1" ref="CO487" ca="1">IF(H487,IF(COUNTIF(INDIRECT(wew!$C$13),O487)&gt;1,TRIM(SUBSTITUTE(_xll.MCONCAT(IF((INDIRECT(wew!$C$13)=O487)*(COLUMN(INDIRECT(wew!$C$13))&lt;&gt;D487+1),-1+COLUMN(INDIRECT(wew!$C$13)),"")," "),"  "," ")),""),"")</f>
        <v/>
      </c>
      <c r="CP487" s="14" t="str">
        <f t="array" aca="1" ref="CP487" ca="1">IF(P487&lt;&gt;"",IF(LEN(P487)&gt;150,1,""),"")</f>
        <v/>
      </c>
      <c r="CQ487" s="14" t="str">
        <f t="array" aca="1" ref="CQ487" ca="1">IF(AND(H487,NOT(ster!$J$3)),IF(COUNTIF(INDIRECT(wew!$C$15),P487)&gt;1,TRIM(SUBSTITUTE(_xll.MCONCAT(IF((INDIRECT(wew!$C$15)=P487)*(COLUMN(INDIRECT(wew!$C$15))&lt;&gt;D487+1),-1+COLUMN(INDIRECT(wew!$C$15)),"")," "),"  "," ")),""),"")</f>
        <v/>
      </c>
      <c r="CR487" s="14" t="str">
        <f t="array" aca="1" ref="CR487" ca="1">IF(H487,IF(AND(W487&gt;0,AO487&lt;&gt;""),TRIM(SUBSTITUTE(_xll.MCONCAT(IFERROR(IF(ISNUMBER(INDIRECT(Q487)),IF((INDIRECT(ster!$D$14)&lt;&gt;"")*(INDIRECT(Q487)&lt;AO487),INDIRECT(ster!$D$14) &amp; ": " &amp;  SUBSTITUTE(IF( AV487,IFERROR(TEXT(INDIRECT(Q487),"rrrr-mm-dd") &amp;" (" &amp; INDIRECT(Q487) &amp;")",INDIRECT(Q487)),INDIRECT(Q487))," "," "),""),""),"")," "),"  "," ")),""),"")</f>
        <v/>
      </c>
      <c r="CS487" s="14" t="str">
        <f t="array" aca="1" ref="CS487" ca="1">IF(H487,IF(AND(W487&gt;0,AP487&lt;&gt;""),TRIM(SUBSTITUTE(_xll.MCONCAT(IFERROR(IF(ISNUMBER(INDIRECT(Q487)),IF((INDIRECT(ster!$D$14)&lt;&gt;"")*(INDIRECT(Q487)&gt;AP487),INDIRECT(ster!$D$14) &amp; ": " &amp;  SUBSTITUTE(IF( AV487,IFERROR(TEXT(INDIRECT(Q487),"rrrr-mm-dd")&amp;" (" &amp; INDIRECT(Q487) &amp;")",INDIRECT(Q487)),INDIRECT(Q487))," "," "),""),""),"")," "),"  "," ")),""),"")</f>
        <v/>
      </c>
      <c r="CT487" s="14" t="str">
        <f t="array" aca="1" ref="CT487" ca="1">IF(H487,IF(AND(N487&gt;0,AR487),TRIM(SUBSTITUTE(_xll.MCONCAT(IFERROR(IF(ISNUMBER(INDIRECT(Q487)),IF((INDIRECT(ster!$D$14)&lt;&gt;"")*(IFERROR(0*(MATCH(INDIRECT(Q487),INDIRECT(K487),0)&gt;0),1)),INDIRECT(ster!$D$14) &amp; ": " &amp;  SUBSTITUTE(IF( AV487,IFERROR(TEXT(INDIRECT(Q487),"rrrr-mm-dd")&amp;" (" &amp; INDIRECT(Q487) &amp;")",INDIRECT(Q487)),INDIRECT(Q487))," "," "),""),""),"")," "),"  "," ")),""),"")</f>
        <v/>
      </c>
      <c r="CU487" s="14" t="str">
        <f t="array" aca="1" ref="CU487" ca="1">IF(H487,IF(AND(V487&gt;0),TRIM(SUBSTITUTE(_xll.MCONCAT(IF((INDIRECT(ster!$D$14)&lt;&gt;"")*(IFERROR(0*(INDIRECT(Q487)&lt;&gt;""),1)),INDIRECT(ster!$D$14),"")," "),"  "," ")),""),"")</f>
        <v/>
      </c>
      <c r="CV487" s="14" t="str">
        <f t="array" aca="1" ref="CV487" ca="1">IF(H487,IF(AS487,
TRIM(SUBSTITUTE(_xll.MCONCAT(IF(
   (INDIRECT(ster!$D$14)&lt;&gt;"")*
   ((INDIRECT(Q487)="")+
      NOT(ISNUMBER(INDIRECT(Q487)))*
      NOT(ISERROR(MATCH(INDIRECT(Q487),INDIRECT(K487),0)))
    ),
      INDIRECT(ster!$D$14),
   "")," "),"  "," ")),
""),"")</f>
        <v/>
      </c>
      <c r="CW487" s="14" t="str">
        <f t="array" aca="1" ref="CW487" ca="1">IF(H487,IF(AND(AQ487),TRIM(SUBSTITUTE(_xll.MCONCAT(IFERROR(IF(ISNUMBER(INDIRECT(Q487)),IF((INDIRECT(ster!$D$14)&lt;&gt;"")*(INDIRECT(Q487)&lt;&gt;INT(INDIRECT(Q487))),INDIRECT(ster!$D$14) &amp; ": " &amp; INDIRECT(Q487),""),""),"")," "),"  "," ")),""),"")</f>
        <v/>
      </c>
      <c r="CX487" s="14" t="str">
        <f t="array" aca="1" ref="CX487" ca="1">IF(H487,IF(OR(AU487,AV487),TRIM(SUBSTITUTE(_xll.MCONCAT(IF((INDIRECT(ster!$D$14)&lt;&gt;"")*NOT(ISNUMBER(INDIRECT(Q487))),IF(ISERROR(MATCH(INDIRECT(Q487),INDIRECT(K487),0)),IFERROR(IF(INDIRECT(Q487)&lt;&gt;"",INDIRECT(ster!$D$14) &amp; ": " &amp; SUBSTITUTE(INDIRECT(Q487)," "," "),""),""),""),"")," "),"  "," ")),""),"")</f>
        <v/>
      </c>
      <c r="CY487" s="14" t="str">
        <f t="array" aca="1" ref="CY487" ca="1">IF(H487,IF(AE487,TRIM(SUBSTITUTE(_xll.MCONCAT(IF((INDIRECT(ster!$D$14)&lt;&gt;"")*IFERROR(NOT(INDIRECT(AF487)),FALSE),IF(ISERROR(MATCH(INDIRECT(Q487),INDIRECT(K487),0)),IFERROR(IF(INDIRECT(Q487)&lt;&gt;"",INDIRECT(ster!$D$14)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CZ487" s="14" t="str">
        <f t="array" aca="1" ref="CZ487" ca="1">IF(H487,IF(AH487,TRIM(SUBSTITUTE(_xll.MCONCAT(IF((INDIRECT(ster!$D$14)&lt;&gt;"")*IFERROR(NOT(INDIRECT(AI487)),FALSE),IF(ISERROR(MATCH(INDIRECT(Q487),INDIRECT(K487),0)),IFERROR(IF(INDIRECT(Q487)&lt;&gt;"",INDIRECT(ster!$D$14)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DC487" s="14" t="str">
        <f ca="1">SUBSTITUTE(SUBSTITUTE(SUBSTITUTE(SUBSTITUTE(_xll.MCONCAT(DG487:DS487,"■"),"■■","■"),"■■","■"),"■■","■"),"■■","■")</f>
        <v>■</v>
      </c>
      <c r="DD487" s="14" t="str">
        <f t="shared" ca="1" si="9767"/>
        <v/>
      </c>
      <c r="DE487" s="14" t="str">
        <f t="shared" ca="1" si="9768"/>
        <v/>
      </c>
      <c r="DF487" s="14" t="str">
        <f t="shared" ca="1" si="9769"/>
        <v/>
      </c>
      <c r="DG487" s="14" t="str">
        <f t="shared" ca="1" si="9770"/>
        <v/>
      </c>
      <c r="DH487" s="14" t="str">
        <f t="shared" ca="1" si="9771"/>
        <v/>
      </c>
      <c r="DI487" s="14" t="str">
        <f t="shared" ca="1" si="9772"/>
        <v/>
      </c>
      <c r="DJ487" s="14" t="str">
        <f t="shared" ca="1" si="9773"/>
        <v/>
      </c>
      <c r="DK487" s="14" t="str">
        <f t="shared" ca="1" si="9774"/>
        <v/>
      </c>
      <c r="DL487" s="14" t="str">
        <f t="shared" ca="1" si="9775"/>
        <v/>
      </c>
      <c r="DM487" s="14" t="str">
        <f t="shared" ca="1" si="9776"/>
        <v/>
      </c>
      <c r="DN487" s="14" t="str">
        <f t="array" aca="1" ref="DN487" ca="1">IF(CU487&lt;&gt;"","There are errors in the entered values in the following cases: " &amp;SUBSTITUTE(CU487," ",", "),"")</f>
        <v/>
      </c>
      <c r="DO487" s="14" t="str">
        <f t="shared" ca="1" si="9777"/>
        <v/>
      </c>
      <c r="DP487" s="14" t="str">
        <f t="shared" ca="1" si="9778"/>
        <v/>
      </c>
      <c r="DQ487" s="14" t="str">
        <f t="shared" ca="1" si="9779"/>
        <v/>
      </c>
      <c r="DR487" s="14" t="str">
        <f t="shared" ca="1" si="9780"/>
        <v/>
      </c>
      <c r="DS487" s="14" t="str">
        <f t="shared" ca="1" si="9781"/>
        <v/>
      </c>
      <c r="DZ487" s="14" t="b">
        <f t="shared" ca="1" si="9782"/>
        <v>0</v>
      </c>
      <c r="EA487" s="14" t="str">
        <f t="shared" ca="1" si="9783"/>
        <v>Other Thoracic trauma &gt; 5 years (q_118b)</v>
      </c>
      <c r="EB487" s="14" t="str">
        <f t="shared" ca="1" si="9784"/>
        <v xml:space="preserve">Values must be numeric. </v>
      </c>
      <c r="EC487" s="14" t="str">
        <f t="shared" ca="1" si="9785"/>
        <v xml:space="preserve">Other Thoracic trauma &gt; 5 years (q_118b): Values must be numeric. </v>
      </c>
      <c r="ED487" s="14" t="str">
        <f t="shared" ca="1" si="9786"/>
        <v/>
      </c>
      <c r="EE487" s="14" t="str">
        <f t="shared" ca="1" si="9787"/>
        <v>Values must be numeric</v>
      </c>
      <c r="EF487" s="14" t="str">
        <f t="shared" ca="1" si="9788"/>
        <v/>
      </c>
      <c r="EG487" s="14" t="str">
        <f t="shared" ca="1" si="9789"/>
        <v/>
      </c>
      <c r="EM487" s="14" t="b">
        <f t="shared" ca="1" si="9790"/>
        <v>1</v>
      </c>
      <c r="EN487" s="14">
        <f t="shared" ca="1" si="9791"/>
        <v>455</v>
      </c>
      <c r="EO487" s="14" t="str">
        <f t="shared" ca="1" si="9792"/>
        <v>q_118b</v>
      </c>
      <c r="EP487" s="14" t="str">
        <f t="shared" ca="1" si="9793"/>
        <v xml:space="preserve">Other Thoracic trauma &gt; 5 years (q_118b): Values must be numeric. </v>
      </c>
      <c r="EQ487" s="14" t="str">
        <f t="shared" ca="1" si="9794"/>
        <v/>
      </c>
    </row>
    <row r="488" spans="2:147" s="14" customFormat="1">
      <c r="B488" s="14" t="str">
        <f t="shared" ca="1" si="9720"/>
        <v/>
      </c>
      <c r="C488" s="14">
        <f t="shared" ca="1" si="9721"/>
        <v>456</v>
      </c>
      <c r="D488" s="14">
        <f t="shared" si="9722"/>
        <v>486</v>
      </c>
      <c r="E488" s="14" t="str">
        <f t="shared" ca="1" si="9723"/>
        <v>D</v>
      </c>
      <c r="F488" s="14" t="str">
        <f t="shared" ca="1" si="9724"/>
        <v>q_118c</v>
      </c>
      <c r="G488" s="14" t="str">
        <f t="shared" ca="1" si="9725"/>
        <v>Other Lumbo-sacral trauma &gt; 5 years</v>
      </c>
      <c r="H488" s="14" t="b">
        <f t="shared" ca="1" si="9726"/>
        <v>1</v>
      </c>
      <c r="I488" s="14" t="str">
        <f ca="1">IF($H488,ADDRESS(3,(D488+1)*2-1,4,,"["&amp;wew!$G$7&amp;"]"&amp;_sheetname_labels)&amp;":"&amp;ADDRESS(2+ster!$B$20,(D488+1)*2-1,4),"")</f>
        <v>[DBTemplate.xlsm]labels!AKK3:AKK61</v>
      </c>
      <c r="J488" s="14">
        <f t="array" aca="1" ref="J488" ca="1">IF(H488,MAX(0,MAX(IF(INDIRECT(I488)&lt;&gt;"",ROW(INDIRECT(I488)),""))-2),"")</f>
        <v>2</v>
      </c>
      <c r="K488" s="14" t="str">
        <f ca="1">IF($H488,IF($J488&gt;0,ADDRESS(3,(D488+1)*2-1,4,,"["&amp;wew!$G$7&amp;"]"&amp;_sheetname_labels)&amp;":"&amp;ADDRESS(2+J488,(D488+1)*2-1,4),""),"")</f>
        <v>[DBTemplate.xlsm]labels!AKK3:AKK4</v>
      </c>
      <c r="L488" s="14" t="str">
        <f ca="1">IF($H488,IF($J488&gt;0,ADDRESS(3,(D488+1)*2,4,,"["&amp;wew!$G$7&amp;"]"&amp;_sheetname_labels)&amp;":"&amp;ADDRESS(2+J488,(D488+1)*2,4),""),"")</f>
        <v>[DBTemplate.xlsm]labels!AKL3:AKL4</v>
      </c>
      <c r="M488" s="14">
        <f t="shared" ca="1" si="9727"/>
        <v>0</v>
      </c>
      <c r="N488" s="14">
        <f t="shared" ca="1" si="9728"/>
        <v>2</v>
      </c>
      <c r="O488" s="14" t="str">
        <f t="shared" ca="1" si="9729"/>
        <v>q_118c</v>
      </c>
      <c r="P488" s="14" t="str">
        <f t="shared" ca="1" si="9730"/>
        <v>Other Lumbo-sacral trauma &gt; 5 years</v>
      </c>
      <c r="Q488" s="14" t="str">
        <f ca="1">IF($BP488,ADDRESS(3,D488+1,4,,"["&amp;wew!$G$7&amp;"]"&amp;_sheetname_dataframe)&amp;":"&amp;ADDRESS(2+ster!$C$14,D488+1,4),"")</f>
        <v>[DBTemplate.xlsm]data_frame!RS3:RS3</v>
      </c>
      <c r="R488" s="14" t="str">
        <f>IF($BP488,IF(MID(_xll.FORMULATEXT(INDEX(INDIRECT(Q488),1)),1,1)="=", _xll.FORMULATEXT(INDEX(INDIRECT(Q488),1),2,TRUE),""),"")</f>
        <v/>
      </c>
      <c r="S488" s="14">
        <f t="array" aca="1" ref="S488" ca="1">IF(H488,SUM(IF((IFERROR(INDIRECT(Q488)&lt;&gt;"",FALSE))*(INDIRECT(ster!$D$14)&lt;&gt;""),1,0)),"")</f>
        <v>1</v>
      </c>
      <c r="T488" s="14">
        <f t="array" aca="1" ref="T488" ca="1">IF(H488,IF(M488&gt;0,SUM(IFERROR(1*(MATCH(INDIRECT(Q488),INDIRECT(K488),0)&gt;0),0)*(INDIRECT(ster!$D$14)&lt;&gt;"")*NOT(ISNUMBER(INDIRECT(Q488)))),0),"")</f>
        <v>0</v>
      </c>
      <c r="U488" s="14">
        <f t="array" aca="1" ref="U488" ca="1">IF(H488,SUM((IFERROR(INDIRECT(Q488)="",FALSE))*(INDIRECT(ster!$D$14)&lt;&gt;"")),"")</f>
        <v>0</v>
      </c>
      <c r="V488" s="14">
        <f t="array" aca="1" ref="V488" ca="1">IF(H488,SUM((IFERROR(INDIRECT(Q488)="#ąś",TRUE))*(INDIRECT(ster!$D$14)&lt;&gt;"")),"")</f>
        <v>0</v>
      </c>
      <c r="W488" s="14">
        <f t="array" aca="1" ref="W488" ca="1">IF(H488,SUM(ISNUMBER(INDIRECT(Q488))*(INDIRECT(ster!$D$14)&lt;&gt;"")),"")</f>
        <v>1</v>
      </c>
      <c r="X488" s="14">
        <f t="array" aca="1" ref="X488" ca="1">IF(AND(H488,W488&gt;0),IF(wew!$B$3,MIN(IF((INDIRECT(ster!$D$14)&lt;&gt;"")*IFERROR(INDIRECT($Q488)&lt;&gt;"",FALSE),IFERROR(INDIRECT($Q488),"X"),"X")),"&lt;włącz podświetlanie wartości&gt;"),"—")</f>
        <v>2</v>
      </c>
      <c r="Y488" s="14">
        <f t="array" aca="1" ref="Y488" ca="1">IF(AND(H488,W488&gt;0),IF(wew!$B$3,MAX(IF((INDIRECT(ster!$D$14)&lt;&gt;"")*IFERROR(INDIRECT($Q488)&lt;&gt;"",FALSE),IFERROR(INDIRECT($Q488),"X"),"X")),"&lt;włącz podświetlanie wartości&gt;"),"—")</f>
        <v>2</v>
      </c>
      <c r="Z488" s="14">
        <f t="shared" ca="1" si="9731"/>
        <v>0</v>
      </c>
      <c r="AA488" s="12">
        <f t="shared" ca="1" si="9732"/>
        <v>1</v>
      </c>
      <c r="AB488" s="17">
        <f t="array" aca="1" ref="AB488" ca="1">IF(H488,IF(W488&gt;0,SUM((INDIRECT(ster!$D$14)&lt;&gt;"")*IFERROR((INDIRECT(Q488)&lt;&gt;"")*(INDIRECT(Q488)=INT(INDIRECT(Q488))),0)),0),"")</f>
        <v>1</v>
      </c>
      <c r="AC488" s="17">
        <f t="array" aca="1" ref="AC488" ca="1">IF(H488,W488-AB488,"")</f>
        <v>0</v>
      </c>
      <c r="AD488" s="17">
        <f t="shared" ca="1" si="9733"/>
        <v>1</v>
      </c>
      <c r="AE488" s="17" t="b">
        <f t="shared" ca="1" si="9734"/>
        <v>0</v>
      </c>
      <c r="AF488" s="17" t="str">
        <f ca="1">IF(AE488,IF($H488,ADDRESS(3,D488+2,4,,"["&amp;wew!$G$7&amp;"]"&amp;_sheetname_dataframe)&amp;":"&amp;ADDRESS(2+ster!$C$14,D488+2,4),""),"")</f>
        <v/>
      </c>
      <c r="AG488" s="17" t="str">
        <f t="shared" ca="1" si="9735"/>
        <v/>
      </c>
      <c r="AH488" s="17" t="b">
        <f t="shared" ca="1" si="9736"/>
        <v>0</v>
      </c>
      <c r="AI488" s="17" t="str">
        <f ca="1">IF(AH488,IF($H488,ADDRESS(3,D488+3,4,,"["&amp;wew!$G$7&amp;"]"&amp;_sheetname_dataframe)&amp;":"&amp;ADDRESS(2+ster!$C$14,D488+3,4),""),"")</f>
        <v/>
      </c>
      <c r="AJ488" s="17" t="str">
        <f t="shared" ca="1" si="9737"/>
        <v/>
      </c>
      <c r="AK488" s="17" t="b">
        <f t="shared" ca="1" si="9738"/>
        <v>0</v>
      </c>
      <c r="AL488" s="17" t="b">
        <f t="shared" ca="1" si="9739"/>
        <v>0</v>
      </c>
      <c r="AM488" s="17" t="b">
        <f t="shared" ca="1" si="9740"/>
        <v>0</v>
      </c>
      <c r="AN488" s="17">
        <f t="shared" ca="1" si="9741"/>
        <v>0</v>
      </c>
      <c r="AO488" s="24" t="str">
        <f t="shared" ca="1" si="9742"/>
        <v/>
      </c>
      <c r="AP488" s="24" t="str">
        <f t="shared" ca="1" si="9743"/>
        <v/>
      </c>
      <c r="AQ488" s="17" t="b">
        <f t="shared" ca="1" si="9744"/>
        <v>0</v>
      </c>
      <c r="AR488" s="17" t="b">
        <f t="shared" ca="1" si="9745"/>
        <v>0</v>
      </c>
      <c r="AS488" s="17" t="b">
        <f t="shared" ca="1" si="9746"/>
        <v>0</v>
      </c>
      <c r="AT488" s="17" t="b">
        <f t="shared" ca="1" si="9747"/>
        <v>0</v>
      </c>
      <c r="AU488" s="17" t="b">
        <f t="shared" ca="1" si="9748"/>
        <v>1</v>
      </c>
      <c r="AV488" s="17" t="b">
        <f t="shared" ca="1" si="9749"/>
        <v>0</v>
      </c>
      <c r="AW488" s="17" t="b">
        <f t="shared" ca="1" si="9750"/>
        <v>1</v>
      </c>
      <c r="AX488" s="14" t="b">
        <f t="array" aca="1" ref="AX488" ca="1">IF(H488,N488&gt;0,"")</f>
        <v>1</v>
      </c>
      <c r="AY488" s="17" t="str">
        <f t="shared" ca="1" si="9751"/>
        <v>C3:C4</v>
      </c>
      <c r="AZ488" s="17" t="b">
        <f t="array" aca="1" ref="AZ488" ca="1">IF(AY488&lt;&gt;"",SUM(1*ISERROR(MATCH(INDIRECT(AY488),INDIRECT(K488),0)))=0,"")</f>
        <v>1</v>
      </c>
      <c r="BA488" s="17" t="b">
        <f t="shared" ca="1" si="9752"/>
        <v>1</v>
      </c>
      <c r="BB488" s="17" t="b">
        <v>0</v>
      </c>
      <c r="BC488" s="17" t="b">
        <f t="shared" ca="1" si="9753"/>
        <v>1</v>
      </c>
      <c r="BD488" s="17" t="b">
        <f t="shared" ca="1" si="9754"/>
        <v>0</v>
      </c>
      <c r="BE488" s="17" t="b">
        <f t="shared" ca="1" si="9755"/>
        <v>0</v>
      </c>
      <c r="BF488" s="17" t="b">
        <f t="shared" ca="1" si="9756"/>
        <v>0</v>
      </c>
      <c r="BG488" s="17" t="b">
        <f t="shared" ca="1" si="9757"/>
        <v>0</v>
      </c>
      <c r="BH488" s="17" t="b">
        <f t="shared" ca="1" si="9758"/>
        <v>1</v>
      </c>
      <c r="BI488" s="17">
        <f t="shared" ca="1" si="9759"/>
        <v>2</v>
      </c>
      <c r="BJ488" s="17" t="b">
        <f t="shared" ca="1" si="9760"/>
        <v>0</v>
      </c>
      <c r="BK488" s="17" t="str">
        <f t="shared" ca="1" si="9761"/>
        <v/>
      </c>
      <c r="BL488" s="17" t="str">
        <f t="shared" ca="1" si="9762"/>
        <v/>
      </c>
      <c r="BM488" s="17" t="str">
        <f t="shared" ca="1" si="9763"/>
        <v>F</v>
      </c>
      <c r="BN488" s="17" t="str">
        <f t="shared" ca="1" si="9764"/>
        <v>F</v>
      </c>
      <c r="BO488" s="17" t="str">
        <f t="shared" ca="1" si="9765"/>
        <v>N</v>
      </c>
      <c r="BP488" s="14" t="b">
        <f t="shared" ca="1" si="9766"/>
        <v>1</v>
      </c>
      <c r="BQ488" s="35"/>
      <c r="BX488" s="16"/>
      <c r="BY488" s="16"/>
      <c r="BZ488" s="16"/>
      <c r="CA488" s="16"/>
      <c r="CB488" s="16"/>
      <c r="CC488" s="16"/>
      <c r="CD488" s="16"/>
      <c r="CE488" s="16"/>
      <c r="CF488" s="16"/>
      <c r="CN488" s="14">
        <f ca="1">IF(H488,IFERROR(IsVariableNameLegal(O488),0),0)</f>
        <v>0</v>
      </c>
      <c r="CO488" s="14" t="str">
        <f t="array" aca="1" ref="CO488" ca="1">IF(H488,IF(COUNTIF(INDIRECT(wew!$C$13),O488)&gt;1,TRIM(SUBSTITUTE(_xll.MCONCAT(IF((INDIRECT(wew!$C$13)=O488)*(COLUMN(INDIRECT(wew!$C$13))&lt;&gt;D488+1),-1+COLUMN(INDIRECT(wew!$C$13)),"")," "),"  "," ")),""),"")</f>
        <v/>
      </c>
      <c r="CP488" s="14" t="str">
        <f t="array" aca="1" ref="CP488" ca="1">IF(P488&lt;&gt;"",IF(LEN(P488)&gt;150,1,""),"")</f>
        <v/>
      </c>
      <c r="CQ488" s="14" t="str">
        <f t="array" aca="1" ref="CQ488" ca="1">IF(AND(H488,NOT(ster!$J$3)),IF(COUNTIF(INDIRECT(wew!$C$15),P488)&gt;1,TRIM(SUBSTITUTE(_xll.MCONCAT(IF((INDIRECT(wew!$C$15)=P488)*(COLUMN(INDIRECT(wew!$C$15))&lt;&gt;D488+1),-1+COLUMN(INDIRECT(wew!$C$15)),"")," "),"  "," ")),""),"")</f>
        <v/>
      </c>
      <c r="CR488" s="14" t="str">
        <f t="array" aca="1" ref="CR488" ca="1">IF(H488,IF(AND(W488&gt;0,AO488&lt;&gt;""),TRIM(SUBSTITUTE(_xll.MCONCAT(IFERROR(IF(ISNUMBER(INDIRECT(Q488)),IF((INDIRECT(ster!$D$14)&lt;&gt;"")*(INDIRECT(Q488)&lt;AO488),INDIRECT(ster!$D$14) &amp; ": " &amp;  SUBSTITUTE(IF( AV488,IFERROR(TEXT(INDIRECT(Q488),"rrrr-mm-dd") &amp;" (" &amp; INDIRECT(Q488) &amp;")",INDIRECT(Q488)),INDIRECT(Q488))," "," "),""),""),"")," "),"  "," ")),""),"")</f>
        <v/>
      </c>
      <c r="CS488" s="14" t="str">
        <f t="array" aca="1" ref="CS488" ca="1">IF(H488,IF(AND(W488&gt;0,AP488&lt;&gt;""),TRIM(SUBSTITUTE(_xll.MCONCAT(IFERROR(IF(ISNUMBER(INDIRECT(Q488)),IF((INDIRECT(ster!$D$14)&lt;&gt;"")*(INDIRECT(Q488)&gt;AP488),INDIRECT(ster!$D$14) &amp; ": " &amp;  SUBSTITUTE(IF( AV488,IFERROR(TEXT(INDIRECT(Q488),"rrrr-mm-dd")&amp;" (" &amp; INDIRECT(Q488) &amp;")",INDIRECT(Q488)),INDIRECT(Q488))," "," "),""),""),"")," "),"  "," ")),""),"")</f>
        <v/>
      </c>
      <c r="CT488" s="14" t="str">
        <f t="array" aca="1" ref="CT488" ca="1">IF(H488,IF(AND(N488&gt;0,AR488),TRIM(SUBSTITUTE(_xll.MCONCAT(IFERROR(IF(ISNUMBER(INDIRECT(Q488)),IF((INDIRECT(ster!$D$14)&lt;&gt;"")*(IFERROR(0*(MATCH(INDIRECT(Q488),INDIRECT(K488),0)&gt;0),1)),INDIRECT(ster!$D$14) &amp; ": " &amp;  SUBSTITUTE(IF( AV488,IFERROR(TEXT(INDIRECT(Q488),"rrrr-mm-dd")&amp;" (" &amp; INDIRECT(Q488) &amp;")",INDIRECT(Q488)),INDIRECT(Q488))," "," "),""),""),"")," "),"  "," ")),""),"")</f>
        <v/>
      </c>
      <c r="CU488" s="14" t="str">
        <f t="array" aca="1" ref="CU488" ca="1">IF(H488,IF(AND(V488&gt;0),TRIM(SUBSTITUTE(_xll.MCONCAT(IF((INDIRECT(ster!$D$14)&lt;&gt;"")*(IFERROR(0*(INDIRECT(Q488)&lt;&gt;""),1)),INDIRECT(ster!$D$14),"")," "),"  "," ")),""),"")</f>
        <v/>
      </c>
      <c r="CV488" s="14" t="str">
        <f t="array" aca="1" ref="CV488" ca="1">IF(H488,IF(AS488,
TRIM(SUBSTITUTE(_xll.MCONCAT(IF(
   (INDIRECT(ster!$D$14)&lt;&gt;"")*
   ((INDIRECT(Q488)="")+
      NOT(ISNUMBER(INDIRECT(Q488)))*
      NOT(ISERROR(MATCH(INDIRECT(Q488),INDIRECT(K488),0)))
    ),
      INDIRECT(ster!$D$14),
   "")," "),"  "," ")),
""),"")</f>
        <v/>
      </c>
      <c r="CW488" s="14" t="str">
        <f t="array" aca="1" ref="CW488" ca="1">IF(H488,IF(AND(AQ488),TRIM(SUBSTITUTE(_xll.MCONCAT(IFERROR(IF(ISNUMBER(INDIRECT(Q488)),IF((INDIRECT(ster!$D$14)&lt;&gt;"")*(INDIRECT(Q488)&lt;&gt;INT(INDIRECT(Q488))),INDIRECT(ster!$D$14) &amp; ": " &amp; INDIRECT(Q488),""),""),"")," "),"  "," ")),""),"")</f>
        <v/>
      </c>
      <c r="CX488" s="14" t="str">
        <f t="array" aca="1" ref="CX488" ca="1">IF(H488,IF(OR(AU488,AV488),TRIM(SUBSTITUTE(_xll.MCONCAT(IF((INDIRECT(ster!$D$14)&lt;&gt;"")*NOT(ISNUMBER(INDIRECT(Q488))),IF(ISERROR(MATCH(INDIRECT(Q488),INDIRECT(K488),0)),IFERROR(IF(INDIRECT(Q488)&lt;&gt;"",INDIRECT(ster!$D$14) &amp; ": " &amp; SUBSTITUTE(INDIRECT(Q488)," "," "),""),""),""),"")," "),"  "," ")),""),"")</f>
        <v/>
      </c>
      <c r="CY488" s="14" t="str">
        <f t="array" aca="1" ref="CY488" ca="1">IF(H488,IF(AE488,TRIM(SUBSTITUTE(_xll.MCONCAT(IF((INDIRECT(ster!$D$14)&lt;&gt;"")*IFERROR(NOT(INDIRECT(AF488)),FALSE),IF(ISERROR(MATCH(INDIRECT(Q488),INDIRECT(K488),0)),IFERROR(IF(INDIRECT(Q488)&lt;&gt;"",INDIRECT(ster!$D$14)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CZ488" s="14" t="str">
        <f t="array" aca="1" ref="CZ488" ca="1">IF(H488,IF(AH488,TRIM(SUBSTITUTE(_xll.MCONCAT(IF((INDIRECT(ster!$D$14)&lt;&gt;"")*IFERROR(NOT(INDIRECT(AI488)),FALSE),IF(ISERROR(MATCH(INDIRECT(Q488),INDIRECT(K488),0)),IFERROR(IF(INDIRECT(Q488)&lt;&gt;"",INDIRECT(ster!$D$14)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DC488" s="14" t="str">
        <f ca="1">SUBSTITUTE(SUBSTITUTE(SUBSTITUTE(SUBSTITUTE(_xll.MCONCAT(DG488:DS488,"■"),"■■","■"),"■■","■"),"■■","■"),"■■","■")</f>
        <v>■</v>
      </c>
      <c r="DD488" s="14" t="str">
        <f t="shared" ca="1" si="9767"/>
        <v/>
      </c>
      <c r="DE488" s="14" t="str">
        <f t="shared" ca="1" si="9768"/>
        <v/>
      </c>
      <c r="DF488" s="14" t="str">
        <f t="shared" ca="1" si="9769"/>
        <v/>
      </c>
      <c r="DG488" s="14" t="str">
        <f t="shared" ca="1" si="9770"/>
        <v/>
      </c>
      <c r="DH488" s="14" t="str">
        <f t="shared" ca="1" si="9771"/>
        <v/>
      </c>
      <c r="DI488" s="14" t="str">
        <f t="shared" ca="1" si="9772"/>
        <v/>
      </c>
      <c r="DJ488" s="14" t="str">
        <f t="shared" ca="1" si="9773"/>
        <v/>
      </c>
      <c r="DK488" s="14" t="str">
        <f t="shared" ca="1" si="9774"/>
        <v/>
      </c>
      <c r="DL488" s="14" t="str">
        <f t="shared" ca="1" si="9775"/>
        <v/>
      </c>
      <c r="DM488" s="14" t="str">
        <f t="shared" ca="1" si="9776"/>
        <v/>
      </c>
      <c r="DN488" s="14" t="str">
        <f t="array" aca="1" ref="DN488" ca="1">IF(CU488&lt;&gt;"","There are errors in the entered values in the following cases: " &amp;SUBSTITUTE(CU488," ",", "),"")</f>
        <v/>
      </c>
      <c r="DO488" s="14" t="str">
        <f t="shared" ca="1" si="9777"/>
        <v/>
      </c>
      <c r="DP488" s="14" t="str">
        <f t="shared" ca="1" si="9778"/>
        <v/>
      </c>
      <c r="DQ488" s="14" t="str">
        <f t="shared" ca="1" si="9779"/>
        <v/>
      </c>
      <c r="DR488" s="14" t="str">
        <f t="shared" ca="1" si="9780"/>
        <v/>
      </c>
      <c r="DS488" s="14" t="str">
        <f t="shared" ca="1" si="9781"/>
        <v/>
      </c>
      <c r="DZ488" s="14" t="b">
        <f t="shared" ca="1" si="9782"/>
        <v>0</v>
      </c>
      <c r="EA488" s="14" t="str">
        <f t="shared" ca="1" si="9783"/>
        <v>Other Lumbo-sacral trauma &gt; 5 years (q_118c)</v>
      </c>
      <c r="EB488" s="14" t="str">
        <f t="shared" ca="1" si="9784"/>
        <v xml:space="preserve">Values must be numeric. </v>
      </c>
      <c r="EC488" s="14" t="str">
        <f t="shared" ca="1" si="9785"/>
        <v xml:space="preserve">Other Lumbo-sacral trauma &gt; 5 years (q_118c): Values must be numeric. </v>
      </c>
      <c r="ED488" s="14" t="str">
        <f t="shared" ca="1" si="9786"/>
        <v/>
      </c>
      <c r="EE488" s="14" t="str">
        <f t="shared" ca="1" si="9787"/>
        <v>Values must be numeric</v>
      </c>
      <c r="EF488" s="14" t="str">
        <f t="shared" ca="1" si="9788"/>
        <v/>
      </c>
      <c r="EG488" s="14" t="str">
        <f t="shared" ca="1" si="9789"/>
        <v/>
      </c>
      <c r="EM488" s="14" t="b">
        <f t="shared" ca="1" si="9790"/>
        <v>1</v>
      </c>
      <c r="EN488" s="14">
        <f t="shared" ca="1" si="9791"/>
        <v>456</v>
      </c>
      <c r="EO488" s="14" t="str">
        <f t="shared" ca="1" si="9792"/>
        <v>q_118c</v>
      </c>
      <c r="EP488" s="14" t="str">
        <f t="shared" ca="1" si="9793"/>
        <v xml:space="preserve">Other Lumbo-sacral trauma &gt; 5 years (q_118c): Values must be numeric. </v>
      </c>
      <c r="EQ488" s="14" t="str">
        <f t="shared" ca="1" si="9794"/>
        <v/>
      </c>
    </row>
    <row r="489" spans="2:147" s="14" customFormat="1">
      <c r="B489" s="14" t="str">
        <f t="shared" ca="1" si="9720"/>
        <v/>
      </c>
      <c r="C489" s="14">
        <f t="shared" ca="1" si="9721"/>
        <v>457</v>
      </c>
      <c r="D489" s="14">
        <f t="shared" si="9722"/>
        <v>487</v>
      </c>
      <c r="E489" s="14" t="str">
        <f t="shared" ca="1" si="9723"/>
        <v>D</v>
      </c>
      <c r="F489" s="14" t="str">
        <f t="shared" ca="1" si="9724"/>
        <v>q_119a</v>
      </c>
      <c r="G489" s="14" t="str">
        <f t="shared" ca="1" si="9725"/>
        <v>Cervical Spine surgery in the last 5 years</v>
      </c>
      <c r="H489" s="14" t="b">
        <f t="shared" ca="1" si="9726"/>
        <v>1</v>
      </c>
      <c r="I489" s="14" t="str">
        <f ca="1">IF($H489,ADDRESS(3,(D489+1)*2-1,4,,"["&amp;wew!$G$7&amp;"]"&amp;_sheetname_labels)&amp;":"&amp;ADDRESS(2+ster!$B$20,(D489+1)*2-1,4),"")</f>
        <v>[DBTemplate.xlsm]labels!AKM3:AKM61</v>
      </c>
      <c r="J489" s="14">
        <f t="array" aca="1" ref="J489" ca="1">IF(H489,MAX(0,MAX(IF(INDIRECT(I489)&lt;&gt;"",ROW(INDIRECT(I489)),""))-2),"")</f>
        <v>2</v>
      </c>
      <c r="K489" s="14" t="str">
        <f ca="1">IF($H489,IF($J489&gt;0,ADDRESS(3,(D489+1)*2-1,4,,"["&amp;wew!$G$7&amp;"]"&amp;_sheetname_labels)&amp;":"&amp;ADDRESS(2+J489,(D489+1)*2-1,4),""),"")</f>
        <v>[DBTemplate.xlsm]labels!AKM3:AKM4</v>
      </c>
      <c r="L489" s="14" t="str">
        <f ca="1">IF($H489,IF($J489&gt;0,ADDRESS(3,(D489+1)*2,4,,"["&amp;wew!$G$7&amp;"]"&amp;_sheetname_labels)&amp;":"&amp;ADDRESS(2+J489,(D489+1)*2,4),""),"")</f>
        <v>[DBTemplate.xlsm]labels!AKN3:AKN4</v>
      </c>
      <c r="M489" s="14">
        <f t="shared" ca="1" si="9727"/>
        <v>0</v>
      </c>
      <c r="N489" s="14">
        <f t="shared" ca="1" si="9728"/>
        <v>2</v>
      </c>
      <c r="O489" s="14" t="str">
        <f t="shared" ca="1" si="9729"/>
        <v>q_119a</v>
      </c>
      <c r="P489" s="14" t="str">
        <f t="shared" ca="1" si="9730"/>
        <v>Cervical Spine surgery in the last 5 years</v>
      </c>
      <c r="Q489" s="14" t="str">
        <f ca="1">IF($BP489,ADDRESS(3,D489+1,4,,"["&amp;wew!$G$7&amp;"]"&amp;_sheetname_dataframe)&amp;":"&amp;ADDRESS(2+ster!$C$14,D489+1,4),"")</f>
        <v>[DBTemplate.xlsm]data_frame!RT3:RT3</v>
      </c>
      <c r="R489" s="14" t="str">
        <f>IF($BP489,IF(MID(_xll.FORMULATEXT(INDEX(INDIRECT(Q489),1)),1,1)="=", _xll.FORMULATEXT(INDEX(INDIRECT(Q489),1),2,TRUE),""),"")</f>
        <v/>
      </c>
      <c r="S489" s="14">
        <f t="array" aca="1" ref="S489" ca="1">IF(H489,SUM(IF((IFERROR(INDIRECT(Q489)&lt;&gt;"",FALSE))*(INDIRECT(ster!$D$14)&lt;&gt;""),1,0)),"")</f>
        <v>1</v>
      </c>
      <c r="T489" s="14">
        <f t="array" aca="1" ref="T489" ca="1">IF(H489,IF(M489&gt;0,SUM(IFERROR(1*(MATCH(INDIRECT(Q489),INDIRECT(K489),0)&gt;0),0)*(INDIRECT(ster!$D$14)&lt;&gt;"")*NOT(ISNUMBER(INDIRECT(Q489)))),0),"")</f>
        <v>0</v>
      </c>
      <c r="U489" s="14">
        <f t="array" aca="1" ref="U489" ca="1">IF(H489,SUM((IFERROR(INDIRECT(Q489)="",FALSE))*(INDIRECT(ster!$D$14)&lt;&gt;"")),"")</f>
        <v>0</v>
      </c>
      <c r="V489" s="14">
        <f t="array" aca="1" ref="V489" ca="1">IF(H489,SUM((IFERROR(INDIRECT(Q489)="#ąś",TRUE))*(INDIRECT(ster!$D$14)&lt;&gt;"")),"")</f>
        <v>0</v>
      </c>
      <c r="W489" s="14">
        <f t="array" aca="1" ref="W489" ca="1">IF(H489,SUM(ISNUMBER(INDIRECT(Q489))*(INDIRECT(ster!$D$14)&lt;&gt;"")),"")</f>
        <v>1</v>
      </c>
      <c r="X489" s="14">
        <f t="array" aca="1" ref="X489" ca="1">IF(AND(H489,W489&gt;0),IF(wew!$B$3,MIN(IF((INDIRECT(ster!$D$14)&lt;&gt;"")*IFERROR(INDIRECT($Q489)&lt;&gt;"",FALSE),IFERROR(INDIRECT($Q489),"X"),"X")),"&lt;włącz podświetlanie wartości&gt;"),"—")</f>
        <v>2</v>
      </c>
      <c r="Y489" s="14">
        <f t="array" aca="1" ref="Y489" ca="1">IF(AND(H489,W489&gt;0),IF(wew!$B$3,MAX(IF((INDIRECT(ster!$D$14)&lt;&gt;"")*IFERROR(INDIRECT($Q489)&lt;&gt;"",FALSE),IFERROR(INDIRECT($Q489),"X"),"X")),"&lt;włącz podświetlanie wartości&gt;"),"—")</f>
        <v>2</v>
      </c>
      <c r="Z489" s="14">
        <f t="shared" ca="1" si="9731"/>
        <v>0</v>
      </c>
      <c r="AA489" s="12">
        <f t="shared" ca="1" si="9732"/>
        <v>1</v>
      </c>
      <c r="AB489" s="17">
        <f t="array" aca="1" ref="AB489" ca="1">IF(H489,IF(W489&gt;0,SUM((INDIRECT(ster!$D$14)&lt;&gt;"")*IFERROR((INDIRECT(Q489)&lt;&gt;"")*(INDIRECT(Q489)=INT(INDIRECT(Q489))),0)),0),"")</f>
        <v>1</v>
      </c>
      <c r="AC489" s="17">
        <f t="array" aca="1" ref="AC489" ca="1">IF(H489,W489-AB489,"")</f>
        <v>0</v>
      </c>
      <c r="AD489" s="17">
        <f t="shared" ca="1" si="9733"/>
        <v>1</v>
      </c>
      <c r="AE489" s="17" t="b">
        <f t="shared" ca="1" si="9734"/>
        <v>0</v>
      </c>
      <c r="AF489" s="17" t="str">
        <f ca="1">IF(AE489,IF($H489,ADDRESS(3,D489+2,4,,"["&amp;wew!$G$7&amp;"]"&amp;_sheetname_dataframe)&amp;":"&amp;ADDRESS(2+ster!$C$14,D489+2,4),""),"")</f>
        <v/>
      </c>
      <c r="AG489" s="17" t="str">
        <f t="shared" ca="1" si="9735"/>
        <v/>
      </c>
      <c r="AH489" s="17" t="b">
        <f t="shared" ca="1" si="9736"/>
        <v>0</v>
      </c>
      <c r="AI489" s="17" t="str">
        <f ca="1">IF(AH489,IF($H489,ADDRESS(3,D489+3,4,,"["&amp;wew!$G$7&amp;"]"&amp;_sheetname_dataframe)&amp;":"&amp;ADDRESS(2+ster!$C$14,D489+3,4),""),"")</f>
        <v/>
      </c>
      <c r="AJ489" s="17" t="str">
        <f t="shared" ca="1" si="9737"/>
        <v/>
      </c>
      <c r="AK489" s="17" t="b">
        <f t="shared" ca="1" si="9738"/>
        <v>0</v>
      </c>
      <c r="AL489" s="17" t="b">
        <f t="shared" ca="1" si="9739"/>
        <v>0</v>
      </c>
      <c r="AM489" s="17" t="b">
        <f t="shared" ca="1" si="9740"/>
        <v>0</v>
      </c>
      <c r="AN489" s="17">
        <f t="shared" ca="1" si="9741"/>
        <v>0</v>
      </c>
      <c r="AO489" s="24" t="str">
        <f t="shared" ca="1" si="9742"/>
        <v/>
      </c>
      <c r="AP489" s="24" t="str">
        <f t="shared" ca="1" si="9743"/>
        <v/>
      </c>
      <c r="AQ489" s="17" t="b">
        <f t="shared" ca="1" si="9744"/>
        <v>0</v>
      </c>
      <c r="AR489" s="17" t="b">
        <f t="shared" ca="1" si="9745"/>
        <v>0</v>
      </c>
      <c r="AS489" s="17" t="b">
        <f t="shared" ca="1" si="9746"/>
        <v>0</v>
      </c>
      <c r="AT489" s="17" t="b">
        <f t="shared" ca="1" si="9747"/>
        <v>0</v>
      </c>
      <c r="AU489" s="17" t="b">
        <f t="shared" ca="1" si="9748"/>
        <v>1</v>
      </c>
      <c r="AV489" s="17" t="b">
        <f t="shared" ca="1" si="9749"/>
        <v>0</v>
      </c>
      <c r="AW489" s="17" t="b">
        <f t="shared" ca="1" si="9750"/>
        <v>1</v>
      </c>
      <c r="AX489" s="14" t="b">
        <f t="array" aca="1" ref="AX489" ca="1">IF(H489,N489&gt;0,"")</f>
        <v>1</v>
      </c>
      <c r="AY489" s="17" t="str">
        <f t="shared" ca="1" si="9751"/>
        <v>C3:C4</v>
      </c>
      <c r="AZ489" s="17" t="b">
        <f t="array" aca="1" ref="AZ489" ca="1">IF(AY489&lt;&gt;"",SUM(1*ISERROR(MATCH(INDIRECT(AY489),INDIRECT(K489),0)))=0,"")</f>
        <v>1</v>
      </c>
      <c r="BA489" s="17" t="b">
        <f t="shared" ca="1" si="9752"/>
        <v>1</v>
      </c>
      <c r="BB489" s="17" t="b">
        <v>0</v>
      </c>
      <c r="BC489" s="17" t="b">
        <f t="shared" ca="1" si="9753"/>
        <v>1</v>
      </c>
      <c r="BD489" s="17" t="b">
        <f t="shared" ca="1" si="9754"/>
        <v>0</v>
      </c>
      <c r="BE489" s="17" t="b">
        <f t="shared" ca="1" si="9755"/>
        <v>0</v>
      </c>
      <c r="BF489" s="17" t="b">
        <f t="shared" ca="1" si="9756"/>
        <v>0</v>
      </c>
      <c r="BG489" s="17" t="b">
        <f t="shared" ca="1" si="9757"/>
        <v>0</v>
      </c>
      <c r="BH489" s="17" t="b">
        <f t="shared" ca="1" si="9758"/>
        <v>1</v>
      </c>
      <c r="BI489" s="17">
        <f t="shared" ca="1" si="9759"/>
        <v>2</v>
      </c>
      <c r="BJ489" s="17" t="b">
        <f t="shared" ca="1" si="9760"/>
        <v>0</v>
      </c>
      <c r="BK489" s="17" t="str">
        <f t="shared" ca="1" si="9761"/>
        <v/>
      </c>
      <c r="BL489" s="17" t="str">
        <f t="shared" ca="1" si="9762"/>
        <v/>
      </c>
      <c r="BM489" s="17" t="str">
        <f t="shared" ca="1" si="9763"/>
        <v>F</v>
      </c>
      <c r="BN489" s="17" t="str">
        <f t="shared" ca="1" si="9764"/>
        <v>F</v>
      </c>
      <c r="BO489" s="17" t="str">
        <f t="shared" ca="1" si="9765"/>
        <v>N</v>
      </c>
      <c r="BP489" s="14" t="b">
        <f t="shared" ca="1" si="9766"/>
        <v>1</v>
      </c>
      <c r="BQ489" s="35"/>
      <c r="BX489" s="16"/>
      <c r="BY489" s="16"/>
      <c r="BZ489" s="16"/>
      <c r="CA489" s="16"/>
      <c r="CB489" s="16"/>
      <c r="CC489" s="16"/>
      <c r="CD489" s="16"/>
      <c r="CE489" s="16"/>
      <c r="CF489" s="16"/>
      <c r="CN489" s="14">
        <f ca="1">IF(H489,IFERROR(IsVariableNameLegal(O489),0),0)</f>
        <v>0</v>
      </c>
      <c r="CO489" s="14" t="str">
        <f t="array" aca="1" ref="CO489" ca="1">IF(H489,IF(COUNTIF(INDIRECT(wew!$C$13),O489)&gt;1,TRIM(SUBSTITUTE(_xll.MCONCAT(IF((INDIRECT(wew!$C$13)=O489)*(COLUMN(INDIRECT(wew!$C$13))&lt;&gt;D489+1),-1+COLUMN(INDIRECT(wew!$C$13)),"")," "),"  "," ")),""),"")</f>
        <v/>
      </c>
      <c r="CP489" s="14" t="str">
        <f t="array" aca="1" ref="CP489" ca="1">IF(P489&lt;&gt;"",IF(LEN(P489)&gt;150,1,""),"")</f>
        <v/>
      </c>
      <c r="CQ489" s="14" t="str">
        <f t="array" aca="1" ref="CQ489" ca="1">IF(AND(H489,NOT(ster!$J$3)),IF(COUNTIF(INDIRECT(wew!$C$15),P489)&gt;1,TRIM(SUBSTITUTE(_xll.MCONCAT(IF((INDIRECT(wew!$C$15)=P489)*(COLUMN(INDIRECT(wew!$C$15))&lt;&gt;D489+1),-1+COLUMN(INDIRECT(wew!$C$15)),"")," "),"  "," ")),""),"")</f>
        <v/>
      </c>
      <c r="CR489" s="14" t="str">
        <f t="array" aca="1" ref="CR489" ca="1">IF(H489,IF(AND(W489&gt;0,AO489&lt;&gt;""),TRIM(SUBSTITUTE(_xll.MCONCAT(IFERROR(IF(ISNUMBER(INDIRECT(Q489)),IF((INDIRECT(ster!$D$14)&lt;&gt;"")*(INDIRECT(Q489)&lt;AO489),INDIRECT(ster!$D$14) &amp; ": " &amp;  SUBSTITUTE(IF( AV489,IFERROR(TEXT(INDIRECT(Q489),"rrrr-mm-dd") &amp;" (" &amp; INDIRECT(Q489) &amp;")",INDIRECT(Q489)),INDIRECT(Q489))," "," "),""),""),"")," "),"  "," ")),""),"")</f>
        <v/>
      </c>
      <c r="CS489" s="14" t="str">
        <f t="array" aca="1" ref="CS489" ca="1">IF(H489,IF(AND(W489&gt;0,AP489&lt;&gt;""),TRIM(SUBSTITUTE(_xll.MCONCAT(IFERROR(IF(ISNUMBER(INDIRECT(Q489)),IF((INDIRECT(ster!$D$14)&lt;&gt;"")*(INDIRECT(Q489)&gt;AP489),INDIRECT(ster!$D$14) &amp; ": " &amp;  SUBSTITUTE(IF( AV489,IFERROR(TEXT(INDIRECT(Q489),"rrrr-mm-dd")&amp;" (" &amp; INDIRECT(Q489) &amp;")",INDIRECT(Q489)),INDIRECT(Q489))," "," "),""),""),"")," "),"  "," ")),""),"")</f>
        <v/>
      </c>
      <c r="CT489" s="14" t="str">
        <f t="array" aca="1" ref="CT489" ca="1">IF(H489,IF(AND(N489&gt;0,AR489),TRIM(SUBSTITUTE(_xll.MCONCAT(IFERROR(IF(ISNUMBER(INDIRECT(Q489)),IF((INDIRECT(ster!$D$14)&lt;&gt;"")*(IFERROR(0*(MATCH(INDIRECT(Q489),INDIRECT(K489),0)&gt;0),1)),INDIRECT(ster!$D$14) &amp; ": " &amp;  SUBSTITUTE(IF( AV489,IFERROR(TEXT(INDIRECT(Q489),"rrrr-mm-dd")&amp;" (" &amp; INDIRECT(Q489) &amp;")",INDIRECT(Q489)),INDIRECT(Q489))," "," "),""),""),"")," "),"  "," ")),""),"")</f>
        <v/>
      </c>
      <c r="CU489" s="14" t="str">
        <f t="array" aca="1" ref="CU489" ca="1">IF(H489,IF(AND(V489&gt;0),TRIM(SUBSTITUTE(_xll.MCONCAT(IF((INDIRECT(ster!$D$14)&lt;&gt;"")*(IFERROR(0*(INDIRECT(Q489)&lt;&gt;""),1)),INDIRECT(ster!$D$14),"")," "),"  "," ")),""),"")</f>
        <v/>
      </c>
      <c r="CV489" s="14" t="str">
        <f t="array" aca="1" ref="CV489" ca="1">IF(H489,IF(AS489,
TRIM(SUBSTITUTE(_xll.MCONCAT(IF(
   (INDIRECT(ster!$D$14)&lt;&gt;"")*
   ((INDIRECT(Q489)="")+
      NOT(ISNUMBER(INDIRECT(Q489)))*
      NOT(ISERROR(MATCH(INDIRECT(Q489),INDIRECT(K489),0)))
    ),
      INDIRECT(ster!$D$14),
   "")," "),"  "," ")),
""),"")</f>
        <v/>
      </c>
      <c r="CW489" s="14" t="str">
        <f t="array" aca="1" ref="CW489" ca="1">IF(H489,IF(AND(AQ489),TRIM(SUBSTITUTE(_xll.MCONCAT(IFERROR(IF(ISNUMBER(INDIRECT(Q489)),IF((INDIRECT(ster!$D$14)&lt;&gt;"")*(INDIRECT(Q489)&lt;&gt;INT(INDIRECT(Q489))),INDIRECT(ster!$D$14) &amp; ": " &amp; INDIRECT(Q489),""),""),"")," "),"  "," ")),""),"")</f>
        <v/>
      </c>
      <c r="CX489" s="14" t="str">
        <f t="array" aca="1" ref="CX489" ca="1">IF(H489,IF(OR(AU489,AV489),TRIM(SUBSTITUTE(_xll.MCONCAT(IF((INDIRECT(ster!$D$14)&lt;&gt;"")*NOT(ISNUMBER(INDIRECT(Q489))),IF(ISERROR(MATCH(INDIRECT(Q489),INDIRECT(K489),0)),IFERROR(IF(INDIRECT(Q489)&lt;&gt;"",INDIRECT(ster!$D$14) &amp; ": " &amp; SUBSTITUTE(INDIRECT(Q489)," "," "),""),""),""),"")," "),"  "," ")),""),"")</f>
        <v/>
      </c>
      <c r="CY489" s="14" t="str">
        <f t="array" aca="1" ref="CY489" ca="1">IF(H489,IF(AE489,TRIM(SUBSTITUTE(_xll.MCONCAT(IF((INDIRECT(ster!$D$14)&lt;&gt;"")*IFERROR(NOT(INDIRECT(AF489)),FALSE),IF(ISERROR(MATCH(INDIRECT(Q489),INDIRECT(K489),0)),IFERROR(IF(INDIRECT(Q489)&lt;&gt;"",INDIRECT(ster!$D$14)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CZ489" s="14" t="str">
        <f t="array" aca="1" ref="CZ489" ca="1">IF(H489,IF(AH489,TRIM(SUBSTITUTE(_xll.MCONCAT(IF((INDIRECT(ster!$D$14)&lt;&gt;"")*IFERROR(NOT(INDIRECT(AI489)),FALSE),IF(ISERROR(MATCH(INDIRECT(Q489),INDIRECT(K489),0)),IFERROR(IF(INDIRECT(Q489)&lt;&gt;"",INDIRECT(ster!$D$14)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DC489" s="14" t="str">
        <f ca="1">SUBSTITUTE(SUBSTITUTE(SUBSTITUTE(SUBSTITUTE(_xll.MCONCAT(DG489:DS489,"■"),"■■","■"),"■■","■"),"■■","■"),"■■","■")</f>
        <v>■</v>
      </c>
      <c r="DD489" s="14" t="str">
        <f t="shared" ca="1" si="9767"/>
        <v/>
      </c>
      <c r="DE489" s="14" t="str">
        <f t="shared" ca="1" si="9768"/>
        <v/>
      </c>
      <c r="DF489" s="14" t="str">
        <f t="shared" ca="1" si="9769"/>
        <v/>
      </c>
      <c r="DG489" s="14" t="str">
        <f t="shared" ca="1" si="9770"/>
        <v/>
      </c>
      <c r="DH489" s="14" t="str">
        <f t="shared" ca="1" si="9771"/>
        <v/>
      </c>
      <c r="DI489" s="14" t="str">
        <f t="shared" ca="1" si="9772"/>
        <v/>
      </c>
      <c r="DJ489" s="14" t="str">
        <f t="shared" ca="1" si="9773"/>
        <v/>
      </c>
      <c r="DK489" s="14" t="str">
        <f t="shared" ca="1" si="9774"/>
        <v/>
      </c>
      <c r="DL489" s="14" t="str">
        <f t="shared" ca="1" si="9775"/>
        <v/>
      </c>
      <c r="DM489" s="14" t="str">
        <f t="shared" ca="1" si="9776"/>
        <v/>
      </c>
      <c r="DN489" s="14" t="str">
        <f t="array" aca="1" ref="DN489" ca="1">IF(CU489&lt;&gt;"","There are errors in the entered values in the following cases: " &amp;SUBSTITUTE(CU489," ",", "),"")</f>
        <v/>
      </c>
      <c r="DO489" s="14" t="str">
        <f t="shared" ca="1" si="9777"/>
        <v/>
      </c>
      <c r="DP489" s="14" t="str">
        <f t="shared" ca="1" si="9778"/>
        <v/>
      </c>
      <c r="DQ489" s="14" t="str">
        <f t="shared" ca="1" si="9779"/>
        <v/>
      </c>
      <c r="DR489" s="14" t="str">
        <f t="shared" ca="1" si="9780"/>
        <v/>
      </c>
      <c r="DS489" s="14" t="str">
        <f t="shared" ca="1" si="9781"/>
        <v/>
      </c>
      <c r="DZ489" s="14" t="b">
        <f t="shared" ca="1" si="9782"/>
        <v>0</v>
      </c>
      <c r="EA489" s="14" t="str">
        <f t="shared" ca="1" si="9783"/>
        <v>Cervical Spine surgery in the last 5 years (q_119a)</v>
      </c>
      <c r="EB489" s="14" t="str">
        <f t="shared" ca="1" si="9784"/>
        <v xml:space="preserve">Values must be numeric. </v>
      </c>
      <c r="EC489" s="14" t="str">
        <f t="shared" ca="1" si="9785"/>
        <v xml:space="preserve">Cervical Spine surgery in the last 5 years (q_119a): Values must be numeric. </v>
      </c>
      <c r="ED489" s="14" t="str">
        <f t="shared" ca="1" si="9786"/>
        <v/>
      </c>
      <c r="EE489" s="14" t="str">
        <f t="shared" ca="1" si="9787"/>
        <v>Values must be numeric</v>
      </c>
      <c r="EF489" s="14" t="str">
        <f t="shared" ca="1" si="9788"/>
        <v/>
      </c>
      <c r="EG489" s="14" t="str">
        <f t="shared" ca="1" si="9789"/>
        <v/>
      </c>
      <c r="EM489" s="14" t="b">
        <f t="shared" ca="1" si="9790"/>
        <v>1</v>
      </c>
      <c r="EN489" s="14">
        <f t="shared" ca="1" si="9791"/>
        <v>457</v>
      </c>
      <c r="EO489" s="14" t="str">
        <f t="shared" ca="1" si="9792"/>
        <v>q_119a</v>
      </c>
      <c r="EP489" s="14" t="str">
        <f t="shared" ca="1" si="9793"/>
        <v xml:space="preserve">Cervical Spine surgery in the last 5 years (q_119a): Values must be numeric. </v>
      </c>
      <c r="EQ489" s="14" t="str">
        <f t="shared" ca="1" si="9794"/>
        <v/>
      </c>
    </row>
    <row r="490" spans="2:147" s="14" customFormat="1">
      <c r="B490" s="14" t="str">
        <f t="shared" ca="1" si="9720"/>
        <v/>
      </c>
      <c r="C490" s="14">
        <f t="shared" ca="1" si="9721"/>
        <v>458</v>
      </c>
      <c r="D490" s="14">
        <f t="shared" si="9722"/>
        <v>488</v>
      </c>
      <c r="E490" s="14" t="str">
        <f t="shared" ca="1" si="9723"/>
        <v>D</v>
      </c>
      <c r="F490" s="14" t="str">
        <f t="shared" ca="1" si="9724"/>
        <v>q_119b</v>
      </c>
      <c r="G490" s="14" t="str">
        <f t="shared" ca="1" si="9725"/>
        <v>Thoracic Spine surgery in the last 5 years</v>
      </c>
      <c r="H490" s="14" t="b">
        <f t="shared" ca="1" si="9726"/>
        <v>1</v>
      </c>
      <c r="I490" s="14" t="str">
        <f ca="1">IF($H490,ADDRESS(3,(D490+1)*2-1,4,,"["&amp;wew!$G$7&amp;"]"&amp;_sheetname_labels)&amp;":"&amp;ADDRESS(2+ster!$B$20,(D490+1)*2-1,4),"")</f>
        <v>[DBTemplate.xlsm]labels!AKO3:AKO61</v>
      </c>
      <c r="J490" s="14">
        <f t="array" aca="1" ref="J490" ca="1">IF(H490,MAX(0,MAX(IF(INDIRECT(I490)&lt;&gt;"",ROW(INDIRECT(I490)),""))-2),"")</f>
        <v>2</v>
      </c>
      <c r="K490" s="14" t="str">
        <f ca="1">IF($H490,IF($J490&gt;0,ADDRESS(3,(D490+1)*2-1,4,,"["&amp;wew!$G$7&amp;"]"&amp;_sheetname_labels)&amp;":"&amp;ADDRESS(2+J490,(D490+1)*2-1,4),""),"")</f>
        <v>[DBTemplate.xlsm]labels!AKO3:AKO4</v>
      </c>
      <c r="L490" s="14" t="str">
        <f ca="1">IF($H490,IF($J490&gt;0,ADDRESS(3,(D490+1)*2,4,,"["&amp;wew!$G$7&amp;"]"&amp;_sheetname_labels)&amp;":"&amp;ADDRESS(2+J490,(D490+1)*2,4),""),"")</f>
        <v>[DBTemplate.xlsm]labels!AKP3:AKP4</v>
      </c>
      <c r="M490" s="14">
        <f t="shared" ca="1" si="9727"/>
        <v>0</v>
      </c>
      <c r="N490" s="14">
        <f t="shared" ca="1" si="9728"/>
        <v>2</v>
      </c>
      <c r="O490" s="14" t="str">
        <f t="shared" ca="1" si="9729"/>
        <v>q_119b</v>
      </c>
      <c r="P490" s="14" t="str">
        <f t="shared" ca="1" si="9730"/>
        <v>Thoracic Spine surgery in the last 5 years</v>
      </c>
      <c r="Q490" s="14" t="str">
        <f ca="1">IF($BP490,ADDRESS(3,D490+1,4,,"["&amp;wew!$G$7&amp;"]"&amp;_sheetname_dataframe)&amp;":"&amp;ADDRESS(2+ster!$C$14,D490+1,4),"")</f>
        <v>[DBTemplate.xlsm]data_frame!RU3:RU3</v>
      </c>
      <c r="R490" s="14" t="str">
        <f>IF($BP490,IF(MID(_xll.FORMULATEXT(INDEX(INDIRECT(Q490),1)),1,1)="=", _xll.FORMULATEXT(INDEX(INDIRECT(Q490),1),2,TRUE),""),"")</f>
        <v/>
      </c>
      <c r="S490" s="14">
        <f t="array" aca="1" ref="S490" ca="1">IF(H490,SUM(IF((IFERROR(INDIRECT(Q490)&lt;&gt;"",FALSE))*(INDIRECT(ster!$D$14)&lt;&gt;""),1,0)),"")</f>
        <v>1</v>
      </c>
      <c r="T490" s="14">
        <f t="array" aca="1" ref="T490" ca="1">IF(H490,IF(M490&gt;0,SUM(IFERROR(1*(MATCH(INDIRECT(Q490),INDIRECT(K490),0)&gt;0),0)*(INDIRECT(ster!$D$14)&lt;&gt;"")*NOT(ISNUMBER(INDIRECT(Q490)))),0),"")</f>
        <v>0</v>
      </c>
      <c r="U490" s="14">
        <f t="array" aca="1" ref="U490" ca="1">IF(H490,SUM((IFERROR(INDIRECT(Q490)="",FALSE))*(INDIRECT(ster!$D$14)&lt;&gt;"")),"")</f>
        <v>0</v>
      </c>
      <c r="V490" s="14">
        <f t="array" aca="1" ref="V490" ca="1">IF(H490,SUM((IFERROR(INDIRECT(Q490)="#ąś",TRUE))*(INDIRECT(ster!$D$14)&lt;&gt;"")),"")</f>
        <v>0</v>
      </c>
      <c r="W490" s="14">
        <f t="array" aca="1" ref="W490" ca="1">IF(H490,SUM(ISNUMBER(INDIRECT(Q490))*(INDIRECT(ster!$D$14)&lt;&gt;"")),"")</f>
        <v>1</v>
      </c>
      <c r="X490" s="14">
        <f t="array" aca="1" ref="X490" ca="1">IF(AND(H490,W490&gt;0),IF(wew!$B$3,MIN(IF((INDIRECT(ster!$D$14)&lt;&gt;"")*IFERROR(INDIRECT($Q490)&lt;&gt;"",FALSE),IFERROR(INDIRECT($Q490),"X"),"X")),"&lt;włącz podświetlanie wartości&gt;"),"—")</f>
        <v>2</v>
      </c>
      <c r="Y490" s="14">
        <f t="array" aca="1" ref="Y490" ca="1">IF(AND(H490,W490&gt;0),IF(wew!$B$3,MAX(IF((INDIRECT(ster!$D$14)&lt;&gt;"")*IFERROR(INDIRECT($Q490)&lt;&gt;"",FALSE),IFERROR(INDIRECT($Q490),"X"),"X")),"&lt;włącz podświetlanie wartości&gt;"),"—")</f>
        <v>2</v>
      </c>
      <c r="Z490" s="14">
        <f t="shared" ca="1" si="9731"/>
        <v>0</v>
      </c>
      <c r="AA490" s="12">
        <f t="shared" ca="1" si="9732"/>
        <v>1</v>
      </c>
      <c r="AB490" s="17">
        <f t="array" aca="1" ref="AB490" ca="1">IF(H490,IF(W490&gt;0,SUM((INDIRECT(ster!$D$14)&lt;&gt;"")*IFERROR((INDIRECT(Q490)&lt;&gt;"")*(INDIRECT(Q490)=INT(INDIRECT(Q490))),0)),0),"")</f>
        <v>1</v>
      </c>
      <c r="AC490" s="17">
        <f t="array" aca="1" ref="AC490" ca="1">IF(H490,W490-AB490,"")</f>
        <v>0</v>
      </c>
      <c r="AD490" s="17">
        <f t="shared" ca="1" si="9733"/>
        <v>1</v>
      </c>
      <c r="AE490" s="17" t="b">
        <f t="shared" ca="1" si="9734"/>
        <v>0</v>
      </c>
      <c r="AF490" s="17" t="str">
        <f ca="1">IF(AE490,IF($H490,ADDRESS(3,D490+2,4,,"["&amp;wew!$G$7&amp;"]"&amp;_sheetname_dataframe)&amp;":"&amp;ADDRESS(2+ster!$C$14,D490+2,4),""),"")</f>
        <v/>
      </c>
      <c r="AG490" s="17" t="str">
        <f t="shared" ca="1" si="9735"/>
        <v/>
      </c>
      <c r="AH490" s="17" t="b">
        <f t="shared" ca="1" si="9736"/>
        <v>0</v>
      </c>
      <c r="AI490" s="17" t="str">
        <f ca="1">IF(AH490,IF($H490,ADDRESS(3,D490+3,4,,"["&amp;wew!$G$7&amp;"]"&amp;_sheetname_dataframe)&amp;":"&amp;ADDRESS(2+ster!$C$14,D490+3,4),""),"")</f>
        <v/>
      </c>
      <c r="AJ490" s="17" t="str">
        <f t="shared" ca="1" si="9737"/>
        <v/>
      </c>
      <c r="AK490" s="17" t="b">
        <f t="shared" ca="1" si="9738"/>
        <v>0</v>
      </c>
      <c r="AL490" s="17" t="b">
        <f t="shared" ca="1" si="9739"/>
        <v>0</v>
      </c>
      <c r="AM490" s="17" t="b">
        <f t="shared" ca="1" si="9740"/>
        <v>0</v>
      </c>
      <c r="AN490" s="17">
        <f t="shared" ca="1" si="9741"/>
        <v>0</v>
      </c>
      <c r="AO490" s="24" t="str">
        <f t="shared" ca="1" si="9742"/>
        <v/>
      </c>
      <c r="AP490" s="24" t="str">
        <f t="shared" ca="1" si="9743"/>
        <v/>
      </c>
      <c r="AQ490" s="17" t="b">
        <f t="shared" ca="1" si="9744"/>
        <v>0</v>
      </c>
      <c r="AR490" s="17" t="b">
        <f t="shared" ca="1" si="9745"/>
        <v>0</v>
      </c>
      <c r="AS490" s="17" t="b">
        <f t="shared" ca="1" si="9746"/>
        <v>0</v>
      </c>
      <c r="AT490" s="17" t="b">
        <f t="shared" ca="1" si="9747"/>
        <v>0</v>
      </c>
      <c r="AU490" s="17" t="b">
        <f t="shared" ca="1" si="9748"/>
        <v>1</v>
      </c>
      <c r="AV490" s="17" t="b">
        <f t="shared" ca="1" si="9749"/>
        <v>0</v>
      </c>
      <c r="AW490" s="17" t="b">
        <f t="shared" ca="1" si="9750"/>
        <v>1</v>
      </c>
      <c r="AX490" s="14" t="b">
        <f t="array" aca="1" ref="AX490" ca="1">IF(H490,N490&gt;0,"")</f>
        <v>1</v>
      </c>
      <c r="AY490" s="17" t="str">
        <f t="shared" ca="1" si="9751"/>
        <v>C3:C4</v>
      </c>
      <c r="AZ490" s="17" t="b">
        <f t="array" aca="1" ref="AZ490" ca="1">IF(AY490&lt;&gt;"",SUM(1*ISERROR(MATCH(INDIRECT(AY490),INDIRECT(K490),0)))=0,"")</f>
        <v>1</v>
      </c>
      <c r="BA490" s="17" t="b">
        <f t="shared" ca="1" si="9752"/>
        <v>1</v>
      </c>
      <c r="BB490" s="17" t="b">
        <v>0</v>
      </c>
      <c r="BC490" s="17" t="b">
        <f t="shared" ca="1" si="9753"/>
        <v>1</v>
      </c>
      <c r="BD490" s="17" t="b">
        <f t="shared" ca="1" si="9754"/>
        <v>0</v>
      </c>
      <c r="BE490" s="17" t="b">
        <f t="shared" ca="1" si="9755"/>
        <v>0</v>
      </c>
      <c r="BF490" s="17" t="b">
        <f t="shared" ca="1" si="9756"/>
        <v>0</v>
      </c>
      <c r="BG490" s="17" t="b">
        <f t="shared" ca="1" si="9757"/>
        <v>0</v>
      </c>
      <c r="BH490" s="17" t="b">
        <f t="shared" ca="1" si="9758"/>
        <v>1</v>
      </c>
      <c r="BI490" s="17">
        <f t="shared" ca="1" si="9759"/>
        <v>2</v>
      </c>
      <c r="BJ490" s="17" t="b">
        <f t="shared" ca="1" si="9760"/>
        <v>0</v>
      </c>
      <c r="BK490" s="17" t="str">
        <f t="shared" ca="1" si="9761"/>
        <v/>
      </c>
      <c r="BL490" s="17" t="str">
        <f t="shared" ca="1" si="9762"/>
        <v/>
      </c>
      <c r="BM490" s="17" t="str">
        <f t="shared" ca="1" si="9763"/>
        <v>F</v>
      </c>
      <c r="BN490" s="17" t="str">
        <f t="shared" ca="1" si="9764"/>
        <v>F</v>
      </c>
      <c r="BO490" s="17" t="str">
        <f t="shared" ca="1" si="9765"/>
        <v>N</v>
      </c>
      <c r="BP490" s="14" t="b">
        <f t="shared" ca="1" si="9766"/>
        <v>1</v>
      </c>
      <c r="BQ490" s="35"/>
      <c r="BX490" s="16"/>
      <c r="BY490" s="16"/>
      <c r="BZ490" s="16"/>
      <c r="CA490" s="16"/>
      <c r="CB490" s="16"/>
      <c r="CC490" s="16"/>
      <c r="CD490" s="16"/>
      <c r="CE490" s="16"/>
      <c r="CF490" s="16"/>
      <c r="CN490" s="14">
        <f ca="1">IF(H490,IFERROR(IsVariableNameLegal(O490),0),0)</f>
        <v>0</v>
      </c>
      <c r="CO490" s="14" t="str">
        <f t="array" aca="1" ref="CO490" ca="1">IF(H490,IF(COUNTIF(INDIRECT(wew!$C$13),O490)&gt;1,TRIM(SUBSTITUTE(_xll.MCONCAT(IF((INDIRECT(wew!$C$13)=O490)*(COLUMN(INDIRECT(wew!$C$13))&lt;&gt;D490+1),-1+COLUMN(INDIRECT(wew!$C$13)),"")," "),"  "," ")),""),"")</f>
        <v/>
      </c>
      <c r="CP490" s="14" t="str">
        <f t="array" aca="1" ref="CP490" ca="1">IF(P490&lt;&gt;"",IF(LEN(P490)&gt;150,1,""),"")</f>
        <v/>
      </c>
      <c r="CQ490" s="14" t="str">
        <f t="array" aca="1" ref="CQ490" ca="1">IF(AND(H490,NOT(ster!$J$3)),IF(COUNTIF(INDIRECT(wew!$C$15),P490)&gt;1,TRIM(SUBSTITUTE(_xll.MCONCAT(IF((INDIRECT(wew!$C$15)=P490)*(COLUMN(INDIRECT(wew!$C$15))&lt;&gt;D490+1),-1+COLUMN(INDIRECT(wew!$C$15)),"")," "),"  "," ")),""),"")</f>
        <v/>
      </c>
      <c r="CR490" s="14" t="str">
        <f t="array" aca="1" ref="CR490" ca="1">IF(H490,IF(AND(W490&gt;0,AO490&lt;&gt;""),TRIM(SUBSTITUTE(_xll.MCONCAT(IFERROR(IF(ISNUMBER(INDIRECT(Q490)),IF((INDIRECT(ster!$D$14)&lt;&gt;"")*(INDIRECT(Q490)&lt;AO490),INDIRECT(ster!$D$14) &amp; ": " &amp;  SUBSTITUTE(IF( AV490,IFERROR(TEXT(INDIRECT(Q490),"rrrr-mm-dd") &amp;" (" &amp; INDIRECT(Q490) &amp;")",INDIRECT(Q490)),INDIRECT(Q490))," "," "),""),""),"")," "),"  "," ")),""),"")</f>
        <v/>
      </c>
      <c r="CS490" s="14" t="str">
        <f t="array" aca="1" ref="CS490" ca="1">IF(H490,IF(AND(W490&gt;0,AP490&lt;&gt;""),TRIM(SUBSTITUTE(_xll.MCONCAT(IFERROR(IF(ISNUMBER(INDIRECT(Q490)),IF((INDIRECT(ster!$D$14)&lt;&gt;"")*(INDIRECT(Q490)&gt;AP490),INDIRECT(ster!$D$14) &amp; ": " &amp;  SUBSTITUTE(IF( AV490,IFERROR(TEXT(INDIRECT(Q490),"rrrr-mm-dd")&amp;" (" &amp; INDIRECT(Q490) &amp;")",INDIRECT(Q490)),INDIRECT(Q490))," "," "),""),""),"")," "),"  "," ")),""),"")</f>
        <v/>
      </c>
      <c r="CT490" s="14" t="str">
        <f t="array" aca="1" ref="CT490" ca="1">IF(H490,IF(AND(N490&gt;0,AR490),TRIM(SUBSTITUTE(_xll.MCONCAT(IFERROR(IF(ISNUMBER(INDIRECT(Q490)),IF((INDIRECT(ster!$D$14)&lt;&gt;"")*(IFERROR(0*(MATCH(INDIRECT(Q490),INDIRECT(K490),0)&gt;0),1)),INDIRECT(ster!$D$14) &amp; ": " &amp;  SUBSTITUTE(IF( AV490,IFERROR(TEXT(INDIRECT(Q490),"rrrr-mm-dd")&amp;" (" &amp; INDIRECT(Q490) &amp;")",INDIRECT(Q490)),INDIRECT(Q490))," "," "),""),""),"")," "),"  "," ")),""),"")</f>
        <v/>
      </c>
      <c r="CU490" s="14" t="str">
        <f t="array" aca="1" ref="CU490" ca="1">IF(H490,IF(AND(V490&gt;0),TRIM(SUBSTITUTE(_xll.MCONCAT(IF((INDIRECT(ster!$D$14)&lt;&gt;"")*(IFERROR(0*(INDIRECT(Q490)&lt;&gt;""),1)),INDIRECT(ster!$D$14),"")," "),"  "," ")),""),"")</f>
        <v/>
      </c>
      <c r="CV490" s="14" t="str">
        <f t="array" aca="1" ref="CV490" ca="1">IF(H490,IF(AS490,
TRIM(SUBSTITUTE(_xll.MCONCAT(IF(
   (INDIRECT(ster!$D$14)&lt;&gt;"")*
   ((INDIRECT(Q490)="")+
      NOT(ISNUMBER(INDIRECT(Q490)))*
      NOT(ISERROR(MATCH(INDIRECT(Q490),INDIRECT(K490),0)))
    ),
      INDIRECT(ster!$D$14),
   "")," "),"  "," ")),
""),"")</f>
        <v/>
      </c>
      <c r="CW490" s="14" t="str">
        <f t="array" aca="1" ref="CW490" ca="1">IF(H490,IF(AND(AQ490),TRIM(SUBSTITUTE(_xll.MCONCAT(IFERROR(IF(ISNUMBER(INDIRECT(Q490)),IF((INDIRECT(ster!$D$14)&lt;&gt;"")*(INDIRECT(Q490)&lt;&gt;INT(INDIRECT(Q490))),INDIRECT(ster!$D$14) &amp; ": " &amp; INDIRECT(Q490),""),""),"")," "),"  "," ")),""),"")</f>
        <v/>
      </c>
      <c r="CX490" s="14" t="str">
        <f t="array" aca="1" ref="CX490" ca="1">IF(H490,IF(OR(AU490,AV490),TRIM(SUBSTITUTE(_xll.MCONCAT(IF((INDIRECT(ster!$D$14)&lt;&gt;"")*NOT(ISNUMBER(INDIRECT(Q490))),IF(ISERROR(MATCH(INDIRECT(Q490),INDIRECT(K490),0)),IFERROR(IF(INDIRECT(Q490)&lt;&gt;"",INDIRECT(ster!$D$14) &amp; ": " &amp; SUBSTITUTE(INDIRECT(Q490)," "," "),""),""),""),"")," "),"  "," ")),""),"")</f>
        <v/>
      </c>
      <c r="CY490" s="14" t="str">
        <f t="array" aca="1" ref="CY490" ca="1">IF(H490,IF(AE490,TRIM(SUBSTITUTE(_xll.MCONCAT(IF((INDIRECT(ster!$D$14)&lt;&gt;"")*IFERROR(NOT(INDIRECT(AF490)),FALSE),IF(ISERROR(MATCH(INDIRECT(Q490),INDIRECT(K490),0)),IFERROR(IF(INDIRECT(Q490)&lt;&gt;"",INDIRECT(ster!$D$14)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CZ490" s="14" t="str">
        <f t="array" aca="1" ref="CZ490" ca="1">IF(H490,IF(AH490,TRIM(SUBSTITUTE(_xll.MCONCAT(IF((INDIRECT(ster!$D$14)&lt;&gt;"")*IFERROR(NOT(INDIRECT(AI490)),FALSE),IF(ISERROR(MATCH(INDIRECT(Q490),INDIRECT(K490),0)),IFERROR(IF(INDIRECT(Q490)&lt;&gt;"",INDIRECT(ster!$D$14)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DC490" s="14" t="str">
        <f ca="1">SUBSTITUTE(SUBSTITUTE(SUBSTITUTE(SUBSTITUTE(_xll.MCONCAT(DG490:DS490,"■"),"■■","■"),"■■","■"),"■■","■"),"■■","■")</f>
        <v>■</v>
      </c>
      <c r="DD490" s="14" t="str">
        <f t="shared" ca="1" si="9767"/>
        <v/>
      </c>
      <c r="DE490" s="14" t="str">
        <f t="shared" ca="1" si="9768"/>
        <v/>
      </c>
      <c r="DF490" s="14" t="str">
        <f t="shared" ca="1" si="9769"/>
        <v/>
      </c>
      <c r="DG490" s="14" t="str">
        <f t="shared" ca="1" si="9770"/>
        <v/>
      </c>
      <c r="DH490" s="14" t="str">
        <f t="shared" ca="1" si="9771"/>
        <v/>
      </c>
      <c r="DI490" s="14" t="str">
        <f t="shared" ca="1" si="9772"/>
        <v/>
      </c>
      <c r="DJ490" s="14" t="str">
        <f t="shared" ca="1" si="9773"/>
        <v/>
      </c>
      <c r="DK490" s="14" t="str">
        <f t="shared" ca="1" si="9774"/>
        <v/>
      </c>
      <c r="DL490" s="14" t="str">
        <f t="shared" ca="1" si="9775"/>
        <v/>
      </c>
      <c r="DM490" s="14" t="str">
        <f t="shared" ca="1" si="9776"/>
        <v/>
      </c>
      <c r="DN490" s="14" t="str">
        <f t="array" aca="1" ref="DN490" ca="1">IF(CU490&lt;&gt;"","There are errors in the entered values in the following cases: " &amp;SUBSTITUTE(CU490," ",", "),"")</f>
        <v/>
      </c>
      <c r="DO490" s="14" t="str">
        <f t="shared" ca="1" si="9777"/>
        <v/>
      </c>
      <c r="DP490" s="14" t="str">
        <f t="shared" ca="1" si="9778"/>
        <v/>
      </c>
      <c r="DQ490" s="14" t="str">
        <f t="shared" ca="1" si="9779"/>
        <v/>
      </c>
      <c r="DR490" s="14" t="str">
        <f t="shared" ca="1" si="9780"/>
        <v/>
      </c>
      <c r="DS490" s="14" t="str">
        <f t="shared" ca="1" si="9781"/>
        <v/>
      </c>
      <c r="DZ490" s="14" t="b">
        <f t="shared" ca="1" si="9782"/>
        <v>0</v>
      </c>
      <c r="EA490" s="14" t="str">
        <f t="shared" ca="1" si="9783"/>
        <v>Thoracic Spine surgery in the last 5 years (q_119b)</v>
      </c>
      <c r="EB490" s="14" t="str">
        <f t="shared" ca="1" si="9784"/>
        <v xml:space="preserve">Values must be numeric. </v>
      </c>
      <c r="EC490" s="14" t="str">
        <f t="shared" ca="1" si="9785"/>
        <v xml:space="preserve">Thoracic Spine surgery in the last 5 years (q_119b): Values must be numeric. </v>
      </c>
      <c r="ED490" s="14" t="str">
        <f t="shared" ca="1" si="9786"/>
        <v/>
      </c>
      <c r="EE490" s="14" t="str">
        <f t="shared" ca="1" si="9787"/>
        <v>Values must be numeric</v>
      </c>
      <c r="EF490" s="14" t="str">
        <f t="shared" ca="1" si="9788"/>
        <v/>
      </c>
      <c r="EG490" s="14" t="str">
        <f t="shared" ca="1" si="9789"/>
        <v/>
      </c>
      <c r="EM490" s="14" t="b">
        <f t="shared" ca="1" si="9790"/>
        <v>1</v>
      </c>
      <c r="EN490" s="14">
        <f t="shared" ca="1" si="9791"/>
        <v>458</v>
      </c>
      <c r="EO490" s="14" t="str">
        <f t="shared" ca="1" si="9792"/>
        <v>q_119b</v>
      </c>
      <c r="EP490" s="14" t="str">
        <f t="shared" ca="1" si="9793"/>
        <v xml:space="preserve">Thoracic Spine surgery in the last 5 years (q_119b): Values must be numeric. </v>
      </c>
      <c r="EQ490" s="14" t="str">
        <f t="shared" ca="1" si="9794"/>
        <v/>
      </c>
    </row>
    <row r="491" spans="2:147" s="14" customFormat="1">
      <c r="B491" s="14" t="str">
        <f t="shared" ca="1" si="9720"/>
        <v/>
      </c>
      <c r="C491" s="14">
        <f t="shared" ca="1" si="9721"/>
        <v>459</v>
      </c>
      <c r="D491" s="14">
        <f t="shared" si="9722"/>
        <v>489</v>
      </c>
      <c r="E491" s="14" t="str">
        <f t="shared" ca="1" si="9723"/>
        <v>D</v>
      </c>
      <c r="F491" s="14" t="str">
        <f t="shared" ca="1" si="9724"/>
        <v>q_119c</v>
      </c>
      <c r="G491" s="14" t="str">
        <f t="shared" ca="1" si="9725"/>
        <v>Lumbo-Sacral Spine surgery in the last 5 years</v>
      </c>
      <c r="H491" s="14" t="b">
        <f t="shared" ca="1" si="9726"/>
        <v>1</v>
      </c>
      <c r="I491" s="14" t="str">
        <f ca="1">IF($H491,ADDRESS(3,(D491+1)*2-1,4,,"["&amp;wew!$G$7&amp;"]"&amp;_sheetname_labels)&amp;":"&amp;ADDRESS(2+ster!$B$20,(D491+1)*2-1,4),"")</f>
        <v>[DBTemplate.xlsm]labels!AKQ3:AKQ61</v>
      </c>
      <c r="J491" s="14">
        <f t="array" aca="1" ref="J491" ca="1">IF(H491,MAX(0,MAX(IF(INDIRECT(I491)&lt;&gt;"",ROW(INDIRECT(I491)),""))-2),"")</f>
        <v>2</v>
      </c>
      <c r="K491" s="14" t="str">
        <f ca="1">IF($H491,IF($J491&gt;0,ADDRESS(3,(D491+1)*2-1,4,,"["&amp;wew!$G$7&amp;"]"&amp;_sheetname_labels)&amp;":"&amp;ADDRESS(2+J491,(D491+1)*2-1,4),""),"")</f>
        <v>[DBTemplate.xlsm]labels!AKQ3:AKQ4</v>
      </c>
      <c r="L491" s="14" t="str">
        <f ca="1">IF($H491,IF($J491&gt;0,ADDRESS(3,(D491+1)*2,4,,"["&amp;wew!$G$7&amp;"]"&amp;_sheetname_labels)&amp;":"&amp;ADDRESS(2+J491,(D491+1)*2,4),""),"")</f>
        <v>[DBTemplate.xlsm]labels!AKR3:AKR4</v>
      </c>
      <c r="M491" s="14">
        <f t="shared" ca="1" si="9727"/>
        <v>0</v>
      </c>
      <c r="N491" s="14">
        <f t="shared" ca="1" si="9728"/>
        <v>2</v>
      </c>
      <c r="O491" s="14" t="str">
        <f t="shared" ca="1" si="9729"/>
        <v>q_119c</v>
      </c>
      <c r="P491" s="14" t="str">
        <f t="shared" ca="1" si="9730"/>
        <v>Lumbo-Sacral Spine surgery in the last 5 years</v>
      </c>
      <c r="Q491" s="14" t="str">
        <f ca="1">IF($BP491,ADDRESS(3,D491+1,4,,"["&amp;wew!$G$7&amp;"]"&amp;_sheetname_dataframe)&amp;":"&amp;ADDRESS(2+ster!$C$14,D491+1,4),"")</f>
        <v>[DBTemplate.xlsm]data_frame!RV3:RV3</v>
      </c>
      <c r="R491" s="14" t="str">
        <f>IF($BP491,IF(MID(_xll.FORMULATEXT(INDEX(INDIRECT(Q491),1)),1,1)="=", _xll.FORMULATEXT(INDEX(INDIRECT(Q491),1),2,TRUE),""),"")</f>
        <v/>
      </c>
      <c r="S491" s="14">
        <f t="array" aca="1" ref="S491" ca="1">IF(H491,SUM(IF((IFERROR(INDIRECT(Q491)&lt;&gt;"",FALSE))*(INDIRECT(ster!$D$14)&lt;&gt;""),1,0)),"")</f>
        <v>1</v>
      </c>
      <c r="T491" s="14">
        <f t="array" aca="1" ref="T491" ca="1">IF(H491,IF(M491&gt;0,SUM(IFERROR(1*(MATCH(INDIRECT(Q491),INDIRECT(K491),0)&gt;0),0)*(INDIRECT(ster!$D$14)&lt;&gt;"")*NOT(ISNUMBER(INDIRECT(Q491)))),0),"")</f>
        <v>0</v>
      </c>
      <c r="U491" s="14">
        <f t="array" aca="1" ref="U491" ca="1">IF(H491,SUM((IFERROR(INDIRECT(Q491)="",FALSE))*(INDIRECT(ster!$D$14)&lt;&gt;"")),"")</f>
        <v>0</v>
      </c>
      <c r="V491" s="14">
        <f t="array" aca="1" ref="V491" ca="1">IF(H491,SUM((IFERROR(INDIRECT(Q491)="#ąś",TRUE))*(INDIRECT(ster!$D$14)&lt;&gt;"")),"")</f>
        <v>0</v>
      </c>
      <c r="W491" s="14">
        <f t="array" aca="1" ref="W491" ca="1">IF(H491,SUM(ISNUMBER(INDIRECT(Q491))*(INDIRECT(ster!$D$14)&lt;&gt;"")),"")</f>
        <v>1</v>
      </c>
      <c r="X491" s="14">
        <f t="array" aca="1" ref="X491" ca="1">IF(AND(H491,W491&gt;0),IF(wew!$B$3,MIN(IF((INDIRECT(ster!$D$14)&lt;&gt;"")*IFERROR(INDIRECT($Q491)&lt;&gt;"",FALSE),IFERROR(INDIRECT($Q491),"X"),"X")),"&lt;włącz podświetlanie wartości&gt;"),"—")</f>
        <v>2</v>
      </c>
      <c r="Y491" s="14">
        <f t="array" aca="1" ref="Y491" ca="1">IF(AND(H491,W491&gt;0),IF(wew!$B$3,MAX(IF((INDIRECT(ster!$D$14)&lt;&gt;"")*IFERROR(INDIRECT($Q491)&lt;&gt;"",FALSE),IFERROR(INDIRECT($Q491),"X"),"X")),"&lt;włącz podświetlanie wartości&gt;"),"—")</f>
        <v>2</v>
      </c>
      <c r="Z491" s="14">
        <f t="shared" ca="1" si="9731"/>
        <v>0</v>
      </c>
      <c r="AA491" s="12">
        <f t="shared" ca="1" si="9732"/>
        <v>1</v>
      </c>
      <c r="AB491" s="17">
        <f t="array" aca="1" ref="AB491" ca="1">IF(H491,IF(W491&gt;0,SUM((INDIRECT(ster!$D$14)&lt;&gt;"")*IFERROR((INDIRECT(Q491)&lt;&gt;"")*(INDIRECT(Q491)=INT(INDIRECT(Q491))),0)),0),"")</f>
        <v>1</v>
      </c>
      <c r="AC491" s="17">
        <f t="array" aca="1" ref="AC491" ca="1">IF(H491,W491-AB491,"")</f>
        <v>0</v>
      </c>
      <c r="AD491" s="17">
        <f t="shared" ca="1" si="9733"/>
        <v>1</v>
      </c>
      <c r="AE491" s="17" t="b">
        <f t="shared" ca="1" si="9734"/>
        <v>0</v>
      </c>
      <c r="AF491" s="17" t="str">
        <f ca="1">IF(AE491,IF($H491,ADDRESS(3,D491+2,4,,"["&amp;wew!$G$7&amp;"]"&amp;_sheetname_dataframe)&amp;":"&amp;ADDRESS(2+ster!$C$14,D491+2,4),""),"")</f>
        <v/>
      </c>
      <c r="AG491" s="17" t="str">
        <f t="shared" ca="1" si="9735"/>
        <v/>
      </c>
      <c r="AH491" s="17" t="b">
        <f t="shared" ca="1" si="9736"/>
        <v>0</v>
      </c>
      <c r="AI491" s="17" t="str">
        <f ca="1">IF(AH491,IF($H491,ADDRESS(3,D491+3,4,,"["&amp;wew!$G$7&amp;"]"&amp;_sheetname_dataframe)&amp;":"&amp;ADDRESS(2+ster!$C$14,D491+3,4),""),"")</f>
        <v/>
      </c>
      <c r="AJ491" s="17" t="str">
        <f t="shared" ca="1" si="9737"/>
        <v/>
      </c>
      <c r="AK491" s="17" t="b">
        <f t="shared" ca="1" si="9738"/>
        <v>0</v>
      </c>
      <c r="AL491" s="17" t="b">
        <f t="shared" ca="1" si="9739"/>
        <v>0</v>
      </c>
      <c r="AM491" s="17" t="b">
        <f t="shared" ca="1" si="9740"/>
        <v>0</v>
      </c>
      <c r="AN491" s="17">
        <f t="shared" ca="1" si="9741"/>
        <v>0</v>
      </c>
      <c r="AO491" s="24" t="str">
        <f t="shared" ca="1" si="9742"/>
        <v/>
      </c>
      <c r="AP491" s="24" t="str">
        <f t="shared" ca="1" si="9743"/>
        <v/>
      </c>
      <c r="AQ491" s="17" t="b">
        <f t="shared" ca="1" si="9744"/>
        <v>0</v>
      </c>
      <c r="AR491" s="17" t="b">
        <f t="shared" ca="1" si="9745"/>
        <v>0</v>
      </c>
      <c r="AS491" s="17" t="b">
        <f t="shared" ca="1" si="9746"/>
        <v>0</v>
      </c>
      <c r="AT491" s="17" t="b">
        <f t="shared" ca="1" si="9747"/>
        <v>0</v>
      </c>
      <c r="AU491" s="17" t="b">
        <f t="shared" ca="1" si="9748"/>
        <v>1</v>
      </c>
      <c r="AV491" s="17" t="b">
        <f t="shared" ca="1" si="9749"/>
        <v>0</v>
      </c>
      <c r="AW491" s="17" t="b">
        <f t="shared" ca="1" si="9750"/>
        <v>1</v>
      </c>
      <c r="AX491" s="14" t="b">
        <f t="array" aca="1" ref="AX491" ca="1">IF(H491,N491&gt;0,"")</f>
        <v>1</v>
      </c>
      <c r="AY491" s="17" t="str">
        <f t="shared" ca="1" si="9751"/>
        <v>C3:C4</v>
      </c>
      <c r="AZ491" s="17" t="b">
        <f t="array" aca="1" ref="AZ491" ca="1">IF(AY491&lt;&gt;"",SUM(1*ISERROR(MATCH(INDIRECT(AY491),INDIRECT(K491),0)))=0,"")</f>
        <v>1</v>
      </c>
      <c r="BA491" s="17" t="b">
        <f t="shared" ca="1" si="9752"/>
        <v>1</v>
      </c>
      <c r="BB491" s="17" t="b">
        <v>0</v>
      </c>
      <c r="BC491" s="17" t="b">
        <f t="shared" ca="1" si="9753"/>
        <v>1</v>
      </c>
      <c r="BD491" s="17" t="b">
        <f t="shared" ca="1" si="9754"/>
        <v>0</v>
      </c>
      <c r="BE491" s="17" t="b">
        <f t="shared" ca="1" si="9755"/>
        <v>0</v>
      </c>
      <c r="BF491" s="17" t="b">
        <f t="shared" ca="1" si="9756"/>
        <v>0</v>
      </c>
      <c r="BG491" s="17" t="b">
        <f t="shared" ca="1" si="9757"/>
        <v>0</v>
      </c>
      <c r="BH491" s="17" t="b">
        <f t="shared" ca="1" si="9758"/>
        <v>1</v>
      </c>
      <c r="BI491" s="17">
        <f t="shared" ca="1" si="9759"/>
        <v>2</v>
      </c>
      <c r="BJ491" s="17" t="b">
        <f t="shared" ca="1" si="9760"/>
        <v>0</v>
      </c>
      <c r="BK491" s="17" t="str">
        <f t="shared" ca="1" si="9761"/>
        <v/>
      </c>
      <c r="BL491" s="17" t="str">
        <f t="shared" ca="1" si="9762"/>
        <v/>
      </c>
      <c r="BM491" s="17" t="str">
        <f t="shared" ca="1" si="9763"/>
        <v>F</v>
      </c>
      <c r="BN491" s="17" t="str">
        <f t="shared" ca="1" si="9764"/>
        <v>F</v>
      </c>
      <c r="BO491" s="17" t="str">
        <f t="shared" ca="1" si="9765"/>
        <v>N</v>
      </c>
      <c r="BP491" s="14" t="b">
        <f t="shared" ca="1" si="9766"/>
        <v>1</v>
      </c>
      <c r="BQ491" s="35"/>
      <c r="BX491" s="16"/>
      <c r="BY491" s="16"/>
      <c r="BZ491" s="16"/>
      <c r="CA491" s="16"/>
      <c r="CB491" s="16"/>
      <c r="CC491" s="16"/>
      <c r="CD491" s="16"/>
      <c r="CE491" s="16"/>
      <c r="CF491" s="16"/>
      <c r="CN491" s="14">
        <f ca="1">IF(H491,IFERROR(IsVariableNameLegal(O491),0),0)</f>
        <v>0</v>
      </c>
      <c r="CO491" s="14" t="str">
        <f t="array" aca="1" ref="CO491" ca="1">IF(H491,IF(COUNTIF(INDIRECT(wew!$C$13),O491)&gt;1,TRIM(SUBSTITUTE(_xll.MCONCAT(IF((INDIRECT(wew!$C$13)=O491)*(COLUMN(INDIRECT(wew!$C$13))&lt;&gt;D491+1),-1+COLUMN(INDIRECT(wew!$C$13)),"")," "),"  "," ")),""),"")</f>
        <v/>
      </c>
      <c r="CP491" s="14" t="str">
        <f t="array" aca="1" ref="CP491" ca="1">IF(P491&lt;&gt;"",IF(LEN(P491)&gt;150,1,""),"")</f>
        <v/>
      </c>
      <c r="CQ491" s="14" t="str">
        <f t="array" aca="1" ref="CQ491" ca="1">IF(AND(H491,NOT(ster!$J$3)),IF(COUNTIF(INDIRECT(wew!$C$15),P491)&gt;1,TRIM(SUBSTITUTE(_xll.MCONCAT(IF((INDIRECT(wew!$C$15)=P491)*(COLUMN(INDIRECT(wew!$C$15))&lt;&gt;D491+1),-1+COLUMN(INDIRECT(wew!$C$15)),"")," "),"  "," ")),""),"")</f>
        <v/>
      </c>
      <c r="CR491" s="14" t="str">
        <f t="array" aca="1" ref="CR491" ca="1">IF(H491,IF(AND(W491&gt;0,AO491&lt;&gt;""),TRIM(SUBSTITUTE(_xll.MCONCAT(IFERROR(IF(ISNUMBER(INDIRECT(Q491)),IF((INDIRECT(ster!$D$14)&lt;&gt;"")*(INDIRECT(Q491)&lt;AO491),INDIRECT(ster!$D$14) &amp; ": " &amp;  SUBSTITUTE(IF( AV491,IFERROR(TEXT(INDIRECT(Q491),"rrrr-mm-dd") &amp;" (" &amp; INDIRECT(Q491) &amp;")",INDIRECT(Q491)),INDIRECT(Q491))," "," "),""),""),"")," "),"  "," ")),""),"")</f>
        <v/>
      </c>
      <c r="CS491" s="14" t="str">
        <f t="array" aca="1" ref="CS491" ca="1">IF(H491,IF(AND(W491&gt;0,AP491&lt;&gt;""),TRIM(SUBSTITUTE(_xll.MCONCAT(IFERROR(IF(ISNUMBER(INDIRECT(Q491)),IF((INDIRECT(ster!$D$14)&lt;&gt;"")*(INDIRECT(Q491)&gt;AP491),INDIRECT(ster!$D$14) &amp; ": " &amp;  SUBSTITUTE(IF( AV491,IFERROR(TEXT(INDIRECT(Q491),"rrrr-mm-dd")&amp;" (" &amp; INDIRECT(Q491) &amp;")",INDIRECT(Q491)),INDIRECT(Q491))," "," "),""),""),"")," "),"  "," ")),""),"")</f>
        <v/>
      </c>
      <c r="CT491" s="14" t="str">
        <f t="array" aca="1" ref="CT491" ca="1">IF(H491,IF(AND(N491&gt;0,AR491),TRIM(SUBSTITUTE(_xll.MCONCAT(IFERROR(IF(ISNUMBER(INDIRECT(Q491)),IF((INDIRECT(ster!$D$14)&lt;&gt;"")*(IFERROR(0*(MATCH(INDIRECT(Q491),INDIRECT(K491),0)&gt;0),1)),INDIRECT(ster!$D$14) &amp; ": " &amp;  SUBSTITUTE(IF( AV491,IFERROR(TEXT(INDIRECT(Q491),"rrrr-mm-dd")&amp;" (" &amp; INDIRECT(Q491) &amp;")",INDIRECT(Q491)),INDIRECT(Q491))," "," "),""),""),"")," "),"  "," ")),""),"")</f>
        <v/>
      </c>
      <c r="CU491" s="14" t="str">
        <f t="array" aca="1" ref="CU491" ca="1">IF(H491,IF(AND(V491&gt;0),TRIM(SUBSTITUTE(_xll.MCONCAT(IF((INDIRECT(ster!$D$14)&lt;&gt;"")*(IFERROR(0*(INDIRECT(Q491)&lt;&gt;""),1)),INDIRECT(ster!$D$14),"")," "),"  "," ")),""),"")</f>
        <v/>
      </c>
      <c r="CV491" s="14" t="str">
        <f t="array" aca="1" ref="CV491" ca="1">IF(H491,IF(AS491,
TRIM(SUBSTITUTE(_xll.MCONCAT(IF(
   (INDIRECT(ster!$D$14)&lt;&gt;"")*
   ((INDIRECT(Q491)="")+
      NOT(ISNUMBER(INDIRECT(Q491)))*
      NOT(ISERROR(MATCH(INDIRECT(Q491),INDIRECT(K491),0)))
    ),
      INDIRECT(ster!$D$14),
   "")," "),"  "," ")),
""),"")</f>
        <v/>
      </c>
      <c r="CW491" s="14" t="str">
        <f t="array" aca="1" ref="CW491" ca="1">IF(H491,IF(AND(AQ491),TRIM(SUBSTITUTE(_xll.MCONCAT(IFERROR(IF(ISNUMBER(INDIRECT(Q491)),IF((INDIRECT(ster!$D$14)&lt;&gt;"")*(INDIRECT(Q491)&lt;&gt;INT(INDIRECT(Q491))),INDIRECT(ster!$D$14) &amp; ": " &amp; INDIRECT(Q491),""),""),"")," "),"  "," ")),""),"")</f>
        <v/>
      </c>
      <c r="CX491" s="14" t="str">
        <f t="array" aca="1" ref="CX491" ca="1">IF(H491,IF(OR(AU491,AV491),TRIM(SUBSTITUTE(_xll.MCONCAT(IF((INDIRECT(ster!$D$14)&lt;&gt;"")*NOT(ISNUMBER(INDIRECT(Q491))),IF(ISERROR(MATCH(INDIRECT(Q491),INDIRECT(K491),0)),IFERROR(IF(INDIRECT(Q491)&lt;&gt;"",INDIRECT(ster!$D$14) &amp; ": " &amp; SUBSTITUTE(INDIRECT(Q491)," "," "),""),""),""),"")," "),"  "," ")),""),"")</f>
        <v/>
      </c>
      <c r="CY491" s="14" t="str">
        <f t="array" aca="1" ref="CY491" ca="1">IF(H491,IF(AE491,TRIM(SUBSTITUTE(_xll.MCONCAT(IF((INDIRECT(ster!$D$14)&lt;&gt;"")*IFERROR(NOT(INDIRECT(AF491)),FALSE),IF(ISERROR(MATCH(INDIRECT(Q491),INDIRECT(K491),0)),IFERROR(IF(INDIRECT(Q491)&lt;&gt;"",INDIRECT(ster!$D$14)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CZ491" s="14" t="str">
        <f t="array" aca="1" ref="CZ491" ca="1">IF(H491,IF(AH491,TRIM(SUBSTITUTE(_xll.MCONCAT(IF((INDIRECT(ster!$D$14)&lt;&gt;"")*IFERROR(NOT(INDIRECT(AI491)),FALSE),IF(ISERROR(MATCH(INDIRECT(Q491),INDIRECT(K491),0)),IFERROR(IF(INDIRECT(Q491)&lt;&gt;"",INDIRECT(ster!$D$14)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DC491" s="14" t="str">
        <f ca="1">SUBSTITUTE(SUBSTITUTE(SUBSTITUTE(SUBSTITUTE(_xll.MCONCAT(DG491:DS491,"■"),"■■","■"),"■■","■"),"■■","■"),"■■","■")</f>
        <v>■</v>
      </c>
      <c r="DD491" s="14" t="str">
        <f t="shared" ca="1" si="9767"/>
        <v/>
      </c>
      <c r="DE491" s="14" t="str">
        <f t="shared" ca="1" si="9768"/>
        <v/>
      </c>
      <c r="DF491" s="14" t="str">
        <f t="shared" ca="1" si="9769"/>
        <v/>
      </c>
      <c r="DG491" s="14" t="str">
        <f t="shared" ca="1" si="9770"/>
        <v/>
      </c>
      <c r="DH491" s="14" t="str">
        <f t="shared" ca="1" si="9771"/>
        <v/>
      </c>
      <c r="DI491" s="14" t="str">
        <f t="shared" ca="1" si="9772"/>
        <v/>
      </c>
      <c r="DJ491" s="14" t="str">
        <f t="shared" ca="1" si="9773"/>
        <v/>
      </c>
      <c r="DK491" s="14" t="str">
        <f t="shared" ca="1" si="9774"/>
        <v/>
      </c>
      <c r="DL491" s="14" t="str">
        <f t="shared" ca="1" si="9775"/>
        <v/>
      </c>
      <c r="DM491" s="14" t="str">
        <f t="shared" ca="1" si="9776"/>
        <v/>
      </c>
      <c r="DN491" s="14" t="str">
        <f t="array" aca="1" ref="DN491" ca="1">IF(CU491&lt;&gt;"","There are errors in the entered values in the following cases: " &amp;SUBSTITUTE(CU491," ",", "),"")</f>
        <v/>
      </c>
      <c r="DO491" s="14" t="str">
        <f t="shared" ca="1" si="9777"/>
        <v/>
      </c>
      <c r="DP491" s="14" t="str">
        <f t="shared" ca="1" si="9778"/>
        <v/>
      </c>
      <c r="DQ491" s="14" t="str">
        <f t="shared" ca="1" si="9779"/>
        <v/>
      </c>
      <c r="DR491" s="14" t="str">
        <f t="shared" ca="1" si="9780"/>
        <v/>
      </c>
      <c r="DS491" s="14" t="str">
        <f t="shared" ca="1" si="9781"/>
        <v/>
      </c>
      <c r="DZ491" s="14" t="b">
        <f t="shared" ca="1" si="9782"/>
        <v>0</v>
      </c>
      <c r="EA491" s="14" t="str">
        <f t="shared" ca="1" si="9783"/>
        <v>Lumbo-Sacral Spine surgery in the last 5 years (q_119c)</v>
      </c>
      <c r="EB491" s="14" t="str">
        <f t="shared" ca="1" si="9784"/>
        <v xml:space="preserve">Values must be numeric. </v>
      </c>
      <c r="EC491" s="14" t="str">
        <f t="shared" ca="1" si="9785"/>
        <v xml:space="preserve">Lumbo-Sacral Spine surgery in the last 5 years (q_119c): Values must be numeric. </v>
      </c>
      <c r="ED491" s="14" t="str">
        <f t="shared" ca="1" si="9786"/>
        <v/>
      </c>
      <c r="EE491" s="14" t="str">
        <f t="shared" ca="1" si="9787"/>
        <v>Values must be numeric</v>
      </c>
      <c r="EF491" s="14" t="str">
        <f t="shared" ca="1" si="9788"/>
        <v/>
      </c>
      <c r="EG491" s="14" t="str">
        <f t="shared" ca="1" si="9789"/>
        <v/>
      </c>
      <c r="EM491" s="14" t="b">
        <f t="shared" ca="1" si="9790"/>
        <v>1</v>
      </c>
      <c r="EN491" s="14">
        <f t="shared" ca="1" si="9791"/>
        <v>459</v>
      </c>
      <c r="EO491" s="14" t="str">
        <f t="shared" ca="1" si="9792"/>
        <v>q_119c</v>
      </c>
      <c r="EP491" s="14" t="str">
        <f t="shared" ca="1" si="9793"/>
        <v xml:space="preserve">Lumbo-Sacral Spine surgery in the last 5 years (q_119c): Values must be numeric. </v>
      </c>
      <c r="EQ491" s="14" t="str">
        <f t="shared" ca="1" si="9794"/>
        <v/>
      </c>
    </row>
    <row r="492" spans="2:147" s="14" customFormat="1">
      <c r="B492" s="14" t="str">
        <f t="shared" ca="1" si="9720"/>
        <v/>
      </c>
      <c r="C492" s="14">
        <f t="shared" ca="1" si="9721"/>
        <v>460</v>
      </c>
      <c r="D492" s="14">
        <f t="shared" si="9722"/>
        <v>490</v>
      </c>
      <c r="E492" s="14" t="str">
        <f t="shared" ca="1" si="9723"/>
        <v>D</v>
      </c>
      <c r="F492" s="14" t="str">
        <f t="shared" ca="1" si="9724"/>
        <v>q_120a</v>
      </c>
      <c r="G492" s="14" t="str">
        <f t="shared" ca="1" si="9725"/>
        <v>Cervical Spine surgery &gt; 5 years</v>
      </c>
      <c r="H492" s="14" t="b">
        <f t="shared" ca="1" si="9726"/>
        <v>1</v>
      </c>
      <c r="I492" s="14" t="str">
        <f ca="1">IF($H492,ADDRESS(3,(D492+1)*2-1,4,,"["&amp;wew!$G$7&amp;"]"&amp;_sheetname_labels)&amp;":"&amp;ADDRESS(2+ster!$B$20,(D492+1)*2-1,4),"")</f>
        <v>[DBTemplate.xlsm]labels!AKS3:AKS61</v>
      </c>
      <c r="J492" s="14">
        <f t="array" aca="1" ref="J492" ca="1">IF(H492,MAX(0,MAX(IF(INDIRECT(I492)&lt;&gt;"",ROW(INDIRECT(I492)),""))-2),"")</f>
        <v>2</v>
      </c>
      <c r="K492" s="14" t="str">
        <f ca="1">IF($H492,IF($J492&gt;0,ADDRESS(3,(D492+1)*2-1,4,,"["&amp;wew!$G$7&amp;"]"&amp;_sheetname_labels)&amp;":"&amp;ADDRESS(2+J492,(D492+1)*2-1,4),""),"")</f>
        <v>[DBTemplate.xlsm]labels!AKS3:AKS4</v>
      </c>
      <c r="L492" s="14" t="str">
        <f ca="1">IF($H492,IF($J492&gt;0,ADDRESS(3,(D492+1)*2,4,,"["&amp;wew!$G$7&amp;"]"&amp;_sheetname_labels)&amp;":"&amp;ADDRESS(2+J492,(D492+1)*2,4),""),"")</f>
        <v>[DBTemplate.xlsm]labels!AKT3:AKT4</v>
      </c>
      <c r="M492" s="14">
        <f t="shared" ca="1" si="9727"/>
        <v>0</v>
      </c>
      <c r="N492" s="14">
        <f t="shared" ca="1" si="9728"/>
        <v>2</v>
      </c>
      <c r="O492" s="14" t="str">
        <f t="shared" ca="1" si="9729"/>
        <v>q_120a</v>
      </c>
      <c r="P492" s="14" t="str">
        <f t="shared" ca="1" si="9730"/>
        <v>Cervical Spine surgery &gt; 5 years</v>
      </c>
      <c r="Q492" s="14" t="str">
        <f ca="1">IF($BP492,ADDRESS(3,D492+1,4,,"["&amp;wew!$G$7&amp;"]"&amp;_sheetname_dataframe)&amp;":"&amp;ADDRESS(2+ster!$C$14,D492+1,4),"")</f>
        <v>[DBTemplate.xlsm]data_frame!RW3:RW3</v>
      </c>
      <c r="R492" s="14" t="str">
        <f>IF($BP492,IF(MID(_xll.FORMULATEXT(INDEX(INDIRECT(Q492),1)),1,1)="=", _xll.FORMULATEXT(INDEX(INDIRECT(Q492),1),2,TRUE),""),"")</f>
        <v/>
      </c>
      <c r="S492" s="14">
        <f t="array" aca="1" ref="S492" ca="1">IF(H492,SUM(IF((IFERROR(INDIRECT(Q492)&lt;&gt;"",FALSE))*(INDIRECT(ster!$D$14)&lt;&gt;""),1,0)),"")</f>
        <v>1</v>
      </c>
      <c r="T492" s="14">
        <f t="array" aca="1" ref="T492" ca="1">IF(H492,IF(M492&gt;0,SUM(IFERROR(1*(MATCH(INDIRECT(Q492),INDIRECT(K492),0)&gt;0),0)*(INDIRECT(ster!$D$14)&lt;&gt;"")*NOT(ISNUMBER(INDIRECT(Q492)))),0),"")</f>
        <v>0</v>
      </c>
      <c r="U492" s="14">
        <f t="array" aca="1" ref="U492" ca="1">IF(H492,SUM((IFERROR(INDIRECT(Q492)="",FALSE))*(INDIRECT(ster!$D$14)&lt;&gt;"")),"")</f>
        <v>0</v>
      </c>
      <c r="V492" s="14">
        <f t="array" aca="1" ref="V492" ca="1">IF(H492,SUM((IFERROR(INDIRECT(Q492)="#ąś",TRUE))*(INDIRECT(ster!$D$14)&lt;&gt;"")),"")</f>
        <v>0</v>
      </c>
      <c r="W492" s="14">
        <f t="array" aca="1" ref="W492" ca="1">IF(H492,SUM(ISNUMBER(INDIRECT(Q492))*(INDIRECT(ster!$D$14)&lt;&gt;"")),"")</f>
        <v>1</v>
      </c>
      <c r="X492" s="14">
        <f t="array" aca="1" ref="X492" ca="1">IF(AND(H492,W492&gt;0),IF(wew!$B$3,MIN(IF((INDIRECT(ster!$D$14)&lt;&gt;"")*IFERROR(INDIRECT($Q492)&lt;&gt;"",FALSE),IFERROR(INDIRECT($Q492),"X"),"X")),"&lt;włącz podświetlanie wartości&gt;"),"—")</f>
        <v>2</v>
      </c>
      <c r="Y492" s="14">
        <f t="array" aca="1" ref="Y492" ca="1">IF(AND(H492,W492&gt;0),IF(wew!$B$3,MAX(IF((INDIRECT(ster!$D$14)&lt;&gt;"")*IFERROR(INDIRECT($Q492)&lt;&gt;"",FALSE),IFERROR(INDIRECT($Q492),"X"),"X")),"&lt;włącz podświetlanie wartości&gt;"),"—")</f>
        <v>2</v>
      </c>
      <c r="Z492" s="14">
        <f t="shared" ca="1" si="9731"/>
        <v>0</v>
      </c>
      <c r="AA492" s="12">
        <f t="shared" ca="1" si="9732"/>
        <v>1</v>
      </c>
      <c r="AB492" s="17">
        <f t="array" aca="1" ref="AB492" ca="1">IF(H492,IF(W492&gt;0,SUM((INDIRECT(ster!$D$14)&lt;&gt;"")*IFERROR((INDIRECT(Q492)&lt;&gt;"")*(INDIRECT(Q492)=INT(INDIRECT(Q492))),0)),0),"")</f>
        <v>1</v>
      </c>
      <c r="AC492" s="17">
        <f t="array" aca="1" ref="AC492" ca="1">IF(H492,W492-AB492,"")</f>
        <v>0</v>
      </c>
      <c r="AD492" s="17">
        <f t="shared" ca="1" si="9733"/>
        <v>1</v>
      </c>
      <c r="AE492" s="17" t="b">
        <f t="shared" ca="1" si="9734"/>
        <v>0</v>
      </c>
      <c r="AF492" s="17" t="str">
        <f ca="1">IF(AE492,IF($H492,ADDRESS(3,D492+2,4,,"["&amp;wew!$G$7&amp;"]"&amp;_sheetname_dataframe)&amp;":"&amp;ADDRESS(2+ster!$C$14,D492+2,4),""),"")</f>
        <v/>
      </c>
      <c r="AG492" s="17" t="str">
        <f t="shared" ca="1" si="9735"/>
        <v/>
      </c>
      <c r="AH492" s="17" t="b">
        <f t="shared" ca="1" si="9736"/>
        <v>0</v>
      </c>
      <c r="AI492" s="17" t="str">
        <f ca="1">IF(AH492,IF($H492,ADDRESS(3,D492+3,4,,"["&amp;wew!$G$7&amp;"]"&amp;_sheetname_dataframe)&amp;":"&amp;ADDRESS(2+ster!$C$14,D492+3,4),""),"")</f>
        <v/>
      </c>
      <c r="AJ492" s="17" t="str">
        <f t="shared" ca="1" si="9737"/>
        <v/>
      </c>
      <c r="AK492" s="17" t="b">
        <f t="shared" ca="1" si="9738"/>
        <v>0</v>
      </c>
      <c r="AL492" s="17" t="b">
        <f t="shared" ca="1" si="9739"/>
        <v>0</v>
      </c>
      <c r="AM492" s="17" t="b">
        <f t="shared" ca="1" si="9740"/>
        <v>0</v>
      </c>
      <c r="AN492" s="17">
        <f t="shared" ca="1" si="9741"/>
        <v>0</v>
      </c>
      <c r="AO492" s="24" t="str">
        <f t="shared" ca="1" si="9742"/>
        <v/>
      </c>
      <c r="AP492" s="24" t="str">
        <f t="shared" ca="1" si="9743"/>
        <v/>
      </c>
      <c r="AQ492" s="17" t="b">
        <f t="shared" ca="1" si="9744"/>
        <v>0</v>
      </c>
      <c r="AR492" s="17" t="b">
        <f t="shared" ca="1" si="9745"/>
        <v>0</v>
      </c>
      <c r="AS492" s="17" t="b">
        <f t="shared" ca="1" si="9746"/>
        <v>0</v>
      </c>
      <c r="AT492" s="17" t="b">
        <f t="shared" ca="1" si="9747"/>
        <v>0</v>
      </c>
      <c r="AU492" s="17" t="b">
        <f t="shared" ca="1" si="9748"/>
        <v>1</v>
      </c>
      <c r="AV492" s="17" t="b">
        <f t="shared" ca="1" si="9749"/>
        <v>0</v>
      </c>
      <c r="AW492" s="17" t="b">
        <f t="shared" ca="1" si="9750"/>
        <v>1</v>
      </c>
      <c r="AX492" s="14" t="b">
        <f t="array" aca="1" ref="AX492" ca="1">IF(H492,N492&gt;0,"")</f>
        <v>1</v>
      </c>
      <c r="AY492" s="17" t="str">
        <f t="shared" ca="1" si="9751"/>
        <v>C3:C4</v>
      </c>
      <c r="AZ492" s="17" t="b">
        <f t="array" aca="1" ref="AZ492" ca="1">IF(AY492&lt;&gt;"",SUM(1*ISERROR(MATCH(INDIRECT(AY492),INDIRECT(K492),0)))=0,"")</f>
        <v>1</v>
      </c>
      <c r="BA492" s="17" t="b">
        <f t="shared" ca="1" si="9752"/>
        <v>1</v>
      </c>
      <c r="BB492" s="17" t="b">
        <v>0</v>
      </c>
      <c r="BC492" s="17" t="b">
        <f t="shared" ca="1" si="9753"/>
        <v>1</v>
      </c>
      <c r="BD492" s="17" t="b">
        <f t="shared" ca="1" si="9754"/>
        <v>0</v>
      </c>
      <c r="BE492" s="17" t="b">
        <f t="shared" ca="1" si="9755"/>
        <v>0</v>
      </c>
      <c r="BF492" s="17" t="b">
        <f t="shared" ca="1" si="9756"/>
        <v>0</v>
      </c>
      <c r="BG492" s="17" t="b">
        <f t="shared" ca="1" si="9757"/>
        <v>0</v>
      </c>
      <c r="BH492" s="17" t="b">
        <f t="shared" ca="1" si="9758"/>
        <v>1</v>
      </c>
      <c r="BI492" s="17">
        <f t="shared" ca="1" si="9759"/>
        <v>2</v>
      </c>
      <c r="BJ492" s="17" t="b">
        <f t="shared" ca="1" si="9760"/>
        <v>0</v>
      </c>
      <c r="BK492" s="17" t="str">
        <f t="shared" ca="1" si="9761"/>
        <v/>
      </c>
      <c r="BL492" s="17" t="str">
        <f t="shared" ca="1" si="9762"/>
        <v/>
      </c>
      <c r="BM492" s="17" t="str">
        <f t="shared" ca="1" si="9763"/>
        <v>F</v>
      </c>
      <c r="BN492" s="17" t="str">
        <f t="shared" ca="1" si="9764"/>
        <v>F</v>
      </c>
      <c r="BO492" s="17" t="str">
        <f t="shared" ca="1" si="9765"/>
        <v>N</v>
      </c>
      <c r="BP492" s="14" t="b">
        <f t="shared" ca="1" si="9766"/>
        <v>1</v>
      </c>
      <c r="BQ492" s="35"/>
      <c r="BX492" s="16"/>
      <c r="BY492" s="16"/>
      <c r="BZ492" s="16"/>
      <c r="CA492" s="16"/>
      <c r="CB492" s="16"/>
      <c r="CC492" s="16"/>
      <c r="CD492" s="16"/>
      <c r="CE492" s="16"/>
      <c r="CF492" s="16"/>
      <c r="CN492" s="14">
        <f ca="1">IF(H492,IFERROR(IsVariableNameLegal(O492),0),0)</f>
        <v>0</v>
      </c>
      <c r="CO492" s="14" t="str">
        <f t="array" aca="1" ref="CO492" ca="1">IF(H492,IF(COUNTIF(INDIRECT(wew!$C$13),O492)&gt;1,TRIM(SUBSTITUTE(_xll.MCONCAT(IF((INDIRECT(wew!$C$13)=O492)*(COLUMN(INDIRECT(wew!$C$13))&lt;&gt;D492+1),-1+COLUMN(INDIRECT(wew!$C$13)),"")," "),"  "," ")),""),"")</f>
        <v/>
      </c>
      <c r="CP492" s="14" t="str">
        <f t="array" aca="1" ref="CP492" ca="1">IF(P492&lt;&gt;"",IF(LEN(P492)&gt;150,1,""),"")</f>
        <v/>
      </c>
      <c r="CQ492" s="14" t="str">
        <f t="array" aca="1" ref="CQ492" ca="1">IF(AND(H492,NOT(ster!$J$3)),IF(COUNTIF(INDIRECT(wew!$C$15),P492)&gt;1,TRIM(SUBSTITUTE(_xll.MCONCAT(IF((INDIRECT(wew!$C$15)=P492)*(COLUMN(INDIRECT(wew!$C$15))&lt;&gt;D492+1),-1+COLUMN(INDIRECT(wew!$C$15)),"")," "),"  "," ")),""),"")</f>
        <v/>
      </c>
      <c r="CR492" s="14" t="str">
        <f t="array" aca="1" ref="CR492" ca="1">IF(H492,IF(AND(W492&gt;0,AO492&lt;&gt;""),TRIM(SUBSTITUTE(_xll.MCONCAT(IFERROR(IF(ISNUMBER(INDIRECT(Q492)),IF((INDIRECT(ster!$D$14)&lt;&gt;"")*(INDIRECT(Q492)&lt;AO492),INDIRECT(ster!$D$14) &amp; ": " &amp;  SUBSTITUTE(IF( AV492,IFERROR(TEXT(INDIRECT(Q492),"rrrr-mm-dd") &amp;" (" &amp; INDIRECT(Q492) &amp;")",INDIRECT(Q492)),INDIRECT(Q492))," "," "),""),""),"")," "),"  "," ")),""),"")</f>
        <v/>
      </c>
      <c r="CS492" s="14" t="str">
        <f t="array" aca="1" ref="CS492" ca="1">IF(H492,IF(AND(W492&gt;0,AP492&lt;&gt;""),TRIM(SUBSTITUTE(_xll.MCONCAT(IFERROR(IF(ISNUMBER(INDIRECT(Q492)),IF((INDIRECT(ster!$D$14)&lt;&gt;"")*(INDIRECT(Q492)&gt;AP492),INDIRECT(ster!$D$14) &amp; ": " &amp;  SUBSTITUTE(IF( AV492,IFERROR(TEXT(INDIRECT(Q492),"rrrr-mm-dd")&amp;" (" &amp; INDIRECT(Q492) &amp;")",INDIRECT(Q492)),INDIRECT(Q492))," "," "),""),""),"")," "),"  "," ")),""),"")</f>
        <v/>
      </c>
      <c r="CT492" s="14" t="str">
        <f t="array" aca="1" ref="CT492" ca="1">IF(H492,IF(AND(N492&gt;0,AR492),TRIM(SUBSTITUTE(_xll.MCONCAT(IFERROR(IF(ISNUMBER(INDIRECT(Q492)),IF((INDIRECT(ster!$D$14)&lt;&gt;"")*(IFERROR(0*(MATCH(INDIRECT(Q492),INDIRECT(K492),0)&gt;0),1)),INDIRECT(ster!$D$14) &amp; ": " &amp;  SUBSTITUTE(IF( AV492,IFERROR(TEXT(INDIRECT(Q492),"rrrr-mm-dd")&amp;" (" &amp; INDIRECT(Q492) &amp;")",INDIRECT(Q492)),INDIRECT(Q492))," "," "),""),""),"")," "),"  "," ")),""),"")</f>
        <v/>
      </c>
      <c r="CU492" s="14" t="str">
        <f t="array" aca="1" ref="CU492" ca="1">IF(H492,IF(AND(V492&gt;0),TRIM(SUBSTITUTE(_xll.MCONCAT(IF((INDIRECT(ster!$D$14)&lt;&gt;"")*(IFERROR(0*(INDIRECT(Q492)&lt;&gt;""),1)),INDIRECT(ster!$D$14),"")," "),"  "," ")),""),"")</f>
        <v/>
      </c>
      <c r="CV492" s="14" t="str">
        <f t="array" aca="1" ref="CV492" ca="1">IF(H492,IF(AS492,
TRIM(SUBSTITUTE(_xll.MCONCAT(IF(
   (INDIRECT(ster!$D$14)&lt;&gt;"")*
   ((INDIRECT(Q492)="")+
      NOT(ISNUMBER(INDIRECT(Q492)))*
      NOT(ISERROR(MATCH(INDIRECT(Q492),INDIRECT(K492),0)))
    ),
      INDIRECT(ster!$D$14),
   "")," "),"  "," ")),
""),"")</f>
        <v/>
      </c>
      <c r="CW492" s="14" t="str">
        <f t="array" aca="1" ref="CW492" ca="1">IF(H492,IF(AND(AQ492),TRIM(SUBSTITUTE(_xll.MCONCAT(IFERROR(IF(ISNUMBER(INDIRECT(Q492)),IF((INDIRECT(ster!$D$14)&lt;&gt;"")*(INDIRECT(Q492)&lt;&gt;INT(INDIRECT(Q492))),INDIRECT(ster!$D$14) &amp; ": " &amp; INDIRECT(Q492),""),""),"")," "),"  "," ")),""),"")</f>
        <v/>
      </c>
      <c r="CX492" s="14" t="str">
        <f t="array" aca="1" ref="CX492" ca="1">IF(H492,IF(OR(AU492,AV492),TRIM(SUBSTITUTE(_xll.MCONCAT(IF((INDIRECT(ster!$D$14)&lt;&gt;"")*NOT(ISNUMBER(INDIRECT(Q492))),IF(ISERROR(MATCH(INDIRECT(Q492),INDIRECT(K492),0)),IFERROR(IF(INDIRECT(Q492)&lt;&gt;"",INDIRECT(ster!$D$14) &amp; ": " &amp; SUBSTITUTE(INDIRECT(Q492)," "," "),""),""),""),"")," "),"  "," ")),""),"")</f>
        <v/>
      </c>
      <c r="CY492" s="14" t="str">
        <f t="array" aca="1" ref="CY492" ca="1">IF(H492,IF(AE492,TRIM(SUBSTITUTE(_xll.MCONCAT(IF((INDIRECT(ster!$D$14)&lt;&gt;"")*IFERROR(NOT(INDIRECT(AF492)),FALSE),IF(ISERROR(MATCH(INDIRECT(Q492),INDIRECT(K492),0)),IFERROR(IF(INDIRECT(Q492)&lt;&gt;"",INDIRECT(ster!$D$14)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CZ492" s="14" t="str">
        <f t="array" aca="1" ref="CZ492" ca="1">IF(H492,IF(AH492,TRIM(SUBSTITUTE(_xll.MCONCAT(IF((INDIRECT(ster!$D$14)&lt;&gt;"")*IFERROR(NOT(INDIRECT(AI492)),FALSE),IF(ISERROR(MATCH(INDIRECT(Q492),INDIRECT(K492),0)),IFERROR(IF(INDIRECT(Q492)&lt;&gt;"",INDIRECT(ster!$D$14)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DC492" s="14" t="str">
        <f ca="1">SUBSTITUTE(SUBSTITUTE(SUBSTITUTE(SUBSTITUTE(_xll.MCONCAT(DG492:DS492,"■"),"■■","■"),"■■","■"),"■■","■"),"■■","■")</f>
        <v>■</v>
      </c>
      <c r="DD492" s="14" t="str">
        <f t="shared" ca="1" si="9767"/>
        <v/>
      </c>
      <c r="DE492" s="14" t="str">
        <f t="shared" ca="1" si="9768"/>
        <v/>
      </c>
      <c r="DF492" s="14" t="str">
        <f t="shared" ca="1" si="9769"/>
        <v/>
      </c>
      <c r="DG492" s="14" t="str">
        <f t="shared" ca="1" si="9770"/>
        <v/>
      </c>
      <c r="DH492" s="14" t="str">
        <f t="shared" ca="1" si="9771"/>
        <v/>
      </c>
      <c r="DI492" s="14" t="str">
        <f t="shared" ca="1" si="9772"/>
        <v/>
      </c>
      <c r="DJ492" s="14" t="str">
        <f t="shared" ca="1" si="9773"/>
        <v/>
      </c>
      <c r="DK492" s="14" t="str">
        <f t="shared" ca="1" si="9774"/>
        <v/>
      </c>
      <c r="DL492" s="14" t="str">
        <f t="shared" ca="1" si="9775"/>
        <v/>
      </c>
      <c r="DM492" s="14" t="str">
        <f t="shared" ca="1" si="9776"/>
        <v/>
      </c>
      <c r="DN492" s="14" t="str">
        <f t="array" aca="1" ref="DN492" ca="1">IF(CU492&lt;&gt;"","There are errors in the entered values in the following cases: " &amp;SUBSTITUTE(CU492," ",", "),"")</f>
        <v/>
      </c>
      <c r="DO492" s="14" t="str">
        <f t="shared" ca="1" si="9777"/>
        <v/>
      </c>
      <c r="DP492" s="14" t="str">
        <f t="shared" ca="1" si="9778"/>
        <v/>
      </c>
      <c r="DQ492" s="14" t="str">
        <f t="shared" ca="1" si="9779"/>
        <v/>
      </c>
      <c r="DR492" s="14" t="str">
        <f t="shared" ca="1" si="9780"/>
        <v/>
      </c>
      <c r="DS492" s="14" t="str">
        <f t="shared" ca="1" si="9781"/>
        <v/>
      </c>
      <c r="DZ492" s="14" t="b">
        <f t="shared" ca="1" si="9782"/>
        <v>0</v>
      </c>
      <c r="EA492" s="14" t="str">
        <f t="shared" ca="1" si="9783"/>
        <v>Cervical Spine surgery &gt; 5 years (q_120a)</v>
      </c>
      <c r="EB492" s="14" t="str">
        <f t="shared" ca="1" si="9784"/>
        <v xml:space="preserve">Values must be numeric. </v>
      </c>
      <c r="EC492" s="14" t="str">
        <f t="shared" ca="1" si="9785"/>
        <v xml:space="preserve">Cervical Spine surgery &gt; 5 years (q_120a): Values must be numeric. </v>
      </c>
      <c r="ED492" s="14" t="str">
        <f t="shared" ca="1" si="9786"/>
        <v/>
      </c>
      <c r="EE492" s="14" t="str">
        <f t="shared" ca="1" si="9787"/>
        <v>Values must be numeric</v>
      </c>
      <c r="EF492" s="14" t="str">
        <f t="shared" ca="1" si="9788"/>
        <v/>
      </c>
      <c r="EG492" s="14" t="str">
        <f t="shared" ca="1" si="9789"/>
        <v/>
      </c>
      <c r="EM492" s="14" t="b">
        <f t="shared" ca="1" si="9790"/>
        <v>1</v>
      </c>
      <c r="EN492" s="14">
        <f t="shared" ca="1" si="9791"/>
        <v>460</v>
      </c>
      <c r="EO492" s="14" t="str">
        <f t="shared" ca="1" si="9792"/>
        <v>q_120a</v>
      </c>
      <c r="EP492" s="14" t="str">
        <f t="shared" ca="1" si="9793"/>
        <v xml:space="preserve">Cervical Spine surgery &gt; 5 years (q_120a): Values must be numeric. </v>
      </c>
      <c r="EQ492" s="14" t="str">
        <f t="shared" ca="1" si="9794"/>
        <v/>
      </c>
    </row>
    <row r="493" spans="2:147" s="14" customFormat="1">
      <c r="B493" s="14" t="str">
        <f t="shared" ca="1" si="9720"/>
        <v/>
      </c>
      <c r="C493" s="14">
        <f t="shared" ca="1" si="9721"/>
        <v>461</v>
      </c>
      <c r="D493" s="14">
        <f t="shared" si="9722"/>
        <v>491</v>
      </c>
      <c r="E493" s="14" t="str">
        <f t="shared" ca="1" si="9723"/>
        <v>D</v>
      </c>
      <c r="F493" s="14" t="str">
        <f t="shared" ca="1" si="9724"/>
        <v>q_120b</v>
      </c>
      <c r="G493" s="14" t="str">
        <f t="shared" ca="1" si="9725"/>
        <v>Thoracic Spine surgery &gt; 5 years</v>
      </c>
      <c r="H493" s="14" t="b">
        <f t="shared" ca="1" si="9726"/>
        <v>1</v>
      </c>
      <c r="I493" s="14" t="str">
        <f ca="1">IF($H493,ADDRESS(3,(D493+1)*2-1,4,,"["&amp;wew!$G$7&amp;"]"&amp;_sheetname_labels)&amp;":"&amp;ADDRESS(2+ster!$B$20,(D493+1)*2-1,4),"")</f>
        <v>[DBTemplate.xlsm]labels!AKU3:AKU61</v>
      </c>
      <c r="J493" s="14">
        <f t="array" aca="1" ref="J493" ca="1">IF(H493,MAX(0,MAX(IF(INDIRECT(I493)&lt;&gt;"",ROW(INDIRECT(I493)),""))-2),"")</f>
        <v>2</v>
      </c>
      <c r="K493" s="14" t="str">
        <f ca="1">IF($H493,IF($J493&gt;0,ADDRESS(3,(D493+1)*2-1,4,,"["&amp;wew!$G$7&amp;"]"&amp;_sheetname_labels)&amp;":"&amp;ADDRESS(2+J493,(D493+1)*2-1,4),""),"")</f>
        <v>[DBTemplate.xlsm]labels!AKU3:AKU4</v>
      </c>
      <c r="L493" s="14" t="str">
        <f ca="1">IF($H493,IF($J493&gt;0,ADDRESS(3,(D493+1)*2,4,,"["&amp;wew!$G$7&amp;"]"&amp;_sheetname_labels)&amp;":"&amp;ADDRESS(2+J493,(D493+1)*2,4),""),"")</f>
        <v>[DBTemplate.xlsm]labels!AKV3:AKV4</v>
      </c>
      <c r="M493" s="14">
        <f t="shared" ca="1" si="9727"/>
        <v>0</v>
      </c>
      <c r="N493" s="14">
        <f t="shared" ca="1" si="9728"/>
        <v>2</v>
      </c>
      <c r="O493" s="14" t="str">
        <f t="shared" ca="1" si="9729"/>
        <v>q_120b</v>
      </c>
      <c r="P493" s="14" t="str">
        <f t="shared" ca="1" si="9730"/>
        <v>Thoracic Spine surgery &gt; 5 years</v>
      </c>
      <c r="Q493" s="14" t="str">
        <f ca="1">IF($BP493,ADDRESS(3,D493+1,4,,"["&amp;wew!$G$7&amp;"]"&amp;_sheetname_dataframe)&amp;":"&amp;ADDRESS(2+ster!$C$14,D493+1,4),"")</f>
        <v>[DBTemplate.xlsm]data_frame!RX3:RX3</v>
      </c>
      <c r="R493" s="14" t="str">
        <f>IF($BP493,IF(MID(_xll.FORMULATEXT(INDEX(INDIRECT(Q493),1)),1,1)="=", _xll.FORMULATEXT(INDEX(INDIRECT(Q493),1),2,TRUE),""),"")</f>
        <v/>
      </c>
      <c r="S493" s="14">
        <f t="array" aca="1" ref="S493" ca="1">IF(H493,SUM(IF((IFERROR(INDIRECT(Q493)&lt;&gt;"",FALSE))*(INDIRECT(ster!$D$14)&lt;&gt;""),1,0)),"")</f>
        <v>1</v>
      </c>
      <c r="T493" s="14">
        <f t="array" aca="1" ref="T493" ca="1">IF(H493,IF(M493&gt;0,SUM(IFERROR(1*(MATCH(INDIRECT(Q493),INDIRECT(K493),0)&gt;0),0)*(INDIRECT(ster!$D$14)&lt;&gt;"")*NOT(ISNUMBER(INDIRECT(Q493)))),0),"")</f>
        <v>0</v>
      </c>
      <c r="U493" s="14">
        <f t="array" aca="1" ref="U493" ca="1">IF(H493,SUM((IFERROR(INDIRECT(Q493)="",FALSE))*(INDIRECT(ster!$D$14)&lt;&gt;"")),"")</f>
        <v>0</v>
      </c>
      <c r="V493" s="14">
        <f t="array" aca="1" ref="V493" ca="1">IF(H493,SUM((IFERROR(INDIRECT(Q493)="#ąś",TRUE))*(INDIRECT(ster!$D$14)&lt;&gt;"")),"")</f>
        <v>0</v>
      </c>
      <c r="W493" s="14">
        <f t="array" aca="1" ref="W493" ca="1">IF(H493,SUM(ISNUMBER(INDIRECT(Q493))*(INDIRECT(ster!$D$14)&lt;&gt;"")),"")</f>
        <v>1</v>
      </c>
      <c r="X493" s="14">
        <f t="array" aca="1" ref="X493" ca="1">IF(AND(H493,W493&gt;0),IF(wew!$B$3,MIN(IF((INDIRECT(ster!$D$14)&lt;&gt;"")*IFERROR(INDIRECT($Q493)&lt;&gt;"",FALSE),IFERROR(INDIRECT($Q493),"X"),"X")),"&lt;włącz podświetlanie wartości&gt;"),"—")</f>
        <v>2</v>
      </c>
      <c r="Y493" s="14">
        <f t="array" aca="1" ref="Y493" ca="1">IF(AND(H493,W493&gt;0),IF(wew!$B$3,MAX(IF((INDIRECT(ster!$D$14)&lt;&gt;"")*IFERROR(INDIRECT($Q493)&lt;&gt;"",FALSE),IFERROR(INDIRECT($Q493),"X"),"X")),"&lt;włącz podświetlanie wartości&gt;"),"—")</f>
        <v>2</v>
      </c>
      <c r="Z493" s="14">
        <f t="shared" ca="1" si="9731"/>
        <v>0</v>
      </c>
      <c r="AA493" s="12">
        <f t="shared" ca="1" si="9732"/>
        <v>1</v>
      </c>
      <c r="AB493" s="17">
        <f t="array" aca="1" ref="AB493" ca="1">IF(H493,IF(W493&gt;0,SUM((INDIRECT(ster!$D$14)&lt;&gt;"")*IFERROR((INDIRECT(Q493)&lt;&gt;"")*(INDIRECT(Q493)=INT(INDIRECT(Q493))),0)),0),"")</f>
        <v>1</v>
      </c>
      <c r="AC493" s="17">
        <f t="array" aca="1" ref="AC493" ca="1">IF(H493,W493-AB493,"")</f>
        <v>0</v>
      </c>
      <c r="AD493" s="17">
        <f t="shared" ca="1" si="9733"/>
        <v>1</v>
      </c>
      <c r="AE493" s="17" t="b">
        <f t="shared" ca="1" si="9734"/>
        <v>0</v>
      </c>
      <c r="AF493" s="17" t="str">
        <f ca="1">IF(AE493,IF($H493,ADDRESS(3,D493+2,4,,"["&amp;wew!$G$7&amp;"]"&amp;_sheetname_dataframe)&amp;":"&amp;ADDRESS(2+ster!$C$14,D493+2,4),""),"")</f>
        <v/>
      </c>
      <c r="AG493" s="17" t="str">
        <f t="shared" ca="1" si="9735"/>
        <v/>
      </c>
      <c r="AH493" s="17" t="b">
        <f t="shared" ca="1" si="9736"/>
        <v>0</v>
      </c>
      <c r="AI493" s="17" t="str">
        <f ca="1">IF(AH493,IF($H493,ADDRESS(3,D493+3,4,,"["&amp;wew!$G$7&amp;"]"&amp;_sheetname_dataframe)&amp;":"&amp;ADDRESS(2+ster!$C$14,D493+3,4),""),"")</f>
        <v/>
      </c>
      <c r="AJ493" s="17" t="str">
        <f t="shared" ca="1" si="9737"/>
        <v/>
      </c>
      <c r="AK493" s="17" t="b">
        <f t="shared" ca="1" si="9738"/>
        <v>0</v>
      </c>
      <c r="AL493" s="17" t="b">
        <f t="shared" ca="1" si="9739"/>
        <v>0</v>
      </c>
      <c r="AM493" s="17" t="b">
        <f t="shared" ca="1" si="9740"/>
        <v>0</v>
      </c>
      <c r="AN493" s="17">
        <f t="shared" ca="1" si="9741"/>
        <v>0</v>
      </c>
      <c r="AO493" s="24" t="str">
        <f t="shared" ca="1" si="9742"/>
        <v/>
      </c>
      <c r="AP493" s="24" t="str">
        <f t="shared" ca="1" si="9743"/>
        <v/>
      </c>
      <c r="AQ493" s="17" t="b">
        <f t="shared" ca="1" si="9744"/>
        <v>0</v>
      </c>
      <c r="AR493" s="17" t="b">
        <f t="shared" ca="1" si="9745"/>
        <v>0</v>
      </c>
      <c r="AS493" s="17" t="b">
        <f t="shared" ca="1" si="9746"/>
        <v>0</v>
      </c>
      <c r="AT493" s="17" t="b">
        <f t="shared" ca="1" si="9747"/>
        <v>0</v>
      </c>
      <c r="AU493" s="17" t="b">
        <f t="shared" ca="1" si="9748"/>
        <v>1</v>
      </c>
      <c r="AV493" s="17" t="b">
        <f t="shared" ca="1" si="9749"/>
        <v>0</v>
      </c>
      <c r="AW493" s="17" t="b">
        <f t="shared" ca="1" si="9750"/>
        <v>1</v>
      </c>
      <c r="AX493" s="14" t="b">
        <f t="array" aca="1" ref="AX493" ca="1">IF(H493,N493&gt;0,"")</f>
        <v>1</v>
      </c>
      <c r="AY493" s="17" t="str">
        <f t="shared" ca="1" si="9751"/>
        <v>C3:C4</v>
      </c>
      <c r="AZ493" s="17" t="b">
        <f t="array" aca="1" ref="AZ493" ca="1">IF(AY493&lt;&gt;"",SUM(1*ISERROR(MATCH(INDIRECT(AY493),INDIRECT(K493),0)))=0,"")</f>
        <v>1</v>
      </c>
      <c r="BA493" s="17" t="b">
        <f t="shared" ca="1" si="9752"/>
        <v>1</v>
      </c>
      <c r="BB493" s="17" t="b">
        <v>0</v>
      </c>
      <c r="BC493" s="17" t="b">
        <f t="shared" ca="1" si="9753"/>
        <v>1</v>
      </c>
      <c r="BD493" s="17" t="b">
        <f t="shared" ca="1" si="9754"/>
        <v>0</v>
      </c>
      <c r="BE493" s="17" t="b">
        <f t="shared" ca="1" si="9755"/>
        <v>0</v>
      </c>
      <c r="BF493" s="17" t="b">
        <f t="shared" ca="1" si="9756"/>
        <v>0</v>
      </c>
      <c r="BG493" s="17" t="b">
        <f t="shared" ca="1" si="9757"/>
        <v>0</v>
      </c>
      <c r="BH493" s="17" t="b">
        <f t="shared" ca="1" si="9758"/>
        <v>1</v>
      </c>
      <c r="BI493" s="17">
        <f t="shared" ca="1" si="9759"/>
        <v>2</v>
      </c>
      <c r="BJ493" s="17" t="b">
        <f t="shared" ca="1" si="9760"/>
        <v>0</v>
      </c>
      <c r="BK493" s="17" t="str">
        <f t="shared" ca="1" si="9761"/>
        <v/>
      </c>
      <c r="BL493" s="17" t="str">
        <f t="shared" ca="1" si="9762"/>
        <v/>
      </c>
      <c r="BM493" s="17" t="str">
        <f t="shared" ca="1" si="9763"/>
        <v>F</v>
      </c>
      <c r="BN493" s="17" t="str">
        <f t="shared" ca="1" si="9764"/>
        <v>F</v>
      </c>
      <c r="BO493" s="17" t="str">
        <f t="shared" ca="1" si="9765"/>
        <v>N</v>
      </c>
      <c r="BP493" s="14" t="b">
        <f t="shared" ca="1" si="9766"/>
        <v>1</v>
      </c>
      <c r="BQ493" s="35"/>
      <c r="BX493" s="16"/>
      <c r="BY493" s="16"/>
      <c r="BZ493" s="16"/>
      <c r="CA493" s="16"/>
      <c r="CB493" s="16"/>
      <c r="CC493" s="16"/>
      <c r="CD493" s="16"/>
      <c r="CE493" s="16"/>
      <c r="CF493" s="16"/>
      <c r="CN493" s="14">
        <f ca="1">IF(H493,IFERROR(IsVariableNameLegal(O493),0),0)</f>
        <v>0</v>
      </c>
      <c r="CO493" s="14" t="str">
        <f t="array" aca="1" ref="CO493" ca="1">IF(H493,IF(COUNTIF(INDIRECT(wew!$C$13),O493)&gt;1,TRIM(SUBSTITUTE(_xll.MCONCAT(IF((INDIRECT(wew!$C$13)=O493)*(COLUMN(INDIRECT(wew!$C$13))&lt;&gt;D493+1),-1+COLUMN(INDIRECT(wew!$C$13)),"")," "),"  "," ")),""),"")</f>
        <v/>
      </c>
      <c r="CP493" s="14" t="str">
        <f t="array" aca="1" ref="CP493" ca="1">IF(P493&lt;&gt;"",IF(LEN(P493)&gt;150,1,""),"")</f>
        <v/>
      </c>
      <c r="CQ493" s="14" t="str">
        <f t="array" aca="1" ref="CQ493" ca="1">IF(AND(H493,NOT(ster!$J$3)),IF(COUNTIF(INDIRECT(wew!$C$15),P493)&gt;1,TRIM(SUBSTITUTE(_xll.MCONCAT(IF((INDIRECT(wew!$C$15)=P493)*(COLUMN(INDIRECT(wew!$C$15))&lt;&gt;D493+1),-1+COLUMN(INDIRECT(wew!$C$15)),"")," "),"  "," ")),""),"")</f>
        <v/>
      </c>
      <c r="CR493" s="14" t="str">
        <f t="array" aca="1" ref="CR493" ca="1">IF(H493,IF(AND(W493&gt;0,AO493&lt;&gt;""),TRIM(SUBSTITUTE(_xll.MCONCAT(IFERROR(IF(ISNUMBER(INDIRECT(Q493)),IF((INDIRECT(ster!$D$14)&lt;&gt;"")*(INDIRECT(Q493)&lt;AO493),INDIRECT(ster!$D$14) &amp; ": " &amp;  SUBSTITUTE(IF( AV493,IFERROR(TEXT(INDIRECT(Q493),"rrrr-mm-dd") &amp;" (" &amp; INDIRECT(Q493) &amp;")",INDIRECT(Q493)),INDIRECT(Q493))," "," "),""),""),"")," "),"  "," ")),""),"")</f>
        <v/>
      </c>
      <c r="CS493" s="14" t="str">
        <f t="array" aca="1" ref="CS493" ca="1">IF(H493,IF(AND(W493&gt;0,AP493&lt;&gt;""),TRIM(SUBSTITUTE(_xll.MCONCAT(IFERROR(IF(ISNUMBER(INDIRECT(Q493)),IF((INDIRECT(ster!$D$14)&lt;&gt;"")*(INDIRECT(Q493)&gt;AP493),INDIRECT(ster!$D$14) &amp; ": " &amp;  SUBSTITUTE(IF( AV493,IFERROR(TEXT(INDIRECT(Q493),"rrrr-mm-dd")&amp;" (" &amp; INDIRECT(Q493) &amp;")",INDIRECT(Q493)),INDIRECT(Q493))," "," "),""),""),"")," "),"  "," ")),""),"")</f>
        <v/>
      </c>
      <c r="CT493" s="14" t="str">
        <f t="array" aca="1" ref="CT493" ca="1">IF(H493,IF(AND(N493&gt;0,AR493),TRIM(SUBSTITUTE(_xll.MCONCAT(IFERROR(IF(ISNUMBER(INDIRECT(Q493)),IF((INDIRECT(ster!$D$14)&lt;&gt;"")*(IFERROR(0*(MATCH(INDIRECT(Q493),INDIRECT(K493),0)&gt;0),1)),INDIRECT(ster!$D$14) &amp; ": " &amp;  SUBSTITUTE(IF( AV493,IFERROR(TEXT(INDIRECT(Q493),"rrrr-mm-dd")&amp;" (" &amp; INDIRECT(Q493) &amp;")",INDIRECT(Q493)),INDIRECT(Q493))," "," "),""),""),"")," "),"  "," ")),""),"")</f>
        <v/>
      </c>
      <c r="CU493" s="14" t="str">
        <f t="array" aca="1" ref="CU493" ca="1">IF(H493,IF(AND(V493&gt;0),TRIM(SUBSTITUTE(_xll.MCONCAT(IF((INDIRECT(ster!$D$14)&lt;&gt;"")*(IFERROR(0*(INDIRECT(Q493)&lt;&gt;""),1)),INDIRECT(ster!$D$14),"")," "),"  "," ")),""),"")</f>
        <v/>
      </c>
      <c r="CV493" s="14" t="str">
        <f t="array" aca="1" ref="CV493" ca="1">IF(H493,IF(AS493,
TRIM(SUBSTITUTE(_xll.MCONCAT(IF(
   (INDIRECT(ster!$D$14)&lt;&gt;"")*
   ((INDIRECT(Q493)="")+
      NOT(ISNUMBER(INDIRECT(Q493)))*
      NOT(ISERROR(MATCH(INDIRECT(Q493),INDIRECT(K493),0)))
    ),
      INDIRECT(ster!$D$14),
   "")," "),"  "," ")),
""),"")</f>
        <v/>
      </c>
      <c r="CW493" s="14" t="str">
        <f t="array" aca="1" ref="CW493" ca="1">IF(H493,IF(AND(AQ493),TRIM(SUBSTITUTE(_xll.MCONCAT(IFERROR(IF(ISNUMBER(INDIRECT(Q493)),IF((INDIRECT(ster!$D$14)&lt;&gt;"")*(INDIRECT(Q493)&lt;&gt;INT(INDIRECT(Q493))),INDIRECT(ster!$D$14) &amp; ": " &amp; INDIRECT(Q493),""),""),"")," "),"  "," ")),""),"")</f>
        <v/>
      </c>
      <c r="CX493" s="14" t="str">
        <f t="array" aca="1" ref="CX493" ca="1">IF(H493,IF(OR(AU493,AV493),TRIM(SUBSTITUTE(_xll.MCONCAT(IF((INDIRECT(ster!$D$14)&lt;&gt;"")*NOT(ISNUMBER(INDIRECT(Q493))),IF(ISERROR(MATCH(INDIRECT(Q493),INDIRECT(K493),0)),IFERROR(IF(INDIRECT(Q493)&lt;&gt;"",INDIRECT(ster!$D$14) &amp; ": " &amp; SUBSTITUTE(INDIRECT(Q493)," "," "),""),""),""),"")," "),"  "," ")),""),"")</f>
        <v/>
      </c>
      <c r="CY493" s="14" t="str">
        <f t="array" aca="1" ref="CY493" ca="1">IF(H493,IF(AE493,TRIM(SUBSTITUTE(_xll.MCONCAT(IF((INDIRECT(ster!$D$14)&lt;&gt;"")*IFERROR(NOT(INDIRECT(AF493)),FALSE),IF(ISERROR(MATCH(INDIRECT(Q493),INDIRECT(K493),0)),IFERROR(IF(INDIRECT(Q493)&lt;&gt;"",INDIRECT(ster!$D$14)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CZ493" s="14" t="str">
        <f t="array" aca="1" ref="CZ493" ca="1">IF(H493,IF(AH493,TRIM(SUBSTITUTE(_xll.MCONCAT(IF((INDIRECT(ster!$D$14)&lt;&gt;"")*IFERROR(NOT(INDIRECT(AI493)),FALSE),IF(ISERROR(MATCH(INDIRECT(Q493),INDIRECT(K493),0)),IFERROR(IF(INDIRECT(Q493)&lt;&gt;"",INDIRECT(ster!$D$14)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DC493" s="14" t="str">
        <f ca="1">SUBSTITUTE(SUBSTITUTE(SUBSTITUTE(SUBSTITUTE(_xll.MCONCAT(DG493:DS493,"■"),"■■","■"),"■■","■"),"■■","■"),"■■","■")</f>
        <v>■</v>
      </c>
      <c r="DD493" s="14" t="str">
        <f t="shared" ca="1" si="9767"/>
        <v/>
      </c>
      <c r="DE493" s="14" t="str">
        <f t="shared" ca="1" si="9768"/>
        <v/>
      </c>
      <c r="DF493" s="14" t="str">
        <f t="shared" ca="1" si="9769"/>
        <v/>
      </c>
      <c r="DG493" s="14" t="str">
        <f t="shared" ca="1" si="9770"/>
        <v/>
      </c>
      <c r="DH493" s="14" t="str">
        <f t="shared" ca="1" si="9771"/>
        <v/>
      </c>
      <c r="DI493" s="14" t="str">
        <f t="shared" ca="1" si="9772"/>
        <v/>
      </c>
      <c r="DJ493" s="14" t="str">
        <f t="shared" ca="1" si="9773"/>
        <v/>
      </c>
      <c r="DK493" s="14" t="str">
        <f t="shared" ca="1" si="9774"/>
        <v/>
      </c>
      <c r="DL493" s="14" t="str">
        <f t="shared" ca="1" si="9775"/>
        <v/>
      </c>
      <c r="DM493" s="14" t="str">
        <f t="shared" ca="1" si="9776"/>
        <v/>
      </c>
      <c r="DN493" s="14" t="str">
        <f t="array" aca="1" ref="DN493" ca="1">IF(CU493&lt;&gt;"","There are errors in the entered values in the following cases: " &amp;SUBSTITUTE(CU493," ",", "),"")</f>
        <v/>
      </c>
      <c r="DO493" s="14" t="str">
        <f t="shared" ca="1" si="9777"/>
        <v/>
      </c>
      <c r="DP493" s="14" t="str">
        <f t="shared" ca="1" si="9778"/>
        <v/>
      </c>
      <c r="DQ493" s="14" t="str">
        <f t="shared" ca="1" si="9779"/>
        <v/>
      </c>
      <c r="DR493" s="14" t="str">
        <f t="shared" ca="1" si="9780"/>
        <v/>
      </c>
      <c r="DS493" s="14" t="str">
        <f t="shared" ca="1" si="9781"/>
        <v/>
      </c>
      <c r="DZ493" s="14" t="b">
        <f t="shared" ca="1" si="9782"/>
        <v>0</v>
      </c>
      <c r="EA493" s="14" t="str">
        <f t="shared" ca="1" si="9783"/>
        <v>Thoracic Spine surgery &gt; 5 years (q_120b)</v>
      </c>
      <c r="EB493" s="14" t="str">
        <f t="shared" ca="1" si="9784"/>
        <v xml:space="preserve">Values must be numeric. </v>
      </c>
      <c r="EC493" s="14" t="str">
        <f t="shared" ca="1" si="9785"/>
        <v xml:space="preserve">Thoracic Spine surgery &gt; 5 years (q_120b): Values must be numeric. </v>
      </c>
      <c r="ED493" s="14" t="str">
        <f t="shared" ca="1" si="9786"/>
        <v/>
      </c>
      <c r="EE493" s="14" t="str">
        <f t="shared" ca="1" si="9787"/>
        <v>Values must be numeric</v>
      </c>
      <c r="EF493" s="14" t="str">
        <f t="shared" ca="1" si="9788"/>
        <v/>
      </c>
      <c r="EG493" s="14" t="str">
        <f t="shared" ca="1" si="9789"/>
        <v/>
      </c>
      <c r="EM493" s="14" t="b">
        <f t="shared" ca="1" si="9790"/>
        <v>1</v>
      </c>
      <c r="EN493" s="14">
        <f t="shared" ca="1" si="9791"/>
        <v>461</v>
      </c>
      <c r="EO493" s="14" t="str">
        <f t="shared" ca="1" si="9792"/>
        <v>q_120b</v>
      </c>
      <c r="EP493" s="14" t="str">
        <f t="shared" ca="1" si="9793"/>
        <v xml:space="preserve">Thoracic Spine surgery &gt; 5 years (q_120b): Values must be numeric. </v>
      </c>
      <c r="EQ493" s="14" t="str">
        <f t="shared" ca="1" si="9794"/>
        <v/>
      </c>
    </row>
    <row r="494" spans="2:147" s="14" customFormat="1">
      <c r="B494" s="14" t="str">
        <f t="shared" ca="1" si="9720"/>
        <v/>
      </c>
      <c r="C494" s="14">
        <f t="shared" ca="1" si="9721"/>
        <v>462</v>
      </c>
      <c r="D494" s="14">
        <f t="shared" si="9722"/>
        <v>492</v>
      </c>
      <c r="E494" s="14" t="str">
        <f t="shared" ca="1" si="9723"/>
        <v>D</v>
      </c>
      <c r="F494" s="14" t="str">
        <f t="shared" ca="1" si="9724"/>
        <v>q_120c</v>
      </c>
      <c r="G494" s="14" t="str">
        <f t="shared" ca="1" si="9725"/>
        <v>Lumbo-Sacral Spine surgery &gt; 5 years</v>
      </c>
      <c r="H494" s="14" t="b">
        <f t="shared" ca="1" si="9726"/>
        <v>1</v>
      </c>
      <c r="I494" s="14" t="str">
        <f ca="1">IF($H494,ADDRESS(3,(D494+1)*2-1,4,,"["&amp;wew!$G$7&amp;"]"&amp;_sheetname_labels)&amp;":"&amp;ADDRESS(2+ster!$B$20,(D494+1)*2-1,4),"")</f>
        <v>[DBTemplate.xlsm]labels!AKW3:AKW61</v>
      </c>
      <c r="J494" s="14">
        <f t="array" aca="1" ref="J494" ca="1">IF(H494,MAX(0,MAX(IF(INDIRECT(I494)&lt;&gt;"",ROW(INDIRECT(I494)),""))-2),"")</f>
        <v>2</v>
      </c>
      <c r="K494" s="14" t="str">
        <f ca="1">IF($H494,IF($J494&gt;0,ADDRESS(3,(D494+1)*2-1,4,,"["&amp;wew!$G$7&amp;"]"&amp;_sheetname_labels)&amp;":"&amp;ADDRESS(2+J494,(D494+1)*2-1,4),""),"")</f>
        <v>[DBTemplate.xlsm]labels!AKW3:AKW4</v>
      </c>
      <c r="L494" s="14" t="str">
        <f ca="1">IF($H494,IF($J494&gt;0,ADDRESS(3,(D494+1)*2,4,,"["&amp;wew!$G$7&amp;"]"&amp;_sheetname_labels)&amp;":"&amp;ADDRESS(2+J494,(D494+1)*2,4),""),"")</f>
        <v>[DBTemplate.xlsm]labels!AKX3:AKX4</v>
      </c>
      <c r="M494" s="14">
        <f t="shared" ca="1" si="9727"/>
        <v>0</v>
      </c>
      <c r="N494" s="14">
        <f t="shared" ca="1" si="9728"/>
        <v>2</v>
      </c>
      <c r="O494" s="14" t="str">
        <f t="shared" ca="1" si="9729"/>
        <v>q_120c</v>
      </c>
      <c r="P494" s="14" t="str">
        <f t="shared" ca="1" si="9730"/>
        <v>Lumbo-Sacral Spine surgery &gt; 5 years</v>
      </c>
      <c r="Q494" s="14" t="str">
        <f ca="1">IF($BP494,ADDRESS(3,D494+1,4,,"["&amp;wew!$G$7&amp;"]"&amp;_sheetname_dataframe)&amp;":"&amp;ADDRESS(2+ster!$C$14,D494+1,4),"")</f>
        <v>[DBTemplate.xlsm]data_frame!RY3:RY3</v>
      </c>
      <c r="R494" s="14" t="str">
        <f>IF($BP494,IF(MID(_xll.FORMULATEXT(INDEX(INDIRECT(Q494),1)),1,1)="=", _xll.FORMULATEXT(INDEX(INDIRECT(Q494),1),2,TRUE),""),"")</f>
        <v/>
      </c>
      <c r="S494" s="14">
        <f t="array" aca="1" ref="S494" ca="1">IF(H494,SUM(IF((IFERROR(INDIRECT(Q494)&lt;&gt;"",FALSE))*(INDIRECT(ster!$D$14)&lt;&gt;""),1,0)),"")</f>
        <v>1</v>
      </c>
      <c r="T494" s="14">
        <f t="array" aca="1" ref="T494" ca="1">IF(H494,IF(M494&gt;0,SUM(IFERROR(1*(MATCH(INDIRECT(Q494),INDIRECT(K494),0)&gt;0),0)*(INDIRECT(ster!$D$14)&lt;&gt;"")*NOT(ISNUMBER(INDIRECT(Q494)))),0),"")</f>
        <v>0</v>
      </c>
      <c r="U494" s="14">
        <f t="array" aca="1" ref="U494" ca="1">IF(H494,SUM((IFERROR(INDIRECT(Q494)="",FALSE))*(INDIRECT(ster!$D$14)&lt;&gt;"")),"")</f>
        <v>0</v>
      </c>
      <c r="V494" s="14">
        <f t="array" aca="1" ref="V494" ca="1">IF(H494,SUM((IFERROR(INDIRECT(Q494)="#ąś",TRUE))*(INDIRECT(ster!$D$14)&lt;&gt;"")),"")</f>
        <v>0</v>
      </c>
      <c r="W494" s="14">
        <f t="array" aca="1" ref="W494" ca="1">IF(H494,SUM(ISNUMBER(INDIRECT(Q494))*(INDIRECT(ster!$D$14)&lt;&gt;"")),"")</f>
        <v>1</v>
      </c>
      <c r="X494" s="14">
        <f t="array" aca="1" ref="X494" ca="1">IF(AND(H494,W494&gt;0),IF(wew!$B$3,MIN(IF((INDIRECT(ster!$D$14)&lt;&gt;"")*IFERROR(INDIRECT($Q494)&lt;&gt;"",FALSE),IFERROR(INDIRECT($Q494),"X"),"X")),"&lt;włącz podświetlanie wartości&gt;"),"—")</f>
        <v>2</v>
      </c>
      <c r="Y494" s="14">
        <f t="array" aca="1" ref="Y494" ca="1">IF(AND(H494,W494&gt;0),IF(wew!$B$3,MAX(IF((INDIRECT(ster!$D$14)&lt;&gt;"")*IFERROR(INDIRECT($Q494)&lt;&gt;"",FALSE),IFERROR(INDIRECT($Q494),"X"),"X")),"&lt;włącz podświetlanie wartości&gt;"),"—")</f>
        <v>2</v>
      </c>
      <c r="Z494" s="14">
        <f t="shared" ca="1" si="9731"/>
        <v>0</v>
      </c>
      <c r="AA494" s="12">
        <f t="shared" ca="1" si="9732"/>
        <v>1</v>
      </c>
      <c r="AB494" s="17">
        <f t="array" aca="1" ref="AB494" ca="1">IF(H494,IF(W494&gt;0,SUM((INDIRECT(ster!$D$14)&lt;&gt;"")*IFERROR((INDIRECT(Q494)&lt;&gt;"")*(INDIRECT(Q494)=INT(INDIRECT(Q494))),0)),0),"")</f>
        <v>1</v>
      </c>
      <c r="AC494" s="17">
        <f t="array" aca="1" ref="AC494" ca="1">IF(H494,W494-AB494,"")</f>
        <v>0</v>
      </c>
      <c r="AD494" s="17">
        <f t="shared" ca="1" si="9733"/>
        <v>1</v>
      </c>
      <c r="AE494" s="17" t="b">
        <f t="shared" ca="1" si="9734"/>
        <v>0</v>
      </c>
      <c r="AF494" s="17" t="str">
        <f ca="1">IF(AE494,IF($H494,ADDRESS(3,D494+2,4,,"["&amp;wew!$G$7&amp;"]"&amp;_sheetname_dataframe)&amp;":"&amp;ADDRESS(2+ster!$C$14,D494+2,4),""),"")</f>
        <v/>
      </c>
      <c r="AG494" s="17" t="str">
        <f t="shared" ca="1" si="9735"/>
        <v/>
      </c>
      <c r="AH494" s="17" t="b">
        <f t="shared" ca="1" si="9736"/>
        <v>0</v>
      </c>
      <c r="AI494" s="17" t="str">
        <f ca="1">IF(AH494,IF($H494,ADDRESS(3,D494+3,4,,"["&amp;wew!$G$7&amp;"]"&amp;_sheetname_dataframe)&amp;":"&amp;ADDRESS(2+ster!$C$14,D494+3,4),""),"")</f>
        <v/>
      </c>
      <c r="AJ494" s="17" t="str">
        <f t="shared" ca="1" si="9737"/>
        <v/>
      </c>
      <c r="AK494" s="17" t="b">
        <f t="shared" ca="1" si="9738"/>
        <v>0</v>
      </c>
      <c r="AL494" s="17" t="b">
        <f t="shared" ca="1" si="9739"/>
        <v>0</v>
      </c>
      <c r="AM494" s="17" t="b">
        <f t="shared" ca="1" si="9740"/>
        <v>0</v>
      </c>
      <c r="AN494" s="17">
        <f t="shared" ca="1" si="9741"/>
        <v>0</v>
      </c>
      <c r="AO494" s="24" t="str">
        <f t="shared" ca="1" si="9742"/>
        <v/>
      </c>
      <c r="AP494" s="24" t="str">
        <f t="shared" ca="1" si="9743"/>
        <v/>
      </c>
      <c r="AQ494" s="17" t="b">
        <f t="shared" ca="1" si="9744"/>
        <v>0</v>
      </c>
      <c r="AR494" s="17" t="b">
        <f t="shared" ca="1" si="9745"/>
        <v>0</v>
      </c>
      <c r="AS494" s="17" t="b">
        <f t="shared" ca="1" si="9746"/>
        <v>0</v>
      </c>
      <c r="AT494" s="17" t="b">
        <f t="shared" ca="1" si="9747"/>
        <v>0</v>
      </c>
      <c r="AU494" s="17" t="b">
        <f t="shared" ca="1" si="9748"/>
        <v>1</v>
      </c>
      <c r="AV494" s="17" t="b">
        <f t="shared" ca="1" si="9749"/>
        <v>0</v>
      </c>
      <c r="AW494" s="17" t="b">
        <f t="shared" ca="1" si="9750"/>
        <v>1</v>
      </c>
      <c r="AX494" s="14" t="b">
        <f t="array" aca="1" ref="AX494" ca="1">IF(H494,N494&gt;0,"")</f>
        <v>1</v>
      </c>
      <c r="AY494" s="17" t="str">
        <f t="shared" ca="1" si="9751"/>
        <v>C3:C4</v>
      </c>
      <c r="AZ494" s="17" t="b">
        <f t="array" aca="1" ref="AZ494" ca="1">IF(AY494&lt;&gt;"",SUM(1*ISERROR(MATCH(INDIRECT(AY494),INDIRECT(K494),0)))=0,"")</f>
        <v>1</v>
      </c>
      <c r="BA494" s="17" t="b">
        <f t="shared" ca="1" si="9752"/>
        <v>1</v>
      </c>
      <c r="BB494" s="17" t="b">
        <v>0</v>
      </c>
      <c r="BC494" s="17" t="b">
        <f t="shared" ca="1" si="9753"/>
        <v>1</v>
      </c>
      <c r="BD494" s="17" t="b">
        <f t="shared" ca="1" si="9754"/>
        <v>0</v>
      </c>
      <c r="BE494" s="17" t="b">
        <f t="shared" ca="1" si="9755"/>
        <v>0</v>
      </c>
      <c r="BF494" s="17" t="b">
        <f t="shared" ca="1" si="9756"/>
        <v>0</v>
      </c>
      <c r="BG494" s="17" t="b">
        <f t="shared" ca="1" si="9757"/>
        <v>0</v>
      </c>
      <c r="BH494" s="17" t="b">
        <f t="shared" ca="1" si="9758"/>
        <v>1</v>
      </c>
      <c r="BI494" s="17">
        <f t="shared" ca="1" si="9759"/>
        <v>2</v>
      </c>
      <c r="BJ494" s="17" t="b">
        <f t="shared" ca="1" si="9760"/>
        <v>0</v>
      </c>
      <c r="BK494" s="17" t="str">
        <f t="shared" ca="1" si="9761"/>
        <v/>
      </c>
      <c r="BL494" s="17" t="str">
        <f t="shared" ca="1" si="9762"/>
        <v/>
      </c>
      <c r="BM494" s="17" t="str">
        <f t="shared" ca="1" si="9763"/>
        <v>F</v>
      </c>
      <c r="BN494" s="17" t="str">
        <f t="shared" ca="1" si="9764"/>
        <v>F</v>
      </c>
      <c r="BO494" s="17" t="str">
        <f t="shared" ca="1" si="9765"/>
        <v>N</v>
      </c>
      <c r="BP494" s="14" t="b">
        <f t="shared" ca="1" si="9766"/>
        <v>1</v>
      </c>
      <c r="BQ494" s="35"/>
      <c r="BX494" s="16"/>
      <c r="BY494" s="16"/>
      <c r="BZ494" s="16"/>
      <c r="CA494" s="16"/>
      <c r="CB494" s="16"/>
      <c r="CC494" s="16"/>
      <c r="CD494" s="16"/>
      <c r="CE494" s="16"/>
      <c r="CF494" s="16"/>
      <c r="CN494" s="14">
        <f ca="1">IF(H494,IFERROR(IsVariableNameLegal(O494),0),0)</f>
        <v>0</v>
      </c>
      <c r="CO494" s="14" t="str">
        <f t="array" aca="1" ref="CO494" ca="1">IF(H494,IF(COUNTIF(INDIRECT(wew!$C$13),O494)&gt;1,TRIM(SUBSTITUTE(_xll.MCONCAT(IF((INDIRECT(wew!$C$13)=O494)*(COLUMN(INDIRECT(wew!$C$13))&lt;&gt;D494+1),-1+COLUMN(INDIRECT(wew!$C$13)),"")," "),"  "," ")),""),"")</f>
        <v/>
      </c>
      <c r="CP494" s="14" t="str">
        <f t="array" aca="1" ref="CP494" ca="1">IF(P494&lt;&gt;"",IF(LEN(P494)&gt;150,1,""),"")</f>
        <v/>
      </c>
      <c r="CQ494" s="14" t="str">
        <f t="array" aca="1" ref="CQ494" ca="1">IF(AND(H494,NOT(ster!$J$3)),IF(COUNTIF(INDIRECT(wew!$C$15),P494)&gt;1,TRIM(SUBSTITUTE(_xll.MCONCAT(IF((INDIRECT(wew!$C$15)=P494)*(COLUMN(INDIRECT(wew!$C$15))&lt;&gt;D494+1),-1+COLUMN(INDIRECT(wew!$C$15)),"")," "),"  "," ")),""),"")</f>
        <v/>
      </c>
      <c r="CR494" s="14" t="str">
        <f t="array" aca="1" ref="CR494" ca="1">IF(H494,IF(AND(W494&gt;0,AO494&lt;&gt;""),TRIM(SUBSTITUTE(_xll.MCONCAT(IFERROR(IF(ISNUMBER(INDIRECT(Q494)),IF((INDIRECT(ster!$D$14)&lt;&gt;"")*(INDIRECT(Q494)&lt;AO494),INDIRECT(ster!$D$14) &amp; ": " &amp;  SUBSTITUTE(IF( AV494,IFERROR(TEXT(INDIRECT(Q494),"rrrr-mm-dd") &amp;" (" &amp; INDIRECT(Q494) &amp;")",INDIRECT(Q494)),INDIRECT(Q494))," "," "),""),""),"")," "),"  "," ")),""),"")</f>
        <v/>
      </c>
      <c r="CS494" s="14" t="str">
        <f t="array" aca="1" ref="CS494" ca="1">IF(H494,IF(AND(W494&gt;0,AP494&lt;&gt;""),TRIM(SUBSTITUTE(_xll.MCONCAT(IFERROR(IF(ISNUMBER(INDIRECT(Q494)),IF((INDIRECT(ster!$D$14)&lt;&gt;"")*(INDIRECT(Q494)&gt;AP494),INDIRECT(ster!$D$14) &amp; ": " &amp;  SUBSTITUTE(IF( AV494,IFERROR(TEXT(INDIRECT(Q494),"rrrr-mm-dd")&amp;" (" &amp; INDIRECT(Q494) &amp;")",INDIRECT(Q494)),INDIRECT(Q494))," "," "),""),""),"")," "),"  "," ")),""),"")</f>
        <v/>
      </c>
      <c r="CT494" s="14" t="str">
        <f t="array" aca="1" ref="CT494" ca="1">IF(H494,IF(AND(N494&gt;0,AR494),TRIM(SUBSTITUTE(_xll.MCONCAT(IFERROR(IF(ISNUMBER(INDIRECT(Q494)),IF((INDIRECT(ster!$D$14)&lt;&gt;"")*(IFERROR(0*(MATCH(INDIRECT(Q494),INDIRECT(K494),0)&gt;0),1)),INDIRECT(ster!$D$14) &amp; ": " &amp;  SUBSTITUTE(IF( AV494,IFERROR(TEXT(INDIRECT(Q494),"rrrr-mm-dd")&amp;" (" &amp; INDIRECT(Q494) &amp;")",INDIRECT(Q494)),INDIRECT(Q494))," "," "),""),""),"")," "),"  "," ")),""),"")</f>
        <v/>
      </c>
      <c r="CU494" s="14" t="str">
        <f t="array" aca="1" ref="CU494" ca="1">IF(H494,IF(AND(V494&gt;0),TRIM(SUBSTITUTE(_xll.MCONCAT(IF((INDIRECT(ster!$D$14)&lt;&gt;"")*(IFERROR(0*(INDIRECT(Q494)&lt;&gt;""),1)),INDIRECT(ster!$D$14),"")," "),"  "," ")),""),"")</f>
        <v/>
      </c>
      <c r="CV494" s="14" t="str">
        <f t="array" aca="1" ref="CV494" ca="1">IF(H494,IF(AS494,
TRIM(SUBSTITUTE(_xll.MCONCAT(IF(
   (INDIRECT(ster!$D$14)&lt;&gt;"")*
   ((INDIRECT(Q494)="")+
      NOT(ISNUMBER(INDIRECT(Q494)))*
      NOT(ISERROR(MATCH(INDIRECT(Q494),INDIRECT(K494),0)))
    ),
      INDIRECT(ster!$D$14),
   "")," "),"  "," ")),
""),"")</f>
        <v/>
      </c>
      <c r="CW494" s="14" t="str">
        <f t="array" aca="1" ref="CW494" ca="1">IF(H494,IF(AND(AQ494),TRIM(SUBSTITUTE(_xll.MCONCAT(IFERROR(IF(ISNUMBER(INDIRECT(Q494)),IF((INDIRECT(ster!$D$14)&lt;&gt;"")*(INDIRECT(Q494)&lt;&gt;INT(INDIRECT(Q494))),INDIRECT(ster!$D$14) &amp; ": " &amp; INDIRECT(Q494),""),""),"")," "),"  "," ")),""),"")</f>
        <v/>
      </c>
      <c r="CX494" s="14" t="str">
        <f t="array" aca="1" ref="CX494" ca="1">IF(H494,IF(OR(AU494,AV494),TRIM(SUBSTITUTE(_xll.MCONCAT(IF((INDIRECT(ster!$D$14)&lt;&gt;"")*NOT(ISNUMBER(INDIRECT(Q494))),IF(ISERROR(MATCH(INDIRECT(Q494),INDIRECT(K494),0)),IFERROR(IF(INDIRECT(Q494)&lt;&gt;"",INDIRECT(ster!$D$14) &amp; ": " &amp; SUBSTITUTE(INDIRECT(Q494)," "," "),""),""),""),"")," "),"  "," ")),""),"")</f>
        <v/>
      </c>
      <c r="CY494" s="14" t="str">
        <f t="array" aca="1" ref="CY494" ca="1">IF(H494,IF(AE494,TRIM(SUBSTITUTE(_xll.MCONCAT(IF((INDIRECT(ster!$D$14)&lt;&gt;"")*IFERROR(NOT(INDIRECT(AF494)),FALSE),IF(ISERROR(MATCH(INDIRECT(Q494),INDIRECT(K494),0)),IFERROR(IF(INDIRECT(Q494)&lt;&gt;"",INDIRECT(ster!$D$14)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CZ494" s="14" t="str">
        <f t="array" aca="1" ref="CZ494" ca="1">IF(H494,IF(AH494,TRIM(SUBSTITUTE(_xll.MCONCAT(IF((INDIRECT(ster!$D$14)&lt;&gt;"")*IFERROR(NOT(INDIRECT(AI494)),FALSE),IF(ISERROR(MATCH(INDIRECT(Q494),INDIRECT(K494),0)),IFERROR(IF(INDIRECT(Q494)&lt;&gt;"",INDIRECT(ster!$D$14)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DC494" s="14" t="str">
        <f ca="1">SUBSTITUTE(SUBSTITUTE(SUBSTITUTE(SUBSTITUTE(_xll.MCONCAT(DG494:DS494,"■"),"■■","■"),"■■","■"),"■■","■"),"■■","■")</f>
        <v>■</v>
      </c>
      <c r="DD494" s="14" t="str">
        <f t="shared" ca="1" si="9767"/>
        <v/>
      </c>
      <c r="DE494" s="14" t="str">
        <f t="shared" ca="1" si="9768"/>
        <v/>
      </c>
      <c r="DF494" s="14" t="str">
        <f t="shared" ca="1" si="9769"/>
        <v/>
      </c>
      <c r="DG494" s="14" t="str">
        <f t="shared" ca="1" si="9770"/>
        <v/>
      </c>
      <c r="DH494" s="14" t="str">
        <f t="shared" ca="1" si="9771"/>
        <v/>
      </c>
      <c r="DI494" s="14" t="str">
        <f t="shared" ca="1" si="9772"/>
        <v/>
      </c>
      <c r="DJ494" s="14" t="str">
        <f t="shared" ca="1" si="9773"/>
        <v/>
      </c>
      <c r="DK494" s="14" t="str">
        <f t="shared" ca="1" si="9774"/>
        <v/>
      </c>
      <c r="DL494" s="14" t="str">
        <f t="shared" ca="1" si="9775"/>
        <v/>
      </c>
      <c r="DM494" s="14" t="str">
        <f t="shared" ca="1" si="9776"/>
        <v/>
      </c>
      <c r="DN494" s="14" t="str">
        <f t="array" aca="1" ref="DN494" ca="1">IF(CU494&lt;&gt;"","There are errors in the entered values in the following cases: " &amp;SUBSTITUTE(CU494," ",", "),"")</f>
        <v/>
      </c>
      <c r="DO494" s="14" t="str">
        <f t="shared" ca="1" si="9777"/>
        <v/>
      </c>
      <c r="DP494" s="14" t="str">
        <f t="shared" ca="1" si="9778"/>
        <v/>
      </c>
      <c r="DQ494" s="14" t="str">
        <f t="shared" ca="1" si="9779"/>
        <v/>
      </c>
      <c r="DR494" s="14" t="str">
        <f t="shared" ca="1" si="9780"/>
        <v/>
      </c>
      <c r="DS494" s="14" t="str">
        <f t="shared" ca="1" si="9781"/>
        <v/>
      </c>
      <c r="DZ494" s="14" t="b">
        <f t="shared" ca="1" si="9782"/>
        <v>0</v>
      </c>
      <c r="EA494" s="14" t="str">
        <f t="shared" ca="1" si="9783"/>
        <v>Lumbo-Sacral Spine surgery &gt; 5 years (q_120c)</v>
      </c>
      <c r="EB494" s="14" t="str">
        <f t="shared" ca="1" si="9784"/>
        <v xml:space="preserve">Values must be numeric. </v>
      </c>
      <c r="EC494" s="14" t="str">
        <f t="shared" ca="1" si="9785"/>
        <v xml:space="preserve">Lumbo-Sacral Spine surgery &gt; 5 years (q_120c): Values must be numeric. </v>
      </c>
      <c r="ED494" s="14" t="str">
        <f t="shared" ca="1" si="9786"/>
        <v/>
      </c>
      <c r="EE494" s="14" t="str">
        <f t="shared" ca="1" si="9787"/>
        <v>Values must be numeric</v>
      </c>
      <c r="EF494" s="14" t="str">
        <f t="shared" ca="1" si="9788"/>
        <v/>
      </c>
      <c r="EG494" s="14" t="str">
        <f t="shared" ca="1" si="9789"/>
        <v/>
      </c>
      <c r="EM494" s="14" t="b">
        <f t="shared" ca="1" si="9790"/>
        <v>1</v>
      </c>
      <c r="EN494" s="14">
        <f t="shared" ca="1" si="9791"/>
        <v>462</v>
      </c>
      <c r="EO494" s="14" t="str">
        <f t="shared" ca="1" si="9792"/>
        <v>q_120c</v>
      </c>
      <c r="EP494" s="14" t="str">
        <f t="shared" ca="1" si="9793"/>
        <v xml:space="preserve">Lumbo-Sacral Spine surgery &gt; 5 years (q_120c): Values must be numeric. </v>
      </c>
      <c r="EQ494" s="14" t="str">
        <f t="shared" ca="1" si="9794"/>
        <v/>
      </c>
    </row>
    <row r="495" spans="2:147" s="14" customFormat="1">
      <c r="B495" s="14" t="str">
        <f t="shared" ca="1" si="9720"/>
        <v/>
      </c>
      <c r="C495" s="14">
        <f t="shared" ca="1" si="9721"/>
        <v>463</v>
      </c>
      <c r="D495" s="14">
        <f t="shared" si="9722"/>
        <v>493</v>
      </c>
      <c r="E495" s="14" t="str">
        <f t="shared" ca="1" si="9723"/>
        <v>D</v>
      </c>
      <c r="F495" s="14" t="str">
        <f t="shared" ca="1" si="9724"/>
        <v>q_121a</v>
      </c>
      <c r="G495" s="14" t="str">
        <f t="shared" ca="1" si="9725"/>
        <v>Upper Limb surgery in the last years</v>
      </c>
      <c r="H495" s="14" t="b">
        <f t="shared" ca="1" si="9726"/>
        <v>1</v>
      </c>
      <c r="I495" s="14" t="str">
        <f ca="1">IF($H495,ADDRESS(3,(D495+1)*2-1,4,,"["&amp;wew!$G$7&amp;"]"&amp;_sheetname_labels)&amp;":"&amp;ADDRESS(2+ster!$B$20,(D495+1)*2-1,4),"")</f>
        <v>[DBTemplate.xlsm]labels!AKY3:AKY61</v>
      </c>
      <c r="J495" s="14">
        <f t="array" aca="1" ref="J495" ca="1">IF(H495,MAX(0,MAX(IF(INDIRECT(I495)&lt;&gt;"",ROW(INDIRECT(I495)),""))-2),"")</f>
        <v>2</v>
      </c>
      <c r="K495" s="14" t="str">
        <f ca="1">IF($H495,IF($J495&gt;0,ADDRESS(3,(D495+1)*2-1,4,,"["&amp;wew!$G$7&amp;"]"&amp;_sheetname_labels)&amp;":"&amp;ADDRESS(2+J495,(D495+1)*2-1,4),""),"")</f>
        <v>[DBTemplate.xlsm]labels!AKY3:AKY4</v>
      </c>
      <c r="L495" s="14" t="str">
        <f ca="1">IF($H495,IF($J495&gt;0,ADDRESS(3,(D495+1)*2,4,,"["&amp;wew!$G$7&amp;"]"&amp;_sheetname_labels)&amp;":"&amp;ADDRESS(2+J495,(D495+1)*2,4),""),"")</f>
        <v>[DBTemplate.xlsm]labels!AKZ3:AKZ4</v>
      </c>
      <c r="M495" s="14">
        <f t="shared" ca="1" si="9727"/>
        <v>0</v>
      </c>
      <c r="N495" s="14">
        <f t="shared" ca="1" si="9728"/>
        <v>2</v>
      </c>
      <c r="O495" s="14" t="str">
        <f t="shared" ca="1" si="9729"/>
        <v>q_121a</v>
      </c>
      <c r="P495" s="14" t="str">
        <f t="shared" ca="1" si="9730"/>
        <v>Upper Limb surgery in the last years</v>
      </c>
      <c r="Q495" s="14" t="str">
        <f ca="1">IF($BP495,ADDRESS(3,D495+1,4,,"["&amp;wew!$G$7&amp;"]"&amp;_sheetname_dataframe)&amp;":"&amp;ADDRESS(2+ster!$C$14,D495+1,4),"")</f>
        <v>[DBTemplate.xlsm]data_frame!RZ3:RZ3</v>
      </c>
      <c r="R495" s="14" t="str">
        <f>IF($BP495,IF(MID(_xll.FORMULATEXT(INDEX(INDIRECT(Q495),1)),1,1)="=", _xll.FORMULATEXT(INDEX(INDIRECT(Q495),1),2,TRUE),""),"")</f>
        <v/>
      </c>
      <c r="S495" s="14">
        <f t="array" aca="1" ref="S495" ca="1">IF(H495,SUM(IF((IFERROR(INDIRECT(Q495)&lt;&gt;"",FALSE))*(INDIRECT(ster!$D$14)&lt;&gt;""),1,0)),"")</f>
        <v>1</v>
      </c>
      <c r="T495" s="14">
        <f t="array" aca="1" ref="T495" ca="1">IF(H495,IF(M495&gt;0,SUM(IFERROR(1*(MATCH(INDIRECT(Q495),INDIRECT(K495),0)&gt;0),0)*(INDIRECT(ster!$D$14)&lt;&gt;"")*NOT(ISNUMBER(INDIRECT(Q495)))),0),"")</f>
        <v>0</v>
      </c>
      <c r="U495" s="14">
        <f t="array" aca="1" ref="U495" ca="1">IF(H495,SUM((IFERROR(INDIRECT(Q495)="",FALSE))*(INDIRECT(ster!$D$14)&lt;&gt;"")),"")</f>
        <v>0</v>
      </c>
      <c r="V495" s="14">
        <f t="array" aca="1" ref="V495" ca="1">IF(H495,SUM((IFERROR(INDIRECT(Q495)="#ąś",TRUE))*(INDIRECT(ster!$D$14)&lt;&gt;"")),"")</f>
        <v>0</v>
      </c>
      <c r="W495" s="14">
        <f t="array" aca="1" ref="W495" ca="1">IF(H495,SUM(ISNUMBER(INDIRECT(Q495))*(INDIRECT(ster!$D$14)&lt;&gt;"")),"")</f>
        <v>1</v>
      </c>
      <c r="X495" s="14">
        <f t="array" aca="1" ref="X495" ca="1">IF(AND(H495,W495&gt;0),IF(wew!$B$3,MIN(IF((INDIRECT(ster!$D$14)&lt;&gt;"")*IFERROR(INDIRECT($Q495)&lt;&gt;"",FALSE),IFERROR(INDIRECT($Q495),"X"),"X")),"&lt;włącz podświetlanie wartości&gt;"),"—")</f>
        <v>2</v>
      </c>
      <c r="Y495" s="14">
        <f t="array" aca="1" ref="Y495" ca="1">IF(AND(H495,W495&gt;0),IF(wew!$B$3,MAX(IF((INDIRECT(ster!$D$14)&lt;&gt;"")*IFERROR(INDIRECT($Q495)&lt;&gt;"",FALSE),IFERROR(INDIRECT($Q495),"X"),"X")),"&lt;włącz podświetlanie wartości&gt;"),"—")</f>
        <v>2</v>
      </c>
      <c r="Z495" s="14">
        <f t="shared" ca="1" si="9731"/>
        <v>0</v>
      </c>
      <c r="AA495" s="12">
        <f t="shared" ca="1" si="9732"/>
        <v>1</v>
      </c>
      <c r="AB495" s="17">
        <f t="array" aca="1" ref="AB495" ca="1">IF(H495,IF(W495&gt;0,SUM((INDIRECT(ster!$D$14)&lt;&gt;"")*IFERROR((INDIRECT(Q495)&lt;&gt;"")*(INDIRECT(Q495)=INT(INDIRECT(Q495))),0)),0),"")</f>
        <v>1</v>
      </c>
      <c r="AC495" s="17">
        <f t="array" aca="1" ref="AC495" ca="1">IF(H495,W495-AB495,"")</f>
        <v>0</v>
      </c>
      <c r="AD495" s="17">
        <f t="shared" ca="1" si="9733"/>
        <v>1</v>
      </c>
      <c r="AE495" s="17" t="b">
        <f t="shared" ca="1" si="9734"/>
        <v>0</v>
      </c>
      <c r="AF495" s="17" t="str">
        <f ca="1">IF(AE495,IF($H495,ADDRESS(3,D495+2,4,,"["&amp;wew!$G$7&amp;"]"&amp;_sheetname_dataframe)&amp;":"&amp;ADDRESS(2+ster!$C$14,D495+2,4),""),"")</f>
        <v/>
      </c>
      <c r="AG495" s="17" t="str">
        <f t="shared" ca="1" si="9735"/>
        <v/>
      </c>
      <c r="AH495" s="17" t="b">
        <f t="shared" ca="1" si="9736"/>
        <v>0</v>
      </c>
      <c r="AI495" s="17" t="str">
        <f ca="1">IF(AH495,IF($H495,ADDRESS(3,D495+3,4,,"["&amp;wew!$G$7&amp;"]"&amp;_sheetname_dataframe)&amp;":"&amp;ADDRESS(2+ster!$C$14,D495+3,4),""),"")</f>
        <v/>
      </c>
      <c r="AJ495" s="17" t="str">
        <f t="shared" ca="1" si="9737"/>
        <v/>
      </c>
      <c r="AK495" s="17" t="b">
        <f t="shared" ca="1" si="9738"/>
        <v>0</v>
      </c>
      <c r="AL495" s="17" t="b">
        <f t="shared" ca="1" si="9739"/>
        <v>0</v>
      </c>
      <c r="AM495" s="17" t="b">
        <f t="shared" ca="1" si="9740"/>
        <v>0</v>
      </c>
      <c r="AN495" s="17">
        <f t="shared" ca="1" si="9741"/>
        <v>0</v>
      </c>
      <c r="AO495" s="24" t="str">
        <f t="shared" ca="1" si="9742"/>
        <v/>
      </c>
      <c r="AP495" s="24" t="str">
        <f t="shared" ca="1" si="9743"/>
        <v/>
      </c>
      <c r="AQ495" s="17" t="b">
        <f t="shared" ca="1" si="9744"/>
        <v>0</v>
      </c>
      <c r="AR495" s="17" t="b">
        <f t="shared" ca="1" si="9745"/>
        <v>0</v>
      </c>
      <c r="AS495" s="17" t="b">
        <f t="shared" ca="1" si="9746"/>
        <v>0</v>
      </c>
      <c r="AT495" s="17" t="b">
        <f t="shared" ca="1" si="9747"/>
        <v>0</v>
      </c>
      <c r="AU495" s="17" t="b">
        <f t="shared" ca="1" si="9748"/>
        <v>1</v>
      </c>
      <c r="AV495" s="17" t="b">
        <f t="shared" ca="1" si="9749"/>
        <v>0</v>
      </c>
      <c r="AW495" s="17" t="b">
        <f t="shared" ca="1" si="9750"/>
        <v>1</v>
      </c>
      <c r="AX495" s="14" t="b">
        <f t="array" aca="1" ref="AX495" ca="1">IF(H495,N495&gt;0,"")</f>
        <v>1</v>
      </c>
      <c r="AY495" s="17" t="str">
        <f t="shared" ca="1" si="9751"/>
        <v>C3:C4</v>
      </c>
      <c r="AZ495" s="17" t="b">
        <f t="array" aca="1" ref="AZ495" ca="1">IF(AY495&lt;&gt;"",SUM(1*ISERROR(MATCH(INDIRECT(AY495),INDIRECT(K495),0)))=0,"")</f>
        <v>1</v>
      </c>
      <c r="BA495" s="17" t="b">
        <f t="shared" ca="1" si="9752"/>
        <v>1</v>
      </c>
      <c r="BB495" s="17" t="b">
        <v>0</v>
      </c>
      <c r="BC495" s="17" t="b">
        <f t="shared" ca="1" si="9753"/>
        <v>1</v>
      </c>
      <c r="BD495" s="17" t="b">
        <f t="shared" ca="1" si="9754"/>
        <v>0</v>
      </c>
      <c r="BE495" s="17" t="b">
        <f t="shared" ca="1" si="9755"/>
        <v>0</v>
      </c>
      <c r="BF495" s="17" t="b">
        <f t="shared" ca="1" si="9756"/>
        <v>0</v>
      </c>
      <c r="BG495" s="17" t="b">
        <f t="shared" ca="1" si="9757"/>
        <v>0</v>
      </c>
      <c r="BH495" s="17" t="b">
        <f t="shared" ca="1" si="9758"/>
        <v>1</v>
      </c>
      <c r="BI495" s="17">
        <f t="shared" ca="1" si="9759"/>
        <v>2</v>
      </c>
      <c r="BJ495" s="17" t="b">
        <f t="shared" ca="1" si="9760"/>
        <v>0</v>
      </c>
      <c r="BK495" s="17" t="str">
        <f t="shared" ca="1" si="9761"/>
        <v/>
      </c>
      <c r="BL495" s="17" t="str">
        <f t="shared" ca="1" si="9762"/>
        <v/>
      </c>
      <c r="BM495" s="17" t="str">
        <f t="shared" ca="1" si="9763"/>
        <v>F</v>
      </c>
      <c r="BN495" s="17" t="str">
        <f t="shared" ca="1" si="9764"/>
        <v>F</v>
      </c>
      <c r="BO495" s="17" t="str">
        <f t="shared" ca="1" si="9765"/>
        <v>N</v>
      </c>
      <c r="BP495" s="14" t="b">
        <f t="shared" ca="1" si="9766"/>
        <v>1</v>
      </c>
      <c r="BQ495" s="35"/>
      <c r="BX495" s="16"/>
      <c r="BY495" s="16"/>
      <c r="BZ495" s="16"/>
      <c r="CA495" s="16"/>
      <c r="CB495" s="16"/>
      <c r="CC495" s="16"/>
      <c r="CD495" s="16"/>
      <c r="CE495" s="16"/>
      <c r="CF495" s="16"/>
      <c r="CN495" s="14">
        <f ca="1">IF(H495,IFERROR(IsVariableNameLegal(O495),0),0)</f>
        <v>0</v>
      </c>
      <c r="CO495" s="14" t="str">
        <f t="array" aca="1" ref="CO495" ca="1">IF(H495,IF(COUNTIF(INDIRECT(wew!$C$13),O495)&gt;1,TRIM(SUBSTITUTE(_xll.MCONCAT(IF((INDIRECT(wew!$C$13)=O495)*(COLUMN(INDIRECT(wew!$C$13))&lt;&gt;D495+1),-1+COLUMN(INDIRECT(wew!$C$13)),"")," "),"  "," ")),""),"")</f>
        <v/>
      </c>
      <c r="CP495" s="14" t="str">
        <f t="array" aca="1" ref="CP495" ca="1">IF(P495&lt;&gt;"",IF(LEN(P495)&gt;150,1,""),"")</f>
        <v/>
      </c>
      <c r="CQ495" s="14" t="str">
        <f t="array" aca="1" ref="CQ495" ca="1">IF(AND(H495,NOT(ster!$J$3)),IF(COUNTIF(INDIRECT(wew!$C$15),P495)&gt;1,TRIM(SUBSTITUTE(_xll.MCONCAT(IF((INDIRECT(wew!$C$15)=P495)*(COLUMN(INDIRECT(wew!$C$15))&lt;&gt;D495+1),-1+COLUMN(INDIRECT(wew!$C$15)),"")," "),"  "," ")),""),"")</f>
        <v/>
      </c>
      <c r="CR495" s="14" t="str">
        <f t="array" aca="1" ref="CR495" ca="1">IF(H495,IF(AND(W495&gt;0,AO495&lt;&gt;""),TRIM(SUBSTITUTE(_xll.MCONCAT(IFERROR(IF(ISNUMBER(INDIRECT(Q495)),IF((INDIRECT(ster!$D$14)&lt;&gt;"")*(INDIRECT(Q495)&lt;AO495),INDIRECT(ster!$D$14) &amp; ": " &amp;  SUBSTITUTE(IF( AV495,IFERROR(TEXT(INDIRECT(Q495),"rrrr-mm-dd") &amp;" (" &amp; INDIRECT(Q495) &amp;")",INDIRECT(Q495)),INDIRECT(Q495))," "," "),""),""),"")," "),"  "," ")),""),"")</f>
        <v/>
      </c>
      <c r="CS495" s="14" t="str">
        <f t="array" aca="1" ref="CS495" ca="1">IF(H495,IF(AND(W495&gt;0,AP495&lt;&gt;""),TRIM(SUBSTITUTE(_xll.MCONCAT(IFERROR(IF(ISNUMBER(INDIRECT(Q495)),IF((INDIRECT(ster!$D$14)&lt;&gt;"")*(INDIRECT(Q495)&gt;AP495),INDIRECT(ster!$D$14) &amp; ": " &amp;  SUBSTITUTE(IF( AV495,IFERROR(TEXT(INDIRECT(Q495),"rrrr-mm-dd")&amp;" (" &amp; INDIRECT(Q495) &amp;")",INDIRECT(Q495)),INDIRECT(Q495))," "," "),""),""),"")," "),"  "," ")),""),"")</f>
        <v/>
      </c>
      <c r="CT495" s="14" t="str">
        <f t="array" aca="1" ref="CT495" ca="1">IF(H495,IF(AND(N495&gt;0,AR495),TRIM(SUBSTITUTE(_xll.MCONCAT(IFERROR(IF(ISNUMBER(INDIRECT(Q495)),IF((INDIRECT(ster!$D$14)&lt;&gt;"")*(IFERROR(0*(MATCH(INDIRECT(Q495),INDIRECT(K495),0)&gt;0),1)),INDIRECT(ster!$D$14) &amp; ": " &amp;  SUBSTITUTE(IF( AV495,IFERROR(TEXT(INDIRECT(Q495),"rrrr-mm-dd")&amp;" (" &amp; INDIRECT(Q495) &amp;")",INDIRECT(Q495)),INDIRECT(Q495))," "," "),""),""),"")," "),"  "," ")),""),"")</f>
        <v/>
      </c>
      <c r="CU495" s="14" t="str">
        <f t="array" aca="1" ref="CU495" ca="1">IF(H495,IF(AND(V495&gt;0),TRIM(SUBSTITUTE(_xll.MCONCAT(IF((INDIRECT(ster!$D$14)&lt;&gt;"")*(IFERROR(0*(INDIRECT(Q495)&lt;&gt;""),1)),INDIRECT(ster!$D$14),"")," "),"  "," ")),""),"")</f>
        <v/>
      </c>
      <c r="CV495" s="14" t="str">
        <f t="array" aca="1" ref="CV495" ca="1">IF(H495,IF(AS495,
TRIM(SUBSTITUTE(_xll.MCONCAT(IF(
   (INDIRECT(ster!$D$14)&lt;&gt;"")*
   ((INDIRECT(Q495)="")+
      NOT(ISNUMBER(INDIRECT(Q495)))*
      NOT(ISERROR(MATCH(INDIRECT(Q495),INDIRECT(K495),0)))
    ),
      INDIRECT(ster!$D$14),
   "")," "),"  "," ")),
""),"")</f>
        <v/>
      </c>
      <c r="CW495" s="14" t="str">
        <f t="array" aca="1" ref="CW495" ca="1">IF(H495,IF(AND(AQ495),TRIM(SUBSTITUTE(_xll.MCONCAT(IFERROR(IF(ISNUMBER(INDIRECT(Q495)),IF((INDIRECT(ster!$D$14)&lt;&gt;"")*(INDIRECT(Q495)&lt;&gt;INT(INDIRECT(Q495))),INDIRECT(ster!$D$14) &amp; ": " &amp; INDIRECT(Q495),""),""),"")," "),"  "," ")),""),"")</f>
        <v/>
      </c>
      <c r="CX495" s="14" t="str">
        <f t="array" aca="1" ref="CX495" ca="1">IF(H495,IF(OR(AU495,AV495),TRIM(SUBSTITUTE(_xll.MCONCAT(IF((INDIRECT(ster!$D$14)&lt;&gt;"")*NOT(ISNUMBER(INDIRECT(Q495))),IF(ISERROR(MATCH(INDIRECT(Q495),INDIRECT(K495),0)),IFERROR(IF(INDIRECT(Q495)&lt;&gt;"",INDIRECT(ster!$D$14) &amp; ": " &amp; SUBSTITUTE(INDIRECT(Q495)," "," "),""),""),""),"")," "),"  "," ")),""),"")</f>
        <v/>
      </c>
      <c r="CY495" s="14" t="str">
        <f t="array" aca="1" ref="CY495" ca="1">IF(H495,IF(AE495,TRIM(SUBSTITUTE(_xll.MCONCAT(IF((INDIRECT(ster!$D$14)&lt;&gt;"")*IFERROR(NOT(INDIRECT(AF495)),FALSE),IF(ISERROR(MATCH(INDIRECT(Q495),INDIRECT(K495),0)),IFERROR(IF(INDIRECT(Q495)&lt;&gt;"",INDIRECT(ster!$D$14)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CZ495" s="14" t="str">
        <f t="array" aca="1" ref="CZ495" ca="1">IF(H495,IF(AH495,TRIM(SUBSTITUTE(_xll.MCONCAT(IF((INDIRECT(ster!$D$14)&lt;&gt;"")*IFERROR(NOT(INDIRECT(AI495)),FALSE),IF(ISERROR(MATCH(INDIRECT(Q495),INDIRECT(K495),0)),IFERROR(IF(INDIRECT(Q495)&lt;&gt;"",INDIRECT(ster!$D$14)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DC495" s="14" t="str">
        <f ca="1">SUBSTITUTE(SUBSTITUTE(SUBSTITUTE(SUBSTITUTE(_xll.MCONCAT(DG495:DS495,"■"),"■■","■"),"■■","■"),"■■","■"),"■■","■")</f>
        <v>■</v>
      </c>
      <c r="DD495" s="14" t="str">
        <f t="shared" ca="1" si="9767"/>
        <v/>
      </c>
      <c r="DE495" s="14" t="str">
        <f t="shared" ca="1" si="9768"/>
        <v/>
      </c>
      <c r="DF495" s="14" t="str">
        <f t="shared" ca="1" si="9769"/>
        <v/>
      </c>
      <c r="DG495" s="14" t="str">
        <f t="shared" ca="1" si="9770"/>
        <v/>
      </c>
      <c r="DH495" s="14" t="str">
        <f t="shared" ca="1" si="9771"/>
        <v/>
      </c>
      <c r="DI495" s="14" t="str">
        <f t="shared" ca="1" si="9772"/>
        <v/>
      </c>
      <c r="DJ495" s="14" t="str">
        <f t="shared" ca="1" si="9773"/>
        <v/>
      </c>
      <c r="DK495" s="14" t="str">
        <f t="shared" ca="1" si="9774"/>
        <v/>
      </c>
      <c r="DL495" s="14" t="str">
        <f t="shared" ca="1" si="9775"/>
        <v/>
      </c>
      <c r="DM495" s="14" t="str">
        <f t="shared" ca="1" si="9776"/>
        <v/>
      </c>
      <c r="DN495" s="14" t="str">
        <f t="array" aca="1" ref="DN495" ca="1">IF(CU495&lt;&gt;"","There are errors in the entered values in the following cases: " &amp;SUBSTITUTE(CU495," ",", "),"")</f>
        <v/>
      </c>
      <c r="DO495" s="14" t="str">
        <f t="shared" ca="1" si="9777"/>
        <v/>
      </c>
      <c r="DP495" s="14" t="str">
        <f t="shared" ca="1" si="9778"/>
        <v/>
      </c>
      <c r="DQ495" s="14" t="str">
        <f t="shared" ca="1" si="9779"/>
        <v/>
      </c>
      <c r="DR495" s="14" t="str">
        <f t="shared" ca="1" si="9780"/>
        <v/>
      </c>
      <c r="DS495" s="14" t="str">
        <f t="shared" ca="1" si="9781"/>
        <v/>
      </c>
      <c r="DZ495" s="14" t="b">
        <f t="shared" ca="1" si="9782"/>
        <v>0</v>
      </c>
      <c r="EA495" s="14" t="str">
        <f t="shared" ca="1" si="9783"/>
        <v>Upper Limb surgery in the last years (q_121a)</v>
      </c>
      <c r="EB495" s="14" t="str">
        <f t="shared" ca="1" si="9784"/>
        <v xml:space="preserve">Values must be numeric. </v>
      </c>
      <c r="EC495" s="14" t="str">
        <f t="shared" ca="1" si="9785"/>
        <v xml:space="preserve">Upper Limb surgery in the last years (q_121a): Values must be numeric. </v>
      </c>
      <c r="ED495" s="14" t="str">
        <f t="shared" ca="1" si="9786"/>
        <v/>
      </c>
      <c r="EE495" s="14" t="str">
        <f t="shared" ca="1" si="9787"/>
        <v>Values must be numeric</v>
      </c>
      <c r="EF495" s="14" t="str">
        <f t="shared" ca="1" si="9788"/>
        <v/>
      </c>
      <c r="EG495" s="14" t="str">
        <f t="shared" ca="1" si="9789"/>
        <v/>
      </c>
      <c r="EM495" s="14" t="b">
        <f t="shared" ca="1" si="9790"/>
        <v>1</v>
      </c>
      <c r="EN495" s="14">
        <f t="shared" ca="1" si="9791"/>
        <v>463</v>
      </c>
      <c r="EO495" s="14" t="str">
        <f t="shared" ca="1" si="9792"/>
        <v>q_121a</v>
      </c>
      <c r="EP495" s="14" t="str">
        <f t="shared" ca="1" si="9793"/>
        <v xml:space="preserve">Upper Limb surgery in the last years (q_121a): Values must be numeric. </v>
      </c>
      <c r="EQ495" s="14" t="str">
        <f t="shared" ca="1" si="9794"/>
        <v/>
      </c>
    </row>
    <row r="496" spans="2:147" s="14" customFormat="1">
      <c r="B496" s="14" t="str">
        <f t="shared" ca="1" si="9720"/>
        <v/>
      </c>
      <c r="C496" s="14">
        <f t="shared" ca="1" si="9721"/>
        <v>464</v>
      </c>
      <c r="D496" s="14">
        <f t="shared" si="9722"/>
        <v>494</v>
      </c>
      <c r="E496" s="14" t="str">
        <f t="shared" ca="1" si="9723"/>
        <v>D</v>
      </c>
      <c r="F496" s="14" t="str">
        <f t="shared" ca="1" si="9724"/>
        <v>q_121b</v>
      </c>
      <c r="G496" s="14" t="str">
        <f t="shared" ca="1" si="9725"/>
        <v>Lower Limb surgery in the last 5 years</v>
      </c>
      <c r="H496" s="14" t="b">
        <f t="shared" ca="1" si="9726"/>
        <v>1</v>
      </c>
      <c r="I496" s="14" t="str">
        <f ca="1">IF($H496,ADDRESS(3,(D496+1)*2-1,4,,"["&amp;wew!$G$7&amp;"]"&amp;_sheetname_labels)&amp;":"&amp;ADDRESS(2+ster!$B$20,(D496+1)*2-1,4),"")</f>
        <v>[DBTemplate.xlsm]labels!ALA3:ALA61</v>
      </c>
      <c r="J496" s="14">
        <f t="array" aca="1" ref="J496" ca="1">IF(H496,MAX(0,MAX(IF(INDIRECT(I496)&lt;&gt;"",ROW(INDIRECT(I496)),""))-2),"")</f>
        <v>2</v>
      </c>
      <c r="K496" s="14" t="str">
        <f ca="1">IF($H496,IF($J496&gt;0,ADDRESS(3,(D496+1)*2-1,4,,"["&amp;wew!$G$7&amp;"]"&amp;_sheetname_labels)&amp;":"&amp;ADDRESS(2+J496,(D496+1)*2-1,4),""),"")</f>
        <v>[DBTemplate.xlsm]labels!ALA3:ALA4</v>
      </c>
      <c r="L496" s="14" t="str">
        <f ca="1">IF($H496,IF($J496&gt;0,ADDRESS(3,(D496+1)*2,4,,"["&amp;wew!$G$7&amp;"]"&amp;_sheetname_labels)&amp;":"&amp;ADDRESS(2+J496,(D496+1)*2,4),""),"")</f>
        <v>[DBTemplate.xlsm]labels!ALB3:ALB4</v>
      </c>
      <c r="M496" s="14">
        <f t="shared" ca="1" si="9727"/>
        <v>0</v>
      </c>
      <c r="N496" s="14">
        <f t="shared" ca="1" si="9728"/>
        <v>2</v>
      </c>
      <c r="O496" s="14" t="str">
        <f t="shared" ca="1" si="9729"/>
        <v>q_121b</v>
      </c>
      <c r="P496" s="14" t="str">
        <f t="shared" ca="1" si="9730"/>
        <v>Lower Limb surgery in the last 5 years</v>
      </c>
      <c r="Q496" s="14" t="str">
        <f ca="1">IF($BP496,ADDRESS(3,D496+1,4,,"["&amp;wew!$G$7&amp;"]"&amp;_sheetname_dataframe)&amp;":"&amp;ADDRESS(2+ster!$C$14,D496+1,4),"")</f>
        <v>[DBTemplate.xlsm]data_frame!SA3:SA3</v>
      </c>
      <c r="R496" s="14" t="str">
        <f>IF($BP496,IF(MID(_xll.FORMULATEXT(INDEX(INDIRECT(Q496),1)),1,1)="=", _xll.FORMULATEXT(INDEX(INDIRECT(Q496),1),2,TRUE),""),"")</f>
        <v/>
      </c>
      <c r="S496" s="14">
        <f t="array" aca="1" ref="S496" ca="1">IF(H496,SUM(IF((IFERROR(INDIRECT(Q496)&lt;&gt;"",FALSE))*(INDIRECT(ster!$D$14)&lt;&gt;""),1,0)),"")</f>
        <v>1</v>
      </c>
      <c r="T496" s="14">
        <f t="array" aca="1" ref="T496" ca="1">IF(H496,IF(M496&gt;0,SUM(IFERROR(1*(MATCH(INDIRECT(Q496),INDIRECT(K496),0)&gt;0),0)*(INDIRECT(ster!$D$14)&lt;&gt;"")*NOT(ISNUMBER(INDIRECT(Q496)))),0),"")</f>
        <v>0</v>
      </c>
      <c r="U496" s="14">
        <f t="array" aca="1" ref="U496" ca="1">IF(H496,SUM((IFERROR(INDIRECT(Q496)="",FALSE))*(INDIRECT(ster!$D$14)&lt;&gt;"")),"")</f>
        <v>0</v>
      </c>
      <c r="V496" s="14">
        <f t="array" aca="1" ref="V496" ca="1">IF(H496,SUM((IFERROR(INDIRECT(Q496)="#ąś",TRUE))*(INDIRECT(ster!$D$14)&lt;&gt;"")),"")</f>
        <v>0</v>
      </c>
      <c r="W496" s="14">
        <f t="array" aca="1" ref="W496" ca="1">IF(H496,SUM(ISNUMBER(INDIRECT(Q496))*(INDIRECT(ster!$D$14)&lt;&gt;"")),"")</f>
        <v>1</v>
      </c>
      <c r="X496" s="14">
        <f t="array" aca="1" ref="X496" ca="1">IF(AND(H496,W496&gt;0),IF(wew!$B$3,MIN(IF((INDIRECT(ster!$D$14)&lt;&gt;"")*IFERROR(INDIRECT($Q496)&lt;&gt;"",FALSE),IFERROR(INDIRECT($Q496),"X"),"X")),"&lt;włącz podświetlanie wartości&gt;"),"—")</f>
        <v>2</v>
      </c>
      <c r="Y496" s="14">
        <f t="array" aca="1" ref="Y496" ca="1">IF(AND(H496,W496&gt;0),IF(wew!$B$3,MAX(IF((INDIRECT(ster!$D$14)&lt;&gt;"")*IFERROR(INDIRECT($Q496)&lt;&gt;"",FALSE),IFERROR(INDIRECT($Q496),"X"),"X")),"&lt;włącz podświetlanie wartości&gt;"),"—")</f>
        <v>2</v>
      </c>
      <c r="Z496" s="14">
        <f t="shared" ca="1" si="9731"/>
        <v>0</v>
      </c>
      <c r="AA496" s="12">
        <f t="shared" ca="1" si="9732"/>
        <v>1</v>
      </c>
      <c r="AB496" s="17">
        <f t="array" aca="1" ref="AB496" ca="1">IF(H496,IF(W496&gt;0,SUM((INDIRECT(ster!$D$14)&lt;&gt;"")*IFERROR((INDIRECT(Q496)&lt;&gt;"")*(INDIRECT(Q496)=INT(INDIRECT(Q496))),0)),0),"")</f>
        <v>1</v>
      </c>
      <c r="AC496" s="17">
        <f t="array" aca="1" ref="AC496" ca="1">IF(H496,W496-AB496,"")</f>
        <v>0</v>
      </c>
      <c r="AD496" s="17">
        <f t="shared" ca="1" si="9733"/>
        <v>1</v>
      </c>
      <c r="AE496" s="17" t="b">
        <f t="shared" ca="1" si="9734"/>
        <v>0</v>
      </c>
      <c r="AF496" s="17" t="str">
        <f ca="1">IF(AE496,IF($H496,ADDRESS(3,D496+2,4,,"["&amp;wew!$G$7&amp;"]"&amp;_sheetname_dataframe)&amp;":"&amp;ADDRESS(2+ster!$C$14,D496+2,4),""),"")</f>
        <v/>
      </c>
      <c r="AG496" s="17" t="str">
        <f t="shared" ca="1" si="9735"/>
        <v/>
      </c>
      <c r="AH496" s="17" t="b">
        <f t="shared" ca="1" si="9736"/>
        <v>0</v>
      </c>
      <c r="AI496" s="17" t="str">
        <f ca="1">IF(AH496,IF($H496,ADDRESS(3,D496+3,4,,"["&amp;wew!$G$7&amp;"]"&amp;_sheetname_dataframe)&amp;":"&amp;ADDRESS(2+ster!$C$14,D496+3,4),""),"")</f>
        <v/>
      </c>
      <c r="AJ496" s="17" t="str">
        <f t="shared" ca="1" si="9737"/>
        <v/>
      </c>
      <c r="AK496" s="17" t="b">
        <f t="shared" ca="1" si="9738"/>
        <v>0</v>
      </c>
      <c r="AL496" s="17" t="b">
        <f t="shared" ca="1" si="9739"/>
        <v>0</v>
      </c>
      <c r="AM496" s="17" t="b">
        <f t="shared" ca="1" si="9740"/>
        <v>0</v>
      </c>
      <c r="AN496" s="17">
        <f t="shared" ca="1" si="9741"/>
        <v>0</v>
      </c>
      <c r="AO496" s="24" t="str">
        <f t="shared" ca="1" si="9742"/>
        <v/>
      </c>
      <c r="AP496" s="24" t="str">
        <f t="shared" ca="1" si="9743"/>
        <v/>
      </c>
      <c r="AQ496" s="17" t="b">
        <f t="shared" ca="1" si="9744"/>
        <v>0</v>
      </c>
      <c r="AR496" s="17" t="b">
        <f t="shared" ca="1" si="9745"/>
        <v>0</v>
      </c>
      <c r="AS496" s="17" t="b">
        <f t="shared" ca="1" si="9746"/>
        <v>0</v>
      </c>
      <c r="AT496" s="17" t="b">
        <f t="shared" ca="1" si="9747"/>
        <v>0</v>
      </c>
      <c r="AU496" s="17" t="b">
        <f t="shared" ca="1" si="9748"/>
        <v>1</v>
      </c>
      <c r="AV496" s="17" t="b">
        <f t="shared" ca="1" si="9749"/>
        <v>0</v>
      </c>
      <c r="AW496" s="17" t="b">
        <f t="shared" ca="1" si="9750"/>
        <v>1</v>
      </c>
      <c r="AX496" s="14" t="b">
        <f t="array" aca="1" ref="AX496" ca="1">IF(H496,N496&gt;0,"")</f>
        <v>1</v>
      </c>
      <c r="AY496" s="17" t="str">
        <f t="shared" ca="1" si="9751"/>
        <v>C3:C4</v>
      </c>
      <c r="AZ496" s="17" t="b">
        <f t="array" aca="1" ref="AZ496" ca="1">IF(AY496&lt;&gt;"",SUM(1*ISERROR(MATCH(INDIRECT(AY496),INDIRECT(K496),0)))=0,"")</f>
        <v>1</v>
      </c>
      <c r="BA496" s="17" t="b">
        <f t="shared" ca="1" si="9752"/>
        <v>1</v>
      </c>
      <c r="BB496" s="17" t="b">
        <v>0</v>
      </c>
      <c r="BC496" s="17" t="b">
        <f t="shared" ca="1" si="9753"/>
        <v>1</v>
      </c>
      <c r="BD496" s="17" t="b">
        <f t="shared" ca="1" si="9754"/>
        <v>0</v>
      </c>
      <c r="BE496" s="17" t="b">
        <f t="shared" ca="1" si="9755"/>
        <v>0</v>
      </c>
      <c r="BF496" s="17" t="b">
        <f t="shared" ca="1" si="9756"/>
        <v>0</v>
      </c>
      <c r="BG496" s="17" t="b">
        <f t="shared" ca="1" si="9757"/>
        <v>0</v>
      </c>
      <c r="BH496" s="17" t="b">
        <f t="shared" ca="1" si="9758"/>
        <v>1</v>
      </c>
      <c r="BI496" s="17">
        <f t="shared" ca="1" si="9759"/>
        <v>2</v>
      </c>
      <c r="BJ496" s="17" t="b">
        <f t="shared" ca="1" si="9760"/>
        <v>0</v>
      </c>
      <c r="BK496" s="17" t="str">
        <f t="shared" ca="1" si="9761"/>
        <v/>
      </c>
      <c r="BL496" s="17" t="str">
        <f t="shared" ca="1" si="9762"/>
        <v/>
      </c>
      <c r="BM496" s="17" t="str">
        <f t="shared" ca="1" si="9763"/>
        <v>F</v>
      </c>
      <c r="BN496" s="17" t="str">
        <f t="shared" ca="1" si="9764"/>
        <v>F</v>
      </c>
      <c r="BO496" s="17" t="str">
        <f t="shared" ca="1" si="9765"/>
        <v>N</v>
      </c>
      <c r="BP496" s="14" t="b">
        <f t="shared" ca="1" si="9766"/>
        <v>1</v>
      </c>
      <c r="BQ496" s="35"/>
      <c r="BX496" s="16"/>
      <c r="BY496" s="16"/>
      <c r="BZ496" s="16"/>
      <c r="CA496" s="16"/>
      <c r="CB496" s="16"/>
      <c r="CC496" s="16"/>
      <c r="CD496" s="16"/>
      <c r="CE496" s="16"/>
      <c r="CF496" s="16"/>
      <c r="CN496" s="14">
        <f ca="1">IF(H496,IFERROR(IsVariableNameLegal(O496),0),0)</f>
        <v>0</v>
      </c>
      <c r="CO496" s="14" t="str">
        <f t="array" aca="1" ref="CO496" ca="1">IF(H496,IF(COUNTIF(INDIRECT(wew!$C$13),O496)&gt;1,TRIM(SUBSTITUTE(_xll.MCONCAT(IF((INDIRECT(wew!$C$13)=O496)*(COLUMN(INDIRECT(wew!$C$13))&lt;&gt;D496+1),-1+COLUMN(INDIRECT(wew!$C$13)),"")," "),"  "," ")),""),"")</f>
        <v/>
      </c>
      <c r="CP496" s="14" t="str">
        <f t="array" aca="1" ref="CP496" ca="1">IF(P496&lt;&gt;"",IF(LEN(P496)&gt;150,1,""),"")</f>
        <v/>
      </c>
      <c r="CQ496" s="14" t="str">
        <f t="array" aca="1" ref="CQ496" ca="1">IF(AND(H496,NOT(ster!$J$3)),IF(COUNTIF(INDIRECT(wew!$C$15),P496)&gt;1,TRIM(SUBSTITUTE(_xll.MCONCAT(IF((INDIRECT(wew!$C$15)=P496)*(COLUMN(INDIRECT(wew!$C$15))&lt;&gt;D496+1),-1+COLUMN(INDIRECT(wew!$C$15)),"")," "),"  "," ")),""),"")</f>
        <v/>
      </c>
      <c r="CR496" s="14" t="str">
        <f t="array" aca="1" ref="CR496" ca="1">IF(H496,IF(AND(W496&gt;0,AO496&lt;&gt;""),TRIM(SUBSTITUTE(_xll.MCONCAT(IFERROR(IF(ISNUMBER(INDIRECT(Q496)),IF((INDIRECT(ster!$D$14)&lt;&gt;"")*(INDIRECT(Q496)&lt;AO496),INDIRECT(ster!$D$14) &amp; ": " &amp;  SUBSTITUTE(IF( AV496,IFERROR(TEXT(INDIRECT(Q496),"rrrr-mm-dd") &amp;" (" &amp; INDIRECT(Q496) &amp;")",INDIRECT(Q496)),INDIRECT(Q496))," "," "),""),""),"")," "),"  "," ")),""),"")</f>
        <v/>
      </c>
      <c r="CS496" s="14" t="str">
        <f t="array" aca="1" ref="CS496" ca="1">IF(H496,IF(AND(W496&gt;0,AP496&lt;&gt;""),TRIM(SUBSTITUTE(_xll.MCONCAT(IFERROR(IF(ISNUMBER(INDIRECT(Q496)),IF((INDIRECT(ster!$D$14)&lt;&gt;"")*(INDIRECT(Q496)&gt;AP496),INDIRECT(ster!$D$14) &amp; ": " &amp;  SUBSTITUTE(IF( AV496,IFERROR(TEXT(INDIRECT(Q496),"rrrr-mm-dd")&amp;" (" &amp; INDIRECT(Q496) &amp;")",INDIRECT(Q496)),INDIRECT(Q496))," "," "),""),""),"")," "),"  "," ")),""),"")</f>
        <v/>
      </c>
      <c r="CT496" s="14" t="str">
        <f t="array" aca="1" ref="CT496" ca="1">IF(H496,IF(AND(N496&gt;0,AR496),TRIM(SUBSTITUTE(_xll.MCONCAT(IFERROR(IF(ISNUMBER(INDIRECT(Q496)),IF((INDIRECT(ster!$D$14)&lt;&gt;"")*(IFERROR(0*(MATCH(INDIRECT(Q496),INDIRECT(K496),0)&gt;0),1)),INDIRECT(ster!$D$14) &amp; ": " &amp;  SUBSTITUTE(IF( AV496,IFERROR(TEXT(INDIRECT(Q496),"rrrr-mm-dd")&amp;" (" &amp; INDIRECT(Q496) &amp;")",INDIRECT(Q496)),INDIRECT(Q496))," "," "),""),""),"")," "),"  "," ")),""),"")</f>
        <v/>
      </c>
      <c r="CU496" s="14" t="str">
        <f t="array" aca="1" ref="CU496" ca="1">IF(H496,IF(AND(V496&gt;0),TRIM(SUBSTITUTE(_xll.MCONCAT(IF((INDIRECT(ster!$D$14)&lt;&gt;"")*(IFERROR(0*(INDIRECT(Q496)&lt;&gt;""),1)),INDIRECT(ster!$D$14),"")," "),"  "," ")),""),"")</f>
        <v/>
      </c>
      <c r="CV496" s="14" t="str">
        <f t="array" aca="1" ref="CV496" ca="1">IF(H496,IF(AS496,
TRIM(SUBSTITUTE(_xll.MCONCAT(IF(
   (INDIRECT(ster!$D$14)&lt;&gt;"")*
   ((INDIRECT(Q496)="")+
      NOT(ISNUMBER(INDIRECT(Q496)))*
      NOT(ISERROR(MATCH(INDIRECT(Q496),INDIRECT(K496),0)))
    ),
      INDIRECT(ster!$D$14),
   "")," "),"  "," ")),
""),"")</f>
        <v/>
      </c>
      <c r="CW496" s="14" t="str">
        <f t="array" aca="1" ref="CW496" ca="1">IF(H496,IF(AND(AQ496),TRIM(SUBSTITUTE(_xll.MCONCAT(IFERROR(IF(ISNUMBER(INDIRECT(Q496)),IF((INDIRECT(ster!$D$14)&lt;&gt;"")*(INDIRECT(Q496)&lt;&gt;INT(INDIRECT(Q496))),INDIRECT(ster!$D$14) &amp; ": " &amp; INDIRECT(Q496),""),""),"")," "),"  "," ")),""),"")</f>
        <v/>
      </c>
      <c r="CX496" s="14" t="str">
        <f t="array" aca="1" ref="CX496" ca="1">IF(H496,IF(OR(AU496,AV496),TRIM(SUBSTITUTE(_xll.MCONCAT(IF((INDIRECT(ster!$D$14)&lt;&gt;"")*NOT(ISNUMBER(INDIRECT(Q496))),IF(ISERROR(MATCH(INDIRECT(Q496),INDIRECT(K496),0)),IFERROR(IF(INDIRECT(Q496)&lt;&gt;"",INDIRECT(ster!$D$14) &amp; ": " &amp; SUBSTITUTE(INDIRECT(Q496)," "," "),""),""),""),"")," "),"  "," ")),""),"")</f>
        <v/>
      </c>
      <c r="CY496" s="14" t="str">
        <f t="array" aca="1" ref="CY496" ca="1">IF(H496,IF(AE496,TRIM(SUBSTITUTE(_xll.MCONCAT(IF((INDIRECT(ster!$D$14)&lt;&gt;"")*IFERROR(NOT(INDIRECT(AF496)),FALSE),IF(ISERROR(MATCH(INDIRECT(Q496),INDIRECT(K496),0)),IFERROR(IF(INDIRECT(Q496)&lt;&gt;"",INDIRECT(ster!$D$14)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CZ496" s="14" t="str">
        <f t="array" aca="1" ref="CZ496" ca="1">IF(H496,IF(AH496,TRIM(SUBSTITUTE(_xll.MCONCAT(IF((INDIRECT(ster!$D$14)&lt;&gt;"")*IFERROR(NOT(INDIRECT(AI496)),FALSE),IF(ISERROR(MATCH(INDIRECT(Q496),INDIRECT(K496),0)),IFERROR(IF(INDIRECT(Q496)&lt;&gt;"",INDIRECT(ster!$D$14)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DC496" s="14" t="str">
        <f ca="1">SUBSTITUTE(SUBSTITUTE(SUBSTITUTE(SUBSTITUTE(_xll.MCONCAT(DG496:DS496,"■"),"■■","■"),"■■","■"),"■■","■"),"■■","■")</f>
        <v>■</v>
      </c>
      <c r="DD496" s="14" t="str">
        <f t="shared" ca="1" si="9767"/>
        <v/>
      </c>
      <c r="DE496" s="14" t="str">
        <f t="shared" ca="1" si="9768"/>
        <v/>
      </c>
      <c r="DF496" s="14" t="str">
        <f t="shared" ca="1" si="9769"/>
        <v/>
      </c>
      <c r="DG496" s="14" t="str">
        <f t="shared" ca="1" si="9770"/>
        <v/>
      </c>
      <c r="DH496" s="14" t="str">
        <f t="shared" ca="1" si="9771"/>
        <v/>
      </c>
      <c r="DI496" s="14" t="str">
        <f t="shared" ca="1" si="9772"/>
        <v/>
      </c>
      <c r="DJ496" s="14" t="str">
        <f t="shared" ca="1" si="9773"/>
        <v/>
      </c>
      <c r="DK496" s="14" t="str">
        <f t="shared" ca="1" si="9774"/>
        <v/>
      </c>
      <c r="DL496" s="14" t="str">
        <f t="shared" ca="1" si="9775"/>
        <v/>
      </c>
      <c r="DM496" s="14" t="str">
        <f t="shared" ca="1" si="9776"/>
        <v/>
      </c>
      <c r="DN496" s="14" t="str">
        <f t="array" aca="1" ref="DN496" ca="1">IF(CU496&lt;&gt;"","There are errors in the entered values in the following cases: " &amp;SUBSTITUTE(CU496," ",", "),"")</f>
        <v/>
      </c>
      <c r="DO496" s="14" t="str">
        <f t="shared" ca="1" si="9777"/>
        <v/>
      </c>
      <c r="DP496" s="14" t="str">
        <f t="shared" ca="1" si="9778"/>
        <v/>
      </c>
      <c r="DQ496" s="14" t="str">
        <f t="shared" ca="1" si="9779"/>
        <v/>
      </c>
      <c r="DR496" s="14" t="str">
        <f t="shared" ca="1" si="9780"/>
        <v/>
      </c>
      <c r="DS496" s="14" t="str">
        <f t="shared" ca="1" si="9781"/>
        <v/>
      </c>
      <c r="DZ496" s="14" t="b">
        <f t="shared" ca="1" si="9782"/>
        <v>0</v>
      </c>
      <c r="EA496" s="14" t="str">
        <f t="shared" ca="1" si="9783"/>
        <v>Lower Limb surgery in the last 5 years (q_121b)</v>
      </c>
      <c r="EB496" s="14" t="str">
        <f t="shared" ca="1" si="9784"/>
        <v xml:space="preserve">Values must be numeric. </v>
      </c>
      <c r="EC496" s="14" t="str">
        <f t="shared" ca="1" si="9785"/>
        <v xml:space="preserve">Lower Limb surgery in the last 5 years (q_121b): Values must be numeric. </v>
      </c>
      <c r="ED496" s="14" t="str">
        <f t="shared" ca="1" si="9786"/>
        <v/>
      </c>
      <c r="EE496" s="14" t="str">
        <f t="shared" ca="1" si="9787"/>
        <v>Values must be numeric</v>
      </c>
      <c r="EF496" s="14" t="str">
        <f t="shared" ca="1" si="9788"/>
        <v/>
      </c>
      <c r="EG496" s="14" t="str">
        <f t="shared" ca="1" si="9789"/>
        <v/>
      </c>
      <c r="EM496" s="14" t="b">
        <f t="shared" ca="1" si="9790"/>
        <v>1</v>
      </c>
      <c r="EN496" s="14">
        <f t="shared" ca="1" si="9791"/>
        <v>464</v>
      </c>
      <c r="EO496" s="14" t="str">
        <f t="shared" ca="1" si="9792"/>
        <v>q_121b</v>
      </c>
      <c r="EP496" s="14" t="str">
        <f t="shared" ca="1" si="9793"/>
        <v xml:space="preserve">Lower Limb surgery in the last 5 years (q_121b): Values must be numeric. </v>
      </c>
      <c r="EQ496" s="14" t="str">
        <f t="shared" ca="1" si="9794"/>
        <v/>
      </c>
    </row>
    <row r="497" spans="2:147" s="14" customFormat="1">
      <c r="B497" s="14" t="str">
        <f t="shared" ca="1" si="9720"/>
        <v/>
      </c>
      <c r="C497" s="14">
        <f t="shared" ca="1" si="9721"/>
        <v>465</v>
      </c>
      <c r="D497" s="14">
        <f t="shared" si="9722"/>
        <v>495</v>
      </c>
      <c r="E497" s="14" t="str">
        <f t="shared" ca="1" si="9723"/>
        <v>D</v>
      </c>
      <c r="F497" s="14" t="str">
        <f t="shared" ca="1" si="9724"/>
        <v>q_122a</v>
      </c>
      <c r="G497" s="14" t="str">
        <f t="shared" ca="1" si="9725"/>
        <v>Upper Limb surgery &gt; 5 years</v>
      </c>
      <c r="H497" s="14" t="b">
        <f t="shared" ca="1" si="9726"/>
        <v>1</v>
      </c>
      <c r="I497" s="14" t="str">
        <f ca="1">IF($H497,ADDRESS(3,(D497+1)*2-1,4,,"["&amp;wew!$G$7&amp;"]"&amp;_sheetname_labels)&amp;":"&amp;ADDRESS(2+ster!$B$20,(D497+1)*2-1,4),"")</f>
        <v>[DBTemplate.xlsm]labels!ALC3:ALC61</v>
      </c>
      <c r="J497" s="14">
        <f t="array" aca="1" ref="J497" ca="1">IF(H497,MAX(0,MAX(IF(INDIRECT(I497)&lt;&gt;"",ROW(INDIRECT(I497)),""))-2),"")</f>
        <v>2</v>
      </c>
      <c r="K497" s="14" t="str">
        <f ca="1">IF($H497,IF($J497&gt;0,ADDRESS(3,(D497+1)*2-1,4,,"["&amp;wew!$G$7&amp;"]"&amp;_sheetname_labels)&amp;":"&amp;ADDRESS(2+J497,(D497+1)*2-1,4),""),"")</f>
        <v>[DBTemplate.xlsm]labels!ALC3:ALC4</v>
      </c>
      <c r="L497" s="14" t="str">
        <f ca="1">IF($H497,IF($J497&gt;0,ADDRESS(3,(D497+1)*2,4,,"["&amp;wew!$G$7&amp;"]"&amp;_sheetname_labels)&amp;":"&amp;ADDRESS(2+J497,(D497+1)*2,4),""),"")</f>
        <v>[DBTemplate.xlsm]labels!ALD3:ALD4</v>
      </c>
      <c r="M497" s="14">
        <f t="shared" ca="1" si="9727"/>
        <v>0</v>
      </c>
      <c r="N497" s="14">
        <f t="shared" ca="1" si="9728"/>
        <v>2</v>
      </c>
      <c r="O497" s="14" t="str">
        <f t="shared" ca="1" si="9729"/>
        <v>q_122a</v>
      </c>
      <c r="P497" s="14" t="str">
        <f t="shared" ca="1" si="9730"/>
        <v>Upper Limb surgery &gt; 5 years</v>
      </c>
      <c r="Q497" s="14" t="str">
        <f ca="1">IF($BP497,ADDRESS(3,D497+1,4,,"["&amp;wew!$G$7&amp;"]"&amp;_sheetname_dataframe)&amp;":"&amp;ADDRESS(2+ster!$C$14,D497+1,4),"")</f>
        <v>[DBTemplate.xlsm]data_frame!SB3:SB3</v>
      </c>
      <c r="R497" s="14" t="str">
        <f>IF($BP497,IF(MID(_xll.FORMULATEXT(INDEX(INDIRECT(Q497),1)),1,1)="=", _xll.FORMULATEXT(INDEX(INDIRECT(Q497),1),2,TRUE),""),"")</f>
        <v/>
      </c>
      <c r="S497" s="14">
        <f t="array" aca="1" ref="S497" ca="1">IF(H497,SUM(IF((IFERROR(INDIRECT(Q497)&lt;&gt;"",FALSE))*(INDIRECT(ster!$D$14)&lt;&gt;""),1,0)),"")</f>
        <v>1</v>
      </c>
      <c r="T497" s="14">
        <f t="array" aca="1" ref="T497" ca="1">IF(H497,IF(M497&gt;0,SUM(IFERROR(1*(MATCH(INDIRECT(Q497),INDIRECT(K497),0)&gt;0),0)*(INDIRECT(ster!$D$14)&lt;&gt;"")*NOT(ISNUMBER(INDIRECT(Q497)))),0),"")</f>
        <v>0</v>
      </c>
      <c r="U497" s="14">
        <f t="array" aca="1" ref="U497" ca="1">IF(H497,SUM((IFERROR(INDIRECT(Q497)="",FALSE))*(INDIRECT(ster!$D$14)&lt;&gt;"")),"")</f>
        <v>0</v>
      </c>
      <c r="V497" s="14">
        <f t="array" aca="1" ref="V497" ca="1">IF(H497,SUM((IFERROR(INDIRECT(Q497)="#ąś",TRUE))*(INDIRECT(ster!$D$14)&lt;&gt;"")),"")</f>
        <v>0</v>
      </c>
      <c r="W497" s="14">
        <f t="array" aca="1" ref="W497" ca="1">IF(H497,SUM(ISNUMBER(INDIRECT(Q497))*(INDIRECT(ster!$D$14)&lt;&gt;"")),"")</f>
        <v>1</v>
      </c>
      <c r="X497" s="14">
        <f t="array" aca="1" ref="X497" ca="1">IF(AND(H497,W497&gt;0),IF(wew!$B$3,MIN(IF((INDIRECT(ster!$D$14)&lt;&gt;"")*IFERROR(INDIRECT($Q497)&lt;&gt;"",FALSE),IFERROR(INDIRECT($Q497),"X"),"X")),"&lt;włącz podświetlanie wartości&gt;"),"—")</f>
        <v>2</v>
      </c>
      <c r="Y497" s="14">
        <f t="array" aca="1" ref="Y497" ca="1">IF(AND(H497,W497&gt;0),IF(wew!$B$3,MAX(IF((INDIRECT(ster!$D$14)&lt;&gt;"")*IFERROR(INDIRECT($Q497)&lt;&gt;"",FALSE),IFERROR(INDIRECT($Q497),"X"),"X")),"&lt;włącz podświetlanie wartości&gt;"),"—")</f>
        <v>2</v>
      </c>
      <c r="Z497" s="14">
        <f t="shared" ca="1" si="9731"/>
        <v>0</v>
      </c>
      <c r="AA497" s="12">
        <f t="shared" ca="1" si="9732"/>
        <v>1</v>
      </c>
      <c r="AB497" s="17">
        <f t="array" aca="1" ref="AB497" ca="1">IF(H497,IF(W497&gt;0,SUM((INDIRECT(ster!$D$14)&lt;&gt;"")*IFERROR((INDIRECT(Q497)&lt;&gt;"")*(INDIRECT(Q497)=INT(INDIRECT(Q497))),0)),0),"")</f>
        <v>1</v>
      </c>
      <c r="AC497" s="17">
        <f t="array" aca="1" ref="AC497" ca="1">IF(H497,W497-AB497,"")</f>
        <v>0</v>
      </c>
      <c r="AD497" s="17">
        <f t="shared" ca="1" si="9733"/>
        <v>1</v>
      </c>
      <c r="AE497" s="17" t="b">
        <f t="shared" ca="1" si="9734"/>
        <v>0</v>
      </c>
      <c r="AF497" s="17" t="str">
        <f ca="1">IF(AE497,IF($H497,ADDRESS(3,D497+2,4,,"["&amp;wew!$G$7&amp;"]"&amp;_sheetname_dataframe)&amp;":"&amp;ADDRESS(2+ster!$C$14,D497+2,4),""),"")</f>
        <v/>
      </c>
      <c r="AG497" s="17" t="str">
        <f t="shared" ca="1" si="9735"/>
        <v/>
      </c>
      <c r="AH497" s="17" t="b">
        <f t="shared" ca="1" si="9736"/>
        <v>0</v>
      </c>
      <c r="AI497" s="17" t="str">
        <f ca="1">IF(AH497,IF($H497,ADDRESS(3,D497+3,4,,"["&amp;wew!$G$7&amp;"]"&amp;_sheetname_dataframe)&amp;":"&amp;ADDRESS(2+ster!$C$14,D497+3,4),""),"")</f>
        <v/>
      </c>
      <c r="AJ497" s="17" t="str">
        <f t="shared" ca="1" si="9737"/>
        <v/>
      </c>
      <c r="AK497" s="17" t="b">
        <f t="shared" ca="1" si="9738"/>
        <v>0</v>
      </c>
      <c r="AL497" s="17" t="b">
        <f t="shared" ca="1" si="9739"/>
        <v>0</v>
      </c>
      <c r="AM497" s="17" t="b">
        <f t="shared" ca="1" si="9740"/>
        <v>0</v>
      </c>
      <c r="AN497" s="17">
        <f t="shared" ca="1" si="9741"/>
        <v>0</v>
      </c>
      <c r="AO497" s="24" t="str">
        <f t="shared" ca="1" si="9742"/>
        <v/>
      </c>
      <c r="AP497" s="24" t="str">
        <f t="shared" ca="1" si="9743"/>
        <v/>
      </c>
      <c r="AQ497" s="17" t="b">
        <f t="shared" ca="1" si="9744"/>
        <v>0</v>
      </c>
      <c r="AR497" s="17" t="b">
        <f t="shared" ca="1" si="9745"/>
        <v>0</v>
      </c>
      <c r="AS497" s="17" t="b">
        <f t="shared" ca="1" si="9746"/>
        <v>0</v>
      </c>
      <c r="AT497" s="17" t="b">
        <f t="shared" ca="1" si="9747"/>
        <v>0</v>
      </c>
      <c r="AU497" s="17" t="b">
        <f t="shared" ca="1" si="9748"/>
        <v>1</v>
      </c>
      <c r="AV497" s="17" t="b">
        <f t="shared" ca="1" si="9749"/>
        <v>0</v>
      </c>
      <c r="AW497" s="17" t="b">
        <f t="shared" ca="1" si="9750"/>
        <v>1</v>
      </c>
      <c r="AX497" s="14" t="b">
        <f t="array" aca="1" ref="AX497" ca="1">IF(H497,N497&gt;0,"")</f>
        <v>1</v>
      </c>
      <c r="AY497" s="17" t="str">
        <f t="shared" ca="1" si="9751"/>
        <v>C3:C4</v>
      </c>
      <c r="AZ497" s="17" t="b">
        <f t="array" aca="1" ref="AZ497" ca="1">IF(AY497&lt;&gt;"",SUM(1*ISERROR(MATCH(INDIRECT(AY497),INDIRECT(K497),0)))=0,"")</f>
        <v>1</v>
      </c>
      <c r="BA497" s="17" t="b">
        <f t="shared" ca="1" si="9752"/>
        <v>1</v>
      </c>
      <c r="BB497" s="17" t="b">
        <v>0</v>
      </c>
      <c r="BC497" s="17" t="b">
        <f t="shared" ca="1" si="9753"/>
        <v>1</v>
      </c>
      <c r="BD497" s="17" t="b">
        <f t="shared" ca="1" si="9754"/>
        <v>0</v>
      </c>
      <c r="BE497" s="17" t="b">
        <f t="shared" ca="1" si="9755"/>
        <v>0</v>
      </c>
      <c r="BF497" s="17" t="b">
        <f t="shared" ca="1" si="9756"/>
        <v>0</v>
      </c>
      <c r="BG497" s="17" t="b">
        <f t="shared" ca="1" si="9757"/>
        <v>0</v>
      </c>
      <c r="BH497" s="17" t="b">
        <f t="shared" ca="1" si="9758"/>
        <v>1</v>
      </c>
      <c r="BI497" s="17">
        <f t="shared" ca="1" si="9759"/>
        <v>2</v>
      </c>
      <c r="BJ497" s="17" t="b">
        <f t="shared" ca="1" si="9760"/>
        <v>0</v>
      </c>
      <c r="BK497" s="17" t="str">
        <f t="shared" ca="1" si="9761"/>
        <v/>
      </c>
      <c r="BL497" s="17" t="str">
        <f t="shared" ca="1" si="9762"/>
        <v/>
      </c>
      <c r="BM497" s="17" t="str">
        <f t="shared" ca="1" si="9763"/>
        <v>F</v>
      </c>
      <c r="BN497" s="17" t="str">
        <f t="shared" ca="1" si="9764"/>
        <v>F</v>
      </c>
      <c r="BO497" s="17" t="str">
        <f t="shared" ca="1" si="9765"/>
        <v>N</v>
      </c>
      <c r="BP497" s="14" t="b">
        <f t="shared" ca="1" si="9766"/>
        <v>1</v>
      </c>
      <c r="BQ497" s="35"/>
      <c r="BX497" s="16"/>
      <c r="BY497" s="16"/>
      <c r="BZ497" s="16"/>
      <c r="CA497" s="16"/>
      <c r="CB497" s="16"/>
      <c r="CC497" s="16"/>
      <c r="CD497" s="16"/>
      <c r="CE497" s="16"/>
      <c r="CF497" s="16"/>
      <c r="CN497" s="14">
        <f ca="1">IF(H497,IFERROR(IsVariableNameLegal(O497),0),0)</f>
        <v>0</v>
      </c>
      <c r="CO497" s="14" t="str">
        <f t="array" aca="1" ref="CO497" ca="1">IF(H497,IF(COUNTIF(INDIRECT(wew!$C$13),O497)&gt;1,TRIM(SUBSTITUTE(_xll.MCONCAT(IF((INDIRECT(wew!$C$13)=O497)*(COLUMN(INDIRECT(wew!$C$13))&lt;&gt;D497+1),-1+COLUMN(INDIRECT(wew!$C$13)),"")," "),"  "," ")),""),"")</f>
        <v/>
      </c>
      <c r="CP497" s="14" t="str">
        <f t="array" aca="1" ref="CP497" ca="1">IF(P497&lt;&gt;"",IF(LEN(P497)&gt;150,1,""),"")</f>
        <v/>
      </c>
      <c r="CQ497" s="14" t="str">
        <f t="array" aca="1" ref="CQ497" ca="1">IF(AND(H497,NOT(ster!$J$3)),IF(COUNTIF(INDIRECT(wew!$C$15),P497)&gt;1,TRIM(SUBSTITUTE(_xll.MCONCAT(IF((INDIRECT(wew!$C$15)=P497)*(COLUMN(INDIRECT(wew!$C$15))&lt;&gt;D497+1),-1+COLUMN(INDIRECT(wew!$C$15)),"")," "),"  "," ")),""),"")</f>
        <v/>
      </c>
      <c r="CR497" s="14" t="str">
        <f t="array" aca="1" ref="CR497" ca="1">IF(H497,IF(AND(W497&gt;0,AO497&lt;&gt;""),TRIM(SUBSTITUTE(_xll.MCONCAT(IFERROR(IF(ISNUMBER(INDIRECT(Q497)),IF((INDIRECT(ster!$D$14)&lt;&gt;"")*(INDIRECT(Q497)&lt;AO497),INDIRECT(ster!$D$14) &amp; ": " &amp;  SUBSTITUTE(IF( AV497,IFERROR(TEXT(INDIRECT(Q497),"rrrr-mm-dd") &amp;" (" &amp; INDIRECT(Q497) &amp;")",INDIRECT(Q497)),INDIRECT(Q497))," "," "),""),""),"")," "),"  "," ")),""),"")</f>
        <v/>
      </c>
      <c r="CS497" s="14" t="str">
        <f t="array" aca="1" ref="CS497" ca="1">IF(H497,IF(AND(W497&gt;0,AP497&lt;&gt;""),TRIM(SUBSTITUTE(_xll.MCONCAT(IFERROR(IF(ISNUMBER(INDIRECT(Q497)),IF((INDIRECT(ster!$D$14)&lt;&gt;"")*(INDIRECT(Q497)&gt;AP497),INDIRECT(ster!$D$14) &amp; ": " &amp;  SUBSTITUTE(IF( AV497,IFERROR(TEXT(INDIRECT(Q497),"rrrr-mm-dd")&amp;" (" &amp; INDIRECT(Q497) &amp;")",INDIRECT(Q497)),INDIRECT(Q497))," "," "),""),""),"")," "),"  "," ")),""),"")</f>
        <v/>
      </c>
      <c r="CT497" s="14" t="str">
        <f t="array" aca="1" ref="CT497" ca="1">IF(H497,IF(AND(N497&gt;0,AR497),TRIM(SUBSTITUTE(_xll.MCONCAT(IFERROR(IF(ISNUMBER(INDIRECT(Q497)),IF((INDIRECT(ster!$D$14)&lt;&gt;"")*(IFERROR(0*(MATCH(INDIRECT(Q497),INDIRECT(K497),0)&gt;0),1)),INDIRECT(ster!$D$14) &amp; ": " &amp;  SUBSTITUTE(IF( AV497,IFERROR(TEXT(INDIRECT(Q497),"rrrr-mm-dd")&amp;" (" &amp; INDIRECT(Q497) &amp;")",INDIRECT(Q497)),INDIRECT(Q497))," "," "),""),""),"")," "),"  "," ")),""),"")</f>
        <v/>
      </c>
      <c r="CU497" s="14" t="str">
        <f t="array" aca="1" ref="CU497" ca="1">IF(H497,IF(AND(V497&gt;0),TRIM(SUBSTITUTE(_xll.MCONCAT(IF((INDIRECT(ster!$D$14)&lt;&gt;"")*(IFERROR(0*(INDIRECT(Q497)&lt;&gt;""),1)),INDIRECT(ster!$D$14),"")," "),"  "," ")),""),"")</f>
        <v/>
      </c>
      <c r="CV497" s="14" t="str">
        <f t="array" aca="1" ref="CV497" ca="1">IF(H497,IF(AS497,
TRIM(SUBSTITUTE(_xll.MCONCAT(IF(
   (INDIRECT(ster!$D$14)&lt;&gt;"")*
   ((INDIRECT(Q497)="")+
      NOT(ISNUMBER(INDIRECT(Q497)))*
      NOT(ISERROR(MATCH(INDIRECT(Q497),INDIRECT(K497),0)))
    ),
      INDIRECT(ster!$D$14),
   "")," "),"  "," ")),
""),"")</f>
        <v/>
      </c>
      <c r="CW497" s="14" t="str">
        <f t="array" aca="1" ref="CW497" ca="1">IF(H497,IF(AND(AQ497),TRIM(SUBSTITUTE(_xll.MCONCAT(IFERROR(IF(ISNUMBER(INDIRECT(Q497)),IF((INDIRECT(ster!$D$14)&lt;&gt;"")*(INDIRECT(Q497)&lt;&gt;INT(INDIRECT(Q497))),INDIRECT(ster!$D$14) &amp; ": " &amp; INDIRECT(Q497),""),""),"")," "),"  "," ")),""),"")</f>
        <v/>
      </c>
      <c r="CX497" s="14" t="str">
        <f t="array" aca="1" ref="CX497" ca="1">IF(H497,IF(OR(AU497,AV497),TRIM(SUBSTITUTE(_xll.MCONCAT(IF((INDIRECT(ster!$D$14)&lt;&gt;"")*NOT(ISNUMBER(INDIRECT(Q497))),IF(ISERROR(MATCH(INDIRECT(Q497),INDIRECT(K497),0)),IFERROR(IF(INDIRECT(Q497)&lt;&gt;"",INDIRECT(ster!$D$14) &amp; ": " &amp; SUBSTITUTE(INDIRECT(Q497)," "," "),""),""),""),"")," "),"  "," ")),""),"")</f>
        <v/>
      </c>
      <c r="CY497" s="14" t="str">
        <f t="array" aca="1" ref="CY497" ca="1">IF(H497,IF(AE497,TRIM(SUBSTITUTE(_xll.MCONCAT(IF((INDIRECT(ster!$D$14)&lt;&gt;"")*IFERROR(NOT(INDIRECT(AF497)),FALSE),IF(ISERROR(MATCH(INDIRECT(Q497),INDIRECT(K497),0)),IFERROR(IF(INDIRECT(Q497)&lt;&gt;"",INDIRECT(ster!$D$14)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CZ497" s="14" t="str">
        <f t="array" aca="1" ref="CZ497" ca="1">IF(H497,IF(AH497,TRIM(SUBSTITUTE(_xll.MCONCAT(IF((INDIRECT(ster!$D$14)&lt;&gt;"")*IFERROR(NOT(INDIRECT(AI497)),FALSE),IF(ISERROR(MATCH(INDIRECT(Q497),INDIRECT(K497),0)),IFERROR(IF(INDIRECT(Q497)&lt;&gt;"",INDIRECT(ster!$D$14)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DC497" s="14" t="str">
        <f ca="1">SUBSTITUTE(SUBSTITUTE(SUBSTITUTE(SUBSTITUTE(_xll.MCONCAT(DG497:DS497,"■"),"■■","■"),"■■","■"),"■■","■"),"■■","■")</f>
        <v>■</v>
      </c>
      <c r="DD497" s="14" t="str">
        <f t="shared" ca="1" si="9767"/>
        <v/>
      </c>
      <c r="DE497" s="14" t="str">
        <f t="shared" ca="1" si="9768"/>
        <v/>
      </c>
      <c r="DF497" s="14" t="str">
        <f t="shared" ca="1" si="9769"/>
        <v/>
      </c>
      <c r="DG497" s="14" t="str">
        <f t="shared" ca="1" si="9770"/>
        <v/>
      </c>
      <c r="DH497" s="14" t="str">
        <f t="shared" ca="1" si="9771"/>
        <v/>
      </c>
      <c r="DI497" s="14" t="str">
        <f t="shared" ca="1" si="9772"/>
        <v/>
      </c>
      <c r="DJ497" s="14" t="str">
        <f t="shared" ca="1" si="9773"/>
        <v/>
      </c>
      <c r="DK497" s="14" t="str">
        <f t="shared" ca="1" si="9774"/>
        <v/>
      </c>
      <c r="DL497" s="14" t="str">
        <f t="shared" ca="1" si="9775"/>
        <v/>
      </c>
      <c r="DM497" s="14" t="str">
        <f t="shared" ca="1" si="9776"/>
        <v/>
      </c>
      <c r="DN497" s="14" t="str">
        <f t="array" aca="1" ref="DN497" ca="1">IF(CU497&lt;&gt;"","There are errors in the entered values in the following cases: " &amp;SUBSTITUTE(CU497," ",", "),"")</f>
        <v/>
      </c>
      <c r="DO497" s="14" t="str">
        <f t="shared" ca="1" si="9777"/>
        <v/>
      </c>
      <c r="DP497" s="14" t="str">
        <f t="shared" ca="1" si="9778"/>
        <v/>
      </c>
      <c r="DQ497" s="14" t="str">
        <f t="shared" ca="1" si="9779"/>
        <v/>
      </c>
      <c r="DR497" s="14" t="str">
        <f t="shared" ca="1" si="9780"/>
        <v/>
      </c>
      <c r="DS497" s="14" t="str">
        <f t="shared" ca="1" si="9781"/>
        <v/>
      </c>
      <c r="DZ497" s="14" t="b">
        <f t="shared" ca="1" si="9782"/>
        <v>0</v>
      </c>
      <c r="EA497" s="14" t="str">
        <f t="shared" ca="1" si="9783"/>
        <v>Upper Limb surgery &gt; 5 years (q_122a)</v>
      </c>
      <c r="EB497" s="14" t="str">
        <f t="shared" ca="1" si="9784"/>
        <v xml:space="preserve">Values must be numeric. </v>
      </c>
      <c r="EC497" s="14" t="str">
        <f t="shared" ca="1" si="9785"/>
        <v xml:space="preserve">Upper Limb surgery &gt; 5 years (q_122a): Values must be numeric. </v>
      </c>
      <c r="ED497" s="14" t="str">
        <f t="shared" ca="1" si="9786"/>
        <v/>
      </c>
      <c r="EE497" s="14" t="str">
        <f t="shared" ca="1" si="9787"/>
        <v>Values must be numeric</v>
      </c>
      <c r="EF497" s="14" t="str">
        <f t="shared" ca="1" si="9788"/>
        <v/>
      </c>
      <c r="EG497" s="14" t="str">
        <f t="shared" ca="1" si="9789"/>
        <v/>
      </c>
      <c r="EM497" s="14" t="b">
        <f t="shared" ca="1" si="9790"/>
        <v>1</v>
      </c>
      <c r="EN497" s="14">
        <f t="shared" ca="1" si="9791"/>
        <v>465</v>
      </c>
      <c r="EO497" s="14" t="str">
        <f t="shared" ca="1" si="9792"/>
        <v>q_122a</v>
      </c>
      <c r="EP497" s="14" t="str">
        <f t="shared" ca="1" si="9793"/>
        <v xml:space="preserve">Upper Limb surgery &gt; 5 years (q_122a): Values must be numeric. </v>
      </c>
      <c r="EQ497" s="14" t="str">
        <f t="shared" ca="1" si="9794"/>
        <v/>
      </c>
    </row>
    <row r="498" spans="2:147" s="14" customFormat="1">
      <c r="B498" s="14" t="str">
        <f t="shared" ca="1" si="9720"/>
        <v/>
      </c>
      <c r="C498" s="14">
        <f t="shared" ca="1" si="9721"/>
        <v>466</v>
      </c>
      <c r="D498" s="14">
        <f t="shared" si="9722"/>
        <v>496</v>
      </c>
      <c r="E498" s="14" t="str">
        <f t="shared" ca="1" si="9723"/>
        <v>D</v>
      </c>
      <c r="F498" s="14" t="str">
        <f t="shared" ca="1" si="9724"/>
        <v>q_122b</v>
      </c>
      <c r="G498" s="14" t="str">
        <f t="shared" ca="1" si="9725"/>
        <v>Lower Limb surgery &gt; 5 years</v>
      </c>
      <c r="H498" s="14" t="b">
        <f t="shared" ca="1" si="9726"/>
        <v>1</v>
      </c>
      <c r="I498" s="14" t="str">
        <f ca="1">IF($H498,ADDRESS(3,(D498+1)*2-1,4,,"["&amp;wew!$G$7&amp;"]"&amp;_sheetname_labels)&amp;":"&amp;ADDRESS(2+ster!$B$20,(D498+1)*2-1,4),"")</f>
        <v>[DBTemplate.xlsm]labels!ALE3:ALE61</v>
      </c>
      <c r="J498" s="14">
        <f t="array" aca="1" ref="J498" ca="1">IF(H498,MAX(0,MAX(IF(INDIRECT(I498)&lt;&gt;"",ROW(INDIRECT(I498)),""))-2),"")</f>
        <v>2</v>
      </c>
      <c r="K498" s="14" t="str">
        <f ca="1">IF($H498,IF($J498&gt;0,ADDRESS(3,(D498+1)*2-1,4,,"["&amp;wew!$G$7&amp;"]"&amp;_sheetname_labels)&amp;":"&amp;ADDRESS(2+J498,(D498+1)*2-1,4),""),"")</f>
        <v>[DBTemplate.xlsm]labels!ALE3:ALE4</v>
      </c>
      <c r="L498" s="14" t="str">
        <f ca="1">IF($H498,IF($J498&gt;0,ADDRESS(3,(D498+1)*2,4,,"["&amp;wew!$G$7&amp;"]"&amp;_sheetname_labels)&amp;":"&amp;ADDRESS(2+J498,(D498+1)*2,4),""),"")</f>
        <v>[DBTemplate.xlsm]labels!ALF3:ALF4</v>
      </c>
      <c r="M498" s="14">
        <f t="shared" ca="1" si="9727"/>
        <v>0</v>
      </c>
      <c r="N498" s="14">
        <f t="shared" ca="1" si="9728"/>
        <v>2</v>
      </c>
      <c r="O498" s="14" t="str">
        <f t="shared" ca="1" si="9729"/>
        <v>q_122b</v>
      </c>
      <c r="P498" s="14" t="str">
        <f t="shared" ca="1" si="9730"/>
        <v>Lower Limb surgery &gt; 5 years</v>
      </c>
      <c r="Q498" s="14" t="str">
        <f ca="1">IF($BP498,ADDRESS(3,D498+1,4,,"["&amp;wew!$G$7&amp;"]"&amp;_sheetname_dataframe)&amp;":"&amp;ADDRESS(2+ster!$C$14,D498+1,4),"")</f>
        <v>[DBTemplate.xlsm]data_frame!SC3:SC3</v>
      </c>
      <c r="R498" s="14" t="str">
        <f>IF($BP498,IF(MID(_xll.FORMULATEXT(INDEX(INDIRECT(Q498),1)),1,1)="=", _xll.FORMULATEXT(INDEX(INDIRECT(Q498),1),2,TRUE),""),"")</f>
        <v/>
      </c>
      <c r="S498" s="14">
        <f t="array" aca="1" ref="S498" ca="1">IF(H498,SUM(IF((IFERROR(INDIRECT(Q498)&lt;&gt;"",FALSE))*(INDIRECT(ster!$D$14)&lt;&gt;""),1,0)),"")</f>
        <v>1</v>
      </c>
      <c r="T498" s="14">
        <f t="array" aca="1" ref="T498" ca="1">IF(H498,IF(M498&gt;0,SUM(IFERROR(1*(MATCH(INDIRECT(Q498),INDIRECT(K498),0)&gt;0),0)*(INDIRECT(ster!$D$14)&lt;&gt;"")*NOT(ISNUMBER(INDIRECT(Q498)))),0),"")</f>
        <v>0</v>
      </c>
      <c r="U498" s="14">
        <f t="array" aca="1" ref="U498" ca="1">IF(H498,SUM((IFERROR(INDIRECT(Q498)="",FALSE))*(INDIRECT(ster!$D$14)&lt;&gt;"")),"")</f>
        <v>0</v>
      </c>
      <c r="V498" s="14">
        <f t="array" aca="1" ref="V498" ca="1">IF(H498,SUM((IFERROR(INDIRECT(Q498)="#ąś",TRUE))*(INDIRECT(ster!$D$14)&lt;&gt;"")),"")</f>
        <v>0</v>
      </c>
      <c r="W498" s="14">
        <f t="array" aca="1" ref="W498" ca="1">IF(H498,SUM(ISNUMBER(INDIRECT(Q498))*(INDIRECT(ster!$D$14)&lt;&gt;"")),"")</f>
        <v>1</v>
      </c>
      <c r="X498" s="14">
        <f t="array" aca="1" ref="X498" ca="1">IF(AND(H498,W498&gt;0),IF(wew!$B$3,MIN(IF((INDIRECT(ster!$D$14)&lt;&gt;"")*IFERROR(INDIRECT($Q498)&lt;&gt;"",FALSE),IFERROR(INDIRECT($Q498),"X"),"X")),"&lt;włącz podświetlanie wartości&gt;"),"—")</f>
        <v>1</v>
      </c>
      <c r="Y498" s="14">
        <f t="array" aca="1" ref="Y498" ca="1">IF(AND(H498,W498&gt;0),IF(wew!$B$3,MAX(IF((INDIRECT(ster!$D$14)&lt;&gt;"")*IFERROR(INDIRECT($Q498)&lt;&gt;"",FALSE),IFERROR(INDIRECT($Q498),"X"),"X")),"&lt;włącz podświetlanie wartości&gt;"),"—")</f>
        <v>1</v>
      </c>
      <c r="Z498" s="14">
        <f t="shared" ca="1" si="9731"/>
        <v>0</v>
      </c>
      <c r="AA498" s="12">
        <f t="shared" ca="1" si="9732"/>
        <v>1</v>
      </c>
      <c r="AB498" s="17">
        <f t="array" aca="1" ref="AB498" ca="1">IF(H498,IF(W498&gt;0,SUM((INDIRECT(ster!$D$14)&lt;&gt;"")*IFERROR((INDIRECT(Q498)&lt;&gt;"")*(INDIRECT(Q498)=INT(INDIRECT(Q498))),0)),0),"")</f>
        <v>1</v>
      </c>
      <c r="AC498" s="17">
        <f t="array" aca="1" ref="AC498" ca="1">IF(H498,W498-AB498,"")</f>
        <v>0</v>
      </c>
      <c r="AD498" s="17">
        <f t="shared" ca="1" si="9733"/>
        <v>1</v>
      </c>
      <c r="AE498" s="17" t="b">
        <f t="shared" ca="1" si="9734"/>
        <v>0</v>
      </c>
      <c r="AF498" s="17" t="str">
        <f ca="1">IF(AE498,IF($H498,ADDRESS(3,D498+2,4,,"["&amp;wew!$G$7&amp;"]"&amp;_sheetname_dataframe)&amp;":"&amp;ADDRESS(2+ster!$C$14,D498+2,4),""),"")</f>
        <v/>
      </c>
      <c r="AG498" s="17" t="str">
        <f t="shared" ca="1" si="9735"/>
        <v/>
      </c>
      <c r="AH498" s="17" t="b">
        <f t="shared" ca="1" si="9736"/>
        <v>0</v>
      </c>
      <c r="AI498" s="17" t="str">
        <f ca="1">IF(AH498,IF($H498,ADDRESS(3,D498+3,4,,"["&amp;wew!$G$7&amp;"]"&amp;_sheetname_dataframe)&amp;":"&amp;ADDRESS(2+ster!$C$14,D498+3,4),""),"")</f>
        <v/>
      </c>
      <c r="AJ498" s="17" t="str">
        <f t="shared" ca="1" si="9737"/>
        <v/>
      </c>
      <c r="AK498" s="17" t="b">
        <f t="shared" ca="1" si="9738"/>
        <v>0</v>
      </c>
      <c r="AL498" s="17" t="b">
        <f t="shared" ca="1" si="9739"/>
        <v>0</v>
      </c>
      <c r="AM498" s="17" t="b">
        <f t="shared" ca="1" si="9740"/>
        <v>0</v>
      </c>
      <c r="AN498" s="17">
        <f t="shared" ca="1" si="9741"/>
        <v>0</v>
      </c>
      <c r="AO498" s="24" t="str">
        <f t="shared" ca="1" si="9742"/>
        <v/>
      </c>
      <c r="AP498" s="24" t="str">
        <f t="shared" ca="1" si="9743"/>
        <v/>
      </c>
      <c r="AQ498" s="17" t="b">
        <f t="shared" ca="1" si="9744"/>
        <v>0</v>
      </c>
      <c r="AR498" s="17" t="b">
        <f t="shared" ca="1" si="9745"/>
        <v>0</v>
      </c>
      <c r="AS498" s="17" t="b">
        <f t="shared" ca="1" si="9746"/>
        <v>0</v>
      </c>
      <c r="AT498" s="17" t="b">
        <f t="shared" ca="1" si="9747"/>
        <v>0</v>
      </c>
      <c r="AU498" s="17" t="b">
        <f t="shared" ca="1" si="9748"/>
        <v>1</v>
      </c>
      <c r="AV498" s="17" t="b">
        <f t="shared" ca="1" si="9749"/>
        <v>0</v>
      </c>
      <c r="AW498" s="17" t="b">
        <f t="shared" ca="1" si="9750"/>
        <v>1</v>
      </c>
      <c r="AX498" s="14" t="b">
        <f t="array" aca="1" ref="AX498" ca="1">IF(H498,N498&gt;0,"")</f>
        <v>1</v>
      </c>
      <c r="AY498" s="17" t="str">
        <f t="shared" ca="1" si="9751"/>
        <v>C3:C4</v>
      </c>
      <c r="AZ498" s="17" t="b">
        <f t="array" aca="1" ref="AZ498" ca="1">IF(AY498&lt;&gt;"",SUM(1*ISERROR(MATCH(INDIRECT(AY498),INDIRECT(K498),0)))=0,"")</f>
        <v>1</v>
      </c>
      <c r="BA498" s="17" t="b">
        <f t="shared" ca="1" si="9752"/>
        <v>1</v>
      </c>
      <c r="BB498" s="17" t="b">
        <v>0</v>
      </c>
      <c r="BC498" s="17" t="b">
        <f t="shared" ca="1" si="9753"/>
        <v>1</v>
      </c>
      <c r="BD498" s="17" t="b">
        <f t="shared" ca="1" si="9754"/>
        <v>0</v>
      </c>
      <c r="BE498" s="17" t="b">
        <f t="shared" ca="1" si="9755"/>
        <v>0</v>
      </c>
      <c r="BF498" s="17" t="b">
        <f t="shared" ca="1" si="9756"/>
        <v>0</v>
      </c>
      <c r="BG498" s="17" t="b">
        <f t="shared" ca="1" si="9757"/>
        <v>0</v>
      </c>
      <c r="BH498" s="17" t="b">
        <f t="shared" ca="1" si="9758"/>
        <v>1</v>
      </c>
      <c r="BI498" s="17">
        <f t="shared" ca="1" si="9759"/>
        <v>2</v>
      </c>
      <c r="BJ498" s="17" t="b">
        <f t="shared" ca="1" si="9760"/>
        <v>0</v>
      </c>
      <c r="BK498" s="17" t="str">
        <f t="shared" ca="1" si="9761"/>
        <v/>
      </c>
      <c r="BL498" s="17" t="str">
        <f t="shared" ca="1" si="9762"/>
        <v/>
      </c>
      <c r="BM498" s="17" t="str">
        <f t="shared" ca="1" si="9763"/>
        <v>F</v>
      </c>
      <c r="BN498" s="17" t="str">
        <f t="shared" ca="1" si="9764"/>
        <v>F</v>
      </c>
      <c r="BO498" s="17" t="str">
        <f t="shared" ca="1" si="9765"/>
        <v>N</v>
      </c>
      <c r="BP498" s="14" t="b">
        <f t="shared" ca="1" si="9766"/>
        <v>1</v>
      </c>
      <c r="BQ498" s="35"/>
      <c r="BX498" s="16"/>
      <c r="BY498" s="16"/>
      <c r="BZ498" s="16"/>
      <c r="CA498" s="16"/>
      <c r="CB498" s="16"/>
      <c r="CC498" s="16"/>
      <c r="CD498" s="16"/>
      <c r="CE498" s="16"/>
      <c r="CF498" s="16"/>
      <c r="CN498" s="14">
        <f ca="1">IF(H498,IFERROR(IsVariableNameLegal(O498),0),0)</f>
        <v>0</v>
      </c>
      <c r="CO498" s="14" t="str">
        <f t="array" aca="1" ref="CO498" ca="1">IF(H498,IF(COUNTIF(INDIRECT(wew!$C$13),O498)&gt;1,TRIM(SUBSTITUTE(_xll.MCONCAT(IF((INDIRECT(wew!$C$13)=O498)*(COLUMN(INDIRECT(wew!$C$13))&lt;&gt;D498+1),-1+COLUMN(INDIRECT(wew!$C$13)),"")," "),"  "," ")),""),"")</f>
        <v/>
      </c>
      <c r="CP498" s="14" t="str">
        <f t="array" aca="1" ref="CP498" ca="1">IF(P498&lt;&gt;"",IF(LEN(P498)&gt;150,1,""),"")</f>
        <v/>
      </c>
      <c r="CQ498" s="14" t="str">
        <f t="array" aca="1" ref="CQ498" ca="1">IF(AND(H498,NOT(ster!$J$3)),IF(COUNTIF(INDIRECT(wew!$C$15),P498)&gt;1,TRIM(SUBSTITUTE(_xll.MCONCAT(IF((INDIRECT(wew!$C$15)=P498)*(COLUMN(INDIRECT(wew!$C$15))&lt;&gt;D498+1),-1+COLUMN(INDIRECT(wew!$C$15)),"")," "),"  "," ")),""),"")</f>
        <v/>
      </c>
      <c r="CR498" s="14" t="str">
        <f t="array" aca="1" ref="CR498" ca="1">IF(H498,IF(AND(W498&gt;0,AO498&lt;&gt;""),TRIM(SUBSTITUTE(_xll.MCONCAT(IFERROR(IF(ISNUMBER(INDIRECT(Q498)),IF((INDIRECT(ster!$D$14)&lt;&gt;"")*(INDIRECT(Q498)&lt;AO498),INDIRECT(ster!$D$14) &amp; ": " &amp;  SUBSTITUTE(IF( AV498,IFERROR(TEXT(INDIRECT(Q498),"rrrr-mm-dd") &amp;" (" &amp; INDIRECT(Q498) &amp;")",INDIRECT(Q498)),INDIRECT(Q498))," "," "),""),""),"")," "),"  "," ")),""),"")</f>
        <v/>
      </c>
      <c r="CS498" s="14" t="str">
        <f t="array" aca="1" ref="CS498" ca="1">IF(H498,IF(AND(W498&gt;0,AP498&lt;&gt;""),TRIM(SUBSTITUTE(_xll.MCONCAT(IFERROR(IF(ISNUMBER(INDIRECT(Q498)),IF((INDIRECT(ster!$D$14)&lt;&gt;"")*(INDIRECT(Q498)&gt;AP498),INDIRECT(ster!$D$14) &amp; ": " &amp;  SUBSTITUTE(IF( AV498,IFERROR(TEXT(INDIRECT(Q498),"rrrr-mm-dd")&amp;" (" &amp; INDIRECT(Q498) &amp;")",INDIRECT(Q498)),INDIRECT(Q498))," "," "),""),""),"")," "),"  "," ")),""),"")</f>
        <v/>
      </c>
      <c r="CT498" s="14" t="str">
        <f t="array" aca="1" ref="CT498" ca="1">IF(H498,IF(AND(N498&gt;0,AR498),TRIM(SUBSTITUTE(_xll.MCONCAT(IFERROR(IF(ISNUMBER(INDIRECT(Q498)),IF((INDIRECT(ster!$D$14)&lt;&gt;"")*(IFERROR(0*(MATCH(INDIRECT(Q498),INDIRECT(K498),0)&gt;0),1)),INDIRECT(ster!$D$14) &amp; ": " &amp;  SUBSTITUTE(IF( AV498,IFERROR(TEXT(INDIRECT(Q498),"rrrr-mm-dd")&amp;" (" &amp; INDIRECT(Q498) &amp;")",INDIRECT(Q498)),INDIRECT(Q498))," "," "),""),""),"")," "),"  "," ")),""),"")</f>
        <v/>
      </c>
      <c r="CU498" s="14" t="str">
        <f t="array" aca="1" ref="CU498" ca="1">IF(H498,IF(AND(V498&gt;0),TRIM(SUBSTITUTE(_xll.MCONCAT(IF((INDIRECT(ster!$D$14)&lt;&gt;"")*(IFERROR(0*(INDIRECT(Q498)&lt;&gt;""),1)),INDIRECT(ster!$D$14),"")," "),"  "," ")),""),"")</f>
        <v/>
      </c>
      <c r="CV498" s="14" t="str">
        <f t="array" aca="1" ref="CV498" ca="1">IF(H498,IF(AS498,
TRIM(SUBSTITUTE(_xll.MCONCAT(IF(
   (INDIRECT(ster!$D$14)&lt;&gt;"")*
   ((INDIRECT(Q498)="")+
      NOT(ISNUMBER(INDIRECT(Q498)))*
      NOT(ISERROR(MATCH(INDIRECT(Q498),INDIRECT(K498),0)))
    ),
      INDIRECT(ster!$D$14),
   "")," "),"  "," ")),
""),"")</f>
        <v/>
      </c>
      <c r="CW498" s="14" t="str">
        <f t="array" aca="1" ref="CW498" ca="1">IF(H498,IF(AND(AQ498),TRIM(SUBSTITUTE(_xll.MCONCAT(IFERROR(IF(ISNUMBER(INDIRECT(Q498)),IF((INDIRECT(ster!$D$14)&lt;&gt;"")*(INDIRECT(Q498)&lt;&gt;INT(INDIRECT(Q498))),INDIRECT(ster!$D$14) &amp; ": " &amp; INDIRECT(Q498),""),""),"")," "),"  "," ")),""),"")</f>
        <v/>
      </c>
      <c r="CX498" s="14" t="str">
        <f t="array" aca="1" ref="CX498" ca="1">IF(H498,IF(OR(AU498,AV498),TRIM(SUBSTITUTE(_xll.MCONCAT(IF((INDIRECT(ster!$D$14)&lt;&gt;"")*NOT(ISNUMBER(INDIRECT(Q498))),IF(ISERROR(MATCH(INDIRECT(Q498),INDIRECT(K498),0)),IFERROR(IF(INDIRECT(Q498)&lt;&gt;"",INDIRECT(ster!$D$14) &amp; ": " &amp; SUBSTITUTE(INDIRECT(Q498)," "," "),""),""),""),"")," "),"  "," ")),""),"")</f>
        <v/>
      </c>
      <c r="CY498" s="14" t="str">
        <f t="array" aca="1" ref="CY498" ca="1">IF(H498,IF(AE498,TRIM(SUBSTITUTE(_xll.MCONCAT(IF((INDIRECT(ster!$D$14)&lt;&gt;"")*IFERROR(NOT(INDIRECT(AF498)),FALSE),IF(ISERROR(MATCH(INDIRECT(Q498),INDIRECT(K498),0)),IFERROR(IF(INDIRECT(Q498)&lt;&gt;"",INDIRECT(ster!$D$14)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CZ498" s="14" t="str">
        <f t="array" aca="1" ref="CZ498" ca="1">IF(H498,IF(AH498,TRIM(SUBSTITUTE(_xll.MCONCAT(IF((INDIRECT(ster!$D$14)&lt;&gt;"")*IFERROR(NOT(INDIRECT(AI498)),FALSE),IF(ISERROR(MATCH(INDIRECT(Q498),INDIRECT(K498),0)),IFERROR(IF(INDIRECT(Q498)&lt;&gt;"",INDIRECT(ster!$D$14)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DC498" s="14" t="str">
        <f ca="1">SUBSTITUTE(SUBSTITUTE(SUBSTITUTE(SUBSTITUTE(_xll.MCONCAT(DG498:DS498,"■"),"■■","■"),"■■","■"),"■■","■"),"■■","■")</f>
        <v>■</v>
      </c>
      <c r="DD498" s="14" t="str">
        <f t="shared" ca="1" si="9767"/>
        <v/>
      </c>
      <c r="DE498" s="14" t="str">
        <f t="shared" ca="1" si="9768"/>
        <v/>
      </c>
      <c r="DF498" s="14" t="str">
        <f t="shared" ca="1" si="9769"/>
        <v/>
      </c>
      <c r="DG498" s="14" t="str">
        <f t="shared" ca="1" si="9770"/>
        <v/>
      </c>
      <c r="DH498" s="14" t="str">
        <f t="shared" ca="1" si="9771"/>
        <v/>
      </c>
      <c r="DI498" s="14" t="str">
        <f t="shared" ca="1" si="9772"/>
        <v/>
      </c>
      <c r="DJ498" s="14" t="str">
        <f t="shared" ca="1" si="9773"/>
        <v/>
      </c>
      <c r="DK498" s="14" t="str">
        <f t="shared" ca="1" si="9774"/>
        <v/>
      </c>
      <c r="DL498" s="14" t="str">
        <f t="shared" ca="1" si="9775"/>
        <v/>
      </c>
      <c r="DM498" s="14" t="str">
        <f t="shared" ca="1" si="9776"/>
        <v/>
      </c>
      <c r="DN498" s="14" t="str">
        <f t="array" aca="1" ref="DN498" ca="1">IF(CU498&lt;&gt;"","There are errors in the entered values in the following cases: " &amp;SUBSTITUTE(CU498," ",", "),"")</f>
        <v/>
      </c>
      <c r="DO498" s="14" t="str">
        <f t="shared" ca="1" si="9777"/>
        <v/>
      </c>
      <c r="DP498" s="14" t="str">
        <f t="shared" ca="1" si="9778"/>
        <v/>
      </c>
      <c r="DQ498" s="14" t="str">
        <f t="shared" ca="1" si="9779"/>
        <v/>
      </c>
      <c r="DR498" s="14" t="str">
        <f t="shared" ca="1" si="9780"/>
        <v/>
      </c>
      <c r="DS498" s="14" t="str">
        <f t="shared" ca="1" si="9781"/>
        <v/>
      </c>
      <c r="DZ498" s="14" t="b">
        <f t="shared" ca="1" si="9782"/>
        <v>0</v>
      </c>
      <c r="EA498" s="14" t="str">
        <f t="shared" ca="1" si="9783"/>
        <v>Lower Limb surgery &gt; 5 years (q_122b)</v>
      </c>
      <c r="EB498" s="14" t="str">
        <f t="shared" ca="1" si="9784"/>
        <v xml:space="preserve">Values must be numeric. </v>
      </c>
      <c r="EC498" s="14" t="str">
        <f t="shared" ca="1" si="9785"/>
        <v xml:space="preserve">Lower Limb surgery &gt; 5 years (q_122b): Values must be numeric. </v>
      </c>
      <c r="ED498" s="14" t="str">
        <f t="shared" ca="1" si="9786"/>
        <v/>
      </c>
      <c r="EE498" s="14" t="str">
        <f t="shared" ca="1" si="9787"/>
        <v>Values must be numeric</v>
      </c>
      <c r="EF498" s="14" t="str">
        <f t="shared" ca="1" si="9788"/>
        <v/>
      </c>
      <c r="EG498" s="14" t="str">
        <f t="shared" ca="1" si="9789"/>
        <v/>
      </c>
      <c r="EM498" s="14" t="b">
        <f t="shared" ca="1" si="9790"/>
        <v>1</v>
      </c>
      <c r="EN498" s="14">
        <f t="shared" ca="1" si="9791"/>
        <v>466</v>
      </c>
      <c r="EO498" s="14" t="str">
        <f t="shared" ca="1" si="9792"/>
        <v>q_122b</v>
      </c>
      <c r="EP498" s="14" t="str">
        <f t="shared" ca="1" si="9793"/>
        <v xml:space="preserve">Lower Limb surgery &gt; 5 years (q_122b): Values must be numeric. </v>
      </c>
      <c r="EQ498" s="14" t="str">
        <f t="shared" ca="1" si="9794"/>
        <v/>
      </c>
    </row>
    <row r="499" spans="2:147" s="14" customFormat="1">
      <c r="B499" s="14" t="str">
        <f t="shared" ca="1" si="9720"/>
        <v/>
      </c>
      <c r="C499" s="14">
        <f t="shared" ca="1" si="9721"/>
        <v>467</v>
      </c>
      <c r="D499" s="14">
        <f t="shared" si="9722"/>
        <v>497</v>
      </c>
      <c r="E499" s="14" t="str">
        <f t="shared" ca="1" si="9723"/>
        <v>D</v>
      </c>
      <c r="F499" s="14" t="str">
        <f t="shared" ca="1" si="9724"/>
        <v>q_123</v>
      </c>
      <c r="G499" s="14" t="str">
        <f t="shared" ca="1" si="9725"/>
        <v>Abdominal surgery in the last 5 years</v>
      </c>
      <c r="H499" s="14" t="b">
        <f t="shared" ca="1" si="9726"/>
        <v>1</v>
      </c>
      <c r="I499" s="14" t="str">
        <f ca="1">IF($H499,ADDRESS(3,(D499+1)*2-1,4,,"["&amp;wew!$G$7&amp;"]"&amp;_sheetname_labels)&amp;":"&amp;ADDRESS(2+ster!$B$20,(D499+1)*2-1,4),"")</f>
        <v>[DBTemplate.xlsm]labels!ALG3:ALG61</v>
      </c>
      <c r="J499" s="14">
        <f t="array" aca="1" ref="J499" ca="1">IF(H499,MAX(0,MAX(IF(INDIRECT(I499)&lt;&gt;"",ROW(INDIRECT(I499)),""))-2),"")</f>
        <v>2</v>
      </c>
      <c r="K499" s="14" t="str">
        <f ca="1">IF($H499,IF($J499&gt;0,ADDRESS(3,(D499+1)*2-1,4,,"["&amp;wew!$G$7&amp;"]"&amp;_sheetname_labels)&amp;":"&amp;ADDRESS(2+J499,(D499+1)*2-1,4),""),"")</f>
        <v>[DBTemplate.xlsm]labels!ALG3:ALG4</v>
      </c>
      <c r="L499" s="14" t="str">
        <f ca="1">IF($H499,IF($J499&gt;0,ADDRESS(3,(D499+1)*2,4,,"["&amp;wew!$G$7&amp;"]"&amp;_sheetname_labels)&amp;":"&amp;ADDRESS(2+J499,(D499+1)*2,4),""),"")</f>
        <v>[DBTemplate.xlsm]labels!ALH3:ALH4</v>
      </c>
      <c r="M499" s="14">
        <f t="shared" ca="1" si="9727"/>
        <v>0</v>
      </c>
      <c r="N499" s="14">
        <f t="shared" ca="1" si="9728"/>
        <v>2</v>
      </c>
      <c r="O499" s="14" t="str">
        <f t="shared" ca="1" si="9729"/>
        <v>q_123</v>
      </c>
      <c r="P499" s="14" t="str">
        <f t="shared" ca="1" si="9730"/>
        <v>Abdominal surgery in the last 5 years</v>
      </c>
      <c r="Q499" s="14" t="str">
        <f ca="1">IF($BP499,ADDRESS(3,D499+1,4,,"["&amp;wew!$G$7&amp;"]"&amp;_sheetname_dataframe)&amp;":"&amp;ADDRESS(2+ster!$C$14,D499+1,4),"")</f>
        <v>[DBTemplate.xlsm]data_frame!SD3:SD3</v>
      </c>
      <c r="R499" s="14" t="str">
        <f>IF($BP499,IF(MID(_xll.FORMULATEXT(INDEX(INDIRECT(Q499),1)),1,1)="=", _xll.FORMULATEXT(INDEX(INDIRECT(Q499),1),2,TRUE),""),"")</f>
        <v/>
      </c>
      <c r="S499" s="14">
        <f t="array" aca="1" ref="S499" ca="1">IF(H499,SUM(IF((IFERROR(INDIRECT(Q499)&lt;&gt;"",FALSE))*(INDIRECT(ster!$D$14)&lt;&gt;""),1,0)),"")</f>
        <v>1</v>
      </c>
      <c r="T499" s="14">
        <f t="array" aca="1" ref="T499" ca="1">IF(H499,IF(M499&gt;0,SUM(IFERROR(1*(MATCH(INDIRECT(Q499),INDIRECT(K499),0)&gt;0),0)*(INDIRECT(ster!$D$14)&lt;&gt;"")*NOT(ISNUMBER(INDIRECT(Q499)))),0),"")</f>
        <v>0</v>
      </c>
      <c r="U499" s="14">
        <f t="array" aca="1" ref="U499" ca="1">IF(H499,SUM((IFERROR(INDIRECT(Q499)="",FALSE))*(INDIRECT(ster!$D$14)&lt;&gt;"")),"")</f>
        <v>0</v>
      </c>
      <c r="V499" s="14">
        <f t="array" aca="1" ref="V499" ca="1">IF(H499,SUM((IFERROR(INDIRECT(Q499)="#ąś",TRUE))*(INDIRECT(ster!$D$14)&lt;&gt;"")),"")</f>
        <v>0</v>
      </c>
      <c r="W499" s="14">
        <f t="array" aca="1" ref="W499" ca="1">IF(H499,SUM(ISNUMBER(INDIRECT(Q499))*(INDIRECT(ster!$D$14)&lt;&gt;"")),"")</f>
        <v>1</v>
      </c>
      <c r="X499" s="14">
        <f t="array" aca="1" ref="X499" ca="1">IF(AND(H499,W499&gt;0),IF(wew!$B$3,MIN(IF((INDIRECT(ster!$D$14)&lt;&gt;"")*IFERROR(INDIRECT($Q499)&lt;&gt;"",FALSE),IFERROR(INDIRECT($Q499),"X"),"X")),"&lt;włącz podświetlanie wartości&gt;"),"—")</f>
        <v>2</v>
      </c>
      <c r="Y499" s="14">
        <f t="array" aca="1" ref="Y499" ca="1">IF(AND(H499,W499&gt;0),IF(wew!$B$3,MAX(IF((INDIRECT(ster!$D$14)&lt;&gt;"")*IFERROR(INDIRECT($Q499)&lt;&gt;"",FALSE),IFERROR(INDIRECT($Q499),"X"),"X")),"&lt;włącz podświetlanie wartości&gt;"),"—")</f>
        <v>2</v>
      </c>
      <c r="Z499" s="14">
        <f t="shared" ca="1" si="9731"/>
        <v>0</v>
      </c>
      <c r="AA499" s="12">
        <f t="shared" ca="1" si="9732"/>
        <v>1</v>
      </c>
      <c r="AB499" s="17">
        <f t="array" aca="1" ref="AB499" ca="1">IF(H499,IF(W499&gt;0,SUM((INDIRECT(ster!$D$14)&lt;&gt;"")*IFERROR((INDIRECT(Q499)&lt;&gt;"")*(INDIRECT(Q499)=INT(INDIRECT(Q499))),0)),0),"")</f>
        <v>1</v>
      </c>
      <c r="AC499" s="17">
        <f t="array" aca="1" ref="AC499" ca="1">IF(H499,W499-AB499,"")</f>
        <v>0</v>
      </c>
      <c r="AD499" s="17">
        <f t="shared" ca="1" si="9733"/>
        <v>1</v>
      </c>
      <c r="AE499" s="17" t="b">
        <f t="shared" ca="1" si="9734"/>
        <v>0</v>
      </c>
      <c r="AF499" s="17" t="str">
        <f ca="1">IF(AE499,IF($H499,ADDRESS(3,D499+2,4,,"["&amp;wew!$G$7&amp;"]"&amp;_sheetname_dataframe)&amp;":"&amp;ADDRESS(2+ster!$C$14,D499+2,4),""),"")</f>
        <v/>
      </c>
      <c r="AG499" s="17" t="str">
        <f t="shared" ca="1" si="9735"/>
        <v/>
      </c>
      <c r="AH499" s="17" t="b">
        <f t="shared" ca="1" si="9736"/>
        <v>0</v>
      </c>
      <c r="AI499" s="17" t="str">
        <f ca="1">IF(AH499,IF($H499,ADDRESS(3,D499+3,4,,"["&amp;wew!$G$7&amp;"]"&amp;_sheetname_dataframe)&amp;":"&amp;ADDRESS(2+ster!$C$14,D499+3,4),""),"")</f>
        <v/>
      </c>
      <c r="AJ499" s="17" t="str">
        <f t="shared" ca="1" si="9737"/>
        <v/>
      </c>
      <c r="AK499" s="17" t="b">
        <f t="shared" ca="1" si="9738"/>
        <v>0</v>
      </c>
      <c r="AL499" s="17" t="b">
        <f t="shared" ca="1" si="9739"/>
        <v>0</v>
      </c>
      <c r="AM499" s="17" t="b">
        <f t="shared" ca="1" si="9740"/>
        <v>0</v>
      </c>
      <c r="AN499" s="17">
        <f t="shared" ca="1" si="9741"/>
        <v>0</v>
      </c>
      <c r="AO499" s="24" t="str">
        <f t="shared" ca="1" si="9742"/>
        <v/>
      </c>
      <c r="AP499" s="24" t="str">
        <f t="shared" ca="1" si="9743"/>
        <v/>
      </c>
      <c r="AQ499" s="17" t="b">
        <f t="shared" ca="1" si="9744"/>
        <v>0</v>
      </c>
      <c r="AR499" s="17" t="b">
        <f t="shared" ca="1" si="9745"/>
        <v>0</v>
      </c>
      <c r="AS499" s="17" t="b">
        <f t="shared" ca="1" si="9746"/>
        <v>0</v>
      </c>
      <c r="AT499" s="17" t="b">
        <f t="shared" ca="1" si="9747"/>
        <v>0</v>
      </c>
      <c r="AU499" s="17" t="b">
        <f t="shared" ca="1" si="9748"/>
        <v>1</v>
      </c>
      <c r="AV499" s="17" t="b">
        <f t="shared" ca="1" si="9749"/>
        <v>0</v>
      </c>
      <c r="AW499" s="17" t="b">
        <f t="shared" ca="1" si="9750"/>
        <v>1</v>
      </c>
      <c r="AX499" s="14" t="b">
        <f t="array" aca="1" ref="AX499" ca="1">IF(H499,N499&gt;0,"")</f>
        <v>1</v>
      </c>
      <c r="AY499" s="17" t="str">
        <f t="shared" ca="1" si="9751"/>
        <v>C3:C4</v>
      </c>
      <c r="AZ499" s="17" t="b">
        <f t="array" aca="1" ref="AZ499" ca="1">IF(AY499&lt;&gt;"",SUM(1*ISERROR(MATCH(INDIRECT(AY499),INDIRECT(K499),0)))=0,"")</f>
        <v>1</v>
      </c>
      <c r="BA499" s="17" t="b">
        <f t="shared" ca="1" si="9752"/>
        <v>1</v>
      </c>
      <c r="BB499" s="17" t="b">
        <v>0</v>
      </c>
      <c r="BC499" s="17" t="b">
        <f t="shared" ca="1" si="9753"/>
        <v>1</v>
      </c>
      <c r="BD499" s="17" t="b">
        <f t="shared" ca="1" si="9754"/>
        <v>0</v>
      </c>
      <c r="BE499" s="17" t="b">
        <f t="shared" ca="1" si="9755"/>
        <v>0</v>
      </c>
      <c r="BF499" s="17" t="b">
        <f t="shared" ca="1" si="9756"/>
        <v>0</v>
      </c>
      <c r="BG499" s="17" t="b">
        <f t="shared" ca="1" si="9757"/>
        <v>0</v>
      </c>
      <c r="BH499" s="17" t="b">
        <f t="shared" ca="1" si="9758"/>
        <v>1</v>
      </c>
      <c r="BI499" s="17">
        <f t="shared" ca="1" si="9759"/>
        <v>2</v>
      </c>
      <c r="BJ499" s="17" t="b">
        <f t="shared" ca="1" si="9760"/>
        <v>0</v>
      </c>
      <c r="BK499" s="17" t="str">
        <f t="shared" ca="1" si="9761"/>
        <v/>
      </c>
      <c r="BL499" s="17" t="str">
        <f t="shared" ca="1" si="9762"/>
        <v/>
      </c>
      <c r="BM499" s="17" t="str">
        <f t="shared" ca="1" si="9763"/>
        <v>F</v>
      </c>
      <c r="BN499" s="17" t="str">
        <f t="shared" ca="1" si="9764"/>
        <v>F</v>
      </c>
      <c r="BO499" s="17" t="str">
        <f t="shared" ca="1" si="9765"/>
        <v>N</v>
      </c>
      <c r="BP499" s="14" t="b">
        <f t="shared" ca="1" si="9766"/>
        <v>1</v>
      </c>
      <c r="BQ499" s="35"/>
      <c r="BX499" s="16"/>
      <c r="BY499" s="16"/>
      <c r="BZ499" s="16"/>
      <c r="CA499" s="16"/>
      <c r="CB499" s="16"/>
      <c r="CC499" s="16"/>
      <c r="CD499" s="16"/>
      <c r="CE499" s="16"/>
      <c r="CF499" s="16"/>
      <c r="CN499" s="14">
        <f ca="1">IF(H499,IFERROR(IsVariableNameLegal(O499),0),0)</f>
        <v>0</v>
      </c>
      <c r="CO499" s="14" t="str">
        <f t="array" aca="1" ref="CO499" ca="1">IF(H499,IF(COUNTIF(INDIRECT(wew!$C$13),O499)&gt;1,TRIM(SUBSTITUTE(_xll.MCONCAT(IF((INDIRECT(wew!$C$13)=O499)*(COLUMN(INDIRECT(wew!$C$13))&lt;&gt;D499+1),-1+COLUMN(INDIRECT(wew!$C$13)),"")," "),"  "," ")),""),"")</f>
        <v/>
      </c>
      <c r="CP499" s="14" t="str">
        <f t="array" aca="1" ref="CP499" ca="1">IF(P499&lt;&gt;"",IF(LEN(P499)&gt;150,1,""),"")</f>
        <v/>
      </c>
      <c r="CQ499" s="14" t="str">
        <f t="array" aca="1" ref="CQ499" ca="1">IF(AND(H499,NOT(ster!$J$3)),IF(COUNTIF(INDIRECT(wew!$C$15),P499)&gt;1,TRIM(SUBSTITUTE(_xll.MCONCAT(IF((INDIRECT(wew!$C$15)=P499)*(COLUMN(INDIRECT(wew!$C$15))&lt;&gt;D499+1),-1+COLUMN(INDIRECT(wew!$C$15)),"")," "),"  "," ")),""),"")</f>
        <v/>
      </c>
      <c r="CR499" s="14" t="str">
        <f t="array" aca="1" ref="CR499" ca="1">IF(H499,IF(AND(W499&gt;0,AO499&lt;&gt;""),TRIM(SUBSTITUTE(_xll.MCONCAT(IFERROR(IF(ISNUMBER(INDIRECT(Q499)),IF((INDIRECT(ster!$D$14)&lt;&gt;"")*(INDIRECT(Q499)&lt;AO499),INDIRECT(ster!$D$14) &amp; ": " &amp;  SUBSTITUTE(IF( AV499,IFERROR(TEXT(INDIRECT(Q499),"rrrr-mm-dd") &amp;" (" &amp; INDIRECT(Q499) &amp;")",INDIRECT(Q499)),INDIRECT(Q499))," "," "),""),""),"")," "),"  "," ")),""),"")</f>
        <v/>
      </c>
      <c r="CS499" s="14" t="str">
        <f t="array" aca="1" ref="CS499" ca="1">IF(H499,IF(AND(W499&gt;0,AP499&lt;&gt;""),TRIM(SUBSTITUTE(_xll.MCONCAT(IFERROR(IF(ISNUMBER(INDIRECT(Q499)),IF((INDIRECT(ster!$D$14)&lt;&gt;"")*(INDIRECT(Q499)&gt;AP499),INDIRECT(ster!$D$14) &amp; ": " &amp;  SUBSTITUTE(IF( AV499,IFERROR(TEXT(INDIRECT(Q499),"rrrr-mm-dd")&amp;" (" &amp; INDIRECT(Q499) &amp;")",INDIRECT(Q499)),INDIRECT(Q499))," "," "),""),""),"")," "),"  "," ")),""),"")</f>
        <v/>
      </c>
      <c r="CT499" s="14" t="str">
        <f t="array" aca="1" ref="CT499" ca="1">IF(H499,IF(AND(N499&gt;0,AR499),TRIM(SUBSTITUTE(_xll.MCONCAT(IFERROR(IF(ISNUMBER(INDIRECT(Q499)),IF((INDIRECT(ster!$D$14)&lt;&gt;"")*(IFERROR(0*(MATCH(INDIRECT(Q499),INDIRECT(K499),0)&gt;0),1)),INDIRECT(ster!$D$14) &amp; ": " &amp;  SUBSTITUTE(IF( AV499,IFERROR(TEXT(INDIRECT(Q499),"rrrr-mm-dd")&amp;" (" &amp; INDIRECT(Q499) &amp;")",INDIRECT(Q499)),INDIRECT(Q499))," "," "),""),""),"")," "),"  "," ")),""),"")</f>
        <v/>
      </c>
      <c r="CU499" s="14" t="str">
        <f t="array" aca="1" ref="CU499" ca="1">IF(H499,IF(AND(V499&gt;0),TRIM(SUBSTITUTE(_xll.MCONCAT(IF((INDIRECT(ster!$D$14)&lt;&gt;"")*(IFERROR(0*(INDIRECT(Q499)&lt;&gt;""),1)),INDIRECT(ster!$D$14),"")," "),"  "," ")),""),"")</f>
        <v/>
      </c>
      <c r="CV499" s="14" t="str">
        <f t="array" aca="1" ref="CV499" ca="1">IF(H499,IF(AS499,
TRIM(SUBSTITUTE(_xll.MCONCAT(IF(
   (INDIRECT(ster!$D$14)&lt;&gt;"")*
   ((INDIRECT(Q499)="")+
      NOT(ISNUMBER(INDIRECT(Q499)))*
      NOT(ISERROR(MATCH(INDIRECT(Q499),INDIRECT(K499),0)))
    ),
      INDIRECT(ster!$D$14),
   "")," "),"  "," ")),
""),"")</f>
        <v/>
      </c>
      <c r="CW499" s="14" t="str">
        <f t="array" aca="1" ref="CW499" ca="1">IF(H499,IF(AND(AQ499),TRIM(SUBSTITUTE(_xll.MCONCAT(IFERROR(IF(ISNUMBER(INDIRECT(Q499)),IF((INDIRECT(ster!$D$14)&lt;&gt;"")*(INDIRECT(Q499)&lt;&gt;INT(INDIRECT(Q499))),INDIRECT(ster!$D$14) &amp; ": " &amp; INDIRECT(Q499),""),""),"")," "),"  "," ")),""),"")</f>
        <v/>
      </c>
      <c r="CX499" s="14" t="str">
        <f t="array" aca="1" ref="CX499" ca="1">IF(H499,IF(OR(AU499,AV499),TRIM(SUBSTITUTE(_xll.MCONCAT(IF((INDIRECT(ster!$D$14)&lt;&gt;"")*NOT(ISNUMBER(INDIRECT(Q499))),IF(ISERROR(MATCH(INDIRECT(Q499),INDIRECT(K499),0)),IFERROR(IF(INDIRECT(Q499)&lt;&gt;"",INDIRECT(ster!$D$14) &amp; ": " &amp; SUBSTITUTE(INDIRECT(Q499)," "," "),""),""),""),"")," "),"  "," ")),""),"")</f>
        <v/>
      </c>
      <c r="CY499" s="14" t="str">
        <f t="array" aca="1" ref="CY499" ca="1">IF(H499,IF(AE499,TRIM(SUBSTITUTE(_xll.MCONCAT(IF((INDIRECT(ster!$D$14)&lt;&gt;"")*IFERROR(NOT(INDIRECT(AF499)),FALSE),IF(ISERROR(MATCH(INDIRECT(Q499),INDIRECT(K499),0)),IFERROR(IF(INDIRECT(Q499)&lt;&gt;"",INDIRECT(ster!$D$14)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CZ499" s="14" t="str">
        <f t="array" aca="1" ref="CZ499" ca="1">IF(H499,IF(AH499,TRIM(SUBSTITUTE(_xll.MCONCAT(IF((INDIRECT(ster!$D$14)&lt;&gt;"")*IFERROR(NOT(INDIRECT(AI499)),FALSE),IF(ISERROR(MATCH(INDIRECT(Q499),INDIRECT(K499),0)),IFERROR(IF(INDIRECT(Q499)&lt;&gt;"",INDIRECT(ster!$D$14)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DC499" s="14" t="str">
        <f ca="1">SUBSTITUTE(SUBSTITUTE(SUBSTITUTE(SUBSTITUTE(_xll.MCONCAT(DG499:DS499,"■"),"■■","■"),"■■","■"),"■■","■"),"■■","■")</f>
        <v>■</v>
      </c>
      <c r="DD499" s="14" t="str">
        <f t="shared" ca="1" si="9767"/>
        <v/>
      </c>
      <c r="DE499" s="14" t="str">
        <f t="shared" ca="1" si="9768"/>
        <v/>
      </c>
      <c r="DF499" s="14" t="str">
        <f t="shared" ca="1" si="9769"/>
        <v/>
      </c>
      <c r="DG499" s="14" t="str">
        <f t="shared" ca="1" si="9770"/>
        <v/>
      </c>
      <c r="DH499" s="14" t="str">
        <f t="shared" ca="1" si="9771"/>
        <v/>
      </c>
      <c r="DI499" s="14" t="str">
        <f t="shared" ca="1" si="9772"/>
        <v/>
      </c>
      <c r="DJ499" s="14" t="str">
        <f t="shared" ca="1" si="9773"/>
        <v/>
      </c>
      <c r="DK499" s="14" t="str">
        <f t="shared" ca="1" si="9774"/>
        <v/>
      </c>
      <c r="DL499" s="14" t="str">
        <f t="shared" ca="1" si="9775"/>
        <v/>
      </c>
      <c r="DM499" s="14" t="str">
        <f t="shared" ca="1" si="9776"/>
        <v/>
      </c>
      <c r="DN499" s="14" t="str">
        <f t="array" aca="1" ref="DN499" ca="1">IF(CU499&lt;&gt;"","There are errors in the entered values in the following cases: " &amp;SUBSTITUTE(CU499," ",", "),"")</f>
        <v/>
      </c>
      <c r="DO499" s="14" t="str">
        <f t="shared" ca="1" si="9777"/>
        <v/>
      </c>
      <c r="DP499" s="14" t="str">
        <f t="shared" ca="1" si="9778"/>
        <v/>
      </c>
      <c r="DQ499" s="14" t="str">
        <f t="shared" ca="1" si="9779"/>
        <v/>
      </c>
      <c r="DR499" s="14" t="str">
        <f t="shared" ca="1" si="9780"/>
        <v/>
      </c>
      <c r="DS499" s="14" t="str">
        <f t="shared" ca="1" si="9781"/>
        <v/>
      </c>
      <c r="DZ499" s="14" t="b">
        <f t="shared" ca="1" si="9782"/>
        <v>0</v>
      </c>
      <c r="EA499" s="14" t="str">
        <f t="shared" ca="1" si="9783"/>
        <v>Abdominal surgery in the last 5 years (q_123)</v>
      </c>
      <c r="EB499" s="14" t="str">
        <f t="shared" ca="1" si="9784"/>
        <v xml:space="preserve">Values must be numeric. </v>
      </c>
      <c r="EC499" s="14" t="str">
        <f t="shared" ca="1" si="9785"/>
        <v xml:space="preserve">Abdominal surgery in the last 5 years (q_123): Values must be numeric. </v>
      </c>
      <c r="ED499" s="14" t="str">
        <f t="shared" ca="1" si="9786"/>
        <v/>
      </c>
      <c r="EE499" s="14" t="str">
        <f t="shared" ca="1" si="9787"/>
        <v>Values must be numeric</v>
      </c>
      <c r="EF499" s="14" t="str">
        <f t="shared" ca="1" si="9788"/>
        <v/>
      </c>
      <c r="EG499" s="14" t="str">
        <f t="shared" ca="1" si="9789"/>
        <v/>
      </c>
      <c r="EM499" s="14" t="b">
        <f t="shared" ca="1" si="9790"/>
        <v>1</v>
      </c>
      <c r="EN499" s="14">
        <f t="shared" ca="1" si="9791"/>
        <v>467</v>
      </c>
      <c r="EO499" s="14" t="str">
        <f t="shared" ca="1" si="9792"/>
        <v>q_123</v>
      </c>
      <c r="EP499" s="14" t="str">
        <f t="shared" ca="1" si="9793"/>
        <v xml:space="preserve">Abdominal surgery in the last 5 years (q_123): Values must be numeric. </v>
      </c>
      <c r="EQ499" s="14" t="str">
        <f t="shared" ca="1" si="9794"/>
        <v/>
      </c>
    </row>
    <row r="500" spans="2:147" s="14" customFormat="1">
      <c r="B500" s="14" t="str">
        <f t="shared" ca="1" si="9720"/>
        <v/>
      </c>
      <c r="C500" s="14">
        <f t="shared" ca="1" si="9721"/>
        <v>468</v>
      </c>
      <c r="D500" s="14">
        <f t="shared" si="9722"/>
        <v>498</v>
      </c>
      <c r="E500" s="14" t="str">
        <f t="shared" ca="1" si="9723"/>
        <v>D</v>
      </c>
      <c r="F500" s="14" t="str">
        <f t="shared" ca="1" si="9724"/>
        <v>q_124</v>
      </c>
      <c r="G500" s="14" t="str">
        <f t="shared" ca="1" si="9725"/>
        <v>Abdominal surgery &gt; 5 years</v>
      </c>
      <c r="H500" s="14" t="b">
        <f t="shared" ca="1" si="9726"/>
        <v>1</v>
      </c>
      <c r="I500" s="14" t="str">
        <f ca="1">IF($H500,ADDRESS(3,(D500+1)*2-1,4,,"["&amp;wew!$G$7&amp;"]"&amp;_sheetname_labels)&amp;":"&amp;ADDRESS(2+ster!$B$20,(D500+1)*2-1,4),"")</f>
        <v>[DBTemplate.xlsm]labels!ALI3:ALI61</v>
      </c>
      <c r="J500" s="14">
        <f t="array" aca="1" ref="J500" ca="1">IF(H500,MAX(0,MAX(IF(INDIRECT(I500)&lt;&gt;"",ROW(INDIRECT(I500)),""))-2),"")</f>
        <v>2</v>
      </c>
      <c r="K500" s="14" t="str">
        <f ca="1">IF($H500,IF($J500&gt;0,ADDRESS(3,(D500+1)*2-1,4,,"["&amp;wew!$G$7&amp;"]"&amp;_sheetname_labels)&amp;":"&amp;ADDRESS(2+J500,(D500+1)*2-1,4),""),"")</f>
        <v>[DBTemplate.xlsm]labels!ALI3:ALI4</v>
      </c>
      <c r="L500" s="14" t="str">
        <f ca="1">IF($H500,IF($J500&gt;0,ADDRESS(3,(D500+1)*2,4,,"["&amp;wew!$G$7&amp;"]"&amp;_sheetname_labels)&amp;":"&amp;ADDRESS(2+J500,(D500+1)*2,4),""),"")</f>
        <v>[DBTemplate.xlsm]labels!ALJ3:ALJ4</v>
      </c>
      <c r="M500" s="14">
        <f t="shared" ca="1" si="9727"/>
        <v>0</v>
      </c>
      <c r="N500" s="14">
        <f t="shared" ca="1" si="9728"/>
        <v>2</v>
      </c>
      <c r="O500" s="14" t="str">
        <f t="shared" ca="1" si="9729"/>
        <v>q_124</v>
      </c>
      <c r="P500" s="14" t="str">
        <f t="shared" ca="1" si="9730"/>
        <v>Abdominal surgery &gt; 5 years</v>
      </c>
      <c r="Q500" s="14" t="str">
        <f ca="1">IF($BP500,ADDRESS(3,D500+1,4,,"["&amp;wew!$G$7&amp;"]"&amp;_sheetname_dataframe)&amp;":"&amp;ADDRESS(2+ster!$C$14,D500+1,4),"")</f>
        <v>[DBTemplate.xlsm]data_frame!SE3:SE3</v>
      </c>
      <c r="R500" s="14" t="str">
        <f>IF($BP500,IF(MID(_xll.FORMULATEXT(INDEX(INDIRECT(Q500),1)),1,1)="=", _xll.FORMULATEXT(INDEX(INDIRECT(Q500),1),2,TRUE),""),"")</f>
        <v/>
      </c>
      <c r="S500" s="14">
        <f t="array" aca="1" ref="S500" ca="1">IF(H500,SUM(IF((IFERROR(INDIRECT(Q500)&lt;&gt;"",FALSE))*(INDIRECT(ster!$D$14)&lt;&gt;""),1,0)),"")</f>
        <v>1</v>
      </c>
      <c r="T500" s="14">
        <f t="array" aca="1" ref="T500" ca="1">IF(H500,IF(M500&gt;0,SUM(IFERROR(1*(MATCH(INDIRECT(Q500),INDIRECT(K500),0)&gt;0),0)*(INDIRECT(ster!$D$14)&lt;&gt;"")*NOT(ISNUMBER(INDIRECT(Q500)))),0),"")</f>
        <v>0</v>
      </c>
      <c r="U500" s="14">
        <f t="array" aca="1" ref="U500" ca="1">IF(H500,SUM((IFERROR(INDIRECT(Q500)="",FALSE))*(INDIRECT(ster!$D$14)&lt;&gt;"")),"")</f>
        <v>0</v>
      </c>
      <c r="V500" s="14">
        <f t="array" aca="1" ref="V500" ca="1">IF(H500,SUM((IFERROR(INDIRECT(Q500)="#ąś",TRUE))*(INDIRECT(ster!$D$14)&lt;&gt;"")),"")</f>
        <v>0</v>
      </c>
      <c r="W500" s="14">
        <f t="array" aca="1" ref="W500" ca="1">IF(H500,SUM(ISNUMBER(INDIRECT(Q500))*(INDIRECT(ster!$D$14)&lt;&gt;"")),"")</f>
        <v>1</v>
      </c>
      <c r="X500" s="14">
        <f t="array" aca="1" ref="X500" ca="1">IF(AND(H500,W500&gt;0),IF(wew!$B$3,MIN(IF((INDIRECT(ster!$D$14)&lt;&gt;"")*IFERROR(INDIRECT($Q500)&lt;&gt;"",FALSE),IFERROR(INDIRECT($Q500),"X"),"X")),"&lt;włącz podświetlanie wartości&gt;"),"—")</f>
        <v>2</v>
      </c>
      <c r="Y500" s="14">
        <f t="array" aca="1" ref="Y500" ca="1">IF(AND(H500,W500&gt;0),IF(wew!$B$3,MAX(IF((INDIRECT(ster!$D$14)&lt;&gt;"")*IFERROR(INDIRECT($Q500)&lt;&gt;"",FALSE),IFERROR(INDIRECT($Q500),"X"),"X")),"&lt;włącz podświetlanie wartości&gt;"),"—")</f>
        <v>2</v>
      </c>
      <c r="Z500" s="14">
        <f t="shared" ca="1" si="9731"/>
        <v>0</v>
      </c>
      <c r="AA500" s="12">
        <f t="shared" ca="1" si="9732"/>
        <v>1</v>
      </c>
      <c r="AB500" s="17">
        <f t="array" aca="1" ref="AB500" ca="1">IF(H500,IF(W500&gt;0,SUM((INDIRECT(ster!$D$14)&lt;&gt;"")*IFERROR((INDIRECT(Q500)&lt;&gt;"")*(INDIRECT(Q500)=INT(INDIRECT(Q500))),0)),0),"")</f>
        <v>1</v>
      </c>
      <c r="AC500" s="17">
        <f t="array" aca="1" ref="AC500" ca="1">IF(H500,W500-AB500,"")</f>
        <v>0</v>
      </c>
      <c r="AD500" s="17">
        <f t="shared" ca="1" si="9733"/>
        <v>1</v>
      </c>
      <c r="AE500" s="17" t="b">
        <f t="shared" ca="1" si="9734"/>
        <v>0</v>
      </c>
      <c r="AF500" s="17" t="str">
        <f ca="1">IF(AE500,IF($H500,ADDRESS(3,D500+2,4,,"["&amp;wew!$G$7&amp;"]"&amp;_sheetname_dataframe)&amp;":"&amp;ADDRESS(2+ster!$C$14,D500+2,4),""),"")</f>
        <v/>
      </c>
      <c r="AG500" s="17" t="str">
        <f t="shared" ca="1" si="9735"/>
        <v/>
      </c>
      <c r="AH500" s="17" t="b">
        <f t="shared" ca="1" si="9736"/>
        <v>0</v>
      </c>
      <c r="AI500" s="17" t="str">
        <f ca="1">IF(AH500,IF($H500,ADDRESS(3,D500+3,4,,"["&amp;wew!$G$7&amp;"]"&amp;_sheetname_dataframe)&amp;":"&amp;ADDRESS(2+ster!$C$14,D500+3,4),""),"")</f>
        <v/>
      </c>
      <c r="AJ500" s="17" t="str">
        <f t="shared" ca="1" si="9737"/>
        <v/>
      </c>
      <c r="AK500" s="17" t="b">
        <f t="shared" ca="1" si="9738"/>
        <v>0</v>
      </c>
      <c r="AL500" s="17" t="b">
        <f t="shared" ca="1" si="9739"/>
        <v>0</v>
      </c>
      <c r="AM500" s="17" t="b">
        <f t="shared" ca="1" si="9740"/>
        <v>0</v>
      </c>
      <c r="AN500" s="17">
        <f t="shared" ca="1" si="9741"/>
        <v>0</v>
      </c>
      <c r="AO500" s="24" t="str">
        <f t="shared" ca="1" si="9742"/>
        <v/>
      </c>
      <c r="AP500" s="24" t="str">
        <f t="shared" ca="1" si="9743"/>
        <v/>
      </c>
      <c r="AQ500" s="17" t="b">
        <f t="shared" ca="1" si="9744"/>
        <v>0</v>
      </c>
      <c r="AR500" s="17" t="b">
        <f t="shared" ca="1" si="9745"/>
        <v>0</v>
      </c>
      <c r="AS500" s="17" t="b">
        <f t="shared" ca="1" si="9746"/>
        <v>0</v>
      </c>
      <c r="AT500" s="17" t="b">
        <f t="shared" ca="1" si="9747"/>
        <v>0</v>
      </c>
      <c r="AU500" s="17" t="b">
        <f t="shared" ca="1" si="9748"/>
        <v>1</v>
      </c>
      <c r="AV500" s="17" t="b">
        <f t="shared" ca="1" si="9749"/>
        <v>0</v>
      </c>
      <c r="AW500" s="17" t="b">
        <f t="shared" ca="1" si="9750"/>
        <v>1</v>
      </c>
      <c r="AX500" s="14" t="b">
        <f t="array" aca="1" ref="AX500" ca="1">IF(H500,N500&gt;0,"")</f>
        <v>1</v>
      </c>
      <c r="AY500" s="17" t="str">
        <f t="shared" ca="1" si="9751"/>
        <v>C3:C4</v>
      </c>
      <c r="AZ500" s="17" t="b">
        <f t="array" aca="1" ref="AZ500" ca="1">IF(AY500&lt;&gt;"",SUM(1*ISERROR(MATCH(INDIRECT(AY500),INDIRECT(K500),0)))=0,"")</f>
        <v>1</v>
      </c>
      <c r="BA500" s="17" t="b">
        <f t="shared" ca="1" si="9752"/>
        <v>1</v>
      </c>
      <c r="BB500" s="17" t="b">
        <v>0</v>
      </c>
      <c r="BC500" s="17" t="b">
        <f t="shared" ca="1" si="9753"/>
        <v>1</v>
      </c>
      <c r="BD500" s="17" t="b">
        <f t="shared" ca="1" si="9754"/>
        <v>0</v>
      </c>
      <c r="BE500" s="17" t="b">
        <f t="shared" ca="1" si="9755"/>
        <v>0</v>
      </c>
      <c r="BF500" s="17" t="b">
        <f t="shared" ca="1" si="9756"/>
        <v>0</v>
      </c>
      <c r="BG500" s="17" t="b">
        <f t="shared" ca="1" si="9757"/>
        <v>0</v>
      </c>
      <c r="BH500" s="17" t="b">
        <f t="shared" ca="1" si="9758"/>
        <v>1</v>
      </c>
      <c r="BI500" s="17">
        <f t="shared" ca="1" si="9759"/>
        <v>2</v>
      </c>
      <c r="BJ500" s="17" t="b">
        <f t="shared" ca="1" si="9760"/>
        <v>0</v>
      </c>
      <c r="BK500" s="17" t="str">
        <f t="shared" ca="1" si="9761"/>
        <v/>
      </c>
      <c r="BL500" s="17" t="str">
        <f t="shared" ca="1" si="9762"/>
        <v/>
      </c>
      <c r="BM500" s="17" t="str">
        <f t="shared" ca="1" si="9763"/>
        <v>F</v>
      </c>
      <c r="BN500" s="17" t="str">
        <f t="shared" ca="1" si="9764"/>
        <v>F</v>
      </c>
      <c r="BO500" s="17" t="str">
        <f t="shared" ca="1" si="9765"/>
        <v>N</v>
      </c>
      <c r="BP500" s="14" t="b">
        <f t="shared" ca="1" si="9766"/>
        <v>1</v>
      </c>
      <c r="BQ500" s="35"/>
      <c r="BX500" s="16"/>
      <c r="BY500" s="16"/>
      <c r="BZ500" s="16"/>
      <c r="CA500" s="16"/>
      <c r="CB500" s="16"/>
      <c r="CC500" s="16"/>
      <c r="CD500" s="16"/>
      <c r="CE500" s="16"/>
      <c r="CF500" s="16"/>
      <c r="CN500" s="14">
        <f ca="1">IF(H500,IFERROR(IsVariableNameLegal(O500),0),0)</f>
        <v>0</v>
      </c>
      <c r="CO500" s="14" t="str">
        <f t="array" aca="1" ref="CO500" ca="1">IF(H500,IF(COUNTIF(INDIRECT(wew!$C$13),O500)&gt;1,TRIM(SUBSTITUTE(_xll.MCONCAT(IF((INDIRECT(wew!$C$13)=O500)*(COLUMN(INDIRECT(wew!$C$13))&lt;&gt;D500+1),-1+COLUMN(INDIRECT(wew!$C$13)),"")," "),"  "," ")),""),"")</f>
        <v/>
      </c>
      <c r="CP500" s="14" t="str">
        <f t="array" aca="1" ref="CP500" ca="1">IF(P500&lt;&gt;"",IF(LEN(P500)&gt;150,1,""),"")</f>
        <v/>
      </c>
      <c r="CQ500" s="14" t="str">
        <f t="array" aca="1" ref="CQ500" ca="1">IF(AND(H500,NOT(ster!$J$3)),IF(COUNTIF(INDIRECT(wew!$C$15),P500)&gt;1,TRIM(SUBSTITUTE(_xll.MCONCAT(IF((INDIRECT(wew!$C$15)=P500)*(COLUMN(INDIRECT(wew!$C$15))&lt;&gt;D500+1),-1+COLUMN(INDIRECT(wew!$C$15)),"")," "),"  "," ")),""),"")</f>
        <v/>
      </c>
      <c r="CR500" s="14" t="str">
        <f t="array" aca="1" ref="CR500" ca="1">IF(H500,IF(AND(W500&gt;0,AO500&lt;&gt;""),TRIM(SUBSTITUTE(_xll.MCONCAT(IFERROR(IF(ISNUMBER(INDIRECT(Q500)),IF((INDIRECT(ster!$D$14)&lt;&gt;"")*(INDIRECT(Q500)&lt;AO500),INDIRECT(ster!$D$14) &amp; ": " &amp;  SUBSTITUTE(IF( AV500,IFERROR(TEXT(INDIRECT(Q500),"rrrr-mm-dd") &amp;" (" &amp; INDIRECT(Q500) &amp;")",INDIRECT(Q500)),INDIRECT(Q500))," "," "),""),""),"")," "),"  "," ")),""),"")</f>
        <v/>
      </c>
      <c r="CS500" s="14" t="str">
        <f t="array" aca="1" ref="CS500" ca="1">IF(H500,IF(AND(W500&gt;0,AP500&lt;&gt;""),TRIM(SUBSTITUTE(_xll.MCONCAT(IFERROR(IF(ISNUMBER(INDIRECT(Q500)),IF((INDIRECT(ster!$D$14)&lt;&gt;"")*(INDIRECT(Q500)&gt;AP500),INDIRECT(ster!$D$14) &amp; ": " &amp;  SUBSTITUTE(IF( AV500,IFERROR(TEXT(INDIRECT(Q500),"rrrr-mm-dd")&amp;" (" &amp; INDIRECT(Q500) &amp;")",INDIRECT(Q500)),INDIRECT(Q500))," "," "),""),""),"")," "),"  "," ")),""),"")</f>
        <v/>
      </c>
      <c r="CT500" s="14" t="str">
        <f t="array" aca="1" ref="CT500" ca="1">IF(H500,IF(AND(N500&gt;0,AR500),TRIM(SUBSTITUTE(_xll.MCONCAT(IFERROR(IF(ISNUMBER(INDIRECT(Q500)),IF((INDIRECT(ster!$D$14)&lt;&gt;"")*(IFERROR(0*(MATCH(INDIRECT(Q500),INDIRECT(K500),0)&gt;0),1)),INDIRECT(ster!$D$14) &amp; ": " &amp;  SUBSTITUTE(IF( AV500,IFERROR(TEXT(INDIRECT(Q500),"rrrr-mm-dd")&amp;" (" &amp; INDIRECT(Q500) &amp;")",INDIRECT(Q500)),INDIRECT(Q500))," "," "),""),""),"")," "),"  "," ")),""),"")</f>
        <v/>
      </c>
      <c r="CU500" s="14" t="str">
        <f t="array" aca="1" ref="CU500" ca="1">IF(H500,IF(AND(V500&gt;0),TRIM(SUBSTITUTE(_xll.MCONCAT(IF((INDIRECT(ster!$D$14)&lt;&gt;"")*(IFERROR(0*(INDIRECT(Q500)&lt;&gt;""),1)),INDIRECT(ster!$D$14),"")," "),"  "," ")),""),"")</f>
        <v/>
      </c>
      <c r="CV500" s="14" t="str">
        <f t="array" aca="1" ref="CV500" ca="1">IF(H500,IF(AS500,
TRIM(SUBSTITUTE(_xll.MCONCAT(IF(
   (INDIRECT(ster!$D$14)&lt;&gt;"")*
   ((INDIRECT(Q500)="")+
      NOT(ISNUMBER(INDIRECT(Q500)))*
      NOT(ISERROR(MATCH(INDIRECT(Q500),INDIRECT(K500),0)))
    ),
      INDIRECT(ster!$D$14),
   "")," "),"  "," ")),
""),"")</f>
        <v/>
      </c>
      <c r="CW500" s="14" t="str">
        <f t="array" aca="1" ref="CW500" ca="1">IF(H500,IF(AND(AQ500),TRIM(SUBSTITUTE(_xll.MCONCAT(IFERROR(IF(ISNUMBER(INDIRECT(Q500)),IF((INDIRECT(ster!$D$14)&lt;&gt;"")*(INDIRECT(Q500)&lt;&gt;INT(INDIRECT(Q500))),INDIRECT(ster!$D$14) &amp; ": " &amp; INDIRECT(Q500),""),""),"")," "),"  "," ")),""),"")</f>
        <v/>
      </c>
      <c r="CX500" s="14" t="str">
        <f t="array" aca="1" ref="CX500" ca="1">IF(H500,IF(OR(AU500,AV500),TRIM(SUBSTITUTE(_xll.MCONCAT(IF((INDIRECT(ster!$D$14)&lt;&gt;"")*NOT(ISNUMBER(INDIRECT(Q500))),IF(ISERROR(MATCH(INDIRECT(Q500),INDIRECT(K500),0)),IFERROR(IF(INDIRECT(Q500)&lt;&gt;"",INDIRECT(ster!$D$14) &amp; ": " &amp; SUBSTITUTE(INDIRECT(Q500)," "," "),""),""),""),"")," "),"  "," ")),""),"")</f>
        <v/>
      </c>
      <c r="CY500" s="14" t="str">
        <f t="array" aca="1" ref="CY500" ca="1">IF(H500,IF(AE500,TRIM(SUBSTITUTE(_xll.MCONCAT(IF((INDIRECT(ster!$D$14)&lt;&gt;"")*IFERROR(NOT(INDIRECT(AF500)),FALSE),IF(ISERROR(MATCH(INDIRECT(Q500),INDIRECT(K500),0)),IFERROR(IF(INDIRECT(Q500)&lt;&gt;"",INDIRECT(ster!$D$14)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CZ500" s="14" t="str">
        <f t="array" aca="1" ref="CZ500" ca="1">IF(H500,IF(AH500,TRIM(SUBSTITUTE(_xll.MCONCAT(IF((INDIRECT(ster!$D$14)&lt;&gt;"")*IFERROR(NOT(INDIRECT(AI500)),FALSE),IF(ISERROR(MATCH(INDIRECT(Q500),INDIRECT(K500),0)),IFERROR(IF(INDIRECT(Q500)&lt;&gt;"",INDIRECT(ster!$D$14)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DC500" s="14" t="str">
        <f ca="1">SUBSTITUTE(SUBSTITUTE(SUBSTITUTE(SUBSTITUTE(_xll.MCONCAT(DG500:DS500,"■"),"■■","■"),"■■","■"),"■■","■"),"■■","■")</f>
        <v>■</v>
      </c>
      <c r="DD500" s="14" t="str">
        <f t="shared" ca="1" si="9767"/>
        <v/>
      </c>
      <c r="DE500" s="14" t="str">
        <f t="shared" ca="1" si="9768"/>
        <v/>
      </c>
      <c r="DF500" s="14" t="str">
        <f t="shared" ca="1" si="9769"/>
        <v/>
      </c>
      <c r="DG500" s="14" t="str">
        <f t="shared" ca="1" si="9770"/>
        <v/>
      </c>
      <c r="DH500" s="14" t="str">
        <f t="shared" ca="1" si="9771"/>
        <v/>
      </c>
      <c r="DI500" s="14" t="str">
        <f t="shared" ca="1" si="9772"/>
        <v/>
      </c>
      <c r="DJ500" s="14" t="str">
        <f t="shared" ca="1" si="9773"/>
        <v/>
      </c>
      <c r="DK500" s="14" t="str">
        <f t="shared" ca="1" si="9774"/>
        <v/>
      </c>
      <c r="DL500" s="14" t="str">
        <f t="shared" ca="1" si="9775"/>
        <v/>
      </c>
      <c r="DM500" s="14" t="str">
        <f t="shared" ca="1" si="9776"/>
        <v/>
      </c>
      <c r="DN500" s="14" t="str">
        <f t="array" aca="1" ref="DN500" ca="1">IF(CU500&lt;&gt;"","There are errors in the entered values in the following cases: " &amp;SUBSTITUTE(CU500," ",", "),"")</f>
        <v/>
      </c>
      <c r="DO500" s="14" t="str">
        <f t="shared" ca="1" si="9777"/>
        <v/>
      </c>
      <c r="DP500" s="14" t="str">
        <f t="shared" ca="1" si="9778"/>
        <v/>
      </c>
      <c r="DQ500" s="14" t="str">
        <f t="shared" ca="1" si="9779"/>
        <v/>
      </c>
      <c r="DR500" s="14" t="str">
        <f t="shared" ca="1" si="9780"/>
        <v/>
      </c>
      <c r="DS500" s="14" t="str">
        <f t="shared" ca="1" si="9781"/>
        <v/>
      </c>
      <c r="DZ500" s="14" t="b">
        <f t="shared" ca="1" si="9782"/>
        <v>0</v>
      </c>
      <c r="EA500" s="14" t="str">
        <f t="shared" ca="1" si="9783"/>
        <v>Abdominal surgery &gt; 5 years (q_124)</v>
      </c>
      <c r="EB500" s="14" t="str">
        <f t="shared" ca="1" si="9784"/>
        <v xml:space="preserve">Values must be numeric. </v>
      </c>
      <c r="EC500" s="14" t="str">
        <f t="shared" ca="1" si="9785"/>
        <v xml:space="preserve">Abdominal surgery &gt; 5 years (q_124): Values must be numeric. </v>
      </c>
      <c r="ED500" s="14" t="str">
        <f t="shared" ca="1" si="9786"/>
        <v/>
      </c>
      <c r="EE500" s="14" t="str">
        <f t="shared" ca="1" si="9787"/>
        <v>Values must be numeric</v>
      </c>
      <c r="EF500" s="14" t="str">
        <f t="shared" ca="1" si="9788"/>
        <v/>
      </c>
      <c r="EG500" s="14" t="str">
        <f t="shared" ca="1" si="9789"/>
        <v/>
      </c>
      <c r="EM500" s="14" t="b">
        <f t="shared" ca="1" si="9790"/>
        <v>1</v>
      </c>
      <c r="EN500" s="14">
        <f t="shared" ca="1" si="9791"/>
        <v>468</v>
      </c>
      <c r="EO500" s="14" t="str">
        <f t="shared" ca="1" si="9792"/>
        <v>q_124</v>
      </c>
      <c r="EP500" s="14" t="str">
        <f t="shared" ca="1" si="9793"/>
        <v xml:space="preserve">Abdominal surgery &gt; 5 years (q_124): Values must be numeric. </v>
      </c>
      <c r="EQ500" s="14" t="str">
        <f t="shared" ca="1" si="9794"/>
        <v/>
      </c>
    </row>
    <row r="501" spans="2:147" s="14" customFormat="1">
      <c r="B501" s="14" t="str">
        <f t="shared" ca="1" si="9720"/>
        <v/>
      </c>
      <c r="C501" s="14">
        <f t="shared" ca="1" si="9721"/>
        <v>469</v>
      </c>
      <c r="D501" s="14">
        <f t="shared" si="9722"/>
        <v>499</v>
      </c>
      <c r="E501" s="14" t="str">
        <f t="shared" ca="1" si="9723"/>
        <v>D</v>
      </c>
      <c r="F501" s="14" t="str">
        <f t="shared" ca="1" si="9724"/>
        <v>q_125</v>
      </c>
      <c r="G501" s="14" t="str">
        <f t="shared" ca="1" si="9725"/>
        <v>Thoracic surgery in the last 5 years</v>
      </c>
      <c r="H501" s="14" t="b">
        <f t="shared" ca="1" si="9726"/>
        <v>1</v>
      </c>
      <c r="I501" s="14" t="str">
        <f ca="1">IF($H501,ADDRESS(3,(D501+1)*2-1,4,,"["&amp;wew!$G$7&amp;"]"&amp;_sheetname_labels)&amp;":"&amp;ADDRESS(2+ster!$B$20,(D501+1)*2-1,4),"")</f>
        <v>[DBTemplate.xlsm]labels!ALK3:ALK61</v>
      </c>
      <c r="J501" s="14">
        <f t="array" aca="1" ref="J501" ca="1">IF(H501,MAX(0,MAX(IF(INDIRECT(I501)&lt;&gt;"",ROW(INDIRECT(I501)),""))-2),"")</f>
        <v>2</v>
      </c>
      <c r="K501" s="14" t="str">
        <f ca="1">IF($H501,IF($J501&gt;0,ADDRESS(3,(D501+1)*2-1,4,,"["&amp;wew!$G$7&amp;"]"&amp;_sheetname_labels)&amp;":"&amp;ADDRESS(2+J501,(D501+1)*2-1,4),""),"")</f>
        <v>[DBTemplate.xlsm]labels!ALK3:ALK4</v>
      </c>
      <c r="L501" s="14" t="str">
        <f ca="1">IF($H501,IF($J501&gt;0,ADDRESS(3,(D501+1)*2,4,,"["&amp;wew!$G$7&amp;"]"&amp;_sheetname_labels)&amp;":"&amp;ADDRESS(2+J501,(D501+1)*2,4),""),"")</f>
        <v>[DBTemplate.xlsm]labels!ALL3:ALL4</v>
      </c>
      <c r="M501" s="14">
        <f t="shared" ca="1" si="9727"/>
        <v>0</v>
      </c>
      <c r="N501" s="14">
        <f t="shared" ca="1" si="9728"/>
        <v>2</v>
      </c>
      <c r="O501" s="14" t="str">
        <f t="shared" ca="1" si="9729"/>
        <v>q_125</v>
      </c>
      <c r="P501" s="14" t="str">
        <f t="shared" ca="1" si="9730"/>
        <v>Thoracic surgery in the last 5 years</v>
      </c>
      <c r="Q501" s="14" t="str">
        <f ca="1">IF($BP501,ADDRESS(3,D501+1,4,,"["&amp;wew!$G$7&amp;"]"&amp;_sheetname_dataframe)&amp;":"&amp;ADDRESS(2+ster!$C$14,D501+1,4),"")</f>
        <v>[DBTemplate.xlsm]data_frame!SF3:SF3</v>
      </c>
      <c r="R501" s="14" t="str">
        <f>IF($BP501,IF(MID(_xll.FORMULATEXT(INDEX(INDIRECT(Q501),1)),1,1)="=", _xll.FORMULATEXT(INDEX(INDIRECT(Q501),1),2,TRUE),""),"")</f>
        <v/>
      </c>
      <c r="S501" s="14">
        <f t="array" aca="1" ref="S501" ca="1">IF(H501,SUM(IF((IFERROR(INDIRECT(Q501)&lt;&gt;"",FALSE))*(INDIRECT(ster!$D$14)&lt;&gt;""),1,0)),"")</f>
        <v>1</v>
      </c>
      <c r="T501" s="14">
        <f t="array" aca="1" ref="T501" ca="1">IF(H501,IF(M501&gt;0,SUM(IFERROR(1*(MATCH(INDIRECT(Q501),INDIRECT(K501),0)&gt;0),0)*(INDIRECT(ster!$D$14)&lt;&gt;"")*NOT(ISNUMBER(INDIRECT(Q501)))),0),"")</f>
        <v>0</v>
      </c>
      <c r="U501" s="14">
        <f t="array" aca="1" ref="U501" ca="1">IF(H501,SUM((IFERROR(INDIRECT(Q501)="",FALSE))*(INDIRECT(ster!$D$14)&lt;&gt;"")),"")</f>
        <v>0</v>
      </c>
      <c r="V501" s="14">
        <f t="array" aca="1" ref="V501" ca="1">IF(H501,SUM((IFERROR(INDIRECT(Q501)="#ąś",TRUE))*(INDIRECT(ster!$D$14)&lt;&gt;"")),"")</f>
        <v>0</v>
      </c>
      <c r="W501" s="14">
        <f t="array" aca="1" ref="W501" ca="1">IF(H501,SUM(ISNUMBER(INDIRECT(Q501))*(INDIRECT(ster!$D$14)&lt;&gt;"")),"")</f>
        <v>1</v>
      </c>
      <c r="X501" s="14">
        <f t="array" aca="1" ref="X501" ca="1">IF(AND(H501,W501&gt;0),IF(wew!$B$3,MIN(IF((INDIRECT(ster!$D$14)&lt;&gt;"")*IFERROR(INDIRECT($Q501)&lt;&gt;"",FALSE),IFERROR(INDIRECT($Q501),"X"),"X")),"&lt;włącz podświetlanie wartości&gt;"),"—")</f>
        <v>2</v>
      </c>
      <c r="Y501" s="14">
        <f t="array" aca="1" ref="Y501" ca="1">IF(AND(H501,W501&gt;0),IF(wew!$B$3,MAX(IF((INDIRECT(ster!$D$14)&lt;&gt;"")*IFERROR(INDIRECT($Q501)&lt;&gt;"",FALSE),IFERROR(INDIRECT($Q501),"X"),"X")),"&lt;włącz podświetlanie wartości&gt;"),"—")</f>
        <v>2</v>
      </c>
      <c r="Z501" s="14">
        <f t="shared" ca="1" si="9731"/>
        <v>0</v>
      </c>
      <c r="AA501" s="12">
        <f t="shared" ca="1" si="9732"/>
        <v>1</v>
      </c>
      <c r="AB501" s="17">
        <f t="array" aca="1" ref="AB501" ca="1">IF(H501,IF(W501&gt;0,SUM((INDIRECT(ster!$D$14)&lt;&gt;"")*IFERROR((INDIRECT(Q501)&lt;&gt;"")*(INDIRECT(Q501)=INT(INDIRECT(Q501))),0)),0),"")</f>
        <v>1</v>
      </c>
      <c r="AC501" s="17">
        <f t="array" aca="1" ref="AC501" ca="1">IF(H501,W501-AB501,"")</f>
        <v>0</v>
      </c>
      <c r="AD501" s="17">
        <f t="shared" ca="1" si="9733"/>
        <v>1</v>
      </c>
      <c r="AE501" s="17" t="b">
        <f t="shared" ca="1" si="9734"/>
        <v>0</v>
      </c>
      <c r="AF501" s="17" t="str">
        <f ca="1">IF(AE501,IF($H501,ADDRESS(3,D501+2,4,,"["&amp;wew!$G$7&amp;"]"&amp;_sheetname_dataframe)&amp;":"&amp;ADDRESS(2+ster!$C$14,D501+2,4),""),"")</f>
        <v/>
      </c>
      <c r="AG501" s="17" t="str">
        <f t="shared" ca="1" si="9735"/>
        <v/>
      </c>
      <c r="AH501" s="17" t="b">
        <f t="shared" ca="1" si="9736"/>
        <v>0</v>
      </c>
      <c r="AI501" s="17" t="str">
        <f ca="1">IF(AH501,IF($H501,ADDRESS(3,D501+3,4,,"["&amp;wew!$G$7&amp;"]"&amp;_sheetname_dataframe)&amp;":"&amp;ADDRESS(2+ster!$C$14,D501+3,4),""),"")</f>
        <v/>
      </c>
      <c r="AJ501" s="17" t="str">
        <f t="shared" ca="1" si="9737"/>
        <v/>
      </c>
      <c r="AK501" s="17" t="b">
        <f t="shared" ca="1" si="9738"/>
        <v>0</v>
      </c>
      <c r="AL501" s="17" t="b">
        <f t="shared" ca="1" si="9739"/>
        <v>0</v>
      </c>
      <c r="AM501" s="17" t="b">
        <f t="shared" ca="1" si="9740"/>
        <v>0</v>
      </c>
      <c r="AN501" s="17">
        <f t="shared" ca="1" si="9741"/>
        <v>0</v>
      </c>
      <c r="AO501" s="24" t="str">
        <f t="shared" ca="1" si="9742"/>
        <v/>
      </c>
      <c r="AP501" s="24" t="str">
        <f t="shared" ca="1" si="9743"/>
        <v/>
      </c>
      <c r="AQ501" s="17" t="b">
        <f t="shared" ca="1" si="9744"/>
        <v>0</v>
      </c>
      <c r="AR501" s="17" t="b">
        <f t="shared" ca="1" si="9745"/>
        <v>0</v>
      </c>
      <c r="AS501" s="17" t="b">
        <f t="shared" ca="1" si="9746"/>
        <v>0</v>
      </c>
      <c r="AT501" s="17" t="b">
        <f t="shared" ca="1" si="9747"/>
        <v>0</v>
      </c>
      <c r="AU501" s="17" t="b">
        <f t="shared" ca="1" si="9748"/>
        <v>1</v>
      </c>
      <c r="AV501" s="17" t="b">
        <f t="shared" ca="1" si="9749"/>
        <v>0</v>
      </c>
      <c r="AW501" s="17" t="b">
        <f t="shared" ca="1" si="9750"/>
        <v>1</v>
      </c>
      <c r="AX501" s="14" t="b">
        <f t="array" aca="1" ref="AX501" ca="1">IF(H501,N501&gt;0,"")</f>
        <v>1</v>
      </c>
      <c r="AY501" s="17" t="str">
        <f t="shared" ca="1" si="9751"/>
        <v>C3:C4</v>
      </c>
      <c r="AZ501" s="17" t="b">
        <f t="array" aca="1" ref="AZ501" ca="1">IF(AY501&lt;&gt;"",SUM(1*ISERROR(MATCH(INDIRECT(AY501),INDIRECT(K501),0)))=0,"")</f>
        <v>1</v>
      </c>
      <c r="BA501" s="17" t="b">
        <f t="shared" ca="1" si="9752"/>
        <v>1</v>
      </c>
      <c r="BB501" s="17" t="b">
        <v>0</v>
      </c>
      <c r="BC501" s="17" t="b">
        <f t="shared" ca="1" si="9753"/>
        <v>1</v>
      </c>
      <c r="BD501" s="17" t="b">
        <f t="shared" ca="1" si="9754"/>
        <v>0</v>
      </c>
      <c r="BE501" s="17" t="b">
        <f t="shared" ca="1" si="9755"/>
        <v>0</v>
      </c>
      <c r="BF501" s="17" t="b">
        <f t="shared" ca="1" si="9756"/>
        <v>0</v>
      </c>
      <c r="BG501" s="17" t="b">
        <f t="shared" ca="1" si="9757"/>
        <v>0</v>
      </c>
      <c r="BH501" s="17" t="b">
        <f t="shared" ca="1" si="9758"/>
        <v>1</v>
      </c>
      <c r="BI501" s="17">
        <f t="shared" ca="1" si="9759"/>
        <v>2</v>
      </c>
      <c r="BJ501" s="17" t="b">
        <f t="shared" ca="1" si="9760"/>
        <v>0</v>
      </c>
      <c r="BK501" s="17" t="str">
        <f t="shared" ca="1" si="9761"/>
        <v/>
      </c>
      <c r="BL501" s="17" t="str">
        <f t="shared" ca="1" si="9762"/>
        <v/>
      </c>
      <c r="BM501" s="17" t="str">
        <f t="shared" ca="1" si="9763"/>
        <v>F</v>
      </c>
      <c r="BN501" s="17" t="str">
        <f t="shared" ca="1" si="9764"/>
        <v>F</v>
      </c>
      <c r="BO501" s="17" t="str">
        <f t="shared" ca="1" si="9765"/>
        <v>N</v>
      </c>
      <c r="BP501" s="14" t="b">
        <f t="shared" ca="1" si="9766"/>
        <v>1</v>
      </c>
      <c r="BQ501" s="35"/>
      <c r="BX501" s="16"/>
      <c r="BY501" s="16"/>
      <c r="BZ501" s="16"/>
      <c r="CA501" s="16"/>
      <c r="CB501" s="16"/>
      <c r="CC501" s="16"/>
      <c r="CD501" s="16"/>
      <c r="CE501" s="16"/>
      <c r="CF501" s="16"/>
      <c r="CN501" s="14">
        <f ca="1">IF(H501,IFERROR(IsVariableNameLegal(O501),0),0)</f>
        <v>0</v>
      </c>
      <c r="CO501" s="14" t="str">
        <f t="array" aca="1" ref="CO501" ca="1">IF(H501,IF(COUNTIF(INDIRECT(wew!$C$13),O501)&gt;1,TRIM(SUBSTITUTE(_xll.MCONCAT(IF((INDIRECT(wew!$C$13)=O501)*(COLUMN(INDIRECT(wew!$C$13))&lt;&gt;D501+1),-1+COLUMN(INDIRECT(wew!$C$13)),"")," "),"  "," ")),""),"")</f>
        <v/>
      </c>
      <c r="CP501" s="14" t="str">
        <f t="array" aca="1" ref="CP501" ca="1">IF(P501&lt;&gt;"",IF(LEN(P501)&gt;150,1,""),"")</f>
        <v/>
      </c>
      <c r="CQ501" s="14" t="str">
        <f t="array" aca="1" ref="CQ501" ca="1">IF(AND(H501,NOT(ster!$J$3)),IF(COUNTIF(INDIRECT(wew!$C$15),P501)&gt;1,TRIM(SUBSTITUTE(_xll.MCONCAT(IF((INDIRECT(wew!$C$15)=P501)*(COLUMN(INDIRECT(wew!$C$15))&lt;&gt;D501+1),-1+COLUMN(INDIRECT(wew!$C$15)),"")," "),"  "," ")),""),"")</f>
        <v/>
      </c>
      <c r="CR501" s="14" t="str">
        <f t="array" aca="1" ref="CR501" ca="1">IF(H501,IF(AND(W501&gt;0,AO501&lt;&gt;""),TRIM(SUBSTITUTE(_xll.MCONCAT(IFERROR(IF(ISNUMBER(INDIRECT(Q501)),IF((INDIRECT(ster!$D$14)&lt;&gt;"")*(INDIRECT(Q501)&lt;AO501),INDIRECT(ster!$D$14) &amp; ": " &amp;  SUBSTITUTE(IF( AV501,IFERROR(TEXT(INDIRECT(Q501),"rrrr-mm-dd") &amp;" (" &amp; INDIRECT(Q501) &amp;")",INDIRECT(Q501)),INDIRECT(Q501))," "," "),""),""),"")," "),"  "," ")),""),"")</f>
        <v/>
      </c>
      <c r="CS501" s="14" t="str">
        <f t="array" aca="1" ref="CS501" ca="1">IF(H501,IF(AND(W501&gt;0,AP501&lt;&gt;""),TRIM(SUBSTITUTE(_xll.MCONCAT(IFERROR(IF(ISNUMBER(INDIRECT(Q501)),IF((INDIRECT(ster!$D$14)&lt;&gt;"")*(INDIRECT(Q501)&gt;AP501),INDIRECT(ster!$D$14) &amp; ": " &amp;  SUBSTITUTE(IF( AV501,IFERROR(TEXT(INDIRECT(Q501),"rrrr-mm-dd")&amp;" (" &amp; INDIRECT(Q501) &amp;")",INDIRECT(Q501)),INDIRECT(Q501))," "," "),""),""),"")," "),"  "," ")),""),"")</f>
        <v/>
      </c>
      <c r="CT501" s="14" t="str">
        <f t="array" aca="1" ref="CT501" ca="1">IF(H501,IF(AND(N501&gt;0,AR501),TRIM(SUBSTITUTE(_xll.MCONCAT(IFERROR(IF(ISNUMBER(INDIRECT(Q501)),IF((INDIRECT(ster!$D$14)&lt;&gt;"")*(IFERROR(0*(MATCH(INDIRECT(Q501),INDIRECT(K501),0)&gt;0),1)),INDIRECT(ster!$D$14) &amp; ": " &amp;  SUBSTITUTE(IF( AV501,IFERROR(TEXT(INDIRECT(Q501),"rrrr-mm-dd")&amp;" (" &amp; INDIRECT(Q501) &amp;")",INDIRECT(Q501)),INDIRECT(Q501))," "," "),""),""),"")," "),"  "," ")),""),"")</f>
        <v/>
      </c>
      <c r="CU501" s="14" t="str">
        <f t="array" aca="1" ref="CU501" ca="1">IF(H501,IF(AND(V501&gt;0),TRIM(SUBSTITUTE(_xll.MCONCAT(IF((INDIRECT(ster!$D$14)&lt;&gt;"")*(IFERROR(0*(INDIRECT(Q501)&lt;&gt;""),1)),INDIRECT(ster!$D$14),"")," "),"  "," ")),""),"")</f>
        <v/>
      </c>
      <c r="CV501" s="14" t="str">
        <f t="array" aca="1" ref="CV501" ca="1">IF(H501,IF(AS501,
TRIM(SUBSTITUTE(_xll.MCONCAT(IF(
   (INDIRECT(ster!$D$14)&lt;&gt;"")*
   ((INDIRECT(Q501)="")+
      NOT(ISNUMBER(INDIRECT(Q501)))*
      NOT(ISERROR(MATCH(INDIRECT(Q501),INDIRECT(K501),0)))
    ),
      INDIRECT(ster!$D$14),
   "")," "),"  "," ")),
""),"")</f>
        <v/>
      </c>
      <c r="CW501" s="14" t="str">
        <f t="array" aca="1" ref="CW501" ca="1">IF(H501,IF(AND(AQ501),TRIM(SUBSTITUTE(_xll.MCONCAT(IFERROR(IF(ISNUMBER(INDIRECT(Q501)),IF((INDIRECT(ster!$D$14)&lt;&gt;"")*(INDIRECT(Q501)&lt;&gt;INT(INDIRECT(Q501))),INDIRECT(ster!$D$14) &amp; ": " &amp; INDIRECT(Q501),""),""),"")," "),"  "," ")),""),"")</f>
        <v/>
      </c>
      <c r="CX501" s="14" t="str">
        <f t="array" aca="1" ref="CX501" ca="1">IF(H501,IF(OR(AU501,AV501),TRIM(SUBSTITUTE(_xll.MCONCAT(IF((INDIRECT(ster!$D$14)&lt;&gt;"")*NOT(ISNUMBER(INDIRECT(Q501))),IF(ISERROR(MATCH(INDIRECT(Q501),INDIRECT(K501),0)),IFERROR(IF(INDIRECT(Q501)&lt;&gt;"",INDIRECT(ster!$D$14) &amp; ": " &amp; SUBSTITUTE(INDIRECT(Q501)," "," "),""),""),""),"")," "),"  "," ")),""),"")</f>
        <v/>
      </c>
      <c r="CY501" s="14" t="str">
        <f t="array" aca="1" ref="CY501" ca="1">IF(H501,IF(AE501,TRIM(SUBSTITUTE(_xll.MCONCAT(IF((INDIRECT(ster!$D$14)&lt;&gt;"")*IFERROR(NOT(INDIRECT(AF501)),FALSE),IF(ISERROR(MATCH(INDIRECT(Q501),INDIRECT(K501),0)),IFERROR(IF(INDIRECT(Q501)&lt;&gt;"",INDIRECT(ster!$D$14)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CZ501" s="14" t="str">
        <f t="array" aca="1" ref="CZ501" ca="1">IF(H501,IF(AH501,TRIM(SUBSTITUTE(_xll.MCONCAT(IF((INDIRECT(ster!$D$14)&lt;&gt;"")*IFERROR(NOT(INDIRECT(AI501)),FALSE),IF(ISERROR(MATCH(INDIRECT(Q501),INDIRECT(K501),0)),IFERROR(IF(INDIRECT(Q501)&lt;&gt;"",INDIRECT(ster!$D$14)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DC501" s="14" t="str">
        <f ca="1">SUBSTITUTE(SUBSTITUTE(SUBSTITUTE(SUBSTITUTE(_xll.MCONCAT(DG501:DS501,"■"),"■■","■"),"■■","■"),"■■","■"),"■■","■")</f>
        <v>■</v>
      </c>
      <c r="DD501" s="14" t="str">
        <f t="shared" ca="1" si="9767"/>
        <v/>
      </c>
      <c r="DE501" s="14" t="str">
        <f t="shared" ca="1" si="9768"/>
        <v/>
      </c>
      <c r="DF501" s="14" t="str">
        <f t="shared" ca="1" si="9769"/>
        <v/>
      </c>
      <c r="DG501" s="14" t="str">
        <f t="shared" ca="1" si="9770"/>
        <v/>
      </c>
      <c r="DH501" s="14" t="str">
        <f t="shared" ca="1" si="9771"/>
        <v/>
      </c>
      <c r="DI501" s="14" t="str">
        <f t="shared" ca="1" si="9772"/>
        <v/>
      </c>
      <c r="DJ501" s="14" t="str">
        <f t="shared" ca="1" si="9773"/>
        <v/>
      </c>
      <c r="DK501" s="14" t="str">
        <f t="shared" ca="1" si="9774"/>
        <v/>
      </c>
      <c r="DL501" s="14" t="str">
        <f t="shared" ca="1" si="9775"/>
        <v/>
      </c>
      <c r="DM501" s="14" t="str">
        <f t="shared" ca="1" si="9776"/>
        <v/>
      </c>
      <c r="DN501" s="14" t="str">
        <f t="array" aca="1" ref="DN501" ca="1">IF(CU501&lt;&gt;"","There are errors in the entered values in the following cases: " &amp;SUBSTITUTE(CU501," ",", "),"")</f>
        <v/>
      </c>
      <c r="DO501" s="14" t="str">
        <f t="shared" ca="1" si="9777"/>
        <v/>
      </c>
      <c r="DP501" s="14" t="str">
        <f t="shared" ca="1" si="9778"/>
        <v/>
      </c>
      <c r="DQ501" s="14" t="str">
        <f t="shared" ca="1" si="9779"/>
        <v/>
      </c>
      <c r="DR501" s="14" t="str">
        <f t="shared" ca="1" si="9780"/>
        <v/>
      </c>
      <c r="DS501" s="14" t="str">
        <f t="shared" ca="1" si="9781"/>
        <v/>
      </c>
      <c r="DZ501" s="14" t="b">
        <f t="shared" ca="1" si="9782"/>
        <v>0</v>
      </c>
      <c r="EA501" s="14" t="str">
        <f t="shared" ca="1" si="9783"/>
        <v>Thoracic surgery in the last 5 years (q_125)</v>
      </c>
      <c r="EB501" s="14" t="str">
        <f t="shared" ca="1" si="9784"/>
        <v xml:space="preserve">Values must be numeric. </v>
      </c>
      <c r="EC501" s="14" t="str">
        <f t="shared" ca="1" si="9785"/>
        <v xml:space="preserve">Thoracic surgery in the last 5 years (q_125): Values must be numeric. </v>
      </c>
      <c r="ED501" s="14" t="str">
        <f t="shared" ca="1" si="9786"/>
        <v/>
      </c>
      <c r="EE501" s="14" t="str">
        <f t="shared" ca="1" si="9787"/>
        <v>Values must be numeric</v>
      </c>
      <c r="EF501" s="14" t="str">
        <f t="shared" ca="1" si="9788"/>
        <v/>
      </c>
      <c r="EG501" s="14" t="str">
        <f t="shared" ca="1" si="9789"/>
        <v/>
      </c>
      <c r="EM501" s="14" t="b">
        <f t="shared" ca="1" si="9790"/>
        <v>1</v>
      </c>
      <c r="EN501" s="14">
        <f t="shared" ca="1" si="9791"/>
        <v>469</v>
      </c>
      <c r="EO501" s="14" t="str">
        <f t="shared" ca="1" si="9792"/>
        <v>q_125</v>
      </c>
      <c r="EP501" s="14" t="str">
        <f t="shared" ca="1" si="9793"/>
        <v xml:space="preserve">Thoracic surgery in the last 5 years (q_125): Values must be numeric. </v>
      </c>
      <c r="EQ501" s="14" t="str">
        <f t="shared" ca="1" si="9794"/>
        <v/>
      </c>
    </row>
    <row r="502" spans="2:147" s="14" customFormat="1">
      <c r="B502" s="14" t="str">
        <f t="shared" ca="1" si="9720"/>
        <v/>
      </c>
      <c r="C502" s="14">
        <f t="shared" ca="1" si="9721"/>
        <v>470</v>
      </c>
      <c r="D502" s="14">
        <f t="shared" si="9722"/>
        <v>500</v>
      </c>
      <c r="E502" s="14" t="str">
        <f t="shared" ca="1" si="9723"/>
        <v>D</v>
      </c>
      <c r="F502" s="14" t="str">
        <f t="shared" ca="1" si="9724"/>
        <v>q_126</v>
      </c>
      <c r="G502" s="14" t="str">
        <f t="shared" ca="1" si="9725"/>
        <v>Thoracic surgery &gt; 5 years</v>
      </c>
      <c r="H502" s="14" t="b">
        <f t="shared" ca="1" si="9726"/>
        <v>1</v>
      </c>
      <c r="I502" s="14" t="str">
        <f ca="1">IF($H502,ADDRESS(3,(D502+1)*2-1,4,,"["&amp;wew!$G$7&amp;"]"&amp;_sheetname_labels)&amp;":"&amp;ADDRESS(2+ster!$B$20,(D502+1)*2-1,4),"")</f>
        <v>[DBTemplate.xlsm]labels!ALM3:ALM61</v>
      </c>
      <c r="J502" s="14">
        <f t="array" aca="1" ref="J502" ca="1">IF(H502,MAX(0,MAX(IF(INDIRECT(I502)&lt;&gt;"",ROW(INDIRECT(I502)),""))-2),"")</f>
        <v>2</v>
      </c>
      <c r="K502" s="14" t="str">
        <f ca="1">IF($H502,IF($J502&gt;0,ADDRESS(3,(D502+1)*2-1,4,,"["&amp;wew!$G$7&amp;"]"&amp;_sheetname_labels)&amp;":"&amp;ADDRESS(2+J502,(D502+1)*2-1,4),""),"")</f>
        <v>[DBTemplate.xlsm]labels!ALM3:ALM4</v>
      </c>
      <c r="L502" s="14" t="str">
        <f ca="1">IF($H502,IF($J502&gt;0,ADDRESS(3,(D502+1)*2,4,,"["&amp;wew!$G$7&amp;"]"&amp;_sheetname_labels)&amp;":"&amp;ADDRESS(2+J502,(D502+1)*2,4),""),"")</f>
        <v>[DBTemplate.xlsm]labels!ALN3:ALN4</v>
      </c>
      <c r="M502" s="14">
        <f t="shared" ca="1" si="9727"/>
        <v>0</v>
      </c>
      <c r="N502" s="14">
        <f t="shared" ca="1" si="9728"/>
        <v>2</v>
      </c>
      <c r="O502" s="14" t="str">
        <f t="shared" ca="1" si="9729"/>
        <v>q_126</v>
      </c>
      <c r="P502" s="14" t="str">
        <f t="shared" ca="1" si="9730"/>
        <v>Thoracic surgery &gt; 5 years</v>
      </c>
      <c r="Q502" s="14" t="str">
        <f ca="1">IF($BP502,ADDRESS(3,D502+1,4,,"["&amp;wew!$G$7&amp;"]"&amp;_sheetname_dataframe)&amp;":"&amp;ADDRESS(2+ster!$C$14,D502+1,4),"")</f>
        <v>[DBTemplate.xlsm]data_frame!SG3:SG3</v>
      </c>
      <c r="R502" s="14" t="str">
        <f>IF($BP502,IF(MID(_xll.FORMULATEXT(INDEX(INDIRECT(Q502),1)),1,1)="=", _xll.FORMULATEXT(INDEX(INDIRECT(Q502),1),2,TRUE),""),"")</f>
        <v/>
      </c>
      <c r="S502" s="14">
        <f t="array" aca="1" ref="S502" ca="1">IF(H502,SUM(IF((IFERROR(INDIRECT(Q502)&lt;&gt;"",FALSE))*(INDIRECT(ster!$D$14)&lt;&gt;""),1,0)),"")</f>
        <v>1</v>
      </c>
      <c r="T502" s="14">
        <f t="array" aca="1" ref="T502" ca="1">IF(H502,IF(M502&gt;0,SUM(IFERROR(1*(MATCH(INDIRECT(Q502),INDIRECT(K502),0)&gt;0),0)*(INDIRECT(ster!$D$14)&lt;&gt;"")*NOT(ISNUMBER(INDIRECT(Q502)))),0),"")</f>
        <v>0</v>
      </c>
      <c r="U502" s="14">
        <f t="array" aca="1" ref="U502" ca="1">IF(H502,SUM((IFERROR(INDIRECT(Q502)="",FALSE))*(INDIRECT(ster!$D$14)&lt;&gt;"")),"")</f>
        <v>0</v>
      </c>
      <c r="V502" s="14">
        <f t="array" aca="1" ref="V502" ca="1">IF(H502,SUM((IFERROR(INDIRECT(Q502)="#ąś",TRUE))*(INDIRECT(ster!$D$14)&lt;&gt;"")),"")</f>
        <v>0</v>
      </c>
      <c r="W502" s="14">
        <f t="array" aca="1" ref="W502" ca="1">IF(H502,SUM(ISNUMBER(INDIRECT(Q502))*(INDIRECT(ster!$D$14)&lt;&gt;"")),"")</f>
        <v>1</v>
      </c>
      <c r="X502" s="14">
        <f t="array" aca="1" ref="X502" ca="1">IF(AND(H502,W502&gt;0),IF(wew!$B$3,MIN(IF((INDIRECT(ster!$D$14)&lt;&gt;"")*IFERROR(INDIRECT($Q502)&lt;&gt;"",FALSE),IFERROR(INDIRECT($Q502),"X"),"X")),"&lt;włącz podświetlanie wartości&gt;"),"—")</f>
        <v>2</v>
      </c>
      <c r="Y502" s="14">
        <f t="array" aca="1" ref="Y502" ca="1">IF(AND(H502,W502&gt;0),IF(wew!$B$3,MAX(IF((INDIRECT(ster!$D$14)&lt;&gt;"")*IFERROR(INDIRECT($Q502)&lt;&gt;"",FALSE),IFERROR(INDIRECT($Q502),"X"),"X")),"&lt;włącz podświetlanie wartości&gt;"),"—")</f>
        <v>2</v>
      </c>
      <c r="Z502" s="14">
        <f t="shared" ca="1" si="9731"/>
        <v>0</v>
      </c>
      <c r="AA502" s="12">
        <f t="shared" ca="1" si="9732"/>
        <v>1</v>
      </c>
      <c r="AB502" s="17">
        <f t="array" aca="1" ref="AB502" ca="1">IF(H502,IF(W502&gt;0,SUM((INDIRECT(ster!$D$14)&lt;&gt;"")*IFERROR((INDIRECT(Q502)&lt;&gt;"")*(INDIRECT(Q502)=INT(INDIRECT(Q502))),0)),0),"")</f>
        <v>1</v>
      </c>
      <c r="AC502" s="17">
        <f t="array" aca="1" ref="AC502" ca="1">IF(H502,W502-AB502,"")</f>
        <v>0</v>
      </c>
      <c r="AD502" s="17">
        <f t="shared" ca="1" si="9733"/>
        <v>1</v>
      </c>
      <c r="AE502" s="17" t="b">
        <f t="shared" ca="1" si="9734"/>
        <v>0</v>
      </c>
      <c r="AF502" s="17" t="str">
        <f ca="1">IF(AE502,IF($H502,ADDRESS(3,D502+2,4,,"["&amp;wew!$G$7&amp;"]"&amp;_sheetname_dataframe)&amp;":"&amp;ADDRESS(2+ster!$C$14,D502+2,4),""),"")</f>
        <v/>
      </c>
      <c r="AG502" s="17" t="str">
        <f t="shared" ca="1" si="9735"/>
        <v/>
      </c>
      <c r="AH502" s="17" t="b">
        <f t="shared" ca="1" si="9736"/>
        <v>0</v>
      </c>
      <c r="AI502" s="17" t="str">
        <f ca="1">IF(AH502,IF($H502,ADDRESS(3,D502+3,4,,"["&amp;wew!$G$7&amp;"]"&amp;_sheetname_dataframe)&amp;":"&amp;ADDRESS(2+ster!$C$14,D502+3,4),""),"")</f>
        <v/>
      </c>
      <c r="AJ502" s="17" t="str">
        <f t="shared" ca="1" si="9737"/>
        <v/>
      </c>
      <c r="AK502" s="17" t="b">
        <f t="shared" ca="1" si="9738"/>
        <v>0</v>
      </c>
      <c r="AL502" s="17" t="b">
        <f t="shared" ca="1" si="9739"/>
        <v>0</v>
      </c>
      <c r="AM502" s="17" t="b">
        <f t="shared" ca="1" si="9740"/>
        <v>0</v>
      </c>
      <c r="AN502" s="17">
        <f t="shared" ca="1" si="9741"/>
        <v>0</v>
      </c>
      <c r="AO502" s="24" t="str">
        <f t="shared" ca="1" si="9742"/>
        <v/>
      </c>
      <c r="AP502" s="24" t="str">
        <f t="shared" ca="1" si="9743"/>
        <v/>
      </c>
      <c r="AQ502" s="17" t="b">
        <f t="shared" ca="1" si="9744"/>
        <v>0</v>
      </c>
      <c r="AR502" s="17" t="b">
        <f t="shared" ca="1" si="9745"/>
        <v>0</v>
      </c>
      <c r="AS502" s="17" t="b">
        <f t="shared" ca="1" si="9746"/>
        <v>0</v>
      </c>
      <c r="AT502" s="17" t="b">
        <f t="shared" ca="1" si="9747"/>
        <v>0</v>
      </c>
      <c r="AU502" s="17" t="b">
        <f t="shared" ca="1" si="9748"/>
        <v>1</v>
      </c>
      <c r="AV502" s="17" t="b">
        <f t="shared" ca="1" si="9749"/>
        <v>0</v>
      </c>
      <c r="AW502" s="17" t="b">
        <f t="shared" ca="1" si="9750"/>
        <v>1</v>
      </c>
      <c r="AX502" s="14" t="b">
        <f t="array" aca="1" ref="AX502" ca="1">IF(H502,N502&gt;0,"")</f>
        <v>1</v>
      </c>
      <c r="AY502" s="17" t="str">
        <f t="shared" ca="1" si="9751"/>
        <v>C3:C4</v>
      </c>
      <c r="AZ502" s="17" t="b">
        <f t="array" aca="1" ref="AZ502" ca="1">IF(AY502&lt;&gt;"",SUM(1*ISERROR(MATCH(INDIRECT(AY502),INDIRECT(K502),0)))=0,"")</f>
        <v>1</v>
      </c>
      <c r="BA502" s="17" t="b">
        <f t="shared" ca="1" si="9752"/>
        <v>1</v>
      </c>
      <c r="BB502" s="17" t="b">
        <v>0</v>
      </c>
      <c r="BC502" s="17" t="b">
        <f t="shared" ca="1" si="9753"/>
        <v>1</v>
      </c>
      <c r="BD502" s="17" t="b">
        <f t="shared" ca="1" si="9754"/>
        <v>0</v>
      </c>
      <c r="BE502" s="17" t="b">
        <f t="shared" ca="1" si="9755"/>
        <v>0</v>
      </c>
      <c r="BF502" s="17" t="b">
        <f t="shared" ca="1" si="9756"/>
        <v>0</v>
      </c>
      <c r="BG502" s="17" t="b">
        <f t="shared" ca="1" si="9757"/>
        <v>0</v>
      </c>
      <c r="BH502" s="17" t="b">
        <f t="shared" ca="1" si="9758"/>
        <v>1</v>
      </c>
      <c r="BI502" s="17">
        <f t="shared" ca="1" si="9759"/>
        <v>2</v>
      </c>
      <c r="BJ502" s="17" t="b">
        <f t="shared" ca="1" si="9760"/>
        <v>0</v>
      </c>
      <c r="BK502" s="17" t="str">
        <f t="shared" ca="1" si="9761"/>
        <v/>
      </c>
      <c r="BL502" s="17" t="str">
        <f t="shared" ca="1" si="9762"/>
        <v/>
      </c>
      <c r="BM502" s="17" t="str">
        <f t="shared" ca="1" si="9763"/>
        <v>F</v>
      </c>
      <c r="BN502" s="17" t="str">
        <f t="shared" ca="1" si="9764"/>
        <v>F</v>
      </c>
      <c r="BO502" s="17" t="str">
        <f t="shared" ca="1" si="9765"/>
        <v>N</v>
      </c>
      <c r="BP502" s="14" t="b">
        <f t="shared" ca="1" si="9766"/>
        <v>1</v>
      </c>
      <c r="BQ502" s="35"/>
      <c r="BX502" s="16"/>
      <c r="BY502" s="16"/>
      <c r="BZ502" s="16"/>
      <c r="CA502" s="16"/>
      <c r="CB502" s="16"/>
      <c r="CC502" s="16"/>
      <c r="CD502" s="16"/>
      <c r="CE502" s="16"/>
      <c r="CF502" s="16"/>
      <c r="CN502" s="14">
        <f ca="1">IF(H502,IFERROR(IsVariableNameLegal(O502),0),0)</f>
        <v>0</v>
      </c>
      <c r="CO502" s="14" t="str">
        <f t="array" aca="1" ref="CO502" ca="1">IF(H502,IF(COUNTIF(INDIRECT(wew!$C$13),O502)&gt;1,TRIM(SUBSTITUTE(_xll.MCONCAT(IF((INDIRECT(wew!$C$13)=O502)*(COLUMN(INDIRECT(wew!$C$13))&lt;&gt;D502+1),-1+COLUMN(INDIRECT(wew!$C$13)),"")," "),"  "," ")),""),"")</f>
        <v/>
      </c>
      <c r="CP502" s="14" t="str">
        <f t="array" aca="1" ref="CP502" ca="1">IF(P502&lt;&gt;"",IF(LEN(P502)&gt;150,1,""),"")</f>
        <v/>
      </c>
      <c r="CQ502" s="14" t="str">
        <f t="array" aca="1" ref="CQ502" ca="1">IF(AND(H502,NOT(ster!$J$3)),IF(COUNTIF(INDIRECT(wew!$C$15),P502)&gt;1,TRIM(SUBSTITUTE(_xll.MCONCAT(IF((INDIRECT(wew!$C$15)=P502)*(COLUMN(INDIRECT(wew!$C$15))&lt;&gt;D502+1),-1+COLUMN(INDIRECT(wew!$C$15)),"")," "),"  "," ")),""),"")</f>
        <v/>
      </c>
      <c r="CR502" s="14" t="str">
        <f t="array" aca="1" ref="CR502" ca="1">IF(H502,IF(AND(W502&gt;0,AO502&lt;&gt;""),TRIM(SUBSTITUTE(_xll.MCONCAT(IFERROR(IF(ISNUMBER(INDIRECT(Q502)),IF((INDIRECT(ster!$D$14)&lt;&gt;"")*(INDIRECT(Q502)&lt;AO502),INDIRECT(ster!$D$14) &amp; ": " &amp;  SUBSTITUTE(IF( AV502,IFERROR(TEXT(INDIRECT(Q502),"rrrr-mm-dd") &amp;" (" &amp; INDIRECT(Q502) &amp;")",INDIRECT(Q502)),INDIRECT(Q502))," "," "),""),""),"")," "),"  "," ")),""),"")</f>
        <v/>
      </c>
      <c r="CS502" s="14" t="str">
        <f t="array" aca="1" ref="CS502" ca="1">IF(H502,IF(AND(W502&gt;0,AP502&lt;&gt;""),TRIM(SUBSTITUTE(_xll.MCONCAT(IFERROR(IF(ISNUMBER(INDIRECT(Q502)),IF((INDIRECT(ster!$D$14)&lt;&gt;"")*(INDIRECT(Q502)&gt;AP502),INDIRECT(ster!$D$14) &amp; ": " &amp;  SUBSTITUTE(IF( AV502,IFERROR(TEXT(INDIRECT(Q502),"rrrr-mm-dd")&amp;" (" &amp; INDIRECT(Q502) &amp;")",INDIRECT(Q502)),INDIRECT(Q502))," "," "),""),""),"")," "),"  "," ")),""),"")</f>
        <v/>
      </c>
      <c r="CT502" s="14" t="str">
        <f t="array" aca="1" ref="CT502" ca="1">IF(H502,IF(AND(N502&gt;0,AR502),TRIM(SUBSTITUTE(_xll.MCONCAT(IFERROR(IF(ISNUMBER(INDIRECT(Q502)),IF((INDIRECT(ster!$D$14)&lt;&gt;"")*(IFERROR(0*(MATCH(INDIRECT(Q502),INDIRECT(K502),0)&gt;0),1)),INDIRECT(ster!$D$14) &amp; ": " &amp;  SUBSTITUTE(IF( AV502,IFERROR(TEXT(INDIRECT(Q502),"rrrr-mm-dd")&amp;" (" &amp; INDIRECT(Q502) &amp;")",INDIRECT(Q502)),INDIRECT(Q502))," "," "),""),""),"")," "),"  "," ")),""),"")</f>
        <v/>
      </c>
      <c r="CU502" s="14" t="str">
        <f t="array" aca="1" ref="CU502" ca="1">IF(H502,IF(AND(V502&gt;0),TRIM(SUBSTITUTE(_xll.MCONCAT(IF((INDIRECT(ster!$D$14)&lt;&gt;"")*(IFERROR(0*(INDIRECT(Q502)&lt;&gt;""),1)),INDIRECT(ster!$D$14),"")," "),"  "," ")),""),"")</f>
        <v/>
      </c>
      <c r="CV502" s="14" t="str">
        <f t="array" aca="1" ref="CV502" ca="1">IF(H502,IF(AS502,
TRIM(SUBSTITUTE(_xll.MCONCAT(IF(
   (INDIRECT(ster!$D$14)&lt;&gt;"")*
   ((INDIRECT(Q502)="")+
      NOT(ISNUMBER(INDIRECT(Q502)))*
      NOT(ISERROR(MATCH(INDIRECT(Q502),INDIRECT(K502),0)))
    ),
      INDIRECT(ster!$D$14),
   "")," "),"  "," ")),
""),"")</f>
        <v/>
      </c>
      <c r="CW502" s="14" t="str">
        <f t="array" aca="1" ref="CW502" ca="1">IF(H502,IF(AND(AQ502),TRIM(SUBSTITUTE(_xll.MCONCAT(IFERROR(IF(ISNUMBER(INDIRECT(Q502)),IF((INDIRECT(ster!$D$14)&lt;&gt;"")*(INDIRECT(Q502)&lt;&gt;INT(INDIRECT(Q502))),INDIRECT(ster!$D$14) &amp; ": " &amp; INDIRECT(Q502),""),""),"")," "),"  "," ")),""),"")</f>
        <v/>
      </c>
      <c r="CX502" s="14" t="str">
        <f t="array" aca="1" ref="CX502" ca="1">IF(H502,IF(OR(AU502,AV502),TRIM(SUBSTITUTE(_xll.MCONCAT(IF((INDIRECT(ster!$D$14)&lt;&gt;"")*NOT(ISNUMBER(INDIRECT(Q502))),IF(ISERROR(MATCH(INDIRECT(Q502),INDIRECT(K502),0)),IFERROR(IF(INDIRECT(Q502)&lt;&gt;"",INDIRECT(ster!$D$14) &amp; ": " &amp; SUBSTITUTE(INDIRECT(Q502)," "," "),""),""),""),"")," "),"  "," ")),""),"")</f>
        <v/>
      </c>
      <c r="CY502" s="14" t="str">
        <f t="array" aca="1" ref="CY502" ca="1">IF(H502,IF(AE502,TRIM(SUBSTITUTE(_xll.MCONCAT(IF((INDIRECT(ster!$D$14)&lt;&gt;"")*IFERROR(NOT(INDIRECT(AF502)),FALSE),IF(ISERROR(MATCH(INDIRECT(Q502),INDIRECT(K502),0)),IFERROR(IF(INDIRECT(Q502)&lt;&gt;"",INDIRECT(ster!$D$14)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CZ502" s="14" t="str">
        <f t="array" aca="1" ref="CZ502" ca="1">IF(H502,IF(AH502,TRIM(SUBSTITUTE(_xll.MCONCAT(IF((INDIRECT(ster!$D$14)&lt;&gt;"")*IFERROR(NOT(INDIRECT(AI502)),FALSE),IF(ISERROR(MATCH(INDIRECT(Q502),INDIRECT(K502),0)),IFERROR(IF(INDIRECT(Q502)&lt;&gt;"",INDIRECT(ster!$D$14)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DC502" s="14" t="str">
        <f ca="1">SUBSTITUTE(SUBSTITUTE(SUBSTITUTE(SUBSTITUTE(_xll.MCONCAT(DG502:DS502,"■"),"■■","■"),"■■","■"),"■■","■"),"■■","■")</f>
        <v>■</v>
      </c>
      <c r="DD502" s="14" t="str">
        <f t="shared" ca="1" si="9767"/>
        <v/>
      </c>
      <c r="DE502" s="14" t="str">
        <f t="shared" ca="1" si="9768"/>
        <v/>
      </c>
      <c r="DF502" s="14" t="str">
        <f t="shared" ca="1" si="9769"/>
        <v/>
      </c>
      <c r="DG502" s="14" t="str">
        <f t="shared" ca="1" si="9770"/>
        <v/>
      </c>
      <c r="DH502" s="14" t="str">
        <f t="shared" ca="1" si="9771"/>
        <v/>
      </c>
      <c r="DI502" s="14" t="str">
        <f t="shared" ca="1" si="9772"/>
        <v/>
      </c>
      <c r="DJ502" s="14" t="str">
        <f t="shared" ca="1" si="9773"/>
        <v/>
      </c>
      <c r="DK502" s="14" t="str">
        <f t="shared" ca="1" si="9774"/>
        <v/>
      </c>
      <c r="DL502" s="14" t="str">
        <f t="shared" ca="1" si="9775"/>
        <v/>
      </c>
      <c r="DM502" s="14" t="str">
        <f t="shared" ca="1" si="9776"/>
        <v/>
      </c>
      <c r="DN502" s="14" t="str">
        <f t="array" aca="1" ref="DN502" ca="1">IF(CU502&lt;&gt;"","There are errors in the entered values in the following cases: " &amp;SUBSTITUTE(CU502," ",", "),"")</f>
        <v/>
      </c>
      <c r="DO502" s="14" t="str">
        <f t="shared" ca="1" si="9777"/>
        <v/>
      </c>
      <c r="DP502" s="14" t="str">
        <f t="shared" ca="1" si="9778"/>
        <v/>
      </c>
      <c r="DQ502" s="14" t="str">
        <f t="shared" ca="1" si="9779"/>
        <v/>
      </c>
      <c r="DR502" s="14" t="str">
        <f t="shared" ca="1" si="9780"/>
        <v/>
      </c>
      <c r="DS502" s="14" t="str">
        <f t="shared" ca="1" si="9781"/>
        <v/>
      </c>
      <c r="DZ502" s="14" t="b">
        <f t="shared" ca="1" si="9782"/>
        <v>0</v>
      </c>
      <c r="EA502" s="14" t="str">
        <f t="shared" ca="1" si="9783"/>
        <v>Thoracic surgery &gt; 5 years (q_126)</v>
      </c>
      <c r="EB502" s="14" t="str">
        <f t="shared" ca="1" si="9784"/>
        <v xml:space="preserve">Values must be numeric. </v>
      </c>
      <c r="EC502" s="14" t="str">
        <f t="shared" ca="1" si="9785"/>
        <v xml:space="preserve">Thoracic surgery &gt; 5 years (q_126): Values must be numeric. </v>
      </c>
      <c r="ED502" s="14" t="str">
        <f t="shared" ca="1" si="9786"/>
        <v/>
      </c>
      <c r="EE502" s="14" t="str">
        <f t="shared" ca="1" si="9787"/>
        <v>Values must be numeric</v>
      </c>
      <c r="EF502" s="14" t="str">
        <f t="shared" ca="1" si="9788"/>
        <v/>
      </c>
      <c r="EG502" s="14" t="str">
        <f t="shared" ca="1" si="9789"/>
        <v/>
      </c>
      <c r="EM502" s="14" t="b">
        <f t="shared" ca="1" si="9790"/>
        <v>1</v>
      </c>
      <c r="EN502" s="14">
        <f t="shared" ca="1" si="9791"/>
        <v>470</v>
      </c>
      <c r="EO502" s="14" t="str">
        <f t="shared" ca="1" si="9792"/>
        <v>q_126</v>
      </c>
      <c r="EP502" s="14" t="str">
        <f t="shared" ca="1" si="9793"/>
        <v xml:space="preserve">Thoracic surgery &gt; 5 years (q_126): Values must be numeric. </v>
      </c>
      <c r="EQ502" s="14" t="str">
        <f t="shared" ca="1" si="9794"/>
        <v/>
      </c>
    </row>
    <row r="503" spans="2:147" s="14" customFormat="1">
      <c r="B503" s="14" t="str">
        <f t="shared" ca="1" si="9720"/>
        <v/>
      </c>
      <c r="C503" s="14">
        <f t="shared" ca="1" si="9721"/>
        <v>471</v>
      </c>
      <c r="D503" s="14">
        <f t="shared" si="9722"/>
        <v>501</v>
      </c>
      <c r="E503" s="14" t="str">
        <f t="shared" ca="1" si="9723"/>
        <v>D</v>
      </c>
      <c r="F503" s="14" t="str">
        <f t="shared" ca="1" si="9724"/>
        <v>q_127</v>
      </c>
      <c r="G503" s="14" t="str">
        <f t="shared" ca="1" si="9725"/>
        <v>Pelvic Surgery in the last 5 years</v>
      </c>
      <c r="H503" s="14" t="b">
        <f t="shared" ca="1" si="9726"/>
        <v>1</v>
      </c>
      <c r="I503" s="14" t="str">
        <f ca="1">IF($H503,ADDRESS(3,(D503+1)*2-1,4,,"["&amp;wew!$G$7&amp;"]"&amp;_sheetname_labels)&amp;":"&amp;ADDRESS(2+ster!$B$20,(D503+1)*2-1,4),"")</f>
        <v>[DBTemplate.xlsm]labels!ALO3:ALO61</v>
      </c>
      <c r="J503" s="14">
        <f t="array" aca="1" ref="J503" ca="1">IF(H503,MAX(0,MAX(IF(INDIRECT(I503)&lt;&gt;"",ROW(INDIRECT(I503)),""))-2),"")</f>
        <v>2</v>
      </c>
      <c r="K503" s="14" t="str">
        <f ca="1">IF($H503,IF($J503&gt;0,ADDRESS(3,(D503+1)*2-1,4,,"["&amp;wew!$G$7&amp;"]"&amp;_sheetname_labels)&amp;":"&amp;ADDRESS(2+J503,(D503+1)*2-1,4),""),"")</f>
        <v>[DBTemplate.xlsm]labels!ALO3:ALO4</v>
      </c>
      <c r="L503" s="14" t="str">
        <f ca="1">IF($H503,IF($J503&gt;0,ADDRESS(3,(D503+1)*2,4,,"["&amp;wew!$G$7&amp;"]"&amp;_sheetname_labels)&amp;":"&amp;ADDRESS(2+J503,(D503+1)*2,4),""),"")</f>
        <v>[DBTemplate.xlsm]labels!ALP3:ALP4</v>
      </c>
      <c r="M503" s="14">
        <f t="shared" ca="1" si="9727"/>
        <v>0</v>
      </c>
      <c r="N503" s="14">
        <f t="shared" ca="1" si="9728"/>
        <v>2</v>
      </c>
      <c r="O503" s="14" t="str">
        <f t="shared" ca="1" si="9729"/>
        <v>q_127</v>
      </c>
      <c r="P503" s="14" t="str">
        <f t="shared" ca="1" si="9730"/>
        <v>Pelvic Surgery in the last 5 years</v>
      </c>
      <c r="Q503" s="14" t="str">
        <f ca="1">IF($BP503,ADDRESS(3,D503+1,4,,"["&amp;wew!$G$7&amp;"]"&amp;_sheetname_dataframe)&amp;":"&amp;ADDRESS(2+ster!$C$14,D503+1,4),"")</f>
        <v>[DBTemplate.xlsm]data_frame!SH3:SH3</v>
      </c>
      <c r="R503" s="14" t="str">
        <f>IF($BP503,IF(MID(_xll.FORMULATEXT(INDEX(INDIRECT(Q503),1)),1,1)="=", _xll.FORMULATEXT(INDEX(INDIRECT(Q503),1),2,TRUE),""),"")</f>
        <v/>
      </c>
      <c r="S503" s="14">
        <f t="array" aca="1" ref="S503" ca="1">IF(H503,SUM(IF((IFERROR(INDIRECT(Q503)&lt;&gt;"",FALSE))*(INDIRECT(ster!$D$14)&lt;&gt;""),1,0)),"")</f>
        <v>1</v>
      </c>
      <c r="T503" s="14">
        <f t="array" aca="1" ref="T503" ca="1">IF(H503,IF(M503&gt;0,SUM(IFERROR(1*(MATCH(INDIRECT(Q503),INDIRECT(K503),0)&gt;0),0)*(INDIRECT(ster!$D$14)&lt;&gt;"")*NOT(ISNUMBER(INDIRECT(Q503)))),0),"")</f>
        <v>0</v>
      </c>
      <c r="U503" s="14">
        <f t="array" aca="1" ref="U503" ca="1">IF(H503,SUM((IFERROR(INDIRECT(Q503)="",FALSE))*(INDIRECT(ster!$D$14)&lt;&gt;"")),"")</f>
        <v>0</v>
      </c>
      <c r="V503" s="14">
        <f t="array" aca="1" ref="V503" ca="1">IF(H503,SUM((IFERROR(INDIRECT(Q503)="#ąś",TRUE))*(INDIRECT(ster!$D$14)&lt;&gt;"")),"")</f>
        <v>0</v>
      </c>
      <c r="W503" s="14">
        <f t="array" aca="1" ref="W503" ca="1">IF(H503,SUM(ISNUMBER(INDIRECT(Q503))*(INDIRECT(ster!$D$14)&lt;&gt;"")),"")</f>
        <v>1</v>
      </c>
      <c r="X503" s="14">
        <f t="array" aca="1" ref="X503" ca="1">IF(AND(H503,W503&gt;0),IF(wew!$B$3,MIN(IF((INDIRECT(ster!$D$14)&lt;&gt;"")*IFERROR(INDIRECT($Q503)&lt;&gt;"",FALSE),IFERROR(INDIRECT($Q503),"X"),"X")),"&lt;włącz podświetlanie wartości&gt;"),"—")</f>
        <v>2</v>
      </c>
      <c r="Y503" s="14">
        <f t="array" aca="1" ref="Y503" ca="1">IF(AND(H503,W503&gt;0),IF(wew!$B$3,MAX(IF((INDIRECT(ster!$D$14)&lt;&gt;"")*IFERROR(INDIRECT($Q503)&lt;&gt;"",FALSE),IFERROR(INDIRECT($Q503),"X"),"X")),"&lt;włącz podświetlanie wartości&gt;"),"—")</f>
        <v>2</v>
      </c>
      <c r="Z503" s="14">
        <f t="shared" ca="1" si="9731"/>
        <v>0</v>
      </c>
      <c r="AA503" s="12">
        <f t="shared" ca="1" si="9732"/>
        <v>1</v>
      </c>
      <c r="AB503" s="17">
        <f t="array" aca="1" ref="AB503" ca="1">IF(H503,IF(W503&gt;0,SUM((INDIRECT(ster!$D$14)&lt;&gt;"")*IFERROR((INDIRECT(Q503)&lt;&gt;"")*(INDIRECT(Q503)=INT(INDIRECT(Q503))),0)),0),"")</f>
        <v>1</v>
      </c>
      <c r="AC503" s="17">
        <f t="array" aca="1" ref="AC503" ca="1">IF(H503,W503-AB503,"")</f>
        <v>0</v>
      </c>
      <c r="AD503" s="17">
        <f t="shared" ca="1" si="9733"/>
        <v>1</v>
      </c>
      <c r="AE503" s="17" t="b">
        <f t="shared" ca="1" si="9734"/>
        <v>0</v>
      </c>
      <c r="AF503" s="17" t="str">
        <f ca="1">IF(AE503,IF($H503,ADDRESS(3,D503+2,4,,"["&amp;wew!$G$7&amp;"]"&amp;_sheetname_dataframe)&amp;":"&amp;ADDRESS(2+ster!$C$14,D503+2,4),""),"")</f>
        <v/>
      </c>
      <c r="AG503" s="17" t="str">
        <f t="shared" ca="1" si="9735"/>
        <v/>
      </c>
      <c r="AH503" s="17" t="b">
        <f t="shared" ca="1" si="9736"/>
        <v>0</v>
      </c>
      <c r="AI503" s="17" t="str">
        <f ca="1">IF(AH503,IF($H503,ADDRESS(3,D503+3,4,,"["&amp;wew!$G$7&amp;"]"&amp;_sheetname_dataframe)&amp;":"&amp;ADDRESS(2+ster!$C$14,D503+3,4),""),"")</f>
        <v/>
      </c>
      <c r="AJ503" s="17" t="str">
        <f t="shared" ca="1" si="9737"/>
        <v/>
      </c>
      <c r="AK503" s="17" t="b">
        <f t="shared" ca="1" si="9738"/>
        <v>0</v>
      </c>
      <c r="AL503" s="17" t="b">
        <f t="shared" ca="1" si="9739"/>
        <v>0</v>
      </c>
      <c r="AM503" s="17" t="b">
        <f t="shared" ca="1" si="9740"/>
        <v>0</v>
      </c>
      <c r="AN503" s="17">
        <f t="shared" ca="1" si="9741"/>
        <v>0</v>
      </c>
      <c r="AO503" s="24" t="str">
        <f t="shared" ca="1" si="9742"/>
        <v/>
      </c>
      <c r="AP503" s="24" t="str">
        <f t="shared" ca="1" si="9743"/>
        <v/>
      </c>
      <c r="AQ503" s="17" t="b">
        <f t="shared" ca="1" si="9744"/>
        <v>0</v>
      </c>
      <c r="AR503" s="17" t="b">
        <f t="shared" ca="1" si="9745"/>
        <v>0</v>
      </c>
      <c r="AS503" s="17" t="b">
        <f t="shared" ca="1" si="9746"/>
        <v>0</v>
      </c>
      <c r="AT503" s="17" t="b">
        <f t="shared" ca="1" si="9747"/>
        <v>0</v>
      </c>
      <c r="AU503" s="17" t="b">
        <f t="shared" ca="1" si="9748"/>
        <v>1</v>
      </c>
      <c r="AV503" s="17" t="b">
        <f t="shared" ca="1" si="9749"/>
        <v>0</v>
      </c>
      <c r="AW503" s="17" t="b">
        <f t="shared" ca="1" si="9750"/>
        <v>1</v>
      </c>
      <c r="AX503" s="14" t="b">
        <f t="array" aca="1" ref="AX503" ca="1">IF(H503,N503&gt;0,"")</f>
        <v>1</v>
      </c>
      <c r="AY503" s="17" t="str">
        <f t="shared" ca="1" si="9751"/>
        <v>C3:C4</v>
      </c>
      <c r="AZ503" s="17" t="b">
        <f t="array" aca="1" ref="AZ503" ca="1">IF(AY503&lt;&gt;"",SUM(1*ISERROR(MATCH(INDIRECT(AY503),INDIRECT(K503),0)))=0,"")</f>
        <v>1</v>
      </c>
      <c r="BA503" s="17" t="b">
        <f t="shared" ca="1" si="9752"/>
        <v>1</v>
      </c>
      <c r="BB503" s="17" t="b">
        <v>0</v>
      </c>
      <c r="BC503" s="17" t="b">
        <f t="shared" ca="1" si="9753"/>
        <v>1</v>
      </c>
      <c r="BD503" s="17" t="b">
        <f t="shared" ca="1" si="9754"/>
        <v>0</v>
      </c>
      <c r="BE503" s="17" t="b">
        <f t="shared" ca="1" si="9755"/>
        <v>0</v>
      </c>
      <c r="BF503" s="17" t="b">
        <f t="shared" ca="1" si="9756"/>
        <v>0</v>
      </c>
      <c r="BG503" s="17" t="b">
        <f t="shared" ca="1" si="9757"/>
        <v>0</v>
      </c>
      <c r="BH503" s="17" t="b">
        <f t="shared" ca="1" si="9758"/>
        <v>1</v>
      </c>
      <c r="BI503" s="17">
        <f t="shared" ca="1" si="9759"/>
        <v>2</v>
      </c>
      <c r="BJ503" s="17" t="b">
        <f t="shared" ca="1" si="9760"/>
        <v>0</v>
      </c>
      <c r="BK503" s="17" t="str">
        <f t="shared" ca="1" si="9761"/>
        <v/>
      </c>
      <c r="BL503" s="17" t="str">
        <f t="shared" ca="1" si="9762"/>
        <v/>
      </c>
      <c r="BM503" s="17" t="str">
        <f t="shared" ca="1" si="9763"/>
        <v>F</v>
      </c>
      <c r="BN503" s="17" t="str">
        <f t="shared" ca="1" si="9764"/>
        <v>F</v>
      </c>
      <c r="BO503" s="17" t="str">
        <f t="shared" ca="1" si="9765"/>
        <v>N</v>
      </c>
      <c r="BP503" s="14" t="b">
        <f t="shared" ca="1" si="9766"/>
        <v>1</v>
      </c>
      <c r="BQ503" s="35"/>
      <c r="BX503" s="16"/>
      <c r="BY503" s="16"/>
      <c r="BZ503" s="16"/>
      <c r="CA503" s="16"/>
      <c r="CB503" s="16"/>
      <c r="CC503" s="16"/>
      <c r="CD503" s="16"/>
      <c r="CE503" s="16"/>
      <c r="CF503" s="16"/>
      <c r="CN503" s="14">
        <f ca="1">IF(H503,IFERROR(IsVariableNameLegal(O503),0),0)</f>
        <v>0</v>
      </c>
      <c r="CO503" s="14" t="str">
        <f t="array" aca="1" ref="CO503" ca="1">IF(H503,IF(COUNTIF(INDIRECT(wew!$C$13),O503)&gt;1,TRIM(SUBSTITUTE(_xll.MCONCAT(IF((INDIRECT(wew!$C$13)=O503)*(COLUMN(INDIRECT(wew!$C$13))&lt;&gt;D503+1),-1+COLUMN(INDIRECT(wew!$C$13)),"")," "),"  "," ")),""),"")</f>
        <v/>
      </c>
      <c r="CP503" s="14" t="str">
        <f t="array" aca="1" ref="CP503" ca="1">IF(P503&lt;&gt;"",IF(LEN(P503)&gt;150,1,""),"")</f>
        <v/>
      </c>
      <c r="CQ503" s="14" t="str">
        <f t="array" aca="1" ref="CQ503" ca="1">IF(AND(H503,NOT(ster!$J$3)),IF(COUNTIF(INDIRECT(wew!$C$15),P503)&gt;1,TRIM(SUBSTITUTE(_xll.MCONCAT(IF((INDIRECT(wew!$C$15)=P503)*(COLUMN(INDIRECT(wew!$C$15))&lt;&gt;D503+1),-1+COLUMN(INDIRECT(wew!$C$15)),"")," "),"  "," ")),""),"")</f>
        <v/>
      </c>
      <c r="CR503" s="14" t="str">
        <f t="array" aca="1" ref="CR503" ca="1">IF(H503,IF(AND(W503&gt;0,AO503&lt;&gt;""),TRIM(SUBSTITUTE(_xll.MCONCAT(IFERROR(IF(ISNUMBER(INDIRECT(Q503)),IF((INDIRECT(ster!$D$14)&lt;&gt;"")*(INDIRECT(Q503)&lt;AO503),INDIRECT(ster!$D$14) &amp; ": " &amp;  SUBSTITUTE(IF( AV503,IFERROR(TEXT(INDIRECT(Q503),"rrrr-mm-dd") &amp;" (" &amp; INDIRECT(Q503) &amp;")",INDIRECT(Q503)),INDIRECT(Q503))," "," "),""),""),"")," "),"  "," ")),""),"")</f>
        <v/>
      </c>
      <c r="CS503" s="14" t="str">
        <f t="array" aca="1" ref="CS503" ca="1">IF(H503,IF(AND(W503&gt;0,AP503&lt;&gt;""),TRIM(SUBSTITUTE(_xll.MCONCAT(IFERROR(IF(ISNUMBER(INDIRECT(Q503)),IF((INDIRECT(ster!$D$14)&lt;&gt;"")*(INDIRECT(Q503)&gt;AP503),INDIRECT(ster!$D$14) &amp; ": " &amp;  SUBSTITUTE(IF( AV503,IFERROR(TEXT(INDIRECT(Q503),"rrrr-mm-dd")&amp;" (" &amp; INDIRECT(Q503) &amp;")",INDIRECT(Q503)),INDIRECT(Q503))," "," "),""),""),"")," "),"  "," ")),""),"")</f>
        <v/>
      </c>
      <c r="CT503" s="14" t="str">
        <f t="array" aca="1" ref="CT503" ca="1">IF(H503,IF(AND(N503&gt;0,AR503),TRIM(SUBSTITUTE(_xll.MCONCAT(IFERROR(IF(ISNUMBER(INDIRECT(Q503)),IF((INDIRECT(ster!$D$14)&lt;&gt;"")*(IFERROR(0*(MATCH(INDIRECT(Q503),INDIRECT(K503),0)&gt;0),1)),INDIRECT(ster!$D$14) &amp; ": " &amp;  SUBSTITUTE(IF( AV503,IFERROR(TEXT(INDIRECT(Q503),"rrrr-mm-dd")&amp;" (" &amp; INDIRECT(Q503) &amp;")",INDIRECT(Q503)),INDIRECT(Q503))," "," "),""),""),"")," "),"  "," ")),""),"")</f>
        <v/>
      </c>
      <c r="CU503" s="14" t="str">
        <f t="array" aca="1" ref="CU503" ca="1">IF(H503,IF(AND(V503&gt;0),TRIM(SUBSTITUTE(_xll.MCONCAT(IF((INDIRECT(ster!$D$14)&lt;&gt;"")*(IFERROR(0*(INDIRECT(Q503)&lt;&gt;""),1)),INDIRECT(ster!$D$14),"")," "),"  "," ")),""),"")</f>
        <v/>
      </c>
      <c r="CV503" s="14" t="str">
        <f t="array" aca="1" ref="CV503" ca="1">IF(H503,IF(AS503,
TRIM(SUBSTITUTE(_xll.MCONCAT(IF(
   (INDIRECT(ster!$D$14)&lt;&gt;"")*
   ((INDIRECT(Q503)="")+
      NOT(ISNUMBER(INDIRECT(Q503)))*
      NOT(ISERROR(MATCH(INDIRECT(Q503),INDIRECT(K503),0)))
    ),
      INDIRECT(ster!$D$14),
   "")," "),"  "," ")),
""),"")</f>
        <v/>
      </c>
      <c r="CW503" s="14" t="str">
        <f t="array" aca="1" ref="CW503" ca="1">IF(H503,IF(AND(AQ503),TRIM(SUBSTITUTE(_xll.MCONCAT(IFERROR(IF(ISNUMBER(INDIRECT(Q503)),IF((INDIRECT(ster!$D$14)&lt;&gt;"")*(INDIRECT(Q503)&lt;&gt;INT(INDIRECT(Q503))),INDIRECT(ster!$D$14) &amp; ": " &amp; INDIRECT(Q503),""),""),"")," "),"  "," ")),""),"")</f>
        <v/>
      </c>
      <c r="CX503" s="14" t="str">
        <f t="array" aca="1" ref="CX503" ca="1">IF(H503,IF(OR(AU503,AV503),TRIM(SUBSTITUTE(_xll.MCONCAT(IF((INDIRECT(ster!$D$14)&lt;&gt;"")*NOT(ISNUMBER(INDIRECT(Q503))),IF(ISERROR(MATCH(INDIRECT(Q503),INDIRECT(K503),0)),IFERROR(IF(INDIRECT(Q503)&lt;&gt;"",INDIRECT(ster!$D$14) &amp; ": " &amp; SUBSTITUTE(INDIRECT(Q503)," "," "),""),""),""),"")," "),"  "," ")),""),"")</f>
        <v/>
      </c>
      <c r="CY503" s="14" t="str">
        <f t="array" aca="1" ref="CY503" ca="1">IF(H503,IF(AE503,TRIM(SUBSTITUTE(_xll.MCONCAT(IF((INDIRECT(ster!$D$14)&lt;&gt;"")*IFERROR(NOT(INDIRECT(AF503)),FALSE),IF(ISERROR(MATCH(INDIRECT(Q503),INDIRECT(K503),0)),IFERROR(IF(INDIRECT(Q503)&lt;&gt;"",INDIRECT(ster!$D$14)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CZ503" s="14" t="str">
        <f t="array" aca="1" ref="CZ503" ca="1">IF(H503,IF(AH503,TRIM(SUBSTITUTE(_xll.MCONCAT(IF((INDIRECT(ster!$D$14)&lt;&gt;"")*IFERROR(NOT(INDIRECT(AI503)),FALSE),IF(ISERROR(MATCH(INDIRECT(Q503),INDIRECT(K503),0)),IFERROR(IF(INDIRECT(Q503)&lt;&gt;"",INDIRECT(ster!$D$14)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DC503" s="14" t="str">
        <f ca="1">SUBSTITUTE(SUBSTITUTE(SUBSTITUTE(SUBSTITUTE(_xll.MCONCAT(DG503:DS503,"■"),"■■","■"),"■■","■"),"■■","■"),"■■","■")</f>
        <v>■</v>
      </c>
      <c r="DD503" s="14" t="str">
        <f t="shared" ca="1" si="9767"/>
        <v/>
      </c>
      <c r="DE503" s="14" t="str">
        <f t="shared" ca="1" si="9768"/>
        <v/>
      </c>
      <c r="DF503" s="14" t="str">
        <f t="shared" ca="1" si="9769"/>
        <v/>
      </c>
      <c r="DG503" s="14" t="str">
        <f t="shared" ca="1" si="9770"/>
        <v/>
      </c>
      <c r="DH503" s="14" t="str">
        <f t="shared" ca="1" si="9771"/>
        <v/>
      </c>
      <c r="DI503" s="14" t="str">
        <f t="shared" ca="1" si="9772"/>
        <v/>
      </c>
      <c r="DJ503" s="14" t="str">
        <f t="shared" ca="1" si="9773"/>
        <v/>
      </c>
      <c r="DK503" s="14" t="str">
        <f t="shared" ca="1" si="9774"/>
        <v/>
      </c>
      <c r="DL503" s="14" t="str">
        <f t="shared" ca="1" si="9775"/>
        <v/>
      </c>
      <c r="DM503" s="14" t="str">
        <f t="shared" ca="1" si="9776"/>
        <v/>
      </c>
      <c r="DN503" s="14" t="str">
        <f t="array" aca="1" ref="DN503" ca="1">IF(CU503&lt;&gt;"","There are errors in the entered values in the following cases: " &amp;SUBSTITUTE(CU503," ",", "),"")</f>
        <v/>
      </c>
      <c r="DO503" s="14" t="str">
        <f t="shared" ca="1" si="9777"/>
        <v/>
      </c>
      <c r="DP503" s="14" t="str">
        <f t="shared" ca="1" si="9778"/>
        <v/>
      </c>
      <c r="DQ503" s="14" t="str">
        <f t="shared" ca="1" si="9779"/>
        <v/>
      </c>
      <c r="DR503" s="14" t="str">
        <f t="shared" ca="1" si="9780"/>
        <v/>
      </c>
      <c r="DS503" s="14" t="str">
        <f t="shared" ca="1" si="9781"/>
        <v/>
      </c>
      <c r="DZ503" s="14" t="b">
        <f t="shared" ca="1" si="9782"/>
        <v>0</v>
      </c>
      <c r="EA503" s="14" t="str">
        <f t="shared" ca="1" si="9783"/>
        <v>Pelvic Surgery in the last 5 years (q_127)</v>
      </c>
      <c r="EB503" s="14" t="str">
        <f t="shared" ca="1" si="9784"/>
        <v xml:space="preserve">Values must be numeric. </v>
      </c>
      <c r="EC503" s="14" t="str">
        <f t="shared" ca="1" si="9785"/>
        <v xml:space="preserve">Pelvic Surgery in the last 5 years (q_127): Values must be numeric. </v>
      </c>
      <c r="ED503" s="14" t="str">
        <f t="shared" ca="1" si="9786"/>
        <v/>
      </c>
      <c r="EE503" s="14" t="str">
        <f t="shared" ca="1" si="9787"/>
        <v>Values must be numeric</v>
      </c>
      <c r="EF503" s="14" t="str">
        <f t="shared" ca="1" si="9788"/>
        <v/>
      </c>
      <c r="EG503" s="14" t="str">
        <f t="shared" ca="1" si="9789"/>
        <v/>
      </c>
      <c r="EM503" s="14" t="b">
        <f t="shared" ca="1" si="9790"/>
        <v>1</v>
      </c>
      <c r="EN503" s="14">
        <f t="shared" ca="1" si="9791"/>
        <v>471</v>
      </c>
      <c r="EO503" s="14" t="str">
        <f t="shared" ca="1" si="9792"/>
        <v>q_127</v>
      </c>
      <c r="EP503" s="14" t="str">
        <f t="shared" ca="1" si="9793"/>
        <v xml:space="preserve">Pelvic Surgery in the last 5 years (q_127): Values must be numeric. </v>
      </c>
      <c r="EQ503" s="14" t="str">
        <f t="shared" ca="1" si="9794"/>
        <v/>
      </c>
    </row>
    <row r="504" spans="2:147" s="14" customFormat="1">
      <c r="B504" s="14" t="str">
        <f t="shared" ca="1" si="9720"/>
        <v/>
      </c>
      <c r="C504" s="14">
        <f t="shared" ca="1" si="9721"/>
        <v>472</v>
      </c>
      <c r="D504" s="14">
        <f t="shared" si="9722"/>
        <v>502</v>
      </c>
      <c r="E504" s="14" t="str">
        <f t="shared" ca="1" si="9723"/>
        <v>D</v>
      </c>
      <c r="F504" s="14" t="str">
        <f t="shared" ca="1" si="9724"/>
        <v>q_128</v>
      </c>
      <c r="G504" s="14" t="str">
        <f t="shared" ca="1" si="9725"/>
        <v>Pelvic Surgery &gt; 5 years</v>
      </c>
      <c r="H504" s="14" t="b">
        <f t="shared" ca="1" si="9726"/>
        <v>1</v>
      </c>
      <c r="I504" s="14" t="str">
        <f ca="1">IF($H504,ADDRESS(3,(D504+1)*2-1,4,,"["&amp;wew!$G$7&amp;"]"&amp;_sheetname_labels)&amp;":"&amp;ADDRESS(2+ster!$B$20,(D504+1)*2-1,4),"")</f>
        <v>[DBTemplate.xlsm]labels!ALQ3:ALQ61</v>
      </c>
      <c r="J504" s="14">
        <f t="array" aca="1" ref="J504" ca="1">IF(H504,MAX(0,MAX(IF(INDIRECT(I504)&lt;&gt;"",ROW(INDIRECT(I504)),""))-2),"")</f>
        <v>2</v>
      </c>
      <c r="K504" s="14" t="str">
        <f ca="1">IF($H504,IF($J504&gt;0,ADDRESS(3,(D504+1)*2-1,4,,"["&amp;wew!$G$7&amp;"]"&amp;_sheetname_labels)&amp;":"&amp;ADDRESS(2+J504,(D504+1)*2-1,4),""),"")</f>
        <v>[DBTemplate.xlsm]labels!ALQ3:ALQ4</v>
      </c>
      <c r="L504" s="14" t="str">
        <f ca="1">IF($H504,IF($J504&gt;0,ADDRESS(3,(D504+1)*2,4,,"["&amp;wew!$G$7&amp;"]"&amp;_sheetname_labels)&amp;":"&amp;ADDRESS(2+J504,(D504+1)*2,4),""),"")</f>
        <v>[DBTemplate.xlsm]labels!ALR3:ALR4</v>
      </c>
      <c r="M504" s="14">
        <f t="shared" ca="1" si="9727"/>
        <v>0</v>
      </c>
      <c r="N504" s="14">
        <f t="shared" ca="1" si="9728"/>
        <v>2</v>
      </c>
      <c r="O504" s="14" t="str">
        <f t="shared" ca="1" si="9729"/>
        <v>q_128</v>
      </c>
      <c r="P504" s="14" t="str">
        <f t="shared" ca="1" si="9730"/>
        <v>Pelvic Surgery &gt; 5 years</v>
      </c>
      <c r="Q504" s="14" t="str">
        <f ca="1">IF($BP504,ADDRESS(3,D504+1,4,,"["&amp;wew!$G$7&amp;"]"&amp;_sheetname_dataframe)&amp;":"&amp;ADDRESS(2+ster!$C$14,D504+1,4),"")</f>
        <v>[DBTemplate.xlsm]data_frame!SI3:SI3</v>
      </c>
      <c r="R504" s="14" t="str">
        <f>IF($BP504,IF(MID(_xll.FORMULATEXT(INDEX(INDIRECT(Q504),1)),1,1)="=", _xll.FORMULATEXT(INDEX(INDIRECT(Q504),1),2,TRUE),""),"")</f>
        <v/>
      </c>
      <c r="S504" s="14">
        <f t="array" aca="1" ref="S504" ca="1">IF(H504,SUM(IF((IFERROR(INDIRECT(Q504)&lt;&gt;"",FALSE))*(INDIRECT(ster!$D$14)&lt;&gt;""),1,0)),"")</f>
        <v>1</v>
      </c>
      <c r="T504" s="14">
        <f t="array" aca="1" ref="T504" ca="1">IF(H504,IF(M504&gt;0,SUM(IFERROR(1*(MATCH(INDIRECT(Q504),INDIRECT(K504),0)&gt;0),0)*(INDIRECT(ster!$D$14)&lt;&gt;"")*NOT(ISNUMBER(INDIRECT(Q504)))),0),"")</f>
        <v>0</v>
      </c>
      <c r="U504" s="14">
        <f t="array" aca="1" ref="U504" ca="1">IF(H504,SUM((IFERROR(INDIRECT(Q504)="",FALSE))*(INDIRECT(ster!$D$14)&lt;&gt;"")),"")</f>
        <v>0</v>
      </c>
      <c r="V504" s="14">
        <f t="array" aca="1" ref="V504" ca="1">IF(H504,SUM((IFERROR(INDIRECT(Q504)="#ąś",TRUE))*(INDIRECT(ster!$D$14)&lt;&gt;"")),"")</f>
        <v>0</v>
      </c>
      <c r="W504" s="14">
        <f t="array" aca="1" ref="W504" ca="1">IF(H504,SUM(ISNUMBER(INDIRECT(Q504))*(INDIRECT(ster!$D$14)&lt;&gt;"")),"")</f>
        <v>1</v>
      </c>
      <c r="X504" s="14">
        <f t="array" aca="1" ref="X504" ca="1">IF(AND(H504,W504&gt;0),IF(wew!$B$3,MIN(IF((INDIRECT(ster!$D$14)&lt;&gt;"")*IFERROR(INDIRECT($Q504)&lt;&gt;"",FALSE),IFERROR(INDIRECT($Q504),"X"),"X")),"&lt;włącz podświetlanie wartości&gt;"),"—")</f>
        <v>2</v>
      </c>
      <c r="Y504" s="14">
        <f t="array" aca="1" ref="Y504" ca="1">IF(AND(H504,W504&gt;0),IF(wew!$B$3,MAX(IF((INDIRECT(ster!$D$14)&lt;&gt;"")*IFERROR(INDIRECT($Q504)&lt;&gt;"",FALSE),IFERROR(INDIRECT($Q504),"X"),"X")),"&lt;włącz podświetlanie wartości&gt;"),"—")</f>
        <v>2</v>
      </c>
      <c r="Z504" s="14">
        <f t="shared" ca="1" si="9731"/>
        <v>0</v>
      </c>
      <c r="AA504" s="12">
        <f t="shared" ca="1" si="9732"/>
        <v>1</v>
      </c>
      <c r="AB504" s="17">
        <f t="array" aca="1" ref="AB504" ca="1">IF(H504,IF(W504&gt;0,SUM((INDIRECT(ster!$D$14)&lt;&gt;"")*IFERROR((INDIRECT(Q504)&lt;&gt;"")*(INDIRECT(Q504)=INT(INDIRECT(Q504))),0)),0),"")</f>
        <v>1</v>
      </c>
      <c r="AC504" s="17">
        <f t="array" aca="1" ref="AC504" ca="1">IF(H504,W504-AB504,"")</f>
        <v>0</v>
      </c>
      <c r="AD504" s="17">
        <f t="shared" ca="1" si="9733"/>
        <v>1</v>
      </c>
      <c r="AE504" s="17" t="b">
        <f t="shared" ca="1" si="9734"/>
        <v>0</v>
      </c>
      <c r="AF504" s="17" t="str">
        <f ca="1">IF(AE504,IF($H504,ADDRESS(3,D504+2,4,,"["&amp;wew!$G$7&amp;"]"&amp;_sheetname_dataframe)&amp;":"&amp;ADDRESS(2+ster!$C$14,D504+2,4),""),"")</f>
        <v/>
      </c>
      <c r="AG504" s="17" t="str">
        <f t="shared" ca="1" si="9735"/>
        <v/>
      </c>
      <c r="AH504" s="17" t="b">
        <f t="shared" ca="1" si="9736"/>
        <v>0</v>
      </c>
      <c r="AI504" s="17" t="str">
        <f ca="1">IF(AH504,IF($H504,ADDRESS(3,D504+3,4,,"["&amp;wew!$G$7&amp;"]"&amp;_sheetname_dataframe)&amp;":"&amp;ADDRESS(2+ster!$C$14,D504+3,4),""),"")</f>
        <v/>
      </c>
      <c r="AJ504" s="17" t="str">
        <f t="shared" ca="1" si="9737"/>
        <v/>
      </c>
      <c r="AK504" s="17" t="b">
        <f t="shared" ca="1" si="9738"/>
        <v>0</v>
      </c>
      <c r="AL504" s="17" t="b">
        <f t="shared" ca="1" si="9739"/>
        <v>0</v>
      </c>
      <c r="AM504" s="17" t="b">
        <f t="shared" ca="1" si="9740"/>
        <v>0</v>
      </c>
      <c r="AN504" s="17">
        <f t="shared" ca="1" si="9741"/>
        <v>0</v>
      </c>
      <c r="AO504" s="24" t="str">
        <f t="shared" ca="1" si="9742"/>
        <v/>
      </c>
      <c r="AP504" s="24" t="str">
        <f t="shared" ca="1" si="9743"/>
        <v/>
      </c>
      <c r="AQ504" s="17" t="b">
        <f t="shared" ca="1" si="9744"/>
        <v>0</v>
      </c>
      <c r="AR504" s="17" t="b">
        <f t="shared" ca="1" si="9745"/>
        <v>0</v>
      </c>
      <c r="AS504" s="17" t="b">
        <f t="shared" ca="1" si="9746"/>
        <v>0</v>
      </c>
      <c r="AT504" s="17" t="b">
        <f t="shared" ca="1" si="9747"/>
        <v>0</v>
      </c>
      <c r="AU504" s="17" t="b">
        <f t="shared" ca="1" si="9748"/>
        <v>1</v>
      </c>
      <c r="AV504" s="17" t="b">
        <f t="shared" ca="1" si="9749"/>
        <v>0</v>
      </c>
      <c r="AW504" s="17" t="b">
        <f t="shared" ca="1" si="9750"/>
        <v>1</v>
      </c>
      <c r="AX504" s="14" t="b">
        <f t="array" aca="1" ref="AX504" ca="1">IF(H504,N504&gt;0,"")</f>
        <v>1</v>
      </c>
      <c r="AY504" s="17" t="str">
        <f t="shared" ca="1" si="9751"/>
        <v>C3:C4</v>
      </c>
      <c r="AZ504" s="17" t="b">
        <f t="array" aca="1" ref="AZ504" ca="1">IF(AY504&lt;&gt;"",SUM(1*ISERROR(MATCH(INDIRECT(AY504),INDIRECT(K504),0)))=0,"")</f>
        <v>1</v>
      </c>
      <c r="BA504" s="17" t="b">
        <f t="shared" ca="1" si="9752"/>
        <v>1</v>
      </c>
      <c r="BB504" s="17" t="b">
        <v>0</v>
      </c>
      <c r="BC504" s="17" t="b">
        <f t="shared" ca="1" si="9753"/>
        <v>1</v>
      </c>
      <c r="BD504" s="17" t="b">
        <f t="shared" ca="1" si="9754"/>
        <v>0</v>
      </c>
      <c r="BE504" s="17" t="b">
        <f t="shared" ca="1" si="9755"/>
        <v>0</v>
      </c>
      <c r="BF504" s="17" t="b">
        <f t="shared" ca="1" si="9756"/>
        <v>0</v>
      </c>
      <c r="BG504" s="17" t="b">
        <f t="shared" ca="1" si="9757"/>
        <v>0</v>
      </c>
      <c r="BH504" s="17" t="b">
        <f t="shared" ca="1" si="9758"/>
        <v>1</v>
      </c>
      <c r="BI504" s="17">
        <f t="shared" ca="1" si="9759"/>
        <v>2</v>
      </c>
      <c r="BJ504" s="17" t="b">
        <f t="shared" ca="1" si="9760"/>
        <v>0</v>
      </c>
      <c r="BK504" s="17" t="str">
        <f t="shared" ca="1" si="9761"/>
        <v/>
      </c>
      <c r="BL504" s="17" t="str">
        <f t="shared" ca="1" si="9762"/>
        <v/>
      </c>
      <c r="BM504" s="17" t="str">
        <f t="shared" ca="1" si="9763"/>
        <v>F</v>
      </c>
      <c r="BN504" s="17" t="str">
        <f t="shared" ca="1" si="9764"/>
        <v>F</v>
      </c>
      <c r="BO504" s="17" t="str">
        <f t="shared" ca="1" si="9765"/>
        <v>N</v>
      </c>
      <c r="BP504" s="14" t="b">
        <f t="shared" ca="1" si="9766"/>
        <v>1</v>
      </c>
      <c r="BQ504" s="35"/>
      <c r="BX504" s="16"/>
      <c r="BY504" s="16"/>
      <c r="BZ504" s="16"/>
      <c r="CA504" s="16"/>
      <c r="CB504" s="16"/>
      <c r="CC504" s="16"/>
      <c r="CD504" s="16"/>
      <c r="CE504" s="16"/>
      <c r="CF504" s="16"/>
      <c r="CN504" s="14">
        <f ca="1">IF(H504,IFERROR(IsVariableNameLegal(O504),0),0)</f>
        <v>0</v>
      </c>
      <c r="CO504" s="14" t="str">
        <f t="array" aca="1" ref="CO504" ca="1">IF(H504,IF(COUNTIF(INDIRECT(wew!$C$13),O504)&gt;1,TRIM(SUBSTITUTE(_xll.MCONCAT(IF((INDIRECT(wew!$C$13)=O504)*(COLUMN(INDIRECT(wew!$C$13))&lt;&gt;D504+1),-1+COLUMN(INDIRECT(wew!$C$13)),"")," "),"  "," ")),""),"")</f>
        <v/>
      </c>
      <c r="CP504" s="14" t="str">
        <f t="array" aca="1" ref="CP504" ca="1">IF(P504&lt;&gt;"",IF(LEN(P504)&gt;150,1,""),"")</f>
        <v/>
      </c>
      <c r="CQ504" s="14" t="str">
        <f t="array" aca="1" ref="CQ504" ca="1">IF(AND(H504,NOT(ster!$J$3)),IF(COUNTIF(INDIRECT(wew!$C$15),P504)&gt;1,TRIM(SUBSTITUTE(_xll.MCONCAT(IF((INDIRECT(wew!$C$15)=P504)*(COLUMN(INDIRECT(wew!$C$15))&lt;&gt;D504+1),-1+COLUMN(INDIRECT(wew!$C$15)),"")," "),"  "," ")),""),"")</f>
        <v/>
      </c>
      <c r="CR504" s="14" t="str">
        <f t="array" aca="1" ref="CR504" ca="1">IF(H504,IF(AND(W504&gt;0,AO504&lt;&gt;""),TRIM(SUBSTITUTE(_xll.MCONCAT(IFERROR(IF(ISNUMBER(INDIRECT(Q504)),IF((INDIRECT(ster!$D$14)&lt;&gt;"")*(INDIRECT(Q504)&lt;AO504),INDIRECT(ster!$D$14) &amp; ": " &amp;  SUBSTITUTE(IF( AV504,IFERROR(TEXT(INDIRECT(Q504),"rrrr-mm-dd") &amp;" (" &amp; INDIRECT(Q504) &amp;")",INDIRECT(Q504)),INDIRECT(Q504))," "," "),""),""),"")," "),"  "," ")),""),"")</f>
        <v/>
      </c>
      <c r="CS504" s="14" t="str">
        <f t="array" aca="1" ref="CS504" ca="1">IF(H504,IF(AND(W504&gt;0,AP504&lt;&gt;""),TRIM(SUBSTITUTE(_xll.MCONCAT(IFERROR(IF(ISNUMBER(INDIRECT(Q504)),IF((INDIRECT(ster!$D$14)&lt;&gt;"")*(INDIRECT(Q504)&gt;AP504),INDIRECT(ster!$D$14) &amp; ": " &amp;  SUBSTITUTE(IF( AV504,IFERROR(TEXT(INDIRECT(Q504),"rrrr-mm-dd")&amp;" (" &amp; INDIRECT(Q504) &amp;")",INDIRECT(Q504)),INDIRECT(Q504))," "," "),""),""),"")," "),"  "," ")),""),"")</f>
        <v/>
      </c>
      <c r="CT504" s="14" t="str">
        <f t="array" aca="1" ref="CT504" ca="1">IF(H504,IF(AND(N504&gt;0,AR504),TRIM(SUBSTITUTE(_xll.MCONCAT(IFERROR(IF(ISNUMBER(INDIRECT(Q504)),IF((INDIRECT(ster!$D$14)&lt;&gt;"")*(IFERROR(0*(MATCH(INDIRECT(Q504),INDIRECT(K504),0)&gt;0),1)),INDIRECT(ster!$D$14) &amp; ": " &amp;  SUBSTITUTE(IF( AV504,IFERROR(TEXT(INDIRECT(Q504),"rrrr-mm-dd")&amp;" (" &amp; INDIRECT(Q504) &amp;")",INDIRECT(Q504)),INDIRECT(Q504))," "," "),""),""),"")," "),"  "," ")),""),"")</f>
        <v/>
      </c>
      <c r="CU504" s="14" t="str">
        <f t="array" aca="1" ref="CU504" ca="1">IF(H504,IF(AND(V504&gt;0),TRIM(SUBSTITUTE(_xll.MCONCAT(IF((INDIRECT(ster!$D$14)&lt;&gt;"")*(IFERROR(0*(INDIRECT(Q504)&lt;&gt;""),1)),INDIRECT(ster!$D$14),"")," "),"  "," ")),""),"")</f>
        <v/>
      </c>
      <c r="CV504" s="14" t="str">
        <f t="array" aca="1" ref="CV504" ca="1">IF(H504,IF(AS504,
TRIM(SUBSTITUTE(_xll.MCONCAT(IF(
   (INDIRECT(ster!$D$14)&lt;&gt;"")*
   ((INDIRECT(Q504)="")+
      NOT(ISNUMBER(INDIRECT(Q504)))*
      NOT(ISERROR(MATCH(INDIRECT(Q504),INDIRECT(K504),0)))
    ),
      INDIRECT(ster!$D$14),
   "")," "),"  "," ")),
""),"")</f>
        <v/>
      </c>
      <c r="CW504" s="14" t="str">
        <f t="array" aca="1" ref="CW504" ca="1">IF(H504,IF(AND(AQ504),TRIM(SUBSTITUTE(_xll.MCONCAT(IFERROR(IF(ISNUMBER(INDIRECT(Q504)),IF((INDIRECT(ster!$D$14)&lt;&gt;"")*(INDIRECT(Q504)&lt;&gt;INT(INDIRECT(Q504))),INDIRECT(ster!$D$14) &amp; ": " &amp; INDIRECT(Q504),""),""),"")," "),"  "," ")),""),"")</f>
        <v/>
      </c>
      <c r="CX504" s="14" t="str">
        <f t="array" aca="1" ref="CX504" ca="1">IF(H504,IF(OR(AU504,AV504),TRIM(SUBSTITUTE(_xll.MCONCAT(IF((INDIRECT(ster!$D$14)&lt;&gt;"")*NOT(ISNUMBER(INDIRECT(Q504))),IF(ISERROR(MATCH(INDIRECT(Q504),INDIRECT(K504),0)),IFERROR(IF(INDIRECT(Q504)&lt;&gt;"",INDIRECT(ster!$D$14) &amp; ": " &amp; SUBSTITUTE(INDIRECT(Q504)," "," "),""),""),""),"")," "),"  "," ")),""),"")</f>
        <v/>
      </c>
      <c r="CY504" s="14" t="str">
        <f t="array" aca="1" ref="CY504" ca="1">IF(H504,IF(AE504,TRIM(SUBSTITUTE(_xll.MCONCAT(IF((INDIRECT(ster!$D$14)&lt;&gt;"")*IFERROR(NOT(INDIRECT(AF504)),FALSE),IF(ISERROR(MATCH(INDIRECT(Q504),INDIRECT(K504),0)),IFERROR(IF(INDIRECT(Q504)&lt;&gt;"",INDIRECT(ster!$D$14)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CZ504" s="14" t="str">
        <f t="array" aca="1" ref="CZ504" ca="1">IF(H504,IF(AH504,TRIM(SUBSTITUTE(_xll.MCONCAT(IF((INDIRECT(ster!$D$14)&lt;&gt;"")*IFERROR(NOT(INDIRECT(AI504)),FALSE),IF(ISERROR(MATCH(INDIRECT(Q504),INDIRECT(K504),0)),IFERROR(IF(INDIRECT(Q504)&lt;&gt;"",INDIRECT(ster!$D$14)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DC504" s="14" t="str">
        <f ca="1">SUBSTITUTE(SUBSTITUTE(SUBSTITUTE(SUBSTITUTE(_xll.MCONCAT(DG504:DS504,"■"),"■■","■"),"■■","■"),"■■","■"),"■■","■")</f>
        <v>■</v>
      </c>
      <c r="DD504" s="14" t="str">
        <f t="shared" ca="1" si="9767"/>
        <v/>
      </c>
      <c r="DE504" s="14" t="str">
        <f t="shared" ca="1" si="9768"/>
        <v/>
      </c>
      <c r="DF504" s="14" t="str">
        <f t="shared" ca="1" si="9769"/>
        <v/>
      </c>
      <c r="DG504" s="14" t="str">
        <f t="shared" ca="1" si="9770"/>
        <v/>
      </c>
      <c r="DH504" s="14" t="str">
        <f t="shared" ca="1" si="9771"/>
        <v/>
      </c>
      <c r="DI504" s="14" t="str">
        <f t="shared" ca="1" si="9772"/>
        <v/>
      </c>
      <c r="DJ504" s="14" t="str">
        <f t="shared" ca="1" si="9773"/>
        <v/>
      </c>
      <c r="DK504" s="14" t="str">
        <f t="shared" ca="1" si="9774"/>
        <v/>
      </c>
      <c r="DL504" s="14" t="str">
        <f t="shared" ca="1" si="9775"/>
        <v/>
      </c>
      <c r="DM504" s="14" t="str">
        <f t="shared" ca="1" si="9776"/>
        <v/>
      </c>
      <c r="DN504" s="14" t="str">
        <f t="array" aca="1" ref="DN504" ca="1">IF(CU504&lt;&gt;"","There are errors in the entered values in the following cases: " &amp;SUBSTITUTE(CU504," ",", "),"")</f>
        <v/>
      </c>
      <c r="DO504" s="14" t="str">
        <f t="shared" ca="1" si="9777"/>
        <v/>
      </c>
      <c r="DP504" s="14" t="str">
        <f t="shared" ca="1" si="9778"/>
        <v/>
      </c>
      <c r="DQ504" s="14" t="str">
        <f t="shared" ca="1" si="9779"/>
        <v/>
      </c>
      <c r="DR504" s="14" t="str">
        <f t="shared" ca="1" si="9780"/>
        <v/>
      </c>
      <c r="DS504" s="14" t="str">
        <f t="shared" ca="1" si="9781"/>
        <v/>
      </c>
      <c r="DZ504" s="14" t="b">
        <f t="shared" ca="1" si="9782"/>
        <v>0</v>
      </c>
      <c r="EA504" s="14" t="str">
        <f t="shared" ca="1" si="9783"/>
        <v>Pelvic Surgery &gt; 5 years (q_128)</v>
      </c>
      <c r="EB504" s="14" t="str">
        <f t="shared" ca="1" si="9784"/>
        <v xml:space="preserve">Values must be numeric. </v>
      </c>
      <c r="EC504" s="14" t="str">
        <f t="shared" ca="1" si="9785"/>
        <v xml:space="preserve">Pelvic Surgery &gt; 5 years (q_128): Values must be numeric. </v>
      </c>
      <c r="ED504" s="14" t="str">
        <f t="shared" ca="1" si="9786"/>
        <v/>
      </c>
      <c r="EE504" s="14" t="str">
        <f t="shared" ca="1" si="9787"/>
        <v>Values must be numeric</v>
      </c>
      <c r="EF504" s="14" t="str">
        <f t="shared" ca="1" si="9788"/>
        <v/>
      </c>
      <c r="EG504" s="14" t="str">
        <f t="shared" ca="1" si="9789"/>
        <v/>
      </c>
      <c r="EM504" s="14" t="b">
        <f t="shared" ca="1" si="9790"/>
        <v>1</v>
      </c>
      <c r="EN504" s="14">
        <f t="shared" ca="1" si="9791"/>
        <v>472</v>
      </c>
      <c r="EO504" s="14" t="str">
        <f t="shared" ca="1" si="9792"/>
        <v>q_128</v>
      </c>
      <c r="EP504" s="14" t="str">
        <f t="shared" ca="1" si="9793"/>
        <v xml:space="preserve">Pelvic Surgery &gt; 5 years (q_128): Values must be numeric. </v>
      </c>
      <c r="EQ504" s="14" t="str">
        <f t="shared" ca="1" si="9794"/>
        <v/>
      </c>
    </row>
    <row r="505" spans="2:147" s="14" customFormat="1">
      <c r="B505" s="14" t="str">
        <f t="shared" ca="1" si="9720"/>
        <v/>
      </c>
      <c r="C505" s="14">
        <f t="shared" ca="1" si="9721"/>
        <v>473</v>
      </c>
      <c r="D505" s="14">
        <f t="shared" si="9722"/>
        <v>503</v>
      </c>
      <c r="E505" s="14" t="str">
        <f t="shared" ca="1" si="9723"/>
        <v>D</v>
      </c>
      <c r="F505" s="14" t="str">
        <f t="shared" ca="1" si="9724"/>
        <v>q_129</v>
      </c>
      <c r="G505" s="14" t="str">
        <f t="shared" ca="1" si="9725"/>
        <v>Head/neck Surgery in the last 5 years</v>
      </c>
      <c r="H505" s="14" t="b">
        <f t="shared" ca="1" si="9726"/>
        <v>1</v>
      </c>
      <c r="I505" s="14" t="str">
        <f ca="1">IF($H505,ADDRESS(3,(D505+1)*2-1,4,,"["&amp;wew!$G$7&amp;"]"&amp;_sheetname_labels)&amp;":"&amp;ADDRESS(2+ster!$B$20,(D505+1)*2-1,4),"")</f>
        <v>[DBTemplate.xlsm]labels!ALS3:ALS61</v>
      </c>
      <c r="J505" s="14">
        <f t="array" aca="1" ref="J505" ca="1">IF(H505,MAX(0,MAX(IF(INDIRECT(I505)&lt;&gt;"",ROW(INDIRECT(I505)),""))-2),"")</f>
        <v>2</v>
      </c>
      <c r="K505" s="14" t="str">
        <f ca="1">IF($H505,IF($J505&gt;0,ADDRESS(3,(D505+1)*2-1,4,,"["&amp;wew!$G$7&amp;"]"&amp;_sheetname_labels)&amp;":"&amp;ADDRESS(2+J505,(D505+1)*2-1,4),""),"")</f>
        <v>[DBTemplate.xlsm]labels!ALS3:ALS4</v>
      </c>
      <c r="L505" s="14" t="str">
        <f ca="1">IF($H505,IF($J505&gt;0,ADDRESS(3,(D505+1)*2,4,,"["&amp;wew!$G$7&amp;"]"&amp;_sheetname_labels)&amp;":"&amp;ADDRESS(2+J505,(D505+1)*2,4),""),"")</f>
        <v>[DBTemplate.xlsm]labels!ALT3:ALT4</v>
      </c>
      <c r="M505" s="14">
        <f t="shared" ca="1" si="9727"/>
        <v>0</v>
      </c>
      <c r="N505" s="14">
        <f t="shared" ca="1" si="9728"/>
        <v>2</v>
      </c>
      <c r="O505" s="14" t="str">
        <f t="shared" ca="1" si="9729"/>
        <v>q_129</v>
      </c>
      <c r="P505" s="14" t="str">
        <f t="shared" ca="1" si="9730"/>
        <v>Head/neck Surgery in the last 5 years</v>
      </c>
      <c r="Q505" s="14" t="str">
        <f ca="1">IF($BP505,ADDRESS(3,D505+1,4,,"["&amp;wew!$G$7&amp;"]"&amp;_sheetname_dataframe)&amp;":"&amp;ADDRESS(2+ster!$C$14,D505+1,4),"")</f>
        <v>[DBTemplate.xlsm]data_frame!SJ3:SJ3</v>
      </c>
      <c r="R505" s="14" t="str">
        <f>IF($BP505,IF(MID(_xll.FORMULATEXT(INDEX(INDIRECT(Q505),1)),1,1)="=", _xll.FORMULATEXT(INDEX(INDIRECT(Q505),1),2,TRUE),""),"")</f>
        <v/>
      </c>
      <c r="S505" s="14">
        <f t="array" aca="1" ref="S505" ca="1">IF(H505,SUM(IF((IFERROR(INDIRECT(Q505)&lt;&gt;"",FALSE))*(INDIRECT(ster!$D$14)&lt;&gt;""),1,0)),"")</f>
        <v>1</v>
      </c>
      <c r="T505" s="14">
        <f t="array" aca="1" ref="T505" ca="1">IF(H505,IF(M505&gt;0,SUM(IFERROR(1*(MATCH(INDIRECT(Q505),INDIRECT(K505),0)&gt;0),0)*(INDIRECT(ster!$D$14)&lt;&gt;"")*NOT(ISNUMBER(INDIRECT(Q505)))),0),"")</f>
        <v>0</v>
      </c>
      <c r="U505" s="14">
        <f t="array" aca="1" ref="U505" ca="1">IF(H505,SUM((IFERROR(INDIRECT(Q505)="",FALSE))*(INDIRECT(ster!$D$14)&lt;&gt;"")),"")</f>
        <v>0</v>
      </c>
      <c r="V505" s="14">
        <f t="array" aca="1" ref="V505" ca="1">IF(H505,SUM((IFERROR(INDIRECT(Q505)="#ąś",TRUE))*(INDIRECT(ster!$D$14)&lt;&gt;"")),"")</f>
        <v>0</v>
      </c>
      <c r="W505" s="14">
        <f t="array" aca="1" ref="W505" ca="1">IF(H505,SUM(ISNUMBER(INDIRECT(Q505))*(INDIRECT(ster!$D$14)&lt;&gt;"")),"")</f>
        <v>1</v>
      </c>
      <c r="X505" s="14">
        <f t="array" aca="1" ref="X505" ca="1">IF(AND(H505,W505&gt;0),IF(wew!$B$3,MIN(IF((INDIRECT(ster!$D$14)&lt;&gt;"")*IFERROR(INDIRECT($Q505)&lt;&gt;"",FALSE),IFERROR(INDIRECT($Q505),"X"),"X")),"&lt;włącz podświetlanie wartości&gt;"),"—")</f>
        <v>2</v>
      </c>
      <c r="Y505" s="14">
        <f t="array" aca="1" ref="Y505" ca="1">IF(AND(H505,W505&gt;0),IF(wew!$B$3,MAX(IF((INDIRECT(ster!$D$14)&lt;&gt;"")*IFERROR(INDIRECT($Q505)&lt;&gt;"",FALSE),IFERROR(INDIRECT($Q505),"X"),"X")),"&lt;włącz podświetlanie wartości&gt;"),"—")</f>
        <v>2</v>
      </c>
      <c r="Z505" s="14">
        <f t="shared" ca="1" si="9731"/>
        <v>0</v>
      </c>
      <c r="AA505" s="12">
        <f t="shared" ca="1" si="9732"/>
        <v>1</v>
      </c>
      <c r="AB505" s="17">
        <f t="array" aca="1" ref="AB505" ca="1">IF(H505,IF(W505&gt;0,SUM((INDIRECT(ster!$D$14)&lt;&gt;"")*IFERROR((INDIRECT(Q505)&lt;&gt;"")*(INDIRECT(Q505)=INT(INDIRECT(Q505))),0)),0),"")</f>
        <v>1</v>
      </c>
      <c r="AC505" s="17">
        <f t="array" aca="1" ref="AC505" ca="1">IF(H505,W505-AB505,"")</f>
        <v>0</v>
      </c>
      <c r="AD505" s="17">
        <f t="shared" ca="1" si="9733"/>
        <v>1</v>
      </c>
      <c r="AE505" s="17" t="b">
        <f t="shared" ca="1" si="9734"/>
        <v>0</v>
      </c>
      <c r="AF505" s="17" t="str">
        <f ca="1">IF(AE505,IF($H505,ADDRESS(3,D505+2,4,,"["&amp;wew!$G$7&amp;"]"&amp;_sheetname_dataframe)&amp;":"&amp;ADDRESS(2+ster!$C$14,D505+2,4),""),"")</f>
        <v/>
      </c>
      <c r="AG505" s="17" t="str">
        <f t="shared" ca="1" si="9735"/>
        <v/>
      </c>
      <c r="AH505" s="17" t="b">
        <f t="shared" ca="1" si="9736"/>
        <v>0</v>
      </c>
      <c r="AI505" s="17" t="str">
        <f ca="1">IF(AH505,IF($H505,ADDRESS(3,D505+3,4,,"["&amp;wew!$G$7&amp;"]"&amp;_sheetname_dataframe)&amp;":"&amp;ADDRESS(2+ster!$C$14,D505+3,4),""),"")</f>
        <v/>
      </c>
      <c r="AJ505" s="17" t="str">
        <f t="shared" ca="1" si="9737"/>
        <v/>
      </c>
      <c r="AK505" s="17" t="b">
        <f t="shared" ca="1" si="9738"/>
        <v>0</v>
      </c>
      <c r="AL505" s="17" t="b">
        <f t="shared" ca="1" si="9739"/>
        <v>0</v>
      </c>
      <c r="AM505" s="17" t="b">
        <f t="shared" ca="1" si="9740"/>
        <v>0</v>
      </c>
      <c r="AN505" s="17">
        <f t="shared" ca="1" si="9741"/>
        <v>0</v>
      </c>
      <c r="AO505" s="24" t="str">
        <f t="shared" ca="1" si="9742"/>
        <v/>
      </c>
      <c r="AP505" s="24" t="str">
        <f t="shared" ca="1" si="9743"/>
        <v/>
      </c>
      <c r="AQ505" s="17" t="b">
        <f t="shared" ca="1" si="9744"/>
        <v>0</v>
      </c>
      <c r="AR505" s="17" t="b">
        <f t="shared" ca="1" si="9745"/>
        <v>0</v>
      </c>
      <c r="AS505" s="17" t="b">
        <f t="shared" ca="1" si="9746"/>
        <v>0</v>
      </c>
      <c r="AT505" s="17" t="b">
        <f t="shared" ca="1" si="9747"/>
        <v>0</v>
      </c>
      <c r="AU505" s="17" t="b">
        <f t="shared" ca="1" si="9748"/>
        <v>1</v>
      </c>
      <c r="AV505" s="17" t="b">
        <f t="shared" ca="1" si="9749"/>
        <v>0</v>
      </c>
      <c r="AW505" s="17" t="b">
        <f t="shared" ca="1" si="9750"/>
        <v>1</v>
      </c>
      <c r="AX505" s="14" t="b">
        <f t="array" aca="1" ref="AX505" ca="1">IF(H505,N505&gt;0,"")</f>
        <v>1</v>
      </c>
      <c r="AY505" s="17" t="str">
        <f t="shared" ca="1" si="9751"/>
        <v>C3:C4</v>
      </c>
      <c r="AZ505" s="17" t="b">
        <f t="array" aca="1" ref="AZ505" ca="1">IF(AY505&lt;&gt;"",SUM(1*ISERROR(MATCH(INDIRECT(AY505),INDIRECT(K505),0)))=0,"")</f>
        <v>1</v>
      </c>
      <c r="BA505" s="17" t="b">
        <f t="shared" ca="1" si="9752"/>
        <v>1</v>
      </c>
      <c r="BB505" s="17" t="b">
        <v>0</v>
      </c>
      <c r="BC505" s="17" t="b">
        <f t="shared" ca="1" si="9753"/>
        <v>1</v>
      </c>
      <c r="BD505" s="17" t="b">
        <f t="shared" ca="1" si="9754"/>
        <v>0</v>
      </c>
      <c r="BE505" s="17" t="b">
        <f t="shared" ca="1" si="9755"/>
        <v>0</v>
      </c>
      <c r="BF505" s="17" t="b">
        <f t="shared" ca="1" si="9756"/>
        <v>0</v>
      </c>
      <c r="BG505" s="17" t="b">
        <f t="shared" ca="1" si="9757"/>
        <v>0</v>
      </c>
      <c r="BH505" s="17" t="b">
        <f t="shared" ca="1" si="9758"/>
        <v>1</v>
      </c>
      <c r="BI505" s="17">
        <f t="shared" ca="1" si="9759"/>
        <v>2</v>
      </c>
      <c r="BJ505" s="17" t="b">
        <f t="shared" ca="1" si="9760"/>
        <v>0</v>
      </c>
      <c r="BK505" s="17" t="str">
        <f t="shared" ca="1" si="9761"/>
        <v/>
      </c>
      <c r="BL505" s="17" t="str">
        <f t="shared" ca="1" si="9762"/>
        <v/>
      </c>
      <c r="BM505" s="17" t="str">
        <f t="shared" ca="1" si="9763"/>
        <v>F</v>
      </c>
      <c r="BN505" s="17" t="str">
        <f t="shared" ca="1" si="9764"/>
        <v>F</v>
      </c>
      <c r="BO505" s="17" t="str">
        <f t="shared" ca="1" si="9765"/>
        <v>N</v>
      </c>
      <c r="BP505" s="14" t="b">
        <f t="shared" ca="1" si="9766"/>
        <v>1</v>
      </c>
      <c r="BQ505" s="35"/>
      <c r="BX505" s="16"/>
      <c r="BY505" s="16"/>
      <c r="BZ505" s="16"/>
      <c r="CA505" s="16"/>
      <c r="CB505" s="16"/>
      <c r="CC505" s="16"/>
      <c r="CD505" s="16"/>
      <c r="CE505" s="16"/>
      <c r="CF505" s="16"/>
      <c r="CN505" s="14">
        <f ca="1">IF(H505,IFERROR(IsVariableNameLegal(O505),0),0)</f>
        <v>0</v>
      </c>
      <c r="CO505" s="14" t="str">
        <f t="array" aca="1" ref="CO505" ca="1">IF(H505,IF(COUNTIF(INDIRECT(wew!$C$13),O505)&gt;1,TRIM(SUBSTITUTE(_xll.MCONCAT(IF((INDIRECT(wew!$C$13)=O505)*(COLUMN(INDIRECT(wew!$C$13))&lt;&gt;D505+1),-1+COLUMN(INDIRECT(wew!$C$13)),"")," "),"  "," ")),""),"")</f>
        <v/>
      </c>
      <c r="CP505" s="14" t="str">
        <f t="array" aca="1" ref="CP505" ca="1">IF(P505&lt;&gt;"",IF(LEN(P505)&gt;150,1,""),"")</f>
        <v/>
      </c>
      <c r="CQ505" s="14" t="str">
        <f t="array" aca="1" ref="CQ505" ca="1">IF(AND(H505,NOT(ster!$J$3)),IF(COUNTIF(INDIRECT(wew!$C$15),P505)&gt;1,TRIM(SUBSTITUTE(_xll.MCONCAT(IF((INDIRECT(wew!$C$15)=P505)*(COLUMN(INDIRECT(wew!$C$15))&lt;&gt;D505+1),-1+COLUMN(INDIRECT(wew!$C$15)),"")," "),"  "," ")),""),"")</f>
        <v/>
      </c>
      <c r="CR505" s="14" t="str">
        <f t="array" aca="1" ref="CR505" ca="1">IF(H505,IF(AND(W505&gt;0,AO505&lt;&gt;""),TRIM(SUBSTITUTE(_xll.MCONCAT(IFERROR(IF(ISNUMBER(INDIRECT(Q505)),IF((INDIRECT(ster!$D$14)&lt;&gt;"")*(INDIRECT(Q505)&lt;AO505),INDIRECT(ster!$D$14) &amp; ": " &amp;  SUBSTITUTE(IF( AV505,IFERROR(TEXT(INDIRECT(Q505),"rrrr-mm-dd") &amp;" (" &amp; INDIRECT(Q505) &amp;")",INDIRECT(Q505)),INDIRECT(Q505))," "," "),""),""),"")," "),"  "," ")),""),"")</f>
        <v/>
      </c>
      <c r="CS505" s="14" t="str">
        <f t="array" aca="1" ref="CS505" ca="1">IF(H505,IF(AND(W505&gt;0,AP505&lt;&gt;""),TRIM(SUBSTITUTE(_xll.MCONCAT(IFERROR(IF(ISNUMBER(INDIRECT(Q505)),IF((INDIRECT(ster!$D$14)&lt;&gt;"")*(INDIRECT(Q505)&gt;AP505),INDIRECT(ster!$D$14) &amp; ": " &amp;  SUBSTITUTE(IF( AV505,IFERROR(TEXT(INDIRECT(Q505),"rrrr-mm-dd")&amp;" (" &amp; INDIRECT(Q505) &amp;")",INDIRECT(Q505)),INDIRECT(Q505))," "," "),""),""),"")," "),"  "," ")),""),"")</f>
        <v/>
      </c>
      <c r="CT505" s="14" t="str">
        <f t="array" aca="1" ref="CT505" ca="1">IF(H505,IF(AND(N505&gt;0,AR505),TRIM(SUBSTITUTE(_xll.MCONCAT(IFERROR(IF(ISNUMBER(INDIRECT(Q505)),IF((INDIRECT(ster!$D$14)&lt;&gt;"")*(IFERROR(0*(MATCH(INDIRECT(Q505),INDIRECT(K505),0)&gt;0),1)),INDIRECT(ster!$D$14) &amp; ": " &amp;  SUBSTITUTE(IF( AV505,IFERROR(TEXT(INDIRECT(Q505),"rrrr-mm-dd")&amp;" (" &amp; INDIRECT(Q505) &amp;")",INDIRECT(Q505)),INDIRECT(Q505))," "," "),""),""),"")," "),"  "," ")),""),"")</f>
        <v/>
      </c>
      <c r="CU505" s="14" t="str">
        <f t="array" aca="1" ref="CU505" ca="1">IF(H505,IF(AND(V505&gt;0),TRIM(SUBSTITUTE(_xll.MCONCAT(IF((INDIRECT(ster!$D$14)&lt;&gt;"")*(IFERROR(0*(INDIRECT(Q505)&lt;&gt;""),1)),INDIRECT(ster!$D$14),"")," "),"  "," ")),""),"")</f>
        <v/>
      </c>
      <c r="CV505" s="14" t="str">
        <f t="array" aca="1" ref="CV505" ca="1">IF(H505,IF(AS505,
TRIM(SUBSTITUTE(_xll.MCONCAT(IF(
   (INDIRECT(ster!$D$14)&lt;&gt;"")*
   ((INDIRECT(Q505)="")+
      NOT(ISNUMBER(INDIRECT(Q505)))*
      NOT(ISERROR(MATCH(INDIRECT(Q505),INDIRECT(K505),0)))
    ),
      INDIRECT(ster!$D$14),
   "")," "),"  "," ")),
""),"")</f>
        <v/>
      </c>
      <c r="CW505" s="14" t="str">
        <f t="array" aca="1" ref="CW505" ca="1">IF(H505,IF(AND(AQ505),TRIM(SUBSTITUTE(_xll.MCONCAT(IFERROR(IF(ISNUMBER(INDIRECT(Q505)),IF((INDIRECT(ster!$D$14)&lt;&gt;"")*(INDIRECT(Q505)&lt;&gt;INT(INDIRECT(Q505))),INDIRECT(ster!$D$14) &amp; ": " &amp; INDIRECT(Q505),""),""),"")," "),"  "," ")),""),"")</f>
        <v/>
      </c>
      <c r="CX505" s="14" t="str">
        <f t="array" aca="1" ref="CX505" ca="1">IF(H505,IF(OR(AU505,AV505),TRIM(SUBSTITUTE(_xll.MCONCAT(IF((INDIRECT(ster!$D$14)&lt;&gt;"")*NOT(ISNUMBER(INDIRECT(Q505))),IF(ISERROR(MATCH(INDIRECT(Q505),INDIRECT(K505),0)),IFERROR(IF(INDIRECT(Q505)&lt;&gt;"",INDIRECT(ster!$D$14) &amp; ": " &amp; SUBSTITUTE(INDIRECT(Q505)," "," "),""),""),""),"")," "),"  "," ")),""),"")</f>
        <v/>
      </c>
      <c r="CY505" s="14" t="str">
        <f t="array" aca="1" ref="CY505" ca="1">IF(H505,IF(AE505,TRIM(SUBSTITUTE(_xll.MCONCAT(IF((INDIRECT(ster!$D$14)&lt;&gt;"")*IFERROR(NOT(INDIRECT(AF505)),FALSE),IF(ISERROR(MATCH(INDIRECT(Q505),INDIRECT(K505),0)),IFERROR(IF(INDIRECT(Q505)&lt;&gt;"",INDIRECT(ster!$D$14)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CZ505" s="14" t="str">
        <f t="array" aca="1" ref="CZ505" ca="1">IF(H505,IF(AH505,TRIM(SUBSTITUTE(_xll.MCONCAT(IF((INDIRECT(ster!$D$14)&lt;&gt;"")*IFERROR(NOT(INDIRECT(AI505)),FALSE),IF(ISERROR(MATCH(INDIRECT(Q505),INDIRECT(K505),0)),IFERROR(IF(INDIRECT(Q505)&lt;&gt;"",INDIRECT(ster!$D$14)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DC505" s="14" t="str">
        <f ca="1">SUBSTITUTE(SUBSTITUTE(SUBSTITUTE(SUBSTITUTE(_xll.MCONCAT(DG505:DS505,"■"),"■■","■"),"■■","■"),"■■","■"),"■■","■")</f>
        <v>■</v>
      </c>
      <c r="DD505" s="14" t="str">
        <f t="shared" ca="1" si="9767"/>
        <v/>
      </c>
      <c r="DE505" s="14" t="str">
        <f t="shared" ca="1" si="9768"/>
        <v/>
      </c>
      <c r="DF505" s="14" t="str">
        <f t="shared" ca="1" si="9769"/>
        <v/>
      </c>
      <c r="DG505" s="14" t="str">
        <f t="shared" ca="1" si="9770"/>
        <v/>
      </c>
      <c r="DH505" s="14" t="str">
        <f t="shared" ca="1" si="9771"/>
        <v/>
      </c>
      <c r="DI505" s="14" t="str">
        <f t="shared" ca="1" si="9772"/>
        <v/>
      </c>
      <c r="DJ505" s="14" t="str">
        <f t="shared" ca="1" si="9773"/>
        <v/>
      </c>
      <c r="DK505" s="14" t="str">
        <f t="shared" ca="1" si="9774"/>
        <v/>
      </c>
      <c r="DL505" s="14" t="str">
        <f t="shared" ca="1" si="9775"/>
        <v/>
      </c>
      <c r="DM505" s="14" t="str">
        <f t="shared" ca="1" si="9776"/>
        <v/>
      </c>
      <c r="DN505" s="14" t="str">
        <f t="array" aca="1" ref="DN505" ca="1">IF(CU505&lt;&gt;"","There are errors in the entered values in the following cases: " &amp;SUBSTITUTE(CU505," ",", "),"")</f>
        <v/>
      </c>
      <c r="DO505" s="14" t="str">
        <f t="shared" ca="1" si="9777"/>
        <v/>
      </c>
      <c r="DP505" s="14" t="str">
        <f t="shared" ca="1" si="9778"/>
        <v/>
      </c>
      <c r="DQ505" s="14" t="str">
        <f t="shared" ca="1" si="9779"/>
        <v/>
      </c>
      <c r="DR505" s="14" t="str">
        <f t="shared" ca="1" si="9780"/>
        <v/>
      </c>
      <c r="DS505" s="14" t="str">
        <f t="shared" ca="1" si="9781"/>
        <v/>
      </c>
      <c r="DZ505" s="14" t="b">
        <f t="shared" ca="1" si="9782"/>
        <v>0</v>
      </c>
      <c r="EA505" s="14" t="str">
        <f t="shared" ca="1" si="9783"/>
        <v>Head/neck Surgery in the last 5 years (q_129)</v>
      </c>
      <c r="EB505" s="14" t="str">
        <f t="shared" ca="1" si="9784"/>
        <v xml:space="preserve">Values must be numeric. </v>
      </c>
      <c r="EC505" s="14" t="str">
        <f t="shared" ca="1" si="9785"/>
        <v xml:space="preserve">Head/neck Surgery in the last 5 years (q_129): Values must be numeric. </v>
      </c>
      <c r="ED505" s="14" t="str">
        <f t="shared" ca="1" si="9786"/>
        <v/>
      </c>
      <c r="EE505" s="14" t="str">
        <f t="shared" ca="1" si="9787"/>
        <v>Values must be numeric</v>
      </c>
      <c r="EF505" s="14" t="str">
        <f t="shared" ca="1" si="9788"/>
        <v/>
      </c>
      <c r="EG505" s="14" t="str">
        <f t="shared" ca="1" si="9789"/>
        <v/>
      </c>
      <c r="EM505" s="14" t="b">
        <f t="shared" ca="1" si="9790"/>
        <v>1</v>
      </c>
      <c r="EN505" s="14">
        <f t="shared" ca="1" si="9791"/>
        <v>473</v>
      </c>
      <c r="EO505" s="14" t="str">
        <f t="shared" ca="1" si="9792"/>
        <v>q_129</v>
      </c>
      <c r="EP505" s="14" t="str">
        <f t="shared" ca="1" si="9793"/>
        <v xml:space="preserve">Head/neck Surgery in the last 5 years (q_129): Values must be numeric. </v>
      </c>
      <c r="EQ505" s="14" t="str">
        <f t="shared" ca="1" si="9794"/>
        <v/>
      </c>
    </row>
    <row r="506" spans="2:147" s="14" customFormat="1">
      <c r="B506" s="14" t="str">
        <f t="shared" ca="1" si="9720"/>
        <v/>
      </c>
      <c r="C506" s="14">
        <f t="shared" ca="1" si="9721"/>
        <v>474</v>
      </c>
      <c r="D506" s="14">
        <f t="shared" si="9722"/>
        <v>504</v>
      </c>
      <c r="E506" s="14" t="str">
        <f t="shared" ca="1" si="9723"/>
        <v>D</v>
      </c>
      <c r="F506" s="14" t="str">
        <f t="shared" ca="1" si="9724"/>
        <v>q_130</v>
      </c>
      <c r="G506" s="14" t="str">
        <f t="shared" ca="1" si="9725"/>
        <v>Head/neck Surgery &gt; 5 years</v>
      </c>
      <c r="H506" s="14" t="b">
        <f t="shared" ca="1" si="9726"/>
        <v>1</v>
      </c>
      <c r="I506" s="14" t="str">
        <f ca="1">IF($H506,ADDRESS(3,(D506+1)*2-1,4,,"["&amp;wew!$G$7&amp;"]"&amp;_sheetname_labels)&amp;":"&amp;ADDRESS(2+ster!$B$20,(D506+1)*2-1,4),"")</f>
        <v>[DBTemplate.xlsm]labels!ALU3:ALU61</v>
      </c>
      <c r="J506" s="14">
        <f t="array" aca="1" ref="J506" ca="1">IF(H506,MAX(0,MAX(IF(INDIRECT(I506)&lt;&gt;"",ROW(INDIRECT(I506)),""))-2),"")</f>
        <v>2</v>
      </c>
      <c r="K506" s="14" t="str">
        <f ca="1">IF($H506,IF($J506&gt;0,ADDRESS(3,(D506+1)*2-1,4,,"["&amp;wew!$G$7&amp;"]"&amp;_sheetname_labels)&amp;":"&amp;ADDRESS(2+J506,(D506+1)*2-1,4),""),"")</f>
        <v>[DBTemplate.xlsm]labels!ALU3:ALU4</v>
      </c>
      <c r="L506" s="14" t="str">
        <f ca="1">IF($H506,IF($J506&gt;0,ADDRESS(3,(D506+1)*2,4,,"["&amp;wew!$G$7&amp;"]"&amp;_sheetname_labels)&amp;":"&amp;ADDRESS(2+J506,(D506+1)*2,4),""),"")</f>
        <v>[DBTemplate.xlsm]labels!ALV3:ALV4</v>
      </c>
      <c r="M506" s="14">
        <f t="shared" ca="1" si="9727"/>
        <v>0</v>
      </c>
      <c r="N506" s="14">
        <f t="shared" ca="1" si="9728"/>
        <v>2</v>
      </c>
      <c r="O506" s="14" t="str">
        <f t="shared" ca="1" si="9729"/>
        <v>q_130</v>
      </c>
      <c r="P506" s="14" t="str">
        <f t="shared" ca="1" si="9730"/>
        <v>Head/neck Surgery &gt; 5 years</v>
      </c>
      <c r="Q506" s="14" t="str">
        <f ca="1">IF($BP506,ADDRESS(3,D506+1,4,,"["&amp;wew!$G$7&amp;"]"&amp;_sheetname_dataframe)&amp;":"&amp;ADDRESS(2+ster!$C$14,D506+1,4),"")</f>
        <v>[DBTemplate.xlsm]data_frame!SK3:SK3</v>
      </c>
      <c r="R506" s="14" t="str">
        <f>IF($BP506,IF(MID(_xll.FORMULATEXT(INDEX(INDIRECT(Q506),1)),1,1)="=", _xll.FORMULATEXT(INDEX(INDIRECT(Q506),1),2,TRUE),""),"")</f>
        <v/>
      </c>
      <c r="S506" s="14">
        <f t="array" aca="1" ref="S506" ca="1">IF(H506,SUM(IF((IFERROR(INDIRECT(Q506)&lt;&gt;"",FALSE))*(INDIRECT(ster!$D$14)&lt;&gt;""),1,0)),"")</f>
        <v>1</v>
      </c>
      <c r="T506" s="14">
        <f t="array" aca="1" ref="T506" ca="1">IF(H506,IF(M506&gt;0,SUM(IFERROR(1*(MATCH(INDIRECT(Q506),INDIRECT(K506),0)&gt;0),0)*(INDIRECT(ster!$D$14)&lt;&gt;"")*NOT(ISNUMBER(INDIRECT(Q506)))),0),"")</f>
        <v>0</v>
      </c>
      <c r="U506" s="14">
        <f t="array" aca="1" ref="U506" ca="1">IF(H506,SUM((IFERROR(INDIRECT(Q506)="",FALSE))*(INDIRECT(ster!$D$14)&lt;&gt;"")),"")</f>
        <v>0</v>
      </c>
      <c r="V506" s="14">
        <f t="array" aca="1" ref="V506" ca="1">IF(H506,SUM((IFERROR(INDIRECT(Q506)="#ąś",TRUE))*(INDIRECT(ster!$D$14)&lt;&gt;"")),"")</f>
        <v>0</v>
      </c>
      <c r="W506" s="14">
        <f t="array" aca="1" ref="W506" ca="1">IF(H506,SUM(ISNUMBER(INDIRECT(Q506))*(INDIRECT(ster!$D$14)&lt;&gt;"")),"")</f>
        <v>1</v>
      </c>
      <c r="X506" s="14">
        <f t="array" aca="1" ref="X506" ca="1">IF(AND(H506,W506&gt;0),IF(wew!$B$3,MIN(IF((INDIRECT(ster!$D$14)&lt;&gt;"")*IFERROR(INDIRECT($Q506)&lt;&gt;"",FALSE),IFERROR(INDIRECT($Q506),"X"),"X")),"&lt;włącz podświetlanie wartości&gt;"),"—")</f>
        <v>2</v>
      </c>
      <c r="Y506" s="14">
        <f t="array" aca="1" ref="Y506" ca="1">IF(AND(H506,W506&gt;0),IF(wew!$B$3,MAX(IF((INDIRECT(ster!$D$14)&lt;&gt;"")*IFERROR(INDIRECT($Q506)&lt;&gt;"",FALSE),IFERROR(INDIRECT($Q506),"X"),"X")),"&lt;włącz podświetlanie wartości&gt;"),"—")</f>
        <v>2</v>
      </c>
      <c r="Z506" s="14">
        <f t="shared" ca="1" si="9731"/>
        <v>0</v>
      </c>
      <c r="AA506" s="12">
        <f t="shared" ca="1" si="9732"/>
        <v>1</v>
      </c>
      <c r="AB506" s="17">
        <f t="array" aca="1" ref="AB506" ca="1">IF(H506,IF(W506&gt;0,SUM((INDIRECT(ster!$D$14)&lt;&gt;"")*IFERROR((INDIRECT(Q506)&lt;&gt;"")*(INDIRECT(Q506)=INT(INDIRECT(Q506))),0)),0),"")</f>
        <v>1</v>
      </c>
      <c r="AC506" s="17">
        <f t="array" aca="1" ref="AC506" ca="1">IF(H506,W506-AB506,"")</f>
        <v>0</v>
      </c>
      <c r="AD506" s="17">
        <f t="shared" ca="1" si="9733"/>
        <v>1</v>
      </c>
      <c r="AE506" s="17" t="b">
        <f t="shared" ca="1" si="9734"/>
        <v>0</v>
      </c>
      <c r="AF506" s="17" t="str">
        <f ca="1">IF(AE506,IF($H506,ADDRESS(3,D506+2,4,,"["&amp;wew!$G$7&amp;"]"&amp;_sheetname_dataframe)&amp;":"&amp;ADDRESS(2+ster!$C$14,D506+2,4),""),"")</f>
        <v/>
      </c>
      <c r="AG506" s="17" t="str">
        <f t="shared" ca="1" si="9735"/>
        <v/>
      </c>
      <c r="AH506" s="17" t="b">
        <f t="shared" ca="1" si="9736"/>
        <v>0</v>
      </c>
      <c r="AI506" s="17" t="str">
        <f ca="1">IF(AH506,IF($H506,ADDRESS(3,D506+3,4,,"["&amp;wew!$G$7&amp;"]"&amp;_sheetname_dataframe)&amp;":"&amp;ADDRESS(2+ster!$C$14,D506+3,4),""),"")</f>
        <v/>
      </c>
      <c r="AJ506" s="17" t="str">
        <f t="shared" ca="1" si="9737"/>
        <v/>
      </c>
      <c r="AK506" s="17" t="b">
        <f t="shared" ca="1" si="9738"/>
        <v>0</v>
      </c>
      <c r="AL506" s="17" t="b">
        <f t="shared" ca="1" si="9739"/>
        <v>0</v>
      </c>
      <c r="AM506" s="17" t="b">
        <f t="shared" ca="1" si="9740"/>
        <v>0</v>
      </c>
      <c r="AN506" s="17">
        <f t="shared" ca="1" si="9741"/>
        <v>0</v>
      </c>
      <c r="AO506" s="24" t="str">
        <f t="shared" ca="1" si="9742"/>
        <v/>
      </c>
      <c r="AP506" s="24" t="str">
        <f t="shared" ca="1" si="9743"/>
        <v/>
      </c>
      <c r="AQ506" s="17" t="b">
        <f t="shared" ca="1" si="9744"/>
        <v>0</v>
      </c>
      <c r="AR506" s="17" t="b">
        <f t="shared" ca="1" si="9745"/>
        <v>0</v>
      </c>
      <c r="AS506" s="17" t="b">
        <f t="shared" ca="1" si="9746"/>
        <v>0</v>
      </c>
      <c r="AT506" s="17" t="b">
        <f t="shared" ca="1" si="9747"/>
        <v>0</v>
      </c>
      <c r="AU506" s="17" t="b">
        <f t="shared" ca="1" si="9748"/>
        <v>1</v>
      </c>
      <c r="AV506" s="17" t="b">
        <f t="shared" ca="1" si="9749"/>
        <v>0</v>
      </c>
      <c r="AW506" s="17" t="b">
        <f t="shared" ca="1" si="9750"/>
        <v>1</v>
      </c>
      <c r="AX506" s="14" t="b">
        <f t="array" aca="1" ref="AX506" ca="1">IF(H506,N506&gt;0,"")</f>
        <v>1</v>
      </c>
      <c r="AY506" s="17" t="str">
        <f t="shared" ca="1" si="9751"/>
        <v>C3:C4</v>
      </c>
      <c r="AZ506" s="17" t="b">
        <f t="array" aca="1" ref="AZ506" ca="1">IF(AY506&lt;&gt;"",SUM(1*ISERROR(MATCH(INDIRECT(AY506),INDIRECT(K506),0)))=0,"")</f>
        <v>1</v>
      </c>
      <c r="BA506" s="17" t="b">
        <f t="shared" ca="1" si="9752"/>
        <v>1</v>
      </c>
      <c r="BB506" s="17" t="b">
        <v>0</v>
      </c>
      <c r="BC506" s="17" t="b">
        <f t="shared" ca="1" si="9753"/>
        <v>1</v>
      </c>
      <c r="BD506" s="17" t="b">
        <f t="shared" ca="1" si="9754"/>
        <v>0</v>
      </c>
      <c r="BE506" s="17" t="b">
        <f t="shared" ca="1" si="9755"/>
        <v>0</v>
      </c>
      <c r="BF506" s="17" t="b">
        <f t="shared" ca="1" si="9756"/>
        <v>0</v>
      </c>
      <c r="BG506" s="17" t="b">
        <f t="shared" ca="1" si="9757"/>
        <v>0</v>
      </c>
      <c r="BH506" s="17" t="b">
        <f t="shared" ca="1" si="9758"/>
        <v>1</v>
      </c>
      <c r="BI506" s="17">
        <f t="shared" ca="1" si="9759"/>
        <v>2</v>
      </c>
      <c r="BJ506" s="17" t="b">
        <f t="shared" ca="1" si="9760"/>
        <v>0</v>
      </c>
      <c r="BK506" s="17" t="str">
        <f t="shared" ca="1" si="9761"/>
        <v/>
      </c>
      <c r="BL506" s="17" t="str">
        <f t="shared" ca="1" si="9762"/>
        <v/>
      </c>
      <c r="BM506" s="17" t="str">
        <f t="shared" ca="1" si="9763"/>
        <v>F</v>
      </c>
      <c r="BN506" s="17" t="str">
        <f t="shared" ca="1" si="9764"/>
        <v>F</v>
      </c>
      <c r="BO506" s="17" t="str">
        <f t="shared" ca="1" si="9765"/>
        <v>N</v>
      </c>
      <c r="BP506" s="14" t="b">
        <f t="shared" ca="1" si="9766"/>
        <v>1</v>
      </c>
      <c r="BQ506" s="35"/>
      <c r="BX506" s="16"/>
      <c r="BY506" s="16"/>
      <c r="BZ506" s="16"/>
      <c r="CA506" s="16"/>
      <c r="CB506" s="16"/>
      <c r="CC506" s="16"/>
      <c r="CD506" s="16"/>
      <c r="CE506" s="16"/>
      <c r="CF506" s="16"/>
      <c r="CN506" s="14">
        <f ca="1">IF(H506,IFERROR(IsVariableNameLegal(O506),0),0)</f>
        <v>0</v>
      </c>
      <c r="CO506" s="14" t="str">
        <f t="array" aca="1" ref="CO506" ca="1">IF(H506,IF(COUNTIF(INDIRECT(wew!$C$13),O506)&gt;1,TRIM(SUBSTITUTE(_xll.MCONCAT(IF((INDIRECT(wew!$C$13)=O506)*(COLUMN(INDIRECT(wew!$C$13))&lt;&gt;D506+1),-1+COLUMN(INDIRECT(wew!$C$13)),"")," "),"  "," ")),""),"")</f>
        <v/>
      </c>
      <c r="CP506" s="14" t="str">
        <f t="array" aca="1" ref="CP506" ca="1">IF(P506&lt;&gt;"",IF(LEN(P506)&gt;150,1,""),"")</f>
        <v/>
      </c>
      <c r="CQ506" s="14" t="str">
        <f t="array" aca="1" ref="CQ506" ca="1">IF(AND(H506,NOT(ster!$J$3)),IF(COUNTIF(INDIRECT(wew!$C$15),P506)&gt;1,TRIM(SUBSTITUTE(_xll.MCONCAT(IF((INDIRECT(wew!$C$15)=P506)*(COLUMN(INDIRECT(wew!$C$15))&lt;&gt;D506+1),-1+COLUMN(INDIRECT(wew!$C$15)),"")," "),"  "," ")),""),"")</f>
        <v/>
      </c>
      <c r="CR506" s="14" t="str">
        <f t="array" aca="1" ref="CR506" ca="1">IF(H506,IF(AND(W506&gt;0,AO506&lt;&gt;""),TRIM(SUBSTITUTE(_xll.MCONCAT(IFERROR(IF(ISNUMBER(INDIRECT(Q506)),IF((INDIRECT(ster!$D$14)&lt;&gt;"")*(INDIRECT(Q506)&lt;AO506),INDIRECT(ster!$D$14) &amp; ": " &amp;  SUBSTITUTE(IF( AV506,IFERROR(TEXT(INDIRECT(Q506),"rrrr-mm-dd") &amp;" (" &amp; INDIRECT(Q506) &amp;")",INDIRECT(Q506)),INDIRECT(Q506))," "," "),""),""),"")," "),"  "," ")),""),"")</f>
        <v/>
      </c>
      <c r="CS506" s="14" t="str">
        <f t="array" aca="1" ref="CS506" ca="1">IF(H506,IF(AND(W506&gt;0,AP506&lt;&gt;""),TRIM(SUBSTITUTE(_xll.MCONCAT(IFERROR(IF(ISNUMBER(INDIRECT(Q506)),IF((INDIRECT(ster!$D$14)&lt;&gt;"")*(INDIRECT(Q506)&gt;AP506),INDIRECT(ster!$D$14) &amp; ": " &amp;  SUBSTITUTE(IF( AV506,IFERROR(TEXT(INDIRECT(Q506),"rrrr-mm-dd")&amp;" (" &amp; INDIRECT(Q506) &amp;")",INDIRECT(Q506)),INDIRECT(Q506))," "," "),""),""),"")," "),"  "," ")),""),"")</f>
        <v/>
      </c>
      <c r="CT506" s="14" t="str">
        <f t="array" aca="1" ref="CT506" ca="1">IF(H506,IF(AND(N506&gt;0,AR506),TRIM(SUBSTITUTE(_xll.MCONCAT(IFERROR(IF(ISNUMBER(INDIRECT(Q506)),IF((INDIRECT(ster!$D$14)&lt;&gt;"")*(IFERROR(0*(MATCH(INDIRECT(Q506),INDIRECT(K506),0)&gt;0),1)),INDIRECT(ster!$D$14) &amp; ": " &amp;  SUBSTITUTE(IF( AV506,IFERROR(TEXT(INDIRECT(Q506),"rrrr-mm-dd")&amp;" (" &amp; INDIRECT(Q506) &amp;")",INDIRECT(Q506)),INDIRECT(Q506))," "," "),""),""),"")," "),"  "," ")),""),"")</f>
        <v/>
      </c>
      <c r="CU506" s="14" t="str">
        <f t="array" aca="1" ref="CU506" ca="1">IF(H506,IF(AND(V506&gt;0),TRIM(SUBSTITUTE(_xll.MCONCAT(IF((INDIRECT(ster!$D$14)&lt;&gt;"")*(IFERROR(0*(INDIRECT(Q506)&lt;&gt;""),1)),INDIRECT(ster!$D$14),"")," "),"  "," ")),""),"")</f>
        <v/>
      </c>
      <c r="CV506" s="14" t="str">
        <f t="array" aca="1" ref="CV506" ca="1">IF(H506,IF(AS506,
TRIM(SUBSTITUTE(_xll.MCONCAT(IF(
   (INDIRECT(ster!$D$14)&lt;&gt;"")*
   ((INDIRECT(Q506)="")+
      NOT(ISNUMBER(INDIRECT(Q506)))*
      NOT(ISERROR(MATCH(INDIRECT(Q506),INDIRECT(K506),0)))
    ),
      INDIRECT(ster!$D$14),
   "")," "),"  "," ")),
""),"")</f>
        <v/>
      </c>
      <c r="CW506" s="14" t="str">
        <f t="array" aca="1" ref="CW506" ca="1">IF(H506,IF(AND(AQ506),TRIM(SUBSTITUTE(_xll.MCONCAT(IFERROR(IF(ISNUMBER(INDIRECT(Q506)),IF((INDIRECT(ster!$D$14)&lt;&gt;"")*(INDIRECT(Q506)&lt;&gt;INT(INDIRECT(Q506))),INDIRECT(ster!$D$14) &amp; ": " &amp; INDIRECT(Q506),""),""),"")," "),"  "," ")),""),"")</f>
        <v/>
      </c>
      <c r="CX506" s="14" t="str">
        <f t="array" aca="1" ref="CX506" ca="1">IF(H506,IF(OR(AU506,AV506),TRIM(SUBSTITUTE(_xll.MCONCAT(IF((INDIRECT(ster!$D$14)&lt;&gt;"")*NOT(ISNUMBER(INDIRECT(Q506))),IF(ISERROR(MATCH(INDIRECT(Q506),INDIRECT(K506),0)),IFERROR(IF(INDIRECT(Q506)&lt;&gt;"",INDIRECT(ster!$D$14) &amp; ": " &amp; SUBSTITUTE(INDIRECT(Q506)," "," "),""),""),""),"")," "),"  "," ")),""),"")</f>
        <v/>
      </c>
      <c r="CY506" s="14" t="str">
        <f t="array" aca="1" ref="CY506" ca="1">IF(H506,IF(AE506,TRIM(SUBSTITUTE(_xll.MCONCAT(IF((INDIRECT(ster!$D$14)&lt;&gt;"")*IFERROR(NOT(INDIRECT(AF506)),FALSE),IF(ISERROR(MATCH(INDIRECT(Q506),INDIRECT(K506),0)),IFERROR(IF(INDIRECT(Q506)&lt;&gt;"",INDIRECT(ster!$D$14)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CZ506" s="14" t="str">
        <f t="array" aca="1" ref="CZ506" ca="1">IF(H506,IF(AH506,TRIM(SUBSTITUTE(_xll.MCONCAT(IF((INDIRECT(ster!$D$14)&lt;&gt;"")*IFERROR(NOT(INDIRECT(AI506)),FALSE),IF(ISERROR(MATCH(INDIRECT(Q506),INDIRECT(K506),0)),IFERROR(IF(INDIRECT(Q506)&lt;&gt;"",INDIRECT(ster!$D$14)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DC506" s="14" t="str">
        <f ca="1">SUBSTITUTE(SUBSTITUTE(SUBSTITUTE(SUBSTITUTE(_xll.MCONCAT(DG506:DS506,"■"),"■■","■"),"■■","■"),"■■","■"),"■■","■")</f>
        <v>■</v>
      </c>
      <c r="DD506" s="14" t="str">
        <f t="shared" ca="1" si="9767"/>
        <v/>
      </c>
      <c r="DE506" s="14" t="str">
        <f t="shared" ca="1" si="9768"/>
        <v/>
      </c>
      <c r="DF506" s="14" t="str">
        <f t="shared" ca="1" si="9769"/>
        <v/>
      </c>
      <c r="DG506" s="14" t="str">
        <f t="shared" ca="1" si="9770"/>
        <v/>
      </c>
      <c r="DH506" s="14" t="str">
        <f t="shared" ca="1" si="9771"/>
        <v/>
      </c>
      <c r="DI506" s="14" t="str">
        <f t="shared" ca="1" si="9772"/>
        <v/>
      </c>
      <c r="DJ506" s="14" t="str">
        <f t="shared" ca="1" si="9773"/>
        <v/>
      </c>
      <c r="DK506" s="14" t="str">
        <f t="shared" ca="1" si="9774"/>
        <v/>
      </c>
      <c r="DL506" s="14" t="str">
        <f t="shared" ca="1" si="9775"/>
        <v/>
      </c>
      <c r="DM506" s="14" t="str">
        <f t="shared" ca="1" si="9776"/>
        <v/>
      </c>
      <c r="DN506" s="14" t="str">
        <f t="array" aca="1" ref="DN506" ca="1">IF(CU506&lt;&gt;"","There are errors in the entered values in the following cases: " &amp;SUBSTITUTE(CU506," ",", "),"")</f>
        <v/>
      </c>
      <c r="DO506" s="14" t="str">
        <f t="shared" ca="1" si="9777"/>
        <v/>
      </c>
      <c r="DP506" s="14" t="str">
        <f t="shared" ca="1" si="9778"/>
        <v/>
      </c>
      <c r="DQ506" s="14" t="str">
        <f t="shared" ca="1" si="9779"/>
        <v/>
      </c>
      <c r="DR506" s="14" t="str">
        <f t="shared" ca="1" si="9780"/>
        <v/>
      </c>
      <c r="DS506" s="14" t="str">
        <f t="shared" ca="1" si="9781"/>
        <v/>
      </c>
      <c r="DZ506" s="14" t="b">
        <f t="shared" ca="1" si="9782"/>
        <v>0</v>
      </c>
      <c r="EA506" s="14" t="str">
        <f t="shared" ca="1" si="9783"/>
        <v>Head/neck Surgery &gt; 5 years (q_130)</v>
      </c>
      <c r="EB506" s="14" t="str">
        <f t="shared" ca="1" si="9784"/>
        <v xml:space="preserve">Values must be numeric. </v>
      </c>
      <c r="EC506" s="14" t="str">
        <f t="shared" ca="1" si="9785"/>
        <v xml:space="preserve">Head/neck Surgery &gt; 5 years (q_130): Values must be numeric. </v>
      </c>
      <c r="ED506" s="14" t="str">
        <f t="shared" ca="1" si="9786"/>
        <v/>
      </c>
      <c r="EE506" s="14" t="str">
        <f t="shared" ca="1" si="9787"/>
        <v>Values must be numeric</v>
      </c>
      <c r="EF506" s="14" t="str">
        <f t="shared" ca="1" si="9788"/>
        <v/>
      </c>
      <c r="EG506" s="14" t="str">
        <f t="shared" ca="1" si="9789"/>
        <v/>
      </c>
      <c r="EM506" s="14" t="b">
        <f t="shared" ca="1" si="9790"/>
        <v>1</v>
      </c>
      <c r="EN506" s="14">
        <f t="shared" ca="1" si="9791"/>
        <v>474</v>
      </c>
      <c r="EO506" s="14" t="str">
        <f t="shared" ca="1" si="9792"/>
        <v>q_130</v>
      </c>
      <c r="EP506" s="14" t="str">
        <f t="shared" ca="1" si="9793"/>
        <v xml:space="preserve">Head/neck Surgery &gt; 5 years (q_130): Values must be numeric. </v>
      </c>
      <c r="EQ506" s="14" t="str">
        <f t="shared" ca="1" si="9794"/>
        <v/>
      </c>
    </row>
    <row r="507" spans="2:147" s="14" customFormat="1">
      <c r="B507" s="14" t="str">
        <f t="shared" ca="1" si="9720"/>
        <v/>
      </c>
      <c r="C507" s="14">
        <f t="shared" ca="1" si="9721"/>
        <v>475</v>
      </c>
      <c r="D507" s="14">
        <f t="shared" si="9722"/>
        <v>505</v>
      </c>
      <c r="E507" s="14" t="str">
        <f t="shared" ca="1" si="9723"/>
        <v>D</v>
      </c>
      <c r="F507" s="14" t="str">
        <f t="shared" ca="1" si="9724"/>
        <v>q_131</v>
      </c>
      <c r="G507" s="14" t="str">
        <f t="shared" ca="1" si="9725"/>
        <v>Blood transfusion in the last 5 years</v>
      </c>
      <c r="H507" s="14" t="b">
        <f t="shared" ca="1" si="9726"/>
        <v>1</v>
      </c>
      <c r="I507" s="14" t="str">
        <f ca="1">IF($H507,ADDRESS(3,(D507+1)*2-1,4,,"["&amp;wew!$G$7&amp;"]"&amp;_sheetname_labels)&amp;":"&amp;ADDRESS(2+ster!$B$20,(D507+1)*2-1,4),"")</f>
        <v>[DBTemplate.xlsm]labels!ALW3:ALW61</v>
      </c>
      <c r="J507" s="14">
        <f t="array" aca="1" ref="J507" ca="1">IF(H507,MAX(0,MAX(IF(INDIRECT(I507)&lt;&gt;"",ROW(INDIRECT(I507)),""))-2),"")</f>
        <v>2</v>
      </c>
      <c r="K507" s="14" t="str">
        <f ca="1">IF($H507,IF($J507&gt;0,ADDRESS(3,(D507+1)*2-1,4,,"["&amp;wew!$G$7&amp;"]"&amp;_sheetname_labels)&amp;":"&amp;ADDRESS(2+J507,(D507+1)*2-1,4),""),"")</f>
        <v>[DBTemplate.xlsm]labels!ALW3:ALW4</v>
      </c>
      <c r="L507" s="14" t="str">
        <f ca="1">IF($H507,IF($J507&gt;0,ADDRESS(3,(D507+1)*2,4,,"["&amp;wew!$G$7&amp;"]"&amp;_sheetname_labels)&amp;":"&amp;ADDRESS(2+J507,(D507+1)*2,4),""),"")</f>
        <v>[DBTemplate.xlsm]labels!ALX3:ALX4</v>
      </c>
      <c r="M507" s="14">
        <f t="shared" ca="1" si="9727"/>
        <v>0</v>
      </c>
      <c r="N507" s="14">
        <f t="shared" ca="1" si="9728"/>
        <v>2</v>
      </c>
      <c r="O507" s="14" t="str">
        <f t="shared" ca="1" si="9729"/>
        <v>q_131</v>
      </c>
      <c r="P507" s="14" t="str">
        <f t="shared" ca="1" si="9730"/>
        <v>Blood transfusion in the last 5 years</v>
      </c>
      <c r="Q507" s="14" t="str">
        <f ca="1">IF($BP507,ADDRESS(3,D507+1,4,,"["&amp;wew!$G$7&amp;"]"&amp;_sheetname_dataframe)&amp;":"&amp;ADDRESS(2+ster!$C$14,D507+1,4),"")</f>
        <v>[DBTemplate.xlsm]data_frame!SL3:SL3</v>
      </c>
      <c r="R507" s="14" t="str">
        <f>IF($BP507,IF(MID(_xll.FORMULATEXT(INDEX(INDIRECT(Q507),1)),1,1)="=", _xll.FORMULATEXT(INDEX(INDIRECT(Q507),1),2,TRUE),""),"")</f>
        <v/>
      </c>
      <c r="S507" s="14">
        <f t="array" aca="1" ref="S507" ca="1">IF(H507,SUM(IF((IFERROR(INDIRECT(Q507)&lt;&gt;"",FALSE))*(INDIRECT(ster!$D$14)&lt;&gt;""),1,0)),"")</f>
        <v>1</v>
      </c>
      <c r="T507" s="14">
        <f t="array" aca="1" ref="T507" ca="1">IF(H507,IF(M507&gt;0,SUM(IFERROR(1*(MATCH(INDIRECT(Q507),INDIRECT(K507),0)&gt;0),0)*(INDIRECT(ster!$D$14)&lt;&gt;"")*NOT(ISNUMBER(INDIRECT(Q507)))),0),"")</f>
        <v>0</v>
      </c>
      <c r="U507" s="14">
        <f t="array" aca="1" ref="U507" ca="1">IF(H507,SUM((IFERROR(INDIRECT(Q507)="",FALSE))*(INDIRECT(ster!$D$14)&lt;&gt;"")),"")</f>
        <v>0</v>
      </c>
      <c r="V507" s="14">
        <f t="array" aca="1" ref="V507" ca="1">IF(H507,SUM((IFERROR(INDIRECT(Q507)="#ąś",TRUE))*(INDIRECT(ster!$D$14)&lt;&gt;"")),"")</f>
        <v>0</v>
      </c>
      <c r="W507" s="14">
        <f t="array" aca="1" ref="W507" ca="1">IF(H507,SUM(ISNUMBER(INDIRECT(Q507))*(INDIRECT(ster!$D$14)&lt;&gt;"")),"")</f>
        <v>1</v>
      </c>
      <c r="X507" s="14">
        <f t="array" aca="1" ref="X507" ca="1">IF(AND(H507,W507&gt;0),IF(wew!$B$3,MIN(IF((INDIRECT(ster!$D$14)&lt;&gt;"")*IFERROR(INDIRECT($Q507)&lt;&gt;"",FALSE),IFERROR(INDIRECT($Q507),"X"),"X")),"&lt;włącz podświetlanie wartości&gt;"),"—")</f>
        <v>2</v>
      </c>
      <c r="Y507" s="14">
        <f t="array" aca="1" ref="Y507" ca="1">IF(AND(H507,W507&gt;0),IF(wew!$B$3,MAX(IF((INDIRECT(ster!$D$14)&lt;&gt;"")*IFERROR(INDIRECT($Q507)&lt;&gt;"",FALSE),IFERROR(INDIRECT($Q507),"X"),"X")),"&lt;włącz podświetlanie wartości&gt;"),"—")</f>
        <v>2</v>
      </c>
      <c r="Z507" s="14">
        <f t="shared" ca="1" si="9731"/>
        <v>0</v>
      </c>
      <c r="AA507" s="12">
        <f t="shared" ca="1" si="9732"/>
        <v>1</v>
      </c>
      <c r="AB507" s="17">
        <f t="array" aca="1" ref="AB507" ca="1">IF(H507,IF(W507&gt;0,SUM((INDIRECT(ster!$D$14)&lt;&gt;"")*IFERROR((INDIRECT(Q507)&lt;&gt;"")*(INDIRECT(Q507)=INT(INDIRECT(Q507))),0)),0),"")</f>
        <v>1</v>
      </c>
      <c r="AC507" s="17">
        <f t="array" aca="1" ref="AC507" ca="1">IF(H507,W507-AB507,"")</f>
        <v>0</v>
      </c>
      <c r="AD507" s="17">
        <f t="shared" ca="1" si="9733"/>
        <v>1</v>
      </c>
      <c r="AE507" s="17" t="b">
        <f t="shared" ca="1" si="9734"/>
        <v>0</v>
      </c>
      <c r="AF507" s="17" t="str">
        <f ca="1">IF(AE507,IF($H507,ADDRESS(3,D507+2,4,,"["&amp;wew!$G$7&amp;"]"&amp;_sheetname_dataframe)&amp;":"&amp;ADDRESS(2+ster!$C$14,D507+2,4),""),"")</f>
        <v/>
      </c>
      <c r="AG507" s="17" t="str">
        <f t="shared" ca="1" si="9735"/>
        <v/>
      </c>
      <c r="AH507" s="17" t="b">
        <f t="shared" ca="1" si="9736"/>
        <v>0</v>
      </c>
      <c r="AI507" s="17" t="str">
        <f ca="1">IF(AH507,IF($H507,ADDRESS(3,D507+3,4,,"["&amp;wew!$G$7&amp;"]"&amp;_sheetname_dataframe)&amp;":"&amp;ADDRESS(2+ster!$C$14,D507+3,4),""),"")</f>
        <v/>
      </c>
      <c r="AJ507" s="17" t="str">
        <f t="shared" ca="1" si="9737"/>
        <v/>
      </c>
      <c r="AK507" s="17" t="b">
        <f t="shared" ca="1" si="9738"/>
        <v>0</v>
      </c>
      <c r="AL507" s="17" t="b">
        <f t="shared" ca="1" si="9739"/>
        <v>0</v>
      </c>
      <c r="AM507" s="17" t="b">
        <f t="shared" ca="1" si="9740"/>
        <v>0</v>
      </c>
      <c r="AN507" s="17">
        <f t="shared" ca="1" si="9741"/>
        <v>0</v>
      </c>
      <c r="AO507" s="24" t="str">
        <f t="shared" ca="1" si="9742"/>
        <v/>
      </c>
      <c r="AP507" s="24" t="str">
        <f t="shared" ca="1" si="9743"/>
        <v/>
      </c>
      <c r="AQ507" s="17" t="b">
        <f t="shared" ca="1" si="9744"/>
        <v>0</v>
      </c>
      <c r="AR507" s="17" t="b">
        <f t="shared" ca="1" si="9745"/>
        <v>0</v>
      </c>
      <c r="AS507" s="17" t="b">
        <f t="shared" ca="1" si="9746"/>
        <v>0</v>
      </c>
      <c r="AT507" s="17" t="b">
        <f t="shared" ca="1" si="9747"/>
        <v>0</v>
      </c>
      <c r="AU507" s="17" t="b">
        <f t="shared" ca="1" si="9748"/>
        <v>1</v>
      </c>
      <c r="AV507" s="17" t="b">
        <f t="shared" ca="1" si="9749"/>
        <v>0</v>
      </c>
      <c r="AW507" s="17" t="b">
        <f t="shared" ca="1" si="9750"/>
        <v>1</v>
      </c>
      <c r="AX507" s="14" t="b">
        <f t="array" aca="1" ref="AX507" ca="1">IF(H507,N507&gt;0,"")</f>
        <v>1</v>
      </c>
      <c r="AY507" s="17" t="str">
        <f t="shared" ca="1" si="9751"/>
        <v>C3:C4</v>
      </c>
      <c r="AZ507" s="17" t="b">
        <f t="array" aca="1" ref="AZ507" ca="1">IF(AY507&lt;&gt;"",SUM(1*ISERROR(MATCH(INDIRECT(AY507),INDIRECT(K507),0)))=0,"")</f>
        <v>1</v>
      </c>
      <c r="BA507" s="17" t="b">
        <f t="shared" ca="1" si="9752"/>
        <v>1</v>
      </c>
      <c r="BB507" s="17" t="b">
        <v>0</v>
      </c>
      <c r="BC507" s="17" t="b">
        <f t="shared" ca="1" si="9753"/>
        <v>1</v>
      </c>
      <c r="BD507" s="17" t="b">
        <f t="shared" ca="1" si="9754"/>
        <v>0</v>
      </c>
      <c r="BE507" s="17" t="b">
        <f t="shared" ca="1" si="9755"/>
        <v>0</v>
      </c>
      <c r="BF507" s="17" t="b">
        <f t="shared" ca="1" si="9756"/>
        <v>0</v>
      </c>
      <c r="BG507" s="17" t="b">
        <f t="shared" ca="1" si="9757"/>
        <v>0</v>
      </c>
      <c r="BH507" s="17" t="b">
        <f t="shared" ca="1" si="9758"/>
        <v>1</v>
      </c>
      <c r="BI507" s="17">
        <f t="shared" ca="1" si="9759"/>
        <v>2</v>
      </c>
      <c r="BJ507" s="17" t="b">
        <f t="shared" ca="1" si="9760"/>
        <v>0</v>
      </c>
      <c r="BK507" s="17" t="str">
        <f t="shared" ca="1" si="9761"/>
        <v/>
      </c>
      <c r="BL507" s="17" t="str">
        <f t="shared" ca="1" si="9762"/>
        <v/>
      </c>
      <c r="BM507" s="17" t="str">
        <f t="shared" ca="1" si="9763"/>
        <v>F</v>
      </c>
      <c r="BN507" s="17" t="str">
        <f t="shared" ca="1" si="9764"/>
        <v>F</v>
      </c>
      <c r="BO507" s="17" t="str">
        <f t="shared" ca="1" si="9765"/>
        <v>N</v>
      </c>
      <c r="BP507" s="14" t="b">
        <f t="shared" ca="1" si="9766"/>
        <v>1</v>
      </c>
      <c r="BQ507" s="35"/>
      <c r="BX507" s="16"/>
      <c r="BY507" s="16"/>
      <c r="BZ507" s="16"/>
      <c r="CA507" s="16"/>
      <c r="CB507" s="16"/>
      <c r="CC507" s="16"/>
      <c r="CD507" s="16"/>
      <c r="CE507" s="16"/>
      <c r="CF507" s="16"/>
      <c r="CN507" s="14">
        <f ca="1">IF(H507,IFERROR(IsVariableNameLegal(O507),0),0)</f>
        <v>0</v>
      </c>
      <c r="CO507" s="14" t="str">
        <f t="array" aca="1" ref="CO507" ca="1">IF(H507,IF(COUNTIF(INDIRECT(wew!$C$13),O507)&gt;1,TRIM(SUBSTITUTE(_xll.MCONCAT(IF((INDIRECT(wew!$C$13)=O507)*(COLUMN(INDIRECT(wew!$C$13))&lt;&gt;D507+1),-1+COLUMN(INDIRECT(wew!$C$13)),"")," "),"  "," ")),""),"")</f>
        <v/>
      </c>
      <c r="CP507" s="14" t="str">
        <f t="array" aca="1" ref="CP507" ca="1">IF(P507&lt;&gt;"",IF(LEN(P507)&gt;150,1,""),"")</f>
        <v/>
      </c>
      <c r="CQ507" s="14" t="str">
        <f t="array" aca="1" ref="CQ507" ca="1">IF(AND(H507,NOT(ster!$J$3)),IF(COUNTIF(INDIRECT(wew!$C$15),P507)&gt;1,TRIM(SUBSTITUTE(_xll.MCONCAT(IF((INDIRECT(wew!$C$15)=P507)*(COLUMN(INDIRECT(wew!$C$15))&lt;&gt;D507+1),-1+COLUMN(INDIRECT(wew!$C$15)),"")," "),"  "," ")),""),"")</f>
        <v/>
      </c>
      <c r="CR507" s="14" t="str">
        <f t="array" aca="1" ref="CR507" ca="1">IF(H507,IF(AND(W507&gt;0,AO507&lt;&gt;""),TRIM(SUBSTITUTE(_xll.MCONCAT(IFERROR(IF(ISNUMBER(INDIRECT(Q507)),IF((INDIRECT(ster!$D$14)&lt;&gt;"")*(INDIRECT(Q507)&lt;AO507),INDIRECT(ster!$D$14) &amp; ": " &amp;  SUBSTITUTE(IF( AV507,IFERROR(TEXT(INDIRECT(Q507),"rrrr-mm-dd") &amp;" (" &amp; INDIRECT(Q507) &amp;")",INDIRECT(Q507)),INDIRECT(Q507))," "," "),""),""),"")," "),"  "," ")),""),"")</f>
        <v/>
      </c>
      <c r="CS507" s="14" t="str">
        <f t="array" aca="1" ref="CS507" ca="1">IF(H507,IF(AND(W507&gt;0,AP507&lt;&gt;""),TRIM(SUBSTITUTE(_xll.MCONCAT(IFERROR(IF(ISNUMBER(INDIRECT(Q507)),IF((INDIRECT(ster!$D$14)&lt;&gt;"")*(INDIRECT(Q507)&gt;AP507),INDIRECT(ster!$D$14) &amp; ": " &amp;  SUBSTITUTE(IF( AV507,IFERROR(TEXT(INDIRECT(Q507),"rrrr-mm-dd")&amp;" (" &amp; INDIRECT(Q507) &amp;")",INDIRECT(Q507)),INDIRECT(Q507))," "," "),""),""),"")," "),"  "," ")),""),"")</f>
        <v/>
      </c>
      <c r="CT507" s="14" t="str">
        <f t="array" aca="1" ref="CT507" ca="1">IF(H507,IF(AND(N507&gt;0,AR507),TRIM(SUBSTITUTE(_xll.MCONCAT(IFERROR(IF(ISNUMBER(INDIRECT(Q507)),IF((INDIRECT(ster!$D$14)&lt;&gt;"")*(IFERROR(0*(MATCH(INDIRECT(Q507),INDIRECT(K507),0)&gt;0),1)),INDIRECT(ster!$D$14) &amp; ": " &amp;  SUBSTITUTE(IF( AV507,IFERROR(TEXT(INDIRECT(Q507),"rrrr-mm-dd")&amp;" (" &amp; INDIRECT(Q507) &amp;")",INDIRECT(Q507)),INDIRECT(Q507))," "," "),""),""),"")," "),"  "," ")),""),"")</f>
        <v/>
      </c>
      <c r="CU507" s="14" t="str">
        <f t="array" aca="1" ref="CU507" ca="1">IF(H507,IF(AND(V507&gt;0),TRIM(SUBSTITUTE(_xll.MCONCAT(IF((INDIRECT(ster!$D$14)&lt;&gt;"")*(IFERROR(0*(INDIRECT(Q507)&lt;&gt;""),1)),INDIRECT(ster!$D$14),"")," "),"  "," ")),""),"")</f>
        <v/>
      </c>
      <c r="CV507" s="14" t="str">
        <f t="array" aca="1" ref="CV507" ca="1">IF(H507,IF(AS507,
TRIM(SUBSTITUTE(_xll.MCONCAT(IF(
   (INDIRECT(ster!$D$14)&lt;&gt;"")*
   ((INDIRECT(Q507)="")+
      NOT(ISNUMBER(INDIRECT(Q507)))*
      NOT(ISERROR(MATCH(INDIRECT(Q507),INDIRECT(K507),0)))
    ),
      INDIRECT(ster!$D$14),
   "")," "),"  "," ")),
""),"")</f>
        <v/>
      </c>
      <c r="CW507" s="14" t="str">
        <f t="array" aca="1" ref="CW507" ca="1">IF(H507,IF(AND(AQ507),TRIM(SUBSTITUTE(_xll.MCONCAT(IFERROR(IF(ISNUMBER(INDIRECT(Q507)),IF((INDIRECT(ster!$D$14)&lt;&gt;"")*(INDIRECT(Q507)&lt;&gt;INT(INDIRECT(Q507))),INDIRECT(ster!$D$14) &amp; ": " &amp; INDIRECT(Q507),""),""),"")," "),"  "," ")),""),"")</f>
        <v/>
      </c>
      <c r="CX507" s="14" t="str">
        <f t="array" aca="1" ref="CX507" ca="1">IF(H507,IF(OR(AU507,AV507),TRIM(SUBSTITUTE(_xll.MCONCAT(IF((INDIRECT(ster!$D$14)&lt;&gt;"")*NOT(ISNUMBER(INDIRECT(Q507))),IF(ISERROR(MATCH(INDIRECT(Q507),INDIRECT(K507),0)),IFERROR(IF(INDIRECT(Q507)&lt;&gt;"",INDIRECT(ster!$D$14) &amp; ": " &amp; SUBSTITUTE(INDIRECT(Q507)," "," "),""),""),""),"")," "),"  "," ")),""),"")</f>
        <v/>
      </c>
      <c r="CY507" s="14" t="str">
        <f t="array" aca="1" ref="CY507" ca="1">IF(H507,IF(AE507,TRIM(SUBSTITUTE(_xll.MCONCAT(IF((INDIRECT(ster!$D$14)&lt;&gt;"")*IFERROR(NOT(INDIRECT(AF507)),FALSE),IF(ISERROR(MATCH(INDIRECT(Q507),INDIRECT(K507),0)),IFERROR(IF(INDIRECT(Q507)&lt;&gt;"",INDIRECT(ster!$D$14)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CZ507" s="14" t="str">
        <f t="array" aca="1" ref="CZ507" ca="1">IF(H507,IF(AH507,TRIM(SUBSTITUTE(_xll.MCONCAT(IF((INDIRECT(ster!$D$14)&lt;&gt;"")*IFERROR(NOT(INDIRECT(AI507)),FALSE),IF(ISERROR(MATCH(INDIRECT(Q507),INDIRECT(K507),0)),IFERROR(IF(INDIRECT(Q507)&lt;&gt;"",INDIRECT(ster!$D$14)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DC507" s="14" t="str">
        <f ca="1">SUBSTITUTE(SUBSTITUTE(SUBSTITUTE(SUBSTITUTE(_xll.MCONCAT(DG507:DS507,"■"),"■■","■"),"■■","■"),"■■","■"),"■■","■")</f>
        <v>■</v>
      </c>
      <c r="DD507" s="14" t="str">
        <f t="shared" ca="1" si="9767"/>
        <v/>
      </c>
      <c r="DE507" s="14" t="str">
        <f t="shared" ca="1" si="9768"/>
        <v/>
      </c>
      <c r="DF507" s="14" t="str">
        <f t="shared" ca="1" si="9769"/>
        <v/>
      </c>
      <c r="DG507" s="14" t="str">
        <f t="shared" ca="1" si="9770"/>
        <v/>
      </c>
      <c r="DH507" s="14" t="str">
        <f t="shared" ca="1" si="9771"/>
        <v/>
      </c>
      <c r="DI507" s="14" t="str">
        <f t="shared" ca="1" si="9772"/>
        <v/>
      </c>
      <c r="DJ507" s="14" t="str">
        <f t="shared" ca="1" si="9773"/>
        <v/>
      </c>
      <c r="DK507" s="14" t="str">
        <f t="shared" ca="1" si="9774"/>
        <v/>
      </c>
      <c r="DL507" s="14" t="str">
        <f t="shared" ca="1" si="9775"/>
        <v/>
      </c>
      <c r="DM507" s="14" t="str">
        <f t="shared" ca="1" si="9776"/>
        <v/>
      </c>
      <c r="DN507" s="14" t="str">
        <f t="array" aca="1" ref="DN507" ca="1">IF(CU507&lt;&gt;"","There are errors in the entered values in the following cases: " &amp;SUBSTITUTE(CU507," ",", "),"")</f>
        <v/>
      </c>
      <c r="DO507" s="14" t="str">
        <f t="shared" ca="1" si="9777"/>
        <v/>
      </c>
      <c r="DP507" s="14" t="str">
        <f t="shared" ca="1" si="9778"/>
        <v/>
      </c>
      <c r="DQ507" s="14" t="str">
        <f t="shared" ca="1" si="9779"/>
        <v/>
      </c>
      <c r="DR507" s="14" t="str">
        <f t="shared" ca="1" si="9780"/>
        <v/>
      </c>
      <c r="DS507" s="14" t="str">
        <f t="shared" ca="1" si="9781"/>
        <v/>
      </c>
      <c r="DZ507" s="14" t="b">
        <f t="shared" ca="1" si="9782"/>
        <v>0</v>
      </c>
      <c r="EA507" s="14" t="str">
        <f t="shared" ca="1" si="9783"/>
        <v>Blood transfusion in the last 5 years (q_131)</v>
      </c>
      <c r="EB507" s="14" t="str">
        <f t="shared" ca="1" si="9784"/>
        <v xml:space="preserve">Values must be numeric. </v>
      </c>
      <c r="EC507" s="14" t="str">
        <f t="shared" ca="1" si="9785"/>
        <v xml:space="preserve">Blood transfusion in the last 5 years (q_131): Values must be numeric. </v>
      </c>
      <c r="ED507" s="14" t="str">
        <f t="shared" ca="1" si="9786"/>
        <v/>
      </c>
      <c r="EE507" s="14" t="str">
        <f t="shared" ca="1" si="9787"/>
        <v>Values must be numeric</v>
      </c>
      <c r="EF507" s="14" t="str">
        <f t="shared" ca="1" si="9788"/>
        <v/>
      </c>
      <c r="EG507" s="14" t="str">
        <f t="shared" ca="1" si="9789"/>
        <v/>
      </c>
      <c r="EM507" s="14" t="b">
        <f t="shared" ca="1" si="9790"/>
        <v>1</v>
      </c>
      <c r="EN507" s="14">
        <f t="shared" ca="1" si="9791"/>
        <v>475</v>
      </c>
      <c r="EO507" s="14" t="str">
        <f t="shared" ca="1" si="9792"/>
        <v>q_131</v>
      </c>
      <c r="EP507" s="14" t="str">
        <f t="shared" ca="1" si="9793"/>
        <v xml:space="preserve">Blood transfusion in the last 5 years (q_131): Values must be numeric. </v>
      </c>
      <c r="EQ507" s="14" t="str">
        <f t="shared" ca="1" si="9794"/>
        <v/>
      </c>
    </row>
    <row r="508" spans="2:147" s="14" customFormat="1">
      <c r="B508" s="14" t="str">
        <f t="shared" ca="1" si="9720"/>
        <v/>
      </c>
      <c r="C508" s="14">
        <f t="shared" ca="1" si="9721"/>
        <v>476</v>
      </c>
      <c r="D508" s="14">
        <f t="shared" si="9722"/>
        <v>506</v>
      </c>
      <c r="E508" s="14" t="str">
        <f t="shared" ca="1" si="9723"/>
        <v>D</v>
      </c>
      <c r="F508" s="14" t="str">
        <f t="shared" ca="1" si="9724"/>
        <v>q_132</v>
      </c>
      <c r="G508" s="14" t="str">
        <f t="shared" ca="1" si="9725"/>
        <v>Blood transfusion &gt; 5 years</v>
      </c>
      <c r="H508" s="14" t="b">
        <f t="shared" ca="1" si="9726"/>
        <v>1</v>
      </c>
      <c r="I508" s="14" t="str">
        <f ca="1">IF($H508,ADDRESS(3,(D508+1)*2-1,4,,"["&amp;wew!$G$7&amp;"]"&amp;_sheetname_labels)&amp;":"&amp;ADDRESS(2+ster!$B$20,(D508+1)*2-1,4),"")</f>
        <v>[DBTemplate.xlsm]labels!ALY3:ALY61</v>
      </c>
      <c r="J508" s="14">
        <f t="array" aca="1" ref="J508" ca="1">IF(H508,MAX(0,MAX(IF(INDIRECT(I508)&lt;&gt;"",ROW(INDIRECT(I508)),""))-2),"")</f>
        <v>2</v>
      </c>
      <c r="K508" s="14" t="str">
        <f ca="1">IF($H508,IF($J508&gt;0,ADDRESS(3,(D508+1)*2-1,4,,"["&amp;wew!$G$7&amp;"]"&amp;_sheetname_labels)&amp;":"&amp;ADDRESS(2+J508,(D508+1)*2-1,4),""),"")</f>
        <v>[DBTemplate.xlsm]labels!ALY3:ALY4</v>
      </c>
      <c r="L508" s="14" t="str">
        <f ca="1">IF($H508,IF($J508&gt;0,ADDRESS(3,(D508+1)*2,4,,"["&amp;wew!$G$7&amp;"]"&amp;_sheetname_labels)&amp;":"&amp;ADDRESS(2+J508,(D508+1)*2,4),""),"")</f>
        <v>[DBTemplate.xlsm]labels!ALZ3:ALZ4</v>
      </c>
      <c r="M508" s="14">
        <f t="shared" ca="1" si="9727"/>
        <v>0</v>
      </c>
      <c r="N508" s="14">
        <f t="shared" ca="1" si="9728"/>
        <v>2</v>
      </c>
      <c r="O508" s="14" t="str">
        <f t="shared" ca="1" si="9729"/>
        <v>q_132</v>
      </c>
      <c r="P508" s="14" t="str">
        <f t="shared" ca="1" si="9730"/>
        <v>Blood transfusion &gt; 5 years</v>
      </c>
      <c r="Q508" s="14" t="str">
        <f ca="1">IF($BP508,ADDRESS(3,D508+1,4,,"["&amp;wew!$G$7&amp;"]"&amp;_sheetname_dataframe)&amp;":"&amp;ADDRESS(2+ster!$C$14,D508+1,4),"")</f>
        <v>[DBTemplate.xlsm]data_frame!SM3:SM3</v>
      </c>
      <c r="R508" s="14" t="str">
        <f>IF($BP508,IF(MID(_xll.FORMULATEXT(INDEX(INDIRECT(Q508),1)),1,1)="=", _xll.FORMULATEXT(INDEX(INDIRECT(Q508),1),2,TRUE),""),"")</f>
        <v/>
      </c>
      <c r="S508" s="14">
        <f t="array" aca="1" ref="S508" ca="1">IF(H508,SUM(IF((IFERROR(INDIRECT(Q508)&lt;&gt;"",FALSE))*(INDIRECT(ster!$D$14)&lt;&gt;""),1,0)),"")</f>
        <v>1</v>
      </c>
      <c r="T508" s="14">
        <f t="array" aca="1" ref="T508" ca="1">IF(H508,IF(M508&gt;0,SUM(IFERROR(1*(MATCH(INDIRECT(Q508),INDIRECT(K508),0)&gt;0),0)*(INDIRECT(ster!$D$14)&lt;&gt;"")*NOT(ISNUMBER(INDIRECT(Q508)))),0),"")</f>
        <v>0</v>
      </c>
      <c r="U508" s="14">
        <f t="array" aca="1" ref="U508" ca="1">IF(H508,SUM((IFERROR(INDIRECT(Q508)="",FALSE))*(INDIRECT(ster!$D$14)&lt;&gt;"")),"")</f>
        <v>0</v>
      </c>
      <c r="V508" s="14">
        <f t="array" aca="1" ref="V508" ca="1">IF(H508,SUM((IFERROR(INDIRECT(Q508)="#ąś",TRUE))*(INDIRECT(ster!$D$14)&lt;&gt;"")),"")</f>
        <v>0</v>
      </c>
      <c r="W508" s="14">
        <f t="array" aca="1" ref="W508" ca="1">IF(H508,SUM(ISNUMBER(INDIRECT(Q508))*(INDIRECT(ster!$D$14)&lt;&gt;"")),"")</f>
        <v>1</v>
      </c>
      <c r="X508" s="14">
        <f t="array" aca="1" ref="X508" ca="1">IF(AND(H508,W508&gt;0),IF(wew!$B$3,MIN(IF((INDIRECT(ster!$D$14)&lt;&gt;"")*IFERROR(INDIRECT($Q508)&lt;&gt;"",FALSE),IFERROR(INDIRECT($Q508),"X"),"X")),"&lt;włącz podświetlanie wartości&gt;"),"—")</f>
        <v>2</v>
      </c>
      <c r="Y508" s="14">
        <f t="array" aca="1" ref="Y508" ca="1">IF(AND(H508,W508&gt;0),IF(wew!$B$3,MAX(IF((INDIRECT(ster!$D$14)&lt;&gt;"")*IFERROR(INDIRECT($Q508)&lt;&gt;"",FALSE),IFERROR(INDIRECT($Q508),"X"),"X")),"&lt;włącz podświetlanie wartości&gt;"),"—")</f>
        <v>2</v>
      </c>
      <c r="Z508" s="14">
        <f t="shared" ca="1" si="9731"/>
        <v>0</v>
      </c>
      <c r="AA508" s="12">
        <f t="shared" ca="1" si="9732"/>
        <v>1</v>
      </c>
      <c r="AB508" s="17">
        <f t="array" aca="1" ref="AB508" ca="1">IF(H508,IF(W508&gt;0,SUM((INDIRECT(ster!$D$14)&lt;&gt;"")*IFERROR((INDIRECT(Q508)&lt;&gt;"")*(INDIRECT(Q508)=INT(INDIRECT(Q508))),0)),0),"")</f>
        <v>1</v>
      </c>
      <c r="AC508" s="17">
        <f t="array" aca="1" ref="AC508" ca="1">IF(H508,W508-AB508,"")</f>
        <v>0</v>
      </c>
      <c r="AD508" s="17">
        <f t="shared" ca="1" si="9733"/>
        <v>1</v>
      </c>
      <c r="AE508" s="17" t="b">
        <f t="shared" ca="1" si="9734"/>
        <v>0</v>
      </c>
      <c r="AF508" s="17" t="str">
        <f ca="1">IF(AE508,IF($H508,ADDRESS(3,D508+2,4,,"["&amp;wew!$G$7&amp;"]"&amp;_sheetname_dataframe)&amp;":"&amp;ADDRESS(2+ster!$C$14,D508+2,4),""),"")</f>
        <v/>
      </c>
      <c r="AG508" s="17" t="str">
        <f t="shared" ca="1" si="9735"/>
        <v/>
      </c>
      <c r="AH508" s="17" t="b">
        <f t="shared" ca="1" si="9736"/>
        <v>0</v>
      </c>
      <c r="AI508" s="17" t="str">
        <f ca="1">IF(AH508,IF($H508,ADDRESS(3,D508+3,4,,"["&amp;wew!$G$7&amp;"]"&amp;_sheetname_dataframe)&amp;":"&amp;ADDRESS(2+ster!$C$14,D508+3,4),""),"")</f>
        <v/>
      </c>
      <c r="AJ508" s="17" t="str">
        <f t="shared" ca="1" si="9737"/>
        <v/>
      </c>
      <c r="AK508" s="17" t="b">
        <f t="shared" ca="1" si="9738"/>
        <v>0</v>
      </c>
      <c r="AL508" s="17" t="b">
        <f t="shared" ca="1" si="9739"/>
        <v>0</v>
      </c>
      <c r="AM508" s="17" t="b">
        <f t="shared" ca="1" si="9740"/>
        <v>0</v>
      </c>
      <c r="AN508" s="17">
        <f t="shared" ca="1" si="9741"/>
        <v>0</v>
      </c>
      <c r="AO508" s="24" t="str">
        <f t="shared" ca="1" si="9742"/>
        <v/>
      </c>
      <c r="AP508" s="24" t="str">
        <f t="shared" ca="1" si="9743"/>
        <v/>
      </c>
      <c r="AQ508" s="17" t="b">
        <f t="shared" ca="1" si="9744"/>
        <v>0</v>
      </c>
      <c r="AR508" s="17" t="b">
        <f t="shared" ca="1" si="9745"/>
        <v>0</v>
      </c>
      <c r="AS508" s="17" t="b">
        <f t="shared" ca="1" si="9746"/>
        <v>0</v>
      </c>
      <c r="AT508" s="17" t="b">
        <f t="shared" ca="1" si="9747"/>
        <v>0</v>
      </c>
      <c r="AU508" s="17" t="b">
        <f t="shared" ca="1" si="9748"/>
        <v>1</v>
      </c>
      <c r="AV508" s="17" t="b">
        <f t="shared" ca="1" si="9749"/>
        <v>0</v>
      </c>
      <c r="AW508" s="17" t="b">
        <f t="shared" ca="1" si="9750"/>
        <v>1</v>
      </c>
      <c r="AX508" s="14" t="b">
        <f t="array" aca="1" ref="AX508" ca="1">IF(H508,N508&gt;0,"")</f>
        <v>1</v>
      </c>
      <c r="AY508" s="17" t="str">
        <f t="shared" ca="1" si="9751"/>
        <v>C3:C4</v>
      </c>
      <c r="AZ508" s="17" t="b">
        <f t="array" aca="1" ref="AZ508" ca="1">IF(AY508&lt;&gt;"",SUM(1*ISERROR(MATCH(INDIRECT(AY508),INDIRECT(K508),0)))=0,"")</f>
        <v>1</v>
      </c>
      <c r="BA508" s="17" t="b">
        <f t="shared" ca="1" si="9752"/>
        <v>1</v>
      </c>
      <c r="BB508" s="17" t="b">
        <v>0</v>
      </c>
      <c r="BC508" s="17" t="b">
        <f t="shared" ca="1" si="9753"/>
        <v>1</v>
      </c>
      <c r="BD508" s="17" t="b">
        <f t="shared" ca="1" si="9754"/>
        <v>0</v>
      </c>
      <c r="BE508" s="17" t="b">
        <f t="shared" ca="1" si="9755"/>
        <v>0</v>
      </c>
      <c r="BF508" s="17" t="b">
        <f t="shared" ca="1" si="9756"/>
        <v>0</v>
      </c>
      <c r="BG508" s="17" t="b">
        <f t="shared" ca="1" si="9757"/>
        <v>0</v>
      </c>
      <c r="BH508" s="17" t="b">
        <f t="shared" ca="1" si="9758"/>
        <v>1</v>
      </c>
      <c r="BI508" s="17">
        <f t="shared" ca="1" si="9759"/>
        <v>2</v>
      </c>
      <c r="BJ508" s="17" t="b">
        <f t="shared" ca="1" si="9760"/>
        <v>0</v>
      </c>
      <c r="BK508" s="17" t="str">
        <f t="shared" ca="1" si="9761"/>
        <v/>
      </c>
      <c r="BL508" s="17" t="str">
        <f t="shared" ca="1" si="9762"/>
        <v/>
      </c>
      <c r="BM508" s="17" t="str">
        <f t="shared" ca="1" si="9763"/>
        <v>F</v>
      </c>
      <c r="BN508" s="17" t="str">
        <f t="shared" ca="1" si="9764"/>
        <v>F</v>
      </c>
      <c r="BO508" s="17" t="str">
        <f t="shared" ca="1" si="9765"/>
        <v>N</v>
      </c>
      <c r="BP508" s="14" t="b">
        <f t="shared" ca="1" si="9766"/>
        <v>1</v>
      </c>
      <c r="BQ508" s="35"/>
      <c r="BX508" s="16"/>
      <c r="BY508" s="16"/>
      <c r="BZ508" s="16"/>
      <c r="CA508" s="16"/>
      <c r="CB508" s="16"/>
      <c r="CC508" s="16"/>
      <c r="CD508" s="16"/>
      <c r="CE508" s="16"/>
      <c r="CF508" s="16"/>
      <c r="CN508" s="14">
        <f ca="1">IF(H508,IFERROR(IsVariableNameLegal(O508),0),0)</f>
        <v>0</v>
      </c>
      <c r="CO508" s="14" t="str">
        <f t="array" aca="1" ref="CO508" ca="1">IF(H508,IF(COUNTIF(INDIRECT(wew!$C$13),O508)&gt;1,TRIM(SUBSTITUTE(_xll.MCONCAT(IF((INDIRECT(wew!$C$13)=O508)*(COLUMN(INDIRECT(wew!$C$13))&lt;&gt;D508+1),-1+COLUMN(INDIRECT(wew!$C$13)),"")," "),"  "," ")),""),"")</f>
        <v/>
      </c>
      <c r="CP508" s="14" t="str">
        <f t="array" aca="1" ref="CP508" ca="1">IF(P508&lt;&gt;"",IF(LEN(P508)&gt;150,1,""),"")</f>
        <v/>
      </c>
      <c r="CQ508" s="14" t="str">
        <f t="array" aca="1" ref="CQ508" ca="1">IF(AND(H508,NOT(ster!$J$3)),IF(COUNTIF(INDIRECT(wew!$C$15),P508)&gt;1,TRIM(SUBSTITUTE(_xll.MCONCAT(IF((INDIRECT(wew!$C$15)=P508)*(COLUMN(INDIRECT(wew!$C$15))&lt;&gt;D508+1),-1+COLUMN(INDIRECT(wew!$C$15)),"")," "),"  "," ")),""),"")</f>
        <v/>
      </c>
      <c r="CR508" s="14" t="str">
        <f t="array" aca="1" ref="CR508" ca="1">IF(H508,IF(AND(W508&gt;0,AO508&lt;&gt;""),TRIM(SUBSTITUTE(_xll.MCONCAT(IFERROR(IF(ISNUMBER(INDIRECT(Q508)),IF((INDIRECT(ster!$D$14)&lt;&gt;"")*(INDIRECT(Q508)&lt;AO508),INDIRECT(ster!$D$14) &amp; ": " &amp;  SUBSTITUTE(IF( AV508,IFERROR(TEXT(INDIRECT(Q508),"rrrr-mm-dd") &amp;" (" &amp; INDIRECT(Q508) &amp;")",INDIRECT(Q508)),INDIRECT(Q508))," "," "),""),""),"")," "),"  "," ")),""),"")</f>
        <v/>
      </c>
      <c r="CS508" s="14" t="str">
        <f t="array" aca="1" ref="CS508" ca="1">IF(H508,IF(AND(W508&gt;0,AP508&lt;&gt;""),TRIM(SUBSTITUTE(_xll.MCONCAT(IFERROR(IF(ISNUMBER(INDIRECT(Q508)),IF((INDIRECT(ster!$D$14)&lt;&gt;"")*(INDIRECT(Q508)&gt;AP508),INDIRECT(ster!$D$14) &amp; ": " &amp;  SUBSTITUTE(IF( AV508,IFERROR(TEXT(INDIRECT(Q508),"rrrr-mm-dd")&amp;" (" &amp; INDIRECT(Q508) &amp;")",INDIRECT(Q508)),INDIRECT(Q508))," "," "),""),""),"")," "),"  "," ")),""),"")</f>
        <v/>
      </c>
      <c r="CT508" s="14" t="str">
        <f t="array" aca="1" ref="CT508" ca="1">IF(H508,IF(AND(N508&gt;0,AR508),TRIM(SUBSTITUTE(_xll.MCONCAT(IFERROR(IF(ISNUMBER(INDIRECT(Q508)),IF((INDIRECT(ster!$D$14)&lt;&gt;"")*(IFERROR(0*(MATCH(INDIRECT(Q508),INDIRECT(K508),0)&gt;0),1)),INDIRECT(ster!$D$14) &amp; ": " &amp;  SUBSTITUTE(IF( AV508,IFERROR(TEXT(INDIRECT(Q508),"rrrr-mm-dd")&amp;" (" &amp; INDIRECT(Q508) &amp;")",INDIRECT(Q508)),INDIRECT(Q508))," "," "),""),""),"")," "),"  "," ")),""),"")</f>
        <v/>
      </c>
      <c r="CU508" s="14" t="str">
        <f t="array" aca="1" ref="CU508" ca="1">IF(H508,IF(AND(V508&gt;0),TRIM(SUBSTITUTE(_xll.MCONCAT(IF((INDIRECT(ster!$D$14)&lt;&gt;"")*(IFERROR(0*(INDIRECT(Q508)&lt;&gt;""),1)),INDIRECT(ster!$D$14),"")," "),"  "," ")),""),"")</f>
        <v/>
      </c>
      <c r="CV508" s="14" t="str">
        <f t="array" aca="1" ref="CV508" ca="1">IF(H508,IF(AS508,
TRIM(SUBSTITUTE(_xll.MCONCAT(IF(
   (INDIRECT(ster!$D$14)&lt;&gt;"")*
   ((INDIRECT(Q508)="")+
      NOT(ISNUMBER(INDIRECT(Q508)))*
      NOT(ISERROR(MATCH(INDIRECT(Q508),INDIRECT(K508),0)))
    ),
      INDIRECT(ster!$D$14),
   "")," "),"  "," ")),
""),"")</f>
        <v/>
      </c>
      <c r="CW508" s="14" t="str">
        <f t="array" aca="1" ref="CW508" ca="1">IF(H508,IF(AND(AQ508),TRIM(SUBSTITUTE(_xll.MCONCAT(IFERROR(IF(ISNUMBER(INDIRECT(Q508)),IF((INDIRECT(ster!$D$14)&lt;&gt;"")*(INDIRECT(Q508)&lt;&gt;INT(INDIRECT(Q508))),INDIRECT(ster!$D$14) &amp; ": " &amp; INDIRECT(Q508),""),""),"")," "),"  "," ")),""),"")</f>
        <v/>
      </c>
      <c r="CX508" s="14" t="str">
        <f t="array" aca="1" ref="CX508" ca="1">IF(H508,IF(OR(AU508,AV508),TRIM(SUBSTITUTE(_xll.MCONCAT(IF((INDIRECT(ster!$D$14)&lt;&gt;"")*NOT(ISNUMBER(INDIRECT(Q508))),IF(ISERROR(MATCH(INDIRECT(Q508),INDIRECT(K508),0)),IFERROR(IF(INDIRECT(Q508)&lt;&gt;"",INDIRECT(ster!$D$14) &amp; ": " &amp; SUBSTITUTE(INDIRECT(Q508)," "," "),""),""),""),"")," "),"  "," ")),""),"")</f>
        <v/>
      </c>
      <c r="CY508" s="14" t="str">
        <f t="array" aca="1" ref="CY508" ca="1">IF(H508,IF(AE508,TRIM(SUBSTITUTE(_xll.MCONCAT(IF((INDIRECT(ster!$D$14)&lt;&gt;"")*IFERROR(NOT(INDIRECT(AF508)),FALSE),IF(ISERROR(MATCH(INDIRECT(Q508),INDIRECT(K508),0)),IFERROR(IF(INDIRECT(Q508)&lt;&gt;"",INDIRECT(ster!$D$14)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CZ508" s="14" t="str">
        <f t="array" aca="1" ref="CZ508" ca="1">IF(H508,IF(AH508,TRIM(SUBSTITUTE(_xll.MCONCAT(IF((INDIRECT(ster!$D$14)&lt;&gt;"")*IFERROR(NOT(INDIRECT(AI508)),FALSE),IF(ISERROR(MATCH(INDIRECT(Q508),INDIRECT(K508),0)),IFERROR(IF(INDIRECT(Q508)&lt;&gt;"",INDIRECT(ster!$D$14)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DC508" s="14" t="str">
        <f ca="1">SUBSTITUTE(SUBSTITUTE(SUBSTITUTE(SUBSTITUTE(_xll.MCONCAT(DG508:DS508,"■"),"■■","■"),"■■","■"),"■■","■"),"■■","■")</f>
        <v>■</v>
      </c>
      <c r="DD508" s="14" t="str">
        <f t="shared" ca="1" si="9767"/>
        <v/>
      </c>
      <c r="DE508" s="14" t="str">
        <f t="shared" ca="1" si="9768"/>
        <v/>
      </c>
      <c r="DF508" s="14" t="str">
        <f t="shared" ca="1" si="9769"/>
        <v/>
      </c>
      <c r="DG508" s="14" t="str">
        <f t="shared" ca="1" si="9770"/>
        <v/>
      </c>
      <c r="DH508" s="14" t="str">
        <f t="shared" ca="1" si="9771"/>
        <v/>
      </c>
      <c r="DI508" s="14" t="str">
        <f t="shared" ca="1" si="9772"/>
        <v/>
      </c>
      <c r="DJ508" s="14" t="str">
        <f t="shared" ca="1" si="9773"/>
        <v/>
      </c>
      <c r="DK508" s="14" t="str">
        <f t="shared" ca="1" si="9774"/>
        <v/>
      </c>
      <c r="DL508" s="14" t="str">
        <f t="shared" ca="1" si="9775"/>
        <v/>
      </c>
      <c r="DM508" s="14" t="str">
        <f t="shared" ca="1" si="9776"/>
        <v/>
      </c>
      <c r="DN508" s="14" t="str">
        <f t="array" aca="1" ref="DN508" ca="1">IF(CU508&lt;&gt;"","There are errors in the entered values in the following cases: " &amp;SUBSTITUTE(CU508," ",", "),"")</f>
        <v/>
      </c>
      <c r="DO508" s="14" t="str">
        <f t="shared" ca="1" si="9777"/>
        <v/>
      </c>
      <c r="DP508" s="14" t="str">
        <f t="shared" ca="1" si="9778"/>
        <v/>
      </c>
      <c r="DQ508" s="14" t="str">
        <f t="shared" ca="1" si="9779"/>
        <v/>
      </c>
      <c r="DR508" s="14" t="str">
        <f t="shared" ca="1" si="9780"/>
        <v/>
      </c>
      <c r="DS508" s="14" t="str">
        <f t="shared" ca="1" si="9781"/>
        <v/>
      </c>
      <c r="DZ508" s="14" t="b">
        <f t="shared" ca="1" si="9782"/>
        <v>0</v>
      </c>
      <c r="EA508" s="14" t="str">
        <f t="shared" ca="1" si="9783"/>
        <v>Blood transfusion &gt; 5 years (q_132)</v>
      </c>
      <c r="EB508" s="14" t="str">
        <f t="shared" ca="1" si="9784"/>
        <v xml:space="preserve">Values must be numeric. </v>
      </c>
      <c r="EC508" s="14" t="str">
        <f t="shared" ca="1" si="9785"/>
        <v xml:space="preserve">Blood transfusion &gt; 5 years (q_132): Values must be numeric. </v>
      </c>
      <c r="ED508" s="14" t="str">
        <f t="shared" ca="1" si="9786"/>
        <v/>
      </c>
      <c r="EE508" s="14" t="str">
        <f t="shared" ca="1" si="9787"/>
        <v>Values must be numeric</v>
      </c>
      <c r="EF508" s="14" t="str">
        <f t="shared" ca="1" si="9788"/>
        <v/>
      </c>
      <c r="EG508" s="14" t="str">
        <f t="shared" ca="1" si="9789"/>
        <v/>
      </c>
      <c r="EM508" s="14" t="b">
        <f t="shared" ca="1" si="9790"/>
        <v>1</v>
      </c>
      <c r="EN508" s="14">
        <f t="shared" ca="1" si="9791"/>
        <v>476</v>
      </c>
      <c r="EO508" s="14" t="str">
        <f t="shared" ca="1" si="9792"/>
        <v>q_132</v>
      </c>
      <c r="EP508" s="14" t="str">
        <f t="shared" ca="1" si="9793"/>
        <v xml:space="preserve">Blood transfusion &gt; 5 years (q_132): Values must be numeric. </v>
      </c>
      <c r="EQ508" s="14" t="str">
        <f t="shared" ca="1" si="9794"/>
        <v/>
      </c>
    </row>
    <row r="509" spans="2:147" s="14" customFormat="1">
      <c r="B509" s="14" t="str">
        <f t="shared" ca="1" si="9720"/>
        <v/>
      </c>
      <c r="C509" s="14">
        <f t="shared" ca="1" si="9721"/>
        <v>477</v>
      </c>
      <c r="D509" s="14">
        <f t="shared" si="9722"/>
        <v>507</v>
      </c>
      <c r="E509" s="14" t="str">
        <f t="shared" ca="1" si="9723"/>
        <v>D</v>
      </c>
      <c r="F509" s="14" t="str">
        <f t="shared" ca="1" si="9724"/>
        <v>q_133</v>
      </c>
      <c r="G509" s="14" t="str">
        <f t="shared" ca="1" si="9725"/>
        <v>Blood donor in the last 5 years</v>
      </c>
      <c r="H509" s="14" t="b">
        <f t="shared" ca="1" si="9726"/>
        <v>1</v>
      </c>
      <c r="I509" s="14" t="str">
        <f ca="1">IF($H509,ADDRESS(3,(D509+1)*2-1,4,,"["&amp;wew!$G$7&amp;"]"&amp;_sheetname_labels)&amp;":"&amp;ADDRESS(2+ster!$B$20,(D509+1)*2-1,4),"")</f>
        <v>[DBTemplate.xlsm]labels!AMA3:AMA61</v>
      </c>
      <c r="J509" s="14">
        <f t="array" aca="1" ref="J509" ca="1">IF(H509,MAX(0,MAX(IF(INDIRECT(I509)&lt;&gt;"",ROW(INDIRECT(I509)),""))-2),"")</f>
        <v>2</v>
      </c>
      <c r="K509" s="14" t="str">
        <f ca="1">IF($H509,IF($J509&gt;0,ADDRESS(3,(D509+1)*2-1,4,,"["&amp;wew!$G$7&amp;"]"&amp;_sheetname_labels)&amp;":"&amp;ADDRESS(2+J509,(D509+1)*2-1,4),""),"")</f>
        <v>[DBTemplate.xlsm]labels!AMA3:AMA4</v>
      </c>
      <c r="L509" s="14" t="str">
        <f ca="1">IF($H509,IF($J509&gt;0,ADDRESS(3,(D509+1)*2,4,,"["&amp;wew!$G$7&amp;"]"&amp;_sheetname_labels)&amp;":"&amp;ADDRESS(2+J509,(D509+1)*2,4),""),"")</f>
        <v>[DBTemplate.xlsm]labels!AMB3:AMB4</v>
      </c>
      <c r="M509" s="14">
        <f t="shared" ca="1" si="9727"/>
        <v>0</v>
      </c>
      <c r="N509" s="14">
        <f t="shared" ca="1" si="9728"/>
        <v>2</v>
      </c>
      <c r="O509" s="14" t="str">
        <f t="shared" ca="1" si="9729"/>
        <v>q_133</v>
      </c>
      <c r="P509" s="14" t="str">
        <f t="shared" ca="1" si="9730"/>
        <v>Blood donor in the last 5 years</v>
      </c>
      <c r="Q509" s="14" t="str">
        <f ca="1">IF($BP509,ADDRESS(3,D509+1,4,,"["&amp;wew!$G$7&amp;"]"&amp;_sheetname_dataframe)&amp;":"&amp;ADDRESS(2+ster!$C$14,D509+1,4),"")</f>
        <v>[DBTemplate.xlsm]data_frame!SN3:SN3</v>
      </c>
      <c r="R509" s="14" t="str">
        <f>IF($BP509,IF(MID(_xll.FORMULATEXT(INDEX(INDIRECT(Q509),1)),1,1)="=", _xll.FORMULATEXT(INDEX(INDIRECT(Q509),1),2,TRUE),""),"")</f>
        <v/>
      </c>
      <c r="S509" s="14">
        <f t="array" aca="1" ref="S509" ca="1">IF(H509,SUM(IF((IFERROR(INDIRECT(Q509)&lt;&gt;"",FALSE))*(INDIRECT(ster!$D$14)&lt;&gt;""),1,0)),"")</f>
        <v>1</v>
      </c>
      <c r="T509" s="14">
        <f t="array" aca="1" ref="T509" ca="1">IF(H509,IF(M509&gt;0,SUM(IFERROR(1*(MATCH(INDIRECT(Q509),INDIRECT(K509),0)&gt;0),0)*(INDIRECT(ster!$D$14)&lt;&gt;"")*NOT(ISNUMBER(INDIRECT(Q509)))),0),"")</f>
        <v>0</v>
      </c>
      <c r="U509" s="14">
        <f t="array" aca="1" ref="U509" ca="1">IF(H509,SUM((IFERROR(INDIRECT(Q509)="",FALSE))*(INDIRECT(ster!$D$14)&lt;&gt;"")),"")</f>
        <v>0</v>
      </c>
      <c r="V509" s="14">
        <f t="array" aca="1" ref="V509" ca="1">IF(H509,SUM((IFERROR(INDIRECT(Q509)="#ąś",TRUE))*(INDIRECT(ster!$D$14)&lt;&gt;"")),"")</f>
        <v>0</v>
      </c>
      <c r="W509" s="14">
        <f t="array" aca="1" ref="W509" ca="1">IF(H509,SUM(ISNUMBER(INDIRECT(Q509))*(INDIRECT(ster!$D$14)&lt;&gt;"")),"")</f>
        <v>1</v>
      </c>
      <c r="X509" s="14">
        <f t="array" aca="1" ref="X509" ca="1">IF(AND(H509,W509&gt;0),IF(wew!$B$3,MIN(IF((INDIRECT(ster!$D$14)&lt;&gt;"")*IFERROR(INDIRECT($Q509)&lt;&gt;"",FALSE),IFERROR(INDIRECT($Q509),"X"),"X")),"&lt;włącz podświetlanie wartości&gt;"),"—")</f>
        <v>2</v>
      </c>
      <c r="Y509" s="14">
        <f t="array" aca="1" ref="Y509" ca="1">IF(AND(H509,W509&gt;0),IF(wew!$B$3,MAX(IF((INDIRECT(ster!$D$14)&lt;&gt;"")*IFERROR(INDIRECT($Q509)&lt;&gt;"",FALSE),IFERROR(INDIRECT($Q509),"X"),"X")),"&lt;włącz podświetlanie wartości&gt;"),"—")</f>
        <v>2</v>
      </c>
      <c r="Z509" s="14">
        <f t="shared" ca="1" si="9731"/>
        <v>0</v>
      </c>
      <c r="AA509" s="12">
        <f t="shared" ca="1" si="9732"/>
        <v>1</v>
      </c>
      <c r="AB509" s="17">
        <f t="array" aca="1" ref="AB509" ca="1">IF(H509,IF(W509&gt;0,SUM((INDIRECT(ster!$D$14)&lt;&gt;"")*IFERROR((INDIRECT(Q509)&lt;&gt;"")*(INDIRECT(Q509)=INT(INDIRECT(Q509))),0)),0),"")</f>
        <v>1</v>
      </c>
      <c r="AC509" s="17">
        <f t="array" aca="1" ref="AC509" ca="1">IF(H509,W509-AB509,"")</f>
        <v>0</v>
      </c>
      <c r="AD509" s="17">
        <f t="shared" ca="1" si="9733"/>
        <v>1</v>
      </c>
      <c r="AE509" s="17" t="b">
        <f t="shared" ca="1" si="9734"/>
        <v>0</v>
      </c>
      <c r="AF509" s="17" t="str">
        <f ca="1">IF(AE509,IF($H509,ADDRESS(3,D509+2,4,,"["&amp;wew!$G$7&amp;"]"&amp;_sheetname_dataframe)&amp;":"&amp;ADDRESS(2+ster!$C$14,D509+2,4),""),"")</f>
        <v/>
      </c>
      <c r="AG509" s="17" t="str">
        <f t="shared" ca="1" si="9735"/>
        <v/>
      </c>
      <c r="AH509" s="17" t="b">
        <f t="shared" ca="1" si="9736"/>
        <v>0</v>
      </c>
      <c r="AI509" s="17" t="str">
        <f ca="1">IF(AH509,IF($H509,ADDRESS(3,D509+3,4,,"["&amp;wew!$G$7&amp;"]"&amp;_sheetname_dataframe)&amp;":"&amp;ADDRESS(2+ster!$C$14,D509+3,4),""),"")</f>
        <v/>
      </c>
      <c r="AJ509" s="17" t="str">
        <f t="shared" ca="1" si="9737"/>
        <v/>
      </c>
      <c r="AK509" s="17" t="b">
        <f t="shared" ca="1" si="9738"/>
        <v>0</v>
      </c>
      <c r="AL509" s="17" t="b">
        <f t="shared" ca="1" si="9739"/>
        <v>0</v>
      </c>
      <c r="AM509" s="17" t="b">
        <f t="shared" ca="1" si="9740"/>
        <v>0</v>
      </c>
      <c r="AN509" s="17">
        <f t="shared" ca="1" si="9741"/>
        <v>0</v>
      </c>
      <c r="AO509" s="24" t="str">
        <f t="shared" ca="1" si="9742"/>
        <v/>
      </c>
      <c r="AP509" s="24" t="str">
        <f t="shared" ca="1" si="9743"/>
        <v/>
      </c>
      <c r="AQ509" s="17" t="b">
        <f t="shared" ca="1" si="9744"/>
        <v>0</v>
      </c>
      <c r="AR509" s="17" t="b">
        <f t="shared" ca="1" si="9745"/>
        <v>0</v>
      </c>
      <c r="AS509" s="17" t="b">
        <f t="shared" ca="1" si="9746"/>
        <v>0</v>
      </c>
      <c r="AT509" s="17" t="b">
        <f t="shared" ca="1" si="9747"/>
        <v>0</v>
      </c>
      <c r="AU509" s="17" t="b">
        <f t="shared" ca="1" si="9748"/>
        <v>1</v>
      </c>
      <c r="AV509" s="17" t="b">
        <f t="shared" ca="1" si="9749"/>
        <v>0</v>
      </c>
      <c r="AW509" s="17" t="b">
        <f t="shared" ca="1" si="9750"/>
        <v>1</v>
      </c>
      <c r="AX509" s="14" t="b">
        <f t="array" aca="1" ref="AX509" ca="1">IF(H509,N509&gt;0,"")</f>
        <v>1</v>
      </c>
      <c r="AY509" s="17" t="str">
        <f t="shared" ca="1" si="9751"/>
        <v>C3:C4</v>
      </c>
      <c r="AZ509" s="17" t="b">
        <f t="array" aca="1" ref="AZ509" ca="1">IF(AY509&lt;&gt;"",SUM(1*ISERROR(MATCH(INDIRECT(AY509),INDIRECT(K509),0)))=0,"")</f>
        <v>1</v>
      </c>
      <c r="BA509" s="17" t="b">
        <f t="shared" ca="1" si="9752"/>
        <v>1</v>
      </c>
      <c r="BB509" s="17" t="b">
        <v>0</v>
      </c>
      <c r="BC509" s="17" t="b">
        <f t="shared" ca="1" si="9753"/>
        <v>1</v>
      </c>
      <c r="BD509" s="17" t="b">
        <f t="shared" ca="1" si="9754"/>
        <v>0</v>
      </c>
      <c r="BE509" s="17" t="b">
        <f t="shared" ca="1" si="9755"/>
        <v>0</v>
      </c>
      <c r="BF509" s="17" t="b">
        <f t="shared" ca="1" si="9756"/>
        <v>0</v>
      </c>
      <c r="BG509" s="17" t="b">
        <f t="shared" ca="1" si="9757"/>
        <v>0</v>
      </c>
      <c r="BH509" s="17" t="b">
        <f t="shared" ca="1" si="9758"/>
        <v>1</v>
      </c>
      <c r="BI509" s="17">
        <f t="shared" ca="1" si="9759"/>
        <v>2</v>
      </c>
      <c r="BJ509" s="17" t="b">
        <f t="shared" ca="1" si="9760"/>
        <v>0</v>
      </c>
      <c r="BK509" s="17" t="str">
        <f t="shared" ca="1" si="9761"/>
        <v/>
      </c>
      <c r="BL509" s="17" t="str">
        <f t="shared" ca="1" si="9762"/>
        <v/>
      </c>
      <c r="BM509" s="17" t="str">
        <f t="shared" ca="1" si="9763"/>
        <v>F</v>
      </c>
      <c r="BN509" s="17" t="str">
        <f t="shared" ca="1" si="9764"/>
        <v>F</v>
      </c>
      <c r="BO509" s="17" t="str">
        <f t="shared" ca="1" si="9765"/>
        <v>N</v>
      </c>
      <c r="BP509" s="14" t="b">
        <f t="shared" ca="1" si="9766"/>
        <v>1</v>
      </c>
      <c r="BQ509" s="35"/>
      <c r="BX509" s="16"/>
      <c r="BY509" s="16"/>
      <c r="BZ509" s="16"/>
      <c r="CA509" s="16"/>
      <c r="CB509" s="16"/>
      <c r="CC509" s="16"/>
      <c r="CD509" s="16"/>
      <c r="CE509" s="16"/>
      <c r="CF509" s="16"/>
      <c r="CN509" s="14">
        <f ca="1">IF(H509,IFERROR(IsVariableNameLegal(O509),0),0)</f>
        <v>0</v>
      </c>
      <c r="CO509" s="14" t="str">
        <f t="array" aca="1" ref="CO509" ca="1">IF(H509,IF(COUNTIF(INDIRECT(wew!$C$13),O509)&gt;1,TRIM(SUBSTITUTE(_xll.MCONCAT(IF((INDIRECT(wew!$C$13)=O509)*(COLUMN(INDIRECT(wew!$C$13))&lt;&gt;D509+1),-1+COLUMN(INDIRECT(wew!$C$13)),"")," "),"  "," ")),""),"")</f>
        <v/>
      </c>
      <c r="CP509" s="14" t="str">
        <f t="array" aca="1" ref="CP509" ca="1">IF(P509&lt;&gt;"",IF(LEN(P509)&gt;150,1,""),"")</f>
        <v/>
      </c>
      <c r="CQ509" s="14" t="str">
        <f t="array" aca="1" ref="CQ509" ca="1">IF(AND(H509,NOT(ster!$J$3)),IF(COUNTIF(INDIRECT(wew!$C$15),P509)&gt;1,TRIM(SUBSTITUTE(_xll.MCONCAT(IF((INDIRECT(wew!$C$15)=P509)*(COLUMN(INDIRECT(wew!$C$15))&lt;&gt;D509+1),-1+COLUMN(INDIRECT(wew!$C$15)),"")," "),"  "," ")),""),"")</f>
        <v/>
      </c>
      <c r="CR509" s="14" t="str">
        <f t="array" aca="1" ref="CR509" ca="1">IF(H509,IF(AND(W509&gt;0,AO509&lt;&gt;""),TRIM(SUBSTITUTE(_xll.MCONCAT(IFERROR(IF(ISNUMBER(INDIRECT(Q509)),IF((INDIRECT(ster!$D$14)&lt;&gt;"")*(INDIRECT(Q509)&lt;AO509),INDIRECT(ster!$D$14) &amp; ": " &amp;  SUBSTITUTE(IF( AV509,IFERROR(TEXT(INDIRECT(Q509),"rrrr-mm-dd") &amp;" (" &amp; INDIRECT(Q509) &amp;")",INDIRECT(Q509)),INDIRECT(Q509))," "," "),""),""),"")," "),"  "," ")),""),"")</f>
        <v/>
      </c>
      <c r="CS509" s="14" t="str">
        <f t="array" aca="1" ref="CS509" ca="1">IF(H509,IF(AND(W509&gt;0,AP509&lt;&gt;""),TRIM(SUBSTITUTE(_xll.MCONCAT(IFERROR(IF(ISNUMBER(INDIRECT(Q509)),IF((INDIRECT(ster!$D$14)&lt;&gt;"")*(INDIRECT(Q509)&gt;AP509),INDIRECT(ster!$D$14) &amp; ": " &amp;  SUBSTITUTE(IF( AV509,IFERROR(TEXT(INDIRECT(Q509),"rrrr-mm-dd")&amp;" (" &amp; INDIRECT(Q509) &amp;")",INDIRECT(Q509)),INDIRECT(Q509))," "," "),""),""),"")," "),"  "," ")),""),"")</f>
        <v/>
      </c>
      <c r="CT509" s="14" t="str">
        <f t="array" aca="1" ref="CT509" ca="1">IF(H509,IF(AND(N509&gt;0,AR509),TRIM(SUBSTITUTE(_xll.MCONCAT(IFERROR(IF(ISNUMBER(INDIRECT(Q509)),IF((INDIRECT(ster!$D$14)&lt;&gt;"")*(IFERROR(0*(MATCH(INDIRECT(Q509),INDIRECT(K509),0)&gt;0),1)),INDIRECT(ster!$D$14) &amp; ": " &amp;  SUBSTITUTE(IF( AV509,IFERROR(TEXT(INDIRECT(Q509),"rrrr-mm-dd")&amp;" (" &amp; INDIRECT(Q509) &amp;")",INDIRECT(Q509)),INDIRECT(Q509))," "," "),""),""),"")," "),"  "," ")),""),"")</f>
        <v/>
      </c>
      <c r="CU509" s="14" t="str">
        <f t="array" aca="1" ref="CU509" ca="1">IF(H509,IF(AND(V509&gt;0),TRIM(SUBSTITUTE(_xll.MCONCAT(IF((INDIRECT(ster!$D$14)&lt;&gt;"")*(IFERROR(0*(INDIRECT(Q509)&lt;&gt;""),1)),INDIRECT(ster!$D$14),"")," "),"  "," ")),""),"")</f>
        <v/>
      </c>
      <c r="CV509" s="14" t="str">
        <f t="array" aca="1" ref="CV509" ca="1">IF(H509,IF(AS509,
TRIM(SUBSTITUTE(_xll.MCONCAT(IF(
   (INDIRECT(ster!$D$14)&lt;&gt;"")*
   ((INDIRECT(Q509)="")+
      NOT(ISNUMBER(INDIRECT(Q509)))*
      NOT(ISERROR(MATCH(INDIRECT(Q509),INDIRECT(K509),0)))
    ),
      INDIRECT(ster!$D$14),
   "")," "),"  "," ")),
""),"")</f>
        <v/>
      </c>
      <c r="CW509" s="14" t="str">
        <f t="array" aca="1" ref="CW509" ca="1">IF(H509,IF(AND(AQ509),TRIM(SUBSTITUTE(_xll.MCONCAT(IFERROR(IF(ISNUMBER(INDIRECT(Q509)),IF((INDIRECT(ster!$D$14)&lt;&gt;"")*(INDIRECT(Q509)&lt;&gt;INT(INDIRECT(Q509))),INDIRECT(ster!$D$14) &amp; ": " &amp; INDIRECT(Q509),""),""),"")," "),"  "," ")),""),"")</f>
        <v/>
      </c>
      <c r="CX509" s="14" t="str">
        <f t="array" aca="1" ref="CX509" ca="1">IF(H509,IF(OR(AU509,AV509),TRIM(SUBSTITUTE(_xll.MCONCAT(IF((INDIRECT(ster!$D$14)&lt;&gt;"")*NOT(ISNUMBER(INDIRECT(Q509))),IF(ISERROR(MATCH(INDIRECT(Q509),INDIRECT(K509),0)),IFERROR(IF(INDIRECT(Q509)&lt;&gt;"",INDIRECT(ster!$D$14) &amp; ": " &amp; SUBSTITUTE(INDIRECT(Q509)," "," "),""),""),""),"")," "),"  "," ")),""),"")</f>
        <v/>
      </c>
      <c r="CY509" s="14" t="str">
        <f t="array" aca="1" ref="CY509" ca="1">IF(H509,IF(AE509,TRIM(SUBSTITUTE(_xll.MCONCAT(IF((INDIRECT(ster!$D$14)&lt;&gt;"")*IFERROR(NOT(INDIRECT(AF509)),FALSE),IF(ISERROR(MATCH(INDIRECT(Q509),INDIRECT(K509),0)),IFERROR(IF(INDIRECT(Q509)&lt;&gt;"",INDIRECT(ster!$D$14)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CZ509" s="14" t="str">
        <f t="array" aca="1" ref="CZ509" ca="1">IF(H509,IF(AH509,TRIM(SUBSTITUTE(_xll.MCONCAT(IF((INDIRECT(ster!$D$14)&lt;&gt;"")*IFERROR(NOT(INDIRECT(AI509)),FALSE),IF(ISERROR(MATCH(INDIRECT(Q509),INDIRECT(K509),0)),IFERROR(IF(INDIRECT(Q509)&lt;&gt;"",INDIRECT(ster!$D$14)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DC509" s="14" t="str">
        <f ca="1">SUBSTITUTE(SUBSTITUTE(SUBSTITUTE(SUBSTITUTE(_xll.MCONCAT(DG509:DS509,"■"),"■■","■"),"■■","■"),"■■","■"),"■■","■")</f>
        <v>■</v>
      </c>
      <c r="DD509" s="14" t="str">
        <f t="shared" ca="1" si="9767"/>
        <v/>
      </c>
      <c r="DE509" s="14" t="str">
        <f t="shared" ca="1" si="9768"/>
        <v/>
      </c>
      <c r="DF509" s="14" t="str">
        <f t="shared" ca="1" si="9769"/>
        <v/>
      </c>
      <c r="DG509" s="14" t="str">
        <f t="shared" ca="1" si="9770"/>
        <v/>
      </c>
      <c r="DH509" s="14" t="str">
        <f t="shared" ca="1" si="9771"/>
        <v/>
      </c>
      <c r="DI509" s="14" t="str">
        <f t="shared" ca="1" si="9772"/>
        <v/>
      </c>
      <c r="DJ509" s="14" t="str">
        <f t="shared" ca="1" si="9773"/>
        <v/>
      </c>
      <c r="DK509" s="14" t="str">
        <f t="shared" ca="1" si="9774"/>
        <v/>
      </c>
      <c r="DL509" s="14" t="str">
        <f t="shared" ca="1" si="9775"/>
        <v/>
      </c>
      <c r="DM509" s="14" t="str">
        <f t="shared" ca="1" si="9776"/>
        <v/>
      </c>
      <c r="DN509" s="14" t="str">
        <f t="array" aca="1" ref="DN509" ca="1">IF(CU509&lt;&gt;"","There are errors in the entered values in the following cases: " &amp;SUBSTITUTE(CU509," ",", "),"")</f>
        <v/>
      </c>
      <c r="DO509" s="14" t="str">
        <f t="shared" ca="1" si="9777"/>
        <v/>
      </c>
      <c r="DP509" s="14" t="str">
        <f t="shared" ca="1" si="9778"/>
        <v/>
      </c>
      <c r="DQ509" s="14" t="str">
        <f t="shared" ca="1" si="9779"/>
        <v/>
      </c>
      <c r="DR509" s="14" t="str">
        <f t="shared" ca="1" si="9780"/>
        <v/>
      </c>
      <c r="DS509" s="14" t="str">
        <f t="shared" ca="1" si="9781"/>
        <v/>
      </c>
      <c r="DZ509" s="14" t="b">
        <f t="shared" ca="1" si="9782"/>
        <v>0</v>
      </c>
      <c r="EA509" s="14" t="str">
        <f t="shared" ca="1" si="9783"/>
        <v>Blood donor in the last 5 years (q_133)</v>
      </c>
      <c r="EB509" s="14" t="str">
        <f t="shared" ca="1" si="9784"/>
        <v xml:space="preserve">Values must be numeric. </v>
      </c>
      <c r="EC509" s="14" t="str">
        <f t="shared" ca="1" si="9785"/>
        <v xml:space="preserve">Blood donor in the last 5 years (q_133): Values must be numeric. </v>
      </c>
      <c r="ED509" s="14" t="str">
        <f t="shared" ca="1" si="9786"/>
        <v/>
      </c>
      <c r="EE509" s="14" t="str">
        <f t="shared" ca="1" si="9787"/>
        <v>Values must be numeric</v>
      </c>
      <c r="EF509" s="14" t="str">
        <f t="shared" ca="1" si="9788"/>
        <v/>
      </c>
      <c r="EG509" s="14" t="str">
        <f t="shared" ca="1" si="9789"/>
        <v/>
      </c>
      <c r="EM509" s="14" t="b">
        <f t="shared" ca="1" si="9790"/>
        <v>1</v>
      </c>
      <c r="EN509" s="14">
        <f t="shared" ca="1" si="9791"/>
        <v>477</v>
      </c>
      <c r="EO509" s="14" t="str">
        <f t="shared" ca="1" si="9792"/>
        <v>q_133</v>
      </c>
      <c r="EP509" s="14" t="str">
        <f t="shared" ca="1" si="9793"/>
        <v xml:space="preserve">Blood donor in the last 5 years (q_133): Values must be numeric. </v>
      </c>
      <c r="EQ509" s="14" t="str">
        <f t="shared" ca="1" si="9794"/>
        <v/>
      </c>
    </row>
    <row r="510" spans="2:147" s="14" customFormat="1">
      <c r="B510" s="14" t="str">
        <f t="shared" ca="1" si="9720"/>
        <v/>
      </c>
      <c r="C510" s="14">
        <f t="shared" ca="1" si="9721"/>
        <v>478</v>
      </c>
      <c r="D510" s="14">
        <f t="shared" si="9722"/>
        <v>508</v>
      </c>
      <c r="E510" s="14" t="str">
        <f t="shared" ca="1" si="9723"/>
        <v>D</v>
      </c>
      <c r="F510" s="14" t="str">
        <f t="shared" ca="1" si="9724"/>
        <v>q_134</v>
      </c>
      <c r="G510" s="14" t="str">
        <f t="shared" ca="1" si="9725"/>
        <v>Blood donor &gt; 5 years</v>
      </c>
      <c r="H510" s="14" t="b">
        <f t="shared" ca="1" si="9726"/>
        <v>1</v>
      </c>
      <c r="I510" s="14" t="str">
        <f ca="1">IF($H510,ADDRESS(3,(D510+1)*2-1,4,,"["&amp;wew!$G$7&amp;"]"&amp;_sheetname_labels)&amp;":"&amp;ADDRESS(2+ster!$B$20,(D510+1)*2-1,4),"")</f>
        <v>[DBTemplate.xlsm]labels!AMC3:AMC61</v>
      </c>
      <c r="J510" s="14">
        <f t="array" aca="1" ref="J510" ca="1">IF(H510,MAX(0,MAX(IF(INDIRECT(I510)&lt;&gt;"",ROW(INDIRECT(I510)),""))-2),"")</f>
        <v>2</v>
      </c>
      <c r="K510" s="14" t="str">
        <f ca="1">IF($H510,IF($J510&gt;0,ADDRESS(3,(D510+1)*2-1,4,,"["&amp;wew!$G$7&amp;"]"&amp;_sheetname_labels)&amp;":"&amp;ADDRESS(2+J510,(D510+1)*2-1,4),""),"")</f>
        <v>[DBTemplate.xlsm]labels!AMC3:AMC4</v>
      </c>
      <c r="L510" s="14" t="str">
        <f ca="1">IF($H510,IF($J510&gt;0,ADDRESS(3,(D510+1)*2,4,,"["&amp;wew!$G$7&amp;"]"&amp;_sheetname_labels)&amp;":"&amp;ADDRESS(2+J510,(D510+1)*2,4),""),"")</f>
        <v>[DBTemplate.xlsm]labels!AMD3:AMD4</v>
      </c>
      <c r="M510" s="14">
        <f t="shared" ca="1" si="9727"/>
        <v>0</v>
      </c>
      <c r="N510" s="14">
        <f t="shared" ca="1" si="9728"/>
        <v>2</v>
      </c>
      <c r="O510" s="14" t="str">
        <f t="shared" ca="1" si="9729"/>
        <v>q_134</v>
      </c>
      <c r="P510" s="14" t="str">
        <f t="shared" ca="1" si="9730"/>
        <v>Blood donor &gt; 5 years</v>
      </c>
      <c r="Q510" s="14" t="str">
        <f ca="1">IF($BP510,ADDRESS(3,D510+1,4,,"["&amp;wew!$G$7&amp;"]"&amp;_sheetname_dataframe)&amp;":"&amp;ADDRESS(2+ster!$C$14,D510+1,4),"")</f>
        <v>[DBTemplate.xlsm]data_frame!SO3:SO3</v>
      </c>
      <c r="R510" s="14" t="str">
        <f>IF($BP510,IF(MID(_xll.FORMULATEXT(INDEX(INDIRECT(Q510),1)),1,1)="=", _xll.FORMULATEXT(INDEX(INDIRECT(Q510),1),2,TRUE),""),"")</f>
        <v/>
      </c>
      <c r="S510" s="14">
        <f t="array" aca="1" ref="S510" ca="1">IF(H510,SUM(IF((IFERROR(INDIRECT(Q510)&lt;&gt;"",FALSE))*(INDIRECT(ster!$D$14)&lt;&gt;""),1,0)),"")</f>
        <v>1</v>
      </c>
      <c r="T510" s="14">
        <f t="array" aca="1" ref="T510" ca="1">IF(H510,IF(M510&gt;0,SUM(IFERROR(1*(MATCH(INDIRECT(Q510),INDIRECT(K510),0)&gt;0),0)*(INDIRECT(ster!$D$14)&lt;&gt;"")*NOT(ISNUMBER(INDIRECT(Q510)))),0),"")</f>
        <v>0</v>
      </c>
      <c r="U510" s="14">
        <f t="array" aca="1" ref="U510" ca="1">IF(H510,SUM((IFERROR(INDIRECT(Q510)="",FALSE))*(INDIRECT(ster!$D$14)&lt;&gt;"")),"")</f>
        <v>0</v>
      </c>
      <c r="V510" s="14">
        <f t="array" aca="1" ref="V510" ca="1">IF(H510,SUM((IFERROR(INDIRECT(Q510)="#ąś",TRUE))*(INDIRECT(ster!$D$14)&lt;&gt;"")),"")</f>
        <v>0</v>
      </c>
      <c r="W510" s="14">
        <f t="array" aca="1" ref="W510" ca="1">IF(H510,SUM(ISNUMBER(INDIRECT(Q510))*(INDIRECT(ster!$D$14)&lt;&gt;"")),"")</f>
        <v>1</v>
      </c>
      <c r="X510" s="14">
        <f t="array" aca="1" ref="X510" ca="1">IF(AND(H510,W510&gt;0),IF(wew!$B$3,MIN(IF((INDIRECT(ster!$D$14)&lt;&gt;"")*IFERROR(INDIRECT($Q510)&lt;&gt;"",FALSE),IFERROR(INDIRECT($Q510),"X"),"X")),"&lt;włącz podświetlanie wartości&gt;"),"—")</f>
        <v>2</v>
      </c>
      <c r="Y510" s="14">
        <f t="array" aca="1" ref="Y510" ca="1">IF(AND(H510,W510&gt;0),IF(wew!$B$3,MAX(IF((INDIRECT(ster!$D$14)&lt;&gt;"")*IFERROR(INDIRECT($Q510)&lt;&gt;"",FALSE),IFERROR(INDIRECT($Q510),"X"),"X")),"&lt;włącz podświetlanie wartości&gt;"),"—")</f>
        <v>2</v>
      </c>
      <c r="Z510" s="14">
        <f t="shared" ca="1" si="9731"/>
        <v>0</v>
      </c>
      <c r="AA510" s="12">
        <f t="shared" ca="1" si="9732"/>
        <v>1</v>
      </c>
      <c r="AB510" s="17">
        <f t="array" aca="1" ref="AB510" ca="1">IF(H510,IF(W510&gt;0,SUM((INDIRECT(ster!$D$14)&lt;&gt;"")*IFERROR((INDIRECT(Q510)&lt;&gt;"")*(INDIRECT(Q510)=INT(INDIRECT(Q510))),0)),0),"")</f>
        <v>1</v>
      </c>
      <c r="AC510" s="17">
        <f t="array" aca="1" ref="AC510" ca="1">IF(H510,W510-AB510,"")</f>
        <v>0</v>
      </c>
      <c r="AD510" s="17">
        <f t="shared" ca="1" si="9733"/>
        <v>1</v>
      </c>
      <c r="AE510" s="17" t="b">
        <f t="shared" ca="1" si="9734"/>
        <v>0</v>
      </c>
      <c r="AF510" s="17" t="str">
        <f ca="1">IF(AE510,IF($H510,ADDRESS(3,D510+2,4,,"["&amp;wew!$G$7&amp;"]"&amp;_sheetname_dataframe)&amp;":"&amp;ADDRESS(2+ster!$C$14,D510+2,4),""),"")</f>
        <v/>
      </c>
      <c r="AG510" s="17" t="str">
        <f t="shared" ca="1" si="9735"/>
        <v/>
      </c>
      <c r="AH510" s="17" t="b">
        <f t="shared" ca="1" si="9736"/>
        <v>0</v>
      </c>
      <c r="AI510" s="17" t="str">
        <f ca="1">IF(AH510,IF($H510,ADDRESS(3,D510+3,4,,"["&amp;wew!$G$7&amp;"]"&amp;_sheetname_dataframe)&amp;":"&amp;ADDRESS(2+ster!$C$14,D510+3,4),""),"")</f>
        <v/>
      </c>
      <c r="AJ510" s="17" t="str">
        <f t="shared" ca="1" si="9737"/>
        <v/>
      </c>
      <c r="AK510" s="17" t="b">
        <f t="shared" ca="1" si="9738"/>
        <v>0</v>
      </c>
      <c r="AL510" s="17" t="b">
        <f t="shared" ca="1" si="9739"/>
        <v>0</v>
      </c>
      <c r="AM510" s="17" t="b">
        <f t="shared" ca="1" si="9740"/>
        <v>0</v>
      </c>
      <c r="AN510" s="17">
        <f t="shared" ca="1" si="9741"/>
        <v>0</v>
      </c>
      <c r="AO510" s="24" t="str">
        <f t="shared" ca="1" si="9742"/>
        <v/>
      </c>
      <c r="AP510" s="24" t="str">
        <f t="shared" ca="1" si="9743"/>
        <v/>
      </c>
      <c r="AQ510" s="17" t="b">
        <f t="shared" ca="1" si="9744"/>
        <v>0</v>
      </c>
      <c r="AR510" s="17" t="b">
        <f t="shared" ca="1" si="9745"/>
        <v>0</v>
      </c>
      <c r="AS510" s="17" t="b">
        <f t="shared" ca="1" si="9746"/>
        <v>0</v>
      </c>
      <c r="AT510" s="17" t="b">
        <f t="shared" ca="1" si="9747"/>
        <v>0</v>
      </c>
      <c r="AU510" s="17" t="b">
        <f t="shared" ca="1" si="9748"/>
        <v>1</v>
      </c>
      <c r="AV510" s="17" t="b">
        <f t="shared" ca="1" si="9749"/>
        <v>0</v>
      </c>
      <c r="AW510" s="17" t="b">
        <f t="shared" ca="1" si="9750"/>
        <v>1</v>
      </c>
      <c r="AX510" s="14" t="b">
        <f t="array" aca="1" ref="AX510" ca="1">IF(H510,N510&gt;0,"")</f>
        <v>1</v>
      </c>
      <c r="AY510" s="17" t="str">
        <f t="shared" ca="1" si="9751"/>
        <v>C3:C4</v>
      </c>
      <c r="AZ510" s="17" t="b">
        <f t="array" aca="1" ref="AZ510" ca="1">IF(AY510&lt;&gt;"",SUM(1*ISERROR(MATCH(INDIRECT(AY510),INDIRECT(K510),0)))=0,"")</f>
        <v>1</v>
      </c>
      <c r="BA510" s="17" t="b">
        <f t="shared" ca="1" si="9752"/>
        <v>1</v>
      </c>
      <c r="BB510" s="17" t="b">
        <v>0</v>
      </c>
      <c r="BC510" s="17" t="b">
        <f t="shared" ca="1" si="9753"/>
        <v>1</v>
      </c>
      <c r="BD510" s="17" t="b">
        <f t="shared" ca="1" si="9754"/>
        <v>0</v>
      </c>
      <c r="BE510" s="17" t="b">
        <f t="shared" ca="1" si="9755"/>
        <v>0</v>
      </c>
      <c r="BF510" s="17" t="b">
        <f t="shared" ca="1" si="9756"/>
        <v>0</v>
      </c>
      <c r="BG510" s="17" t="b">
        <f t="shared" ca="1" si="9757"/>
        <v>0</v>
      </c>
      <c r="BH510" s="17" t="b">
        <f t="shared" ca="1" si="9758"/>
        <v>1</v>
      </c>
      <c r="BI510" s="17">
        <f t="shared" ca="1" si="9759"/>
        <v>2</v>
      </c>
      <c r="BJ510" s="17" t="b">
        <f t="shared" ca="1" si="9760"/>
        <v>0</v>
      </c>
      <c r="BK510" s="17" t="str">
        <f t="shared" ca="1" si="9761"/>
        <v/>
      </c>
      <c r="BL510" s="17" t="str">
        <f t="shared" ca="1" si="9762"/>
        <v/>
      </c>
      <c r="BM510" s="17" t="str">
        <f t="shared" ca="1" si="9763"/>
        <v>F</v>
      </c>
      <c r="BN510" s="17" t="str">
        <f t="shared" ca="1" si="9764"/>
        <v>F</v>
      </c>
      <c r="BO510" s="17" t="str">
        <f t="shared" ca="1" si="9765"/>
        <v>N</v>
      </c>
      <c r="BP510" s="14" t="b">
        <f t="shared" ca="1" si="9766"/>
        <v>1</v>
      </c>
      <c r="BQ510" s="35"/>
      <c r="BX510" s="16"/>
      <c r="BY510" s="16"/>
      <c r="BZ510" s="16"/>
      <c r="CA510" s="16"/>
      <c r="CB510" s="16"/>
      <c r="CC510" s="16"/>
      <c r="CD510" s="16"/>
      <c r="CE510" s="16"/>
      <c r="CF510" s="16"/>
      <c r="CN510" s="14">
        <f ca="1">IF(H510,IFERROR(IsVariableNameLegal(O510),0),0)</f>
        <v>0</v>
      </c>
      <c r="CO510" s="14" t="str">
        <f t="array" aca="1" ref="CO510" ca="1">IF(H510,IF(COUNTIF(INDIRECT(wew!$C$13),O510)&gt;1,TRIM(SUBSTITUTE(_xll.MCONCAT(IF((INDIRECT(wew!$C$13)=O510)*(COLUMN(INDIRECT(wew!$C$13))&lt;&gt;D510+1),-1+COLUMN(INDIRECT(wew!$C$13)),"")," "),"  "," ")),""),"")</f>
        <v/>
      </c>
      <c r="CP510" s="14" t="str">
        <f t="array" aca="1" ref="CP510" ca="1">IF(P510&lt;&gt;"",IF(LEN(P510)&gt;150,1,""),"")</f>
        <v/>
      </c>
      <c r="CQ510" s="14" t="str">
        <f t="array" aca="1" ref="CQ510" ca="1">IF(AND(H510,NOT(ster!$J$3)),IF(COUNTIF(INDIRECT(wew!$C$15),P510)&gt;1,TRIM(SUBSTITUTE(_xll.MCONCAT(IF((INDIRECT(wew!$C$15)=P510)*(COLUMN(INDIRECT(wew!$C$15))&lt;&gt;D510+1),-1+COLUMN(INDIRECT(wew!$C$15)),"")," "),"  "," ")),""),"")</f>
        <v/>
      </c>
      <c r="CR510" s="14" t="str">
        <f t="array" aca="1" ref="CR510" ca="1">IF(H510,IF(AND(W510&gt;0,AO510&lt;&gt;""),TRIM(SUBSTITUTE(_xll.MCONCAT(IFERROR(IF(ISNUMBER(INDIRECT(Q510)),IF((INDIRECT(ster!$D$14)&lt;&gt;"")*(INDIRECT(Q510)&lt;AO510),INDIRECT(ster!$D$14) &amp; ": " &amp;  SUBSTITUTE(IF( AV510,IFERROR(TEXT(INDIRECT(Q510),"rrrr-mm-dd") &amp;" (" &amp; INDIRECT(Q510) &amp;")",INDIRECT(Q510)),INDIRECT(Q510))," "," "),""),""),"")," "),"  "," ")),""),"")</f>
        <v/>
      </c>
      <c r="CS510" s="14" t="str">
        <f t="array" aca="1" ref="CS510" ca="1">IF(H510,IF(AND(W510&gt;0,AP510&lt;&gt;""),TRIM(SUBSTITUTE(_xll.MCONCAT(IFERROR(IF(ISNUMBER(INDIRECT(Q510)),IF((INDIRECT(ster!$D$14)&lt;&gt;"")*(INDIRECT(Q510)&gt;AP510),INDIRECT(ster!$D$14) &amp; ": " &amp;  SUBSTITUTE(IF( AV510,IFERROR(TEXT(INDIRECT(Q510),"rrrr-mm-dd")&amp;" (" &amp; INDIRECT(Q510) &amp;")",INDIRECT(Q510)),INDIRECT(Q510))," "," "),""),""),"")," "),"  "," ")),""),"")</f>
        <v/>
      </c>
      <c r="CT510" s="14" t="str">
        <f t="array" aca="1" ref="CT510" ca="1">IF(H510,IF(AND(N510&gt;0,AR510),TRIM(SUBSTITUTE(_xll.MCONCAT(IFERROR(IF(ISNUMBER(INDIRECT(Q510)),IF((INDIRECT(ster!$D$14)&lt;&gt;"")*(IFERROR(0*(MATCH(INDIRECT(Q510),INDIRECT(K510),0)&gt;0),1)),INDIRECT(ster!$D$14) &amp; ": " &amp;  SUBSTITUTE(IF( AV510,IFERROR(TEXT(INDIRECT(Q510),"rrrr-mm-dd")&amp;" (" &amp; INDIRECT(Q510) &amp;")",INDIRECT(Q510)),INDIRECT(Q510))," "," "),""),""),"")," "),"  "," ")),""),"")</f>
        <v/>
      </c>
      <c r="CU510" s="14" t="str">
        <f t="array" aca="1" ref="CU510" ca="1">IF(H510,IF(AND(V510&gt;0),TRIM(SUBSTITUTE(_xll.MCONCAT(IF((INDIRECT(ster!$D$14)&lt;&gt;"")*(IFERROR(0*(INDIRECT(Q510)&lt;&gt;""),1)),INDIRECT(ster!$D$14),"")," "),"  "," ")),""),"")</f>
        <v/>
      </c>
      <c r="CV510" s="14" t="str">
        <f t="array" aca="1" ref="CV510" ca="1">IF(H510,IF(AS510,
TRIM(SUBSTITUTE(_xll.MCONCAT(IF(
   (INDIRECT(ster!$D$14)&lt;&gt;"")*
   ((INDIRECT(Q510)="")+
      NOT(ISNUMBER(INDIRECT(Q510)))*
      NOT(ISERROR(MATCH(INDIRECT(Q510),INDIRECT(K510),0)))
    ),
      INDIRECT(ster!$D$14),
   "")," "),"  "," ")),
""),"")</f>
        <v/>
      </c>
      <c r="CW510" s="14" t="str">
        <f t="array" aca="1" ref="CW510" ca="1">IF(H510,IF(AND(AQ510),TRIM(SUBSTITUTE(_xll.MCONCAT(IFERROR(IF(ISNUMBER(INDIRECT(Q510)),IF((INDIRECT(ster!$D$14)&lt;&gt;"")*(INDIRECT(Q510)&lt;&gt;INT(INDIRECT(Q510))),INDIRECT(ster!$D$14) &amp; ": " &amp; INDIRECT(Q510),""),""),"")," "),"  "," ")),""),"")</f>
        <v/>
      </c>
      <c r="CX510" s="14" t="str">
        <f t="array" aca="1" ref="CX510" ca="1">IF(H510,IF(OR(AU510,AV510),TRIM(SUBSTITUTE(_xll.MCONCAT(IF((INDIRECT(ster!$D$14)&lt;&gt;"")*NOT(ISNUMBER(INDIRECT(Q510))),IF(ISERROR(MATCH(INDIRECT(Q510),INDIRECT(K510),0)),IFERROR(IF(INDIRECT(Q510)&lt;&gt;"",INDIRECT(ster!$D$14) &amp; ": " &amp; SUBSTITUTE(INDIRECT(Q510)," "," "),""),""),""),"")," "),"  "," ")),""),"")</f>
        <v/>
      </c>
      <c r="CY510" s="14" t="str">
        <f t="array" aca="1" ref="CY510" ca="1">IF(H510,IF(AE510,TRIM(SUBSTITUTE(_xll.MCONCAT(IF((INDIRECT(ster!$D$14)&lt;&gt;"")*IFERROR(NOT(INDIRECT(AF510)),FALSE),IF(ISERROR(MATCH(INDIRECT(Q510),INDIRECT(K510),0)),IFERROR(IF(INDIRECT(Q510)&lt;&gt;"",INDIRECT(ster!$D$14)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CZ510" s="14" t="str">
        <f t="array" aca="1" ref="CZ510" ca="1">IF(H510,IF(AH510,TRIM(SUBSTITUTE(_xll.MCONCAT(IF((INDIRECT(ster!$D$14)&lt;&gt;"")*IFERROR(NOT(INDIRECT(AI510)),FALSE),IF(ISERROR(MATCH(INDIRECT(Q510),INDIRECT(K510),0)),IFERROR(IF(INDIRECT(Q510)&lt;&gt;"",INDIRECT(ster!$D$14)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DC510" s="14" t="str">
        <f ca="1">SUBSTITUTE(SUBSTITUTE(SUBSTITUTE(SUBSTITUTE(_xll.MCONCAT(DG510:DS510,"■"),"■■","■"),"■■","■"),"■■","■"),"■■","■")</f>
        <v>■</v>
      </c>
      <c r="DD510" s="14" t="str">
        <f t="shared" ca="1" si="9767"/>
        <v/>
      </c>
      <c r="DE510" s="14" t="str">
        <f t="shared" ca="1" si="9768"/>
        <v/>
      </c>
      <c r="DF510" s="14" t="str">
        <f t="shared" ca="1" si="9769"/>
        <v/>
      </c>
      <c r="DG510" s="14" t="str">
        <f t="shared" ca="1" si="9770"/>
        <v/>
      </c>
      <c r="DH510" s="14" t="str">
        <f t="shared" ca="1" si="9771"/>
        <v/>
      </c>
      <c r="DI510" s="14" t="str">
        <f t="shared" ca="1" si="9772"/>
        <v/>
      </c>
      <c r="DJ510" s="14" t="str">
        <f t="shared" ca="1" si="9773"/>
        <v/>
      </c>
      <c r="DK510" s="14" t="str">
        <f t="shared" ca="1" si="9774"/>
        <v/>
      </c>
      <c r="DL510" s="14" t="str">
        <f t="shared" ca="1" si="9775"/>
        <v/>
      </c>
      <c r="DM510" s="14" t="str">
        <f t="shared" ca="1" si="9776"/>
        <v/>
      </c>
      <c r="DN510" s="14" t="str">
        <f t="array" aca="1" ref="DN510" ca="1">IF(CU510&lt;&gt;"","There are errors in the entered values in the following cases: " &amp;SUBSTITUTE(CU510," ",", "),"")</f>
        <v/>
      </c>
      <c r="DO510" s="14" t="str">
        <f t="shared" ca="1" si="9777"/>
        <v/>
      </c>
      <c r="DP510" s="14" t="str">
        <f t="shared" ca="1" si="9778"/>
        <v/>
      </c>
      <c r="DQ510" s="14" t="str">
        <f t="shared" ca="1" si="9779"/>
        <v/>
      </c>
      <c r="DR510" s="14" t="str">
        <f t="shared" ca="1" si="9780"/>
        <v/>
      </c>
      <c r="DS510" s="14" t="str">
        <f t="shared" ca="1" si="9781"/>
        <v/>
      </c>
      <c r="DZ510" s="14" t="b">
        <f t="shared" ca="1" si="9782"/>
        <v>0</v>
      </c>
      <c r="EA510" s="14" t="str">
        <f t="shared" ca="1" si="9783"/>
        <v>Blood donor &gt; 5 years (q_134)</v>
      </c>
      <c r="EB510" s="14" t="str">
        <f t="shared" ca="1" si="9784"/>
        <v xml:space="preserve">Values must be numeric. </v>
      </c>
      <c r="EC510" s="14" t="str">
        <f t="shared" ca="1" si="9785"/>
        <v xml:space="preserve">Blood donor &gt; 5 years (q_134): Values must be numeric. </v>
      </c>
      <c r="ED510" s="14" t="str">
        <f t="shared" ca="1" si="9786"/>
        <v/>
      </c>
      <c r="EE510" s="14" t="str">
        <f t="shared" ca="1" si="9787"/>
        <v>Values must be numeric</v>
      </c>
      <c r="EF510" s="14" t="str">
        <f t="shared" ca="1" si="9788"/>
        <v/>
      </c>
      <c r="EG510" s="14" t="str">
        <f t="shared" ca="1" si="9789"/>
        <v/>
      </c>
      <c r="EM510" s="14" t="b">
        <f t="shared" ca="1" si="9790"/>
        <v>1</v>
      </c>
      <c r="EN510" s="14">
        <f t="shared" ca="1" si="9791"/>
        <v>478</v>
      </c>
      <c r="EO510" s="14" t="str">
        <f t="shared" ca="1" si="9792"/>
        <v>q_134</v>
      </c>
      <c r="EP510" s="14" t="str">
        <f t="shared" ca="1" si="9793"/>
        <v xml:space="preserve">Blood donor &gt; 5 years (q_134): Values must be numeric. </v>
      </c>
      <c r="EQ510" s="14" t="str">
        <f t="shared" ca="1" si="9794"/>
        <v/>
      </c>
    </row>
    <row r="511" spans="2:147" s="14" customFormat="1">
      <c r="B511" s="14" t="str">
        <f t="shared" ca="1" si="9720"/>
        <v/>
      </c>
      <c r="C511" s="14">
        <f t="shared" ca="1" si="9721"/>
        <v>479</v>
      </c>
      <c r="D511" s="14">
        <f t="shared" si="9722"/>
        <v>509</v>
      </c>
      <c r="E511" s="14" t="str">
        <f t="shared" ca="1" si="9723"/>
        <v>D</v>
      </c>
      <c r="F511" s="14" t="str">
        <f t="shared" ca="1" si="9724"/>
        <v>q_135</v>
      </c>
      <c r="G511" s="14" t="str">
        <f t="shared" ca="1" si="9725"/>
        <v>Electric shock in the last 5 years</v>
      </c>
      <c r="H511" s="14" t="b">
        <f t="shared" ca="1" si="9726"/>
        <v>1</v>
      </c>
      <c r="I511" s="14" t="str">
        <f ca="1">IF($H511,ADDRESS(3,(D511+1)*2-1,4,,"["&amp;wew!$G$7&amp;"]"&amp;_sheetname_labels)&amp;":"&amp;ADDRESS(2+ster!$B$20,(D511+1)*2-1,4),"")</f>
        <v>[DBTemplate.xlsm]labels!AME3:AME61</v>
      </c>
      <c r="J511" s="14">
        <f t="array" aca="1" ref="J511" ca="1">IF(H511,MAX(0,MAX(IF(INDIRECT(I511)&lt;&gt;"",ROW(INDIRECT(I511)),""))-2),"")</f>
        <v>2</v>
      </c>
      <c r="K511" s="14" t="str">
        <f ca="1">IF($H511,IF($J511&gt;0,ADDRESS(3,(D511+1)*2-1,4,,"["&amp;wew!$G$7&amp;"]"&amp;_sheetname_labels)&amp;":"&amp;ADDRESS(2+J511,(D511+1)*2-1,4),""),"")</f>
        <v>[DBTemplate.xlsm]labels!AME3:AME4</v>
      </c>
      <c r="L511" s="14" t="str">
        <f ca="1">IF($H511,IF($J511&gt;0,ADDRESS(3,(D511+1)*2,4,,"["&amp;wew!$G$7&amp;"]"&amp;_sheetname_labels)&amp;":"&amp;ADDRESS(2+J511,(D511+1)*2,4),""),"")</f>
        <v>[DBTemplate.xlsm]labels!AMF3:AMF4</v>
      </c>
      <c r="M511" s="14">
        <f t="shared" ca="1" si="9727"/>
        <v>0</v>
      </c>
      <c r="N511" s="14">
        <f t="shared" ca="1" si="9728"/>
        <v>2</v>
      </c>
      <c r="O511" s="14" t="str">
        <f t="shared" ca="1" si="9729"/>
        <v>q_135</v>
      </c>
      <c r="P511" s="14" t="str">
        <f t="shared" ca="1" si="9730"/>
        <v>Electric shock in the last 5 years</v>
      </c>
      <c r="Q511" s="14" t="str">
        <f ca="1">IF($BP511,ADDRESS(3,D511+1,4,,"["&amp;wew!$G$7&amp;"]"&amp;_sheetname_dataframe)&amp;":"&amp;ADDRESS(2+ster!$C$14,D511+1,4),"")</f>
        <v>[DBTemplate.xlsm]data_frame!SP3:SP3</v>
      </c>
      <c r="R511" s="14" t="str">
        <f>IF($BP511,IF(MID(_xll.FORMULATEXT(INDEX(INDIRECT(Q511),1)),1,1)="=", _xll.FORMULATEXT(INDEX(INDIRECT(Q511),1),2,TRUE),""),"")</f>
        <v/>
      </c>
      <c r="S511" s="14">
        <f t="array" aca="1" ref="S511" ca="1">IF(H511,SUM(IF((IFERROR(INDIRECT(Q511)&lt;&gt;"",FALSE))*(INDIRECT(ster!$D$14)&lt;&gt;""),1,0)),"")</f>
        <v>1</v>
      </c>
      <c r="T511" s="14">
        <f t="array" aca="1" ref="T511" ca="1">IF(H511,IF(M511&gt;0,SUM(IFERROR(1*(MATCH(INDIRECT(Q511),INDIRECT(K511),0)&gt;0),0)*(INDIRECT(ster!$D$14)&lt;&gt;"")*NOT(ISNUMBER(INDIRECT(Q511)))),0),"")</f>
        <v>0</v>
      </c>
      <c r="U511" s="14">
        <f t="array" aca="1" ref="U511" ca="1">IF(H511,SUM((IFERROR(INDIRECT(Q511)="",FALSE))*(INDIRECT(ster!$D$14)&lt;&gt;"")),"")</f>
        <v>0</v>
      </c>
      <c r="V511" s="14">
        <f t="array" aca="1" ref="V511" ca="1">IF(H511,SUM((IFERROR(INDIRECT(Q511)="#ąś",TRUE))*(INDIRECT(ster!$D$14)&lt;&gt;"")),"")</f>
        <v>0</v>
      </c>
      <c r="W511" s="14">
        <f t="array" aca="1" ref="W511" ca="1">IF(H511,SUM(ISNUMBER(INDIRECT(Q511))*(INDIRECT(ster!$D$14)&lt;&gt;"")),"")</f>
        <v>1</v>
      </c>
      <c r="X511" s="14">
        <f t="array" aca="1" ref="X511" ca="1">IF(AND(H511,W511&gt;0),IF(wew!$B$3,MIN(IF((INDIRECT(ster!$D$14)&lt;&gt;"")*IFERROR(INDIRECT($Q511)&lt;&gt;"",FALSE),IFERROR(INDIRECT($Q511),"X"),"X")),"&lt;włącz podświetlanie wartości&gt;"),"—")</f>
        <v>2</v>
      </c>
      <c r="Y511" s="14">
        <f t="array" aca="1" ref="Y511" ca="1">IF(AND(H511,W511&gt;0),IF(wew!$B$3,MAX(IF((INDIRECT(ster!$D$14)&lt;&gt;"")*IFERROR(INDIRECT($Q511)&lt;&gt;"",FALSE),IFERROR(INDIRECT($Q511),"X"),"X")),"&lt;włącz podświetlanie wartości&gt;"),"—")</f>
        <v>2</v>
      </c>
      <c r="Z511" s="14">
        <f t="shared" ca="1" si="9731"/>
        <v>0</v>
      </c>
      <c r="AA511" s="12">
        <f t="shared" ca="1" si="9732"/>
        <v>1</v>
      </c>
      <c r="AB511" s="17">
        <f t="array" aca="1" ref="AB511" ca="1">IF(H511,IF(W511&gt;0,SUM((INDIRECT(ster!$D$14)&lt;&gt;"")*IFERROR((INDIRECT(Q511)&lt;&gt;"")*(INDIRECT(Q511)=INT(INDIRECT(Q511))),0)),0),"")</f>
        <v>1</v>
      </c>
      <c r="AC511" s="17">
        <f t="array" aca="1" ref="AC511" ca="1">IF(H511,W511-AB511,"")</f>
        <v>0</v>
      </c>
      <c r="AD511" s="17">
        <f t="shared" ca="1" si="9733"/>
        <v>1</v>
      </c>
      <c r="AE511" s="17" t="b">
        <f t="shared" ca="1" si="9734"/>
        <v>0</v>
      </c>
      <c r="AF511" s="17" t="str">
        <f ca="1">IF(AE511,IF($H511,ADDRESS(3,D511+2,4,,"["&amp;wew!$G$7&amp;"]"&amp;_sheetname_dataframe)&amp;":"&amp;ADDRESS(2+ster!$C$14,D511+2,4),""),"")</f>
        <v/>
      </c>
      <c r="AG511" s="17" t="str">
        <f t="shared" ca="1" si="9735"/>
        <v/>
      </c>
      <c r="AH511" s="17" t="b">
        <f t="shared" ca="1" si="9736"/>
        <v>0</v>
      </c>
      <c r="AI511" s="17" t="str">
        <f ca="1">IF(AH511,IF($H511,ADDRESS(3,D511+3,4,,"["&amp;wew!$G$7&amp;"]"&amp;_sheetname_dataframe)&amp;":"&amp;ADDRESS(2+ster!$C$14,D511+3,4),""),"")</f>
        <v/>
      </c>
      <c r="AJ511" s="17" t="str">
        <f t="shared" ca="1" si="9737"/>
        <v/>
      </c>
      <c r="AK511" s="17" t="b">
        <f t="shared" ca="1" si="9738"/>
        <v>0</v>
      </c>
      <c r="AL511" s="17" t="b">
        <f t="shared" ca="1" si="9739"/>
        <v>0</v>
      </c>
      <c r="AM511" s="17" t="b">
        <f t="shared" ca="1" si="9740"/>
        <v>0</v>
      </c>
      <c r="AN511" s="17">
        <f t="shared" ca="1" si="9741"/>
        <v>0</v>
      </c>
      <c r="AO511" s="24" t="str">
        <f t="shared" ca="1" si="9742"/>
        <v/>
      </c>
      <c r="AP511" s="24" t="str">
        <f t="shared" ca="1" si="9743"/>
        <v/>
      </c>
      <c r="AQ511" s="17" t="b">
        <f t="shared" ca="1" si="9744"/>
        <v>0</v>
      </c>
      <c r="AR511" s="17" t="b">
        <f t="shared" ca="1" si="9745"/>
        <v>0</v>
      </c>
      <c r="AS511" s="17" t="b">
        <f t="shared" ca="1" si="9746"/>
        <v>0</v>
      </c>
      <c r="AT511" s="17" t="b">
        <f t="shared" ca="1" si="9747"/>
        <v>0</v>
      </c>
      <c r="AU511" s="17" t="b">
        <f t="shared" ca="1" si="9748"/>
        <v>1</v>
      </c>
      <c r="AV511" s="17" t="b">
        <f t="shared" ca="1" si="9749"/>
        <v>0</v>
      </c>
      <c r="AW511" s="17" t="b">
        <f t="shared" ca="1" si="9750"/>
        <v>1</v>
      </c>
      <c r="AX511" s="14" t="b">
        <f t="array" aca="1" ref="AX511" ca="1">IF(H511,N511&gt;0,"")</f>
        <v>1</v>
      </c>
      <c r="AY511" s="17" t="str">
        <f t="shared" ca="1" si="9751"/>
        <v>C3:C4</v>
      </c>
      <c r="AZ511" s="17" t="b">
        <f t="array" aca="1" ref="AZ511" ca="1">IF(AY511&lt;&gt;"",SUM(1*ISERROR(MATCH(INDIRECT(AY511),INDIRECT(K511),0)))=0,"")</f>
        <v>1</v>
      </c>
      <c r="BA511" s="17" t="b">
        <f t="shared" ca="1" si="9752"/>
        <v>1</v>
      </c>
      <c r="BB511" s="17" t="b">
        <v>0</v>
      </c>
      <c r="BC511" s="17" t="b">
        <f t="shared" ca="1" si="9753"/>
        <v>1</v>
      </c>
      <c r="BD511" s="17" t="b">
        <f t="shared" ca="1" si="9754"/>
        <v>0</v>
      </c>
      <c r="BE511" s="17" t="b">
        <f t="shared" ca="1" si="9755"/>
        <v>0</v>
      </c>
      <c r="BF511" s="17" t="b">
        <f t="shared" ca="1" si="9756"/>
        <v>0</v>
      </c>
      <c r="BG511" s="17" t="b">
        <f t="shared" ca="1" si="9757"/>
        <v>0</v>
      </c>
      <c r="BH511" s="17" t="b">
        <f t="shared" ca="1" si="9758"/>
        <v>1</v>
      </c>
      <c r="BI511" s="17">
        <f t="shared" ca="1" si="9759"/>
        <v>2</v>
      </c>
      <c r="BJ511" s="17" t="b">
        <f t="shared" ca="1" si="9760"/>
        <v>0</v>
      </c>
      <c r="BK511" s="17" t="str">
        <f t="shared" ca="1" si="9761"/>
        <v/>
      </c>
      <c r="BL511" s="17" t="str">
        <f t="shared" ca="1" si="9762"/>
        <v/>
      </c>
      <c r="BM511" s="17" t="str">
        <f t="shared" ca="1" si="9763"/>
        <v>F</v>
      </c>
      <c r="BN511" s="17" t="str">
        <f t="shared" ca="1" si="9764"/>
        <v>F</v>
      </c>
      <c r="BO511" s="17" t="str">
        <f t="shared" ca="1" si="9765"/>
        <v>N</v>
      </c>
      <c r="BP511" s="14" t="b">
        <f t="shared" ca="1" si="9766"/>
        <v>1</v>
      </c>
      <c r="BQ511" s="35"/>
      <c r="BX511" s="16"/>
      <c r="BY511" s="16"/>
      <c r="BZ511" s="16"/>
      <c r="CA511" s="16"/>
      <c r="CB511" s="16"/>
      <c r="CC511" s="16"/>
      <c r="CD511" s="16"/>
      <c r="CE511" s="16"/>
      <c r="CF511" s="16"/>
      <c r="CN511" s="14">
        <f ca="1">IF(H511,IFERROR(IsVariableNameLegal(O511),0),0)</f>
        <v>0</v>
      </c>
      <c r="CO511" s="14" t="str">
        <f t="array" aca="1" ref="CO511" ca="1">IF(H511,IF(COUNTIF(INDIRECT(wew!$C$13),O511)&gt;1,TRIM(SUBSTITUTE(_xll.MCONCAT(IF((INDIRECT(wew!$C$13)=O511)*(COLUMN(INDIRECT(wew!$C$13))&lt;&gt;D511+1),-1+COLUMN(INDIRECT(wew!$C$13)),"")," "),"  "," ")),""),"")</f>
        <v/>
      </c>
      <c r="CP511" s="14" t="str">
        <f t="array" aca="1" ref="CP511" ca="1">IF(P511&lt;&gt;"",IF(LEN(P511)&gt;150,1,""),"")</f>
        <v/>
      </c>
      <c r="CQ511" s="14" t="str">
        <f t="array" aca="1" ref="CQ511" ca="1">IF(AND(H511,NOT(ster!$J$3)),IF(COUNTIF(INDIRECT(wew!$C$15),P511)&gt;1,TRIM(SUBSTITUTE(_xll.MCONCAT(IF((INDIRECT(wew!$C$15)=P511)*(COLUMN(INDIRECT(wew!$C$15))&lt;&gt;D511+1),-1+COLUMN(INDIRECT(wew!$C$15)),"")," "),"  "," ")),""),"")</f>
        <v/>
      </c>
      <c r="CR511" s="14" t="str">
        <f t="array" aca="1" ref="CR511" ca="1">IF(H511,IF(AND(W511&gt;0,AO511&lt;&gt;""),TRIM(SUBSTITUTE(_xll.MCONCAT(IFERROR(IF(ISNUMBER(INDIRECT(Q511)),IF((INDIRECT(ster!$D$14)&lt;&gt;"")*(INDIRECT(Q511)&lt;AO511),INDIRECT(ster!$D$14) &amp; ": " &amp;  SUBSTITUTE(IF( AV511,IFERROR(TEXT(INDIRECT(Q511),"rrrr-mm-dd") &amp;" (" &amp; INDIRECT(Q511) &amp;")",INDIRECT(Q511)),INDIRECT(Q511))," "," "),""),""),"")," "),"  "," ")),""),"")</f>
        <v/>
      </c>
      <c r="CS511" s="14" t="str">
        <f t="array" aca="1" ref="CS511" ca="1">IF(H511,IF(AND(W511&gt;0,AP511&lt;&gt;""),TRIM(SUBSTITUTE(_xll.MCONCAT(IFERROR(IF(ISNUMBER(INDIRECT(Q511)),IF((INDIRECT(ster!$D$14)&lt;&gt;"")*(INDIRECT(Q511)&gt;AP511),INDIRECT(ster!$D$14) &amp; ": " &amp;  SUBSTITUTE(IF( AV511,IFERROR(TEXT(INDIRECT(Q511),"rrrr-mm-dd")&amp;" (" &amp; INDIRECT(Q511) &amp;")",INDIRECT(Q511)),INDIRECT(Q511))," "," "),""),""),"")," "),"  "," ")),""),"")</f>
        <v/>
      </c>
      <c r="CT511" s="14" t="str">
        <f t="array" aca="1" ref="CT511" ca="1">IF(H511,IF(AND(N511&gt;0,AR511),TRIM(SUBSTITUTE(_xll.MCONCAT(IFERROR(IF(ISNUMBER(INDIRECT(Q511)),IF((INDIRECT(ster!$D$14)&lt;&gt;"")*(IFERROR(0*(MATCH(INDIRECT(Q511),INDIRECT(K511),0)&gt;0),1)),INDIRECT(ster!$D$14) &amp; ": " &amp;  SUBSTITUTE(IF( AV511,IFERROR(TEXT(INDIRECT(Q511),"rrrr-mm-dd")&amp;" (" &amp; INDIRECT(Q511) &amp;")",INDIRECT(Q511)),INDIRECT(Q511))," "," "),""),""),"")," "),"  "," ")),""),"")</f>
        <v/>
      </c>
      <c r="CU511" s="14" t="str">
        <f t="array" aca="1" ref="CU511" ca="1">IF(H511,IF(AND(V511&gt;0),TRIM(SUBSTITUTE(_xll.MCONCAT(IF((INDIRECT(ster!$D$14)&lt;&gt;"")*(IFERROR(0*(INDIRECT(Q511)&lt;&gt;""),1)),INDIRECT(ster!$D$14),"")," "),"  "," ")),""),"")</f>
        <v/>
      </c>
      <c r="CV511" s="14" t="str">
        <f t="array" aca="1" ref="CV511" ca="1">IF(H511,IF(AS511,
TRIM(SUBSTITUTE(_xll.MCONCAT(IF(
   (INDIRECT(ster!$D$14)&lt;&gt;"")*
   ((INDIRECT(Q511)="")+
      NOT(ISNUMBER(INDIRECT(Q511)))*
      NOT(ISERROR(MATCH(INDIRECT(Q511),INDIRECT(K511),0)))
    ),
      INDIRECT(ster!$D$14),
   "")," "),"  "," ")),
""),"")</f>
        <v/>
      </c>
      <c r="CW511" s="14" t="str">
        <f t="array" aca="1" ref="CW511" ca="1">IF(H511,IF(AND(AQ511),TRIM(SUBSTITUTE(_xll.MCONCAT(IFERROR(IF(ISNUMBER(INDIRECT(Q511)),IF((INDIRECT(ster!$D$14)&lt;&gt;"")*(INDIRECT(Q511)&lt;&gt;INT(INDIRECT(Q511))),INDIRECT(ster!$D$14) &amp; ": " &amp; INDIRECT(Q511),""),""),"")," "),"  "," ")),""),"")</f>
        <v/>
      </c>
      <c r="CX511" s="14" t="str">
        <f t="array" aca="1" ref="CX511" ca="1">IF(H511,IF(OR(AU511,AV511),TRIM(SUBSTITUTE(_xll.MCONCAT(IF((INDIRECT(ster!$D$14)&lt;&gt;"")*NOT(ISNUMBER(INDIRECT(Q511))),IF(ISERROR(MATCH(INDIRECT(Q511),INDIRECT(K511),0)),IFERROR(IF(INDIRECT(Q511)&lt;&gt;"",INDIRECT(ster!$D$14) &amp; ": " &amp; SUBSTITUTE(INDIRECT(Q511)," "," "),""),""),""),"")," "),"  "," ")),""),"")</f>
        <v/>
      </c>
      <c r="CY511" s="14" t="str">
        <f t="array" aca="1" ref="CY511" ca="1">IF(H511,IF(AE511,TRIM(SUBSTITUTE(_xll.MCONCAT(IF((INDIRECT(ster!$D$14)&lt;&gt;"")*IFERROR(NOT(INDIRECT(AF511)),FALSE),IF(ISERROR(MATCH(INDIRECT(Q511),INDIRECT(K511),0)),IFERROR(IF(INDIRECT(Q511)&lt;&gt;"",INDIRECT(ster!$D$14)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CZ511" s="14" t="str">
        <f t="array" aca="1" ref="CZ511" ca="1">IF(H511,IF(AH511,TRIM(SUBSTITUTE(_xll.MCONCAT(IF((INDIRECT(ster!$D$14)&lt;&gt;"")*IFERROR(NOT(INDIRECT(AI511)),FALSE),IF(ISERROR(MATCH(INDIRECT(Q511),INDIRECT(K511),0)),IFERROR(IF(INDIRECT(Q511)&lt;&gt;"",INDIRECT(ster!$D$14)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DC511" s="14" t="str">
        <f ca="1">SUBSTITUTE(SUBSTITUTE(SUBSTITUTE(SUBSTITUTE(_xll.MCONCAT(DG511:DS511,"■"),"■■","■"),"■■","■"),"■■","■"),"■■","■")</f>
        <v>■</v>
      </c>
      <c r="DD511" s="14" t="str">
        <f t="shared" ca="1" si="9767"/>
        <v/>
      </c>
      <c r="DE511" s="14" t="str">
        <f t="shared" ca="1" si="9768"/>
        <v/>
      </c>
      <c r="DF511" s="14" t="str">
        <f t="shared" ca="1" si="9769"/>
        <v/>
      </c>
      <c r="DG511" s="14" t="str">
        <f t="shared" ca="1" si="9770"/>
        <v/>
      </c>
      <c r="DH511" s="14" t="str">
        <f t="shared" ca="1" si="9771"/>
        <v/>
      </c>
      <c r="DI511" s="14" t="str">
        <f t="shared" ca="1" si="9772"/>
        <v/>
      </c>
      <c r="DJ511" s="14" t="str">
        <f t="shared" ca="1" si="9773"/>
        <v/>
      </c>
      <c r="DK511" s="14" t="str">
        <f t="shared" ca="1" si="9774"/>
        <v/>
      </c>
      <c r="DL511" s="14" t="str">
        <f t="shared" ca="1" si="9775"/>
        <v/>
      </c>
      <c r="DM511" s="14" t="str">
        <f t="shared" ca="1" si="9776"/>
        <v/>
      </c>
      <c r="DN511" s="14" t="str">
        <f t="array" aca="1" ref="DN511" ca="1">IF(CU511&lt;&gt;"","There are errors in the entered values in the following cases: " &amp;SUBSTITUTE(CU511," ",", "),"")</f>
        <v/>
      </c>
      <c r="DO511" s="14" t="str">
        <f t="shared" ca="1" si="9777"/>
        <v/>
      </c>
      <c r="DP511" s="14" t="str">
        <f t="shared" ca="1" si="9778"/>
        <v/>
      </c>
      <c r="DQ511" s="14" t="str">
        <f t="shared" ca="1" si="9779"/>
        <v/>
      </c>
      <c r="DR511" s="14" t="str">
        <f t="shared" ca="1" si="9780"/>
        <v/>
      </c>
      <c r="DS511" s="14" t="str">
        <f t="shared" ca="1" si="9781"/>
        <v/>
      </c>
      <c r="DZ511" s="14" t="b">
        <f t="shared" ca="1" si="9782"/>
        <v>0</v>
      </c>
      <c r="EA511" s="14" t="str">
        <f t="shared" ca="1" si="9783"/>
        <v>Electric shock in the last 5 years (q_135)</v>
      </c>
      <c r="EB511" s="14" t="str">
        <f t="shared" ca="1" si="9784"/>
        <v xml:space="preserve">Values must be numeric. </v>
      </c>
      <c r="EC511" s="14" t="str">
        <f t="shared" ca="1" si="9785"/>
        <v xml:space="preserve">Electric shock in the last 5 years (q_135): Values must be numeric. </v>
      </c>
      <c r="ED511" s="14" t="str">
        <f t="shared" ca="1" si="9786"/>
        <v/>
      </c>
      <c r="EE511" s="14" t="str">
        <f t="shared" ca="1" si="9787"/>
        <v>Values must be numeric</v>
      </c>
      <c r="EF511" s="14" t="str">
        <f t="shared" ca="1" si="9788"/>
        <v/>
      </c>
      <c r="EG511" s="14" t="str">
        <f t="shared" ca="1" si="9789"/>
        <v/>
      </c>
      <c r="EM511" s="14" t="b">
        <f t="shared" ca="1" si="9790"/>
        <v>1</v>
      </c>
      <c r="EN511" s="14">
        <f t="shared" ca="1" si="9791"/>
        <v>479</v>
      </c>
      <c r="EO511" s="14" t="str">
        <f t="shared" ca="1" si="9792"/>
        <v>q_135</v>
      </c>
      <c r="EP511" s="14" t="str">
        <f t="shared" ca="1" si="9793"/>
        <v xml:space="preserve">Electric shock in the last 5 years (q_135): Values must be numeric. </v>
      </c>
      <c r="EQ511" s="14" t="str">
        <f t="shared" ca="1" si="9794"/>
        <v/>
      </c>
    </row>
    <row r="512" spans="2:147" s="14" customFormat="1">
      <c r="B512" s="14" t="str">
        <f t="shared" ca="1" si="9720"/>
        <v/>
      </c>
      <c r="C512" s="14">
        <f t="shared" ca="1" si="9721"/>
        <v>480</v>
      </c>
      <c r="D512" s="14">
        <f t="shared" si="9722"/>
        <v>510</v>
      </c>
      <c r="E512" s="14" t="str">
        <f t="shared" ca="1" si="9723"/>
        <v>D</v>
      </c>
      <c r="F512" s="14" t="str">
        <f t="shared" ca="1" si="9724"/>
        <v>q_136</v>
      </c>
      <c r="G512" s="14" t="str">
        <f t="shared" ca="1" si="9725"/>
        <v>Electric shock &gt; 5 years</v>
      </c>
      <c r="H512" s="14" t="b">
        <f t="shared" ca="1" si="9726"/>
        <v>1</v>
      </c>
      <c r="I512" s="14" t="str">
        <f ca="1">IF($H512,ADDRESS(3,(D512+1)*2-1,4,,"["&amp;wew!$G$7&amp;"]"&amp;_sheetname_labels)&amp;":"&amp;ADDRESS(2+ster!$B$20,(D512+1)*2-1,4),"")</f>
        <v>[DBTemplate.xlsm]labels!AMG3:AMG61</v>
      </c>
      <c r="J512" s="14">
        <f t="array" aca="1" ref="J512" ca="1">IF(H512,MAX(0,MAX(IF(INDIRECT(I512)&lt;&gt;"",ROW(INDIRECT(I512)),""))-2),"")</f>
        <v>2</v>
      </c>
      <c r="K512" s="14" t="str">
        <f ca="1">IF($H512,IF($J512&gt;0,ADDRESS(3,(D512+1)*2-1,4,,"["&amp;wew!$G$7&amp;"]"&amp;_sheetname_labels)&amp;":"&amp;ADDRESS(2+J512,(D512+1)*2-1,4),""),"")</f>
        <v>[DBTemplate.xlsm]labels!AMG3:AMG4</v>
      </c>
      <c r="L512" s="14" t="str">
        <f ca="1">IF($H512,IF($J512&gt;0,ADDRESS(3,(D512+1)*2,4,,"["&amp;wew!$G$7&amp;"]"&amp;_sheetname_labels)&amp;":"&amp;ADDRESS(2+J512,(D512+1)*2,4),""),"")</f>
        <v>[DBTemplate.xlsm]labels!AMH3:AMH4</v>
      </c>
      <c r="M512" s="14">
        <f t="shared" ca="1" si="9727"/>
        <v>0</v>
      </c>
      <c r="N512" s="14">
        <f t="shared" ca="1" si="9728"/>
        <v>2</v>
      </c>
      <c r="O512" s="14" t="str">
        <f t="shared" ca="1" si="9729"/>
        <v>q_136</v>
      </c>
      <c r="P512" s="14" t="str">
        <f t="shared" ca="1" si="9730"/>
        <v>Electric shock &gt; 5 years</v>
      </c>
      <c r="Q512" s="14" t="str">
        <f ca="1">IF($BP512,ADDRESS(3,D512+1,4,,"["&amp;wew!$G$7&amp;"]"&amp;_sheetname_dataframe)&amp;":"&amp;ADDRESS(2+ster!$C$14,D512+1,4),"")</f>
        <v>[DBTemplate.xlsm]data_frame!SQ3:SQ3</v>
      </c>
      <c r="R512" s="14" t="str">
        <f>IF($BP512,IF(MID(_xll.FORMULATEXT(INDEX(INDIRECT(Q512),1)),1,1)="=", _xll.FORMULATEXT(INDEX(INDIRECT(Q512),1),2,TRUE),""),"")</f>
        <v/>
      </c>
      <c r="S512" s="14">
        <f t="array" aca="1" ref="S512" ca="1">IF(H512,SUM(IF((IFERROR(INDIRECT(Q512)&lt;&gt;"",FALSE))*(INDIRECT(ster!$D$14)&lt;&gt;""),1,0)),"")</f>
        <v>1</v>
      </c>
      <c r="T512" s="14">
        <f t="array" aca="1" ref="T512" ca="1">IF(H512,IF(M512&gt;0,SUM(IFERROR(1*(MATCH(INDIRECT(Q512),INDIRECT(K512),0)&gt;0),0)*(INDIRECT(ster!$D$14)&lt;&gt;"")*NOT(ISNUMBER(INDIRECT(Q512)))),0),"")</f>
        <v>0</v>
      </c>
      <c r="U512" s="14">
        <f t="array" aca="1" ref="U512" ca="1">IF(H512,SUM((IFERROR(INDIRECT(Q512)="",FALSE))*(INDIRECT(ster!$D$14)&lt;&gt;"")),"")</f>
        <v>0</v>
      </c>
      <c r="V512" s="14">
        <f t="array" aca="1" ref="V512" ca="1">IF(H512,SUM((IFERROR(INDIRECT(Q512)="#ąś",TRUE))*(INDIRECT(ster!$D$14)&lt;&gt;"")),"")</f>
        <v>0</v>
      </c>
      <c r="W512" s="14">
        <f t="array" aca="1" ref="W512" ca="1">IF(H512,SUM(ISNUMBER(INDIRECT(Q512))*(INDIRECT(ster!$D$14)&lt;&gt;"")),"")</f>
        <v>1</v>
      </c>
      <c r="X512" s="14">
        <f t="array" aca="1" ref="X512" ca="1">IF(AND(H512,W512&gt;0),IF(wew!$B$3,MIN(IF((INDIRECT(ster!$D$14)&lt;&gt;"")*IFERROR(INDIRECT($Q512)&lt;&gt;"",FALSE),IFERROR(INDIRECT($Q512),"X"),"X")),"&lt;włącz podświetlanie wartości&gt;"),"—")</f>
        <v>2</v>
      </c>
      <c r="Y512" s="14">
        <f t="array" aca="1" ref="Y512" ca="1">IF(AND(H512,W512&gt;0),IF(wew!$B$3,MAX(IF((INDIRECT(ster!$D$14)&lt;&gt;"")*IFERROR(INDIRECT($Q512)&lt;&gt;"",FALSE),IFERROR(INDIRECT($Q512),"X"),"X")),"&lt;włącz podświetlanie wartości&gt;"),"—")</f>
        <v>2</v>
      </c>
      <c r="Z512" s="14">
        <f t="shared" ca="1" si="9731"/>
        <v>0</v>
      </c>
      <c r="AA512" s="12">
        <f t="shared" ca="1" si="9732"/>
        <v>1</v>
      </c>
      <c r="AB512" s="17">
        <f t="array" aca="1" ref="AB512" ca="1">IF(H512,IF(W512&gt;0,SUM((INDIRECT(ster!$D$14)&lt;&gt;"")*IFERROR((INDIRECT(Q512)&lt;&gt;"")*(INDIRECT(Q512)=INT(INDIRECT(Q512))),0)),0),"")</f>
        <v>1</v>
      </c>
      <c r="AC512" s="17">
        <f t="array" aca="1" ref="AC512" ca="1">IF(H512,W512-AB512,"")</f>
        <v>0</v>
      </c>
      <c r="AD512" s="17">
        <f t="shared" ca="1" si="9733"/>
        <v>1</v>
      </c>
      <c r="AE512" s="17" t="b">
        <f t="shared" ca="1" si="9734"/>
        <v>0</v>
      </c>
      <c r="AF512" s="17" t="str">
        <f ca="1">IF(AE512,IF($H512,ADDRESS(3,D512+2,4,,"["&amp;wew!$G$7&amp;"]"&amp;_sheetname_dataframe)&amp;":"&amp;ADDRESS(2+ster!$C$14,D512+2,4),""),"")</f>
        <v/>
      </c>
      <c r="AG512" s="17" t="str">
        <f t="shared" ca="1" si="9735"/>
        <v/>
      </c>
      <c r="AH512" s="17" t="b">
        <f t="shared" ca="1" si="9736"/>
        <v>0</v>
      </c>
      <c r="AI512" s="17" t="str">
        <f ca="1">IF(AH512,IF($H512,ADDRESS(3,D512+3,4,,"["&amp;wew!$G$7&amp;"]"&amp;_sheetname_dataframe)&amp;":"&amp;ADDRESS(2+ster!$C$14,D512+3,4),""),"")</f>
        <v/>
      </c>
      <c r="AJ512" s="17" t="str">
        <f t="shared" ca="1" si="9737"/>
        <v/>
      </c>
      <c r="AK512" s="17" t="b">
        <f t="shared" ca="1" si="9738"/>
        <v>0</v>
      </c>
      <c r="AL512" s="17" t="b">
        <f t="shared" ca="1" si="9739"/>
        <v>0</v>
      </c>
      <c r="AM512" s="17" t="b">
        <f t="shared" ca="1" si="9740"/>
        <v>0</v>
      </c>
      <c r="AN512" s="17">
        <f t="shared" ca="1" si="9741"/>
        <v>0</v>
      </c>
      <c r="AO512" s="24" t="str">
        <f t="shared" ca="1" si="9742"/>
        <v/>
      </c>
      <c r="AP512" s="24" t="str">
        <f t="shared" ca="1" si="9743"/>
        <v/>
      </c>
      <c r="AQ512" s="17" t="b">
        <f t="shared" ca="1" si="9744"/>
        <v>0</v>
      </c>
      <c r="AR512" s="17" t="b">
        <f t="shared" ca="1" si="9745"/>
        <v>0</v>
      </c>
      <c r="AS512" s="17" t="b">
        <f t="shared" ca="1" si="9746"/>
        <v>0</v>
      </c>
      <c r="AT512" s="17" t="b">
        <f t="shared" ca="1" si="9747"/>
        <v>0</v>
      </c>
      <c r="AU512" s="17" t="b">
        <f t="shared" ca="1" si="9748"/>
        <v>1</v>
      </c>
      <c r="AV512" s="17" t="b">
        <f t="shared" ca="1" si="9749"/>
        <v>0</v>
      </c>
      <c r="AW512" s="17" t="b">
        <f t="shared" ca="1" si="9750"/>
        <v>1</v>
      </c>
      <c r="AX512" s="14" t="b">
        <f t="array" aca="1" ref="AX512" ca="1">IF(H512,N512&gt;0,"")</f>
        <v>1</v>
      </c>
      <c r="AY512" s="17" t="str">
        <f t="shared" ca="1" si="9751"/>
        <v>C3:C4</v>
      </c>
      <c r="AZ512" s="17" t="b">
        <f t="array" aca="1" ref="AZ512" ca="1">IF(AY512&lt;&gt;"",SUM(1*ISERROR(MATCH(INDIRECT(AY512),INDIRECT(K512),0)))=0,"")</f>
        <v>1</v>
      </c>
      <c r="BA512" s="17" t="b">
        <f t="shared" ca="1" si="9752"/>
        <v>1</v>
      </c>
      <c r="BB512" s="17" t="b">
        <v>0</v>
      </c>
      <c r="BC512" s="17" t="b">
        <f t="shared" ca="1" si="9753"/>
        <v>1</v>
      </c>
      <c r="BD512" s="17" t="b">
        <f t="shared" ca="1" si="9754"/>
        <v>0</v>
      </c>
      <c r="BE512" s="17" t="b">
        <f t="shared" ca="1" si="9755"/>
        <v>0</v>
      </c>
      <c r="BF512" s="17" t="b">
        <f t="shared" ca="1" si="9756"/>
        <v>0</v>
      </c>
      <c r="BG512" s="17" t="b">
        <f t="shared" ca="1" si="9757"/>
        <v>0</v>
      </c>
      <c r="BH512" s="17" t="b">
        <f t="shared" ca="1" si="9758"/>
        <v>1</v>
      </c>
      <c r="BI512" s="17">
        <f t="shared" ca="1" si="9759"/>
        <v>2</v>
      </c>
      <c r="BJ512" s="17" t="b">
        <f t="shared" ca="1" si="9760"/>
        <v>0</v>
      </c>
      <c r="BK512" s="17" t="str">
        <f t="shared" ca="1" si="9761"/>
        <v/>
      </c>
      <c r="BL512" s="17" t="str">
        <f t="shared" ca="1" si="9762"/>
        <v/>
      </c>
      <c r="BM512" s="17" t="str">
        <f t="shared" ca="1" si="9763"/>
        <v>F</v>
      </c>
      <c r="BN512" s="17" t="str">
        <f t="shared" ca="1" si="9764"/>
        <v>F</v>
      </c>
      <c r="BO512" s="17" t="str">
        <f t="shared" ca="1" si="9765"/>
        <v>N</v>
      </c>
      <c r="BP512" s="14" t="b">
        <f t="shared" ca="1" si="9766"/>
        <v>1</v>
      </c>
      <c r="BQ512" s="35"/>
      <c r="BX512" s="16"/>
      <c r="BY512" s="16"/>
      <c r="BZ512" s="16"/>
      <c r="CA512" s="16"/>
      <c r="CB512" s="16"/>
      <c r="CC512" s="16"/>
      <c r="CD512" s="16"/>
      <c r="CE512" s="16"/>
      <c r="CF512" s="16"/>
      <c r="CN512" s="14">
        <f ca="1">IF(H512,IFERROR(IsVariableNameLegal(O512),0),0)</f>
        <v>0</v>
      </c>
      <c r="CO512" s="14" t="str">
        <f t="array" aca="1" ref="CO512" ca="1">IF(H512,IF(COUNTIF(INDIRECT(wew!$C$13),O512)&gt;1,TRIM(SUBSTITUTE(_xll.MCONCAT(IF((INDIRECT(wew!$C$13)=O512)*(COLUMN(INDIRECT(wew!$C$13))&lt;&gt;D512+1),-1+COLUMN(INDIRECT(wew!$C$13)),"")," "),"  "," ")),""),"")</f>
        <v/>
      </c>
      <c r="CP512" s="14" t="str">
        <f t="array" aca="1" ref="CP512" ca="1">IF(P512&lt;&gt;"",IF(LEN(P512)&gt;150,1,""),"")</f>
        <v/>
      </c>
      <c r="CQ512" s="14" t="str">
        <f t="array" aca="1" ref="CQ512" ca="1">IF(AND(H512,NOT(ster!$J$3)),IF(COUNTIF(INDIRECT(wew!$C$15),P512)&gt;1,TRIM(SUBSTITUTE(_xll.MCONCAT(IF((INDIRECT(wew!$C$15)=P512)*(COLUMN(INDIRECT(wew!$C$15))&lt;&gt;D512+1),-1+COLUMN(INDIRECT(wew!$C$15)),"")," "),"  "," ")),""),"")</f>
        <v/>
      </c>
      <c r="CR512" s="14" t="str">
        <f t="array" aca="1" ref="CR512" ca="1">IF(H512,IF(AND(W512&gt;0,AO512&lt;&gt;""),TRIM(SUBSTITUTE(_xll.MCONCAT(IFERROR(IF(ISNUMBER(INDIRECT(Q512)),IF((INDIRECT(ster!$D$14)&lt;&gt;"")*(INDIRECT(Q512)&lt;AO512),INDIRECT(ster!$D$14) &amp; ": " &amp;  SUBSTITUTE(IF( AV512,IFERROR(TEXT(INDIRECT(Q512),"rrrr-mm-dd") &amp;" (" &amp; INDIRECT(Q512) &amp;")",INDIRECT(Q512)),INDIRECT(Q512))," "," "),""),""),"")," "),"  "," ")),""),"")</f>
        <v/>
      </c>
      <c r="CS512" s="14" t="str">
        <f t="array" aca="1" ref="CS512" ca="1">IF(H512,IF(AND(W512&gt;0,AP512&lt;&gt;""),TRIM(SUBSTITUTE(_xll.MCONCAT(IFERROR(IF(ISNUMBER(INDIRECT(Q512)),IF((INDIRECT(ster!$D$14)&lt;&gt;"")*(INDIRECT(Q512)&gt;AP512),INDIRECT(ster!$D$14) &amp; ": " &amp;  SUBSTITUTE(IF( AV512,IFERROR(TEXT(INDIRECT(Q512),"rrrr-mm-dd")&amp;" (" &amp; INDIRECT(Q512) &amp;")",INDIRECT(Q512)),INDIRECT(Q512))," "," "),""),""),"")," "),"  "," ")),""),"")</f>
        <v/>
      </c>
      <c r="CT512" s="14" t="str">
        <f t="array" aca="1" ref="CT512" ca="1">IF(H512,IF(AND(N512&gt;0,AR512),TRIM(SUBSTITUTE(_xll.MCONCAT(IFERROR(IF(ISNUMBER(INDIRECT(Q512)),IF((INDIRECT(ster!$D$14)&lt;&gt;"")*(IFERROR(0*(MATCH(INDIRECT(Q512),INDIRECT(K512),0)&gt;0),1)),INDIRECT(ster!$D$14) &amp; ": " &amp;  SUBSTITUTE(IF( AV512,IFERROR(TEXT(INDIRECT(Q512),"rrrr-mm-dd")&amp;" (" &amp; INDIRECT(Q512) &amp;")",INDIRECT(Q512)),INDIRECT(Q512))," "," "),""),""),"")," "),"  "," ")),""),"")</f>
        <v/>
      </c>
      <c r="CU512" s="14" t="str">
        <f t="array" aca="1" ref="CU512" ca="1">IF(H512,IF(AND(V512&gt;0),TRIM(SUBSTITUTE(_xll.MCONCAT(IF((INDIRECT(ster!$D$14)&lt;&gt;"")*(IFERROR(0*(INDIRECT(Q512)&lt;&gt;""),1)),INDIRECT(ster!$D$14),"")," "),"  "," ")),""),"")</f>
        <v/>
      </c>
      <c r="CV512" s="14" t="str">
        <f t="array" aca="1" ref="CV512" ca="1">IF(H512,IF(AS512,
TRIM(SUBSTITUTE(_xll.MCONCAT(IF(
   (INDIRECT(ster!$D$14)&lt;&gt;"")*
   ((INDIRECT(Q512)="")+
      NOT(ISNUMBER(INDIRECT(Q512)))*
      NOT(ISERROR(MATCH(INDIRECT(Q512),INDIRECT(K512),0)))
    ),
      INDIRECT(ster!$D$14),
   "")," "),"  "," ")),
""),"")</f>
        <v/>
      </c>
      <c r="CW512" s="14" t="str">
        <f t="array" aca="1" ref="CW512" ca="1">IF(H512,IF(AND(AQ512),TRIM(SUBSTITUTE(_xll.MCONCAT(IFERROR(IF(ISNUMBER(INDIRECT(Q512)),IF((INDIRECT(ster!$D$14)&lt;&gt;"")*(INDIRECT(Q512)&lt;&gt;INT(INDIRECT(Q512))),INDIRECT(ster!$D$14) &amp; ": " &amp; INDIRECT(Q512),""),""),"")," "),"  "," ")),""),"")</f>
        <v/>
      </c>
      <c r="CX512" s="14" t="str">
        <f t="array" aca="1" ref="CX512" ca="1">IF(H512,IF(OR(AU512,AV512),TRIM(SUBSTITUTE(_xll.MCONCAT(IF((INDIRECT(ster!$D$14)&lt;&gt;"")*NOT(ISNUMBER(INDIRECT(Q512))),IF(ISERROR(MATCH(INDIRECT(Q512),INDIRECT(K512),0)),IFERROR(IF(INDIRECT(Q512)&lt;&gt;"",INDIRECT(ster!$D$14) &amp; ": " &amp; SUBSTITUTE(INDIRECT(Q512)," "," "),""),""),""),"")," "),"  "," ")),""),"")</f>
        <v/>
      </c>
      <c r="CY512" s="14" t="str">
        <f t="array" aca="1" ref="CY512" ca="1">IF(H512,IF(AE512,TRIM(SUBSTITUTE(_xll.MCONCAT(IF((INDIRECT(ster!$D$14)&lt;&gt;"")*IFERROR(NOT(INDIRECT(AF512)),FALSE),IF(ISERROR(MATCH(INDIRECT(Q512),INDIRECT(K512),0)),IFERROR(IF(INDIRECT(Q512)&lt;&gt;"",INDIRECT(ster!$D$14)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CZ512" s="14" t="str">
        <f t="array" aca="1" ref="CZ512" ca="1">IF(H512,IF(AH512,TRIM(SUBSTITUTE(_xll.MCONCAT(IF((INDIRECT(ster!$D$14)&lt;&gt;"")*IFERROR(NOT(INDIRECT(AI512)),FALSE),IF(ISERROR(MATCH(INDIRECT(Q512),INDIRECT(K512),0)),IFERROR(IF(INDIRECT(Q512)&lt;&gt;"",INDIRECT(ster!$D$14)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DC512" s="14" t="str">
        <f ca="1">SUBSTITUTE(SUBSTITUTE(SUBSTITUTE(SUBSTITUTE(_xll.MCONCAT(DG512:DS512,"■"),"■■","■"),"■■","■"),"■■","■"),"■■","■")</f>
        <v>■</v>
      </c>
      <c r="DD512" s="14" t="str">
        <f t="shared" ca="1" si="9767"/>
        <v/>
      </c>
      <c r="DE512" s="14" t="str">
        <f t="shared" ca="1" si="9768"/>
        <v/>
      </c>
      <c r="DF512" s="14" t="str">
        <f t="shared" ca="1" si="9769"/>
        <v/>
      </c>
      <c r="DG512" s="14" t="str">
        <f t="shared" ca="1" si="9770"/>
        <v/>
      </c>
      <c r="DH512" s="14" t="str">
        <f t="shared" ca="1" si="9771"/>
        <v/>
      </c>
      <c r="DI512" s="14" t="str">
        <f t="shared" ca="1" si="9772"/>
        <v/>
      </c>
      <c r="DJ512" s="14" t="str">
        <f t="shared" ca="1" si="9773"/>
        <v/>
      </c>
      <c r="DK512" s="14" t="str">
        <f t="shared" ca="1" si="9774"/>
        <v/>
      </c>
      <c r="DL512" s="14" t="str">
        <f t="shared" ca="1" si="9775"/>
        <v/>
      </c>
      <c r="DM512" s="14" t="str">
        <f t="shared" ca="1" si="9776"/>
        <v/>
      </c>
      <c r="DN512" s="14" t="str">
        <f t="array" aca="1" ref="DN512" ca="1">IF(CU512&lt;&gt;"","There are errors in the entered values in the following cases: " &amp;SUBSTITUTE(CU512," ",", "),"")</f>
        <v/>
      </c>
      <c r="DO512" s="14" t="str">
        <f t="shared" ca="1" si="9777"/>
        <v/>
      </c>
      <c r="DP512" s="14" t="str">
        <f t="shared" ca="1" si="9778"/>
        <v/>
      </c>
      <c r="DQ512" s="14" t="str">
        <f t="shared" ca="1" si="9779"/>
        <v/>
      </c>
      <c r="DR512" s="14" t="str">
        <f t="shared" ca="1" si="9780"/>
        <v/>
      </c>
      <c r="DS512" s="14" t="str">
        <f t="shared" ca="1" si="9781"/>
        <v/>
      </c>
      <c r="DZ512" s="14" t="b">
        <f t="shared" ca="1" si="9782"/>
        <v>0</v>
      </c>
      <c r="EA512" s="14" t="str">
        <f t="shared" ca="1" si="9783"/>
        <v>Electric shock &gt; 5 years (q_136)</v>
      </c>
      <c r="EB512" s="14" t="str">
        <f t="shared" ca="1" si="9784"/>
        <v xml:space="preserve">Values must be numeric. </v>
      </c>
      <c r="EC512" s="14" t="str">
        <f t="shared" ca="1" si="9785"/>
        <v xml:space="preserve">Electric shock &gt; 5 years (q_136): Values must be numeric. </v>
      </c>
      <c r="ED512" s="14" t="str">
        <f t="shared" ca="1" si="9786"/>
        <v/>
      </c>
      <c r="EE512" s="14" t="str">
        <f t="shared" ca="1" si="9787"/>
        <v>Values must be numeric</v>
      </c>
      <c r="EF512" s="14" t="str">
        <f t="shared" ca="1" si="9788"/>
        <v/>
      </c>
      <c r="EG512" s="14" t="str">
        <f t="shared" ca="1" si="9789"/>
        <v/>
      </c>
      <c r="EM512" s="14" t="b">
        <f t="shared" ca="1" si="9790"/>
        <v>1</v>
      </c>
      <c r="EN512" s="14">
        <f t="shared" ca="1" si="9791"/>
        <v>480</v>
      </c>
      <c r="EO512" s="14" t="str">
        <f t="shared" ca="1" si="9792"/>
        <v>q_136</v>
      </c>
      <c r="EP512" s="14" t="str">
        <f t="shared" ca="1" si="9793"/>
        <v xml:space="preserve">Electric shock &gt; 5 years (q_136): Values must be numeric. </v>
      </c>
      <c r="EQ512" s="14" t="str">
        <f t="shared" ca="1" si="9794"/>
        <v/>
      </c>
    </row>
    <row r="513" spans="2:147" s="14" customFormat="1">
      <c r="B513" s="14" t="str">
        <f t="shared" ref="B513:B596" ca="1" si="9795">DF513</f>
        <v/>
      </c>
      <c r="C513" s="14">
        <f t="shared" ref="C513:C596" ca="1" si="9796">IF(OFFSET(B513,-1,COLUMN(VariableExists)-2),OFFSET(B513,-1,1)+1,OFFSET(B513,-1,1))</f>
        <v>481</v>
      </c>
      <c r="D513" s="14">
        <f t="shared" ref="D513:D596" si="9797">ROW(A513)-2</f>
        <v>511</v>
      </c>
      <c r="E513" s="14" t="str">
        <f t="shared" ref="E513:E596" ca="1" si="9798">IF(OR(G513="",ROW(G513)=2),"",IF(Z513&gt;0,"S",IF(AX513,IF(J513=2,"D","N"),"I")))</f>
        <v>D</v>
      </c>
      <c r="F513" s="14" t="str">
        <f t="shared" ref="F513:F596" ca="1" si="9799">IF(H513,O513,"")</f>
        <v>q_137</v>
      </c>
      <c r="G513" s="14" t="str">
        <f t="shared" ref="G513:G596" ca="1" si="9800">IF(H513,P513,"")</f>
        <v>Emotional stress in the last 5 years</v>
      </c>
      <c r="H513" s="14" t="b">
        <f t="shared" ref="H513:H596" ca="1" si="9801">IF(INDIRECT(ADDRESS(2,D513+1,,,_sheetname_dataframe))="",FALSE,MID(INDIRECT(ADDRESS(2,D513+1,,,_sheetname_dataframe)),1,1)&lt;&gt;".")</f>
        <v>1</v>
      </c>
      <c r="I513" s="14" t="str">
        <f ca="1">IF($H513,ADDRESS(3,(D513+1)*2-1,4,,"["&amp;wew!$G$7&amp;"]"&amp;_sheetname_labels)&amp;":"&amp;ADDRESS(2+ster!$B$20,(D513+1)*2-1,4),"")</f>
        <v>[DBTemplate.xlsm]labels!AMI3:AMI61</v>
      </c>
      <c r="J513" s="14">
        <f t="array" aca="1" ref="J513" ca="1">IF(H513,MAX(0,MAX(IF(INDIRECT(I513)&lt;&gt;"",ROW(INDIRECT(I513)),""))-2),"")</f>
        <v>2</v>
      </c>
      <c r="K513" s="14" t="str">
        <f ca="1">IF($H513,IF($J513&gt;0,ADDRESS(3,(D513+1)*2-1,4,,"["&amp;wew!$G$7&amp;"]"&amp;_sheetname_labels)&amp;":"&amp;ADDRESS(2+J513,(D513+1)*2-1,4),""),"")</f>
        <v>[DBTemplate.xlsm]labels!AMI3:AMI4</v>
      </c>
      <c r="L513" s="14" t="str">
        <f ca="1">IF($H513,IF($J513&gt;0,ADDRESS(3,(D513+1)*2,4,,"["&amp;wew!$G$7&amp;"]"&amp;_sheetname_labels)&amp;":"&amp;ADDRESS(2+J513,(D513+1)*2,4),""),"")</f>
        <v>[DBTemplate.xlsm]labels!AMJ3:AMJ4</v>
      </c>
      <c r="M513" s="14">
        <f t="shared" ref="M513:M596" ca="1" si="9802">IF($H513,IF(J513&gt;0,COUNTA(INDIRECT(K513))-COUNT(INDIRECT(K513)),0),"")</f>
        <v>0</v>
      </c>
      <c r="N513" s="14">
        <f t="shared" ref="N513:N596" ca="1" si="9803">IF(H513,J513-M513,"")</f>
        <v>2</v>
      </c>
      <c r="O513" s="14" t="str">
        <f t="shared" ref="O513:O596" ca="1" si="9804">IF(INDIRECT(ADDRESS(2,D513+1,,,_sheetname_dataframe))="","",INDIRECT(ADDRESS(2,D513+1,,,_sheetname_dataframe)))</f>
        <v>q_137</v>
      </c>
      <c r="P513" s="14" t="str">
        <f t="shared" ref="P513:P596" ca="1" si="9805">IF(H513,IF(INDIRECT(ADDRESS(1,D513+1,,,_sheetname_dataframe))="","",INDIRECT(ADDRESS(1,D513+1,,,_sheetname_dataframe))),"")</f>
        <v>Emotional stress in the last 5 years</v>
      </c>
      <c r="Q513" s="14" t="str">
        <f ca="1">IF($BP513,ADDRESS(3,D513+1,4,,"["&amp;wew!$G$7&amp;"]"&amp;_sheetname_dataframe)&amp;":"&amp;ADDRESS(2+ster!$C$14,D513+1,4),"")</f>
        <v>[DBTemplate.xlsm]data_frame!SR3:SR3</v>
      </c>
      <c r="R513" s="14" t="str">
        <f>IF($BP513,IF(MID(_xll.FORMULATEXT(INDEX(INDIRECT(Q513),1)),1,1)="=", _xll.FORMULATEXT(INDEX(INDIRECT(Q513),1),2,TRUE),""),"")</f>
        <v/>
      </c>
      <c r="S513" s="14">
        <f t="array" aca="1" ref="S513" ca="1">IF(H513,SUM(IF((IFERROR(INDIRECT(Q513)&lt;&gt;"",FALSE))*(INDIRECT(ster!$D$14)&lt;&gt;""),1,0)),"")</f>
        <v>1</v>
      </c>
      <c r="T513" s="14">
        <f t="array" aca="1" ref="T513" ca="1">IF(H513,IF(M513&gt;0,SUM(IFERROR(1*(MATCH(INDIRECT(Q513),INDIRECT(K513),0)&gt;0),0)*(INDIRECT(ster!$D$14)&lt;&gt;"")*NOT(ISNUMBER(INDIRECT(Q513)))),0),"")</f>
        <v>0</v>
      </c>
      <c r="U513" s="14">
        <f t="array" aca="1" ref="U513" ca="1">IF(H513,SUM((IFERROR(INDIRECT(Q513)="",FALSE))*(INDIRECT(ster!$D$14)&lt;&gt;"")),"")</f>
        <v>0</v>
      </c>
      <c r="V513" s="14">
        <f t="array" aca="1" ref="V513" ca="1">IF(H513,SUM((IFERROR(INDIRECT(Q513)="#ąś",TRUE))*(INDIRECT(ster!$D$14)&lt;&gt;"")),"")</f>
        <v>0</v>
      </c>
      <c r="W513" s="14">
        <f t="array" aca="1" ref="W513" ca="1">IF(H513,SUM(ISNUMBER(INDIRECT(Q513))*(INDIRECT(ster!$D$14)&lt;&gt;"")),"")</f>
        <v>1</v>
      </c>
      <c r="X513" s="14">
        <f t="array" aca="1" ref="X513" ca="1">IF(AND(H513,W513&gt;0),IF(wew!$B$3,MIN(IF((INDIRECT(ster!$D$14)&lt;&gt;"")*IFERROR(INDIRECT($Q513)&lt;&gt;"",FALSE),IFERROR(INDIRECT($Q513),"X"),"X")),"&lt;włącz podświetlanie wartości&gt;"),"—")</f>
        <v>2</v>
      </c>
      <c r="Y513" s="14">
        <f t="array" aca="1" ref="Y513" ca="1">IF(AND(H513,W513&gt;0),IF(wew!$B$3,MAX(IF((INDIRECT(ster!$D$14)&lt;&gt;"")*IFERROR(INDIRECT($Q513)&lt;&gt;"",FALSE),IFERROR(INDIRECT($Q513),"X"),"X")),"&lt;włącz podświetlanie wartości&gt;"),"—")</f>
        <v>2</v>
      </c>
      <c r="Z513" s="14">
        <f t="shared" ref="Z513:Z596" ca="1" si="9806">IF(H513,S513-T513-W513,"")</f>
        <v>0</v>
      </c>
      <c r="AA513" s="12">
        <f t="shared" ref="AA513:AA596" ca="1" si="9807">IF(H513,IF(S513&gt;0,W513/(S513),"—"),"")</f>
        <v>1</v>
      </c>
      <c r="AB513" s="17">
        <f t="array" aca="1" ref="AB513" ca="1">IF(H513,IF(W513&gt;0,SUM((INDIRECT(ster!$D$14)&lt;&gt;"")*IFERROR((INDIRECT(Q513)&lt;&gt;"")*(INDIRECT(Q513)=INT(INDIRECT(Q513))),0)),0),"")</f>
        <v>1</v>
      </c>
      <c r="AC513" s="17">
        <f t="array" aca="1" ref="AC513" ca="1">IF(H513,W513-AB513,"")</f>
        <v>0</v>
      </c>
      <c r="AD513" s="17">
        <f t="shared" ref="AD513:AD596" ca="1" si="9808">IF($H513,IF(AC513&lt;&gt;"",IF(AC513=0,1,IF(AC513/W513&lt;0.15,2,3)),0),"")</f>
        <v>1</v>
      </c>
      <c r="AE513" s="17" t="b">
        <f t="shared" ref="AE513:AE596" ca="1" si="9809">IF(H513,OFFSET(O513,1,0)=".validation",FALSE)</f>
        <v>0</v>
      </c>
      <c r="AF513" s="17" t="str">
        <f ca="1">IF(AE513,IF($H513,ADDRESS(3,D513+2,4,,"["&amp;wew!$G$7&amp;"]"&amp;_sheetname_dataframe)&amp;":"&amp;ADDRESS(2+ster!$C$14,D513+2,4),""),"")</f>
        <v/>
      </c>
      <c r="AG513" s="17" t="str">
        <f t="shared" ref="AG513:AG596" ca="1" si="9810">IF(AE513,IF($H513,IF(INDIRECT(ADDRESS(1,D513+2,,,_sheetname_dataframe))="","",INDIRECT(ADDRESS(1,D513+2,,,_sheetname_dataframe))),""),"")</f>
        <v/>
      </c>
      <c r="AH513" s="17" t="b">
        <f t="shared" ref="AH513:AH596" ca="1" si="9811">IF(H513,AND(AE513,OFFSET(O513,2,0)=".validation"),FALSE)</f>
        <v>0</v>
      </c>
      <c r="AI513" s="17" t="str">
        <f ca="1">IF(AH513,IF($H513,ADDRESS(3,D513+3,4,,"["&amp;wew!$G$7&amp;"]"&amp;_sheetname_dataframe)&amp;":"&amp;ADDRESS(2+ster!$C$14,D513+3,4),""),"")</f>
        <v/>
      </c>
      <c r="AJ513" s="17" t="str">
        <f t="shared" ref="AJ513:AJ596" ca="1" si="9812">IF(AH513,IF($H513,IF(INDIRECT(ADDRESS(1,D513+3,,,_sheetname_dataframe))="","",INDIRECT(ADDRESS(1,D513+3,,,_sheetname_dataframe))),""),"")</f>
        <v/>
      </c>
      <c r="AK513" s="17" t="b">
        <f t="shared" ref="AK513:AK596" ca="1" si="9813">IF(H513,OR(AQ513,AD513=2),"")</f>
        <v>0</v>
      </c>
      <c r="AL513" s="17" t="b">
        <f t="shared" ref="AL513:AL596" ca="1" si="9814">IF($H513,IF(BV513&lt;&gt;"",IF(OR(BM513="F",BM513="L",BM513="I",BM513="D"),BV513&lt;&gt;0)),"")</f>
        <v>0</v>
      </c>
      <c r="AM513" s="17" t="b">
        <f t="shared" ref="AM513:AM596" ca="1" si="9815">IF($H513,AND(NOT(AL513),OR(IF(BW513&lt;&gt;"",IF(OR(BM513="F",BM513="L"),BW513&lt;&gt;0)),BM513="I",BM513="N",BM513="D")),"")</f>
        <v>0</v>
      </c>
      <c r="AN513" s="17">
        <f t="shared" ref="AN513:AN596" ca="1" si="9816">IF(COUNTA(INDIRECT(Q513))=0,0, IF(AND(AO513&lt;&gt;"",X513&lt;AO513),1,IF(AND(AP513&lt;&gt;"",Y513&gt;AP513),1,IF(AND(AQ513,AC513&gt;0),2,0))))</f>
        <v>0</v>
      </c>
      <c r="AO513" s="24" t="str">
        <f t="shared" ref="AO513:AO596" ca="1" si="9817">IF($H513,IF(BY513&lt;&gt;"",IF(ISNUMBER(BY513),BY513,""),""),"")</f>
        <v/>
      </c>
      <c r="AP513" s="24" t="str">
        <f t="shared" ref="AP513:AP596" ca="1" si="9818">IF($H513,IF(BZ513&lt;&gt;"",IF(ISNUMBER(BZ513),BZ513,""),""),"")</f>
        <v/>
      </c>
      <c r="AQ513" s="17" t="b">
        <f t="shared" ref="AQ513:AQ596" ca="1" si="9819">IF(H513,IF(CA513&lt;&gt;"",CA513&lt;&gt;0,FALSE),"")</f>
        <v>0</v>
      </c>
      <c r="AR513" s="17" t="b">
        <f t="shared" ref="AR513:AR596" ca="1" si="9820">IF(H513,IF(N513&gt;0,IF(BQ513&lt;&gt;"",BQ513&lt;&gt;0,FALSE),FALSE),"")</f>
        <v>0</v>
      </c>
      <c r="AS513" s="17" t="b">
        <f t="shared" ref="AS513:AS596" ca="1" si="9821">IF(H513,IF(BR513&lt;&gt;"",BR513&lt;&gt;0,FALSE),"")</f>
        <v>0</v>
      </c>
      <c r="AT513" s="17" t="b">
        <f t="shared" ref="AT513:AT596" ca="1" si="9822">IF(H513,IF(N513&gt;0,FALSE,IF(BU513&lt;&gt;"",MATCH(BU513,DataType,0)=1,FALSE)),"")</f>
        <v>0</v>
      </c>
      <c r="AU513" s="17" t="b">
        <f t="shared" ref="AU513:AU596" ca="1" si="9823">IF(H513,IF(N513&gt;0,TRUE,IF(BU513&lt;&gt;"",MATCH(BU513,DataType,0)=2,FALSE)),"")</f>
        <v>1</v>
      </c>
      <c r="AV513" s="17" t="b">
        <f t="shared" ref="AV513:AV596" ca="1" si="9824">IF(H513,IF(N513&gt;0,FALSE,IF(BU513&lt;&gt;"",MATCH(BU513,DataType,0)=3,FALSE)),"")</f>
        <v>0</v>
      </c>
      <c r="AW513" s="17" t="b">
        <f t="shared" ref="AW513:AW596" ca="1" si="9825">IF(H513,IF(W513&gt;0,Z513=0,FALSE),"")</f>
        <v>1</v>
      </c>
      <c r="AX513" s="14" t="b">
        <f t="array" aca="1" ref="AX513" ca="1">IF(H513,N513&gt;0,"")</f>
        <v>1</v>
      </c>
      <c r="AY513" s="17" t="str">
        <f t="shared" ref="AY513:AY596" ca="1" si="9826">IF(H513,IF(N513&gt;0,ADDRESS(ROW(VariablesOrigin)+1,COLUMN(VariablesOrigin)+1,4) &amp; ":" &amp; ADDRESS(ROW(VariablesOrigin)+N513,COLUMN(VariablesOrigin)+1,4),""),"")</f>
        <v>C3:C4</v>
      </c>
      <c r="AZ513" s="17" t="b">
        <f t="array" aca="1" ref="AZ513" ca="1">IF(AY513&lt;&gt;"",SUM(1*ISERROR(MATCH(INDIRECT(AY513),INDIRECT(K513),0)))=0,"")</f>
        <v>1</v>
      </c>
      <c r="BA513" s="17" t="b">
        <f t="shared" ref="BA513:BA596" ca="1" si="9827">IF(H513,BU513="",FALSE)</f>
        <v>1</v>
      </c>
      <c r="BB513" s="17" t="b">
        <v>0</v>
      </c>
      <c r="BC513" s="17" t="b">
        <f t="shared" ref="BC513:BC596" ca="1" si="9828">IF(BA513,IF(N513&gt;0,AND(AZ513,Z513=0),FALSE),"")</f>
        <v>1</v>
      </c>
      <c r="BD513" s="17" t="b">
        <f t="shared" ref="BD513:BD596" ca="1" si="9829">IF(BA513,IF(N513&gt;0,AND(NOT(AZ513),Z513=0),FALSE),"")</f>
        <v>0</v>
      </c>
      <c r="BE513" s="17" t="b">
        <f t="shared" ref="BE513:BE596" ca="1" si="9830">IF(BA513,IF(AND(AW513,NOT(BB513),NOT(BC513),NOT(BD513)),AND(Z513=0,AC513=0),FALSE),"")</f>
        <v>0</v>
      </c>
      <c r="BF513" s="17" t="b">
        <f t="shared" ref="BF513:BF596" ca="1" si="9831">IF(BA513,IF(AND(AW513,NOT(BB513),NOT(BC513),NOT(BD513)),AND(Z513=0,OR(AC513&gt;0)),FALSE),"")</f>
        <v>0</v>
      </c>
      <c r="BG513" s="17" t="b">
        <f t="shared" ref="BG513:BG596" ca="1" si="9832">IF(BA513,IF(OR(BB513:BF513),FALSE,IF(Z513=0,FALSE,Z513&gt;0)),"")</f>
        <v>0</v>
      </c>
      <c r="BH513" s="17" t="b">
        <f t="shared" ref="BH513:BH596" ca="1" si="9833">IF(BA513,COUNTIF(BB513:BG513,TRUE)=1,"")</f>
        <v>1</v>
      </c>
      <c r="BI513" s="17">
        <f t="shared" ref="BI513:BI596" ca="1" si="9834">IF(BA513,IFERROR(MATCH(TRUE,BB513:BG513,0),7),"")</f>
        <v>2</v>
      </c>
      <c r="BJ513" s="17" t="b">
        <f t="shared" ref="BJ513:BJ596" ca="1" si="9835">DF513&lt;&gt;""</f>
        <v>0</v>
      </c>
      <c r="BK513" s="17" t="str">
        <f t="shared" ref="BK513:BK596" ca="1" si="9836">IF(H513,IF(AND(NOT(BA513),AU513),AC513=0,""),"")</f>
        <v/>
      </c>
      <c r="BL513" s="17" t="str">
        <f t="shared" ref="BL513:BL596" ca="1" si="9837">IF(H513,IF(AND(NOT(BA513),AU513),AC513&gt;0,""),"")</f>
        <v/>
      </c>
      <c r="BM513" s="17" t="str">
        <f t="shared" ref="BM513:BM596" ca="1" si="9838">IF(H513,IF(BA513,CHOOSE(BI513,"0","F","L","I","N",IF(AA513&gt;0.5,"N","S"),"0"),CHOOSE(MATCH(BU513,DataType,0),"S",IF(BK513,"I","N"),"D"  )),"")</f>
        <v>F</v>
      </c>
      <c r="BN513" s="17" t="str">
        <f t="shared" ref="BN513:BN596" ca="1" si="9839">IF(H513,IF(BJ513,"E",IF(BA513,CHOOSE(BI513,"0","F","L","I","N","S","0"),CHOOSE(MATCH(BU513,DataType,0),"S",IF(BK513,"I","N"),"D"  ))),"")</f>
        <v>F</v>
      </c>
      <c r="BO513" s="17" t="str">
        <f t="shared" ref="BO513:BO596" ca="1" si="9840">IF($H513,IF(BM513="0","",IF(AND(AR513,N513=2),"D",IF(BM513="S","N",IF(AL513,"O",IF(AM513,"I","N"))))),"")</f>
        <v>N</v>
      </c>
      <c r="BP513" s="14" t="b">
        <f t="shared" ref="BP513:BP596" ca="1" si="9841">INDIRECT(ADDRESS(2,ROW(A513)-1,,,_sheetname_dataframe))&lt;&gt;""</f>
        <v>1</v>
      </c>
      <c r="BQ513" s="35"/>
      <c r="BX513" s="16"/>
      <c r="BY513" s="16"/>
      <c r="BZ513" s="16"/>
      <c r="CA513" s="16"/>
      <c r="CB513" s="16"/>
      <c r="CC513" s="16"/>
      <c r="CD513" s="16"/>
      <c r="CE513" s="16"/>
      <c r="CF513" s="16"/>
      <c r="CN513" s="14">
        <f ca="1">IF(H513,IFERROR(IsVariableNameLegal(O513),0),0)</f>
        <v>0</v>
      </c>
      <c r="CO513" s="14" t="str">
        <f t="array" aca="1" ref="CO513" ca="1">IF(H513,IF(COUNTIF(INDIRECT(wew!$C$13),O513)&gt;1,TRIM(SUBSTITUTE(_xll.MCONCAT(IF((INDIRECT(wew!$C$13)=O513)*(COLUMN(INDIRECT(wew!$C$13))&lt;&gt;D513+1),-1+COLUMN(INDIRECT(wew!$C$13)),"")," "),"  "," ")),""),"")</f>
        <v/>
      </c>
      <c r="CP513" s="14" t="str">
        <f t="array" aca="1" ref="CP513" ca="1">IF(P513&lt;&gt;"",IF(LEN(P513)&gt;150,1,""),"")</f>
        <v/>
      </c>
      <c r="CQ513" s="14" t="str">
        <f t="array" aca="1" ref="CQ513" ca="1">IF(AND(H513,NOT(ster!$J$3)),IF(COUNTIF(INDIRECT(wew!$C$15),P513)&gt;1,TRIM(SUBSTITUTE(_xll.MCONCAT(IF((INDIRECT(wew!$C$15)=P513)*(COLUMN(INDIRECT(wew!$C$15))&lt;&gt;D513+1),-1+COLUMN(INDIRECT(wew!$C$15)),"")," "),"  "," ")),""),"")</f>
        <v/>
      </c>
      <c r="CR513" s="14" t="str">
        <f t="array" aca="1" ref="CR513" ca="1">IF(H513,IF(AND(W513&gt;0,AO513&lt;&gt;""),TRIM(SUBSTITUTE(_xll.MCONCAT(IFERROR(IF(ISNUMBER(INDIRECT(Q513)),IF((INDIRECT(ster!$D$14)&lt;&gt;"")*(INDIRECT(Q513)&lt;AO513),INDIRECT(ster!$D$14) &amp; ": " &amp;  SUBSTITUTE(IF( AV513,IFERROR(TEXT(INDIRECT(Q513),"rrrr-mm-dd") &amp;" (" &amp; INDIRECT(Q513) &amp;")",INDIRECT(Q513)),INDIRECT(Q513))," "," "),""),""),"")," "),"  "," ")),""),"")</f>
        <v/>
      </c>
      <c r="CS513" s="14" t="str">
        <f t="array" aca="1" ref="CS513" ca="1">IF(H513,IF(AND(W513&gt;0,AP513&lt;&gt;""),TRIM(SUBSTITUTE(_xll.MCONCAT(IFERROR(IF(ISNUMBER(INDIRECT(Q513)),IF((INDIRECT(ster!$D$14)&lt;&gt;"")*(INDIRECT(Q513)&gt;AP513),INDIRECT(ster!$D$14) &amp; ": " &amp;  SUBSTITUTE(IF( AV513,IFERROR(TEXT(INDIRECT(Q513),"rrrr-mm-dd")&amp;" (" &amp; INDIRECT(Q513) &amp;")",INDIRECT(Q513)),INDIRECT(Q513))," "," "),""),""),"")," "),"  "," ")),""),"")</f>
        <v/>
      </c>
      <c r="CT513" s="14" t="str">
        <f t="array" aca="1" ref="CT513" ca="1">IF(H513,IF(AND(N513&gt;0,AR513),TRIM(SUBSTITUTE(_xll.MCONCAT(IFERROR(IF(ISNUMBER(INDIRECT(Q513)),IF((INDIRECT(ster!$D$14)&lt;&gt;"")*(IFERROR(0*(MATCH(INDIRECT(Q513),INDIRECT(K513),0)&gt;0),1)),INDIRECT(ster!$D$14) &amp; ": " &amp;  SUBSTITUTE(IF( AV513,IFERROR(TEXT(INDIRECT(Q513),"rrrr-mm-dd")&amp;" (" &amp; INDIRECT(Q513) &amp;")",INDIRECT(Q513)),INDIRECT(Q513))," "," "),""),""),"")," "),"  "," ")),""),"")</f>
        <v/>
      </c>
      <c r="CU513" s="14" t="str">
        <f t="array" aca="1" ref="CU513" ca="1">IF(H513,IF(AND(V513&gt;0),TRIM(SUBSTITUTE(_xll.MCONCAT(IF((INDIRECT(ster!$D$14)&lt;&gt;"")*(IFERROR(0*(INDIRECT(Q513)&lt;&gt;""),1)),INDIRECT(ster!$D$14),"")," "),"  "," ")),""),"")</f>
        <v/>
      </c>
      <c r="CV513" s="14" t="str">
        <f t="array" aca="1" ref="CV513" ca="1">IF(H513,IF(AS513,
TRIM(SUBSTITUTE(_xll.MCONCAT(IF(
   (INDIRECT(ster!$D$14)&lt;&gt;"")*
   ((INDIRECT(Q513)="")+
      NOT(ISNUMBER(INDIRECT(Q513)))*
      NOT(ISERROR(MATCH(INDIRECT(Q513),INDIRECT(K513),0)))
    ),
      INDIRECT(ster!$D$14),
   "")," "),"  "," ")),
""),"")</f>
        <v/>
      </c>
      <c r="CW513" s="14" t="str">
        <f t="array" aca="1" ref="CW513" ca="1">IF(H513,IF(AND(AQ513),TRIM(SUBSTITUTE(_xll.MCONCAT(IFERROR(IF(ISNUMBER(INDIRECT(Q513)),IF((INDIRECT(ster!$D$14)&lt;&gt;"")*(INDIRECT(Q513)&lt;&gt;INT(INDIRECT(Q513))),INDIRECT(ster!$D$14) &amp; ": " &amp; INDIRECT(Q513),""),""),"")," "),"  "," ")),""),"")</f>
        <v/>
      </c>
      <c r="CX513" s="14" t="str">
        <f t="array" aca="1" ref="CX513" ca="1">IF(H513,IF(OR(AU513,AV513),TRIM(SUBSTITUTE(_xll.MCONCAT(IF((INDIRECT(ster!$D$14)&lt;&gt;"")*NOT(ISNUMBER(INDIRECT(Q513))),IF(ISERROR(MATCH(INDIRECT(Q513),INDIRECT(K513),0)),IFERROR(IF(INDIRECT(Q513)&lt;&gt;"",INDIRECT(ster!$D$14) &amp; ": " &amp; SUBSTITUTE(INDIRECT(Q513)," "," "),""),""),""),"")," "),"  "," ")),""),"")</f>
        <v/>
      </c>
      <c r="CY513" s="14" t="str">
        <f t="array" aca="1" ref="CY513" ca="1">IF(H513,IF(AE513,TRIM(SUBSTITUTE(_xll.MCONCAT(IF((INDIRECT(ster!$D$14)&lt;&gt;"")*IFERROR(NOT(INDIRECT(AF513)),FALSE),IF(ISERROR(MATCH(INDIRECT(Q513),INDIRECT(K513),0)),IFERROR(IF(INDIRECT(Q513)&lt;&gt;"",INDIRECT(ster!$D$14)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CZ513" s="14" t="str">
        <f t="array" aca="1" ref="CZ513" ca="1">IF(H513,IF(AH513,TRIM(SUBSTITUTE(_xll.MCONCAT(IF((INDIRECT(ster!$D$14)&lt;&gt;"")*IFERROR(NOT(INDIRECT(AI513)),FALSE),IF(ISERROR(MATCH(INDIRECT(Q513),INDIRECT(K513),0)),IFERROR(IF(INDIRECT(Q513)&lt;&gt;"",INDIRECT(ster!$D$14)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DC513" s="14" t="str">
        <f ca="1">SUBSTITUTE(SUBSTITUTE(SUBSTITUTE(SUBSTITUTE(_xll.MCONCAT(DG513:DS513,"■"),"■■","■"),"■■","■"),"■■","■"),"■■","■")</f>
        <v>■</v>
      </c>
      <c r="DD513" s="14" t="str">
        <f t="shared" ref="DD513:DD596" ca="1" si="9842">IF(MID(DC513,1,1)="■",MID(DC513,2,LEN(DC513)),DC513)</f>
        <v/>
      </c>
      <c r="DE513" s="14" t="str">
        <f t="shared" ref="DE513:DE596" ca="1" si="9843">IF(DD513&lt;&gt;"",IF(MID(DD513,LEN(DD513),1)="■",MID(DD513,1,LEN(DD513)-1),DD513),"")</f>
        <v/>
      </c>
      <c r="DF513" s="14" t="str">
        <f t="shared" ref="DF513:DF596" ca="1" si="9844">IFERROR(IF(DE513&lt;&gt;"",SUBSTITUTE(DE513,"■",". "),""),"##INTERNAL_ERROR")</f>
        <v/>
      </c>
      <c r="DG513" s="14" t="str">
        <f t="shared" ref="DG513:DG596" ca="1" si="9845">IF(CN513&lt;&gt;0,"Variable name don't comply with the naming convention","")</f>
        <v/>
      </c>
      <c r="DH513" s="14" t="str">
        <f t="shared" ref="DH513:DH596" ca="1" si="9846">IF(CO513&lt;&gt;"","Duplicated name. " &amp; IF(ISERROR(FIND(" ",CO513)),"Duplicate have index " &amp; CO513, "Duplicates have indices: "&amp;SUBSTITUTE(CO513," ",", ")),"")</f>
        <v/>
      </c>
      <c r="DI513" s="14" t="str">
        <f t="shared" ref="DI513:DI596" ca="1" si="9847">IF(CP513&lt;&gt;"","Variable label exceed length 150","")</f>
        <v/>
      </c>
      <c r="DJ513" s="14" t="str">
        <f t="shared" ref="DJ513:DJ596" ca="1" si="9848">IF(CQ513&lt;&gt;"","Duplicated variable label. " &amp; IF(ISERROR(FIND(" ",CQ513)),"Duplicate have index " &amp; CQ513, "Duplicates have indices: "&amp;SUBSTITUTE(CQ513," ",", ")),"")</f>
        <v/>
      </c>
      <c r="DK513" s="14" t="str">
        <f t="shared" ref="DK513:DK596" ca="1" si="9849">IF(CR513&lt;&gt;"","The following cases have values below declared theorethical min: " &amp;SUBSTITUTE(CR513," ",", "),"")</f>
        <v/>
      </c>
      <c r="DL513" s="14" t="str">
        <f t="shared" ref="DL513:DL596" ca="1" si="9850">IF(CS513&lt;&gt;"","The following cases have values above declared theorethical max: " &amp;SUBSTITUTE(CS513," ",", "),"")</f>
        <v/>
      </c>
      <c r="DM513" s="14" t="str">
        <f t="shared" ref="DM513:DM596" ca="1" si="9851">IF(CT513&lt;&gt;"","There are some cases with values not explicitly declared in the labels dictionary: " &amp;SUBSTITUTE(CT513," ",", "),"")</f>
        <v/>
      </c>
      <c r="DN513" s="14" t="str">
        <f t="array" aca="1" ref="DN513" ca="1">IF(CU513&lt;&gt;"","There are errors in the entered values in the following cases: " &amp;SUBSTITUTE(CU513," ",", "),"")</f>
        <v/>
      </c>
      <c r="DO513" s="14" t="str">
        <f t="shared" ref="DO513:DO596" ca="1" si="9852">IF(CV513&lt;&gt;"","The following records are missing in this required field: " &amp;SUBSTITUTE(CV513," ",", "),"")</f>
        <v/>
      </c>
      <c r="DP513" s="14" t="str">
        <f t="shared" ref="DP513:DP596" ca="1" si="9853">IF(CW513&lt;&gt;"","The following cases have non-integer values: " &amp;SUBSTITUTE(CW513," ",", "),"")</f>
        <v/>
      </c>
      <c r="DQ513" s="14" t="str">
        <f t="shared" ref="DQ513:DQ596" ca="1" si="9854">IF(CX513&lt;&gt;"","The following cases are non-numeric: " &amp;SUBSTITUTE(CX513," ",", "),"")</f>
        <v/>
      </c>
      <c r="DR513" s="14" t="str">
        <f t="shared" ref="DR513:DR596" ca="1" si="9855">IF(CY513&lt;&gt;"","In the following cases " &amp; P513 &amp; " " &amp; LOWER(MID(AG513,1,1)) &amp; MID(AG513,2,LEN(AG513)) &amp; ": " &amp;SUBSTITUTE(CY513," ",", "),"")</f>
        <v/>
      </c>
      <c r="DS513" s="14" t="str">
        <f t="shared" ref="DS513:DS596" ca="1" si="9856">IF(CZ513&lt;&gt;"","In the following cases " &amp; P513 &amp; " " &amp; LOWER(MID(AJ513,1,1)) &amp; MID(AJ513,2,LEN(AJ513)) &amp; ": " &amp;SUBSTITUTE(CZ513," ",", "),"")</f>
        <v/>
      </c>
      <c r="DZ513" s="14" t="b">
        <f t="shared" ref="DZ513:DZ596" ca="1" si="9857">OR(ED513&lt;&gt;"",EF513&lt;&gt;"",EG513&lt;&gt;"")</f>
        <v>0</v>
      </c>
      <c r="EA513" s="14" t="str">
        <f t="shared" ref="EA513:EA596" ca="1" si="9858">IF(EB513&lt;&gt;"",G513 &amp; " (" &amp; F513 &amp; ")","")</f>
        <v>Emotional stress in the last 5 years (q_137)</v>
      </c>
      <c r="EB513" s="14" t="str">
        <f t="shared" ref="EB513:EB596" ca="1" si="9859">IF(EE513&lt;&gt;"",EE513&amp;IF(ED513&lt;&gt;""," and "&amp;ED513,""),UPPER(MID(ED513,1,1)&amp;MID(ED513,2,LEN(ED513))))&amp; IF(OR(EF513&lt;&gt;"",EG513&lt;&gt;"")," and "&amp;IF(EF513&lt;&gt;"",LOWER(MID(EF513,1,1) &amp; MID(EF513,2,LEN(EF513))),"")&amp; IF(AND(EF513 &lt;&gt;"",EG513&lt;&gt;"")," and ","") &amp; IF(EG513&lt;&gt;"",LOWER(MID(EG513,1,1) &amp; MID(EG513,2,LEN(EG513))),""),"") &amp; IF(OR(EE513&lt;&gt;"",ED513&lt;&gt;"",EF513&lt;&gt;"",EG513&lt;&gt;""), ". ","")</f>
        <v xml:space="preserve">Values must be numeric. </v>
      </c>
      <c r="EC513" s="14" t="str">
        <f t="shared" ref="EC513:EC596" ca="1" si="9860">IF(EB513&lt;&gt;"",G513 &amp; " (" &amp; F513 &amp; "): " &amp; EB513,"")</f>
        <v xml:space="preserve">Emotional stress in the last 5 years (q_137): Values must be numeric. </v>
      </c>
      <c r="ED513" s="14" t="str">
        <f t="shared" ref="ED513:ED596" ca="1" si="9861">IF(H513,IF(W513&gt;0,IF(AND(AO513&lt;&gt;"",AP513&lt;&gt;""),"each value must be between " &amp; IF( AV513,IFERROR(TEXT(AO513,"rrrr-mm-dd") &amp;" (" &amp; AO513 &amp;")",AO513),AO513) &amp; " and " &amp; IF( AV513,IFERROR(TEXT(AP513,"rrrr-mm-dd") &amp;" (" &amp; AP513 &amp;")",AP513),AP513),IF(AO513&lt;&gt;"","each value must be above " &amp; IF( AV513,IFERROR(TEXT(AO513,"rrrr-mm-dd") &amp;" (" &amp; AO513 &amp;")",AO513),AO513), IF(AP513&lt;&gt;"","each value must be below " &amp; IF( AV513,IFERROR(TEXT(AP513,"rrrr-mm-dd") &amp;" (" &amp; AP513 &amp;")",AP513),AP513),""))),""),"")</f>
        <v/>
      </c>
      <c r="EE513" s="14" t="str">
        <f t="shared" ref="EE513:EE596" ca="1" si="9862">IF(H513,IF(OR(AQ513,AU513,AV513,AS513,AR513),
   "Values must be" &amp;
   IF(AR513," limited to predefinied list", IF(AQ513, " integers",IF(OR(AU513,AV513)," numeric",""))) &amp;
   IF(AS513,IF(OR(AR513,AQ513,AU513,AV513), " and ","") &amp; "non-missing",""),
""),"")</f>
        <v>Values must be numeric</v>
      </c>
      <c r="EF513" s="14" t="str">
        <f t="shared" ref="EF513:EF596" ca="1" si="9863">IF($H513,AG513,"")</f>
        <v/>
      </c>
      <c r="EG513" s="14" t="str">
        <f t="shared" ref="EG513:EG596" ca="1" si="9864">IF($H513,AJ513,"")</f>
        <v/>
      </c>
      <c r="EM513" s="14" t="b">
        <f t="shared" ref="EM513:EM596" ca="1" si="9865">OR(EC513&lt;&gt;"",DF513&lt;&gt;"")</f>
        <v>1</v>
      </c>
      <c r="EN513" s="14">
        <f t="shared" ref="EN513:EN596" ca="1" si="9866">IF(EM513,C513,"")</f>
        <v>481</v>
      </c>
      <c r="EO513" s="14" t="str">
        <f t="shared" ref="EO513:EO596" ca="1" si="9867">IF(EM513,F513,"")</f>
        <v>q_137</v>
      </c>
      <c r="EP513" s="14" t="str">
        <f t="shared" ref="EP513:EP596" ca="1" si="9868">EC513</f>
        <v xml:space="preserve">Emotional stress in the last 5 years (q_137): Values must be numeric. </v>
      </c>
      <c r="EQ513" s="14" t="str">
        <f t="shared" ref="EQ513:EQ596" ca="1" si="9869">DF513</f>
        <v/>
      </c>
    </row>
    <row r="514" spans="2:147" s="14" customFormat="1">
      <c r="B514" s="14" t="str">
        <f t="shared" ca="1" si="9795"/>
        <v/>
      </c>
      <c r="C514" s="14">
        <f t="shared" ca="1" si="9796"/>
        <v>482</v>
      </c>
      <c r="D514" s="14">
        <f t="shared" si="9797"/>
        <v>512</v>
      </c>
      <c r="E514" s="14" t="str">
        <f t="shared" ca="1" si="9798"/>
        <v>D</v>
      </c>
      <c r="F514" s="14" t="str">
        <f t="shared" ca="1" si="9799"/>
        <v>q_138</v>
      </c>
      <c r="G514" s="14" t="str">
        <f t="shared" ca="1" si="9800"/>
        <v xml:space="preserve">Emotional stress &gt;5 years </v>
      </c>
      <c r="H514" s="14" t="b">
        <f t="shared" ca="1" si="9801"/>
        <v>1</v>
      </c>
      <c r="I514" s="14" t="str">
        <f ca="1">IF($H514,ADDRESS(3,(D514+1)*2-1,4,,"["&amp;wew!$G$7&amp;"]"&amp;_sheetname_labels)&amp;":"&amp;ADDRESS(2+ster!$B$20,(D514+1)*2-1,4),"")</f>
        <v>[DBTemplate.xlsm]labels!AMK3:AMK61</v>
      </c>
      <c r="J514" s="14">
        <f t="array" aca="1" ref="J514" ca="1">IF(H514,MAX(0,MAX(IF(INDIRECT(I514)&lt;&gt;"",ROW(INDIRECT(I514)),""))-2),"")</f>
        <v>2</v>
      </c>
      <c r="K514" s="14" t="str">
        <f ca="1">IF($H514,IF($J514&gt;0,ADDRESS(3,(D514+1)*2-1,4,,"["&amp;wew!$G$7&amp;"]"&amp;_sheetname_labels)&amp;":"&amp;ADDRESS(2+J514,(D514+1)*2-1,4),""),"")</f>
        <v>[DBTemplate.xlsm]labels!AMK3:AMK4</v>
      </c>
      <c r="L514" s="14" t="str">
        <f ca="1">IF($H514,IF($J514&gt;0,ADDRESS(3,(D514+1)*2,4,,"["&amp;wew!$G$7&amp;"]"&amp;_sheetname_labels)&amp;":"&amp;ADDRESS(2+J514,(D514+1)*2,4),""),"")</f>
        <v>[DBTemplate.xlsm]labels!AML3:AML4</v>
      </c>
      <c r="M514" s="14">
        <f t="shared" ca="1" si="9802"/>
        <v>0</v>
      </c>
      <c r="N514" s="14">
        <f t="shared" ca="1" si="9803"/>
        <v>2</v>
      </c>
      <c r="O514" s="14" t="str">
        <f t="shared" ca="1" si="9804"/>
        <v>q_138</v>
      </c>
      <c r="P514" s="14" t="str">
        <f t="shared" ca="1" si="9805"/>
        <v xml:space="preserve">Emotional stress &gt;5 years </v>
      </c>
      <c r="Q514" s="14" t="str">
        <f ca="1">IF($BP514,ADDRESS(3,D514+1,4,,"["&amp;wew!$G$7&amp;"]"&amp;_sheetname_dataframe)&amp;":"&amp;ADDRESS(2+ster!$C$14,D514+1,4),"")</f>
        <v>[DBTemplate.xlsm]data_frame!SS3:SS3</v>
      </c>
      <c r="R514" s="14" t="str">
        <f>IF($BP514,IF(MID(_xll.FORMULATEXT(INDEX(INDIRECT(Q514),1)),1,1)="=", _xll.FORMULATEXT(INDEX(INDIRECT(Q514),1),2,TRUE),""),"")</f>
        <v/>
      </c>
      <c r="S514" s="14">
        <f t="array" aca="1" ref="S514" ca="1">IF(H514,SUM(IF((IFERROR(INDIRECT(Q514)&lt;&gt;"",FALSE))*(INDIRECT(ster!$D$14)&lt;&gt;""),1,0)),"")</f>
        <v>1</v>
      </c>
      <c r="T514" s="14">
        <f t="array" aca="1" ref="T514" ca="1">IF(H514,IF(M514&gt;0,SUM(IFERROR(1*(MATCH(INDIRECT(Q514),INDIRECT(K514),0)&gt;0),0)*(INDIRECT(ster!$D$14)&lt;&gt;"")*NOT(ISNUMBER(INDIRECT(Q514)))),0),"")</f>
        <v>0</v>
      </c>
      <c r="U514" s="14">
        <f t="array" aca="1" ref="U514" ca="1">IF(H514,SUM((IFERROR(INDIRECT(Q514)="",FALSE))*(INDIRECT(ster!$D$14)&lt;&gt;"")),"")</f>
        <v>0</v>
      </c>
      <c r="V514" s="14">
        <f t="array" aca="1" ref="V514" ca="1">IF(H514,SUM((IFERROR(INDIRECT(Q514)="#ąś",TRUE))*(INDIRECT(ster!$D$14)&lt;&gt;"")),"")</f>
        <v>0</v>
      </c>
      <c r="W514" s="14">
        <f t="array" aca="1" ref="W514" ca="1">IF(H514,SUM(ISNUMBER(INDIRECT(Q514))*(INDIRECT(ster!$D$14)&lt;&gt;"")),"")</f>
        <v>1</v>
      </c>
      <c r="X514" s="14">
        <f t="array" aca="1" ref="X514" ca="1">IF(AND(H514,W514&gt;0),IF(wew!$B$3,MIN(IF((INDIRECT(ster!$D$14)&lt;&gt;"")*IFERROR(INDIRECT($Q514)&lt;&gt;"",FALSE),IFERROR(INDIRECT($Q514),"X"),"X")),"&lt;włącz podświetlanie wartości&gt;"),"—")</f>
        <v>2</v>
      </c>
      <c r="Y514" s="14">
        <f t="array" aca="1" ref="Y514" ca="1">IF(AND(H514,W514&gt;0),IF(wew!$B$3,MAX(IF((INDIRECT(ster!$D$14)&lt;&gt;"")*IFERROR(INDIRECT($Q514)&lt;&gt;"",FALSE),IFERROR(INDIRECT($Q514),"X"),"X")),"&lt;włącz podświetlanie wartości&gt;"),"—")</f>
        <v>2</v>
      </c>
      <c r="Z514" s="14">
        <f t="shared" ca="1" si="9806"/>
        <v>0</v>
      </c>
      <c r="AA514" s="12">
        <f t="shared" ca="1" si="9807"/>
        <v>1</v>
      </c>
      <c r="AB514" s="17">
        <f t="array" aca="1" ref="AB514" ca="1">IF(H514,IF(W514&gt;0,SUM((INDIRECT(ster!$D$14)&lt;&gt;"")*IFERROR((INDIRECT(Q514)&lt;&gt;"")*(INDIRECT(Q514)=INT(INDIRECT(Q514))),0)),0),"")</f>
        <v>1</v>
      </c>
      <c r="AC514" s="17">
        <f t="array" aca="1" ref="AC514" ca="1">IF(H514,W514-AB514,"")</f>
        <v>0</v>
      </c>
      <c r="AD514" s="17">
        <f t="shared" ca="1" si="9808"/>
        <v>1</v>
      </c>
      <c r="AE514" s="17" t="b">
        <f t="shared" ca="1" si="9809"/>
        <v>0</v>
      </c>
      <c r="AF514" s="17" t="str">
        <f ca="1">IF(AE514,IF($H514,ADDRESS(3,D514+2,4,,"["&amp;wew!$G$7&amp;"]"&amp;_sheetname_dataframe)&amp;":"&amp;ADDRESS(2+ster!$C$14,D514+2,4),""),"")</f>
        <v/>
      </c>
      <c r="AG514" s="17" t="str">
        <f t="shared" ca="1" si="9810"/>
        <v/>
      </c>
      <c r="AH514" s="17" t="b">
        <f t="shared" ca="1" si="9811"/>
        <v>0</v>
      </c>
      <c r="AI514" s="17" t="str">
        <f ca="1">IF(AH514,IF($H514,ADDRESS(3,D514+3,4,,"["&amp;wew!$G$7&amp;"]"&amp;_sheetname_dataframe)&amp;":"&amp;ADDRESS(2+ster!$C$14,D514+3,4),""),"")</f>
        <v/>
      </c>
      <c r="AJ514" s="17" t="str">
        <f t="shared" ca="1" si="9812"/>
        <v/>
      </c>
      <c r="AK514" s="17" t="b">
        <f t="shared" ca="1" si="9813"/>
        <v>0</v>
      </c>
      <c r="AL514" s="17" t="b">
        <f t="shared" ca="1" si="9814"/>
        <v>0</v>
      </c>
      <c r="AM514" s="17" t="b">
        <f t="shared" ca="1" si="9815"/>
        <v>0</v>
      </c>
      <c r="AN514" s="17">
        <f t="shared" ca="1" si="9816"/>
        <v>0</v>
      </c>
      <c r="AO514" s="24" t="str">
        <f t="shared" ca="1" si="9817"/>
        <v/>
      </c>
      <c r="AP514" s="24" t="str">
        <f t="shared" ca="1" si="9818"/>
        <v/>
      </c>
      <c r="AQ514" s="17" t="b">
        <f t="shared" ca="1" si="9819"/>
        <v>0</v>
      </c>
      <c r="AR514" s="17" t="b">
        <f t="shared" ca="1" si="9820"/>
        <v>0</v>
      </c>
      <c r="AS514" s="17" t="b">
        <f t="shared" ca="1" si="9821"/>
        <v>0</v>
      </c>
      <c r="AT514" s="17" t="b">
        <f t="shared" ca="1" si="9822"/>
        <v>0</v>
      </c>
      <c r="AU514" s="17" t="b">
        <f t="shared" ca="1" si="9823"/>
        <v>1</v>
      </c>
      <c r="AV514" s="17" t="b">
        <f t="shared" ca="1" si="9824"/>
        <v>0</v>
      </c>
      <c r="AW514" s="17" t="b">
        <f t="shared" ca="1" si="9825"/>
        <v>1</v>
      </c>
      <c r="AX514" s="14" t="b">
        <f t="array" aca="1" ref="AX514" ca="1">IF(H514,N514&gt;0,"")</f>
        <v>1</v>
      </c>
      <c r="AY514" s="17" t="str">
        <f t="shared" ca="1" si="9826"/>
        <v>C3:C4</v>
      </c>
      <c r="AZ514" s="17" t="b">
        <f t="array" aca="1" ref="AZ514" ca="1">IF(AY514&lt;&gt;"",SUM(1*ISERROR(MATCH(INDIRECT(AY514),INDIRECT(K514),0)))=0,"")</f>
        <v>1</v>
      </c>
      <c r="BA514" s="17" t="b">
        <f t="shared" ca="1" si="9827"/>
        <v>1</v>
      </c>
      <c r="BB514" s="17" t="b">
        <v>0</v>
      </c>
      <c r="BC514" s="17" t="b">
        <f t="shared" ca="1" si="9828"/>
        <v>1</v>
      </c>
      <c r="BD514" s="17" t="b">
        <f t="shared" ca="1" si="9829"/>
        <v>0</v>
      </c>
      <c r="BE514" s="17" t="b">
        <f t="shared" ca="1" si="9830"/>
        <v>0</v>
      </c>
      <c r="BF514" s="17" t="b">
        <f t="shared" ca="1" si="9831"/>
        <v>0</v>
      </c>
      <c r="BG514" s="17" t="b">
        <f t="shared" ca="1" si="9832"/>
        <v>0</v>
      </c>
      <c r="BH514" s="17" t="b">
        <f t="shared" ca="1" si="9833"/>
        <v>1</v>
      </c>
      <c r="BI514" s="17">
        <f t="shared" ca="1" si="9834"/>
        <v>2</v>
      </c>
      <c r="BJ514" s="17" t="b">
        <f t="shared" ca="1" si="9835"/>
        <v>0</v>
      </c>
      <c r="BK514" s="17" t="str">
        <f t="shared" ca="1" si="9836"/>
        <v/>
      </c>
      <c r="BL514" s="17" t="str">
        <f t="shared" ca="1" si="9837"/>
        <v/>
      </c>
      <c r="BM514" s="17" t="str">
        <f t="shared" ca="1" si="9838"/>
        <v>F</v>
      </c>
      <c r="BN514" s="17" t="str">
        <f t="shared" ca="1" si="9839"/>
        <v>F</v>
      </c>
      <c r="BO514" s="17" t="str">
        <f t="shared" ca="1" si="9840"/>
        <v>N</v>
      </c>
      <c r="BP514" s="14" t="b">
        <f t="shared" ca="1" si="9841"/>
        <v>1</v>
      </c>
      <c r="BQ514" s="35"/>
      <c r="BX514" s="16"/>
      <c r="BY514" s="16"/>
      <c r="BZ514" s="16"/>
      <c r="CA514" s="16"/>
      <c r="CB514" s="16"/>
      <c r="CC514" s="16"/>
      <c r="CD514" s="16"/>
      <c r="CE514" s="16"/>
      <c r="CF514" s="16"/>
      <c r="CN514" s="14">
        <f ca="1">IF(H514,IFERROR(IsVariableNameLegal(O514),0),0)</f>
        <v>0</v>
      </c>
      <c r="CO514" s="14" t="str">
        <f t="array" aca="1" ref="CO514" ca="1">IF(H514,IF(COUNTIF(INDIRECT(wew!$C$13),O514)&gt;1,TRIM(SUBSTITUTE(_xll.MCONCAT(IF((INDIRECT(wew!$C$13)=O514)*(COLUMN(INDIRECT(wew!$C$13))&lt;&gt;D514+1),-1+COLUMN(INDIRECT(wew!$C$13)),"")," "),"  "," ")),""),"")</f>
        <v/>
      </c>
      <c r="CP514" s="14" t="str">
        <f t="array" aca="1" ref="CP514" ca="1">IF(P514&lt;&gt;"",IF(LEN(P514)&gt;150,1,""),"")</f>
        <v/>
      </c>
      <c r="CQ514" s="14" t="str">
        <f t="array" aca="1" ref="CQ514" ca="1">IF(AND(H514,NOT(ster!$J$3)),IF(COUNTIF(INDIRECT(wew!$C$15),P514)&gt;1,TRIM(SUBSTITUTE(_xll.MCONCAT(IF((INDIRECT(wew!$C$15)=P514)*(COLUMN(INDIRECT(wew!$C$15))&lt;&gt;D514+1),-1+COLUMN(INDIRECT(wew!$C$15)),"")," "),"  "," ")),""),"")</f>
        <v/>
      </c>
      <c r="CR514" s="14" t="str">
        <f t="array" aca="1" ref="CR514" ca="1">IF(H514,IF(AND(W514&gt;0,AO514&lt;&gt;""),TRIM(SUBSTITUTE(_xll.MCONCAT(IFERROR(IF(ISNUMBER(INDIRECT(Q514)),IF((INDIRECT(ster!$D$14)&lt;&gt;"")*(INDIRECT(Q514)&lt;AO514),INDIRECT(ster!$D$14) &amp; ": " &amp;  SUBSTITUTE(IF( AV514,IFERROR(TEXT(INDIRECT(Q514),"rrrr-mm-dd") &amp;" (" &amp; INDIRECT(Q514) &amp;")",INDIRECT(Q514)),INDIRECT(Q514))," "," "),""),""),"")," "),"  "," ")),""),"")</f>
        <v/>
      </c>
      <c r="CS514" s="14" t="str">
        <f t="array" aca="1" ref="CS514" ca="1">IF(H514,IF(AND(W514&gt;0,AP514&lt;&gt;""),TRIM(SUBSTITUTE(_xll.MCONCAT(IFERROR(IF(ISNUMBER(INDIRECT(Q514)),IF((INDIRECT(ster!$D$14)&lt;&gt;"")*(INDIRECT(Q514)&gt;AP514),INDIRECT(ster!$D$14) &amp; ": " &amp;  SUBSTITUTE(IF( AV514,IFERROR(TEXT(INDIRECT(Q514),"rrrr-mm-dd")&amp;" (" &amp; INDIRECT(Q514) &amp;")",INDIRECT(Q514)),INDIRECT(Q514))," "," "),""),""),"")," "),"  "," ")),""),"")</f>
        <v/>
      </c>
      <c r="CT514" s="14" t="str">
        <f t="array" aca="1" ref="CT514" ca="1">IF(H514,IF(AND(N514&gt;0,AR514),TRIM(SUBSTITUTE(_xll.MCONCAT(IFERROR(IF(ISNUMBER(INDIRECT(Q514)),IF((INDIRECT(ster!$D$14)&lt;&gt;"")*(IFERROR(0*(MATCH(INDIRECT(Q514),INDIRECT(K514),0)&gt;0),1)),INDIRECT(ster!$D$14) &amp; ": " &amp;  SUBSTITUTE(IF( AV514,IFERROR(TEXT(INDIRECT(Q514),"rrrr-mm-dd")&amp;" (" &amp; INDIRECT(Q514) &amp;")",INDIRECT(Q514)),INDIRECT(Q514))," "," "),""),""),"")," "),"  "," ")),""),"")</f>
        <v/>
      </c>
      <c r="CU514" s="14" t="str">
        <f t="array" aca="1" ref="CU514" ca="1">IF(H514,IF(AND(V514&gt;0),TRIM(SUBSTITUTE(_xll.MCONCAT(IF((INDIRECT(ster!$D$14)&lt;&gt;"")*(IFERROR(0*(INDIRECT(Q514)&lt;&gt;""),1)),INDIRECT(ster!$D$14),"")," "),"  "," ")),""),"")</f>
        <v/>
      </c>
      <c r="CV514" s="14" t="str">
        <f t="array" aca="1" ref="CV514" ca="1">IF(H514,IF(AS514,
TRIM(SUBSTITUTE(_xll.MCONCAT(IF(
   (INDIRECT(ster!$D$14)&lt;&gt;"")*
   ((INDIRECT(Q514)="")+
      NOT(ISNUMBER(INDIRECT(Q514)))*
      NOT(ISERROR(MATCH(INDIRECT(Q514),INDIRECT(K514),0)))
    ),
      INDIRECT(ster!$D$14),
   "")," "),"  "," ")),
""),"")</f>
        <v/>
      </c>
      <c r="CW514" s="14" t="str">
        <f t="array" aca="1" ref="CW514" ca="1">IF(H514,IF(AND(AQ514),TRIM(SUBSTITUTE(_xll.MCONCAT(IFERROR(IF(ISNUMBER(INDIRECT(Q514)),IF((INDIRECT(ster!$D$14)&lt;&gt;"")*(INDIRECT(Q514)&lt;&gt;INT(INDIRECT(Q514))),INDIRECT(ster!$D$14) &amp; ": " &amp; INDIRECT(Q514),""),""),"")," "),"  "," ")),""),"")</f>
        <v/>
      </c>
      <c r="CX514" s="14" t="str">
        <f t="array" aca="1" ref="CX514" ca="1">IF(H514,IF(OR(AU514,AV514),TRIM(SUBSTITUTE(_xll.MCONCAT(IF((INDIRECT(ster!$D$14)&lt;&gt;"")*NOT(ISNUMBER(INDIRECT(Q514))),IF(ISERROR(MATCH(INDIRECT(Q514),INDIRECT(K514),0)),IFERROR(IF(INDIRECT(Q514)&lt;&gt;"",INDIRECT(ster!$D$14) &amp; ": " &amp; SUBSTITUTE(INDIRECT(Q514)," "," "),""),""),""),"")," "),"  "," ")),""),"")</f>
        <v/>
      </c>
      <c r="CY514" s="14" t="str">
        <f t="array" aca="1" ref="CY514" ca="1">IF(H514,IF(AE514,TRIM(SUBSTITUTE(_xll.MCONCAT(IF((INDIRECT(ster!$D$14)&lt;&gt;"")*IFERROR(NOT(INDIRECT(AF514)),FALSE),IF(ISERROR(MATCH(INDIRECT(Q514),INDIRECT(K514),0)),IFERROR(IF(INDIRECT(Q514)&lt;&gt;"",INDIRECT(ster!$D$14)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CZ514" s="14" t="str">
        <f t="array" aca="1" ref="CZ514" ca="1">IF(H514,IF(AH514,TRIM(SUBSTITUTE(_xll.MCONCAT(IF((INDIRECT(ster!$D$14)&lt;&gt;"")*IFERROR(NOT(INDIRECT(AI514)),FALSE),IF(ISERROR(MATCH(INDIRECT(Q514),INDIRECT(K514),0)),IFERROR(IF(INDIRECT(Q514)&lt;&gt;"",INDIRECT(ster!$D$14)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DC514" s="14" t="str">
        <f ca="1">SUBSTITUTE(SUBSTITUTE(SUBSTITUTE(SUBSTITUTE(_xll.MCONCAT(DG514:DS514,"■"),"■■","■"),"■■","■"),"■■","■"),"■■","■")</f>
        <v>■</v>
      </c>
      <c r="DD514" s="14" t="str">
        <f t="shared" ca="1" si="9842"/>
        <v/>
      </c>
      <c r="DE514" s="14" t="str">
        <f t="shared" ca="1" si="9843"/>
        <v/>
      </c>
      <c r="DF514" s="14" t="str">
        <f t="shared" ca="1" si="9844"/>
        <v/>
      </c>
      <c r="DG514" s="14" t="str">
        <f t="shared" ca="1" si="9845"/>
        <v/>
      </c>
      <c r="DH514" s="14" t="str">
        <f t="shared" ca="1" si="9846"/>
        <v/>
      </c>
      <c r="DI514" s="14" t="str">
        <f t="shared" ca="1" si="9847"/>
        <v/>
      </c>
      <c r="DJ514" s="14" t="str">
        <f t="shared" ca="1" si="9848"/>
        <v/>
      </c>
      <c r="DK514" s="14" t="str">
        <f t="shared" ca="1" si="9849"/>
        <v/>
      </c>
      <c r="DL514" s="14" t="str">
        <f t="shared" ca="1" si="9850"/>
        <v/>
      </c>
      <c r="DM514" s="14" t="str">
        <f t="shared" ca="1" si="9851"/>
        <v/>
      </c>
      <c r="DN514" s="14" t="str">
        <f t="array" aca="1" ref="DN514" ca="1">IF(CU514&lt;&gt;"","There are errors in the entered values in the following cases: " &amp;SUBSTITUTE(CU514," ",", "),"")</f>
        <v/>
      </c>
      <c r="DO514" s="14" t="str">
        <f t="shared" ca="1" si="9852"/>
        <v/>
      </c>
      <c r="DP514" s="14" t="str">
        <f t="shared" ca="1" si="9853"/>
        <v/>
      </c>
      <c r="DQ514" s="14" t="str">
        <f t="shared" ca="1" si="9854"/>
        <v/>
      </c>
      <c r="DR514" s="14" t="str">
        <f t="shared" ca="1" si="9855"/>
        <v/>
      </c>
      <c r="DS514" s="14" t="str">
        <f t="shared" ca="1" si="9856"/>
        <v/>
      </c>
      <c r="DZ514" s="14" t="b">
        <f t="shared" ca="1" si="9857"/>
        <v>0</v>
      </c>
      <c r="EA514" s="14" t="str">
        <f t="shared" ca="1" si="9858"/>
        <v>Emotional stress &gt;5 years  (q_138)</v>
      </c>
      <c r="EB514" s="14" t="str">
        <f t="shared" ca="1" si="9859"/>
        <v xml:space="preserve">Values must be numeric. </v>
      </c>
      <c r="EC514" s="14" t="str">
        <f t="shared" ca="1" si="9860"/>
        <v xml:space="preserve">Emotional stress &gt;5 years  (q_138): Values must be numeric. </v>
      </c>
      <c r="ED514" s="14" t="str">
        <f t="shared" ca="1" si="9861"/>
        <v/>
      </c>
      <c r="EE514" s="14" t="str">
        <f t="shared" ca="1" si="9862"/>
        <v>Values must be numeric</v>
      </c>
      <c r="EF514" s="14" t="str">
        <f t="shared" ca="1" si="9863"/>
        <v/>
      </c>
      <c r="EG514" s="14" t="str">
        <f t="shared" ca="1" si="9864"/>
        <v/>
      </c>
      <c r="EM514" s="14" t="b">
        <f t="shared" ca="1" si="9865"/>
        <v>1</v>
      </c>
      <c r="EN514" s="14">
        <f t="shared" ca="1" si="9866"/>
        <v>482</v>
      </c>
      <c r="EO514" s="14" t="str">
        <f t="shared" ca="1" si="9867"/>
        <v>q_138</v>
      </c>
      <c r="EP514" s="14" t="str">
        <f t="shared" ca="1" si="9868"/>
        <v xml:space="preserve">Emotional stress &gt;5 years  (q_138): Values must be numeric. </v>
      </c>
      <c r="EQ514" s="14" t="str">
        <f t="shared" ca="1" si="9869"/>
        <v/>
      </c>
    </row>
    <row r="515" spans="2:147" s="14" customFormat="1">
      <c r="B515" s="14" t="str">
        <f t="shared" ca="1" si="9795"/>
        <v/>
      </c>
      <c r="C515" s="14">
        <f t="shared" ca="1" si="9796"/>
        <v>483</v>
      </c>
      <c r="D515" s="14">
        <f t="shared" si="9797"/>
        <v>513</v>
      </c>
      <c r="E515" s="14" t="str">
        <f t="shared" ca="1" si="9798"/>
        <v>S</v>
      </c>
      <c r="F515" s="14" t="str">
        <f t="shared" ca="1" si="9799"/>
        <v>q_139</v>
      </c>
      <c r="G515" s="14" t="str">
        <f t="shared" ca="1" si="9800"/>
        <v>Main Ocupation</v>
      </c>
      <c r="H515" s="14" t="b">
        <f t="shared" ca="1" si="9801"/>
        <v>1</v>
      </c>
      <c r="I515" s="14" t="str">
        <f ca="1">IF($H515,ADDRESS(3,(D515+1)*2-1,4,,"["&amp;wew!$G$7&amp;"]"&amp;_sheetname_labels)&amp;":"&amp;ADDRESS(2+ster!$B$20,(D515+1)*2-1,4),"")</f>
        <v>[DBTemplate.xlsm]labels!AMM3:AMM61</v>
      </c>
      <c r="J515" s="14">
        <f t="array" aca="1" ref="J515" ca="1">IF(H515,MAX(0,MAX(IF(INDIRECT(I515)&lt;&gt;"",ROW(INDIRECT(I515)),""))-2),"")</f>
        <v>0</v>
      </c>
      <c r="K515" s="14" t="str">
        <f ca="1">IF($H515,IF($J515&gt;0,ADDRESS(3,(D515+1)*2-1,4,,"["&amp;wew!$G$7&amp;"]"&amp;_sheetname_labels)&amp;":"&amp;ADDRESS(2+J515,(D515+1)*2-1,4),""),"")</f>
        <v/>
      </c>
      <c r="L515" s="14" t="str">
        <f ca="1">IF($H515,IF($J515&gt;0,ADDRESS(3,(D515+1)*2,4,,"["&amp;wew!$G$7&amp;"]"&amp;_sheetname_labels)&amp;":"&amp;ADDRESS(2+J515,(D515+1)*2,4),""),"")</f>
        <v/>
      </c>
      <c r="M515" s="14">
        <f t="shared" ca="1" si="9802"/>
        <v>0</v>
      </c>
      <c r="N515" s="14">
        <f t="shared" ca="1" si="9803"/>
        <v>0</v>
      </c>
      <c r="O515" s="14" t="str">
        <f t="shared" ca="1" si="9804"/>
        <v>q_139</v>
      </c>
      <c r="P515" s="14" t="str">
        <f t="shared" ca="1" si="9805"/>
        <v>Main Ocupation</v>
      </c>
      <c r="Q515" s="14" t="str">
        <f ca="1">IF($BP515,ADDRESS(3,D515+1,4,,"["&amp;wew!$G$7&amp;"]"&amp;_sheetname_dataframe)&amp;":"&amp;ADDRESS(2+ster!$C$14,D515+1,4),"")</f>
        <v>[DBTemplate.xlsm]data_frame!ST3:ST3</v>
      </c>
      <c r="R515" s="14" t="str">
        <f>IF($BP515,IF(MID(_xll.FORMULATEXT(INDEX(INDIRECT(Q515),1)),1,1)="=", _xll.FORMULATEXT(INDEX(INDIRECT(Q515),1),2,TRUE),""),"")</f>
        <v/>
      </c>
      <c r="S515" s="14">
        <f t="array" aca="1" ref="S515" ca="1">IF(H515,SUM(IF((IFERROR(INDIRECT(Q515)&lt;&gt;"",FALSE))*(INDIRECT(ster!$D$14)&lt;&gt;""),1,0)),"")</f>
        <v>1</v>
      </c>
      <c r="T515" s="14">
        <f t="array" aca="1" ref="T515" ca="1">IF(H515,IF(M515&gt;0,SUM(IFERROR(1*(MATCH(INDIRECT(Q515),INDIRECT(K515),0)&gt;0),0)*(INDIRECT(ster!$D$14)&lt;&gt;"")*NOT(ISNUMBER(INDIRECT(Q515)))),0),"")</f>
        <v>0</v>
      </c>
      <c r="U515" s="14">
        <f t="array" aca="1" ref="U515" ca="1">IF(H515,SUM((IFERROR(INDIRECT(Q515)="",FALSE))*(INDIRECT(ster!$D$14)&lt;&gt;"")),"")</f>
        <v>0</v>
      </c>
      <c r="V515" s="14">
        <f t="array" aca="1" ref="V515" ca="1">IF(H515,SUM((IFERROR(INDIRECT(Q515)="#ąś",TRUE))*(INDIRECT(ster!$D$14)&lt;&gt;"")),"")</f>
        <v>0</v>
      </c>
      <c r="W515" s="14">
        <f t="array" aca="1" ref="W515" ca="1">IF(H515,SUM(ISNUMBER(INDIRECT(Q515))*(INDIRECT(ster!$D$14)&lt;&gt;"")),"")</f>
        <v>0</v>
      </c>
      <c r="X515" s="14" t="str">
        <f t="array" aca="1" ref="X515" ca="1">IF(AND(H515,W515&gt;0),IF(wew!$B$3,MIN(IF((INDIRECT(ster!$D$14)&lt;&gt;"")*IFERROR(INDIRECT($Q515)&lt;&gt;"",FALSE),IFERROR(INDIRECT($Q515),"X"),"X")),"&lt;włącz podświetlanie wartości&gt;"),"—")</f>
        <v>—</v>
      </c>
      <c r="Y515" s="14" t="str">
        <f t="array" aca="1" ref="Y515" ca="1">IF(AND(H515,W515&gt;0),IF(wew!$B$3,MAX(IF((INDIRECT(ster!$D$14)&lt;&gt;"")*IFERROR(INDIRECT($Q515)&lt;&gt;"",FALSE),IFERROR(INDIRECT($Q515),"X"),"X")),"&lt;włącz podświetlanie wartości&gt;"),"—")</f>
        <v>—</v>
      </c>
      <c r="Z515" s="14">
        <f t="shared" ca="1" si="9806"/>
        <v>1</v>
      </c>
      <c r="AA515" s="12">
        <f t="shared" ca="1" si="9807"/>
        <v>0</v>
      </c>
      <c r="AB515" s="17">
        <f t="array" aca="1" ref="AB515" ca="1">IF(H515,IF(W515&gt;0,SUM((INDIRECT(ster!$D$14)&lt;&gt;"")*IFERROR((INDIRECT(Q515)&lt;&gt;"")*(INDIRECT(Q515)=INT(INDIRECT(Q515))),0)),0),"")</f>
        <v>0</v>
      </c>
      <c r="AC515" s="17">
        <f t="array" aca="1" ref="AC515" ca="1">IF(H515,W515-AB515,"")</f>
        <v>0</v>
      </c>
      <c r="AD515" s="17">
        <f t="shared" ca="1" si="9808"/>
        <v>1</v>
      </c>
      <c r="AE515" s="17" t="b">
        <f t="shared" ca="1" si="9809"/>
        <v>0</v>
      </c>
      <c r="AF515" s="17" t="str">
        <f ca="1">IF(AE515,IF($H515,ADDRESS(3,D515+2,4,,"["&amp;wew!$G$7&amp;"]"&amp;_sheetname_dataframe)&amp;":"&amp;ADDRESS(2+ster!$C$14,D515+2,4),""),"")</f>
        <v/>
      </c>
      <c r="AG515" s="17" t="str">
        <f t="shared" ca="1" si="9810"/>
        <v/>
      </c>
      <c r="AH515" s="17" t="b">
        <f t="shared" ca="1" si="9811"/>
        <v>0</v>
      </c>
      <c r="AI515" s="17" t="str">
        <f ca="1">IF(AH515,IF($H515,ADDRESS(3,D515+3,4,,"["&amp;wew!$G$7&amp;"]"&amp;_sheetname_dataframe)&amp;":"&amp;ADDRESS(2+ster!$C$14,D515+3,4),""),"")</f>
        <v/>
      </c>
      <c r="AJ515" s="17" t="str">
        <f t="shared" ca="1" si="9812"/>
        <v/>
      </c>
      <c r="AK515" s="17" t="b">
        <f t="shared" ca="1" si="9813"/>
        <v>0</v>
      </c>
      <c r="AL515" s="17" t="b">
        <f t="shared" ca="1" si="9814"/>
        <v>0</v>
      </c>
      <c r="AM515" s="17" t="b">
        <f t="shared" ca="1" si="9815"/>
        <v>0</v>
      </c>
      <c r="AN515" s="17">
        <f t="shared" ca="1" si="9816"/>
        <v>0</v>
      </c>
      <c r="AO515" s="24" t="str">
        <f t="shared" ca="1" si="9817"/>
        <v/>
      </c>
      <c r="AP515" s="24" t="str">
        <f t="shared" ca="1" si="9818"/>
        <v/>
      </c>
      <c r="AQ515" s="17" t="b">
        <f t="shared" ca="1" si="9819"/>
        <v>0</v>
      </c>
      <c r="AR515" s="17" t="b">
        <f t="shared" ca="1" si="9820"/>
        <v>0</v>
      </c>
      <c r="AS515" s="17" t="b">
        <f t="shared" ca="1" si="9821"/>
        <v>0</v>
      </c>
      <c r="AT515" s="17" t="b">
        <f t="shared" ca="1" si="9822"/>
        <v>0</v>
      </c>
      <c r="AU515" s="17" t="b">
        <f t="shared" ca="1" si="9823"/>
        <v>0</v>
      </c>
      <c r="AV515" s="17" t="b">
        <f t="shared" ca="1" si="9824"/>
        <v>0</v>
      </c>
      <c r="AW515" s="17" t="b">
        <f t="shared" ca="1" si="9825"/>
        <v>0</v>
      </c>
      <c r="AX515" s="14" t="b">
        <f t="array" aca="1" ref="AX515" ca="1">IF(H515,N515&gt;0,"")</f>
        <v>0</v>
      </c>
      <c r="AY515" s="17" t="str">
        <f t="shared" ca="1" si="9826"/>
        <v/>
      </c>
      <c r="AZ515" s="17" t="str">
        <f t="array" aca="1" ref="AZ515" ca="1">IF(AY515&lt;&gt;"",SUM(1*ISERROR(MATCH(INDIRECT(AY515),INDIRECT(K515),0)))=0,"")</f>
        <v/>
      </c>
      <c r="BA515" s="17" t="b">
        <f t="shared" ca="1" si="9827"/>
        <v>1</v>
      </c>
      <c r="BB515" s="17" t="b">
        <v>0</v>
      </c>
      <c r="BC515" s="17" t="b">
        <f t="shared" ca="1" si="9828"/>
        <v>0</v>
      </c>
      <c r="BD515" s="17" t="b">
        <f t="shared" ca="1" si="9829"/>
        <v>0</v>
      </c>
      <c r="BE515" s="17" t="b">
        <f t="shared" ca="1" si="9830"/>
        <v>0</v>
      </c>
      <c r="BF515" s="17" t="b">
        <f t="shared" ca="1" si="9831"/>
        <v>0</v>
      </c>
      <c r="BG515" s="17" t="b">
        <f t="shared" ca="1" si="9832"/>
        <v>1</v>
      </c>
      <c r="BH515" s="17" t="b">
        <f t="shared" ca="1" si="9833"/>
        <v>1</v>
      </c>
      <c r="BI515" s="17">
        <f t="shared" ca="1" si="9834"/>
        <v>6</v>
      </c>
      <c r="BJ515" s="17" t="b">
        <f t="shared" ca="1" si="9835"/>
        <v>0</v>
      </c>
      <c r="BK515" s="17" t="str">
        <f t="shared" ca="1" si="9836"/>
        <v/>
      </c>
      <c r="BL515" s="17" t="str">
        <f t="shared" ca="1" si="9837"/>
        <v/>
      </c>
      <c r="BM515" s="17" t="str">
        <f t="shared" ca="1" si="9838"/>
        <v>S</v>
      </c>
      <c r="BN515" s="17" t="str">
        <f t="shared" ca="1" si="9839"/>
        <v>S</v>
      </c>
      <c r="BO515" s="17" t="str">
        <f t="shared" ca="1" si="9840"/>
        <v>N</v>
      </c>
      <c r="BP515" s="14" t="b">
        <f t="shared" ca="1" si="9841"/>
        <v>1</v>
      </c>
      <c r="BQ515" s="35"/>
      <c r="BX515" s="16"/>
      <c r="BY515" s="16"/>
      <c r="BZ515" s="16"/>
      <c r="CA515" s="16"/>
      <c r="CB515" s="16"/>
      <c r="CC515" s="16"/>
      <c r="CD515" s="16"/>
      <c r="CE515" s="16"/>
      <c r="CF515" s="16"/>
      <c r="CN515" s="14">
        <f ca="1">IF(H515,IFERROR(IsVariableNameLegal(O515),0),0)</f>
        <v>0</v>
      </c>
      <c r="CO515" s="14" t="str">
        <f t="array" aca="1" ref="CO515" ca="1">IF(H515,IF(COUNTIF(INDIRECT(wew!$C$13),O515)&gt;1,TRIM(SUBSTITUTE(_xll.MCONCAT(IF((INDIRECT(wew!$C$13)=O515)*(COLUMN(INDIRECT(wew!$C$13))&lt;&gt;D515+1),-1+COLUMN(INDIRECT(wew!$C$13)),"")," "),"  "," ")),""),"")</f>
        <v/>
      </c>
      <c r="CP515" s="14" t="str">
        <f t="array" aca="1" ref="CP515" ca="1">IF(P515&lt;&gt;"",IF(LEN(P515)&gt;150,1,""),"")</f>
        <v/>
      </c>
      <c r="CQ515" s="14" t="str">
        <f t="array" aca="1" ref="CQ515" ca="1">IF(AND(H515,NOT(ster!$J$3)),IF(COUNTIF(INDIRECT(wew!$C$15),P515)&gt;1,TRIM(SUBSTITUTE(_xll.MCONCAT(IF((INDIRECT(wew!$C$15)=P515)*(COLUMN(INDIRECT(wew!$C$15))&lt;&gt;D515+1),-1+COLUMN(INDIRECT(wew!$C$15)),"")," "),"  "," ")),""),"")</f>
        <v/>
      </c>
      <c r="CR515" s="14" t="str">
        <f t="array" aca="1" ref="CR515" ca="1">IF(H515,IF(AND(W515&gt;0,AO515&lt;&gt;""),TRIM(SUBSTITUTE(_xll.MCONCAT(IFERROR(IF(ISNUMBER(INDIRECT(Q515)),IF((INDIRECT(ster!$D$14)&lt;&gt;"")*(INDIRECT(Q515)&lt;AO515),INDIRECT(ster!$D$14) &amp; ": " &amp;  SUBSTITUTE(IF( AV515,IFERROR(TEXT(INDIRECT(Q515),"rrrr-mm-dd") &amp;" (" &amp; INDIRECT(Q515) &amp;")",INDIRECT(Q515)),INDIRECT(Q515))," "," "),""),""),"")," "),"  "," ")),""),"")</f>
        <v/>
      </c>
      <c r="CS515" s="14" t="str">
        <f t="array" aca="1" ref="CS515" ca="1">IF(H515,IF(AND(W515&gt;0,AP515&lt;&gt;""),TRIM(SUBSTITUTE(_xll.MCONCAT(IFERROR(IF(ISNUMBER(INDIRECT(Q515)),IF((INDIRECT(ster!$D$14)&lt;&gt;"")*(INDIRECT(Q515)&gt;AP515),INDIRECT(ster!$D$14) &amp; ": " &amp;  SUBSTITUTE(IF( AV515,IFERROR(TEXT(INDIRECT(Q515),"rrrr-mm-dd")&amp;" (" &amp; INDIRECT(Q515) &amp;")",INDIRECT(Q515)),INDIRECT(Q515))," "," "),""),""),"")," "),"  "," ")),""),"")</f>
        <v/>
      </c>
      <c r="CT515" s="14" t="str">
        <f t="array" aca="1" ref="CT515" ca="1">IF(H515,IF(AND(N515&gt;0,AR515),TRIM(SUBSTITUTE(_xll.MCONCAT(IFERROR(IF(ISNUMBER(INDIRECT(Q515)),IF((INDIRECT(ster!$D$14)&lt;&gt;"")*(IFERROR(0*(MATCH(INDIRECT(Q515),INDIRECT(K515),0)&gt;0),1)),INDIRECT(ster!$D$14) &amp; ": " &amp;  SUBSTITUTE(IF( AV515,IFERROR(TEXT(INDIRECT(Q515),"rrrr-mm-dd")&amp;" (" &amp; INDIRECT(Q515) &amp;")",INDIRECT(Q515)),INDIRECT(Q515))," "," "),""),""),"")," "),"  "," ")),""),"")</f>
        <v/>
      </c>
      <c r="CU515" s="14" t="str">
        <f t="array" aca="1" ref="CU515" ca="1">IF(H515,IF(AND(V515&gt;0),TRIM(SUBSTITUTE(_xll.MCONCAT(IF((INDIRECT(ster!$D$14)&lt;&gt;"")*(IFERROR(0*(INDIRECT(Q515)&lt;&gt;""),1)),INDIRECT(ster!$D$14),"")," "),"  "," ")),""),"")</f>
        <v/>
      </c>
      <c r="CV515" s="14" t="str">
        <f t="array" aca="1" ref="CV515" ca="1">IF(H515,IF(AS515,
TRIM(SUBSTITUTE(_xll.MCONCAT(IF(
   (INDIRECT(ster!$D$14)&lt;&gt;"")*
   ((INDIRECT(Q515)="")+
      NOT(ISNUMBER(INDIRECT(Q515)))*
      NOT(ISERROR(MATCH(INDIRECT(Q515),INDIRECT(K515),0)))
    ),
      INDIRECT(ster!$D$14),
   "")," "),"  "," ")),
""),"")</f>
        <v/>
      </c>
      <c r="CW515" s="14" t="str">
        <f t="array" aca="1" ref="CW515" ca="1">IF(H515,IF(AND(AQ515),TRIM(SUBSTITUTE(_xll.MCONCAT(IFERROR(IF(ISNUMBER(INDIRECT(Q515)),IF((INDIRECT(ster!$D$14)&lt;&gt;"")*(INDIRECT(Q515)&lt;&gt;INT(INDIRECT(Q515))),INDIRECT(ster!$D$14) &amp; ": " &amp; INDIRECT(Q515),""),""),"")," "),"  "," ")),""),"")</f>
        <v/>
      </c>
      <c r="CX515" s="14" t="str">
        <f t="array" aca="1" ref="CX515" ca="1">IF(H515,IF(OR(AU515,AV515),TRIM(SUBSTITUTE(_xll.MCONCAT(IF((INDIRECT(ster!$D$14)&lt;&gt;"")*NOT(ISNUMBER(INDIRECT(Q515))),IF(ISERROR(MATCH(INDIRECT(Q515),INDIRECT(K515),0)),IFERROR(IF(INDIRECT(Q515)&lt;&gt;"",INDIRECT(ster!$D$14) &amp; ": " &amp; SUBSTITUTE(INDIRECT(Q515)," "," "),""),""),""),"")," "),"  "," ")),""),"")</f>
        <v/>
      </c>
      <c r="CY515" s="14" t="str">
        <f t="array" aca="1" ref="CY515" ca="1">IF(H515,IF(AE515,TRIM(SUBSTITUTE(_xll.MCONCAT(IF((INDIRECT(ster!$D$14)&lt;&gt;"")*IFERROR(NOT(INDIRECT(AF515)),FALSE),IF(ISERROR(MATCH(INDIRECT(Q515),INDIRECT(K515),0)),IFERROR(IF(INDIRECT(Q515)&lt;&gt;"",INDIRECT(ster!$D$14)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CZ515" s="14" t="str">
        <f t="array" aca="1" ref="CZ515" ca="1">IF(H515,IF(AH515,TRIM(SUBSTITUTE(_xll.MCONCAT(IF((INDIRECT(ster!$D$14)&lt;&gt;"")*IFERROR(NOT(INDIRECT(AI515)),FALSE),IF(ISERROR(MATCH(INDIRECT(Q515),INDIRECT(K515),0)),IFERROR(IF(INDIRECT(Q515)&lt;&gt;"",INDIRECT(ster!$D$14)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DC515" s="14" t="str">
        <f ca="1">SUBSTITUTE(SUBSTITUTE(SUBSTITUTE(SUBSTITUTE(_xll.MCONCAT(DG515:DS515,"■"),"■■","■"),"■■","■"),"■■","■"),"■■","■")</f>
        <v>■</v>
      </c>
      <c r="DD515" s="14" t="str">
        <f t="shared" ca="1" si="9842"/>
        <v/>
      </c>
      <c r="DE515" s="14" t="str">
        <f t="shared" ca="1" si="9843"/>
        <v/>
      </c>
      <c r="DF515" s="14" t="str">
        <f t="shared" ca="1" si="9844"/>
        <v/>
      </c>
      <c r="DG515" s="14" t="str">
        <f t="shared" ca="1" si="9845"/>
        <v/>
      </c>
      <c r="DH515" s="14" t="str">
        <f t="shared" ca="1" si="9846"/>
        <v/>
      </c>
      <c r="DI515" s="14" t="str">
        <f t="shared" ca="1" si="9847"/>
        <v/>
      </c>
      <c r="DJ515" s="14" t="str">
        <f t="shared" ca="1" si="9848"/>
        <v/>
      </c>
      <c r="DK515" s="14" t="str">
        <f t="shared" ca="1" si="9849"/>
        <v/>
      </c>
      <c r="DL515" s="14" t="str">
        <f t="shared" ca="1" si="9850"/>
        <v/>
      </c>
      <c r="DM515" s="14" t="str">
        <f t="shared" ca="1" si="9851"/>
        <v/>
      </c>
      <c r="DN515" s="14" t="str">
        <f t="array" aca="1" ref="DN515" ca="1">IF(CU515&lt;&gt;"","There are errors in the entered values in the following cases: " &amp;SUBSTITUTE(CU515," ",", "),"")</f>
        <v/>
      </c>
      <c r="DO515" s="14" t="str">
        <f t="shared" ca="1" si="9852"/>
        <v/>
      </c>
      <c r="DP515" s="14" t="str">
        <f t="shared" ca="1" si="9853"/>
        <v/>
      </c>
      <c r="DQ515" s="14" t="str">
        <f t="shared" ca="1" si="9854"/>
        <v/>
      </c>
      <c r="DR515" s="14" t="str">
        <f t="shared" ca="1" si="9855"/>
        <v/>
      </c>
      <c r="DS515" s="14" t="str">
        <f t="shared" ca="1" si="9856"/>
        <v/>
      </c>
      <c r="DZ515" s="14" t="b">
        <f t="shared" ca="1" si="9857"/>
        <v>0</v>
      </c>
      <c r="EA515" s="14" t="str">
        <f t="shared" ca="1" si="9858"/>
        <v/>
      </c>
      <c r="EB515" s="14" t="str">
        <f t="shared" ca="1" si="9859"/>
        <v/>
      </c>
      <c r="EC515" s="14" t="str">
        <f t="shared" ca="1" si="9860"/>
        <v/>
      </c>
      <c r="ED515" s="14" t="str">
        <f t="shared" ca="1" si="9861"/>
        <v/>
      </c>
      <c r="EE515" s="14" t="str">
        <f t="shared" ca="1" si="9862"/>
        <v/>
      </c>
      <c r="EF515" s="14" t="str">
        <f t="shared" ca="1" si="9863"/>
        <v/>
      </c>
      <c r="EG515" s="14" t="str">
        <f t="shared" ca="1" si="9864"/>
        <v/>
      </c>
      <c r="EM515" s="14" t="b">
        <f t="shared" ca="1" si="9865"/>
        <v>0</v>
      </c>
      <c r="EN515" s="14" t="str">
        <f t="shared" ca="1" si="9866"/>
        <v/>
      </c>
      <c r="EO515" s="14" t="str">
        <f t="shared" ca="1" si="9867"/>
        <v/>
      </c>
      <c r="EP515" s="14" t="str">
        <f t="shared" ca="1" si="9868"/>
        <v/>
      </c>
      <c r="EQ515" s="14" t="str">
        <f t="shared" ca="1" si="9869"/>
        <v/>
      </c>
    </row>
    <row r="516" spans="2:147" s="14" customFormat="1">
      <c r="B516" s="14" t="str">
        <f t="shared" ca="1" si="9795"/>
        <v/>
      </c>
      <c r="C516" s="14">
        <f t="shared" ca="1" si="9796"/>
        <v>484</v>
      </c>
      <c r="D516" s="14">
        <f t="shared" si="9797"/>
        <v>514</v>
      </c>
      <c r="E516" s="14" t="str">
        <f t="shared" ca="1" si="9798"/>
        <v>S</v>
      </c>
      <c r="F516" s="14" t="str">
        <f t="shared" ca="1" si="9799"/>
        <v>q_140</v>
      </c>
      <c r="G516" s="14" t="str">
        <f t="shared" ca="1" si="9800"/>
        <v>Main Ocupation</v>
      </c>
      <c r="H516" s="14" t="b">
        <f t="shared" ca="1" si="9801"/>
        <v>1</v>
      </c>
      <c r="I516" s="14" t="str">
        <f ca="1">IF($H516,ADDRESS(3,(D516+1)*2-1,4,,"["&amp;wew!$G$7&amp;"]"&amp;_sheetname_labels)&amp;":"&amp;ADDRESS(2+ster!$B$20,(D516+1)*2-1,4),"")</f>
        <v>[DBTemplate.xlsm]labels!AMO3:AMO61</v>
      </c>
      <c r="J516" s="14">
        <f t="array" aca="1" ref="J516" ca="1">IF(H516,MAX(0,MAX(IF(INDIRECT(I516)&lt;&gt;"",ROW(INDIRECT(I516)),""))-2),"")</f>
        <v>0</v>
      </c>
      <c r="K516" s="14" t="str">
        <f ca="1">IF($H516,IF($J516&gt;0,ADDRESS(3,(D516+1)*2-1,4,,"["&amp;wew!$G$7&amp;"]"&amp;_sheetname_labels)&amp;":"&amp;ADDRESS(2+J516,(D516+1)*2-1,4),""),"")</f>
        <v/>
      </c>
      <c r="L516" s="14" t="str">
        <f ca="1">IF($H516,IF($J516&gt;0,ADDRESS(3,(D516+1)*2,4,,"["&amp;wew!$G$7&amp;"]"&amp;_sheetname_labels)&amp;":"&amp;ADDRESS(2+J516,(D516+1)*2,4),""),"")</f>
        <v/>
      </c>
      <c r="M516" s="14">
        <f t="shared" ca="1" si="9802"/>
        <v>0</v>
      </c>
      <c r="N516" s="14">
        <f t="shared" ca="1" si="9803"/>
        <v>0</v>
      </c>
      <c r="O516" s="14" t="str">
        <f t="shared" ca="1" si="9804"/>
        <v>q_140</v>
      </c>
      <c r="P516" s="14" t="str">
        <f t="shared" ca="1" si="9805"/>
        <v>Main Ocupation</v>
      </c>
      <c r="Q516" s="14" t="str">
        <f ca="1">IF($BP516,ADDRESS(3,D516+1,4,,"["&amp;wew!$G$7&amp;"]"&amp;_sheetname_dataframe)&amp;":"&amp;ADDRESS(2+ster!$C$14,D516+1,4),"")</f>
        <v>[DBTemplate.xlsm]data_frame!SU3:SU3</v>
      </c>
      <c r="R516" s="14" t="str">
        <f>IF($BP516,IF(MID(_xll.FORMULATEXT(INDEX(INDIRECT(Q516),1)),1,1)="=", _xll.FORMULATEXT(INDEX(INDIRECT(Q516),1),2,TRUE),""),"")</f>
        <v/>
      </c>
      <c r="S516" s="14">
        <f t="array" aca="1" ref="S516" ca="1">IF(H516,SUM(IF((IFERROR(INDIRECT(Q516)&lt;&gt;"",FALSE))*(INDIRECT(ster!$D$14)&lt;&gt;""),1,0)),"")</f>
        <v>1</v>
      </c>
      <c r="T516" s="14">
        <f t="array" aca="1" ref="T516" ca="1">IF(H516,IF(M516&gt;0,SUM(IFERROR(1*(MATCH(INDIRECT(Q516),INDIRECT(K516),0)&gt;0),0)*(INDIRECT(ster!$D$14)&lt;&gt;"")*NOT(ISNUMBER(INDIRECT(Q516)))),0),"")</f>
        <v>0</v>
      </c>
      <c r="U516" s="14">
        <f t="array" aca="1" ref="U516" ca="1">IF(H516,SUM((IFERROR(INDIRECT(Q516)="",FALSE))*(INDIRECT(ster!$D$14)&lt;&gt;"")),"")</f>
        <v>0</v>
      </c>
      <c r="V516" s="14">
        <f t="array" aca="1" ref="V516" ca="1">IF(H516,SUM((IFERROR(INDIRECT(Q516)="#ąś",TRUE))*(INDIRECT(ster!$D$14)&lt;&gt;"")),"")</f>
        <v>0</v>
      </c>
      <c r="W516" s="14">
        <f t="array" aca="1" ref="W516" ca="1">IF(H516,SUM(ISNUMBER(INDIRECT(Q516))*(INDIRECT(ster!$D$14)&lt;&gt;"")),"")</f>
        <v>0</v>
      </c>
      <c r="X516" s="14" t="str">
        <f t="array" aca="1" ref="X516" ca="1">IF(AND(H516,W516&gt;0),IF(wew!$B$3,MIN(IF((INDIRECT(ster!$D$14)&lt;&gt;"")*IFERROR(INDIRECT($Q516)&lt;&gt;"",FALSE),IFERROR(INDIRECT($Q516),"X"),"X")),"&lt;włącz podświetlanie wartości&gt;"),"—")</f>
        <v>—</v>
      </c>
      <c r="Y516" s="14" t="str">
        <f t="array" aca="1" ref="Y516" ca="1">IF(AND(H516,W516&gt;0),IF(wew!$B$3,MAX(IF((INDIRECT(ster!$D$14)&lt;&gt;"")*IFERROR(INDIRECT($Q516)&lt;&gt;"",FALSE),IFERROR(INDIRECT($Q516),"X"),"X")),"&lt;włącz podświetlanie wartości&gt;"),"—")</f>
        <v>—</v>
      </c>
      <c r="Z516" s="14">
        <f t="shared" ca="1" si="9806"/>
        <v>1</v>
      </c>
      <c r="AA516" s="12">
        <f t="shared" ca="1" si="9807"/>
        <v>0</v>
      </c>
      <c r="AB516" s="17">
        <f t="array" aca="1" ref="AB516" ca="1">IF(H516,IF(W516&gt;0,SUM((INDIRECT(ster!$D$14)&lt;&gt;"")*IFERROR((INDIRECT(Q516)&lt;&gt;"")*(INDIRECT(Q516)=INT(INDIRECT(Q516))),0)),0),"")</f>
        <v>0</v>
      </c>
      <c r="AC516" s="17">
        <f t="array" aca="1" ref="AC516" ca="1">IF(H516,W516-AB516,"")</f>
        <v>0</v>
      </c>
      <c r="AD516" s="17">
        <f t="shared" ca="1" si="9808"/>
        <v>1</v>
      </c>
      <c r="AE516" s="17" t="b">
        <f t="shared" ca="1" si="9809"/>
        <v>0</v>
      </c>
      <c r="AF516" s="17" t="str">
        <f ca="1">IF(AE516,IF($H516,ADDRESS(3,D516+2,4,,"["&amp;wew!$G$7&amp;"]"&amp;_sheetname_dataframe)&amp;":"&amp;ADDRESS(2+ster!$C$14,D516+2,4),""),"")</f>
        <v/>
      </c>
      <c r="AG516" s="17" t="str">
        <f t="shared" ca="1" si="9810"/>
        <v/>
      </c>
      <c r="AH516" s="17" t="b">
        <f t="shared" ca="1" si="9811"/>
        <v>0</v>
      </c>
      <c r="AI516" s="17" t="str">
        <f ca="1">IF(AH516,IF($H516,ADDRESS(3,D516+3,4,,"["&amp;wew!$G$7&amp;"]"&amp;_sheetname_dataframe)&amp;":"&amp;ADDRESS(2+ster!$C$14,D516+3,4),""),"")</f>
        <v/>
      </c>
      <c r="AJ516" s="17" t="str">
        <f t="shared" ca="1" si="9812"/>
        <v/>
      </c>
      <c r="AK516" s="17" t="b">
        <f t="shared" ca="1" si="9813"/>
        <v>0</v>
      </c>
      <c r="AL516" s="17" t="b">
        <f t="shared" ca="1" si="9814"/>
        <v>0</v>
      </c>
      <c r="AM516" s="17" t="b">
        <f t="shared" ca="1" si="9815"/>
        <v>0</v>
      </c>
      <c r="AN516" s="17">
        <f t="shared" ca="1" si="9816"/>
        <v>0</v>
      </c>
      <c r="AO516" s="24" t="str">
        <f t="shared" ca="1" si="9817"/>
        <v/>
      </c>
      <c r="AP516" s="24" t="str">
        <f t="shared" ca="1" si="9818"/>
        <v/>
      </c>
      <c r="AQ516" s="17" t="b">
        <f t="shared" ca="1" si="9819"/>
        <v>0</v>
      </c>
      <c r="AR516" s="17" t="b">
        <f t="shared" ca="1" si="9820"/>
        <v>0</v>
      </c>
      <c r="AS516" s="17" t="b">
        <f t="shared" ca="1" si="9821"/>
        <v>0</v>
      </c>
      <c r="AT516" s="17" t="b">
        <f t="shared" ca="1" si="9822"/>
        <v>0</v>
      </c>
      <c r="AU516" s="17" t="b">
        <f t="shared" ca="1" si="9823"/>
        <v>0</v>
      </c>
      <c r="AV516" s="17" t="b">
        <f t="shared" ca="1" si="9824"/>
        <v>0</v>
      </c>
      <c r="AW516" s="17" t="b">
        <f t="shared" ca="1" si="9825"/>
        <v>0</v>
      </c>
      <c r="AX516" s="14" t="b">
        <f t="array" aca="1" ref="AX516" ca="1">IF(H516,N516&gt;0,"")</f>
        <v>0</v>
      </c>
      <c r="AY516" s="17" t="str">
        <f t="shared" ca="1" si="9826"/>
        <v/>
      </c>
      <c r="AZ516" s="17" t="str">
        <f t="array" aca="1" ref="AZ516" ca="1">IF(AY516&lt;&gt;"",SUM(1*ISERROR(MATCH(INDIRECT(AY516),INDIRECT(K516),0)))=0,"")</f>
        <v/>
      </c>
      <c r="BA516" s="17" t="b">
        <f t="shared" ca="1" si="9827"/>
        <v>1</v>
      </c>
      <c r="BB516" s="17" t="b">
        <v>0</v>
      </c>
      <c r="BC516" s="17" t="b">
        <f t="shared" ca="1" si="9828"/>
        <v>0</v>
      </c>
      <c r="BD516" s="17" t="b">
        <f t="shared" ca="1" si="9829"/>
        <v>0</v>
      </c>
      <c r="BE516" s="17" t="b">
        <f t="shared" ca="1" si="9830"/>
        <v>0</v>
      </c>
      <c r="BF516" s="17" t="b">
        <f t="shared" ca="1" si="9831"/>
        <v>0</v>
      </c>
      <c r="BG516" s="17" t="b">
        <f t="shared" ca="1" si="9832"/>
        <v>1</v>
      </c>
      <c r="BH516" s="17" t="b">
        <f t="shared" ca="1" si="9833"/>
        <v>1</v>
      </c>
      <c r="BI516" s="17">
        <f t="shared" ca="1" si="9834"/>
        <v>6</v>
      </c>
      <c r="BJ516" s="17" t="b">
        <f t="shared" ca="1" si="9835"/>
        <v>0</v>
      </c>
      <c r="BK516" s="17" t="str">
        <f t="shared" ca="1" si="9836"/>
        <v/>
      </c>
      <c r="BL516" s="17" t="str">
        <f t="shared" ca="1" si="9837"/>
        <v/>
      </c>
      <c r="BM516" s="17" t="str">
        <f t="shared" ca="1" si="9838"/>
        <v>S</v>
      </c>
      <c r="BN516" s="17" t="str">
        <f t="shared" ca="1" si="9839"/>
        <v>S</v>
      </c>
      <c r="BO516" s="17" t="str">
        <f t="shared" ca="1" si="9840"/>
        <v>N</v>
      </c>
      <c r="BP516" s="14" t="b">
        <f t="shared" ca="1" si="9841"/>
        <v>1</v>
      </c>
      <c r="BQ516" s="35"/>
      <c r="BX516" s="16"/>
      <c r="BY516" s="16"/>
      <c r="BZ516" s="16"/>
      <c r="CA516" s="16"/>
      <c r="CB516" s="16"/>
      <c r="CC516" s="16"/>
      <c r="CD516" s="16"/>
      <c r="CE516" s="16"/>
      <c r="CF516" s="16"/>
      <c r="CN516" s="14">
        <f ca="1">IF(H516,IFERROR(IsVariableNameLegal(O516),0),0)</f>
        <v>0</v>
      </c>
      <c r="CO516" s="14" t="str">
        <f t="array" aca="1" ref="CO516" ca="1">IF(H516,IF(COUNTIF(INDIRECT(wew!$C$13),O516)&gt;1,TRIM(SUBSTITUTE(_xll.MCONCAT(IF((INDIRECT(wew!$C$13)=O516)*(COLUMN(INDIRECT(wew!$C$13))&lt;&gt;D516+1),-1+COLUMN(INDIRECT(wew!$C$13)),"")," "),"  "," ")),""),"")</f>
        <v/>
      </c>
      <c r="CP516" s="14" t="str">
        <f t="array" aca="1" ref="CP516" ca="1">IF(P516&lt;&gt;"",IF(LEN(P516)&gt;150,1,""),"")</f>
        <v/>
      </c>
      <c r="CQ516" s="14" t="str">
        <f t="array" aca="1" ref="CQ516" ca="1">IF(AND(H516,NOT(ster!$J$3)),IF(COUNTIF(INDIRECT(wew!$C$15),P516)&gt;1,TRIM(SUBSTITUTE(_xll.MCONCAT(IF((INDIRECT(wew!$C$15)=P516)*(COLUMN(INDIRECT(wew!$C$15))&lt;&gt;D516+1),-1+COLUMN(INDIRECT(wew!$C$15)),"")," "),"  "," ")),""),"")</f>
        <v/>
      </c>
      <c r="CR516" s="14" t="str">
        <f t="array" aca="1" ref="CR516" ca="1">IF(H516,IF(AND(W516&gt;0,AO516&lt;&gt;""),TRIM(SUBSTITUTE(_xll.MCONCAT(IFERROR(IF(ISNUMBER(INDIRECT(Q516)),IF((INDIRECT(ster!$D$14)&lt;&gt;"")*(INDIRECT(Q516)&lt;AO516),INDIRECT(ster!$D$14) &amp; ": " &amp;  SUBSTITUTE(IF( AV516,IFERROR(TEXT(INDIRECT(Q516),"rrrr-mm-dd") &amp;" (" &amp; INDIRECT(Q516) &amp;")",INDIRECT(Q516)),INDIRECT(Q516))," "," "),""),""),"")," "),"  "," ")),""),"")</f>
        <v/>
      </c>
      <c r="CS516" s="14" t="str">
        <f t="array" aca="1" ref="CS516" ca="1">IF(H516,IF(AND(W516&gt;0,AP516&lt;&gt;""),TRIM(SUBSTITUTE(_xll.MCONCAT(IFERROR(IF(ISNUMBER(INDIRECT(Q516)),IF((INDIRECT(ster!$D$14)&lt;&gt;"")*(INDIRECT(Q516)&gt;AP516),INDIRECT(ster!$D$14) &amp; ": " &amp;  SUBSTITUTE(IF( AV516,IFERROR(TEXT(INDIRECT(Q516),"rrrr-mm-dd")&amp;" (" &amp; INDIRECT(Q516) &amp;")",INDIRECT(Q516)),INDIRECT(Q516))," "," "),""),""),"")," "),"  "," ")),""),"")</f>
        <v/>
      </c>
      <c r="CT516" s="14" t="str">
        <f t="array" aca="1" ref="CT516" ca="1">IF(H516,IF(AND(N516&gt;0,AR516),TRIM(SUBSTITUTE(_xll.MCONCAT(IFERROR(IF(ISNUMBER(INDIRECT(Q516)),IF((INDIRECT(ster!$D$14)&lt;&gt;"")*(IFERROR(0*(MATCH(INDIRECT(Q516),INDIRECT(K516),0)&gt;0),1)),INDIRECT(ster!$D$14) &amp; ": " &amp;  SUBSTITUTE(IF( AV516,IFERROR(TEXT(INDIRECT(Q516),"rrrr-mm-dd")&amp;" (" &amp; INDIRECT(Q516) &amp;")",INDIRECT(Q516)),INDIRECT(Q516))," "," "),""),""),"")," "),"  "," ")),""),"")</f>
        <v/>
      </c>
      <c r="CU516" s="14" t="str">
        <f t="array" aca="1" ref="CU516" ca="1">IF(H516,IF(AND(V516&gt;0),TRIM(SUBSTITUTE(_xll.MCONCAT(IF((INDIRECT(ster!$D$14)&lt;&gt;"")*(IFERROR(0*(INDIRECT(Q516)&lt;&gt;""),1)),INDIRECT(ster!$D$14),"")," "),"  "," ")),""),"")</f>
        <v/>
      </c>
      <c r="CV516" s="14" t="str">
        <f t="array" aca="1" ref="CV516" ca="1">IF(H516,IF(AS516,
TRIM(SUBSTITUTE(_xll.MCONCAT(IF(
   (INDIRECT(ster!$D$14)&lt;&gt;"")*
   ((INDIRECT(Q516)="")+
      NOT(ISNUMBER(INDIRECT(Q516)))*
      NOT(ISERROR(MATCH(INDIRECT(Q516),INDIRECT(K516),0)))
    ),
      INDIRECT(ster!$D$14),
   "")," "),"  "," ")),
""),"")</f>
        <v/>
      </c>
      <c r="CW516" s="14" t="str">
        <f t="array" aca="1" ref="CW516" ca="1">IF(H516,IF(AND(AQ516),TRIM(SUBSTITUTE(_xll.MCONCAT(IFERROR(IF(ISNUMBER(INDIRECT(Q516)),IF((INDIRECT(ster!$D$14)&lt;&gt;"")*(INDIRECT(Q516)&lt;&gt;INT(INDIRECT(Q516))),INDIRECT(ster!$D$14) &amp; ": " &amp; INDIRECT(Q516),""),""),"")," "),"  "," ")),""),"")</f>
        <v/>
      </c>
      <c r="CX516" s="14" t="str">
        <f t="array" aca="1" ref="CX516" ca="1">IF(H516,IF(OR(AU516,AV516),TRIM(SUBSTITUTE(_xll.MCONCAT(IF((INDIRECT(ster!$D$14)&lt;&gt;"")*NOT(ISNUMBER(INDIRECT(Q516))),IF(ISERROR(MATCH(INDIRECT(Q516),INDIRECT(K516),0)),IFERROR(IF(INDIRECT(Q516)&lt;&gt;"",INDIRECT(ster!$D$14) &amp; ": " &amp; SUBSTITUTE(INDIRECT(Q516)," "," "),""),""),""),"")," "),"  "," ")),""),"")</f>
        <v/>
      </c>
      <c r="CY516" s="14" t="str">
        <f t="array" aca="1" ref="CY516" ca="1">IF(H516,IF(AE516,TRIM(SUBSTITUTE(_xll.MCONCAT(IF((INDIRECT(ster!$D$14)&lt;&gt;"")*IFERROR(NOT(INDIRECT(AF516)),FALSE),IF(ISERROR(MATCH(INDIRECT(Q516),INDIRECT(K516),0)),IFERROR(IF(INDIRECT(Q516)&lt;&gt;"",INDIRECT(ster!$D$14)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CZ516" s="14" t="str">
        <f t="array" aca="1" ref="CZ516" ca="1">IF(H516,IF(AH516,TRIM(SUBSTITUTE(_xll.MCONCAT(IF((INDIRECT(ster!$D$14)&lt;&gt;"")*IFERROR(NOT(INDIRECT(AI516)),FALSE),IF(ISERROR(MATCH(INDIRECT(Q516),INDIRECT(K516),0)),IFERROR(IF(INDIRECT(Q516)&lt;&gt;"",INDIRECT(ster!$D$14)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DC516" s="14" t="str">
        <f ca="1">SUBSTITUTE(SUBSTITUTE(SUBSTITUTE(SUBSTITUTE(_xll.MCONCAT(DG516:DS516,"■"),"■■","■"),"■■","■"),"■■","■"),"■■","■")</f>
        <v>■</v>
      </c>
      <c r="DD516" s="14" t="str">
        <f t="shared" ca="1" si="9842"/>
        <v/>
      </c>
      <c r="DE516" s="14" t="str">
        <f t="shared" ca="1" si="9843"/>
        <v/>
      </c>
      <c r="DF516" s="14" t="str">
        <f t="shared" ca="1" si="9844"/>
        <v/>
      </c>
      <c r="DG516" s="14" t="str">
        <f t="shared" ca="1" si="9845"/>
        <v/>
      </c>
      <c r="DH516" s="14" t="str">
        <f t="shared" ca="1" si="9846"/>
        <v/>
      </c>
      <c r="DI516" s="14" t="str">
        <f t="shared" ca="1" si="9847"/>
        <v/>
      </c>
      <c r="DJ516" s="14" t="str">
        <f t="shared" ca="1" si="9848"/>
        <v/>
      </c>
      <c r="DK516" s="14" t="str">
        <f t="shared" ca="1" si="9849"/>
        <v/>
      </c>
      <c r="DL516" s="14" t="str">
        <f t="shared" ca="1" si="9850"/>
        <v/>
      </c>
      <c r="DM516" s="14" t="str">
        <f t="shared" ca="1" si="9851"/>
        <v/>
      </c>
      <c r="DN516" s="14" t="str">
        <f t="array" aca="1" ref="DN516" ca="1">IF(CU516&lt;&gt;"","There are errors in the entered values in the following cases: " &amp;SUBSTITUTE(CU516," ",", "),"")</f>
        <v/>
      </c>
      <c r="DO516" s="14" t="str">
        <f t="shared" ca="1" si="9852"/>
        <v/>
      </c>
      <c r="DP516" s="14" t="str">
        <f t="shared" ca="1" si="9853"/>
        <v/>
      </c>
      <c r="DQ516" s="14" t="str">
        <f t="shared" ca="1" si="9854"/>
        <v/>
      </c>
      <c r="DR516" s="14" t="str">
        <f t="shared" ca="1" si="9855"/>
        <v/>
      </c>
      <c r="DS516" s="14" t="str">
        <f t="shared" ca="1" si="9856"/>
        <v/>
      </c>
      <c r="DZ516" s="14" t="b">
        <f t="shared" ca="1" si="9857"/>
        <v>0</v>
      </c>
      <c r="EA516" s="14" t="str">
        <f t="shared" ca="1" si="9858"/>
        <v/>
      </c>
      <c r="EB516" s="14" t="str">
        <f t="shared" ca="1" si="9859"/>
        <v/>
      </c>
      <c r="EC516" s="14" t="str">
        <f t="shared" ca="1" si="9860"/>
        <v/>
      </c>
      <c r="ED516" s="14" t="str">
        <f t="shared" ca="1" si="9861"/>
        <v/>
      </c>
      <c r="EE516" s="14" t="str">
        <f t="shared" ca="1" si="9862"/>
        <v/>
      </c>
      <c r="EF516" s="14" t="str">
        <f t="shared" ca="1" si="9863"/>
        <v/>
      </c>
      <c r="EG516" s="14" t="str">
        <f t="shared" ca="1" si="9864"/>
        <v/>
      </c>
      <c r="EM516" s="14" t="b">
        <f t="shared" ca="1" si="9865"/>
        <v>0</v>
      </c>
      <c r="EN516" s="14" t="str">
        <f t="shared" ca="1" si="9866"/>
        <v/>
      </c>
      <c r="EO516" s="14" t="str">
        <f t="shared" ca="1" si="9867"/>
        <v/>
      </c>
      <c r="EP516" s="14" t="str">
        <f t="shared" ca="1" si="9868"/>
        <v/>
      </c>
      <c r="EQ516" s="14" t="str">
        <f t="shared" ca="1" si="9869"/>
        <v/>
      </c>
    </row>
    <row r="517" spans="2:147" s="14" customFormat="1">
      <c r="B517" s="14" t="str">
        <f t="shared" ca="1" si="9795"/>
        <v/>
      </c>
      <c r="C517" s="14">
        <f t="shared" ca="1" si="9796"/>
        <v>485</v>
      </c>
      <c r="D517" s="14">
        <f t="shared" si="9797"/>
        <v>515</v>
      </c>
      <c r="E517" s="14" t="str">
        <f t="shared" ca="1" si="9798"/>
        <v>I</v>
      </c>
      <c r="F517" s="14" t="str">
        <f t="shared" ca="1" si="9799"/>
        <v>q_141</v>
      </c>
      <c r="G517" s="14" t="str">
        <f t="shared" ca="1" si="9800"/>
        <v xml:space="preserve">Second Occupation </v>
      </c>
      <c r="H517" s="14" t="b">
        <f t="shared" ca="1" si="9801"/>
        <v>1</v>
      </c>
      <c r="I517" s="14" t="str">
        <f ca="1">IF($H517,ADDRESS(3,(D517+1)*2-1,4,,"["&amp;wew!$G$7&amp;"]"&amp;_sheetname_labels)&amp;":"&amp;ADDRESS(2+ster!$B$20,(D517+1)*2-1,4),"")</f>
        <v>[DBTemplate.xlsm]labels!AMQ3:AMQ61</v>
      </c>
      <c r="J517" s="14">
        <f t="array" aca="1" ref="J517" ca="1">IF(H517,MAX(0,MAX(IF(INDIRECT(I517)&lt;&gt;"",ROW(INDIRECT(I517)),""))-2),"")</f>
        <v>0</v>
      </c>
      <c r="K517" s="14" t="str">
        <f ca="1">IF($H517,IF($J517&gt;0,ADDRESS(3,(D517+1)*2-1,4,,"["&amp;wew!$G$7&amp;"]"&amp;_sheetname_labels)&amp;":"&amp;ADDRESS(2+J517,(D517+1)*2-1,4),""),"")</f>
        <v/>
      </c>
      <c r="L517" s="14" t="str">
        <f ca="1">IF($H517,IF($J517&gt;0,ADDRESS(3,(D517+1)*2,4,,"["&amp;wew!$G$7&amp;"]"&amp;_sheetname_labels)&amp;":"&amp;ADDRESS(2+J517,(D517+1)*2,4),""),"")</f>
        <v/>
      </c>
      <c r="M517" s="14">
        <f t="shared" ca="1" si="9802"/>
        <v>0</v>
      </c>
      <c r="N517" s="14">
        <f t="shared" ca="1" si="9803"/>
        <v>0</v>
      </c>
      <c r="O517" s="14" t="str">
        <f t="shared" ca="1" si="9804"/>
        <v>q_141</v>
      </c>
      <c r="P517" s="14" t="str">
        <f t="shared" ca="1" si="9805"/>
        <v xml:space="preserve">Second Occupation </v>
      </c>
      <c r="Q517" s="14" t="str">
        <f ca="1">IF($BP517,ADDRESS(3,D517+1,4,,"["&amp;wew!$G$7&amp;"]"&amp;_sheetname_dataframe)&amp;":"&amp;ADDRESS(2+ster!$C$14,D517+1,4),"")</f>
        <v>[DBTemplate.xlsm]data_frame!SV3:SV3</v>
      </c>
      <c r="R517" s="14" t="str">
        <f>IF($BP517,IF(MID(_xll.FORMULATEXT(INDEX(INDIRECT(Q517),1)),1,1)="=", _xll.FORMULATEXT(INDEX(INDIRECT(Q517),1),2,TRUE),""),"")</f>
        <v/>
      </c>
      <c r="S517" s="14">
        <f t="array" aca="1" ref="S517" ca="1">IF(H517,SUM(IF((IFERROR(INDIRECT(Q517)&lt;&gt;"",FALSE))*(INDIRECT(ster!$D$14)&lt;&gt;""),1,0)),"")</f>
        <v>0</v>
      </c>
      <c r="T517" s="14">
        <f t="array" aca="1" ref="T517" ca="1">IF(H517,IF(M517&gt;0,SUM(IFERROR(1*(MATCH(INDIRECT(Q517),INDIRECT(K517),0)&gt;0),0)*(INDIRECT(ster!$D$14)&lt;&gt;"")*NOT(ISNUMBER(INDIRECT(Q517)))),0),"")</f>
        <v>0</v>
      </c>
      <c r="U517" s="14">
        <f t="array" aca="1" ref="U517" ca="1">IF(H517,SUM((IFERROR(INDIRECT(Q517)="",FALSE))*(INDIRECT(ster!$D$14)&lt;&gt;"")),"")</f>
        <v>1</v>
      </c>
      <c r="V517" s="14">
        <f t="array" aca="1" ref="V517" ca="1">IF(H517,SUM((IFERROR(INDIRECT(Q517)="#ąś",TRUE))*(INDIRECT(ster!$D$14)&lt;&gt;"")),"")</f>
        <v>0</v>
      </c>
      <c r="W517" s="14">
        <f t="array" aca="1" ref="W517" ca="1">IF(H517,SUM(ISNUMBER(INDIRECT(Q517))*(INDIRECT(ster!$D$14)&lt;&gt;"")),"")</f>
        <v>0</v>
      </c>
      <c r="X517" s="14" t="str">
        <f t="array" aca="1" ref="X517" ca="1">IF(AND(H517,W517&gt;0),IF(wew!$B$3,MIN(IF((INDIRECT(ster!$D$14)&lt;&gt;"")*IFERROR(INDIRECT($Q517)&lt;&gt;"",FALSE),IFERROR(INDIRECT($Q517),"X"),"X")),"&lt;włącz podświetlanie wartości&gt;"),"—")</f>
        <v>—</v>
      </c>
      <c r="Y517" s="14" t="str">
        <f t="array" aca="1" ref="Y517" ca="1">IF(AND(H517,W517&gt;0),IF(wew!$B$3,MAX(IF((INDIRECT(ster!$D$14)&lt;&gt;"")*IFERROR(INDIRECT($Q517)&lt;&gt;"",FALSE),IFERROR(INDIRECT($Q517),"X"),"X")),"&lt;włącz podświetlanie wartości&gt;"),"—")</f>
        <v>—</v>
      </c>
      <c r="Z517" s="14">
        <f t="shared" ca="1" si="9806"/>
        <v>0</v>
      </c>
      <c r="AA517" s="12" t="str">
        <f t="shared" ca="1" si="9807"/>
        <v>—</v>
      </c>
      <c r="AB517" s="17">
        <f t="array" aca="1" ref="AB517" ca="1">IF(H517,IF(W517&gt;0,SUM((INDIRECT(ster!$D$14)&lt;&gt;"")*IFERROR((INDIRECT(Q517)&lt;&gt;"")*(INDIRECT(Q517)=INT(INDIRECT(Q517))),0)),0),"")</f>
        <v>0</v>
      </c>
      <c r="AC517" s="17">
        <f t="array" aca="1" ref="AC517" ca="1">IF(H517,W517-AB517,"")</f>
        <v>0</v>
      </c>
      <c r="AD517" s="17">
        <f t="shared" ca="1" si="9808"/>
        <v>1</v>
      </c>
      <c r="AE517" s="17" t="b">
        <f t="shared" ca="1" si="9809"/>
        <v>0</v>
      </c>
      <c r="AF517" s="17" t="str">
        <f ca="1">IF(AE517,IF($H517,ADDRESS(3,D517+2,4,,"["&amp;wew!$G$7&amp;"]"&amp;_sheetname_dataframe)&amp;":"&amp;ADDRESS(2+ster!$C$14,D517+2,4),""),"")</f>
        <v/>
      </c>
      <c r="AG517" s="17" t="str">
        <f t="shared" ca="1" si="9810"/>
        <v/>
      </c>
      <c r="AH517" s="17" t="b">
        <f t="shared" ca="1" si="9811"/>
        <v>0</v>
      </c>
      <c r="AI517" s="17" t="str">
        <f ca="1">IF(AH517,IF($H517,ADDRESS(3,D517+3,4,,"["&amp;wew!$G$7&amp;"]"&amp;_sheetname_dataframe)&amp;":"&amp;ADDRESS(2+ster!$C$14,D517+3,4),""),"")</f>
        <v/>
      </c>
      <c r="AJ517" s="17" t="str">
        <f t="shared" ca="1" si="9812"/>
        <v/>
      </c>
      <c r="AK517" s="17" t="b">
        <f t="shared" ca="1" si="9813"/>
        <v>0</v>
      </c>
      <c r="AL517" s="17" t="b">
        <f t="shared" ca="1" si="9814"/>
        <v>0</v>
      </c>
      <c r="AM517" s="17" t="b">
        <f t="shared" ca="1" si="9815"/>
        <v>0</v>
      </c>
      <c r="AN517" s="17">
        <f t="shared" ca="1" si="9816"/>
        <v>0</v>
      </c>
      <c r="AO517" s="24" t="str">
        <f t="shared" ca="1" si="9817"/>
        <v/>
      </c>
      <c r="AP517" s="24" t="str">
        <f t="shared" ca="1" si="9818"/>
        <v/>
      </c>
      <c r="AQ517" s="17" t="b">
        <f t="shared" ca="1" si="9819"/>
        <v>0</v>
      </c>
      <c r="AR517" s="17" t="b">
        <f t="shared" ca="1" si="9820"/>
        <v>0</v>
      </c>
      <c r="AS517" s="17" t="b">
        <f t="shared" ca="1" si="9821"/>
        <v>0</v>
      </c>
      <c r="AT517" s="17" t="b">
        <f t="shared" ca="1" si="9822"/>
        <v>0</v>
      </c>
      <c r="AU517" s="17" t="b">
        <f t="shared" ca="1" si="9823"/>
        <v>0</v>
      </c>
      <c r="AV517" s="17" t="b">
        <f t="shared" ca="1" si="9824"/>
        <v>0</v>
      </c>
      <c r="AW517" s="17" t="b">
        <f t="shared" ca="1" si="9825"/>
        <v>0</v>
      </c>
      <c r="AX517" s="14" t="b">
        <f t="array" aca="1" ref="AX517" ca="1">IF(H517,N517&gt;0,"")</f>
        <v>0</v>
      </c>
      <c r="AY517" s="17" t="str">
        <f t="shared" ca="1" si="9826"/>
        <v/>
      </c>
      <c r="AZ517" s="17" t="str">
        <f t="array" aca="1" ref="AZ517" ca="1">IF(AY517&lt;&gt;"",SUM(1*ISERROR(MATCH(INDIRECT(AY517),INDIRECT(K517),0)))=0,"")</f>
        <v/>
      </c>
      <c r="BA517" s="17" t="b">
        <f t="shared" ca="1" si="9827"/>
        <v>1</v>
      </c>
      <c r="BB517" s="17" t="b">
        <v>0</v>
      </c>
      <c r="BC517" s="17" t="b">
        <f t="shared" ca="1" si="9828"/>
        <v>0</v>
      </c>
      <c r="BD517" s="17" t="b">
        <f t="shared" ca="1" si="9829"/>
        <v>0</v>
      </c>
      <c r="BE517" s="17" t="b">
        <f t="shared" ca="1" si="9830"/>
        <v>0</v>
      </c>
      <c r="BF517" s="17" t="b">
        <f t="shared" ca="1" si="9831"/>
        <v>0</v>
      </c>
      <c r="BG517" s="17" t="b">
        <f t="shared" ca="1" si="9832"/>
        <v>0</v>
      </c>
      <c r="BH517" s="17" t="b">
        <f t="shared" ca="1" si="9833"/>
        <v>0</v>
      </c>
      <c r="BI517" s="17">
        <f t="shared" ca="1" si="9834"/>
        <v>7</v>
      </c>
      <c r="BJ517" s="17" t="b">
        <f t="shared" ca="1" si="9835"/>
        <v>0</v>
      </c>
      <c r="BK517" s="17" t="str">
        <f t="shared" ca="1" si="9836"/>
        <v/>
      </c>
      <c r="BL517" s="17" t="str">
        <f t="shared" ca="1" si="9837"/>
        <v/>
      </c>
      <c r="BM517" s="17" t="str">
        <f t="shared" ca="1" si="9838"/>
        <v>0</v>
      </c>
      <c r="BN517" s="17" t="str">
        <f t="shared" ca="1" si="9839"/>
        <v>S</v>
      </c>
      <c r="BO517" s="17" t="str">
        <f t="shared" ca="1" si="9840"/>
        <v/>
      </c>
      <c r="BP517" s="14" t="b">
        <f t="shared" ca="1" si="9841"/>
        <v>1</v>
      </c>
      <c r="BQ517" s="35"/>
      <c r="BX517" s="16"/>
      <c r="BY517" s="16"/>
      <c r="BZ517" s="16"/>
      <c r="CA517" s="16"/>
      <c r="CB517" s="16"/>
      <c r="CC517" s="16"/>
      <c r="CD517" s="16"/>
      <c r="CE517" s="16"/>
      <c r="CF517" s="16"/>
      <c r="CN517" s="14">
        <f ca="1">IF(H517,IFERROR(IsVariableNameLegal(O517),0),0)</f>
        <v>0</v>
      </c>
      <c r="CO517" s="14" t="str">
        <f t="array" aca="1" ref="CO517" ca="1">IF(H517,IF(COUNTIF(INDIRECT(wew!$C$13),O517)&gt;1,TRIM(SUBSTITUTE(_xll.MCONCAT(IF((INDIRECT(wew!$C$13)=O517)*(COLUMN(INDIRECT(wew!$C$13))&lt;&gt;D517+1),-1+COLUMN(INDIRECT(wew!$C$13)),"")," "),"  "," ")),""),"")</f>
        <v/>
      </c>
      <c r="CP517" s="14" t="str">
        <f t="array" aca="1" ref="CP517" ca="1">IF(P517&lt;&gt;"",IF(LEN(P517)&gt;150,1,""),"")</f>
        <v/>
      </c>
      <c r="CQ517" s="14" t="str">
        <f t="array" aca="1" ref="CQ517" ca="1">IF(AND(H517,NOT(ster!$J$3)),IF(COUNTIF(INDIRECT(wew!$C$15),P517)&gt;1,TRIM(SUBSTITUTE(_xll.MCONCAT(IF((INDIRECT(wew!$C$15)=P517)*(COLUMN(INDIRECT(wew!$C$15))&lt;&gt;D517+1),-1+COLUMN(INDIRECT(wew!$C$15)),"")," "),"  "," ")),""),"")</f>
        <v/>
      </c>
      <c r="CR517" s="14" t="str">
        <f t="array" aca="1" ref="CR517" ca="1">IF(H517,IF(AND(W517&gt;0,AO517&lt;&gt;""),TRIM(SUBSTITUTE(_xll.MCONCAT(IFERROR(IF(ISNUMBER(INDIRECT(Q517)),IF((INDIRECT(ster!$D$14)&lt;&gt;"")*(INDIRECT(Q517)&lt;AO517),INDIRECT(ster!$D$14) &amp; ": " &amp;  SUBSTITUTE(IF( AV517,IFERROR(TEXT(INDIRECT(Q517),"rrrr-mm-dd") &amp;" (" &amp; INDIRECT(Q517) &amp;")",INDIRECT(Q517)),INDIRECT(Q517))," "," "),""),""),"")," "),"  "," ")),""),"")</f>
        <v/>
      </c>
      <c r="CS517" s="14" t="str">
        <f t="array" aca="1" ref="CS517" ca="1">IF(H517,IF(AND(W517&gt;0,AP517&lt;&gt;""),TRIM(SUBSTITUTE(_xll.MCONCAT(IFERROR(IF(ISNUMBER(INDIRECT(Q517)),IF((INDIRECT(ster!$D$14)&lt;&gt;"")*(INDIRECT(Q517)&gt;AP517),INDIRECT(ster!$D$14) &amp; ": " &amp;  SUBSTITUTE(IF( AV517,IFERROR(TEXT(INDIRECT(Q517),"rrrr-mm-dd")&amp;" (" &amp; INDIRECT(Q517) &amp;")",INDIRECT(Q517)),INDIRECT(Q517))," "," "),""),""),"")," "),"  "," ")),""),"")</f>
        <v/>
      </c>
      <c r="CT517" s="14" t="str">
        <f t="array" aca="1" ref="CT517" ca="1">IF(H517,IF(AND(N517&gt;0,AR517),TRIM(SUBSTITUTE(_xll.MCONCAT(IFERROR(IF(ISNUMBER(INDIRECT(Q517)),IF((INDIRECT(ster!$D$14)&lt;&gt;"")*(IFERROR(0*(MATCH(INDIRECT(Q517),INDIRECT(K517),0)&gt;0),1)),INDIRECT(ster!$D$14) &amp; ": " &amp;  SUBSTITUTE(IF( AV517,IFERROR(TEXT(INDIRECT(Q517),"rrrr-mm-dd")&amp;" (" &amp; INDIRECT(Q517) &amp;")",INDIRECT(Q517)),INDIRECT(Q517))," "," "),""),""),"")," "),"  "," ")),""),"")</f>
        <v/>
      </c>
      <c r="CU517" s="14" t="str">
        <f t="array" aca="1" ref="CU517" ca="1">IF(H517,IF(AND(V517&gt;0),TRIM(SUBSTITUTE(_xll.MCONCAT(IF((INDIRECT(ster!$D$14)&lt;&gt;"")*(IFERROR(0*(INDIRECT(Q517)&lt;&gt;""),1)),INDIRECT(ster!$D$14),"")," "),"  "," ")),""),"")</f>
        <v/>
      </c>
      <c r="CV517" s="14" t="str">
        <f t="array" aca="1" ref="CV517" ca="1">IF(H517,IF(AS517,
TRIM(SUBSTITUTE(_xll.MCONCAT(IF(
   (INDIRECT(ster!$D$14)&lt;&gt;"")*
   ((INDIRECT(Q517)="")+
      NOT(ISNUMBER(INDIRECT(Q517)))*
      NOT(ISERROR(MATCH(INDIRECT(Q517),INDIRECT(K517),0)))
    ),
      INDIRECT(ster!$D$14),
   "")," "),"  "," ")),
""),"")</f>
        <v/>
      </c>
      <c r="CW517" s="14" t="str">
        <f t="array" aca="1" ref="CW517" ca="1">IF(H517,IF(AND(AQ517),TRIM(SUBSTITUTE(_xll.MCONCAT(IFERROR(IF(ISNUMBER(INDIRECT(Q517)),IF((INDIRECT(ster!$D$14)&lt;&gt;"")*(INDIRECT(Q517)&lt;&gt;INT(INDIRECT(Q517))),INDIRECT(ster!$D$14) &amp; ": " &amp; INDIRECT(Q517),""),""),"")," "),"  "," ")),""),"")</f>
        <v/>
      </c>
      <c r="CX517" s="14" t="str">
        <f t="array" aca="1" ref="CX517" ca="1">IF(H517,IF(OR(AU517,AV517),TRIM(SUBSTITUTE(_xll.MCONCAT(IF((INDIRECT(ster!$D$14)&lt;&gt;"")*NOT(ISNUMBER(INDIRECT(Q517))),IF(ISERROR(MATCH(INDIRECT(Q517),INDIRECT(K517),0)),IFERROR(IF(INDIRECT(Q517)&lt;&gt;"",INDIRECT(ster!$D$14) &amp; ": " &amp; SUBSTITUTE(INDIRECT(Q517)," "," "),""),""),""),"")," "),"  "," ")),""),"")</f>
        <v/>
      </c>
      <c r="CY517" s="14" t="str">
        <f t="array" aca="1" ref="CY517" ca="1">IF(H517,IF(AE517,TRIM(SUBSTITUTE(_xll.MCONCAT(IF((INDIRECT(ster!$D$14)&lt;&gt;"")*IFERROR(NOT(INDIRECT(AF517)),FALSE),IF(ISERROR(MATCH(INDIRECT(Q517),INDIRECT(K517),0)),IFERROR(IF(INDIRECT(Q517)&lt;&gt;"",INDIRECT(ster!$D$14)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CZ517" s="14" t="str">
        <f t="array" aca="1" ref="CZ517" ca="1">IF(H517,IF(AH517,TRIM(SUBSTITUTE(_xll.MCONCAT(IF((INDIRECT(ster!$D$14)&lt;&gt;"")*IFERROR(NOT(INDIRECT(AI517)),FALSE),IF(ISERROR(MATCH(INDIRECT(Q517),INDIRECT(K517),0)),IFERROR(IF(INDIRECT(Q517)&lt;&gt;"",INDIRECT(ster!$D$14)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DC517" s="14" t="str">
        <f ca="1">SUBSTITUTE(SUBSTITUTE(SUBSTITUTE(SUBSTITUTE(_xll.MCONCAT(DG517:DS517,"■"),"■■","■"),"■■","■"),"■■","■"),"■■","■")</f>
        <v>■</v>
      </c>
      <c r="DD517" s="14" t="str">
        <f t="shared" ca="1" si="9842"/>
        <v/>
      </c>
      <c r="DE517" s="14" t="str">
        <f t="shared" ca="1" si="9843"/>
        <v/>
      </c>
      <c r="DF517" s="14" t="str">
        <f t="shared" ca="1" si="9844"/>
        <v/>
      </c>
      <c r="DG517" s="14" t="str">
        <f t="shared" ca="1" si="9845"/>
        <v/>
      </c>
      <c r="DH517" s="14" t="str">
        <f t="shared" ca="1" si="9846"/>
        <v/>
      </c>
      <c r="DI517" s="14" t="str">
        <f t="shared" ca="1" si="9847"/>
        <v/>
      </c>
      <c r="DJ517" s="14" t="str">
        <f t="shared" ca="1" si="9848"/>
        <v/>
      </c>
      <c r="DK517" s="14" t="str">
        <f t="shared" ca="1" si="9849"/>
        <v/>
      </c>
      <c r="DL517" s="14" t="str">
        <f t="shared" ca="1" si="9850"/>
        <v/>
      </c>
      <c r="DM517" s="14" t="str">
        <f t="shared" ca="1" si="9851"/>
        <v/>
      </c>
      <c r="DN517" s="14" t="str">
        <f t="array" aca="1" ref="DN517" ca="1">IF(CU517&lt;&gt;"","There are errors in the entered values in the following cases: " &amp;SUBSTITUTE(CU517," ",", "),"")</f>
        <v/>
      </c>
      <c r="DO517" s="14" t="str">
        <f t="shared" ca="1" si="9852"/>
        <v/>
      </c>
      <c r="DP517" s="14" t="str">
        <f t="shared" ca="1" si="9853"/>
        <v/>
      </c>
      <c r="DQ517" s="14" t="str">
        <f t="shared" ca="1" si="9854"/>
        <v/>
      </c>
      <c r="DR517" s="14" t="str">
        <f t="shared" ca="1" si="9855"/>
        <v/>
      </c>
      <c r="DS517" s="14" t="str">
        <f t="shared" ca="1" si="9856"/>
        <v/>
      </c>
      <c r="DZ517" s="14" t="b">
        <f t="shared" ca="1" si="9857"/>
        <v>0</v>
      </c>
      <c r="EA517" s="14" t="str">
        <f t="shared" ca="1" si="9858"/>
        <v/>
      </c>
      <c r="EB517" s="14" t="str">
        <f t="shared" ca="1" si="9859"/>
        <v/>
      </c>
      <c r="EC517" s="14" t="str">
        <f t="shared" ca="1" si="9860"/>
        <v/>
      </c>
      <c r="ED517" s="14" t="str">
        <f t="shared" ca="1" si="9861"/>
        <v/>
      </c>
      <c r="EE517" s="14" t="str">
        <f t="shared" ca="1" si="9862"/>
        <v/>
      </c>
      <c r="EF517" s="14" t="str">
        <f t="shared" ca="1" si="9863"/>
        <v/>
      </c>
      <c r="EG517" s="14" t="str">
        <f t="shared" ca="1" si="9864"/>
        <v/>
      </c>
      <c r="EM517" s="14" t="b">
        <f t="shared" ca="1" si="9865"/>
        <v>0</v>
      </c>
      <c r="EN517" s="14" t="str">
        <f t="shared" ca="1" si="9866"/>
        <v/>
      </c>
      <c r="EO517" s="14" t="str">
        <f t="shared" ca="1" si="9867"/>
        <v/>
      </c>
      <c r="EP517" s="14" t="str">
        <f t="shared" ca="1" si="9868"/>
        <v/>
      </c>
      <c r="EQ517" s="14" t="str">
        <f t="shared" ca="1" si="9869"/>
        <v/>
      </c>
    </row>
    <row r="518" spans="2:147" s="14" customFormat="1">
      <c r="B518" s="14" t="str">
        <f t="shared" ca="1" si="9795"/>
        <v/>
      </c>
      <c r="C518" s="14">
        <f t="shared" ca="1" si="9796"/>
        <v>486</v>
      </c>
      <c r="D518" s="14">
        <f t="shared" si="9797"/>
        <v>516</v>
      </c>
      <c r="E518" s="14" t="str">
        <f t="shared" ca="1" si="9798"/>
        <v>I</v>
      </c>
      <c r="F518" s="14" t="str">
        <f t="shared" ca="1" si="9799"/>
        <v>q_142</v>
      </c>
      <c r="G518" s="14" t="str">
        <f t="shared" ca="1" si="9800"/>
        <v xml:space="preserve">Second Occupation </v>
      </c>
      <c r="H518" s="14" t="b">
        <f t="shared" ca="1" si="9801"/>
        <v>1</v>
      </c>
      <c r="I518" s="14" t="str">
        <f ca="1">IF($H518,ADDRESS(3,(D518+1)*2-1,4,,"["&amp;wew!$G$7&amp;"]"&amp;_sheetname_labels)&amp;":"&amp;ADDRESS(2+ster!$B$20,(D518+1)*2-1,4),"")</f>
        <v>[DBTemplate.xlsm]labels!AMS3:AMS61</v>
      </c>
      <c r="J518" s="14">
        <f t="array" aca="1" ref="J518" ca="1">IF(H518,MAX(0,MAX(IF(INDIRECT(I518)&lt;&gt;"",ROW(INDIRECT(I518)),""))-2),"")</f>
        <v>0</v>
      </c>
      <c r="K518" s="14" t="str">
        <f ca="1">IF($H518,IF($J518&gt;0,ADDRESS(3,(D518+1)*2-1,4,,"["&amp;wew!$G$7&amp;"]"&amp;_sheetname_labels)&amp;":"&amp;ADDRESS(2+J518,(D518+1)*2-1,4),""),"")</f>
        <v/>
      </c>
      <c r="L518" s="14" t="str">
        <f ca="1">IF($H518,IF($J518&gt;0,ADDRESS(3,(D518+1)*2,4,,"["&amp;wew!$G$7&amp;"]"&amp;_sheetname_labels)&amp;":"&amp;ADDRESS(2+J518,(D518+1)*2,4),""),"")</f>
        <v/>
      </c>
      <c r="M518" s="14">
        <f t="shared" ca="1" si="9802"/>
        <v>0</v>
      </c>
      <c r="N518" s="14">
        <f t="shared" ca="1" si="9803"/>
        <v>0</v>
      </c>
      <c r="O518" s="14" t="str">
        <f t="shared" ca="1" si="9804"/>
        <v>q_142</v>
      </c>
      <c r="P518" s="14" t="str">
        <f t="shared" ca="1" si="9805"/>
        <v xml:space="preserve">Second Occupation </v>
      </c>
      <c r="Q518" s="14" t="str">
        <f ca="1">IF($BP518,ADDRESS(3,D518+1,4,,"["&amp;wew!$G$7&amp;"]"&amp;_sheetname_dataframe)&amp;":"&amp;ADDRESS(2+ster!$C$14,D518+1,4),"")</f>
        <v>[DBTemplate.xlsm]data_frame!SW3:SW3</v>
      </c>
      <c r="R518" s="14" t="str">
        <f>IF($BP518,IF(MID(_xll.FORMULATEXT(INDEX(INDIRECT(Q518),1)),1,1)="=", _xll.FORMULATEXT(INDEX(INDIRECT(Q518),1),2,TRUE),""),"")</f>
        <v/>
      </c>
      <c r="S518" s="14">
        <f t="array" aca="1" ref="S518" ca="1">IF(H518,SUM(IF((IFERROR(INDIRECT(Q518)&lt;&gt;"",FALSE))*(INDIRECT(ster!$D$14)&lt;&gt;""),1,0)),"")</f>
        <v>0</v>
      </c>
      <c r="T518" s="14">
        <f t="array" aca="1" ref="T518" ca="1">IF(H518,IF(M518&gt;0,SUM(IFERROR(1*(MATCH(INDIRECT(Q518),INDIRECT(K518),0)&gt;0),0)*(INDIRECT(ster!$D$14)&lt;&gt;"")*NOT(ISNUMBER(INDIRECT(Q518)))),0),"")</f>
        <v>0</v>
      </c>
      <c r="U518" s="14">
        <f t="array" aca="1" ref="U518" ca="1">IF(H518,SUM((IFERROR(INDIRECT(Q518)="",FALSE))*(INDIRECT(ster!$D$14)&lt;&gt;"")),"")</f>
        <v>1</v>
      </c>
      <c r="V518" s="14">
        <f t="array" aca="1" ref="V518" ca="1">IF(H518,SUM((IFERROR(INDIRECT(Q518)="#ąś",TRUE))*(INDIRECT(ster!$D$14)&lt;&gt;"")),"")</f>
        <v>0</v>
      </c>
      <c r="W518" s="14">
        <f t="array" aca="1" ref="W518" ca="1">IF(H518,SUM(ISNUMBER(INDIRECT(Q518))*(INDIRECT(ster!$D$14)&lt;&gt;"")),"")</f>
        <v>0</v>
      </c>
      <c r="X518" s="14" t="str">
        <f t="array" aca="1" ref="X518" ca="1">IF(AND(H518,W518&gt;0),IF(wew!$B$3,MIN(IF((INDIRECT(ster!$D$14)&lt;&gt;"")*IFERROR(INDIRECT($Q518)&lt;&gt;"",FALSE),IFERROR(INDIRECT($Q518),"X"),"X")),"&lt;włącz podświetlanie wartości&gt;"),"—")</f>
        <v>—</v>
      </c>
      <c r="Y518" s="14" t="str">
        <f t="array" aca="1" ref="Y518" ca="1">IF(AND(H518,W518&gt;0),IF(wew!$B$3,MAX(IF((INDIRECT(ster!$D$14)&lt;&gt;"")*IFERROR(INDIRECT($Q518)&lt;&gt;"",FALSE),IFERROR(INDIRECT($Q518),"X"),"X")),"&lt;włącz podświetlanie wartości&gt;"),"—")</f>
        <v>—</v>
      </c>
      <c r="Z518" s="14">
        <f t="shared" ca="1" si="9806"/>
        <v>0</v>
      </c>
      <c r="AA518" s="12" t="str">
        <f t="shared" ca="1" si="9807"/>
        <v>—</v>
      </c>
      <c r="AB518" s="17">
        <f t="array" aca="1" ref="AB518" ca="1">IF(H518,IF(W518&gt;0,SUM((INDIRECT(ster!$D$14)&lt;&gt;"")*IFERROR((INDIRECT(Q518)&lt;&gt;"")*(INDIRECT(Q518)=INT(INDIRECT(Q518))),0)),0),"")</f>
        <v>0</v>
      </c>
      <c r="AC518" s="17">
        <f t="array" aca="1" ref="AC518" ca="1">IF(H518,W518-AB518,"")</f>
        <v>0</v>
      </c>
      <c r="AD518" s="17">
        <f t="shared" ca="1" si="9808"/>
        <v>1</v>
      </c>
      <c r="AE518" s="17" t="b">
        <f t="shared" ca="1" si="9809"/>
        <v>0</v>
      </c>
      <c r="AF518" s="17" t="str">
        <f ca="1">IF(AE518,IF($H518,ADDRESS(3,D518+2,4,,"["&amp;wew!$G$7&amp;"]"&amp;_sheetname_dataframe)&amp;":"&amp;ADDRESS(2+ster!$C$14,D518+2,4),""),"")</f>
        <v/>
      </c>
      <c r="AG518" s="17" t="str">
        <f t="shared" ca="1" si="9810"/>
        <v/>
      </c>
      <c r="AH518" s="17" t="b">
        <f t="shared" ca="1" si="9811"/>
        <v>0</v>
      </c>
      <c r="AI518" s="17" t="str">
        <f ca="1">IF(AH518,IF($H518,ADDRESS(3,D518+3,4,,"["&amp;wew!$G$7&amp;"]"&amp;_sheetname_dataframe)&amp;":"&amp;ADDRESS(2+ster!$C$14,D518+3,4),""),"")</f>
        <v/>
      </c>
      <c r="AJ518" s="17" t="str">
        <f t="shared" ca="1" si="9812"/>
        <v/>
      </c>
      <c r="AK518" s="17" t="b">
        <f t="shared" ca="1" si="9813"/>
        <v>0</v>
      </c>
      <c r="AL518" s="17" t="b">
        <f t="shared" ca="1" si="9814"/>
        <v>0</v>
      </c>
      <c r="AM518" s="17" t="b">
        <f t="shared" ca="1" si="9815"/>
        <v>0</v>
      </c>
      <c r="AN518" s="17">
        <f t="shared" ca="1" si="9816"/>
        <v>0</v>
      </c>
      <c r="AO518" s="24" t="str">
        <f t="shared" ca="1" si="9817"/>
        <v/>
      </c>
      <c r="AP518" s="24" t="str">
        <f t="shared" ca="1" si="9818"/>
        <v/>
      </c>
      <c r="AQ518" s="17" t="b">
        <f t="shared" ca="1" si="9819"/>
        <v>0</v>
      </c>
      <c r="AR518" s="17" t="b">
        <f t="shared" ca="1" si="9820"/>
        <v>0</v>
      </c>
      <c r="AS518" s="17" t="b">
        <f t="shared" ca="1" si="9821"/>
        <v>0</v>
      </c>
      <c r="AT518" s="17" t="b">
        <f t="shared" ca="1" si="9822"/>
        <v>0</v>
      </c>
      <c r="AU518" s="17" t="b">
        <f t="shared" ca="1" si="9823"/>
        <v>0</v>
      </c>
      <c r="AV518" s="17" t="b">
        <f t="shared" ca="1" si="9824"/>
        <v>0</v>
      </c>
      <c r="AW518" s="17" t="b">
        <f t="shared" ca="1" si="9825"/>
        <v>0</v>
      </c>
      <c r="AX518" s="14" t="b">
        <f t="array" aca="1" ref="AX518" ca="1">IF(H518,N518&gt;0,"")</f>
        <v>0</v>
      </c>
      <c r="AY518" s="17" t="str">
        <f t="shared" ca="1" si="9826"/>
        <v/>
      </c>
      <c r="AZ518" s="17" t="str">
        <f t="array" aca="1" ref="AZ518" ca="1">IF(AY518&lt;&gt;"",SUM(1*ISERROR(MATCH(INDIRECT(AY518),INDIRECT(K518),0)))=0,"")</f>
        <v/>
      </c>
      <c r="BA518" s="17" t="b">
        <f t="shared" ca="1" si="9827"/>
        <v>1</v>
      </c>
      <c r="BB518" s="17" t="b">
        <v>0</v>
      </c>
      <c r="BC518" s="17" t="b">
        <f t="shared" ca="1" si="9828"/>
        <v>0</v>
      </c>
      <c r="BD518" s="17" t="b">
        <f t="shared" ca="1" si="9829"/>
        <v>0</v>
      </c>
      <c r="BE518" s="17" t="b">
        <f t="shared" ca="1" si="9830"/>
        <v>0</v>
      </c>
      <c r="BF518" s="17" t="b">
        <f t="shared" ca="1" si="9831"/>
        <v>0</v>
      </c>
      <c r="BG518" s="17" t="b">
        <f t="shared" ca="1" si="9832"/>
        <v>0</v>
      </c>
      <c r="BH518" s="17" t="b">
        <f t="shared" ca="1" si="9833"/>
        <v>0</v>
      </c>
      <c r="BI518" s="17">
        <f t="shared" ca="1" si="9834"/>
        <v>7</v>
      </c>
      <c r="BJ518" s="17" t="b">
        <f t="shared" ca="1" si="9835"/>
        <v>0</v>
      </c>
      <c r="BK518" s="17" t="str">
        <f t="shared" ca="1" si="9836"/>
        <v/>
      </c>
      <c r="BL518" s="17" t="str">
        <f t="shared" ca="1" si="9837"/>
        <v/>
      </c>
      <c r="BM518" s="17" t="str">
        <f t="shared" ca="1" si="9838"/>
        <v>0</v>
      </c>
      <c r="BN518" s="17" t="str">
        <f t="shared" ca="1" si="9839"/>
        <v>S</v>
      </c>
      <c r="BO518" s="17" t="str">
        <f t="shared" ca="1" si="9840"/>
        <v/>
      </c>
      <c r="BP518" s="14" t="b">
        <f t="shared" ca="1" si="9841"/>
        <v>1</v>
      </c>
      <c r="BQ518" s="35"/>
      <c r="BX518" s="16"/>
      <c r="BY518" s="16"/>
      <c r="BZ518" s="16"/>
      <c r="CA518" s="16"/>
      <c r="CB518" s="16"/>
      <c r="CC518" s="16"/>
      <c r="CD518" s="16"/>
      <c r="CE518" s="16"/>
      <c r="CF518" s="16"/>
      <c r="CN518" s="14">
        <f ca="1">IF(H518,IFERROR(IsVariableNameLegal(O518),0),0)</f>
        <v>0</v>
      </c>
      <c r="CO518" s="14" t="str">
        <f t="array" aca="1" ref="CO518" ca="1">IF(H518,IF(COUNTIF(INDIRECT(wew!$C$13),O518)&gt;1,TRIM(SUBSTITUTE(_xll.MCONCAT(IF((INDIRECT(wew!$C$13)=O518)*(COLUMN(INDIRECT(wew!$C$13))&lt;&gt;D518+1),-1+COLUMN(INDIRECT(wew!$C$13)),"")," "),"  "," ")),""),"")</f>
        <v/>
      </c>
      <c r="CP518" s="14" t="str">
        <f t="array" aca="1" ref="CP518" ca="1">IF(P518&lt;&gt;"",IF(LEN(P518)&gt;150,1,""),"")</f>
        <v/>
      </c>
      <c r="CQ518" s="14" t="str">
        <f t="array" aca="1" ref="CQ518" ca="1">IF(AND(H518,NOT(ster!$J$3)),IF(COUNTIF(INDIRECT(wew!$C$15),P518)&gt;1,TRIM(SUBSTITUTE(_xll.MCONCAT(IF((INDIRECT(wew!$C$15)=P518)*(COLUMN(INDIRECT(wew!$C$15))&lt;&gt;D518+1),-1+COLUMN(INDIRECT(wew!$C$15)),"")," "),"  "," ")),""),"")</f>
        <v/>
      </c>
      <c r="CR518" s="14" t="str">
        <f t="array" aca="1" ref="CR518" ca="1">IF(H518,IF(AND(W518&gt;0,AO518&lt;&gt;""),TRIM(SUBSTITUTE(_xll.MCONCAT(IFERROR(IF(ISNUMBER(INDIRECT(Q518)),IF((INDIRECT(ster!$D$14)&lt;&gt;"")*(INDIRECT(Q518)&lt;AO518),INDIRECT(ster!$D$14) &amp; ": " &amp;  SUBSTITUTE(IF( AV518,IFERROR(TEXT(INDIRECT(Q518),"rrrr-mm-dd") &amp;" (" &amp; INDIRECT(Q518) &amp;")",INDIRECT(Q518)),INDIRECT(Q518))," "," "),""),""),"")," "),"  "," ")),""),"")</f>
        <v/>
      </c>
      <c r="CS518" s="14" t="str">
        <f t="array" aca="1" ref="CS518" ca="1">IF(H518,IF(AND(W518&gt;0,AP518&lt;&gt;""),TRIM(SUBSTITUTE(_xll.MCONCAT(IFERROR(IF(ISNUMBER(INDIRECT(Q518)),IF((INDIRECT(ster!$D$14)&lt;&gt;"")*(INDIRECT(Q518)&gt;AP518),INDIRECT(ster!$D$14) &amp; ": " &amp;  SUBSTITUTE(IF( AV518,IFERROR(TEXT(INDIRECT(Q518),"rrrr-mm-dd")&amp;" (" &amp; INDIRECT(Q518) &amp;")",INDIRECT(Q518)),INDIRECT(Q518))," "," "),""),""),"")," "),"  "," ")),""),"")</f>
        <v/>
      </c>
      <c r="CT518" s="14" t="str">
        <f t="array" aca="1" ref="CT518" ca="1">IF(H518,IF(AND(N518&gt;0,AR518),TRIM(SUBSTITUTE(_xll.MCONCAT(IFERROR(IF(ISNUMBER(INDIRECT(Q518)),IF((INDIRECT(ster!$D$14)&lt;&gt;"")*(IFERROR(0*(MATCH(INDIRECT(Q518),INDIRECT(K518),0)&gt;0),1)),INDIRECT(ster!$D$14) &amp; ": " &amp;  SUBSTITUTE(IF( AV518,IFERROR(TEXT(INDIRECT(Q518),"rrrr-mm-dd")&amp;" (" &amp; INDIRECT(Q518) &amp;")",INDIRECT(Q518)),INDIRECT(Q518))," "," "),""),""),"")," "),"  "," ")),""),"")</f>
        <v/>
      </c>
      <c r="CU518" s="14" t="str">
        <f t="array" aca="1" ref="CU518" ca="1">IF(H518,IF(AND(V518&gt;0),TRIM(SUBSTITUTE(_xll.MCONCAT(IF((INDIRECT(ster!$D$14)&lt;&gt;"")*(IFERROR(0*(INDIRECT(Q518)&lt;&gt;""),1)),INDIRECT(ster!$D$14),"")," "),"  "," ")),""),"")</f>
        <v/>
      </c>
      <c r="CV518" s="14" t="str">
        <f t="array" aca="1" ref="CV518" ca="1">IF(H518,IF(AS518,
TRIM(SUBSTITUTE(_xll.MCONCAT(IF(
   (INDIRECT(ster!$D$14)&lt;&gt;"")*
   ((INDIRECT(Q518)="")+
      NOT(ISNUMBER(INDIRECT(Q518)))*
      NOT(ISERROR(MATCH(INDIRECT(Q518),INDIRECT(K518),0)))
    ),
      INDIRECT(ster!$D$14),
   "")," "),"  "," ")),
""),"")</f>
        <v/>
      </c>
      <c r="CW518" s="14" t="str">
        <f t="array" aca="1" ref="CW518" ca="1">IF(H518,IF(AND(AQ518),TRIM(SUBSTITUTE(_xll.MCONCAT(IFERROR(IF(ISNUMBER(INDIRECT(Q518)),IF((INDIRECT(ster!$D$14)&lt;&gt;"")*(INDIRECT(Q518)&lt;&gt;INT(INDIRECT(Q518))),INDIRECT(ster!$D$14) &amp; ": " &amp; INDIRECT(Q518),""),""),"")," "),"  "," ")),""),"")</f>
        <v/>
      </c>
      <c r="CX518" s="14" t="str">
        <f t="array" aca="1" ref="CX518" ca="1">IF(H518,IF(OR(AU518,AV518),TRIM(SUBSTITUTE(_xll.MCONCAT(IF((INDIRECT(ster!$D$14)&lt;&gt;"")*NOT(ISNUMBER(INDIRECT(Q518))),IF(ISERROR(MATCH(INDIRECT(Q518),INDIRECT(K518),0)),IFERROR(IF(INDIRECT(Q518)&lt;&gt;"",INDIRECT(ster!$D$14) &amp; ": " &amp; SUBSTITUTE(INDIRECT(Q518)," "," "),""),""),""),"")," "),"  "," ")),""),"")</f>
        <v/>
      </c>
      <c r="CY518" s="14" t="str">
        <f t="array" aca="1" ref="CY518" ca="1">IF(H518,IF(AE518,TRIM(SUBSTITUTE(_xll.MCONCAT(IF((INDIRECT(ster!$D$14)&lt;&gt;"")*IFERROR(NOT(INDIRECT(AF518)),FALSE),IF(ISERROR(MATCH(INDIRECT(Q518),INDIRECT(K518),0)),IFERROR(IF(INDIRECT(Q518)&lt;&gt;"",INDIRECT(ster!$D$14)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CZ518" s="14" t="str">
        <f t="array" aca="1" ref="CZ518" ca="1">IF(H518,IF(AH518,TRIM(SUBSTITUTE(_xll.MCONCAT(IF((INDIRECT(ster!$D$14)&lt;&gt;"")*IFERROR(NOT(INDIRECT(AI518)),FALSE),IF(ISERROR(MATCH(INDIRECT(Q518),INDIRECT(K518),0)),IFERROR(IF(INDIRECT(Q518)&lt;&gt;"",INDIRECT(ster!$D$14)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DC518" s="14" t="str">
        <f ca="1">SUBSTITUTE(SUBSTITUTE(SUBSTITUTE(SUBSTITUTE(_xll.MCONCAT(DG518:DS518,"■"),"■■","■"),"■■","■"),"■■","■"),"■■","■")</f>
        <v>■</v>
      </c>
      <c r="DD518" s="14" t="str">
        <f t="shared" ca="1" si="9842"/>
        <v/>
      </c>
      <c r="DE518" s="14" t="str">
        <f t="shared" ca="1" si="9843"/>
        <v/>
      </c>
      <c r="DF518" s="14" t="str">
        <f t="shared" ca="1" si="9844"/>
        <v/>
      </c>
      <c r="DG518" s="14" t="str">
        <f t="shared" ca="1" si="9845"/>
        <v/>
      </c>
      <c r="DH518" s="14" t="str">
        <f t="shared" ca="1" si="9846"/>
        <v/>
      </c>
      <c r="DI518" s="14" t="str">
        <f t="shared" ca="1" si="9847"/>
        <v/>
      </c>
      <c r="DJ518" s="14" t="str">
        <f t="shared" ca="1" si="9848"/>
        <v/>
      </c>
      <c r="DK518" s="14" t="str">
        <f t="shared" ca="1" si="9849"/>
        <v/>
      </c>
      <c r="DL518" s="14" t="str">
        <f t="shared" ca="1" si="9850"/>
        <v/>
      </c>
      <c r="DM518" s="14" t="str">
        <f t="shared" ca="1" si="9851"/>
        <v/>
      </c>
      <c r="DN518" s="14" t="str">
        <f t="array" aca="1" ref="DN518" ca="1">IF(CU518&lt;&gt;"","There are errors in the entered values in the following cases: " &amp;SUBSTITUTE(CU518," ",", "),"")</f>
        <v/>
      </c>
      <c r="DO518" s="14" t="str">
        <f t="shared" ca="1" si="9852"/>
        <v/>
      </c>
      <c r="DP518" s="14" t="str">
        <f t="shared" ca="1" si="9853"/>
        <v/>
      </c>
      <c r="DQ518" s="14" t="str">
        <f t="shared" ca="1" si="9854"/>
        <v/>
      </c>
      <c r="DR518" s="14" t="str">
        <f t="shared" ca="1" si="9855"/>
        <v/>
      </c>
      <c r="DS518" s="14" t="str">
        <f t="shared" ca="1" si="9856"/>
        <v/>
      </c>
      <c r="DZ518" s="14" t="b">
        <f t="shared" ca="1" si="9857"/>
        <v>0</v>
      </c>
      <c r="EA518" s="14" t="str">
        <f t="shared" ca="1" si="9858"/>
        <v/>
      </c>
      <c r="EB518" s="14" t="str">
        <f t="shared" ca="1" si="9859"/>
        <v/>
      </c>
      <c r="EC518" s="14" t="str">
        <f t="shared" ca="1" si="9860"/>
        <v/>
      </c>
      <c r="ED518" s="14" t="str">
        <f t="shared" ca="1" si="9861"/>
        <v/>
      </c>
      <c r="EE518" s="14" t="str">
        <f t="shared" ca="1" si="9862"/>
        <v/>
      </c>
      <c r="EF518" s="14" t="str">
        <f t="shared" ca="1" si="9863"/>
        <v/>
      </c>
      <c r="EG518" s="14" t="str">
        <f t="shared" ca="1" si="9864"/>
        <v/>
      </c>
      <c r="EM518" s="14" t="b">
        <f t="shared" ca="1" si="9865"/>
        <v>0</v>
      </c>
      <c r="EN518" s="14" t="str">
        <f t="shared" ca="1" si="9866"/>
        <v/>
      </c>
      <c r="EO518" s="14" t="str">
        <f t="shared" ca="1" si="9867"/>
        <v/>
      </c>
      <c r="EP518" s="14" t="str">
        <f t="shared" ca="1" si="9868"/>
        <v/>
      </c>
      <c r="EQ518" s="14" t="str">
        <f t="shared" ca="1" si="9869"/>
        <v/>
      </c>
    </row>
    <row r="519" spans="2:147" s="14" customFormat="1">
      <c r="B519" s="14" t="str">
        <f t="shared" ca="1" si="9795"/>
        <v/>
      </c>
      <c r="C519" s="14">
        <f t="shared" ca="1" si="9796"/>
        <v>487</v>
      </c>
      <c r="D519" s="14">
        <f t="shared" si="9797"/>
        <v>517</v>
      </c>
      <c r="E519" s="14" t="str">
        <f t="shared" ca="1" si="9798"/>
        <v>N</v>
      </c>
      <c r="F519" s="14" t="str">
        <f t="shared" ca="1" si="9799"/>
        <v>q_143</v>
      </c>
      <c r="G519" s="14" t="str">
        <f t="shared" ca="1" si="9800"/>
        <v xml:space="preserve">Place of living </v>
      </c>
      <c r="H519" s="14" t="b">
        <f t="shared" ca="1" si="9801"/>
        <v>1</v>
      </c>
      <c r="I519" s="14" t="str">
        <f ca="1">IF($H519,ADDRESS(3,(D519+1)*2-1,4,,"["&amp;wew!$G$7&amp;"]"&amp;_sheetname_labels)&amp;":"&amp;ADDRESS(2+ster!$B$20,(D519+1)*2-1,4),"")</f>
        <v>[DBTemplate.xlsm]labels!AMU3:AMU61</v>
      </c>
      <c r="J519" s="14">
        <f t="array" aca="1" ref="J519" ca="1">IF(H519,MAX(0,MAX(IF(INDIRECT(I519)&lt;&gt;"",ROW(INDIRECT(I519)),""))-2),"")</f>
        <v>5</v>
      </c>
      <c r="K519" s="14" t="str">
        <f ca="1">IF($H519,IF($J519&gt;0,ADDRESS(3,(D519+1)*2-1,4,,"["&amp;wew!$G$7&amp;"]"&amp;_sheetname_labels)&amp;":"&amp;ADDRESS(2+J519,(D519+1)*2-1,4),""),"")</f>
        <v>[DBTemplate.xlsm]labels!AMU3:AMU7</v>
      </c>
      <c r="L519" s="14" t="str">
        <f ca="1">IF($H519,IF($J519&gt;0,ADDRESS(3,(D519+1)*2,4,,"["&amp;wew!$G$7&amp;"]"&amp;_sheetname_labels)&amp;":"&amp;ADDRESS(2+J519,(D519+1)*2,4),""),"")</f>
        <v>[DBTemplate.xlsm]labels!AMV3:AMV7</v>
      </c>
      <c r="M519" s="14">
        <f t="shared" ca="1" si="9802"/>
        <v>0</v>
      </c>
      <c r="N519" s="14">
        <f t="shared" ca="1" si="9803"/>
        <v>5</v>
      </c>
      <c r="O519" s="14" t="str">
        <f t="shared" ca="1" si="9804"/>
        <v>q_143</v>
      </c>
      <c r="P519" s="14" t="str">
        <f t="shared" ca="1" si="9805"/>
        <v xml:space="preserve">Place of living </v>
      </c>
      <c r="Q519" s="14" t="str">
        <f ca="1">IF($BP519,ADDRESS(3,D519+1,4,,"["&amp;wew!$G$7&amp;"]"&amp;_sheetname_dataframe)&amp;":"&amp;ADDRESS(2+ster!$C$14,D519+1,4),"")</f>
        <v>[DBTemplate.xlsm]data_frame!SX3:SX3</v>
      </c>
      <c r="R519" s="14" t="str">
        <f>IF($BP519,IF(MID(_xll.FORMULATEXT(INDEX(INDIRECT(Q519),1)),1,1)="=", _xll.FORMULATEXT(INDEX(INDIRECT(Q519),1),2,TRUE),""),"")</f>
        <v/>
      </c>
      <c r="S519" s="14">
        <f t="array" aca="1" ref="S519" ca="1">IF(H519,SUM(IF((IFERROR(INDIRECT(Q519)&lt;&gt;"",FALSE))*(INDIRECT(ster!$D$14)&lt;&gt;""),1,0)),"")</f>
        <v>1</v>
      </c>
      <c r="T519" s="14">
        <f t="array" aca="1" ref="T519" ca="1">IF(H519,IF(M519&gt;0,SUM(IFERROR(1*(MATCH(INDIRECT(Q519),INDIRECT(K519),0)&gt;0),0)*(INDIRECT(ster!$D$14)&lt;&gt;"")*NOT(ISNUMBER(INDIRECT(Q519)))),0),"")</f>
        <v>0</v>
      </c>
      <c r="U519" s="14">
        <f t="array" aca="1" ref="U519" ca="1">IF(H519,SUM((IFERROR(INDIRECT(Q519)="",FALSE))*(INDIRECT(ster!$D$14)&lt;&gt;"")),"")</f>
        <v>0</v>
      </c>
      <c r="V519" s="14">
        <f t="array" aca="1" ref="V519" ca="1">IF(H519,SUM((IFERROR(INDIRECT(Q519)="#ąś",TRUE))*(INDIRECT(ster!$D$14)&lt;&gt;"")),"")</f>
        <v>0</v>
      </c>
      <c r="W519" s="14">
        <f t="array" aca="1" ref="W519" ca="1">IF(H519,SUM(ISNUMBER(INDIRECT(Q519))*(INDIRECT(ster!$D$14)&lt;&gt;"")),"")</f>
        <v>1</v>
      </c>
      <c r="X519" s="14">
        <f t="array" aca="1" ref="X519" ca="1">IF(AND(H519,W519&gt;0),IF(wew!$B$3,MIN(IF((INDIRECT(ster!$D$14)&lt;&gt;"")*IFERROR(INDIRECT($Q519)&lt;&gt;"",FALSE),IFERROR(INDIRECT($Q519),"X"),"X")),"&lt;włącz podświetlanie wartości&gt;"),"—")</f>
        <v>5</v>
      </c>
      <c r="Y519" s="14">
        <f t="array" aca="1" ref="Y519" ca="1">IF(AND(H519,W519&gt;0),IF(wew!$B$3,MAX(IF((INDIRECT(ster!$D$14)&lt;&gt;"")*IFERROR(INDIRECT($Q519)&lt;&gt;"",FALSE),IFERROR(INDIRECT($Q519),"X"),"X")),"&lt;włącz podświetlanie wartości&gt;"),"—")</f>
        <v>5</v>
      </c>
      <c r="Z519" s="14">
        <f t="shared" ca="1" si="9806"/>
        <v>0</v>
      </c>
      <c r="AA519" s="12">
        <f t="shared" ca="1" si="9807"/>
        <v>1</v>
      </c>
      <c r="AB519" s="17">
        <f t="array" aca="1" ref="AB519" ca="1">IF(H519,IF(W519&gt;0,SUM((INDIRECT(ster!$D$14)&lt;&gt;"")*IFERROR((INDIRECT(Q519)&lt;&gt;"")*(INDIRECT(Q519)=INT(INDIRECT(Q519))),0)),0),"")</f>
        <v>1</v>
      </c>
      <c r="AC519" s="17">
        <f t="array" aca="1" ref="AC519" ca="1">IF(H519,W519-AB519,"")</f>
        <v>0</v>
      </c>
      <c r="AD519" s="17">
        <f t="shared" ca="1" si="9808"/>
        <v>1</v>
      </c>
      <c r="AE519" s="17" t="b">
        <f t="shared" ca="1" si="9809"/>
        <v>0</v>
      </c>
      <c r="AF519" s="17" t="str">
        <f ca="1">IF(AE519,IF($H519,ADDRESS(3,D519+2,4,,"["&amp;wew!$G$7&amp;"]"&amp;_sheetname_dataframe)&amp;":"&amp;ADDRESS(2+ster!$C$14,D519+2,4),""),"")</f>
        <v/>
      </c>
      <c r="AG519" s="17" t="str">
        <f t="shared" ca="1" si="9810"/>
        <v/>
      </c>
      <c r="AH519" s="17" t="b">
        <f t="shared" ca="1" si="9811"/>
        <v>0</v>
      </c>
      <c r="AI519" s="17" t="str">
        <f ca="1">IF(AH519,IF($H519,ADDRESS(3,D519+3,4,,"["&amp;wew!$G$7&amp;"]"&amp;_sheetname_dataframe)&amp;":"&amp;ADDRESS(2+ster!$C$14,D519+3,4),""),"")</f>
        <v/>
      </c>
      <c r="AJ519" s="17" t="str">
        <f t="shared" ca="1" si="9812"/>
        <v/>
      </c>
      <c r="AK519" s="17" t="b">
        <f t="shared" ca="1" si="9813"/>
        <v>0</v>
      </c>
      <c r="AL519" s="17" t="b">
        <f t="shared" ca="1" si="9814"/>
        <v>0</v>
      </c>
      <c r="AM519" s="17" t="b">
        <f t="shared" ca="1" si="9815"/>
        <v>0</v>
      </c>
      <c r="AN519" s="17">
        <f t="shared" ca="1" si="9816"/>
        <v>0</v>
      </c>
      <c r="AO519" s="24" t="str">
        <f t="shared" ca="1" si="9817"/>
        <v/>
      </c>
      <c r="AP519" s="24" t="str">
        <f t="shared" ca="1" si="9818"/>
        <v/>
      </c>
      <c r="AQ519" s="17" t="b">
        <f t="shared" ca="1" si="9819"/>
        <v>0</v>
      </c>
      <c r="AR519" s="17" t="b">
        <f t="shared" ca="1" si="9820"/>
        <v>0</v>
      </c>
      <c r="AS519" s="17" t="b">
        <f t="shared" ca="1" si="9821"/>
        <v>0</v>
      </c>
      <c r="AT519" s="17" t="b">
        <f t="shared" ca="1" si="9822"/>
        <v>0</v>
      </c>
      <c r="AU519" s="17" t="b">
        <f t="shared" ca="1" si="9823"/>
        <v>1</v>
      </c>
      <c r="AV519" s="17" t="b">
        <f t="shared" ca="1" si="9824"/>
        <v>0</v>
      </c>
      <c r="AW519" s="17" t="b">
        <f t="shared" ca="1" si="9825"/>
        <v>1</v>
      </c>
      <c r="AX519" s="14" t="b">
        <f t="array" aca="1" ref="AX519" ca="1">IF(H519,N519&gt;0,"")</f>
        <v>1</v>
      </c>
      <c r="AY519" s="17" t="str">
        <f t="shared" ca="1" si="9826"/>
        <v>C3:C7</v>
      </c>
      <c r="AZ519" s="17" t="b">
        <f t="array" aca="1" ref="AZ519" ca="1">IF(AY519&lt;&gt;"",SUM(1*ISERROR(MATCH(INDIRECT(AY519),INDIRECT(K519),0)))=0,"")</f>
        <v>1</v>
      </c>
      <c r="BA519" s="17" t="b">
        <f t="shared" ca="1" si="9827"/>
        <v>1</v>
      </c>
      <c r="BB519" s="17" t="b">
        <v>0</v>
      </c>
      <c r="BC519" s="17" t="b">
        <f t="shared" ca="1" si="9828"/>
        <v>1</v>
      </c>
      <c r="BD519" s="17" t="b">
        <f t="shared" ca="1" si="9829"/>
        <v>0</v>
      </c>
      <c r="BE519" s="17" t="b">
        <f t="shared" ca="1" si="9830"/>
        <v>0</v>
      </c>
      <c r="BF519" s="17" t="b">
        <f t="shared" ca="1" si="9831"/>
        <v>0</v>
      </c>
      <c r="BG519" s="17" t="b">
        <f t="shared" ca="1" si="9832"/>
        <v>0</v>
      </c>
      <c r="BH519" s="17" t="b">
        <f t="shared" ca="1" si="9833"/>
        <v>1</v>
      </c>
      <c r="BI519" s="17">
        <f t="shared" ca="1" si="9834"/>
        <v>2</v>
      </c>
      <c r="BJ519" s="17" t="b">
        <f t="shared" ca="1" si="9835"/>
        <v>0</v>
      </c>
      <c r="BK519" s="17" t="str">
        <f t="shared" ca="1" si="9836"/>
        <v/>
      </c>
      <c r="BL519" s="17" t="str">
        <f t="shared" ca="1" si="9837"/>
        <v/>
      </c>
      <c r="BM519" s="17" t="str">
        <f t="shared" ca="1" si="9838"/>
        <v>F</v>
      </c>
      <c r="BN519" s="17" t="str">
        <f t="shared" ca="1" si="9839"/>
        <v>F</v>
      </c>
      <c r="BO519" s="17" t="str">
        <f t="shared" ca="1" si="9840"/>
        <v>N</v>
      </c>
      <c r="BP519" s="14" t="b">
        <f t="shared" ca="1" si="9841"/>
        <v>1</v>
      </c>
      <c r="BQ519" s="35"/>
      <c r="BX519" s="16"/>
      <c r="BY519" s="16"/>
      <c r="BZ519" s="16"/>
      <c r="CA519" s="16"/>
      <c r="CB519" s="16"/>
      <c r="CC519" s="16"/>
      <c r="CD519" s="16"/>
      <c r="CE519" s="16"/>
      <c r="CF519" s="16"/>
      <c r="CN519" s="14">
        <f ca="1">IF(H519,IFERROR(IsVariableNameLegal(O519),0),0)</f>
        <v>0</v>
      </c>
      <c r="CO519" s="14" t="str">
        <f t="array" aca="1" ref="CO519" ca="1">IF(H519,IF(COUNTIF(INDIRECT(wew!$C$13),O519)&gt;1,TRIM(SUBSTITUTE(_xll.MCONCAT(IF((INDIRECT(wew!$C$13)=O519)*(COLUMN(INDIRECT(wew!$C$13))&lt;&gt;D519+1),-1+COLUMN(INDIRECT(wew!$C$13)),"")," "),"  "," ")),""),"")</f>
        <v/>
      </c>
      <c r="CP519" s="14" t="str">
        <f t="array" aca="1" ref="CP519" ca="1">IF(P519&lt;&gt;"",IF(LEN(P519)&gt;150,1,""),"")</f>
        <v/>
      </c>
      <c r="CQ519" s="14" t="str">
        <f t="array" aca="1" ref="CQ519" ca="1">IF(AND(H519,NOT(ster!$J$3)),IF(COUNTIF(INDIRECT(wew!$C$15),P519)&gt;1,TRIM(SUBSTITUTE(_xll.MCONCAT(IF((INDIRECT(wew!$C$15)=P519)*(COLUMN(INDIRECT(wew!$C$15))&lt;&gt;D519+1),-1+COLUMN(INDIRECT(wew!$C$15)),"")," "),"  "," ")),""),"")</f>
        <v/>
      </c>
      <c r="CR519" s="14" t="str">
        <f t="array" aca="1" ref="CR519" ca="1">IF(H519,IF(AND(W519&gt;0,AO519&lt;&gt;""),TRIM(SUBSTITUTE(_xll.MCONCAT(IFERROR(IF(ISNUMBER(INDIRECT(Q519)),IF((INDIRECT(ster!$D$14)&lt;&gt;"")*(INDIRECT(Q519)&lt;AO519),INDIRECT(ster!$D$14) &amp; ": " &amp;  SUBSTITUTE(IF( AV519,IFERROR(TEXT(INDIRECT(Q519),"rrrr-mm-dd") &amp;" (" &amp; INDIRECT(Q519) &amp;")",INDIRECT(Q519)),INDIRECT(Q519))," "," "),""),""),"")," "),"  "," ")),""),"")</f>
        <v/>
      </c>
      <c r="CS519" s="14" t="str">
        <f t="array" aca="1" ref="CS519" ca="1">IF(H519,IF(AND(W519&gt;0,AP519&lt;&gt;""),TRIM(SUBSTITUTE(_xll.MCONCAT(IFERROR(IF(ISNUMBER(INDIRECT(Q519)),IF((INDIRECT(ster!$D$14)&lt;&gt;"")*(INDIRECT(Q519)&gt;AP519),INDIRECT(ster!$D$14) &amp; ": " &amp;  SUBSTITUTE(IF( AV519,IFERROR(TEXT(INDIRECT(Q519),"rrrr-mm-dd")&amp;" (" &amp; INDIRECT(Q519) &amp;")",INDIRECT(Q519)),INDIRECT(Q519))," "," "),""),""),"")," "),"  "," ")),""),"")</f>
        <v/>
      </c>
      <c r="CT519" s="14" t="str">
        <f t="array" aca="1" ref="CT519" ca="1">IF(H519,IF(AND(N519&gt;0,AR519),TRIM(SUBSTITUTE(_xll.MCONCAT(IFERROR(IF(ISNUMBER(INDIRECT(Q519)),IF((INDIRECT(ster!$D$14)&lt;&gt;"")*(IFERROR(0*(MATCH(INDIRECT(Q519),INDIRECT(K519),0)&gt;0),1)),INDIRECT(ster!$D$14) &amp; ": " &amp;  SUBSTITUTE(IF( AV519,IFERROR(TEXT(INDIRECT(Q519),"rrrr-mm-dd")&amp;" (" &amp; INDIRECT(Q519) &amp;")",INDIRECT(Q519)),INDIRECT(Q519))," "," "),""),""),"")," "),"  "," ")),""),"")</f>
        <v/>
      </c>
      <c r="CU519" s="14" t="str">
        <f t="array" aca="1" ref="CU519" ca="1">IF(H519,IF(AND(V519&gt;0),TRIM(SUBSTITUTE(_xll.MCONCAT(IF((INDIRECT(ster!$D$14)&lt;&gt;"")*(IFERROR(0*(INDIRECT(Q519)&lt;&gt;""),1)),INDIRECT(ster!$D$14),"")," "),"  "," ")),""),"")</f>
        <v/>
      </c>
      <c r="CV519" s="14" t="str">
        <f t="array" aca="1" ref="CV519" ca="1">IF(H519,IF(AS519,
TRIM(SUBSTITUTE(_xll.MCONCAT(IF(
   (INDIRECT(ster!$D$14)&lt;&gt;"")*
   ((INDIRECT(Q519)="")+
      NOT(ISNUMBER(INDIRECT(Q519)))*
      NOT(ISERROR(MATCH(INDIRECT(Q519),INDIRECT(K519),0)))
    ),
      INDIRECT(ster!$D$14),
   "")," "),"  "," ")),
""),"")</f>
        <v/>
      </c>
      <c r="CW519" s="14" t="str">
        <f t="array" aca="1" ref="CW519" ca="1">IF(H519,IF(AND(AQ519),TRIM(SUBSTITUTE(_xll.MCONCAT(IFERROR(IF(ISNUMBER(INDIRECT(Q519)),IF((INDIRECT(ster!$D$14)&lt;&gt;"")*(INDIRECT(Q519)&lt;&gt;INT(INDIRECT(Q519))),INDIRECT(ster!$D$14) &amp; ": " &amp; INDIRECT(Q519),""),""),"")," "),"  "," ")),""),"")</f>
        <v/>
      </c>
      <c r="CX519" s="14" t="str">
        <f t="array" aca="1" ref="CX519" ca="1">IF(H519,IF(OR(AU519,AV519),TRIM(SUBSTITUTE(_xll.MCONCAT(IF((INDIRECT(ster!$D$14)&lt;&gt;"")*NOT(ISNUMBER(INDIRECT(Q519))),IF(ISERROR(MATCH(INDIRECT(Q519),INDIRECT(K519),0)),IFERROR(IF(INDIRECT(Q519)&lt;&gt;"",INDIRECT(ster!$D$14) &amp; ": " &amp; SUBSTITUTE(INDIRECT(Q519)," "," "),""),""),""),"")," "),"  "," ")),""),"")</f>
        <v/>
      </c>
      <c r="CY519" s="14" t="str">
        <f t="array" aca="1" ref="CY519" ca="1">IF(H519,IF(AE519,TRIM(SUBSTITUTE(_xll.MCONCAT(IF((INDIRECT(ster!$D$14)&lt;&gt;"")*IFERROR(NOT(INDIRECT(AF519)),FALSE),IF(ISERROR(MATCH(INDIRECT(Q519),INDIRECT(K519),0)),IFERROR(IF(INDIRECT(Q519)&lt;&gt;"",INDIRECT(ster!$D$14)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CZ519" s="14" t="str">
        <f t="array" aca="1" ref="CZ519" ca="1">IF(H519,IF(AH519,TRIM(SUBSTITUTE(_xll.MCONCAT(IF((INDIRECT(ster!$D$14)&lt;&gt;"")*IFERROR(NOT(INDIRECT(AI519)),FALSE),IF(ISERROR(MATCH(INDIRECT(Q519),INDIRECT(K519),0)),IFERROR(IF(INDIRECT(Q519)&lt;&gt;"",INDIRECT(ster!$D$14)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DC519" s="14" t="str">
        <f ca="1">SUBSTITUTE(SUBSTITUTE(SUBSTITUTE(SUBSTITUTE(_xll.MCONCAT(DG519:DS519,"■"),"■■","■"),"■■","■"),"■■","■"),"■■","■")</f>
        <v>■</v>
      </c>
      <c r="DD519" s="14" t="str">
        <f t="shared" ca="1" si="9842"/>
        <v/>
      </c>
      <c r="DE519" s="14" t="str">
        <f t="shared" ca="1" si="9843"/>
        <v/>
      </c>
      <c r="DF519" s="14" t="str">
        <f t="shared" ca="1" si="9844"/>
        <v/>
      </c>
      <c r="DG519" s="14" t="str">
        <f t="shared" ca="1" si="9845"/>
        <v/>
      </c>
      <c r="DH519" s="14" t="str">
        <f t="shared" ca="1" si="9846"/>
        <v/>
      </c>
      <c r="DI519" s="14" t="str">
        <f t="shared" ca="1" si="9847"/>
        <v/>
      </c>
      <c r="DJ519" s="14" t="str">
        <f t="shared" ca="1" si="9848"/>
        <v/>
      </c>
      <c r="DK519" s="14" t="str">
        <f t="shared" ca="1" si="9849"/>
        <v/>
      </c>
      <c r="DL519" s="14" t="str">
        <f t="shared" ca="1" si="9850"/>
        <v/>
      </c>
      <c r="DM519" s="14" t="str">
        <f t="shared" ca="1" si="9851"/>
        <v/>
      </c>
      <c r="DN519" s="14" t="str">
        <f t="array" aca="1" ref="DN519" ca="1">IF(CU519&lt;&gt;"","There are errors in the entered values in the following cases: " &amp;SUBSTITUTE(CU519," ",", "),"")</f>
        <v/>
      </c>
      <c r="DO519" s="14" t="str">
        <f t="shared" ca="1" si="9852"/>
        <v/>
      </c>
      <c r="DP519" s="14" t="str">
        <f t="shared" ca="1" si="9853"/>
        <v/>
      </c>
      <c r="DQ519" s="14" t="str">
        <f t="shared" ca="1" si="9854"/>
        <v/>
      </c>
      <c r="DR519" s="14" t="str">
        <f t="shared" ca="1" si="9855"/>
        <v/>
      </c>
      <c r="DS519" s="14" t="str">
        <f t="shared" ca="1" si="9856"/>
        <v/>
      </c>
      <c r="DZ519" s="14" t="b">
        <f t="shared" ca="1" si="9857"/>
        <v>0</v>
      </c>
      <c r="EA519" s="14" t="str">
        <f t="shared" ca="1" si="9858"/>
        <v>Place of living  (q_143)</v>
      </c>
      <c r="EB519" s="14" t="str">
        <f t="shared" ca="1" si="9859"/>
        <v xml:space="preserve">Values must be numeric. </v>
      </c>
      <c r="EC519" s="14" t="str">
        <f t="shared" ca="1" si="9860"/>
        <v xml:space="preserve">Place of living  (q_143): Values must be numeric. </v>
      </c>
      <c r="ED519" s="14" t="str">
        <f t="shared" ca="1" si="9861"/>
        <v/>
      </c>
      <c r="EE519" s="14" t="str">
        <f t="shared" ca="1" si="9862"/>
        <v>Values must be numeric</v>
      </c>
      <c r="EF519" s="14" t="str">
        <f t="shared" ca="1" si="9863"/>
        <v/>
      </c>
      <c r="EG519" s="14" t="str">
        <f t="shared" ca="1" si="9864"/>
        <v/>
      </c>
      <c r="EM519" s="14" t="b">
        <f t="shared" ca="1" si="9865"/>
        <v>1</v>
      </c>
      <c r="EN519" s="14">
        <f t="shared" ca="1" si="9866"/>
        <v>487</v>
      </c>
      <c r="EO519" s="14" t="str">
        <f t="shared" ca="1" si="9867"/>
        <v>q_143</v>
      </c>
      <c r="EP519" s="14" t="str">
        <f t="shared" ca="1" si="9868"/>
        <v xml:space="preserve">Place of living  (q_143): Values must be numeric. </v>
      </c>
      <c r="EQ519" s="14" t="str">
        <f t="shared" ca="1" si="9869"/>
        <v/>
      </c>
    </row>
    <row r="520" spans="2:147" s="14" customFormat="1">
      <c r="B520" s="14" t="str">
        <f t="shared" ca="1" si="9795"/>
        <v/>
      </c>
      <c r="C520" s="14">
        <f t="shared" ca="1" si="9796"/>
        <v>488</v>
      </c>
      <c r="D520" s="14">
        <f t="shared" si="9797"/>
        <v>518</v>
      </c>
      <c r="E520" s="14" t="str">
        <f t="shared" ca="1" si="9798"/>
        <v>D</v>
      </c>
      <c r="F520" s="14" t="str">
        <f t="shared" ca="1" si="9799"/>
        <v>q_143a</v>
      </c>
      <c r="G520" s="14" t="str">
        <f t="shared" ca="1" si="9800"/>
        <v>Lives in Rural Area/Urban</v>
      </c>
      <c r="H520" s="14" t="b">
        <f t="shared" ca="1" si="9801"/>
        <v>1</v>
      </c>
      <c r="I520" s="14" t="str">
        <f ca="1">IF($H520,ADDRESS(3,(D520+1)*2-1,4,,"["&amp;wew!$G$7&amp;"]"&amp;_sheetname_labels)&amp;":"&amp;ADDRESS(2+ster!$B$20,(D520+1)*2-1,4),"")</f>
        <v>[DBTemplate.xlsm]labels!AMW3:AMW61</v>
      </c>
      <c r="J520" s="14">
        <f t="array" aca="1" ref="J520" ca="1">IF(H520,MAX(0,MAX(IF(INDIRECT(I520)&lt;&gt;"",ROW(INDIRECT(I520)),""))-2),"")</f>
        <v>2</v>
      </c>
      <c r="K520" s="14" t="str">
        <f ca="1">IF($H520,IF($J520&gt;0,ADDRESS(3,(D520+1)*2-1,4,,"["&amp;wew!$G$7&amp;"]"&amp;_sheetname_labels)&amp;":"&amp;ADDRESS(2+J520,(D520+1)*2-1,4),""),"")</f>
        <v>[DBTemplate.xlsm]labels!AMW3:AMW4</v>
      </c>
      <c r="L520" s="14" t="str">
        <f ca="1">IF($H520,IF($J520&gt;0,ADDRESS(3,(D520+1)*2,4,,"["&amp;wew!$G$7&amp;"]"&amp;_sheetname_labels)&amp;":"&amp;ADDRESS(2+J520,(D520+1)*2,4),""),"")</f>
        <v>[DBTemplate.xlsm]labels!AMX3:AMX4</v>
      </c>
      <c r="M520" s="14">
        <f t="shared" ca="1" si="9802"/>
        <v>0</v>
      </c>
      <c r="N520" s="14">
        <f t="shared" ca="1" si="9803"/>
        <v>2</v>
      </c>
      <c r="O520" s="14" t="str">
        <f t="shared" ca="1" si="9804"/>
        <v>q_143a</v>
      </c>
      <c r="P520" s="14" t="str">
        <f t="shared" ca="1" si="9805"/>
        <v>Lives in Rural Area/Urban</v>
      </c>
      <c r="Q520" s="14" t="str">
        <f ca="1">IF($BP520,ADDRESS(3,D520+1,4,,"["&amp;wew!$G$7&amp;"]"&amp;_sheetname_dataframe)&amp;":"&amp;ADDRESS(2+ster!$C$14,D520+1,4),"")</f>
        <v>[DBTemplate.xlsm]data_frame!SY3:SY3</v>
      </c>
      <c r="R520" s="14" t="str">
        <f>IF($BP520,IF(MID(_xll.FORMULATEXT(INDEX(INDIRECT(Q520),1)),1,1)="=", _xll.FORMULATEXT(INDEX(INDIRECT(Q520),1),2,TRUE),""),"")</f>
        <v/>
      </c>
      <c r="S520" s="14">
        <f t="array" aca="1" ref="S520" ca="1">IF(H520,SUM(IF((IFERROR(INDIRECT(Q520)&lt;&gt;"",FALSE))*(INDIRECT(ster!$D$14)&lt;&gt;""),1,0)),"")</f>
        <v>1</v>
      </c>
      <c r="T520" s="14">
        <f t="array" aca="1" ref="T520" ca="1">IF(H520,IF(M520&gt;0,SUM(IFERROR(1*(MATCH(INDIRECT(Q520),INDIRECT(K520),0)&gt;0),0)*(INDIRECT(ster!$D$14)&lt;&gt;"")*NOT(ISNUMBER(INDIRECT(Q520)))),0),"")</f>
        <v>0</v>
      </c>
      <c r="U520" s="14">
        <f t="array" aca="1" ref="U520" ca="1">IF(H520,SUM((IFERROR(INDIRECT(Q520)="",FALSE))*(INDIRECT(ster!$D$14)&lt;&gt;"")),"")</f>
        <v>0</v>
      </c>
      <c r="V520" s="14">
        <f t="array" aca="1" ref="V520" ca="1">IF(H520,SUM((IFERROR(INDIRECT(Q520)="#ąś",TRUE))*(INDIRECT(ster!$D$14)&lt;&gt;"")),"")</f>
        <v>0</v>
      </c>
      <c r="W520" s="14">
        <f t="array" aca="1" ref="W520" ca="1">IF(H520,SUM(ISNUMBER(INDIRECT(Q520))*(INDIRECT(ster!$D$14)&lt;&gt;"")),"")</f>
        <v>1</v>
      </c>
      <c r="X520" s="14">
        <f t="array" aca="1" ref="X520" ca="1">IF(AND(H520,W520&gt;0),IF(wew!$B$3,MIN(IF((INDIRECT(ster!$D$14)&lt;&gt;"")*IFERROR(INDIRECT($Q520)&lt;&gt;"",FALSE),IFERROR(INDIRECT($Q520),"X"),"X")),"&lt;włącz podświetlanie wartości&gt;"),"—")</f>
        <v>2</v>
      </c>
      <c r="Y520" s="14">
        <f t="array" aca="1" ref="Y520" ca="1">IF(AND(H520,W520&gt;0),IF(wew!$B$3,MAX(IF((INDIRECT(ster!$D$14)&lt;&gt;"")*IFERROR(INDIRECT($Q520)&lt;&gt;"",FALSE),IFERROR(INDIRECT($Q520),"X"),"X")),"&lt;włącz podświetlanie wartości&gt;"),"—")</f>
        <v>2</v>
      </c>
      <c r="Z520" s="14">
        <f t="shared" ca="1" si="9806"/>
        <v>0</v>
      </c>
      <c r="AA520" s="12">
        <f t="shared" ca="1" si="9807"/>
        <v>1</v>
      </c>
      <c r="AB520" s="17">
        <f t="array" aca="1" ref="AB520" ca="1">IF(H520,IF(W520&gt;0,SUM((INDIRECT(ster!$D$14)&lt;&gt;"")*IFERROR((INDIRECT(Q520)&lt;&gt;"")*(INDIRECT(Q520)=INT(INDIRECT(Q520))),0)),0),"")</f>
        <v>1</v>
      </c>
      <c r="AC520" s="17">
        <f t="array" aca="1" ref="AC520" ca="1">IF(H520,W520-AB520,"")</f>
        <v>0</v>
      </c>
      <c r="AD520" s="17">
        <f t="shared" ca="1" si="9808"/>
        <v>1</v>
      </c>
      <c r="AE520" s="17" t="b">
        <f t="shared" ca="1" si="9809"/>
        <v>0</v>
      </c>
      <c r="AF520" s="17" t="str">
        <f ca="1">IF(AE520,IF($H520,ADDRESS(3,D520+2,4,,"["&amp;wew!$G$7&amp;"]"&amp;_sheetname_dataframe)&amp;":"&amp;ADDRESS(2+ster!$C$14,D520+2,4),""),"")</f>
        <v/>
      </c>
      <c r="AG520" s="17" t="str">
        <f t="shared" ca="1" si="9810"/>
        <v/>
      </c>
      <c r="AH520" s="17" t="b">
        <f t="shared" ca="1" si="9811"/>
        <v>0</v>
      </c>
      <c r="AI520" s="17" t="str">
        <f ca="1">IF(AH520,IF($H520,ADDRESS(3,D520+3,4,,"["&amp;wew!$G$7&amp;"]"&amp;_sheetname_dataframe)&amp;":"&amp;ADDRESS(2+ster!$C$14,D520+3,4),""),"")</f>
        <v/>
      </c>
      <c r="AJ520" s="17" t="str">
        <f t="shared" ca="1" si="9812"/>
        <v/>
      </c>
      <c r="AK520" s="17" t="b">
        <f t="shared" ca="1" si="9813"/>
        <v>0</v>
      </c>
      <c r="AL520" s="17" t="b">
        <f t="shared" ca="1" si="9814"/>
        <v>0</v>
      </c>
      <c r="AM520" s="17" t="b">
        <f t="shared" ca="1" si="9815"/>
        <v>0</v>
      </c>
      <c r="AN520" s="17">
        <f t="shared" ca="1" si="9816"/>
        <v>0</v>
      </c>
      <c r="AO520" s="24" t="str">
        <f t="shared" ca="1" si="9817"/>
        <v/>
      </c>
      <c r="AP520" s="24" t="str">
        <f t="shared" ca="1" si="9818"/>
        <v/>
      </c>
      <c r="AQ520" s="17" t="b">
        <f t="shared" ca="1" si="9819"/>
        <v>0</v>
      </c>
      <c r="AR520" s="17" t="b">
        <f t="shared" ca="1" si="9820"/>
        <v>0</v>
      </c>
      <c r="AS520" s="17" t="b">
        <f t="shared" ca="1" si="9821"/>
        <v>0</v>
      </c>
      <c r="AT520" s="17" t="b">
        <f t="shared" ca="1" si="9822"/>
        <v>0</v>
      </c>
      <c r="AU520" s="17" t="b">
        <f t="shared" ca="1" si="9823"/>
        <v>1</v>
      </c>
      <c r="AV520" s="17" t="b">
        <f t="shared" ca="1" si="9824"/>
        <v>0</v>
      </c>
      <c r="AW520" s="17" t="b">
        <f t="shared" ca="1" si="9825"/>
        <v>1</v>
      </c>
      <c r="AX520" s="14" t="b">
        <f t="array" aca="1" ref="AX520" ca="1">IF(H520,N520&gt;0,"")</f>
        <v>1</v>
      </c>
      <c r="AY520" s="17" t="str">
        <f t="shared" ca="1" si="9826"/>
        <v>C3:C4</v>
      </c>
      <c r="AZ520" s="17" t="b">
        <f t="array" aca="1" ref="AZ520" ca="1">IF(AY520&lt;&gt;"",SUM(1*ISERROR(MATCH(INDIRECT(AY520),INDIRECT(K520),0)))=0,"")</f>
        <v>1</v>
      </c>
      <c r="BA520" s="17" t="b">
        <f t="shared" ca="1" si="9827"/>
        <v>1</v>
      </c>
      <c r="BB520" s="17" t="b">
        <v>0</v>
      </c>
      <c r="BC520" s="17" t="b">
        <f t="shared" ca="1" si="9828"/>
        <v>1</v>
      </c>
      <c r="BD520" s="17" t="b">
        <f t="shared" ca="1" si="9829"/>
        <v>0</v>
      </c>
      <c r="BE520" s="17" t="b">
        <f t="shared" ca="1" si="9830"/>
        <v>0</v>
      </c>
      <c r="BF520" s="17" t="b">
        <f t="shared" ca="1" si="9831"/>
        <v>0</v>
      </c>
      <c r="BG520" s="17" t="b">
        <f t="shared" ca="1" si="9832"/>
        <v>0</v>
      </c>
      <c r="BH520" s="17" t="b">
        <f t="shared" ca="1" si="9833"/>
        <v>1</v>
      </c>
      <c r="BI520" s="17">
        <f t="shared" ca="1" si="9834"/>
        <v>2</v>
      </c>
      <c r="BJ520" s="17" t="b">
        <f t="shared" ca="1" si="9835"/>
        <v>0</v>
      </c>
      <c r="BK520" s="17" t="str">
        <f t="shared" ca="1" si="9836"/>
        <v/>
      </c>
      <c r="BL520" s="17" t="str">
        <f t="shared" ca="1" si="9837"/>
        <v/>
      </c>
      <c r="BM520" s="17" t="str">
        <f t="shared" ca="1" si="9838"/>
        <v>F</v>
      </c>
      <c r="BN520" s="17" t="str">
        <f t="shared" ca="1" si="9839"/>
        <v>F</v>
      </c>
      <c r="BO520" s="17" t="str">
        <f t="shared" ca="1" si="9840"/>
        <v>N</v>
      </c>
      <c r="BP520" s="14" t="b">
        <f t="shared" ca="1" si="9841"/>
        <v>1</v>
      </c>
      <c r="BQ520" s="35"/>
      <c r="BX520" s="16"/>
      <c r="BY520" s="16"/>
      <c r="BZ520" s="16"/>
      <c r="CA520" s="16"/>
      <c r="CB520" s="16"/>
      <c r="CC520" s="16"/>
      <c r="CD520" s="16"/>
      <c r="CE520" s="16"/>
      <c r="CF520" s="16"/>
      <c r="CN520" s="14">
        <f ca="1">IF(H520,IFERROR(IsVariableNameLegal(O520),0),0)</f>
        <v>0</v>
      </c>
      <c r="CO520" s="14" t="str">
        <f t="array" aca="1" ref="CO520" ca="1">IF(H520,IF(COUNTIF(INDIRECT(wew!$C$13),O520)&gt;1,TRIM(SUBSTITUTE(_xll.MCONCAT(IF((INDIRECT(wew!$C$13)=O520)*(COLUMN(INDIRECT(wew!$C$13))&lt;&gt;D520+1),-1+COLUMN(INDIRECT(wew!$C$13)),"")," "),"  "," ")),""),"")</f>
        <v/>
      </c>
      <c r="CP520" s="14" t="str">
        <f t="array" aca="1" ref="CP520" ca="1">IF(P520&lt;&gt;"",IF(LEN(P520)&gt;150,1,""),"")</f>
        <v/>
      </c>
      <c r="CQ520" s="14" t="str">
        <f t="array" aca="1" ref="CQ520" ca="1">IF(AND(H520,NOT(ster!$J$3)),IF(COUNTIF(INDIRECT(wew!$C$15),P520)&gt;1,TRIM(SUBSTITUTE(_xll.MCONCAT(IF((INDIRECT(wew!$C$15)=P520)*(COLUMN(INDIRECT(wew!$C$15))&lt;&gt;D520+1),-1+COLUMN(INDIRECT(wew!$C$15)),"")," "),"  "," ")),""),"")</f>
        <v/>
      </c>
      <c r="CR520" s="14" t="str">
        <f t="array" aca="1" ref="CR520" ca="1">IF(H520,IF(AND(W520&gt;0,AO520&lt;&gt;""),TRIM(SUBSTITUTE(_xll.MCONCAT(IFERROR(IF(ISNUMBER(INDIRECT(Q520)),IF((INDIRECT(ster!$D$14)&lt;&gt;"")*(INDIRECT(Q520)&lt;AO520),INDIRECT(ster!$D$14) &amp; ": " &amp;  SUBSTITUTE(IF( AV520,IFERROR(TEXT(INDIRECT(Q520),"rrrr-mm-dd") &amp;" (" &amp; INDIRECT(Q520) &amp;")",INDIRECT(Q520)),INDIRECT(Q520))," "," "),""),""),"")," "),"  "," ")),""),"")</f>
        <v/>
      </c>
      <c r="CS520" s="14" t="str">
        <f t="array" aca="1" ref="CS520" ca="1">IF(H520,IF(AND(W520&gt;0,AP520&lt;&gt;""),TRIM(SUBSTITUTE(_xll.MCONCAT(IFERROR(IF(ISNUMBER(INDIRECT(Q520)),IF((INDIRECT(ster!$D$14)&lt;&gt;"")*(INDIRECT(Q520)&gt;AP520),INDIRECT(ster!$D$14) &amp; ": " &amp;  SUBSTITUTE(IF( AV520,IFERROR(TEXT(INDIRECT(Q520),"rrrr-mm-dd")&amp;" (" &amp; INDIRECT(Q520) &amp;")",INDIRECT(Q520)),INDIRECT(Q520))," "," "),""),""),"")," "),"  "," ")),""),"")</f>
        <v/>
      </c>
      <c r="CT520" s="14" t="str">
        <f t="array" aca="1" ref="CT520" ca="1">IF(H520,IF(AND(N520&gt;0,AR520),TRIM(SUBSTITUTE(_xll.MCONCAT(IFERROR(IF(ISNUMBER(INDIRECT(Q520)),IF((INDIRECT(ster!$D$14)&lt;&gt;"")*(IFERROR(0*(MATCH(INDIRECT(Q520),INDIRECT(K520),0)&gt;0),1)),INDIRECT(ster!$D$14) &amp; ": " &amp;  SUBSTITUTE(IF( AV520,IFERROR(TEXT(INDIRECT(Q520),"rrrr-mm-dd")&amp;" (" &amp; INDIRECT(Q520) &amp;")",INDIRECT(Q520)),INDIRECT(Q520))," "," "),""),""),"")," "),"  "," ")),""),"")</f>
        <v/>
      </c>
      <c r="CU520" s="14" t="str">
        <f t="array" aca="1" ref="CU520" ca="1">IF(H520,IF(AND(V520&gt;0),TRIM(SUBSTITUTE(_xll.MCONCAT(IF((INDIRECT(ster!$D$14)&lt;&gt;"")*(IFERROR(0*(INDIRECT(Q520)&lt;&gt;""),1)),INDIRECT(ster!$D$14),"")," "),"  "," ")),""),"")</f>
        <v/>
      </c>
      <c r="CV520" s="14" t="str">
        <f t="array" aca="1" ref="CV520" ca="1">IF(H520,IF(AS520,
TRIM(SUBSTITUTE(_xll.MCONCAT(IF(
   (INDIRECT(ster!$D$14)&lt;&gt;"")*
   ((INDIRECT(Q520)="")+
      NOT(ISNUMBER(INDIRECT(Q520)))*
      NOT(ISERROR(MATCH(INDIRECT(Q520),INDIRECT(K520),0)))
    ),
      INDIRECT(ster!$D$14),
   "")," "),"  "," ")),
""),"")</f>
        <v/>
      </c>
      <c r="CW520" s="14" t="str">
        <f t="array" aca="1" ref="CW520" ca="1">IF(H520,IF(AND(AQ520),TRIM(SUBSTITUTE(_xll.MCONCAT(IFERROR(IF(ISNUMBER(INDIRECT(Q520)),IF((INDIRECT(ster!$D$14)&lt;&gt;"")*(INDIRECT(Q520)&lt;&gt;INT(INDIRECT(Q520))),INDIRECT(ster!$D$14) &amp; ": " &amp; INDIRECT(Q520),""),""),"")," "),"  "," ")),""),"")</f>
        <v/>
      </c>
      <c r="CX520" s="14" t="str">
        <f t="array" aca="1" ref="CX520" ca="1">IF(H520,IF(OR(AU520,AV520),TRIM(SUBSTITUTE(_xll.MCONCAT(IF((INDIRECT(ster!$D$14)&lt;&gt;"")*NOT(ISNUMBER(INDIRECT(Q520))),IF(ISERROR(MATCH(INDIRECT(Q520),INDIRECT(K520),0)),IFERROR(IF(INDIRECT(Q520)&lt;&gt;"",INDIRECT(ster!$D$14) &amp; ": " &amp; SUBSTITUTE(INDIRECT(Q520)," "," "),""),""),""),"")," "),"  "," ")),""),"")</f>
        <v/>
      </c>
      <c r="CY520" s="14" t="str">
        <f t="array" aca="1" ref="CY520" ca="1">IF(H520,IF(AE520,TRIM(SUBSTITUTE(_xll.MCONCAT(IF((INDIRECT(ster!$D$14)&lt;&gt;"")*IFERROR(NOT(INDIRECT(AF520)),FALSE),IF(ISERROR(MATCH(INDIRECT(Q520),INDIRECT(K520),0)),IFERROR(IF(INDIRECT(Q520)&lt;&gt;"",INDIRECT(ster!$D$14)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CZ520" s="14" t="str">
        <f t="array" aca="1" ref="CZ520" ca="1">IF(H520,IF(AH520,TRIM(SUBSTITUTE(_xll.MCONCAT(IF((INDIRECT(ster!$D$14)&lt;&gt;"")*IFERROR(NOT(INDIRECT(AI520)),FALSE),IF(ISERROR(MATCH(INDIRECT(Q520),INDIRECT(K520),0)),IFERROR(IF(INDIRECT(Q520)&lt;&gt;"",INDIRECT(ster!$D$14)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DC520" s="14" t="str">
        <f ca="1">SUBSTITUTE(SUBSTITUTE(SUBSTITUTE(SUBSTITUTE(_xll.MCONCAT(DG520:DS520,"■"),"■■","■"),"■■","■"),"■■","■"),"■■","■")</f>
        <v>■</v>
      </c>
      <c r="DD520" s="14" t="str">
        <f t="shared" ca="1" si="9842"/>
        <v/>
      </c>
      <c r="DE520" s="14" t="str">
        <f t="shared" ca="1" si="9843"/>
        <v/>
      </c>
      <c r="DF520" s="14" t="str">
        <f t="shared" ca="1" si="9844"/>
        <v/>
      </c>
      <c r="DG520" s="14" t="str">
        <f t="shared" ca="1" si="9845"/>
        <v/>
      </c>
      <c r="DH520" s="14" t="str">
        <f t="shared" ca="1" si="9846"/>
        <v/>
      </c>
      <c r="DI520" s="14" t="str">
        <f t="shared" ca="1" si="9847"/>
        <v/>
      </c>
      <c r="DJ520" s="14" t="str">
        <f t="shared" ca="1" si="9848"/>
        <v/>
      </c>
      <c r="DK520" s="14" t="str">
        <f t="shared" ca="1" si="9849"/>
        <v/>
      </c>
      <c r="DL520" s="14" t="str">
        <f t="shared" ca="1" si="9850"/>
        <v/>
      </c>
      <c r="DM520" s="14" t="str">
        <f t="shared" ca="1" si="9851"/>
        <v/>
      </c>
      <c r="DN520" s="14" t="str">
        <f t="array" aca="1" ref="DN520" ca="1">IF(CU520&lt;&gt;"","There are errors in the entered values in the following cases: " &amp;SUBSTITUTE(CU520," ",", "),"")</f>
        <v/>
      </c>
      <c r="DO520" s="14" t="str">
        <f t="shared" ca="1" si="9852"/>
        <v/>
      </c>
      <c r="DP520" s="14" t="str">
        <f t="shared" ca="1" si="9853"/>
        <v/>
      </c>
      <c r="DQ520" s="14" t="str">
        <f t="shared" ca="1" si="9854"/>
        <v/>
      </c>
      <c r="DR520" s="14" t="str">
        <f t="shared" ca="1" si="9855"/>
        <v/>
      </c>
      <c r="DS520" s="14" t="str">
        <f t="shared" ca="1" si="9856"/>
        <v/>
      </c>
      <c r="DZ520" s="14" t="b">
        <f t="shared" ca="1" si="9857"/>
        <v>0</v>
      </c>
      <c r="EA520" s="14" t="str">
        <f t="shared" ca="1" si="9858"/>
        <v>Lives in Rural Area/Urban (q_143a)</v>
      </c>
      <c r="EB520" s="14" t="str">
        <f t="shared" ca="1" si="9859"/>
        <v xml:space="preserve">Values must be numeric. </v>
      </c>
      <c r="EC520" s="14" t="str">
        <f t="shared" ca="1" si="9860"/>
        <v xml:space="preserve">Lives in Rural Area/Urban (q_143a): Values must be numeric. </v>
      </c>
      <c r="ED520" s="14" t="str">
        <f t="shared" ca="1" si="9861"/>
        <v/>
      </c>
      <c r="EE520" s="14" t="str">
        <f t="shared" ca="1" si="9862"/>
        <v>Values must be numeric</v>
      </c>
      <c r="EF520" s="14" t="str">
        <f t="shared" ca="1" si="9863"/>
        <v/>
      </c>
      <c r="EG520" s="14" t="str">
        <f t="shared" ca="1" si="9864"/>
        <v/>
      </c>
      <c r="EM520" s="14" t="b">
        <f t="shared" ca="1" si="9865"/>
        <v>1</v>
      </c>
      <c r="EN520" s="14">
        <f t="shared" ca="1" si="9866"/>
        <v>488</v>
      </c>
      <c r="EO520" s="14" t="str">
        <f t="shared" ca="1" si="9867"/>
        <v>q_143a</v>
      </c>
      <c r="EP520" s="14" t="str">
        <f t="shared" ca="1" si="9868"/>
        <v xml:space="preserve">Lives in Rural Area/Urban (q_143a): Values must be numeric. </v>
      </c>
      <c r="EQ520" s="14" t="str">
        <f t="shared" ca="1" si="9869"/>
        <v/>
      </c>
    </row>
    <row r="521" spans="2:147" s="14" customFormat="1">
      <c r="B521" s="14" t="str">
        <f t="shared" ca="1" si="9795"/>
        <v/>
      </c>
      <c r="C521" s="14">
        <f t="shared" ca="1" si="9796"/>
        <v>489</v>
      </c>
      <c r="D521" s="14">
        <f t="shared" si="9797"/>
        <v>519</v>
      </c>
      <c r="E521" s="14" t="str">
        <f t="shared" ca="1" si="9798"/>
        <v>D</v>
      </c>
      <c r="F521" s="14" t="str">
        <f t="shared" ca="1" si="9799"/>
        <v>q_143b</v>
      </c>
      <c r="G521" s="14" t="str">
        <f t="shared" ca="1" si="9800"/>
        <v>Lives near sewege plant</v>
      </c>
      <c r="H521" s="14" t="b">
        <f t="shared" ca="1" si="9801"/>
        <v>1</v>
      </c>
      <c r="I521" s="14" t="str">
        <f ca="1">IF($H521,ADDRESS(3,(D521+1)*2-1,4,,"["&amp;wew!$G$7&amp;"]"&amp;_sheetname_labels)&amp;":"&amp;ADDRESS(2+ster!$B$20,(D521+1)*2-1,4),"")</f>
        <v>[DBTemplate.xlsm]labels!AMY3:AMY61</v>
      </c>
      <c r="J521" s="14">
        <f t="array" aca="1" ref="J521" ca="1">IF(H521,MAX(0,MAX(IF(INDIRECT(I521)&lt;&gt;"",ROW(INDIRECT(I521)),""))-2),"")</f>
        <v>2</v>
      </c>
      <c r="K521" s="14" t="str">
        <f ca="1">IF($H521,IF($J521&gt;0,ADDRESS(3,(D521+1)*2-1,4,,"["&amp;wew!$G$7&amp;"]"&amp;_sheetname_labels)&amp;":"&amp;ADDRESS(2+J521,(D521+1)*2-1,4),""),"")</f>
        <v>[DBTemplate.xlsm]labels!AMY3:AMY4</v>
      </c>
      <c r="L521" s="14" t="str">
        <f ca="1">IF($H521,IF($J521&gt;0,ADDRESS(3,(D521+1)*2,4,,"["&amp;wew!$G$7&amp;"]"&amp;_sheetname_labels)&amp;":"&amp;ADDRESS(2+J521,(D521+1)*2,4),""),"")</f>
        <v>[DBTemplate.xlsm]labels!AMZ3:AMZ4</v>
      </c>
      <c r="M521" s="14">
        <f t="shared" ca="1" si="9802"/>
        <v>0</v>
      </c>
      <c r="N521" s="14">
        <f t="shared" ca="1" si="9803"/>
        <v>2</v>
      </c>
      <c r="O521" s="14" t="str">
        <f t="shared" ca="1" si="9804"/>
        <v>q_143b</v>
      </c>
      <c r="P521" s="14" t="str">
        <f t="shared" ca="1" si="9805"/>
        <v>Lives near sewege plant</v>
      </c>
      <c r="Q521" s="14" t="str">
        <f ca="1">IF($BP521,ADDRESS(3,D521+1,4,,"["&amp;wew!$G$7&amp;"]"&amp;_sheetname_dataframe)&amp;":"&amp;ADDRESS(2+ster!$C$14,D521+1,4),"")</f>
        <v>[DBTemplate.xlsm]data_frame!SZ3:SZ3</v>
      </c>
      <c r="R521" s="14" t="str">
        <f>IF($BP521,IF(MID(_xll.FORMULATEXT(INDEX(INDIRECT(Q521),1)),1,1)="=", _xll.FORMULATEXT(INDEX(INDIRECT(Q521),1),2,TRUE),""),"")</f>
        <v/>
      </c>
      <c r="S521" s="14">
        <f t="array" aca="1" ref="S521" ca="1">IF(H521,SUM(IF((IFERROR(INDIRECT(Q521)&lt;&gt;"",FALSE))*(INDIRECT(ster!$D$14)&lt;&gt;""),1,0)),"")</f>
        <v>1</v>
      </c>
      <c r="T521" s="14">
        <f t="array" aca="1" ref="T521" ca="1">IF(H521,IF(M521&gt;0,SUM(IFERROR(1*(MATCH(INDIRECT(Q521),INDIRECT(K521),0)&gt;0),0)*(INDIRECT(ster!$D$14)&lt;&gt;"")*NOT(ISNUMBER(INDIRECT(Q521)))),0),"")</f>
        <v>0</v>
      </c>
      <c r="U521" s="14">
        <f t="array" aca="1" ref="U521" ca="1">IF(H521,SUM((IFERROR(INDIRECT(Q521)="",FALSE))*(INDIRECT(ster!$D$14)&lt;&gt;"")),"")</f>
        <v>0</v>
      </c>
      <c r="V521" s="14">
        <f t="array" aca="1" ref="V521" ca="1">IF(H521,SUM((IFERROR(INDIRECT(Q521)="#ąś",TRUE))*(INDIRECT(ster!$D$14)&lt;&gt;"")),"")</f>
        <v>0</v>
      </c>
      <c r="W521" s="14">
        <f t="array" aca="1" ref="W521" ca="1">IF(H521,SUM(ISNUMBER(INDIRECT(Q521))*(INDIRECT(ster!$D$14)&lt;&gt;"")),"")</f>
        <v>1</v>
      </c>
      <c r="X521" s="14">
        <f t="array" aca="1" ref="X521" ca="1">IF(AND(H521,W521&gt;0),IF(wew!$B$3,MIN(IF((INDIRECT(ster!$D$14)&lt;&gt;"")*IFERROR(INDIRECT($Q521)&lt;&gt;"",FALSE),IFERROR(INDIRECT($Q521),"X"),"X")),"&lt;włącz podświetlanie wartości&gt;"),"—")</f>
        <v>2</v>
      </c>
      <c r="Y521" s="14">
        <f t="array" aca="1" ref="Y521" ca="1">IF(AND(H521,W521&gt;0),IF(wew!$B$3,MAX(IF((INDIRECT(ster!$D$14)&lt;&gt;"")*IFERROR(INDIRECT($Q521)&lt;&gt;"",FALSE),IFERROR(INDIRECT($Q521),"X"),"X")),"&lt;włącz podświetlanie wartości&gt;"),"—")</f>
        <v>2</v>
      </c>
      <c r="Z521" s="14">
        <f t="shared" ca="1" si="9806"/>
        <v>0</v>
      </c>
      <c r="AA521" s="12">
        <f t="shared" ca="1" si="9807"/>
        <v>1</v>
      </c>
      <c r="AB521" s="17">
        <f t="array" aca="1" ref="AB521" ca="1">IF(H521,IF(W521&gt;0,SUM((INDIRECT(ster!$D$14)&lt;&gt;"")*IFERROR((INDIRECT(Q521)&lt;&gt;"")*(INDIRECT(Q521)=INT(INDIRECT(Q521))),0)),0),"")</f>
        <v>1</v>
      </c>
      <c r="AC521" s="17">
        <f t="array" aca="1" ref="AC521" ca="1">IF(H521,W521-AB521,"")</f>
        <v>0</v>
      </c>
      <c r="AD521" s="17">
        <f t="shared" ca="1" si="9808"/>
        <v>1</v>
      </c>
      <c r="AE521" s="17" t="b">
        <f t="shared" ca="1" si="9809"/>
        <v>0</v>
      </c>
      <c r="AF521" s="17" t="str">
        <f ca="1">IF(AE521,IF($H521,ADDRESS(3,D521+2,4,,"["&amp;wew!$G$7&amp;"]"&amp;_sheetname_dataframe)&amp;":"&amp;ADDRESS(2+ster!$C$14,D521+2,4),""),"")</f>
        <v/>
      </c>
      <c r="AG521" s="17" t="str">
        <f t="shared" ca="1" si="9810"/>
        <v/>
      </c>
      <c r="AH521" s="17" t="b">
        <f t="shared" ca="1" si="9811"/>
        <v>0</v>
      </c>
      <c r="AI521" s="17" t="str">
        <f ca="1">IF(AH521,IF($H521,ADDRESS(3,D521+3,4,,"["&amp;wew!$G$7&amp;"]"&amp;_sheetname_dataframe)&amp;":"&amp;ADDRESS(2+ster!$C$14,D521+3,4),""),"")</f>
        <v/>
      </c>
      <c r="AJ521" s="17" t="str">
        <f t="shared" ca="1" si="9812"/>
        <v/>
      </c>
      <c r="AK521" s="17" t="b">
        <f t="shared" ca="1" si="9813"/>
        <v>0</v>
      </c>
      <c r="AL521" s="17" t="b">
        <f t="shared" ca="1" si="9814"/>
        <v>0</v>
      </c>
      <c r="AM521" s="17" t="b">
        <f t="shared" ca="1" si="9815"/>
        <v>0</v>
      </c>
      <c r="AN521" s="17">
        <f t="shared" ca="1" si="9816"/>
        <v>0</v>
      </c>
      <c r="AO521" s="24" t="str">
        <f t="shared" ca="1" si="9817"/>
        <v/>
      </c>
      <c r="AP521" s="24" t="str">
        <f t="shared" ca="1" si="9818"/>
        <v/>
      </c>
      <c r="AQ521" s="17" t="b">
        <f t="shared" ca="1" si="9819"/>
        <v>0</v>
      </c>
      <c r="AR521" s="17" t="b">
        <f t="shared" ca="1" si="9820"/>
        <v>0</v>
      </c>
      <c r="AS521" s="17" t="b">
        <f t="shared" ca="1" si="9821"/>
        <v>0</v>
      </c>
      <c r="AT521" s="17" t="b">
        <f t="shared" ca="1" si="9822"/>
        <v>0</v>
      </c>
      <c r="AU521" s="17" t="b">
        <f t="shared" ca="1" si="9823"/>
        <v>1</v>
      </c>
      <c r="AV521" s="17" t="b">
        <f t="shared" ca="1" si="9824"/>
        <v>0</v>
      </c>
      <c r="AW521" s="17" t="b">
        <f t="shared" ca="1" si="9825"/>
        <v>1</v>
      </c>
      <c r="AX521" s="14" t="b">
        <f t="array" aca="1" ref="AX521" ca="1">IF(H521,N521&gt;0,"")</f>
        <v>1</v>
      </c>
      <c r="AY521" s="17" t="str">
        <f t="shared" ca="1" si="9826"/>
        <v>C3:C4</v>
      </c>
      <c r="AZ521" s="17" t="b">
        <f t="array" aca="1" ref="AZ521" ca="1">IF(AY521&lt;&gt;"",SUM(1*ISERROR(MATCH(INDIRECT(AY521),INDIRECT(K521),0)))=0,"")</f>
        <v>1</v>
      </c>
      <c r="BA521" s="17" t="b">
        <f t="shared" ca="1" si="9827"/>
        <v>1</v>
      </c>
      <c r="BB521" s="17" t="b">
        <v>0</v>
      </c>
      <c r="BC521" s="17" t="b">
        <f t="shared" ca="1" si="9828"/>
        <v>1</v>
      </c>
      <c r="BD521" s="17" t="b">
        <f t="shared" ca="1" si="9829"/>
        <v>0</v>
      </c>
      <c r="BE521" s="17" t="b">
        <f t="shared" ca="1" si="9830"/>
        <v>0</v>
      </c>
      <c r="BF521" s="17" t="b">
        <f t="shared" ca="1" si="9831"/>
        <v>0</v>
      </c>
      <c r="BG521" s="17" t="b">
        <f t="shared" ca="1" si="9832"/>
        <v>0</v>
      </c>
      <c r="BH521" s="17" t="b">
        <f t="shared" ca="1" si="9833"/>
        <v>1</v>
      </c>
      <c r="BI521" s="17">
        <f t="shared" ca="1" si="9834"/>
        <v>2</v>
      </c>
      <c r="BJ521" s="17" t="b">
        <f t="shared" ca="1" si="9835"/>
        <v>0</v>
      </c>
      <c r="BK521" s="17" t="str">
        <f t="shared" ca="1" si="9836"/>
        <v/>
      </c>
      <c r="BL521" s="17" t="str">
        <f t="shared" ca="1" si="9837"/>
        <v/>
      </c>
      <c r="BM521" s="17" t="str">
        <f t="shared" ca="1" si="9838"/>
        <v>F</v>
      </c>
      <c r="BN521" s="17" t="str">
        <f t="shared" ca="1" si="9839"/>
        <v>F</v>
      </c>
      <c r="BO521" s="17" t="str">
        <f t="shared" ca="1" si="9840"/>
        <v>N</v>
      </c>
      <c r="BP521" s="14" t="b">
        <f t="shared" ca="1" si="9841"/>
        <v>1</v>
      </c>
      <c r="BQ521" s="35"/>
      <c r="BX521" s="16"/>
      <c r="BY521" s="16"/>
      <c r="BZ521" s="16"/>
      <c r="CA521" s="16"/>
      <c r="CB521" s="16"/>
      <c r="CC521" s="16"/>
      <c r="CD521" s="16"/>
      <c r="CE521" s="16"/>
      <c r="CF521" s="16"/>
      <c r="CN521" s="14">
        <f ca="1">IF(H521,IFERROR(IsVariableNameLegal(O521),0),0)</f>
        <v>0</v>
      </c>
      <c r="CO521" s="14" t="str">
        <f t="array" aca="1" ref="CO521" ca="1">IF(H521,IF(COUNTIF(INDIRECT(wew!$C$13),O521)&gt;1,TRIM(SUBSTITUTE(_xll.MCONCAT(IF((INDIRECT(wew!$C$13)=O521)*(COLUMN(INDIRECT(wew!$C$13))&lt;&gt;D521+1),-1+COLUMN(INDIRECT(wew!$C$13)),"")," "),"  "," ")),""),"")</f>
        <v/>
      </c>
      <c r="CP521" s="14" t="str">
        <f t="array" aca="1" ref="CP521" ca="1">IF(P521&lt;&gt;"",IF(LEN(P521)&gt;150,1,""),"")</f>
        <v/>
      </c>
      <c r="CQ521" s="14" t="str">
        <f t="array" aca="1" ref="CQ521" ca="1">IF(AND(H521,NOT(ster!$J$3)),IF(COUNTIF(INDIRECT(wew!$C$15),P521)&gt;1,TRIM(SUBSTITUTE(_xll.MCONCAT(IF((INDIRECT(wew!$C$15)=P521)*(COLUMN(INDIRECT(wew!$C$15))&lt;&gt;D521+1),-1+COLUMN(INDIRECT(wew!$C$15)),"")," "),"  "," ")),""),"")</f>
        <v/>
      </c>
      <c r="CR521" s="14" t="str">
        <f t="array" aca="1" ref="CR521" ca="1">IF(H521,IF(AND(W521&gt;0,AO521&lt;&gt;""),TRIM(SUBSTITUTE(_xll.MCONCAT(IFERROR(IF(ISNUMBER(INDIRECT(Q521)),IF((INDIRECT(ster!$D$14)&lt;&gt;"")*(INDIRECT(Q521)&lt;AO521),INDIRECT(ster!$D$14) &amp; ": " &amp;  SUBSTITUTE(IF( AV521,IFERROR(TEXT(INDIRECT(Q521),"rrrr-mm-dd") &amp;" (" &amp; INDIRECT(Q521) &amp;")",INDIRECT(Q521)),INDIRECT(Q521))," "," "),""),""),"")," "),"  "," ")),""),"")</f>
        <v/>
      </c>
      <c r="CS521" s="14" t="str">
        <f t="array" aca="1" ref="CS521" ca="1">IF(H521,IF(AND(W521&gt;0,AP521&lt;&gt;""),TRIM(SUBSTITUTE(_xll.MCONCAT(IFERROR(IF(ISNUMBER(INDIRECT(Q521)),IF((INDIRECT(ster!$D$14)&lt;&gt;"")*(INDIRECT(Q521)&gt;AP521),INDIRECT(ster!$D$14) &amp; ": " &amp;  SUBSTITUTE(IF( AV521,IFERROR(TEXT(INDIRECT(Q521),"rrrr-mm-dd")&amp;" (" &amp; INDIRECT(Q521) &amp;")",INDIRECT(Q521)),INDIRECT(Q521))," "," "),""),""),"")," "),"  "," ")),""),"")</f>
        <v/>
      </c>
      <c r="CT521" s="14" t="str">
        <f t="array" aca="1" ref="CT521" ca="1">IF(H521,IF(AND(N521&gt;0,AR521),TRIM(SUBSTITUTE(_xll.MCONCAT(IFERROR(IF(ISNUMBER(INDIRECT(Q521)),IF((INDIRECT(ster!$D$14)&lt;&gt;"")*(IFERROR(0*(MATCH(INDIRECT(Q521),INDIRECT(K521),0)&gt;0),1)),INDIRECT(ster!$D$14) &amp; ": " &amp;  SUBSTITUTE(IF( AV521,IFERROR(TEXT(INDIRECT(Q521),"rrrr-mm-dd")&amp;" (" &amp; INDIRECT(Q521) &amp;")",INDIRECT(Q521)),INDIRECT(Q521))," "," "),""),""),"")," "),"  "," ")),""),"")</f>
        <v/>
      </c>
      <c r="CU521" s="14" t="str">
        <f t="array" aca="1" ref="CU521" ca="1">IF(H521,IF(AND(V521&gt;0),TRIM(SUBSTITUTE(_xll.MCONCAT(IF((INDIRECT(ster!$D$14)&lt;&gt;"")*(IFERROR(0*(INDIRECT(Q521)&lt;&gt;""),1)),INDIRECT(ster!$D$14),"")," "),"  "," ")),""),"")</f>
        <v/>
      </c>
      <c r="CV521" s="14" t="str">
        <f t="array" aca="1" ref="CV521" ca="1">IF(H521,IF(AS521,
TRIM(SUBSTITUTE(_xll.MCONCAT(IF(
   (INDIRECT(ster!$D$14)&lt;&gt;"")*
   ((INDIRECT(Q521)="")+
      NOT(ISNUMBER(INDIRECT(Q521)))*
      NOT(ISERROR(MATCH(INDIRECT(Q521),INDIRECT(K521),0)))
    ),
      INDIRECT(ster!$D$14),
   "")," "),"  "," ")),
""),"")</f>
        <v/>
      </c>
      <c r="CW521" s="14" t="str">
        <f t="array" aca="1" ref="CW521" ca="1">IF(H521,IF(AND(AQ521),TRIM(SUBSTITUTE(_xll.MCONCAT(IFERROR(IF(ISNUMBER(INDIRECT(Q521)),IF((INDIRECT(ster!$D$14)&lt;&gt;"")*(INDIRECT(Q521)&lt;&gt;INT(INDIRECT(Q521))),INDIRECT(ster!$D$14) &amp; ": " &amp; INDIRECT(Q521),""),""),"")," "),"  "," ")),""),"")</f>
        <v/>
      </c>
      <c r="CX521" s="14" t="str">
        <f t="array" aca="1" ref="CX521" ca="1">IF(H521,IF(OR(AU521,AV521),TRIM(SUBSTITUTE(_xll.MCONCAT(IF((INDIRECT(ster!$D$14)&lt;&gt;"")*NOT(ISNUMBER(INDIRECT(Q521))),IF(ISERROR(MATCH(INDIRECT(Q521),INDIRECT(K521),0)),IFERROR(IF(INDIRECT(Q521)&lt;&gt;"",INDIRECT(ster!$D$14) &amp; ": " &amp; SUBSTITUTE(INDIRECT(Q521)," "," "),""),""),""),"")," "),"  "," ")),""),"")</f>
        <v/>
      </c>
      <c r="CY521" s="14" t="str">
        <f t="array" aca="1" ref="CY521" ca="1">IF(H521,IF(AE521,TRIM(SUBSTITUTE(_xll.MCONCAT(IF((INDIRECT(ster!$D$14)&lt;&gt;"")*IFERROR(NOT(INDIRECT(AF521)),FALSE),IF(ISERROR(MATCH(INDIRECT(Q521),INDIRECT(K521),0)),IFERROR(IF(INDIRECT(Q521)&lt;&gt;"",INDIRECT(ster!$D$14)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CZ521" s="14" t="str">
        <f t="array" aca="1" ref="CZ521" ca="1">IF(H521,IF(AH521,TRIM(SUBSTITUTE(_xll.MCONCAT(IF((INDIRECT(ster!$D$14)&lt;&gt;"")*IFERROR(NOT(INDIRECT(AI521)),FALSE),IF(ISERROR(MATCH(INDIRECT(Q521),INDIRECT(K521),0)),IFERROR(IF(INDIRECT(Q521)&lt;&gt;"",INDIRECT(ster!$D$14)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DC521" s="14" t="str">
        <f ca="1">SUBSTITUTE(SUBSTITUTE(SUBSTITUTE(SUBSTITUTE(_xll.MCONCAT(DG521:DS521,"■"),"■■","■"),"■■","■"),"■■","■"),"■■","■")</f>
        <v>■</v>
      </c>
      <c r="DD521" s="14" t="str">
        <f t="shared" ca="1" si="9842"/>
        <v/>
      </c>
      <c r="DE521" s="14" t="str">
        <f t="shared" ca="1" si="9843"/>
        <v/>
      </c>
      <c r="DF521" s="14" t="str">
        <f t="shared" ca="1" si="9844"/>
        <v/>
      </c>
      <c r="DG521" s="14" t="str">
        <f t="shared" ca="1" si="9845"/>
        <v/>
      </c>
      <c r="DH521" s="14" t="str">
        <f t="shared" ca="1" si="9846"/>
        <v/>
      </c>
      <c r="DI521" s="14" t="str">
        <f t="shared" ca="1" si="9847"/>
        <v/>
      </c>
      <c r="DJ521" s="14" t="str">
        <f t="shared" ca="1" si="9848"/>
        <v/>
      </c>
      <c r="DK521" s="14" t="str">
        <f t="shared" ca="1" si="9849"/>
        <v/>
      </c>
      <c r="DL521" s="14" t="str">
        <f t="shared" ca="1" si="9850"/>
        <v/>
      </c>
      <c r="DM521" s="14" t="str">
        <f t="shared" ca="1" si="9851"/>
        <v/>
      </c>
      <c r="DN521" s="14" t="str">
        <f t="array" aca="1" ref="DN521" ca="1">IF(CU521&lt;&gt;"","There are errors in the entered values in the following cases: " &amp;SUBSTITUTE(CU521," ",", "),"")</f>
        <v/>
      </c>
      <c r="DO521" s="14" t="str">
        <f t="shared" ca="1" si="9852"/>
        <v/>
      </c>
      <c r="DP521" s="14" t="str">
        <f t="shared" ca="1" si="9853"/>
        <v/>
      </c>
      <c r="DQ521" s="14" t="str">
        <f t="shared" ca="1" si="9854"/>
        <v/>
      </c>
      <c r="DR521" s="14" t="str">
        <f t="shared" ca="1" si="9855"/>
        <v/>
      </c>
      <c r="DS521" s="14" t="str">
        <f t="shared" ca="1" si="9856"/>
        <v/>
      </c>
      <c r="DZ521" s="14" t="b">
        <f t="shared" ca="1" si="9857"/>
        <v>0</v>
      </c>
      <c r="EA521" s="14" t="str">
        <f t="shared" ca="1" si="9858"/>
        <v>Lives near sewege plant (q_143b)</v>
      </c>
      <c r="EB521" s="14" t="str">
        <f t="shared" ca="1" si="9859"/>
        <v xml:space="preserve">Values must be numeric. </v>
      </c>
      <c r="EC521" s="14" t="str">
        <f t="shared" ca="1" si="9860"/>
        <v xml:space="preserve">Lives near sewege plant (q_143b): Values must be numeric. </v>
      </c>
      <c r="ED521" s="14" t="str">
        <f t="shared" ca="1" si="9861"/>
        <v/>
      </c>
      <c r="EE521" s="14" t="str">
        <f t="shared" ca="1" si="9862"/>
        <v>Values must be numeric</v>
      </c>
      <c r="EF521" s="14" t="str">
        <f t="shared" ca="1" si="9863"/>
        <v/>
      </c>
      <c r="EG521" s="14" t="str">
        <f t="shared" ca="1" si="9864"/>
        <v/>
      </c>
      <c r="EM521" s="14" t="b">
        <f t="shared" ca="1" si="9865"/>
        <v>1</v>
      </c>
      <c r="EN521" s="14">
        <f t="shared" ca="1" si="9866"/>
        <v>489</v>
      </c>
      <c r="EO521" s="14" t="str">
        <f t="shared" ca="1" si="9867"/>
        <v>q_143b</v>
      </c>
      <c r="EP521" s="14" t="str">
        <f t="shared" ca="1" si="9868"/>
        <v xml:space="preserve">Lives near sewege plant (q_143b): Values must be numeric. </v>
      </c>
      <c r="EQ521" s="14" t="str">
        <f t="shared" ca="1" si="9869"/>
        <v/>
      </c>
    </row>
    <row r="522" spans="2:147" s="14" customFormat="1">
      <c r="B522" s="14" t="str">
        <f t="shared" ca="1" si="9795"/>
        <v/>
      </c>
      <c r="C522" s="14">
        <f t="shared" ca="1" si="9796"/>
        <v>490</v>
      </c>
      <c r="D522" s="14">
        <f t="shared" si="9797"/>
        <v>520</v>
      </c>
      <c r="E522" s="14" t="str">
        <f t="shared" ca="1" si="9798"/>
        <v>D</v>
      </c>
      <c r="F522" s="14" t="str">
        <f t="shared" ca="1" si="9799"/>
        <v>q_143c</v>
      </c>
      <c r="G522" s="14" t="str">
        <f t="shared" ca="1" si="9800"/>
        <v>Lives near landfills</v>
      </c>
      <c r="H522" s="14" t="b">
        <f t="shared" ca="1" si="9801"/>
        <v>1</v>
      </c>
      <c r="I522" s="14" t="str">
        <f ca="1">IF($H522,ADDRESS(3,(D522+1)*2-1,4,,"["&amp;wew!$G$7&amp;"]"&amp;_sheetname_labels)&amp;":"&amp;ADDRESS(2+ster!$B$20,(D522+1)*2-1,4),"")</f>
        <v>[DBTemplate.xlsm]labels!ANA3:ANA61</v>
      </c>
      <c r="J522" s="14">
        <f t="array" aca="1" ref="J522" ca="1">IF(H522,MAX(0,MAX(IF(INDIRECT(I522)&lt;&gt;"",ROW(INDIRECT(I522)),""))-2),"")</f>
        <v>2</v>
      </c>
      <c r="K522" s="14" t="str">
        <f ca="1">IF($H522,IF($J522&gt;0,ADDRESS(3,(D522+1)*2-1,4,,"["&amp;wew!$G$7&amp;"]"&amp;_sheetname_labels)&amp;":"&amp;ADDRESS(2+J522,(D522+1)*2-1,4),""),"")</f>
        <v>[DBTemplate.xlsm]labels!ANA3:ANA4</v>
      </c>
      <c r="L522" s="14" t="str">
        <f ca="1">IF($H522,IF($J522&gt;0,ADDRESS(3,(D522+1)*2,4,,"["&amp;wew!$G$7&amp;"]"&amp;_sheetname_labels)&amp;":"&amp;ADDRESS(2+J522,(D522+1)*2,4),""),"")</f>
        <v>[DBTemplate.xlsm]labels!ANB3:ANB4</v>
      </c>
      <c r="M522" s="14">
        <f t="shared" ca="1" si="9802"/>
        <v>0</v>
      </c>
      <c r="N522" s="14">
        <f t="shared" ca="1" si="9803"/>
        <v>2</v>
      </c>
      <c r="O522" s="14" t="str">
        <f t="shared" ca="1" si="9804"/>
        <v>q_143c</v>
      </c>
      <c r="P522" s="14" t="str">
        <f t="shared" ca="1" si="9805"/>
        <v>Lives near landfills</v>
      </c>
      <c r="Q522" s="14" t="str">
        <f ca="1">IF($BP522,ADDRESS(3,D522+1,4,,"["&amp;wew!$G$7&amp;"]"&amp;_sheetname_dataframe)&amp;":"&amp;ADDRESS(2+ster!$C$14,D522+1,4),"")</f>
        <v>[DBTemplate.xlsm]data_frame!TA3:TA3</v>
      </c>
      <c r="R522" s="14" t="str">
        <f>IF($BP522,IF(MID(_xll.FORMULATEXT(INDEX(INDIRECT(Q522),1)),1,1)="=", _xll.FORMULATEXT(INDEX(INDIRECT(Q522),1),2,TRUE),""),"")</f>
        <v/>
      </c>
      <c r="S522" s="14">
        <f t="array" aca="1" ref="S522" ca="1">IF(H522,SUM(IF((IFERROR(INDIRECT(Q522)&lt;&gt;"",FALSE))*(INDIRECT(ster!$D$14)&lt;&gt;""),1,0)),"")</f>
        <v>1</v>
      </c>
      <c r="T522" s="14">
        <f t="array" aca="1" ref="T522" ca="1">IF(H522,IF(M522&gt;0,SUM(IFERROR(1*(MATCH(INDIRECT(Q522),INDIRECT(K522),0)&gt;0),0)*(INDIRECT(ster!$D$14)&lt;&gt;"")*NOT(ISNUMBER(INDIRECT(Q522)))),0),"")</f>
        <v>0</v>
      </c>
      <c r="U522" s="14">
        <f t="array" aca="1" ref="U522" ca="1">IF(H522,SUM((IFERROR(INDIRECT(Q522)="",FALSE))*(INDIRECT(ster!$D$14)&lt;&gt;"")),"")</f>
        <v>0</v>
      </c>
      <c r="V522" s="14">
        <f t="array" aca="1" ref="V522" ca="1">IF(H522,SUM((IFERROR(INDIRECT(Q522)="#ąś",TRUE))*(INDIRECT(ster!$D$14)&lt;&gt;"")),"")</f>
        <v>0</v>
      </c>
      <c r="W522" s="14">
        <f t="array" aca="1" ref="W522" ca="1">IF(H522,SUM(ISNUMBER(INDIRECT(Q522))*(INDIRECT(ster!$D$14)&lt;&gt;"")),"")</f>
        <v>1</v>
      </c>
      <c r="X522" s="14">
        <f t="array" aca="1" ref="X522" ca="1">IF(AND(H522,W522&gt;0),IF(wew!$B$3,MIN(IF((INDIRECT(ster!$D$14)&lt;&gt;"")*IFERROR(INDIRECT($Q522)&lt;&gt;"",FALSE),IFERROR(INDIRECT($Q522),"X"),"X")),"&lt;włącz podświetlanie wartości&gt;"),"—")</f>
        <v>2</v>
      </c>
      <c r="Y522" s="14">
        <f t="array" aca="1" ref="Y522" ca="1">IF(AND(H522,W522&gt;0),IF(wew!$B$3,MAX(IF((INDIRECT(ster!$D$14)&lt;&gt;"")*IFERROR(INDIRECT($Q522)&lt;&gt;"",FALSE),IFERROR(INDIRECT($Q522),"X"),"X")),"&lt;włącz podświetlanie wartości&gt;"),"—")</f>
        <v>2</v>
      </c>
      <c r="Z522" s="14">
        <f t="shared" ca="1" si="9806"/>
        <v>0</v>
      </c>
      <c r="AA522" s="12">
        <f t="shared" ca="1" si="9807"/>
        <v>1</v>
      </c>
      <c r="AB522" s="17">
        <f t="array" aca="1" ref="AB522" ca="1">IF(H522,IF(W522&gt;0,SUM((INDIRECT(ster!$D$14)&lt;&gt;"")*IFERROR((INDIRECT(Q522)&lt;&gt;"")*(INDIRECT(Q522)=INT(INDIRECT(Q522))),0)),0),"")</f>
        <v>1</v>
      </c>
      <c r="AC522" s="17">
        <f t="array" aca="1" ref="AC522" ca="1">IF(H522,W522-AB522,"")</f>
        <v>0</v>
      </c>
      <c r="AD522" s="17">
        <f t="shared" ca="1" si="9808"/>
        <v>1</v>
      </c>
      <c r="AE522" s="17" t="b">
        <f t="shared" ca="1" si="9809"/>
        <v>0</v>
      </c>
      <c r="AF522" s="17" t="str">
        <f ca="1">IF(AE522,IF($H522,ADDRESS(3,D522+2,4,,"["&amp;wew!$G$7&amp;"]"&amp;_sheetname_dataframe)&amp;":"&amp;ADDRESS(2+ster!$C$14,D522+2,4),""),"")</f>
        <v/>
      </c>
      <c r="AG522" s="17" t="str">
        <f t="shared" ca="1" si="9810"/>
        <v/>
      </c>
      <c r="AH522" s="17" t="b">
        <f t="shared" ca="1" si="9811"/>
        <v>0</v>
      </c>
      <c r="AI522" s="17" t="str">
        <f ca="1">IF(AH522,IF($H522,ADDRESS(3,D522+3,4,,"["&amp;wew!$G$7&amp;"]"&amp;_sheetname_dataframe)&amp;":"&amp;ADDRESS(2+ster!$C$14,D522+3,4),""),"")</f>
        <v/>
      </c>
      <c r="AJ522" s="17" t="str">
        <f t="shared" ca="1" si="9812"/>
        <v/>
      </c>
      <c r="AK522" s="17" t="b">
        <f t="shared" ca="1" si="9813"/>
        <v>0</v>
      </c>
      <c r="AL522" s="17" t="b">
        <f t="shared" ca="1" si="9814"/>
        <v>0</v>
      </c>
      <c r="AM522" s="17" t="b">
        <f t="shared" ca="1" si="9815"/>
        <v>0</v>
      </c>
      <c r="AN522" s="17">
        <f t="shared" ca="1" si="9816"/>
        <v>0</v>
      </c>
      <c r="AO522" s="24" t="str">
        <f t="shared" ca="1" si="9817"/>
        <v/>
      </c>
      <c r="AP522" s="24" t="str">
        <f t="shared" ca="1" si="9818"/>
        <v/>
      </c>
      <c r="AQ522" s="17" t="b">
        <f t="shared" ca="1" si="9819"/>
        <v>0</v>
      </c>
      <c r="AR522" s="17" t="b">
        <f t="shared" ca="1" si="9820"/>
        <v>0</v>
      </c>
      <c r="AS522" s="17" t="b">
        <f t="shared" ca="1" si="9821"/>
        <v>0</v>
      </c>
      <c r="AT522" s="17" t="b">
        <f t="shared" ca="1" si="9822"/>
        <v>0</v>
      </c>
      <c r="AU522" s="17" t="b">
        <f t="shared" ca="1" si="9823"/>
        <v>1</v>
      </c>
      <c r="AV522" s="17" t="b">
        <f t="shared" ca="1" si="9824"/>
        <v>0</v>
      </c>
      <c r="AW522" s="17" t="b">
        <f t="shared" ca="1" si="9825"/>
        <v>1</v>
      </c>
      <c r="AX522" s="14" t="b">
        <f t="array" aca="1" ref="AX522" ca="1">IF(H522,N522&gt;0,"")</f>
        <v>1</v>
      </c>
      <c r="AY522" s="17" t="str">
        <f t="shared" ca="1" si="9826"/>
        <v>C3:C4</v>
      </c>
      <c r="AZ522" s="17" t="b">
        <f t="array" aca="1" ref="AZ522" ca="1">IF(AY522&lt;&gt;"",SUM(1*ISERROR(MATCH(INDIRECT(AY522),INDIRECT(K522),0)))=0,"")</f>
        <v>1</v>
      </c>
      <c r="BA522" s="17" t="b">
        <f t="shared" ca="1" si="9827"/>
        <v>1</v>
      </c>
      <c r="BB522" s="17" t="b">
        <v>0</v>
      </c>
      <c r="BC522" s="17" t="b">
        <f t="shared" ca="1" si="9828"/>
        <v>1</v>
      </c>
      <c r="BD522" s="17" t="b">
        <f t="shared" ca="1" si="9829"/>
        <v>0</v>
      </c>
      <c r="BE522" s="17" t="b">
        <f t="shared" ca="1" si="9830"/>
        <v>0</v>
      </c>
      <c r="BF522" s="17" t="b">
        <f t="shared" ca="1" si="9831"/>
        <v>0</v>
      </c>
      <c r="BG522" s="17" t="b">
        <f t="shared" ca="1" si="9832"/>
        <v>0</v>
      </c>
      <c r="BH522" s="17" t="b">
        <f t="shared" ca="1" si="9833"/>
        <v>1</v>
      </c>
      <c r="BI522" s="17">
        <f t="shared" ca="1" si="9834"/>
        <v>2</v>
      </c>
      <c r="BJ522" s="17" t="b">
        <f t="shared" ca="1" si="9835"/>
        <v>0</v>
      </c>
      <c r="BK522" s="17" t="str">
        <f t="shared" ca="1" si="9836"/>
        <v/>
      </c>
      <c r="BL522" s="17" t="str">
        <f t="shared" ca="1" si="9837"/>
        <v/>
      </c>
      <c r="BM522" s="17" t="str">
        <f t="shared" ca="1" si="9838"/>
        <v>F</v>
      </c>
      <c r="BN522" s="17" t="str">
        <f t="shared" ca="1" si="9839"/>
        <v>F</v>
      </c>
      <c r="BO522" s="17" t="str">
        <f t="shared" ca="1" si="9840"/>
        <v>N</v>
      </c>
      <c r="BP522" s="14" t="b">
        <f t="shared" ca="1" si="9841"/>
        <v>1</v>
      </c>
      <c r="BQ522" s="35"/>
      <c r="BX522" s="16"/>
      <c r="BY522" s="16"/>
      <c r="BZ522" s="16"/>
      <c r="CA522" s="16"/>
      <c r="CB522" s="16"/>
      <c r="CC522" s="16"/>
      <c r="CD522" s="16"/>
      <c r="CE522" s="16"/>
      <c r="CF522" s="16"/>
      <c r="CN522" s="14">
        <f ca="1">IF(H522,IFERROR(IsVariableNameLegal(O522),0),0)</f>
        <v>0</v>
      </c>
      <c r="CO522" s="14" t="str">
        <f t="array" aca="1" ref="CO522" ca="1">IF(H522,IF(COUNTIF(INDIRECT(wew!$C$13),O522)&gt;1,TRIM(SUBSTITUTE(_xll.MCONCAT(IF((INDIRECT(wew!$C$13)=O522)*(COLUMN(INDIRECT(wew!$C$13))&lt;&gt;D522+1),-1+COLUMN(INDIRECT(wew!$C$13)),"")," "),"  "," ")),""),"")</f>
        <v/>
      </c>
      <c r="CP522" s="14" t="str">
        <f t="array" aca="1" ref="CP522" ca="1">IF(P522&lt;&gt;"",IF(LEN(P522)&gt;150,1,""),"")</f>
        <v/>
      </c>
      <c r="CQ522" s="14" t="str">
        <f t="array" aca="1" ref="CQ522" ca="1">IF(AND(H522,NOT(ster!$J$3)),IF(COUNTIF(INDIRECT(wew!$C$15),P522)&gt;1,TRIM(SUBSTITUTE(_xll.MCONCAT(IF((INDIRECT(wew!$C$15)=P522)*(COLUMN(INDIRECT(wew!$C$15))&lt;&gt;D522+1),-1+COLUMN(INDIRECT(wew!$C$15)),"")," "),"  "," ")),""),"")</f>
        <v/>
      </c>
      <c r="CR522" s="14" t="str">
        <f t="array" aca="1" ref="CR522" ca="1">IF(H522,IF(AND(W522&gt;0,AO522&lt;&gt;""),TRIM(SUBSTITUTE(_xll.MCONCAT(IFERROR(IF(ISNUMBER(INDIRECT(Q522)),IF((INDIRECT(ster!$D$14)&lt;&gt;"")*(INDIRECT(Q522)&lt;AO522),INDIRECT(ster!$D$14) &amp; ": " &amp;  SUBSTITUTE(IF( AV522,IFERROR(TEXT(INDIRECT(Q522),"rrrr-mm-dd") &amp;" (" &amp; INDIRECT(Q522) &amp;")",INDIRECT(Q522)),INDIRECT(Q522))," "," "),""),""),"")," "),"  "," ")),""),"")</f>
        <v/>
      </c>
      <c r="CS522" s="14" t="str">
        <f t="array" aca="1" ref="CS522" ca="1">IF(H522,IF(AND(W522&gt;0,AP522&lt;&gt;""),TRIM(SUBSTITUTE(_xll.MCONCAT(IFERROR(IF(ISNUMBER(INDIRECT(Q522)),IF((INDIRECT(ster!$D$14)&lt;&gt;"")*(INDIRECT(Q522)&gt;AP522),INDIRECT(ster!$D$14) &amp; ": " &amp;  SUBSTITUTE(IF( AV522,IFERROR(TEXT(INDIRECT(Q522),"rrrr-mm-dd")&amp;" (" &amp; INDIRECT(Q522) &amp;")",INDIRECT(Q522)),INDIRECT(Q522))," "," "),""),""),"")," "),"  "," ")),""),"")</f>
        <v/>
      </c>
      <c r="CT522" s="14" t="str">
        <f t="array" aca="1" ref="CT522" ca="1">IF(H522,IF(AND(N522&gt;0,AR522),TRIM(SUBSTITUTE(_xll.MCONCAT(IFERROR(IF(ISNUMBER(INDIRECT(Q522)),IF((INDIRECT(ster!$D$14)&lt;&gt;"")*(IFERROR(0*(MATCH(INDIRECT(Q522),INDIRECT(K522),0)&gt;0),1)),INDIRECT(ster!$D$14) &amp; ": " &amp;  SUBSTITUTE(IF( AV522,IFERROR(TEXT(INDIRECT(Q522),"rrrr-mm-dd")&amp;" (" &amp; INDIRECT(Q522) &amp;")",INDIRECT(Q522)),INDIRECT(Q522))," "," "),""),""),"")," "),"  "," ")),""),"")</f>
        <v/>
      </c>
      <c r="CU522" s="14" t="str">
        <f t="array" aca="1" ref="CU522" ca="1">IF(H522,IF(AND(V522&gt;0),TRIM(SUBSTITUTE(_xll.MCONCAT(IF((INDIRECT(ster!$D$14)&lt;&gt;"")*(IFERROR(0*(INDIRECT(Q522)&lt;&gt;""),1)),INDIRECT(ster!$D$14),"")," "),"  "," ")),""),"")</f>
        <v/>
      </c>
      <c r="CV522" s="14" t="str">
        <f t="array" aca="1" ref="CV522" ca="1">IF(H522,IF(AS522,
TRIM(SUBSTITUTE(_xll.MCONCAT(IF(
   (INDIRECT(ster!$D$14)&lt;&gt;"")*
   ((INDIRECT(Q522)="")+
      NOT(ISNUMBER(INDIRECT(Q522)))*
      NOT(ISERROR(MATCH(INDIRECT(Q522),INDIRECT(K522),0)))
    ),
      INDIRECT(ster!$D$14),
   "")," "),"  "," ")),
""),"")</f>
        <v/>
      </c>
      <c r="CW522" s="14" t="str">
        <f t="array" aca="1" ref="CW522" ca="1">IF(H522,IF(AND(AQ522),TRIM(SUBSTITUTE(_xll.MCONCAT(IFERROR(IF(ISNUMBER(INDIRECT(Q522)),IF((INDIRECT(ster!$D$14)&lt;&gt;"")*(INDIRECT(Q522)&lt;&gt;INT(INDIRECT(Q522))),INDIRECT(ster!$D$14) &amp; ": " &amp; INDIRECT(Q522),""),""),"")," "),"  "," ")),""),"")</f>
        <v/>
      </c>
      <c r="CX522" s="14" t="str">
        <f t="array" aca="1" ref="CX522" ca="1">IF(H522,IF(OR(AU522,AV522),TRIM(SUBSTITUTE(_xll.MCONCAT(IF((INDIRECT(ster!$D$14)&lt;&gt;"")*NOT(ISNUMBER(INDIRECT(Q522))),IF(ISERROR(MATCH(INDIRECT(Q522),INDIRECT(K522),0)),IFERROR(IF(INDIRECT(Q522)&lt;&gt;"",INDIRECT(ster!$D$14) &amp; ": " &amp; SUBSTITUTE(INDIRECT(Q522)," "," "),""),""),""),"")," "),"  "," ")),""),"")</f>
        <v/>
      </c>
      <c r="CY522" s="14" t="str">
        <f t="array" aca="1" ref="CY522" ca="1">IF(H522,IF(AE522,TRIM(SUBSTITUTE(_xll.MCONCAT(IF((INDIRECT(ster!$D$14)&lt;&gt;"")*IFERROR(NOT(INDIRECT(AF522)),FALSE),IF(ISERROR(MATCH(INDIRECT(Q522),INDIRECT(K522),0)),IFERROR(IF(INDIRECT(Q522)&lt;&gt;"",INDIRECT(ster!$D$14)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CZ522" s="14" t="str">
        <f t="array" aca="1" ref="CZ522" ca="1">IF(H522,IF(AH522,TRIM(SUBSTITUTE(_xll.MCONCAT(IF((INDIRECT(ster!$D$14)&lt;&gt;"")*IFERROR(NOT(INDIRECT(AI522)),FALSE),IF(ISERROR(MATCH(INDIRECT(Q522),INDIRECT(K522),0)),IFERROR(IF(INDIRECT(Q522)&lt;&gt;"",INDIRECT(ster!$D$14)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DC522" s="14" t="str">
        <f ca="1">SUBSTITUTE(SUBSTITUTE(SUBSTITUTE(SUBSTITUTE(_xll.MCONCAT(DG522:DS522,"■"),"■■","■"),"■■","■"),"■■","■"),"■■","■")</f>
        <v>■</v>
      </c>
      <c r="DD522" s="14" t="str">
        <f t="shared" ca="1" si="9842"/>
        <v/>
      </c>
      <c r="DE522" s="14" t="str">
        <f t="shared" ca="1" si="9843"/>
        <v/>
      </c>
      <c r="DF522" s="14" t="str">
        <f t="shared" ca="1" si="9844"/>
        <v/>
      </c>
      <c r="DG522" s="14" t="str">
        <f t="shared" ca="1" si="9845"/>
        <v/>
      </c>
      <c r="DH522" s="14" t="str">
        <f t="shared" ca="1" si="9846"/>
        <v/>
      </c>
      <c r="DI522" s="14" t="str">
        <f t="shared" ca="1" si="9847"/>
        <v/>
      </c>
      <c r="DJ522" s="14" t="str">
        <f t="shared" ca="1" si="9848"/>
        <v/>
      </c>
      <c r="DK522" s="14" t="str">
        <f t="shared" ca="1" si="9849"/>
        <v/>
      </c>
      <c r="DL522" s="14" t="str">
        <f t="shared" ca="1" si="9850"/>
        <v/>
      </c>
      <c r="DM522" s="14" t="str">
        <f t="shared" ca="1" si="9851"/>
        <v/>
      </c>
      <c r="DN522" s="14" t="str">
        <f t="array" aca="1" ref="DN522" ca="1">IF(CU522&lt;&gt;"","There are errors in the entered values in the following cases: " &amp;SUBSTITUTE(CU522," ",", "),"")</f>
        <v/>
      </c>
      <c r="DO522" s="14" t="str">
        <f t="shared" ca="1" si="9852"/>
        <v/>
      </c>
      <c r="DP522" s="14" t="str">
        <f t="shared" ca="1" si="9853"/>
        <v/>
      </c>
      <c r="DQ522" s="14" t="str">
        <f t="shared" ca="1" si="9854"/>
        <v/>
      </c>
      <c r="DR522" s="14" t="str">
        <f t="shared" ca="1" si="9855"/>
        <v/>
      </c>
      <c r="DS522" s="14" t="str">
        <f t="shared" ca="1" si="9856"/>
        <v/>
      </c>
      <c r="DZ522" s="14" t="b">
        <f t="shared" ca="1" si="9857"/>
        <v>0</v>
      </c>
      <c r="EA522" s="14" t="str">
        <f t="shared" ca="1" si="9858"/>
        <v>Lives near landfills (q_143c)</v>
      </c>
      <c r="EB522" s="14" t="str">
        <f t="shared" ca="1" si="9859"/>
        <v xml:space="preserve">Values must be numeric. </v>
      </c>
      <c r="EC522" s="14" t="str">
        <f t="shared" ca="1" si="9860"/>
        <v xml:space="preserve">Lives near landfills (q_143c): Values must be numeric. </v>
      </c>
      <c r="ED522" s="14" t="str">
        <f t="shared" ca="1" si="9861"/>
        <v/>
      </c>
      <c r="EE522" s="14" t="str">
        <f t="shared" ca="1" si="9862"/>
        <v>Values must be numeric</v>
      </c>
      <c r="EF522" s="14" t="str">
        <f t="shared" ca="1" si="9863"/>
        <v/>
      </c>
      <c r="EG522" s="14" t="str">
        <f t="shared" ca="1" si="9864"/>
        <v/>
      </c>
      <c r="EM522" s="14" t="b">
        <f t="shared" ca="1" si="9865"/>
        <v>1</v>
      </c>
      <c r="EN522" s="14">
        <f t="shared" ca="1" si="9866"/>
        <v>490</v>
      </c>
      <c r="EO522" s="14" t="str">
        <f t="shared" ca="1" si="9867"/>
        <v>q_143c</v>
      </c>
      <c r="EP522" s="14" t="str">
        <f t="shared" ca="1" si="9868"/>
        <v xml:space="preserve">Lives near landfills (q_143c): Values must be numeric. </v>
      </c>
      <c r="EQ522" s="14" t="str">
        <f t="shared" ca="1" si="9869"/>
        <v/>
      </c>
    </row>
    <row r="523" spans="2:147" s="14" customFormat="1">
      <c r="B523" s="14" t="str">
        <f t="shared" ca="1" si="9795"/>
        <v/>
      </c>
      <c r="C523" s="14">
        <f t="shared" ca="1" si="9796"/>
        <v>491</v>
      </c>
      <c r="D523" s="14">
        <f t="shared" si="9797"/>
        <v>521</v>
      </c>
      <c r="E523" s="14" t="str">
        <f t="shared" ca="1" si="9798"/>
        <v>D</v>
      </c>
      <c r="F523" s="14" t="str">
        <f t="shared" ca="1" si="9799"/>
        <v>q_143d</v>
      </c>
      <c r="G523" s="14" t="str">
        <f t="shared" ca="1" si="9800"/>
        <v>Lives near waste incinerators</v>
      </c>
      <c r="H523" s="14" t="b">
        <f t="shared" ca="1" si="9801"/>
        <v>1</v>
      </c>
      <c r="I523" s="14" t="str">
        <f ca="1">IF($H523,ADDRESS(3,(D523+1)*2-1,4,,"["&amp;wew!$G$7&amp;"]"&amp;_sheetname_labels)&amp;":"&amp;ADDRESS(2+ster!$B$20,(D523+1)*2-1,4),"")</f>
        <v>[DBTemplate.xlsm]labels!ANC3:ANC61</v>
      </c>
      <c r="J523" s="14">
        <f t="array" aca="1" ref="J523" ca="1">IF(H523,MAX(0,MAX(IF(INDIRECT(I523)&lt;&gt;"",ROW(INDIRECT(I523)),""))-2),"")</f>
        <v>2</v>
      </c>
      <c r="K523" s="14" t="str">
        <f ca="1">IF($H523,IF($J523&gt;0,ADDRESS(3,(D523+1)*2-1,4,,"["&amp;wew!$G$7&amp;"]"&amp;_sheetname_labels)&amp;":"&amp;ADDRESS(2+J523,(D523+1)*2-1,4),""),"")</f>
        <v>[DBTemplate.xlsm]labels!ANC3:ANC4</v>
      </c>
      <c r="L523" s="14" t="str">
        <f ca="1">IF($H523,IF($J523&gt;0,ADDRESS(3,(D523+1)*2,4,,"["&amp;wew!$G$7&amp;"]"&amp;_sheetname_labels)&amp;":"&amp;ADDRESS(2+J523,(D523+1)*2,4),""),"")</f>
        <v>[DBTemplate.xlsm]labels!AND3:AND4</v>
      </c>
      <c r="M523" s="14">
        <f t="shared" ca="1" si="9802"/>
        <v>0</v>
      </c>
      <c r="N523" s="14">
        <f t="shared" ca="1" si="9803"/>
        <v>2</v>
      </c>
      <c r="O523" s="14" t="str">
        <f t="shared" ca="1" si="9804"/>
        <v>q_143d</v>
      </c>
      <c r="P523" s="14" t="str">
        <f t="shared" ca="1" si="9805"/>
        <v>Lives near waste incinerators</v>
      </c>
      <c r="Q523" s="14" t="str">
        <f ca="1">IF($BP523,ADDRESS(3,D523+1,4,,"["&amp;wew!$G$7&amp;"]"&amp;_sheetname_dataframe)&amp;":"&amp;ADDRESS(2+ster!$C$14,D523+1,4),"")</f>
        <v>[DBTemplate.xlsm]data_frame!TB3:TB3</v>
      </c>
      <c r="R523" s="14" t="str">
        <f>IF($BP523,IF(MID(_xll.FORMULATEXT(INDEX(INDIRECT(Q523),1)),1,1)="=", _xll.FORMULATEXT(INDEX(INDIRECT(Q523),1),2,TRUE),""),"")</f>
        <v/>
      </c>
      <c r="S523" s="14">
        <f t="array" aca="1" ref="S523" ca="1">IF(H523,SUM(IF((IFERROR(INDIRECT(Q523)&lt;&gt;"",FALSE))*(INDIRECT(ster!$D$14)&lt;&gt;""),1,0)),"")</f>
        <v>1</v>
      </c>
      <c r="T523" s="14">
        <f t="array" aca="1" ref="T523" ca="1">IF(H523,IF(M523&gt;0,SUM(IFERROR(1*(MATCH(INDIRECT(Q523),INDIRECT(K523),0)&gt;0),0)*(INDIRECT(ster!$D$14)&lt;&gt;"")*NOT(ISNUMBER(INDIRECT(Q523)))),0),"")</f>
        <v>0</v>
      </c>
      <c r="U523" s="14">
        <f t="array" aca="1" ref="U523" ca="1">IF(H523,SUM((IFERROR(INDIRECT(Q523)="",FALSE))*(INDIRECT(ster!$D$14)&lt;&gt;"")),"")</f>
        <v>0</v>
      </c>
      <c r="V523" s="14">
        <f t="array" aca="1" ref="V523" ca="1">IF(H523,SUM((IFERROR(INDIRECT(Q523)="#ąś",TRUE))*(INDIRECT(ster!$D$14)&lt;&gt;"")),"")</f>
        <v>0</v>
      </c>
      <c r="W523" s="14">
        <f t="array" aca="1" ref="W523" ca="1">IF(H523,SUM(ISNUMBER(INDIRECT(Q523))*(INDIRECT(ster!$D$14)&lt;&gt;"")),"")</f>
        <v>1</v>
      </c>
      <c r="X523" s="14">
        <f t="array" aca="1" ref="X523" ca="1">IF(AND(H523,W523&gt;0),IF(wew!$B$3,MIN(IF((INDIRECT(ster!$D$14)&lt;&gt;"")*IFERROR(INDIRECT($Q523)&lt;&gt;"",FALSE),IFERROR(INDIRECT($Q523),"X"),"X")),"&lt;włącz podświetlanie wartości&gt;"),"—")</f>
        <v>2</v>
      </c>
      <c r="Y523" s="14">
        <f t="array" aca="1" ref="Y523" ca="1">IF(AND(H523,W523&gt;0),IF(wew!$B$3,MAX(IF((INDIRECT(ster!$D$14)&lt;&gt;"")*IFERROR(INDIRECT($Q523)&lt;&gt;"",FALSE),IFERROR(INDIRECT($Q523),"X"),"X")),"&lt;włącz podświetlanie wartości&gt;"),"—")</f>
        <v>2</v>
      </c>
      <c r="Z523" s="14">
        <f t="shared" ca="1" si="9806"/>
        <v>0</v>
      </c>
      <c r="AA523" s="12">
        <f t="shared" ca="1" si="9807"/>
        <v>1</v>
      </c>
      <c r="AB523" s="17">
        <f t="array" aca="1" ref="AB523" ca="1">IF(H523,IF(W523&gt;0,SUM((INDIRECT(ster!$D$14)&lt;&gt;"")*IFERROR((INDIRECT(Q523)&lt;&gt;"")*(INDIRECT(Q523)=INT(INDIRECT(Q523))),0)),0),"")</f>
        <v>1</v>
      </c>
      <c r="AC523" s="17">
        <f t="array" aca="1" ref="AC523" ca="1">IF(H523,W523-AB523,"")</f>
        <v>0</v>
      </c>
      <c r="AD523" s="17">
        <f t="shared" ca="1" si="9808"/>
        <v>1</v>
      </c>
      <c r="AE523" s="17" t="b">
        <f t="shared" ca="1" si="9809"/>
        <v>0</v>
      </c>
      <c r="AF523" s="17" t="str">
        <f ca="1">IF(AE523,IF($H523,ADDRESS(3,D523+2,4,,"["&amp;wew!$G$7&amp;"]"&amp;_sheetname_dataframe)&amp;":"&amp;ADDRESS(2+ster!$C$14,D523+2,4),""),"")</f>
        <v/>
      </c>
      <c r="AG523" s="17" t="str">
        <f t="shared" ca="1" si="9810"/>
        <v/>
      </c>
      <c r="AH523" s="17" t="b">
        <f t="shared" ca="1" si="9811"/>
        <v>0</v>
      </c>
      <c r="AI523" s="17" t="str">
        <f ca="1">IF(AH523,IF($H523,ADDRESS(3,D523+3,4,,"["&amp;wew!$G$7&amp;"]"&amp;_sheetname_dataframe)&amp;":"&amp;ADDRESS(2+ster!$C$14,D523+3,4),""),"")</f>
        <v/>
      </c>
      <c r="AJ523" s="17" t="str">
        <f t="shared" ca="1" si="9812"/>
        <v/>
      </c>
      <c r="AK523" s="17" t="b">
        <f t="shared" ca="1" si="9813"/>
        <v>0</v>
      </c>
      <c r="AL523" s="17" t="b">
        <f t="shared" ca="1" si="9814"/>
        <v>0</v>
      </c>
      <c r="AM523" s="17" t="b">
        <f t="shared" ca="1" si="9815"/>
        <v>0</v>
      </c>
      <c r="AN523" s="17">
        <f t="shared" ca="1" si="9816"/>
        <v>0</v>
      </c>
      <c r="AO523" s="24" t="str">
        <f t="shared" ca="1" si="9817"/>
        <v/>
      </c>
      <c r="AP523" s="24" t="str">
        <f t="shared" ca="1" si="9818"/>
        <v/>
      </c>
      <c r="AQ523" s="17" t="b">
        <f t="shared" ca="1" si="9819"/>
        <v>0</v>
      </c>
      <c r="AR523" s="17" t="b">
        <f t="shared" ca="1" si="9820"/>
        <v>0</v>
      </c>
      <c r="AS523" s="17" t="b">
        <f t="shared" ca="1" si="9821"/>
        <v>0</v>
      </c>
      <c r="AT523" s="17" t="b">
        <f t="shared" ca="1" si="9822"/>
        <v>0</v>
      </c>
      <c r="AU523" s="17" t="b">
        <f t="shared" ca="1" si="9823"/>
        <v>1</v>
      </c>
      <c r="AV523" s="17" t="b">
        <f t="shared" ca="1" si="9824"/>
        <v>0</v>
      </c>
      <c r="AW523" s="17" t="b">
        <f t="shared" ca="1" si="9825"/>
        <v>1</v>
      </c>
      <c r="AX523" s="14" t="b">
        <f t="array" aca="1" ref="AX523" ca="1">IF(H523,N523&gt;0,"")</f>
        <v>1</v>
      </c>
      <c r="AY523" s="17" t="str">
        <f t="shared" ca="1" si="9826"/>
        <v>C3:C4</v>
      </c>
      <c r="AZ523" s="17" t="b">
        <f t="array" aca="1" ref="AZ523" ca="1">IF(AY523&lt;&gt;"",SUM(1*ISERROR(MATCH(INDIRECT(AY523),INDIRECT(K523),0)))=0,"")</f>
        <v>1</v>
      </c>
      <c r="BA523" s="17" t="b">
        <f t="shared" ca="1" si="9827"/>
        <v>1</v>
      </c>
      <c r="BB523" s="17" t="b">
        <v>0</v>
      </c>
      <c r="BC523" s="17" t="b">
        <f t="shared" ca="1" si="9828"/>
        <v>1</v>
      </c>
      <c r="BD523" s="17" t="b">
        <f t="shared" ca="1" si="9829"/>
        <v>0</v>
      </c>
      <c r="BE523" s="17" t="b">
        <f t="shared" ca="1" si="9830"/>
        <v>0</v>
      </c>
      <c r="BF523" s="17" t="b">
        <f t="shared" ca="1" si="9831"/>
        <v>0</v>
      </c>
      <c r="BG523" s="17" t="b">
        <f t="shared" ca="1" si="9832"/>
        <v>0</v>
      </c>
      <c r="BH523" s="17" t="b">
        <f t="shared" ca="1" si="9833"/>
        <v>1</v>
      </c>
      <c r="BI523" s="17">
        <f t="shared" ca="1" si="9834"/>
        <v>2</v>
      </c>
      <c r="BJ523" s="17" t="b">
        <f t="shared" ca="1" si="9835"/>
        <v>0</v>
      </c>
      <c r="BK523" s="17" t="str">
        <f t="shared" ca="1" si="9836"/>
        <v/>
      </c>
      <c r="BL523" s="17" t="str">
        <f t="shared" ca="1" si="9837"/>
        <v/>
      </c>
      <c r="BM523" s="17" t="str">
        <f t="shared" ca="1" si="9838"/>
        <v>F</v>
      </c>
      <c r="BN523" s="17" t="str">
        <f t="shared" ca="1" si="9839"/>
        <v>F</v>
      </c>
      <c r="BO523" s="17" t="str">
        <f t="shared" ca="1" si="9840"/>
        <v>N</v>
      </c>
      <c r="BP523" s="14" t="b">
        <f t="shared" ca="1" si="9841"/>
        <v>1</v>
      </c>
      <c r="BQ523" s="35"/>
      <c r="BX523" s="16"/>
      <c r="BY523" s="16"/>
      <c r="BZ523" s="16"/>
      <c r="CA523" s="16"/>
      <c r="CB523" s="16"/>
      <c r="CC523" s="16"/>
      <c r="CD523" s="16"/>
      <c r="CE523" s="16"/>
      <c r="CF523" s="16"/>
      <c r="CN523" s="14">
        <f ca="1">IF(H523,IFERROR(IsVariableNameLegal(O523),0),0)</f>
        <v>0</v>
      </c>
      <c r="CO523" s="14" t="str">
        <f t="array" aca="1" ref="CO523" ca="1">IF(H523,IF(COUNTIF(INDIRECT(wew!$C$13),O523)&gt;1,TRIM(SUBSTITUTE(_xll.MCONCAT(IF((INDIRECT(wew!$C$13)=O523)*(COLUMN(INDIRECT(wew!$C$13))&lt;&gt;D523+1),-1+COLUMN(INDIRECT(wew!$C$13)),"")," "),"  "," ")),""),"")</f>
        <v/>
      </c>
      <c r="CP523" s="14" t="str">
        <f t="array" aca="1" ref="CP523" ca="1">IF(P523&lt;&gt;"",IF(LEN(P523)&gt;150,1,""),"")</f>
        <v/>
      </c>
      <c r="CQ523" s="14" t="str">
        <f t="array" aca="1" ref="CQ523" ca="1">IF(AND(H523,NOT(ster!$J$3)),IF(COUNTIF(INDIRECT(wew!$C$15),P523)&gt;1,TRIM(SUBSTITUTE(_xll.MCONCAT(IF((INDIRECT(wew!$C$15)=P523)*(COLUMN(INDIRECT(wew!$C$15))&lt;&gt;D523+1),-1+COLUMN(INDIRECT(wew!$C$15)),"")," "),"  "," ")),""),"")</f>
        <v/>
      </c>
      <c r="CR523" s="14" t="str">
        <f t="array" aca="1" ref="CR523" ca="1">IF(H523,IF(AND(W523&gt;0,AO523&lt;&gt;""),TRIM(SUBSTITUTE(_xll.MCONCAT(IFERROR(IF(ISNUMBER(INDIRECT(Q523)),IF((INDIRECT(ster!$D$14)&lt;&gt;"")*(INDIRECT(Q523)&lt;AO523),INDIRECT(ster!$D$14) &amp; ": " &amp;  SUBSTITUTE(IF( AV523,IFERROR(TEXT(INDIRECT(Q523),"rrrr-mm-dd") &amp;" (" &amp; INDIRECT(Q523) &amp;")",INDIRECT(Q523)),INDIRECT(Q523))," "," "),""),""),"")," "),"  "," ")),""),"")</f>
        <v/>
      </c>
      <c r="CS523" s="14" t="str">
        <f t="array" aca="1" ref="CS523" ca="1">IF(H523,IF(AND(W523&gt;0,AP523&lt;&gt;""),TRIM(SUBSTITUTE(_xll.MCONCAT(IFERROR(IF(ISNUMBER(INDIRECT(Q523)),IF((INDIRECT(ster!$D$14)&lt;&gt;"")*(INDIRECT(Q523)&gt;AP523),INDIRECT(ster!$D$14) &amp; ": " &amp;  SUBSTITUTE(IF( AV523,IFERROR(TEXT(INDIRECT(Q523),"rrrr-mm-dd")&amp;" (" &amp; INDIRECT(Q523) &amp;")",INDIRECT(Q523)),INDIRECT(Q523))," "," "),""),""),"")," "),"  "," ")),""),"")</f>
        <v/>
      </c>
      <c r="CT523" s="14" t="str">
        <f t="array" aca="1" ref="CT523" ca="1">IF(H523,IF(AND(N523&gt;0,AR523),TRIM(SUBSTITUTE(_xll.MCONCAT(IFERROR(IF(ISNUMBER(INDIRECT(Q523)),IF((INDIRECT(ster!$D$14)&lt;&gt;"")*(IFERROR(0*(MATCH(INDIRECT(Q523),INDIRECT(K523),0)&gt;0),1)),INDIRECT(ster!$D$14) &amp; ": " &amp;  SUBSTITUTE(IF( AV523,IFERROR(TEXT(INDIRECT(Q523),"rrrr-mm-dd")&amp;" (" &amp; INDIRECT(Q523) &amp;")",INDIRECT(Q523)),INDIRECT(Q523))," "," "),""),""),"")," "),"  "," ")),""),"")</f>
        <v/>
      </c>
      <c r="CU523" s="14" t="str">
        <f t="array" aca="1" ref="CU523" ca="1">IF(H523,IF(AND(V523&gt;0),TRIM(SUBSTITUTE(_xll.MCONCAT(IF((INDIRECT(ster!$D$14)&lt;&gt;"")*(IFERROR(0*(INDIRECT(Q523)&lt;&gt;""),1)),INDIRECT(ster!$D$14),"")," "),"  "," ")),""),"")</f>
        <v/>
      </c>
      <c r="CV523" s="14" t="str">
        <f t="array" aca="1" ref="CV523" ca="1">IF(H523,IF(AS523,
TRIM(SUBSTITUTE(_xll.MCONCAT(IF(
   (INDIRECT(ster!$D$14)&lt;&gt;"")*
   ((INDIRECT(Q523)="")+
      NOT(ISNUMBER(INDIRECT(Q523)))*
      NOT(ISERROR(MATCH(INDIRECT(Q523),INDIRECT(K523),0)))
    ),
      INDIRECT(ster!$D$14),
   "")," "),"  "," ")),
""),"")</f>
        <v/>
      </c>
      <c r="CW523" s="14" t="str">
        <f t="array" aca="1" ref="CW523" ca="1">IF(H523,IF(AND(AQ523),TRIM(SUBSTITUTE(_xll.MCONCAT(IFERROR(IF(ISNUMBER(INDIRECT(Q523)),IF((INDIRECT(ster!$D$14)&lt;&gt;"")*(INDIRECT(Q523)&lt;&gt;INT(INDIRECT(Q523))),INDIRECT(ster!$D$14) &amp; ": " &amp; INDIRECT(Q523),""),""),"")," "),"  "," ")),""),"")</f>
        <v/>
      </c>
      <c r="CX523" s="14" t="str">
        <f t="array" aca="1" ref="CX523" ca="1">IF(H523,IF(OR(AU523,AV523),TRIM(SUBSTITUTE(_xll.MCONCAT(IF((INDIRECT(ster!$D$14)&lt;&gt;"")*NOT(ISNUMBER(INDIRECT(Q523))),IF(ISERROR(MATCH(INDIRECT(Q523),INDIRECT(K523),0)),IFERROR(IF(INDIRECT(Q523)&lt;&gt;"",INDIRECT(ster!$D$14) &amp; ": " &amp; SUBSTITUTE(INDIRECT(Q523)," "," "),""),""),""),"")," "),"  "," ")),""),"")</f>
        <v/>
      </c>
      <c r="CY523" s="14" t="str">
        <f t="array" aca="1" ref="CY523" ca="1">IF(H523,IF(AE523,TRIM(SUBSTITUTE(_xll.MCONCAT(IF((INDIRECT(ster!$D$14)&lt;&gt;"")*IFERROR(NOT(INDIRECT(AF523)),FALSE),IF(ISERROR(MATCH(INDIRECT(Q523),INDIRECT(K523),0)),IFERROR(IF(INDIRECT(Q523)&lt;&gt;"",INDIRECT(ster!$D$14)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CZ523" s="14" t="str">
        <f t="array" aca="1" ref="CZ523" ca="1">IF(H523,IF(AH523,TRIM(SUBSTITUTE(_xll.MCONCAT(IF((INDIRECT(ster!$D$14)&lt;&gt;"")*IFERROR(NOT(INDIRECT(AI523)),FALSE),IF(ISERROR(MATCH(INDIRECT(Q523),INDIRECT(K523),0)),IFERROR(IF(INDIRECT(Q523)&lt;&gt;"",INDIRECT(ster!$D$14)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DC523" s="14" t="str">
        <f ca="1">SUBSTITUTE(SUBSTITUTE(SUBSTITUTE(SUBSTITUTE(_xll.MCONCAT(DG523:DS523,"■"),"■■","■"),"■■","■"),"■■","■"),"■■","■")</f>
        <v>■</v>
      </c>
      <c r="DD523" s="14" t="str">
        <f t="shared" ca="1" si="9842"/>
        <v/>
      </c>
      <c r="DE523" s="14" t="str">
        <f t="shared" ca="1" si="9843"/>
        <v/>
      </c>
      <c r="DF523" s="14" t="str">
        <f t="shared" ca="1" si="9844"/>
        <v/>
      </c>
      <c r="DG523" s="14" t="str">
        <f t="shared" ca="1" si="9845"/>
        <v/>
      </c>
      <c r="DH523" s="14" t="str">
        <f t="shared" ca="1" si="9846"/>
        <v/>
      </c>
      <c r="DI523" s="14" t="str">
        <f t="shared" ca="1" si="9847"/>
        <v/>
      </c>
      <c r="DJ523" s="14" t="str">
        <f t="shared" ca="1" si="9848"/>
        <v/>
      </c>
      <c r="DK523" s="14" t="str">
        <f t="shared" ca="1" si="9849"/>
        <v/>
      </c>
      <c r="DL523" s="14" t="str">
        <f t="shared" ca="1" si="9850"/>
        <v/>
      </c>
      <c r="DM523" s="14" t="str">
        <f t="shared" ca="1" si="9851"/>
        <v/>
      </c>
      <c r="DN523" s="14" t="str">
        <f t="array" aca="1" ref="DN523" ca="1">IF(CU523&lt;&gt;"","There are errors in the entered values in the following cases: " &amp;SUBSTITUTE(CU523," ",", "),"")</f>
        <v/>
      </c>
      <c r="DO523" s="14" t="str">
        <f t="shared" ca="1" si="9852"/>
        <v/>
      </c>
      <c r="DP523" s="14" t="str">
        <f t="shared" ca="1" si="9853"/>
        <v/>
      </c>
      <c r="DQ523" s="14" t="str">
        <f t="shared" ca="1" si="9854"/>
        <v/>
      </c>
      <c r="DR523" s="14" t="str">
        <f t="shared" ca="1" si="9855"/>
        <v/>
      </c>
      <c r="DS523" s="14" t="str">
        <f t="shared" ca="1" si="9856"/>
        <v/>
      </c>
      <c r="DZ523" s="14" t="b">
        <f t="shared" ca="1" si="9857"/>
        <v>0</v>
      </c>
      <c r="EA523" s="14" t="str">
        <f t="shared" ca="1" si="9858"/>
        <v>Lives near waste incinerators (q_143d)</v>
      </c>
      <c r="EB523" s="14" t="str">
        <f t="shared" ca="1" si="9859"/>
        <v xml:space="preserve">Values must be numeric. </v>
      </c>
      <c r="EC523" s="14" t="str">
        <f t="shared" ca="1" si="9860"/>
        <v xml:space="preserve">Lives near waste incinerators (q_143d): Values must be numeric. </v>
      </c>
      <c r="ED523" s="14" t="str">
        <f t="shared" ca="1" si="9861"/>
        <v/>
      </c>
      <c r="EE523" s="14" t="str">
        <f t="shared" ca="1" si="9862"/>
        <v>Values must be numeric</v>
      </c>
      <c r="EF523" s="14" t="str">
        <f t="shared" ca="1" si="9863"/>
        <v/>
      </c>
      <c r="EG523" s="14" t="str">
        <f t="shared" ca="1" si="9864"/>
        <v/>
      </c>
      <c r="EM523" s="14" t="b">
        <f t="shared" ca="1" si="9865"/>
        <v>1</v>
      </c>
      <c r="EN523" s="14">
        <f t="shared" ca="1" si="9866"/>
        <v>491</v>
      </c>
      <c r="EO523" s="14" t="str">
        <f t="shared" ca="1" si="9867"/>
        <v>q_143d</v>
      </c>
      <c r="EP523" s="14" t="str">
        <f t="shared" ca="1" si="9868"/>
        <v xml:space="preserve">Lives near waste incinerators (q_143d): Values must be numeric. </v>
      </c>
      <c r="EQ523" s="14" t="str">
        <f t="shared" ca="1" si="9869"/>
        <v/>
      </c>
    </row>
    <row r="524" spans="2:147" s="14" customFormat="1">
      <c r="B524" s="14" t="str">
        <f t="shared" ca="1" si="9795"/>
        <v/>
      </c>
      <c r="C524" s="14">
        <f t="shared" ca="1" si="9796"/>
        <v>492</v>
      </c>
      <c r="D524" s="14">
        <f t="shared" si="9797"/>
        <v>522</v>
      </c>
      <c r="E524" s="14" t="str">
        <f t="shared" ca="1" si="9798"/>
        <v>D</v>
      </c>
      <c r="F524" s="14" t="str">
        <f t="shared" ca="1" si="9799"/>
        <v>q_143e</v>
      </c>
      <c r="G524" s="14" t="str">
        <f t="shared" ca="1" si="9800"/>
        <v>Lives near source of EM fields</v>
      </c>
      <c r="H524" s="14" t="b">
        <f t="shared" ca="1" si="9801"/>
        <v>1</v>
      </c>
      <c r="I524" s="14" t="str">
        <f ca="1">IF($H524,ADDRESS(3,(D524+1)*2-1,4,,"["&amp;wew!$G$7&amp;"]"&amp;_sheetname_labels)&amp;":"&amp;ADDRESS(2+ster!$B$20,(D524+1)*2-1,4),"")</f>
        <v>[DBTemplate.xlsm]labels!ANE3:ANE61</v>
      </c>
      <c r="J524" s="14">
        <f t="array" aca="1" ref="J524" ca="1">IF(H524,MAX(0,MAX(IF(INDIRECT(I524)&lt;&gt;"",ROW(INDIRECT(I524)),""))-2),"")</f>
        <v>2</v>
      </c>
      <c r="K524" s="14" t="str">
        <f ca="1">IF($H524,IF($J524&gt;0,ADDRESS(3,(D524+1)*2-1,4,,"["&amp;wew!$G$7&amp;"]"&amp;_sheetname_labels)&amp;":"&amp;ADDRESS(2+J524,(D524+1)*2-1,4),""),"")</f>
        <v>[DBTemplate.xlsm]labels!ANE3:ANE4</v>
      </c>
      <c r="L524" s="14" t="str">
        <f ca="1">IF($H524,IF($J524&gt;0,ADDRESS(3,(D524+1)*2,4,,"["&amp;wew!$G$7&amp;"]"&amp;_sheetname_labels)&amp;":"&amp;ADDRESS(2+J524,(D524+1)*2,4),""),"")</f>
        <v>[DBTemplate.xlsm]labels!ANF3:ANF4</v>
      </c>
      <c r="M524" s="14">
        <f t="shared" ca="1" si="9802"/>
        <v>0</v>
      </c>
      <c r="N524" s="14">
        <f t="shared" ca="1" si="9803"/>
        <v>2</v>
      </c>
      <c r="O524" s="14" t="str">
        <f t="shared" ca="1" si="9804"/>
        <v>q_143e</v>
      </c>
      <c r="P524" s="14" t="str">
        <f t="shared" ca="1" si="9805"/>
        <v>Lives near source of EM fields</v>
      </c>
      <c r="Q524" s="14" t="str">
        <f ca="1">IF($BP524,ADDRESS(3,D524+1,4,,"["&amp;wew!$G$7&amp;"]"&amp;_sheetname_dataframe)&amp;":"&amp;ADDRESS(2+ster!$C$14,D524+1,4),"")</f>
        <v>[DBTemplate.xlsm]data_frame!TC3:TC3</v>
      </c>
      <c r="R524" s="14" t="str">
        <f>IF($BP524,IF(MID(_xll.FORMULATEXT(INDEX(INDIRECT(Q524),1)),1,1)="=", _xll.FORMULATEXT(INDEX(INDIRECT(Q524),1),2,TRUE),""),"")</f>
        <v/>
      </c>
      <c r="S524" s="14">
        <f t="array" aca="1" ref="S524" ca="1">IF(H524,SUM(IF((IFERROR(INDIRECT(Q524)&lt;&gt;"",FALSE))*(INDIRECT(ster!$D$14)&lt;&gt;""),1,0)),"")</f>
        <v>1</v>
      </c>
      <c r="T524" s="14">
        <f t="array" aca="1" ref="T524" ca="1">IF(H524,IF(M524&gt;0,SUM(IFERROR(1*(MATCH(INDIRECT(Q524),INDIRECT(K524),0)&gt;0),0)*(INDIRECT(ster!$D$14)&lt;&gt;"")*NOT(ISNUMBER(INDIRECT(Q524)))),0),"")</f>
        <v>0</v>
      </c>
      <c r="U524" s="14">
        <f t="array" aca="1" ref="U524" ca="1">IF(H524,SUM((IFERROR(INDIRECT(Q524)="",FALSE))*(INDIRECT(ster!$D$14)&lt;&gt;"")),"")</f>
        <v>0</v>
      </c>
      <c r="V524" s="14">
        <f t="array" aca="1" ref="V524" ca="1">IF(H524,SUM((IFERROR(INDIRECT(Q524)="#ąś",TRUE))*(INDIRECT(ster!$D$14)&lt;&gt;"")),"")</f>
        <v>0</v>
      </c>
      <c r="W524" s="14">
        <f t="array" aca="1" ref="W524" ca="1">IF(H524,SUM(ISNUMBER(INDIRECT(Q524))*(INDIRECT(ster!$D$14)&lt;&gt;"")),"")</f>
        <v>1</v>
      </c>
      <c r="X524" s="14">
        <f t="array" aca="1" ref="X524" ca="1">IF(AND(H524,W524&gt;0),IF(wew!$B$3,MIN(IF((INDIRECT(ster!$D$14)&lt;&gt;"")*IFERROR(INDIRECT($Q524)&lt;&gt;"",FALSE),IFERROR(INDIRECT($Q524),"X"),"X")),"&lt;włącz podświetlanie wartości&gt;"),"—")</f>
        <v>2</v>
      </c>
      <c r="Y524" s="14">
        <f t="array" aca="1" ref="Y524" ca="1">IF(AND(H524,W524&gt;0),IF(wew!$B$3,MAX(IF((INDIRECT(ster!$D$14)&lt;&gt;"")*IFERROR(INDIRECT($Q524)&lt;&gt;"",FALSE),IFERROR(INDIRECT($Q524),"X"),"X")),"&lt;włącz podświetlanie wartości&gt;"),"—")</f>
        <v>2</v>
      </c>
      <c r="Z524" s="14">
        <f t="shared" ca="1" si="9806"/>
        <v>0</v>
      </c>
      <c r="AA524" s="12">
        <f t="shared" ca="1" si="9807"/>
        <v>1</v>
      </c>
      <c r="AB524" s="17">
        <f t="array" aca="1" ref="AB524" ca="1">IF(H524,IF(W524&gt;0,SUM((INDIRECT(ster!$D$14)&lt;&gt;"")*IFERROR((INDIRECT(Q524)&lt;&gt;"")*(INDIRECT(Q524)=INT(INDIRECT(Q524))),0)),0),"")</f>
        <v>1</v>
      </c>
      <c r="AC524" s="17">
        <f t="array" aca="1" ref="AC524" ca="1">IF(H524,W524-AB524,"")</f>
        <v>0</v>
      </c>
      <c r="AD524" s="17">
        <f t="shared" ca="1" si="9808"/>
        <v>1</v>
      </c>
      <c r="AE524" s="17" t="b">
        <f t="shared" ca="1" si="9809"/>
        <v>0</v>
      </c>
      <c r="AF524" s="17" t="str">
        <f ca="1">IF(AE524,IF($H524,ADDRESS(3,D524+2,4,,"["&amp;wew!$G$7&amp;"]"&amp;_sheetname_dataframe)&amp;":"&amp;ADDRESS(2+ster!$C$14,D524+2,4),""),"")</f>
        <v/>
      </c>
      <c r="AG524" s="17" t="str">
        <f t="shared" ca="1" si="9810"/>
        <v/>
      </c>
      <c r="AH524" s="17" t="b">
        <f t="shared" ca="1" si="9811"/>
        <v>0</v>
      </c>
      <c r="AI524" s="17" t="str">
        <f ca="1">IF(AH524,IF($H524,ADDRESS(3,D524+3,4,,"["&amp;wew!$G$7&amp;"]"&amp;_sheetname_dataframe)&amp;":"&amp;ADDRESS(2+ster!$C$14,D524+3,4),""),"")</f>
        <v/>
      </c>
      <c r="AJ524" s="17" t="str">
        <f t="shared" ca="1" si="9812"/>
        <v/>
      </c>
      <c r="AK524" s="17" t="b">
        <f t="shared" ca="1" si="9813"/>
        <v>0</v>
      </c>
      <c r="AL524" s="17" t="b">
        <f t="shared" ca="1" si="9814"/>
        <v>0</v>
      </c>
      <c r="AM524" s="17" t="b">
        <f t="shared" ca="1" si="9815"/>
        <v>0</v>
      </c>
      <c r="AN524" s="17">
        <f t="shared" ca="1" si="9816"/>
        <v>0</v>
      </c>
      <c r="AO524" s="24" t="str">
        <f t="shared" ca="1" si="9817"/>
        <v/>
      </c>
      <c r="AP524" s="24" t="str">
        <f t="shared" ca="1" si="9818"/>
        <v/>
      </c>
      <c r="AQ524" s="17" t="b">
        <f t="shared" ca="1" si="9819"/>
        <v>0</v>
      </c>
      <c r="AR524" s="17" t="b">
        <f t="shared" ca="1" si="9820"/>
        <v>0</v>
      </c>
      <c r="AS524" s="17" t="b">
        <f t="shared" ca="1" si="9821"/>
        <v>0</v>
      </c>
      <c r="AT524" s="17" t="b">
        <f t="shared" ca="1" si="9822"/>
        <v>0</v>
      </c>
      <c r="AU524" s="17" t="b">
        <f t="shared" ca="1" si="9823"/>
        <v>1</v>
      </c>
      <c r="AV524" s="17" t="b">
        <f t="shared" ca="1" si="9824"/>
        <v>0</v>
      </c>
      <c r="AW524" s="17" t="b">
        <f t="shared" ca="1" si="9825"/>
        <v>1</v>
      </c>
      <c r="AX524" s="14" t="b">
        <f t="array" aca="1" ref="AX524" ca="1">IF(H524,N524&gt;0,"")</f>
        <v>1</v>
      </c>
      <c r="AY524" s="17" t="str">
        <f t="shared" ca="1" si="9826"/>
        <v>C3:C4</v>
      </c>
      <c r="AZ524" s="17" t="b">
        <f t="array" aca="1" ref="AZ524" ca="1">IF(AY524&lt;&gt;"",SUM(1*ISERROR(MATCH(INDIRECT(AY524),INDIRECT(K524),0)))=0,"")</f>
        <v>1</v>
      </c>
      <c r="BA524" s="17" t="b">
        <f t="shared" ca="1" si="9827"/>
        <v>1</v>
      </c>
      <c r="BB524" s="17" t="b">
        <v>0</v>
      </c>
      <c r="BC524" s="17" t="b">
        <f t="shared" ca="1" si="9828"/>
        <v>1</v>
      </c>
      <c r="BD524" s="17" t="b">
        <f t="shared" ca="1" si="9829"/>
        <v>0</v>
      </c>
      <c r="BE524" s="17" t="b">
        <f t="shared" ca="1" si="9830"/>
        <v>0</v>
      </c>
      <c r="BF524" s="17" t="b">
        <f t="shared" ca="1" si="9831"/>
        <v>0</v>
      </c>
      <c r="BG524" s="17" t="b">
        <f t="shared" ca="1" si="9832"/>
        <v>0</v>
      </c>
      <c r="BH524" s="17" t="b">
        <f t="shared" ca="1" si="9833"/>
        <v>1</v>
      </c>
      <c r="BI524" s="17">
        <f t="shared" ca="1" si="9834"/>
        <v>2</v>
      </c>
      <c r="BJ524" s="17" t="b">
        <f t="shared" ca="1" si="9835"/>
        <v>0</v>
      </c>
      <c r="BK524" s="17" t="str">
        <f t="shared" ca="1" si="9836"/>
        <v/>
      </c>
      <c r="BL524" s="17" t="str">
        <f t="shared" ca="1" si="9837"/>
        <v/>
      </c>
      <c r="BM524" s="17" t="str">
        <f t="shared" ca="1" si="9838"/>
        <v>F</v>
      </c>
      <c r="BN524" s="17" t="str">
        <f t="shared" ca="1" si="9839"/>
        <v>F</v>
      </c>
      <c r="BO524" s="17" t="str">
        <f t="shared" ca="1" si="9840"/>
        <v>N</v>
      </c>
      <c r="BP524" s="14" t="b">
        <f t="shared" ca="1" si="9841"/>
        <v>1</v>
      </c>
      <c r="BQ524" s="35"/>
      <c r="BX524" s="16"/>
      <c r="BY524" s="16"/>
      <c r="BZ524" s="16"/>
      <c r="CA524" s="16"/>
      <c r="CB524" s="16"/>
      <c r="CC524" s="16"/>
      <c r="CD524" s="16"/>
      <c r="CE524" s="16"/>
      <c r="CF524" s="16"/>
      <c r="CN524" s="14">
        <f ca="1">IF(H524,IFERROR(IsVariableNameLegal(O524),0),0)</f>
        <v>0</v>
      </c>
      <c r="CO524" s="14" t="str">
        <f t="array" aca="1" ref="CO524" ca="1">IF(H524,IF(COUNTIF(INDIRECT(wew!$C$13),O524)&gt;1,TRIM(SUBSTITUTE(_xll.MCONCAT(IF((INDIRECT(wew!$C$13)=O524)*(COLUMN(INDIRECT(wew!$C$13))&lt;&gt;D524+1),-1+COLUMN(INDIRECT(wew!$C$13)),"")," "),"  "," ")),""),"")</f>
        <v/>
      </c>
      <c r="CP524" s="14" t="str">
        <f t="array" aca="1" ref="CP524" ca="1">IF(P524&lt;&gt;"",IF(LEN(P524)&gt;150,1,""),"")</f>
        <v/>
      </c>
      <c r="CQ524" s="14" t="str">
        <f t="array" aca="1" ref="CQ524" ca="1">IF(AND(H524,NOT(ster!$J$3)),IF(COUNTIF(INDIRECT(wew!$C$15),P524)&gt;1,TRIM(SUBSTITUTE(_xll.MCONCAT(IF((INDIRECT(wew!$C$15)=P524)*(COLUMN(INDIRECT(wew!$C$15))&lt;&gt;D524+1),-1+COLUMN(INDIRECT(wew!$C$15)),"")," "),"  "," ")),""),"")</f>
        <v/>
      </c>
      <c r="CR524" s="14" t="str">
        <f t="array" aca="1" ref="CR524" ca="1">IF(H524,IF(AND(W524&gt;0,AO524&lt;&gt;""),TRIM(SUBSTITUTE(_xll.MCONCAT(IFERROR(IF(ISNUMBER(INDIRECT(Q524)),IF((INDIRECT(ster!$D$14)&lt;&gt;"")*(INDIRECT(Q524)&lt;AO524),INDIRECT(ster!$D$14) &amp; ": " &amp;  SUBSTITUTE(IF( AV524,IFERROR(TEXT(INDIRECT(Q524),"rrrr-mm-dd") &amp;" (" &amp; INDIRECT(Q524) &amp;")",INDIRECT(Q524)),INDIRECT(Q524))," "," "),""),""),"")," "),"  "," ")),""),"")</f>
        <v/>
      </c>
      <c r="CS524" s="14" t="str">
        <f t="array" aca="1" ref="CS524" ca="1">IF(H524,IF(AND(W524&gt;0,AP524&lt;&gt;""),TRIM(SUBSTITUTE(_xll.MCONCAT(IFERROR(IF(ISNUMBER(INDIRECT(Q524)),IF((INDIRECT(ster!$D$14)&lt;&gt;"")*(INDIRECT(Q524)&gt;AP524),INDIRECT(ster!$D$14) &amp; ": " &amp;  SUBSTITUTE(IF( AV524,IFERROR(TEXT(INDIRECT(Q524),"rrrr-mm-dd")&amp;" (" &amp; INDIRECT(Q524) &amp;")",INDIRECT(Q524)),INDIRECT(Q524))," "," "),""),""),"")," "),"  "," ")),""),"")</f>
        <v/>
      </c>
      <c r="CT524" s="14" t="str">
        <f t="array" aca="1" ref="CT524" ca="1">IF(H524,IF(AND(N524&gt;0,AR524),TRIM(SUBSTITUTE(_xll.MCONCAT(IFERROR(IF(ISNUMBER(INDIRECT(Q524)),IF((INDIRECT(ster!$D$14)&lt;&gt;"")*(IFERROR(0*(MATCH(INDIRECT(Q524),INDIRECT(K524),0)&gt;0),1)),INDIRECT(ster!$D$14) &amp; ": " &amp;  SUBSTITUTE(IF( AV524,IFERROR(TEXT(INDIRECT(Q524),"rrrr-mm-dd")&amp;" (" &amp; INDIRECT(Q524) &amp;")",INDIRECT(Q524)),INDIRECT(Q524))," "," "),""),""),"")," "),"  "," ")),""),"")</f>
        <v/>
      </c>
      <c r="CU524" s="14" t="str">
        <f t="array" aca="1" ref="CU524" ca="1">IF(H524,IF(AND(V524&gt;0),TRIM(SUBSTITUTE(_xll.MCONCAT(IF((INDIRECT(ster!$D$14)&lt;&gt;"")*(IFERROR(0*(INDIRECT(Q524)&lt;&gt;""),1)),INDIRECT(ster!$D$14),"")," "),"  "," ")),""),"")</f>
        <v/>
      </c>
      <c r="CV524" s="14" t="str">
        <f t="array" aca="1" ref="CV524" ca="1">IF(H524,IF(AS524,
TRIM(SUBSTITUTE(_xll.MCONCAT(IF(
   (INDIRECT(ster!$D$14)&lt;&gt;"")*
   ((INDIRECT(Q524)="")+
      NOT(ISNUMBER(INDIRECT(Q524)))*
      NOT(ISERROR(MATCH(INDIRECT(Q524),INDIRECT(K524),0)))
    ),
      INDIRECT(ster!$D$14),
   "")," "),"  "," ")),
""),"")</f>
        <v/>
      </c>
      <c r="CW524" s="14" t="str">
        <f t="array" aca="1" ref="CW524" ca="1">IF(H524,IF(AND(AQ524),TRIM(SUBSTITUTE(_xll.MCONCAT(IFERROR(IF(ISNUMBER(INDIRECT(Q524)),IF((INDIRECT(ster!$D$14)&lt;&gt;"")*(INDIRECT(Q524)&lt;&gt;INT(INDIRECT(Q524))),INDIRECT(ster!$D$14) &amp; ": " &amp; INDIRECT(Q524),""),""),"")," "),"  "," ")),""),"")</f>
        <v/>
      </c>
      <c r="CX524" s="14" t="str">
        <f t="array" aca="1" ref="CX524" ca="1">IF(H524,IF(OR(AU524,AV524),TRIM(SUBSTITUTE(_xll.MCONCAT(IF((INDIRECT(ster!$D$14)&lt;&gt;"")*NOT(ISNUMBER(INDIRECT(Q524))),IF(ISERROR(MATCH(INDIRECT(Q524),INDIRECT(K524),0)),IFERROR(IF(INDIRECT(Q524)&lt;&gt;"",INDIRECT(ster!$D$14) &amp; ": " &amp; SUBSTITUTE(INDIRECT(Q524)," "," "),""),""),""),"")," "),"  "," ")),""),"")</f>
        <v/>
      </c>
      <c r="CY524" s="14" t="str">
        <f t="array" aca="1" ref="CY524" ca="1">IF(H524,IF(AE524,TRIM(SUBSTITUTE(_xll.MCONCAT(IF((INDIRECT(ster!$D$14)&lt;&gt;"")*IFERROR(NOT(INDIRECT(AF524)),FALSE),IF(ISERROR(MATCH(INDIRECT(Q524),INDIRECT(K524),0)),IFERROR(IF(INDIRECT(Q524)&lt;&gt;"",INDIRECT(ster!$D$14)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CZ524" s="14" t="str">
        <f t="array" aca="1" ref="CZ524" ca="1">IF(H524,IF(AH524,TRIM(SUBSTITUTE(_xll.MCONCAT(IF((INDIRECT(ster!$D$14)&lt;&gt;"")*IFERROR(NOT(INDIRECT(AI524)),FALSE),IF(ISERROR(MATCH(INDIRECT(Q524),INDIRECT(K524),0)),IFERROR(IF(INDIRECT(Q524)&lt;&gt;"",INDIRECT(ster!$D$14)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DC524" s="14" t="str">
        <f ca="1">SUBSTITUTE(SUBSTITUTE(SUBSTITUTE(SUBSTITUTE(_xll.MCONCAT(DG524:DS524,"■"),"■■","■"),"■■","■"),"■■","■"),"■■","■")</f>
        <v>■</v>
      </c>
      <c r="DD524" s="14" t="str">
        <f t="shared" ca="1" si="9842"/>
        <v/>
      </c>
      <c r="DE524" s="14" t="str">
        <f t="shared" ca="1" si="9843"/>
        <v/>
      </c>
      <c r="DF524" s="14" t="str">
        <f t="shared" ca="1" si="9844"/>
        <v/>
      </c>
      <c r="DG524" s="14" t="str">
        <f t="shared" ca="1" si="9845"/>
        <v/>
      </c>
      <c r="DH524" s="14" t="str">
        <f t="shared" ca="1" si="9846"/>
        <v/>
      </c>
      <c r="DI524" s="14" t="str">
        <f t="shared" ca="1" si="9847"/>
        <v/>
      </c>
      <c r="DJ524" s="14" t="str">
        <f t="shared" ca="1" si="9848"/>
        <v/>
      </c>
      <c r="DK524" s="14" t="str">
        <f t="shared" ca="1" si="9849"/>
        <v/>
      </c>
      <c r="DL524" s="14" t="str">
        <f t="shared" ca="1" si="9850"/>
        <v/>
      </c>
      <c r="DM524" s="14" t="str">
        <f t="shared" ca="1" si="9851"/>
        <v/>
      </c>
      <c r="DN524" s="14" t="str">
        <f t="array" aca="1" ref="DN524" ca="1">IF(CU524&lt;&gt;"","There are errors in the entered values in the following cases: " &amp;SUBSTITUTE(CU524," ",", "),"")</f>
        <v/>
      </c>
      <c r="DO524" s="14" t="str">
        <f t="shared" ca="1" si="9852"/>
        <v/>
      </c>
      <c r="DP524" s="14" t="str">
        <f t="shared" ca="1" si="9853"/>
        <v/>
      </c>
      <c r="DQ524" s="14" t="str">
        <f t="shared" ca="1" si="9854"/>
        <v/>
      </c>
      <c r="DR524" s="14" t="str">
        <f t="shared" ca="1" si="9855"/>
        <v/>
      </c>
      <c r="DS524" s="14" t="str">
        <f t="shared" ca="1" si="9856"/>
        <v/>
      </c>
      <c r="DZ524" s="14" t="b">
        <f t="shared" ca="1" si="9857"/>
        <v>0</v>
      </c>
      <c r="EA524" s="14" t="str">
        <f t="shared" ca="1" si="9858"/>
        <v>Lives near source of EM fields (q_143e)</v>
      </c>
      <c r="EB524" s="14" t="str">
        <f t="shared" ca="1" si="9859"/>
        <v xml:space="preserve">Values must be numeric. </v>
      </c>
      <c r="EC524" s="14" t="str">
        <f t="shared" ca="1" si="9860"/>
        <v xml:space="preserve">Lives near source of EM fields (q_143e): Values must be numeric. </v>
      </c>
      <c r="ED524" s="14" t="str">
        <f t="shared" ca="1" si="9861"/>
        <v/>
      </c>
      <c r="EE524" s="14" t="str">
        <f t="shared" ca="1" si="9862"/>
        <v>Values must be numeric</v>
      </c>
      <c r="EF524" s="14" t="str">
        <f t="shared" ca="1" si="9863"/>
        <v/>
      </c>
      <c r="EG524" s="14" t="str">
        <f t="shared" ca="1" si="9864"/>
        <v/>
      </c>
      <c r="EM524" s="14" t="b">
        <f t="shared" ca="1" si="9865"/>
        <v>1</v>
      </c>
      <c r="EN524" s="14">
        <f t="shared" ca="1" si="9866"/>
        <v>492</v>
      </c>
      <c r="EO524" s="14" t="str">
        <f t="shared" ca="1" si="9867"/>
        <v>q_143e</v>
      </c>
      <c r="EP524" s="14" t="str">
        <f t="shared" ca="1" si="9868"/>
        <v xml:space="preserve">Lives near source of EM fields (q_143e): Values must be numeric. </v>
      </c>
      <c r="EQ524" s="14" t="str">
        <f t="shared" ca="1" si="9869"/>
        <v/>
      </c>
    </row>
    <row r="525" spans="2:147" s="14" customFormat="1">
      <c r="B525" s="14" t="str">
        <f t="shared" ca="1" si="9795"/>
        <v/>
      </c>
      <c r="C525" s="14">
        <f t="shared" ca="1" si="9796"/>
        <v>493</v>
      </c>
      <c r="D525" s="14">
        <f t="shared" si="9797"/>
        <v>523</v>
      </c>
      <c r="E525" s="14" t="str">
        <f t="shared" ca="1" si="9798"/>
        <v>N</v>
      </c>
      <c r="F525" s="14" t="str">
        <f t="shared" ca="1" si="9799"/>
        <v>q_144</v>
      </c>
      <c r="G525" s="14" t="str">
        <f t="shared" ca="1" si="9800"/>
        <v xml:space="preserve">Place of living </v>
      </c>
      <c r="H525" s="14" t="b">
        <f t="shared" ca="1" si="9801"/>
        <v>1</v>
      </c>
      <c r="I525" s="14" t="str">
        <f ca="1">IF($H525,ADDRESS(3,(D525+1)*2-1,4,,"["&amp;wew!$G$7&amp;"]"&amp;_sheetname_labels)&amp;":"&amp;ADDRESS(2+ster!$B$20,(D525+1)*2-1,4),"")</f>
        <v>[DBTemplate.xlsm]labels!ANG3:ANG61</v>
      </c>
      <c r="J525" s="14">
        <f t="array" aca="1" ref="J525" ca="1">IF(H525,MAX(0,MAX(IF(INDIRECT(I525)&lt;&gt;"",ROW(INDIRECT(I525)),""))-2),"")</f>
        <v>5</v>
      </c>
      <c r="K525" s="14" t="str">
        <f ca="1">IF($H525,IF($J525&gt;0,ADDRESS(3,(D525+1)*2-1,4,,"["&amp;wew!$G$7&amp;"]"&amp;_sheetname_labels)&amp;":"&amp;ADDRESS(2+J525,(D525+1)*2-1,4),""),"")</f>
        <v>[DBTemplate.xlsm]labels!ANG3:ANG7</v>
      </c>
      <c r="L525" s="14" t="str">
        <f ca="1">IF($H525,IF($J525&gt;0,ADDRESS(3,(D525+1)*2,4,,"["&amp;wew!$G$7&amp;"]"&amp;_sheetname_labels)&amp;":"&amp;ADDRESS(2+J525,(D525+1)*2,4),""),"")</f>
        <v>[DBTemplate.xlsm]labels!ANH3:ANH7</v>
      </c>
      <c r="M525" s="14">
        <f t="shared" ca="1" si="9802"/>
        <v>0</v>
      </c>
      <c r="N525" s="14">
        <f t="shared" ca="1" si="9803"/>
        <v>5</v>
      </c>
      <c r="O525" s="14" t="str">
        <f t="shared" ca="1" si="9804"/>
        <v>q_144</v>
      </c>
      <c r="P525" s="14" t="str">
        <f t="shared" ca="1" si="9805"/>
        <v xml:space="preserve">Place of living </v>
      </c>
      <c r="Q525" s="14" t="str">
        <f ca="1">IF($BP525,ADDRESS(3,D525+1,4,,"["&amp;wew!$G$7&amp;"]"&amp;_sheetname_dataframe)&amp;":"&amp;ADDRESS(2+ster!$C$14,D525+1,4),"")</f>
        <v>[DBTemplate.xlsm]data_frame!TD3:TD3</v>
      </c>
      <c r="R525" s="14" t="str">
        <f>IF($BP525,IF(MID(_xll.FORMULATEXT(INDEX(INDIRECT(Q525),1)),1,1)="=", _xll.FORMULATEXT(INDEX(INDIRECT(Q525),1),2,TRUE),""),"")</f>
        <v/>
      </c>
      <c r="S525" s="14">
        <f t="array" aca="1" ref="S525" ca="1">IF(H525,SUM(IF((IFERROR(INDIRECT(Q525)&lt;&gt;"",FALSE))*(INDIRECT(ster!$D$14)&lt;&gt;""),1,0)),"")</f>
        <v>1</v>
      </c>
      <c r="T525" s="14">
        <f t="array" aca="1" ref="T525" ca="1">IF(H525,IF(M525&gt;0,SUM(IFERROR(1*(MATCH(INDIRECT(Q525),INDIRECT(K525),0)&gt;0),0)*(INDIRECT(ster!$D$14)&lt;&gt;"")*NOT(ISNUMBER(INDIRECT(Q525)))),0),"")</f>
        <v>0</v>
      </c>
      <c r="U525" s="14">
        <f t="array" aca="1" ref="U525" ca="1">IF(H525,SUM((IFERROR(INDIRECT(Q525)="",FALSE))*(INDIRECT(ster!$D$14)&lt;&gt;"")),"")</f>
        <v>0</v>
      </c>
      <c r="V525" s="14">
        <f t="array" aca="1" ref="V525" ca="1">IF(H525,SUM((IFERROR(INDIRECT(Q525)="#ąś",TRUE))*(INDIRECT(ster!$D$14)&lt;&gt;"")),"")</f>
        <v>0</v>
      </c>
      <c r="W525" s="14">
        <f t="array" aca="1" ref="W525" ca="1">IF(H525,SUM(ISNUMBER(INDIRECT(Q525))*(INDIRECT(ster!$D$14)&lt;&gt;"")),"")</f>
        <v>1</v>
      </c>
      <c r="X525" s="14">
        <f t="array" aca="1" ref="X525" ca="1">IF(AND(H525,W525&gt;0),IF(wew!$B$3,MIN(IF((INDIRECT(ster!$D$14)&lt;&gt;"")*IFERROR(INDIRECT($Q525)&lt;&gt;"",FALSE),IFERROR(INDIRECT($Q525),"X"),"X")),"&lt;włącz podświetlanie wartości&gt;"),"—")</f>
        <v>2</v>
      </c>
      <c r="Y525" s="14">
        <f t="array" aca="1" ref="Y525" ca="1">IF(AND(H525,W525&gt;0),IF(wew!$B$3,MAX(IF((INDIRECT(ster!$D$14)&lt;&gt;"")*IFERROR(INDIRECT($Q525)&lt;&gt;"",FALSE),IFERROR(INDIRECT($Q525),"X"),"X")),"&lt;włącz podświetlanie wartości&gt;"),"—")</f>
        <v>2</v>
      </c>
      <c r="Z525" s="14">
        <f t="shared" ca="1" si="9806"/>
        <v>0</v>
      </c>
      <c r="AA525" s="12">
        <f t="shared" ca="1" si="9807"/>
        <v>1</v>
      </c>
      <c r="AB525" s="17">
        <f t="array" aca="1" ref="AB525" ca="1">IF(H525,IF(W525&gt;0,SUM((INDIRECT(ster!$D$14)&lt;&gt;"")*IFERROR((INDIRECT(Q525)&lt;&gt;"")*(INDIRECT(Q525)=INT(INDIRECT(Q525))),0)),0),"")</f>
        <v>1</v>
      </c>
      <c r="AC525" s="17">
        <f t="array" aca="1" ref="AC525" ca="1">IF(H525,W525-AB525,"")</f>
        <v>0</v>
      </c>
      <c r="AD525" s="17">
        <f t="shared" ca="1" si="9808"/>
        <v>1</v>
      </c>
      <c r="AE525" s="17" t="b">
        <f t="shared" ca="1" si="9809"/>
        <v>0</v>
      </c>
      <c r="AF525" s="17" t="str">
        <f ca="1">IF(AE525,IF($H525,ADDRESS(3,D525+2,4,,"["&amp;wew!$G$7&amp;"]"&amp;_sheetname_dataframe)&amp;":"&amp;ADDRESS(2+ster!$C$14,D525+2,4),""),"")</f>
        <v/>
      </c>
      <c r="AG525" s="17" t="str">
        <f t="shared" ca="1" si="9810"/>
        <v/>
      </c>
      <c r="AH525" s="17" t="b">
        <f t="shared" ca="1" si="9811"/>
        <v>0</v>
      </c>
      <c r="AI525" s="17" t="str">
        <f ca="1">IF(AH525,IF($H525,ADDRESS(3,D525+3,4,,"["&amp;wew!$G$7&amp;"]"&amp;_sheetname_dataframe)&amp;":"&amp;ADDRESS(2+ster!$C$14,D525+3,4),""),"")</f>
        <v/>
      </c>
      <c r="AJ525" s="17" t="str">
        <f t="shared" ca="1" si="9812"/>
        <v/>
      </c>
      <c r="AK525" s="17" t="b">
        <f t="shared" ca="1" si="9813"/>
        <v>0</v>
      </c>
      <c r="AL525" s="17" t="b">
        <f t="shared" ca="1" si="9814"/>
        <v>0</v>
      </c>
      <c r="AM525" s="17" t="b">
        <f t="shared" ca="1" si="9815"/>
        <v>0</v>
      </c>
      <c r="AN525" s="17">
        <f t="shared" ca="1" si="9816"/>
        <v>0</v>
      </c>
      <c r="AO525" s="24" t="str">
        <f t="shared" ca="1" si="9817"/>
        <v/>
      </c>
      <c r="AP525" s="24" t="str">
        <f t="shared" ca="1" si="9818"/>
        <v/>
      </c>
      <c r="AQ525" s="17" t="b">
        <f t="shared" ca="1" si="9819"/>
        <v>0</v>
      </c>
      <c r="AR525" s="17" t="b">
        <f t="shared" ca="1" si="9820"/>
        <v>0</v>
      </c>
      <c r="AS525" s="17" t="b">
        <f t="shared" ca="1" si="9821"/>
        <v>0</v>
      </c>
      <c r="AT525" s="17" t="b">
        <f t="shared" ca="1" si="9822"/>
        <v>0</v>
      </c>
      <c r="AU525" s="17" t="b">
        <f t="shared" ca="1" si="9823"/>
        <v>1</v>
      </c>
      <c r="AV525" s="17" t="b">
        <f t="shared" ca="1" si="9824"/>
        <v>0</v>
      </c>
      <c r="AW525" s="17" t="b">
        <f t="shared" ca="1" si="9825"/>
        <v>1</v>
      </c>
      <c r="AX525" s="14" t="b">
        <f t="array" aca="1" ref="AX525" ca="1">IF(H525,N525&gt;0,"")</f>
        <v>1</v>
      </c>
      <c r="AY525" s="17" t="str">
        <f t="shared" ca="1" si="9826"/>
        <v>C3:C7</v>
      </c>
      <c r="AZ525" s="17" t="b">
        <f t="array" aca="1" ref="AZ525" ca="1">IF(AY525&lt;&gt;"",SUM(1*ISERROR(MATCH(INDIRECT(AY525),INDIRECT(K525),0)))=0,"")</f>
        <v>1</v>
      </c>
      <c r="BA525" s="17" t="b">
        <f t="shared" ca="1" si="9827"/>
        <v>1</v>
      </c>
      <c r="BB525" s="17" t="b">
        <v>0</v>
      </c>
      <c r="BC525" s="17" t="b">
        <f t="shared" ca="1" si="9828"/>
        <v>1</v>
      </c>
      <c r="BD525" s="17" t="b">
        <f t="shared" ca="1" si="9829"/>
        <v>0</v>
      </c>
      <c r="BE525" s="17" t="b">
        <f t="shared" ca="1" si="9830"/>
        <v>0</v>
      </c>
      <c r="BF525" s="17" t="b">
        <f t="shared" ca="1" si="9831"/>
        <v>0</v>
      </c>
      <c r="BG525" s="17" t="b">
        <f t="shared" ca="1" si="9832"/>
        <v>0</v>
      </c>
      <c r="BH525" s="17" t="b">
        <f t="shared" ca="1" si="9833"/>
        <v>1</v>
      </c>
      <c r="BI525" s="17">
        <f t="shared" ca="1" si="9834"/>
        <v>2</v>
      </c>
      <c r="BJ525" s="17" t="b">
        <f t="shared" ca="1" si="9835"/>
        <v>0</v>
      </c>
      <c r="BK525" s="17" t="str">
        <f t="shared" ca="1" si="9836"/>
        <v/>
      </c>
      <c r="BL525" s="17" t="str">
        <f t="shared" ca="1" si="9837"/>
        <v/>
      </c>
      <c r="BM525" s="17" t="str">
        <f t="shared" ca="1" si="9838"/>
        <v>F</v>
      </c>
      <c r="BN525" s="17" t="str">
        <f t="shared" ca="1" si="9839"/>
        <v>F</v>
      </c>
      <c r="BO525" s="17" t="str">
        <f t="shared" ca="1" si="9840"/>
        <v>N</v>
      </c>
      <c r="BP525" s="14" t="b">
        <f t="shared" ca="1" si="9841"/>
        <v>1</v>
      </c>
      <c r="BQ525" s="35"/>
      <c r="BX525" s="16"/>
      <c r="BY525" s="16"/>
      <c r="BZ525" s="16"/>
      <c r="CA525" s="16"/>
      <c r="CB525" s="16"/>
      <c r="CC525" s="16"/>
      <c r="CD525" s="16"/>
      <c r="CE525" s="16"/>
      <c r="CF525" s="16"/>
      <c r="CN525" s="14">
        <f ca="1">IF(H525,IFERROR(IsVariableNameLegal(O525),0),0)</f>
        <v>0</v>
      </c>
      <c r="CO525" s="14" t="str">
        <f t="array" aca="1" ref="CO525" ca="1">IF(H525,IF(COUNTIF(INDIRECT(wew!$C$13),O525)&gt;1,TRIM(SUBSTITUTE(_xll.MCONCAT(IF((INDIRECT(wew!$C$13)=O525)*(COLUMN(INDIRECT(wew!$C$13))&lt;&gt;D525+1),-1+COLUMN(INDIRECT(wew!$C$13)),"")," "),"  "," ")),""),"")</f>
        <v/>
      </c>
      <c r="CP525" s="14" t="str">
        <f t="array" aca="1" ref="CP525" ca="1">IF(P525&lt;&gt;"",IF(LEN(P525)&gt;150,1,""),"")</f>
        <v/>
      </c>
      <c r="CQ525" s="14" t="str">
        <f t="array" aca="1" ref="CQ525" ca="1">IF(AND(H525,NOT(ster!$J$3)),IF(COUNTIF(INDIRECT(wew!$C$15),P525)&gt;1,TRIM(SUBSTITUTE(_xll.MCONCAT(IF((INDIRECT(wew!$C$15)=P525)*(COLUMN(INDIRECT(wew!$C$15))&lt;&gt;D525+1),-1+COLUMN(INDIRECT(wew!$C$15)),"")," "),"  "," ")),""),"")</f>
        <v/>
      </c>
      <c r="CR525" s="14" t="str">
        <f t="array" aca="1" ref="CR525" ca="1">IF(H525,IF(AND(W525&gt;0,AO525&lt;&gt;""),TRIM(SUBSTITUTE(_xll.MCONCAT(IFERROR(IF(ISNUMBER(INDIRECT(Q525)),IF((INDIRECT(ster!$D$14)&lt;&gt;"")*(INDIRECT(Q525)&lt;AO525),INDIRECT(ster!$D$14) &amp; ": " &amp;  SUBSTITUTE(IF( AV525,IFERROR(TEXT(INDIRECT(Q525),"rrrr-mm-dd") &amp;" (" &amp; INDIRECT(Q525) &amp;")",INDIRECT(Q525)),INDIRECT(Q525))," "," "),""),""),"")," "),"  "," ")),""),"")</f>
        <v/>
      </c>
      <c r="CS525" s="14" t="str">
        <f t="array" aca="1" ref="CS525" ca="1">IF(H525,IF(AND(W525&gt;0,AP525&lt;&gt;""),TRIM(SUBSTITUTE(_xll.MCONCAT(IFERROR(IF(ISNUMBER(INDIRECT(Q525)),IF((INDIRECT(ster!$D$14)&lt;&gt;"")*(INDIRECT(Q525)&gt;AP525),INDIRECT(ster!$D$14) &amp; ": " &amp;  SUBSTITUTE(IF( AV525,IFERROR(TEXT(INDIRECT(Q525),"rrrr-mm-dd")&amp;" (" &amp; INDIRECT(Q525) &amp;")",INDIRECT(Q525)),INDIRECT(Q525))," "," "),""),""),"")," "),"  "," ")),""),"")</f>
        <v/>
      </c>
      <c r="CT525" s="14" t="str">
        <f t="array" aca="1" ref="CT525" ca="1">IF(H525,IF(AND(N525&gt;0,AR525),TRIM(SUBSTITUTE(_xll.MCONCAT(IFERROR(IF(ISNUMBER(INDIRECT(Q525)),IF((INDIRECT(ster!$D$14)&lt;&gt;"")*(IFERROR(0*(MATCH(INDIRECT(Q525),INDIRECT(K525),0)&gt;0),1)),INDIRECT(ster!$D$14) &amp; ": " &amp;  SUBSTITUTE(IF( AV525,IFERROR(TEXT(INDIRECT(Q525),"rrrr-mm-dd")&amp;" (" &amp; INDIRECT(Q525) &amp;")",INDIRECT(Q525)),INDIRECT(Q525))," "," "),""),""),"")," "),"  "," ")),""),"")</f>
        <v/>
      </c>
      <c r="CU525" s="14" t="str">
        <f t="array" aca="1" ref="CU525" ca="1">IF(H525,IF(AND(V525&gt;0),TRIM(SUBSTITUTE(_xll.MCONCAT(IF((INDIRECT(ster!$D$14)&lt;&gt;"")*(IFERROR(0*(INDIRECT(Q525)&lt;&gt;""),1)),INDIRECT(ster!$D$14),"")," "),"  "," ")),""),"")</f>
        <v/>
      </c>
      <c r="CV525" s="14" t="str">
        <f t="array" aca="1" ref="CV525" ca="1">IF(H525,IF(AS525,
TRIM(SUBSTITUTE(_xll.MCONCAT(IF(
   (INDIRECT(ster!$D$14)&lt;&gt;"")*
   ((INDIRECT(Q525)="")+
      NOT(ISNUMBER(INDIRECT(Q525)))*
      NOT(ISERROR(MATCH(INDIRECT(Q525),INDIRECT(K525),0)))
    ),
      INDIRECT(ster!$D$14),
   "")," "),"  "," ")),
""),"")</f>
        <v/>
      </c>
      <c r="CW525" s="14" t="str">
        <f t="array" aca="1" ref="CW525" ca="1">IF(H525,IF(AND(AQ525),TRIM(SUBSTITUTE(_xll.MCONCAT(IFERROR(IF(ISNUMBER(INDIRECT(Q525)),IF((INDIRECT(ster!$D$14)&lt;&gt;"")*(INDIRECT(Q525)&lt;&gt;INT(INDIRECT(Q525))),INDIRECT(ster!$D$14) &amp; ": " &amp; INDIRECT(Q525),""),""),"")," "),"  "," ")),""),"")</f>
        <v/>
      </c>
      <c r="CX525" s="14" t="str">
        <f t="array" aca="1" ref="CX525" ca="1">IF(H525,IF(OR(AU525,AV525),TRIM(SUBSTITUTE(_xll.MCONCAT(IF((INDIRECT(ster!$D$14)&lt;&gt;"")*NOT(ISNUMBER(INDIRECT(Q525))),IF(ISERROR(MATCH(INDIRECT(Q525),INDIRECT(K525),0)),IFERROR(IF(INDIRECT(Q525)&lt;&gt;"",INDIRECT(ster!$D$14) &amp; ": " &amp; SUBSTITUTE(INDIRECT(Q525)," "," "),""),""),""),"")," "),"  "," ")),""),"")</f>
        <v/>
      </c>
      <c r="CY525" s="14" t="str">
        <f t="array" aca="1" ref="CY525" ca="1">IF(H525,IF(AE525,TRIM(SUBSTITUTE(_xll.MCONCAT(IF((INDIRECT(ster!$D$14)&lt;&gt;"")*IFERROR(NOT(INDIRECT(AF525)),FALSE),IF(ISERROR(MATCH(INDIRECT(Q525),INDIRECT(K525),0)),IFERROR(IF(INDIRECT(Q525)&lt;&gt;"",INDIRECT(ster!$D$14)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CZ525" s="14" t="str">
        <f t="array" aca="1" ref="CZ525" ca="1">IF(H525,IF(AH525,TRIM(SUBSTITUTE(_xll.MCONCAT(IF((INDIRECT(ster!$D$14)&lt;&gt;"")*IFERROR(NOT(INDIRECT(AI525)),FALSE),IF(ISERROR(MATCH(INDIRECT(Q525),INDIRECT(K525),0)),IFERROR(IF(INDIRECT(Q525)&lt;&gt;"",INDIRECT(ster!$D$14)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DC525" s="14" t="str">
        <f ca="1">SUBSTITUTE(SUBSTITUTE(SUBSTITUTE(SUBSTITUTE(_xll.MCONCAT(DG525:DS525,"■"),"■■","■"),"■■","■"),"■■","■"),"■■","■")</f>
        <v>■</v>
      </c>
      <c r="DD525" s="14" t="str">
        <f t="shared" ca="1" si="9842"/>
        <v/>
      </c>
      <c r="DE525" s="14" t="str">
        <f t="shared" ca="1" si="9843"/>
        <v/>
      </c>
      <c r="DF525" s="14" t="str">
        <f t="shared" ca="1" si="9844"/>
        <v/>
      </c>
      <c r="DG525" s="14" t="str">
        <f t="shared" ca="1" si="9845"/>
        <v/>
      </c>
      <c r="DH525" s="14" t="str">
        <f t="shared" ca="1" si="9846"/>
        <v/>
      </c>
      <c r="DI525" s="14" t="str">
        <f t="shared" ca="1" si="9847"/>
        <v/>
      </c>
      <c r="DJ525" s="14" t="str">
        <f t="shared" ca="1" si="9848"/>
        <v/>
      </c>
      <c r="DK525" s="14" t="str">
        <f t="shared" ca="1" si="9849"/>
        <v/>
      </c>
      <c r="DL525" s="14" t="str">
        <f t="shared" ca="1" si="9850"/>
        <v/>
      </c>
      <c r="DM525" s="14" t="str">
        <f t="shared" ca="1" si="9851"/>
        <v/>
      </c>
      <c r="DN525" s="14" t="str">
        <f t="array" aca="1" ref="DN525" ca="1">IF(CU525&lt;&gt;"","There are errors in the entered values in the following cases: " &amp;SUBSTITUTE(CU525," ",", "),"")</f>
        <v/>
      </c>
      <c r="DO525" s="14" t="str">
        <f t="shared" ca="1" si="9852"/>
        <v/>
      </c>
      <c r="DP525" s="14" t="str">
        <f t="shared" ca="1" si="9853"/>
        <v/>
      </c>
      <c r="DQ525" s="14" t="str">
        <f t="shared" ca="1" si="9854"/>
        <v/>
      </c>
      <c r="DR525" s="14" t="str">
        <f t="shared" ca="1" si="9855"/>
        <v/>
      </c>
      <c r="DS525" s="14" t="str">
        <f t="shared" ca="1" si="9856"/>
        <v/>
      </c>
      <c r="DZ525" s="14" t="b">
        <f t="shared" ca="1" si="9857"/>
        <v>0</v>
      </c>
      <c r="EA525" s="14" t="str">
        <f t="shared" ca="1" si="9858"/>
        <v>Place of living  (q_144)</v>
      </c>
      <c r="EB525" s="14" t="str">
        <f t="shared" ca="1" si="9859"/>
        <v xml:space="preserve">Values must be numeric. </v>
      </c>
      <c r="EC525" s="14" t="str">
        <f t="shared" ca="1" si="9860"/>
        <v xml:space="preserve">Place of living  (q_144): Values must be numeric. </v>
      </c>
      <c r="ED525" s="14" t="str">
        <f t="shared" ca="1" si="9861"/>
        <v/>
      </c>
      <c r="EE525" s="14" t="str">
        <f t="shared" ca="1" si="9862"/>
        <v>Values must be numeric</v>
      </c>
      <c r="EF525" s="14" t="str">
        <f t="shared" ca="1" si="9863"/>
        <v/>
      </c>
      <c r="EG525" s="14" t="str">
        <f t="shared" ca="1" si="9864"/>
        <v/>
      </c>
      <c r="EM525" s="14" t="b">
        <f t="shared" ca="1" si="9865"/>
        <v>1</v>
      </c>
      <c r="EN525" s="14">
        <f t="shared" ca="1" si="9866"/>
        <v>493</v>
      </c>
      <c r="EO525" s="14" t="str">
        <f t="shared" ca="1" si="9867"/>
        <v>q_144</v>
      </c>
      <c r="EP525" s="14" t="str">
        <f t="shared" ca="1" si="9868"/>
        <v xml:space="preserve">Place of living  (q_144): Values must be numeric. </v>
      </c>
      <c r="EQ525" s="14" t="str">
        <f t="shared" ca="1" si="9869"/>
        <v/>
      </c>
    </row>
    <row r="526" spans="2:147" s="14" customFormat="1">
      <c r="B526" s="14" t="str">
        <f t="shared" ca="1" si="9795"/>
        <v/>
      </c>
      <c r="C526" s="14">
        <f t="shared" ca="1" si="9796"/>
        <v>494</v>
      </c>
      <c r="D526" s="14">
        <f t="shared" si="9797"/>
        <v>524</v>
      </c>
      <c r="E526" s="14" t="str">
        <f t="shared" ca="1" si="9798"/>
        <v>D</v>
      </c>
      <c r="F526" s="14" t="str">
        <f t="shared" ca="1" si="9799"/>
        <v>q_144a</v>
      </c>
      <c r="G526" s="14" t="str">
        <f t="shared" ca="1" si="9800"/>
        <v>Lives in Rural Area/Urban</v>
      </c>
      <c r="H526" s="14" t="b">
        <f t="shared" ca="1" si="9801"/>
        <v>1</v>
      </c>
      <c r="I526" s="14" t="str">
        <f ca="1">IF($H526,ADDRESS(3,(D526+1)*2-1,4,,"["&amp;wew!$G$7&amp;"]"&amp;_sheetname_labels)&amp;":"&amp;ADDRESS(2+ster!$B$20,(D526+1)*2-1,4),"")</f>
        <v>[DBTemplate.xlsm]labels!ANI3:ANI61</v>
      </c>
      <c r="J526" s="14">
        <f t="array" aca="1" ref="J526" ca="1">IF(H526,MAX(0,MAX(IF(INDIRECT(I526)&lt;&gt;"",ROW(INDIRECT(I526)),""))-2),"")</f>
        <v>2</v>
      </c>
      <c r="K526" s="14" t="str">
        <f ca="1">IF($H526,IF($J526&gt;0,ADDRESS(3,(D526+1)*2-1,4,,"["&amp;wew!$G$7&amp;"]"&amp;_sheetname_labels)&amp;":"&amp;ADDRESS(2+J526,(D526+1)*2-1,4),""),"")</f>
        <v>[DBTemplate.xlsm]labels!ANI3:ANI4</v>
      </c>
      <c r="L526" s="14" t="str">
        <f ca="1">IF($H526,IF($J526&gt;0,ADDRESS(3,(D526+1)*2,4,,"["&amp;wew!$G$7&amp;"]"&amp;_sheetname_labels)&amp;":"&amp;ADDRESS(2+J526,(D526+1)*2,4),""),"")</f>
        <v>[DBTemplate.xlsm]labels!ANJ3:ANJ4</v>
      </c>
      <c r="M526" s="14">
        <f t="shared" ca="1" si="9802"/>
        <v>0</v>
      </c>
      <c r="N526" s="14">
        <f t="shared" ca="1" si="9803"/>
        <v>2</v>
      </c>
      <c r="O526" s="14" t="str">
        <f t="shared" ca="1" si="9804"/>
        <v>q_144a</v>
      </c>
      <c r="P526" s="14" t="str">
        <f t="shared" ca="1" si="9805"/>
        <v>Lives in Rural Area/Urban</v>
      </c>
      <c r="Q526" s="14" t="str">
        <f ca="1">IF($BP526,ADDRESS(3,D526+1,4,,"["&amp;wew!$G$7&amp;"]"&amp;_sheetname_dataframe)&amp;":"&amp;ADDRESS(2+ster!$C$14,D526+1,4),"")</f>
        <v>[DBTemplate.xlsm]data_frame!TE3:TE3</v>
      </c>
      <c r="R526" s="14" t="str">
        <f>IF($BP526,IF(MID(_xll.FORMULATEXT(INDEX(INDIRECT(Q526),1)),1,1)="=", _xll.FORMULATEXT(INDEX(INDIRECT(Q526),1),2,TRUE),""),"")</f>
        <v/>
      </c>
      <c r="S526" s="14">
        <f t="array" aca="1" ref="S526" ca="1">IF(H526,SUM(IF((IFERROR(INDIRECT(Q526)&lt;&gt;"",FALSE))*(INDIRECT(ster!$D$14)&lt;&gt;""),1,0)),"")</f>
        <v>1</v>
      </c>
      <c r="T526" s="14">
        <f t="array" aca="1" ref="T526" ca="1">IF(H526,IF(M526&gt;0,SUM(IFERROR(1*(MATCH(INDIRECT(Q526),INDIRECT(K526),0)&gt;0),0)*(INDIRECT(ster!$D$14)&lt;&gt;"")*NOT(ISNUMBER(INDIRECT(Q526)))),0),"")</f>
        <v>0</v>
      </c>
      <c r="U526" s="14">
        <f t="array" aca="1" ref="U526" ca="1">IF(H526,SUM((IFERROR(INDIRECT(Q526)="",FALSE))*(INDIRECT(ster!$D$14)&lt;&gt;"")),"")</f>
        <v>0</v>
      </c>
      <c r="V526" s="14">
        <f t="array" aca="1" ref="V526" ca="1">IF(H526,SUM((IFERROR(INDIRECT(Q526)="#ąś",TRUE))*(INDIRECT(ster!$D$14)&lt;&gt;"")),"")</f>
        <v>0</v>
      </c>
      <c r="W526" s="14">
        <f t="array" aca="1" ref="W526" ca="1">IF(H526,SUM(ISNUMBER(INDIRECT(Q526))*(INDIRECT(ster!$D$14)&lt;&gt;"")),"")</f>
        <v>1</v>
      </c>
      <c r="X526" s="14">
        <f t="array" aca="1" ref="X526" ca="1">IF(AND(H526,W526&gt;0),IF(wew!$B$3,MIN(IF((INDIRECT(ster!$D$14)&lt;&gt;"")*IFERROR(INDIRECT($Q526)&lt;&gt;"",FALSE),IFERROR(INDIRECT($Q526),"X"),"X")),"&lt;włącz podświetlanie wartości&gt;"),"—")</f>
        <v>1</v>
      </c>
      <c r="Y526" s="14">
        <f t="array" aca="1" ref="Y526" ca="1">IF(AND(H526,W526&gt;0),IF(wew!$B$3,MAX(IF((INDIRECT(ster!$D$14)&lt;&gt;"")*IFERROR(INDIRECT($Q526)&lt;&gt;"",FALSE),IFERROR(INDIRECT($Q526),"X"),"X")),"&lt;włącz podświetlanie wartości&gt;"),"—")</f>
        <v>1</v>
      </c>
      <c r="Z526" s="14">
        <f t="shared" ca="1" si="9806"/>
        <v>0</v>
      </c>
      <c r="AA526" s="12">
        <f t="shared" ca="1" si="9807"/>
        <v>1</v>
      </c>
      <c r="AB526" s="17">
        <f t="array" aca="1" ref="AB526" ca="1">IF(H526,IF(W526&gt;0,SUM((INDIRECT(ster!$D$14)&lt;&gt;"")*IFERROR((INDIRECT(Q526)&lt;&gt;"")*(INDIRECT(Q526)=INT(INDIRECT(Q526))),0)),0),"")</f>
        <v>1</v>
      </c>
      <c r="AC526" s="17">
        <f t="array" aca="1" ref="AC526" ca="1">IF(H526,W526-AB526,"")</f>
        <v>0</v>
      </c>
      <c r="AD526" s="17">
        <f t="shared" ca="1" si="9808"/>
        <v>1</v>
      </c>
      <c r="AE526" s="17" t="b">
        <f t="shared" ca="1" si="9809"/>
        <v>0</v>
      </c>
      <c r="AF526" s="17" t="str">
        <f ca="1">IF(AE526,IF($H526,ADDRESS(3,D526+2,4,,"["&amp;wew!$G$7&amp;"]"&amp;_sheetname_dataframe)&amp;":"&amp;ADDRESS(2+ster!$C$14,D526+2,4),""),"")</f>
        <v/>
      </c>
      <c r="AG526" s="17" t="str">
        <f t="shared" ca="1" si="9810"/>
        <v/>
      </c>
      <c r="AH526" s="17" t="b">
        <f t="shared" ca="1" si="9811"/>
        <v>0</v>
      </c>
      <c r="AI526" s="17" t="str">
        <f ca="1">IF(AH526,IF($H526,ADDRESS(3,D526+3,4,,"["&amp;wew!$G$7&amp;"]"&amp;_sheetname_dataframe)&amp;":"&amp;ADDRESS(2+ster!$C$14,D526+3,4),""),"")</f>
        <v/>
      </c>
      <c r="AJ526" s="17" t="str">
        <f t="shared" ca="1" si="9812"/>
        <v/>
      </c>
      <c r="AK526" s="17" t="b">
        <f t="shared" ca="1" si="9813"/>
        <v>0</v>
      </c>
      <c r="AL526" s="17" t="b">
        <f t="shared" ca="1" si="9814"/>
        <v>0</v>
      </c>
      <c r="AM526" s="17" t="b">
        <f t="shared" ca="1" si="9815"/>
        <v>0</v>
      </c>
      <c r="AN526" s="17">
        <f t="shared" ca="1" si="9816"/>
        <v>0</v>
      </c>
      <c r="AO526" s="24" t="str">
        <f t="shared" ca="1" si="9817"/>
        <v/>
      </c>
      <c r="AP526" s="24" t="str">
        <f t="shared" ca="1" si="9818"/>
        <v/>
      </c>
      <c r="AQ526" s="17" t="b">
        <f t="shared" ca="1" si="9819"/>
        <v>0</v>
      </c>
      <c r="AR526" s="17" t="b">
        <f t="shared" ca="1" si="9820"/>
        <v>0</v>
      </c>
      <c r="AS526" s="17" t="b">
        <f t="shared" ca="1" si="9821"/>
        <v>0</v>
      </c>
      <c r="AT526" s="17" t="b">
        <f t="shared" ca="1" si="9822"/>
        <v>0</v>
      </c>
      <c r="AU526" s="17" t="b">
        <f t="shared" ca="1" si="9823"/>
        <v>1</v>
      </c>
      <c r="AV526" s="17" t="b">
        <f t="shared" ca="1" si="9824"/>
        <v>0</v>
      </c>
      <c r="AW526" s="17" t="b">
        <f t="shared" ca="1" si="9825"/>
        <v>1</v>
      </c>
      <c r="AX526" s="14" t="b">
        <f t="array" aca="1" ref="AX526" ca="1">IF(H526,N526&gt;0,"")</f>
        <v>1</v>
      </c>
      <c r="AY526" s="17" t="str">
        <f t="shared" ca="1" si="9826"/>
        <v>C3:C4</v>
      </c>
      <c r="AZ526" s="17" t="b">
        <f t="array" aca="1" ref="AZ526" ca="1">IF(AY526&lt;&gt;"",SUM(1*ISERROR(MATCH(INDIRECT(AY526),INDIRECT(K526),0)))=0,"")</f>
        <v>1</v>
      </c>
      <c r="BA526" s="17" t="b">
        <f t="shared" ca="1" si="9827"/>
        <v>1</v>
      </c>
      <c r="BB526" s="17" t="b">
        <v>0</v>
      </c>
      <c r="BC526" s="17" t="b">
        <f t="shared" ca="1" si="9828"/>
        <v>1</v>
      </c>
      <c r="BD526" s="17" t="b">
        <f t="shared" ca="1" si="9829"/>
        <v>0</v>
      </c>
      <c r="BE526" s="17" t="b">
        <f t="shared" ca="1" si="9830"/>
        <v>0</v>
      </c>
      <c r="BF526" s="17" t="b">
        <f t="shared" ca="1" si="9831"/>
        <v>0</v>
      </c>
      <c r="BG526" s="17" t="b">
        <f t="shared" ca="1" si="9832"/>
        <v>0</v>
      </c>
      <c r="BH526" s="17" t="b">
        <f t="shared" ca="1" si="9833"/>
        <v>1</v>
      </c>
      <c r="BI526" s="17">
        <f t="shared" ca="1" si="9834"/>
        <v>2</v>
      </c>
      <c r="BJ526" s="17" t="b">
        <f t="shared" ca="1" si="9835"/>
        <v>0</v>
      </c>
      <c r="BK526" s="17" t="str">
        <f t="shared" ca="1" si="9836"/>
        <v/>
      </c>
      <c r="BL526" s="17" t="str">
        <f t="shared" ca="1" si="9837"/>
        <v/>
      </c>
      <c r="BM526" s="17" t="str">
        <f t="shared" ca="1" si="9838"/>
        <v>F</v>
      </c>
      <c r="BN526" s="17" t="str">
        <f t="shared" ca="1" si="9839"/>
        <v>F</v>
      </c>
      <c r="BO526" s="17" t="str">
        <f t="shared" ca="1" si="9840"/>
        <v>N</v>
      </c>
      <c r="BP526" s="14" t="b">
        <f t="shared" ca="1" si="9841"/>
        <v>1</v>
      </c>
      <c r="BQ526" s="35"/>
      <c r="BX526" s="16"/>
      <c r="BY526" s="16"/>
      <c r="BZ526" s="16"/>
      <c r="CA526" s="16"/>
      <c r="CB526" s="16"/>
      <c r="CC526" s="16"/>
      <c r="CD526" s="16"/>
      <c r="CE526" s="16"/>
      <c r="CF526" s="16"/>
      <c r="CN526" s="14">
        <f ca="1">IF(H526,IFERROR(IsVariableNameLegal(O526),0),0)</f>
        <v>0</v>
      </c>
      <c r="CO526" s="14" t="str">
        <f t="array" aca="1" ref="CO526" ca="1">IF(H526,IF(COUNTIF(INDIRECT(wew!$C$13),O526)&gt;1,TRIM(SUBSTITUTE(_xll.MCONCAT(IF((INDIRECT(wew!$C$13)=O526)*(COLUMN(INDIRECT(wew!$C$13))&lt;&gt;D526+1),-1+COLUMN(INDIRECT(wew!$C$13)),"")," "),"  "," ")),""),"")</f>
        <v/>
      </c>
      <c r="CP526" s="14" t="str">
        <f t="array" aca="1" ref="CP526" ca="1">IF(P526&lt;&gt;"",IF(LEN(P526)&gt;150,1,""),"")</f>
        <v/>
      </c>
      <c r="CQ526" s="14" t="str">
        <f t="array" aca="1" ref="CQ526" ca="1">IF(AND(H526,NOT(ster!$J$3)),IF(COUNTIF(INDIRECT(wew!$C$15),P526)&gt;1,TRIM(SUBSTITUTE(_xll.MCONCAT(IF((INDIRECT(wew!$C$15)=P526)*(COLUMN(INDIRECT(wew!$C$15))&lt;&gt;D526+1),-1+COLUMN(INDIRECT(wew!$C$15)),"")," "),"  "," ")),""),"")</f>
        <v/>
      </c>
      <c r="CR526" s="14" t="str">
        <f t="array" aca="1" ref="CR526" ca="1">IF(H526,IF(AND(W526&gt;0,AO526&lt;&gt;""),TRIM(SUBSTITUTE(_xll.MCONCAT(IFERROR(IF(ISNUMBER(INDIRECT(Q526)),IF((INDIRECT(ster!$D$14)&lt;&gt;"")*(INDIRECT(Q526)&lt;AO526),INDIRECT(ster!$D$14) &amp; ": " &amp;  SUBSTITUTE(IF( AV526,IFERROR(TEXT(INDIRECT(Q526),"rrrr-mm-dd") &amp;" (" &amp; INDIRECT(Q526) &amp;")",INDIRECT(Q526)),INDIRECT(Q526))," "," "),""),""),"")," "),"  "," ")),""),"")</f>
        <v/>
      </c>
      <c r="CS526" s="14" t="str">
        <f t="array" aca="1" ref="CS526" ca="1">IF(H526,IF(AND(W526&gt;0,AP526&lt;&gt;""),TRIM(SUBSTITUTE(_xll.MCONCAT(IFERROR(IF(ISNUMBER(INDIRECT(Q526)),IF((INDIRECT(ster!$D$14)&lt;&gt;"")*(INDIRECT(Q526)&gt;AP526),INDIRECT(ster!$D$14) &amp; ": " &amp;  SUBSTITUTE(IF( AV526,IFERROR(TEXT(INDIRECT(Q526),"rrrr-mm-dd")&amp;" (" &amp; INDIRECT(Q526) &amp;")",INDIRECT(Q526)),INDIRECT(Q526))," "," "),""),""),"")," "),"  "," ")),""),"")</f>
        <v/>
      </c>
      <c r="CT526" s="14" t="str">
        <f t="array" aca="1" ref="CT526" ca="1">IF(H526,IF(AND(N526&gt;0,AR526),TRIM(SUBSTITUTE(_xll.MCONCAT(IFERROR(IF(ISNUMBER(INDIRECT(Q526)),IF((INDIRECT(ster!$D$14)&lt;&gt;"")*(IFERROR(0*(MATCH(INDIRECT(Q526),INDIRECT(K526),0)&gt;0),1)),INDIRECT(ster!$D$14) &amp; ": " &amp;  SUBSTITUTE(IF( AV526,IFERROR(TEXT(INDIRECT(Q526),"rrrr-mm-dd")&amp;" (" &amp; INDIRECT(Q526) &amp;")",INDIRECT(Q526)),INDIRECT(Q526))," "," "),""),""),"")," "),"  "," ")),""),"")</f>
        <v/>
      </c>
      <c r="CU526" s="14" t="str">
        <f t="array" aca="1" ref="CU526" ca="1">IF(H526,IF(AND(V526&gt;0),TRIM(SUBSTITUTE(_xll.MCONCAT(IF((INDIRECT(ster!$D$14)&lt;&gt;"")*(IFERROR(0*(INDIRECT(Q526)&lt;&gt;""),1)),INDIRECT(ster!$D$14),"")," "),"  "," ")),""),"")</f>
        <v/>
      </c>
      <c r="CV526" s="14" t="str">
        <f t="array" aca="1" ref="CV526" ca="1">IF(H526,IF(AS526,
TRIM(SUBSTITUTE(_xll.MCONCAT(IF(
   (INDIRECT(ster!$D$14)&lt;&gt;"")*
   ((INDIRECT(Q526)="")+
      NOT(ISNUMBER(INDIRECT(Q526)))*
      NOT(ISERROR(MATCH(INDIRECT(Q526),INDIRECT(K526),0)))
    ),
      INDIRECT(ster!$D$14),
   "")," "),"  "," ")),
""),"")</f>
        <v/>
      </c>
      <c r="CW526" s="14" t="str">
        <f t="array" aca="1" ref="CW526" ca="1">IF(H526,IF(AND(AQ526),TRIM(SUBSTITUTE(_xll.MCONCAT(IFERROR(IF(ISNUMBER(INDIRECT(Q526)),IF((INDIRECT(ster!$D$14)&lt;&gt;"")*(INDIRECT(Q526)&lt;&gt;INT(INDIRECT(Q526))),INDIRECT(ster!$D$14) &amp; ": " &amp; INDIRECT(Q526),""),""),"")," "),"  "," ")),""),"")</f>
        <v/>
      </c>
      <c r="CX526" s="14" t="str">
        <f t="array" aca="1" ref="CX526" ca="1">IF(H526,IF(OR(AU526,AV526),TRIM(SUBSTITUTE(_xll.MCONCAT(IF((INDIRECT(ster!$D$14)&lt;&gt;"")*NOT(ISNUMBER(INDIRECT(Q526))),IF(ISERROR(MATCH(INDIRECT(Q526),INDIRECT(K526),0)),IFERROR(IF(INDIRECT(Q526)&lt;&gt;"",INDIRECT(ster!$D$14) &amp; ": " &amp; SUBSTITUTE(INDIRECT(Q526)," "," "),""),""),""),"")," "),"  "," ")),""),"")</f>
        <v/>
      </c>
      <c r="CY526" s="14" t="str">
        <f t="array" aca="1" ref="CY526" ca="1">IF(H526,IF(AE526,TRIM(SUBSTITUTE(_xll.MCONCAT(IF((INDIRECT(ster!$D$14)&lt;&gt;"")*IFERROR(NOT(INDIRECT(AF526)),FALSE),IF(ISERROR(MATCH(INDIRECT(Q526),INDIRECT(K526),0)),IFERROR(IF(INDIRECT(Q526)&lt;&gt;"",INDIRECT(ster!$D$14)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CZ526" s="14" t="str">
        <f t="array" aca="1" ref="CZ526" ca="1">IF(H526,IF(AH526,TRIM(SUBSTITUTE(_xll.MCONCAT(IF((INDIRECT(ster!$D$14)&lt;&gt;"")*IFERROR(NOT(INDIRECT(AI526)),FALSE),IF(ISERROR(MATCH(INDIRECT(Q526),INDIRECT(K526),0)),IFERROR(IF(INDIRECT(Q526)&lt;&gt;"",INDIRECT(ster!$D$14)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DC526" s="14" t="str">
        <f ca="1">SUBSTITUTE(SUBSTITUTE(SUBSTITUTE(SUBSTITUTE(_xll.MCONCAT(DG526:DS526,"■"),"■■","■"),"■■","■"),"■■","■"),"■■","■")</f>
        <v>■</v>
      </c>
      <c r="DD526" s="14" t="str">
        <f t="shared" ca="1" si="9842"/>
        <v/>
      </c>
      <c r="DE526" s="14" t="str">
        <f t="shared" ca="1" si="9843"/>
        <v/>
      </c>
      <c r="DF526" s="14" t="str">
        <f t="shared" ca="1" si="9844"/>
        <v/>
      </c>
      <c r="DG526" s="14" t="str">
        <f t="shared" ca="1" si="9845"/>
        <v/>
      </c>
      <c r="DH526" s="14" t="str">
        <f t="shared" ca="1" si="9846"/>
        <v/>
      </c>
      <c r="DI526" s="14" t="str">
        <f t="shared" ca="1" si="9847"/>
        <v/>
      </c>
      <c r="DJ526" s="14" t="str">
        <f t="shared" ca="1" si="9848"/>
        <v/>
      </c>
      <c r="DK526" s="14" t="str">
        <f t="shared" ca="1" si="9849"/>
        <v/>
      </c>
      <c r="DL526" s="14" t="str">
        <f t="shared" ca="1" si="9850"/>
        <v/>
      </c>
      <c r="DM526" s="14" t="str">
        <f t="shared" ca="1" si="9851"/>
        <v/>
      </c>
      <c r="DN526" s="14" t="str">
        <f t="array" aca="1" ref="DN526" ca="1">IF(CU526&lt;&gt;"","There are errors in the entered values in the following cases: " &amp;SUBSTITUTE(CU526," ",", "),"")</f>
        <v/>
      </c>
      <c r="DO526" s="14" t="str">
        <f t="shared" ca="1" si="9852"/>
        <v/>
      </c>
      <c r="DP526" s="14" t="str">
        <f t="shared" ca="1" si="9853"/>
        <v/>
      </c>
      <c r="DQ526" s="14" t="str">
        <f t="shared" ca="1" si="9854"/>
        <v/>
      </c>
      <c r="DR526" s="14" t="str">
        <f t="shared" ca="1" si="9855"/>
        <v/>
      </c>
      <c r="DS526" s="14" t="str">
        <f t="shared" ca="1" si="9856"/>
        <v/>
      </c>
      <c r="DZ526" s="14" t="b">
        <f t="shared" ca="1" si="9857"/>
        <v>0</v>
      </c>
      <c r="EA526" s="14" t="str">
        <f t="shared" ca="1" si="9858"/>
        <v>Lives in Rural Area/Urban (q_144a)</v>
      </c>
      <c r="EB526" s="14" t="str">
        <f t="shared" ca="1" si="9859"/>
        <v xml:space="preserve">Values must be numeric. </v>
      </c>
      <c r="EC526" s="14" t="str">
        <f t="shared" ca="1" si="9860"/>
        <v xml:space="preserve">Lives in Rural Area/Urban (q_144a): Values must be numeric. </v>
      </c>
      <c r="ED526" s="14" t="str">
        <f t="shared" ca="1" si="9861"/>
        <v/>
      </c>
      <c r="EE526" s="14" t="str">
        <f t="shared" ca="1" si="9862"/>
        <v>Values must be numeric</v>
      </c>
      <c r="EF526" s="14" t="str">
        <f t="shared" ca="1" si="9863"/>
        <v/>
      </c>
      <c r="EG526" s="14" t="str">
        <f t="shared" ca="1" si="9864"/>
        <v/>
      </c>
      <c r="EM526" s="14" t="b">
        <f t="shared" ca="1" si="9865"/>
        <v>1</v>
      </c>
      <c r="EN526" s="14">
        <f t="shared" ca="1" si="9866"/>
        <v>494</v>
      </c>
      <c r="EO526" s="14" t="str">
        <f t="shared" ca="1" si="9867"/>
        <v>q_144a</v>
      </c>
      <c r="EP526" s="14" t="str">
        <f t="shared" ca="1" si="9868"/>
        <v xml:space="preserve">Lives in Rural Area/Urban (q_144a): Values must be numeric. </v>
      </c>
      <c r="EQ526" s="14" t="str">
        <f t="shared" ca="1" si="9869"/>
        <v/>
      </c>
    </row>
    <row r="527" spans="2:147" s="14" customFormat="1">
      <c r="B527" s="14" t="str">
        <f t="shared" ca="1" si="9795"/>
        <v/>
      </c>
      <c r="C527" s="14">
        <f t="shared" ca="1" si="9796"/>
        <v>495</v>
      </c>
      <c r="D527" s="14">
        <f t="shared" si="9797"/>
        <v>525</v>
      </c>
      <c r="E527" s="14" t="str">
        <f t="shared" ca="1" si="9798"/>
        <v>D</v>
      </c>
      <c r="F527" s="14" t="str">
        <f t="shared" ca="1" si="9799"/>
        <v>q_144b</v>
      </c>
      <c r="G527" s="14" t="str">
        <f t="shared" ca="1" si="9800"/>
        <v>Lives near sewege plant</v>
      </c>
      <c r="H527" s="14" t="b">
        <f t="shared" ca="1" si="9801"/>
        <v>1</v>
      </c>
      <c r="I527" s="14" t="str">
        <f ca="1">IF($H527,ADDRESS(3,(D527+1)*2-1,4,,"["&amp;wew!$G$7&amp;"]"&amp;_sheetname_labels)&amp;":"&amp;ADDRESS(2+ster!$B$20,(D527+1)*2-1,4),"")</f>
        <v>[DBTemplate.xlsm]labels!ANK3:ANK61</v>
      </c>
      <c r="J527" s="14">
        <f t="array" aca="1" ref="J527" ca="1">IF(H527,MAX(0,MAX(IF(INDIRECT(I527)&lt;&gt;"",ROW(INDIRECT(I527)),""))-2),"")</f>
        <v>2</v>
      </c>
      <c r="K527" s="14" t="str">
        <f ca="1">IF($H527,IF($J527&gt;0,ADDRESS(3,(D527+1)*2-1,4,,"["&amp;wew!$G$7&amp;"]"&amp;_sheetname_labels)&amp;":"&amp;ADDRESS(2+J527,(D527+1)*2-1,4),""),"")</f>
        <v>[DBTemplate.xlsm]labels!ANK3:ANK4</v>
      </c>
      <c r="L527" s="14" t="str">
        <f ca="1">IF($H527,IF($J527&gt;0,ADDRESS(3,(D527+1)*2,4,,"["&amp;wew!$G$7&amp;"]"&amp;_sheetname_labels)&amp;":"&amp;ADDRESS(2+J527,(D527+1)*2,4),""),"")</f>
        <v>[DBTemplate.xlsm]labels!ANL3:ANL4</v>
      </c>
      <c r="M527" s="14">
        <f t="shared" ca="1" si="9802"/>
        <v>0</v>
      </c>
      <c r="N527" s="14">
        <f t="shared" ca="1" si="9803"/>
        <v>2</v>
      </c>
      <c r="O527" s="14" t="str">
        <f t="shared" ca="1" si="9804"/>
        <v>q_144b</v>
      </c>
      <c r="P527" s="14" t="str">
        <f t="shared" ca="1" si="9805"/>
        <v>Lives near sewege plant</v>
      </c>
      <c r="Q527" s="14" t="str">
        <f ca="1">IF($BP527,ADDRESS(3,D527+1,4,,"["&amp;wew!$G$7&amp;"]"&amp;_sheetname_dataframe)&amp;":"&amp;ADDRESS(2+ster!$C$14,D527+1,4),"")</f>
        <v>[DBTemplate.xlsm]data_frame!TF3:TF3</v>
      </c>
      <c r="R527" s="14" t="str">
        <f>IF($BP527,IF(MID(_xll.FORMULATEXT(INDEX(INDIRECT(Q527),1)),1,1)="=", _xll.FORMULATEXT(INDEX(INDIRECT(Q527),1),2,TRUE),""),"")</f>
        <v/>
      </c>
      <c r="S527" s="14">
        <f t="array" aca="1" ref="S527" ca="1">IF(H527,SUM(IF((IFERROR(INDIRECT(Q527)&lt;&gt;"",FALSE))*(INDIRECT(ster!$D$14)&lt;&gt;""),1,0)),"")</f>
        <v>1</v>
      </c>
      <c r="T527" s="14">
        <f t="array" aca="1" ref="T527" ca="1">IF(H527,IF(M527&gt;0,SUM(IFERROR(1*(MATCH(INDIRECT(Q527),INDIRECT(K527),0)&gt;0),0)*(INDIRECT(ster!$D$14)&lt;&gt;"")*NOT(ISNUMBER(INDIRECT(Q527)))),0),"")</f>
        <v>0</v>
      </c>
      <c r="U527" s="14">
        <f t="array" aca="1" ref="U527" ca="1">IF(H527,SUM((IFERROR(INDIRECT(Q527)="",FALSE))*(INDIRECT(ster!$D$14)&lt;&gt;"")),"")</f>
        <v>0</v>
      </c>
      <c r="V527" s="14">
        <f t="array" aca="1" ref="V527" ca="1">IF(H527,SUM((IFERROR(INDIRECT(Q527)="#ąś",TRUE))*(INDIRECT(ster!$D$14)&lt;&gt;"")),"")</f>
        <v>0</v>
      </c>
      <c r="W527" s="14">
        <f t="array" aca="1" ref="W527" ca="1">IF(H527,SUM(ISNUMBER(INDIRECT(Q527))*(INDIRECT(ster!$D$14)&lt;&gt;"")),"")</f>
        <v>1</v>
      </c>
      <c r="X527" s="14">
        <f t="array" aca="1" ref="X527" ca="1">IF(AND(H527,W527&gt;0),IF(wew!$B$3,MIN(IF((INDIRECT(ster!$D$14)&lt;&gt;"")*IFERROR(INDIRECT($Q527)&lt;&gt;"",FALSE),IFERROR(INDIRECT($Q527),"X"),"X")),"&lt;włącz podświetlanie wartości&gt;"),"—")</f>
        <v>2</v>
      </c>
      <c r="Y527" s="14">
        <f t="array" aca="1" ref="Y527" ca="1">IF(AND(H527,W527&gt;0),IF(wew!$B$3,MAX(IF((INDIRECT(ster!$D$14)&lt;&gt;"")*IFERROR(INDIRECT($Q527)&lt;&gt;"",FALSE),IFERROR(INDIRECT($Q527),"X"),"X")),"&lt;włącz podświetlanie wartości&gt;"),"—")</f>
        <v>2</v>
      </c>
      <c r="Z527" s="14">
        <f t="shared" ca="1" si="9806"/>
        <v>0</v>
      </c>
      <c r="AA527" s="12">
        <f t="shared" ca="1" si="9807"/>
        <v>1</v>
      </c>
      <c r="AB527" s="17">
        <f t="array" aca="1" ref="AB527" ca="1">IF(H527,IF(W527&gt;0,SUM((INDIRECT(ster!$D$14)&lt;&gt;"")*IFERROR((INDIRECT(Q527)&lt;&gt;"")*(INDIRECT(Q527)=INT(INDIRECT(Q527))),0)),0),"")</f>
        <v>1</v>
      </c>
      <c r="AC527" s="17">
        <f t="array" aca="1" ref="AC527" ca="1">IF(H527,W527-AB527,"")</f>
        <v>0</v>
      </c>
      <c r="AD527" s="17">
        <f t="shared" ca="1" si="9808"/>
        <v>1</v>
      </c>
      <c r="AE527" s="17" t="b">
        <f t="shared" ca="1" si="9809"/>
        <v>0</v>
      </c>
      <c r="AF527" s="17" t="str">
        <f ca="1">IF(AE527,IF($H527,ADDRESS(3,D527+2,4,,"["&amp;wew!$G$7&amp;"]"&amp;_sheetname_dataframe)&amp;":"&amp;ADDRESS(2+ster!$C$14,D527+2,4),""),"")</f>
        <v/>
      </c>
      <c r="AG527" s="17" t="str">
        <f t="shared" ca="1" si="9810"/>
        <v/>
      </c>
      <c r="AH527" s="17" t="b">
        <f t="shared" ca="1" si="9811"/>
        <v>0</v>
      </c>
      <c r="AI527" s="17" t="str">
        <f ca="1">IF(AH527,IF($H527,ADDRESS(3,D527+3,4,,"["&amp;wew!$G$7&amp;"]"&amp;_sheetname_dataframe)&amp;":"&amp;ADDRESS(2+ster!$C$14,D527+3,4),""),"")</f>
        <v/>
      </c>
      <c r="AJ527" s="17" t="str">
        <f t="shared" ca="1" si="9812"/>
        <v/>
      </c>
      <c r="AK527" s="17" t="b">
        <f t="shared" ca="1" si="9813"/>
        <v>0</v>
      </c>
      <c r="AL527" s="17" t="b">
        <f t="shared" ca="1" si="9814"/>
        <v>0</v>
      </c>
      <c r="AM527" s="17" t="b">
        <f t="shared" ca="1" si="9815"/>
        <v>0</v>
      </c>
      <c r="AN527" s="17">
        <f t="shared" ca="1" si="9816"/>
        <v>0</v>
      </c>
      <c r="AO527" s="24" t="str">
        <f t="shared" ca="1" si="9817"/>
        <v/>
      </c>
      <c r="AP527" s="24" t="str">
        <f t="shared" ca="1" si="9818"/>
        <v/>
      </c>
      <c r="AQ527" s="17" t="b">
        <f t="shared" ca="1" si="9819"/>
        <v>0</v>
      </c>
      <c r="AR527" s="17" t="b">
        <f t="shared" ca="1" si="9820"/>
        <v>0</v>
      </c>
      <c r="AS527" s="17" t="b">
        <f t="shared" ca="1" si="9821"/>
        <v>0</v>
      </c>
      <c r="AT527" s="17" t="b">
        <f t="shared" ca="1" si="9822"/>
        <v>0</v>
      </c>
      <c r="AU527" s="17" t="b">
        <f t="shared" ca="1" si="9823"/>
        <v>1</v>
      </c>
      <c r="AV527" s="17" t="b">
        <f t="shared" ca="1" si="9824"/>
        <v>0</v>
      </c>
      <c r="AW527" s="17" t="b">
        <f t="shared" ca="1" si="9825"/>
        <v>1</v>
      </c>
      <c r="AX527" s="14" t="b">
        <f t="array" aca="1" ref="AX527" ca="1">IF(H527,N527&gt;0,"")</f>
        <v>1</v>
      </c>
      <c r="AY527" s="17" t="str">
        <f t="shared" ca="1" si="9826"/>
        <v>C3:C4</v>
      </c>
      <c r="AZ527" s="17" t="b">
        <f t="array" aca="1" ref="AZ527" ca="1">IF(AY527&lt;&gt;"",SUM(1*ISERROR(MATCH(INDIRECT(AY527),INDIRECT(K527),0)))=0,"")</f>
        <v>1</v>
      </c>
      <c r="BA527" s="17" t="b">
        <f t="shared" ca="1" si="9827"/>
        <v>1</v>
      </c>
      <c r="BB527" s="17" t="b">
        <v>0</v>
      </c>
      <c r="BC527" s="17" t="b">
        <f t="shared" ca="1" si="9828"/>
        <v>1</v>
      </c>
      <c r="BD527" s="17" t="b">
        <f t="shared" ca="1" si="9829"/>
        <v>0</v>
      </c>
      <c r="BE527" s="17" t="b">
        <f t="shared" ca="1" si="9830"/>
        <v>0</v>
      </c>
      <c r="BF527" s="17" t="b">
        <f t="shared" ca="1" si="9831"/>
        <v>0</v>
      </c>
      <c r="BG527" s="17" t="b">
        <f t="shared" ca="1" si="9832"/>
        <v>0</v>
      </c>
      <c r="BH527" s="17" t="b">
        <f t="shared" ca="1" si="9833"/>
        <v>1</v>
      </c>
      <c r="BI527" s="17">
        <f t="shared" ca="1" si="9834"/>
        <v>2</v>
      </c>
      <c r="BJ527" s="17" t="b">
        <f t="shared" ca="1" si="9835"/>
        <v>0</v>
      </c>
      <c r="BK527" s="17" t="str">
        <f t="shared" ca="1" si="9836"/>
        <v/>
      </c>
      <c r="BL527" s="17" t="str">
        <f t="shared" ca="1" si="9837"/>
        <v/>
      </c>
      <c r="BM527" s="17" t="str">
        <f t="shared" ca="1" si="9838"/>
        <v>F</v>
      </c>
      <c r="BN527" s="17" t="str">
        <f t="shared" ca="1" si="9839"/>
        <v>F</v>
      </c>
      <c r="BO527" s="17" t="str">
        <f t="shared" ca="1" si="9840"/>
        <v>N</v>
      </c>
      <c r="BP527" s="14" t="b">
        <f t="shared" ca="1" si="9841"/>
        <v>1</v>
      </c>
      <c r="BQ527" s="35"/>
      <c r="BX527" s="16"/>
      <c r="BY527" s="16"/>
      <c r="BZ527" s="16"/>
      <c r="CA527" s="16"/>
      <c r="CB527" s="16"/>
      <c r="CC527" s="16"/>
      <c r="CD527" s="16"/>
      <c r="CE527" s="16"/>
      <c r="CF527" s="16"/>
      <c r="CN527" s="14">
        <f ca="1">IF(H527,IFERROR(IsVariableNameLegal(O527),0),0)</f>
        <v>0</v>
      </c>
      <c r="CO527" s="14" t="str">
        <f t="array" aca="1" ref="CO527" ca="1">IF(H527,IF(COUNTIF(INDIRECT(wew!$C$13),O527)&gt;1,TRIM(SUBSTITUTE(_xll.MCONCAT(IF((INDIRECT(wew!$C$13)=O527)*(COLUMN(INDIRECT(wew!$C$13))&lt;&gt;D527+1),-1+COLUMN(INDIRECT(wew!$C$13)),"")," "),"  "," ")),""),"")</f>
        <v/>
      </c>
      <c r="CP527" s="14" t="str">
        <f t="array" aca="1" ref="CP527" ca="1">IF(P527&lt;&gt;"",IF(LEN(P527)&gt;150,1,""),"")</f>
        <v/>
      </c>
      <c r="CQ527" s="14" t="str">
        <f t="array" aca="1" ref="CQ527" ca="1">IF(AND(H527,NOT(ster!$J$3)),IF(COUNTIF(INDIRECT(wew!$C$15),P527)&gt;1,TRIM(SUBSTITUTE(_xll.MCONCAT(IF((INDIRECT(wew!$C$15)=P527)*(COLUMN(INDIRECT(wew!$C$15))&lt;&gt;D527+1),-1+COLUMN(INDIRECT(wew!$C$15)),"")," "),"  "," ")),""),"")</f>
        <v/>
      </c>
      <c r="CR527" s="14" t="str">
        <f t="array" aca="1" ref="CR527" ca="1">IF(H527,IF(AND(W527&gt;0,AO527&lt;&gt;""),TRIM(SUBSTITUTE(_xll.MCONCAT(IFERROR(IF(ISNUMBER(INDIRECT(Q527)),IF((INDIRECT(ster!$D$14)&lt;&gt;"")*(INDIRECT(Q527)&lt;AO527),INDIRECT(ster!$D$14) &amp; ": " &amp;  SUBSTITUTE(IF( AV527,IFERROR(TEXT(INDIRECT(Q527),"rrrr-mm-dd") &amp;" (" &amp; INDIRECT(Q527) &amp;")",INDIRECT(Q527)),INDIRECT(Q527))," "," "),""),""),"")," "),"  "," ")),""),"")</f>
        <v/>
      </c>
      <c r="CS527" s="14" t="str">
        <f t="array" aca="1" ref="CS527" ca="1">IF(H527,IF(AND(W527&gt;0,AP527&lt;&gt;""),TRIM(SUBSTITUTE(_xll.MCONCAT(IFERROR(IF(ISNUMBER(INDIRECT(Q527)),IF((INDIRECT(ster!$D$14)&lt;&gt;"")*(INDIRECT(Q527)&gt;AP527),INDIRECT(ster!$D$14) &amp; ": " &amp;  SUBSTITUTE(IF( AV527,IFERROR(TEXT(INDIRECT(Q527),"rrrr-mm-dd")&amp;" (" &amp; INDIRECT(Q527) &amp;")",INDIRECT(Q527)),INDIRECT(Q527))," "," "),""),""),"")," "),"  "," ")),""),"")</f>
        <v/>
      </c>
      <c r="CT527" s="14" t="str">
        <f t="array" aca="1" ref="CT527" ca="1">IF(H527,IF(AND(N527&gt;0,AR527),TRIM(SUBSTITUTE(_xll.MCONCAT(IFERROR(IF(ISNUMBER(INDIRECT(Q527)),IF((INDIRECT(ster!$D$14)&lt;&gt;"")*(IFERROR(0*(MATCH(INDIRECT(Q527),INDIRECT(K527),0)&gt;0),1)),INDIRECT(ster!$D$14) &amp; ": " &amp;  SUBSTITUTE(IF( AV527,IFERROR(TEXT(INDIRECT(Q527),"rrrr-mm-dd")&amp;" (" &amp; INDIRECT(Q527) &amp;")",INDIRECT(Q527)),INDIRECT(Q527))," "," "),""),""),"")," "),"  "," ")),""),"")</f>
        <v/>
      </c>
      <c r="CU527" s="14" t="str">
        <f t="array" aca="1" ref="CU527" ca="1">IF(H527,IF(AND(V527&gt;0),TRIM(SUBSTITUTE(_xll.MCONCAT(IF((INDIRECT(ster!$D$14)&lt;&gt;"")*(IFERROR(0*(INDIRECT(Q527)&lt;&gt;""),1)),INDIRECT(ster!$D$14),"")," "),"  "," ")),""),"")</f>
        <v/>
      </c>
      <c r="CV527" s="14" t="str">
        <f t="array" aca="1" ref="CV527" ca="1">IF(H527,IF(AS527,
TRIM(SUBSTITUTE(_xll.MCONCAT(IF(
   (INDIRECT(ster!$D$14)&lt;&gt;"")*
   ((INDIRECT(Q527)="")+
      NOT(ISNUMBER(INDIRECT(Q527)))*
      NOT(ISERROR(MATCH(INDIRECT(Q527),INDIRECT(K527),0)))
    ),
      INDIRECT(ster!$D$14),
   "")," "),"  "," ")),
""),"")</f>
        <v/>
      </c>
      <c r="CW527" s="14" t="str">
        <f t="array" aca="1" ref="CW527" ca="1">IF(H527,IF(AND(AQ527),TRIM(SUBSTITUTE(_xll.MCONCAT(IFERROR(IF(ISNUMBER(INDIRECT(Q527)),IF((INDIRECT(ster!$D$14)&lt;&gt;"")*(INDIRECT(Q527)&lt;&gt;INT(INDIRECT(Q527))),INDIRECT(ster!$D$14) &amp; ": " &amp; INDIRECT(Q527),""),""),"")," "),"  "," ")),""),"")</f>
        <v/>
      </c>
      <c r="CX527" s="14" t="str">
        <f t="array" aca="1" ref="CX527" ca="1">IF(H527,IF(OR(AU527,AV527),TRIM(SUBSTITUTE(_xll.MCONCAT(IF((INDIRECT(ster!$D$14)&lt;&gt;"")*NOT(ISNUMBER(INDIRECT(Q527))),IF(ISERROR(MATCH(INDIRECT(Q527),INDIRECT(K527),0)),IFERROR(IF(INDIRECT(Q527)&lt;&gt;"",INDIRECT(ster!$D$14) &amp; ": " &amp; SUBSTITUTE(INDIRECT(Q527)," "," "),""),""),""),"")," "),"  "," ")),""),"")</f>
        <v/>
      </c>
      <c r="CY527" s="14" t="str">
        <f t="array" aca="1" ref="CY527" ca="1">IF(H527,IF(AE527,TRIM(SUBSTITUTE(_xll.MCONCAT(IF((INDIRECT(ster!$D$14)&lt;&gt;"")*IFERROR(NOT(INDIRECT(AF527)),FALSE),IF(ISERROR(MATCH(INDIRECT(Q527),INDIRECT(K527),0)),IFERROR(IF(INDIRECT(Q527)&lt;&gt;"",INDIRECT(ster!$D$14)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CZ527" s="14" t="str">
        <f t="array" aca="1" ref="CZ527" ca="1">IF(H527,IF(AH527,TRIM(SUBSTITUTE(_xll.MCONCAT(IF((INDIRECT(ster!$D$14)&lt;&gt;"")*IFERROR(NOT(INDIRECT(AI527)),FALSE),IF(ISERROR(MATCH(INDIRECT(Q527),INDIRECT(K527),0)),IFERROR(IF(INDIRECT(Q527)&lt;&gt;"",INDIRECT(ster!$D$14)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DC527" s="14" t="str">
        <f ca="1">SUBSTITUTE(SUBSTITUTE(SUBSTITUTE(SUBSTITUTE(_xll.MCONCAT(DG527:DS527,"■"),"■■","■"),"■■","■"),"■■","■"),"■■","■")</f>
        <v>■</v>
      </c>
      <c r="DD527" s="14" t="str">
        <f t="shared" ca="1" si="9842"/>
        <v/>
      </c>
      <c r="DE527" s="14" t="str">
        <f t="shared" ca="1" si="9843"/>
        <v/>
      </c>
      <c r="DF527" s="14" t="str">
        <f t="shared" ca="1" si="9844"/>
        <v/>
      </c>
      <c r="DG527" s="14" t="str">
        <f t="shared" ca="1" si="9845"/>
        <v/>
      </c>
      <c r="DH527" s="14" t="str">
        <f t="shared" ca="1" si="9846"/>
        <v/>
      </c>
      <c r="DI527" s="14" t="str">
        <f t="shared" ca="1" si="9847"/>
        <v/>
      </c>
      <c r="DJ527" s="14" t="str">
        <f t="shared" ca="1" si="9848"/>
        <v/>
      </c>
      <c r="DK527" s="14" t="str">
        <f t="shared" ca="1" si="9849"/>
        <v/>
      </c>
      <c r="DL527" s="14" t="str">
        <f t="shared" ca="1" si="9850"/>
        <v/>
      </c>
      <c r="DM527" s="14" t="str">
        <f t="shared" ca="1" si="9851"/>
        <v/>
      </c>
      <c r="DN527" s="14" t="str">
        <f t="array" aca="1" ref="DN527" ca="1">IF(CU527&lt;&gt;"","There are errors in the entered values in the following cases: " &amp;SUBSTITUTE(CU527," ",", "),"")</f>
        <v/>
      </c>
      <c r="DO527" s="14" t="str">
        <f t="shared" ca="1" si="9852"/>
        <v/>
      </c>
      <c r="DP527" s="14" t="str">
        <f t="shared" ca="1" si="9853"/>
        <v/>
      </c>
      <c r="DQ527" s="14" t="str">
        <f t="shared" ca="1" si="9854"/>
        <v/>
      </c>
      <c r="DR527" s="14" t="str">
        <f t="shared" ca="1" si="9855"/>
        <v/>
      </c>
      <c r="DS527" s="14" t="str">
        <f t="shared" ca="1" si="9856"/>
        <v/>
      </c>
      <c r="DZ527" s="14" t="b">
        <f t="shared" ca="1" si="9857"/>
        <v>0</v>
      </c>
      <c r="EA527" s="14" t="str">
        <f t="shared" ca="1" si="9858"/>
        <v>Lives near sewege plant (q_144b)</v>
      </c>
      <c r="EB527" s="14" t="str">
        <f t="shared" ca="1" si="9859"/>
        <v xml:space="preserve">Values must be numeric. </v>
      </c>
      <c r="EC527" s="14" t="str">
        <f t="shared" ca="1" si="9860"/>
        <v xml:space="preserve">Lives near sewege plant (q_144b): Values must be numeric. </v>
      </c>
      <c r="ED527" s="14" t="str">
        <f t="shared" ca="1" si="9861"/>
        <v/>
      </c>
      <c r="EE527" s="14" t="str">
        <f t="shared" ca="1" si="9862"/>
        <v>Values must be numeric</v>
      </c>
      <c r="EF527" s="14" t="str">
        <f t="shared" ca="1" si="9863"/>
        <v/>
      </c>
      <c r="EG527" s="14" t="str">
        <f t="shared" ca="1" si="9864"/>
        <v/>
      </c>
      <c r="EM527" s="14" t="b">
        <f t="shared" ca="1" si="9865"/>
        <v>1</v>
      </c>
      <c r="EN527" s="14">
        <f t="shared" ca="1" si="9866"/>
        <v>495</v>
      </c>
      <c r="EO527" s="14" t="str">
        <f t="shared" ca="1" si="9867"/>
        <v>q_144b</v>
      </c>
      <c r="EP527" s="14" t="str">
        <f t="shared" ca="1" si="9868"/>
        <v xml:space="preserve">Lives near sewege plant (q_144b): Values must be numeric. </v>
      </c>
      <c r="EQ527" s="14" t="str">
        <f t="shared" ca="1" si="9869"/>
        <v/>
      </c>
    </row>
    <row r="528" spans="2:147" s="14" customFormat="1">
      <c r="B528" s="14" t="str">
        <f t="shared" ca="1" si="9795"/>
        <v/>
      </c>
      <c r="C528" s="14">
        <f t="shared" ca="1" si="9796"/>
        <v>496</v>
      </c>
      <c r="D528" s="14">
        <f t="shared" si="9797"/>
        <v>526</v>
      </c>
      <c r="E528" s="14" t="str">
        <f t="shared" ca="1" si="9798"/>
        <v>D</v>
      </c>
      <c r="F528" s="14" t="str">
        <f t="shared" ca="1" si="9799"/>
        <v>q_144c</v>
      </c>
      <c r="G528" s="14" t="str">
        <f t="shared" ca="1" si="9800"/>
        <v>Lives near landfills</v>
      </c>
      <c r="H528" s="14" t="b">
        <f t="shared" ca="1" si="9801"/>
        <v>1</v>
      </c>
      <c r="I528" s="14" t="str">
        <f ca="1">IF($H528,ADDRESS(3,(D528+1)*2-1,4,,"["&amp;wew!$G$7&amp;"]"&amp;_sheetname_labels)&amp;":"&amp;ADDRESS(2+ster!$B$20,(D528+1)*2-1,4),"")</f>
        <v>[DBTemplate.xlsm]labels!ANM3:ANM61</v>
      </c>
      <c r="J528" s="14">
        <f t="array" aca="1" ref="J528" ca="1">IF(H528,MAX(0,MAX(IF(INDIRECT(I528)&lt;&gt;"",ROW(INDIRECT(I528)),""))-2),"")</f>
        <v>2</v>
      </c>
      <c r="K528" s="14" t="str">
        <f ca="1">IF($H528,IF($J528&gt;0,ADDRESS(3,(D528+1)*2-1,4,,"["&amp;wew!$G$7&amp;"]"&amp;_sheetname_labels)&amp;":"&amp;ADDRESS(2+J528,(D528+1)*2-1,4),""),"")</f>
        <v>[DBTemplate.xlsm]labels!ANM3:ANM4</v>
      </c>
      <c r="L528" s="14" t="str">
        <f ca="1">IF($H528,IF($J528&gt;0,ADDRESS(3,(D528+1)*2,4,,"["&amp;wew!$G$7&amp;"]"&amp;_sheetname_labels)&amp;":"&amp;ADDRESS(2+J528,(D528+1)*2,4),""),"")</f>
        <v>[DBTemplate.xlsm]labels!ANN3:ANN4</v>
      </c>
      <c r="M528" s="14">
        <f t="shared" ca="1" si="9802"/>
        <v>0</v>
      </c>
      <c r="N528" s="14">
        <f t="shared" ca="1" si="9803"/>
        <v>2</v>
      </c>
      <c r="O528" s="14" t="str">
        <f t="shared" ca="1" si="9804"/>
        <v>q_144c</v>
      </c>
      <c r="P528" s="14" t="str">
        <f t="shared" ca="1" si="9805"/>
        <v>Lives near landfills</v>
      </c>
      <c r="Q528" s="14" t="str">
        <f ca="1">IF($BP528,ADDRESS(3,D528+1,4,,"["&amp;wew!$G$7&amp;"]"&amp;_sheetname_dataframe)&amp;":"&amp;ADDRESS(2+ster!$C$14,D528+1,4),"")</f>
        <v>[DBTemplate.xlsm]data_frame!TG3:TG3</v>
      </c>
      <c r="R528" s="14" t="str">
        <f>IF($BP528,IF(MID(_xll.FORMULATEXT(INDEX(INDIRECT(Q528),1)),1,1)="=", _xll.FORMULATEXT(INDEX(INDIRECT(Q528),1),2,TRUE),""),"")</f>
        <v/>
      </c>
      <c r="S528" s="14">
        <f t="array" aca="1" ref="S528" ca="1">IF(H528,SUM(IF((IFERROR(INDIRECT(Q528)&lt;&gt;"",FALSE))*(INDIRECT(ster!$D$14)&lt;&gt;""),1,0)),"")</f>
        <v>1</v>
      </c>
      <c r="T528" s="14">
        <f t="array" aca="1" ref="T528" ca="1">IF(H528,IF(M528&gt;0,SUM(IFERROR(1*(MATCH(INDIRECT(Q528),INDIRECT(K528),0)&gt;0),0)*(INDIRECT(ster!$D$14)&lt;&gt;"")*NOT(ISNUMBER(INDIRECT(Q528)))),0),"")</f>
        <v>0</v>
      </c>
      <c r="U528" s="14">
        <f t="array" aca="1" ref="U528" ca="1">IF(H528,SUM((IFERROR(INDIRECT(Q528)="",FALSE))*(INDIRECT(ster!$D$14)&lt;&gt;"")),"")</f>
        <v>0</v>
      </c>
      <c r="V528" s="14">
        <f t="array" aca="1" ref="V528" ca="1">IF(H528,SUM((IFERROR(INDIRECT(Q528)="#ąś",TRUE))*(INDIRECT(ster!$D$14)&lt;&gt;"")),"")</f>
        <v>0</v>
      </c>
      <c r="W528" s="14">
        <f t="array" aca="1" ref="W528" ca="1">IF(H528,SUM(ISNUMBER(INDIRECT(Q528))*(INDIRECT(ster!$D$14)&lt;&gt;"")),"")</f>
        <v>1</v>
      </c>
      <c r="X528" s="14">
        <f t="array" aca="1" ref="X528" ca="1">IF(AND(H528,W528&gt;0),IF(wew!$B$3,MIN(IF((INDIRECT(ster!$D$14)&lt;&gt;"")*IFERROR(INDIRECT($Q528)&lt;&gt;"",FALSE),IFERROR(INDIRECT($Q528),"X"),"X")),"&lt;włącz podświetlanie wartości&gt;"),"—")</f>
        <v>2</v>
      </c>
      <c r="Y528" s="14">
        <f t="array" aca="1" ref="Y528" ca="1">IF(AND(H528,W528&gt;0),IF(wew!$B$3,MAX(IF((INDIRECT(ster!$D$14)&lt;&gt;"")*IFERROR(INDIRECT($Q528)&lt;&gt;"",FALSE),IFERROR(INDIRECT($Q528),"X"),"X")),"&lt;włącz podświetlanie wartości&gt;"),"—")</f>
        <v>2</v>
      </c>
      <c r="Z528" s="14">
        <f t="shared" ca="1" si="9806"/>
        <v>0</v>
      </c>
      <c r="AA528" s="12">
        <f t="shared" ca="1" si="9807"/>
        <v>1</v>
      </c>
      <c r="AB528" s="17">
        <f t="array" aca="1" ref="AB528" ca="1">IF(H528,IF(W528&gt;0,SUM((INDIRECT(ster!$D$14)&lt;&gt;"")*IFERROR((INDIRECT(Q528)&lt;&gt;"")*(INDIRECT(Q528)=INT(INDIRECT(Q528))),0)),0),"")</f>
        <v>1</v>
      </c>
      <c r="AC528" s="17">
        <f t="array" aca="1" ref="AC528" ca="1">IF(H528,W528-AB528,"")</f>
        <v>0</v>
      </c>
      <c r="AD528" s="17">
        <f t="shared" ca="1" si="9808"/>
        <v>1</v>
      </c>
      <c r="AE528" s="17" t="b">
        <f t="shared" ca="1" si="9809"/>
        <v>0</v>
      </c>
      <c r="AF528" s="17" t="str">
        <f ca="1">IF(AE528,IF($H528,ADDRESS(3,D528+2,4,,"["&amp;wew!$G$7&amp;"]"&amp;_sheetname_dataframe)&amp;":"&amp;ADDRESS(2+ster!$C$14,D528+2,4),""),"")</f>
        <v/>
      </c>
      <c r="AG528" s="17" t="str">
        <f t="shared" ca="1" si="9810"/>
        <v/>
      </c>
      <c r="AH528" s="17" t="b">
        <f t="shared" ca="1" si="9811"/>
        <v>0</v>
      </c>
      <c r="AI528" s="17" t="str">
        <f ca="1">IF(AH528,IF($H528,ADDRESS(3,D528+3,4,,"["&amp;wew!$G$7&amp;"]"&amp;_sheetname_dataframe)&amp;":"&amp;ADDRESS(2+ster!$C$14,D528+3,4),""),"")</f>
        <v/>
      </c>
      <c r="AJ528" s="17" t="str">
        <f t="shared" ca="1" si="9812"/>
        <v/>
      </c>
      <c r="AK528" s="17" t="b">
        <f t="shared" ca="1" si="9813"/>
        <v>0</v>
      </c>
      <c r="AL528" s="17" t="b">
        <f t="shared" ca="1" si="9814"/>
        <v>0</v>
      </c>
      <c r="AM528" s="17" t="b">
        <f t="shared" ca="1" si="9815"/>
        <v>0</v>
      </c>
      <c r="AN528" s="17">
        <f t="shared" ca="1" si="9816"/>
        <v>0</v>
      </c>
      <c r="AO528" s="24" t="str">
        <f t="shared" ca="1" si="9817"/>
        <v/>
      </c>
      <c r="AP528" s="24" t="str">
        <f t="shared" ca="1" si="9818"/>
        <v/>
      </c>
      <c r="AQ528" s="17" t="b">
        <f t="shared" ca="1" si="9819"/>
        <v>0</v>
      </c>
      <c r="AR528" s="17" t="b">
        <f t="shared" ca="1" si="9820"/>
        <v>0</v>
      </c>
      <c r="AS528" s="17" t="b">
        <f t="shared" ca="1" si="9821"/>
        <v>0</v>
      </c>
      <c r="AT528" s="17" t="b">
        <f t="shared" ca="1" si="9822"/>
        <v>0</v>
      </c>
      <c r="AU528" s="17" t="b">
        <f t="shared" ca="1" si="9823"/>
        <v>1</v>
      </c>
      <c r="AV528" s="17" t="b">
        <f t="shared" ca="1" si="9824"/>
        <v>0</v>
      </c>
      <c r="AW528" s="17" t="b">
        <f t="shared" ca="1" si="9825"/>
        <v>1</v>
      </c>
      <c r="AX528" s="14" t="b">
        <f t="array" aca="1" ref="AX528" ca="1">IF(H528,N528&gt;0,"")</f>
        <v>1</v>
      </c>
      <c r="AY528" s="17" t="str">
        <f t="shared" ca="1" si="9826"/>
        <v>C3:C4</v>
      </c>
      <c r="AZ528" s="17" t="b">
        <f t="array" aca="1" ref="AZ528" ca="1">IF(AY528&lt;&gt;"",SUM(1*ISERROR(MATCH(INDIRECT(AY528),INDIRECT(K528),0)))=0,"")</f>
        <v>1</v>
      </c>
      <c r="BA528" s="17" t="b">
        <f t="shared" ca="1" si="9827"/>
        <v>1</v>
      </c>
      <c r="BB528" s="17" t="b">
        <v>0</v>
      </c>
      <c r="BC528" s="17" t="b">
        <f t="shared" ca="1" si="9828"/>
        <v>1</v>
      </c>
      <c r="BD528" s="17" t="b">
        <f t="shared" ca="1" si="9829"/>
        <v>0</v>
      </c>
      <c r="BE528" s="17" t="b">
        <f t="shared" ca="1" si="9830"/>
        <v>0</v>
      </c>
      <c r="BF528" s="17" t="b">
        <f t="shared" ca="1" si="9831"/>
        <v>0</v>
      </c>
      <c r="BG528" s="17" t="b">
        <f t="shared" ca="1" si="9832"/>
        <v>0</v>
      </c>
      <c r="BH528" s="17" t="b">
        <f t="shared" ca="1" si="9833"/>
        <v>1</v>
      </c>
      <c r="BI528" s="17">
        <f t="shared" ca="1" si="9834"/>
        <v>2</v>
      </c>
      <c r="BJ528" s="17" t="b">
        <f t="shared" ca="1" si="9835"/>
        <v>0</v>
      </c>
      <c r="BK528" s="17" t="str">
        <f t="shared" ca="1" si="9836"/>
        <v/>
      </c>
      <c r="BL528" s="17" t="str">
        <f t="shared" ca="1" si="9837"/>
        <v/>
      </c>
      <c r="BM528" s="17" t="str">
        <f t="shared" ca="1" si="9838"/>
        <v>F</v>
      </c>
      <c r="BN528" s="17" t="str">
        <f t="shared" ca="1" si="9839"/>
        <v>F</v>
      </c>
      <c r="BO528" s="17" t="str">
        <f t="shared" ca="1" si="9840"/>
        <v>N</v>
      </c>
      <c r="BP528" s="14" t="b">
        <f t="shared" ca="1" si="9841"/>
        <v>1</v>
      </c>
      <c r="BQ528" s="35"/>
      <c r="BX528" s="16"/>
      <c r="BY528" s="16"/>
      <c r="BZ528" s="16"/>
      <c r="CA528" s="16"/>
      <c r="CB528" s="16"/>
      <c r="CC528" s="16"/>
      <c r="CD528" s="16"/>
      <c r="CE528" s="16"/>
      <c r="CF528" s="16"/>
      <c r="CN528" s="14">
        <f ca="1">IF(H528,IFERROR(IsVariableNameLegal(O528),0),0)</f>
        <v>0</v>
      </c>
      <c r="CO528" s="14" t="str">
        <f t="array" aca="1" ref="CO528" ca="1">IF(H528,IF(COUNTIF(INDIRECT(wew!$C$13),O528)&gt;1,TRIM(SUBSTITUTE(_xll.MCONCAT(IF((INDIRECT(wew!$C$13)=O528)*(COLUMN(INDIRECT(wew!$C$13))&lt;&gt;D528+1),-1+COLUMN(INDIRECT(wew!$C$13)),"")," "),"  "," ")),""),"")</f>
        <v/>
      </c>
      <c r="CP528" s="14" t="str">
        <f t="array" aca="1" ref="CP528" ca="1">IF(P528&lt;&gt;"",IF(LEN(P528)&gt;150,1,""),"")</f>
        <v/>
      </c>
      <c r="CQ528" s="14" t="str">
        <f t="array" aca="1" ref="CQ528" ca="1">IF(AND(H528,NOT(ster!$J$3)),IF(COUNTIF(INDIRECT(wew!$C$15),P528)&gt;1,TRIM(SUBSTITUTE(_xll.MCONCAT(IF((INDIRECT(wew!$C$15)=P528)*(COLUMN(INDIRECT(wew!$C$15))&lt;&gt;D528+1),-1+COLUMN(INDIRECT(wew!$C$15)),"")," "),"  "," ")),""),"")</f>
        <v/>
      </c>
      <c r="CR528" s="14" t="str">
        <f t="array" aca="1" ref="CR528" ca="1">IF(H528,IF(AND(W528&gt;0,AO528&lt;&gt;""),TRIM(SUBSTITUTE(_xll.MCONCAT(IFERROR(IF(ISNUMBER(INDIRECT(Q528)),IF((INDIRECT(ster!$D$14)&lt;&gt;"")*(INDIRECT(Q528)&lt;AO528),INDIRECT(ster!$D$14) &amp; ": " &amp;  SUBSTITUTE(IF( AV528,IFERROR(TEXT(INDIRECT(Q528),"rrrr-mm-dd") &amp;" (" &amp; INDIRECT(Q528) &amp;")",INDIRECT(Q528)),INDIRECT(Q528))," "," "),""),""),"")," "),"  "," ")),""),"")</f>
        <v/>
      </c>
      <c r="CS528" s="14" t="str">
        <f t="array" aca="1" ref="CS528" ca="1">IF(H528,IF(AND(W528&gt;0,AP528&lt;&gt;""),TRIM(SUBSTITUTE(_xll.MCONCAT(IFERROR(IF(ISNUMBER(INDIRECT(Q528)),IF((INDIRECT(ster!$D$14)&lt;&gt;"")*(INDIRECT(Q528)&gt;AP528),INDIRECT(ster!$D$14) &amp; ": " &amp;  SUBSTITUTE(IF( AV528,IFERROR(TEXT(INDIRECT(Q528),"rrrr-mm-dd")&amp;" (" &amp; INDIRECT(Q528) &amp;")",INDIRECT(Q528)),INDIRECT(Q528))," "," "),""),""),"")," "),"  "," ")),""),"")</f>
        <v/>
      </c>
      <c r="CT528" s="14" t="str">
        <f t="array" aca="1" ref="CT528" ca="1">IF(H528,IF(AND(N528&gt;0,AR528),TRIM(SUBSTITUTE(_xll.MCONCAT(IFERROR(IF(ISNUMBER(INDIRECT(Q528)),IF((INDIRECT(ster!$D$14)&lt;&gt;"")*(IFERROR(0*(MATCH(INDIRECT(Q528),INDIRECT(K528),0)&gt;0),1)),INDIRECT(ster!$D$14) &amp; ": " &amp;  SUBSTITUTE(IF( AV528,IFERROR(TEXT(INDIRECT(Q528),"rrrr-mm-dd")&amp;" (" &amp; INDIRECT(Q528) &amp;")",INDIRECT(Q528)),INDIRECT(Q528))," "," "),""),""),"")," "),"  "," ")),""),"")</f>
        <v/>
      </c>
      <c r="CU528" s="14" t="str">
        <f t="array" aca="1" ref="CU528" ca="1">IF(H528,IF(AND(V528&gt;0),TRIM(SUBSTITUTE(_xll.MCONCAT(IF((INDIRECT(ster!$D$14)&lt;&gt;"")*(IFERROR(0*(INDIRECT(Q528)&lt;&gt;""),1)),INDIRECT(ster!$D$14),"")," "),"  "," ")),""),"")</f>
        <v/>
      </c>
      <c r="CV528" s="14" t="str">
        <f t="array" aca="1" ref="CV528" ca="1">IF(H528,IF(AS528,
TRIM(SUBSTITUTE(_xll.MCONCAT(IF(
   (INDIRECT(ster!$D$14)&lt;&gt;"")*
   ((INDIRECT(Q528)="")+
      NOT(ISNUMBER(INDIRECT(Q528)))*
      NOT(ISERROR(MATCH(INDIRECT(Q528),INDIRECT(K528),0)))
    ),
      INDIRECT(ster!$D$14),
   "")," "),"  "," ")),
""),"")</f>
        <v/>
      </c>
      <c r="CW528" s="14" t="str">
        <f t="array" aca="1" ref="CW528" ca="1">IF(H528,IF(AND(AQ528),TRIM(SUBSTITUTE(_xll.MCONCAT(IFERROR(IF(ISNUMBER(INDIRECT(Q528)),IF((INDIRECT(ster!$D$14)&lt;&gt;"")*(INDIRECT(Q528)&lt;&gt;INT(INDIRECT(Q528))),INDIRECT(ster!$D$14) &amp; ": " &amp; INDIRECT(Q528),""),""),"")," "),"  "," ")),""),"")</f>
        <v/>
      </c>
      <c r="CX528" s="14" t="str">
        <f t="array" aca="1" ref="CX528" ca="1">IF(H528,IF(OR(AU528,AV528),TRIM(SUBSTITUTE(_xll.MCONCAT(IF((INDIRECT(ster!$D$14)&lt;&gt;"")*NOT(ISNUMBER(INDIRECT(Q528))),IF(ISERROR(MATCH(INDIRECT(Q528),INDIRECT(K528),0)),IFERROR(IF(INDIRECT(Q528)&lt;&gt;"",INDIRECT(ster!$D$14) &amp; ": " &amp; SUBSTITUTE(INDIRECT(Q528)," "," "),""),""),""),"")," "),"  "," ")),""),"")</f>
        <v/>
      </c>
      <c r="CY528" s="14" t="str">
        <f t="array" aca="1" ref="CY528" ca="1">IF(H528,IF(AE528,TRIM(SUBSTITUTE(_xll.MCONCAT(IF((INDIRECT(ster!$D$14)&lt;&gt;"")*IFERROR(NOT(INDIRECT(AF528)),FALSE),IF(ISERROR(MATCH(INDIRECT(Q528),INDIRECT(K528),0)),IFERROR(IF(INDIRECT(Q528)&lt;&gt;"",INDIRECT(ster!$D$14)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CZ528" s="14" t="str">
        <f t="array" aca="1" ref="CZ528" ca="1">IF(H528,IF(AH528,TRIM(SUBSTITUTE(_xll.MCONCAT(IF((INDIRECT(ster!$D$14)&lt;&gt;"")*IFERROR(NOT(INDIRECT(AI528)),FALSE),IF(ISERROR(MATCH(INDIRECT(Q528),INDIRECT(K528),0)),IFERROR(IF(INDIRECT(Q528)&lt;&gt;"",INDIRECT(ster!$D$14)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DC528" s="14" t="str">
        <f ca="1">SUBSTITUTE(SUBSTITUTE(SUBSTITUTE(SUBSTITUTE(_xll.MCONCAT(DG528:DS528,"■"),"■■","■"),"■■","■"),"■■","■"),"■■","■")</f>
        <v>■</v>
      </c>
      <c r="DD528" s="14" t="str">
        <f t="shared" ca="1" si="9842"/>
        <v/>
      </c>
      <c r="DE528" s="14" t="str">
        <f t="shared" ca="1" si="9843"/>
        <v/>
      </c>
      <c r="DF528" s="14" t="str">
        <f t="shared" ca="1" si="9844"/>
        <v/>
      </c>
      <c r="DG528" s="14" t="str">
        <f t="shared" ca="1" si="9845"/>
        <v/>
      </c>
      <c r="DH528" s="14" t="str">
        <f t="shared" ca="1" si="9846"/>
        <v/>
      </c>
      <c r="DI528" s="14" t="str">
        <f t="shared" ca="1" si="9847"/>
        <v/>
      </c>
      <c r="DJ528" s="14" t="str">
        <f t="shared" ca="1" si="9848"/>
        <v/>
      </c>
      <c r="DK528" s="14" t="str">
        <f t="shared" ca="1" si="9849"/>
        <v/>
      </c>
      <c r="DL528" s="14" t="str">
        <f t="shared" ca="1" si="9850"/>
        <v/>
      </c>
      <c r="DM528" s="14" t="str">
        <f t="shared" ca="1" si="9851"/>
        <v/>
      </c>
      <c r="DN528" s="14" t="str">
        <f t="array" aca="1" ref="DN528" ca="1">IF(CU528&lt;&gt;"","There are errors in the entered values in the following cases: " &amp;SUBSTITUTE(CU528," ",", "),"")</f>
        <v/>
      </c>
      <c r="DO528" s="14" t="str">
        <f t="shared" ca="1" si="9852"/>
        <v/>
      </c>
      <c r="DP528" s="14" t="str">
        <f t="shared" ca="1" si="9853"/>
        <v/>
      </c>
      <c r="DQ528" s="14" t="str">
        <f t="shared" ca="1" si="9854"/>
        <v/>
      </c>
      <c r="DR528" s="14" t="str">
        <f t="shared" ca="1" si="9855"/>
        <v/>
      </c>
      <c r="DS528" s="14" t="str">
        <f t="shared" ca="1" si="9856"/>
        <v/>
      </c>
      <c r="DZ528" s="14" t="b">
        <f t="shared" ca="1" si="9857"/>
        <v>0</v>
      </c>
      <c r="EA528" s="14" t="str">
        <f t="shared" ca="1" si="9858"/>
        <v>Lives near landfills (q_144c)</v>
      </c>
      <c r="EB528" s="14" t="str">
        <f t="shared" ca="1" si="9859"/>
        <v xml:space="preserve">Values must be numeric. </v>
      </c>
      <c r="EC528" s="14" t="str">
        <f t="shared" ca="1" si="9860"/>
        <v xml:space="preserve">Lives near landfills (q_144c): Values must be numeric. </v>
      </c>
      <c r="ED528" s="14" t="str">
        <f t="shared" ca="1" si="9861"/>
        <v/>
      </c>
      <c r="EE528" s="14" t="str">
        <f t="shared" ca="1" si="9862"/>
        <v>Values must be numeric</v>
      </c>
      <c r="EF528" s="14" t="str">
        <f t="shared" ca="1" si="9863"/>
        <v/>
      </c>
      <c r="EG528" s="14" t="str">
        <f t="shared" ca="1" si="9864"/>
        <v/>
      </c>
      <c r="EM528" s="14" t="b">
        <f t="shared" ca="1" si="9865"/>
        <v>1</v>
      </c>
      <c r="EN528" s="14">
        <f t="shared" ca="1" si="9866"/>
        <v>496</v>
      </c>
      <c r="EO528" s="14" t="str">
        <f t="shared" ca="1" si="9867"/>
        <v>q_144c</v>
      </c>
      <c r="EP528" s="14" t="str">
        <f t="shared" ca="1" si="9868"/>
        <v xml:space="preserve">Lives near landfills (q_144c): Values must be numeric. </v>
      </c>
      <c r="EQ528" s="14" t="str">
        <f t="shared" ca="1" si="9869"/>
        <v/>
      </c>
    </row>
    <row r="529" spans="2:147" s="14" customFormat="1">
      <c r="B529" s="14" t="str">
        <f t="shared" ca="1" si="9795"/>
        <v/>
      </c>
      <c r="C529" s="14">
        <f t="shared" ca="1" si="9796"/>
        <v>497</v>
      </c>
      <c r="D529" s="14">
        <f t="shared" si="9797"/>
        <v>527</v>
      </c>
      <c r="E529" s="14" t="str">
        <f t="shared" ca="1" si="9798"/>
        <v>D</v>
      </c>
      <c r="F529" s="14" t="str">
        <f t="shared" ca="1" si="9799"/>
        <v>q_144d</v>
      </c>
      <c r="G529" s="14" t="str">
        <f t="shared" ca="1" si="9800"/>
        <v>Lives near waste incinerators</v>
      </c>
      <c r="H529" s="14" t="b">
        <f t="shared" ca="1" si="9801"/>
        <v>1</v>
      </c>
      <c r="I529" s="14" t="str">
        <f ca="1">IF($H529,ADDRESS(3,(D529+1)*2-1,4,,"["&amp;wew!$G$7&amp;"]"&amp;_sheetname_labels)&amp;":"&amp;ADDRESS(2+ster!$B$20,(D529+1)*2-1,4),"")</f>
        <v>[DBTemplate.xlsm]labels!ANO3:ANO61</v>
      </c>
      <c r="J529" s="14">
        <f t="array" aca="1" ref="J529" ca="1">IF(H529,MAX(0,MAX(IF(INDIRECT(I529)&lt;&gt;"",ROW(INDIRECT(I529)),""))-2),"")</f>
        <v>2</v>
      </c>
      <c r="K529" s="14" t="str">
        <f ca="1">IF($H529,IF($J529&gt;0,ADDRESS(3,(D529+1)*2-1,4,,"["&amp;wew!$G$7&amp;"]"&amp;_sheetname_labels)&amp;":"&amp;ADDRESS(2+J529,(D529+1)*2-1,4),""),"")</f>
        <v>[DBTemplate.xlsm]labels!ANO3:ANO4</v>
      </c>
      <c r="L529" s="14" t="str">
        <f ca="1">IF($H529,IF($J529&gt;0,ADDRESS(3,(D529+1)*2,4,,"["&amp;wew!$G$7&amp;"]"&amp;_sheetname_labels)&amp;":"&amp;ADDRESS(2+J529,(D529+1)*2,4),""),"")</f>
        <v>[DBTemplate.xlsm]labels!ANP3:ANP4</v>
      </c>
      <c r="M529" s="14">
        <f t="shared" ca="1" si="9802"/>
        <v>0</v>
      </c>
      <c r="N529" s="14">
        <f t="shared" ca="1" si="9803"/>
        <v>2</v>
      </c>
      <c r="O529" s="14" t="str">
        <f t="shared" ca="1" si="9804"/>
        <v>q_144d</v>
      </c>
      <c r="P529" s="14" t="str">
        <f t="shared" ca="1" si="9805"/>
        <v>Lives near waste incinerators</v>
      </c>
      <c r="Q529" s="14" t="str">
        <f ca="1">IF($BP529,ADDRESS(3,D529+1,4,,"["&amp;wew!$G$7&amp;"]"&amp;_sheetname_dataframe)&amp;":"&amp;ADDRESS(2+ster!$C$14,D529+1,4),"")</f>
        <v>[DBTemplate.xlsm]data_frame!TH3:TH3</v>
      </c>
      <c r="R529" s="14" t="str">
        <f>IF($BP529,IF(MID(_xll.FORMULATEXT(INDEX(INDIRECT(Q529),1)),1,1)="=", _xll.FORMULATEXT(INDEX(INDIRECT(Q529),1),2,TRUE),""),"")</f>
        <v/>
      </c>
      <c r="S529" s="14">
        <f t="array" aca="1" ref="S529" ca="1">IF(H529,SUM(IF((IFERROR(INDIRECT(Q529)&lt;&gt;"",FALSE))*(INDIRECT(ster!$D$14)&lt;&gt;""),1,0)),"")</f>
        <v>1</v>
      </c>
      <c r="T529" s="14">
        <f t="array" aca="1" ref="T529" ca="1">IF(H529,IF(M529&gt;0,SUM(IFERROR(1*(MATCH(INDIRECT(Q529),INDIRECT(K529),0)&gt;0),0)*(INDIRECT(ster!$D$14)&lt;&gt;"")*NOT(ISNUMBER(INDIRECT(Q529)))),0),"")</f>
        <v>0</v>
      </c>
      <c r="U529" s="14">
        <f t="array" aca="1" ref="U529" ca="1">IF(H529,SUM((IFERROR(INDIRECT(Q529)="",FALSE))*(INDIRECT(ster!$D$14)&lt;&gt;"")),"")</f>
        <v>0</v>
      </c>
      <c r="V529" s="14">
        <f t="array" aca="1" ref="V529" ca="1">IF(H529,SUM((IFERROR(INDIRECT(Q529)="#ąś",TRUE))*(INDIRECT(ster!$D$14)&lt;&gt;"")),"")</f>
        <v>0</v>
      </c>
      <c r="W529" s="14">
        <f t="array" aca="1" ref="W529" ca="1">IF(H529,SUM(ISNUMBER(INDIRECT(Q529))*(INDIRECT(ster!$D$14)&lt;&gt;"")),"")</f>
        <v>1</v>
      </c>
      <c r="X529" s="14">
        <f t="array" aca="1" ref="X529" ca="1">IF(AND(H529,W529&gt;0),IF(wew!$B$3,MIN(IF((INDIRECT(ster!$D$14)&lt;&gt;"")*IFERROR(INDIRECT($Q529)&lt;&gt;"",FALSE),IFERROR(INDIRECT($Q529),"X"),"X")),"&lt;włącz podświetlanie wartości&gt;"),"—")</f>
        <v>2</v>
      </c>
      <c r="Y529" s="14">
        <f t="array" aca="1" ref="Y529" ca="1">IF(AND(H529,W529&gt;0),IF(wew!$B$3,MAX(IF((INDIRECT(ster!$D$14)&lt;&gt;"")*IFERROR(INDIRECT($Q529)&lt;&gt;"",FALSE),IFERROR(INDIRECT($Q529),"X"),"X")),"&lt;włącz podświetlanie wartości&gt;"),"—")</f>
        <v>2</v>
      </c>
      <c r="Z529" s="14">
        <f t="shared" ca="1" si="9806"/>
        <v>0</v>
      </c>
      <c r="AA529" s="12">
        <f t="shared" ca="1" si="9807"/>
        <v>1</v>
      </c>
      <c r="AB529" s="17">
        <f t="array" aca="1" ref="AB529" ca="1">IF(H529,IF(W529&gt;0,SUM((INDIRECT(ster!$D$14)&lt;&gt;"")*IFERROR((INDIRECT(Q529)&lt;&gt;"")*(INDIRECT(Q529)=INT(INDIRECT(Q529))),0)),0),"")</f>
        <v>1</v>
      </c>
      <c r="AC529" s="17">
        <f t="array" aca="1" ref="AC529" ca="1">IF(H529,W529-AB529,"")</f>
        <v>0</v>
      </c>
      <c r="AD529" s="17">
        <f t="shared" ca="1" si="9808"/>
        <v>1</v>
      </c>
      <c r="AE529" s="17" t="b">
        <f t="shared" ca="1" si="9809"/>
        <v>0</v>
      </c>
      <c r="AF529" s="17" t="str">
        <f ca="1">IF(AE529,IF($H529,ADDRESS(3,D529+2,4,,"["&amp;wew!$G$7&amp;"]"&amp;_sheetname_dataframe)&amp;":"&amp;ADDRESS(2+ster!$C$14,D529+2,4),""),"")</f>
        <v/>
      </c>
      <c r="AG529" s="17" t="str">
        <f t="shared" ca="1" si="9810"/>
        <v/>
      </c>
      <c r="AH529" s="17" t="b">
        <f t="shared" ca="1" si="9811"/>
        <v>0</v>
      </c>
      <c r="AI529" s="17" t="str">
        <f ca="1">IF(AH529,IF($H529,ADDRESS(3,D529+3,4,,"["&amp;wew!$G$7&amp;"]"&amp;_sheetname_dataframe)&amp;":"&amp;ADDRESS(2+ster!$C$14,D529+3,4),""),"")</f>
        <v/>
      </c>
      <c r="AJ529" s="17" t="str">
        <f t="shared" ca="1" si="9812"/>
        <v/>
      </c>
      <c r="AK529" s="17" t="b">
        <f t="shared" ca="1" si="9813"/>
        <v>0</v>
      </c>
      <c r="AL529" s="17" t="b">
        <f t="shared" ca="1" si="9814"/>
        <v>0</v>
      </c>
      <c r="AM529" s="17" t="b">
        <f t="shared" ca="1" si="9815"/>
        <v>0</v>
      </c>
      <c r="AN529" s="17">
        <f t="shared" ca="1" si="9816"/>
        <v>0</v>
      </c>
      <c r="AO529" s="24" t="str">
        <f t="shared" ca="1" si="9817"/>
        <v/>
      </c>
      <c r="AP529" s="24" t="str">
        <f t="shared" ca="1" si="9818"/>
        <v/>
      </c>
      <c r="AQ529" s="17" t="b">
        <f t="shared" ca="1" si="9819"/>
        <v>0</v>
      </c>
      <c r="AR529" s="17" t="b">
        <f t="shared" ca="1" si="9820"/>
        <v>0</v>
      </c>
      <c r="AS529" s="17" t="b">
        <f t="shared" ca="1" si="9821"/>
        <v>0</v>
      </c>
      <c r="AT529" s="17" t="b">
        <f t="shared" ca="1" si="9822"/>
        <v>0</v>
      </c>
      <c r="AU529" s="17" t="b">
        <f t="shared" ca="1" si="9823"/>
        <v>1</v>
      </c>
      <c r="AV529" s="17" t="b">
        <f t="shared" ca="1" si="9824"/>
        <v>0</v>
      </c>
      <c r="AW529" s="17" t="b">
        <f t="shared" ca="1" si="9825"/>
        <v>1</v>
      </c>
      <c r="AX529" s="14" t="b">
        <f t="array" aca="1" ref="AX529" ca="1">IF(H529,N529&gt;0,"")</f>
        <v>1</v>
      </c>
      <c r="AY529" s="17" t="str">
        <f t="shared" ca="1" si="9826"/>
        <v>C3:C4</v>
      </c>
      <c r="AZ529" s="17" t="b">
        <f t="array" aca="1" ref="AZ529" ca="1">IF(AY529&lt;&gt;"",SUM(1*ISERROR(MATCH(INDIRECT(AY529),INDIRECT(K529),0)))=0,"")</f>
        <v>1</v>
      </c>
      <c r="BA529" s="17" t="b">
        <f t="shared" ca="1" si="9827"/>
        <v>1</v>
      </c>
      <c r="BB529" s="17" t="b">
        <v>0</v>
      </c>
      <c r="BC529" s="17" t="b">
        <f t="shared" ca="1" si="9828"/>
        <v>1</v>
      </c>
      <c r="BD529" s="17" t="b">
        <f t="shared" ca="1" si="9829"/>
        <v>0</v>
      </c>
      <c r="BE529" s="17" t="b">
        <f t="shared" ca="1" si="9830"/>
        <v>0</v>
      </c>
      <c r="BF529" s="17" t="b">
        <f t="shared" ca="1" si="9831"/>
        <v>0</v>
      </c>
      <c r="BG529" s="17" t="b">
        <f t="shared" ca="1" si="9832"/>
        <v>0</v>
      </c>
      <c r="BH529" s="17" t="b">
        <f t="shared" ca="1" si="9833"/>
        <v>1</v>
      </c>
      <c r="BI529" s="17">
        <f t="shared" ca="1" si="9834"/>
        <v>2</v>
      </c>
      <c r="BJ529" s="17" t="b">
        <f t="shared" ca="1" si="9835"/>
        <v>0</v>
      </c>
      <c r="BK529" s="17" t="str">
        <f t="shared" ca="1" si="9836"/>
        <v/>
      </c>
      <c r="BL529" s="17" t="str">
        <f t="shared" ca="1" si="9837"/>
        <v/>
      </c>
      <c r="BM529" s="17" t="str">
        <f t="shared" ca="1" si="9838"/>
        <v>F</v>
      </c>
      <c r="BN529" s="17" t="str">
        <f t="shared" ca="1" si="9839"/>
        <v>F</v>
      </c>
      <c r="BO529" s="17" t="str">
        <f t="shared" ca="1" si="9840"/>
        <v>N</v>
      </c>
      <c r="BP529" s="14" t="b">
        <f t="shared" ca="1" si="9841"/>
        <v>1</v>
      </c>
      <c r="BQ529" s="35"/>
      <c r="BX529" s="16"/>
      <c r="BY529" s="16"/>
      <c r="BZ529" s="16"/>
      <c r="CA529" s="16"/>
      <c r="CB529" s="16"/>
      <c r="CC529" s="16"/>
      <c r="CD529" s="16"/>
      <c r="CE529" s="16"/>
      <c r="CF529" s="16"/>
      <c r="CN529" s="14">
        <f ca="1">IF(H529,IFERROR(IsVariableNameLegal(O529),0),0)</f>
        <v>0</v>
      </c>
      <c r="CO529" s="14" t="str">
        <f t="array" aca="1" ref="CO529" ca="1">IF(H529,IF(COUNTIF(INDIRECT(wew!$C$13),O529)&gt;1,TRIM(SUBSTITUTE(_xll.MCONCAT(IF((INDIRECT(wew!$C$13)=O529)*(COLUMN(INDIRECT(wew!$C$13))&lt;&gt;D529+1),-1+COLUMN(INDIRECT(wew!$C$13)),"")," "),"  "," ")),""),"")</f>
        <v/>
      </c>
      <c r="CP529" s="14" t="str">
        <f t="array" aca="1" ref="CP529" ca="1">IF(P529&lt;&gt;"",IF(LEN(P529)&gt;150,1,""),"")</f>
        <v/>
      </c>
      <c r="CQ529" s="14" t="str">
        <f t="array" aca="1" ref="CQ529" ca="1">IF(AND(H529,NOT(ster!$J$3)),IF(COUNTIF(INDIRECT(wew!$C$15),P529)&gt;1,TRIM(SUBSTITUTE(_xll.MCONCAT(IF((INDIRECT(wew!$C$15)=P529)*(COLUMN(INDIRECT(wew!$C$15))&lt;&gt;D529+1),-1+COLUMN(INDIRECT(wew!$C$15)),"")," "),"  "," ")),""),"")</f>
        <v/>
      </c>
      <c r="CR529" s="14" t="str">
        <f t="array" aca="1" ref="CR529" ca="1">IF(H529,IF(AND(W529&gt;0,AO529&lt;&gt;""),TRIM(SUBSTITUTE(_xll.MCONCAT(IFERROR(IF(ISNUMBER(INDIRECT(Q529)),IF((INDIRECT(ster!$D$14)&lt;&gt;"")*(INDIRECT(Q529)&lt;AO529),INDIRECT(ster!$D$14) &amp; ": " &amp;  SUBSTITUTE(IF( AV529,IFERROR(TEXT(INDIRECT(Q529),"rrrr-mm-dd") &amp;" (" &amp; INDIRECT(Q529) &amp;")",INDIRECT(Q529)),INDIRECT(Q529))," "," "),""),""),"")," "),"  "," ")),""),"")</f>
        <v/>
      </c>
      <c r="CS529" s="14" t="str">
        <f t="array" aca="1" ref="CS529" ca="1">IF(H529,IF(AND(W529&gt;0,AP529&lt;&gt;""),TRIM(SUBSTITUTE(_xll.MCONCAT(IFERROR(IF(ISNUMBER(INDIRECT(Q529)),IF((INDIRECT(ster!$D$14)&lt;&gt;"")*(INDIRECT(Q529)&gt;AP529),INDIRECT(ster!$D$14) &amp; ": " &amp;  SUBSTITUTE(IF( AV529,IFERROR(TEXT(INDIRECT(Q529),"rrrr-mm-dd")&amp;" (" &amp; INDIRECT(Q529) &amp;")",INDIRECT(Q529)),INDIRECT(Q529))," "," "),""),""),"")," "),"  "," ")),""),"")</f>
        <v/>
      </c>
      <c r="CT529" s="14" t="str">
        <f t="array" aca="1" ref="CT529" ca="1">IF(H529,IF(AND(N529&gt;0,AR529),TRIM(SUBSTITUTE(_xll.MCONCAT(IFERROR(IF(ISNUMBER(INDIRECT(Q529)),IF((INDIRECT(ster!$D$14)&lt;&gt;"")*(IFERROR(0*(MATCH(INDIRECT(Q529),INDIRECT(K529),0)&gt;0),1)),INDIRECT(ster!$D$14) &amp; ": " &amp;  SUBSTITUTE(IF( AV529,IFERROR(TEXT(INDIRECT(Q529),"rrrr-mm-dd")&amp;" (" &amp; INDIRECT(Q529) &amp;")",INDIRECT(Q529)),INDIRECT(Q529))," "," "),""),""),"")," "),"  "," ")),""),"")</f>
        <v/>
      </c>
      <c r="CU529" s="14" t="str">
        <f t="array" aca="1" ref="CU529" ca="1">IF(H529,IF(AND(V529&gt;0),TRIM(SUBSTITUTE(_xll.MCONCAT(IF((INDIRECT(ster!$D$14)&lt;&gt;"")*(IFERROR(0*(INDIRECT(Q529)&lt;&gt;""),1)),INDIRECT(ster!$D$14),"")," "),"  "," ")),""),"")</f>
        <v/>
      </c>
      <c r="CV529" s="14" t="str">
        <f t="array" aca="1" ref="CV529" ca="1">IF(H529,IF(AS529,
TRIM(SUBSTITUTE(_xll.MCONCAT(IF(
   (INDIRECT(ster!$D$14)&lt;&gt;"")*
   ((INDIRECT(Q529)="")+
      NOT(ISNUMBER(INDIRECT(Q529)))*
      NOT(ISERROR(MATCH(INDIRECT(Q529),INDIRECT(K529),0)))
    ),
      INDIRECT(ster!$D$14),
   "")," "),"  "," ")),
""),"")</f>
        <v/>
      </c>
      <c r="CW529" s="14" t="str">
        <f t="array" aca="1" ref="CW529" ca="1">IF(H529,IF(AND(AQ529),TRIM(SUBSTITUTE(_xll.MCONCAT(IFERROR(IF(ISNUMBER(INDIRECT(Q529)),IF((INDIRECT(ster!$D$14)&lt;&gt;"")*(INDIRECT(Q529)&lt;&gt;INT(INDIRECT(Q529))),INDIRECT(ster!$D$14) &amp; ": " &amp; INDIRECT(Q529),""),""),"")," "),"  "," ")),""),"")</f>
        <v/>
      </c>
      <c r="CX529" s="14" t="str">
        <f t="array" aca="1" ref="CX529" ca="1">IF(H529,IF(OR(AU529,AV529),TRIM(SUBSTITUTE(_xll.MCONCAT(IF((INDIRECT(ster!$D$14)&lt;&gt;"")*NOT(ISNUMBER(INDIRECT(Q529))),IF(ISERROR(MATCH(INDIRECT(Q529),INDIRECT(K529),0)),IFERROR(IF(INDIRECT(Q529)&lt;&gt;"",INDIRECT(ster!$D$14) &amp; ": " &amp; SUBSTITUTE(INDIRECT(Q529)," "," "),""),""),""),"")," "),"  "," ")),""),"")</f>
        <v/>
      </c>
      <c r="CY529" s="14" t="str">
        <f t="array" aca="1" ref="CY529" ca="1">IF(H529,IF(AE529,TRIM(SUBSTITUTE(_xll.MCONCAT(IF((INDIRECT(ster!$D$14)&lt;&gt;"")*IFERROR(NOT(INDIRECT(AF529)),FALSE),IF(ISERROR(MATCH(INDIRECT(Q529),INDIRECT(K529),0)),IFERROR(IF(INDIRECT(Q529)&lt;&gt;"",INDIRECT(ster!$D$14)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CZ529" s="14" t="str">
        <f t="array" aca="1" ref="CZ529" ca="1">IF(H529,IF(AH529,TRIM(SUBSTITUTE(_xll.MCONCAT(IF((INDIRECT(ster!$D$14)&lt;&gt;"")*IFERROR(NOT(INDIRECT(AI529)),FALSE),IF(ISERROR(MATCH(INDIRECT(Q529),INDIRECT(K529),0)),IFERROR(IF(INDIRECT(Q529)&lt;&gt;"",INDIRECT(ster!$D$14)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DC529" s="14" t="str">
        <f ca="1">SUBSTITUTE(SUBSTITUTE(SUBSTITUTE(SUBSTITUTE(_xll.MCONCAT(DG529:DS529,"■"),"■■","■"),"■■","■"),"■■","■"),"■■","■")</f>
        <v>■</v>
      </c>
      <c r="DD529" s="14" t="str">
        <f t="shared" ca="1" si="9842"/>
        <v/>
      </c>
      <c r="DE529" s="14" t="str">
        <f t="shared" ca="1" si="9843"/>
        <v/>
      </c>
      <c r="DF529" s="14" t="str">
        <f t="shared" ca="1" si="9844"/>
        <v/>
      </c>
      <c r="DG529" s="14" t="str">
        <f t="shared" ca="1" si="9845"/>
        <v/>
      </c>
      <c r="DH529" s="14" t="str">
        <f t="shared" ca="1" si="9846"/>
        <v/>
      </c>
      <c r="DI529" s="14" t="str">
        <f t="shared" ca="1" si="9847"/>
        <v/>
      </c>
      <c r="DJ529" s="14" t="str">
        <f t="shared" ca="1" si="9848"/>
        <v/>
      </c>
      <c r="DK529" s="14" t="str">
        <f t="shared" ca="1" si="9849"/>
        <v/>
      </c>
      <c r="DL529" s="14" t="str">
        <f t="shared" ca="1" si="9850"/>
        <v/>
      </c>
      <c r="DM529" s="14" t="str">
        <f t="shared" ca="1" si="9851"/>
        <v/>
      </c>
      <c r="DN529" s="14" t="str">
        <f t="array" aca="1" ref="DN529" ca="1">IF(CU529&lt;&gt;"","There are errors in the entered values in the following cases: " &amp;SUBSTITUTE(CU529," ",", "),"")</f>
        <v/>
      </c>
      <c r="DO529" s="14" t="str">
        <f t="shared" ca="1" si="9852"/>
        <v/>
      </c>
      <c r="DP529" s="14" t="str">
        <f t="shared" ca="1" si="9853"/>
        <v/>
      </c>
      <c r="DQ529" s="14" t="str">
        <f t="shared" ca="1" si="9854"/>
        <v/>
      </c>
      <c r="DR529" s="14" t="str">
        <f t="shared" ca="1" si="9855"/>
        <v/>
      </c>
      <c r="DS529" s="14" t="str">
        <f t="shared" ca="1" si="9856"/>
        <v/>
      </c>
      <c r="DZ529" s="14" t="b">
        <f t="shared" ca="1" si="9857"/>
        <v>0</v>
      </c>
      <c r="EA529" s="14" t="str">
        <f t="shared" ca="1" si="9858"/>
        <v>Lives near waste incinerators (q_144d)</v>
      </c>
      <c r="EB529" s="14" t="str">
        <f t="shared" ca="1" si="9859"/>
        <v xml:space="preserve">Values must be numeric. </v>
      </c>
      <c r="EC529" s="14" t="str">
        <f t="shared" ca="1" si="9860"/>
        <v xml:space="preserve">Lives near waste incinerators (q_144d): Values must be numeric. </v>
      </c>
      <c r="ED529" s="14" t="str">
        <f t="shared" ca="1" si="9861"/>
        <v/>
      </c>
      <c r="EE529" s="14" t="str">
        <f t="shared" ca="1" si="9862"/>
        <v>Values must be numeric</v>
      </c>
      <c r="EF529" s="14" t="str">
        <f t="shared" ca="1" si="9863"/>
        <v/>
      </c>
      <c r="EG529" s="14" t="str">
        <f t="shared" ca="1" si="9864"/>
        <v/>
      </c>
      <c r="EM529" s="14" t="b">
        <f t="shared" ca="1" si="9865"/>
        <v>1</v>
      </c>
      <c r="EN529" s="14">
        <f t="shared" ca="1" si="9866"/>
        <v>497</v>
      </c>
      <c r="EO529" s="14" t="str">
        <f t="shared" ca="1" si="9867"/>
        <v>q_144d</v>
      </c>
      <c r="EP529" s="14" t="str">
        <f t="shared" ca="1" si="9868"/>
        <v xml:space="preserve">Lives near waste incinerators (q_144d): Values must be numeric. </v>
      </c>
      <c r="EQ529" s="14" t="str">
        <f t="shared" ca="1" si="9869"/>
        <v/>
      </c>
    </row>
    <row r="530" spans="2:147" s="14" customFormat="1">
      <c r="B530" s="14" t="str">
        <f t="shared" ca="1" si="9795"/>
        <v/>
      </c>
      <c r="C530" s="14">
        <f t="shared" ca="1" si="9796"/>
        <v>498</v>
      </c>
      <c r="D530" s="14">
        <f t="shared" si="9797"/>
        <v>528</v>
      </c>
      <c r="E530" s="14" t="str">
        <f t="shared" ca="1" si="9798"/>
        <v>D</v>
      </c>
      <c r="F530" s="14" t="str">
        <f t="shared" ca="1" si="9799"/>
        <v>q_144e</v>
      </c>
      <c r="G530" s="14" t="str">
        <f t="shared" ca="1" si="9800"/>
        <v>Lives near source of EM fields</v>
      </c>
      <c r="H530" s="14" t="b">
        <f t="shared" ca="1" si="9801"/>
        <v>1</v>
      </c>
      <c r="I530" s="14" t="str">
        <f ca="1">IF($H530,ADDRESS(3,(D530+1)*2-1,4,,"["&amp;wew!$G$7&amp;"]"&amp;_sheetname_labels)&amp;":"&amp;ADDRESS(2+ster!$B$20,(D530+1)*2-1,4),"")</f>
        <v>[DBTemplate.xlsm]labels!ANQ3:ANQ61</v>
      </c>
      <c r="J530" s="14">
        <f t="array" aca="1" ref="J530" ca="1">IF(H530,MAX(0,MAX(IF(INDIRECT(I530)&lt;&gt;"",ROW(INDIRECT(I530)),""))-2),"")</f>
        <v>2</v>
      </c>
      <c r="K530" s="14" t="str">
        <f ca="1">IF($H530,IF($J530&gt;0,ADDRESS(3,(D530+1)*2-1,4,,"["&amp;wew!$G$7&amp;"]"&amp;_sheetname_labels)&amp;":"&amp;ADDRESS(2+J530,(D530+1)*2-1,4),""),"")</f>
        <v>[DBTemplate.xlsm]labels!ANQ3:ANQ4</v>
      </c>
      <c r="L530" s="14" t="str">
        <f ca="1">IF($H530,IF($J530&gt;0,ADDRESS(3,(D530+1)*2,4,,"["&amp;wew!$G$7&amp;"]"&amp;_sheetname_labels)&amp;":"&amp;ADDRESS(2+J530,(D530+1)*2,4),""),"")</f>
        <v>[DBTemplate.xlsm]labels!ANR3:ANR4</v>
      </c>
      <c r="M530" s="14">
        <f t="shared" ca="1" si="9802"/>
        <v>0</v>
      </c>
      <c r="N530" s="14">
        <f t="shared" ca="1" si="9803"/>
        <v>2</v>
      </c>
      <c r="O530" s="14" t="str">
        <f t="shared" ca="1" si="9804"/>
        <v>q_144e</v>
      </c>
      <c r="P530" s="14" t="str">
        <f t="shared" ca="1" si="9805"/>
        <v>Lives near source of EM fields</v>
      </c>
      <c r="Q530" s="14" t="str">
        <f ca="1">IF($BP530,ADDRESS(3,D530+1,4,,"["&amp;wew!$G$7&amp;"]"&amp;_sheetname_dataframe)&amp;":"&amp;ADDRESS(2+ster!$C$14,D530+1,4),"")</f>
        <v>[DBTemplate.xlsm]data_frame!TI3:TI3</v>
      </c>
      <c r="R530" s="14" t="str">
        <f>IF($BP530,IF(MID(_xll.FORMULATEXT(INDEX(INDIRECT(Q530),1)),1,1)="=", _xll.FORMULATEXT(INDEX(INDIRECT(Q530),1),2,TRUE),""),"")</f>
        <v/>
      </c>
      <c r="S530" s="14">
        <f t="array" aca="1" ref="S530" ca="1">IF(H530,SUM(IF((IFERROR(INDIRECT(Q530)&lt;&gt;"",FALSE))*(INDIRECT(ster!$D$14)&lt;&gt;""),1,0)),"")</f>
        <v>1</v>
      </c>
      <c r="T530" s="14">
        <f t="array" aca="1" ref="T530" ca="1">IF(H530,IF(M530&gt;0,SUM(IFERROR(1*(MATCH(INDIRECT(Q530),INDIRECT(K530),0)&gt;0),0)*(INDIRECT(ster!$D$14)&lt;&gt;"")*NOT(ISNUMBER(INDIRECT(Q530)))),0),"")</f>
        <v>0</v>
      </c>
      <c r="U530" s="14">
        <f t="array" aca="1" ref="U530" ca="1">IF(H530,SUM((IFERROR(INDIRECT(Q530)="",FALSE))*(INDIRECT(ster!$D$14)&lt;&gt;"")),"")</f>
        <v>0</v>
      </c>
      <c r="V530" s="14">
        <f t="array" aca="1" ref="V530" ca="1">IF(H530,SUM((IFERROR(INDIRECT(Q530)="#ąś",TRUE))*(INDIRECT(ster!$D$14)&lt;&gt;"")),"")</f>
        <v>0</v>
      </c>
      <c r="W530" s="14">
        <f t="array" aca="1" ref="W530" ca="1">IF(H530,SUM(ISNUMBER(INDIRECT(Q530))*(INDIRECT(ster!$D$14)&lt;&gt;"")),"")</f>
        <v>1</v>
      </c>
      <c r="X530" s="14">
        <f t="array" aca="1" ref="X530" ca="1">IF(AND(H530,W530&gt;0),IF(wew!$B$3,MIN(IF((INDIRECT(ster!$D$14)&lt;&gt;"")*IFERROR(INDIRECT($Q530)&lt;&gt;"",FALSE),IFERROR(INDIRECT($Q530),"X"),"X")),"&lt;włącz podświetlanie wartości&gt;"),"—")</f>
        <v>2</v>
      </c>
      <c r="Y530" s="14">
        <f t="array" aca="1" ref="Y530" ca="1">IF(AND(H530,W530&gt;0),IF(wew!$B$3,MAX(IF((INDIRECT(ster!$D$14)&lt;&gt;"")*IFERROR(INDIRECT($Q530)&lt;&gt;"",FALSE),IFERROR(INDIRECT($Q530),"X"),"X")),"&lt;włącz podświetlanie wartości&gt;"),"—")</f>
        <v>2</v>
      </c>
      <c r="Z530" s="14">
        <f t="shared" ca="1" si="9806"/>
        <v>0</v>
      </c>
      <c r="AA530" s="12">
        <f t="shared" ca="1" si="9807"/>
        <v>1</v>
      </c>
      <c r="AB530" s="17">
        <f t="array" aca="1" ref="AB530" ca="1">IF(H530,IF(W530&gt;0,SUM((INDIRECT(ster!$D$14)&lt;&gt;"")*IFERROR((INDIRECT(Q530)&lt;&gt;"")*(INDIRECT(Q530)=INT(INDIRECT(Q530))),0)),0),"")</f>
        <v>1</v>
      </c>
      <c r="AC530" s="17">
        <f t="array" aca="1" ref="AC530" ca="1">IF(H530,W530-AB530,"")</f>
        <v>0</v>
      </c>
      <c r="AD530" s="17">
        <f t="shared" ca="1" si="9808"/>
        <v>1</v>
      </c>
      <c r="AE530" s="17" t="b">
        <f t="shared" ca="1" si="9809"/>
        <v>0</v>
      </c>
      <c r="AF530" s="17" t="str">
        <f ca="1">IF(AE530,IF($H530,ADDRESS(3,D530+2,4,,"["&amp;wew!$G$7&amp;"]"&amp;_sheetname_dataframe)&amp;":"&amp;ADDRESS(2+ster!$C$14,D530+2,4),""),"")</f>
        <v/>
      </c>
      <c r="AG530" s="17" t="str">
        <f t="shared" ca="1" si="9810"/>
        <v/>
      </c>
      <c r="AH530" s="17" t="b">
        <f t="shared" ca="1" si="9811"/>
        <v>0</v>
      </c>
      <c r="AI530" s="17" t="str">
        <f ca="1">IF(AH530,IF($H530,ADDRESS(3,D530+3,4,,"["&amp;wew!$G$7&amp;"]"&amp;_sheetname_dataframe)&amp;":"&amp;ADDRESS(2+ster!$C$14,D530+3,4),""),"")</f>
        <v/>
      </c>
      <c r="AJ530" s="17" t="str">
        <f t="shared" ca="1" si="9812"/>
        <v/>
      </c>
      <c r="AK530" s="17" t="b">
        <f t="shared" ca="1" si="9813"/>
        <v>0</v>
      </c>
      <c r="AL530" s="17" t="b">
        <f t="shared" ca="1" si="9814"/>
        <v>0</v>
      </c>
      <c r="AM530" s="17" t="b">
        <f t="shared" ca="1" si="9815"/>
        <v>0</v>
      </c>
      <c r="AN530" s="17">
        <f t="shared" ca="1" si="9816"/>
        <v>0</v>
      </c>
      <c r="AO530" s="24" t="str">
        <f t="shared" ca="1" si="9817"/>
        <v/>
      </c>
      <c r="AP530" s="24" t="str">
        <f t="shared" ca="1" si="9818"/>
        <v/>
      </c>
      <c r="AQ530" s="17" t="b">
        <f t="shared" ca="1" si="9819"/>
        <v>0</v>
      </c>
      <c r="AR530" s="17" t="b">
        <f t="shared" ca="1" si="9820"/>
        <v>0</v>
      </c>
      <c r="AS530" s="17" t="b">
        <f t="shared" ca="1" si="9821"/>
        <v>0</v>
      </c>
      <c r="AT530" s="17" t="b">
        <f t="shared" ca="1" si="9822"/>
        <v>0</v>
      </c>
      <c r="AU530" s="17" t="b">
        <f t="shared" ca="1" si="9823"/>
        <v>1</v>
      </c>
      <c r="AV530" s="17" t="b">
        <f t="shared" ca="1" si="9824"/>
        <v>0</v>
      </c>
      <c r="AW530" s="17" t="b">
        <f t="shared" ca="1" si="9825"/>
        <v>1</v>
      </c>
      <c r="AX530" s="14" t="b">
        <f t="array" aca="1" ref="AX530" ca="1">IF(H530,N530&gt;0,"")</f>
        <v>1</v>
      </c>
      <c r="AY530" s="17" t="str">
        <f t="shared" ca="1" si="9826"/>
        <v>C3:C4</v>
      </c>
      <c r="AZ530" s="17" t="b">
        <f t="array" aca="1" ref="AZ530" ca="1">IF(AY530&lt;&gt;"",SUM(1*ISERROR(MATCH(INDIRECT(AY530),INDIRECT(K530),0)))=0,"")</f>
        <v>1</v>
      </c>
      <c r="BA530" s="17" t="b">
        <f t="shared" ca="1" si="9827"/>
        <v>1</v>
      </c>
      <c r="BB530" s="17" t="b">
        <v>0</v>
      </c>
      <c r="BC530" s="17" t="b">
        <f t="shared" ca="1" si="9828"/>
        <v>1</v>
      </c>
      <c r="BD530" s="17" t="b">
        <f t="shared" ca="1" si="9829"/>
        <v>0</v>
      </c>
      <c r="BE530" s="17" t="b">
        <f t="shared" ca="1" si="9830"/>
        <v>0</v>
      </c>
      <c r="BF530" s="17" t="b">
        <f t="shared" ca="1" si="9831"/>
        <v>0</v>
      </c>
      <c r="BG530" s="17" t="b">
        <f t="shared" ca="1" si="9832"/>
        <v>0</v>
      </c>
      <c r="BH530" s="17" t="b">
        <f t="shared" ca="1" si="9833"/>
        <v>1</v>
      </c>
      <c r="BI530" s="17">
        <f t="shared" ca="1" si="9834"/>
        <v>2</v>
      </c>
      <c r="BJ530" s="17" t="b">
        <f t="shared" ca="1" si="9835"/>
        <v>0</v>
      </c>
      <c r="BK530" s="17" t="str">
        <f t="shared" ca="1" si="9836"/>
        <v/>
      </c>
      <c r="BL530" s="17" t="str">
        <f t="shared" ca="1" si="9837"/>
        <v/>
      </c>
      <c r="BM530" s="17" t="str">
        <f t="shared" ca="1" si="9838"/>
        <v>F</v>
      </c>
      <c r="BN530" s="17" t="str">
        <f t="shared" ca="1" si="9839"/>
        <v>F</v>
      </c>
      <c r="BO530" s="17" t="str">
        <f t="shared" ca="1" si="9840"/>
        <v>N</v>
      </c>
      <c r="BP530" s="14" t="b">
        <f t="shared" ca="1" si="9841"/>
        <v>1</v>
      </c>
      <c r="BQ530" s="35"/>
      <c r="BX530" s="16"/>
      <c r="BY530" s="16"/>
      <c r="BZ530" s="16"/>
      <c r="CA530" s="16"/>
      <c r="CB530" s="16"/>
      <c r="CC530" s="16"/>
      <c r="CD530" s="16"/>
      <c r="CE530" s="16"/>
      <c r="CF530" s="16"/>
      <c r="CN530" s="14">
        <f ca="1">IF(H530,IFERROR(IsVariableNameLegal(O530),0),0)</f>
        <v>0</v>
      </c>
      <c r="CO530" s="14" t="str">
        <f t="array" aca="1" ref="CO530" ca="1">IF(H530,IF(COUNTIF(INDIRECT(wew!$C$13),O530)&gt;1,TRIM(SUBSTITUTE(_xll.MCONCAT(IF((INDIRECT(wew!$C$13)=O530)*(COLUMN(INDIRECT(wew!$C$13))&lt;&gt;D530+1),-1+COLUMN(INDIRECT(wew!$C$13)),"")," "),"  "," ")),""),"")</f>
        <v/>
      </c>
      <c r="CP530" s="14" t="str">
        <f t="array" aca="1" ref="CP530" ca="1">IF(P530&lt;&gt;"",IF(LEN(P530)&gt;150,1,""),"")</f>
        <v/>
      </c>
      <c r="CQ530" s="14" t="str">
        <f t="array" aca="1" ref="CQ530" ca="1">IF(AND(H530,NOT(ster!$J$3)),IF(COUNTIF(INDIRECT(wew!$C$15),P530)&gt;1,TRIM(SUBSTITUTE(_xll.MCONCAT(IF((INDIRECT(wew!$C$15)=P530)*(COLUMN(INDIRECT(wew!$C$15))&lt;&gt;D530+1),-1+COLUMN(INDIRECT(wew!$C$15)),"")," "),"  "," ")),""),"")</f>
        <v/>
      </c>
      <c r="CR530" s="14" t="str">
        <f t="array" aca="1" ref="CR530" ca="1">IF(H530,IF(AND(W530&gt;0,AO530&lt;&gt;""),TRIM(SUBSTITUTE(_xll.MCONCAT(IFERROR(IF(ISNUMBER(INDIRECT(Q530)),IF((INDIRECT(ster!$D$14)&lt;&gt;"")*(INDIRECT(Q530)&lt;AO530),INDIRECT(ster!$D$14) &amp; ": " &amp;  SUBSTITUTE(IF( AV530,IFERROR(TEXT(INDIRECT(Q530),"rrrr-mm-dd") &amp;" (" &amp; INDIRECT(Q530) &amp;")",INDIRECT(Q530)),INDIRECT(Q530))," "," "),""),""),"")," "),"  "," ")),""),"")</f>
        <v/>
      </c>
      <c r="CS530" s="14" t="str">
        <f t="array" aca="1" ref="CS530" ca="1">IF(H530,IF(AND(W530&gt;0,AP530&lt;&gt;""),TRIM(SUBSTITUTE(_xll.MCONCAT(IFERROR(IF(ISNUMBER(INDIRECT(Q530)),IF((INDIRECT(ster!$D$14)&lt;&gt;"")*(INDIRECT(Q530)&gt;AP530),INDIRECT(ster!$D$14) &amp; ": " &amp;  SUBSTITUTE(IF( AV530,IFERROR(TEXT(INDIRECT(Q530),"rrrr-mm-dd")&amp;" (" &amp; INDIRECT(Q530) &amp;")",INDIRECT(Q530)),INDIRECT(Q530))," "," "),""),""),"")," "),"  "," ")),""),"")</f>
        <v/>
      </c>
      <c r="CT530" s="14" t="str">
        <f t="array" aca="1" ref="CT530" ca="1">IF(H530,IF(AND(N530&gt;0,AR530),TRIM(SUBSTITUTE(_xll.MCONCAT(IFERROR(IF(ISNUMBER(INDIRECT(Q530)),IF((INDIRECT(ster!$D$14)&lt;&gt;"")*(IFERROR(0*(MATCH(INDIRECT(Q530),INDIRECT(K530),0)&gt;0),1)),INDIRECT(ster!$D$14) &amp; ": " &amp;  SUBSTITUTE(IF( AV530,IFERROR(TEXT(INDIRECT(Q530),"rrrr-mm-dd")&amp;" (" &amp; INDIRECT(Q530) &amp;")",INDIRECT(Q530)),INDIRECT(Q530))," "," "),""),""),"")," "),"  "," ")),""),"")</f>
        <v/>
      </c>
      <c r="CU530" s="14" t="str">
        <f t="array" aca="1" ref="CU530" ca="1">IF(H530,IF(AND(V530&gt;0),TRIM(SUBSTITUTE(_xll.MCONCAT(IF((INDIRECT(ster!$D$14)&lt;&gt;"")*(IFERROR(0*(INDIRECT(Q530)&lt;&gt;""),1)),INDIRECT(ster!$D$14),"")," "),"  "," ")),""),"")</f>
        <v/>
      </c>
      <c r="CV530" s="14" t="str">
        <f t="array" aca="1" ref="CV530" ca="1">IF(H530,IF(AS530,
TRIM(SUBSTITUTE(_xll.MCONCAT(IF(
   (INDIRECT(ster!$D$14)&lt;&gt;"")*
   ((INDIRECT(Q530)="")+
      NOT(ISNUMBER(INDIRECT(Q530)))*
      NOT(ISERROR(MATCH(INDIRECT(Q530),INDIRECT(K530),0)))
    ),
      INDIRECT(ster!$D$14),
   "")," "),"  "," ")),
""),"")</f>
        <v/>
      </c>
      <c r="CW530" s="14" t="str">
        <f t="array" aca="1" ref="CW530" ca="1">IF(H530,IF(AND(AQ530),TRIM(SUBSTITUTE(_xll.MCONCAT(IFERROR(IF(ISNUMBER(INDIRECT(Q530)),IF((INDIRECT(ster!$D$14)&lt;&gt;"")*(INDIRECT(Q530)&lt;&gt;INT(INDIRECT(Q530))),INDIRECT(ster!$D$14) &amp; ": " &amp; INDIRECT(Q530),""),""),"")," "),"  "," ")),""),"")</f>
        <v/>
      </c>
      <c r="CX530" s="14" t="str">
        <f t="array" aca="1" ref="CX530" ca="1">IF(H530,IF(OR(AU530,AV530),TRIM(SUBSTITUTE(_xll.MCONCAT(IF((INDIRECT(ster!$D$14)&lt;&gt;"")*NOT(ISNUMBER(INDIRECT(Q530))),IF(ISERROR(MATCH(INDIRECT(Q530),INDIRECT(K530),0)),IFERROR(IF(INDIRECT(Q530)&lt;&gt;"",INDIRECT(ster!$D$14) &amp; ": " &amp; SUBSTITUTE(INDIRECT(Q530)," "," "),""),""),""),"")," "),"  "," ")),""),"")</f>
        <v/>
      </c>
      <c r="CY530" s="14" t="str">
        <f t="array" aca="1" ref="CY530" ca="1">IF(H530,IF(AE530,TRIM(SUBSTITUTE(_xll.MCONCAT(IF((INDIRECT(ster!$D$14)&lt;&gt;"")*IFERROR(NOT(INDIRECT(AF530)),FALSE),IF(ISERROR(MATCH(INDIRECT(Q530),INDIRECT(K530),0)),IFERROR(IF(INDIRECT(Q530)&lt;&gt;"",INDIRECT(ster!$D$14)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CZ530" s="14" t="str">
        <f t="array" aca="1" ref="CZ530" ca="1">IF(H530,IF(AH530,TRIM(SUBSTITUTE(_xll.MCONCAT(IF((INDIRECT(ster!$D$14)&lt;&gt;"")*IFERROR(NOT(INDIRECT(AI530)),FALSE),IF(ISERROR(MATCH(INDIRECT(Q530),INDIRECT(K530),0)),IFERROR(IF(INDIRECT(Q530)&lt;&gt;"",INDIRECT(ster!$D$14)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DC530" s="14" t="str">
        <f ca="1">SUBSTITUTE(SUBSTITUTE(SUBSTITUTE(SUBSTITUTE(_xll.MCONCAT(DG530:DS530,"■"),"■■","■"),"■■","■"),"■■","■"),"■■","■")</f>
        <v>■</v>
      </c>
      <c r="DD530" s="14" t="str">
        <f t="shared" ca="1" si="9842"/>
        <v/>
      </c>
      <c r="DE530" s="14" t="str">
        <f t="shared" ca="1" si="9843"/>
        <v/>
      </c>
      <c r="DF530" s="14" t="str">
        <f t="shared" ca="1" si="9844"/>
        <v/>
      </c>
      <c r="DG530" s="14" t="str">
        <f t="shared" ca="1" si="9845"/>
        <v/>
      </c>
      <c r="DH530" s="14" t="str">
        <f t="shared" ca="1" si="9846"/>
        <v/>
      </c>
      <c r="DI530" s="14" t="str">
        <f t="shared" ca="1" si="9847"/>
        <v/>
      </c>
      <c r="DJ530" s="14" t="str">
        <f t="shared" ca="1" si="9848"/>
        <v/>
      </c>
      <c r="DK530" s="14" t="str">
        <f t="shared" ca="1" si="9849"/>
        <v/>
      </c>
      <c r="DL530" s="14" t="str">
        <f t="shared" ca="1" si="9850"/>
        <v/>
      </c>
      <c r="DM530" s="14" t="str">
        <f t="shared" ca="1" si="9851"/>
        <v/>
      </c>
      <c r="DN530" s="14" t="str">
        <f t="array" aca="1" ref="DN530" ca="1">IF(CU530&lt;&gt;"","There are errors in the entered values in the following cases: " &amp;SUBSTITUTE(CU530," ",", "),"")</f>
        <v/>
      </c>
      <c r="DO530" s="14" t="str">
        <f t="shared" ca="1" si="9852"/>
        <v/>
      </c>
      <c r="DP530" s="14" t="str">
        <f t="shared" ca="1" si="9853"/>
        <v/>
      </c>
      <c r="DQ530" s="14" t="str">
        <f t="shared" ca="1" si="9854"/>
        <v/>
      </c>
      <c r="DR530" s="14" t="str">
        <f t="shared" ca="1" si="9855"/>
        <v/>
      </c>
      <c r="DS530" s="14" t="str">
        <f t="shared" ca="1" si="9856"/>
        <v/>
      </c>
      <c r="DZ530" s="14" t="b">
        <f t="shared" ca="1" si="9857"/>
        <v>0</v>
      </c>
      <c r="EA530" s="14" t="str">
        <f t="shared" ca="1" si="9858"/>
        <v>Lives near source of EM fields (q_144e)</v>
      </c>
      <c r="EB530" s="14" t="str">
        <f t="shared" ca="1" si="9859"/>
        <v xml:space="preserve">Values must be numeric. </v>
      </c>
      <c r="EC530" s="14" t="str">
        <f t="shared" ca="1" si="9860"/>
        <v xml:space="preserve">Lives near source of EM fields (q_144e): Values must be numeric. </v>
      </c>
      <c r="ED530" s="14" t="str">
        <f t="shared" ca="1" si="9861"/>
        <v/>
      </c>
      <c r="EE530" s="14" t="str">
        <f t="shared" ca="1" si="9862"/>
        <v>Values must be numeric</v>
      </c>
      <c r="EF530" s="14" t="str">
        <f t="shared" ca="1" si="9863"/>
        <v/>
      </c>
      <c r="EG530" s="14" t="str">
        <f t="shared" ca="1" si="9864"/>
        <v/>
      </c>
      <c r="EM530" s="14" t="b">
        <f t="shared" ca="1" si="9865"/>
        <v>1</v>
      </c>
      <c r="EN530" s="14">
        <f t="shared" ca="1" si="9866"/>
        <v>498</v>
      </c>
      <c r="EO530" s="14" t="str">
        <f t="shared" ca="1" si="9867"/>
        <v>q_144e</v>
      </c>
      <c r="EP530" s="14" t="str">
        <f t="shared" ca="1" si="9868"/>
        <v xml:space="preserve">Lives near source of EM fields (q_144e): Values must be numeric. </v>
      </c>
      <c r="EQ530" s="14" t="str">
        <f t="shared" ca="1" si="9869"/>
        <v/>
      </c>
    </row>
    <row r="531" spans="2:147" s="14" customFormat="1">
      <c r="B531" s="14" t="str">
        <f t="shared" ca="1" si="9795"/>
        <v/>
      </c>
      <c r="C531" s="14">
        <f t="shared" ca="1" si="9796"/>
        <v>499</v>
      </c>
      <c r="D531" s="14">
        <f t="shared" si="9797"/>
        <v>529</v>
      </c>
      <c r="E531" s="14" t="str">
        <f t="shared" ca="1" si="9798"/>
        <v>D</v>
      </c>
      <c r="F531" s="14" t="str">
        <f t="shared" ca="1" si="9799"/>
        <v>q_145</v>
      </c>
      <c r="G531" s="14" t="str">
        <f t="shared" ca="1" si="9800"/>
        <v>ALS cases in the neighborhood</v>
      </c>
      <c r="H531" s="14" t="b">
        <f t="shared" ca="1" si="9801"/>
        <v>1</v>
      </c>
      <c r="I531" s="14" t="str">
        <f ca="1">IF($H531,ADDRESS(3,(D531+1)*2-1,4,,"["&amp;wew!$G$7&amp;"]"&amp;_sheetname_labels)&amp;":"&amp;ADDRESS(2+ster!$B$20,(D531+1)*2-1,4),"")</f>
        <v>[DBTemplate.xlsm]labels!ANS3:ANS61</v>
      </c>
      <c r="J531" s="14">
        <f t="array" aca="1" ref="J531" ca="1">IF(H531,MAX(0,MAX(IF(INDIRECT(I531)&lt;&gt;"",ROW(INDIRECT(I531)),""))-2),"")</f>
        <v>2</v>
      </c>
      <c r="K531" s="14" t="str">
        <f ca="1">IF($H531,IF($J531&gt;0,ADDRESS(3,(D531+1)*2-1,4,,"["&amp;wew!$G$7&amp;"]"&amp;_sheetname_labels)&amp;":"&amp;ADDRESS(2+J531,(D531+1)*2-1,4),""),"")</f>
        <v>[DBTemplate.xlsm]labels!ANS3:ANS4</v>
      </c>
      <c r="L531" s="14" t="str">
        <f ca="1">IF($H531,IF($J531&gt;0,ADDRESS(3,(D531+1)*2,4,,"["&amp;wew!$G$7&amp;"]"&amp;_sheetname_labels)&amp;":"&amp;ADDRESS(2+J531,(D531+1)*2,4),""),"")</f>
        <v>[DBTemplate.xlsm]labels!ANT3:ANT4</v>
      </c>
      <c r="M531" s="14">
        <f t="shared" ca="1" si="9802"/>
        <v>0</v>
      </c>
      <c r="N531" s="14">
        <f t="shared" ca="1" si="9803"/>
        <v>2</v>
      </c>
      <c r="O531" s="14" t="str">
        <f t="shared" ca="1" si="9804"/>
        <v>q_145</v>
      </c>
      <c r="P531" s="14" t="str">
        <f t="shared" ca="1" si="9805"/>
        <v>ALS cases in the neighborhood</v>
      </c>
      <c r="Q531" s="14" t="str">
        <f ca="1">IF($BP531,ADDRESS(3,D531+1,4,,"["&amp;wew!$G$7&amp;"]"&amp;_sheetname_dataframe)&amp;":"&amp;ADDRESS(2+ster!$C$14,D531+1,4),"")</f>
        <v>[DBTemplate.xlsm]data_frame!TJ3:TJ3</v>
      </c>
      <c r="R531" s="14" t="str">
        <f>IF($BP531,IF(MID(_xll.FORMULATEXT(INDEX(INDIRECT(Q531),1)),1,1)="=", _xll.FORMULATEXT(INDEX(INDIRECT(Q531),1),2,TRUE),""),"")</f>
        <v/>
      </c>
      <c r="S531" s="14">
        <f t="array" aca="1" ref="S531" ca="1">IF(H531,SUM(IF((IFERROR(INDIRECT(Q531)&lt;&gt;"",FALSE))*(INDIRECT(ster!$D$14)&lt;&gt;""),1,0)),"")</f>
        <v>1</v>
      </c>
      <c r="T531" s="14">
        <f t="array" aca="1" ref="T531" ca="1">IF(H531,IF(M531&gt;0,SUM(IFERROR(1*(MATCH(INDIRECT(Q531),INDIRECT(K531),0)&gt;0),0)*(INDIRECT(ster!$D$14)&lt;&gt;"")*NOT(ISNUMBER(INDIRECT(Q531)))),0),"")</f>
        <v>0</v>
      </c>
      <c r="U531" s="14">
        <f t="array" aca="1" ref="U531" ca="1">IF(H531,SUM((IFERROR(INDIRECT(Q531)="",FALSE))*(INDIRECT(ster!$D$14)&lt;&gt;"")),"")</f>
        <v>0</v>
      </c>
      <c r="V531" s="14">
        <f t="array" aca="1" ref="V531" ca="1">IF(H531,SUM((IFERROR(INDIRECT(Q531)="#ąś",TRUE))*(INDIRECT(ster!$D$14)&lt;&gt;"")),"")</f>
        <v>0</v>
      </c>
      <c r="W531" s="14">
        <f t="array" aca="1" ref="W531" ca="1">IF(H531,SUM(ISNUMBER(INDIRECT(Q531))*(INDIRECT(ster!$D$14)&lt;&gt;"")),"")</f>
        <v>1</v>
      </c>
      <c r="X531" s="14">
        <f t="array" aca="1" ref="X531" ca="1">IF(AND(H531,W531&gt;0),IF(wew!$B$3,MIN(IF((INDIRECT(ster!$D$14)&lt;&gt;"")*IFERROR(INDIRECT($Q531)&lt;&gt;"",FALSE),IFERROR(INDIRECT($Q531),"X"),"X")),"&lt;włącz podświetlanie wartości&gt;"),"—")</f>
        <v>2</v>
      </c>
      <c r="Y531" s="14">
        <f t="array" aca="1" ref="Y531" ca="1">IF(AND(H531,W531&gt;0),IF(wew!$B$3,MAX(IF((INDIRECT(ster!$D$14)&lt;&gt;"")*IFERROR(INDIRECT($Q531)&lt;&gt;"",FALSE),IFERROR(INDIRECT($Q531),"X"),"X")),"&lt;włącz podświetlanie wartości&gt;"),"—")</f>
        <v>2</v>
      </c>
      <c r="Z531" s="14">
        <f t="shared" ca="1" si="9806"/>
        <v>0</v>
      </c>
      <c r="AA531" s="12">
        <f t="shared" ca="1" si="9807"/>
        <v>1</v>
      </c>
      <c r="AB531" s="17">
        <f t="array" aca="1" ref="AB531" ca="1">IF(H531,IF(W531&gt;0,SUM((INDIRECT(ster!$D$14)&lt;&gt;"")*IFERROR((INDIRECT(Q531)&lt;&gt;"")*(INDIRECT(Q531)=INT(INDIRECT(Q531))),0)),0),"")</f>
        <v>1</v>
      </c>
      <c r="AC531" s="17">
        <f t="array" aca="1" ref="AC531" ca="1">IF(H531,W531-AB531,"")</f>
        <v>0</v>
      </c>
      <c r="AD531" s="17">
        <f t="shared" ca="1" si="9808"/>
        <v>1</v>
      </c>
      <c r="AE531" s="17" t="b">
        <f t="shared" ca="1" si="9809"/>
        <v>0</v>
      </c>
      <c r="AF531" s="17" t="str">
        <f ca="1">IF(AE531,IF($H531,ADDRESS(3,D531+2,4,,"["&amp;wew!$G$7&amp;"]"&amp;_sheetname_dataframe)&amp;":"&amp;ADDRESS(2+ster!$C$14,D531+2,4),""),"")</f>
        <v/>
      </c>
      <c r="AG531" s="17" t="str">
        <f t="shared" ca="1" si="9810"/>
        <v/>
      </c>
      <c r="AH531" s="17" t="b">
        <f t="shared" ca="1" si="9811"/>
        <v>0</v>
      </c>
      <c r="AI531" s="17" t="str">
        <f ca="1">IF(AH531,IF($H531,ADDRESS(3,D531+3,4,,"["&amp;wew!$G$7&amp;"]"&amp;_sheetname_dataframe)&amp;":"&amp;ADDRESS(2+ster!$C$14,D531+3,4),""),"")</f>
        <v/>
      </c>
      <c r="AJ531" s="17" t="str">
        <f t="shared" ca="1" si="9812"/>
        <v/>
      </c>
      <c r="AK531" s="17" t="b">
        <f t="shared" ca="1" si="9813"/>
        <v>0</v>
      </c>
      <c r="AL531" s="17" t="b">
        <f t="shared" ca="1" si="9814"/>
        <v>0</v>
      </c>
      <c r="AM531" s="17" t="b">
        <f t="shared" ca="1" si="9815"/>
        <v>0</v>
      </c>
      <c r="AN531" s="17">
        <f t="shared" ca="1" si="9816"/>
        <v>0</v>
      </c>
      <c r="AO531" s="24" t="str">
        <f t="shared" ca="1" si="9817"/>
        <v/>
      </c>
      <c r="AP531" s="24" t="str">
        <f t="shared" ca="1" si="9818"/>
        <v/>
      </c>
      <c r="AQ531" s="17" t="b">
        <f t="shared" ca="1" si="9819"/>
        <v>0</v>
      </c>
      <c r="AR531" s="17" t="b">
        <f t="shared" ca="1" si="9820"/>
        <v>0</v>
      </c>
      <c r="AS531" s="17" t="b">
        <f t="shared" ca="1" si="9821"/>
        <v>0</v>
      </c>
      <c r="AT531" s="17" t="b">
        <f t="shared" ca="1" si="9822"/>
        <v>0</v>
      </c>
      <c r="AU531" s="17" t="b">
        <f t="shared" ca="1" si="9823"/>
        <v>1</v>
      </c>
      <c r="AV531" s="17" t="b">
        <f t="shared" ca="1" si="9824"/>
        <v>0</v>
      </c>
      <c r="AW531" s="17" t="b">
        <f t="shared" ca="1" si="9825"/>
        <v>1</v>
      </c>
      <c r="AX531" s="14" t="b">
        <f t="array" aca="1" ref="AX531" ca="1">IF(H531,N531&gt;0,"")</f>
        <v>1</v>
      </c>
      <c r="AY531" s="17" t="str">
        <f t="shared" ca="1" si="9826"/>
        <v>C3:C4</v>
      </c>
      <c r="AZ531" s="17" t="b">
        <f t="array" aca="1" ref="AZ531" ca="1">IF(AY531&lt;&gt;"",SUM(1*ISERROR(MATCH(INDIRECT(AY531),INDIRECT(K531),0)))=0,"")</f>
        <v>1</v>
      </c>
      <c r="BA531" s="17" t="b">
        <f t="shared" ca="1" si="9827"/>
        <v>1</v>
      </c>
      <c r="BB531" s="17" t="b">
        <v>0</v>
      </c>
      <c r="BC531" s="17" t="b">
        <f t="shared" ca="1" si="9828"/>
        <v>1</v>
      </c>
      <c r="BD531" s="17" t="b">
        <f t="shared" ca="1" si="9829"/>
        <v>0</v>
      </c>
      <c r="BE531" s="17" t="b">
        <f t="shared" ca="1" si="9830"/>
        <v>0</v>
      </c>
      <c r="BF531" s="17" t="b">
        <f t="shared" ca="1" si="9831"/>
        <v>0</v>
      </c>
      <c r="BG531" s="17" t="b">
        <f t="shared" ca="1" si="9832"/>
        <v>0</v>
      </c>
      <c r="BH531" s="17" t="b">
        <f t="shared" ca="1" si="9833"/>
        <v>1</v>
      </c>
      <c r="BI531" s="17">
        <f t="shared" ca="1" si="9834"/>
        <v>2</v>
      </c>
      <c r="BJ531" s="17" t="b">
        <f t="shared" ca="1" si="9835"/>
        <v>0</v>
      </c>
      <c r="BK531" s="17" t="str">
        <f t="shared" ca="1" si="9836"/>
        <v/>
      </c>
      <c r="BL531" s="17" t="str">
        <f t="shared" ca="1" si="9837"/>
        <v/>
      </c>
      <c r="BM531" s="17" t="str">
        <f t="shared" ca="1" si="9838"/>
        <v>F</v>
      </c>
      <c r="BN531" s="17" t="str">
        <f t="shared" ca="1" si="9839"/>
        <v>F</v>
      </c>
      <c r="BO531" s="17" t="str">
        <f t="shared" ca="1" si="9840"/>
        <v>N</v>
      </c>
      <c r="BP531" s="14" t="b">
        <f t="shared" ca="1" si="9841"/>
        <v>1</v>
      </c>
      <c r="BQ531" s="35"/>
      <c r="BX531" s="16"/>
      <c r="BY531" s="16"/>
      <c r="BZ531" s="16"/>
      <c r="CA531" s="16"/>
      <c r="CB531" s="16"/>
      <c r="CC531" s="16"/>
      <c r="CD531" s="16"/>
      <c r="CE531" s="16"/>
      <c r="CF531" s="16"/>
      <c r="CN531" s="14">
        <f ca="1">IF(H531,IFERROR(IsVariableNameLegal(O531),0),0)</f>
        <v>0</v>
      </c>
      <c r="CO531" s="14" t="str">
        <f t="array" aca="1" ref="CO531" ca="1">IF(H531,IF(COUNTIF(INDIRECT(wew!$C$13),O531)&gt;1,TRIM(SUBSTITUTE(_xll.MCONCAT(IF((INDIRECT(wew!$C$13)=O531)*(COLUMN(INDIRECT(wew!$C$13))&lt;&gt;D531+1),-1+COLUMN(INDIRECT(wew!$C$13)),"")," "),"  "," ")),""),"")</f>
        <v/>
      </c>
      <c r="CP531" s="14" t="str">
        <f t="array" aca="1" ref="CP531" ca="1">IF(P531&lt;&gt;"",IF(LEN(P531)&gt;150,1,""),"")</f>
        <v/>
      </c>
      <c r="CQ531" s="14" t="str">
        <f t="array" aca="1" ref="CQ531" ca="1">IF(AND(H531,NOT(ster!$J$3)),IF(COUNTIF(INDIRECT(wew!$C$15),P531)&gt;1,TRIM(SUBSTITUTE(_xll.MCONCAT(IF((INDIRECT(wew!$C$15)=P531)*(COLUMN(INDIRECT(wew!$C$15))&lt;&gt;D531+1),-1+COLUMN(INDIRECT(wew!$C$15)),"")," "),"  "," ")),""),"")</f>
        <v/>
      </c>
      <c r="CR531" s="14" t="str">
        <f t="array" aca="1" ref="CR531" ca="1">IF(H531,IF(AND(W531&gt;0,AO531&lt;&gt;""),TRIM(SUBSTITUTE(_xll.MCONCAT(IFERROR(IF(ISNUMBER(INDIRECT(Q531)),IF((INDIRECT(ster!$D$14)&lt;&gt;"")*(INDIRECT(Q531)&lt;AO531),INDIRECT(ster!$D$14) &amp; ": " &amp;  SUBSTITUTE(IF( AV531,IFERROR(TEXT(INDIRECT(Q531),"rrrr-mm-dd") &amp;" (" &amp; INDIRECT(Q531) &amp;")",INDIRECT(Q531)),INDIRECT(Q531))," "," "),""),""),"")," "),"  "," ")),""),"")</f>
        <v/>
      </c>
      <c r="CS531" s="14" t="str">
        <f t="array" aca="1" ref="CS531" ca="1">IF(H531,IF(AND(W531&gt;0,AP531&lt;&gt;""),TRIM(SUBSTITUTE(_xll.MCONCAT(IFERROR(IF(ISNUMBER(INDIRECT(Q531)),IF((INDIRECT(ster!$D$14)&lt;&gt;"")*(INDIRECT(Q531)&gt;AP531),INDIRECT(ster!$D$14) &amp; ": " &amp;  SUBSTITUTE(IF( AV531,IFERROR(TEXT(INDIRECT(Q531),"rrrr-mm-dd")&amp;" (" &amp; INDIRECT(Q531) &amp;")",INDIRECT(Q531)),INDIRECT(Q531))," "," "),""),""),"")," "),"  "," ")),""),"")</f>
        <v/>
      </c>
      <c r="CT531" s="14" t="str">
        <f t="array" aca="1" ref="CT531" ca="1">IF(H531,IF(AND(N531&gt;0,AR531),TRIM(SUBSTITUTE(_xll.MCONCAT(IFERROR(IF(ISNUMBER(INDIRECT(Q531)),IF((INDIRECT(ster!$D$14)&lt;&gt;"")*(IFERROR(0*(MATCH(INDIRECT(Q531),INDIRECT(K531),0)&gt;0),1)),INDIRECT(ster!$D$14) &amp; ": " &amp;  SUBSTITUTE(IF( AV531,IFERROR(TEXT(INDIRECT(Q531),"rrrr-mm-dd")&amp;" (" &amp; INDIRECT(Q531) &amp;")",INDIRECT(Q531)),INDIRECT(Q531))," "," "),""),""),"")," "),"  "," ")),""),"")</f>
        <v/>
      </c>
      <c r="CU531" s="14" t="str">
        <f t="array" aca="1" ref="CU531" ca="1">IF(H531,IF(AND(V531&gt;0),TRIM(SUBSTITUTE(_xll.MCONCAT(IF((INDIRECT(ster!$D$14)&lt;&gt;"")*(IFERROR(0*(INDIRECT(Q531)&lt;&gt;""),1)),INDIRECT(ster!$D$14),"")," "),"  "," ")),""),"")</f>
        <v/>
      </c>
      <c r="CV531" s="14" t="str">
        <f t="array" aca="1" ref="CV531" ca="1">IF(H531,IF(AS531,
TRIM(SUBSTITUTE(_xll.MCONCAT(IF(
   (INDIRECT(ster!$D$14)&lt;&gt;"")*
   ((INDIRECT(Q531)="")+
      NOT(ISNUMBER(INDIRECT(Q531)))*
      NOT(ISERROR(MATCH(INDIRECT(Q531),INDIRECT(K531),0)))
    ),
      INDIRECT(ster!$D$14),
   "")," "),"  "," ")),
""),"")</f>
        <v/>
      </c>
      <c r="CW531" s="14" t="str">
        <f t="array" aca="1" ref="CW531" ca="1">IF(H531,IF(AND(AQ531),TRIM(SUBSTITUTE(_xll.MCONCAT(IFERROR(IF(ISNUMBER(INDIRECT(Q531)),IF((INDIRECT(ster!$D$14)&lt;&gt;"")*(INDIRECT(Q531)&lt;&gt;INT(INDIRECT(Q531))),INDIRECT(ster!$D$14) &amp; ": " &amp; INDIRECT(Q531),""),""),"")," "),"  "," ")),""),"")</f>
        <v/>
      </c>
      <c r="CX531" s="14" t="str">
        <f t="array" aca="1" ref="CX531" ca="1">IF(H531,IF(OR(AU531,AV531),TRIM(SUBSTITUTE(_xll.MCONCAT(IF((INDIRECT(ster!$D$14)&lt;&gt;"")*NOT(ISNUMBER(INDIRECT(Q531))),IF(ISERROR(MATCH(INDIRECT(Q531),INDIRECT(K531),0)),IFERROR(IF(INDIRECT(Q531)&lt;&gt;"",INDIRECT(ster!$D$14) &amp; ": " &amp; SUBSTITUTE(INDIRECT(Q531)," "," "),""),""),""),"")," "),"  "," ")),""),"")</f>
        <v/>
      </c>
      <c r="CY531" s="14" t="str">
        <f t="array" aca="1" ref="CY531" ca="1">IF(H531,IF(AE531,TRIM(SUBSTITUTE(_xll.MCONCAT(IF((INDIRECT(ster!$D$14)&lt;&gt;"")*IFERROR(NOT(INDIRECT(AF531)),FALSE),IF(ISERROR(MATCH(INDIRECT(Q531),INDIRECT(K531),0)),IFERROR(IF(INDIRECT(Q531)&lt;&gt;"",INDIRECT(ster!$D$14)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CZ531" s="14" t="str">
        <f t="array" aca="1" ref="CZ531" ca="1">IF(H531,IF(AH531,TRIM(SUBSTITUTE(_xll.MCONCAT(IF((INDIRECT(ster!$D$14)&lt;&gt;"")*IFERROR(NOT(INDIRECT(AI531)),FALSE),IF(ISERROR(MATCH(INDIRECT(Q531),INDIRECT(K531),0)),IFERROR(IF(INDIRECT(Q531)&lt;&gt;"",INDIRECT(ster!$D$14)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DC531" s="14" t="str">
        <f ca="1">SUBSTITUTE(SUBSTITUTE(SUBSTITUTE(SUBSTITUTE(_xll.MCONCAT(DG531:DS531,"■"),"■■","■"),"■■","■"),"■■","■"),"■■","■")</f>
        <v>■</v>
      </c>
      <c r="DD531" s="14" t="str">
        <f t="shared" ca="1" si="9842"/>
        <v/>
      </c>
      <c r="DE531" s="14" t="str">
        <f t="shared" ca="1" si="9843"/>
        <v/>
      </c>
      <c r="DF531" s="14" t="str">
        <f t="shared" ca="1" si="9844"/>
        <v/>
      </c>
      <c r="DG531" s="14" t="str">
        <f t="shared" ca="1" si="9845"/>
        <v/>
      </c>
      <c r="DH531" s="14" t="str">
        <f t="shared" ca="1" si="9846"/>
        <v/>
      </c>
      <c r="DI531" s="14" t="str">
        <f t="shared" ca="1" si="9847"/>
        <v/>
      </c>
      <c r="DJ531" s="14" t="str">
        <f t="shared" ca="1" si="9848"/>
        <v/>
      </c>
      <c r="DK531" s="14" t="str">
        <f t="shared" ca="1" si="9849"/>
        <v/>
      </c>
      <c r="DL531" s="14" t="str">
        <f t="shared" ca="1" si="9850"/>
        <v/>
      </c>
      <c r="DM531" s="14" t="str">
        <f t="shared" ca="1" si="9851"/>
        <v/>
      </c>
      <c r="DN531" s="14" t="str">
        <f t="array" aca="1" ref="DN531" ca="1">IF(CU531&lt;&gt;"","There are errors in the entered values in the following cases: " &amp;SUBSTITUTE(CU531," ",", "),"")</f>
        <v/>
      </c>
      <c r="DO531" s="14" t="str">
        <f t="shared" ca="1" si="9852"/>
        <v/>
      </c>
      <c r="DP531" s="14" t="str">
        <f t="shared" ca="1" si="9853"/>
        <v/>
      </c>
      <c r="DQ531" s="14" t="str">
        <f t="shared" ca="1" si="9854"/>
        <v/>
      </c>
      <c r="DR531" s="14" t="str">
        <f t="shared" ca="1" si="9855"/>
        <v/>
      </c>
      <c r="DS531" s="14" t="str">
        <f t="shared" ca="1" si="9856"/>
        <v/>
      </c>
      <c r="DZ531" s="14" t="b">
        <f t="shared" ca="1" si="9857"/>
        <v>0</v>
      </c>
      <c r="EA531" s="14" t="str">
        <f t="shared" ca="1" si="9858"/>
        <v>ALS cases in the neighborhood (q_145)</v>
      </c>
      <c r="EB531" s="14" t="str">
        <f t="shared" ca="1" si="9859"/>
        <v xml:space="preserve">Values must be numeric. </v>
      </c>
      <c r="EC531" s="14" t="str">
        <f t="shared" ca="1" si="9860"/>
        <v xml:space="preserve">ALS cases in the neighborhood (q_145): Values must be numeric. </v>
      </c>
      <c r="ED531" s="14" t="str">
        <f t="shared" ca="1" si="9861"/>
        <v/>
      </c>
      <c r="EE531" s="14" t="str">
        <f t="shared" ca="1" si="9862"/>
        <v>Values must be numeric</v>
      </c>
      <c r="EF531" s="14" t="str">
        <f t="shared" ca="1" si="9863"/>
        <v/>
      </c>
      <c r="EG531" s="14" t="str">
        <f t="shared" ca="1" si="9864"/>
        <v/>
      </c>
      <c r="EM531" s="14" t="b">
        <f t="shared" ca="1" si="9865"/>
        <v>1</v>
      </c>
      <c r="EN531" s="14">
        <f t="shared" ca="1" si="9866"/>
        <v>499</v>
      </c>
      <c r="EO531" s="14" t="str">
        <f t="shared" ca="1" si="9867"/>
        <v>q_145</v>
      </c>
      <c r="EP531" s="14" t="str">
        <f t="shared" ca="1" si="9868"/>
        <v xml:space="preserve">ALS cases in the neighborhood (q_145): Values must be numeric. </v>
      </c>
      <c r="EQ531" s="14" t="str">
        <f t="shared" ca="1" si="9869"/>
        <v/>
      </c>
    </row>
    <row r="532" spans="2:147" s="14" customFormat="1">
      <c r="B532" s="14" t="str">
        <f t="shared" ca="1" si="9795"/>
        <v/>
      </c>
      <c r="C532" s="14">
        <f t="shared" ca="1" si="9796"/>
        <v>500</v>
      </c>
      <c r="D532" s="14">
        <f t="shared" si="9797"/>
        <v>530</v>
      </c>
      <c r="E532" s="14" t="str">
        <f t="shared" ca="1" si="9798"/>
        <v>D</v>
      </c>
      <c r="F532" s="14" t="str">
        <f t="shared" ca="1" si="9799"/>
        <v>q_146</v>
      </c>
      <c r="G532" s="14" t="str">
        <f t="shared" ca="1" si="9800"/>
        <v>ALS disease in co-workers</v>
      </c>
      <c r="H532" s="14" t="b">
        <f t="shared" ca="1" si="9801"/>
        <v>1</v>
      </c>
      <c r="I532" s="14" t="str">
        <f ca="1">IF($H532,ADDRESS(3,(D532+1)*2-1,4,,"["&amp;wew!$G$7&amp;"]"&amp;_sheetname_labels)&amp;":"&amp;ADDRESS(2+ster!$B$20,(D532+1)*2-1,4),"")</f>
        <v>[DBTemplate.xlsm]labels!ANU3:ANU61</v>
      </c>
      <c r="J532" s="14">
        <f t="array" aca="1" ref="J532" ca="1">IF(H532,MAX(0,MAX(IF(INDIRECT(I532)&lt;&gt;"",ROW(INDIRECT(I532)),""))-2),"")</f>
        <v>2</v>
      </c>
      <c r="K532" s="14" t="str">
        <f ca="1">IF($H532,IF($J532&gt;0,ADDRESS(3,(D532+1)*2-1,4,,"["&amp;wew!$G$7&amp;"]"&amp;_sheetname_labels)&amp;":"&amp;ADDRESS(2+J532,(D532+1)*2-1,4),""),"")</f>
        <v>[DBTemplate.xlsm]labels!ANU3:ANU4</v>
      </c>
      <c r="L532" s="14" t="str">
        <f ca="1">IF($H532,IF($J532&gt;0,ADDRESS(3,(D532+1)*2,4,,"["&amp;wew!$G$7&amp;"]"&amp;_sheetname_labels)&amp;":"&amp;ADDRESS(2+J532,(D532+1)*2,4),""),"")</f>
        <v>[DBTemplate.xlsm]labels!ANV3:ANV4</v>
      </c>
      <c r="M532" s="14">
        <f t="shared" ca="1" si="9802"/>
        <v>0</v>
      </c>
      <c r="N532" s="14">
        <f t="shared" ca="1" si="9803"/>
        <v>2</v>
      </c>
      <c r="O532" s="14" t="str">
        <f t="shared" ca="1" si="9804"/>
        <v>q_146</v>
      </c>
      <c r="P532" s="14" t="str">
        <f t="shared" ca="1" si="9805"/>
        <v>ALS disease in co-workers</v>
      </c>
      <c r="Q532" s="14" t="str">
        <f ca="1">IF($BP532,ADDRESS(3,D532+1,4,,"["&amp;wew!$G$7&amp;"]"&amp;_sheetname_dataframe)&amp;":"&amp;ADDRESS(2+ster!$C$14,D532+1,4),"")</f>
        <v>[DBTemplate.xlsm]data_frame!TK3:TK3</v>
      </c>
      <c r="R532" s="14" t="str">
        <f>IF($BP532,IF(MID(_xll.FORMULATEXT(INDEX(INDIRECT(Q532),1)),1,1)="=", _xll.FORMULATEXT(INDEX(INDIRECT(Q532),1),2,TRUE),""),"")</f>
        <v/>
      </c>
      <c r="S532" s="14">
        <f t="array" aca="1" ref="S532" ca="1">IF(H532,SUM(IF((IFERROR(INDIRECT(Q532)&lt;&gt;"",FALSE))*(INDIRECT(ster!$D$14)&lt;&gt;""),1,0)),"")</f>
        <v>1</v>
      </c>
      <c r="T532" s="14">
        <f t="array" aca="1" ref="T532" ca="1">IF(H532,IF(M532&gt;0,SUM(IFERROR(1*(MATCH(INDIRECT(Q532),INDIRECT(K532),0)&gt;0),0)*(INDIRECT(ster!$D$14)&lt;&gt;"")*NOT(ISNUMBER(INDIRECT(Q532)))),0),"")</f>
        <v>0</v>
      </c>
      <c r="U532" s="14">
        <f t="array" aca="1" ref="U532" ca="1">IF(H532,SUM((IFERROR(INDIRECT(Q532)="",FALSE))*(INDIRECT(ster!$D$14)&lt;&gt;"")),"")</f>
        <v>0</v>
      </c>
      <c r="V532" s="14">
        <f t="array" aca="1" ref="V532" ca="1">IF(H532,SUM((IFERROR(INDIRECT(Q532)="#ąś",TRUE))*(INDIRECT(ster!$D$14)&lt;&gt;"")),"")</f>
        <v>0</v>
      </c>
      <c r="W532" s="14">
        <f t="array" aca="1" ref="W532" ca="1">IF(H532,SUM(ISNUMBER(INDIRECT(Q532))*(INDIRECT(ster!$D$14)&lt;&gt;"")),"")</f>
        <v>1</v>
      </c>
      <c r="X532" s="14">
        <f t="array" aca="1" ref="X532" ca="1">IF(AND(H532,W532&gt;0),IF(wew!$B$3,MIN(IF((INDIRECT(ster!$D$14)&lt;&gt;"")*IFERROR(INDIRECT($Q532)&lt;&gt;"",FALSE),IFERROR(INDIRECT($Q532),"X"),"X")),"&lt;włącz podświetlanie wartości&gt;"),"—")</f>
        <v>2</v>
      </c>
      <c r="Y532" s="14">
        <f t="array" aca="1" ref="Y532" ca="1">IF(AND(H532,W532&gt;0),IF(wew!$B$3,MAX(IF((INDIRECT(ster!$D$14)&lt;&gt;"")*IFERROR(INDIRECT($Q532)&lt;&gt;"",FALSE),IFERROR(INDIRECT($Q532),"X"),"X")),"&lt;włącz podświetlanie wartości&gt;"),"—")</f>
        <v>2</v>
      </c>
      <c r="Z532" s="14">
        <f t="shared" ca="1" si="9806"/>
        <v>0</v>
      </c>
      <c r="AA532" s="12">
        <f t="shared" ca="1" si="9807"/>
        <v>1</v>
      </c>
      <c r="AB532" s="17">
        <f t="array" aca="1" ref="AB532" ca="1">IF(H532,IF(W532&gt;0,SUM((INDIRECT(ster!$D$14)&lt;&gt;"")*IFERROR((INDIRECT(Q532)&lt;&gt;"")*(INDIRECT(Q532)=INT(INDIRECT(Q532))),0)),0),"")</f>
        <v>1</v>
      </c>
      <c r="AC532" s="17">
        <f t="array" aca="1" ref="AC532" ca="1">IF(H532,W532-AB532,"")</f>
        <v>0</v>
      </c>
      <c r="AD532" s="17">
        <f t="shared" ca="1" si="9808"/>
        <v>1</v>
      </c>
      <c r="AE532" s="17" t="b">
        <f t="shared" ca="1" si="9809"/>
        <v>0</v>
      </c>
      <c r="AF532" s="17" t="str">
        <f ca="1">IF(AE532,IF($H532,ADDRESS(3,D532+2,4,,"["&amp;wew!$G$7&amp;"]"&amp;_sheetname_dataframe)&amp;":"&amp;ADDRESS(2+ster!$C$14,D532+2,4),""),"")</f>
        <v/>
      </c>
      <c r="AG532" s="17" t="str">
        <f t="shared" ca="1" si="9810"/>
        <v/>
      </c>
      <c r="AH532" s="17" t="b">
        <f t="shared" ca="1" si="9811"/>
        <v>0</v>
      </c>
      <c r="AI532" s="17" t="str">
        <f ca="1">IF(AH532,IF($H532,ADDRESS(3,D532+3,4,,"["&amp;wew!$G$7&amp;"]"&amp;_sheetname_dataframe)&amp;":"&amp;ADDRESS(2+ster!$C$14,D532+3,4),""),"")</f>
        <v/>
      </c>
      <c r="AJ532" s="17" t="str">
        <f t="shared" ca="1" si="9812"/>
        <v/>
      </c>
      <c r="AK532" s="17" t="b">
        <f t="shared" ca="1" si="9813"/>
        <v>0</v>
      </c>
      <c r="AL532" s="17" t="b">
        <f t="shared" ca="1" si="9814"/>
        <v>0</v>
      </c>
      <c r="AM532" s="17" t="b">
        <f t="shared" ca="1" si="9815"/>
        <v>0</v>
      </c>
      <c r="AN532" s="17">
        <f t="shared" ca="1" si="9816"/>
        <v>0</v>
      </c>
      <c r="AO532" s="24" t="str">
        <f t="shared" ca="1" si="9817"/>
        <v/>
      </c>
      <c r="AP532" s="24" t="str">
        <f t="shared" ca="1" si="9818"/>
        <v/>
      </c>
      <c r="AQ532" s="17" t="b">
        <f t="shared" ca="1" si="9819"/>
        <v>0</v>
      </c>
      <c r="AR532" s="17" t="b">
        <f t="shared" ca="1" si="9820"/>
        <v>0</v>
      </c>
      <c r="AS532" s="17" t="b">
        <f t="shared" ca="1" si="9821"/>
        <v>0</v>
      </c>
      <c r="AT532" s="17" t="b">
        <f t="shared" ca="1" si="9822"/>
        <v>0</v>
      </c>
      <c r="AU532" s="17" t="b">
        <f t="shared" ca="1" si="9823"/>
        <v>1</v>
      </c>
      <c r="AV532" s="17" t="b">
        <f t="shared" ca="1" si="9824"/>
        <v>0</v>
      </c>
      <c r="AW532" s="17" t="b">
        <f t="shared" ca="1" si="9825"/>
        <v>1</v>
      </c>
      <c r="AX532" s="14" t="b">
        <f t="array" aca="1" ref="AX532" ca="1">IF(H532,N532&gt;0,"")</f>
        <v>1</v>
      </c>
      <c r="AY532" s="17" t="str">
        <f t="shared" ca="1" si="9826"/>
        <v>C3:C4</v>
      </c>
      <c r="AZ532" s="17" t="b">
        <f t="array" aca="1" ref="AZ532" ca="1">IF(AY532&lt;&gt;"",SUM(1*ISERROR(MATCH(INDIRECT(AY532),INDIRECT(K532),0)))=0,"")</f>
        <v>1</v>
      </c>
      <c r="BA532" s="17" t="b">
        <f t="shared" ca="1" si="9827"/>
        <v>1</v>
      </c>
      <c r="BB532" s="17" t="b">
        <v>0</v>
      </c>
      <c r="BC532" s="17" t="b">
        <f t="shared" ca="1" si="9828"/>
        <v>1</v>
      </c>
      <c r="BD532" s="17" t="b">
        <f t="shared" ca="1" si="9829"/>
        <v>0</v>
      </c>
      <c r="BE532" s="17" t="b">
        <f t="shared" ca="1" si="9830"/>
        <v>0</v>
      </c>
      <c r="BF532" s="17" t="b">
        <f t="shared" ca="1" si="9831"/>
        <v>0</v>
      </c>
      <c r="BG532" s="17" t="b">
        <f t="shared" ca="1" si="9832"/>
        <v>0</v>
      </c>
      <c r="BH532" s="17" t="b">
        <f t="shared" ca="1" si="9833"/>
        <v>1</v>
      </c>
      <c r="BI532" s="17">
        <f t="shared" ca="1" si="9834"/>
        <v>2</v>
      </c>
      <c r="BJ532" s="17" t="b">
        <f t="shared" ca="1" si="9835"/>
        <v>0</v>
      </c>
      <c r="BK532" s="17" t="str">
        <f t="shared" ca="1" si="9836"/>
        <v/>
      </c>
      <c r="BL532" s="17" t="str">
        <f t="shared" ca="1" si="9837"/>
        <v/>
      </c>
      <c r="BM532" s="17" t="str">
        <f t="shared" ca="1" si="9838"/>
        <v>F</v>
      </c>
      <c r="BN532" s="17" t="str">
        <f t="shared" ca="1" si="9839"/>
        <v>F</v>
      </c>
      <c r="BO532" s="17" t="str">
        <f t="shared" ca="1" si="9840"/>
        <v>N</v>
      </c>
      <c r="BP532" s="14" t="b">
        <f t="shared" ca="1" si="9841"/>
        <v>1</v>
      </c>
      <c r="BQ532" s="35"/>
      <c r="BX532" s="16"/>
      <c r="BY532" s="16"/>
      <c r="BZ532" s="16"/>
      <c r="CA532" s="16"/>
      <c r="CB532" s="16"/>
      <c r="CC532" s="16"/>
      <c r="CD532" s="16"/>
      <c r="CE532" s="16"/>
      <c r="CF532" s="16"/>
      <c r="CN532" s="14">
        <f ca="1">IF(H532,IFERROR(IsVariableNameLegal(O532),0),0)</f>
        <v>0</v>
      </c>
      <c r="CO532" s="14" t="str">
        <f t="array" aca="1" ref="CO532" ca="1">IF(H532,IF(COUNTIF(INDIRECT(wew!$C$13),O532)&gt;1,TRIM(SUBSTITUTE(_xll.MCONCAT(IF((INDIRECT(wew!$C$13)=O532)*(COLUMN(INDIRECT(wew!$C$13))&lt;&gt;D532+1),-1+COLUMN(INDIRECT(wew!$C$13)),"")," "),"  "," ")),""),"")</f>
        <v/>
      </c>
      <c r="CP532" s="14" t="str">
        <f t="array" aca="1" ref="CP532" ca="1">IF(P532&lt;&gt;"",IF(LEN(P532)&gt;150,1,""),"")</f>
        <v/>
      </c>
      <c r="CQ532" s="14" t="str">
        <f t="array" aca="1" ref="CQ532" ca="1">IF(AND(H532,NOT(ster!$J$3)),IF(COUNTIF(INDIRECT(wew!$C$15),P532)&gt;1,TRIM(SUBSTITUTE(_xll.MCONCAT(IF((INDIRECT(wew!$C$15)=P532)*(COLUMN(INDIRECT(wew!$C$15))&lt;&gt;D532+1),-1+COLUMN(INDIRECT(wew!$C$15)),"")," "),"  "," ")),""),"")</f>
        <v/>
      </c>
      <c r="CR532" s="14" t="str">
        <f t="array" aca="1" ref="CR532" ca="1">IF(H532,IF(AND(W532&gt;0,AO532&lt;&gt;""),TRIM(SUBSTITUTE(_xll.MCONCAT(IFERROR(IF(ISNUMBER(INDIRECT(Q532)),IF((INDIRECT(ster!$D$14)&lt;&gt;"")*(INDIRECT(Q532)&lt;AO532),INDIRECT(ster!$D$14) &amp; ": " &amp;  SUBSTITUTE(IF( AV532,IFERROR(TEXT(INDIRECT(Q532),"rrrr-mm-dd") &amp;" (" &amp; INDIRECT(Q532) &amp;")",INDIRECT(Q532)),INDIRECT(Q532))," "," "),""),""),"")," "),"  "," ")),""),"")</f>
        <v/>
      </c>
      <c r="CS532" s="14" t="str">
        <f t="array" aca="1" ref="CS532" ca="1">IF(H532,IF(AND(W532&gt;0,AP532&lt;&gt;""),TRIM(SUBSTITUTE(_xll.MCONCAT(IFERROR(IF(ISNUMBER(INDIRECT(Q532)),IF((INDIRECT(ster!$D$14)&lt;&gt;"")*(INDIRECT(Q532)&gt;AP532),INDIRECT(ster!$D$14) &amp; ": " &amp;  SUBSTITUTE(IF( AV532,IFERROR(TEXT(INDIRECT(Q532),"rrrr-mm-dd")&amp;" (" &amp; INDIRECT(Q532) &amp;")",INDIRECT(Q532)),INDIRECT(Q532))," "," "),""),""),"")," "),"  "," ")),""),"")</f>
        <v/>
      </c>
      <c r="CT532" s="14" t="str">
        <f t="array" aca="1" ref="CT532" ca="1">IF(H532,IF(AND(N532&gt;0,AR532),TRIM(SUBSTITUTE(_xll.MCONCAT(IFERROR(IF(ISNUMBER(INDIRECT(Q532)),IF((INDIRECT(ster!$D$14)&lt;&gt;"")*(IFERROR(0*(MATCH(INDIRECT(Q532),INDIRECT(K532),0)&gt;0),1)),INDIRECT(ster!$D$14) &amp; ": " &amp;  SUBSTITUTE(IF( AV532,IFERROR(TEXT(INDIRECT(Q532),"rrrr-mm-dd")&amp;" (" &amp; INDIRECT(Q532) &amp;")",INDIRECT(Q532)),INDIRECT(Q532))," "," "),""),""),"")," "),"  "," ")),""),"")</f>
        <v/>
      </c>
      <c r="CU532" s="14" t="str">
        <f t="array" aca="1" ref="CU532" ca="1">IF(H532,IF(AND(V532&gt;0),TRIM(SUBSTITUTE(_xll.MCONCAT(IF((INDIRECT(ster!$D$14)&lt;&gt;"")*(IFERROR(0*(INDIRECT(Q532)&lt;&gt;""),1)),INDIRECT(ster!$D$14),"")," "),"  "," ")),""),"")</f>
        <v/>
      </c>
      <c r="CV532" s="14" t="str">
        <f t="array" aca="1" ref="CV532" ca="1">IF(H532,IF(AS532,
TRIM(SUBSTITUTE(_xll.MCONCAT(IF(
   (INDIRECT(ster!$D$14)&lt;&gt;"")*
   ((INDIRECT(Q532)="")+
      NOT(ISNUMBER(INDIRECT(Q532)))*
      NOT(ISERROR(MATCH(INDIRECT(Q532),INDIRECT(K532),0)))
    ),
      INDIRECT(ster!$D$14),
   "")," "),"  "," ")),
""),"")</f>
        <v/>
      </c>
      <c r="CW532" s="14" t="str">
        <f t="array" aca="1" ref="CW532" ca="1">IF(H532,IF(AND(AQ532),TRIM(SUBSTITUTE(_xll.MCONCAT(IFERROR(IF(ISNUMBER(INDIRECT(Q532)),IF((INDIRECT(ster!$D$14)&lt;&gt;"")*(INDIRECT(Q532)&lt;&gt;INT(INDIRECT(Q532))),INDIRECT(ster!$D$14) &amp; ": " &amp; INDIRECT(Q532),""),""),"")," "),"  "," ")),""),"")</f>
        <v/>
      </c>
      <c r="CX532" s="14" t="str">
        <f t="array" aca="1" ref="CX532" ca="1">IF(H532,IF(OR(AU532,AV532),TRIM(SUBSTITUTE(_xll.MCONCAT(IF((INDIRECT(ster!$D$14)&lt;&gt;"")*NOT(ISNUMBER(INDIRECT(Q532))),IF(ISERROR(MATCH(INDIRECT(Q532),INDIRECT(K532),0)),IFERROR(IF(INDIRECT(Q532)&lt;&gt;"",INDIRECT(ster!$D$14) &amp; ": " &amp; SUBSTITUTE(INDIRECT(Q532)," "," "),""),""),""),"")," "),"  "," ")),""),"")</f>
        <v/>
      </c>
      <c r="CY532" s="14" t="str">
        <f t="array" aca="1" ref="CY532" ca="1">IF(H532,IF(AE532,TRIM(SUBSTITUTE(_xll.MCONCAT(IF((INDIRECT(ster!$D$14)&lt;&gt;"")*IFERROR(NOT(INDIRECT(AF532)),FALSE),IF(ISERROR(MATCH(INDIRECT(Q532),INDIRECT(K532),0)),IFERROR(IF(INDIRECT(Q532)&lt;&gt;"",INDIRECT(ster!$D$14)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CZ532" s="14" t="str">
        <f t="array" aca="1" ref="CZ532" ca="1">IF(H532,IF(AH532,TRIM(SUBSTITUTE(_xll.MCONCAT(IF((INDIRECT(ster!$D$14)&lt;&gt;"")*IFERROR(NOT(INDIRECT(AI532)),FALSE),IF(ISERROR(MATCH(INDIRECT(Q532),INDIRECT(K532),0)),IFERROR(IF(INDIRECT(Q532)&lt;&gt;"",INDIRECT(ster!$D$14)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DC532" s="14" t="str">
        <f ca="1">SUBSTITUTE(SUBSTITUTE(SUBSTITUTE(SUBSTITUTE(_xll.MCONCAT(DG532:DS532,"■"),"■■","■"),"■■","■"),"■■","■"),"■■","■")</f>
        <v>■</v>
      </c>
      <c r="DD532" s="14" t="str">
        <f t="shared" ca="1" si="9842"/>
        <v/>
      </c>
      <c r="DE532" s="14" t="str">
        <f t="shared" ca="1" si="9843"/>
        <v/>
      </c>
      <c r="DF532" s="14" t="str">
        <f t="shared" ca="1" si="9844"/>
        <v/>
      </c>
      <c r="DG532" s="14" t="str">
        <f t="shared" ca="1" si="9845"/>
        <v/>
      </c>
      <c r="DH532" s="14" t="str">
        <f t="shared" ca="1" si="9846"/>
        <v/>
      </c>
      <c r="DI532" s="14" t="str">
        <f t="shared" ca="1" si="9847"/>
        <v/>
      </c>
      <c r="DJ532" s="14" t="str">
        <f t="shared" ca="1" si="9848"/>
        <v/>
      </c>
      <c r="DK532" s="14" t="str">
        <f t="shared" ca="1" si="9849"/>
        <v/>
      </c>
      <c r="DL532" s="14" t="str">
        <f t="shared" ca="1" si="9850"/>
        <v/>
      </c>
      <c r="DM532" s="14" t="str">
        <f t="shared" ca="1" si="9851"/>
        <v/>
      </c>
      <c r="DN532" s="14" t="str">
        <f t="array" aca="1" ref="DN532" ca="1">IF(CU532&lt;&gt;"","There are errors in the entered values in the following cases: " &amp;SUBSTITUTE(CU532," ",", "),"")</f>
        <v/>
      </c>
      <c r="DO532" s="14" t="str">
        <f t="shared" ca="1" si="9852"/>
        <v/>
      </c>
      <c r="DP532" s="14" t="str">
        <f t="shared" ca="1" si="9853"/>
        <v/>
      </c>
      <c r="DQ532" s="14" t="str">
        <f t="shared" ca="1" si="9854"/>
        <v/>
      </c>
      <c r="DR532" s="14" t="str">
        <f t="shared" ca="1" si="9855"/>
        <v/>
      </c>
      <c r="DS532" s="14" t="str">
        <f t="shared" ca="1" si="9856"/>
        <v/>
      </c>
      <c r="DZ532" s="14" t="b">
        <f t="shared" ca="1" si="9857"/>
        <v>0</v>
      </c>
      <c r="EA532" s="14" t="str">
        <f t="shared" ca="1" si="9858"/>
        <v>ALS disease in co-workers (q_146)</v>
      </c>
      <c r="EB532" s="14" t="str">
        <f t="shared" ca="1" si="9859"/>
        <v xml:space="preserve">Values must be numeric. </v>
      </c>
      <c r="EC532" s="14" t="str">
        <f t="shared" ca="1" si="9860"/>
        <v xml:space="preserve">ALS disease in co-workers (q_146): Values must be numeric. </v>
      </c>
      <c r="ED532" s="14" t="str">
        <f t="shared" ca="1" si="9861"/>
        <v/>
      </c>
      <c r="EE532" s="14" t="str">
        <f t="shared" ca="1" si="9862"/>
        <v>Values must be numeric</v>
      </c>
      <c r="EF532" s="14" t="str">
        <f t="shared" ca="1" si="9863"/>
        <v/>
      </c>
      <c r="EG532" s="14" t="str">
        <f t="shared" ca="1" si="9864"/>
        <v/>
      </c>
      <c r="EM532" s="14" t="b">
        <f t="shared" ca="1" si="9865"/>
        <v>1</v>
      </c>
      <c r="EN532" s="14">
        <f t="shared" ca="1" si="9866"/>
        <v>500</v>
      </c>
      <c r="EO532" s="14" t="str">
        <f t="shared" ca="1" si="9867"/>
        <v>q_146</v>
      </c>
      <c r="EP532" s="14" t="str">
        <f t="shared" ca="1" si="9868"/>
        <v xml:space="preserve">ALS disease in co-workers (q_146): Values must be numeric. </v>
      </c>
      <c r="EQ532" s="14" t="str">
        <f t="shared" ca="1" si="9869"/>
        <v/>
      </c>
    </row>
    <row r="533" spans="2:147" s="14" customFormat="1">
      <c r="B533" s="14" t="str">
        <f t="shared" ca="1" si="9795"/>
        <v/>
      </c>
      <c r="C533" s="14">
        <f t="shared" ca="1" si="9796"/>
        <v>501</v>
      </c>
      <c r="D533" s="14">
        <f t="shared" si="9797"/>
        <v>531</v>
      </c>
      <c r="E533" s="14" t="str">
        <f t="shared" ca="1" si="9798"/>
        <v>D</v>
      </c>
      <c r="F533" s="14" t="str">
        <f t="shared" ca="1" si="9799"/>
        <v>q_147</v>
      </c>
      <c r="G533" s="14" t="str">
        <f t="shared" ca="1" si="9800"/>
        <v>ALS disease in friends</v>
      </c>
      <c r="H533" s="14" t="b">
        <f t="shared" ca="1" si="9801"/>
        <v>1</v>
      </c>
      <c r="I533" s="14" t="str">
        <f ca="1">IF($H533,ADDRESS(3,(D533+1)*2-1,4,,"["&amp;wew!$G$7&amp;"]"&amp;_sheetname_labels)&amp;":"&amp;ADDRESS(2+ster!$B$20,(D533+1)*2-1,4),"")</f>
        <v>[DBTemplate.xlsm]labels!ANW3:ANW61</v>
      </c>
      <c r="J533" s="14">
        <f t="array" aca="1" ref="J533" ca="1">IF(H533,MAX(0,MAX(IF(INDIRECT(I533)&lt;&gt;"",ROW(INDIRECT(I533)),""))-2),"")</f>
        <v>2</v>
      </c>
      <c r="K533" s="14" t="str">
        <f ca="1">IF($H533,IF($J533&gt;0,ADDRESS(3,(D533+1)*2-1,4,,"["&amp;wew!$G$7&amp;"]"&amp;_sheetname_labels)&amp;":"&amp;ADDRESS(2+J533,(D533+1)*2-1,4),""),"")</f>
        <v>[DBTemplate.xlsm]labels!ANW3:ANW4</v>
      </c>
      <c r="L533" s="14" t="str">
        <f ca="1">IF($H533,IF($J533&gt;0,ADDRESS(3,(D533+1)*2,4,,"["&amp;wew!$G$7&amp;"]"&amp;_sheetname_labels)&amp;":"&amp;ADDRESS(2+J533,(D533+1)*2,4),""),"")</f>
        <v>[DBTemplate.xlsm]labels!ANX3:ANX4</v>
      </c>
      <c r="M533" s="14">
        <f t="shared" ca="1" si="9802"/>
        <v>0</v>
      </c>
      <c r="N533" s="14">
        <f t="shared" ca="1" si="9803"/>
        <v>2</v>
      </c>
      <c r="O533" s="14" t="str">
        <f t="shared" ca="1" si="9804"/>
        <v>q_147</v>
      </c>
      <c r="P533" s="14" t="str">
        <f t="shared" ca="1" si="9805"/>
        <v>ALS disease in friends</v>
      </c>
      <c r="Q533" s="14" t="str">
        <f ca="1">IF($BP533,ADDRESS(3,D533+1,4,,"["&amp;wew!$G$7&amp;"]"&amp;_sheetname_dataframe)&amp;":"&amp;ADDRESS(2+ster!$C$14,D533+1,4),"")</f>
        <v>[DBTemplate.xlsm]data_frame!TL3:TL3</v>
      </c>
      <c r="R533" s="14" t="str">
        <f>IF($BP533,IF(MID(_xll.FORMULATEXT(INDEX(INDIRECT(Q533),1)),1,1)="=", _xll.FORMULATEXT(INDEX(INDIRECT(Q533),1),2,TRUE),""),"")</f>
        <v/>
      </c>
      <c r="S533" s="14">
        <f t="array" aca="1" ref="S533" ca="1">IF(H533,SUM(IF((IFERROR(INDIRECT(Q533)&lt;&gt;"",FALSE))*(INDIRECT(ster!$D$14)&lt;&gt;""),1,0)),"")</f>
        <v>1</v>
      </c>
      <c r="T533" s="14">
        <f t="array" aca="1" ref="T533" ca="1">IF(H533,IF(M533&gt;0,SUM(IFERROR(1*(MATCH(INDIRECT(Q533),INDIRECT(K533),0)&gt;0),0)*(INDIRECT(ster!$D$14)&lt;&gt;"")*NOT(ISNUMBER(INDIRECT(Q533)))),0),"")</f>
        <v>0</v>
      </c>
      <c r="U533" s="14">
        <f t="array" aca="1" ref="U533" ca="1">IF(H533,SUM((IFERROR(INDIRECT(Q533)="",FALSE))*(INDIRECT(ster!$D$14)&lt;&gt;"")),"")</f>
        <v>0</v>
      </c>
      <c r="V533" s="14">
        <f t="array" aca="1" ref="V533" ca="1">IF(H533,SUM((IFERROR(INDIRECT(Q533)="#ąś",TRUE))*(INDIRECT(ster!$D$14)&lt;&gt;"")),"")</f>
        <v>0</v>
      </c>
      <c r="W533" s="14">
        <f t="array" aca="1" ref="W533" ca="1">IF(H533,SUM(ISNUMBER(INDIRECT(Q533))*(INDIRECT(ster!$D$14)&lt;&gt;"")),"")</f>
        <v>1</v>
      </c>
      <c r="X533" s="14">
        <f t="array" aca="1" ref="X533" ca="1">IF(AND(H533,W533&gt;0),IF(wew!$B$3,MIN(IF((INDIRECT(ster!$D$14)&lt;&gt;"")*IFERROR(INDIRECT($Q533)&lt;&gt;"",FALSE),IFERROR(INDIRECT($Q533),"X"),"X")),"&lt;włącz podświetlanie wartości&gt;"),"—")</f>
        <v>2</v>
      </c>
      <c r="Y533" s="14">
        <f t="array" aca="1" ref="Y533" ca="1">IF(AND(H533,W533&gt;0),IF(wew!$B$3,MAX(IF((INDIRECT(ster!$D$14)&lt;&gt;"")*IFERROR(INDIRECT($Q533)&lt;&gt;"",FALSE),IFERROR(INDIRECT($Q533),"X"),"X")),"&lt;włącz podświetlanie wartości&gt;"),"—")</f>
        <v>2</v>
      </c>
      <c r="Z533" s="14">
        <f t="shared" ca="1" si="9806"/>
        <v>0</v>
      </c>
      <c r="AA533" s="12">
        <f t="shared" ca="1" si="9807"/>
        <v>1</v>
      </c>
      <c r="AB533" s="17">
        <f t="array" aca="1" ref="AB533" ca="1">IF(H533,IF(W533&gt;0,SUM((INDIRECT(ster!$D$14)&lt;&gt;"")*IFERROR((INDIRECT(Q533)&lt;&gt;"")*(INDIRECT(Q533)=INT(INDIRECT(Q533))),0)),0),"")</f>
        <v>1</v>
      </c>
      <c r="AC533" s="17">
        <f t="array" aca="1" ref="AC533" ca="1">IF(H533,W533-AB533,"")</f>
        <v>0</v>
      </c>
      <c r="AD533" s="17">
        <f t="shared" ca="1" si="9808"/>
        <v>1</v>
      </c>
      <c r="AE533" s="17" t="b">
        <f t="shared" ca="1" si="9809"/>
        <v>0</v>
      </c>
      <c r="AF533" s="17" t="str">
        <f ca="1">IF(AE533,IF($H533,ADDRESS(3,D533+2,4,,"["&amp;wew!$G$7&amp;"]"&amp;_sheetname_dataframe)&amp;":"&amp;ADDRESS(2+ster!$C$14,D533+2,4),""),"")</f>
        <v/>
      </c>
      <c r="AG533" s="17" t="str">
        <f t="shared" ca="1" si="9810"/>
        <v/>
      </c>
      <c r="AH533" s="17" t="b">
        <f t="shared" ca="1" si="9811"/>
        <v>0</v>
      </c>
      <c r="AI533" s="17" t="str">
        <f ca="1">IF(AH533,IF($H533,ADDRESS(3,D533+3,4,,"["&amp;wew!$G$7&amp;"]"&amp;_sheetname_dataframe)&amp;":"&amp;ADDRESS(2+ster!$C$14,D533+3,4),""),"")</f>
        <v/>
      </c>
      <c r="AJ533" s="17" t="str">
        <f t="shared" ca="1" si="9812"/>
        <v/>
      </c>
      <c r="AK533" s="17" t="b">
        <f t="shared" ca="1" si="9813"/>
        <v>0</v>
      </c>
      <c r="AL533" s="17" t="b">
        <f t="shared" ca="1" si="9814"/>
        <v>0</v>
      </c>
      <c r="AM533" s="17" t="b">
        <f t="shared" ca="1" si="9815"/>
        <v>0</v>
      </c>
      <c r="AN533" s="17">
        <f t="shared" ca="1" si="9816"/>
        <v>0</v>
      </c>
      <c r="AO533" s="24" t="str">
        <f t="shared" ca="1" si="9817"/>
        <v/>
      </c>
      <c r="AP533" s="24" t="str">
        <f t="shared" ca="1" si="9818"/>
        <v/>
      </c>
      <c r="AQ533" s="17" t="b">
        <f t="shared" ca="1" si="9819"/>
        <v>0</v>
      </c>
      <c r="AR533" s="17" t="b">
        <f t="shared" ca="1" si="9820"/>
        <v>0</v>
      </c>
      <c r="AS533" s="17" t="b">
        <f t="shared" ca="1" si="9821"/>
        <v>0</v>
      </c>
      <c r="AT533" s="17" t="b">
        <f t="shared" ca="1" si="9822"/>
        <v>0</v>
      </c>
      <c r="AU533" s="17" t="b">
        <f t="shared" ca="1" si="9823"/>
        <v>1</v>
      </c>
      <c r="AV533" s="17" t="b">
        <f t="shared" ca="1" si="9824"/>
        <v>0</v>
      </c>
      <c r="AW533" s="17" t="b">
        <f t="shared" ca="1" si="9825"/>
        <v>1</v>
      </c>
      <c r="AX533" s="14" t="b">
        <f t="array" aca="1" ref="AX533" ca="1">IF(H533,N533&gt;0,"")</f>
        <v>1</v>
      </c>
      <c r="AY533" s="17" t="str">
        <f t="shared" ca="1" si="9826"/>
        <v>C3:C4</v>
      </c>
      <c r="AZ533" s="17" t="b">
        <f t="array" aca="1" ref="AZ533" ca="1">IF(AY533&lt;&gt;"",SUM(1*ISERROR(MATCH(INDIRECT(AY533),INDIRECT(K533),0)))=0,"")</f>
        <v>1</v>
      </c>
      <c r="BA533" s="17" t="b">
        <f t="shared" ca="1" si="9827"/>
        <v>1</v>
      </c>
      <c r="BB533" s="17" t="b">
        <v>0</v>
      </c>
      <c r="BC533" s="17" t="b">
        <f t="shared" ca="1" si="9828"/>
        <v>1</v>
      </c>
      <c r="BD533" s="17" t="b">
        <f t="shared" ca="1" si="9829"/>
        <v>0</v>
      </c>
      <c r="BE533" s="17" t="b">
        <f t="shared" ca="1" si="9830"/>
        <v>0</v>
      </c>
      <c r="BF533" s="17" t="b">
        <f t="shared" ca="1" si="9831"/>
        <v>0</v>
      </c>
      <c r="BG533" s="17" t="b">
        <f t="shared" ca="1" si="9832"/>
        <v>0</v>
      </c>
      <c r="BH533" s="17" t="b">
        <f t="shared" ca="1" si="9833"/>
        <v>1</v>
      </c>
      <c r="BI533" s="17">
        <f t="shared" ca="1" si="9834"/>
        <v>2</v>
      </c>
      <c r="BJ533" s="17" t="b">
        <f t="shared" ca="1" si="9835"/>
        <v>0</v>
      </c>
      <c r="BK533" s="17" t="str">
        <f t="shared" ca="1" si="9836"/>
        <v/>
      </c>
      <c r="BL533" s="17" t="str">
        <f t="shared" ca="1" si="9837"/>
        <v/>
      </c>
      <c r="BM533" s="17" t="str">
        <f t="shared" ca="1" si="9838"/>
        <v>F</v>
      </c>
      <c r="BN533" s="17" t="str">
        <f t="shared" ca="1" si="9839"/>
        <v>F</v>
      </c>
      <c r="BO533" s="17" t="str">
        <f t="shared" ca="1" si="9840"/>
        <v>N</v>
      </c>
      <c r="BP533" s="14" t="b">
        <f t="shared" ca="1" si="9841"/>
        <v>1</v>
      </c>
      <c r="BQ533" s="35"/>
      <c r="BX533" s="16"/>
      <c r="BY533" s="16"/>
      <c r="BZ533" s="16"/>
      <c r="CA533" s="16"/>
      <c r="CB533" s="16"/>
      <c r="CC533" s="16"/>
      <c r="CD533" s="16"/>
      <c r="CE533" s="16"/>
      <c r="CF533" s="16"/>
      <c r="CN533" s="14">
        <f ca="1">IF(H533,IFERROR(IsVariableNameLegal(O533),0),0)</f>
        <v>0</v>
      </c>
      <c r="CO533" s="14" t="str">
        <f t="array" aca="1" ref="CO533" ca="1">IF(H533,IF(COUNTIF(INDIRECT(wew!$C$13),O533)&gt;1,TRIM(SUBSTITUTE(_xll.MCONCAT(IF((INDIRECT(wew!$C$13)=O533)*(COLUMN(INDIRECT(wew!$C$13))&lt;&gt;D533+1),-1+COLUMN(INDIRECT(wew!$C$13)),"")," "),"  "," ")),""),"")</f>
        <v/>
      </c>
      <c r="CP533" s="14" t="str">
        <f t="array" aca="1" ref="CP533" ca="1">IF(P533&lt;&gt;"",IF(LEN(P533)&gt;150,1,""),"")</f>
        <v/>
      </c>
      <c r="CQ533" s="14" t="str">
        <f t="array" aca="1" ref="CQ533" ca="1">IF(AND(H533,NOT(ster!$J$3)),IF(COUNTIF(INDIRECT(wew!$C$15),P533)&gt;1,TRIM(SUBSTITUTE(_xll.MCONCAT(IF((INDIRECT(wew!$C$15)=P533)*(COLUMN(INDIRECT(wew!$C$15))&lt;&gt;D533+1),-1+COLUMN(INDIRECT(wew!$C$15)),"")," "),"  "," ")),""),"")</f>
        <v/>
      </c>
      <c r="CR533" s="14" t="str">
        <f t="array" aca="1" ref="CR533" ca="1">IF(H533,IF(AND(W533&gt;0,AO533&lt;&gt;""),TRIM(SUBSTITUTE(_xll.MCONCAT(IFERROR(IF(ISNUMBER(INDIRECT(Q533)),IF((INDIRECT(ster!$D$14)&lt;&gt;"")*(INDIRECT(Q533)&lt;AO533),INDIRECT(ster!$D$14) &amp; ": " &amp;  SUBSTITUTE(IF( AV533,IFERROR(TEXT(INDIRECT(Q533),"rrrr-mm-dd") &amp;" (" &amp; INDIRECT(Q533) &amp;")",INDIRECT(Q533)),INDIRECT(Q533))," "," "),""),""),"")," "),"  "," ")),""),"")</f>
        <v/>
      </c>
      <c r="CS533" s="14" t="str">
        <f t="array" aca="1" ref="CS533" ca="1">IF(H533,IF(AND(W533&gt;0,AP533&lt;&gt;""),TRIM(SUBSTITUTE(_xll.MCONCAT(IFERROR(IF(ISNUMBER(INDIRECT(Q533)),IF((INDIRECT(ster!$D$14)&lt;&gt;"")*(INDIRECT(Q533)&gt;AP533),INDIRECT(ster!$D$14) &amp; ": " &amp;  SUBSTITUTE(IF( AV533,IFERROR(TEXT(INDIRECT(Q533),"rrrr-mm-dd")&amp;" (" &amp; INDIRECT(Q533) &amp;")",INDIRECT(Q533)),INDIRECT(Q533))," "," "),""),""),"")," "),"  "," ")),""),"")</f>
        <v/>
      </c>
      <c r="CT533" s="14" t="str">
        <f t="array" aca="1" ref="CT533" ca="1">IF(H533,IF(AND(N533&gt;0,AR533),TRIM(SUBSTITUTE(_xll.MCONCAT(IFERROR(IF(ISNUMBER(INDIRECT(Q533)),IF((INDIRECT(ster!$D$14)&lt;&gt;"")*(IFERROR(0*(MATCH(INDIRECT(Q533),INDIRECT(K533),0)&gt;0),1)),INDIRECT(ster!$D$14) &amp; ": " &amp;  SUBSTITUTE(IF( AV533,IFERROR(TEXT(INDIRECT(Q533),"rrrr-mm-dd")&amp;" (" &amp; INDIRECT(Q533) &amp;")",INDIRECT(Q533)),INDIRECT(Q533))," "," "),""),""),"")," "),"  "," ")),""),"")</f>
        <v/>
      </c>
      <c r="CU533" s="14" t="str">
        <f t="array" aca="1" ref="CU533" ca="1">IF(H533,IF(AND(V533&gt;0),TRIM(SUBSTITUTE(_xll.MCONCAT(IF((INDIRECT(ster!$D$14)&lt;&gt;"")*(IFERROR(0*(INDIRECT(Q533)&lt;&gt;""),1)),INDIRECT(ster!$D$14),"")," "),"  "," ")),""),"")</f>
        <v/>
      </c>
      <c r="CV533" s="14" t="str">
        <f t="array" aca="1" ref="CV533" ca="1">IF(H533,IF(AS533,
TRIM(SUBSTITUTE(_xll.MCONCAT(IF(
   (INDIRECT(ster!$D$14)&lt;&gt;"")*
   ((INDIRECT(Q533)="")+
      NOT(ISNUMBER(INDIRECT(Q533)))*
      NOT(ISERROR(MATCH(INDIRECT(Q533),INDIRECT(K533),0)))
    ),
      INDIRECT(ster!$D$14),
   "")," "),"  "," ")),
""),"")</f>
        <v/>
      </c>
      <c r="CW533" s="14" t="str">
        <f t="array" aca="1" ref="CW533" ca="1">IF(H533,IF(AND(AQ533),TRIM(SUBSTITUTE(_xll.MCONCAT(IFERROR(IF(ISNUMBER(INDIRECT(Q533)),IF((INDIRECT(ster!$D$14)&lt;&gt;"")*(INDIRECT(Q533)&lt;&gt;INT(INDIRECT(Q533))),INDIRECT(ster!$D$14) &amp; ": " &amp; INDIRECT(Q533),""),""),"")," "),"  "," ")),""),"")</f>
        <v/>
      </c>
      <c r="CX533" s="14" t="str">
        <f t="array" aca="1" ref="CX533" ca="1">IF(H533,IF(OR(AU533,AV533),TRIM(SUBSTITUTE(_xll.MCONCAT(IF((INDIRECT(ster!$D$14)&lt;&gt;"")*NOT(ISNUMBER(INDIRECT(Q533))),IF(ISERROR(MATCH(INDIRECT(Q533),INDIRECT(K533),0)),IFERROR(IF(INDIRECT(Q533)&lt;&gt;"",INDIRECT(ster!$D$14) &amp; ": " &amp; SUBSTITUTE(INDIRECT(Q533)," "," "),""),""),""),"")," "),"  "," ")),""),"")</f>
        <v/>
      </c>
      <c r="CY533" s="14" t="str">
        <f t="array" aca="1" ref="CY533" ca="1">IF(H533,IF(AE533,TRIM(SUBSTITUTE(_xll.MCONCAT(IF((INDIRECT(ster!$D$14)&lt;&gt;"")*IFERROR(NOT(INDIRECT(AF533)),FALSE),IF(ISERROR(MATCH(INDIRECT(Q533),INDIRECT(K533),0)),IFERROR(IF(INDIRECT(Q533)&lt;&gt;"",INDIRECT(ster!$D$14)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CZ533" s="14" t="str">
        <f t="array" aca="1" ref="CZ533" ca="1">IF(H533,IF(AH533,TRIM(SUBSTITUTE(_xll.MCONCAT(IF((INDIRECT(ster!$D$14)&lt;&gt;"")*IFERROR(NOT(INDIRECT(AI533)),FALSE),IF(ISERROR(MATCH(INDIRECT(Q533),INDIRECT(K533),0)),IFERROR(IF(INDIRECT(Q533)&lt;&gt;"",INDIRECT(ster!$D$14)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DC533" s="14" t="str">
        <f ca="1">SUBSTITUTE(SUBSTITUTE(SUBSTITUTE(SUBSTITUTE(_xll.MCONCAT(DG533:DS533,"■"),"■■","■"),"■■","■"),"■■","■"),"■■","■")</f>
        <v>■</v>
      </c>
      <c r="DD533" s="14" t="str">
        <f t="shared" ca="1" si="9842"/>
        <v/>
      </c>
      <c r="DE533" s="14" t="str">
        <f t="shared" ca="1" si="9843"/>
        <v/>
      </c>
      <c r="DF533" s="14" t="str">
        <f t="shared" ca="1" si="9844"/>
        <v/>
      </c>
      <c r="DG533" s="14" t="str">
        <f t="shared" ca="1" si="9845"/>
        <v/>
      </c>
      <c r="DH533" s="14" t="str">
        <f t="shared" ca="1" si="9846"/>
        <v/>
      </c>
      <c r="DI533" s="14" t="str">
        <f t="shared" ca="1" si="9847"/>
        <v/>
      </c>
      <c r="DJ533" s="14" t="str">
        <f t="shared" ca="1" si="9848"/>
        <v/>
      </c>
      <c r="DK533" s="14" t="str">
        <f t="shared" ca="1" si="9849"/>
        <v/>
      </c>
      <c r="DL533" s="14" t="str">
        <f t="shared" ca="1" si="9850"/>
        <v/>
      </c>
      <c r="DM533" s="14" t="str">
        <f t="shared" ca="1" si="9851"/>
        <v/>
      </c>
      <c r="DN533" s="14" t="str">
        <f t="array" aca="1" ref="DN533" ca="1">IF(CU533&lt;&gt;"","There are errors in the entered values in the following cases: " &amp;SUBSTITUTE(CU533," ",", "),"")</f>
        <v/>
      </c>
      <c r="DO533" s="14" t="str">
        <f t="shared" ca="1" si="9852"/>
        <v/>
      </c>
      <c r="DP533" s="14" t="str">
        <f t="shared" ca="1" si="9853"/>
        <v/>
      </c>
      <c r="DQ533" s="14" t="str">
        <f t="shared" ca="1" si="9854"/>
        <v/>
      </c>
      <c r="DR533" s="14" t="str">
        <f t="shared" ca="1" si="9855"/>
        <v/>
      </c>
      <c r="DS533" s="14" t="str">
        <f t="shared" ca="1" si="9856"/>
        <v/>
      </c>
      <c r="DZ533" s="14" t="b">
        <f t="shared" ca="1" si="9857"/>
        <v>0</v>
      </c>
      <c r="EA533" s="14" t="str">
        <f t="shared" ca="1" si="9858"/>
        <v>ALS disease in friends (q_147)</v>
      </c>
      <c r="EB533" s="14" t="str">
        <f t="shared" ca="1" si="9859"/>
        <v xml:space="preserve">Values must be numeric. </v>
      </c>
      <c r="EC533" s="14" t="str">
        <f t="shared" ca="1" si="9860"/>
        <v xml:space="preserve">ALS disease in friends (q_147): Values must be numeric. </v>
      </c>
      <c r="ED533" s="14" t="str">
        <f t="shared" ca="1" si="9861"/>
        <v/>
      </c>
      <c r="EE533" s="14" t="str">
        <f t="shared" ca="1" si="9862"/>
        <v>Values must be numeric</v>
      </c>
      <c r="EF533" s="14" t="str">
        <f t="shared" ca="1" si="9863"/>
        <v/>
      </c>
      <c r="EG533" s="14" t="str">
        <f t="shared" ca="1" si="9864"/>
        <v/>
      </c>
      <c r="EM533" s="14" t="b">
        <f t="shared" ca="1" si="9865"/>
        <v>1</v>
      </c>
      <c r="EN533" s="14">
        <f t="shared" ca="1" si="9866"/>
        <v>501</v>
      </c>
      <c r="EO533" s="14" t="str">
        <f t="shared" ca="1" si="9867"/>
        <v>q_147</v>
      </c>
      <c r="EP533" s="14" t="str">
        <f t="shared" ca="1" si="9868"/>
        <v xml:space="preserve">ALS disease in friends (q_147): Values must be numeric. </v>
      </c>
      <c r="EQ533" s="14" t="str">
        <f t="shared" ca="1" si="9869"/>
        <v/>
      </c>
    </row>
    <row r="534" spans="2:147" s="14" customFormat="1">
      <c r="B534" s="14" t="str">
        <f t="shared" ca="1" si="9795"/>
        <v/>
      </c>
      <c r="C534" s="14">
        <f t="shared" ca="1" si="9796"/>
        <v>502</v>
      </c>
      <c r="D534" s="14">
        <f t="shared" si="9797"/>
        <v>532</v>
      </c>
      <c r="E534" s="14" t="str">
        <f t="shared" ca="1" si="9798"/>
        <v>N</v>
      </c>
      <c r="F534" s="14" t="str">
        <f t="shared" ca="1" si="9799"/>
        <v>q_148</v>
      </c>
      <c r="G534" s="14" t="str">
        <f t="shared" ca="1" si="9800"/>
        <v>First specialist who observed the patient</v>
      </c>
      <c r="H534" s="14" t="b">
        <f t="shared" ca="1" si="9801"/>
        <v>1</v>
      </c>
      <c r="I534" s="14" t="str">
        <f ca="1">IF($H534,ADDRESS(3,(D534+1)*2-1,4,,"["&amp;wew!$G$7&amp;"]"&amp;_sheetname_labels)&amp;":"&amp;ADDRESS(2+ster!$B$20,(D534+1)*2-1,4),"")</f>
        <v>[DBTemplate.xlsm]labels!ANY3:ANY61</v>
      </c>
      <c r="J534" s="14">
        <f t="array" aca="1" ref="J534" ca="1">IF(H534,MAX(0,MAX(IF(INDIRECT(I534)&lt;&gt;"",ROW(INDIRECT(I534)),""))-2),"")</f>
        <v>16</v>
      </c>
      <c r="K534" s="14" t="str">
        <f ca="1">IF($H534,IF($J534&gt;0,ADDRESS(3,(D534+1)*2-1,4,,"["&amp;wew!$G$7&amp;"]"&amp;_sheetname_labels)&amp;":"&amp;ADDRESS(2+J534,(D534+1)*2-1,4),""),"")</f>
        <v>[DBTemplate.xlsm]labels!ANY3:ANY18</v>
      </c>
      <c r="L534" s="14" t="str">
        <f ca="1">IF($H534,IF($J534&gt;0,ADDRESS(3,(D534+1)*2,4,,"["&amp;wew!$G$7&amp;"]"&amp;_sheetname_labels)&amp;":"&amp;ADDRESS(2+J534,(D534+1)*2,4),""),"")</f>
        <v>[DBTemplate.xlsm]labels!ANZ3:ANZ18</v>
      </c>
      <c r="M534" s="14">
        <f t="shared" ca="1" si="9802"/>
        <v>0</v>
      </c>
      <c r="N534" s="14">
        <f t="shared" ca="1" si="9803"/>
        <v>16</v>
      </c>
      <c r="O534" s="14" t="str">
        <f t="shared" ca="1" si="9804"/>
        <v>q_148</v>
      </c>
      <c r="P534" s="14" t="str">
        <f t="shared" ca="1" si="9805"/>
        <v>First specialist who observed the patient</v>
      </c>
      <c r="Q534" s="14" t="str">
        <f ca="1">IF($BP534,ADDRESS(3,D534+1,4,,"["&amp;wew!$G$7&amp;"]"&amp;_sheetname_dataframe)&amp;":"&amp;ADDRESS(2+ster!$C$14,D534+1,4),"")</f>
        <v>[DBTemplate.xlsm]data_frame!TM3:TM3</v>
      </c>
      <c r="R534" s="14" t="str">
        <f>IF($BP534,IF(MID(_xll.FORMULATEXT(INDEX(INDIRECT(Q534),1)),1,1)="=", _xll.FORMULATEXT(INDEX(INDIRECT(Q534),1),2,TRUE),""),"")</f>
        <v/>
      </c>
      <c r="S534" s="14">
        <f t="array" aca="1" ref="S534" ca="1">IF(H534,SUM(IF((IFERROR(INDIRECT(Q534)&lt;&gt;"",FALSE))*(INDIRECT(ster!$D$14)&lt;&gt;""),1,0)),"")</f>
        <v>0</v>
      </c>
      <c r="T534" s="14">
        <f t="array" aca="1" ref="T534" ca="1">IF(H534,IF(M534&gt;0,SUM(IFERROR(1*(MATCH(INDIRECT(Q534),INDIRECT(K534),0)&gt;0),0)*(INDIRECT(ster!$D$14)&lt;&gt;"")*NOT(ISNUMBER(INDIRECT(Q534)))),0),"")</f>
        <v>0</v>
      </c>
      <c r="U534" s="14">
        <f t="array" aca="1" ref="U534" ca="1">IF(H534,SUM((IFERROR(INDIRECT(Q534)="",FALSE))*(INDIRECT(ster!$D$14)&lt;&gt;"")),"")</f>
        <v>1</v>
      </c>
      <c r="V534" s="14">
        <f t="array" aca="1" ref="V534" ca="1">IF(H534,SUM((IFERROR(INDIRECT(Q534)="#ąś",TRUE))*(INDIRECT(ster!$D$14)&lt;&gt;"")),"")</f>
        <v>0</v>
      </c>
      <c r="W534" s="14">
        <f t="array" aca="1" ref="W534" ca="1">IF(H534,SUM(ISNUMBER(INDIRECT(Q534))*(INDIRECT(ster!$D$14)&lt;&gt;"")),"")</f>
        <v>0</v>
      </c>
      <c r="X534" s="14" t="str">
        <f t="array" aca="1" ref="X534" ca="1">IF(AND(H534,W534&gt;0),IF(wew!$B$3,MIN(IF((INDIRECT(ster!$D$14)&lt;&gt;"")*IFERROR(INDIRECT($Q534)&lt;&gt;"",FALSE),IFERROR(INDIRECT($Q534),"X"),"X")),"&lt;włącz podświetlanie wartości&gt;"),"—")</f>
        <v>—</v>
      </c>
      <c r="Y534" s="14" t="str">
        <f t="array" aca="1" ref="Y534" ca="1">IF(AND(H534,W534&gt;0),IF(wew!$B$3,MAX(IF((INDIRECT(ster!$D$14)&lt;&gt;"")*IFERROR(INDIRECT($Q534)&lt;&gt;"",FALSE),IFERROR(INDIRECT($Q534),"X"),"X")),"&lt;włącz podświetlanie wartości&gt;"),"—")</f>
        <v>—</v>
      </c>
      <c r="Z534" s="14">
        <f t="shared" ca="1" si="9806"/>
        <v>0</v>
      </c>
      <c r="AA534" s="12" t="str">
        <f t="shared" ca="1" si="9807"/>
        <v>—</v>
      </c>
      <c r="AB534" s="17">
        <f t="array" aca="1" ref="AB534" ca="1">IF(H534,IF(W534&gt;0,SUM((INDIRECT(ster!$D$14)&lt;&gt;"")*IFERROR((INDIRECT(Q534)&lt;&gt;"")*(INDIRECT(Q534)=INT(INDIRECT(Q534))),0)),0),"")</f>
        <v>0</v>
      </c>
      <c r="AC534" s="17">
        <f t="array" aca="1" ref="AC534" ca="1">IF(H534,W534-AB534,"")</f>
        <v>0</v>
      </c>
      <c r="AD534" s="17">
        <f t="shared" ca="1" si="9808"/>
        <v>1</v>
      </c>
      <c r="AE534" s="17" t="b">
        <f t="shared" ca="1" si="9809"/>
        <v>0</v>
      </c>
      <c r="AF534" s="17" t="str">
        <f ca="1">IF(AE534,IF($H534,ADDRESS(3,D534+2,4,,"["&amp;wew!$G$7&amp;"]"&amp;_sheetname_dataframe)&amp;":"&amp;ADDRESS(2+ster!$C$14,D534+2,4),""),"")</f>
        <v/>
      </c>
      <c r="AG534" s="17" t="str">
        <f t="shared" ca="1" si="9810"/>
        <v/>
      </c>
      <c r="AH534" s="17" t="b">
        <f t="shared" ca="1" si="9811"/>
        <v>0</v>
      </c>
      <c r="AI534" s="17" t="str">
        <f ca="1">IF(AH534,IF($H534,ADDRESS(3,D534+3,4,,"["&amp;wew!$G$7&amp;"]"&amp;_sheetname_dataframe)&amp;":"&amp;ADDRESS(2+ster!$C$14,D534+3,4),""),"")</f>
        <v/>
      </c>
      <c r="AJ534" s="17" t="str">
        <f t="shared" ca="1" si="9812"/>
        <v/>
      </c>
      <c r="AK534" s="17" t="b">
        <f t="shared" ca="1" si="9813"/>
        <v>0</v>
      </c>
      <c r="AL534" s="17" t="b">
        <f t="shared" ca="1" si="9814"/>
        <v>0</v>
      </c>
      <c r="AM534" s="17" t="b">
        <f t="shared" ca="1" si="9815"/>
        <v>0</v>
      </c>
      <c r="AN534" s="17">
        <f t="shared" ca="1" si="9816"/>
        <v>0</v>
      </c>
      <c r="AO534" s="24" t="str">
        <f t="shared" ca="1" si="9817"/>
        <v/>
      </c>
      <c r="AP534" s="24" t="str">
        <f t="shared" ca="1" si="9818"/>
        <v/>
      </c>
      <c r="AQ534" s="17" t="b">
        <f t="shared" ca="1" si="9819"/>
        <v>0</v>
      </c>
      <c r="AR534" s="17" t="b">
        <f t="shared" ca="1" si="9820"/>
        <v>0</v>
      </c>
      <c r="AS534" s="17" t="b">
        <f t="shared" ca="1" si="9821"/>
        <v>0</v>
      </c>
      <c r="AT534" s="17" t="b">
        <f t="shared" ca="1" si="9822"/>
        <v>0</v>
      </c>
      <c r="AU534" s="17" t="b">
        <f t="shared" ca="1" si="9823"/>
        <v>1</v>
      </c>
      <c r="AV534" s="17" t="b">
        <f t="shared" ca="1" si="9824"/>
        <v>0</v>
      </c>
      <c r="AW534" s="17" t="b">
        <f t="shared" ca="1" si="9825"/>
        <v>0</v>
      </c>
      <c r="AX534" s="14" t="b">
        <f t="array" aca="1" ref="AX534" ca="1">IF(H534,N534&gt;0,"")</f>
        <v>1</v>
      </c>
      <c r="AY534" s="17" t="str">
        <f t="shared" ca="1" si="9826"/>
        <v>C3:C18</v>
      </c>
      <c r="AZ534" s="17" t="b">
        <f t="array" aca="1" ref="AZ534" ca="1">IF(AY534&lt;&gt;"",SUM(1*ISERROR(MATCH(INDIRECT(AY534),INDIRECT(K534),0)))=0,"")</f>
        <v>1</v>
      </c>
      <c r="BA534" s="17" t="b">
        <f t="shared" ca="1" si="9827"/>
        <v>1</v>
      </c>
      <c r="BB534" s="17" t="b">
        <v>0</v>
      </c>
      <c r="BC534" s="17" t="b">
        <f t="shared" ca="1" si="9828"/>
        <v>1</v>
      </c>
      <c r="BD534" s="17" t="b">
        <f t="shared" ca="1" si="9829"/>
        <v>0</v>
      </c>
      <c r="BE534" s="17" t="b">
        <f t="shared" ca="1" si="9830"/>
        <v>0</v>
      </c>
      <c r="BF534" s="17" t="b">
        <f t="shared" ca="1" si="9831"/>
        <v>0</v>
      </c>
      <c r="BG534" s="17" t="b">
        <f t="shared" ca="1" si="9832"/>
        <v>0</v>
      </c>
      <c r="BH534" s="17" t="b">
        <f t="shared" ca="1" si="9833"/>
        <v>1</v>
      </c>
      <c r="BI534" s="17">
        <f t="shared" ca="1" si="9834"/>
        <v>2</v>
      </c>
      <c r="BJ534" s="17" t="b">
        <f t="shared" ca="1" si="9835"/>
        <v>0</v>
      </c>
      <c r="BK534" s="17" t="str">
        <f t="shared" ca="1" si="9836"/>
        <v/>
      </c>
      <c r="BL534" s="17" t="str">
        <f t="shared" ca="1" si="9837"/>
        <v/>
      </c>
      <c r="BM534" s="17" t="str">
        <f t="shared" ca="1" si="9838"/>
        <v>F</v>
      </c>
      <c r="BN534" s="17" t="str">
        <f t="shared" ca="1" si="9839"/>
        <v>F</v>
      </c>
      <c r="BO534" s="17" t="str">
        <f t="shared" ca="1" si="9840"/>
        <v>N</v>
      </c>
      <c r="BP534" s="14" t="b">
        <f t="shared" ca="1" si="9841"/>
        <v>1</v>
      </c>
      <c r="BQ534" s="35"/>
      <c r="BX534" s="16"/>
      <c r="BY534" s="16"/>
      <c r="BZ534" s="16"/>
      <c r="CA534" s="16"/>
      <c r="CB534" s="16"/>
      <c r="CC534" s="16"/>
      <c r="CD534" s="16"/>
      <c r="CE534" s="16"/>
      <c r="CF534" s="16"/>
      <c r="CN534" s="14">
        <f ca="1">IF(H534,IFERROR(IsVariableNameLegal(O534),0),0)</f>
        <v>0</v>
      </c>
      <c r="CO534" s="14" t="str">
        <f t="array" aca="1" ref="CO534" ca="1">IF(H534,IF(COUNTIF(INDIRECT(wew!$C$13),O534)&gt;1,TRIM(SUBSTITUTE(_xll.MCONCAT(IF((INDIRECT(wew!$C$13)=O534)*(COLUMN(INDIRECT(wew!$C$13))&lt;&gt;D534+1),-1+COLUMN(INDIRECT(wew!$C$13)),"")," "),"  "," ")),""),"")</f>
        <v/>
      </c>
      <c r="CP534" s="14" t="str">
        <f t="array" aca="1" ref="CP534" ca="1">IF(P534&lt;&gt;"",IF(LEN(P534)&gt;150,1,""),"")</f>
        <v/>
      </c>
      <c r="CQ534" s="14" t="str">
        <f t="array" aca="1" ref="CQ534" ca="1">IF(AND(H534,NOT(ster!$J$3)),IF(COUNTIF(INDIRECT(wew!$C$15),P534)&gt;1,TRIM(SUBSTITUTE(_xll.MCONCAT(IF((INDIRECT(wew!$C$15)=P534)*(COLUMN(INDIRECT(wew!$C$15))&lt;&gt;D534+1),-1+COLUMN(INDIRECT(wew!$C$15)),"")," "),"  "," ")),""),"")</f>
        <v/>
      </c>
      <c r="CR534" s="14" t="str">
        <f t="array" aca="1" ref="CR534" ca="1">IF(H534,IF(AND(W534&gt;0,AO534&lt;&gt;""),TRIM(SUBSTITUTE(_xll.MCONCAT(IFERROR(IF(ISNUMBER(INDIRECT(Q534)),IF((INDIRECT(ster!$D$14)&lt;&gt;"")*(INDIRECT(Q534)&lt;AO534),INDIRECT(ster!$D$14) &amp; ": " &amp;  SUBSTITUTE(IF( AV534,IFERROR(TEXT(INDIRECT(Q534),"rrrr-mm-dd") &amp;" (" &amp; INDIRECT(Q534) &amp;")",INDIRECT(Q534)),INDIRECT(Q534))," "," "),""),""),"")," "),"  "," ")),""),"")</f>
        <v/>
      </c>
      <c r="CS534" s="14" t="str">
        <f t="array" aca="1" ref="CS534" ca="1">IF(H534,IF(AND(W534&gt;0,AP534&lt;&gt;""),TRIM(SUBSTITUTE(_xll.MCONCAT(IFERROR(IF(ISNUMBER(INDIRECT(Q534)),IF((INDIRECT(ster!$D$14)&lt;&gt;"")*(INDIRECT(Q534)&gt;AP534),INDIRECT(ster!$D$14) &amp; ": " &amp;  SUBSTITUTE(IF( AV534,IFERROR(TEXT(INDIRECT(Q534),"rrrr-mm-dd")&amp;" (" &amp; INDIRECT(Q534) &amp;")",INDIRECT(Q534)),INDIRECT(Q534))," "," "),""),""),"")," "),"  "," ")),""),"")</f>
        <v/>
      </c>
      <c r="CT534" s="14" t="str">
        <f t="array" aca="1" ref="CT534" ca="1">IF(H534,IF(AND(N534&gt;0,AR534),TRIM(SUBSTITUTE(_xll.MCONCAT(IFERROR(IF(ISNUMBER(INDIRECT(Q534)),IF((INDIRECT(ster!$D$14)&lt;&gt;"")*(IFERROR(0*(MATCH(INDIRECT(Q534),INDIRECT(K534),0)&gt;0),1)),INDIRECT(ster!$D$14) &amp; ": " &amp;  SUBSTITUTE(IF( AV534,IFERROR(TEXT(INDIRECT(Q534),"rrrr-mm-dd")&amp;" (" &amp; INDIRECT(Q534) &amp;")",INDIRECT(Q534)),INDIRECT(Q534))," "," "),""),""),"")," "),"  "," ")),""),"")</f>
        <v/>
      </c>
      <c r="CU534" s="14" t="str">
        <f t="array" aca="1" ref="CU534" ca="1">IF(H534,IF(AND(V534&gt;0),TRIM(SUBSTITUTE(_xll.MCONCAT(IF((INDIRECT(ster!$D$14)&lt;&gt;"")*(IFERROR(0*(INDIRECT(Q534)&lt;&gt;""),1)),INDIRECT(ster!$D$14),"")," "),"  "," ")),""),"")</f>
        <v/>
      </c>
      <c r="CV534" s="14" t="str">
        <f t="array" aca="1" ref="CV534" ca="1">IF(H534,IF(AS534,
TRIM(SUBSTITUTE(_xll.MCONCAT(IF(
   (INDIRECT(ster!$D$14)&lt;&gt;"")*
   ((INDIRECT(Q534)="")+
      NOT(ISNUMBER(INDIRECT(Q534)))*
      NOT(ISERROR(MATCH(INDIRECT(Q534),INDIRECT(K534),0)))
    ),
      INDIRECT(ster!$D$14),
   "")," "),"  "," ")),
""),"")</f>
        <v/>
      </c>
      <c r="CW534" s="14" t="str">
        <f t="array" aca="1" ref="CW534" ca="1">IF(H534,IF(AND(AQ534),TRIM(SUBSTITUTE(_xll.MCONCAT(IFERROR(IF(ISNUMBER(INDIRECT(Q534)),IF((INDIRECT(ster!$D$14)&lt;&gt;"")*(INDIRECT(Q534)&lt;&gt;INT(INDIRECT(Q534))),INDIRECT(ster!$D$14) &amp; ": " &amp; INDIRECT(Q534),""),""),"")," "),"  "," ")),""),"")</f>
        <v/>
      </c>
      <c r="CX534" s="14" t="str">
        <f t="array" aca="1" ref="CX534" ca="1">IF(H534,IF(OR(AU534,AV534),TRIM(SUBSTITUTE(_xll.MCONCAT(IF((INDIRECT(ster!$D$14)&lt;&gt;"")*NOT(ISNUMBER(INDIRECT(Q534))),IF(ISERROR(MATCH(INDIRECT(Q534),INDIRECT(K534),0)),IFERROR(IF(INDIRECT(Q534)&lt;&gt;"",INDIRECT(ster!$D$14) &amp; ": " &amp; SUBSTITUTE(INDIRECT(Q534)," "," "),""),""),""),"")," "),"  "," ")),""),"")</f>
        <v/>
      </c>
      <c r="CY534" s="14" t="str">
        <f t="array" aca="1" ref="CY534" ca="1">IF(H534,IF(AE534,TRIM(SUBSTITUTE(_xll.MCONCAT(IF((INDIRECT(ster!$D$14)&lt;&gt;"")*IFERROR(NOT(INDIRECT(AF534)),FALSE),IF(ISERROR(MATCH(INDIRECT(Q534),INDIRECT(K534),0)),IFERROR(IF(INDIRECT(Q534)&lt;&gt;"",INDIRECT(ster!$D$14)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CZ534" s="14" t="str">
        <f t="array" aca="1" ref="CZ534" ca="1">IF(H534,IF(AH534,TRIM(SUBSTITUTE(_xll.MCONCAT(IF((INDIRECT(ster!$D$14)&lt;&gt;"")*IFERROR(NOT(INDIRECT(AI534)),FALSE),IF(ISERROR(MATCH(INDIRECT(Q534),INDIRECT(K534),0)),IFERROR(IF(INDIRECT(Q534)&lt;&gt;"",INDIRECT(ster!$D$14)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DC534" s="14" t="str">
        <f ca="1">SUBSTITUTE(SUBSTITUTE(SUBSTITUTE(SUBSTITUTE(_xll.MCONCAT(DG534:DS534,"■"),"■■","■"),"■■","■"),"■■","■"),"■■","■")</f>
        <v>■</v>
      </c>
      <c r="DD534" s="14" t="str">
        <f t="shared" ca="1" si="9842"/>
        <v/>
      </c>
      <c r="DE534" s="14" t="str">
        <f t="shared" ca="1" si="9843"/>
        <v/>
      </c>
      <c r="DF534" s="14" t="str">
        <f t="shared" ca="1" si="9844"/>
        <v/>
      </c>
      <c r="DG534" s="14" t="str">
        <f t="shared" ca="1" si="9845"/>
        <v/>
      </c>
      <c r="DH534" s="14" t="str">
        <f t="shared" ca="1" si="9846"/>
        <v/>
      </c>
      <c r="DI534" s="14" t="str">
        <f t="shared" ca="1" si="9847"/>
        <v/>
      </c>
      <c r="DJ534" s="14" t="str">
        <f t="shared" ca="1" si="9848"/>
        <v/>
      </c>
      <c r="DK534" s="14" t="str">
        <f t="shared" ca="1" si="9849"/>
        <v/>
      </c>
      <c r="DL534" s="14" t="str">
        <f t="shared" ca="1" si="9850"/>
        <v/>
      </c>
      <c r="DM534" s="14" t="str">
        <f t="shared" ca="1" si="9851"/>
        <v/>
      </c>
      <c r="DN534" s="14" t="str">
        <f t="array" aca="1" ref="DN534" ca="1">IF(CU534&lt;&gt;"","There are errors in the entered values in the following cases: " &amp;SUBSTITUTE(CU534," ",", "),"")</f>
        <v/>
      </c>
      <c r="DO534" s="14" t="str">
        <f t="shared" ca="1" si="9852"/>
        <v/>
      </c>
      <c r="DP534" s="14" t="str">
        <f t="shared" ca="1" si="9853"/>
        <v/>
      </c>
      <c r="DQ534" s="14" t="str">
        <f t="shared" ca="1" si="9854"/>
        <v/>
      </c>
      <c r="DR534" s="14" t="str">
        <f t="shared" ca="1" si="9855"/>
        <v/>
      </c>
      <c r="DS534" s="14" t="str">
        <f t="shared" ca="1" si="9856"/>
        <v/>
      </c>
      <c r="DZ534" s="14" t="b">
        <f t="shared" ca="1" si="9857"/>
        <v>0</v>
      </c>
      <c r="EA534" s="14" t="str">
        <f t="shared" ca="1" si="9858"/>
        <v>First specialist who observed the patient (q_148)</v>
      </c>
      <c r="EB534" s="14" t="str">
        <f t="shared" ca="1" si="9859"/>
        <v xml:space="preserve">Values must be numeric. </v>
      </c>
      <c r="EC534" s="14" t="str">
        <f t="shared" ca="1" si="9860"/>
        <v xml:space="preserve">First specialist who observed the patient (q_148): Values must be numeric. </v>
      </c>
      <c r="ED534" s="14" t="str">
        <f t="shared" ca="1" si="9861"/>
        <v/>
      </c>
      <c r="EE534" s="14" t="str">
        <f t="shared" ca="1" si="9862"/>
        <v>Values must be numeric</v>
      </c>
      <c r="EF534" s="14" t="str">
        <f t="shared" ca="1" si="9863"/>
        <v/>
      </c>
      <c r="EG534" s="14" t="str">
        <f t="shared" ca="1" si="9864"/>
        <v/>
      </c>
      <c r="EM534" s="14" t="b">
        <f t="shared" ca="1" si="9865"/>
        <v>1</v>
      </c>
      <c r="EN534" s="14">
        <f t="shared" ca="1" si="9866"/>
        <v>502</v>
      </c>
      <c r="EO534" s="14" t="str">
        <f t="shared" ca="1" si="9867"/>
        <v>q_148</v>
      </c>
      <c r="EP534" s="14" t="str">
        <f t="shared" ca="1" si="9868"/>
        <v xml:space="preserve">First specialist who observed the patient (q_148): Values must be numeric. </v>
      </c>
      <c r="EQ534" s="14" t="str">
        <f t="shared" ca="1" si="9869"/>
        <v/>
      </c>
    </row>
    <row r="535" spans="2:147" s="14" customFormat="1">
      <c r="B535" s="14" t="str">
        <f t="shared" ca="1" si="9795"/>
        <v/>
      </c>
      <c r="C535" s="14">
        <f t="shared" ca="1" si="9796"/>
        <v>503</v>
      </c>
      <c r="D535" s="14">
        <f t="shared" si="9797"/>
        <v>533</v>
      </c>
      <c r="E535" s="14" t="str">
        <f t="shared" ca="1" si="9798"/>
        <v>I</v>
      </c>
      <c r="F535" s="14" t="str">
        <f t="shared" ca="1" si="9799"/>
        <v>q_149</v>
      </c>
      <c r="G535" s="14" t="str">
        <f t="shared" ca="1" si="9800"/>
        <v>Investigation requested by the 1st specialist</v>
      </c>
      <c r="H535" s="14" t="b">
        <f t="shared" ca="1" si="9801"/>
        <v>1</v>
      </c>
      <c r="I535" s="14" t="str">
        <f ca="1">IF($H535,ADDRESS(3,(D535+1)*2-1,4,,"["&amp;wew!$G$7&amp;"]"&amp;_sheetname_labels)&amp;":"&amp;ADDRESS(2+ster!$B$20,(D535+1)*2-1,4),"")</f>
        <v>[DBTemplate.xlsm]labels!AOA3:AOA61</v>
      </c>
      <c r="J535" s="14">
        <f t="array" aca="1" ref="J535" ca="1">IF(H535,MAX(0,MAX(IF(INDIRECT(I535)&lt;&gt;"",ROW(INDIRECT(I535)),""))-2),"")</f>
        <v>0</v>
      </c>
      <c r="K535" s="14" t="str">
        <f ca="1">IF($H535,IF($J535&gt;0,ADDRESS(3,(D535+1)*2-1,4,,"["&amp;wew!$G$7&amp;"]"&amp;_sheetname_labels)&amp;":"&amp;ADDRESS(2+J535,(D535+1)*2-1,4),""),"")</f>
        <v/>
      </c>
      <c r="L535" s="14" t="str">
        <f ca="1">IF($H535,IF($J535&gt;0,ADDRESS(3,(D535+1)*2,4,,"["&amp;wew!$G$7&amp;"]"&amp;_sheetname_labels)&amp;":"&amp;ADDRESS(2+J535,(D535+1)*2,4),""),"")</f>
        <v/>
      </c>
      <c r="M535" s="14">
        <f t="shared" ca="1" si="9802"/>
        <v>0</v>
      </c>
      <c r="N535" s="14">
        <f t="shared" ca="1" si="9803"/>
        <v>0</v>
      </c>
      <c r="O535" s="14" t="str">
        <f t="shared" ca="1" si="9804"/>
        <v>q_149</v>
      </c>
      <c r="P535" s="14" t="str">
        <f t="shared" ca="1" si="9805"/>
        <v>Investigation requested by the 1st specialist</v>
      </c>
      <c r="Q535" s="14" t="str">
        <f ca="1">IF($BP535,ADDRESS(3,D535+1,4,,"["&amp;wew!$G$7&amp;"]"&amp;_sheetname_dataframe)&amp;":"&amp;ADDRESS(2+ster!$C$14,D535+1,4),"")</f>
        <v>[DBTemplate.xlsm]data_frame!TN3:TN3</v>
      </c>
      <c r="R535" s="14" t="str">
        <f>IF($BP535,IF(MID(_xll.FORMULATEXT(INDEX(INDIRECT(Q535),1)),1,1)="=", _xll.FORMULATEXT(INDEX(INDIRECT(Q535),1),2,TRUE),""),"")</f>
        <v/>
      </c>
      <c r="S535" s="14">
        <f t="array" aca="1" ref="S535" ca="1">IF(H535,SUM(IF((IFERROR(INDIRECT(Q535)&lt;&gt;"",FALSE))*(INDIRECT(ster!$D$14)&lt;&gt;""),1,0)),"")</f>
        <v>0</v>
      </c>
      <c r="T535" s="14">
        <f t="array" aca="1" ref="T535" ca="1">IF(H535,IF(M535&gt;0,SUM(IFERROR(1*(MATCH(INDIRECT(Q535),INDIRECT(K535),0)&gt;0),0)*(INDIRECT(ster!$D$14)&lt;&gt;"")*NOT(ISNUMBER(INDIRECT(Q535)))),0),"")</f>
        <v>0</v>
      </c>
      <c r="U535" s="14">
        <f t="array" aca="1" ref="U535" ca="1">IF(H535,SUM((IFERROR(INDIRECT(Q535)="",FALSE))*(INDIRECT(ster!$D$14)&lt;&gt;"")),"")</f>
        <v>1</v>
      </c>
      <c r="V535" s="14">
        <f t="array" aca="1" ref="V535" ca="1">IF(H535,SUM((IFERROR(INDIRECT(Q535)="#ąś",TRUE))*(INDIRECT(ster!$D$14)&lt;&gt;"")),"")</f>
        <v>0</v>
      </c>
      <c r="W535" s="14">
        <f t="array" aca="1" ref="W535" ca="1">IF(H535,SUM(ISNUMBER(INDIRECT(Q535))*(INDIRECT(ster!$D$14)&lt;&gt;"")),"")</f>
        <v>0</v>
      </c>
      <c r="X535" s="14" t="str">
        <f t="array" aca="1" ref="X535" ca="1">IF(AND(H535,W535&gt;0),IF(wew!$B$3,MIN(IF((INDIRECT(ster!$D$14)&lt;&gt;"")*IFERROR(INDIRECT($Q535)&lt;&gt;"",FALSE),IFERROR(INDIRECT($Q535),"X"),"X")),"&lt;włącz podświetlanie wartości&gt;"),"—")</f>
        <v>—</v>
      </c>
      <c r="Y535" s="14" t="str">
        <f t="array" aca="1" ref="Y535" ca="1">IF(AND(H535,W535&gt;0),IF(wew!$B$3,MAX(IF((INDIRECT(ster!$D$14)&lt;&gt;"")*IFERROR(INDIRECT($Q535)&lt;&gt;"",FALSE),IFERROR(INDIRECT($Q535),"X"),"X")),"&lt;włącz podświetlanie wartości&gt;"),"—")</f>
        <v>—</v>
      </c>
      <c r="Z535" s="14">
        <f t="shared" ca="1" si="9806"/>
        <v>0</v>
      </c>
      <c r="AA535" s="12" t="str">
        <f t="shared" ca="1" si="9807"/>
        <v>—</v>
      </c>
      <c r="AB535" s="17">
        <f t="array" aca="1" ref="AB535" ca="1">IF(H535,IF(W535&gt;0,SUM((INDIRECT(ster!$D$14)&lt;&gt;"")*IFERROR((INDIRECT(Q535)&lt;&gt;"")*(INDIRECT(Q535)=INT(INDIRECT(Q535))),0)),0),"")</f>
        <v>0</v>
      </c>
      <c r="AC535" s="17">
        <f t="array" aca="1" ref="AC535" ca="1">IF(H535,W535-AB535,"")</f>
        <v>0</v>
      </c>
      <c r="AD535" s="17">
        <f t="shared" ca="1" si="9808"/>
        <v>1</v>
      </c>
      <c r="AE535" s="17" t="b">
        <f t="shared" ca="1" si="9809"/>
        <v>0</v>
      </c>
      <c r="AF535" s="17" t="str">
        <f ca="1">IF(AE535,IF($H535,ADDRESS(3,D535+2,4,,"["&amp;wew!$G$7&amp;"]"&amp;_sheetname_dataframe)&amp;":"&amp;ADDRESS(2+ster!$C$14,D535+2,4),""),"")</f>
        <v/>
      </c>
      <c r="AG535" s="17" t="str">
        <f t="shared" ca="1" si="9810"/>
        <v/>
      </c>
      <c r="AH535" s="17" t="b">
        <f t="shared" ca="1" si="9811"/>
        <v>0</v>
      </c>
      <c r="AI535" s="17" t="str">
        <f ca="1">IF(AH535,IF($H535,ADDRESS(3,D535+3,4,,"["&amp;wew!$G$7&amp;"]"&amp;_sheetname_dataframe)&amp;":"&amp;ADDRESS(2+ster!$C$14,D535+3,4),""),"")</f>
        <v/>
      </c>
      <c r="AJ535" s="17" t="str">
        <f t="shared" ca="1" si="9812"/>
        <v/>
      </c>
      <c r="AK535" s="17" t="b">
        <f t="shared" ca="1" si="9813"/>
        <v>0</v>
      </c>
      <c r="AL535" s="17" t="b">
        <f t="shared" ca="1" si="9814"/>
        <v>0</v>
      </c>
      <c r="AM535" s="17" t="b">
        <f t="shared" ca="1" si="9815"/>
        <v>0</v>
      </c>
      <c r="AN535" s="17">
        <f t="shared" ca="1" si="9816"/>
        <v>0</v>
      </c>
      <c r="AO535" s="24" t="str">
        <f t="shared" ca="1" si="9817"/>
        <v/>
      </c>
      <c r="AP535" s="24" t="str">
        <f t="shared" ca="1" si="9818"/>
        <v/>
      </c>
      <c r="AQ535" s="17" t="b">
        <f t="shared" ca="1" si="9819"/>
        <v>0</v>
      </c>
      <c r="AR535" s="17" t="b">
        <f t="shared" ca="1" si="9820"/>
        <v>0</v>
      </c>
      <c r="AS535" s="17" t="b">
        <f t="shared" ca="1" si="9821"/>
        <v>0</v>
      </c>
      <c r="AT535" s="17" t="b">
        <f t="shared" ca="1" si="9822"/>
        <v>0</v>
      </c>
      <c r="AU535" s="17" t="b">
        <f t="shared" ca="1" si="9823"/>
        <v>0</v>
      </c>
      <c r="AV535" s="17" t="b">
        <f t="shared" ca="1" si="9824"/>
        <v>0</v>
      </c>
      <c r="AW535" s="17" t="b">
        <f t="shared" ca="1" si="9825"/>
        <v>0</v>
      </c>
      <c r="AX535" s="14" t="b">
        <f t="array" aca="1" ref="AX535" ca="1">IF(H535,N535&gt;0,"")</f>
        <v>0</v>
      </c>
      <c r="AY535" s="17" t="str">
        <f t="shared" ca="1" si="9826"/>
        <v/>
      </c>
      <c r="AZ535" s="17" t="str">
        <f t="array" aca="1" ref="AZ535" ca="1">IF(AY535&lt;&gt;"",SUM(1*ISERROR(MATCH(INDIRECT(AY535),INDIRECT(K535),0)))=0,"")</f>
        <v/>
      </c>
      <c r="BA535" s="17" t="b">
        <f t="shared" ca="1" si="9827"/>
        <v>1</v>
      </c>
      <c r="BB535" s="17" t="b">
        <v>0</v>
      </c>
      <c r="BC535" s="17" t="b">
        <f t="shared" ca="1" si="9828"/>
        <v>0</v>
      </c>
      <c r="BD535" s="17" t="b">
        <f t="shared" ca="1" si="9829"/>
        <v>0</v>
      </c>
      <c r="BE535" s="17" t="b">
        <f t="shared" ca="1" si="9830"/>
        <v>0</v>
      </c>
      <c r="BF535" s="17" t="b">
        <f t="shared" ca="1" si="9831"/>
        <v>0</v>
      </c>
      <c r="BG535" s="17" t="b">
        <f t="shared" ca="1" si="9832"/>
        <v>0</v>
      </c>
      <c r="BH535" s="17" t="b">
        <f t="shared" ca="1" si="9833"/>
        <v>0</v>
      </c>
      <c r="BI535" s="17">
        <f t="shared" ca="1" si="9834"/>
        <v>7</v>
      </c>
      <c r="BJ535" s="17" t="b">
        <f t="shared" ca="1" si="9835"/>
        <v>0</v>
      </c>
      <c r="BK535" s="17" t="str">
        <f t="shared" ca="1" si="9836"/>
        <v/>
      </c>
      <c r="BL535" s="17" t="str">
        <f t="shared" ca="1" si="9837"/>
        <v/>
      </c>
      <c r="BM535" s="17" t="str">
        <f t="shared" ca="1" si="9838"/>
        <v>0</v>
      </c>
      <c r="BN535" s="17" t="str">
        <f t="shared" ca="1" si="9839"/>
        <v>S</v>
      </c>
      <c r="BO535" s="17" t="str">
        <f t="shared" ca="1" si="9840"/>
        <v/>
      </c>
      <c r="BP535" s="14" t="b">
        <f t="shared" ca="1" si="9841"/>
        <v>1</v>
      </c>
      <c r="BQ535" s="35"/>
      <c r="BX535" s="16"/>
      <c r="BY535" s="16"/>
      <c r="BZ535" s="16"/>
      <c r="CA535" s="16"/>
      <c r="CB535" s="16"/>
      <c r="CC535" s="16"/>
      <c r="CD535" s="16"/>
      <c r="CE535" s="16"/>
      <c r="CF535" s="16"/>
      <c r="CN535" s="14">
        <f ca="1">IF(H535,IFERROR(IsVariableNameLegal(O535),0),0)</f>
        <v>0</v>
      </c>
      <c r="CO535" s="14" t="str">
        <f t="array" aca="1" ref="CO535" ca="1">IF(H535,IF(COUNTIF(INDIRECT(wew!$C$13),O535)&gt;1,TRIM(SUBSTITUTE(_xll.MCONCAT(IF((INDIRECT(wew!$C$13)=O535)*(COLUMN(INDIRECT(wew!$C$13))&lt;&gt;D535+1),-1+COLUMN(INDIRECT(wew!$C$13)),"")," "),"  "," ")),""),"")</f>
        <v/>
      </c>
      <c r="CP535" s="14" t="str">
        <f t="array" aca="1" ref="CP535" ca="1">IF(P535&lt;&gt;"",IF(LEN(P535)&gt;150,1,""),"")</f>
        <v/>
      </c>
      <c r="CQ535" s="14" t="str">
        <f t="array" aca="1" ref="CQ535" ca="1">IF(AND(H535,NOT(ster!$J$3)),IF(COUNTIF(INDIRECT(wew!$C$15),P535)&gt;1,TRIM(SUBSTITUTE(_xll.MCONCAT(IF((INDIRECT(wew!$C$15)=P535)*(COLUMN(INDIRECT(wew!$C$15))&lt;&gt;D535+1),-1+COLUMN(INDIRECT(wew!$C$15)),"")," "),"  "," ")),""),"")</f>
        <v/>
      </c>
      <c r="CR535" s="14" t="str">
        <f t="array" aca="1" ref="CR535" ca="1">IF(H535,IF(AND(W535&gt;0,AO535&lt;&gt;""),TRIM(SUBSTITUTE(_xll.MCONCAT(IFERROR(IF(ISNUMBER(INDIRECT(Q535)),IF((INDIRECT(ster!$D$14)&lt;&gt;"")*(INDIRECT(Q535)&lt;AO535),INDIRECT(ster!$D$14) &amp; ": " &amp;  SUBSTITUTE(IF( AV535,IFERROR(TEXT(INDIRECT(Q535),"rrrr-mm-dd") &amp;" (" &amp; INDIRECT(Q535) &amp;")",INDIRECT(Q535)),INDIRECT(Q535))," "," "),""),""),"")," "),"  "," ")),""),"")</f>
        <v/>
      </c>
      <c r="CS535" s="14" t="str">
        <f t="array" aca="1" ref="CS535" ca="1">IF(H535,IF(AND(W535&gt;0,AP535&lt;&gt;""),TRIM(SUBSTITUTE(_xll.MCONCAT(IFERROR(IF(ISNUMBER(INDIRECT(Q535)),IF((INDIRECT(ster!$D$14)&lt;&gt;"")*(INDIRECT(Q535)&gt;AP535),INDIRECT(ster!$D$14) &amp; ": " &amp;  SUBSTITUTE(IF( AV535,IFERROR(TEXT(INDIRECT(Q535),"rrrr-mm-dd")&amp;" (" &amp; INDIRECT(Q535) &amp;")",INDIRECT(Q535)),INDIRECT(Q535))," "," "),""),""),"")," "),"  "," ")),""),"")</f>
        <v/>
      </c>
      <c r="CT535" s="14" t="str">
        <f t="array" aca="1" ref="CT535" ca="1">IF(H535,IF(AND(N535&gt;0,AR535),TRIM(SUBSTITUTE(_xll.MCONCAT(IFERROR(IF(ISNUMBER(INDIRECT(Q535)),IF((INDIRECT(ster!$D$14)&lt;&gt;"")*(IFERROR(0*(MATCH(INDIRECT(Q535),INDIRECT(K535),0)&gt;0),1)),INDIRECT(ster!$D$14) &amp; ": " &amp;  SUBSTITUTE(IF( AV535,IFERROR(TEXT(INDIRECT(Q535),"rrrr-mm-dd")&amp;" (" &amp; INDIRECT(Q535) &amp;")",INDIRECT(Q535)),INDIRECT(Q535))," "," "),""),""),"")," "),"  "," ")),""),"")</f>
        <v/>
      </c>
      <c r="CU535" s="14" t="str">
        <f t="array" aca="1" ref="CU535" ca="1">IF(H535,IF(AND(V535&gt;0),TRIM(SUBSTITUTE(_xll.MCONCAT(IF((INDIRECT(ster!$D$14)&lt;&gt;"")*(IFERROR(0*(INDIRECT(Q535)&lt;&gt;""),1)),INDIRECT(ster!$D$14),"")," "),"  "," ")),""),"")</f>
        <v/>
      </c>
      <c r="CV535" s="14" t="str">
        <f t="array" aca="1" ref="CV535" ca="1">IF(H535,IF(AS535,
TRIM(SUBSTITUTE(_xll.MCONCAT(IF(
   (INDIRECT(ster!$D$14)&lt;&gt;"")*
   ((INDIRECT(Q535)="")+
      NOT(ISNUMBER(INDIRECT(Q535)))*
      NOT(ISERROR(MATCH(INDIRECT(Q535),INDIRECT(K535),0)))
    ),
      INDIRECT(ster!$D$14),
   "")," "),"  "," ")),
""),"")</f>
        <v/>
      </c>
      <c r="CW535" s="14" t="str">
        <f t="array" aca="1" ref="CW535" ca="1">IF(H535,IF(AND(AQ535),TRIM(SUBSTITUTE(_xll.MCONCAT(IFERROR(IF(ISNUMBER(INDIRECT(Q535)),IF((INDIRECT(ster!$D$14)&lt;&gt;"")*(INDIRECT(Q535)&lt;&gt;INT(INDIRECT(Q535))),INDIRECT(ster!$D$14) &amp; ": " &amp; INDIRECT(Q535),""),""),"")," "),"  "," ")),""),"")</f>
        <v/>
      </c>
      <c r="CX535" s="14" t="str">
        <f t="array" aca="1" ref="CX535" ca="1">IF(H535,IF(OR(AU535,AV535),TRIM(SUBSTITUTE(_xll.MCONCAT(IF((INDIRECT(ster!$D$14)&lt;&gt;"")*NOT(ISNUMBER(INDIRECT(Q535))),IF(ISERROR(MATCH(INDIRECT(Q535),INDIRECT(K535),0)),IFERROR(IF(INDIRECT(Q535)&lt;&gt;"",INDIRECT(ster!$D$14) &amp; ": " &amp; SUBSTITUTE(INDIRECT(Q535)," "," "),""),""),""),"")," "),"  "," ")),""),"")</f>
        <v/>
      </c>
      <c r="CY535" s="14" t="str">
        <f t="array" aca="1" ref="CY535" ca="1">IF(H535,IF(AE535,TRIM(SUBSTITUTE(_xll.MCONCAT(IF((INDIRECT(ster!$D$14)&lt;&gt;"")*IFERROR(NOT(INDIRECT(AF535)),FALSE),IF(ISERROR(MATCH(INDIRECT(Q535),INDIRECT(K535),0)),IFERROR(IF(INDIRECT(Q535)&lt;&gt;"",INDIRECT(ster!$D$14)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CZ535" s="14" t="str">
        <f t="array" aca="1" ref="CZ535" ca="1">IF(H535,IF(AH535,TRIM(SUBSTITUTE(_xll.MCONCAT(IF((INDIRECT(ster!$D$14)&lt;&gt;"")*IFERROR(NOT(INDIRECT(AI535)),FALSE),IF(ISERROR(MATCH(INDIRECT(Q535),INDIRECT(K535),0)),IFERROR(IF(INDIRECT(Q535)&lt;&gt;"",INDIRECT(ster!$D$14)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DC535" s="14" t="str">
        <f ca="1">SUBSTITUTE(SUBSTITUTE(SUBSTITUTE(SUBSTITUTE(_xll.MCONCAT(DG535:DS535,"■"),"■■","■"),"■■","■"),"■■","■"),"■■","■")</f>
        <v>■</v>
      </c>
      <c r="DD535" s="14" t="str">
        <f t="shared" ca="1" si="9842"/>
        <v/>
      </c>
      <c r="DE535" s="14" t="str">
        <f t="shared" ca="1" si="9843"/>
        <v/>
      </c>
      <c r="DF535" s="14" t="str">
        <f t="shared" ca="1" si="9844"/>
        <v/>
      </c>
      <c r="DG535" s="14" t="str">
        <f t="shared" ca="1" si="9845"/>
        <v/>
      </c>
      <c r="DH535" s="14" t="str">
        <f t="shared" ca="1" si="9846"/>
        <v/>
      </c>
      <c r="DI535" s="14" t="str">
        <f t="shared" ca="1" si="9847"/>
        <v/>
      </c>
      <c r="DJ535" s="14" t="str">
        <f t="shared" ca="1" si="9848"/>
        <v/>
      </c>
      <c r="DK535" s="14" t="str">
        <f t="shared" ca="1" si="9849"/>
        <v/>
      </c>
      <c r="DL535" s="14" t="str">
        <f t="shared" ca="1" si="9850"/>
        <v/>
      </c>
      <c r="DM535" s="14" t="str">
        <f t="shared" ca="1" si="9851"/>
        <v/>
      </c>
      <c r="DN535" s="14" t="str">
        <f t="array" aca="1" ref="DN535" ca="1">IF(CU535&lt;&gt;"","There are errors in the entered values in the following cases: " &amp;SUBSTITUTE(CU535," ",", "),"")</f>
        <v/>
      </c>
      <c r="DO535" s="14" t="str">
        <f t="shared" ca="1" si="9852"/>
        <v/>
      </c>
      <c r="DP535" s="14" t="str">
        <f t="shared" ca="1" si="9853"/>
        <v/>
      </c>
      <c r="DQ535" s="14" t="str">
        <f t="shared" ca="1" si="9854"/>
        <v/>
      </c>
      <c r="DR535" s="14" t="str">
        <f t="shared" ca="1" si="9855"/>
        <v/>
      </c>
      <c r="DS535" s="14" t="str">
        <f t="shared" ca="1" si="9856"/>
        <v/>
      </c>
      <c r="DZ535" s="14" t="b">
        <f t="shared" ca="1" si="9857"/>
        <v>0</v>
      </c>
      <c r="EA535" s="14" t="str">
        <f t="shared" ca="1" si="9858"/>
        <v/>
      </c>
      <c r="EB535" s="14" t="str">
        <f t="shared" ca="1" si="9859"/>
        <v/>
      </c>
      <c r="EC535" s="14" t="str">
        <f t="shared" ca="1" si="9860"/>
        <v/>
      </c>
      <c r="ED535" s="14" t="str">
        <f t="shared" ca="1" si="9861"/>
        <v/>
      </c>
      <c r="EE535" s="14" t="str">
        <f t="shared" ca="1" si="9862"/>
        <v/>
      </c>
      <c r="EF535" s="14" t="str">
        <f t="shared" ca="1" si="9863"/>
        <v/>
      </c>
      <c r="EG535" s="14" t="str">
        <f t="shared" ca="1" si="9864"/>
        <v/>
      </c>
      <c r="EM535" s="14" t="b">
        <f t="shared" ca="1" si="9865"/>
        <v>0</v>
      </c>
      <c r="EN535" s="14" t="str">
        <f t="shared" ca="1" si="9866"/>
        <v/>
      </c>
      <c r="EO535" s="14" t="str">
        <f t="shared" ca="1" si="9867"/>
        <v/>
      </c>
      <c r="EP535" s="14" t="str">
        <f t="shared" ca="1" si="9868"/>
        <v/>
      </c>
      <c r="EQ535" s="14" t="str">
        <f t="shared" ca="1" si="9869"/>
        <v/>
      </c>
    </row>
    <row r="536" spans="2:147" s="14" customFormat="1">
      <c r="B536" s="14" t="str">
        <f t="shared" ca="1" si="9795"/>
        <v/>
      </c>
      <c r="C536" s="14">
        <f t="shared" ca="1" si="9796"/>
        <v>504</v>
      </c>
      <c r="D536" s="14">
        <f t="shared" si="9797"/>
        <v>534</v>
      </c>
      <c r="E536" s="14" t="str">
        <f t="shared" ca="1" si="9798"/>
        <v>D</v>
      </c>
      <c r="F536" s="14" t="str">
        <f t="shared" ca="1" si="9799"/>
        <v>q_149a</v>
      </c>
      <c r="G536" s="14" t="str">
        <f t="shared" ca="1" si="9800"/>
        <v>Did 1st specialist request brain CT scan</v>
      </c>
      <c r="H536" s="14" t="b">
        <f t="shared" ca="1" si="9801"/>
        <v>1</v>
      </c>
      <c r="I536" s="14" t="str">
        <f ca="1">IF($H536,ADDRESS(3,(D536+1)*2-1,4,,"["&amp;wew!$G$7&amp;"]"&amp;_sheetname_labels)&amp;":"&amp;ADDRESS(2+ster!$B$20,(D536+1)*2-1,4),"")</f>
        <v>[DBTemplate.xlsm]labels!AOC3:AOC61</v>
      </c>
      <c r="J536" s="14">
        <f t="array" aca="1" ref="J536" ca="1">IF(H536,MAX(0,MAX(IF(INDIRECT(I536)&lt;&gt;"",ROW(INDIRECT(I536)),""))-2),"")</f>
        <v>2</v>
      </c>
      <c r="K536" s="14" t="str">
        <f ca="1">IF($H536,IF($J536&gt;0,ADDRESS(3,(D536+1)*2-1,4,,"["&amp;wew!$G$7&amp;"]"&amp;_sheetname_labels)&amp;":"&amp;ADDRESS(2+J536,(D536+1)*2-1,4),""),"")</f>
        <v>[DBTemplate.xlsm]labels!AOC3:AOC4</v>
      </c>
      <c r="L536" s="14" t="str">
        <f ca="1">IF($H536,IF($J536&gt;0,ADDRESS(3,(D536+1)*2,4,,"["&amp;wew!$G$7&amp;"]"&amp;_sheetname_labels)&amp;":"&amp;ADDRESS(2+J536,(D536+1)*2,4),""),"")</f>
        <v>[DBTemplate.xlsm]labels!AOD3:AOD4</v>
      </c>
      <c r="M536" s="14">
        <f t="shared" ca="1" si="9802"/>
        <v>0</v>
      </c>
      <c r="N536" s="14">
        <f t="shared" ca="1" si="9803"/>
        <v>2</v>
      </c>
      <c r="O536" s="14" t="str">
        <f t="shared" ca="1" si="9804"/>
        <v>q_149a</v>
      </c>
      <c r="P536" s="14" t="str">
        <f t="shared" ca="1" si="9805"/>
        <v>Did 1st specialist request brain CT scan</v>
      </c>
      <c r="Q536" s="14" t="str">
        <f ca="1">IF($BP536,ADDRESS(3,D536+1,4,,"["&amp;wew!$G$7&amp;"]"&amp;_sheetname_dataframe)&amp;":"&amp;ADDRESS(2+ster!$C$14,D536+1,4),"")</f>
        <v>[DBTemplate.xlsm]data_frame!TO3:TO3</v>
      </c>
      <c r="R536" s="14" t="str">
        <f>IF($BP536,IF(MID(_xll.FORMULATEXT(INDEX(INDIRECT(Q536),1)),1,1)="=", _xll.FORMULATEXT(INDEX(INDIRECT(Q536),1),2,TRUE),""),"")</f>
        <v/>
      </c>
      <c r="S536" s="14">
        <f t="array" aca="1" ref="S536" ca="1">IF(H536,SUM(IF((IFERROR(INDIRECT(Q536)&lt;&gt;"",FALSE))*(INDIRECT(ster!$D$14)&lt;&gt;""),1,0)),"")</f>
        <v>1</v>
      </c>
      <c r="T536" s="14">
        <f t="array" aca="1" ref="T536" ca="1">IF(H536,IF(M536&gt;0,SUM(IFERROR(1*(MATCH(INDIRECT(Q536),INDIRECT(K536),0)&gt;0),0)*(INDIRECT(ster!$D$14)&lt;&gt;"")*NOT(ISNUMBER(INDIRECT(Q536)))),0),"")</f>
        <v>0</v>
      </c>
      <c r="U536" s="14">
        <f t="array" aca="1" ref="U536" ca="1">IF(H536,SUM((IFERROR(INDIRECT(Q536)="",FALSE))*(INDIRECT(ster!$D$14)&lt;&gt;"")),"")</f>
        <v>0</v>
      </c>
      <c r="V536" s="14">
        <f t="array" aca="1" ref="V536" ca="1">IF(H536,SUM((IFERROR(INDIRECT(Q536)="#ąś",TRUE))*(INDIRECT(ster!$D$14)&lt;&gt;"")),"")</f>
        <v>0</v>
      </c>
      <c r="W536" s="14">
        <f t="array" aca="1" ref="W536" ca="1">IF(H536,SUM(ISNUMBER(INDIRECT(Q536))*(INDIRECT(ster!$D$14)&lt;&gt;"")),"")</f>
        <v>1</v>
      </c>
      <c r="X536" s="14">
        <f t="array" aca="1" ref="X536" ca="1">IF(AND(H536,W536&gt;0),IF(wew!$B$3,MIN(IF((INDIRECT(ster!$D$14)&lt;&gt;"")*IFERROR(INDIRECT($Q536)&lt;&gt;"",FALSE),IFERROR(INDIRECT($Q536),"X"),"X")),"&lt;włącz podświetlanie wartości&gt;"),"—")</f>
        <v>2</v>
      </c>
      <c r="Y536" s="14">
        <f t="array" aca="1" ref="Y536" ca="1">IF(AND(H536,W536&gt;0),IF(wew!$B$3,MAX(IF((INDIRECT(ster!$D$14)&lt;&gt;"")*IFERROR(INDIRECT($Q536)&lt;&gt;"",FALSE),IFERROR(INDIRECT($Q536),"X"),"X")),"&lt;włącz podświetlanie wartości&gt;"),"—")</f>
        <v>2</v>
      </c>
      <c r="Z536" s="14">
        <f t="shared" ca="1" si="9806"/>
        <v>0</v>
      </c>
      <c r="AA536" s="12">
        <f t="shared" ca="1" si="9807"/>
        <v>1</v>
      </c>
      <c r="AB536" s="17">
        <f t="array" aca="1" ref="AB536" ca="1">IF(H536,IF(W536&gt;0,SUM((INDIRECT(ster!$D$14)&lt;&gt;"")*IFERROR((INDIRECT(Q536)&lt;&gt;"")*(INDIRECT(Q536)=INT(INDIRECT(Q536))),0)),0),"")</f>
        <v>1</v>
      </c>
      <c r="AC536" s="17">
        <f t="array" aca="1" ref="AC536" ca="1">IF(H536,W536-AB536,"")</f>
        <v>0</v>
      </c>
      <c r="AD536" s="17">
        <f t="shared" ca="1" si="9808"/>
        <v>1</v>
      </c>
      <c r="AE536" s="17" t="b">
        <f t="shared" ca="1" si="9809"/>
        <v>0</v>
      </c>
      <c r="AF536" s="17" t="str">
        <f ca="1">IF(AE536,IF($H536,ADDRESS(3,D536+2,4,,"["&amp;wew!$G$7&amp;"]"&amp;_sheetname_dataframe)&amp;":"&amp;ADDRESS(2+ster!$C$14,D536+2,4),""),"")</f>
        <v/>
      </c>
      <c r="AG536" s="17" t="str">
        <f t="shared" ca="1" si="9810"/>
        <v/>
      </c>
      <c r="AH536" s="17" t="b">
        <f t="shared" ca="1" si="9811"/>
        <v>0</v>
      </c>
      <c r="AI536" s="17" t="str">
        <f ca="1">IF(AH536,IF($H536,ADDRESS(3,D536+3,4,,"["&amp;wew!$G$7&amp;"]"&amp;_sheetname_dataframe)&amp;":"&amp;ADDRESS(2+ster!$C$14,D536+3,4),""),"")</f>
        <v/>
      </c>
      <c r="AJ536" s="17" t="str">
        <f t="shared" ca="1" si="9812"/>
        <v/>
      </c>
      <c r="AK536" s="17" t="b">
        <f t="shared" ca="1" si="9813"/>
        <v>0</v>
      </c>
      <c r="AL536" s="17" t="b">
        <f t="shared" ca="1" si="9814"/>
        <v>0</v>
      </c>
      <c r="AM536" s="17" t="b">
        <f t="shared" ca="1" si="9815"/>
        <v>0</v>
      </c>
      <c r="AN536" s="17">
        <f t="shared" ca="1" si="9816"/>
        <v>0</v>
      </c>
      <c r="AO536" s="24" t="str">
        <f t="shared" ca="1" si="9817"/>
        <v/>
      </c>
      <c r="AP536" s="24" t="str">
        <f t="shared" ca="1" si="9818"/>
        <v/>
      </c>
      <c r="AQ536" s="17" t="b">
        <f t="shared" ca="1" si="9819"/>
        <v>0</v>
      </c>
      <c r="AR536" s="17" t="b">
        <f t="shared" ca="1" si="9820"/>
        <v>0</v>
      </c>
      <c r="AS536" s="17" t="b">
        <f t="shared" ca="1" si="9821"/>
        <v>0</v>
      </c>
      <c r="AT536" s="17" t="b">
        <f t="shared" ca="1" si="9822"/>
        <v>0</v>
      </c>
      <c r="AU536" s="17" t="b">
        <f t="shared" ca="1" si="9823"/>
        <v>1</v>
      </c>
      <c r="AV536" s="17" t="b">
        <f t="shared" ca="1" si="9824"/>
        <v>0</v>
      </c>
      <c r="AW536" s="17" t="b">
        <f t="shared" ca="1" si="9825"/>
        <v>1</v>
      </c>
      <c r="AX536" s="14" t="b">
        <f t="array" aca="1" ref="AX536" ca="1">IF(H536,N536&gt;0,"")</f>
        <v>1</v>
      </c>
      <c r="AY536" s="17" t="str">
        <f t="shared" ca="1" si="9826"/>
        <v>C3:C4</v>
      </c>
      <c r="AZ536" s="17" t="b">
        <f t="array" aca="1" ref="AZ536" ca="1">IF(AY536&lt;&gt;"",SUM(1*ISERROR(MATCH(INDIRECT(AY536),INDIRECT(K536),0)))=0,"")</f>
        <v>1</v>
      </c>
      <c r="BA536" s="17" t="b">
        <f t="shared" ca="1" si="9827"/>
        <v>1</v>
      </c>
      <c r="BB536" s="17" t="b">
        <v>0</v>
      </c>
      <c r="BC536" s="17" t="b">
        <f t="shared" ca="1" si="9828"/>
        <v>1</v>
      </c>
      <c r="BD536" s="17" t="b">
        <f t="shared" ca="1" si="9829"/>
        <v>0</v>
      </c>
      <c r="BE536" s="17" t="b">
        <f t="shared" ca="1" si="9830"/>
        <v>0</v>
      </c>
      <c r="BF536" s="17" t="b">
        <f t="shared" ca="1" si="9831"/>
        <v>0</v>
      </c>
      <c r="BG536" s="17" t="b">
        <f t="shared" ca="1" si="9832"/>
        <v>0</v>
      </c>
      <c r="BH536" s="17" t="b">
        <f t="shared" ca="1" si="9833"/>
        <v>1</v>
      </c>
      <c r="BI536" s="17">
        <f t="shared" ca="1" si="9834"/>
        <v>2</v>
      </c>
      <c r="BJ536" s="17" t="b">
        <f t="shared" ca="1" si="9835"/>
        <v>0</v>
      </c>
      <c r="BK536" s="17" t="str">
        <f t="shared" ca="1" si="9836"/>
        <v/>
      </c>
      <c r="BL536" s="17" t="str">
        <f t="shared" ca="1" si="9837"/>
        <v/>
      </c>
      <c r="BM536" s="17" t="str">
        <f t="shared" ca="1" si="9838"/>
        <v>F</v>
      </c>
      <c r="BN536" s="17" t="str">
        <f t="shared" ca="1" si="9839"/>
        <v>F</v>
      </c>
      <c r="BO536" s="17" t="str">
        <f t="shared" ca="1" si="9840"/>
        <v>N</v>
      </c>
      <c r="BP536" s="14" t="b">
        <f t="shared" ca="1" si="9841"/>
        <v>1</v>
      </c>
      <c r="BQ536" s="35"/>
      <c r="BX536" s="16"/>
      <c r="BY536" s="16"/>
      <c r="BZ536" s="16"/>
      <c r="CA536" s="16"/>
      <c r="CB536" s="16"/>
      <c r="CC536" s="16"/>
      <c r="CD536" s="16"/>
      <c r="CE536" s="16"/>
      <c r="CF536" s="16"/>
      <c r="CN536" s="14">
        <f ca="1">IF(H536,IFERROR(IsVariableNameLegal(O536),0),0)</f>
        <v>0</v>
      </c>
      <c r="CO536" s="14" t="str">
        <f t="array" aca="1" ref="CO536" ca="1">IF(H536,IF(COUNTIF(INDIRECT(wew!$C$13),O536)&gt;1,TRIM(SUBSTITUTE(_xll.MCONCAT(IF((INDIRECT(wew!$C$13)=O536)*(COLUMN(INDIRECT(wew!$C$13))&lt;&gt;D536+1),-1+COLUMN(INDIRECT(wew!$C$13)),"")," "),"  "," ")),""),"")</f>
        <v/>
      </c>
      <c r="CP536" s="14" t="str">
        <f t="array" aca="1" ref="CP536" ca="1">IF(P536&lt;&gt;"",IF(LEN(P536)&gt;150,1,""),"")</f>
        <v/>
      </c>
      <c r="CQ536" s="14" t="str">
        <f t="array" aca="1" ref="CQ536" ca="1">IF(AND(H536,NOT(ster!$J$3)),IF(COUNTIF(INDIRECT(wew!$C$15),P536)&gt;1,TRIM(SUBSTITUTE(_xll.MCONCAT(IF((INDIRECT(wew!$C$15)=P536)*(COLUMN(INDIRECT(wew!$C$15))&lt;&gt;D536+1),-1+COLUMN(INDIRECT(wew!$C$15)),"")," "),"  "," ")),""),"")</f>
        <v/>
      </c>
      <c r="CR536" s="14" t="str">
        <f t="array" aca="1" ref="CR536" ca="1">IF(H536,IF(AND(W536&gt;0,AO536&lt;&gt;""),TRIM(SUBSTITUTE(_xll.MCONCAT(IFERROR(IF(ISNUMBER(INDIRECT(Q536)),IF((INDIRECT(ster!$D$14)&lt;&gt;"")*(INDIRECT(Q536)&lt;AO536),INDIRECT(ster!$D$14) &amp; ": " &amp;  SUBSTITUTE(IF( AV536,IFERROR(TEXT(INDIRECT(Q536),"rrrr-mm-dd") &amp;" (" &amp; INDIRECT(Q536) &amp;")",INDIRECT(Q536)),INDIRECT(Q536))," "," "),""),""),"")," "),"  "," ")),""),"")</f>
        <v/>
      </c>
      <c r="CS536" s="14" t="str">
        <f t="array" aca="1" ref="CS536" ca="1">IF(H536,IF(AND(W536&gt;0,AP536&lt;&gt;""),TRIM(SUBSTITUTE(_xll.MCONCAT(IFERROR(IF(ISNUMBER(INDIRECT(Q536)),IF((INDIRECT(ster!$D$14)&lt;&gt;"")*(INDIRECT(Q536)&gt;AP536),INDIRECT(ster!$D$14) &amp; ": " &amp;  SUBSTITUTE(IF( AV536,IFERROR(TEXT(INDIRECT(Q536),"rrrr-mm-dd")&amp;" (" &amp; INDIRECT(Q536) &amp;")",INDIRECT(Q536)),INDIRECT(Q536))," "," "),""),""),"")," "),"  "," ")),""),"")</f>
        <v/>
      </c>
      <c r="CT536" s="14" t="str">
        <f t="array" aca="1" ref="CT536" ca="1">IF(H536,IF(AND(N536&gt;0,AR536),TRIM(SUBSTITUTE(_xll.MCONCAT(IFERROR(IF(ISNUMBER(INDIRECT(Q536)),IF((INDIRECT(ster!$D$14)&lt;&gt;"")*(IFERROR(0*(MATCH(INDIRECT(Q536),INDIRECT(K536),0)&gt;0),1)),INDIRECT(ster!$D$14) &amp; ": " &amp;  SUBSTITUTE(IF( AV536,IFERROR(TEXT(INDIRECT(Q536),"rrrr-mm-dd")&amp;" (" &amp; INDIRECT(Q536) &amp;")",INDIRECT(Q536)),INDIRECT(Q536))," "," "),""),""),"")," "),"  "," ")),""),"")</f>
        <v/>
      </c>
      <c r="CU536" s="14" t="str">
        <f t="array" aca="1" ref="CU536" ca="1">IF(H536,IF(AND(V536&gt;0),TRIM(SUBSTITUTE(_xll.MCONCAT(IF((INDIRECT(ster!$D$14)&lt;&gt;"")*(IFERROR(0*(INDIRECT(Q536)&lt;&gt;""),1)),INDIRECT(ster!$D$14),"")," "),"  "," ")),""),"")</f>
        <v/>
      </c>
      <c r="CV536" s="14" t="str">
        <f t="array" aca="1" ref="CV536" ca="1">IF(H536,IF(AS536,
TRIM(SUBSTITUTE(_xll.MCONCAT(IF(
   (INDIRECT(ster!$D$14)&lt;&gt;"")*
   ((INDIRECT(Q536)="")+
      NOT(ISNUMBER(INDIRECT(Q536)))*
      NOT(ISERROR(MATCH(INDIRECT(Q536),INDIRECT(K536),0)))
    ),
      INDIRECT(ster!$D$14),
   "")," "),"  "," ")),
""),"")</f>
        <v/>
      </c>
      <c r="CW536" s="14" t="str">
        <f t="array" aca="1" ref="CW536" ca="1">IF(H536,IF(AND(AQ536),TRIM(SUBSTITUTE(_xll.MCONCAT(IFERROR(IF(ISNUMBER(INDIRECT(Q536)),IF((INDIRECT(ster!$D$14)&lt;&gt;"")*(INDIRECT(Q536)&lt;&gt;INT(INDIRECT(Q536))),INDIRECT(ster!$D$14) &amp; ": " &amp; INDIRECT(Q536),""),""),"")," "),"  "," ")),""),"")</f>
        <v/>
      </c>
      <c r="CX536" s="14" t="str">
        <f t="array" aca="1" ref="CX536" ca="1">IF(H536,IF(OR(AU536,AV536),TRIM(SUBSTITUTE(_xll.MCONCAT(IF((INDIRECT(ster!$D$14)&lt;&gt;"")*NOT(ISNUMBER(INDIRECT(Q536))),IF(ISERROR(MATCH(INDIRECT(Q536),INDIRECT(K536),0)),IFERROR(IF(INDIRECT(Q536)&lt;&gt;"",INDIRECT(ster!$D$14) &amp; ": " &amp; SUBSTITUTE(INDIRECT(Q536)," "," "),""),""),""),"")," "),"  "," ")),""),"")</f>
        <v/>
      </c>
      <c r="CY536" s="14" t="str">
        <f t="array" aca="1" ref="CY536" ca="1">IF(H536,IF(AE536,TRIM(SUBSTITUTE(_xll.MCONCAT(IF((INDIRECT(ster!$D$14)&lt;&gt;"")*IFERROR(NOT(INDIRECT(AF536)),FALSE),IF(ISERROR(MATCH(INDIRECT(Q536),INDIRECT(K536),0)),IFERROR(IF(INDIRECT(Q536)&lt;&gt;"",INDIRECT(ster!$D$14)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CZ536" s="14" t="str">
        <f t="array" aca="1" ref="CZ536" ca="1">IF(H536,IF(AH536,TRIM(SUBSTITUTE(_xll.MCONCAT(IF((INDIRECT(ster!$D$14)&lt;&gt;"")*IFERROR(NOT(INDIRECT(AI536)),FALSE),IF(ISERROR(MATCH(INDIRECT(Q536),INDIRECT(K536),0)),IFERROR(IF(INDIRECT(Q536)&lt;&gt;"",INDIRECT(ster!$D$14)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DC536" s="14" t="str">
        <f ca="1">SUBSTITUTE(SUBSTITUTE(SUBSTITUTE(SUBSTITUTE(_xll.MCONCAT(DG536:DS536,"■"),"■■","■"),"■■","■"),"■■","■"),"■■","■")</f>
        <v>■</v>
      </c>
      <c r="DD536" s="14" t="str">
        <f t="shared" ca="1" si="9842"/>
        <v/>
      </c>
      <c r="DE536" s="14" t="str">
        <f t="shared" ca="1" si="9843"/>
        <v/>
      </c>
      <c r="DF536" s="14" t="str">
        <f t="shared" ca="1" si="9844"/>
        <v/>
      </c>
      <c r="DG536" s="14" t="str">
        <f t="shared" ca="1" si="9845"/>
        <v/>
      </c>
      <c r="DH536" s="14" t="str">
        <f t="shared" ca="1" si="9846"/>
        <v/>
      </c>
      <c r="DI536" s="14" t="str">
        <f t="shared" ca="1" si="9847"/>
        <v/>
      </c>
      <c r="DJ536" s="14" t="str">
        <f t="shared" ca="1" si="9848"/>
        <v/>
      </c>
      <c r="DK536" s="14" t="str">
        <f t="shared" ca="1" si="9849"/>
        <v/>
      </c>
      <c r="DL536" s="14" t="str">
        <f t="shared" ca="1" si="9850"/>
        <v/>
      </c>
      <c r="DM536" s="14" t="str">
        <f t="shared" ca="1" si="9851"/>
        <v/>
      </c>
      <c r="DN536" s="14" t="str">
        <f t="array" aca="1" ref="DN536" ca="1">IF(CU536&lt;&gt;"","There are errors in the entered values in the following cases: " &amp;SUBSTITUTE(CU536," ",", "),"")</f>
        <v/>
      </c>
      <c r="DO536" s="14" t="str">
        <f t="shared" ca="1" si="9852"/>
        <v/>
      </c>
      <c r="DP536" s="14" t="str">
        <f t="shared" ca="1" si="9853"/>
        <v/>
      </c>
      <c r="DQ536" s="14" t="str">
        <f t="shared" ca="1" si="9854"/>
        <v/>
      </c>
      <c r="DR536" s="14" t="str">
        <f t="shared" ca="1" si="9855"/>
        <v/>
      </c>
      <c r="DS536" s="14" t="str">
        <f t="shared" ca="1" si="9856"/>
        <v/>
      </c>
      <c r="DZ536" s="14" t="b">
        <f t="shared" ca="1" si="9857"/>
        <v>0</v>
      </c>
      <c r="EA536" s="14" t="str">
        <f t="shared" ca="1" si="9858"/>
        <v>Did 1st specialist request brain CT scan (q_149a)</v>
      </c>
      <c r="EB536" s="14" t="str">
        <f t="shared" ca="1" si="9859"/>
        <v xml:space="preserve">Values must be numeric. </v>
      </c>
      <c r="EC536" s="14" t="str">
        <f t="shared" ca="1" si="9860"/>
        <v xml:space="preserve">Did 1st specialist request brain CT scan (q_149a): Values must be numeric. </v>
      </c>
      <c r="ED536" s="14" t="str">
        <f t="shared" ca="1" si="9861"/>
        <v/>
      </c>
      <c r="EE536" s="14" t="str">
        <f t="shared" ca="1" si="9862"/>
        <v>Values must be numeric</v>
      </c>
      <c r="EF536" s="14" t="str">
        <f t="shared" ca="1" si="9863"/>
        <v/>
      </c>
      <c r="EG536" s="14" t="str">
        <f t="shared" ca="1" si="9864"/>
        <v/>
      </c>
      <c r="EM536" s="14" t="b">
        <f t="shared" ca="1" si="9865"/>
        <v>1</v>
      </c>
      <c r="EN536" s="14">
        <f t="shared" ca="1" si="9866"/>
        <v>504</v>
      </c>
      <c r="EO536" s="14" t="str">
        <f t="shared" ca="1" si="9867"/>
        <v>q_149a</v>
      </c>
      <c r="EP536" s="14" t="str">
        <f t="shared" ca="1" si="9868"/>
        <v xml:space="preserve">Did 1st specialist request brain CT scan (q_149a): Values must be numeric. </v>
      </c>
      <c r="EQ536" s="14" t="str">
        <f t="shared" ca="1" si="9869"/>
        <v/>
      </c>
    </row>
    <row r="537" spans="2:147" s="14" customFormat="1">
      <c r="B537" s="14" t="str">
        <f t="shared" ca="1" si="9795"/>
        <v/>
      </c>
      <c r="C537" s="14">
        <f t="shared" ca="1" si="9796"/>
        <v>505</v>
      </c>
      <c r="D537" s="14">
        <f t="shared" si="9797"/>
        <v>535</v>
      </c>
      <c r="E537" s="14" t="str">
        <f t="shared" ca="1" si="9798"/>
        <v>D</v>
      </c>
      <c r="F537" s="14" t="str">
        <f t="shared" ca="1" si="9799"/>
        <v>q_149b</v>
      </c>
      <c r="G537" s="14" t="str">
        <f t="shared" ca="1" si="9800"/>
        <v>Did 1st specialist request spinal cord CT scan</v>
      </c>
      <c r="H537" s="14" t="b">
        <f t="shared" ca="1" si="9801"/>
        <v>1</v>
      </c>
      <c r="I537" s="14" t="str">
        <f ca="1">IF($H537,ADDRESS(3,(D537+1)*2-1,4,,"["&amp;wew!$G$7&amp;"]"&amp;_sheetname_labels)&amp;":"&amp;ADDRESS(2+ster!$B$20,(D537+1)*2-1,4),"")</f>
        <v>[DBTemplate.xlsm]labels!AOE3:AOE61</v>
      </c>
      <c r="J537" s="14">
        <f t="array" aca="1" ref="J537" ca="1">IF(H537,MAX(0,MAX(IF(INDIRECT(I537)&lt;&gt;"",ROW(INDIRECT(I537)),""))-2),"")</f>
        <v>2</v>
      </c>
      <c r="K537" s="14" t="str">
        <f ca="1">IF($H537,IF($J537&gt;0,ADDRESS(3,(D537+1)*2-1,4,,"["&amp;wew!$G$7&amp;"]"&amp;_sheetname_labels)&amp;":"&amp;ADDRESS(2+J537,(D537+1)*2-1,4),""),"")</f>
        <v>[DBTemplate.xlsm]labels!AOE3:AOE4</v>
      </c>
      <c r="L537" s="14" t="str">
        <f ca="1">IF($H537,IF($J537&gt;0,ADDRESS(3,(D537+1)*2,4,,"["&amp;wew!$G$7&amp;"]"&amp;_sheetname_labels)&amp;":"&amp;ADDRESS(2+J537,(D537+1)*2,4),""),"")</f>
        <v>[DBTemplate.xlsm]labels!AOF3:AOF4</v>
      </c>
      <c r="M537" s="14">
        <f t="shared" ca="1" si="9802"/>
        <v>0</v>
      </c>
      <c r="N537" s="14">
        <f t="shared" ca="1" si="9803"/>
        <v>2</v>
      </c>
      <c r="O537" s="14" t="str">
        <f t="shared" ca="1" si="9804"/>
        <v>q_149b</v>
      </c>
      <c r="P537" s="14" t="str">
        <f t="shared" ca="1" si="9805"/>
        <v>Did 1st specialist request spinal cord CT scan</v>
      </c>
      <c r="Q537" s="14" t="str">
        <f ca="1">IF($BP537,ADDRESS(3,D537+1,4,,"["&amp;wew!$G$7&amp;"]"&amp;_sheetname_dataframe)&amp;":"&amp;ADDRESS(2+ster!$C$14,D537+1,4),"")</f>
        <v>[DBTemplate.xlsm]data_frame!TP3:TP3</v>
      </c>
      <c r="R537" s="14" t="str">
        <f>IF($BP537,IF(MID(_xll.FORMULATEXT(INDEX(INDIRECT(Q537),1)),1,1)="=", _xll.FORMULATEXT(INDEX(INDIRECT(Q537),1),2,TRUE),""),"")</f>
        <v/>
      </c>
      <c r="S537" s="14">
        <f t="array" aca="1" ref="S537" ca="1">IF(H537,SUM(IF((IFERROR(INDIRECT(Q537)&lt;&gt;"",FALSE))*(INDIRECT(ster!$D$14)&lt;&gt;""),1,0)),"")</f>
        <v>1</v>
      </c>
      <c r="T537" s="14">
        <f t="array" aca="1" ref="T537" ca="1">IF(H537,IF(M537&gt;0,SUM(IFERROR(1*(MATCH(INDIRECT(Q537),INDIRECT(K537),0)&gt;0),0)*(INDIRECT(ster!$D$14)&lt;&gt;"")*NOT(ISNUMBER(INDIRECT(Q537)))),0),"")</f>
        <v>0</v>
      </c>
      <c r="U537" s="14">
        <f t="array" aca="1" ref="U537" ca="1">IF(H537,SUM((IFERROR(INDIRECT(Q537)="",FALSE))*(INDIRECT(ster!$D$14)&lt;&gt;"")),"")</f>
        <v>0</v>
      </c>
      <c r="V537" s="14">
        <f t="array" aca="1" ref="V537" ca="1">IF(H537,SUM((IFERROR(INDIRECT(Q537)="#ąś",TRUE))*(INDIRECT(ster!$D$14)&lt;&gt;"")),"")</f>
        <v>0</v>
      </c>
      <c r="W537" s="14">
        <f t="array" aca="1" ref="W537" ca="1">IF(H537,SUM(ISNUMBER(INDIRECT(Q537))*(INDIRECT(ster!$D$14)&lt;&gt;"")),"")</f>
        <v>1</v>
      </c>
      <c r="X537" s="14">
        <f t="array" aca="1" ref="X537" ca="1">IF(AND(H537,W537&gt;0),IF(wew!$B$3,MIN(IF((INDIRECT(ster!$D$14)&lt;&gt;"")*IFERROR(INDIRECT($Q537)&lt;&gt;"",FALSE),IFERROR(INDIRECT($Q537),"X"),"X")),"&lt;włącz podświetlanie wartości&gt;"),"—")</f>
        <v>2</v>
      </c>
      <c r="Y537" s="14">
        <f t="array" aca="1" ref="Y537" ca="1">IF(AND(H537,W537&gt;0),IF(wew!$B$3,MAX(IF((INDIRECT(ster!$D$14)&lt;&gt;"")*IFERROR(INDIRECT($Q537)&lt;&gt;"",FALSE),IFERROR(INDIRECT($Q537),"X"),"X")),"&lt;włącz podświetlanie wartości&gt;"),"—")</f>
        <v>2</v>
      </c>
      <c r="Z537" s="14">
        <f t="shared" ca="1" si="9806"/>
        <v>0</v>
      </c>
      <c r="AA537" s="12">
        <f t="shared" ca="1" si="9807"/>
        <v>1</v>
      </c>
      <c r="AB537" s="17">
        <f t="array" aca="1" ref="AB537" ca="1">IF(H537,IF(W537&gt;0,SUM((INDIRECT(ster!$D$14)&lt;&gt;"")*IFERROR((INDIRECT(Q537)&lt;&gt;"")*(INDIRECT(Q537)=INT(INDIRECT(Q537))),0)),0),"")</f>
        <v>1</v>
      </c>
      <c r="AC537" s="17">
        <f t="array" aca="1" ref="AC537" ca="1">IF(H537,W537-AB537,"")</f>
        <v>0</v>
      </c>
      <c r="AD537" s="17">
        <f t="shared" ca="1" si="9808"/>
        <v>1</v>
      </c>
      <c r="AE537" s="17" t="b">
        <f t="shared" ca="1" si="9809"/>
        <v>0</v>
      </c>
      <c r="AF537" s="17" t="str">
        <f ca="1">IF(AE537,IF($H537,ADDRESS(3,D537+2,4,,"["&amp;wew!$G$7&amp;"]"&amp;_sheetname_dataframe)&amp;":"&amp;ADDRESS(2+ster!$C$14,D537+2,4),""),"")</f>
        <v/>
      </c>
      <c r="AG537" s="17" t="str">
        <f t="shared" ca="1" si="9810"/>
        <v/>
      </c>
      <c r="AH537" s="17" t="b">
        <f t="shared" ca="1" si="9811"/>
        <v>0</v>
      </c>
      <c r="AI537" s="17" t="str">
        <f ca="1">IF(AH537,IF($H537,ADDRESS(3,D537+3,4,,"["&amp;wew!$G$7&amp;"]"&amp;_sheetname_dataframe)&amp;":"&amp;ADDRESS(2+ster!$C$14,D537+3,4),""),"")</f>
        <v/>
      </c>
      <c r="AJ537" s="17" t="str">
        <f t="shared" ca="1" si="9812"/>
        <v/>
      </c>
      <c r="AK537" s="17" t="b">
        <f t="shared" ca="1" si="9813"/>
        <v>0</v>
      </c>
      <c r="AL537" s="17" t="b">
        <f t="shared" ca="1" si="9814"/>
        <v>0</v>
      </c>
      <c r="AM537" s="17" t="b">
        <f t="shared" ca="1" si="9815"/>
        <v>0</v>
      </c>
      <c r="AN537" s="17">
        <f t="shared" ca="1" si="9816"/>
        <v>0</v>
      </c>
      <c r="AO537" s="24" t="str">
        <f t="shared" ca="1" si="9817"/>
        <v/>
      </c>
      <c r="AP537" s="24" t="str">
        <f t="shared" ca="1" si="9818"/>
        <v/>
      </c>
      <c r="AQ537" s="17" t="b">
        <f t="shared" ca="1" si="9819"/>
        <v>0</v>
      </c>
      <c r="AR537" s="17" t="b">
        <f t="shared" ca="1" si="9820"/>
        <v>0</v>
      </c>
      <c r="AS537" s="17" t="b">
        <f t="shared" ca="1" si="9821"/>
        <v>0</v>
      </c>
      <c r="AT537" s="17" t="b">
        <f t="shared" ca="1" si="9822"/>
        <v>0</v>
      </c>
      <c r="AU537" s="17" t="b">
        <f t="shared" ca="1" si="9823"/>
        <v>1</v>
      </c>
      <c r="AV537" s="17" t="b">
        <f t="shared" ca="1" si="9824"/>
        <v>0</v>
      </c>
      <c r="AW537" s="17" t="b">
        <f t="shared" ca="1" si="9825"/>
        <v>1</v>
      </c>
      <c r="AX537" s="14" t="b">
        <f t="array" aca="1" ref="AX537" ca="1">IF(H537,N537&gt;0,"")</f>
        <v>1</v>
      </c>
      <c r="AY537" s="17" t="str">
        <f t="shared" ca="1" si="9826"/>
        <v>C3:C4</v>
      </c>
      <c r="AZ537" s="17" t="b">
        <f t="array" aca="1" ref="AZ537" ca="1">IF(AY537&lt;&gt;"",SUM(1*ISERROR(MATCH(INDIRECT(AY537),INDIRECT(K537),0)))=0,"")</f>
        <v>1</v>
      </c>
      <c r="BA537" s="17" t="b">
        <f t="shared" ca="1" si="9827"/>
        <v>1</v>
      </c>
      <c r="BB537" s="17" t="b">
        <v>0</v>
      </c>
      <c r="BC537" s="17" t="b">
        <f t="shared" ca="1" si="9828"/>
        <v>1</v>
      </c>
      <c r="BD537" s="17" t="b">
        <f t="shared" ca="1" si="9829"/>
        <v>0</v>
      </c>
      <c r="BE537" s="17" t="b">
        <f t="shared" ca="1" si="9830"/>
        <v>0</v>
      </c>
      <c r="BF537" s="17" t="b">
        <f t="shared" ca="1" si="9831"/>
        <v>0</v>
      </c>
      <c r="BG537" s="17" t="b">
        <f t="shared" ca="1" si="9832"/>
        <v>0</v>
      </c>
      <c r="BH537" s="17" t="b">
        <f t="shared" ca="1" si="9833"/>
        <v>1</v>
      </c>
      <c r="BI537" s="17">
        <f t="shared" ca="1" si="9834"/>
        <v>2</v>
      </c>
      <c r="BJ537" s="17" t="b">
        <f t="shared" ca="1" si="9835"/>
        <v>0</v>
      </c>
      <c r="BK537" s="17" t="str">
        <f t="shared" ca="1" si="9836"/>
        <v/>
      </c>
      <c r="BL537" s="17" t="str">
        <f t="shared" ca="1" si="9837"/>
        <v/>
      </c>
      <c r="BM537" s="17" t="str">
        <f t="shared" ca="1" si="9838"/>
        <v>F</v>
      </c>
      <c r="BN537" s="17" t="str">
        <f t="shared" ca="1" si="9839"/>
        <v>F</v>
      </c>
      <c r="BO537" s="17" t="str">
        <f t="shared" ca="1" si="9840"/>
        <v>N</v>
      </c>
      <c r="BP537" s="14" t="b">
        <f t="shared" ca="1" si="9841"/>
        <v>1</v>
      </c>
      <c r="BQ537" s="35"/>
      <c r="BX537" s="16"/>
      <c r="BY537" s="16"/>
      <c r="BZ537" s="16"/>
      <c r="CA537" s="16"/>
      <c r="CB537" s="16"/>
      <c r="CC537" s="16"/>
      <c r="CD537" s="16"/>
      <c r="CE537" s="16"/>
      <c r="CF537" s="16"/>
      <c r="CN537" s="14">
        <f ca="1">IF(H537,IFERROR(IsVariableNameLegal(O537),0),0)</f>
        <v>0</v>
      </c>
      <c r="CO537" s="14" t="str">
        <f t="array" aca="1" ref="CO537" ca="1">IF(H537,IF(COUNTIF(INDIRECT(wew!$C$13),O537)&gt;1,TRIM(SUBSTITUTE(_xll.MCONCAT(IF((INDIRECT(wew!$C$13)=O537)*(COLUMN(INDIRECT(wew!$C$13))&lt;&gt;D537+1),-1+COLUMN(INDIRECT(wew!$C$13)),"")," "),"  "," ")),""),"")</f>
        <v/>
      </c>
      <c r="CP537" s="14" t="str">
        <f t="array" aca="1" ref="CP537" ca="1">IF(P537&lt;&gt;"",IF(LEN(P537)&gt;150,1,""),"")</f>
        <v/>
      </c>
      <c r="CQ537" s="14" t="str">
        <f t="array" aca="1" ref="CQ537" ca="1">IF(AND(H537,NOT(ster!$J$3)),IF(COUNTIF(INDIRECT(wew!$C$15),P537)&gt;1,TRIM(SUBSTITUTE(_xll.MCONCAT(IF((INDIRECT(wew!$C$15)=P537)*(COLUMN(INDIRECT(wew!$C$15))&lt;&gt;D537+1),-1+COLUMN(INDIRECT(wew!$C$15)),"")," "),"  "," ")),""),"")</f>
        <v/>
      </c>
      <c r="CR537" s="14" t="str">
        <f t="array" aca="1" ref="CR537" ca="1">IF(H537,IF(AND(W537&gt;0,AO537&lt;&gt;""),TRIM(SUBSTITUTE(_xll.MCONCAT(IFERROR(IF(ISNUMBER(INDIRECT(Q537)),IF((INDIRECT(ster!$D$14)&lt;&gt;"")*(INDIRECT(Q537)&lt;AO537),INDIRECT(ster!$D$14) &amp; ": " &amp;  SUBSTITUTE(IF( AV537,IFERROR(TEXT(INDIRECT(Q537),"rrrr-mm-dd") &amp;" (" &amp; INDIRECT(Q537) &amp;")",INDIRECT(Q537)),INDIRECT(Q537))," "," "),""),""),"")," "),"  "," ")),""),"")</f>
        <v/>
      </c>
      <c r="CS537" s="14" t="str">
        <f t="array" aca="1" ref="CS537" ca="1">IF(H537,IF(AND(W537&gt;0,AP537&lt;&gt;""),TRIM(SUBSTITUTE(_xll.MCONCAT(IFERROR(IF(ISNUMBER(INDIRECT(Q537)),IF((INDIRECT(ster!$D$14)&lt;&gt;"")*(INDIRECT(Q537)&gt;AP537),INDIRECT(ster!$D$14) &amp; ": " &amp;  SUBSTITUTE(IF( AV537,IFERROR(TEXT(INDIRECT(Q537),"rrrr-mm-dd")&amp;" (" &amp; INDIRECT(Q537) &amp;")",INDIRECT(Q537)),INDIRECT(Q537))," "," "),""),""),"")," "),"  "," ")),""),"")</f>
        <v/>
      </c>
      <c r="CT537" s="14" t="str">
        <f t="array" aca="1" ref="CT537" ca="1">IF(H537,IF(AND(N537&gt;0,AR537),TRIM(SUBSTITUTE(_xll.MCONCAT(IFERROR(IF(ISNUMBER(INDIRECT(Q537)),IF((INDIRECT(ster!$D$14)&lt;&gt;"")*(IFERROR(0*(MATCH(INDIRECT(Q537),INDIRECT(K537),0)&gt;0),1)),INDIRECT(ster!$D$14) &amp; ": " &amp;  SUBSTITUTE(IF( AV537,IFERROR(TEXT(INDIRECT(Q537),"rrrr-mm-dd")&amp;" (" &amp; INDIRECT(Q537) &amp;")",INDIRECT(Q537)),INDIRECT(Q537))," "," "),""),""),"")," "),"  "," ")),""),"")</f>
        <v/>
      </c>
      <c r="CU537" s="14" t="str">
        <f t="array" aca="1" ref="CU537" ca="1">IF(H537,IF(AND(V537&gt;0),TRIM(SUBSTITUTE(_xll.MCONCAT(IF((INDIRECT(ster!$D$14)&lt;&gt;"")*(IFERROR(0*(INDIRECT(Q537)&lt;&gt;""),1)),INDIRECT(ster!$D$14),"")," "),"  "," ")),""),"")</f>
        <v/>
      </c>
      <c r="CV537" s="14" t="str">
        <f t="array" aca="1" ref="CV537" ca="1">IF(H537,IF(AS537,
TRIM(SUBSTITUTE(_xll.MCONCAT(IF(
   (INDIRECT(ster!$D$14)&lt;&gt;"")*
   ((INDIRECT(Q537)="")+
      NOT(ISNUMBER(INDIRECT(Q537)))*
      NOT(ISERROR(MATCH(INDIRECT(Q537),INDIRECT(K537),0)))
    ),
      INDIRECT(ster!$D$14),
   "")," "),"  "," ")),
""),"")</f>
        <v/>
      </c>
      <c r="CW537" s="14" t="str">
        <f t="array" aca="1" ref="CW537" ca="1">IF(H537,IF(AND(AQ537),TRIM(SUBSTITUTE(_xll.MCONCAT(IFERROR(IF(ISNUMBER(INDIRECT(Q537)),IF((INDIRECT(ster!$D$14)&lt;&gt;"")*(INDIRECT(Q537)&lt;&gt;INT(INDIRECT(Q537))),INDIRECT(ster!$D$14) &amp; ": " &amp; INDIRECT(Q537),""),""),"")," "),"  "," ")),""),"")</f>
        <v/>
      </c>
      <c r="CX537" s="14" t="str">
        <f t="array" aca="1" ref="CX537" ca="1">IF(H537,IF(OR(AU537,AV537),TRIM(SUBSTITUTE(_xll.MCONCAT(IF((INDIRECT(ster!$D$14)&lt;&gt;"")*NOT(ISNUMBER(INDIRECT(Q537))),IF(ISERROR(MATCH(INDIRECT(Q537),INDIRECT(K537),0)),IFERROR(IF(INDIRECT(Q537)&lt;&gt;"",INDIRECT(ster!$D$14) &amp; ": " &amp; SUBSTITUTE(INDIRECT(Q537)," "," "),""),""),""),"")," "),"  "," ")),""),"")</f>
        <v/>
      </c>
      <c r="CY537" s="14" t="str">
        <f t="array" aca="1" ref="CY537" ca="1">IF(H537,IF(AE537,TRIM(SUBSTITUTE(_xll.MCONCAT(IF((INDIRECT(ster!$D$14)&lt;&gt;"")*IFERROR(NOT(INDIRECT(AF537)),FALSE),IF(ISERROR(MATCH(INDIRECT(Q537),INDIRECT(K537),0)),IFERROR(IF(INDIRECT(Q537)&lt;&gt;"",INDIRECT(ster!$D$14)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CZ537" s="14" t="str">
        <f t="array" aca="1" ref="CZ537" ca="1">IF(H537,IF(AH537,TRIM(SUBSTITUTE(_xll.MCONCAT(IF((INDIRECT(ster!$D$14)&lt;&gt;"")*IFERROR(NOT(INDIRECT(AI537)),FALSE),IF(ISERROR(MATCH(INDIRECT(Q537),INDIRECT(K537),0)),IFERROR(IF(INDIRECT(Q537)&lt;&gt;"",INDIRECT(ster!$D$14)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DC537" s="14" t="str">
        <f ca="1">SUBSTITUTE(SUBSTITUTE(SUBSTITUTE(SUBSTITUTE(_xll.MCONCAT(DG537:DS537,"■"),"■■","■"),"■■","■"),"■■","■"),"■■","■")</f>
        <v>■</v>
      </c>
      <c r="DD537" s="14" t="str">
        <f t="shared" ca="1" si="9842"/>
        <v/>
      </c>
      <c r="DE537" s="14" t="str">
        <f t="shared" ca="1" si="9843"/>
        <v/>
      </c>
      <c r="DF537" s="14" t="str">
        <f t="shared" ca="1" si="9844"/>
        <v/>
      </c>
      <c r="DG537" s="14" t="str">
        <f t="shared" ca="1" si="9845"/>
        <v/>
      </c>
      <c r="DH537" s="14" t="str">
        <f t="shared" ca="1" si="9846"/>
        <v/>
      </c>
      <c r="DI537" s="14" t="str">
        <f t="shared" ca="1" si="9847"/>
        <v/>
      </c>
      <c r="DJ537" s="14" t="str">
        <f t="shared" ca="1" si="9848"/>
        <v/>
      </c>
      <c r="DK537" s="14" t="str">
        <f t="shared" ca="1" si="9849"/>
        <v/>
      </c>
      <c r="DL537" s="14" t="str">
        <f t="shared" ca="1" si="9850"/>
        <v/>
      </c>
      <c r="DM537" s="14" t="str">
        <f t="shared" ca="1" si="9851"/>
        <v/>
      </c>
      <c r="DN537" s="14" t="str">
        <f t="array" aca="1" ref="DN537" ca="1">IF(CU537&lt;&gt;"","There are errors in the entered values in the following cases: " &amp;SUBSTITUTE(CU537," ",", "),"")</f>
        <v/>
      </c>
      <c r="DO537" s="14" t="str">
        <f t="shared" ca="1" si="9852"/>
        <v/>
      </c>
      <c r="DP537" s="14" t="str">
        <f t="shared" ca="1" si="9853"/>
        <v/>
      </c>
      <c r="DQ537" s="14" t="str">
        <f t="shared" ca="1" si="9854"/>
        <v/>
      </c>
      <c r="DR537" s="14" t="str">
        <f t="shared" ca="1" si="9855"/>
        <v/>
      </c>
      <c r="DS537" s="14" t="str">
        <f t="shared" ca="1" si="9856"/>
        <v/>
      </c>
      <c r="DZ537" s="14" t="b">
        <f t="shared" ca="1" si="9857"/>
        <v>0</v>
      </c>
      <c r="EA537" s="14" t="str">
        <f t="shared" ca="1" si="9858"/>
        <v>Did 1st specialist request spinal cord CT scan (q_149b)</v>
      </c>
      <c r="EB537" s="14" t="str">
        <f t="shared" ca="1" si="9859"/>
        <v xml:space="preserve">Values must be numeric. </v>
      </c>
      <c r="EC537" s="14" t="str">
        <f t="shared" ca="1" si="9860"/>
        <v xml:space="preserve">Did 1st specialist request spinal cord CT scan (q_149b): Values must be numeric. </v>
      </c>
      <c r="ED537" s="14" t="str">
        <f t="shared" ca="1" si="9861"/>
        <v/>
      </c>
      <c r="EE537" s="14" t="str">
        <f t="shared" ca="1" si="9862"/>
        <v>Values must be numeric</v>
      </c>
      <c r="EF537" s="14" t="str">
        <f t="shared" ca="1" si="9863"/>
        <v/>
      </c>
      <c r="EG537" s="14" t="str">
        <f t="shared" ca="1" si="9864"/>
        <v/>
      </c>
      <c r="EM537" s="14" t="b">
        <f t="shared" ca="1" si="9865"/>
        <v>1</v>
      </c>
      <c r="EN537" s="14">
        <f t="shared" ca="1" si="9866"/>
        <v>505</v>
      </c>
      <c r="EO537" s="14" t="str">
        <f t="shared" ca="1" si="9867"/>
        <v>q_149b</v>
      </c>
      <c r="EP537" s="14" t="str">
        <f t="shared" ca="1" si="9868"/>
        <v xml:space="preserve">Did 1st specialist request spinal cord CT scan (q_149b): Values must be numeric. </v>
      </c>
      <c r="EQ537" s="14" t="str">
        <f t="shared" ca="1" si="9869"/>
        <v/>
      </c>
    </row>
    <row r="538" spans="2:147" s="14" customFormat="1">
      <c r="B538" s="14" t="str">
        <f t="shared" ca="1" si="9795"/>
        <v/>
      </c>
      <c r="C538" s="14">
        <f t="shared" ca="1" si="9796"/>
        <v>506</v>
      </c>
      <c r="D538" s="14">
        <f t="shared" si="9797"/>
        <v>536</v>
      </c>
      <c r="E538" s="14" t="str">
        <f t="shared" ca="1" si="9798"/>
        <v>D</v>
      </c>
      <c r="F538" s="14" t="str">
        <f t="shared" ca="1" si="9799"/>
        <v>q_149c</v>
      </c>
      <c r="G538" s="14" t="str">
        <f t="shared" ca="1" si="9800"/>
        <v>Did 1st specialist request lumbo-sacral spinal cord CT scan</v>
      </c>
      <c r="H538" s="14" t="b">
        <f t="shared" ca="1" si="9801"/>
        <v>1</v>
      </c>
      <c r="I538" s="14" t="str">
        <f ca="1">IF($H538,ADDRESS(3,(D538+1)*2-1,4,,"["&amp;wew!$G$7&amp;"]"&amp;_sheetname_labels)&amp;":"&amp;ADDRESS(2+ster!$B$20,(D538+1)*2-1,4),"")</f>
        <v>[DBTemplate.xlsm]labels!AOG3:AOG61</v>
      </c>
      <c r="J538" s="14">
        <f t="array" aca="1" ref="J538" ca="1">IF(H538,MAX(0,MAX(IF(INDIRECT(I538)&lt;&gt;"",ROW(INDIRECT(I538)),""))-2),"")</f>
        <v>2</v>
      </c>
      <c r="K538" s="14" t="str">
        <f ca="1">IF($H538,IF($J538&gt;0,ADDRESS(3,(D538+1)*2-1,4,,"["&amp;wew!$G$7&amp;"]"&amp;_sheetname_labels)&amp;":"&amp;ADDRESS(2+J538,(D538+1)*2-1,4),""),"")</f>
        <v>[DBTemplate.xlsm]labels!AOG3:AOG4</v>
      </c>
      <c r="L538" s="14" t="str">
        <f ca="1">IF($H538,IF($J538&gt;0,ADDRESS(3,(D538+1)*2,4,,"["&amp;wew!$G$7&amp;"]"&amp;_sheetname_labels)&amp;":"&amp;ADDRESS(2+J538,(D538+1)*2,4),""),"")</f>
        <v>[DBTemplate.xlsm]labels!AOH3:AOH4</v>
      </c>
      <c r="M538" s="14">
        <f t="shared" ca="1" si="9802"/>
        <v>0</v>
      </c>
      <c r="N538" s="14">
        <f t="shared" ca="1" si="9803"/>
        <v>2</v>
      </c>
      <c r="O538" s="14" t="str">
        <f t="shared" ca="1" si="9804"/>
        <v>q_149c</v>
      </c>
      <c r="P538" s="14" t="str">
        <f t="shared" ca="1" si="9805"/>
        <v>Did 1st specialist request lumbo-sacral spinal cord CT scan</v>
      </c>
      <c r="Q538" s="14" t="str">
        <f ca="1">IF($BP538,ADDRESS(3,D538+1,4,,"["&amp;wew!$G$7&amp;"]"&amp;_sheetname_dataframe)&amp;":"&amp;ADDRESS(2+ster!$C$14,D538+1,4),"")</f>
        <v>[DBTemplate.xlsm]data_frame!TQ3:TQ3</v>
      </c>
      <c r="R538" s="14" t="str">
        <f>IF($BP538,IF(MID(_xll.FORMULATEXT(INDEX(INDIRECT(Q538),1)),1,1)="=", _xll.FORMULATEXT(INDEX(INDIRECT(Q538),1),2,TRUE),""),"")</f>
        <v/>
      </c>
      <c r="S538" s="14">
        <f t="array" aca="1" ref="S538" ca="1">IF(H538,SUM(IF((IFERROR(INDIRECT(Q538)&lt;&gt;"",FALSE))*(INDIRECT(ster!$D$14)&lt;&gt;""),1,0)),"")</f>
        <v>1</v>
      </c>
      <c r="T538" s="14">
        <f t="array" aca="1" ref="T538" ca="1">IF(H538,IF(M538&gt;0,SUM(IFERROR(1*(MATCH(INDIRECT(Q538),INDIRECT(K538),0)&gt;0),0)*(INDIRECT(ster!$D$14)&lt;&gt;"")*NOT(ISNUMBER(INDIRECT(Q538)))),0),"")</f>
        <v>0</v>
      </c>
      <c r="U538" s="14">
        <f t="array" aca="1" ref="U538" ca="1">IF(H538,SUM((IFERROR(INDIRECT(Q538)="",FALSE))*(INDIRECT(ster!$D$14)&lt;&gt;"")),"")</f>
        <v>0</v>
      </c>
      <c r="V538" s="14">
        <f t="array" aca="1" ref="V538" ca="1">IF(H538,SUM((IFERROR(INDIRECT(Q538)="#ąś",TRUE))*(INDIRECT(ster!$D$14)&lt;&gt;"")),"")</f>
        <v>0</v>
      </c>
      <c r="W538" s="14">
        <f t="array" aca="1" ref="W538" ca="1">IF(H538,SUM(ISNUMBER(INDIRECT(Q538))*(INDIRECT(ster!$D$14)&lt;&gt;"")),"")</f>
        <v>1</v>
      </c>
      <c r="X538" s="14">
        <f t="array" aca="1" ref="X538" ca="1">IF(AND(H538,W538&gt;0),IF(wew!$B$3,MIN(IF((INDIRECT(ster!$D$14)&lt;&gt;"")*IFERROR(INDIRECT($Q538)&lt;&gt;"",FALSE),IFERROR(INDIRECT($Q538),"X"),"X")),"&lt;włącz podświetlanie wartości&gt;"),"—")</f>
        <v>2</v>
      </c>
      <c r="Y538" s="14">
        <f t="array" aca="1" ref="Y538" ca="1">IF(AND(H538,W538&gt;0),IF(wew!$B$3,MAX(IF((INDIRECT(ster!$D$14)&lt;&gt;"")*IFERROR(INDIRECT($Q538)&lt;&gt;"",FALSE),IFERROR(INDIRECT($Q538),"X"),"X")),"&lt;włącz podświetlanie wartości&gt;"),"—")</f>
        <v>2</v>
      </c>
      <c r="Z538" s="14">
        <f t="shared" ca="1" si="9806"/>
        <v>0</v>
      </c>
      <c r="AA538" s="12">
        <f t="shared" ca="1" si="9807"/>
        <v>1</v>
      </c>
      <c r="AB538" s="17">
        <f t="array" aca="1" ref="AB538" ca="1">IF(H538,IF(W538&gt;0,SUM((INDIRECT(ster!$D$14)&lt;&gt;"")*IFERROR((INDIRECT(Q538)&lt;&gt;"")*(INDIRECT(Q538)=INT(INDIRECT(Q538))),0)),0),"")</f>
        <v>1</v>
      </c>
      <c r="AC538" s="17">
        <f t="array" aca="1" ref="AC538" ca="1">IF(H538,W538-AB538,"")</f>
        <v>0</v>
      </c>
      <c r="AD538" s="17">
        <f t="shared" ca="1" si="9808"/>
        <v>1</v>
      </c>
      <c r="AE538" s="17" t="b">
        <f t="shared" ca="1" si="9809"/>
        <v>0</v>
      </c>
      <c r="AF538" s="17" t="str">
        <f ca="1">IF(AE538,IF($H538,ADDRESS(3,D538+2,4,,"["&amp;wew!$G$7&amp;"]"&amp;_sheetname_dataframe)&amp;":"&amp;ADDRESS(2+ster!$C$14,D538+2,4),""),"")</f>
        <v/>
      </c>
      <c r="AG538" s="17" t="str">
        <f t="shared" ca="1" si="9810"/>
        <v/>
      </c>
      <c r="AH538" s="17" t="b">
        <f t="shared" ca="1" si="9811"/>
        <v>0</v>
      </c>
      <c r="AI538" s="17" t="str">
        <f ca="1">IF(AH538,IF($H538,ADDRESS(3,D538+3,4,,"["&amp;wew!$G$7&amp;"]"&amp;_sheetname_dataframe)&amp;":"&amp;ADDRESS(2+ster!$C$14,D538+3,4),""),"")</f>
        <v/>
      </c>
      <c r="AJ538" s="17" t="str">
        <f t="shared" ca="1" si="9812"/>
        <v/>
      </c>
      <c r="AK538" s="17" t="b">
        <f t="shared" ca="1" si="9813"/>
        <v>0</v>
      </c>
      <c r="AL538" s="17" t="b">
        <f t="shared" ca="1" si="9814"/>
        <v>0</v>
      </c>
      <c r="AM538" s="17" t="b">
        <f t="shared" ca="1" si="9815"/>
        <v>0</v>
      </c>
      <c r="AN538" s="17">
        <f t="shared" ca="1" si="9816"/>
        <v>0</v>
      </c>
      <c r="AO538" s="24" t="str">
        <f t="shared" ca="1" si="9817"/>
        <v/>
      </c>
      <c r="AP538" s="24" t="str">
        <f t="shared" ca="1" si="9818"/>
        <v/>
      </c>
      <c r="AQ538" s="17" t="b">
        <f t="shared" ca="1" si="9819"/>
        <v>0</v>
      </c>
      <c r="AR538" s="17" t="b">
        <f t="shared" ca="1" si="9820"/>
        <v>0</v>
      </c>
      <c r="AS538" s="17" t="b">
        <f t="shared" ca="1" si="9821"/>
        <v>0</v>
      </c>
      <c r="AT538" s="17" t="b">
        <f t="shared" ca="1" si="9822"/>
        <v>0</v>
      </c>
      <c r="AU538" s="17" t="b">
        <f t="shared" ca="1" si="9823"/>
        <v>1</v>
      </c>
      <c r="AV538" s="17" t="b">
        <f t="shared" ca="1" si="9824"/>
        <v>0</v>
      </c>
      <c r="AW538" s="17" t="b">
        <f t="shared" ca="1" si="9825"/>
        <v>1</v>
      </c>
      <c r="AX538" s="14" t="b">
        <f t="array" aca="1" ref="AX538" ca="1">IF(H538,N538&gt;0,"")</f>
        <v>1</v>
      </c>
      <c r="AY538" s="17" t="str">
        <f t="shared" ca="1" si="9826"/>
        <v>C3:C4</v>
      </c>
      <c r="AZ538" s="17" t="b">
        <f t="array" aca="1" ref="AZ538" ca="1">IF(AY538&lt;&gt;"",SUM(1*ISERROR(MATCH(INDIRECT(AY538),INDIRECT(K538),0)))=0,"")</f>
        <v>1</v>
      </c>
      <c r="BA538" s="17" t="b">
        <f t="shared" ca="1" si="9827"/>
        <v>1</v>
      </c>
      <c r="BB538" s="17" t="b">
        <v>0</v>
      </c>
      <c r="BC538" s="17" t="b">
        <f t="shared" ca="1" si="9828"/>
        <v>1</v>
      </c>
      <c r="BD538" s="17" t="b">
        <f t="shared" ca="1" si="9829"/>
        <v>0</v>
      </c>
      <c r="BE538" s="17" t="b">
        <f t="shared" ca="1" si="9830"/>
        <v>0</v>
      </c>
      <c r="BF538" s="17" t="b">
        <f t="shared" ca="1" si="9831"/>
        <v>0</v>
      </c>
      <c r="BG538" s="17" t="b">
        <f t="shared" ca="1" si="9832"/>
        <v>0</v>
      </c>
      <c r="BH538" s="17" t="b">
        <f t="shared" ca="1" si="9833"/>
        <v>1</v>
      </c>
      <c r="BI538" s="17">
        <f t="shared" ca="1" si="9834"/>
        <v>2</v>
      </c>
      <c r="BJ538" s="17" t="b">
        <f t="shared" ca="1" si="9835"/>
        <v>0</v>
      </c>
      <c r="BK538" s="17" t="str">
        <f t="shared" ca="1" si="9836"/>
        <v/>
      </c>
      <c r="BL538" s="17" t="str">
        <f t="shared" ca="1" si="9837"/>
        <v/>
      </c>
      <c r="BM538" s="17" t="str">
        <f t="shared" ca="1" si="9838"/>
        <v>F</v>
      </c>
      <c r="BN538" s="17" t="str">
        <f t="shared" ca="1" si="9839"/>
        <v>F</v>
      </c>
      <c r="BO538" s="17" t="str">
        <f t="shared" ca="1" si="9840"/>
        <v>N</v>
      </c>
      <c r="BP538" s="14" t="b">
        <f t="shared" ca="1" si="9841"/>
        <v>1</v>
      </c>
      <c r="BQ538" s="35"/>
      <c r="BX538" s="16"/>
      <c r="BY538" s="16"/>
      <c r="BZ538" s="16"/>
      <c r="CA538" s="16"/>
      <c r="CB538" s="16"/>
      <c r="CC538" s="16"/>
      <c r="CD538" s="16"/>
      <c r="CE538" s="16"/>
      <c r="CF538" s="16"/>
      <c r="CN538" s="14">
        <f ca="1">IF(H538,IFERROR(IsVariableNameLegal(O538),0),0)</f>
        <v>0</v>
      </c>
      <c r="CO538" s="14" t="str">
        <f t="array" aca="1" ref="CO538" ca="1">IF(H538,IF(COUNTIF(INDIRECT(wew!$C$13),O538)&gt;1,TRIM(SUBSTITUTE(_xll.MCONCAT(IF((INDIRECT(wew!$C$13)=O538)*(COLUMN(INDIRECT(wew!$C$13))&lt;&gt;D538+1),-1+COLUMN(INDIRECT(wew!$C$13)),"")," "),"  "," ")),""),"")</f>
        <v/>
      </c>
      <c r="CP538" s="14" t="str">
        <f t="array" aca="1" ref="CP538" ca="1">IF(P538&lt;&gt;"",IF(LEN(P538)&gt;150,1,""),"")</f>
        <v/>
      </c>
      <c r="CQ538" s="14" t="str">
        <f t="array" aca="1" ref="CQ538" ca="1">IF(AND(H538,NOT(ster!$J$3)),IF(COUNTIF(INDIRECT(wew!$C$15),P538)&gt;1,TRIM(SUBSTITUTE(_xll.MCONCAT(IF((INDIRECT(wew!$C$15)=P538)*(COLUMN(INDIRECT(wew!$C$15))&lt;&gt;D538+1),-1+COLUMN(INDIRECT(wew!$C$15)),"")," "),"  "," ")),""),"")</f>
        <v/>
      </c>
      <c r="CR538" s="14" t="str">
        <f t="array" aca="1" ref="CR538" ca="1">IF(H538,IF(AND(W538&gt;0,AO538&lt;&gt;""),TRIM(SUBSTITUTE(_xll.MCONCAT(IFERROR(IF(ISNUMBER(INDIRECT(Q538)),IF((INDIRECT(ster!$D$14)&lt;&gt;"")*(INDIRECT(Q538)&lt;AO538),INDIRECT(ster!$D$14) &amp; ": " &amp;  SUBSTITUTE(IF( AV538,IFERROR(TEXT(INDIRECT(Q538),"rrrr-mm-dd") &amp;" (" &amp; INDIRECT(Q538) &amp;")",INDIRECT(Q538)),INDIRECT(Q538))," "," "),""),""),"")," "),"  "," ")),""),"")</f>
        <v/>
      </c>
      <c r="CS538" s="14" t="str">
        <f t="array" aca="1" ref="CS538" ca="1">IF(H538,IF(AND(W538&gt;0,AP538&lt;&gt;""),TRIM(SUBSTITUTE(_xll.MCONCAT(IFERROR(IF(ISNUMBER(INDIRECT(Q538)),IF((INDIRECT(ster!$D$14)&lt;&gt;"")*(INDIRECT(Q538)&gt;AP538),INDIRECT(ster!$D$14) &amp; ": " &amp;  SUBSTITUTE(IF( AV538,IFERROR(TEXT(INDIRECT(Q538),"rrrr-mm-dd")&amp;" (" &amp; INDIRECT(Q538) &amp;")",INDIRECT(Q538)),INDIRECT(Q538))," "," "),""),""),"")," "),"  "," ")),""),"")</f>
        <v/>
      </c>
      <c r="CT538" s="14" t="str">
        <f t="array" aca="1" ref="CT538" ca="1">IF(H538,IF(AND(N538&gt;0,AR538),TRIM(SUBSTITUTE(_xll.MCONCAT(IFERROR(IF(ISNUMBER(INDIRECT(Q538)),IF((INDIRECT(ster!$D$14)&lt;&gt;"")*(IFERROR(0*(MATCH(INDIRECT(Q538),INDIRECT(K538),0)&gt;0),1)),INDIRECT(ster!$D$14) &amp; ": " &amp;  SUBSTITUTE(IF( AV538,IFERROR(TEXT(INDIRECT(Q538),"rrrr-mm-dd")&amp;" (" &amp; INDIRECT(Q538) &amp;")",INDIRECT(Q538)),INDIRECT(Q538))," "," "),""),""),"")," "),"  "," ")),""),"")</f>
        <v/>
      </c>
      <c r="CU538" s="14" t="str">
        <f t="array" aca="1" ref="CU538" ca="1">IF(H538,IF(AND(V538&gt;0),TRIM(SUBSTITUTE(_xll.MCONCAT(IF((INDIRECT(ster!$D$14)&lt;&gt;"")*(IFERROR(0*(INDIRECT(Q538)&lt;&gt;""),1)),INDIRECT(ster!$D$14),"")," "),"  "," ")),""),"")</f>
        <v/>
      </c>
      <c r="CV538" s="14" t="str">
        <f t="array" aca="1" ref="CV538" ca="1">IF(H538,IF(AS538,
TRIM(SUBSTITUTE(_xll.MCONCAT(IF(
   (INDIRECT(ster!$D$14)&lt;&gt;"")*
   ((INDIRECT(Q538)="")+
      NOT(ISNUMBER(INDIRECT(Q538)))*
      NOT(ISERROR(MATCH(INDIRECT(Q538),INDIRECT(K538),0)))
    ),
      INDIRECT(ster!$D$14),
   "")," "),"  "," ")),
""),"")</f>
        <v/>
      </c>
      <c r="CW538" s="14" t="str">
        <f t="array" aca="1" ref="CW538" ca="1">IF(H538,IF(AND(AQ538),TRIM(SUBSTITUTE(_xll.MCONCAT(IFERROR(IF(ISNUMBER(INDIRECT(Q538)),IF((INDIRECT(ster!$D$14)&lt;&gt;"")*(INDIRECT(Q538)&lt;&gt;INT(INDIRECT(Q538))),INDIRECT(ster!$D$14) &amp; ": " &amp; INDIRECT(Q538),""),""),"")," "),"  "," ")),""),"")</f>
        <v/>
      </c>
      <c r="CX538" s="14" t="str">
        <f t="array" aca="1" ref="CX538" ca="1">IF(H538,IF(OR(AU538,AV538),TRIM(SUBSTITUTE(_xll.MCONCAT(IF((INDIRECT(ster!$D$14)&lt;&gt;"")*NOT(ISNUMBER(INDIRECT(Q538))),IF(ISERROR(MATCH(INDIRECT(Q538),INDIRECT(K538),0)),IFERROR(IF(INDIRECT(Q538)&lt;&gt;"",INDIRECT(ster!$D$14) &amp; ": " &amp; SUBSTITUTE(INDIRECT(Q538)," "," "),""),""),""),"")," "),"  "," ")),""),"")</f>
        <v/>
      </c>
      <c r="CY538" s="14" t="str">
        <f t="array" aca="1" ref="CY538" ca="1">IF(H538,IF(AE538,TRIM(SUBSTITUTE(_xll.MCONCAT(IF((INDIRECT(ster!$D$14)&lt;&gt;"")*IFERROR(NOT(INDIRECT(AF538)),FALSE),IF(ISERROR(MATCH(INDIRECT(Q538),INDIRECT(K538),0)),IFERROR(IF(INDIRECT(Q538)&lt;&gt;"",INDIRECT(ster!$D$14)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CZ538" s="14" t="str">
        <f t="array" aca="1" ref="CZ538" ca="1">IF(H538,IF(AH538,TRIM(SUBSTITUTE(_xll.MCONCAT(IF((INDIRECT(ster!$D$14)&lt;&gt;"")*IFERROR(NOT(INDIRECT(AI538)),FALSE),IF(ISERROR(MATCH(INDIRECT(Q538),INDIRECT(K538),0)),IFERROR(IF(INDIRECT(Q538)&lt;&gt;"",INDIRECT(ster!$D$14)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DC538" s="14" t="str">
        <f ca="1">SUBSTITUTE(SUBSTITUTE(SUBSTITUTE(SUBSTITUTE(_xll.MCONCAT(DG538:DS538,"■"),"■■","■"),"■■","■"),"■■","■"),"■■","■")</f>
        <v>■</v>
      </c>
      <c r="DD538" s="14" t="str">
        <f t="shared" ca="1" si="9842"/>
        <v/>
      </c>
      <c r="DE538" s="14" t="str">
        <f t="shared" ca="1" si="9843"/>
        <v/>
      </c>
      <c r="DF538" s="14" t="str">
        <f t="shared" ca="1" si="9844"/>
        <v/>
      </c>
      <c r="DG538" s="14" t="str">
        <f t="shared" ca="1" si="9845"/>
        <v/>
      </c>
      <c r="DH538" s="14" t="str">
        <f t="shared" ca="1" si="9846"/>
        <v/>
      </c>
      <c r="DI538" s="14" t="str">
        <f t="shared" ca="1" si="9847"/>
        <v/>
      </c>
      <c r="DJ538" s="14" t="str">
        <f t="shared" ca="1" si="9848"/>
        <v/>
      </c>
      <c r="DK538" s="14" t="str">
        <f t="shared" ca="1" si="9849"/>
        <v/>
      </c>
      <c r="DL538" s="14" t="str">
        <f t="shared" ca="1" si="9850"/>
        <v/>
      </c>
      <c r="DM538" s="14" t="str">
        <f t="shared" ca="1" si="9851"/>
        <v/>
      </c>
      <c r="DN538" s="14" t="str">
        <f t="array" aca="1" ref="DN538" ca="1">IF(CU538&lt;&gt;"","There are errors in the entered values in the following cases: " &amp;SUBSTITUTE(CU538," ",", "),"")</f>
        <v/>
      </c>
      <c r="DO538" s="14" t="str">
        <f t="shared" ca="1" si="9852"/>
        <v/>
      </c>
      <c r="DP538" s="14" t="str">
        <f t="shared" ca="1" si="9853"/>
        <v/>
      </c>
      <c r="DQ538" s="14" t="str">
        <f t="shared" ca="1" si="9854"/>
        <v/>
      </c>
      <c r="DR538" s="14" t="str">
        <f t="shared" ca="1" si="9855"/>
        <v/>
      </c>
      <c r="DS538" s="14" t="str">
        <f t="shared" ca="1" si="9856"/>
        <v/>
      </c>
      <c r="DZ538" s="14" t="b">
        <f t="shared" ca="1" si="9857"/>
        <v>0</v>
      </c>
      <c r="EA538" s="14" t="str">
        <f t="shared" ca="1" si="9858"/>
        <v>Did 1st specialist request lumbo-sacral spinal cord CT scan (q_149c)</v>
      </c>
      <c r="EB538" s="14" t="str">
        <f t="shared" ca="1" si="9859"/>
        <v xml:space="preserve">Values must be numeric. </v>
      </c>
      <c r="EC538" s="14" t="str">
        <f t="shared" ca="1" si="9860"/>
        <v xml:space="preserve">Did 1st specialist request lumbo-sacral spinal cord CT scan (q_149c): Values must be numeric. </v>
      </c>
      <c r="ED538" s="14" t="str">
        <f t="shared" ca="1" si="9861"/>
        <v/>
      </c>
      <c r="EE538" s="14" t="str">
        <f t="shared" ca="1" si="9862"/>
        <v>Values must be numeric</v>
      </c>
      <c r="EF538" s="14" t="str">
        <f t="shared" ca="1" si="9863"/>
        <v/>
      </c>
      <c r="EG538" s="14" t="str">
        <f t="shared" ca="1" si="9864"/>
        <v/>
      </c>
      <c r="EM538" s="14" t="b">
        <f t="shared" ca="1" si="9865"/>
        <v>1</v>
      </c>
      <c r="EN538" s="14">
        <f t="shared" ca="1" si="9866"/>
        <v>506</v>
      </c>
      <c r="EO538" s="14" t="str">
        <f t="shared" ca="1" si="9867"/>
        <v>q_149c</v>
      </c>
      <c r="EP538" s="14" t="str">
        <f t="shared" ca="1" si="9868"/>
        <v xml:space="preserve">Did 1st specialist request lumbo-sacral spinal cord CT scan (q_149c): Values must be numeric. </v>
      </c>
      <c r="EQ538" s="14" t="str">
        <f t="shared" ca="1" si="9869"/>
        <v/>
      </c>
    </row>
    <row r="539" spans="2:147" s="14" customFormat="1">
      <c r="B539" s="14" t="str">
        <f t="shared" ca="1" si="9795"/>
        <v/>
      </c>
      <c r="C539" s="14">
        <f t="shared" ca="1" si="9796"/>
        <v>507</v>
      </c>
      <c r="D539" s="14">
        <f t="shared" si="9797"/>
        <v>537</v>
      </c>
      <c r="E539" s="14" t="str">
        <f t="shared" ca="1" si="9798"/>
        <v>D</v>
      </c>
      <c r="F539" s="14" t="str">
        <f t="shared" ca="1" si="9799"/>
        <v>q_149d</v>
      </c>
      <c r="G539" s="14" t="str">
        <f t="shared" ca="1" si="9800"/>
        <v>Did 1st specialist request brain MRI</v>
      </c>
      <c r="H539" s="14" t="b">
        <f t="shared" ca="1" si="9801"/>
        <v>1</v>
      </c>
      <c r="I539" s="14" t="str">
        <f ca="1">IF($H539,ADDRESS(3,(D539+1)*2-1,4,,"["&amp;wew!$G$7&amp;"]"&amp;_sheetname_labels)&amp;":"&amp;ADDRESS(2+ster!$B$20,(D539+1)*2-1,4),"")</f>
        <v>[DBTemplate.xlsm]labels!AOI3:AOI61</v>
      </c>
      <c r="J539" s="14">
        <f t="array" aca="1" ref="J539" ca="1">IF(H539,MAX(0,MAX(IF(INDIRECT(I539)&lt;&gt;"",ROW(INDIRECT(I539)),""))-2),"")</f>
        <v>2</v>
      </c>
      <c r="K539" s="14" t="str">
        <f ca="1">IF($H539,IF($J539&gt;0,ADDRESS(3,(D539+1)*2-1,4,,"["&amp;wew!$G$7&amp;"]"&amp;_sheetname_labels)&amp;":"&amp;ADDRESS(2+J539,(D539+1)*2-1,4),""),"")</f>
        <v>[DBTemplate.xlsm]labels!AOI3:AOI4</v>
      </c>
      <c r="L539" s="14" t="str">
        <f ca="1">IF($H539,IF($J539&gt;0,ADDRESS(3,(D539+1)*2,4,,"["&amp;wew!$G$7&amp;"]"&amp;_sheetname_labels)&amp;":"&amp;ADDRESS(2+J539,(D539+1)*2,4),""),"")</f>
        <v>[DBTemplate.xlsm]labels!AOJ3:AOJ4</v>
      </c>
      <c r="M539" s="14">
        <f t="shared" ca="1" si="9802"/>
        <v>0</v>
      </c>
      <c r="N539" s="14">
        <f t="shared" ca="1" si="9803"/>
        <v>2</v>
      </c>
      <c r="O539" s="14" t="str">
        <f t="shared" ca="1" si="9804"/>
        <v>q_149d</v>
      </c>
      <c r="P539" s="14" t="str">
        <f t="shared" ca="1" si="9805"/>
        <v>Did 1st specialist request brain MRI</v>
      </c>
      <c r="Q539" s="14" t="str">
        <f ca="1">IF($BP539,ADDRESS(3,D539+1,4,,"["&amp;wew!$G$7&amp;"]"&amp;_sheetname_dataframe)&amp;":"&amp;ADDRESS(2+ster!$C$14,D539+1,4),"")</f>
        <v>[DBTemplate.xlsm]data_frame!TR3:TR3</v>
      </c>
      <c r="R539" s="14" t="str">
        <f>IF($BP539,IF(MID(_xll.FORMULATEXT(INDEX(INDIRECT(Q539),1)),1,1)="=", _xll.FORMULATEXT(INDEX(INDIRECT(Q539),1),2,TRUE),""),"")</f>
        <v/>
      </c>
      <c r="S539" s="14">
        <f t="array" aca="1" ref="S539" ca="1">IF(H539,SUM(IF((IFERROR(INDIRECT(Q539)&lt;&gt;"",FALSE))*(INDIRECT(ster!$D$14)&lt;&gt;""),1,0)),"")</f>
        <v>1</v>
      </c>
      <c r="T539" s="14">
        <f t="array" aca="1" ref="T539" ca="1">IF(H539,IF(M539&gt;0,SUM(IFERROR(1*(MATCH(INDIRECT(Q539),INDIRECT(K539),0)&gt;0),0)*(INDIRECT(ster!$D$14)&lt;&gt;"")*NOT(ISNUMBER(INDIRECT(Q539)))),0),"")</f>
        <v>0</v>
      </c>
      <c r="U539" s="14">
        <f t="array" aca="1" ref="U539" ca="1">IF(H539,SUM((IFERROR(INDIRECT(Q539)="",FALSE))*(INDIRECT(ster!$D$14)&lt;&gt;"")),"")</f>
        <v>0</v>
      </c>
      <c r="V539" s="14">
        <f t="array" aca="1" ref="V539" ca="1">IF(H539,SUM((IFERROR(INDIRECT(Q539)="#ąś",TRUE))*(INDIRECT(ster!$D$14)&lt;&gt;"")),"")</f>
        <v>0</v>
      </c>
      <c r="W539" s="14">
        <f t="array" aca="1" ref="W539" ca="1">IF(H539,SUM(ISNUMBER(INDIRECT(Q539))*(INDIRECT(ster!$D$14)&lt;&gt;"")),"")</f>
        <v>1</v>
      </c>
      <c r="X539" s="14">
        <f t="array" aca="1" ref="X539" ca="1">IF(AND(H539,W539&gt;0),IF(wew!$B$3,MIN(IF((INDIRECT(ster!$D$14)&lt;&gt;"")*IFERROR(INDIRECT($Q539)&lt;&gt;"",FALSE),IFERROR(INDIRECT($Q539),"X"),"X")),"&lt;włącz podświetlanie wartości&gt;"),"—")</f>
        <v>2</v>
      </c>
      <c r="Y539" s="14">
        <f t="array" aca="1" ref="Y539" ca="1">IF(AND(H539,W539&gt;0),IF(wew!$B$3,MAX(IF((INDIRECT(ster!$D$14)&lt;&gt;"")*IFERROR(INDIRECT($Q539)&lt;&gt;"",FALSE),IFERROR(INDIRECT($Q539),"X"),"X")),"&lt;włącz podświetlanie wartości&gt;"),"—")</f>
        <v>2</v>
      </c>
      <c r="Z539" s="14">
        <f t="shared" ca="1" si="9806"/>
        <v>0</v>
      </c>
      <c r="AA539" s="12">
        <f t="shared" ca="1" si="9807"/>
        <v>1</v>
      </c>
      <c r="AB539" s="17">
        <f t="array" aca="1" ref="AB539" ca="1">IF(H539,IF(W539&gt;0,SUM((INDIRECT(ster!$D$14)&lt;&gt;"")*IFERROR((INDIRECT(Q539)&lt;&gt;"")*(INDIRECT(Q539)=INT(INDIRECT(Q539))),0)),0),"")</f>
        <v>1</v>
      </c>
      <c r="AC539" s="17">
        <f t="array" aca="1" ref="AC539" ca="1">IF(H539,W539-AB539,"")</f>
        <v>0</v>
      </c>
      <c r="AD539" s="17">
        <f t="shared" ca="1" si="9808"/>
        <v>1</v>
      </c>
      <c r="AE539" s="17" t="b">
        <f t="shared" ca="1" si="9809"/>
        <v>0</v>
      </c>
      <c r="AF539" s="17" t="str">
        <f ca="1">IF(AE539,IF($H539,ADDRESS(3,D539+2,4,,"["&amp;wew!$G$7&amp;"]"&amp;_sheetname_dataframe)&amp;":"&amp;ADDRESS(2+ster!$C$14,D539+2,4),""),"")</f>
        <v/>
      </c>
      <c r="AG539" s="17" t="str">
        <f t="shared" ca="1" si="9810"/>
        <v/>
      </c>
      <c r="AH539" s="17" t="b">
        <f t="shared" ca="1" si="9811"/>
        <v>0</v>
      </c>
      <c r="AI539" s="17" t="str">
        <f ca="1">IF(AH539,IF($H539,ADDRESS(3,D539+3,4,,"["&amp;wew!$G$7&amp;"]"&amp;_sheetname_dataframe)&amp;":"&amp;ADDRESS(2+ster!$C$14,D539+3,4),""),"")</f>
        <v/>
      </c>
      <c r="AJ539" s="17" t="str">
        <f t="shared" ca="1" si="9812"/>
        <v/>
      </c>
      <c r="AK539" s="17" t="b">
        <f t="shared" ca="1" si="9813"/>
        <v>0</v>
      </c>
      <c r="AL539" s="17" t="b">
        <f t="shared" ca="1" si="9814"/>
        <v>0</v>
      </c>
      <c r="AM539" s="17" t="b">
        <f t="shared" ca="1" si="9815"/>
        <v>0</v>
      </c>
      <c r="AN539" s="17">
        <f t="shared" ca="1" si="9816"/>
        <v>0</v>
      </c>
      <c r="AO539" s="24" t="str">
        <f t="shared" ca="1" si="9817"/>
        <v/>
      </c>
      <c r="AP539" s="24" t="str">
        <f t="shared" ca="1" si="9818"/>
        <v/>
      </c>
      <c r="AQ539" s="17" t="b">
        <f t="shared" ca="1" si="9819"/>
        <v>0</v>
      </c>
      <c r="AR539" s="17" t="b">
        <f t="shared" ca="1" si="9820"/>
        <v>0</v>
      </c>
      <c r="AS539" s="17" t="b">
        <f t="shared" ca="1" si="9821"/>
        <v>0</v>
      </c>
      <c r="AT539" s="17" t="b">
        <f t="shared" ca="1" si="9822"/>
        <v>0</v>
      </c>
      <c r="AU539" s="17" t="b">
        <f t="shared" ca="1" si="9823"/>
        <v>1</v>
      </c>
      <c r="AV539" s="17" t="b">
        <f t="shared" ca="1" si="9824"/>
        <v>0</v>
      </c>
      <c r="AW539" s="17" t="b">
        <f t="shared" ca="1" si="9825"/>
        <v>1</v>
      </c>
      <c r="AX539" s="14" t="b">
        <f t="array" aca="1" ref="AX539" ca="1">IF(H539,N539&gt;0,"")</f>
        <v>1</v>
      </c>
      <c r="AY539" s="17" t="str">
        <f t="shared" ca="1" si="9826"/>
        <v>C3:C4</v>
      </c>
      <c r="AZ539" s="17" t="b">
        <f t="array" aca="1" ref="AZ539" ca="1">IF(AY539&lt;&gt;"",SUM(1*ISERROR(MATCH(INDIRECT(AY539),INDIRECT(K539),0)))=0,"")</f>
        <v>1</v>
      </c>
      <c r="BA539" s="17" t="b">
        <f t="shared" ca="1" si="9827"/>
        <v>1</v>
      </c>
      <c r="BB539" s="17" t="b">
        <v>0</v>
      </c>
      <c r="BC539" s="17" t="b">
        <f t="shared" ca="1" si="9828"/>
        <v>1</v>
      </c>
      <c r="BD539" s="17" t="b">
        <f t="shared" ca="1" si="9829"/>
        <v>0</v>
      </c>
      <c r="BE539" s="17" t="b">
        <f t="shared" ca="1" si="9830"/>
        <v>0</v>
      </c>
      <c r="BF539" s="17" t="b">
        <f t="shared" ca="1" si="9831"/>
        <v>0</v>
      </c>
      <c r="BG539" s="17" t="b">
        <f t="shared" ca="1" si="9832"/>
        <v>0</v>
      </c>
      <c r="BH539" s="17" t="b">
        <f t="shared" ca="1" si="9833"/>
        <v>1</v>
      </c>
      <c r="BI539" s="17">
        <f t="shared" ca="1" si="9834"/>
        <v>2</v>
      </c>
      <c r="BJ539" s="17" t="b">
        <f t="shared" ca="1" si="9835"/>
        <v>0</v>
      </c>
      <c r="BK539" s="17" t="str">
        <f t="shared" ca="1" si="9836"/>
        <v/>
      </c>
      <c r="BL539" s="17" t="str">
        <f t="shared" ca="1" si="9837"/>
        <v/>
      </c>
      <c r="BM539" s="17" t="str">
        <f t="shared" ca="1" si="9838"/>
        <v>F</v>
      </c>
      <c r="BN539" s="17" t="str">
        <f t="shared" ca="1" si="9839"/>
        <v>F</v>
      </c>
      <c r="BO539" s="17" t="str">
        <f t="shared" ca="1" si="9840"/>
        <v>N</v>
      </c>
      <c r="BP539" s="14" t="b">
        <f t="shared" ca="1" si="9841"/>
        <v>1</v>
      </c>
      <c r="BQ539" s="35"/>
      <c r="BX539" s="16"/>
      <c r="BY539" s="16"/>
      <c r="BZ539" s="16"/>
      <c r="CA539" s="16"/>
      <c r="CB539" s="16"/>
      <c r="CC539" s="16"/>
      <c r="CD539" s="16"/>
      <c r="CE539" s="16"/>
      <c r="CF539" s="16"/>
      <c r="CN539" s="14">
        <f ca="1">IF(H539,IFERROR(IsVariableNameLegal(O539),0),0)</f>
        <v>0</v>
      </c>
      <c r="CO539" s="14" t="str">
        <f t="array" aca="1" ref="CO539" ca="1">IF(H539,IF(COUNTIF(INDIRECT(wew!$C$13),O539)&gt;1,TRIM(SUBSTITUTE(_xll.MCONCAT(IF((INDIRECT(wew!$C$13)=O539)*(COLUMN(INDIRECT(wew!$C$13))&lt;&gt;D539+1),-1+COLUMN(INDIRECT(wew!$C$13)),"")," "),"  "," ")),""),"")</f>
        <v/>
      </c>
      <c r="CP539" s="14" t="str">
        <f t="array" aca="1" ref="CP539" ca="1">IF(P539&lt;&gt;"",IF(LEN(P539)&gt;150,1,""),"")</f>
        <v/>
      </c>
      <c r="CQ539" s="14" t="str">
        <f t="array" aca="1" ref="CQ539" ca="1">IF(AND(H539,NOT(ster!$J$3)),IF(COUNTIF(INDIRECT(wew!$C$15),P539)&gt;1,TRIM(SUBSTITUTE(_xll.MCONCAT(IF((INDIRECT(wew!$C$15)=P539)*(COLUMN(INDIRECT(wew!$C$15))&lt;&gt;D539+1),-1+COLUMN(INDIRECT(wew!$C$15)),"")," "),"  "," ")),""),"")</f>
        <v/>
      </c>
      <c r="CR539" s="14" t="str">
        <f t="array" aca="1" ref="CR539" ca="1">IF(H539,IF(AND(W539&gt;0,AO539&lt;&gt;""),TRIM(SUBSTITUTE(_xll.MCONCAT(IFERROR(IF(ISNUMBER(INDIRECT(Q539)),IF((INDIRECT(ster!$D$14)&lt;&gt;"")*(INDIRECT(Q539)&lt;AO539),INDIRECT(ster!$D$14) &amp; ": " &amp;  SUBSTITUTE(IF( AV539,IFERROR(TEXT(INDIRECT(Q539),"rrrr-mm-dd") &amp;" (" &amp; INDIRECT(Q539) &amp;")",INDIRECT(Q539)),INDIRECT(Q539))," "," "),""),""),"")," "),"  "," ")),""),"")</f>
        <v/>
      </c>
      <c r="CS539" s="14" t="str">
        <f t="array" aca="1" ref="CS539" ca="1">IF(H539,IF(AND(W539&gt;0,AP539&lt;&gt;""),TRIM(SUBSTITUTE(_xll.MCONCAT(IFERROR(IF(ISNUMBER(INDIRECT(Q539)),IF((INDIRECT(ster!$D$14)&lt;&gt;"")*(INDIRECT(Q539)&gt;AP539),INDIRECT(ster!$D$14) &amp; ": " &amp;  SUBSTITUTE(IF( AV539,IFERROR(TEXT(INDIRECT(Q539),"rrrr-mm-dd")&amp;" (" &amp; INDIRECT(Q539) &amp;")",INDIRECT(Q539)),INDIRECT(Q539))," "," "),""),""),"")," "),"  "," ")),""),"")</f>
        <v/>
      </c>
      <c r="CT539" s="14" t="str">
        <f t="array" aca="1" ref="CT539" ca="1">IF(H539,IF(AND(N539&gt;0,AR539),TRIM(SUBSTITUTE(_xll.MCONCAT(IFERROR(IF(ISNUMBER(INDIRECT(Q539)),IF((INDIRECT(ster!$D$14)&lt;&gt;"")*(IFERROR(0*(MATCH(INDIRECT(Q539),INDIRECT(K539),0)&gt;0),1)),INDIRECT(ster!$D$14) &amp; ": " &amp;  SUBSTITUTE(IF( AV539,IFERROR(TEXT(INDIRECT(Q539),"rrrr-mm-dd")&amp;" (" &amp; INDIRECT(Q539) &amp;")",INDIRECT(Q539)),INDIRECT(Q539))," "," "),""),""),"")," "),"  "," ")),""),"")</f>
        <v/>
      </c>
      <c r="CU539" s="14" t="str">
        <f t="array" aca="1" ref="CU539" ca="1">IF(H539,IF(AND(V539&gt;0),TRIM(SUBSTITUTE(_xll.MCONCAT(IF((INDIRECT(ster!$D$14)&lt;&gt;"")*(IFERROR(0*(INDIRECT(Q539)&lt;&gt;""),1)),INDIRECT(ster!$D$14),"")," "),"  "," ")),""),"")</f>
        <v/>
      </c>
      <c r="CV539" s="14" t="str">
        <f t="array" aca="1" ref="CV539" ca="1">IF(H539,IF(AS539,
TRIM(SUBSTITUTE(_xll.MCONCAT(IF(
   (INDIRECT(ster!$D$14)&lt;&gt;"")*
   ((INDIRECT(Q539)="")+
      NOT(ISNUMBER(INDIRECT(Q539)))*
      NOT(ISERROR(MATCH(INDIRECT(Q539),INDIRECT(K539),0)))
    ),
      INDIRECT(ster!$D$14),
   "")," "),"  "," ")),
""),"")</f>
        <v/>
      </c>
      <c r="CW539" s="14" t="str">
        <f t="array" aca="1" ref="CW539" ca="1">IF(H539,IF(AND(AQ539),TRIM(SUBSTITUTE(_xll.MCONCAT(IFERROR(IF(ISNUMBER(INDIRECT(Q539)),IF((INDIRECT(ster!$D$14)&lt;&gt;"")*(INDIRECT(Q539)&lt;&gt;INT(INDIRECT(Q539))),INDIRECT(ster!$D$14) &amp; ": " &amp; INDIRECT(Q539),""),""),"")," "),"  "," ")),""),"")</f>
        <v/>
      </c>
      <c r="CX539" s="14" t="str">
        <f t="array" aca="1" ref="CX539" ca="1">IF(H539,IF(OR(AU539,AV539),TRIM(SUBSTITUTE(_xll.MCONCAT(IF((INDIRECT(ster!$D$14)&lt;&gt;"")*NOT(ISNUMBER(INDIRECT(Q539))),IF(ISERROR(MATCH(INDIRECT(Q539),INDIRECT(K539),0)),IFERROR(IF(INDIRECT(Q539)&lt;&gt;"",INDIRECT(ster!$D$14) &amp; ": " &amp; SUBSTITUTE(INDIRECT(Q539)," "," "),""),""),""),"")," "),"  "," ")),""),"")</f>
        <v/>
      </c>
      <c r="CY539" s="14" t="str">
        <f t="array" aca="1" ref="CY539" ca="1">IF(H539,IF(AE539,TRIM(SUBSTITUTE(_xll.MCONCAT(IF((INDIRECT(ster!$D$14)&lt;&gt;"")*IFERROR(NOT(INDIRECT(AF539)),FALSE),IF(ISERROR(MATCH(INDIRECT(Q539),INDIRECT(K539),0)),IFERROR(IF(INDIRECT(Q539)&lt;&gt;"",INDIRECT(ster!$D$14)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CZ539" s="14" t="str">
        <f t="array" aca="1" ref="CZ539" ca="1">IF(H539,IF(AH539,TRIM(SUBSTITUTE(_xll.MCONCAT(IF((INDIRECT(ster!$D$14)&lt;&gt;"")*IFERROR(NOT(INDIRECT(AI539)),FALSE),IF(ISERROR(MATCH(INDIRECT(Q539),INDIRECT(K539),0)),IFERROR(IF(INDIRECT(Q539)&lt;&gt;"",INDIRECT(ster!$D$14)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DC539" s="14" t="str">
        <f ca="1">SUBSTITUTE(SUBSTITUTE(SUBSTITUTE(SUBSTITUTE(_xll.MCONCAT(DG539:DS539,"■"),"■■","■"),"■■","■"),"■■","■"),"■■","■")</f>
        <v>■</v>
      </c>
      <c r="DD539" s="14" t="str">
        <f t="shared" ca="1" si="9842"/>
        <v/>
      </c>
      <c r="DE539" s="14" t="str">
        <f t="shared" ca="1" si="9843"/>
        <v/>
      </c>
      <c r="DF539" s="14" t="str">
        <f t="shared" ca="1" si="9844"/>
        <v/>
      </c>
      <c r="DG539" s="14" t="str">
        <f t="shared" ca="1" si="9845"/>
        <v/>
      </c>
      <c r="DH539" s="14" t="str">
        <f t="shared" ca="1" si="9846"/>
        <v/>
      </c>
      <c r="DI539" s="14" t="str">
        <f t="shared" ca="1" si="9847"/>
        <v/>
      </c>
      <c r="DJ539" s="14" t="str">
        <f t="shared" ca="1" si="9848"/>
        <v/>
      </c>
      <c r="DK539" s="14" t="str">
        <f t="shared" ca="1" si="9849"/>
        <v/>
      </c>
      <c r="DL539" s="14" t="str">
        <f t="shared" ca="1" si="9850"/>
        <v/>
      </c>
      <c r="DM539" s="14" t="str">
        <f t="shared" ca="1" si="9851"/>
        <v/>
      </c>
      <c r="DN539" s="14" t="str">
        <f t="array" aca="1" ref="DN539" ca="1">IF(CU539&lt;&gt;"","There are errors in the entered values in the following cases: " &amp;SUBSTITUTE(CU539," ",", "),"")</f>
        <v/>
      </c>
      <c r="DO539" s="14" t="str">
        <f t="shared" ca="1" si="9852"/>
        <v/>
      </c>
      <c r="DP539" s="14" t="str">
        <f t="shared" ca="1" si="9853"/>
        <v/>
      </c>
      <c r="DQ539" s="14" t="str">
        <f t="shared" ca="1" si="9854"/>
        <v/>
      </c>
      <c r="DR539" s="14" t="str">
        <f t="shared" ca="1" si="9855"/>
        <v/>
      </c>
      <c r="DS539" s="14" t="str">
        <f t="shared" ca="1" si="9856"/>
        <v/>
      </c>
      <c r="DZ539" s="14" t="b">
        <f t="shared" ca="1" si="9857"/>
        <v>0</v>
      </c>
      <c r="EA539" s="14" t="str">
        <f t="shared" ca="1" si="9858"/>
        <v>Did 1st specialist request brain MRI (q_149d)</v>
      </c>
      <c r="EB539" s="14" t="str">
        <f t="shared" ca="1" si="9859"/>
        <v xml:space="preserve">Values must be numeric. </v>
      </c>
      <c r="EC539" s="14" t="str">
        <f t="shared" ca="1" si="9860"/>
        <v xml:space="preserve">Did 1st specialist request brain MRI (q_149d): Values must be numeric. </v>
      </c>
      <c r="ED539" s="14" t="str">
        <f t="shared" ca="1" si="9861"/>
        <v/>
      </c>
      <c r="EE539" s="14" t="str">
        <f t="shared" ca="1" si="9862"/>
        <v>Values must be numeric</v>
      </c>
      <c r="EF539" s="14" t="str">
        <f t="shared" ca="1" si="9863"/>
        <v/>
      </c>
      <c r="EG539" s="14" t="str">
        <f t="shared" ca="1" si="9864"/>
        <v/>
      </c>
      <c r="EM539" s="14" t="b">
        <f t="shared" ca="1" si="9865"/>
        <v>1</v>
      </c>
      <c r="EN539" s="14">
        <f t="shared" ca="1" si="9866"/>
        <v>507</v>
      </c>
      <c r="EO539" s="14" t="str">
        <f t="shared" ca="1" si="9867"/>
        <v>q_149d</v>
      </c>
      <c r="EP539" s="14" t="str">
        <f t="shared" ca="1" si="9868"/>
        <v xml:space="preserve">Did 1st specialist request brain MRI (q_149d): Values must be numeric. </v>
      </c>
      <c r="EQ539" s="14" t="str">
        <f t="shared" ca="1" si="9869"/>
        <v/>
      </c>
    </row>
    <row r="540" spans="2:147" s="14" customFormat="1">
      <c r="B540" s="14" t="str">
        <f t="shared" ca="1" si="9795"/>
        <v/>
      </c>
      <c r="C540" s="14">
        <f t="shared" ca="1" si="9796"/>
        <v>508</v>
      </c>
      <c r="D540" s="14">
        <f t="shared" si="9797"/>
        <v>538</v>
      </c>
      <c r="E540" s="14" t="str">
        <f t="shared" ca="1" si="9798"/>
        <v>D</v>
      </c>
      <c r="F540" s="14" t="str">
        <f t="shared" ca="1" si="9799"/>
        <v>q_149e</v>
      </c>
      <c r="G540" s="14" t="str">
        <f t="shared" ca="1" si="9800"/>
        <v>Did 1st specialist request cervical spinal cord MRI</v>
      </c>
      <c r="H540" s="14" t="b">
        <f t="shared" ca="1" si="9801"/>
        <v>1</v>
      </c>
      <c r="I540" s="14" t="str">
        <f ca="1">IF($H540,ADDRESS(3,(D540+1)*2-1,4,,"["&amp;wew!$G$7&amp;"]"&amp;_sheetname_labels)&amp;":"&amp;ADDRESS(2+ster!$B$20,(D540+1)*2-1,4),"")</f>
        <v>[DBTemplate.xlsm]labels!AOK3:AOK61</v>
      </c>
      <c r="J540" s="14">
        <f t="array" aca="1" ref="J540" ca="1">IF(H540,MAX(0,MAX(IF(INDIRECT(I540)&lt;&gt;"",ROW(INDIRECT(I540)),""))-2),"")</f>
        <v>2</v>
      </c>
      <c r="K540" s="14" t="str">
        <f ca="1">IF($H540,IF($J540&gt;0,ADDRESS(3,(D540+1)*2-1,4,,"["&amp;wew!$G$7&amp;"]"&amp;_sheetname_labels)&amp;":"&amp;ADDRESS(2+J540,(D540+1)*2-1,4),""),"")</f>
        <v>[DBTemplate.xlsm]labels!AOK3:AOK4</v>
      </c>
      <c r="L540" s="14" t="str">
        <f ca="1">IF($H540,IF($J540&gt;0,ADDRESS(3,(D540+1)*2,4,,"["&amp;wew!$G$7&amp;"]"&amp;_sheetname_labels)&amp;":"&amp;ADDRESS(2+J540,(D540+1)*2,4),""),"")</f>
        <v>[DBTemplate.xlsm]labels!AOL3:AOL4</v>
      </c>
      <c r="M540" s="14">
        <f t="shared" ca="1" si="9802"/>
        <v>0</v>
      </c>
      <c r="N540" s="14">
        <f t="shared" ca="1" si="9803"/>
        <v>2</v>
      </c>
      <c r="O540" s="14" t="str">
        <f t="shared" ca="1" si="9804"/>
        <v>q_149e</v>
      </c>
      <c r="P540" s="14" t="str">
        <f t="shared" ca="1" si="9805"/>
        <v>Did 1st specialist request cervical spinal cord MRI</v>
      </c>
      <c r="Q540" s="14" t="str">
        <f ca="1">IF($BP540,ADDRESS(3,D540+1,4,,"["&amp;wew!$G$7&amp;"]"&amp;_sheetname_dataframe)&amp;":"&amp;ADDRESS(2+ster!$C$14,D540+1,4),"")</f>
        <v>[DBTemplate.xlsm]data_frame!TS3:TS3</v>
      </c>
      <c r="R540" s="14" t="str">
        <f>IF($BP540,IF(MID(_xll.FORMULATEXT(INDEX(INDIRECT(Q540),1)),1,1)="=", _xll.FORMULATEXT(INDEX(INDIRECT(Q540),1),2,TRUE),""),"")</f>
        <v/>
      </c>
      <c r="S540" s="14">
        <f t="array" aca="1" ref="S540" ca="1">IF(H540,SUM(IF((IFERROR(INDIRECT(Q540)&lt;&gt;"",FALSE))*(INDIRECT(ster!$D$14)&lt;&gt;""),1,0)),"")</f>
        <v>1</v>
      </c>
      <c r="T540" s="14">
        <f t="array" aca="1" ref="T540" ca="1">IF(H540,IF(M540&gt;0,SUM(IFERROR(1*(MATCH(INDIRECT(Q540),INDIRECT(K540),0)&gt;0),0)*(INDIRECT(ster!$D$14)&lt;&gt;"")*NOT(ISNUMBER(INDIRECT(Q540)))),0),"")</f>
        <v>0</v>
      </c>
      <c r="U540" s="14">
        <f t="array" aca="1" ref="U540" ca="1">IF(H540,SUM((IFERROR(INDIRECT(Q540)="",FALSE))*(INDIRECT(ster!$D$14)&lt;&gt;"")),"")</f>
        <v>0</v>
      </c>
      <c r="V540" s="14">
        <f t="array" aca="1" ref="V540" ca="1">IF(H540,SUM((IFERROR(INDIRECT(Q540)="#ąś",TRUE))*(INDIRECT(ster!$D$14)&lt;&gt;"")),"")</f>
        <v>0</v>
      </c>
      <c r="W540" s="14">
        <f t="array" aca="1" ref="W540" ca="1">IF(H540,SUM(ISNUMBER(INDIRECT(Q540))*(INDIRECT(ster!$D$14)&lt;&gt;"")),"")</f>
        <v>1</v>
      </c>
      <c r="X540" s="14">
        <f t="array" aca="1" ref="X540" ca="1">IF(AND(H540,W540&gt;0),IF(wew!$B$3,MIN(IF((INDIRECT(ster!$D$14)&lt;&gt;"")*IFERROR(INDIRECT($Q540)&lt;&gt;"",FALSE),IFERROR(INDIRECT($Q540),"X"),"X")),"&lt;włącz podświetlanie wartości&gt;"),"—")</f>
        <v>2</v>
      </c>
      <c r="Y540" s="14">
        <f t="array" aca="1" ref="Y540" ca="1">IF(AND(H540,W540&gt;0),IF(wew!$B$3,MAX(IF((INDIRECT(ster!$D$14)&lt;&gt;"")*IFERROR(INDIRECT($Q540)&lt;&gt;"",FALSE),IFERROR(INDIRECT($Q540),"X"),"X")),"&lt;włącz podświetlanie wartości&gt;"),"—")</f>
        <v>2</v>
      </c>
      <c r="Z540" s="14">
        <f t="shared" ca="1" si="9806"/>
        <v>0</v>
      </c>
      <c r="AA540" s="12">
        <f t="shared" ca="1" si="9807"/>
        <v>1</v>
      </c>
      <c r="AB540" s="17">
        <f t="array" aca="1" ref="AB540" ca="1">IF(H540,IF(W540&gt;0,SUM((INDIRECT(ster!$D$14)&lt;&gt;"")*IFERROR((INDIRECT(Q540)&lt;&gt;"")*(INDIRECT(Q540)=INT(INDIRECT(Q540))),0)),0),"")</f>
        <v>1</v>
      </c>
      <c r="AC540" s="17">
        <f t="array" aca="1" ref="AC540" ca="1">IF(H540,W540-AB540,"")</f>
        <v>0</v>
      </c>
      <c r="AD540" s="17">
        <f t="shared" ca="1" si="9808"/>
        <v>1</v>
      </c>
      <c r="AE540" s="17" t="b">
        <f t="shared" ca="1" si="9809"/>
        <v>0</v>
      </c>
      <c r="AF540" s="17" t="str">
        <f ca="1">IF(AE540,IF($H540,ADDRESS(3,D540+2,4,,"["&amp;wew!$G$7&amp;"]"&amp;_sheetname_dataframe)&amp;":"&amp;ADDRESS(2+ster!$C$14,D540+2,4),""),"")</f>
        <v/>
      </c>
      <c r="AG540" s="17" t="str">
        <f t="shared" ca="1" si="9810"/>
        <v/>
      </c>
      <c r="AH540" s="17" t="b">
        <f t="shared" ca="1" si="9811"/>
        <v>0</v>
      </c>
      <c r="AI540" s="17" t="str">
        <f ca="1">IF(AH540,IF($H540,ADDRESS(3,D540+3,4,,"["&amp;wew!$G$7&amp;"]"&amp;_sheetname_dataframe)&amp;":"&amp;ADDRESS(2+ster!$C$14,D540+3,4),""),"")</f>
        <v/>
      </c>
      <c r="AJ540" s="17" t="str">
        <f t="shared" ca="1" si="9812"/>
        <v/>
      </c>
      <c r="AK540" s="17" t="b">
        <f t="shared" ca="1" si="9813"/>
        <v>0</v>
      </c>
      <c r="AL540" s="17" t="b">
        <f t="shared" ca="1" si="9814"/>
        <v>0</v>
      </c>
      <c r="AM540" s="17" t="b">
        <f t="shared" ca="1" si="9815"/>
        <v>0</v>
      </c>
      <c r="AN540" s="17">
        <f t="shared" ca="1" si="9816"/>
        <v>0</v>
      </c>
      <c r="AO540" s="24" t="str">
        <f t="shared" ca="1" si="9817"/>
        <v/>
      </c>
      <c r="AP540" s="24" t="str">
        <f t="shared" ca="1" si="9818"/>
        <v/>
      </c>
      <c r="AQ540" s="17" t="b">
        <f t="shared" ca="1" si="9819"/>
        <v>0</v>
      </c>
      <c r="AR540" s="17" t="b">
        <f t="shared" ca="1" si="9820"/>
        <v>0</v>
      </c>
      <c r="AS540" s="17" t="b">
        <f t="shared" ca="1" si="9821"/>
        <v>0</v>
      </c>
      <c r="AT540" s="17" t="b">
        <f t="shared" ca="1" si="9822"/>
        <v>0</v>
      </c>
      <c r="AU540" s="17" t="b">
        <f t="shared" ca="1" si="9823"/>
        <v>1</v>
      </c>
      <c r="AV540" s="17" t="b">
        <f t="shared" ca="1" si="9824"/>
        <v>0</v>
      </c>
      <c r="AW540" s="17" t="b">
        <f t="shared" ca="1" si="9825"/>
        <v>1</v>
      </c>
      <c r="AX540" s="14" t="b">
        <f t="array" aca="1" ref="AX540" ca="1">IF(H540,N540&gt;0,"")</f>
        <v>1</v>
      </c>
      <c r="AY540" s="17" t="str">
        <f t="shared" ca="1" si="9826"/>
        <v>C3:C4</v>
      </c>
      <c r="AZ540" s="17" t="b">
        <f t="array" aca="1" ref="AZ540" ca="1">IF(AY540&lt;&gt;"",SUM(1*ISERROR(MATCH(INDIRECT(AY540),INDIRECT(K540),0)))=0,"")</f>
        <v>1</v>
      </c>
      <c r="BA540" s="17" t="b">
        <f t="shared" ca="1" si="9827"/>
        <v>1</v>
      </c>
      <c r="BB540" s="17" t="b">
        <v>0</v>
      </c>
      <c r="BC540" s="17" t="b">
        <f t="shared" ca="1" si="9828"/>
        <v>1</v>
      </c>
      <c r="BD540" s="17" t="b">
        <f t="shared" ca="1" si="9829"/>
        <v>0</v>
      </c>
      <c r="BE540" s="17" t="b">
        <f t="shared" ca="1" si="9830"/>
        <v>0</v>
      </c>
      <c r="BF540" s="17" t="b">
        <f t="shared" ca="1" si="9831"/>
        <v>0</v>
      </c>
      <c r="BG540" s="17" t="b">
        <f t="shared" ca="1" si="9832"/>
        <v>0</v>
      </c>
      <c r="BH540" s="17" t="b">
        <f t="shared" ca="1" si="9833"/>
        <v>1</v>
      </c>
      <c r="BI540" s="17">
        <f t="shared" ca="1" si="9834"/>
        <v>2</v>
      </c>
      <c r="BJ540" s="17" t="b">
        <f t="shared" ca="1" si="9835"/>
        <v>0</v>
      </c>
      <c r="BK540" s="17" t="str">
        <f t="shared" ca="1" si="9836"/>
        <v/>
      </c>
      <c r="BL540" s="17" t="str">
        <f t="shared" ca="1" si="9837"/>
        <v/>
      </c>
      <c r="BM540" s="17" t="str">
        <f t="shared" ca="1" si="9838"/>
        <v>F</v>
      </c>
      <c r="BN540" s="17" t="str">
        <f t="shared" ca="1" si="9839"/>
        <v>F</v>
      </c>
      <c r="BO540" s="17" t="str">
        <f t="shared" ca="1" si="9840"/>
        <v>N</v>
      </c>
      <c r="BP540" s="14" t="b">
        <f t="shared" ca="1" si="9841"/>
        <v>1</v>
      </c>
      <c r="BQ540" s="35"/>
      <c r="BX540" s="16"/>
      <c r="BY540" s="16"/>
      <c r="BZ540" s="16"/>
      <c r="CA540" s="16"/>
      <c r="CB540" s="16"/>
      <c r="CC540" s="16"/>
      <c r="CD540" s="16"/>
      <c r="CE540" s="16"/>
      <c r="CF540" s="16"/>
      <c r="CN540" s="14">
        <f ca="1">IF(H540,IFERROR(IsVariableNameLegal(O540),0),0)</f>
        <v>0</v>
      </c>
      <c r="CO540" s="14" t="str">
        <f t="array" aca="1" ref="CO540" ca="1">IF(H540,IF(COUNTIF(INDIRECT(wew!$C$13),O540)&gt;1,TRIM(SUBSTITUTE(_xll.MCONCAT(IF((INDIRECT(wew!$C$13)=O540)*(COLUMN(INDIRECT(wew!$C$13))&lt;&gt;D540+1),-1+COLUMN(INDIRECT(wew!$C$13)),"")," "),"  "," ")),""),"")</f>
        <v/>
      </c>
      <c r="CP540" s="14" t="str">
        <f t="array" aca="1" ref="CP540" ca="1">IF(P540&lt;&gt;"",IF(LEN(P540)&gt;150,1,""),"")</f>
        <v/>
      </c>
      <c r="CQ540" s="14" t="str">
        <f t="array" aca="1" ref="CQ540" ca="1">IF(AND(H540,NOT(ster!$J$3)),IF(COUNTIF(INDIRECT(wew!$C$15),P540)&gt;1,TRIM(SUBSTITUTE(_xll.MCONCAT(IF((INDIRECT(wew!$C$15)=P540)*(COLUMN(INDIRECT(wew!$C$15))&lt;&gt;D540+1),-1+COLUMN(INDIRECT(wew!$C$15)),"")," "),"  "," ")),""),"")</f>
        <v/>
      </c>
      <c r="CR540" s="14" t="str">
        <f t="array" aca="1" ref="CR540" ca="1">IF(H540,IF(AND(W540&gt;0,AO540&lt;&gt;""),TRIM(SUBSTITUTE(_xll.MCONCAT(IFERROR(IF(ISNUMBER(INDIRECT(Q540)),IF((INDIRECT(ster!$D$14)&lt;&gt;"")*(INDIRECT(Q540)&lt;AO540),INDIRECT(ster!$D$14) &amp; ": " &amp;  SUBSTITUTE(IF( AV540,IFERROR(TEXT(INDIRECT(Q540),"rrrr-mm-dd") &amp;" (" &amp; INDIRECT(Q540) &amp;")",INDIRECT(Q540)),INDIRECT(Q540))," "," "),""),""),"")," "),"  "," ")),""),"")</f>
        <v/>
      </c>
      <c r="CS540" s="14" t="str">
        <f t="array" aca="1" ref="CS540" ca="1">IF(H540,IF(AND(W540&gt;0,AP540&lt;&gt;""),TRIM(SUBSTITUTE(_xll.MCONCAT(IFERROR(IF(ISNUMBER(INDIRECT(Q540)),IF((INDIRECT(ster!$D$14)&lt;&gt;"")*(INDIRECT(Q540)&gt;AP540),INDIRECT(ster!$D$14) &amp; ": " &amp;  SUBSTITUTE(IF( AV540,IFERROR(TEXT(INDIRECT(Q540),"rrrr-mm-dd")&amp;" (" &amp; INDIRECT(Q540) &amp;")",INDIRECT(Q540)),INDIRECT(Q540))," "," "),""),""),"")," "),"  "," ")),""),"")</f>
        <v/>
      </c>
      <c r="CT540" s="14" t="str">
        <f t="array" aca="1" ref="CT540" ca="1">IF(H540,IF(AND(N540&gt;0,AR540),TRIM(SUBSTITUTE(_xll.MCONCAT(IFERROR(IF(ISNUMBER(INDIRECT(Q540)),IF((INDIRECT(ster!$D$14)&lt;&gt;"")*(IFERROR(0*(MATCH(INDIRECT(Q540),INDIRECT(K540),0)&gt;0),1)),INDIRECT(ster!$D$14) &amp; ": " &amp;  SUBSTITUTE(IF( AV540,IFERROR(TEXT(INDIRECT(Q540),"rrrr-mm-dd")&amp;" (" &amp; INDIRECT(Q540) &amp;")",INDIRECT(Q540)),INDIRECT(Q540))," "," "),""),""),"")," "),"  "," ")),""),"")</f>
        <v/>
      </c>
      <c r="CU540" s="14" t="str">
        <f t="array" aca="1" ref="CU540" ca="1">IF(H540,IF(AND(V540&gt;0),TRIM(SUBSTITUTE(_xll.MCONCAT(IF((INDIRECT(ster!$D$14)&lt;&gt;"")*(IFERROR(0*(INDIRECT(Q540)&lt;&gt;""),1)),INDIRECT(ster!$D$14),"")," "),"  "," ")),""),"")</f>
        <v/>
      </c>
      <c r="CV540" s="14" t="str">
        <f t="array" aca="1" ref="CV540" ca="1">IF(H540,IF(AS540,
TRIM(SUBSTITUTE(_xll.MCONCAT(IF(
   (INDIRECT(ster!$D$14)&lt;&gt;"")*
   ((INDIRECT(Q540)="")+
      NOT(ISNUMBER(INDIRECT(Q540)))*
      NOT(ISERROR(MATCH(INDIRECT(Q540),INDIRECT(K540),0)))
    ),
      INDIRECT(ster!$D$14),
   "")," "),"  "," ")),
""),"")</f>
        <v/>
      </c>
      <c r="CW540" s="14" t="str">
        <f t="array" aca="1" ref="CW540" ca="1">IF(H540,IF(AND(AQ540),TRIM(SUBSTITUTE(_xll.MCONCAT(IFERROR(IF(ISNUMBER(INDIRECT(Q540)),IF((INDIRECT(ster!$D$14)&lt;&gt;"")*(INDIRECT(Q540)&lt;&gt;INT(INDIRECT(Q540))),INDIRECT(ster!$D$14) &amp; ": " &amp; INDIRECT(Q540),""),""),"")," "),"  "," ")),""),"")</f>
        <v/>
      </c>
      <c r="CX540" s="14" t="str">
        <f t="array" aca="1" ref="CX540" ca="1">IF(H540,IF(OR(AU540,AV540),TRIM(SUBSTITUTE(_xll.MCONCAT(IF((INDIRECT(ster!$D$14)&lt;&gt;"")*NOT(ISNUMBER(INDIRECT(Q540))),IF(ISERROR(MATCH(INDIRECT(Q540),INDIRECT(K540),0)),IFERROR(IF(INDIRECT(Q540)&lt;&gt;"",INDIRECT(ster!$D$14) &amp; ": " &amp; SUBSTITUTE(INDIRECT(Q540)," "," "),""),""),""),"")," "),"  "," ")),""),"")</f>
        <v/>
      </c>
      <c r="CY540" s="14" t="str">
        <f t="array" aca="1" ref="CY540" ca="1">IF(H540,IF(AE540,TRIM(SUBSTITUTE(_xll.MCONCAT(IF((INDIRECT(ster!$D$14)&lt;&gt;"")*IFERROR(NOT(INDIRECT(AF540)),FALSE),IF(ISERROR(MATCH(INDIRECT(Q540),INDIRECT(K540),0)),IFERROR(IF(INDIRECT(Q540)&lt;&gt;"",INDIRECT(ster!$D$14)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CZ540" s="14" t="str">
        <f t="array" aca="1" ref="CZ540" ca="1">IF(H540,IF(AH540,TRIM(SUBSTITUTE(_xll.MCONCAT(IF((INDIRECT(ster!$D$14)&lt;&gt;"")*IFERROR(NOT(INDIRECT(AI540)),FALSE),IF(ISERROR(MATCH(INDIRECT(Q540),INDIRECT(K540),0)),IFERROR(IF(INDIRECT(Q540)&lt;&gt;"",INDIRECT(ster!$D$14)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DC540" s="14" t="str">
        <f ca="1">SUBSTITUTE(SUBSTITUTE(SUBSTITUTE(SUBSTITUTE(_xll.MCONCAT(DG540:DS540,"■"),"■■","■"),"■■","■"),"■■","■"),"■■","■")</f>
        <v>■</v>
      </c>
      <c r="DD540" s="14" t="str">
        <f t="shared" ca="1" si="9842"/>
        <v/>
      </c>
      <c r="DE540" s="14" t="str">
        <f t="shared" ca="1" si="9843"/>
        <v/>
      </c>
      <c r="DF540" s="14" t="str">
        <f t="shared" ca="1" si="9844"/>
        <v/>
      </c>
      <c r="DG540" s="14" t="str">
        <f t="shared" ca="1" si="9845"/>
        <v/>
      </c>
      <c r="DH540" s="14" t="str">
        <f t="shared" ca="1" si="9846"/>
        <v/>
      </c>
      <c r="DI540" s="14" t="str">
        <f t="shared" ca="1" si="9847"/>
        <v/>
      </c>
      <c r="DJ540" s="14" t="str">
        <f t="shared" ca="1" si="9848"/>
        <v/>
      </c>
      <c r="DK540" s="14" t="str">
        <f t="shared" ca="1" si="9849"/>
        <v/>
      </c>
      <c r="DL540" s="14" t="str">
        <f t="shared" ca="1" si="9850"/>
        <v/>
      </c>
      <c r="DM540" s="14" t="str">
        <f t="shared" ca="1" si="9851"/>
        <v/>
      </c>
      <c r="DN540" s="14" t="str">
        <f t="array" aca="1" ref="DN540" ca="1">IF(CU540&lt;&gt;"","There are errors in the entered values in the following cases: " &amp;SUBSTITUTE(CU540," ",", "),"")</f>
        <v/>
      </c>
      <c r="DO540" s="14" t="str">
        <f t="shared" ca="1" si="9852"/>
        <v/>
      </c>
      <c r="DP540" s="14" t="str">
        <f t="shared" ca="1" si="9853"/>
        <v/>
      </c>
      <c r="DQ540" s="14" t="str">
        <f t="shared" ca="1" si="9854"/>
        <v/>
      </c>
      <c r="DR540" s="14" t="str">
        <f t="shared" ca="1" si="9855"/>
        <v/>
      </c>
      <c r="DS540" s="14" t="str">
        <f t="shared" ca="1" si="9856"/>
        <v/>
      </c>
      <c r="DZ540" s="14" t="b">
        <f t="shared" ca="1" si="9857"/>
        <v>0</v>
      </c>
      <c r="EA540" s="14" t="str">
        <f t="shared" ca="1" si="9858"/>
        <v>Did 1st specialist request cervical spinal cord MRI (q_149e)</v>
      </c>
      <c r="EB540" s="14" t="str">
        <f t="shared" ca="1" si="9859"/>
        <v xml:space="preserve">Values must be numeric. </v>
      </c>
      <c r="EC540" s="14" t="str">
        <f t="shared" ca="1" si="9860"/>
        <v xml:space="preserve">Did 1st specialist request cervical spinal cord MRI (q_149e): Values must be numeric. </v>
      </c>
      <c r="ED540" s="14" t="str">
        <f t="shared" ca="1" si="9861"/>
        <v/>
      </c>
      <c r="EE540" s="14" t="str">
        <f t="shared" ca="1" si="9862"/>
        <v>Values must be numeric</v>
      </c>
      <c r="EF540" s="14" t="str">
        <f t="shared" ca="1" si="9863"/>
        <v/>
      </c>
      <c r="EG540" s="14" t="str">
        <f t="shared" ca="1" si="9864"/>
        <v/>
      </c>
      <c r="EM540" s="14" t="b">
        <f t="shared" ca="1" si="9865"/>
        <v>1</v>
      </c>
      <c r="EN540" s="14">
        <f t="shared" ca="1" si="9866"/>
        <v>508</v>
      </c>
      <c r="EO540" s="14" t="str">
        <f t="shared" ca="1" si="9867"/>
        <v>q_149e</v>
      </c>
      <c r="EP540" s="14" t="str">
        <f t="shared" ca="1" si="9868"/>
        <v xml:space="preserve">Did 1st specialist request cervical spinal cord MRI (q_149e): Values must be numeric. </v>
      </c>
      <c r="EQ540" s="14" t="str">
        <f t="shared" ca="1" si="9869"/>
        <v/>
      </c>
    </row>
    <row r="541" spans="2:147" s="14" customFormat="1">
      <c r="B541" s="14" t="str">
        <f t="shared" ca="1" si="9795"/>
        <v/>
      </c>
      <c r="C541" s="14">
        <f t="shared" ca="1" si="9796"/>
        <v>509</v>
      </c>
      <c r="D541" s="14">
        <f t="shared" si="9797"/>
        <v>539</v>
      </c>
      <c r="E541" s="14" t="str">
        <f t="shared" ca="1" si="9798"/>
        <v>D</v>
      </c>
      <c r="F541" s="14" t="str">
        <f t="shared" ca="1" si="9799"/>
        <v>q_149f</v>
      </c>
      <c r="G541" s="14" t="str">
        <f t="shared" ca="1" si="9800"/>
        <v>Did 1st specialist request thoracic spinal cord MRI</v>
      </c>
      <c r="H541" s="14" t="b">
        <f t="shared" ca="1" si="9801"/>
        <v>1</v>
      </c>
      <c r="I541" s="14" t="str">
        <f ca="1">IF($H541,ADDRESS(3,(D541+1)*2-1,4,,"["&amp;wew!$G$7&amp;"]"&amp;_sheetname_labels)&amp;":"&amp;ADDRESS(2+ster!$B$20,(D541+1)*2-1,4),"")</f>
        <v>[DBTemplate.xlsm]labels!AOM3:AOM61</v>
      </c>
      <c r="J541" s="14">
        <f t="array" aca="1" ref="J541" ca="1">IF(H541,MAX(0,MAX(IF(INDIRECT(I541)&lt;&gt;"",ROW(INDIRECT(I541)),""))-2),"")</f>
        <v>2</v>
      </c>
      <c r="K541" s="14" t="str">
        <f ca="1">IF($H541,IF($J541&gt;0,ADDRESS(3,(D541+1)*2-1,4,,"["&amp;wew!$G$7&amp;"]"&amp;_sheetname_labels)&amp;":"&amp;ADDRESS(2+J541,(D541+1)*2-1,4),""),"")</f>
        <v>[DBTemplate.xlsm]labels!AOM3:AOM4</v>
      </c>
      <c r="L541" s="14" t="str">
        <f ca="1">IF($H541,IF($J541&gt;0,ADDRESS(3,(D541+1)*2,4,,"["&amp;wew!$G$7&amp;"]"&amp;_sheetname_labels)&amp;":"&amp;ADDRESS(2+J541,(D541+1)*2,4),""),"")</f>
        <v>[DBTemplate.xlsm]labels!AON3:AON4</v>
      </c>
      <c r="M541" s="14">
        <f t="shared" ca="1" si="9802"/>
        <v>0</v>
      </c>
      <c r="N541" s="14">
        <f t="shared" ca="1" si="9803"/>
        <v>2</v>
      </c>
      <c r="O541" s="14" t="str">
        <f t="shared" ca="1" si="9804"/>
        <v>q_149f</v>
      </c>
      <c r="P541" s="14" t="str">
        <f t="shared" ca="1" si="9805"/>
        <v>Did 1st specialist request thoracic spinal cord MRI</v>
      </c>
      <c r="Q541" s="14" t="str">
        <f ca="1">IF($BP541,ADDRESS(3,D541+1,4,,"["&amp;wew!$G$7&amp;"]"&amp;_sheetname_dataframe)&amp;":"&amp;ADDRESS(2+ster!$C$14,D541+1,4),"")</f>
        <v>[DBTemplate.xlsm]data_frame!TT3:TT3</v>
      </c>
      <c r="R541" s="14" t="str">
        <f>IF($BP541,IF(MID(_xll.FORMULATEXT(INDEX(INDIRECT(Q541),1)),1,1)="=", _xll.FORMULATEXT(INDEX(INDIRECT(Q541),1),2,TRUE),""),"")</f>
        <v/>
      </c>
      <c r="S541" s="14">
        <f t="array" aca="1" ref="S541" ca="1">IF(H541,SUM(IF((IFERROR(INDIRECT(Q541)&lt;&gt;"",FALSE))*(INDIRECT(ster!$D$14)&lt;&gt;""),1,0)),"")</f>
        <v>1</v>
      </c>
      <c r="T541" s="14">
        <f t="array" aca="1" ref="T541" ca="1">IF(H541,IF(M541&gt;0,SUM(IFERROR(1*(MATCH(INDIRECT(Q541),INDIRECT(K541),0)&gt;0),0)*(INDIRECT(ster!$D$14)&lt;&gt;"")*NOT(ISNUMBER(INDIRECT(Q541)))),0),"")</f>
        <v>0</v>
      </c>
      <c r="U541" s="14">
        <f t="array" aca="1" ref="U541" ca="1">IF(H541,SUM((IFERROR(INDIRECT(Q541)="",FALSE))*(INDIRECT(ster!$D$14)&lt;&gt;"")),"")</f>
        <v>0</v>
      </c>
      <c r="V541" s="14">
        <f t="array" aca="1" ref="V541" ca="1">IF(H541,SUM((IFERROR(INDIRECT(Q541)="#ąś",TRUE))*(INDIRECT(ster!$D$14)&lt;&gt;"")),"")</f>
        <v>0</v>
      </c>
      <c r="W541" s="14">
        <f t="array" aca="1" ref="W541" ca="1">IF(H541,SUM(ISNUMBER(INDIRECT(Q541))*(INDIRECT(ster!$D$14)&lt;&gt;"")),"")</f>
        <v>1</v>
      </c>
      <c r="X541" s="14">
        <f t="array" aca="1" ref="X541" ca="1">IF(AND(H541,W541&gt;0),IF(wew!$B$3,MIN(IF((INDIRECT(ster!$D$14)&lt;&gt;"")*IFERROR(INDIRECT($Q541)&lt;&gt;"",FALSE),IFERROR(INDIRECT($Q541),"X"),"X")),"&lt;włącz podświetlanie wartości&gt;"),"—")</f>
        <v>2</v>
      </c>
      <c r="Y541" s="14">
        <f t="array" aca="1" ref="Y541" ca="1">IF(AND(H541,W541&gt;0),IF(wew!$B$3,MAX(IF((INDIRECT(ster!$D$14)&lt;&gt;"")*IFERROR(INDIRECT($Q541)&lt;&gt;"",FALSE),IFERROR(INDIRECT($Q541),"X"),"X")),"&lt;włącz podświetlanie wartości&gt;"),"—")</f>
        <v>2</v>
      </c>
      <c r="Z541" s="14">
        <f t="shared" ca="1" si="9806"/>
        <v>0</v>
      </c>
      <c r="AA541" s="12">
        <f t="shared" ca="1" si="9807"/>
        <v>1</v>
      </c>
      <c r="AB541" s="17">
        <f t="array" aca="1" ref="AB541" ca="1">IF(H541,IF(W541&gt;0,SUM((INDIRECT(ster!$D$14)&lt;&gt;"")*IFERROR((INDIRECT(Q541)&lt;&gt;"")*(INDIRECT(Q541)=INT(INDIRECT(Q541))),0)),0),"")</f>
        <v>1</v>
      </c>
      <c r="AC541" s="17">
        <f t="array" aca="1" ref="AC541" ca="1">IF(H541,W541-AB541,"")</f>
        <v>0</v>
      </c>
      <c r="AD541" s="17">
        <f t="shared" ca="1" si="9808"/>
        <v>1</v>
      </c>
      <c r="AE541" s="17" t="b">
        <f t="shared" ca="1" si="9809"/>
        <v>0</v>
      </c>
      <c r="AF541" s="17" t="str">
        <f ca="1">IF(AE541,IF($H541,ADDRESS(3,D541+2,4,,"["&amp;wew!$G$7&amp;"]"&amp;_sheetname_dataframe)&amp;":"&amp;ADDRESS(2+ster!$C$14,D541+2,4),""),"")</f>
        <v/>
      </c>
      <c r="AG541" s="17" t="str">
        <f t="shared" ca="1" si="9810"/>
        <v/>
      </c>
      <c r="AH541" s="17" t="b">
        <f t="shared" ca="1" si="9811"/>
        <v>0</v>
      </c>
      <c r="AI541" s="17" t="str">
        <f ca="1">IF(AH541,IF($H541,ADDRESS(3,D541+3,4,,"["&amp;wew!$G$7&amp;"]"&amp;_sheetname_dataframe)&amp;":"&amp;ADDRESS(2+ster!$C$14,D541+3,4),""),"")</f>
        <v/>
      </c>
      <c r="AJ541" s="17" t="str">
        <f t="shared" ca="1" si="9812"/>
        <v/>
      </c>
      <c r="AK541" s="17" t="b">
        <f t="shared" ca="1" si="9813"/>
        <v>0</v>
      </c>
      <c r="AL541" s="17" t="b">
        <f t="shared" ca="1" si="9814"/>
        <v>0</v>
      </c>
      <c r="AM541" s="17" t="b">
        <f t="shared" ca="1" si="9815"/>
        <v>0</v>
      </c>
      <c r="AN541" s="17">
        <f t="shared" ca="1" si="9816"/>
        <v>0</v>
      </c>
      <c r="AO541" s="24" t="str">
        <f t="shared" ca="1" si="9817"/>
        <v/>
      </c>
      <c r="AP541" s="24" t="str">
        <f t="shared" ca="1" si="9818"/>
        <v/>
      </c>
      <c r="AQ541" s="17" t="b">
        <f t="shared" ca="1" si="9819"/>
        <v>0</v>
      </c>
      <c r="AR541" s="17" t="b">
        <f t="shared" ca="1" si="9820"/>
        <v>0</v>
      </c>
      <c r="AS541" s="17" t="b">
        <f t="shared" ca="1" si="9821"/>
        <v>0</v>
      </c>
      <c r="AT541" s="17" t="b">
        <f t="shared" ca="1" si="9822"/>
        <v>0</v>
      </c>
      <c r="AU541" s="17" t="b">
        <f t="shared" ca="1" si="9823"/>
        <v>1</v>
      </c>
      <c r="AV541" s="17" t="b">
        <f t="shared" ca="1" si="9824"/>
        <v>0</v>
      </c>
      <c r="AW541" s="17" t="b">
        <f t="shared" ca="1" si="9825"/>
        <v>1</v>
      </c>
      <c r="AX541" s="14" t="b">
        <f t="array" aca="1" ref="AX541" ca="1">IF(H541,N541&gt;0,"")</f>
        <v>1</v>
      </c>
      <c r="AY541" s="17" t="str">
        <f t="shared" ca="1" si="9826"/>
        <v>C3:C4</v>
      </c>
      <c r="AZ541" s="17" t="b">
        <f t="array" aca="1" ref="AZ541" ca="1">IF(AY541&lt;&gt;"",SUM(1*ISERROR(MATCH(INDIRECT(AY541),INDIRECT(K541),0)))=0,"")</f>
        <v>1</v>
      </c>
      <c r="BA541" s="17" t="b">
        <f t="shared" ca="1" si="9827"/>
        <v>1</v>
      </c>
      <c r="BB541" s="17" t="b">
        <v>0</v>
      </c>
      <c r="BC541" s="17" t="b">
        <f t="shared" ca="1" si="9828"/>
        <v>1</v>
      </c>
      <c r="BD541" s="17" t="b">
        <f t="shared" ca="1" si="9829"/>
        <v>0</v>
      </c>
      <c r="BE541" s="17" t="b">
        <f t="shared" ca="1" si="9830"/>
        <v>0</v>
      </c>
      <c r="BF541" s="17" t="b">
        <f t="shared" ca="1" si="9831"/>
        <v>0</v>
      </c>
      <c r="BG541" s="17" t="b">
        <f t="shared" ca="1" si="9832"/>
        <v>0</v>
      </c>
      <c r="BH541" s="17" t="b">
        <f t="shared" ca="1" si="9833"/>
        <v>1</v>
      </c>
      <c r="BI541" s="17">
        <f t="shared" ca="1" si="9834"/>
        <v>2</v>
      </c>
      <c r="BJ541" s="17" t="b">
        <f t="shared" ca="1" si="9835"/>
        <v>0</v>
      </c>
      <c r="BK541" s="17" t="str">
        <f t="shared" ca="1" si="9836"/>
        <v/>
      </c>
      <c r="BL541" s="17" t="str">
        <f t="shared" ca="1" si="9837"/>
        <v/>
      </c>
      <c r="BM541" s="17" t="str">
        <f t="shared" ca="1" si="9838"/>
        <v>F</v>
      </c>
      <c r="BN541" s="17" t="str">
        <f t="shared" ca="1" si="9839"/>
        <v>F</v>
      </c>
      <c r="BO541" s="17" t="str">
        <f t="shared" ca="1" si="9840"/>
        <v>N</v>
      </c>
      <c r="BP541" s="14" t="b">
        <f t="shared" ca="1" si="9841"/>
        <v>1</v>
      </c>
      <c r="BQ541" s="35"/>
      <c r="BX541" s="16"/>
      <c r="BY541" s="16"/>
      <c r="BZ541" s="16"/>
      <c r="CA541" s="16"/>
      <c r="CB541" s="16"/>
      <c r="CC541" s="16"/>
      <c r="CD541" s="16"/>
      <c r="CE541" s="16"/>
      <c r="CF541" s="16"/>
      <c r="CN541" s="14">
        <f ca="1">IF(H541,IFERROR(IsVariableNameLegal(O541),0),0)</f>
        <v>0</v>
      </c>
      <c r="CO541" s="14" t="str">
        <f t="array" aca="1" ref="CO541" ca="1">IF(H541,IF(COUNTIF(INDIRECT(wew!$C$13),O541)&gt;1,TRIM(SUBSTITUTE(_xll.MCONCAT(IF((INDIRECT(wew!$C$13)=O541)*(COLUMN(INDIRECT(wew!$C$13))&lt;&gt;D541+1),-1+COLUMN(INDIRECT(wew!$C$13)),"")," "),"  "," ")),""),"")</f>
        <v/>
      </c>
      <c r="CP541" s="14" t="str">
        <f t="array" aca="1" ref="CP541" ca="1">IF(P541&lt;&gt;"",IF(LEN(P541)&gt;150,1,""),"")</f>
        <v/>
      </c>
      <c r="CQ541" s="14" t="str">
        <f t="array" aca="1" ref="CQ541" ca="1">IF(AND(H541,NOT(ster!$J$3)),IF(COUNTIF(INDIRECT(wew!$C$15),P541)&gt;1,TRIM(SUBSTITUTE(_xll.MCONCAT(IF((INDIRECT(wew!$C$15)=P541)*(COLUMN(INDIRECT(wew!$C$15))&lt;&gt;D541+1),-1+COLUMN(INDIRECT(wew!$C$15)),"")," "),"  "," ")),""),"")</f>
        <v/>
      </c>
      <c r="CR541" s="14" t="str">
        <f t="array" aca="1" ref="CR541" ca="1">IF(H541,IF(AND(W541&gt;0,AO541&lt;&gt;""),TRIM(SUBSTITUTE(_xll.MCONCAT(IFERROR(IF(ISNUMBER(INDIRECT(Q541)),IF((INDIRECT(ster!$D$14)&lt;&gt;"")*(INDIRECT(Q541)&lt;AO541),INDIRECT(ster!$D$14) &amp; ": " &amp;  SUBSTITUTE(IF( AV541,IFERROR(TEXT(INDIRECT(Q541),"rrrr-mm-dd") &amp;" (" &amp; INDIRECT(Q541) &amp;")",INDIRECT(Q541)),INDIRECT(Q541))," "," "),""),""),"")," "),"  "," ")),""),"")</f>
        <v/>
      </c>
      <c r="CS541" s="14" t="str">
        <f t="array" aca="1" ref="CS541" ca="1">IF(H541,IF(AND(W541&gt;0,AP541&lt;&gt;""),TRIM(SUBSTITUTE(_xll.MCONCAT(IFERROR(IF(ISNUMBER(INDIRECT(Q541)),IF((INDIRECT(ster!$D$14)&lt;&gt;"")*(INDIRECT(Q541)&gt;AP541),INDIRECT(ster!$D$14) &amp; ": " &amp;  SUBSTITUTE(IF( AV541,IFERROR(TEXT(INDIRECT(Q541),"rrrr-mm-dd")&amp;" (" &amp; INDIRECT(Q541) &amp;")",INDIRECT(Q541)),INDIRECT(Q541))," "," "),""),""),"")," "),"  "," ")),""),"")</f>
        <v/>
      </c>
      <c r="CT541" s="14" t="str">
        <f t="array" aca="1" ref="CT541" ca="1">IF(H541,IF(AND(N541&gt;0,AR541),TRIM(SUBSTITUTE(_xll.MCONCAT(IFERROR(IF(ISNUMBER(INDIRECT(Q541)),IF((INDIRECT(ster!$D$14)&lt;&gt;"")*(IFERROR(0*(MATCH(INDIRECT(Q541),INDIRECT(K541),0)&gt;0),1)),INDIRECT(ster!$D$14) &amp; ": " &amp;  SUBSTITUTE(IF( AV541,IFERROR(TEXT(INDIRECT(Q541),"rrrr-mm-dd")&amp;" (" &amp; INDIRECT(Q541) &amp;")",INDIRECT(Q541)),INDIRECT(Q541))," "," "),""),""),"")," "),"  "," ")),""),"")</f>
        <v/>
      </c>
      <c r="CU541" s="14" t="str">
        <f t="array" aca="1" ref="CU541" ca="1">IF(H541,IF(AND(V541&gt;0),TRIM(SUBSTITUTE(_xll.MCONCAT(IF((INDIRECT(ster!$D$14)&lt;&gt;"")*(IFERROR(0*(INDIRECT(Q541)&lt;&gt;""),1)),INDIRECT(ster!$D$14),"")," "),"  "," ")),""),"")</f>
        <v/>
      </c>
      <c r="CV541" s="14" t="str">
        <f t="array" aca="1" ref="CV541" ca="1">IF(H541,IF(AS541,
TRIM(SUBSTITUTE(_xll.MCONCAT(IF(
   (INDIRECT(ster!$D$14)&lt;&gt;"")*
   ((INDIRECT(Q541)="")+
      NOT(ISNUMBER(INDIRECT(Q541)))*
      NOT(ISERROR(MATCH(INDIRECT(Q541),INDIRECT(K541),0)))
    ),
      INDIRECT(ster!$D$14),
   "")," "),"  "," ")),
""),"")</f>
        <v/>
      </c>
      <c r="CW541" s="14" t="str">
        <f t="array" aca="1" ref="CW541" ca="1">IF(H541,IF(AND(AQ541),TRIM(SUBSTITUTE(_xll.MCONCAT(IFERROR(IF(ISNUMBER(INDIRECT(Q541)),IF((INDIRECT(ster!$D$14)&lt;&gt;"")*(INDIRECT(Q541)&lt;&gt;INT(INDIRECT(Q541))),INDIRECT(ster!$D$14) &amp; ": " &amp; INDIRECT(Q541),""),""),"")," "),"  "," ")),""),"")</f>
        <v/>
      </c>
      <c r="CX541" s="14" t="str">
        <f t="array" aca="1" ref="CX541" ca="1">IF(H541,IF(OR(AU541,AV541),TRIM(SUBSTITUTE(_xll.MCONCAT(IF((INDIRECT(ster!$D$14)&lt;&gt;"")*NOT(ISNUMBER(INDIRECT(Q541))),IF(ISERROR(MATCH(INDIRECT(Q541),INDIRECT(K541),0)),IFERROR(IF(INDIRECT(Q541)&lt;&gt;"",INDIRECT(ster!$D$14) &amp; ": " &amp; SUBSTITUTE(INDIRECT(Q541)," "," "),""),""),""),"")," "),"  "," ")),""),"")</f>
        <v/>
      </c>
      <c r="CY541" s="14" t="str">
        <f t="array" aca="1" ref="CY541" ca="1">IF(H541,IF(AE541,TRIM(SUBSTITUTE(_xll.MCONCAT(IF((INDIRECT(ster!$D$14)&lt;&gt;"")*IFERROR(NOT(INDIRECT(AF541)),FALSE),IF(ISERROR(MATCH(INDIRECT(Q541),INDIRECT(K541),0)),IFERROR(IF(INDIRECT(Q541)&lt;&gt;"",INDIRECT(ster!$D$14)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CZ541" s="14" t="str">
        <f t="array" aca="1" ref="CZ541" ca="1">IF(H541,IF(AH541,TRIM(SUBSTITUTE(_xll.MCONCAT(IF((INDIRECT(ster!$D$14)&lt;&gt;"")*IFERROR(NOT(INDIRECT(AI541)),FALSE),IF(ISERROR(MATCH(INDIRECT(Q541),INDIRECT(K541),0)),IFERROR(IF(INDIRECT(Q541)&lt;&gt;"",INDIRECT(ster!$D$14)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DC541" s="14" t="str">
        <f ca="1">SUBSTITUTE(SUBSTITUTE(SUBSTITUTE(SUBSTITUTE(_xll.MCONCAT(DG541:DS541,"■"),"■■","■"),"■■","■"),"■■","■"),"■■","■")</f>
        <v>■</v>
      </c>
      <c r="DD541" s="14" t="str">
        <f t="shared" ca="1" si="9842"/>
        <v/>
      </c>
      <c r="DE541" s="14" t="str">
        <f t="shared" ca="1" si="9843"/>
        <v/>
      </c>
      <c r="DF541" s="14" t="str">
        <f t="shared" ca="1" si="9844"/>
        <v/>
      </c>
      <c r="DG541" s="14" t="str">
        <f t="shared" ca="1" si="9845"/>
        <v/>
      </c>
      <c r="DH541" s="14" t="str">
        <f t="shared" ca="1" si="9846"/>
        <v/>
      </c>
      <c r="DI541" s="14" t="str">
        <f t="shared" ca="1" si="9847"/>
        <v/>
      </c>
      <c r="DJ541" s="14" t="str">
        <f t="shared" ca="1" si="9848"/>
        <v/>
      </c>
      <c r="DK541" s="14" t="str">
        <f t="shared" ca="1" si="9849"/>
        <v/>
      </c>
      <c r="DL541" s="14" t="str">
        <f t="shared" ca="1" si="9850"/>
        <v/>
      </c>
      <c r="DM541" s="14" t="str">
        <f t="shared" ca="1" si="9851"/>
        <v/>
      </c>
      <c r="DN541" s="14" t="str">
        <f t="array" aca="1" ref="DN541" ca="1">IF(CU541&lt;&gt;"","There are errors in the entered values in the following cases: " &amp;SUBSTITUTE(CU541," ",", "),"")</f>
        <v/>
      </c>
      <c r="DO541" s="14" t="str">
        <f t="shared" ca="1" si="9852"/>
        <v/>
      </c>
      <c r="DP541" s="14" t="str">
        <f t="shared" ca="1" si="9853"/>
        <v/>
      </c>
      <c r="DQ541" s="14" t="str">
        <f t="shared" ca="1" si="9854"/>
        <v/>
      </c>
      <c r="DR541" s="14" t="str">
        <f t="shared" ca="1" si="9855"/>
        <v/>
      </c>
      <c r="DS541" s="14" t="str">
        <f t="shared" ca="1" si="9856"/>
        <v/>
      </c>
      <c r="DZ541" s="14" t="b">
        <f t="shared" ca="1" si="9857"/>
        <v>0</v>
      </c>
      <c r="EA541" s="14" t="str">
        <f t="shared" ca="1" si="9858"/>
        <v>Did 1st specialist request thoracic spinal cord MRI (q_149f)</v>
      </c>
      <c r="EB541" s="14" t="str">
        <f t="shared" ca="1" si="9859"/>
        <v xml:space="preserve">Values must be numeric. </v>
      </c>
      <c r="EC541" s="14" t="str">
        <f t="shared" ca="1" si="9860"/>
        <v xml:space="preserve">Did 1st specialist request thoracic spinal cord MRI (q_149f): Values must be numeric. </v>
      </c>
      <c r="ED541" s="14" t="str">
        <f t="shared" ca="1" si="9861"/>
        <v/>
      </c>
      <c r="EE541" s="14" t="str">
        <f t="shared" ca="1" si="9862"/>
        <v>Values must be numeric</v>
      </c>
      <c r="EF541" s="14" t="str">
        <f t="shared" ca="1" si="9863"/>
        <v/>
      </c>
      <c r="EG541" s="14" t="str">
        <f t="shared" ca="1" si="9864"/>
        <v/>
      </c>
      <c r="EM541" s="14" t="b">
        <f t="shared" ca="1" si="9865"/>
        <v>1</v>
      </c>
      <c r="EN541" s="14">
        <f t="shared" ca="1" si="9866"/>
        <v>509</v>
      </c>
      <c r="EO541" s="14" t="str">
        <f t="shared" ca="1" si="9867"/>
        <v>q_149f</v>
      </c>
      <c r="EP541" s="14" t="str">
        <f t="shared" ca="1" si="9868"/>
        <v xml:space="preserve">Did 1st specialist request thoracic spinal cord MRI (q_149f): Values must be numeric. </v>
      </c>
      <c r="EQ541" s="14" t="str">
        <f t="shared" ca="1" si="9869"/>
        <v/>
      </c>
    </row>
    <row r="542" spans="2:147" s="14" customFormat="1">
      <c r="B542" s="14" t="str">
        <f t="shared" ca="1" si="9795"/>
        <v/>
      </c>
      <c r="C542" s="14">
        <f t="shared" ca="1" si="9796"/>
        <v>510</v>
      </c>
      <c r="D542" s="14">
        <f t="shared" si="9797"/>
        <v>540</v>
      </c>
      <c r="E542" s="14" t="str">
        <f t="shared" ca="1" si="9798"/>
        <v>D</v>
      </c>
      <c r="F542" s="14" t="str">
        <f t="shared" ca="1" si="9799"/>
        <v>q_149g</v>
      </c>
      <c r="G542" s="14" t="str">
        <f t="shared" ca="1" si="9800"/>
        <v>Did 1st specialist request lumbo-sacral spinal cord MRI</v>
      </c>
      <c r="H542" s="14" t="b">
        <f t="shared" ca="1" si="9801"/>
        <v>1</v>
      </c>
      <c r="I542" s="14" t="str">
        <f ca="1">IF($H542,ADDRESS(3,(D542+1)*2-1,4,,"["&amp;wew!$G$7&amp;"]"&amp;_sheetname_labels)&amp;":"&amp;ADDRESS(2+ster!$B$20,(D542+1)*2-1,4),"")</f>
        <v>[DBTemplate.xlsm]labels!AOO3:AOO61</v>
      </c>
      <c r="J542" s="14">
        <f t="array" aca="1" ref="J542" ca="1">IF(H542,MAX(0,MAX(IF(INDIRECT(I542)&lt;&gt;"",ROW(INDIRECT(I542)),""))-2),"")</f>
        <v>2</v>
      </c>
      <c r="K542" s="14" t="str">
        <f ca="1">IF($H542,IF($J542&gt;0,ADDRESS(3,(D542+1)*2-1,4,,"["&amp;wew!$G$7&amp;"]"&amp;_sheetname_labels)&amp;":"&amp;ADDRESS(2+J542,(D542+1)*2-1,4),""),"")</f>
        <v>[DBTemplate.xlsm]labels!AOO3:AOO4</v>
      </c>
      <c r="L542" s="14" t="str">
        <f ca="1">IF($H542,IF($J542&gt;0,ADDRESS(3,(D542+1)*2,4,,"["&amp;wew!$G$7&amp;"]"&amp;_sheetname_labels)&amp;":"&amp;ADDRESS(2+J542,(D542+1)*2,4),""),"")</f>
        <v>[DBTemplate.xlsm]labels!AOP3:AOP4</v>
      </c>
      <c r="M542" s="14">
        <f t="shared" ca="1" si="9802"/>
        <v>0</v>
      </c>
      <c r="N542" s="14">
        <f t="shared" ca="1" si="9803"/>
        <v>2</v>
      </c>
      <c r="O542" s="14" t="str">
        <f t="shared" ca="1" si="9804"/>
        <v>q_149g</v>
      </c>
      <c r="P542" s="14" t="str">
        <f t="shared" ca="1" si="9805"/>
        <v>Did 1st specialist request lumbo-sacral spinal cord MRI</v>
      </c>
      <c r="Q542" s="14" t="str">
        <f ca="1">IF($BP542,ADDRESS(3,D542+1,4,,"["&amp;wew!$G$7&amp;"]"&amp;_sheetname_dataframe)&amp;":"&amp;ADDRESS(2+ster!$C$14,D542+1,4),"")</f>
        <v>[DBTemplate.xlsm]data_frame!TU3:TU3</v>
      </c>
      <c r="R542" s="14" t="str">
        <f>IF($BP542,IF(MID(_xll.FORMULATEXT(INDEX(INDIRECT(Q542),1)),1,1)="=", _xll.FORMULATEXT(INDEX(INDIRECT(Q542),1),2,TRUE),""),"")</f>
        <v/>
      </c>
      <c r="S542" s="14">
        <f t="array" aca="1" ref="S542" ca="1">IF(H542,SUM(IF((IFERROR(INDIRECT(Q542)&lt;&gt;"",FALSE))*(INDIRECT(ster!$D$14)&lt;&gt;""),1,0)),"")</f>
        <v>1</v>
      </c>
      <c r="T542" s="14">
        <f t="array" aca="1" ref="T542" ca="1">IF(H542,IF(M542&gt;0,SUM(IFERROR(1*(MATCH(INDIRECT(Q542),INDIRECT(K542),0)&gt;0),0)*(INDIRECT(ster!$D$14)&lt;&gt;"")*NOT(ISNUMBER(INDIRECT(Q542)))),0),"")</f>
        <v>0</v>
      </c>
      <c r="U542" s="14">
        <f t="array" aca="1" ref="U542" ca="1">IF(H542,SUM((IFERROR(INDIRECT(Q542)="",FALSE))*(INDIRECT(ster!$D$14)&lt;&gt;"")),"")</f>
        <v>0</v>
      </c>
      <c r="V542" s="14">
        <f t="array" aca="1" ref="V542" ca="1">IF(H542,SUM((IFERROR(INDIRECT(Q542)="#ąś",TRUE))*(INDIRECT(ster!$D$14)&lt;&gt;"")),"")</f>
        <v>0</v>
      </c>
      <c r="W542" s="14">
        <f t="array" aca="1" ref="W542" ca="1">IF(H542,SUM(ISNUMBER(INDIRECT(Q542))*(INDIRECT(ster!$D$14)&lt;&gt;"")),"")</f>
        <v>1</v>
      </c>
      <c r="X542" s="14">
        <f t="array" aca="1" ref="X542" ca="1">IF(AND(H542,W542&gt;0),IF(wew!$B$3,MIN(IF((INDIRECT(ster!$D$14)&lt;&gt;"")*IFERROR(INDIRECT($Q542)&lt;&gt;"",FALSE),IFERROR(INDIRECT($Q542),"X"),"X")),"&lt;włącz podświetlanie wartości&gt;"),"—")</f>
        <v>2</v>
      </c>
      <c r="Y542" s="14">
        <f t="array" aca="1" ref="Y542" ca="1">IF(AND(H542,W542&gt;0),IF(wew!$B$3,MAX(IF((INDIRECT(ster!$D$14)&lt;&gt;"")*IFERROR(INDIRECT($Q542)&lt;&gt;"",FALSE),IFERROR(INDIRECT($Q542),"X"),"X")),"&lt;włącz podświetlanie wartości&gt;"),"—")</f>
        <v>2</v>
      </c>
      <c r="Z542" s="14">
        <f t="shared" ca="1" si="9806"/>
        <v>0</v>
      </c>
      <c r="AA542" s="12">
        <f t="shared" ca="1" si="9807"/>
        <v>1</v>
      </c>
      <c r="AB542" s="17">
        <f t="array" aca="1" ref="AB542" ca="1">IF(H542,IF(W542&gt;0,SUM((INDIRECT(ster!$D$14)&lt;&gt;"")*IFERROR((INDIRECT(Q542)&lt;&gt;"")*(INDIRECT(Q542)=INT(INDIRECT(Q542))),0)),0),"")</f>
        <v>1</v>
      </c>
      <c r="AC542" s="17">
        <f t="array" aca="1" ref="AC542" ca="1">IF(H542,W542-AB542,"")</f>
        <v>0</v>
      </c>
      <c r="AD542" s="17">
        <f t="shared" ca="1" si="9808"/>
        <v>1</v>
      </c>
      <c r="AE542" s="17" t="b">
        <f t="shared" ca="1" si="9809"/>
        <v>0</v>
      </c>
      <c r="AF542" s="17" t="str">
        <f ca="1">IF(AE542,IF($H542,ADDRESS(3,D542+2,4,,"["&amp;wew!$G$7&amp;"]"&amp;_sheetname_dataframe)&amp;":"&amp;ADDRESS(2+ster!$C$14,D542+2,4),""),"")</f>
        <v/>
      </c>
      <c r="AG542" s="17" t="str">
        <f t="shared" ca="1" si="9810"/>
        <v/>
      </c>
      <c r="AH542" s="17" t="b">
        <f t="shared" ca="1" si="9811"/>
        <v>0</v>
      </c>
      <c r="AI542" s="17" t="str">
        <f ca="1">IF(AH542,IF($H542,ADDRESS(3,D542+3,4,,"["&amp;wew!$G$7&amp;"]"&amp;_sheetname_dataframe)&amp;":"&amp;ADDRESS(2+ster!$C$14,D542+3,4),""),"")</f>
        <v/>
      </c>
      <c r="AJ542" s="17" t="str">
        <f t="shared" ca="1" si="9812"/>
        <v/>
      </c>
      <c r="AK542" s="17" t="b">
        <f t="shared" ca="1" si="9813"/>
        <v>0</v>
      </c>
      <c r="AL542" s="17" t="b">
        <f t="shared" ca="1" si="9814"/>
        <v>0</v>
      </c>
      <c r="AM542" s="17" t="b">
        <f t="shared" ca="1" si="9815"/>
        <v>0</v>
      </c>
      <c r="AN542" s="17">
        <f t="shared" ca="1" si="9816"/>
        <v>0</v>
      </c>
      <c r="AO542" s="24" t="str">
        <f t="shared" ca="1" si="9817"/>
        <v/>
      </c>
      <c r="AP542" s="24" t="str">
        <f t="shared" ca="1" si="9818"/>
        <v/>
      </c>
      <c r="AQ542" s="17" t="b">
        <f t="shared" ca="1" si="9819"/>
        <v>0</v>
      </c>
      <c r="AR542" s="17" t="b">
        <f t="shared" ca="1" si="9820"/>
        <v>0</v>
      </c>
      <c r="AS542" s="17" t="b">
        <f t="shared" ca="1" si="9821"/>
        <v>0</v>
      </c>
      <c r="AT542" s="17" t="b">
        <f t="shared" ca="1" si="9822"/>
        <v>0</v>
      </c>
      <c r="AU542" s="17" t="b">
        <f t="shared" ca="1" si="9823"/>
        <v>1</v>
      </c>
      <c r="AV542" s="17" t="b">
        <f t="shared" ca="1" si="9824"/>
        <v>0</v>
      </c>
      <c r="AW542" s="17" t="b">
        <f t="shared" ca="1" si="9825"/>
        <v>1</v>
      </c>
      <c r="AX542" s="14" t="b">
        <f t="array" aca="1" ref="AX542" ca="1">IF(H542,N542&gt;0,"")</f>
        <v>1</v>
      </c>
      <c r="AY542" s="17" t="str">
        <f t="shared" ca="1" si="9826"/>
        <v>C3:C4</v>
      </c>
      <c r="AZ542" s="17" t="b">
        <f t="array" aca="1" ref="AZ542" ca="1">IF(AY542&lt;&gt;"",SUM(1*ISERROR(MATCH(INDIRECT(AY542),INDIRECT(K542),0)))=0,"")</f>
        <v>1</v>
      </c>
      <c r="BA542" s="17" t="b">
        <f t="shared" ca="1" si="9827"/>
        <v>1</v>
      </c>
      <c r="BB542" s="17" t="b">
        <v>0</v>
      </c>
      <c r="BC542" s="17" t="b">
        <f t="shared" ca="1" si="9828"/>
        <v>1</v>
      </c>
      <c r="BD542" s="17" t="b">
        <f t="shared" ca="1" si="9829"/>
        <v>0</v>
      </c>
      <c r="BE542" s="17" t="b">
        <f t="shared" ca="1" si="9830"/>
        <v>0</v>
      </c>
      <c r="BF542" s="17" t="b">
        <f t="shared" ca="1" si="9831"/>
        <v>0</v>
      </c>
      <c r="BG542" s="17" t="b">
        <f t="shared" ca="1" si="9832"/>
        <v>0</v>
      </c>
      <c r="BH542" s="17" t="b">
        <f t="shared" ca="1" si="9833"/>
        <v>1</v>
      </c>
      <c r="BI542" s="17">
        <f t="shared" ca="1" si="9834"/>
        <v>2</v>
      </c>
      <c r="BJ542" s="17" t="b">
        <f t="shared" ca="1" si="9835"/>
        <v>0</v>
      </c>
      <c r="BK542" s="17" t="str">
        <f t="shared" ca="1" si="9836"/>
        <v/>
      </c>
      <c r="BL542" s="17" t="str">
        <f t="shared" ca="1" si="9837"/>
        <v/>
      </c>
      <c r="BM542" s="17" t="str">
        <f t="shared" ca="1" si="9838"/>
        <v>F</v>
      </c>
      <c r="BN542" s="17" t="str">
        <f t="shared" ca="1" si="9839"/>
        <v>F</v>
      </c>
      <c r="BO542" s="17" t="str">
        <f t="shared" ca="1" si="9840"/>
        <v>N</v>
      </c>
      <c r="BP542" s="14" t="b">
        <f t="shared" ca="1" si="9841"/>
        <v>1</v>
      </c>
      <c r="BQ542" s="35"/>
      <c r="BX542" s="16"/>
      <c r="BY542" s="16"/>
      <c r="BZ542" s="16"/>
      <c r="CA542" s="16"/>
      <c r="CB542" s="16"/>
      <c r="CC542" s="16"/>
      <c r="CD542" s="16"/>
      <c r="CE542" s="16"/>
      <c r="CF542" s="16"/>
      <c r="CN542" s="14">
        <f ca="1">IF(H542,IFERROR(IsVariableNameLegal(O542),0),0)</f>
        <v>0</v>
      </c>
      <c r="CO542" s="14" t="str">
        <f t="array" aca="1" ref="CO542" ca="1">IF(H542,IF(COUNTIF(INDIRECT(wew!$C$13),O542)&gt;1,TRIM(SUBSTITUTE(_xll.MCONCAT(IF((INDIRECT(wew!$C$13)=O542)*(COLUMN(INDIRECT(wew!$C$13))&lt;&gt;D542+1),-1+COLUMN(INDIRECT(wew!$C$13)),"")," "),"  "," ")),""),"")</f>
        <v/>
      </c>
      <c r="CP542" s="14" t="str">
        <f t="array" aca="1" ref="CP542" ca="1">IF(P542&lt;&gt;"",IF(LEN(P542)&gt;150,1,""),"")</f>
        <v/>
      </c>
      <c r="CQ542" s="14" t="str">
        <f t="array" aca="1" ref="CQ542" ca="1">IF(AND(H542,NOT(ster!$J$3)),IF(COUNTIF(INDIRECT(wew!$C$15),P542)&gt;1,TRIM(SUBSTITUTE(_xll.MCONCAT(IF((INDIRECT(wew!$C$15)=P542)*(COLUMN(INDIRECT(wew!$C$15))&lt;&gt;D542+1),-1+COLUMN(INDIRECT(wew!$C$15)),"")," "),"  "," ")),""),"")</f>
        <v/>
      </c>
      <c r="CR542" s="14" t="str">
        <f t="array" aca="1" ref="CR542" ca="1">IF(H542,IF(AND(W542&gt;0,AO542&lt;&gt;""),TRIM(SUBSTITUTE(_xll.MCONCAT(IFERROR(IF(ISNUMBER(INDIRECT(Q542)),IF((INDIRECT(ster!$D$14)&lt;&gt;"")*(INDIRECT(Q542)&lt;AO542),INDIRECT(ster!$D$14) &amp; ": " &amp;  SUBSTITUTE(IF( AV542,IFERROR(TEXT(INDIRECT(Q542),"rrrr-mm-dd") &amp;" (" &amp; INDIRECT(Q542) &amp;")",INDIRECT(Q542)),INDIRECT(Q542))," "," "),""),""),"")," "),"  "," ")),""),"")</f>
        <v/>
      </c>
      <c r="CS542" s="14" t="str">
        <f t="array" aca="1" ref="CS542" ca="1">IF(H542,IF(AND(W542&gt;0,AP542&lt;&gt;""),TRIM(SUBSTITUTE(_xll.MCONCAT(IFERROR(IF(ISNUMBER(INDIRECT(Q542)),IF((INDIRECT(ster!$D$14)&lt;&gt;"")*(INDIRECT(Q542)&gt;AP542),INDIRECT(ster!$D$14) &amp; ": " &amp;  SUBSTITUTE(IF( AV542,IFERROR(TEXT(INDIRECT(Q542),"rrrr-mm-dd")&amp;" (" &amp; INDIRECT(Q542) &amp;")",INDIRECT(Q542)),INDIRECT(Q542))," "," "),""),""),"")," "),"  "," ")),""),"")</f>
        <v/>
      </c>
      <c r="CT542" s="14" t="str">
        <f t="array" aca="1" ref="CT542" ca="1">IF(H542,IF(AND(N542&gt;0,AR542),TRIM(SUBSTITUTE(_xll.MCONCAT(IFERROR(IF(ISNUMBER(INDIRECT(Q542)),IF((INDIRECT(ster!$D$14)&lt;&gt;"")*(IFERROR(0*(MATCH(INDIRECT(Q542),INDIRECT(K542),0)&gt;0),1)),INDIRECT(ster!$D$14) &amp; ": " &amp;  SUBSTITUTE(IF( AV542,IFERROR(TEXT(INDIRECT(Q542),"rrrr-mm-dd")&amp;" (" &amp; INDIRECT(Q542) &amp;")",INDIRECT(Q542)),INDIRECT(Q542))," "," "),""),""),"")," "),"  "," ")),""),"")</f>
        <v/>
      </c>
      <c r="CU542" s="14" t="str">
        <f t="array" aca="1" ref="CU542" ca="1">IF(H542,IF(AND(V542&gt;0),TRIM(SUBSTITUTE(_xll.MCONCAT(IF((INDIRECT(ster!$D$14)&lt;&gt;"")*(IFERROR(0*(INDIRECT(Q542)&lt;&gt;""),1)),INDIRECT(ster!$D$14),"")," "),"  "," ")),""),"")</f>
        <v/>
      </c>
      <c r="CV542" s="14" t="str">
        <f t="array" aca="1" ref="CV542" ca="1">IF(H542,IF(AS542,
TRIM(SUBSTITUTE(_xll.MCONCAT(IF(
   (INDIRECT(ster!$D$14)&lt;&gt;"")*
   ((INDIRECT(Q542)="")+
      NOT(ISNUMBER(INDIRECT(Q542)))*
      NOT(ISERROR(MATCH(INDIRECT(Q542),INDIRECT(K542),0)))
    ),
      INDIRECT(ster!$D$14),
   "")," "),"  "," ")),
""),"")</f>
        <v/>
      </c>
      <c r="CW542" s="14" t="str">
        <f t="array" aca="1" ref="CW542" ca="1">IF(H542,IF(AND(AQ542),TRIM(SUBSTITUTE(_xll.MCONCAT(IFERROR(IF(ISNUMBER(INDIRECT(Q542)),IF((INDIRECT(ster!$D$14)&lt;&gt;"")*(INDIRECT(Q542)&lt;&gt;INT(INDIRECT(Q542))),INDIRECT(ster!$D$14) &amp; ": " &amp; INDIRECT(Q542),""),""),"")," "),"  "," ")),""),"")</f>
        <v/>
      </c>
      <c r="CX542" s="14" t="str">
        <f t="array" aca="1" ref="CX542" ca="1">IF(H542,IF(OR(AU542,AV542),TRIM(SUBSTITUTE(_xll.MCONCAT(IF((INDIRECT(ster!$D$14)&lt;&gt;"")*NOT(ISNUMBER(INDIRECT(Q542))),IF(ISERROR(MATCH(INDIRECT(Q542),INDIRECT(K542),0)),IFERROR(IF(INDIRECT(Q542)&lt;&gt;"",INDIRECT(ster!$D$14) &amp; ": " &amp; SUBSTITUTE(INDIRECT(Q542)," "," "),""),""),""),"")," "),"  "," ")),""),"")</f>
        <v/>
      </c>
      <c r="CY542" s="14" t="str">
        <f t="array" aca="1" ref="CY542" ca="1">IF(H542,IF(AE542,TRIM(SUBSTITUTE(_xll.MCONCAT(IF((INDIRECT(ster!$D$14)&lt;&gt;"")*IFERROR(NOT(INDIRECT(AF542)),FALSE),IF(ISERROR(MATCH(INDIRECT(Q542),INDIRECT(K542),0)),IFERROR(IF(INDIRECT(Q542)&lt;&gt;"",INDIRECT(ster!$D$14)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CZ542" s="14" t="str">
        <f t="array" aca="1" ref="CZ542" ca="1">IF(H542,IF(AH542,TRIM(SUBSTITUTE(_xll.MCONCAT(IF((INDIRECT(ster!$D$14)&lt;&gt;"")*IFERROR(NOT(INDIRECT(AI542)),FALSE),IF(ISERROR(MATCH(INDIRECT(Q542),INDIRECT(K542),0)),IFERROR(IF(INDIRECT(Q542)&lt;&gt;"",INDIRECT(ster!$D$14)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DC542" s="14" t="str">
        <f ca="1">SUBSTITUTE(SUBSTITUTE(SUBSTITUTE(SUBSTITUTE(_xll.MCONCAT(DG542:DS542,"■"),"■■","■"),"■■","■"),"■■","■"),"■■","■")</f>
        <v>■</v>
      </c>
      <c r="DD542" s="14" t="str">
        <f t="shared" ca="1" si="9842"/>
        <v/>
      </c>
      <c r="DE542" s="14" t="str">
        <f t="shared" ca="1" si="9843"/>
        <v/>
      </c>
      <c r="DF542" s="14" t="str">
        <f t="shared" ca="1" si="9844"/>
        <v/>
      </c>
      <c r="DG542" s="14" t="str">
        <f t="shared" ca="1" si="9845"/>
        <v/>
      </c>
      <c r="DH542" s="14" t="str">
        <f t="shared" ca="1" si="9846"/>
        <v/>
      </c>
      <c r="DI542" s="14" t="str">
        <f t="shared" ca="1" si="9847"/>
        <v/>
      </c>
      <c r="DJ542" s="14" t="str">
        <f t="shared" ca="1" si="9848"/>
        <v/>
      </c>
      <c r="DK542" s="14" t="str">
        <f t="shared" ca="1" si="9849"/>
        <v/>
      </c>
      <c r="DL542" s="14" t="str">
        <f t="shared" ca="1" si="9850"/>
        <v/>
      </c>
      <c r="DM542" s="14" t="str">
        <f t="shared" ca="1" si="9851"/>
        <v/>
      </c>
      <c r="DN542" s="14" t="str">
        <f t="array" aca="1" ref="DN542" ca="1">IF(CU542&lt;&gt;"","There are errors in the entered values in the following cases: " &amp;SUBSTITUTE(CU542," ",", "),"")</f>
        <v/>
      </c>
      <c r="DO542" s="14" t="str">
        <f t="shared" ca="1" si="9852"/>
        <v/>
      </c>
      <c r="DP542" s="14" t="str">
        <f t="shared" ca="1" si="9853"/>
        <v/>
      </c>
      <c r="DQ542" s="14" t="str">
        <f t="shared" ca="1" si="9854"/>
        <v/>
      </c>
      <c r="DR542" s="14" t="str">
        <f t="shared" ca="1" si="9855"/>
        <v/>
      </c>
      <c r="DS542" s="14" t="str">
        <f t="shared" ca="1" si="9856"/>
        <v/>
      </c>
      <c r="DZ542" s="14" t="b">
        <f t="shared" ca="1" si="9857"/>
        <v>0</v>
      </c>
      <c r="EA542" s="14" t="str">
        <f t="shared" ca="1" si="9858"/>
        <v>Did 1st specialist request lumbo-sacral spinal cord MRI (q_149g)</v>
      </c>
      <c r="EB542" s="14" t="str">
        <f t="shared" ca="1" si="9859"/>
        <v xml:space="preserve">Values must be numeric. </v>
      </c>
      <c r="EC542" s="14" t="str">
        <f t="shared" ca="1" si="9860"/>
        <v xml:space="preserve">Did 1st specialist request lumbo-sacral spinal cord MRI (q_149g): Values must be numeric. </v>
      </c>
      <c r="ED542" s="14" t="str">
        <f t="shared" ca="1" si="9861"/>
        <v/>
      </c>
      <c r="EE542" s="14" t="str">
        <f t="shared" ca="1" si="9862"/>
        <v>Values must be numeric</v>
      </c>
      <c r="EF542" s="14" t="str">
        <f t="shared" ca="1" si="9863"/>
        <v/>
      </c>
      <c r="EG542" s="14" t="str">
        <f t="shared" ca="1" si="9864"/>
        <v/>
      </c>
      <c r="EM542" s="14" t="b">
        <f t="shared" ca="1" si="9865"/>
        <v>1</v>
      </c>
      <c r="EN542" s="14">
        <f t="shared" ca="1" si="9866"/>
        <v>510</v>
      </c>
      <c r="EO542" s="14" t="str">
        <f t="shared" ca="1" si="9867"/>
        <v>q_149g</v>
      </c>
      <c r="EP542" s="14" t="str">
        <f t="shared" ca="1" si="9868"/>
        <v xml:space="preserve">Did 1st specialist request lumbo-sacral spinal cord MRI (q_149g): Values must be numeric. </v>
      </c>
      <c r="EQ542" s="14" t="str">
        <f t="shared" ca="1" si="9869"/>
        <v/>
      </c>
    </row>
    <row r="543" spans="2:147" s="14" customFormat="1">
      <c r="B543" s="14" t="str">
        <f t="shared" ca="1" si="9795"/>
        <v/>
      </c>
      <c r="C543" s="14">
        <f t="shared" ca="1" si="9796"/>
        <v>511</v>
      </c>
      <c r="D543" s="14">
        <f t="shared" si="9797"/>
        <v>541</v>
      </c>
      <c r="E543" s="14" t="str">
        <f t="shared" ca="1" si="9798"/>
        <v>D</v>
      </c>
      <c r="F543" s="14" t="str">
        <f t="shared" ca="1" si="9799"/>
        <v>q_149h</v>
      </c>
      <c r="G543" s="14" t="str">
        <f t="shared" ca="1" si="9800"/>
        <v>Did 1st specialist request EMG</v>
      </c>
      <c r="H543" s="14" t="b">
        <f t="shared" ca="1" si="9801"/>
        <v>1</v>
      </c>
      <c r="I543" s="14" t="str">
        <f ca="1">IF($H543,ADDRESS(3,(D543+1)*2-1,4,,"["&amp;wew!$G$7&amp;"]"&amp;_sheetname_labels)&amp;":"&amp;ADDRESS(2+ster!$B$20,(D543+1)*2-1,4),"")</f>
        <v>[DBTemplate.xlsm]labels!AOQ3:AOQ61</v>
      </c>
      <c r="J543" s="14">
        <f t="array" aca="1" ref="J543" ca="1">IF(H543,MAX(0,MAX(IF(INDIRECT(I543)&lt;&gt;"",ROW(INDIRECT(I543)),""))-2),"")</f>
        <v>2</v>
      </c>
      <c r="K543" s="14" t="str">
        <f ca="1">IF($H543,IF($J543&gt;0,ADDRESS(3,(D543+1)*2-1,4,,"["&amp;wew!$G$7&amp;"]"&amp;_sheetname_labels)&amp;":"&amp;ADDRESS(2+J543,(D543+1)*2-1,4),""),"")</f>
        <v>[DBTemplate.xlsm]labels!AOQ3:AOQ4</v>
      </c>
      <c r="L543" s="14" t="str">
        <f ca="1">IF($H543,IF($J543&gt;0,ADDRESS(3,(D543+1)*2,4,,"["&amp;wew!$G$7&amp;"]"&amp;_sheetname_labels)&amp;":"&amp;ADDRESS(2+J543,(D543+1)*2,4),""),"")</f>
        <v>[DBTemplate.xlsm]labels!AOR3:AOR4</v>
      </c>
      <c r="M543" s="14">
        <f t="shared" ca="1" si="9802"/>
        <v>0</v>
      </c>
      <c r="N543" s="14">
        <f t="shared" ca="1" si="9803"/>
        <v>2</v>
      </c>
      <c r="O543" s="14" t="str">
        <f t="shared" ca="1" si="9804"/>
        <v>q_149h</v>
      </c>
      <c r="P543" s="14" t="str">
        <f t="shared" ca="1" si="9805"/>
        <v>Did 1st specialist request EMG</v>
      </c>
      <c r="Q543" s="14" t="str">
        <f ca="1">IF($BP543,ADDRESS(3,D543+1,4,,"["&amp;wew!$G$7&amp;"]"&amp;_sheetname_dataframe)&amp;":"&amp;ADDRESS(2+ster!$C$14,D543+1,4),"")</f>
        <v>[DBTemplate.xlsm]data_frame!TV3:TV3</v>
      </c>
      <c r="R543" s="14" t="str">
        <f>IF($BP543,IF(MID(_xll.FORMULATEXT(INDEX(INDIRECT(Q543),1)),1,1)="=", _xll.FORMULATEXT(INDEX(INDIRECT(Q543),1),2,TRUE),""),"")</f>
        <v/>
      </c>
      <c r="S543" s="14">
        <f t="array" aca="1" ref="S543" ca="1">IF(H543,SUM(IF((IFERROR(INDIRECT(Q543)&lt;&gt;"",FALSE))*(INDIRECT(ster!$D$14)&lt;&gt;""),1,0)),"")</f>
        <v>1</v>
      </c>
      <c r="T543" s="14">
        <f t="array" aca="1" ref="T543" ca="1">IF(H543,IF(M543&gt;0,SUM(IFERROR(1*(MATCH(INDIRECT(Q543),INDIRECT(K543),0)&gt;0),0)*(INDIRECT(ster!$D$14)&lt;&gt;"")*NOT(ISNUMBER(INDIRECT(Q543)))),0),"")</f>
        <v>0</v>
      </c>
      <c r="U543" s="14">
        <f t="array" aca="1" ref="U543" ca="1">IF(H543,SUM((IFERROR(INDIRECT(Q543)="",FALSE))*(INDIRECT(ster!$D$14)&lt;&gt;"")),"")</f>
        <v>0</v>
      </c>
      <c r="V543" s="14">
        <f t="array" aca="1" ref="V543" ca="1">IF(H543,SUM((IFERROR(INDIRECT(Q543)="#ąś",TRUE))*(INDIRECT(ster!$D$14)&lt;&gt;"")),"")</f>
        <v>0</v>
      </c>
      <c r="W543" s="14">
        <f t="array" aca="1" ref="W543" ca="1">IF(H543,SUM(ISNUMBER(INDIRECT(Q543))*(INDIRECT(ster!$D$14)&lt;&gt;"")),"")</f>
        <v>1</v>
      </c>
      <c r="X543" s="14">
        <f t="array" aca="1" ref="X543" ca="1">IF(AND(H543,W543&gt;0),IF(wew!$B$3,MIN(IF((INDIRECT(ster!$D$14)&lt;&gt;"")*IFERROR(INDIRECT($Q543)&lt;&gt;"",FALSE),IFERROR(INDIRECT($Q543),"X"),"X")),"&lt;włącz podświetlanie wartości&gt;"),"—")</f>
        <v>1</v>
      </c>
      <c r="Y543" s="14">
        <f t="array" aca="1" ref="Y543" ca="1">IF(AND(H543,W543&gt;0),IF(wew!$B$3,MAX(IF((INDIRECT(ster!$D$14)&lt;&gt;"")*IFERROR(INDIRECT($Q543)&lt;&gt;"",FALSE),IFERROR(INDIRECT($Q543),"X"),"X")),"&lt;włącz podświetlanie wartości&gt;"),"—")</f>
        <v>1</v>
      </c>
      <c r="Z543" s="14">
        <f t="shared" ca="1" si="9806"/>
        <v>0</v>
      </c>
      <c r="AA543" s="12">
        <f t="shared" ca="1" si="9807"/>
        <v>1</v>
      </c>
      <c r="AB543" s="17">
        <f t="array" aca="1" ref="AB543" ca="1">IF(H543,IF(W543&gt;0,SUM((INDIRECT(ster!$D$14)&lt;&gt;"")*IFERROR((INDIRECT(Q543)&lt;&gt;"")*(INDIRECT(Q543)=INT(INDIRECT(Q543))),0)),0),"")</f>
        <v>1</v>
      </c>
      <c r="AC543" s="17">
        <f t="array" aca="1" ref="AC543" ca="1">IF(H543,W543-AB543,"")</f>
        <v>0</v>
      </c>
      <c r="AD543" s="17">
        <f t="shared" ca="1" si="9808"/>
        <v>1</v>
      </c>
      <c r="AE543" s="17" t="b">
        <f t="shared" ca="1" si="9809"/>
        <v>0</v>
      </c>
      <c r="AF543" s="17" t="str">
        <f ca="1">IF(AE543,IF($H543,ADDRESS(3,D543+2,4,,"["&amp;wew!$G$7&amp;"]"&amp;_sheetname_dataframe)&amp;":"&amp;ADDRESS(2+ster!$C$14,D543+2,4),""),"")</f>
        <v/>
      </c>
      <c r="AG543" s="17" t="str">
        <f t="shared" ca="1" si="9810"/>
        <v/>
      </c>
      <c r="AH543" s="17" t="b">
        <f t="shared" ca="1" si="9811"/>
        <v>0</v>
      </c>
      <c r="AI543" s="17" t="str">
        <f ca="1">IF(AH543,IF($H543,ADDRESS(3,D543+3,4,,"["&amp;wew!$G$7&amp;"]"&amp;_sheetname_dataframe)&amp;":"&amp;ADDRESS(2+ster!$C$14,D543+3,4),""),"")</f>
        <v/>
      </c>
      <c r="AJ543" s="17" t="str">
        <f t="shared" ca="1" si="9812"/>
        <v/>
      </c>
      <c r="AK543" s="17" t="b">
        <f t="shared" ca="1" si="9813"/>
        <v>0</v>
      </c>
      <c r="AL543" s="17" t="b">
        <f t="shared" ca="1" si="9814"/>
        <v>0</v>
      </c>
      <c r="AM543" s="17" t="b">
        <f t="shared" ca="1" si="9815"/>
        <v>0</v>
      </c>
      <c r="AN543" s="17">
        <f t="shared" ca="1" si="9816"/>
        <v>0</v>
      </c>
      <c r="AO543" s="24" t="str">
        <f t="shared" ca="1" si="9817"/>
        <v/>
      </c>
      <c r="AP543" s="24" t="str">
        <f t="shared" ca="1" si="9818"/>
        <v/>
      </c>
      <c r="AQ543" s="17" t="b">
        <f t="shared" ca="1" si="9819"/>
        <v>0</v>
      </c>
      <c r="AR543" s="17" t="b">
        <f t="shared" ca="1" si="9820"/>
        <v>0</v>
      </c>
      <c r="AS543" s="17" t="b">
        <f t="shared" ca="1" si="9821"/>
        <v>0</v>
      </c>
      <c r="AT543" s="17" t="b">
        <f t="shared" ca="1" si="9822"/>
        <v>0</v>
      </c>
      <c r="AU543" s="17" t="b">
        <f t="shared" ca="1" si="9823"/>
        <v>1</v>
      </c>
      <c r="AV543" s="17" t="b">
        <f t="shared" ca="1" si="9824"/>
        <v>0</v>
      </c>
      <c r="AW543" s="17" t="b">
        <f t="shared" ca="1" si="9825"/>
        <v>1</v>
      </c>
      <c r="AX543" s="14" t="b">
        <f t="array" aca="1" ref="AX543" ca="1">IF(H543,N543&gt;0,"")</f>
        <v>1</v>
      </c>
      <c r="AY543" s="17" t="str">
        <f t="shared" ca="1" si="9826"/>
        <v>C3:C4</v>
      </c>
      <c r="AZ543" s="17" t="b">
        <f t="array" aca="1" ref="AZ543" ca="1">IF(AY543&lt;&gt;"",SUM(1*ISERROR(MATCH(INDIRECT(AY543),INDIRECT(K543),0)))=0,"")</f>
        <v>1</v>
      </c>
      <c r="BA543" s="17" t="b">
        <f t="shared" ca="1" si="9827"/>
        <v>1</v>
      </c>
      <c r="BB543" s="17" t="b">
        <v>0</v>
      </c>
      <c r="BC543" s="17" t="b">
        <f t="shared" ca="1" si="9828"/>
        <v>1</v>
      </c>
      <c r="BD543" s="17" t="b">
        <f t="shared" ca="1" si="9829"/>
        <v>0</v>
      </c>
      <c r="BE543" s="17" t="b">
        <f t="shared" ca="1" si="9830"/>
        <v>0</v>
      </c>
      <c r="BF543" s="17" t="b">
        <f t="shared" ca="1" si="9831"/>
        <v>0</v>
      </c>
      <c r="BG543" s="17" t="b">
        <f t="shared" ca="1" si="9832"/>
        <v>0</v>
      </c>
      <c r="BH543" s="17" t="b">
        <f t="shared" ca="1" si="9833"/>
        <v>1</v>
      </c>
      <c r="BI543" s="17">
        <f t="shared" ca="1" si="9834"/>
        <v>2</v>
      </c>
      <c r="BJ543" s="17" t="b">
        <f t="shared" ca="1" si="9835"/>
        <v>0</v>
      </c>
      <c r="BK543" s="17" t="str">
        <f t="shared" ca="1" si="9836"/>
        <v/>
      </c>
      <c r="BL543" s="17" t="str">
        <f t="shared" ca="1" si="9837"/>
        <v/>
      </c>
      <c r="BM543" s="17" t="str">
        <f t="shared" ca="1" si="9838"/>
        <v>F</v>
      </c>
      <c r="BN543" s="17" t="str">
        <f t="shared" ca="1" si="9839"/>
        <v>F</v>
      </c>
      <c r="BO543" s="17" t="str">
        <f t="shared" ca="1" si="9840"/>
        <v>N</v>
      </c>
      <c r="BP543" s="14" t="b">
        <f t="shared" ca="1" si="9841"/>
        <v>1</v>
      </c>
      <c r="BQ543" s="35"/>
      <c r="BX543" s="16"/>
      <c r="BY543" s="16"/>
      <c r="BZ543" s="16"/>
      <c r="CA543" s="16"/>
      <c r="CB543" s="16"/>
      <c r="CC543" s="16"/>
      <c r="CD543" s="16"/>
      <c r="CE543" s="16"/>
      <c r="CF543" s="16"/>
      <c r="CN543" s="14">
        <f ca="1">IF(H543,IFERROR(IsVariableNameLegal(O543),0),0)</f>
        <v>0</v>
      </c>
      <c r="CO543" s="14" t="str">
        <f t="array" aca="1" ref="CO543" ca="1">IF(H543,IF(COUNTIF(INDIRECT(wew!$C$13),O543)&gt;1,TRIM(SUBSTITUTE(_xll.MCONCAT(IF((INDIRECT(wew!$C$13)=O543)*(COLUMN(INDIRECT(wew!$C$13))&lt;&gt;D543+1),-1+COLUMN(INDIRECT(wew!$C$13)),"")," "),"  "," ")),""),"")</f>
        <v/>
      </c>
      <c r="CP543" s="14" t="str">
        <f t="array" aca="1" ref="CP543" ca="1">IF(P543&lt;&gt;"",IF(LEN(P543)&gt;150,1,""),"")</f>
        <v/>
      </c>
      <c r="CQ543" s="14" t="str">
        <f t="array" aca="1" ref="CQ543" ca="1">IF(AND(H543,NOT(ster!$J$3)),IF(COUNTIF(INDIRECT(wew!$C$15),P543)&gt;1,TRIM(SUBSTITUTE(_xll.MCONCAT(IF((INDIRECT(wew!$C$15)=P543)*(COLUMN(INDIRECT(wew!$C$15))&lt;&gt;D543+1),-1+COLUMN(INDIRECT(wew!$C$15)),"")," "),"  "," ")),""),"")</f>
        <v/>
      </c>
      <c r="CR543" s="14" t="str">
        <f t="array" aca="1" ref="CR543" ca="1">IF(H543,IF(AND(W543&gt;0,AO543&lt;&gt;""),TRIM(SUBSTITUTE(_xll.MCONCAT(IFERROR(IF(ISNUMBER(INDIRECT(Q543)),IF((INDIRECT(ster!$D$14)&lt;&gt;"")*(INDIRECT(Q543)&lt;AO543),INDIRECT(ster!$D$14) &amp; ": " &amp;  SUBSTITUTE(IF( AV543,IFERROR(TEXT(INDIRECT(Q543),"rrrr-mm-dd") &amp;" (" &amp; INDIRECT(Q543) &amp;")",INDIRECT(Q543)),INDIRECT(Q543))," "," "),""),""),"")," "),"  "," ")),""),"")</f>
        <v/>
      </c>
      <c r="CS543" s="14" t="str">
        <f t="array" aca="1" ref="CS543" ca="1">IF(H543,IF(AND(W543&gt;0,AP543&lt;&gt;""),TRIM(SUBSTITUTE(_xll.MCONCAT(IFERROR(IF(ISNUMBER(INDIRECT(Q543)),IF((INDIRECT(ster!$D$14)&lt;&gt;"")*(INDIRECT(Q543)&gt;AP543),INDIRECT(ster!$D$14) &amp; ": " &amp;  SUBSTITUTE(IF( AV543,IFERROR(TEXT(INDIRECT(Q543),"rrrr-mm-dd")&amp;" (" &amp; INDIRECT(Q543) &amp;")",INDIRECT(Q543)),INDIRECT(Q543))," "," "),""),""),"")," "),"  "," ")),""),"")</f>
        <v/>
      </c>
      <c r="CT543" s="14" t="str">
        <f t="array" aca="1" ref="CT543" ca="1">IF(H543,IF(AND(N543&gt;0,AR543),TRIM(SUBSTITUTE(_xll.MCONCAT(IFERROR(IF(ISNUMBER(INDIRECT(Q543)),IF((INDIRECT(ster!$D$14)&lt;&gt;"")*(IFERROR(0*(MATCH(INDIRECT(Q543),INDIRECT(K543),0)&gt;0),1)),INDIRECT(ster!$D$14) &amp; ": " &amp;  SUBSTITUTE(IF( AV543,IFERROR(TEXT(INDIRECT(Q543),"rrrr-mm-dd")&amp;" (" &amp; INDIRECT(Q543) &amp;")",INDIRECT(Q543)),INDIRECT(Q543))," "," "),""),""),"")," "),"  "," ")),""),"")</f>
        <v/>
      </c>
      <c r="CU543" s="14" t="str">
        <f t="array" aca="1" ref="CU543" ca="1">IF(H543,IF(AND(V543&gt;0),TRIM(SUBSTITUTE(_xll.MCONCAT(IF((INDIRECT(ster!$D$14)&lt;&gt;"")*(IFERROR(0*(INDIRECT(Q543)&lt;&gt;""),1)),INDIRECT(ster!$D$14),"")," "),"  "," ")),""),"")</f>
        <v/>
      </c>
      <c r="CV543" s="14" t="str">
        <f t="array" aca="1" ref="CV543" ca="1">IF(H543,IF(AS543,
TRIM(SUBSTITUTE(_xll.MCONCAT(IF(
   (INDIRECT(ster!$D$14)&lt;&gt;"")*
   ((INDIRECT(Q543)="")+
      NOT(ISNUMBER(INDIRECT(Q543)))*
      NOT(ISERROR(MATCH(INDIRECT(Q543),INDIRECT(K543),0)))
    ),
      INDIRECT(ster!$D$14),
   "")," "),"  "," ")),
""),"")</f>
        <v/>
      </c>
      <c r="CW543" s="14" t="str">
        <f t="array" aca="1" ref="CW543" ca="1">IF(H543,IF(AND(AQ543),TRIM(SUBSTITUTE(_xll.MCONCAT(IFERROR(IF(ISNUMBER(INDIRECT(Q543)),IF((INDIRECT(ster!$D$14)&lt;&gt;"")*(INDIRECT(Q543)&lt;&gt;INT(INDIRECT(Q543))),INDIRECT(ster!$D$14) &amp; ": " &amp; INDIRECT(Q543),""),""),"")," "),"  "," ")),""),"")</f>
        <v/>
      </c>
      <c r="CX543" s="14" t="str">
        <f t="array" aca="1" ref="CX543" ca="1">IF(H543,IF(OR(AU543,AV543),TRIM(SUBSTITUTE(_xll.MCONCAT(IF((INDIRECT(ster!$D$14)&lt;&gt;"")*NOT(ISNUMBER(INDIRECT(Q543))),IF(ISERROR(MATCH(INDIRECT(Q543),INDIRECT(K543),0)),IFERROR(IF(INDIRECT(Q543)&lt;&gt;"",INDIRECT(ster!$D$14) &amp; ": " &amp; SUBSTITUTE(INDIRECT(Q543)," "," "),""),""),""),"")," "),"  "," ")),""),"")</f>
        <v/>
      </c>
      <c r="CY543" s="14" t="str">
        <f t="array" aca="1" ref="CY543" ca="1">IF(H543,IF(AE543,TRIM(SUBSTITUTE(_xll.MCONCAT(IF((INDIRECT(ster!$D$14)&lt;&gt;"")*IFERROR(NOT(INDIRECT(AF543)),FALSE),IF(ISERROR(MATCH(INDIRECT(Q543),INDIRECT(K543),0)),IFERROR(IF(INDIRECT(Q543)&lt;&gt;"",INDIRECT(ster!$D$14)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CZ543" s="14" t="str">
        <f t="array" aca="1" ref="CZ543" ca="1">IF(H543,IF(AH543,TRIM(SUBSTITUTE(_xll.MCONCAT(IF((INDIRECT(ster!$D$14)&lt;&gt;"")*IFERROR(NOT(INDIRECT(AI543)),FALSE),IF(ISERROR(MATCH(INDIRECT(Q543),INDIRECT(K543),0)),IFERROR(IF(INDIRECT(Q543)&lt;&gt;"",INDIRECT(ster!$D$14)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DC543" s="14" t="str">
        <f ca="1">SUBSTITUTE(SUBSTITUTE(SUBSTITUTE(SUBSTITUTE(_xll.MCONCAT(DG543:DS543,"■"),"■■","■"),"■■","■"),"■■","■"),"■■","■")</f>
        <v>■</v>
      </c>
      <c r="DD543" s="14" t="str">
        <f t="shared" ca="1" si="9842"/>
        <v/>
      </c>
      <c r="DE543" s="14" t="str">
        <f t="shared" ca="1" si="9843"/>
        <v/>
      </c>
      <c r="DF543" s="14" t="str">
        <f t="shared" ca="1" si="9844"/>
        <v/>
      </c>
      <c r="DG543" s="14" t="str">
        <f t="shared" ca="1" si="9845"/>
        <v/>
      </c>
      <c r="DH543" s="14" t="str">
        <f t="shared" ca="1" si="9846"/>
        <v/>
      </c>
      <c r="DI543" s="14" t="str">
        <f t="shared" ca="1" si="9847"/>
        <v/>
      </c>
      <c r="DJ543" s="14" t="str">
        <f t="shared" ca="1" si="9848"/>
        <v/>
      </c>
      <c r="DK543" s="14" t="str">
        <f t="shared" ca="1" si="9849"/>
        <v/>
      </c>
      <c r="DL543" s="14" t="str">
        <f t="shared" ca="1" si="9850"/>
        <v/>
      </c>
      <c r="DM543" s="14" t="str">
        <f t="shared" ca="1" si="9851"/>
        <v/>
      </c>
      <c r="DN543" s="14" t="str">
        <f t="array" aca="1" ref="DN543" ca="1">IF(CU543&lt;&gt;"","There are errors in the entered values in the following cases: " &amp;SUBSTITUTE(CU543," ",", "),"")</f>
        <v/>
      </c>
      <c r="DO543" s="14" t="str">
        <f t="shared" ca="1" si="9852"/>
        <v/>
      </c>
      <c r="DP543" s="14" t="str">
        <f t="shared" ca="1" si="9853"/>
        <v/>
      </c>
      <c r="DQ543" s="14" t="str">
        <f t="shared" ca="1" si="9854"/>
        <v/>
      </c>
      <c r="DR543" s="14" t="str">
        <f t="shared" ca="1" si="9855"/>
        <v/>
      </c>
      <c r="DS543" s="14" t="str">
        <f t="shared" ca="1" si="9856"/>
        <v/>
      </c>
      <c r="DZ543" s="14" t="b">
        <f t="shared" ca="1" si="9857"/>
        <v>0</v>
      </c>
      <c r="EA543" s="14" t="str">
        <f t="shared" ca="1" si="9858"/>
        <v>Did 1st specialist request EMG (q_149h)</v>
      </c>
      <c r="EB543" s="14" t="str">
        <f t="shared" ca="1" si="9859"/>
        <v xml:space="preserve">Values must be numeric. </v>
      </c>
      <c r="EC543" s="14" t="str">
        <f t="shared" ca="1" si="9860"/>
        <v xml:space="preserve">Did 1st specialist request EMG (q_149h): Values must be numeric. </v>
      </c>
      <c r="ED543" s="14" t="str">
        <f t="shared" ca="1" si="9861"/>
        <v/>
      </c>
      <c r="EE543" s="14" t="str">
        <f t="shared" ca="1" si="9862"/>
        <v>Values must be numeric</v>
      </c>
      <c r="EF543" s="14" t="str">
        <f t="shared" ca="1" si="9863"/>
        <v/>
      </c>
      <c r="EG543" s="14" t="str">
        <f t="shared" ca="1" si="9864"/>
        <v/>
      </c>
      <c r="EM543" s="14" t="b">
        <f t="shared" ca="1" si="9865"/>
        <v>1</v>
      </c>
      <c r="EN543" s="14">
        <f t="shared" ca="1" si="9866"/>
        <v>511</v>
      </c>
      <c r="EO543" s="14" t="str">
        <f t="shared" ca="1" si="9867"/>
        <v>q_149h</v>
      </c>
      <c r="EP543" s="14" t="str">
        <f t="shared" ca="1" si="9868"/>
        <v xml:space="preserve">Did 1st specialist request EMG (q_149h): Values must be numeric. </v>
      </c>
      <c r="EQ543" s="14" t="str">
        <f t="shared" ca="1" si="9869"/>
        <v/>
      </c>
    </row>
    <row r="544" spans="2:147" s="14" customFormat="1">
      <c r="B544" s="14" t="str">
        <f t="shared" ca="1" si="9795"/>
        <v/>
      </c>
      <c r="C544" s="14">
        <f t="shared" ca="1" si="9796"/>
        <v>512</v>
      </c>
      <c r="D544" s="14">
        <f t="shared" si="9797"/>
        <v>542</v>
      </c>
      <c r="E544" s="14" t="str">
        <f t="shared" ca="1" si="9798"/>
        <v>N</v>
      </c>
      <c r="F544" s="14" t="str">
        <f t="shared" ca="1" si="9799"/>
        <v>q_150</v>
      </c>
      <c r="G544" s="14" t="str">
        <f t="shared" ca="1" si="9800"/>
        <v>Second specialist who observed the patient</v>
      </c>
      <c r="H544" s="14" t="b">
        <f t="shared" ca="1" si="9801"/>
        <v>1</v>
      </c>
      <c r="I544" s="14" t="str">
        <f ca="1">IF($H544,ADDRESS(3,(D544+1)*2-1,4,,"["&amp;wew!$G$7&amp;"]"&amp;_sheetname_labels)&amp;":"&amp;ADDRESS(2+ster!$B$20,(D544+1)*2-1,4),"")</f>
        <v>[DBTemplate.xlsm]labels!AOS3:AOS61</v>
      </c>
      <c r="J544" s="14">
        <f t="array" aca="1" ref="J544" ca="1">IF(H544,MAX(0,MAX(IF(INDIRECT(I544)&lt;&gt;"",ROW(INDIRECT(I544)),""))-2),"")</f>
        <v>16</v>
      </c>
      <c r="K544" s="14" t="str">
        <f ca="1">IF($H544,IF($J544&gt;0,ADDRESS(3,(D544+1)*2-1,4,,"["&amp;wew!$G$7&amp;"]"&amp;_sheetname_labels)&amp;":"&amp;ADDRESS(2+J544,(D544+1)*2-1,4),""),"")</f>
        <v>[DBTemplate.xlsm]labels!AOS3:AOS18</v>
      </c>
      <c r="L544" s="14" t="str">
        <f ca="1">IF($H544,IF($J544&gt;0,ADDRESS(3,(D544+1)*2,4,,"["&amp;wew!$G$7&amp;"]"&amp;_sheetname_labels)&amp;":"&amp;ADDRESS(2+J544,(D544+1)*2,4),""),"")</f>
        <v>[DBTemplate.xlsm]labels!AOT3:AOT18</v>
      </c>
      <c r="M544" s="14">
        <f t="shared" ca="1" si="9802"/>
        <v>0</v>
      </c>
      <c r="N544" s="14">
        <f t="shared" ca="1" si="9803"/>
        <v>16</v>
      </c>
      <c r="O544" s="14" t="str">
        <f t="shared" ca="1" si="9804"/>
        <v>q_150</v>
      </c>
      <c r="P544" s="14" t="str">
        <f t="shared" ca="1" si="9805"/>
        <v>Second specialist who observed the patient</v>
      </c>
      <c r="Q544" s="14" t="str">
        <f ca="1">IF($BP544,ADDRESS(3,D544+1,4,,"["&amp;wew!$G$7&amp;"]"&amp;_sheetname_dataframe)&amp;":"&amp;ADDRESS(2+ster!$C$14,D544+1,4),"")</f>
        <v>[DBTemplate.xlsm]data_frame!TW3:TW3</v>
      </c>
      <c r="R544" s="14" t="str">
        <f>IF($BP544,IF(MID(_xll.FORMULATEXT(INDEX(INDIRECT(Q544),1)),1,1)="=", _xll.FORMULATEXT(INDEX(INDIRECT(Q544),1),2,TRUE),""),"")</f>
        <v/>
      </c>
      <c r="S544" s="14">
        <f t="array" aca="1" ref="S544" ca="1">IF(H544,SUM(IF((IFERROR(INDIRECT(Q544)&lt;&gt;"",FALSE))*(INDIRECT(ster!$D$14)&lt;&gt;""),1,0)),"")</f>
        <v>0</v>
      </c>
      <c r="T544" s="14">
        <f t="array" aca="1" ref="T544" ca="1">IF(H544,IF(M544&gt;0,SUM(IFERROR(1*(MATCH(INDIRECT(Q544),INDIRECT(K544),0)&gt;0),0)*(INDIRECT(ster!$D$14)&lt;&gt;"")*NOT(ISNUMBER(INDIRECT(Q544)))),0),"")</f>
        <v>0</v>
      </c>
      <c r="U544" s="14">
        <f t="array" aca="1" ref="U544" ca="1">IF(H544,SUM((IFERROR(INDIRECT(Q544)="",FALSE))*(INDIRECT(ster!$D$14)&lt;&gt;"")),"")</f>
        <v>1</v>
      </c>
      <c r="V544" s="14">
        <f t="array" aca="1" ref="V544" ca="1">IF(H544,SUM((IFERROR(INDIRECT(Q544)="#ąś",TRUE))*(INDIRECT(ster!$D$14)&lt;&gt;"")),"")</f>
        <v>0</v>
      </c>
      <c r="W544" s="14">
        <f t="array" aca="1" ref="W544" ca="1">IF(H544,SUM(ISNUMBER(INDIRECT(Q544))*(INDIRECT(ster!$D$14)&lt;&gt;"")),"")</f>
        <v>0</v>
      </c>
      <c r="X544" s="14" t="str">
        <f t="array" aca="1" ref="X544" ca="1">IF(AND(H544,W544&gt;0),IF(wew!$B$3,MIN(IF((INDIRECT(ster!$D$14)&lt;&gt;"")*IFERROR(INDIRECT($Q544)&lt;&gt;"",FALSE),IFERROR(INDIRECT($Q544),"X"),"X")),"&lt;włącz podświetlanie wartości&gt;"),"—")</f>
        <v>—</v>
      </c>
      <c r="Y544" s="14" t="str">
        <f t="array" aca="1" ref="Y544" ca="1">IF(AND(H544,W544&gt;0),IF(wew!$B$3,MAX(IF((INDIRECT(ster!$D$14)&lt;&gt;"")*IFERROR(INDIRECT($Q544)&lt;&gt;"",FALSE),IFERROR(INDIRECT($Q544),"X"),"X")),"&lt;włącz podświetlanie wartości&gt;"),"—")</f>
        <v>—</v>
      </c>
      <c r="Z544" s="14">
        <f t="shared" ca="1" si="9806"/>
        <v>0</v>
      </c>
      <c r="AA544" s="12" t="str">
        <f t="shared" ca="1" si="9807"/>
        <v>—</v>
      </c>
      <c r="AB544" s="17">
        <f t="array" aca="1" ref="AB544" ca="1">IF(H544,IF(W544&gt;0,SUM((INDIRECT(ster!$D$14)&lt;&gt;"")*IFERROR((INDIRECT(Q544)&lt;&gt;"")*(INDIRECT(Q544)=INT(INDIRECT(Q544))),0)),0),"")</f>
        <v>0</v>
      </c>
      <c r="AC544" s="17">
        <f t="array" aca="1" ref="AC544" ca="1">IF(H544,W544-AB544,"")</f>
        <v>0</v>
      </c>
      <c r="AD544" s="17">
        <f t="shared" ca="1" si="9808"/>
        <v>1</v>
      </c>
      <c r="AE544" s="17" t="b">
        <f t="shared" ca="1" si="9809"/>
        <v>0</v>
      </c>
      <c r="AF544" s="17" t="str">
        <f ca="1">IF(AE544,IF($H544,ADDRESS(3,D544+2,4,,"["&amp;wew!$G$7&amp;"]"&amp;_sheetname_dataframe)&amp;":"&amp;ADDRESS(2+ster!$C$14,D544+2,4),""),"")</f>
        <v/>
      </c>
      <c r="AG544" s="17" t="str">
        <f t="shared" ca="1" si="9810"/>
        <v/>
      </c>
      <c r="AH544" s="17" t="b">
        <f t="shared" ca="1" si="9811"/>
        <v>0</v>
      </c>
      <c r="AI544" s="17" t="str">
        <f ca="1">IF(AH544,IF($H544,ADDRESS(3,D544+3,4,,"["&amp;wew!$G$7&amp;"]"&amp;_sheetname_dataframe)&amp;":"&amp;ADDRESS(2+ster!$C$14,D544+3,4),""),"")</f>
        <v/>
      </c>
      <c r="AJ544" s="17" t="str">
        <f t="shared" ca="1" si="9812"/>
        <v/>
      </c>
      <c r="AK544" s="17" t="b">
        <f t="shared" ca="1" si="9813"/>
        <v>0</v>
      </c>
      <c r="AL544" s="17" t="b">
        <f t="shared" ca="1" si="9814"/>
        <v>0</v>
      </c>
      <c r="AM544" s="17" t="b">
        <f t="shared" ca="1" si="9815"/>
        <v>0</v>
      </c>
      <c r="AN544" s="17">
        <f t="shared" ca="1" si="9816"/>
        <v>0</v>
      </c>
      <c r="AO544" s="24" t="str">
        <f t="shared" ca="1" si="9817"/>
        <v/>
      </c>
      <c r="AP544" s="24" t="str">
        <f t="shared" ca="1" si="9818"/>
        <v/>
      </c>
      <c r="AQ544" s="17" t="b">
        <f t="shared" ca="1" si="9819"/>
        <v>0</v>
      </c>
      <c r="AR544" s="17" t="b">
        <f t="shared" ca="1" si="9820"/>
        <v>0</v>
      </c>
      <c r="AS544" s="17" t="b">
        <f t="shared" ca="1" si="9821"/>
        <v>0</v>
      </c>
      <c r="AT544" s="17" t="b">
        <f t="shared" ca="1" si="9822"/>
        <v>0</v>
      </c>
      <c r="AU544" s="17" t="b">
        <f t="shared" ca="1" si="9823"/>
        <v>1</v>
      </c>
      <c r="AV544" s="17" t="b">
        <f t="shared" ca="1" si="9824"/>
        <v>0</v>
      </c>
      <c r="AW544" s="17" t="b">
        <f t="shared" ca="1" si="9825"/>
        <v>0</v>
      </c>
      <c r="AX544" s="14" t="b">
        <f t="array" aca="1" ref="AX544" ca="1">IF(H544,N544&gt;0,"")</f>
        <v>1</v>
      </c>
      <c r="AY544" s="17" t="str">
        <f t="shared" ca="1" si="9826"/>
        <v>C3:C18</v>
      </c>
      <c r="AZ544" s="17" t="b">
        <f t="array" aca="1" ref="AZ544" ca="1">IF(AY544&lt;&gt;"",SUM(1*ISERROR(MATCH(INDIRECT(AY544),INDIRECT(K544),0)))=0,"")</f>
        <v>1</v>
      </c>
      <c r="BA544" s="17" t="b">
        <f t="shared" ca="1" si="9827"/>
        <v>1</v>
      </c>
      <c r="BB544" s="17" t="b">
        <v>0</v>
      </c>
      <c r="BC544" s="17" t="b">
        <f t="shared" ca="1" si="9828"/>
        <v>1</v>
      </c>
      <c r="BD544" s="17" t="b">
        <f t="shared" ca="1" si="9829"/>
        <v>0</v>
      </c>
      <c r="BE544" s="17" t="b">
        <f t="shared" ca="1" si="9830"/>
        <v>0</v>
      </c>
      <c r="BF544" s="17" t="b">
        <f t="shared" ca="1" si="9831"/>
        <v>0</v>
      </c>
      <c r="BG544" s="17" t="b">
        <f t="shared" ca="1" si="9832"/>
        <v>0</v>
      </c>
      <c r="BH544" s="17" t="b">
        <f t="shared" ca="1" si="9833"/>
        <v>1</v>
      </c>
      <c r="BI544" s="17">
        <f t="shared" ca="1" si="9834"/>
        <v>2</v>
      </c>
      <c r="BJ544" s="17" t="b">
        <f t="shared" ca="1" si="9835"/>
        <v>0</v>
      </c>
      <c r="BK544" s="17" t="str">
        <f t="shared" ca="1" si="9836"/>
        <v/>
      </c>
      <c r="BL544" s="17" t="str">
        <f t="shared" ca="1" si="9837"/>
        <v/>
      </c>
      <c r="BM544" s="17" t="str">
        <f t="shared" ca="1" si="9838"/>
        <v>F</v>
      </c>
      <c r="BN544" s="17" t="str">
        <f t="shared" ca="1" si="9839"/>
        <v>F</v>
      </c>
      <c r="BO544" s="17" t="str">
        <f t="shared" ca="1" si="9840"/>
        <v>N</v>
      </c>
      <c r="BP544" s="14" t="b">
        <f t="shared" ca="1" si="9841"/>
        <v>1</v>
      </c>
      <c r="BQ544" s="35"/>
      <c r="BX544" s="16"/>
      <c r="BY544" s="16"/>
      <c r="BZ544" s="16"/>
      <c r="CA544" s="16"/>
      <c r="CB544" s="16"/>
      <c r="CC544" s="16"/>
      <c r="CD544" s="16"/>
      <c r="CE544" s="16"/>
      <c r="CF544" s="16"/>
      <c r="CN544" s="14">
        <f ca="1">IF(H544,IFERROR(IsVariableNameLegal(O544),0),0)</f>
        <v>0</v>
      </c>
      <c r="CO544" s="14" t="str">
        <f t="array" aca="1" ref="CO544" ca="1">IF(H544,IF(COUNTIF(INDIRECT(wew!$C$13),O544)&gt;1,TRIM(SUBSTITUTE(_xll.MCONCAT(IF((INDIRECT(wew!$C$13)=O544)*(COLUMN(INDIRECT(wew!$C$13))&lt;&gt;D544+1),-1+COLUMN(INDIRECT(wew!$C$13)),"")," "),"  "," ")),""),"")</f>
        <v/>
      </c>
      <c r="CP544" s="14" t="str">
        <f t="array" aca="1" ref="CP544" ca="1">IF(P544&lt;&gt;"",IF(LEN(P544)&gt;150,1,""),"")</f>
        <v/>
      </c>
      <c r="CQ544" s="14" t="str">
        <f t="array" aca="1" ref="CQ544" ca="1">IF(AND(H544,NOT(ster!$J$3)),IF(COUNTIF(INDIRECT(wew!$C$15),P544)&gt;1,TRIM(SUBSTITUTE(_xll.MCONCAT(IF((INDIRECT(wew!$C$15)=P544)*(COLUMN(INDIRECT(wew!$C$15))&lt;&gt;D544+1),-1+COLUMN(INDIRECT(wew!$C$15)),"")," "),"  "," ")),""),"")</f>
        <v/>
      </c>
      <c r="CR544" s="14" t="str">
        <f t="array" aca="1" ref="CR544" ca="1">IF(H544,IF(AND(W544&gt;0,AO544&lt;&gt;""),TRIM(SUBSTITUTE(_xll.MCONCAT(IFERROR(IF(ISNUMBER(INDIRECT(Q544)),IF((INDIRECT(ster!$D$14)&lt;&gt;"")*(INDIRECT(Q544)&lt;AO544),INDIRECT(ster!$D$14) &amp; ": " &amp;  SUBSTITUTE(IF( AV544,IFERROR(TEXT(INDIRECT(Q544),"rrrr-mm-dd") &amp;" (" &amp; INDIRECT(Q544) &amp;")",INDIRECT(Q544)),INDIRECT(Q544))," "," "),""),""),"")," "),"  "," ")),""),"")</f>
        <v/>
      </c>
      <c r="CS544" s="14" t="str">
        <f t="array" aca="1" ref="CS544" ca="1">IF(H544,IF(AND(W544&gt;0,AP544&lt;&gt;""),TRIM(SUBSTITUTE(_xll.MCONCAT(IFERROR(IF(ISNUMBER(INDIRECT(Q544)),IF((INDIRECT(ster!$D$14)&lt;&gt;"")*(INDIRECT(Q544)&gt;AP544),INDIRECT(ster!$D$14) &amp; ": " &amp;  SUBSTITUTE(IF( AV544,IFERROR(TEXT(INDIRECT(Q544),"rrrr-mm-dd")&amp;" (" &amp; INDIRECT(Q544) &amp;")",INDIRECT(Q544)),INDIRECT(Q544))," "," "),""),""),"")," "),"  "," ")),""),"")</f>
        <v/>
      </c>
      <c r="CT544" s="14" t="str">
        <f t="array" aca="1" ref="CT544" ca="1">IF(H544,IF(AND(N544&gt;0,AR544),TRIM(SUBSTITUTE(_xll.MCONCAT(IFERROR(IF(ISNUMBER(INDIRECT(Q544)),IF((INDIRECT(ster!$D$14)&lt;&gt;"")*(IFERROR(0*(MATCH(INDIRECT(Q544),INDIRECT(K544),0)&gt;0),1)),INDIRECT(ster!$D$14) &amp; ": " &amp;  SUBSTITUTE(IF( AV544,IFERROR(TEXT(INDIRECT(Q544),"rrrr-mm-dd")&amp;" (" &amp; INDIRECT(Q544) &amp;")",INDIRECT(Q544)),INDIRECT(Q544))," "," "),""),""),"")," "),"  "," ")),""),"")</f>
        <v/>
      </c>
      <c r="CU544" s="14" t="str">
        <f t="array" aca="1" ref="CU544" ca="1">IF(H544,IF(AND(V544&gt;0),TRIM(SUBSTITUTE(_xll.MCONCAT(IF((INDIRECT(ster!$D$14)&lt;&gt;"")*(IFERROR(0*(INDIRECT(Q544)&lt;&gt;""),1)),INDIRECT(ster!$D$14),"")," "),"  "," ")),""),"")</f>
        <v/>
      </c>
      <c r="CV544" s="14" t="str">
        <f t="array" aca="1" ref="CV544" ca="1">IF(H544,IF(AS544,
TRIM(SUBSTITUTE(_xll.MCONCAT(IF(
   (INDIRECT(ster!$D$14)&lt;&gt;"")*
   ((INDIRECT(Q544)="")+
      NOT(ISNUMBER(INDIRECT(Q544)))*
      NOT(ISERROR(MATCH(INDIRECT(Q544),INDIRECT(K544),0)))
    ),
      INDIRECT(ster!$D$14),
   "")," "),"  "," ")),
""),"")</f>
        <v/>
      </c>
      <c r="CW544" s="14" t="str">
        <f t="array" aca="1" ref="CW544" ca="1">IF(H544,IF(AND(AQ544),TRIM(SUBSTITUTE(_xll.MCONCAT(IFERROR(IF(ISNUMBER(INDIRECT(Q544)),IF((INDIRECT(ster!$D$14)&lt;&gt;"")*(INDIRECT(Q544)&lt;&gt;INT(INDIRECT(Q544))),INDIRECT(ster!$D$14) &amp; ": " &amp; INDIRECT(Q544),""),""),"")," "),"  "," ")),""),"")</f>
        <v/>
      </c>
      <c r="CX544" s="14" t="str">
        <f t="array" aca="1" ref="CX544" ca="1">IF(H544,IF(OR(AU544,AV544),TRIM(SUBSTITUTE(_xll.MCONCAT(IF((INDIRECT(ster!$D$14)&lt;&gt;"")*NOT(ISNUMBER(INDIRECT(Q544))),IF(ISERROR(MATCH(INDIRECT(Q544),INDIRECT(K544),0)),IFERROR(IF(INDIRECT(Q544)&lt;&gt;"",INDIRECT(ster!$D$14) &amp; ": " &amp; SUBSTITUTE(INDIRECT(Q544)," "," "),""),""),""),"")," "),"  "," ")),""),"")</f>
        <v/>
      </c>
      <c r="CY544" s="14" t="str">
        <f t="array" aca="1" ref="CY544" ca="1">IF(H544,IF(AE544,TRIM(SUBSTITUTE(_xll.MCONCAT(IF((INDIRECT(ster!$D$14)&lt;&gt;"")*IFERROR(NOT(INDIRECT(AF544)),FALSE),IF(ISERROR(MATCH(INDIRECT(Q544),INDIRECT(K544),0)),IFERROR(IF(INDIRECT(Q544)&lt;&gt;"",INDIRECT(ster!$D$14)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CZ544" s="14" t="str">
        <f t="array" aca="1" ref="CZ544" ca="1">IF(H544,IF(AH544,TRIM(SUBSTITUTE(_xll.MCONCAT(IF((INDIRECT(ster!$D$14)&lt;&gt;"")*IFERROR(NOT(INDIRECT(AI544)),FALSE),IF(ISERROR(MATCH(INDIRECT(Q544),INDIRECT(K544),0)),IFERROR(IF(INDIRECT(Q544)&lt;&gt;"",INDIRECT(ster!$D$14)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DC544" s="14" t="str">
        <f ca="1">SUBSTITUTE(SUBSTITUTE(SUBSTITUTE(SUBSTITUTE(_xll.MCONCAT(DG544:DS544,"■"),"■■","■"),"■■","■"),"■■","■"),"■■","■")</f>
        <v>■</v>
      </c>
      <c r="DD544" s="14" t="str">
        <f t="shared" ca="1" si="9842"/>
        <v/>
      </c>
      <c r="DE544" s="14" t="str">
        <f t="shared" ca="1" si="9843"/>
        <v/>
      </c>
      <c r="DF544" s="14" t="str">
        <f t="shared" ca="1" si="9844"/>
        <v/>
      </c>
      <c r="DG544" s="14" t="str">
        <f t="shared" ca="1" si="9845"/>
        <v/>
      </c>
      <c r="DH544" s="14" t="str">
        <f t="shared" ca="1" si="9846"/>
        <v/>
      </c>
      <c r="DI544" s="14" t="str">
        <f t="shared" ca="1" si="9847"/>
        <v/>
      </c>
      <c r="DJ544" s="14" t="str">
        <f t="shared" ca="1" si="9848"/>
        <v/>
      </c>
      <c r="DK544" s="14" t="str">
        <f t="shared" ca="1" si="9849"/>
        <v/>
      </c>
      <c r="DL544" s="14" t="str">
        <f t="shared" ca="1" si="9850"/>
        <v/>
      </c>
      <c r="DM544" s="14" t="str">
        <f t="shared" ca="1" si="9851"/>
        <v/>
      </c>
      <c r="DN544" s="14" t="str">
        <f t="array" aca="1" ref="DN544" ca="1">IF(CU544&lt;&gt;"","There are errors in the entered values in the following cases: " &amp;SUBSTITUTE(CU544," ",", "),"")</f>
        <v/>
      </c>
      <c r="DO544" s="14" t="str">
        <f t="shared" ca="1" si="9852"/>
        <v/>
      </c>
      <c r="DP544" s="14" t="str">
        <f t="shared" ca="1" si="9853"/>
        <v/>
      </c>
      <c r="DQ544" s="14" t="str">
        <f t="shared" ca="1" si="9854"/>
        <v/>
      </c>
      <c r="DR544" s="14" t="str">
        <f t="shared" ca="1" si="9855"/>
        <v/>
      </c>
      <c r="DS544" s="14" t="str">
        <f t="shared" ca="1" si="9856"/>
        <v/>
      </c>
      <c r="DZ544" s="14" t="b">
        <f t="shared" ca="1" si="9857"/>
        <v>0</v>
      </c>
      <c r="EA544" s="14" t="str">
        <f t="shared" ca="1" si="9858"/>
        <v>Second specialist who observed the patient (q_150)</v>
      </c>
      <c r="EB544" s="14" t="str">
        <f t="shared" ca="1" si="9859"/>
        <v xml:space="preserve">Values must be numeric. </v>
      </c>
      <c r="EC544" s="14" t="str">
        <f t="shared" ca="1" si="9860"/>
        <v xml:space="preserve">Second specialist who observed the patient (q_150): Values must be numeric. </v>
      </c>
      <c r="ED544" s="14" t="str">
        <f t="shared" ca="1" si="9861"/>
        <v/>
      </c>
      <c r="EE544" s="14" t="str">
        <f t="shared" ca="1" si="9862"/>
        <v>Values must be numeric</v>
      </c>
      <c r="EF544" s="14" t="str">
        <f t="shared" ca="1" si="9863"/>
        <v/>
      </c>
      <c r="EG544" s="14" t="str">
        <f t="shared" ca="1" si="9864"/>
        <v/>
      </c>
      <c r="EM544" s="14" t="b">
        <f t="shared" ca="1" si="9865"/>
        <v>1</v>
      </c>
      <c r="EN544" s="14">
        <f t="shared" ca="1" si="9866"/>
        <v>512</v>
      </c>
      <c r="EO544" s="14" t="str">
        <f t="shared" ca="1" si="9867"/>
        <v>q_150</v>
      </c>
      <c r="EP544" s="14" t="str">
        <f t="shared" ca="1" si="9868"/>
        <v xml:space="preserve">Second specialist who observed the patient (q_150): Values must be numeric. </v>
      </c>
      <c r="EQ544" s="14" t="str">
        <f t="shared" ca="1" si="9869"/>
        <v/>
      </c>
    </row>
    <row r="545" spans="2:147" s="14" customFormat="1">
      <c r="B545" s="14" t="str">
        <f t="shared" ca="1" si="9795"/>
        <v/>
      </c>
      <c r="C545" s="14">
        <f t="shared" ca="1" si="9796"/>
        <v>513</v>
      </c>
      <c r="D545" s="14">
        <f t="shared" si="9797"/>
        <v>543</v>
      </c>
      <c r="E545" s="14" t="str">
        <f t="shared" ca="1" si="9798"/>
        <v>I</v>
      </c>
      <c r="F545" s="14" t="str">
        <f t="shared" ca="1" si="9799"/>
        <v>q_151</v>
      </c>
      <c r="G545" s="14" t="str">
        <f t="shared" ca="1" si="9800"/>
        <v xml:space="preserve">Time gap between first-second specialist </v>
      </c>
      <c r="H545" s="14" t="b">
        <f t="shared" ca="1" si="9801"/>
        <v>1</v>
      </c>
      <c r="I545" s="14" t="str">
        <f ca="1">IF($H545,ADDRESS(3,(D545+1)*2-1,4,,"["&amp;wew!$G$7&amp;"]"&amp;_sheetname_labels)&amp;":"&amp;ADDRESS(2+ster!$B$20,(D545+1)*2-1,4),"")</f>
        <v>[DBTemplate.xlsm]labels!AOU3:AOU61</v>
      </c>
      <c r="J545" s="14">
        <f t="array" aca="1" ref="J545" ca="1">IF(H545,MAX(0,MAX(IF(INDIRECT(I545)&lt;&gt;"",ROW(INDIRECT(I545)),""))-2),"")</f>
        <v>3</v>
      </c>
      <c r="K545" s="14" t="str">
        <f ca="1">IF($H545,IF($J545&gt;0,ADDRESS(3,(D545+1)*2-1,4,,"["&amp;wew!$G$7&amp;"]"&amp;_sheetname_labels)&amp;":"&amp;ADDRESS(2+J545,(D545+1)*2-1,4),""),"")</f>
        <v>[DBTemplate.xlsm]labels!AOU3:AOU5</v>
      </c>
      <c r="L545" s="14" t="str">
        <f ca="1">IF($H545,IF($J545&gt;0,ADDRESS(3,(D545+1)*2,4,,"["&amp;wew!$G$7&amp;"]"&amp;_sheetname_labels)&amp;":"&amp;ADDRESS(2+J545,(D545+1)*2,4),""),"")</f>
        <v>[DBTemplate.xlsm]labels!AOV3:AOV5</v>
      </c>
      <c r="M545" s="14">
        <f t="shared" ca="1" si="9802"/>
        <v>3</v>
      </c>
      <c r="N545" s="14">
        <f t="shared" ca="1" si="9803"/>
        <v>0</v>
      </c>
      <c r="O545" s="14" t="str">
        <f t="shared" ca="1" si="9804"/>
        <v>q_151</v>
      </c>
      <c r="P545" s="14" t="str">
        <f t="shared" ca="1" si="9805"/>
        <v xml:space="preserve">Time gap between first-second specialist </v>
      </c>
      <c r="Q545" s="14" t="str">
        <f ca="1">IF($BP545,ADDRESS(3,D545+1,4,,"["&amp;wew!$G$7&amp;"]"&amp;_sheetname_dataframe)&amp;":"&amp;ADDRESS(2+ster!$C$14,D545+1,4),"")</f>
        <v>[DBTemplate.xlsm]data_frame!TX3:TX3</v>
      </c>
      <c r="R545" s="14" t="str">
        <f>IF($BP545,IF(MID(_xll.FORMULATEXT(INDEX(INDIRECT(Q545),1)),1,1)="=", _xll.FORMULATEXT(INDEX(INDIRECT(Q545),1),2,TRUE),""),"")</f>
        <v/>
      </c>
      <c r="S545" s="14">
        <f t="array" aca="1" ref="S545" ca="1">IF(H545,SUM(IF((IFERROR(INDIRECT(Q545)&lt;&gt;"",FALSE))*(INDIRECT(ster!$D$14)&lt;&gt;""),1,0)),"")</f>
        <v>1</v>
      </c>
      <c r="T545" s="14">
        <f t="array" aca="1" ref="T545" ca="1">IF(H545,IF(M545&gt;0,SUM(IFERROR(1*(MATCH(INDIRECT(Q545),INDIRECT(K545),0)&gt;0),0)*(INDIRECT(ster!$D$14)&lt;&gt;"")*NOT(ISNUMBER(INDIRECT(Q545)))),0),"")</f>
        <v>0</v>
      </c>
      <c r="U545" s="14">
        <f t="array" aca="1" ref="U545" ca="1">IF(H545,SUM((IFERROR(INDIRECT(Q545)="",FALSE))*(INDIRECT(ster!$D$14)&lt;&gt;"")),"")</f>
        <v>0</v>
      </c>
      <c r="V545" s="14">
        <f t="array" aca="1" ref="V545" ca="1">IF(H545,SUM((IFERROR(INDIRECT(Q545)="#ąś",TRUE))*(INDIRECT(ster!$D$14)&lt;&gt;"")),"")</f>
        <v>0</v>
      </c>
      <c r="W545" s="14">
        <f t="array" aca="1" ref="W545" ca="1">IF(H545,SUM(ISNUMBER(INDIRECT(Q545))*(INDIRECT(ster!$D$14)&lt;&gt;"")),"")</f>
        <v>1</v>
      </c>
      <c r="X545" s="14">
        <f t="array" aca="1" ref="X545" ca="1">IF(AND(H545,W545&gt;0),IF(wew!$B$3,MIN(IF((INDIRECT(ster!$D$14)&lt;&gt;"")*IFERROR(INDIRECT($Q545)&lt;&gt;"",FALSE),IFERROR(INDIRECT($Q545),"X"),"X")),"&lt;włącz podświetlanie wartości&gt;"),"—")</f>
        <v>2</v>
      </c>
      <c r="Y545" s="14">
        <f t="array" aca="1" ref="Y545" ca="1">IF(AND(H545,W545&gt;0),IF(wew!$B$3,MAX(IF((INDIRECT(ster!$D$14)&lt;&gt;"")*IFERROR(INDIRECT($Q545)&lt;&gt;"",FALSE),IFERROR(INDIRECT($Q545),"X"),"X")),"&lt;włącz podświetlanie wartości&gt;"),"—")</f>
        <v>2</v>
      </c>
      <c r="Z545" s="14">
        <f t="shared" ca="1" si="9806"/>
        <v>0</v>
      </c>
      <c r="AA545" s="12">
        <f t="shared" ca="1" si="9807"/>
        <v>1</v>
      </c>
      <c r="AB545" s="17">
        <f t="array" aca="1" ref="AB545" ca="1">IF(H545,IF(W545&gt;0,SUM((INDIRECT(ster!$D$14)&lt;&gt;"")*IFERROR((INDIRECT(Q545)&lt;&gt;"")*(INDIRECT(Q545)=INT(INDIRECT(Q545))),0)),0),"")</f>
        <v>1</v>
      </c>
      <c r="AC545" s="17">
        <f t="array" aca="1" ref="AC545" ca="1">IF(H545,W545-AB545,"")</f>
        <v>0</v>
      </c>
      <c r="AD545" s="17">
        <f t="shared" ca="1" si="9808"/>
        <v>1</v>
      </c>
      <c r="AE545" s="17" t="b">
        <f t="shared" ca="1" si="9809"/>
        <v>0</v>
      </c>
      <c r="AF545" s="17" t="str">
        <f ca="1">IF(AE545,IF($H545,ADDRESS(3,D545+2,4,,"["&amp;wew!$G$7&amp;"]"&amp;_sheetname_dataframe)&amp;":"&amp;ADDRESS(2+ster!$C$14,D545+2,4),""),"")</f>
        <v/>
      </c>
      <c r="AG545" s="17" t="str">
        <f t="shared" ca="1" si="9810"/>
        <v/>
      </c>
      <c r="AH545" s="17" t="b">
        <f t="shared" ca="1" si="9811"/>
        <v>0</v>
      </c>
      <c r="AI545" s="17" t="str">
        <f ca="1">IF(AH545,IF($H545,ADDRESS(3,D545+3,4,,"["&amp;wew!$G$7&amp;"]"&amp;_sheetname_dataframe)&amp;":"&amp;ADDRESS(2+ster!$C$14,D545+3,4),""),"")</f>
        <v/>
      </c>
      <c r="AJ545" s="17" t="str">
        <f t="shared" ca="1" si="9812"/>
        <v/>
      </c>
      <c r="AK545" s="17" t="b">
        <f t="shared" ca="1" si="9813"/>
        <v>0</v>
      </c>
      <c r="AL545" s="17" t="b">
        <f t="shared" ca="1" si="9814"/>
        <v>0</v>
      </c>
      <c r="AM545" s="17" t="b">
        <f t="shared" ca="1" si="9815"/>
        <v>1</v>
      </c>
      <c r="AN545" s="17">
        <f t="shared" ca="1" si="9816"/>
        <v>0</v>
      </c>
      <c r="AO545" s="24" t="str">
        <f t="shared" ca="1" si="9817"/>
        <v/>
      </c>
      <c r="AP545" s="24" t="str">
        <f t="shared" ca="1" si="9818"/>
        <v/>
      </c>
      <c r="AQ545" s="17" t="b">
        <f t="shared" ca="1" si="9819"/>
        <v>0</v>
      </c>
      <c r="AR545" s="17" t="b">
        <f t="shared" ca="1" si="9820"/>
        <v>0</v>
      </c>
      <c r="AS545" s="17" t="b">
        <f t="shared" ca="1" si="9821"/>
        <v>0</v>
      </c>
      <c r="AT545" s="17" t="b">
        <f t="shared" ca="1" si="9822"/>
        <v>0</v>
      </c>
      <c r="AU545" s="17" t="b">
        <f t="shared" ca="1" si="9823"/>
        <v>0</v>
      </c>
      <c r="AV545" s="17" t="b">
        <f t="shared" ca="1" si="9824"/>
        <v>0</v>
      </c>
      <c r="AW545" s="17" t="b">
        <f t="shared" ca="1" si="9825"/>
        <v>1</v>
      </c>
      <c r="AX545" s="14" t="b">
        <f t="array" aca="1" ref="AX545" ca="1">IF(H545,N545&gt;0,"")</f>
        <v>0</v>
      </c>
      <c r="AY545" s="17" t="str">
        <f t="shared" ca="1" si="9826"/>
        <v/>
      </c>
      <c r="AZ545" s="17" t="str">
        <f t="array" aca="1" ref="AZ545" ca="1">IF(AY545&lt;&gt;"",SUM(1*ISERROR(MATCH(INDIRECT(AY545),INDIRECT(K545),0)))=0,"")</f>
        <v/>
      </c>
      <c r="BA545" s="17" t="b">
        <f t="shared" ca="1" si="9827"/>
        <v>1</v>
      </c>
      <c r="BB545" s="17" t="b">
        <v>0</v>
      </c>
      <c r="BC545" s="17" t="b">
        <f t="shared" ca="1" si="9828"/>
        <v>0</v>
      </c>
      <c r="BD545" s="17" t="b">
        <f t="shared" ca="1" si="9829"/>
        <v>0</v>
      </c>
      <c r="BE545" s="17" t="b">
        <f t="shared" ca="1" si="9830"/>
        <v>1</v>
      </c>
      <c r="BF545" s="17" t="b">
        <f t="shared" ca="1" si="9831"/>
        <v>0</v>
      </c>
      <c r="BG545" s="17" t="b">
        <f t="shared" ca="1" si="9832"/>
        <v>0</v>
      </c>
      <c r="BH545" s="17" t="b">
        <f t="shared" ca="1" si="9833"/>
        <v>1</v>
      </c>
      <c r="BI545" s="17">
        <f t="shared" ca="1" si="9834"/>
        <v>4</v>
      </c>
      <c r="BJ545" s="17" t="b">
        <f t="shared" ca="1" si="9835"/>
        <v>0</v>
      </c>
      <c r="BK545" s="17" t="str">
        <f t="shared" ca="1" si="9836"/>
        <v/>
      </c>
      <c r="BL545" s="17" t="str">
        <f t="shared" ca="1" si="9837"/>
        <v/>
      </c>
      <c r="BM545" s="17" t="str">
        <f t="shared" ca="1" si="9838"/>
        <v>I</v>
      </c>
      <c r="BN545" s="17" t="str">
        <f t="shared" ca="1" si="9839"/>
        <v>N</v>
      </c>
      <c r="BO545" s="17" t="str">
        <f t="shared" ca="1" si="9840"/>
        <v>I</v>
      </c>
      <c r="BP545" s="14" t="b">
        <f t="shared" ca="1" si="9841"/>
        <v>1</v>
      </c>
      <c r="BQ545" s="35"/>
      <c r="BX545" s="16"/>
      <c r="BY545" s="16"/>
      <c r="BZ545" s="16"/>
      <c r="CA545" s="16"/>
      <c r="CB545" s="16"/>
      <c r="CC545" s="16"/>
      <c r="CD545" s="16"/>
      <c r="CE545" s="16"/>
      <c r="CF545" s="16"/>
      <c r="CN545" s="14">
        <f ca="1">IF(H545,IFERROR(IsVariableNameLegal(O545),0),0)</f>
        <v>0</v>
      </c>
      <c r="CO545" s="14" t="str">
        <f t="array" aca="1" ref="CO545" ca="1">IF(H545,IF(COUNTIF(INDIRECT(wew!$C$13),O545)&gt;1,TRIM(SUBSTITUTE(_xll.MCONCAT(IF((INDIRECT(wew!$C$13)=O545)*(COLUMN(INDIRECT(wew!$C$13))&lt;&gt;D545+1),-1+COLUMN(INDIRECT(wew!$C$13)),"")," "),"  "," ")),""),"")</f>
        <v/>
      </c>
      <c r="CP545" s="14" t="str">
        <f t="array" aca="1" ref="CP545" ca="1">IF(P545&lt;&gt;"",IF(LEN(P545)&gt;150,1,""),"")</f>
        <v/>
      </c>
      <c r="CQ545" s="14" t="str">
        <f t="array" aca="1" ref="CQ545" ca="1">IF(AND(H545,NOT(ster!$J$3)),IF(COUNTIF(INDIRECT(wew!$C$15),P545)&gt;1,TRIM(SUBSTITUTE(_xll.MCONCAT(IF((INDIRECT(wew!$C$15)=P545)*(COLUMN(INDIRECT(wew!$C$15))&lt;&gt;D545+1),-1+COLUMN(INDIRECT(wew!$C$15)),"")," "),"  "," ")),""),"")</f>
        <v/>
      </c>
      <c r="CR545" s="14" t="str">
        <f t="array" aca="1" ref="CR545" ca="1">IF(H545,IF(AND(W545&gt;0,AO545&lt;&gt;""),TRIM(SUBSTITUTE(_xll.MCONCAT(IFERROR(IF(ISNUMBER(INDIRECT(Q545)),IF((INDIRECT(ster!$D$14)&lt;&gt;"")*(INDIRECT(Q545)&lt;AO545),INDIRECT(ster!$D$14) &amp; ": " &amp;  SUBSTITUTE(IF( AV545,IFERROR(TEXT(INDIRECT(Q545),"rrrr-mm-dd") &amp;" (" &amp; INDIRECT(Q545) &amp;")",INDIRECT(Q545)),INDIRECT(Q545))," "," "),""),""),"")," "),"  "," ")),""),"")</f>
        <v/>
      </c>
      <c r="CS545" s="14" t="str">
        <f t="array" aca="1" ref="CS545" ca="1">IF(H545,IF(AND(W545&gt;0,AP545&lt;&gt;""),TRIM(SUBSTITUTE(_xll.MCONCAT(IFERROR(IF(ISNUMBER(INDIRECT(Q545)),IF((INDIRECT(ster!$D$14)&lt;&gt;"")*(INDIRECT(Q545)&gt;AP545),INDIRECT(ster!$D$14) &amp; ": " &amp;  SUBSTITUTE(IF( AV545,IFERROR(TEXT(INDIRECT(Q545),"rrrr-mm-dd")&amp;" (" &amp; INDIRECT(Q545) &amp;")",INDIRECT(Q545)),INDIRECT(Q545))," "," "),""),""),"")," "),"  "," ")),""),"")</f>
        <v/>
      </c>
      <c r="CT545" s="14" t="str">
        <f t="array" aca="1" ref="CT545" ca="1">IF(H545,IF(AND(N545&gt;0,AR545),TRIM(SUBSTITUTE(_xll.MCONCAT(IFERROR(IF(ISNUMBER(INDIRECT(Q545)),IF((INDIRECT(ster!$D$14)&lt;&gt;"")*(IFERROR(0*(MATCH(INDIRECT(Q545),INDIRECT(K545),0)&gt;0),1)),INDIRECT(ster!$D$14) &amp; ": " &amp;  SUBSTITUTE(IF( AV545,IFERROR(TEXT(INDIRECT(Q545),"rrrr-mm-dd")&amp;" (" &amp; INDIRECT(Q545) &amp;")",INDIRECT(Q545)),INDIRECT(Q545))," "," "),""),""),"")," "),"  "," ")),""),"")</f>
        <v/>
      </c>
      <c r="CU545" s="14" t="str">
        <f t="array" aca="1" ref="CU545" ca="1">IF(H545,IF(AND(V545&gt;0),TRIM(SUBSTITUTE(_xll.MCONCAT(IF((INDIRECT(ster!$D$14)&lt;&gt;"")*(IFERROR(0*(INDIRECT(Q545)&lt;&gt;""),1)),INDIRECT(ster!$D$14),"")," "),"  "," ")),""),"")</f>
        <v/>
      </c>
      <c r="CV545" s="14" t="str">
        <f t="array" aca="1" ref="CV545" ca="1">IF(H545,IF(AS545,
TRIM(SUBSTITUTE(_xll.MCONCAT(IF(
   (INDIRECT(ster!$D$14)&lt;&gt;"")*
   ((INDIRECT(Q545)="")+
      NOT(ISNUMBER(INDIRECT(Q545)))*
      NOT(ISERROR(MATCH(INDIRECT(Q545),INDIRECT(K545),0)))
    ),
      INDIRECT(ster!$D$14),
   "")," "),"  "," ")),
""),"")</f>
        <v/>
      </c>
      <c r="CW545" s="14" t="str">
        <f t="array" aca="1" ref="CW545" ca="1">IF(H545,IF(AND(AQ545),TRIM(SUBSTITUTE(_xll.MCONCAT(IFERROR(IF(ISNUMBER(INDIRECT(Q545)),IF((INDIRECT(ster!$D$14)&lt;&gt;"")*(INDIRECT(Q545)&lt;&gt;INT(INDIRECT(Q545))),INDIRECT(ster!$D$14) &amp; ": " &amp; INDIRECT(Q545),""),""),"")," "),"  "," ")),""),"")</f>
        <v/>
      </c>
      <c r="CX545" s="14" t="str">
        <f t="array" aca="1" ref="CX545" ca="1">IF(H545,IF(OR(AU545,AV545),TRIM(SUBSTITUTE(_xll.MCONCAT(IF((INDIRECT(ster!$D$14)&lt;&gt;"")*NOT(ISNUMBER(INDIRECT(Q545))),IF(ISERROR(MATCH(INDIRECT(Q545),INDIRECT(K545),0)),IFERROR(IF(INDIRECT(Q545)&lt;&gt;"",INDIRECT(ster!$D$14) &amp; ": " &amp; SUBSTITUTE(INDIRECT(Q545)," "," "),""),""),""),"")," "),"  "," ")),""),"")</f>
        <v/>
      </c>
      <c r="CY545" s="14" t="str">
        <f t="array" aca="1" ref="CY545" ca="1">IF(H545,IF(AE545,TRIM(SUBSTITUTE(_xll.MCONCAT(IF((INDIRECT(ster!$D$14)&lt;&gt;"")*IFERROR(NOT(INDIRECT(AF545)),FALSE),IF(ISERROR(MATCH(INDIRECT(Q545),INDIRECT(K545),0)),IFERROR(IF(INDIRECT(Q545)&lt;&gt;"",INDIRECT(ster!$D$14)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CZ545" s="14" t="str">
        <f t="array" aca="1" ref="CZ545" ca="1">IF(H545,IF(AH545,TRIM(SUBSTITUTE(_xll.MCONCAT(IF((INDIRECT(ster!$D$14)&lt;&gt;"")*IFERROR(NOT(INDIRECT(AI545)),FALSE),IF(ISERROR(MATCH(INDIRECT(Q545),INDIRECT(K545),0)),IFERROR(IF(INDIRECT(Q545)&lt;&gt;"",INDIRECT(ster!$D$14)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DC545" s="14" t="str">
        <f ca="1">SUBSTITUTE(SUBSTITUTE(SUBSTITUTE(SUBSTITUTE(_xll.MCONCAT(DG545:DS545,"■"),"■■","■"),"■■","■"),"■■","■"),"■■","■")</f>
        <v>■</v>
      </c>
      <c r="DD545" s="14" t="str">
        <f t="shared" ca="1" si="9842"/>
        <v/>
      </c>
      <c r="DE545" s="14" t="str">
        <f t="shared" ca="1" si="9843"/>
        <v/>
      </c>
      <c r="DF545" s="14" t="str">
        <f t="shared" ca="1" si="9844"/>
        <v/>
      </c>
      <c r="DG545" s="14" t="str">
        <f t="shared" ca="1" si="9845"/>
        <v/>
      </c>
      <c r="DH545" s="14" t="str">
        <f t="shared" ca="1" si="9846"/>
        <v/>
      </c>
      <c r="DI545" s="14" t="str">
        <f t="shared" ca="1" si="9847"/>
        <v/>
      </c>
      <c r="DJ545" s="14" t="str">
        <f t="shared" ca="1" si="9848"/>
        <v/>
      </c>
      <c r="DK545" s="14" t="str">
        <f t="shared" ca="1" si="9849"/>
        <v/>
      </c>
      <c r="DL545" s="14" t="str">
        <f t="shared" ca="1" si="9850"/>
        <v/>
      </c>
      <c r="DM545" s="14" t="str">
        <f t="shared" ca="1" si="9851"/>
        <v/>
      </c>
      <c r="DN545" s="14" t="str">
        <f t="array" aca="1" ref="DN545" ca="1">IF(CU545&lt;&gt;"","There are errors in the entered values in the following cases: " &amp;SUBSTITUTE(CU545," ",", "),"")</f>
        <v/>
      </c>
      <c r="DO545" s="14" t="str">
        <f t="shared" ca="1" si="9852"/>
        <v/>
      </c>
      <c r="DP545" s="14" t="str">
        <f t="shared" ca="1" si="9853"/>
        <v/>
      </c>
      <c r="DQ545" s="14" t="str">
        <f t="shared" ca="1" si="9854"/>
        <v/>
      </c>
      <c r="DR545" s="14" t="str">
        <f t="shared" ca="1" si="9855"/>
        <v/>
      </c>
      <c r="DS545" s="14" t="str">
        <f t="shared" ca="1" si="9856"/>
        <v/>
      </c>
      <c r="DZ545" s="14" t="b">
        <f t="shared" ca="1" si="9857"/>
        <v>0</v>
      </c>
      <c r="EA545" s="14" t="str">
        <f t="shared" ca="1" si="9858"/>
        <v/>
      </c>
      <c r="EB545" s="14" t="str">
        <f t="shared" ca="1" si="9859"/>
        <v/>
      </c>
      <c r="EC545" s="14" t="str">
        <f t="shared" ca="1" si="9860"/>
        <v/>
      </c>
      <c r="ED545" s="14" t="str">
        <f t="shared" ca="1" si="9861"/>
        <v/>
      </c>
      <c r="EE545" s="14" t="str">
        <f t="shared" ca="1" si="9862"/>
        <v/>
      </c>
      <c r="EF545" s="14" t="str">
        <f t="shared" ca="1" si="9863"/>
        <v/>
      </c>
      <c r="EG545" s="14" t="str">
        <f t="shared" ca="1" si="9864"/>
        <v/>
      </c>
      <c r="EM545" s="14" t="b">
        <f t="shared" ca="1" si="9865"/>
        <v>0</v>
      </c>
      <c r="EN545" s="14" t="str">
        <f t="shared" ca="1" si="9866"/>
        <v/>
      </c>
      <c r="EO545" s="14" t="str">
        <f t="shared" ca="1" si="9867"/>
        <v/>
      </c>
      <c r="EP545" s="14" t="str">
        <f t="shared" ca="1" si="9868"/>
        <v/>
      </c>
      <c r="EQ545" s="14" t="str">
        <f t="shared" ca="1" si="9869"/>
        <v/>
      </c>
    </row>
    <row r="546" spans="2:147" s="14" customFormat="1">
      <c r="B546" s="14" t="str">
        <f t="shared" ca="1" si="9795"/>
        <v/>
      </c>
      <c r="C546" s="14">
        <f t="shared" ca="1" si="9796"/>
        <v>514</v>
      </c>
      <c r="D546" s="14">
        <f t="shared" si="9797"/>
        <v>544</v>
      </c>
      <c r="E546" s="14" t="str">
        <f t="shared" ca="1" si="9798"/>
        <v>N</v>
      </c>
      <c r="F546" s="14" t="str">
        <f t="shared" ca="1" si="9799"/>
        <v>q_152</v>
      </c>
      <c r="G546" s="14" t="str">
        <f t="shared" ca="1" si="9800"/>
        <v>Investigation requested by the 2nd specialist</v>
      </c>
      <c r="H546" s="14" t="b">
        <f t="shared" ca="1" si="9801"/>
        <v>1</v>
      </c>
      <c r="I546" s="14" t="str">
        <f ca="1">IF($H546,ADDRESS(3,(D546+1)*2-1,4,,"["&amp;wew!$G$7&amp;"]"&amp;_sheetname_labels)&amp;":"&amp;ADDRESS(2+ster!$B$20,(D546+1)*2-1,4),"")</f>
        <v>[DBTemplate.xlsm]labels!AOW3:AOW61</v>
      </c>
      <c r="J546" s="14">
        <f t="array" aca="1" ref="J546" ca="1">IF(H546,MAX(0,MAX(IF(INDIRECT(I546)&lt;&gt;"",ROW(INDIRECT(I546)),""))-2),"")</f>
        <v>1</v>
      </c>
      <c r="K546" s="14" t="str">
        <f ca="1">IF($H546,IF($J546&gt;0,ADDRESS(3,(D546+1)*2-1,4,,"["&amp;wew!$G$7&amp;"]"&amp;_sheetname_labels)&amp;":"&amp;ADDRESS(2+J546,(D546+1)*2-1,4),""),"")</f>
        <v>[DBTemplate.xlsm]labels!AOW3:AOW3</v>
      </c>
      <c r="L546" s="14" t="str">
        <f ca="1">IF($H546,IF($J546&gt;0,ADDRESS(3,(D546+1)*2,4,,"["&amp;wew!$G$7&amp;"]"&amp;_sheetname_labels)&amp;":"&amp;ADDRESS(2+J546,(D546+1)*2,4),""),"")</f>
        <v>[DBTemplate.xlsm]labels!AOX3:AOX3</v>
      </c>
      <c r="M546" s="14">
        <f t="shared" ca="1" si="9802"/>
        <v>0</v>
      </c>
      <c r="N546" s="14">
        <f t="shared" ca="1" si="9803"/>
        <v>1</v>
      </c>
      <c r="O546" s="14" t="str">
        <f t="shared" ca="1" si="9804"/>
        <v>q_152</v>
      </c>
      <c r="P546" s="14" t="str">
        <f t="shared" ca="1" si="9805"/>
        <v>Investigation requested by the 2nd specialist</v>
      </c>
      <c r="Q546" s="14" t="str">
        <f ca="1">IF($BP546,ADDRESS(3,D546+1,4,,"["&amp;wew!$G$7&amp;"]"&amp;_sheetname_dataframe)&amp;":"&amp;ADDRESS(2+ster!$C$14,D546+1,4),"")</f>
        <v>[DBTemplate.xlsm]data_frame!TY3:TY3</v>
      </c>
      <c r="R546" s="14" t="str">
        <f>IF($BP546,IF(MID(_xll.FORMULATEXT(INDEX(INDIRECT(Q546),1)),1,1)="=", _xll.FORMULATEXT(INDEX(INDIRECT(Q546),1),2,TRUE),""),"")</f>
        <v/>
      </c>
      <c r="S546" s="14">
        <f t="array" aca="1" ref="S546" ca="1">IF(H546,SUM(IF((IFERROR(INDIRECT(Q546)&lt;&gt;"",FALSE))*(INDIRECT(ster!$D$14)&lt;&gt;""),1,0)),"")</f>
        <v>0</v>
      </c>
      <c r="T546" s="14">
        <f t="array" aca="1" ref="T546" ca="1">IF(H546,IF(M546&gt;0,SUM(IFERROR(1*(MATCH(INDIRECT(Q546),INDIRECT(K546),0)&gt;0),0)*(INDIRECT(ster!$D$14)&lt;&gt;"")*NOT(ISNUMBER(INDIRECT(Q546)))),0),"")</f>
        <v>0</v>
      </c>
      <c r="U546" s="14">
        <f t="array" aca="1" ref="U546" ca="1">IF(H546,SUM((IFERROR(INDIRECT(Q546)="",FALSE))*(INDIRECT(ster!$D$14)&lt;&gt;"")),"")</f>
        <v>1</v>
      </c>
      <c r="V546" s="14">
        <f t="array" aca="1" ref="V546" ca="1">IF(H546,SUM((IFERROR(INDIRECT(Q546)="#ąś",TRUE))*(INDIRECT(ster!$D$14)&lt;&gt;"")),"")</f>
        <v>0</v>
      </c>
      <c r="W546" s="14">
        <f t="array" aca="1" ref="W546" ca="1">IF(H546,SUM(ISNUMBER(INDIRECT(Q546))*(INDIRECT(ster!$D$14)&lt;&gt;"")),"")</f>
        <v>0</v>
      </c>
      <c r="X546" s="14" t="str">
        <f t="array" aca="1" ref="X546" ca="1">IF(AND(H546,W546&gt;0),IF(wew!$B$3,MIN(IF((INDIRECT(ster!$D$14)&lt;&gt;"")*IFERROR(INDIRECT($Q546)&lt;&gt;"",FALSE),IFERROR(INDIRECT($Q546),"X"),"X")),"&lt;włącz podświetlanie wartości&gt;"),"—")</f>
        <v>—</v>
      </c>
      <c r="Y546" s="14" t="str">
        <f t="array" aca="1" ref="Y546" ca="1">IF(AND(H546,W546&gt;0),IF(wew!$B$3,MAX(IF((INDIRECT(ster!$D$14)&lt;&gt;"")*IFERROR(INDIRECT($Q546)&lt;&gt;"",FALSE),IFERROR(INDIRECT($Q546),"X"),"X")),"&lt;włącz podświetlanie wartości&gt;"),"—")</f>
        <v>—</v>
      </c>
      <c r="Z546" s="14">
        <f t="shared" ca="1" si="9806"/>
        <v>0</v>
      </c>
      <c r="AA546" s="12" t="str">
        <f t="shared" ca="1" si="9807"/>
        <v>—</v>
      </c>
      <c r="AB546" s="17">
        <f t="array" aca="1" ref="AB546" ca="1">IF(H546,IF(W546&gt;0,SUM((INDIRECT(ster!$D$14)&lt;&gt;"")*IFERROR((INDIRECT(Q546)&lt;&gt;"")*(INDIRECT(Q546)=INT(INDIRECT(Q546))),0)),0),"")</f>
        <v>0</v>
      </c>
      <c r="AC546" s="17">
        <f t="array" aca="1" ref="AC546" ca="1">IF(H546,W546-AB546,"")</f>
        <v>0</v>
      </c>
      <c r="AD546" s="17">
        <f t="shared" ca="1" si="9808"/>
        <v>1</v>
      </c>
      <c r="AE546" s="17" t="b">
        <f t="shared" ca="1" si="9809"/>
        <v>0</v>
      </c>
      <c r="AF546" s="17" t="str">
        <f ca="1">IF(AE546,IF($H546,ADDRESS(3,D546+2,4,,"["&amp;wew!$G$7&amp;"]"&amp;_sheetname_dataframe)&amp;":"&amp;ADDRESS(2+ster!$C$14,D546+2,4),""),"")</f>
        <v/>
      </c>
      <c r="AG546" s="17" t="str">
        <f t="shared" ca="1" si="9810"/>
        <v/>
      </c>
      <c r="AH546" s="17" t="b">
        <f t="shared" ca="1" si="9811"/>
        <v>0</v>
      </c>
      <c r="AI546" s="17" t="str">
        <f ca="1">IF(AH546,IF($H546,ADDRESS(3,D546+3,4,,"["&amp;wew!$G$7&amp;"]"&amp;_sheetname_dataframe)&amp;":"&amp;ADDRESS(2+ster!$C$14,D546+3,4),""),"")</f>
        <v/>
      </c>
      <c r="AJ546" s="17" t="str">
        <f t="shared" ca="1" si="9812"/>
        <v/>
      </c>
      <c r="AK546" s="17" t="b">
        <f t="shared" ca="1" si="9813"/>
        <v>0</v>
      </c>
      <c r="AL546" s="17" t="b">
        <f t="shared" ca="1" si="9814"/>
        <v>0</v>
      </c>
      <c r="AM546" s="17" t="b">
        <f t="shared" ca="1" si="9815"/>
        <v>0</v>
      </c>
      <c r="AN546" s="17">
        <f t="shared" ca="1" si="9816"/>
        <v>0</v>
      </c>
      <c r="AO546" s="24" t="str">
        <f t="shared" ca="1" si="9817"/>
        <v/>
      </c>
      <c r="AP546" s="24" t="str">
        <f t="shared" ca="1" si="9818"/>
        <v/>
      </c>
      <c r="AQ546" s="17" t="b">
        <f t="shared" ca="1" si="9819"/>
        <v>0</v>
      </c>
      <c r="AR546" s="17" t="b">
        <f t="shared" ca="1" si="9820"/>
        <v>0</v>
      </c>
      <c r="AS546" s="17" t="b">
        <f t="shared" ca="1" si="9821"/>
        <v>0</v>
      </c>
      <c r="AT546" s="17" t="b">
        <f t="shared" ca="1" si="9822"/>
        <v>0</v>
      </c>
      <c r="AU546" s="17" t="b">
        <f t="shared" ca="1" si="9823"/>
        <v>1</v>
      </c>
      <c r="AV546" s="17" t="b">
        <f t="shared" ca="1" si="9824"/>
        <v>0</v>
      </c>
      <c r="AW546" s="17" t="b">
        <f t="shared" ca="1" si="9825"/>
        <v>0</v>
      </c>
      <c r="AX546" s="14" t="b">
        <f t="array" aca="1" ref="AX546" ca="1">IF(H546,N546&gt;0,"")</f>
        <v>1</v>
      </c>
      <c r="AY546" s="17" t="str">
        <f t="shared" ca="1" si="9826"/>
        <v>C3:C3</v>
      </c>
      <c r="AZ546" s="17" t="b">
        <f t="array" aca="1" ref="AZ546" ca="1">IF(AY546&lt;&gt;"",SUM(1*ISERROR(MATCH(INDIRECT(AY546),INDIRECT(K546),0)))=0,"")</f>
        <v>1</v>
      </c>
      <c r="BA546" s="17" t="b">
        <f t="shared" ca="1" si="9827"/>
        <v>1</v>
      </c>
      <c r="BB546" s="17" t="b">
        <v>0</v>
      </c>
      <c r="BC546" s="17" t="b">
        <f t="shared" ca="1" si="9828"/>
        <v>1</v>
      </c>
      <c r="BD546" s="17" t="b">
        <f t="shared" ca="1" si="9829"/>
        <v>0</v>
      </c>
      <c r="BE546" s="17" t="b">
        <f t="shared" ca="1" si="9830"/>
        <v>0</v>
      </c>
      <c r="BF546" s="17" t="b">
        <f t="shared" ca="1" si="9831"/>
        <v>0</v>
      </c>
      <c r="BG546" s="17" t="b">
        <f t="shared" ca="1" si="9832"/>
        <v>0</v>
      </c>
      <c r="BH546" s="17" t="b">
        <f t="shared" ca="1" si="9833"/>
        <v>1</v>
      </c>
      <c r="BI546" s="17">
        <f t="shared" ca="1" si="9834"/>
        <v>2</v>
      </c>
      <c r="BJ546" s="17" t="b">
        <f t="shared" ca="1" si="9835"/>
        <v>0</v>
      </c>
      <c r="BK546" s="17" t="str">
        <f t="shared" ca="1" si="9836"/>
        <v/>
      </c>
      <c r="BL546" s="17" t="str">
        <f t="shared" ca="1" si="9837"/>
        <v/>
      </c>
      <c r="BM546" s="17" t="str">
        <f t="shared" ca="1" si="9838"/>
        <v>F</v>
      </c>
      <c r="BN546" s="17" t="str">
        <f t="shared" ca="1" si="9839"/>
        <v>F</v>
      </c>
      <c r="BO546" s="17" t="str">
        <f t="shared" ca="1" si="9840"/>
        <v>N</v>
      </c>
      <c r="BP546" s="14" t="b">
        <f t="shared" ca="1" si="9841"/>
        <v>1</v>
      </c>
      <c r="BQ546" s="35"/>
      <c r="BX546" s="16"/>
      <c r="BY546" s="16"/>
      <c r="BZ546" s="16"/>
      <c r="CA546" s="16"/>
      <c r="CB546" s="16"/>
      <c r="CC546" s="16"/>
      <c r="CD546" s="16"/>
      <c r="CE546" s="16"/>
      <c r="CF546" s="16"/>
      <c r="CN546" s="14">
        <f ca="1">IF(H546,IFERROR(IsVariableNameLegal(O546),0),0)</f>
        <v>0</v>
      </c>
      <c r="CO546" s="14" t="str">
        <f t="array" aca="1" ref="CO546" ca="1">IF(H546,IF(COUNTIF(INDIRECT(wew!$C$13),O546)&gt;1,TRIM(SUBSTITUTE(_xll.MCONCAT(IF((INDIRECT(wew!$C$13)=O546)*(COLUMN(INDIRECT(wew!$C$13))&lt;&gt;D546+1),-1+COLUMN(INDIRECT(wew!$C$13)),"")," "),"  "," ")),""),"")</f>
        <v/>
      </c>
      <c r="CP546" s="14" t="str">
        <f t="array" aca="1" ref="CP546" ca="1">IF(P546&lt;&gt;"",IF(LEN(P546)&gt;150,1,""),"")</f>
        <v/>
      </c>
      <c r="CQ546" s="14" t="str">
        <f t="array" aca="1" ref="CQ546" ca="1">IF(AND(H546,NOT(ster!$J$3)),IF(COUNTIF(INDIRECT(wew!$C$15),P546)&gt;1,TRIM(SUBSTITUTE(_xll.MCONCAT(IF((INDIRECT(wew!$C$15)=P546)*(COLUMN(INDIRECT(wew!$C$15))&lt;&gt;D546+1),-1+COLUMN(INDIRECT(wew!$C$15)),"")," "),"  "," ")),""),"")</f>
        <v/>
      </c>
      <c r="CR546" s="14" t="str">
        <f t="array" aca="1" ref="CR546" ca="1">IF(H546,IF(AND(W546&gt;0,AO546&lt;&gt;""),TRIM(SUBSTITUTE(_xll.MCONCAT(IFERROR(IF(ISNUMBER(INDIRECT(Q546)),IF((INDIRECT(ster!$D$14)&lt;&gt;"")*(INDIRECT(Q546)&lt;AO546),INDIRECT(ster!$D$14) &amp; ": " &amp;  SUBSTITUTE(IF( AV546,IFERROR(TEXT(INDIRECT(Q546),"rrrr-mm-dd") &amp;" (" &amp; INDIRECT(Q546) &amp;")",INDIRECT(Q546)),INDIRECT(Q546))," "," "),""),""),"")," "),"  "," ")),""),"")</f>
        <v/>
      </c>
      <c r="CS546" s="14" t="str">
        <f t="array" aca="1" ref="CS546" ca="1">IF(H546,IF(AND(W546&gt;0,AP546&lt;&gt;""),TRIM(SUBSTITUTE(_xll.MCONCAT(IFERROR(IF(ISNUMBER(INDIRECT(Q546)),IF((INDIRECT(ster!$D$14)&lt;&gt;"")*(INDIRECT(Q546)&gt;AP546),INDIRECT(ster!$D$14) &amp; ": " &amp;  SUBSTITUTE(IF( AV546,IFERROR(TEXT(INDIRECT(Q546),"rrrr-mm-dd")&amp;" (" &amp; INDIRECT(Q546) &amp;")",INDIRECT(Q546)),INDIRECT(Q546))," "," "),""),""),"")," "),"  "," ")),""),"")</f>
        <v/>
      </c>
      <c r="CT546" s="14" t="str">
        <f t="array" aca="1" ref="CT546" ca="1">IF(H546,IF(AND(N546&gt;0,AR546),TRIM(SUBSTITUTE(_xll.MCONCAT(IFERROR(IF(ISNUMBER(INDIRECT(Q546)),IF((INDIRECT(ster!$D$14)&lt;&gt;"")*(IFERROR(0*(MATCH(INDIRECT(Q546),INDIRECT(K546),0)&gt;0),1)),INDIRECT(ster!$D$14) &amp; ": " &amp;  SUBSTITUTE(IF( AV546,IFERROR(TEXT(INDIRECT(Q546),"rrrr-mm-dd")&amp;" (" &amp; INDIRECT(Q546) &amp;")",INDIRECT(Q546)),INDIRECT(Q546))," "," "),""),""),"")," "),"  "," ")),""),"")</f>
        <v/>
      </c>
      <c r="CU546" s="14" t="str">
        <f t="array" aca="1" ref="CU546" ca="1">IF(H546,IF(AND(V546&gt;0),TRIM(SUBSTITUTE(_xll.MCONCAT(IF((INDIRECT(ster!$D$14)&lt;&gt;"")*(IFERROR(0*(INDIRECT(Q546)&lt;&gt;""),1)),INDIRECT(ster!$D$14),"")," "),"  "," ")),""),"")</f>
        <v/>
      </c>
      <c r="CV546" s="14" t="str">
        <f t="array" aca="1" ref="CV546" ca="1">IF(H546,IF(AS546,
TRIM(SUBSTITUTE(_xll.MCONCAT(IF(
   (INDIRECT(ster!$D$14)&lt;&gt;"")*
   ((INDIRECT(Q546)="")+
      NOT(ISNUMBER(INDIRECT(Q546)))*
      NOT(ISERROR(MATCH(INDIRECT(Q546),INDIRECT(K546),0)))
    ),
      INDIRECT(ster!$D$14),
   "")," "),"  "," ")),
""),"")</f>
        <v/>
      </c>
      <c r="CW546" s="14" t="str">
        <f t="array" aca="1" ref="CW546" ca="1">IF(H546,IF(AND(AQ546),TRIM(SUBSTITUTE(_xll.MCONCAT(IFERROR(IF(ISNUMBER(INDIRECT(Q546)),IF((INDIRECT(ster!$D$14)&lt;&gt;"")*(INDIRECT(Q546)&lt;&gt;INT(INDIRECT(Q546))),INDIRECT(ster!$D$14) &amp; ": " &amp; INDIRECT(Q546),""),""),"")," "),"  "," ")),""),"")</f>
        <v/>
      </c>
      <c r="CX546" s="14" t="str">
        <f t="array" aca="1" ref="CX546" ca="1">IF(H546,IF(OR(AU546,AV546),TRIM(SUBSTITUTE(_xll.MCONCAT(IF((INDIRECT(ster!$D$14)&lt;&gt;"")*NOT(ISNUMBER(INDIRECT(Q546))),IF(ISERROR(MATCH(INDIRECT(Q546),INDIRECT(K546),0)),IFERROR(IF(INDIRECT(Q546)&lt;&gt;"",INDIRECT(ster!$D$14) &amp; ": " &amp; SUBSTITUTE(INDIRECT(Q546)," "," "),""),""),""),"")," "),"  "," ")),""),"")</f>
        <v/>
      </c>
      <c r="CY546" s="14" t="str">
        <f t="array" aca="1" ref="CY546" ca="1">IF(H546,IF(AE546,TRIM(SUBSTITUTE(_xll.MCONCAT(IF((INDIRECT(ster!$D$14)&lt;&gt;"")*IFERROR(NOT(INDIRECT(AF546)),FALSE),IF(ISERROR(MATCH(INDIRECT(Q546),INDIRECT(K546),0)),IFERROR(IF(INDIRECT(Q546)&lt;&gt;"",INDIRECT(ster!$D$14)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CZ546" s="14" t="str">
        <f t="array" aca="1" ref="CZ546" ca="1">IF(H546,IF(AH546,TRIM(SUBSTITUTE(_xll.MCONCAT(IF((INDIRECT(ster!$D$14)&lt;&gt;"")*IFERROR(NOT(INDIRECT(AI546)),FALSE),IF(ISERROR(MATCH(INDIRECT(Q546),INDIRECT(K546),0)),IFERROR(IF(INDIRECT(Q546)&lt;&gt;"",INDIRECT(ster!$D$14)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DC546" s="14" t="str">
        <f ca="1">SUBSTITUTE(SUBSTITUTE(SUBSTITUTE(SUBSTITUTE(_xll.MCONCAT(DG546:DS546,"■"),"■■","■"),"■■","■"),"■■","■"),"■■","■")</f>
        <v>■</v>
      </c>
      <c r="DD546" s="14" t="str">
        <f t="shared" ca="1" si="9842"/>
        <v/>
      </c>
      <c r="DE546" s="14" t="str">
        <f t="shared" ca="1" si="9843"/>
        <v/>
      </c>
      <c r="DF546" s="14" t="str">
        <f t="shared" ca="1" si="9844"/>
        <v/>
      </c>
      <c r="DG546" s="14" t="str">
        <f t="shared" ca="1" si="9845"/>
        <v/>
      </c>
      <c r="DH546" s="14" t="str">
        <f t="shared" ca="1" si="9846"/>
        <v/>
      </c>
      <c r="DI546" s="14" t="str">
        <f t="shared" ca="1" si="9847"/>
        <v/>
      </c>
      <c r="DJ546" s="14" t="str">
        <f t="shared" ca="1" si="9848"/>
        <v/>
      </c>
      <c r="DK546" s="14" t="str">
        <f t="shared" ca="1" si="9849"/>
        <v/>
      </c>
      <c r="DL546" s="14" t="str">
        <f t="shared" ca="1" si="9850"/>
        <v/>
      </c>
      <c r="DM546" s="14" t="str">
        <f t="shared" ca="1" si="9851"/>
        <v/>
      </c>
      <c r="DN546" s="14" t="str">
        <f t="array" aca="1" ref="DN546" ca="1">IF(CU546&lt;&gt;"","There are errors in the entered values in the following cases: " &amp;SUBSTITUTE(CU546," ",", "),"")</f>
        <v/>
      </c>
      <c r="DO546" s="14" t="str">
        <f t="shared" ca="1" si="9852"/>
        <v/>
      </c>
      <c r="DP546" s="14" t="str">
        <f t="shared" ca="1" si="9853"/>
        <v/>
      </c>
      <c r="DQ546" s="14" t="str">
        <f t="shared" ca="1" si="9854"/>
        <v/>
      </c>
      <c r="DR546" s="14" t="str">
        <f t="shared" ca="1" si="9855"/>
        <v/>
      </c>
      <c r="DS546" s="14" t="str">
        <f t="shared" ca="1" si="9856"/>
        <v/>
      </c>
      <c r="DZ546" s="14" t="b">
        <f t="shared" ca="1" si="9857"/>
        <v>0</v>
      </c>
      <c r="EA546" s="14" t="str">
        <f t="shared" ca="1" si="9858"/>
        <v>Investigation requested by the 2nd specialist (q_152)</v>
      </c>
      <c r="EB546" s="14" t="str">
        <f t="shared" ca="1" si="9859"/>
        <v xml:space="preserve">Values must be numeric. </v>
      </c>
      <c r="EC546" s="14" t="str">
        <f t="shared" ca="1" si="9860"/>
        <v xml:space="preserve">Investigation requested by the 2nd specialist (q_152): Values must be numeric. </v>
      </c>
      <c r="ED546" s="14" t="str">
        <f t="shared" ca="1" si="9861"/>
        <v/>
      </c>
      <c r="EE546" s="14" t="str">
        <f t="shared" ca="1" si="9862"/>
        <v>Values must be numeric</v>
      </c>
      <c r="EF546" s="14" t="str">
        <f t="shared" ca="1" si="9863"/>
        <v/>
      </c>
      <c r="EG546" s="14" t="str">
        <f t="shared" ca="1" si="9864"/>
        <v/>
      </c>
      <c r="EM546" s="14" t="b">
        <f t="shared" ca="1" si="9865"/>
        <v>1</v>
      </c>
      <c r="EN546" s="14">
        <f t="shared" ca="1" si="9866"/>
        <v>514</v>
      </c>
      <c r="EO546" s="14" t="str">
        <f t="shared" ca="1" si="9867"/>
        <v>q_152</v>
      </c>
      <c r="EP546" s="14" t="str">
        <f t="shared" ca="1" si="9868"/>
        <v xml:space="preserve">Investigation requested by the 2nd specialist (q_152): Values must be numeric. </v>
      </c>
      <c r="EQ546" s="14" t="str">
        <f t="shared" ca="1" si="9869"/>
        <v/>
      </c>
    </row>
    <row r="547" spans="2:147" s="14" customFormat="1">
      <c r="B547" s="14" t="str">
        <f t="shared" ca="1" si="9795"/>
        <v/>
      </c>
      <c r="C547" s="14">
        <f t="shared" ca="1" si="9796"/>
        <v>515</v>
      </c>
      <c r="D547" s="14">
        <f t="shared" si="9797"/>
        <v>545</v>
      </c>
      <c r="E547" s="14" t="str">
        <f t="shared" ca="1" si="9798"/>
        <v>D</v>
      </c>
      <c r="F547" s="14" t="str">
        <f t="shared" ca="1" si="9799"/>
        <v>q_152a</v>
      </c>
      <c r="G547" s="14" t="str">
        <f t="shared" ca="1" si="9800"/>
        <v>Did 2nd specialist request Brain CT scan</v>
      </c>
      <c r="H547" s="14" t="b">
        <f t="shared" ca="1" si="9801"/>
        <v>1</v>
      </c>
      <c r="I547" s="14" t="str">
        <f ca="1">IF($H547,ADDRESS(3,(D547+1)*2-1,4,,"["&amp;wew!$G$7&amp;"]"&amp;_sheetname_labels)&amp;":"&amp;ADDRESS(2+ster!$B$20,(D547+1)*2-1,4),"")</f>
        <v>[DBTemplate.xlsm]labels!AOY3:AOY61</v>
      </c>
      <c r="J547" s="14">
        <f t="array" aca="1" ref="J547" ca="1">IF(H547,MAX(0,MAX(IF(INDIRECT(I547)&lt;&gt;"",ROW(INDIRECT(I547)),""))-2),"")</f>
        <v>2</v>
      </c>
      <c r="K547" s="14" t="str">
        <f ca="1">IF($H547,IF($J547&gt;0,ADDRESS(3,(D547+1)*2-1,4,,"["&amp;wew!$G$7&amp;"]"&amp;_sheetname_labels)&amp;":"&amp;ADDRESS(2+J547,(D547+1)*2-1,4),""),"")</f>
        <v>[DBTemplate.xlsm]labels!AOY3:AOY4</v>
      </c>
      <c r="L547" s="14" t="str">
        <f ca="1">IF($H547,IF($J547&gt;0,ADDRESS(3,(D547+1)*2,4,,"["&amp;wew!$G$7&amp;"]"&amp;_sheetname_labels)&amp;":"&amp;ADDRESS(2+J547,(D547+1)*2,4),""),"")</f>
        <v>[DBTemplate.xlsm]labels!AOZ3:AOZ4</v>
      </c>
      <c r="M547" s="14">
        <f t="shared" ca="1" si="9802"/>
        <v>0</v>
      </c>
      <c r="N547" s="14">
        <f t="shared" ca="1" si="9803"/>
        <v>2</v>
      </c>
      <c r="O547" s="14" t="str">
        <f t="shared" ca="1" si="9804"/>
        <v>q_152a</v>
      </c>
      <c r="P547" s="14" t="str">
        <f t="shared" ca="1" si="9805"/>
        <v>Did 2nd specialist request Brain CT scan</v>
      </c>
      <c r="Q547" s="14" t="str">
        <f ca="1">IF($BP547,ADDRESS(3,D547+1,4,,"["&amp;wew!$G$7&amp;"]"&amp;_sheetname_dataframe)&amp;":"&amp;ADDRESS(2+ster!$C$14,D547+1,4),"")</f>
        <v>[DBTemplate.xlsm]data_frame!TZ3:TZ3</v>
      </c>
      <c r="R547" s="14" t="str">
        <f>IF($BP547,IF(MID(_xll.FORMULATEXT(INDEX(INDIRECT(Q547),1)),1,1)="=", _xll.FORMULATEXT(INDEX(INDIRECT(Q547),1),2,TRUE),""),"")</f>
        <v/>
      </c>
      <c r="S547" s="14">
        <f t="array" aca="1" ref="S547" ca="1">IF(H547,SUM(IF((IFERROR(INDIRECT(Q547)&lt;&gt;"",FALSE))*(INDIRECT(ster!$D$14)&lt;&gt;""),1,0)),"")</f>
        <v>1</v>
      </c>
      <c r="T547" s="14">
        <f t="array" aca="1" ref="T547" ca="1">IF(H547,IF(M547&gt;0,SUM(IFERROR(1*(MATCH(INDIRECT(Q547),INDIRECT(K547),0)&gt;0),0)*(INDIRECT(ster!$D$14)&lt;&gt;"")*NOT(ISNUMBER(INDIRECT(Q547)))),0),"")</f>
        <v>0</v>
      </c>
      <c r="U547" s="14">
        <f t="array" aca="1" ref="U547" ca="1">IF(H547,SUM((IFERROR(INDIRECT(Q547)="",FALSE))*(INDIRECT(ster!$D$14)&lt;&gt;"")),"")</f>
        <v>0</v>
      </c>
      <c r="V547" s="14">
        <f t="array" aca="1" ref="V547" ca="1">IF(H547,SUM((IFERROR(INDIRECT(Q547)="#ąś",TRUE))*(INDIRECT(ster!$D$14)&lt;&gt;"")),"")</f>
        <v>0</v>
      </c>
      <c r="W547" s="14">
        <f t="array" aca="1" ref="W547" ca="1">IF(H547,SUM(ISNUMBER(INDIRECT(Q547))*(INDIRECT(ster!$D$14)&lt;&gt;"")),"")</f>
        <v>1</v>
      </c>
      <c r="X547" s="14">
        <f t="array" aca="1" ref="X547" ca="1">IF(AND(H547,W547&gt;0),IF(wew!$B$3,MIN(IF((INDIRECT(ster!$D$14)&lt;&gt;"")*IFERROR(INDIRECT($Q547)&lt;&gt;"",FALSE),IFERROR(INDIRECT($Q547),"X"),"X")),"&lt;włącz podświetlanie wartości&gt;"),"—")</f>
        <v>2</v>
      </c>
      <c r="Y547" s="14">
        <f t="array" aca="1" ref="Y547" ca="1">IF(AND(H547,W547&gt;0),IF(wew!$B$3,MAX(IF((INDIRECT(ster!$D$14)&lt;&gt;"")*IFERROR(INDIRECT($Q547)&lt;&gt;"",FALSE),IFERROR(INDIRECT($Q547),"X"),"X")),"&lt;włącz podświetlanie wartości&gt;"),"—")</f>
        <v>2</v>
      </c>
      <c r="Z547" s="14">
        <f t="shared" ca="1" si="9806"/>
        <v>0</v>
      </c>
      <c r="AA547" s="12">
        <f t="shared" ca="1" si="9807"/>
        <v>1</v>
      </c>
      <c r="AB547" s="17">
        <f t="array" aca="1" ref="AB547" ca="1">IF(H547,IF(W547&gt;0,SUM((INDIRECT(ster!$D$14)&lt;&gt;"")*IFERROR((INDIRECT(Q547)&lt;&gt;"")*(INDIRECT(Q547)=INT(INDIRECT(Q547))),0)),0),"")</f>
        <v>1</v>
      </c>
      <c r="AC547" s="17">
        <f t="array" aca="1" ref="AC547" ca="1">IF(H547,W547-AB547,"")</f>
        <v>0</v>
      </c>
      <c r="AD547" s="17">
        <f t="shared" ca="1" si="9808"/>
        <v>1</v>
      </c>
      <c r="AE547" s="17" t="b">
        <f t="shared" ca="1" si="9809"/>
        <v>0</v>
      </c>
      <c r="AF547" s="17" t="str">
        <f ca="1">IF(AE547,IF($H547,ADDRESS(3,D547+2,4,,"["&amp;wew!$G$7&amp;"]"&amp;_sheetname_dataframe)&amp;":"&amp;ADDRESS(2+ster!$C$14,D547+2,4),""),"")</f>
        <v/>
      </c>
      <c r="AG547" s="17" t="str">
        <f t="shared" ca="1" si="9810"/>
        <v/>
      </c>
      <c r="AH547" s="17" t="b">
        <f t="shared" ca="1" si="9811"/>
        <v>0</v>
      </c>
      <c r="AI547" s="17" t="str">
        <f ca="1">IF(AH547,IF($H547,ADDRESS(3,D547+3,4,,"["&amp;wew!$G$7&amp;"]"&amp;_sheetname_dataframe)&amp;":"&amp;ADDRESS(2+ster!$C$14,D547+3,4),""),"")</f>
        <v/>
      </c>
      <c r="AJ547" s="17" t="str">
        <f t="shared" ca="1" si="9812"/>
        <v/>
      </c>
      <c r="AK547" s="17" t="b">
        <f t="shared" ca="1" si="9813"/>
        <v>0</v>
      </c>
      <c r="AL547" s="17" t="b">
        <f t="shared" ca="1" si="9814"/>
        <v>0</v>
      </c>
      <c r="AM547" s="17" t="b">
        <f t="shared" ca="1" si="9815"/>
        <v>0</v>
      </c>
      <c r="AN547" s="17">
        <f t="shared" ca="1" si="9816"/>
        <v>0</v>
      </c>
      <c r="AO547" s="24" t="str">
        <f t="shared" ca="1" si="9817"/>
        <v/>
      </c>
      <c r="AP547" s="24" t="str">
        <f t="shared" ca="1" si="9818"/>
        <v/>
      </c>
      <c r="AQ547" s="17" t="b">
        <f t="shared" ca="1" si="9819"/>
        <v>0</v>
      </c>
      <c r="AR547" s="17" t="b">
        <f t="shared" ca="1" si="9820"/>
        <v>0</v>
      </c>
      <c r="AS547" s="17" t="b">
        <f t="shared" ca="1" si="9821"/>
        <v>0</v>
      </c>
      <c r="AT547" s="17" t="b">
        <f t="shared" ca="1" si="9822"/>
        <v>0</v>
      </c>
      <c r="AU547" s="17" t="b">
        <f t="shared" ca="1" si="9823"/>
        <v>1</v>
      </c>
      <c r="AV547" s="17" t="b">
        <f t="shared" ca="1" si="9824"/>
        <v>0</v>
      </c>
      <c r="AW547" s="17" t="b">
        <f t="shared" ca="1" si="9825"/>
        <v>1</v>
      </c>
      <c r="AX547" s="14" t="b">
        <f t="array" aca="1" ref="AX547" ca="1">IF(H547,N547&gt;0,"")</f>
        <v>1</v>
      </c>
      <c r="AY547" s="17" t="str">
        <f t="shared" ca="1" si="9826"/>
        <v>C3:C4</v>
      </c>
      <c r="AZ547" s="17" t="b">
        <f t="array" aca="1" ref="AZ547" ca="1">IF(AY547&lt;&gt;"",SUM(1*ISERROR(MATCH(INDIRECT(AY547),INDIRECT(K547),0)))=0,"")</f>
        <v>1</v>
      </c>
      <c r="BA547" s="17" t="b">
        <f t="shared" ca="1" si="9827"/>
        <v>1</v>
      </c>
      <c r="BB547" s="17" t="b">
        <v>0</v>
      </c>
      <c r="BC547" s="17" t="b">
        <f t="shared" ca="1" si="9828"/>
        <v>1</v>
      </c>
      <c r="BD547" s="17" t="b">
        <f t="shared" ca="1" si="9829"/>
        <v>0</v>
      </c>
      <c r="BE547" s="17" t="b">
        <f t="shared" ca="1" si="9830"/>
        <v>0</v>
      </c>
      <c r="BF547" s="17" t="b">
        <f t="shared" ca="1" si="9831"/>
        <v>0</v>
      </c>
      <c r="BG547" s="17" t="b">
        <f t="shared" ca="1" si="9832"/>
        <v>0</v>
      </c>
      <c r="BH547" s="17" t="b">
        <f t="shared" ca="1" si="9833"/>
        <v>1</v>
      </c>
      <c r="BI547" s="17">
        <f t="shared" ca="1" si="9834"/>
        <v>2</v>
      </c>
      <c r="BJ547" s="17" t="b">
        <f t="shared" ca="1" si="9835"/>
        <v>0</v>
      </c>
      <c r="BK547" s="17" t="str">
        <f t="shared" ca="1" si="9836"/>
        <v/>
      </c>
      <c r="BL547" s="17" t="str">
        <f t="shared" ca="1" si="9837"/>
        <v/>
      </c>
      <c r="BM547" s="17" t="str">
        <f t="shared" ca="1" si="9838"/>
        <v>F</v>
      </c>
      <c r="BN547" s="17" t="str">
        <f t="shared" ca="1" si="9839"/>
        <v>F</v>
      </c>
      <c r="BO547" s="17" t="str">
        <f t="shared" ca="1" si="9840"/>
        <v>N</v>
      </c>
      <c r="BP547" s="14" t="b">
        <f t="shared" ca="1" si="9841"/>
        <v>1</v>
      </c>
      <c r="BQ547" s="35"/>
      <c r="BX547" s="16"/>
      <c r="BY547" s="16"/>
      <c r="BZ547" s="16"/>
      <c r="CA547" s="16"/>
      <c r="CB547" s="16"/>
      <c r="CC547" s="16"/>
      <c r="CD547" s="16"/>
      <c r="CE547" s="16"/>
      <c r="CF547" s="16"/>
      <c r="CN547" s="14">
        <f ca="1">IF(H547,IFERROR(IsVariableNameLegal(O547),0),0)</f>
        <v>0</v>
      </c>
      <c r="CO547" s="14" t="str">
        <f t="array" aca="1" ref="CO547" ca="1">IF(H547,IF(COUNTIF(INDIRECT(wew!$C$13),O547)&gt;1,TRIM(SUBSTITUTE(_xll.MCONCAT(IF((INDIRECT(wew!$C$13)=O547)*(COLUMN(INDIRECT(wew!$C$13))&lt;&gt;D547+1),-1+COLUMN(INDIRECT(wew!$C$13)),"")," "),"  "," ")),""),"")</f>
        <v/>
      </c>
      <c r="CP547" s="14" t="str">
        <f t="array" aca="1" ref="CP547" ca="1">IF(P547&lt;&gt;"",IF(LEN(P547)&gt;150,1,""),"")</f>
        <v/>
      </c>
      <c r="CQ547" s="14" t="str">
        <f t="array" aca="1" ref="CQ547" ca="1">IF(AND(H547,NOT(ster!$J$3)),IF(COUNTIF(INDIRECT(wew!$C$15),P547)&gt;1,TRIM(SUBSTITUTE(_xll.MCONCAT(IF((INDIRECT(wew!$C$15)=P547)*(COLUMN(INDIRECT(wew!$C$15))&lt;&gt;D547+1),-1+COLUMN(INDIRECT(wew!$C$15)),"")," "),"  "," ")),""),"")</f>
        <v/>
      </c>
      <c r="CR547" s="14" t="str">
        <f t="array" aca="1" ref="CR547" ca="1">IF(H547,IF(AND(W547&gt;0,AO547&lt;&gt;""),TRIM(SUBSTITUTE(_xll.MCONCAT(IFERROR(IF(ISNUMBER(INDIRECT(Q547)),IF((INDIRECT(ster!$D$14)&lt;&gt;"")*(INDIRECT(Q547)&lt;AO547),INDIRECT(ster!$D$14) &amp; ": " &amp;  SUBSTITUTE(IF( AV547,IFERROR(TEXT(INDIRECT(Q547),"rrrr-mm-dd") &amp;" (" &amp; INDIRECT(Q547) &amp;")",INDIRECT(Q547)),INDIRECT(Q547))," "," "),""),""),"")," "),"  "," ")),""),"")</f>
        <v/>
      </c>
      <c r="CS547" s="14" t="str">
        <f t="array" aca="1" ref="CS547" ca="1">IF(H547,IF(AND(W547&gt;0,AP547&lt;&gt;""),TRIM(SUBSTITUTE(_xll.MCONCAT(IFERROR(IF(ISNUMBER(INDIRECT(Q547)),IF((INDIRECT(ster!$D$14)&lt;&gt;"")*(INDIRECT(Q547)&gt;AP547),INDIRECT(ster!$D$14) &amp; ": " &amp;  SUBSTITUTE(IF( AV547,IFERROR(TEXT(INDIRECT(Q547),"rrrr-mm-dd")&amp;" (" &amp; INDIRECT(Q547) &amp;")",INDIRECT(Q547)),INDIRECT(Q547))," "," "),""),""),"")," "),"  "," ")),""),"")</f>
        <v/>
      </c>
      <c r="CT547" s="14" t="str">
        <f t="array" aca="1" ref="CT547" ca="1">IF(H547,IF(AND(N547&gt;0,AR547),TRIM(SUBSTITUTE(_xll.MCONCAT(IFERROR(IF(ISNUMBER(INDIRECT(Q547)),IF((INDIRECT(ster!$D$14)&lt;&gt;"")*(IFERROR(0*(MATCH(INDIRECT(Q547),INDIRECT(K547),0)&gt;0),1)),INDIRECT(ster!$D$14) &amp; ": " &amp;  SUBSTITUTE(IF( AV547,IFERROR(TEXT(INDIRECT(Q547),"rrrr-mm-dd")&amp;" (" &amp; INDIRECT(Q547) &amp;")",INDIRECT(Q547)),INDIRECT(Q547))," "," "),""),""),"")," "),"  "," ")),""),"")</f>
        <v/>
      </c>
      <c r="CU547" s="14" t="str">
        <f t="array" aca="1" ref="CU547" ca="1">IF(H547,IF(AND(V547&gt;0),TRIM(SUBSTITUTE(_xll.MCONCAT(IF((INDIRECT(ster!$D$14)&lt;&gt;"")*(IFERROR(0*(INDIRECT(Q547)&lt;&gt;""),1)),INDIRECT(ster!$D$14),"")," "),"  "," ")),""),"")</f>
        <v/>
      </c>
      <c r="CV547" s="14" t="str">
        <f t="array" aca="1" ref="CV547" ca="1">IF(H547,IF(AS547,
TRIM(SUBSTITUTE(_xll.MCONCAT(IF(
   (INDIRECT(ster!$D$14)&lt;&gt;"")*
   ((INDIRECT(Q547)="")+
      NOT(ISNUMBER(INDIRECT(Q547)))*
      NOT(ISERROR(MATCH(INDIRECT(Q547),INDIRECT(K547),0)))
    ),
      INDIRECT(ster!$D$14),
   "")," "),"  "," ")),
""),"")</f>
        <v/>
      </c>
      <c r="CW547" s="14" t="str">
        <f t="array" aca="1" ref="CW547" ca="1">IF(H547,IF(AND(AQ547),TRIM(SUBSTITUTE(_xll.MCONCAT(IFERROR(IF(ISNUMBER(INDIRECT(Q547)),IF((INDIRECT(ster!$D$14)&lt;&gt;"")*(INDIRECT(Q547)&lt;&gt;INT(INDIRECT(Q547))),INDIRECT(ster!$D$14) &amp; ": " &amp; INDIRECT(Q547),""),""),"")," "),"  "," ")),""),"")</f>
        <v/>
      </c>
      <c r="CX547" s="14" t="str">
        <f t="array" aca="1" ref="CX547" ca="1">IF(H547,IF(OR(AU547,AV547),TRIM(SUBSTITUTE(_xll.MCONCAT(IF((INDIRECT(ster!$D$14)&lt;&gt;"")*NOT(ISNUMBER(INDIRECT(Q547))),IF(ISERROR(MATCH(INDIRECT(Q547),INDIRECT(K547),0)),IFERROR(IF(INDIRECT(Q547)&lt;&gt;"",INDIRECT(ster!$D$14) &amp; ": " &amp; SUBSTITUTE(INDIRECT(Q547)," "," "),""),""),""),"")," "),"  "," ")),""),"")</f>
        <v/>
      </c>
      <c r="CY547" s="14" t="str">
        <f t="array" aca="1" ref="CY547" ca="1">IF(H547,IF(AE547,TRIM(SUBSTITUTE(_xll.MCONCAT(IF((INDIRECT(ster!$D$14)&lt;&gt;"")*IFERROR(NOT(INDIRECT(AF547)),FALSE),IF(ISERROR(MATCH(INDIRECT(Q547),INDIRECT(K547),0)),IFERROR(IF(INDIRECT(Q547)&lt;&gt;"",INDIRECT(ster!$D$14)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CZ547" s="14" t="str">
        <f t="array" aca="1" ref="CZ547" ca="1">IF(H547,IF(AH547,TRIM(SUBSTITUTE(_xll.MCONCAT(IF((INDIRECT(ster!$D$14)&lt;&gt;"")*IFERROR(NOT(INDIRECT(AI547)),FALSE),IF(ISERROR(MATCH(INDIRECT(Q547),INDIRECT(K547),0)),IFERROR(IF(INDIRECT(Q547)&lt;&gt;"",INDIRECT(ster!$D$14)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DC547" s="14" t="str">
        <f ca="1">SUBSTITUTE(SUBSTITUTE(SUBSTITUTE(SUBSTITUTE(_xll.MCONCAT(DG547:DS547,"■"),"■■","■"),"■■","■"),"■■","■"),"■■","■")</f>
        <v>■</v>
      </c>
      <c r="DD547" s="14" t="str">
        <f t="shared" ca="1" si="9842"/>
        <v/>
      </c>
      <c r="DE547" s="14" t="str">
        <f t="shared" ca="1" si="9843"/>
        <v/>
      </c>
      <c r="DF547" s="14" t="str">
        <f t="shared" ca="1" si="9844"/>
        <v/>
      </c>
      <c r="DG547" s="14" t="str">
        <f t="shared" ca="1" si="9845"/>
        <v/>
      </c>
      <c r="DH547" s="14" t="str">
        <f t="shared" ca="1" si="9846"/>
        <v/>
      </c>
      <c r="DI547" s="14" t="str">
        <f t="shared" ca="1" si="9847"/>
        <v/>
      </c>
      <c r="DJ547" s="14" t="str">
        <f t="shared" ca="1" si="9848"/>
        <v/>
      </c>
      <c r="DK547" s="14" t="str">
        <f t="shared" ca="1" si="9849"/>
        <v/>
      </c>
      <c r="DL547" s="14" t="str">
        <f t="shared" ca="1" si="9850"/>
        <v/>
      </c>
      <c r="DM547" s="14" t="str">
        <f t="shared" ca="1" si="9851"/>
        <v/>
      </c>
      <c r="DN547" s="14" t="str">
        <f t="array" aca="1" ref="DN547" ca="1">IF(CU547&lt;&gt;"","There are errors in the entered values in the following cases: " &amp;SUBSTITUTE(CU547," ",", "),"")</f>
        <v/>
      </c>
      <c r="DO547" s="14" t="str">
        <f t="shared" ca="1" si="9852"/>
        <v/>
      </c>
      <c r="DP547" s="14" t="str">
        <f t="shared" ca="1" si="9853"/>
        <v/>
      </c>
      <c r="DQ547" s="14" t="str">
        <f t="shared" ca="1" si="9854"/>
        <v/>
      </c>
      <c r="DR547" s="14" t="str">
        <f t="shared" ca="1" si="9855"/>
        <v/>
      </c>
      <c r="DS547" s="14" t="str">
        <f t="shared" ca="1" si="9856"/>
        <v/>
      </c>
      <c r="DZ547" s="14" t="b">
        <f t="shared" ca="1" si="9857"/>
        <v>0</v>
      </c>
      <c r="EA547" s="14" t="str">
        <f t="shared" ca="1" si="9858"/>
        <v>Did 2nd specialist request Brain CT scan (q_152a)</v>
      </c>
      <c r="EB547" s="14" t="str">
        <f t="shared" ca="1" si="9859"/>
        <v xml:space="preserve">Values must be numeric. </v>
      </c>
      <c r="EC547" s="14" t="str">
        <f t="shared" ca="1" si="9860"/>
        <v xml:space="preserve">Did 2nd specialist request Brain CT scan (q_152a): Values must be numeric. </v>
      </c>
      <c r="ED547" s="14" t="str">
        <f t="shared" ca="1" si="9861"/>
        <v/>
      </c>
      <c r="EE547" s="14" t="str">
        <f t="shared" ca="1" si="9862"/>
        <v>Values must be numeric</v>
      </c>
      <c r="EF547" s="14" t="str">
        <f t="shared" ca="1" si="9863"/>
        <v/>
      </c>
      <c r="EG547" s="14" t="str">
        <f t="shared" ca="1" si="9864"/>
        <v/>
      </c>
      <c r="EM547" s="14" t="b">
        <f t="shared" ca="1" si="9865"/>
        <v>1</v>
      </c>
      <c r="EN547" s="14">
        <f t="shared" ca="1" si="9866"/>
        <v>515</v>
      </c>
      <c r="EO547" s="14" t="str">
        <f t="shared" ca="1" si="9867"/>
        <v>q_152a</v>
      </c>
      <c r="EP547" s="14" t="str">
        <f t="shared" ca="1" si="9868"/>
        <v xml:space="preserve">Did 2nd specialist request Brain CT scan (q_152a): Values must be numeric. </v>
      </c>
      <c r="EQ547" s="14" t="str">
        <f t="shared" ca="1" si="9869"/>
        <v/>
      </c>
    </row>
    <row r="548" spans="2:147" s="14" customFormat="1">
      <c r="B548" s="14" t="str">
        <f t="shared" ca="1" si="9795"/>
        <v/>
      </c>
      <c r="C548" s="14">
        <f t="shared" ca="1" si="9796"/>
        <v>516</v>
      </c>
      <c r="D548" s="14">
        <f t="shared" si="9797"/>
        <v>546</v>
      </c>
      <c r="E548" s="14" t="str">
        <f t="shared" ca="1" si="9798"/>
        <v>D</v>
      </c>
      <c r="F548" s="14" t="str">
        <f t="shared" ca="1" si="9799"/>
        <v>q_152b</v>
      </c>
      <c r="G548" s="14" t="str">
        <f t="shared" ca="1" si="9800"/>
        <v>Did 2nd specialist request Cervical spinal cord CT scan</v>
      </c>
      <c r="H548" s="14" t="b">
        <f t="shared" ca="1" si="9801"/>
        <v>1</v>
      </c>
      <c r="I548" s="14" t="str">
        <f ca="1">IF($H548,ADDRESS(3,(D548+1)*2-1,4,,"["&amp;wew!$G$7&amp;"]"&amp;_sheetname_labels)&amp;":"&amp;ADDRESS(2+ster!$B$20,(D548+1)*2-1,4),"")</f>
        <v>[DBTemplate.xlsm]labels!APA3:APA61</v>
      </c>
      <c r="J548" s="14">
        <f t="array" aca="1" ref="J548" ca="1">IF(H548,MAX(0,MAX(IF(INDIRECT(I548)&lt;&gt;"",ROW(INDIRECT(I548)),""))-2),"")</f>
        <v>2</v>
      </c>
      <c r="K548" s="14" t="str">
        <f ca="1">IF($H548,IF($J548&gt;0,ADDRESS(3,(D548+1)*2-1,4,,"["&amp;wew!$G$7&amp;"]"&amp;_sheetname_labels)&amp;":"&amp;ADDRESS(2+J548,(D548+1)*2-1,4),""),"")</f>
        <v>[DBTemplate.xlsm]labels!APA3:APA4</v>
      </c>
      <c r="L548" s="14" t="str">
        <f ca="1">IF($H548,IF($J548&gt;0,ADDRESS(3,(D548+1)*2,4,,"["&amp;wew!$G$7&amp;"]"&amp;_sheetname_labels)&amp;":"&amp;ADDRESS(2+J548,(D548+1)*2,4),""),"")</f>
        <v>[DBTemplate.xlsm]labels!APB3:APB4</v>
      </c>
      <c r="M548" s="14">
        <f t="shared" ca="1" si="9802"/>
        <v>0</v>
      </c>
      <c r="N548" s="14">
        <f t="shared" ca="1" si="9803"/>
        <v>2</v>
      </c>
      <c r="O548" s="14" t="str">
        <f t="shared" ca="1" si="9804"/>
        <v>q_152b</v>
      </c>
      <c r="P548" s="14" t="str">
        <f t="shared" ca="1" si="9805"/>
        <v>Did 2nd specialist request Cervical spinal cord CT scan</v>
      </c>
      <c r="Q548" s="14" t="str">
        <f ca="1">IF($BP548,ADDRESS(3,D548+1,4,,"["&amp;wew!$G$7&amp;"]"&amp;_sheetname_dataframe)&amp;":"&amp;ADDRESS(2+ster!$C$14,D548+1,4),"")</f>
        <v>[DBTemplate.xlsm]data_frame!UA3:UA3</v>
      </c>
      <c r="R548" s="14" t="str">
        <f>IF($BP548,IF(MID(_xll.FORMULATEXT(INDEX(INDIRECT(Q548),1)),1,1)="=", _xll.FORMULATEXT(INDEX(INDIRECT(Q548),1),2,TRUE),""),"")</f>
        <v/>
      </c>
      <c r="S548" s="14">
        <f t="array" aca="1" ref="S548" ca="1">IF(H548,SUM(IF((IFERROR(INDIRECT(Q548)&lt;&gt;"",FALSE))*(INDIRECT(ster!$D$14)&lt;&gt;""),1,0)),"")</f>
        <v>1</v>
      </c>
      <c r="T548" s="14">
        <f t="array" aca="1" ref="T548" ca="1">IF(H548,IF(M548&gt;0,SUM(IFERROR(1*(MATCH(INDIRECT(Q548),INDIRECT(K548),0)&gt;0),0)*(INDIRECT(ster!$D$14)&lt;&gt;"")*NOT(ISNUMBER(INDIRECT(Q548)))),0),"")</f>
        <v>0</v>
      </c>
      <c r="U548" s="14">
        <f t="array" aca="1" ref="U548" ca="1">IF(H548,SUM((IFERROR(INDIRECT(Q548)="",FALSE))*(INDIRECT(ster!$D$14)&lt;&gt;"")),"")</f>
        <v>0</v>
      </c>
      <c r="V548" s="14">
        <f t="array" aca="1" ref="V548" ca="1">IF(H548,SUM((IFERROR(INDIRECT(Q548)="#ąś",TRUE))*(INDIRECT(ster!$D$14)&lt;&gt;"")),"")</f>
        <v>0</v>
      </c>
      <c r="W548" s="14">
        <f t="array" aca="1" ref="W548" ca="1">IF(H548,SUM(ISNUMBER(INDIRECT(Q548))*(INDIRECT(ster!$D$14)&lt;&gt;"")),"")</f>
        <v>1</v>
      </c>
      <c r="X548" s="14">
        <f t="array" aca="1" ref="X548" ca="1">IF(AND(H548,W548&gt;0),IF(wew!$B$3,MIN(IF((INDIRECT(ster!$D$14)&lt;&gt;"")*IFERROR(INDIRECT($Q548)&lt;&gt;"",FALSE),IFERROR(INDIRECT($Q548),"X"),"X")),"&lt;włącz podświetlanie wartości&gt;"),"—")</f>
        <v>2</v>
      </c>
      <c r="Y548" s="14">
        <f t="array" aca="1" ref="Y548" ca="1">IF(AND(H548,W548&gt;0),IF(wew!$B$3,MAX(IF((INDIRECT(ster!$D$14)&lt;&gt;"")*IFERROR(INDIRECT($Q548)&lt;&gt;"",FALSE),IFERROR(INDIRECT($Q548),"X"),"X")),"&lt;włącz podświetlanie wartości&gt;"),"—")</f>
        <v>2</v>
      </c>
      <c r="Z548" s="14">
        <f t="shared" ca="1" si="9806"/>
        <v>0</v>
      </c>
      <c r="AA548" s="12">
        <f t="shared" ca="1" si="9807"/>
        <v>1</v>
      </c>
      <c r="AB548" s="17">
        <f t="array" aca="1" ref="AB548" ca="1">IF(H548,IF(W548&gt;0,SUM((INDIRECT(ster!$D$14)&lt;&gt;"")*IFERROR((INDIRECT(Q548)&lt;&gt;"")*(INDIRECT(Q548)=INT(INDIRECT(Q548))),0)),0),"")</f>
        <v>1</v>
      </c>
      <c r="AC548" s="17">
        <f t="array" aca="1" ref="AC548" ca="1">IF(H548,W548-AB548,"")</f>
        <v>0</v>
      </c>
      <c r="AD548" s="17">
        <f t="shared" ca="1" si="9808"/>
        <v>1</v>
      </c>
      <c r="AE548" s="17" t="b">
        <f t="shared" ca="1" si="9809"/>
        <v>0</v>
      </c>
      <c r="AF548" s="17" t="str">
        <f ca="1">IF(AE548,IF($H548,ADDRESS(3,D548+2,4,,"["&amp;wew!$G$7&amp;"]"&amp;_sheetname_dataframe)&amp;":"&amp;ADDRESS(2+ster!$C$14,D548+2,4),""),"")</f>
        <v/>
      </c>
      <c r="AG548" s="17" t="str">
        <f t="shared" ca="1" si="9810"/>
        <v/>
      </c>
      <c r="AH548" s="17" t="b">
        <f t="shared" ca="1" si="9811"/>
        <v>0</v>
      </c>
      <c r="AI548" s="17" t="str">
        <f ca="1">IF(AH548,IF($H548,ADDRESS(3,D548+3,4,,"["&amp;wew!$G$7&amp;"]"&amp;_sheetname_dataframe)&amp;":"&amp;ADDRESS(2+ster!$C$14,D548+3,4),""),"")</f>
        <v/>
      </c>
      <c r="AJ548" s="17" t="str">
        <f t="shared" ca="1" si="9812"/>
        <v/>
      </c>
      <c r="AK548" s="17" t="b">
        <f t="shared" ca="1" si="9813"/>
        <v>0</v>
      </c>
      <c r="AL548" s="17" t="b">
        <f t="shared" ca="1" si="9814"/>
        <v>0</v>
      </c>
      <c r="AM548" s="17" t="b">
        <f t="shared" ca="1" si="9815"/>
        <v>0</v>
      </c>
      <c r="AN548" s="17">
        <f t="shared" ca="1" si="9816"/>
        <v>0</v>
      </c>
      <c r="AO548" s="24" t="str">
        <f t="shared" ca="1" si="9817"/>
        <v/>
      </c>
      <c r="AP548" s="24" t="str">
        <f t="shared" ca="1" si="9818"/>
        <v/>
      </c>
      <c r="AQ548" s="17" t="b">
        <f t="shared" ca="1" si="9819"/>
        <v>0</v>
      </c>
      <c r="AR548" s="17" t="b">
        <f t="shared" ca="1" si="9820"/>
        <v>0</v>
      </c>
      <c r="AS548" s="17" t="b">
        <f t="shared" ca="1" si="9821"/>
        <v>0</v>
      </c>
      <c r="AT548" s="17" t="b">
        <f t="shared" ca="1" si="9822"/>
        <v>0</v>
      </c>
      <c r="AU548" s="17" t="b">
        <f t="shared" ca="1" si="9823"/>
        <v>1</v>
      </c>
      <c r="AV548" s="17" t="b">
        <f t="shared" ca="1" si="9824"/>
        <v>0</v>
      </c>
      <c r="AW548" s="17" t="b">
        <f t="shared" ca="1" si="9825"/>
        <v>1</v>
      </c>
      <c r="AX548" s="14" t="b">
        <f t="array" aca="1" ref="AX548" ca="1">IF(H548,N548&gt;0,"")</f>
        <v>1</v>
      </c>
      <c r="AY548" s="17" t="str">
        <f t="shared" ca="1" si="9826"/>
        <v>C3:C4</v>
      </c>
      <c r="AZ548" s="17" t="b">
        <f t="array" aca="1" ref="AZ548" ca="1">IF(AY548&lt;&gt;"",SUM(1*ISERROR(MATCH(INDIRECT(AY548),INDIRECT(K548),0)))=0,"")</f>
        <v>1</v>
      </c>
      <c r="BA548" s="17" t="b">
        <f t="shared" ca="1" si="9827"/>
        <v>1</v>
      </c>
      <c r="BB548" s="17" t="b">
        <v>0</v>
      </c>
      <c r="BC548" s="17" t="b">
        <f t="shared" ca="1" si="9828"/>
        <v>1</v>
      </c>
      <c r="BD548" s="17" t="b">
        <f t="shared" ca="1" si="9829"/>
        <v>0</v>
      </c>
      <c r="BE548" s="17" t="b">
        <f t="shared" ca="1" si="9830"/>
        <v>0</v>
      </c>
      <c r="BF548" s="17" t="b">
        <f t="shared" ca="1" si="9831"/>
        <v>0</v>
      </c>
      <c r="BG548" s="17" t="b">
        <f t="shared" ca="1" si="9832"/>
        <v>0</v>
      </c>
      <c r="BH548" s="17" t="b">
        <f t="shared" ca="1" si="9833"/>
        <v>1</v>
      </c>
      <c r="BI548" s="17">
        <f t="shared" ca="1" si="9834"/>
        <v>2</v>
      </c>
      <c r="BJ548" s="17" t="b">
        <f t="shared" ca="1" si="9835"/>
        <v>0</v>
      </c>
      <c r="BK548" s="17" t="str">
        <f t="shared" ca="1" si="9836"/>
        <v/>
      </c>
      <c r="BL548" s="17" t="str">
        <f t="shared" ca="1" si="9837"/>
        <v/>
      </c>
      <c r="BM548" s="17" t="str">
        <f t="shared" ca="1" si="9838"/>
        <v>F</v>
      </c>
      <c r="BN548" s="17" t="str">
        <f t="shared" ca="1" si="9839"/>
        <v>F</v>
      </c>
      <c r="BO548" s="17" t="str">
        <f t="shared" ca="1" si="9840"/>
        <v>N</v>
      </c>
      <c r="BP548" s="14" t="b">
        <f t="shared" ca="1" si="9841"/>
        <v>1</v>
      </c>
      <c r="BQ548" s="35"/>
      <c r="BX548" s="16"/>
      <c r="BY548" s="16"/>
      <c r="BZ548" s="16"/>
      <c r="CA548" s="16"/>
      <c r="CB548" s="16"/>
      <c r="CC548" s="16"/>
      <c r="CD548" s="16"/>
      <c r="CE548" s="16"/>
      <c r="CF548" s="16"/>
      <c r="CN548" s="14">
        <f ca="1">IF(H548,IFERROR(IsVariableNameLegal(O548),0),0)</f>
        <v>0</v>
      </c>
      <c r="CO548" s="14" t="str">
        <f t="array" aca="1" ref="CO548" ca="1">IF(H548,IF(COUNTIF(INDIRECT(wew!$C$13),O548)&gt;1,TRIM(SUBSTITUTE(_xll.MCONCAT(IF((INDIRECT(wew!$C$13)=O548)*(COLUMN(INDIRECT(wew!$C$13))&lt;&gt;D548+1),-1+COLUMN(INDIRECT(wew!$C$13)),"")," "),"  "," ")),""),"")</f>
        <v/>
      </c>
      <c r="CP548" s="14" t="str">
        <f t="array" aca="1" ref="CP548" ca="1">IF(P548&lt;&gt;"",IF(LEN(P548)&gt;150,1,""),"")</f>
        <v/>
      </c>
      <c r="CQ548" s="14" t="str">
        <f t="array" aca="1" ref="CQ548" ca="1">IF(AND(H548,NOT(ster!$J$3)),IF(COUNTIF(INDIRECT(wew!$C$15),P548)&gt;1,TRIM(SUBSTITUTE(_xll.MCONCAT(IF((INDIRECT(wew!$C$15)=P548)*(COLUMN(INDIRECT(wew!$C$15))&lt;&gt;D548+1),-1+COLUMN(INDIRECT(wew!$C$15)),"")," "),"  "," ")),""),"")</f>
        <v/>
      </c>
      <c r="CR548" s="14" t="str">
        <f t="array" aca="1" ref="CR548" ca="1">IF(H548,IF(AND(W548&gt;0,AO548&lt;&gt;""),TRIM(SUBSTITUTE(_xll.MCONCAT(IFERROR(IF(ISNUMBER(INDIRECT(Q548)),IF((INDIRECT(ster!$D$14)&lt;&gt;"")*(INDIRECT(Q548)&lt;AO548),INDIRECT(ster!$D$14) &amp; ": " &amp;  SUBSTITUTE(IF( AV548,IFERROR(TEXT(INDIRECT(Q548),"rrrr-mm-dd") &amp;" (" &amp; INDIRECT(Q548) &amp;")",INDIRECT(Q548)),INDIRECT(Q548))," "," "),""),""),"")," "),"  "," ")),""),"")</f>
        <v/>
      </c>
      <c r="CS548" s="14" t="str">
        <f t="array" aca="1" ref="CS548" ca="1">IF(H548,IF(AND(W548&gt;0,AP548&lt;&gt;""),TRIM(SUBSTITUTE(_xll.MCONCAT(IFERROR(IF(ISNUMBER(INDIRECT(Q548)),IF((INDIRECT(ster!$D$14)&lt;&gt;"")*(INDIRECT(Q548)&gt;AP548),INDIRECT(ster!$D$14) &amp; ": " &amp;  SUBSTITUTE(IF( AV548,IFERROR(TEXT(INDIRECT(Q548),"rrrr-mm-dd")&amp;" (" &amp; INDIRECT(Q548) &amp;")",INDIRECT(Q548)),INDIRECT(Q548))," "," "),""),""),"")," "),"  "," ")),""),"")</f>
        <v/>
      </c>
      <c r="CT548" s="14" t="str">
        <f t="array" aca="1" ref="CT548" ca="1">IF(H548,IF(AND(N548&gt;0,AR548),TRIM(SUBSTITUTE(_xll.MCONCAT(IFERROR(IF(ISNUMBER(INDIRECT(Q548)),IF((INDIRECT(ster!$D$14)&lt;&gt;"")*(IFERROR(0*(MATCH(INDIRECT(Q548),INDIRECT(K548),0)&gt;0),1)),INDIRECT(ster!$D$14) &amp; ": " &amp;  SUBSTITUTE(IF( AV548,IFERROR(TEXT(INDIRECT(Q548),"rrrr-mm-dd")&amp;" (" &amp; INDIRECT(Q548) &amp;")",INDIRECT(Q548)),INDIRECT(Q548))," "," "),""),""),"")," "),"  "," ")),""),"")</f>
        <v/>
      </c>
      <c r="CU548" s="14" t="str">
        <f t="array" aca="1" ref="CU548" ca="1">IF(H548,IF(AND(V548&gt;0),TRIM(SUBSTITUTE(_xll.MCONCAT(IF((INDIRECT(ster!$D$14)&lt;&gt;"")*(IFERROR(0*(INDIRECT(Q548)&lt;&gt;""),1)),INDIRECT(ster!$D$14),"")," "),"  "," ")),""),"")</f>
        <v/>
      </c>
      <c r="CV548" s="14" t="str">
        <f t="array" aca="1" ref="CV548" ca="1">IF(H548,IF(AS548,
TRIM(SUBSTITUTE(_xll.MCONCAT(IF(
   (INDIRECT(ster!$D$14)&lt;&gt;"")*
   ((INDIRECT(Q548)="")+
      NOT(ISNUMBER(INDIRECT(Q548)))*
      NOT(ISERROR(MATCH(INDIRECT(Q548),INDIRECT(K548),0)))
    ),
      INDIRECT(ster!$D$14),
   "")," "),"  "," ")),
""),"")</f>
        <v/>
      </c>
      <c r="CW548" s="14" t="str">
        <f t="array" aca="1" ref="CW548" ca="1">IF(H548,IF(AND(AQ548),TRIM(SUBSTITUTE(_xll.MCONCAT(IFERROR(IF(ISNUMBER(INDIRECT(Q548)),IF((INDIRECT(ster!$D$14)&lt;&gt;"")*(INDIRECT(Q548)&lt;&gt;INT(INDIRECT(Q548))),INDIRECT(ster!$D$14) &amp; ": " &amp; INDIRECT(Q548),""),""),"")," "),"  "," ")),""),"")</f>
        <v/>
      </c>
      <c r="CX548" s="14" t="str">
        <f t="array" aca="1" ref="CX548" ca="1">IF(H548,IF(OR(AU548,AV548),TRIM(SUBSTITUTE(_xll.MCONCAT(IF((INDIRECT(ster!$D$14)&lt;&gt;"")*NOT(ISNUMBER(INDIRECT(Q548))),IF(ISERROR(MATCH(INDIRECT(Q548),INDIRECT(K548),0)),IFERROR(IF(INDIRECT(Q548)&lt;&gt;"",INDIRECT(ster!$D$14) &amp; ": " &amp; SUBSTITUTE(INDIRECT(Q548)," "," "),""),""),""),"")," "),"  "," ")),""),"")</f>
        <v/>
      </c>
      <c r="CY548" s="14" t="str">
        <f t="array" aca="1" ref="CY548" ca="1">IF(H548,IF(AE548,TRIM(SUBSTITUTE(_xll.MCONCAT(IF((INDIRECT(ster!$D$14)&lt;&gt;"")*IFERROR(NOT(INDIRECT(AF548)),FALSE),IF(ISERROR(MATCH(INDIRECT(Q548),INDIRECT(K548),0)),IFERROR(IF(INDIRECT(Q548)&lt;&gt;"",INDIRECT(ster!$D$14)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CZ548" s="14" t="str">
        <f t="array" aca="1" ref="CZ548" ca="1">IF(H548,IF(AH548,TRIM(SUBSTITUTE(_xll.MCONCAT(IF((INDIRECT(ster!$D$14)&lt;&gt;"")*IFERROR(NOT(INDIRECT(AI548)),FALSE),IF(ISERROR(MATCH(INDIRECT(Q548),INDIRECT(K548),0)),IFERROR(IF(INDIRECT(Q548)&lt;&gt;"",INDIRECT(ster!$D$14)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DC548" s="14" t="str">
        <f ca="1">SUBSTITUTE(SUBSTITUTE(SUBSTITUTE(SUBSTITUTE(_xll.MCONCAT(DG548:DS548,"■"),"■■","■"),"■■","■"),"■■","■"),"■■","■")</f>
        <v>■</v>
      </c>
      <c r="DD548" s="14" t="str">
        <f t="shared" ca="1" si="9842"/>
        <v/>
      </c>
      <c r="DE548" s="14" t="str">
        <f t="shared" ca="1" si="9843"/>
        <v/>
      </c>
      <c r="DF548" s="14" t="str">
        <f t="shared" ca="1" si="9844"/>
        <v/>
      </c>
      <c r="DG548" s="14" t="str">
        <f t="shared" ca="1" si="9845"/>
        <v/>
      </c>
      <c r="DH548" s="14" t="str">
        <f t="shared" ca="1" si="9846"/>
        <v/>
      </c>
      <c r="DI548" s="14" t="str">
        <f t="shared" ca="1" si="9847"/>
        <v/>
      </c>
      <c r="DJ548" s="14" t="str">
        <f t="shared" ca="1" si="9848"/>
        <v/>
      </c>
      <c r="DK548" s="14" t="str">
        <f t="shared" ca="1" si="9849"/>
        <v/>
      </c>
      <c r="DL548" s="14" t="str">
        <f t="shared" ca="1" si="9850"/>
        <v/>
      </c>
      <c r="DM548" s="14" t="str">
        <f t="shared" ca="1" si="9851"/>
        <v/>
      </c>
      <c r="DN548" s="14" t="str">
        <f t="array" aca="1" ref="DN548" ca="1">IF(CU548&lt;&gt;"","There are errors in the entered values in the following cases: " &amp;SUBSTITUTE(CU548," ",", "),"")</f>
        <v/>
      </c>
      <c r="DO548" s="14" t="str">
        <f t="shared" ca="1" si="9852"/>
        <v/>
      </c>
      <c r="DP548" s="14" t="str">
        <f t="shared" ca="1" si="9853"/>
        <v/>
      </c>
      <c r="DQ548" s="14" t="str">
        <f t="shared" ca="1" si="9854"/>
        <v/>
      </c>
      <c r="DR548" s="14" t="str">
        <f t="shared" ca="1" si="9855"/>
        <v/>
      </c>
      <c r="DS548" s="14" t="str">
        <f t="shared" ca="1" si="9856"/>
        <v/>
      </c>
      <c r="DZ548" s="14" t="b">
        <f t="shared" ca="1" si="9857"/>
        <v>0</v>
      </c>
      <c r="EA548" s="14" t="str">
        <f t="shared" ca="1" si="9858"/>
        <v>Did 2nd specialist request Cervical spinal cord CT scan (q_152b)</v>
      </c>
      <c r="EB548" s="14" t="str">
        <f t="shared" ca="1" si="9859"/>
        <v xml:space="preserve">Values must be numeric. </v>
      </c>
      <c r="EC548" s="14" t="str">
        <f t="shared" ca="1" si="9860"/>
        <v xml:space="preserve">Did 2nd specialist request Cervical spinal cord CT scan (q_152b): Values must be numeric. </v>
      </c>
      <c r="ED548" s="14" t="str">
        <f t="shared" ca="1" si="9861"/>
        <v/>
      </c>
      <c r="EE548" s="14" t="str">
        <f t="shared" ca="1" si="9862"/>
        <v>Values must be numeric</v>
      </c>
      <c r="EF548" s="14" t="str">
        <f t="shared" ca="1" si="9863"/>
        <v/>
      </c>
      <c r="EG548" s="14" t="str">
        <f t="shared" ca="1" si="9864"/>
        <v/>
      </c>
      <c r="EM548" s="14" t="b">
        <f t="shared" ca="1" si="9865"/>
        <v>1</v>
      </c>
      <c r="EN548" s="14">
        <f t="shared" ca="1" si="9866"/>
        <v>516</v>
      </c>
      <c r="EO548" s="14" t="str">
        <f t="shared" ca="1" si="9867"/>
        <v>q_152b</v>
      </c>
      <c r="EP548" s="14" t="str">
        <f t="shared" ca="1" si="9868"/>
        <v xml:space="preserve">Did 2nd specialist request Cervical spinal cord CT scan (q_152b): Values must be numeric. </v>
      </c>
      <c r="EQ548" s="14" t="str">
        <f t="shared" ca="1" si="9869"/>
        <v/>
      </c>
    </row>
    <row r="549" spans="2:147" s="14" customFormat="1">
      <c r="B549" s="14" t="str">
        <f t="shared" ca="1" si="9795"/>
        <v/>
      </c>
      <c r="C549" s="14">
        <f t="shared" ca="1" si="9796"/>
        <v>517</v>
      </c>
      <c r="D549" s="14">
        <f t="shared" si="9797"/>
        <v>547</v>
      </c>
      <c r="E549" s="14" t="str">
        <f t="shared" ca="1" si="9798"/>
        <v>D</v>
      </c>
      <c r="F549" s="14" t="str">
        <f t="shared" ca="1" si="9799"/>
        <v>q_152c</v>
      </c>
      <c r="G549" s="14" t="str">
        <f t="shared" ca="1" si="9800"/>
        <v>Did 2nd specialist request Lumbo-sacral spinal cord CT scan</v>
      </c>
      <c r="H549" s="14" t="b">
        <f t="shared" ca="1" si="9801"/>
        <v>1</v>
      </c>
      <c r="I549" s="14" t="str">
        <f ca="1">IF($H549,ADDRESS(3,(D549+1)*2-1,4,,"["&amp;wew!$G$7&amp;"]"&amp;_sheetname_labels)&amp;":"&amp;ADDRESS(2+ster!$B$20,(D549+1)*2-1,4),"")</f>
        <v>[DBTemplate.xlsm]labels!APC3:APC61</v>
      </c>
      <c r="J549" s="14">
        <f t="array" aca="1" ref="J549" ca="1">IF(H549,MAX(0,MAX(IF(INDIRECT(I549)&lt;&gt;"",ROW(INDIRECT(I549)),""))-2),"")</f>
        <v>2</v>
      </c>
      <c r="K549" s="14" t="str">
        <f ca="1">IF($H549,IF($J549&gt;0,ADDRESS(3,(D549+1)*2-1,4,,"["&amp;wew!$G$7&amp;"]"&amp;_sheetname_labels)&amp;":"&amp;ADDRESS(2+J549,(D549+1)*2-1,4),""),"")</f>
        <v>[DBTemplate.xlsm]labels!APC3:APC4</v>
      </c>
      <c r="L549" s="14" t="str">
        <f ca="1">IF($H549,IF($J549&gt;0,ADDRESS(3,(D549+1)*2,4,,"["&amp;wew!$G$7&amp;"]"&amp;_sheetname_labels)&amp;":"&amp;ADDRESS(2+J549,(D549+1)*2,4),""),"")</f>
        <v>[DBTemplate.xlsm]labels!APD3:APD4</v>
      </c>
      <c r="M549" s="14">
        <f t="shared" ca="1" si="9802"/>
        <v>0</v>
      </c>
      <c r="N549" s="14">
        <f t="shared" ca="1" si="9803"/>
        <v>2</v>
      </c>
      <c r="O549" s="14" t="str">
        <f t="shared" ca="1" si="9804"/>
        <v>q_152c</v>
      </c>
      <c r="P549" s="14" t="str">
        <f t="shared" ca="1" si="9805"/>
        <v>Did 2nd specialist request Lumbo-sacral spinal cord CT scan</v>
      </c>
      <c r="Q549" s="14" t="str">
        <f ca="1">IF($BP549,ADDRESS(3,D549+1,4,,"["&amp;wew!$G$7&amp;"]"&amp;_sheetname_dataframe)&amp;":"&amp;ADDRESS(2+ster!$C$14,D549+1,4),"")</f>
        <v>[DBTemplate.xlsm]data_frame!UB3:UB3</v>
      </c>
      <c r="R549" s="14" t="str">
        <f>IF($BP549,IF(MID(_xll.FORMULATEXT(INDEX(INDIRECT(Q549),1)),1,1)="=", _xll.FORMULATEXT(INDEX(INDIRECT(Q549),1),2,TRUE),""),"")</f>
        <v/>
      </c>
      <c r="S549" s="14">
        <f t="array" aca="1" ref="S549" ca="1">IF(H549,SUM(IF((IFERROR(INDIRECT(Q549)&lt;&gt;"",FALSE))*(INDIRECT(ster!$D$14)&lt;&gt;""),1,0)),"")</f>
        <v>1</v>
      </c>
      <c r="T549" s="14">
        <f t="array" aca="1" ref="T549" ca="1">IF(H549,IF(M549&gt;0,SUM(IFERROR(1*(MATCH(INDIRECT(Q549),INDIRECT(K549),0)&gt;0),0)*(INDIRECT(ster!$D$14)&lt;&gt;"")*NOT(ISNUMBER(INDIRECT(Q549)))),0),"")</f>
        <v>0</v>
      </c>
      <c r="U549" s="14">
        <f t="array" aca="1" ref="U549" ca="1">IF(H549,SUM((IFERROR(INDIRECT(Q549)="",FALSE))*(INDIRECT(ster!$D$14)&lt;&gt;"")),"")</f>
        <v>0</v>
      </c>
      <c r="V549" s="14">
        <f t="array" aca="1" ref="V549" ca="1">IF(H549,SUM((IFERROR(INDIRECT(Q549)="#ąś",TRUE))*(INDIRECT(ster!$D$14)&lt;&gt;"")),"")</f>
        <v>0</v>
      </c>
      <c r="W549" s="14">
        <f t="array" aca="1" ref="W549" ca="1">IF(H549,SUM(ISNUMBER(INDIRECT(Q549))*(INDIRECT(ster!$D$14)&lt;&gt;"")),"")</f>
        <v>1</v>
      </c>
      <c r="X549" s="14">
        <f t="array" aca="1" ref="X549" ca="1">IF(AND(H549,W549&gt;0),IF(wew!$B$3,MIN(IF((INDIRECT(ster!$D$14)&lt;&gt;"")*IFERROR(INDIRECT($Q549)&lt;&gt;"",FALSE),IFERROR(INDIRECT($Q549),"X"),"X")),"&lt;włącz podświetlanie wartości&gt;"),"—")</f>
        <v>2</v>
      </c>
      <c r="Y549" s="14">
        <f t="array" aca="1" ref="Y549" ca="1">IF(AND(H549,W549&gt;0),IF(wew!$B$3,MAX(IF((INDIRECT(ster!$D$14)&lt;&gt;"")*IFERROR(INDIRECT($Q549)&lt;&gt;"",FALSE),IFERROR(INDIRECT($Q549),"X"),"X")),"&lt;włącz podświetlanie wartości&gt;"),"—")</f>
        <v>2</v>
      </c>
      <c r="Z549" s="14">
        <f t="shared" ca="1" si="9806"/>
        <v>0</v>
      </c>
      <c r="AA549" s="12">
        <f t="shared" ca="1" si="9807"/>
        <v>1</v>
      </c>
      <c r="AB549" s="17">
        <f t="array" aca="1" ref="AB549" ca="1">IF(H549,IF(W549&gt;0,SUM((INDIRECT(ster!$D$14)&lt;&gt;"")*IFERROR((INDIRECT(Q549)&lt;&gt;"")*(INDIRECT(Q549)=INT(INDIRECT(Q549))),0)),0),"")</f>
        <v>1</v>
      </c>
      <c r="AC549" s="17">
        <f t="array" aca="1" ref="AC549" ca="1">IF(H549,W549-AB549,"")</f>
        <v>0</v>
      </c>
      <c r="AD549" s="17">
        <f t="shared" ca="1" si="9808"/>
        <v>1</v>
      </c>
      <c r="AE549" s="17" t="b">
        <f t="shared" ca="1" si="9809"/>
        <v>0</v>
      </c>
      <c r="AF549" s="17" t="str">
        <f ca="1">IF(AE549,IF($H549,ADDRESS(3,D549+2,4,,"["&amp;wew!$G$7&amp;"]"&amp;_sheetname_dataframe)&amp;":"&amp;ADDRESS(2+ster!$C$14,D549+2,4),""),"")</f>
        <v/>
      </c>
      <c r="AG549" s="17" t="str">
        <f t="shared" ca="1" si="9810"/>
        <v/>
      </c>
      <c r="AH549" s="17" t="b">
        <f t="shared" ca="1" si="9811"/>
        <v>0</v>
      </c>
      <c r="AI549" s="17" t="str">
        <f ca="1">IF(AH549,IF($H549,ADDRESS(3,D549+3,4,,"["&amp;wew!$G$7&amp;"]"&amp;_sheetname_dataframe)&amp;":"&amp;ADDRESS(2+ster!$C$14,D549+3,4),""),"")</f>
        <v/>
      </c>
      <c r="AJ549" s="17" t="str">
        <f t="shared" ca="1" si="9812"/>
        <v/>
      </c>
      <c r="AK549" s="17" t="b">
        <f t="shared" ca="1" si="9813"/>
        <v>0</v>
      </c>
      <c r="AL549" s="17" t="b">
        <f t="shared" ca="1" si="9814"/>
        <v>0</v>
      </c>
      <c r="AM549" s="17" t="b">
        <f t="shared" ca="1" si="9815"/>
        <v>0</v>
      </c>
      <c r="AN549" s="17">
        <f t="shared" ca="1" si="9816"/>
        <v>0</v>
      </c>
      <c r="AO549" s="24" t="str">
        <f t="shared" ca="1" si="9817"/>
        <v/>
      </c>
      <c r="AP549" s="24" t="str">
        <f t="shared" ca="1" si="9818"/>
        <v/>
      </c>
      <c r="AQ549" s="17" t="b">
        <f t="shared" ca="1" si="9819"/>
        <v>0</v>
      </c>
      <c r="AR549" s="17" t="b">
        <f t="shared" ca="1" si="9820"/>
        <v>0</v>
      </c>
      <c r="AS549" s="17" t="b">
        <f t="shared" ca="1" si="9821"/>
        <v>0</v>
      </c>
      <c r="AT549" s="17" t="b">
        <f t="shared" ca="1" si="9822"/>
        <v>0</v>
      </c>
      <c r="AU549" s="17" t="b">
        <f t="shared" ca="1" si="9823"/>
        <v>1</v>
      </c>
      <c r="AV549" s="17" t="b">
        <f t="shared" ca="1" si="9824"/>
        <v>0</v>
      </c>
      <c r="AW549" s="17" t="b">
        <f t="shared" ca="1" si="9825"/>
        <v>1</v>
      </c>
      <c r="AX549" s="14" t="b">
        <f t="array" aca="1" ref="AX549" ca="1">IF(H549,N549&gt;0,"")</f>
        <v>1</v>
      </c>
      <c r="AY549" s="17" t="str">
        <f t="shared" ca="1" si="9826"/>
        <v>C3:C4</v>
      </c>
      <c r="AZ549" s="17" t="b">
        <f t="array" aca="1" ref="AZ549" ca="1">IF(AY549&lt;&gt;"",SUM(1*ISERROR(MATCH(INDIRECT(AY549),INDIRECT(K549),0)))=0,"")</f>
        <v>1</v>
      </c>
      <c r="BA549" s="17" t="b">
        <f t="shared" ca="1" si="9827"/>
        <v>1</v>
      </c>
      <c r="BB549" s="17" t="b">
        <v>0</v>
      </c>
      <c r="BC549" s="17" t="b">
        <f t="shared" ca="1" si="9828"/>
        <v>1</v>
      </c>
      <c r="BD549" s="17" t="b">
        <f t="shared" ca="1" si="9829"/>
        <v>0</v>
      </c>
      <c r="BE549" s="17" t="b">
        <f t="shared" ca="1" si="9830"/>
        <v>0</v>
      </c>
      <c r="BF549" s="17" t="b">
        <f t="shared" ca="1" si="9831"/>
        <v>0</v>
      </c>
      <c r="BG549" s="17" t="b">
        <f t="shared" ca="1" si="9832"/>
        <v>0</v>
      </c>
      <c r="BH549" s="17" t="b">
        <f t="shared" ca="1" si="9833"/>
        <v>1</v>
      </c>
      <c r="BI549" s="17">
        <f t="shared" ca="1" si="9834"/>
        <v>2</v>
      </c>
      <c r="BJ549" s="17" t="b">
        <f t="shared" ca="1" si="9835"/>
        <v>0</v>
      </c>
      <c r="BK549" s="17" t="str">
        <f t="shared" ca="1" si="9836"/>
        <v/>
      </c>
      <c r="BL549" s="17" t="str">
        <f t="shared" ca="1" si="9837"/>
        <v/>
      </c>
      <c r="BM549" s="17" t="str">
        <f t="shared" ca="1" si="9838"/>
        <v>F</v>
      </c>
      <c r="BN549" s="17" t="str">
        <f t="shared" ca="1" si="9839"/>
        <v>F</v>
      </c>
      <c r="BO549" s="17" t="str">
        <f t="shared" ca="1" si="9840"/>
        <v>N</v>
      </c>
      <c r="BP549" s="14" t="b">
        <f t="shared" ca="1" si="9841"/>
        <v>1</v>
      </c>
      <c r="BQ549" s="35"/>
      <c r="BX549" s="16"/>
      <c r="BY549" s="16"/>
      <c r="BZ549" s="16"/>
      <c r="CA549" s="16"/>
      <c r="CB549" s="16"/>
      <c r="CC549" s="16"/>
      <c r="CD549" s="16"/>
      <c r="CE549" s="16"/>
      <c r="CF549" s="16"/>
      <c r="CN549" s="14">
        <f ca="1">IF(H549,IFERROR(IsVariableNameLegal(O549),0),0)</f>
        <v>0</v>
      </c>
      <c r="CO549" s="14" t="str">
        <f t="array" aca="1" ref="CO549" ca="1">IF(H549,IF(COUNTIF(INDIRECT(wew!$C$13),O549)&gt;1,TRIM(SUBSTITUTE(_xll.MCONCAT(IF((INDIRECT(wew!$C$13)=O549)*(COLUMN(INDIRECT(wew!$C$13))&lt;&gt;D549+1),-1+COLUMN(INDIRECT(wew!$C$13)),"")," "),"  "," ")),""),"")</f>
        <v/>
      </c>
      <c r="CP549" s="14" t="str">
        <f t="array" aca="1" ref="CP549" ca="1">IF(P549&lt;&gt;"",IF(LEN(P549)&gt;150,1,""),"")</f>
        <v/>
      </c>
      <c r="CQ549" s="14" t="str">
        <f t="array" aca="1" ref="CQ549" ca="1">IF(AND(H549,NOT(ster!$J$3)),IF(COUNTIF(INDIRECT(wew!$C$15),P549)&gt;1,TRIM(SUBSTITUTE(_xll.MCONCAT(IF((INDIRECT(wew!$C$15)=P549)*(COLUMN(INDIRECT(wew!$C$15))&lt;&gt;D549+1),-1+COLUMN(INDIRECT(wew!$C$15)),"")," "),"  "," ")),""),"")</f>
        <v/>
      </c>
      <c r="CR549" s="14" t="str">
        <f t="array" aca="1" ref="CR549" ca="1">IF(H549,IF(AND(W549&gt;0,AO549&lt;&gt;""),TRIM(SUBSTITUTE(_xll.MCONCAT(IFERROR(IF(ISNUMBER(INDIRECT(Q549)),IF((INDIRECT(ster!$D$14)&lt;&gt;"")*(INDIRECT(Q549)&lt;AO549),INDIRECT(ster!$D$14) &amp; ": " &amp;  SUBSTITUTE(IF( AV549,IFERROR(TEXT(INDIRECT(Q549),"rrrr-mm-dd") &amp;" (" &amp; INDIRECT(Q549) &amp;")",INDIRECT(Q549)),INDIRECT(Q549))," "," "),""),""),"")," "),"  "," ")),""),"")</f>
        <v/>
      </c>
      <c r="CS549" s="14" t="str">
        <f t="array" aca="1" ref="CS549" ca="1">IF(H549,IF(AND(W549&gt;0,AP549&lt;&gt;""),TRIM(SUBSTITUTE(_xll.MCONCAT(IFERROR(IF(ISNUMBER(INDIRECT(Q549)),IF((INDIRECT(ster!$D$14)&lt;&gt;"")*(INDIRECT(Q549)&gt;AP549),INDIRECT(ster!$D$14) &amp; ": " &amp;  SUBSTITUTE(IF( AV549,IFERROR(TEXT(INDIRECT(Q549),"rrrr-mm-dd")&amp;" (" &amp; INDIRECT(Q549) &amp;")",INDIRECT(Q549)),INDIRECT(Q549))," "," "),""),""),"")," "),"  "," ")),""),"")</f>
        <v/>
      </c>
      <c r="CT549" s="14" t="str">
        <f t="array" aca="1" ref="CT549" ca="1">IF(H549,IF(AND(N549&gt;0,AR549),TRIM(SUBSTITUTE(_xll.MCONCAT(IFERROR(IF(ISNUMBER(INDIRECT(Q549)),IF((INDIRECT(ster!$D$14)&lt;&gt;"")*(IFERROR(0*(MATCH(INDIRECT(Q549),INDIRECT(K549),0)&gt;0),1)),INDIRECT(ster!$D$14) &amp; ": " &amp;  SUBSTITUTE(IF( AV549,IFERROR(TEXT(INDIRECT(Q549),"rrrr-mm-dd")&amp;" (" &amp; INDIRECT(Q549) &amp;")",INDIRECT(Q549)),INDIRECT(Q549))," "," "),""),""),"")," "),"  "," ")),""),"")</f>
        <v/>
      </c>
      <c r="CU549" s="14" t="str">
        <f t="array" aca="1" ref="CU549" ca="1">IF(H549,IF(AND(V549&gt;0),TRIM(SUBSTITUTE(_xll.MCONCAT(IF((INDIRECT(ster!$D$14)&lt;&gt;"")*(IFERROR(0*(INDIRECT(Q549)&lt;&gt;""),1)),INDIRECT(ster!$D$14),"")," "),"  "," ")),""),"")</f>
        <v/>
      </c>
      <c r="CV549" s="14" t="str">
        <f t="array" aca="1" ref="CV549" ca="1">IF(H549,IF(AS549,
TRIM(SUBSTITUTE(_xll.MCONCAT(IF(
   (INDIRECT(ster!$D$14)&lt;&gt;"")*
   ((INDIRECT(Q549)="")+
      NOT(ISNUMBER(INDIRECT(Q549)))*
      NOT(ISERROR(MATCH(INDIRECT(Q549),INDIRECT(K549),0)))
    ),
      INDIRECT(ster!$D$14),
   "")," "),"  "," ")),
""),"")</f>
        <v/>
      </c>
      <c r="CW549" s="14" t="str">
        <f t="array" aca="1" ref="CW549" ca="1">IF(H549,IF(AND(AQ549),TRIM(SUBSTITUTE(_xll.MCONCAT(IFERROR(IF(ISNUMBER(INDIRECT(Q549)),IF((INDIRECT(ster!$D$14)&lt;&gt;"")*(INDIRECT(Q549)&lt;&gt;INT(INDIRECT(Q549))),INDIRECT(ster!$D$14) &amp; ": " &amp; INDIRECT(Q549),""),""),"")," "),"  "," ")),""),"")</f>
        <v/>
      </c>
      <c r="CX549" s="14" t="str">
        <f t="array" aca="1" ref="CX549" ca="1">IF(H549,IF(OR(AU549,AV549),TRIM(SUBSTITUTE(_xll.MCONCAT(IF((INDIRECT(ster!$D$14)&lt;&gt;"")*NOT(ISNUMBER(INDIRECT(Q549))),IF(ISERROR(MATCH(INDIRECT(Q549),INDIRECT(K549),0)),IFERROR(IF(INDIRECT(Q549)&lt;&gt;"",INDIRECT(ster!$D$14) &amp; ": " &amp; SUBSTITUTE(INDIRECT(Q549)," "," "),""),""),""),"")," "),"  "," ")),""),"")</f>
        <v/>
      </c>
      <c r="CY549" s="14" t="str">
        <f t="array" aca="1" ref="CY549" ca="1">IF(H549,IF(AE549,TRIM(SUBSTITUTE(_xll.MCONCAT(IF((INDIRECT(ster!$D$14)&lt;&gt;"")*IFERROR(NOT(INDIRECT(AF549)),FALSE),IF(ISERROR(MATCH(INDIRECT(Q549),INDIRECT(K549),0)),IFERROR(IF(INDIRECT(Q549)&lt;&gt;"",INDIRECT(ster!$D$14)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CZ549" s="14" t="str">
        <f t="array" aca="1" ref="CZ549" ca="1">IF(H549,IF(AH549,TRIM(SUBSTITUTE(_xll.MCONCAT(IF((INDIRECT(ster!$D$14)&lt;&gt;"")*IFERROR(NOT(INDIRECT(AI549)),FALSE),IF(ISERROR(MATCH(INDIRECT(Q549),INDIRECT(K549),0)),IFERROR(IF(INDIRECT(Q549)&lt;&gt;"",INDIRECT(ster!$D$14)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DC549" s="14" t="str">
        <f ca="1">SUBSTITUTE(SUBSTITUTE(SUBSTITUTE(SUBSTITUTE(_xll.MCONCAT(DG549:DS549,"■"),"■■","■"),"■■","■"),"■■","■"),"■■","■")</f>
        <v>■</v>
      </c>
      <c r="DD549" s="14" t="str">
        <f t="shared" ca="1" si="9842"/>
        <v/>
      </c>
      <c r="DE549" s="14" t="str">
        <f t="shared" ca="1" si="9843"/>
        <v/>
      </c>
      <c r="DF549" s="14" t="str">
        <f t="shared" ca="1" si="9844"/>
        <v/>
      </c>
      <c r="DG549" s="14" t="str">
        <f t="shared" ca="1" si="9845"/>
        <v/>
      </c>
      <c r="DH549" s="14" t="str">
        <f t="shared" ca="1" si="9846"/>
        <v/>
      </c>
      <c r="DI549" s="14" t="str">
        <f t="shared" ca="1" si="9847"/>
        <v/>
      </c>
      <c r="DJ549" s="14" t="str">
        <f t="shared" ca="1" si="9848"/>
        <v/>
      </c>
      <c r="DK549" s="14" t="str">
        <f t="shared" ca="1" si="9849"/>
        <v/>
      </c>
      <c r="DL549" s="14" t="str">
        <f t="shared" ca="1" si="9850"/>
        <v/>
      </c>
      <c r="DM549" s="14" t="str">
        <f t="shared" ca="1" si="9851"/>
        <v/>
      </c>
      <c r="DN549" s="14" t="str">
        <f t="array" aca="1" ref="DN549" ca="1">IF(CU549&lt;&gt;"","There are errors in the entered values in the following cases: " &amp;SUBSTITUTE(CU549," ",", "),"")</f>
        <v/>
      </c>
      <c r="DO549" s="14" t="str">
        <f t="shared" ca="1" si="9852"/>
        <v/>
      </c>
      <c r="DP549" s="14" t="str">
        <f t="shared" ca="1" si="9853"/>
        <v/>
      </c>
      <c r="DQ549" s="14" t="str">
        <f t="shared" ca="1" si="9854"/>
        <v/>
      </c>
      <c r="DR549" s="14" t="str">
        <f t="shared" ca="1" si="9855"/>
        <v/>
      </c>
      <c r="DS549" s="14" t="str">
        <f t="shared" ca="1" si="9856"/>
        <v/>
      </c>
      <c r="DZ549" s="14" t="b">
        <f t="shared" ca="1" si="9857"/>
        <v>0</v>
      </c>
      <c r="EA549" s="14" t="str">
        <f t="shared" ca="1" si="9858"/>
        <v>Did 2nd specialist request Lumbo-sacral spinal cord CT scan (q_152c)</v>
      </c>
      <c r="EB549" s="14" t="str">
        <f t="shared" ca="1" si="9859"/>
        <v xml:space="preserve">Values must be numeric. </v>
      </c>
      <c r="EC549" s="14" t="str">
        <f t="shared" ca="1" si="9860"/>
        <v xml:space="preserve">Did 2nd specialist request Lumbo-sacral spinal cord CT scan (q_152c): Values must be numeric. </v>
      </c>
      <c r="ED549" s="14" t="str">
        <f t="shared" ca="1" si="9861"/>
        <v/>
      </c>
      <c r="EE549" s="14" t="str">
        <f t="shared" ca="1" si="9862"/>
        <v>Values must be numeric</v>
      </c>
      <c r="EF549" s="14" t="str">
        <f t="shared" ca="1" si="9863"/>
        <v/>
      </c>
      <c r="EG549" s="14" t="str">
        <f t="shared" ca="1" si="9864"/>
        <v/>
      </c>
      <c r="EM549" s="14" t="b">
        <f t="shared" ca="1" si="9865"/>
        <v>1</v>
      </c>
      <c r="EN549" s="14">
        <f t="shared" ca="1" si="9866"/>
        <v>517</v>
      </c>
      <c r="EO549" s="14" t="str">
        <f t="shared" ca="1" si="9867"/>
        <v>q_152c</v>
      </c>
      <c r="EP549" s="14" t="str">
        <f t="shared" ca="1" si="9868"/>
        <v xml:space="preserve">Did 2nd specialist request Lumbo-sacral spinal cord CT scan (q_152c): Values must be numeric. </v>
      </c>
      <c r="EQ549" s="14" t="str">
        <f t="shared" ca="1" si="9869"/>
        <v/>
      </c>
    </row>
    <row r="550" spans="2:147" s="14" customFormat="1">
      <c r="B550" s="14" t="str">
        <f t="shared" ca="1" si="9795"/>
        <v/>
      </c>
      <c r="C550" s="14">
        <f t="shared" ca="1" si="9796"/>
        <v>518</v>
      </c>
      <c r="D550" s="14">
        <f t="shared" si="9797"/>
        <v>548</v>
      </c>
      <c r="E550" s="14" t="str">
        <f t="shared" ca="1" si="9798"/>
        <v>D</v>
      </c>
      <c r="F550" s="14" t="str">
        <f t="shared" ca="1" si="9799"/>
        <v>q_152d</v>
      </c>
      <c r="G550" s="14" t="str">
        <f t="shared" ca="1" si="9800"/>
        <v>Did 2nd specialist request Brain MRI</v>
      </c>
      <c r="H550" s="14" t="b">
        <f t="shared" ca="1" si="9801"/>
        <v>1</v>
      </c>
      <c r="I550" s="14" t="str">
        <f ca="1">IF($H550,ADDRESS(3,(D550+1)*2-1,4,,"["&amp;wew!$G$7&amp;"]"&amp;_sheetname_labels)&amp;":"&amp;ADDRESS(2+ster!$B$20,(D550+1)*2-1,4),"")</f>
        <v>[DBTemplate.xlsm]labels!APE3:APE61</v>
      </c>
      <c r="J550" s="14">
        <f t="array" aca="1" ref="J550" ca="1">IF(H550,MAX(0,MAX(IF(INDIRECT(I550)&lt;&gt;"",ROW(INDIRECT(I550)),""))-2),"")</f>
        <v>2</v>
      </c>
      <c r="K550" s="14" t="str">
        <f ca="1">IF($H550,IF($J550&gt;0,ADDRESS(3,(D550+1)*2-1,4,,"["&amp;wew!$G$7&amp;"]"&amp;_sheetname_labels)&amp;":"&amp;ADDRESS(2+J550,(D550+1)*2-1,4),""),"")</f>
        <v>[DBTemplate.xlsm]labels!APE3:APE4</v>
      </c>
      <c r="L550" s="14" t="str">
        <f ca="1">IF($H550,IF($J550&gt;0,ADDRESS(3,(D550+1)*2,4,,"["&amp;wew!$G$7&amp;"]"&amp;_sheetname_labels)&amp;":"&amp;ADDRESS(2+J550,(D550+1)*2,4),""),"")</f>
        <v>[DBTemplate.xlsm]labels!APF3:APF4</v>
      </c>
      <c r="M550" s="14">
        <f t="shared" ca="1" si="9802"/>
        <v>0</v>
      </c>
      <c r="N550" s="14">
        <f t="shared" ca="1" si="9803"/>
        <v>2</v>
      </c>
      <c r="O550" s="14" t="str">
        <f t="shared" ca="1" si="9804"/>
        <v>q_152d</v>
      </c>
      <c r="P550" s="14" t="str">
        <f t="shared" ca="1" si="9805"/>
        <v>Did 2nd specialist request Brain MRI</v>
      </c>
      <c r="Q550" s="14" t="str">
        <f ca="1">IF($BP550,ADDRESS(3,D550+1,4,,"["&amp;wew!$G$7&amp;"]"&amp;_sheetname_dataframe)&amp;":"&amp;ADDRESS(2+ster!$C$14,D550+1,4),"")</f>
        <v>[DBTemplate.xlsm]data_frame!UC3:UC3</v>
      </c>
      <c r="R550" s="14" t="str">
        <f>IF($BP550,IF(MID(_xll.FORMULATEXT(INDEX(INDIRECT(Q550),1)),1,1)="=", _xll.FORMULATEXT(INDEX(INDIRECT(Q550),1),2,TRUE),""),"")</f>
        <v/>
      </c>
      <c r="S550" s="14">
        <f t="array" aca="1" ref="S550" ca="1">IF(H550,SUM(IF((IFERROR(INDIRECT(Q550)&lt;&gt;"",FALSE))*(INDIRECT(ster!$D$14)&lt;&gt;""),1,0)),"")</f>
        <v>1</v>
      </c>
      <c r="T550" s="14">
        <f t="array" aca="1" ref="T550" ca="1">IF(H550,IF(M550&gt;0,SUM(IFERROR(1*(MATCH(INDIRECT(Q550),INDIRECT(K550),0)&gt;0),0)*(INDIRECT(ster!$D$14)&lt;&gt;"")*NOT(ISNUMBER(INDIRECT(Q550)))),0),"")</f>
        <v>0</v>
      </c>
      <c r="U550" s="14">
        <f t="array" aca="1" ref="U550" ca="1">IF(H550,SUM((IFERROR(INDIRECT(Q550)="",FALSE))*(INDIRECT(ster!$D$14)&lt;&gt;"")),"")</f>
        <v>0</v>
      </c>
      <c r="V550" s="14">
        <f t="array" aca="1" ref="V550" ca="1">IF(H550,SUM((IFERROR(INDIRECT(Q550)="#ąś",TRUE))*(INDIRECT(ster!$D$14)&lt;&gt;"")),"")</f>
        <v>0</v>
      </c>
      <c r="W550" s="14">
        <f t="array" aca="1" ref="W550" ca="1">IF(H550,SUM(ISNUMBER(INDIRECT(Q550))*(INDIRECT(ster!$D$14)&lt;&gt;"")),"")</f>
        <v>1</v>
      </c>
      <c r="X550" s="14">
        <f t="array" aca="1" ref="X550" ca="1">IF(AND(H550,W550&gt;0),IF(wew!$B$3,MIN(IF((INDIRECT(ster!$D$14)&lt;&gt;"")*IFERROR(INDIRECT($Q550)&lt;&gt;"",FALSE),IFERROR(INDIRECT($Q550),"X"),"X")),"&lt;włącz podświetlanie wartości&gt;"),"—")</f>
        <v>2</v>
      </c>
      <c r="Y550" s="14">
        <f t="array" aca="1" ref="Y550" ca="1">IF(AND(H550,W550&gt;0),IF(wew!$B$3,MAX(IF((INDIRECT(ster!$D$14)&lt;&gt;"")*IFERROR(INDIRECT($Q550)&lt;&gt;"",FALSE),IFERROR(INDIRECT($Q550),"X"),"X")),"&lt;włącz podświetlanie wartości&gt;"),"—")</f>
        <v>2</v>
      </c>
      <c r="Z550" s="14">
        <f t="shared" ca="1" si="9806"/>
        <v>0</v>
      </c>
      <c r="AA550" s="12">
        <f t="shared" ca="1" si="9807"/>
        <v>1</v>
      </c>
      <c r="AB550" s="17">
        <f t="array" aca="1" ref="AB550" ca="1">IF(H550,IF(W550&gt;0,SUM((INDIRECT(ster!$D$14)&lt;&gt;"")*IFERROR((INDIRECT(Q550)&lt;&gt;"")*(INDIRECT(Q550)=INT(INDIRECT(Q550))),0)),0),"")</f>
        <v>1</v>
      </c>
      <c r="AC550" s="17">
        <f t="array" aca="1" ref="AC550" ca="1">IF(H550,W550-AB550,"")</f>
        <v>0</v>
      </c>
      <c r="AD550" s="17">
        <f t="shared" ca="1" si="9808"/>
        <v>1</v>
      </c>
      <c r="AE550" s="17" t="b">
        <f t="shared" ca="1" si="9809"/>
        <v>0</v>
      </c>
      <c r="AF550" s="17" t="str">
        <f ca="1">IF(AE550,IF($H550,ADDRESS(3,D550+2,4,,"["&amp;wew!$G$7&amp;"]"&amp;_sheetname_dataframe)&amp;":"&amp;ADDRESS(2+ster!$C$14,D550+2,4),""),"")</f>
        <v/>
      </c>
      <c r="AG550" s="17" t="str">
        <f t="shared" ca="1" si="9810"/>
        <v/>
      </c>
      <c r="AH550" s="17" t="b">
        <f t="shared" ca="1" si="9811"/>
        <v>0</v>
      </c>
      <c r="AI550" s="17" t="str">
        <f ca="1">IF(AH550,IF($H550,ADDRESS(3,D550+3,4,,"["&amp;wew!$G$7&amp;"]"&amp;_sheetname_dataframe)&amp;":"&amp;ADDRESS(2+ster!$C$14,D550+3,4),""),"")</f>
        <v/>
      </c>
      <c r="AJ550" s="17" t="str">
        <f t="shared" ca="1" si="9812"/>
        <v/>
      </c>
      <c r="AK550" s="17" t="b">
        <f t="shared" ca="1" si="9813"/>
        <v>0</v>
      </c>
      <c r="AL550" s="17" t="b">
        <f t="shared" ca="1" si="9814"/>
        <v>0</v>
      </c>
      <c r="AM550" s="17" t="b">
        <f t="shared" ca="1" si="9815"/>
        <v>0</v>
      </c>
      <c r="AN550" s="17">
        <f t="shared" ca="1" si="9816"/>
        <v>0</v>
      </c>
      <c r="AO550" s="24" t="str">
        <f t="shared" ca="1" si="9817"/>
        <v/>
      </c>
      <c r="AP550" s="24" t="str">
        <f t="shared" ca="1" si="9818"/>
        <v/>
      </c>
      <c r="AQ550" s="17" t="b">
        <f t="shared" ca="1" si="9819"/>
        <v>0</v>
      </c>
      <c r="AR550" s="17" t="b">
        <f t="shared" ca="1" si="9820"/>
        <v>0</v>
      </c>
      <c r="AS550" s="17" t="b">
        <f t="shared" ca="1" si="9821"/>
        <v>0</v>
      </c>
      <c r="AT550" s="17" t="b">
        <f t="shared" ca="1" si="9822"/>
        <v>0</v>
      </c>
      <c r="AU550" s="17" t="b">
        <f t="shared" ca="1" si="9823"/>
        <v>1</v>
      </c>
      <c r="AV550" s="17" t="b">
        <f t="shared" ca="1" si="9824"/>
        <v>0</v>
      </c>
      <c r="AW550" s="17" t="b">
        <f t="shared" ca="1" si="9825"/>
        <v>1</v>
      </c>
      <c r="AX550" s="14" t="b">
        <f t="array" aca="1" ref="AX550" ca="1">IF(H550,N550&gt;0,"")</f>
        <v>1</v>
      </c>
      <c r="AY550" s="17" t="str">
        <f t="shared" ca="1" si="9826"/>
        <v>C3:C4</v>
      </c>
      <c r="AZ550" s="17" t="b">
        <f t="array" aca="1" ref="AZ550" ca="1">IF(AY550&lt;&gt;"",SUM(1*ISERROR(MATCH(INDIRECT(AY550),INDIRECT(K550),0)))=0,"")</f>
        <v>1</v>
      </c>
      <c r="BA550" s="17" t="b">
        <f t="shared" ca="1" si="9827"/>
        <v>1</v>
      </c>
      <c r="BB550" s="17" t="b">
        <v>0</v>
      </c>
      <c r="BC550" s="17" t="b">
        <f t="shared" ca="1" si="9828"/>
        <v>1</v>
      </c>
      <c r="BD550" s="17" t="b">
        <f t="shared" ca="1" si="9829"/>
        <v>0</v>
      </c>
      <c r="BE550" s="17" t="b">
        <f t="shared" ca="1" si="9830"/>
        <v>0</v>
      </c>
      <c r="BF550" s="17" t="b">
        <f t="shared" ca="1" si="9831"/>
        <v>0</v>
      </c>
      <c r="BG550" s="17" t="b">
        <f t="shared" ca="1" si="9832"/>
        <v>0</v>
      </c>
      <c r="BH550" s="17" t="b">
        <f t="shared" ca="1" si="9833"/>
        <v>1</v>
      </c>
      <c r="BI550" s="17">
        <f t="shared" ca="1" si="9834"/>
        <v>2</v>
      </c>
      <c r="BJ550" s="17" t="b">
        <f t="shared" ca="1" si="9835"/>
        <v>0</v>
      </c>
      <c r="BK550" s="17" t="str">
        <f t="shared" ca="1" si="9836"/>
        <v/>
      </c>
      <c r="BL550" s="17" t="str">
        <f t="shared" ca="1" si="9837"/>
        <v/>
      </c>
      <c r="BM550" s="17" t="str">
        <f t="shared" ca="1" si="9838"/>
        <v>F</v>
      </c>
      <c r="BN550" s="17" t="str">
        <f t="shared" ca="1" si="9839"/>
        <v>F</v>
      </c>
      <c r="BO550" s="17" t="str">
        <f t="shared" ca="1" si="9840"/>
        <v>N</v>
      </c>
      <c r="BP550" s="14" t="b">
        <f t="shared" ca="1" si="9841"/>
        <v>1</v>
      </c>
      <c r="BQ550" s="35"/>
      <c r="BX550" s="16"/>
      <c r="BY550" s="16"/>
      <c r="BZ550" s="16"/>
      <c r="CA550" s="16"/>
      <c r="CB550" s="16"/>
      <c r="CC550" s="16"/>
      <c r="CD550" s="16"/>
      <c r="CE550" s="16"/>
      <c r="CF550" s="16"/>
      <c r="CN550" s="14">
        <f ca="1">IF(H550,IFERROR(IsVariableNameLegal(O550),0),0)</f>
        <v>0</v>
      </c>
      <c r="CO550" s="14" t="str">
        <f t="array" aca="1" ref="CO550" ca="1">IF(H550,IF(COUNTIF(INDIRECT(wew!$C$13),O550)&gt;1,TRIM(SUBSTITUTE(_xll.MCONCAT(IF((INDIRECT(wew!$C$13)=O550)*(COLUMN(INDIRECT(wew!$C$13))&lt;&gt;D550+1),-1+COLUMN(INDIRECT(wew!$C$13)),"")," "),"  "," ")),""),"")</f>
        <v/>
      </c>
      <c r="CP550" s="14" t="str">
        <f t="array" aca="1" ref="CP550" ca="1">IF(P550&lt;&gt;"",IF(LEN(P550)&gt;150,1,""),"")</f>
        <v/>
      </c>
      <c r="CQ550" s="14" t="str">
        <f t="array" aca="1" ref="CQ550" ca="1">IF(AND(H550,NOT(ster!$J$3)),IF(COUNTIF(INDIRECT(wew!$C$15),P550)&gt;1,TRIM(SUBSTITUTE(_xll.MCONCAT(IF((INDIRECT(wew!$C$15)=P550)*(COLUMN(INDIRECT(wew!$C$15))&lt;&gt;D550+1),-1+COLUMN(INDIRECT(wew!$C$15)),"")," "),"  "," ")),""),"")</f>
        <v/>
      </c>
      <c r="CR550" s="14" t="str">
        <f t="array" aca="1" ref="CR550" ca="1">IF(H550,IF(AND(W550&gt;0,AO550&lt;&gt;""),TRIM(SUBSTITUTE(_xll.MCONCAT(IFERROR(IF(ISNUMBER(INDIRECT(Q550)),IF((INDIRECT(ster!$D$14)&lt;&gt;"")*(INDIRECT(Q550)&lt;AO550),INDIRECT(ster!$D$14) &amp; ": " &amp;  SUBSTITUTE(IF( AV550,IFERROR(TEXT(INDIRECT(Q550),"rrrr-mm-dd") &amp;" (" &amp; INDIRECT(Q550) &amp;")",INDIRECT(Q550)),INDIRECT(Q550))," "," "),""),""),"")," "),"  "," ")),""),"")</f>
        <v/>
      </c>
      <c r="CS550" s="14" t="str">
        <f t="array" aca="1" ref="CS550" ca="1">IF(H550,IF(AND(W550&gt;0,AP550&lt;&gt;""),TRIM(SUBSTITUTE(_xll.MCONCAT(IFERROR(IF(ISNUMBER(INDIRECT(Q550)),IF((INDIRECT(ster!$D$14)&lt;&gt;"")*(INDIRECT(Q550)&gt;AP550),INDIRECT(ster!$D$14) &amp; ": " &amp;  SUBSTITUTE(IF( AV550,IFERROR(TEXT(INDIRECT(Q550),"rrrr-mm-dd")&amp;" (" &amp; INDIRECT(Q550) &amp;")",INDIRECT(Q550)),INDIRECT(Q550))," "," "),""),""),"")," "),"  "," ")),""),"")</f>
        <v/>
      </c>
      <c r="CT550" s="14" t="str">
        <f t="array" aca="1" ref="CT550" ca="1">IF(H550,IF(AND(N550&gt;0,AR550),TRIM(SUBSTITUTE(_xll.MCONCAT(IFERROR(IF(ISNUMBER(INDIRECT(Q550)),IF((INDIRECT(ster!$D$14)&lt;&gt;"")*(IFERROR(0*(MATCH(INDIRECT(Q550),INDIRECT(K550),0)&gt;0),1)),INDIRECT(ster!$D$14) &amp; ": " &amp;  SUBSTITUTE(IF( AV550,IFERROR(TEXT(INDIRECT(Q550),"rrrr-mm-dd")&amp;" (" &amp; INDIRECT(Q550) &amp;")",INDIRECT(Q550)),INDIRECT(Q550))," "," "),""),""),"")," "),"  "," ")),""),"")</f>
        <v/>
      </c>
      <c r="CU550" s="14" t="str">
        <f t="array" aca="1" ref="CU550" ca="1">IF(H550,IF(AND(V550&gt;0),TRIM(SUBSTITUTE(_xll.MCONCAT(IF((INDIRECT(ster!$D$14)&lt;&gt;"")*(IFERROR(0*(INDIRECT(Q550)&lt;&gt;""),1)),INDIRECT(ster!$D$14),"")," "),"  "," ")),""),"")</f>
        <v/>
      </c>
      <c r="CV550" s="14" t="str">
        <f t="array" aca="1" ref="CV550" ca="1">IF(H550,IF(AS550,
TRIM(SUBSTITUTE(_xll.MCONCAT(IF(
   (INDIRECT(ster!$D$14)&lt;&gt;"")*
   ((INDIRECT(Q550)="")+
      NOT(ISNUMBER(INDIRECT(Q550)))*
      NOT(ISERROR(MATCH(INDIRECT(Q550),INDIRECT(K550),0)))
    ),
      INDIRECT(ster!$D$14),
   "")," "),"  "," ")),
""),"")</f>
        <v/>
      </c>
      <c r="CW550" s="14" t="str">
        <f t="array" aca="1" ref="CW550" ca="1">IF(H550,IF(AND(AQ550),TRIM(SUBSTITUTE(_xll.MCONCAT(IFERROR(IF(ISNUMBER(INDIRECT(Q550)),IF((INDIRECT(ster!$D$14)&lt;&gt;"")*(INDIRECT(Q550)&lt;&gt;INT(INDIRECT(Q550))),INDIRECT(ster!$D$14) &amp; ": " &amp; INDIRECT(Q550),""),""),"")," "),"  "," ")),""),"")</f>
        <v/>
      </c>
      <c r="CX550" s="14" t="str">
        <f t="array" aca="1" ref="CX550" ca="1">IF(H550,IF(OR(AU550,AV550),TRIM(SUBSTITUTE(_xll.MCONCAT(IF((INDIRECT(ster!$D$14)&lt;&gt;"")*NOT(ISNUMBER(INDIRECT(Q550))),IF(ISERROR(MATCH(INDIRECT(Q550),INDIRECT(K550),0)),IFERROR(IF(INDIRECT(Q550)&lt;&gt;"",INDIRECT(ster!$D$14) &amp; ": " &amp; SUBSTITUTE(INDIRECT(Q550)," "," "),""),""),""),"")," "),"  "," ")),""),"")</f>
        <v/>
      </c>
      <c r="CY550" s="14" t="str">
        <f t="array" aca="1" ref="CY550" ca="1">IF(H550,IF(AE550,TRIM(SUBSTITUTE(_xll.MCONCAT(IF((INDIRECT(ster!$D$14)&lt;&gt;"")*IFERROR(NOT(INDIRECT(AF550)),FALSE),IF(ISERROR(MATCH(INDIRECT(Q550),INDIRECT(K550),0)),IFERROR(IF(INDIRECT(Q550)&lt;&gt;"",INDIRECT(ster!$D$14)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CZ550" s="14" t="str">
        <f t="array" aca="1" ref="CZ550" ca="1">IF(H550,IF(AH550,TRIM(SUBSTITUTE(_xll.MCONCAT(IF((INDIRECT(ster!$D$14)&lt;&gt;"")*IFERROR(NOT(INDIRECT(AI550)),FALSE),IF(ISERROR(MATCH(INDIRECT(Q550),INDIRECT(K550),0)),IFERROR(IF(INDIRECT(Q550)&lt;&gt;"",INDIRECT(ster!$D$14)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DC550" s="14" t="str">
        <f ca="1">SUBSTITUTE(SUBSTITUTE(SUBSTITUTE(SUBSTITUTE(_xll.MCONCAT(DG550:DS550,"■"),"■■","■"),"■■","■"),"■■","■"),"■■","■")</f>
        <v>■</v>
      </c>
      <c r="DD550" s="14" t="str">
        <f t="shared" ca="1" si="9842"/>
        <v/>
      </c>
      <c r="DE550" s="14" t="str">
        <f t="shared" ca="1" si="9843"/>
        <v/>
      </c>
      <c r="DF550" s="14" t="str">
        <f t="shared" ca="1" si="9844"/>
        <v/>
      </c>
      <c r="DG550" s="14" t="str">
        <f t="shared" ca="1" si="9845"/>
        <v/>
      </c>
      <c r="DH550" s="14" t="str">
        <f t="shared" ca="1" si="9846"/>
        <v/>
      </c>
      <c r="DI550" s="14" t="str">
        <f t="shared" ca="1" si="9847"/>
        <v/>
      </c>
      <c r="DJ550" s="14" t="str">
        <f t="shared" ca="1" si="9848"/>
        <v/>
      </c>
      <c r="DK550" s="14" t="str">
        <f t="shared" ca="1" si="9849"/>
        <v/>
      </c>
      <c r="DL550" s="14" t="str">
        <f t="shared" ca="1" si="9850"/>
        <v/>
      </c>
      <c r="DM550" s="14" t="str">
        <f t="shared" ca="1" si="9851"/>
        <v/>
      </c>
      <c r="DN550" s="14" t="str">
        <f t="array" aca="1" ref="DN550" ca="1">IF(CU550&lt;&gt;"","There are errors in the entered values in the following cases: " &amp;SUBSTITUTE(CU550," ",", "),"")</f>
        <v/>
      </c>
      <c r="DO550" s="14" t="str">
        <f t="shared" ca="1" si="9852"/>
        <v/>
      </c>
      <c r="DP550" s="14" t="str">
        <f t="shared" ca="1" si="9853"/>
        <v/>
      </c>
      <c r="DQ550" s="14" t="str">
        <f t="shared" ca="1" si="9854"/>
        <v/>
      </c>
      <c r="DR550" s="14" t="str">
        <f t="shared" ca="1" si="9855"/>
        <v/>
      </c>
      <c r="DS550" s="14" t="str">
        <f t="shared" ca="1" si="9856"/>
        <v/>
      </c>
      <c r="DZ550" s="14" t="b">
        <f t="shared" ca="1" si="9857"/>
        <v>0</v>
      </c>
      <c r="EA550" s="14" t="str">
        <f t="shared" ca="1" si="9858"/>
        <v>Did 2nd specialist request Brain MRI (q_152d)</v>
      </c>
      <c r="EB550" s="14" t="str">
        <f t="shared" ca="1" si="9859"/>
        <v xml:space="preserve">Values must be numeric. </v>
      </c>
      <c r="EC550" s="14" t="str">
        <f t="shared" ca="1" si="9860"/>
        <v xml:space="preserve">Did 2nd specialist request Brain MRI (q_152d): Values must be numeric. </v>
      </c>
      <c r="ED550" s="14" t="str">
        <f t="shared" ca="1" si="9861"/>
        <v/>
      </c>
      <c r="EE550" s="14" t="str">
        <f t="shared" ca="1" si="9862"/>
        <v>Values must be numeric</v>
      </c>
      <c r="EF550" s="14" t="str">
        <f t="shared" ca="1" si="9863"/>
        <v/>
      </c>
      <c r="EG550" s="14" t="str">
        <f t="shared" ca="1" si="9864"/>
        <v/>
      </c>
      <c r="EM550" s="14" t="b">
        <f t="shared" ca="1" si="9865"/>
        <v>1</v>
      </c>
      <c r="EN550" s="14">
        <f t="shared" ca="1" si="9866"/>
        <v>518</v>
      </c>
      <c r="EO550" s="14" t="str">
        <f t="shared" ca="1" si="9867"/>
        <v>q_152d</v>
      </c>
      <c r="EP550" s="14" t="str">
        <f t="shared" ca="1" si="9868"/>
        <v xml:space="preserve">Did 2nd specialist request Brain MRI (q_152d): Values must be numeric. </v>
      </c>
      <c r="EQ550" s="14" t="str">
        <f t="shared" ca="1" si="9869"/>
        <v/>
      </c>
    </row>
    <row r="551" spans="2:147" s="14" customFormat="1">
      <c r="B551" s="14" t="str">
        <f t="shared" ca="1" si="9795"/>
        <v/>
      </c>
      <c r="C551" s="14">
        <f t="shared" ca="1" si="9796"/>
        <v>519</v>
      </c>
      <c r="D551" s="14">
        <f t="shared" si="9797"/>
        <v>549</v>
      </c>
      <c r="E551" s="14" t="str">
        <f t="shared" ca="1" si="9798"/>
        <v>D</v>
      </c>
      <c r="F551" s="14" t="str">
        <f t="shared" ca="1" si="9799"/>
        <v>q_152e</v>
      </c>
      <c r="G551" s="14" t="str">
        <f t="shared" ca="1" si="9800"/>
        <v>Did 2nd specialist request Cervical spinal cord MRI</v>
      </c>
      <c r="H551" s="14" t="b">
        <f t="shared" ca="1" si="9801"/>
        <v>1</v>
      </c>
      <c r="I551" s="14" t="str">
        <f ca="1">IF($H551,ADDRESS(3,(D551+1)*2-1,4,,"["&amp;wew!$G$7&amp;"]"&amp;_sheetname_labels)&amp;":"&amp;ADDRESS(2+ster!$B$20,(D551+1)*2-1,4),"")</f>
        <v>[DBTemplate.xlsm]labels!APG3:APG61</v>
      </c>
      <c r="J551" s="14">
        <f t="array" aca="1" ref="J551" ca="1">IF(H551,MAX(0,MAX(IF(INDIRECT(I551)&lt;&gt;"",ROW(INDIRECT(I551)),""))-2),"")</f>
        <v>2</v>
      </c>
      <c r="K551" s="14" t="str">
        <f ca="1">IF($H551,IF($J551&gt;0,ADDRESS(3,(D551+1)*2-1,4,,"["&amp;wew!$G$7&amp;"]"&amp;_sheetname_labels)&amp;":"&amp;ADDRESS(2+J551,(D551+1)*2-1,4),""),"")</f>
        <v>[DBTemplate.xlsm]labels!APG3:APG4</v>
      </c>
      <c r="L551" s="14" t="str">
        <f ca="1">IF($H551,IF($J551&gt;0,ADDRESS(3,(D551+1)*2,4,,"["&amp;wew!$G$7&amp;"]"&amp;_sheetname_labels)&amp;":"&amp;ADDRESS(2+J551,(D551+1)*2,4),""),"")</f>
        <v>[DBTemplate.xlsm]labels!APH3:APH4</v>
      </c>
      <c r="M551" s="14">
        <f t="shared" ca="1" si="9802"/>
        <v>0</v>
      </c>
      <c r="N551" s="14">
        <f t="shared" ca="1" si="9803"/>
        <v>2</v>
      </c>
      <c r="O551" s="14" t="str">
        <f t="shared" ca="1" si="9804"/>
        <v>q_152e</v>
      </c>
      <c r="P551" s="14" t="str">
        <f t="shared" ca="1" si="9805"/>
        <v>Did 2nd specialist request Cervical spinal cord MRI</v>
      </c>
      <c r="Q551" s="14" t="str">
        <f ca="1">IF($BP551,ADDRESS(3,D551+1,4,,"["&amp;wew!$G$7&amp;"]"&amp;_sheetname_dataframe)&amp;":"&amp;ADDRESS(2+ster!$C$14,D551+1,4),"")</f>
        <v>[DBTemplate.xlsm]data_frame!UD3:UD3</v>
      </c>
      <c r="R551" s="14" t="str">
        <f>IF($BP551,IF(MID(_xll.FORMULATEXT(INDEX(INDIRECT(Q551),1)),1,1)="=", _xll.FORMULATEXT(INDEX(INDIRECT(Q551),1),2,TRUE),""),"")</f>
        <v/>
      </c>
      <c r="S551" s="14">
        <f t="array" aca="1" ref="S551" ca="1">IF(H551,SUM(IF((IFERROR(INDIRECT(Q551)&lt;&gt;"",FALSE))*(INDIRECT(ster!$D$14)&lt;&gt;""),1,0)),"")</f>
        <v>1</v>
      </c>
      <c r="T551" s="14">
        <f t="array" aca="1" ref="T551" ca="1">IF(H551,IF(M551&gt;0,SUM(IFERROR(1*(MATCH(INDIRECT(Q551),INDIRECT(K551),0)&gt;0),0)*(INDIRECT(ster!$D$14)&lt;&gt;"")*NOT(ISNUMBER(INDIRECT(Q551)))),0),"")</f>
        <v>0</v>
      </c>
      <c r="U551" s="14">
        <f t="array" aca="1" ref="U551" ca="1">IF(H551,SUM((IFERROR(INDIRECT(Q551)="",FALSE))*(INDIRECT(ster!$D$14)&lt;&gt;"")),"")</f>
        <v>0</v>
      </c>
      <c r="V551" s="14">
        <f t="array" aca="1" ref="V551" ca="1">IF(H551,SUM((IFERROR(INDIRECT(Q551)="#ąś",TRUE))*(INDIRECT(ster!$D$14)&lt;&gt;"")),"")</f>
        <v>0</v>
      </c>
      <c r="W551" s="14">
        <f t="array" aca="1" ref="W551" ca="1">IF(H551,SUM(ISNUMBER(INDIRECT(Q551))*(INDIRECT(ster!$D$14)&lt;&gt;"")),"")</f>
        <v>1</v>
      </c>
      <c r="X551" s="14">
        <f t="array" aca="1" ref="X551" ca="1">IF(AND(H551,W551&gt;0),IF(wew!$B$3,MIN(IF((INDIRECT(ster!$D$14)&lt;&gt;"")*IFERROR(INDIRECT($Q551)&lt;&gt;"",FALSE),IFERROR(INDIRECT($Q551),"X"),"X")),"&lt;włącz podświetlanie wartości&gt;"),"—")</f>
        <v>2</v>
      </c>
      <c r="Y551" s="14">
        <f t="array" aca="1" ref="Y551" ca="1">IF(AND(H551,W551&gt;0),IF(wew!$B$3,MAX(IF((INDIRECT(ster!$D$14)&lt;&gt;"")*IFERROR(INDIRECT($Q551)&lt;&gt;"",FALSE),IFERROR(INDIRECT($Q551),"X"),"X")),"&lt;włącz podświetlanie wartości&gt;"),"—")</f>
        <v>2</v>
      </c>
      <c r="Z551" s="14">
        <f t="shared" ca="1" si="9806"/>
        <v>0</v>
      </c>
      <c r="AA551" s="12">
        <f t="shared" ca="1" si="9807"/>
        <v>1</v>
      </c>
      <c r="AB551" s="17">
        <f t="array" aca="1" ref="AB551" ca="1">IF(H551,IF(W551&gt;0,SUM((INDIRECT(ster!$D$14)&lt;&gt;"")*IFERROR((INDIRECT(Q551)&lt;&gt;"")*(INDIRECT(Q551)=INT(INDIRECT(Q551))),0)),0),"")</f>
        <v>1</v>
      </c>
      <c r="AC551" s="17">
        <f t="array" aca="1" ref="AC551" ca="1">IF(H551,W551-AB551,"")</f>
        <v>0</v>
      </c>
      <c r="AD551" s="17">
        <f t="shared" ca="1" si="9808"/>
        <v>1</v>
      </c>
      <c r="AE551" s="17" t="b">
        <f t="shared" ca="1" si="9809"/>
        <v>0</v>
      </c>
      <c r="AF551" s="17" t="str">
        <f ca="1">IF(AE551,IF($H551,ADDRESS(3,D551+2,4,,"["&amp;wew!$G$7&amp;"]"&amp;_sheetname_dataframe)&amp;":"&amp;ADDRESS(2+ster!$C$14,D551+2,4),""),"")</f>
        <v/>
      </c>
      <c r="AG551" s="17" t="str">
        <f t="shared" ca="1" si="9810"/>
        <v/>
      </c>
      <c r="AH551" s="17" t="b">
        <f t="shared" ca="1" si="9811"/>
        <v>0</v>
      </c>
      <c r="AI551" s="17" t="str">
        <f ca="1">IF(AH551,IF($H551,ADDRESS(3,D551+3,4,,"["&amp;wew!$G$7&amp;"]"&amp;_sheetname_dataframe)&amp;":"&amp;ADDRESS(2+ster!$C$14,D551+3,4),""),"")</f>
        <v/>
      </c>
      <c r="AJ551" s="17" t="str">
        <f t="shared" ca="1" si="9812"/>
        <v/>
      </c>
      <c r="AK551" s="17" t="b">
        <f t="shared" ca="1" si="9813"/>
        <v>0</v>
      </c>
      <c r="AL551" s="17" t="b">
        <f t="shared" ca="1" si="9814"/>
        <v>0</v>
      </c>
      <c r="AM551" s="17" t="b">
        <f t="shared" ca="1" si="9815"/>
        <v>0</v>
      </c>
      <c r="AN551" s="17">
        <f t="shared" ca="1" si="9816"/>
        <v>0</v>
      </c>
      <c r="AO551" s="24" t="str">
        <f t="shared" ca="1" si="9817"/>
        <v/>
      </c>
      <c r="AP551" s="24" t="str">
        <f t="shared" ca="1" si="9818"/>
        <v/>
      </c>
      <c r="AQ551" s="17" t="b">
        <f t="shared" ca="1" si="9819"/>
        <v>0</v>
      </c>
      <c r="AR551" s="17" t="b">
        <f t="shared" ca="1" si="9820"/>
        <v>0</v>
      </c>
      <c r="AS551" s="17" t="b">
        <f t="shared" ca="1" si="9821"/>
        <v>0</v>
      </c>
      <c r="AT551" s="17" t="b">
        <f t="shared" ca="1" si="9822"/>
        <v>0</v>
      </c>
      <c r="AU551" s="17" t="b">
        <f t="shared" ca="1" si="9823"/>
        <v>1</v>
      </c>
      <c r="AV551" s="17" t="b">
        <f t="shared" ca="1" si="9824"/>
        <v>0</v>
      </c>
      <c r="AW551" s="17" t="b">
        <f t="shared" ca="1" si="9825"/>
        <v>1</v>
      </c>
      <c r="AX551" s="14" t="b">
        <f t="array" aca="1" ref="AX551" ca="1">IF(H551,N551&gt;0,"")</f>
        <v>1</v>
      </c>
      <c r="AY551" s="17" t="str">
        <f t="shared" ca="1" si="9826"/>
        <v>C3:C4</v>
      </c>
      <c r="AZ551" s="17" t="b">
        <f t="array" aca="1" ref="AZ551" ca="1">IF(AY551&lt;&gt;"",SUM(1*ISERROR(MATCH(INDIRECT(AY551),INDIRECT(K551),0)))=0,"")</f>
        <v>1</v>
      </c>
      <c r="BA551" s="17" t="b">
        <f t="shared" ca="1" si="9827"/>
        <v>1</v>
      </c>
      <c r="BB551" s="17" t="b">
        <v>0</v>
      </c>
      <c r="BC551" s="17" t="b">
        <f t="shared" ca="1" si="9828"/>
        <v>1</v>
      </c>
      <c r="BD551" s="17" t="b">
        <f t="shared" ca="1" si="9829"/>
        <v>0</v>
      </c>
      <c r="BE551" s="17" t="b">
        <f t="shared" ca="1" si="9830"/>
        <v>0</v>
      </c>
      <c r="BF551" s="17" t="b">
        <f t="shared" ca="1" si="9831"/>
        <v>0</v>
      </c>
      <c r="BG551" s="17" t="b">
        <f t="shared" ca="1" si="9832"/>
        <v>0</v>
      </c>
      <c r="BH551" s="17" t="b">
        <f t="shared" ca="1" si="9833"/>
        <v>1</v>
      </c>
      <c r="BI551" s="17">
        <f t="shared" ca="1" si="9834"/>
        <v>2</v>
      </c>
      <c r="BJ551" s="17" t="b">
        <f t="shared" ca="1" si="9835"/>
        <v>0</v>
      </c>
      <c r="BK551" s="17" t="str">
        <f t="shared" ca="1" si="9836"/>
        <v/>
      </c>
      <c r="BL551" s="17" t="str">
        <f t="shared" ca="1" si="9837"/>
        <v/>
      </c>
      <c r="BM551" s="17" t="str">
        <f t="shared" ca="1" si="9838"/>
        <v>F</v>
      </c>
      <c r="BN551" s="17" t="str">
        <f t="shared" ca="1" si="9839"/>
        <v>F</v>
      </c>
      <c r="BO551" s="17" t="str">
        <f t="shared" ca="1" si="9840"/>
        <v>N</v>
      </c>
      <c r="BP551" s="14" t="b">
        <f t="shared" ca="1" si="9841"/>
        <v>1</v>
      </c>
      <c r="BQ551" s="35"/>
      <c r="BX551" s="16"/>
      <c r="BY551" s="16"/>
      <c r="BZ551" s="16"/>
      <c r="CA551" s="16"/>
      <c r="CB551" s="16"/>
      <c r="CC551" s="16"/>
      <c r="CD551" s="16"/>
      <c r="CE551" s="16"/>
      <c r="CF551" s="16"/>
      <c r="CN551" s="14">
        <f ca="1">IF(H551,IFERROR(IsVariableNameLegal(O551),0),0)</f>
        <v>0</v>
      </c>
      <c r="CO551" s="14" t="str">
        <f t="array" aca="1" ref="CO551" ca="1">IF(H551,IF(COUNTIF(INDIRECT(wew!$C$13),O551)&gt;1,TRIM(SUBSTITUTE(_xll.MCONCAT(IF((INDIRECT(wew!$C$13)=O551)*(COLUMN(INDIRECT(wew!$C$13))&lt;&gt;D551+1),-1+COLUMN(INDIRECT(wew!$C$13)),"")," "),"  "," ")),""),"")</f>
        <v/>
      </c>
      <c r="CP551" s="14" t="str">
        <f t="array" aca="1" ref="CP551" ca="1">IF(P551&lt;&gt;"",IF(LEN(P551)&gt;150,1,""),"")</f>
        <v/>
      </c>
      <c r="CQ551" s="14" t="str">
        <f t="array" aca="1" ref="CQ551" ca="1">IF(AND(H551,NOT(ster!$J$3)),IF(COUNTIF(INDIRECT(wew!$C$15),P551)&gt;1,TRIM(SUBSTITUTE(_xll.MCONCAT(IF((INDIRECT(wew!$C$15)=P551)*(COLUMN(INDIRECT(wew!$C$15))&lt;&gt;D551+1),-1+COLUMN(INDIRECT(wew!$C$15)),"")," "),"  "," ")),""),"")</f>
        <v/>
      </c>
      <c r="CR551" s="14" t="str">
        <f t="array" aca="1" ref="CR551" ca="1">IF(H551,IF(AND(W551&gt;0,AO551&lt;&gt;""),TRIM(SUBSTITUTE(_xll.MCONCAT(IFERROR(IF(ISNUMBER(INDIRECT(Q551)),IF((INDIRECT(ster!$D$14)&lt;&gt;"")*(INDIRECT(Q551)&lt;AO551),INDIRECT(ster!$D$14) &amp; ": " &amp;  SUBSTITUTE(IF( AV551,IFERROR(TEXT(INDIRECT(Q551),"rrrr-mm-dd") &amp;" (" &amp; INDIRECT(Q551) &amp;")",INDIRECT(Q551)),INDIRECT(Q551))," "," "),""),""),"")," "),"  "," ")),""),"")</f>
        <v/>
      </c>
      <c r="CS551" s="14" t="str">
        <f t="array" aca="1" ref="CS551" ca="1">IF(H551,IF(AND(W551&gt;0,AP551&lt;&gt;""),TRIM(SUBSTITUTE(_xll.MCONCAT(IFERROR(IF(ISNUMBER(INDIRECT(Q551)),IF((INDIRECT(ster!$D$14)&lt;&gt;"")*(INDIRECT(Q551)&gt;AP551),INDIRECT(ster!$D$14) &amp; ": " &amp;  SUBSTITUTE(IF( AV551,IFERROR(TEXT(INDIRECT(Q551),"rrrr-mm-dd")&amp;" (" &amp; INDIRECT(Q551) &amp;")",INDIRECT(Q551)),INDIRECT(Q551))," "," "),""),""),"")," "),"  "," ")),""),"")</f>
        <v/>
      </c>
      <c r="CT551" s="14" t="str">
        <f t="array" aca="1" ref="CT551" ca="1">IF(H551,IF(AND(N551&gt;0,AR551),TRIM(SUBSTITUTE(_xll.MCONCAT(IFERROR(IF(ISNUMBER(INDIRECT(Q551)),IF((INDIRECT(ster!$D$14)&lt;&gt;"")*(IFERROR(0*(MATCH(INDIRECT(Q551),INDIRECT(K551),0)&gt;0),1)),INDIRECT(ster!$D$14) &amp; ": " &amp;  SUBSTITUTE(IF( AV551,IFERROR(TEXT(INDIRECT(Q551),"rrrr-mm-dd")&amp;" (" &amp; INDIRECT(Q551) &amp;")",INDIRECT(Q551)),INDIRECT(Q551))," "," "),""),""),"")," "),"  "," ")),""),"")</f>
        <v/>
      </c>
      <c r="CU551" s="14" t="str">
        <f t="array" aca="1" ref="CU551" ca="1">IF(H551,IF(AND(V551&gt;0),TRIM(SUBSTITUTE(_xll.MCONCAT(IF((INDIRECT(ster!$D$14)&lt;&gt;"")*(IFERROR(0*(INDIRECT(Q551)&lt;&gt;""),1)),INDIRECT(ster!$D$14),"")," "),"  "," ")),""),"")</f>
        <v/>
      </c>
      <c r="CV551" s="14" t="str">
        <f t="array" aca="1" ref="CV551" ca="1">IF(H551,IF(AS551,
TRIM(SUBSTITUTE(_xll.MCONCAT(IF(
   (INDIRECT(ster!$D$14)&lt;&gt;"")*
   ((INDIRECT(Q551)="")+
      NOT(ISNUMBER(INDIRECT(Q551)))*
      NOT(ISERROR(MATCH(INDIRECT(Q551),INDIRECT(K551),0)))
    ),
      INDIRECT(ster!$D$14),
   "")," "),"  "," ")),
""),"")</f>
        <v/>
      </c>
      <c r="CW551" s="14" t="str">
        <f t="array" aca="1" ref="CW551" ca="1">IF(H551,IF(AND(AQ551),TRIM(SUBSTITUTE(_xll.MCONCAT(IFERROR(IF(ISNUMBER(INDIRECT(Q551)),IF((INDIRECT(ster!$D$14)&lt;&gt;"")*(INDIRECT(Q551)&lt;&gt;INT(INDIRECT(Q551))),INDIRECT(ster!$D$14) &amp; ": " &amp; INDIRECT(Q551),""),""),"")," "),"  "," ")),""),"")</f>
        <v/>
      </c>
      <c r="CX551" s="14" t="str">
        <f t="array" aca="1" ref="CX551" ca="1">IF(H551,IF(OR(AU551,AV551),TRIM(SUBSTITUTE(_xll.MCONCAT(IF((INDIRECT(ster!$D$14)&lt;&gt;"")*NOT(ISNUMBER(INDIRECT(Q551))),IF(ISERROR(MATCH(INDIRECT(Q551),INDIRECT(K551),0)),IFERROR(IF(INDIRECT(Q551)&lt;&gt;"",INDIRECT(ster!$D$14) &amp; ": " &amp; SUBSTITUTE(INDIRECT(Q551)," "," "),""),""),""),"")," "),"  "," ")),""),"")</f>
        <v/>
      </c>
      <c r="CY551" s="14" t="str">
        <f t="array" aca="1" ref="CY551" ca="1">IF(H551,IF(AE551,TRIM(SUBSTITUTE(_xll.MCONCAT(IF((INDIRECT(ster!$D$14)&lt;&gt;"")*IFERROR(NOT(INDIRECT(AF551)),FALSE),IF(ISERROR(MATCH(INDIRECT(Q551),INDIRECT(K551),0)),IFERROR(IF(INDIRECT(Q551)&lt;&gt;"",INDIRECT(ster!$D$14)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CZ551" s="14" t="str">
        <f t="array" aca="1" ref="CZ551" ca="1">IF(H551,IF(AH551,TRIM(SUBSTITUTE(_xll.MCONCAT(IF((INDIRECT(ster!$D$14)&lt;&gt;"")*IFERROR(NOT(INDIRECT(AI551)),FALSE),IF(ISERROR(MATCH(INDIRECT(Q551),INDIRECT(K551),0)),IFERROR(IF(INDIRECT(Q551)&lt;&gt;"",INDIRECT(ster!$D$14)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DC551" s="14" t="str">
        <f ca="1">SUBSTITUTE(SUBSTITUTE(SUBSTITUTE(SUBSTITUTE(_xll.MCONCAT(DG551:DS551,"■"),"■■","■"),"■■","■"),"■■","■"),"■■","■")</f>
        <v>■</v>
      </c>
      <c r="DD551" s="14" t="str">
        <f t="shared" ca="1" si="9842"/>
        <v/>
      </c>
      <c r="DE551" s="14" t="str">
        <f t="shared" ca="1" si="9843"/>
        <v/>
      </c>
      <c r="DF551" s="14" t="str">
        <f t="shared" ca="1" si="9844"/>
        <v/>
      </c>
      <c r="DG551" s="14" t="str">
        <f t="shared" ca="1" si="9845"/>
        <v/>
      </c>
      <c r="DH551" s="14" t="str">
        <f t="shared" ca="1" si="9846"/>
        <v/>
      </c>
      <c r="DI551" s="14" t="str">
        <f t="shared" ca="1" si="9847"/>
        <v/>
      </c>
      <c r="DJ551" s="14" t="str">
        <f t="shared" ca="1" si="9848"/>
        <v/>
      </c>
      <c r="DK551" s="14" t="str">
        <f t="shared" ca="1" si="9849"/>
        <v/>
      </c>
      <c r="DL551" s="14" t="str">
        <f t="shared" ca="1" si="9850"/>
        <v/>
      </c>
      <c r="DM551" s="14" t="str">
        <f t="shared" ca="1" si="9851"/>
        <v/>
      </c>
      <c r="DN551" s="14" t="str">
        <f t="array" aca="1" ref="DN551" ca="1">IF(CU551&lt;&gt;"","There are errors in the entered values in the following cases: " &amp;SUBSTITUTE(CU551," ",", "),"")</f>
        <v/>
      </c>
      <c r="DO551" s="14" t="str">
        <f t="shared" ca="1" si="9852"/>
        <v/>
      </c>
      <c r="DP551" s="14" t="str">
        <f t="shared" ca="1" si="9853"/>
        <v/>
      </c>
      <c r="DQ551" s="14" t="str">
        <f t="shared" ca="1" si="9854"/>
        <v/>
      </c>
      <c r="DR551" s="14" t="str">
        <f t="shared" ca="1" si="9855"/>
        <v/>
      </c>
      <c r="DS551" s="14" t="str">
        <f t="shared" ca="1" si="9856"/>
        <v/>
      </c>
      <c r="DZ551" s="14" t="b">
        <f t="shared" ca="1" si="9857"/>
        <v>0</v>
      </c>
      <c r="EA551" s="14" t="str">
        <f t="shared" ca="1" si="9858"/>
        <v>Did 2nd specialist request Cervical spinal cord MRI (q_152e)</v>
      </c>
      <c r="EB551" s="14" t="str">
        <f t="shared" ca="1" si="9859"/>
        <v xml:space="preserve">Values must be numeric. </v>
      </c>
      <c r="EC551" s="14" t="str">
        <f t="shared" ca="1" si="9860"/>
        <v xml:space="preserve">Did 2nd specialist request Cervical spinal cord MRI (q_152e): Values must be numeric. </v>
      </c>
      <c r="ED551" s="14" t="str">
        <f t="shared" ca="1" si="9861"/>
        <v/>
      </c>
      <c r="EE551" s="14" t="str">
        <f t="shared" ca="1" si="9862"/>
        <v>Values must be numeric</v>
      </c>
      <c r="EF551" s="14" t="str">
        <f t="shared" ca="1" si="9863"/>
        <v/>
      </c>
      <c r="EG551" s="14" t="str">
        <f t="shared" ca="1" si="9864"/>
        <v/>
      </c>
      <c r="EM551" s="14" t="b">
        <f t="shared" ca="1" si="9865"/>
        <v>1</v>
      </c>
      <c r="EN551" s="14">
        <f t="shared" ca="1" si="9866"/>
        <v>519</v>
      </c>
      <c r="EO551" s="14" t="str">
        <f t="shared" ca="1" si="9867"/>
        <v>q_152e</v>
      </c>
      <c r="EP551" s="14" t="str">
        <f t="shared" ca="1" si="9868"/>
        <v xml:space="preserve">Did 2nd specialist request Cervical spinal cord MRI (q_152e): Values must be numeric. </v>
      </c>
      <c r="EQ551" s="14" t="str">
        <f t="shared" ca="1" si="9869"/>
        <v/>
      </c>
    </row>
    <row r="552" spans="2:147" s="14" customFormat="1">
      <c r="B552" s="14" t="str">
        <f t="shared" ca="1" si="9795"/>
        <v/>
      </c>
      <c r="C552" s="14">
        <f t="shared" ca="1" si="9796"/>
        <v>520</v>
      </c>
      <c r="D552" s="14">
        <f t="shared" si="9797"/>
        <v>550</v>
      </c>
      <c r="E552" s="14" t="str">
        <f t="shared" ca="1" si="9798"/>
        <v>D</v>
      </c>
      <c r="F552" s="14" t="str">
        <f t="shared" ca="1" si="9799"/>
        <v>q_152f</v>
      </c>
      <c r="G552" s="14" t="str">
        <f t="shared" ca="1" si="9800"/>
        <v>Did 2nd specialist request Thoracic spinal cord MRI</v>
      </c>
      <c r="H552" s="14" t="b">
        <f t="shared" ca="1" si="9801"/>
        <v>1</v>
      </c>
      <c r="I552" s="14" t="str">
        <f ca="1">IF($H552,ADDRESS(3,(D552+1)*2-1,4,,"["&amp;wew!$G$7&amp;"]"&amp;_sheetname_labels)&amp;":"&amp;ADDRESS(2+ster!$B$20,(D552+1)*2-1,4),"")</f>
        <v>[DBTemplate.xlsm]labels!API3:API61</v>
      </c>
      <c r="J552" s="14">
        <f t="array" aca="1" ref="J552" ca="1">IF(H552,MAX(0,MAX(IF(INDIRECT(I552)&lt;&gt;"",ROW(INDIRECT(I552)),""))-2),"")</f>
        <v>2</v>
      </c>
      <c r="K552" s="14" t="str">
        <f ca="1">IF($H552,IF($J552&gt;0,ADDRESS(3,(D552+1)*2-1,4,,"["&amp;wew!$G$7&amp;"]"&amp;_sheetname_labels)&amp;":"&amp;ADDRESS(2+J552,(D552+1)*2-1,4),""),"")</f>
        <v>[DBTemplate.xlsm]labels!API3:API4</v>
      </c>
      <c r="L552" s="14" t="str">
        <f ca="1">IF($H552,IF($J552&gt;0,ADDRESS(3,(D552+1)*2,4,,"["&amp;wew!$G$7&amp;"]"&amp;_sheetname_labels)&amp;":"&amp;ADDRESS(2+J552,(D552+1)*2,4),""),"")</f>
        <v>[DBTemplate.xlsm]labels!APJ3:APJ4</v>
      </c>
      <c r="M552" s="14">
        <f t="shared" ca="1" si="9802"/>
        <v>0</v>
      </c>
      <c r="N552" s="14">
        <f t="shared" ca="1" si="9803"/>
        <v>2</v>
      </c>
      <c r="O552" s="14" t="str">
        <f t="shared" ca="1" si="9804"/>
        <v>q_152f</v>
      </c>
      <c r="P552" s="14" t="str">
        <f t="shared" ca="1" si="9805"/>
        <v>Did 2nd specialist request Thoracic spinal cord MRI</v>
      </c>
      <c r="Q552" s="14" t="str">
        <f ca="1">IF($BP552,ADDRESS(3,D552+1,4,,"["&amp;wew!$G$7&amp;"]"&amp;_sheetname_dataframe)&amp;":"&amp;ADDRESS(2+ster!$C$14,D552+1,4),"")</f>
        <v>[DBTemplate.xlsm]data_frame!UE3:UE3</v>
      </c>
      <c r="R552" s="14" t="str">
        <f>IF($BP552,IF(MID(_xll.FORMULATEXT(INDEX(INDIRECT(Q552),1)),1,1)="=", _xll.FORMULATEXT(INDEX(INDIRECT(Q552),1),2,TRUE),""),"")</f>
        <v/>
      </c>
      <c r="S552" s="14">
        <f t="array" aca="1" ref="S552" ca="1">IF(H552,SUM(IF((IFERROR(INDIRECT(Q552)&lt;&gt;"",FALSE))*(INDIRECT(ster!$D$14)&lt;&gt;""),1,0)),"")</f>
        <v>1</v>
      </c>
      <c r="T552" s="14">
        <f t="array" aca="1" ref="T552" ca="1">IF(H552,IF(M552&gt;0,SUM(IFERROR(1*(MATCH(INDIRECT(Q552),INDIRECT(K552),0)&gt;0),0)*(INDIRECT(ster!$D$14)&lt;&gt;"")*NOT(ISNUMBER(INDIRECT(Q552)))),0),"")</f>
        <v>0</v>
      </c>
      <c r="U552" s="14">
        <f t="array" aca="1" ref="U552" ca="1">IF(H552,SUM((IFERROR(INDIRECT(Q552)="",FALSE))*(INDIRECT(ster!$D$14)&lt;&gt;"")),"")</f>
        <v>0</v>
      </c>
      <c r="V552" s="14">
        <f t="array" aca="1" ref="V552" ca="1">IF(H552,SUM((IFERROR(INDIRECT(Q552)="#ąś",TRUE))*(INDIRECT(ster!$D$14)&lt;&gt;"")),"")</f>
        <v>0</v>
      </c>
      <c r="W552" s="14">
        <f t="array" aca="1" ref="W552" ca="1">IF(H552,SUM(ISNUMBER(INDIRECT(Q552))*(INDIRECT(ster!$D$14)&lt;&gt;"")),"")</f>
        <v>1</v>
      </c>
      <c r="X552" s="14">
        <f t="array" aca="1" ref="X552" ca="1">IF(AND(H552,W552&gt;0),IF(wew!$B$3,MIN(IF((INDIRECT(ster!$D$14)&lt;&gt;"")*IFERROR(INDIRECT($Q552)&lt;&gt;"",FALSE),IFERROR(INDIRECT($Q552),"X"),"X")),"&lt;włącz podświetlanie wartości&gt;"),"—")</f>
        <v>2</v>
      </c>
      <c r="Y552" s="14">
        <f t="array" aca="1" ref="Y552" ca="1">IF(AND(H552,W552&gt;0),IF(wew!$B$3,MAX(IF((INDIRECT(ster!$D$14)&lt;&gt;"")*IFERROR(INDIRECT($Q552)&lt;&gt;"",FALSE),IFERROR(INDIRECT($Q552),"X"),"X")),"&lt;włącz podświetlanie wartości&gt;"),"—")</f>
        <v>2</v>
      </c>
      <c r="Z552" s="14">
        <f t="shared" ca="1" si="9806"/>
        <v>0</v>
      </c>
      <c r="AA552" s="12">
        <f t="shared" ca="1" si="9807"/>
        <v>1</v>
      </c>
      <c r="AB552" s="17">
        <f t="array" aca="1" ref="AB552" ca="1">IF(H552,IF(W552&gt;0,SUM((INDIRECT(ster!$D$14)&lt;&gt;"")*IFERROR((INDIRECT(Q552)&lt;&gt;"")*(INDIRECT(Q552)=INT(INDIRECT(Q552))),0)),0),"")</f>
        <v>1</v>
      </c>
      <c r="AC552" s="17">
        <f t="array" aca="1" ref="AC552" ca="1">IF(H552,W552-AB552,"")</f>
        <v>0</v>
      </c>
      <c r="AD552" s="17">
        <f t="shared" ca="1" si="9808"/>
        <v>1</v>
      </c>
      <c r="AE552" s="17" t="b">
        <f t="shared" ca="1" si="9809"/>
        <v>0</v>
      </c>
      <c r="AF552" s="17" t="str">
        <f ca="1">IF(AE552,IF($H552,ADDRESS(3,D552+2,4,,"["&amp;wew!$G$7&amp;"]"&amp;_sheetname_dataframe)&amp;":"&amp;ADDRESS(2+ster!$C$14,D552+2,4),""),"")</f>
        <v/>
      </c>
      <c r="AG552" s="17" t="str">
        <f t="shared" ca="1" si="9810"/>
        <v/>
      </c>
      <c r="AH552" s="17" t="b">
        <f t="shared" ca="1" si="9811"/>
        <v>0</v>
      </c>
      <c r="AI552" s="17" t="str">
        <f ca="1">IF(AH552,IF($H552,ADDRESS(3,D552+3,4,,"["&amp;wew!$G$7&amp;"]"&amp;_sheetname_dataframe)&amp;":"&amp;ADDRESS(2+ster!$C$14,D552+3,4),""),"")</f>
        <v/>
      </c>
      <c r="AJ552" s="17" t="str">
        <f t="shared" ca="1" si="9812"/>
        <v/>
      </c>
      <c r="AK552" s="17" t="b">
        <f t="shared" ca="1" si="9813"/>
        <v>0</v>
      </c>
      <c r="AL552" s="17" t="b">
        <f t="shared" ca="1" si="9814"/>
        <v>0</v>
      </c>
      <c r="AM552" s="17" t="b">
        <f t="shared" ca="1" si="9815"/>
        <v>0</v>
      </c>
      <c r="AN552" s="17">
        <f t="shared" ca="1" si="9816"/>
        <v>0</v>
      </c>
      <c r="AO552" s="24" t="str">
        <f t="shared" ca="1" si="9817"/>
        <v/>
      </c>
      <c r="AP552" s="24" t="str">
        <f t="shared" ca="1" si="9818"/>
        <v/>
      </c>
      <c r="AQ552" s="17" t="b">
        <f t="shared" ca="1" si="9819"/>
        <v>0</v>
      </c>
      <c r="AR552" s="17" t="b">
        <f t="shared" ca="1" si="9820"/>
        <v>0</v>
      </c>
      <c r="AS552" s="17" t="b">
        <f t="shared" ca="1" si="9821"/>
        <v>0</v>
      </c>
      <c r="AT552" s="17" t="b">
        <f t="shared" ca="1" si="9822"/>
        <v>0</v>
      </c>
      <c r="AU552" s="17" t="b">
        <f t="shared" ca="1" si="9823"/>
        <v>1</v>
      </c>
      <c r="AV552" s="17" t="b">
        <f t="shared" ca="1" si="9824"/>
        <v>0</v>
      </c>
      <c r="AW552" s="17" t="b">
        <f t="shared" ca="1" si="9825"/>
        <v>1</v>
      </c>
      <c r="AX552" s="14" t="b">
        <f t="array" aca="1" ref="AX552" ca="1">IF(H552,N552&gt;0,"")</f>
        <v>1</v>
      </c>
      <c r="AY552" s="17" t="str">
        <f t="shared" ca="1" si="9826"/>
        <v>C3:C4</v>
      </c>
      <c r="AZ552" s="17" t="b">
        <f t="array" aca="1" ref="AZ552" ca="1">IF(AY552&lt;&gt;"",SUM(1*ISERROR(MATCH(INDIRECT(AY552),INDIRECT(K552),0)))=0,"")</f>
        <v>1</v>
      </c>
      <c r="BA552" s="17" t="b">
        <f t="shared" ca="1" si="9827"/>
        <v>1</v>
      </c>
      <c r="BB552" s="17" t="b">
        <v>0</v>
      </c>
      <c r="BC552" s="17" t="b">
        <f t="shared" ca="1" si="9828"/>
        <v>1</v>
      </c>
      <c r="BD552" s="17" t="b">
        <f t="shared" ca="1" si="9829"/>
        <v>0</v>
      </c>
      <c r="BE552" s="17" t="b">
        <f t="shared" ca="1" si="9830"/>
        <v>0</v>
      </c>
      <c r="BF552" s="17" t="b">
        <f t="shared" ca="1" si="9831"/>
        <v>0</v>
      </c>
      <c r="BG552" s="17" t="b">
        <f t="shared" ca="1" si="9832"/>
        <v>0</v>
      </c>
      <c r="BH552" s="17" t="b">
        <f t="shared" ca="1" si="9833"/>
        <v>1</v>
      </c>
      <c r="BI552" s="17">
        <f t="shared" ca="1" si="9834"/>
        <v>2</v>
      </c>
      <c r="BJ552" s="17" t="b">
        <f t="shared" ca="1" si="9835"/>
        <v>0</v>
      </c>
      <c r="BK552" s="17" t="str">
        <f t="shared" ca="1" si="9836"/>
        <v/>
      </c>
      <c r="BL552" s="17" t="str">
        <f t="shared" ca="1" si="9837"/>
        <v/>
      </c>
      <c r="BM552" s="17" t="str">
        <f t="shared" ca="1" si="9838"/>
        <v>F</v>
      </c>
      <c r="BN552" s="17" t="str">
        <f t="shared" ca="1" si="9839"/>
        <v>F</v>
      </c>
      <c r="BO552" s="17" t="str">
        <f t="shared" ca="1" si="9840"/>
        <v>N</v>
      </c>
      <c r="BP552" s="14" t="b">
        <f t="shared" ca="1" si="9841"/>
        <v>1</v>
      </c>
      <c r="BQ552" s="35"/>
      <c r="BX552" s="16"/>
      <c r="BY552" s="16"/>
      <c r="BZ552" s="16"/>
      <c r="CA552" s="16"/>
      <c r="CB552" s="16"/>
      <c r="CC552" s="16"/>
      <c r="CD552" s="16"/>
      <c r="CE552" s="16"/>
      <c r="CF552" s="16"/>
      <c r="CN552" s="14">
        <f ca="1">IF(H552,IFERROR(IsVariableNameLegal(O552),0),0)</f>
        <v>0</v>
      </c>
      <c r="CO552" s="14" t="str">
        <f t="array" aca="1" ref="CO552" ca="1">IF(H552,IF(COUNTIF(INDIRECT(wew!$C$13),O552)&gt;1,TRIM(SUBSTITUTE(_xll.MCONCAT(IF((INDIRECT(wew!$C$13)=O552)*(COLUMN(INDIRECT(wew!$C$13))&lt;&gt;D552+1),-1+COLUMN(INDIRECT(wew!$C$13)),"")," "),"  "," ")),""),"")</f>
        <v/>
      </c>
      <c r="CP552" s="14" t="str">
        <f t="array" aca="1" ref="CP552" ca="1">IF(P552&lt;&gt;"",IF(LEN(P552)&gt;150,1,""),"")</f>
        <v/>
      </c>
      <c r="CQ552" s="14" t="str">
        <f t="array" aca="1" ref="CQ552" ca="1">IF(AND(H552,NOT(ster!$J$3)),IF(COUNTIF(INDIRECT(wew!$C$15),P552)&gt;1,TRIM(SUBSTITUTE(_xll.MCONCAT(IF((INDIRECT(wew!$C$15)=P552)*(COLUMN(INDIRECT(wew!$C$15))&lt;&gt;D552+1),-1+COLUMN(INDIRECT(wew!$C$15)),"")," "),"  "," ")),""),"")</f>
        <v/>
      </c>
      <c r="CR552" s="14" t="str">
        <f t="array" aca="1" ref="CR552" ca="1">IF(H552,IF(AND(W552&gt;0,AO552&lt;&gt;""),TRIM(SUBSTITUTE(_xll.MCONCAT(IFERROR(IF(ISNUMBER(INDIRECT(Q552)),IF((INDIRECT(ster!$D$14)&lt;&gt;"")*(INDIRECT(Q552)&lt;AO552),INDIRECT(ster!$D$14) &amp; ": " &amp;  SUBSTITUTE(IF( AV552,IFERROR(TEXT(INDIRECT(Q552),"rrrr-mm-dd") &amp;" (" &amp; INDIRECT(Q552) &amp;")",INDIRECT(Q552)),INDIRECT(Q552))," "," "),""),""),"")," "),"  "," ")),""),"")</f>
        <v/>
      </c>
      <c r="CS552" s="14" t="str">
        <f t="array" aca="1" ref="CS552" ca="1">IF(H552,IF(AND(W552&gt;0,AP552&lt;&gt;""),TRIM(SUBSTITUTE(_xll.MCONCAT(IFERROR(IF(ISNUMBER(INDIRECT(Q552)),IF((INDIRECT(ster!$D$14)&lt;&gt;"")*(INDIRECT(Q552)&gt;AP552),INDIRECT(ster!$D$14) &amp; ": " &amp;  SUBSTITUTE(IF( AV552,IFERROR(TEXT(INDIRECT(Q552),"rrrr-mm-dd")&amp;" (" &amp; INDIRECT(Q552) &amp;")",INDIRECT(Q552)),INDIRECT(Q552))," "," "),""),""),"")," "),"  "," ")),""),"")</f>
        <v/>
      </c>
      <c r="CT552" s="14" t="str">
        <f t="array" aca="1" ref="CT552" ca="1">IF(H552,IF(AND(N552&gt;0,AR552),TRIM(SUBSTITUTE(_xll.MCONCAT(IFERROR(IF(ISNUMBER(INDIRECT(Q552)),IF((INDIRECT(ster!$D$14)&lt;&gt;"")*(IFERROR(0*(MATCH(INDIRECT(Q552),INDIRECT(K552),0)&gt;0),1)),INDIRECT(ster!$D$14) &amp; ": " &amp;  SUBSTITUTE(IF( AV552,IFERROR(TEXT(INDIRECT(Q552),"rrrr-mm-dd")&amp;" (" &amp; INDIRECT(Q552) &amp;")",INDIRECT(Q552)),INDIRECT(Q552))," "," "),""),""),"")," "),"  "," ")),""),"")</f>
        <v/>
      </c>
      <c r="CU552" s="14" t="str">
        <f t="array" aca="1" ref="CU552" ca="1">IF(H552,IF(AND(V552&gt;0),TRIM(SUBSTITUTE(_xll.MCONCAT(IF((INDIRECT(ster!$D$14)&lt;&gt;"")*(IFERROR(0*(INDIRECT(Q552)&lt;&gt;""),1)),INDIRECT(ster!$D$14),"")," "),"  "," ")),""),"")</f>
        <v/>
      </c>
      <c r="CV552" s="14" t="str">
        <f t="array" aca="1" ref="CV552" ca="1">IF(H552,IF(AS552,
TRIM(SUBSTITUTE(_xll.MCONCAT(IF(
   (INDIRECT(ster!$D$14)&lt;&gt;"")*
   ((INDIRECT(Q552)="")+
      NOT(ISNUMBER(INDIRECT(Q552)))*
      NOT(ISERROR(MATCH(INDIRECT(Q552),INDIRECT(K552),0)))
    ),
      INDIRECT(ster!$D$14),
   "")," "),"  "," ")),
""),"")</f>
        <v/>
      </c>
      <c r="CW552" s="14" t="str">
        <f t="array" aca="1" ref="CW552" ca="1">IF(H552,IF(AND(AQ552),TRIM(SUBSTITUTE(_xll.MCONCAT(IFERROR(IF(ISNUMBER(INDIRECT(Q552)),IF((INDIRECT(ster!$D$14)&lt;&gt;"")*(INDIRECT(Q552)&lt;&gt;INT(INDIRECT(Q552))),INDIRECT(ster!$D$14) &amp; ": " &amp; INDIRECT(Q552),""),""),"")," "),"  "," ")),""),"")</f>
        <v/>
      </c>
      <c r="CX552" s="14" t="str">
        <f t="array" aca="1" ref="CX552" ca="1">IF(H552,IF(OR(AU552,AV552),TRIM(SUBSTITUTE(_xll.MCONCAT(IF((INDIRECT(ster!$D$14)&lt;&gt;"")*NOT(ISNUMBER(INDIRECT(Q552))),IF(ISERROR(MATCH(INDIRECT(Q552),INDIRECT(K552),0)),IFERROR(IF(INDIRECT(Q552)&lt;&gt;"",INDIRECT(ster!$D$14) &amp; ": " &amp; SUBSTITUTE(INDIRECT(Q552)," "," "),""),""),""),"")," "),"  "," ")),""),"")</f>
        <v/>
      </c>
      <c r="CY552" s="14" t="str">
        <f t="array" aca="1" ref="CY552" ca="1">IF(H552,IF(AE552,TRIM(SUBSTITUTE(_xll.MCONCAT(IF((INDIRECT(ster!$D$14)&lt;&gt;"")*IFERROR(NOT(INDIRECT(AF552)),FALSE),IF(ISERROR(MATCH(INDIRECT(Q552),INDIRECT(K552),0)),IFERROR(IF(INDIRECT(Q552)&lt;&gt;"",INDIRECT(ster!$D$14)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CZ552" s="14" t="str">
        <f t="array" aca="1" ref="CZ552" ca="1">IF(H552,IF(AH552,TRIM(SUBSTITUTE(_xll.MCONCAT(IF((INDIRECT(ster!$D$14)&lt;&gt;"")*IFERROR(NOT(INDIRECT(AI552)),FALSE),IF(ISERROR(MATCH(INDIRECT(Q552),INDIRECT(K552),0)),IFERROR(IF(INDIRECT(Q552)&lt;&gt;"",INDIRECT(ster!$D$14)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DC552" s="14" t="str">
        <f ca="1">SUBSTITUTE(SUBSTITUTE(SUBSTITUTE(SUBSTITUTE(_xll.MCONCAT(DG552:DS552,"■"),"■■","■"),"■■","■"),"■■","■"),"■■","■")</f>
        <v>■</v>
      </c>
      <c r="DD552" s="14" t="str">
        <f t="shared" ca="1" si="9842"/>
        <v/>
      </c>
      <c r="DE552" s="14" t="str">
        <f t="shared" ca="1" si="9843"/>
        <v/>
      </c>
      <c r="DF552" s="14" t="str">
        <f t="shared" ca="1" si="9844"/>
        <v/>
      </c>
      <c r="DG552" s="14" t="str">
        <f t="shared" ca="1" si="9845"/>
        <v/>
      </c>
      <c r="DH552" s="14" t="str">
        <f t="shared" ca="1" si="9846"/>
        <v/>
      </c>
      <c r="DI552" s="14" t="str">
        <f t="shared" ca="1" si="9847"/>
        <v/>
      </c>
      <c r="DJ552" s="14" t="str">
        <f t="shared" ca="1" si="9848"/>
        <v/>
      </c>
      <c r="DK552" s="14" t="str">
        <f t="shared" ca="1" si="9849"/>
        <v/>
      </c>
      <c r="DL552" s="14" t="str">
        <f t="shared" ca="1" si="9850"/>
        <v/>
      </c>
      <c r="DM552" s="14" t="str">
        <f t="shared" ca="1" si="9851"/>
        <v/>
      </c>
      <c r="DN552" s="14" t="str">
        <f t="array" aca="1" ref="DN552" ca="1">IF(CU552&lt;&gt;"","There are errors in the entered values in the following cases: " &amp;SUBSTITUTE(CU552," ",", "),"")</f>
        <v/>
      </c>
      <c r="DO552" s="14" t="str">
        <f t="shared" ca="1" si="9852"/>
        <v/>
      </c>
      <c r="DP552" s="14" t="str">
        <f t="shared" ca="1" si="9853"/>
        <v/>
      </c>
      <c r="DQ552" s="14" t="str">
        <f t="shared" ca="1" si="9854"/>
        <v/>
      </c>
      <c r="DR552" s="14" t="str">
        <f t="shared" ca="1" si="9855"/>
        <v/>
      </c>
      <c r="DS552" s="14" t="str">
        <f t="shared" ca="1" si="9856"/>
        <v/>
      </c>
      <c r="DZ552" s="14" t="b">
        <f t="shared" ca="1" si="9857"/>
        <v>0</v>
      </c>
      <c r="EA552" s="14" t="str">
        <f t="shared" ca="1" si="9858"/>
        <v>Did 2nd specialist request Thoracic spinal cord MRI (q_152f)</v>
      </c>
      <c r="EB552" s="14" t="str">
        <f t="shared" ca="1" si="9859"/>
        <v xml:space="preserve">Values must be numeric. </v>
      </c>
      <c r="EC552" s="14" t="str">
        <f t="shared" ca="1" si="9860"/>
        <v xml:space="preserve">Did 2nd specialist request Thoracic spinal cord MRI (q_152f): Values must be numeric. </v>
      </c>
      <c r="ED552" s="14" t="str">
        <f t="shared" ca="1" si="9861"/>
        <v/>
      </c>
      <c r="EE552" s="14" t="str">
        <f t="shared" ca="1" si="9862"/>
        <v>Values must be numeric</v>
      </c>
      <c r="EF552" s="14" t="str">
        <f t="shared" ca="1" si="9863"/>
        <v/>
      </c>
      <c r="EG552" s="14" t="str">
        <f t="shared" ca="1" si="9864"/>
        <v/>
      </c>
      <c r="EM552" s="14" t="b">
        <f t="shared" ca="1" si="9865"/>
        <v>1</v>
      </c>
      <c r="EN552" s="14">
        <f t="shared" ca="1" si="9866"/>
        <v>520</v>
      </c>
      <c r="EO552" s="14" t="str">
        <f t="shared" ca="1" si="9867"/>
        <v>q_152f</v>
      </c>
      <c r="EP552" s="14" t="str">
        <f t="shared" ca="1" si="9868"/>
        <v xml:space="preserve">Did 2nd specialist request Thoracic spinal cord MRI (q_152f): Values must be numeric. </v>
      </c>
      <c r="EQ552" s="14" t="str">
        <f t="shared" ca="1" si="9869"/>
        <v/>
      </c>
    </row>
    <row r="553" spans="2:147" s="14" customFormat="1">
      <c r="B553" s="14" t="str">
        <f t="shared" ca="1" si="9795"/>
        <v/>
      </c>
      <c r="C553" s="14">
        <f t="shared" ca="1" si="9796"/>
        <v>521</v>
      </c>
      <c r="D553" s="14">
        <f t="shared" si="9797"/>
        <v>551</v>
      </c>
      <c r="E553" s="14" t="str">
        <f t="shared" ca="1" si="9798"/>
        <v>D</v>
      </c>
      <c r="F553" s="14" t="str">
        <f t="shared" ca="1" si="9799"/>
        <v>q_152g</v>
      </c>
      <c r="G553" s="14" t="str">
        <f t="shared" ca="1" si="9800"/>
        <v>Lumbo-sacral spinal cord Did 2nd specialist request MRI</v>
      </c>
      <c r="H553" s="14" t="b">
        <f t="shared" ca="1" si="9801"/>
        <v>1</v>
      </c>
      <c r="I553" s="14" t="str">
        <f ca="1">IF($H553,ADDRESS(3,(D553+1)*2-1,4,,"["&amp;wew!$G$7&amp;"]"&amp;_sheetname_labels)&amp;":"&amp;ADDRESS(2+ster!$B$20,(D553+1)*2-1,4),"")</f>
        <v>[DBTemplate.xlsm]labels!APK3:APK61</v>
      </c>
      <c r="J553" s="14">
        <f t="array" aca="1" ref="J553" ca="1">IF(H553,MAX(0,MAX(IF(INDIRECT(I553)&lt;&gt;"",ROW(INDIRECT(I553)),""))-2),"")</f>
        <v>2</v>
      </c>
      <c r="K553" s="14" t="str">
        <f ca="1">IF($H553,IF($J553&gt;0,ADDRESS(3,(D553+1)*2-1,4,,"["&amp;wew!$G$7&amp;"]"&amp;_sheetname_labels)&amp;":"&amp;ADDRESS(2+J553,(D553+1)*2-1,4),""),"")</f>
        <v>[DBTemplate.xlsm]labels!APK3:APK4</v>
      </c>
      <c r="L553" s="14" t="str">
        <f ca="1">IF($H553,IF($J553&gt;0,ADDRESS(3,(D553+1)*2,4,,"["&amp;wew!$G$7&amp;"]"&amp;_sheetname_labels)&amp;":"&amp;ADDRESS(2+J553,(D553+1)*2,4),""),"")</f>
        <v>[DBTemplate.xlsm]labels!APL3:APL4</v>
      </c>
      <c r="M553" s="14">
        <f t="shared" ca="1" si="9802"/>
        <v>0</v>
      </c>
      <c r="N553" s="14">
        <f t="shared" ca="1" si="9803"/>
        <v>2</v>
      </c>
      <c r="O553" s="14" t="str">
        <f t="shared" ca="1" si="9804"/>
        <v>q_152g</v>
      </c>
      <c r="P553" s="14" t="str">
        <f t="shared" ca="1" si="9805"/>
        <v>Lumbo-sacral spinal cord Did 2nd specialist request MRI</v>
      </c>
      <c r="Q553" s="14" t="str">
        <f ca="1">IF($BP553,ADDRESS(3,D553+1,4,,"["&amp;wew!$G$7&amp;"]"&amp;_sheetname_dataframe)&amp;":"&amp;ADDRESS(2+ster!$C$14,D553+1,4),"")</f>
        <v>[DBTemplate.xlsm]data_frame!UF3:UF3</v>
      </c>
      <c r="R553" s="14" t="str">
        <f>IF($BP553,IF(MID(_xll.FORMULATEXT(INDEX(INDIRECT(Q553),1)),1,1)="=", _xll.FORMULATEXT(INDEX(INDIRECT(Q553),1),2,TRUE),""),"")</f>
        <v/>
      </c>
      <c r="S553" s="14">
        <f t="array" aca="1" ref="S553" ca="1">IF(H553,SUM(IF((IFERROR(INDIRECT(Q553)&lt;&gt;"",FALSE))*(INDIRECT(ster!$D$14)&lt;&gt;""),1,0)),"")</f>
        <v>1</v>
      </c>
      <c r="T553" s="14">
        <f t="array" aca="1" ref="T553" ca="1">IF(H553,IF(M553&gt;0,SUM(IFERROR(1*(MATCH(INDIRECT(Q553),INDIRECT(K553),0)&gt;0),0)*(INDIRECT(ster!$D$14)&lt;&gt;"")*NOT(ISNUMBER(INDIRECT(Q553)))),0),"")</f>
        <v>0</v>
      </c>
      <c r="U553" s="14">
        <f t="array" aca="1" ref="U553" ca="1">IF(H553,SUM((IFERROR(INDIRECT(Q553)="",FALSE))*(INDIRECT(ster!$D$14)&lt;&gt;"")),"")</f>
        <v>0</v>
      </c>
      <c r="V553" s="14">
        <f t="array" aca="1" ref="V553" ca="1">IF(H553,SUM((IFERROR(INDIRECT(Q553)="#ąś",TRUE))*(INDIRECT(ster!$D$14)&lt;&gt;"")),"")</f>
        <v>0</v>
      </c>
      <c r="W553" s="14">
        <f t="array" aca="1" ref="W553" ca="1">IF(H553,SUM(ISNUMBER(INDIRECT(Q553))*(INDIRECT(ster!$D$14)&lt;&gt;"")),"")</f>
        <v>1</v>
      </c>
      <c r="X553" s="14">
        <f t="array" aca="1" ref="X553" ca="1">IF(AND(H553,W553&gt;0),IF(wew!$B$3,MIN(IF((INDIRECT(ster!$D$14)&lt;&gt;"")*IFERROR(INDIRECT($Q553)&lt;&gt;"",FALSE),IFERROR(INDIRECT($Q553),"X"),"X")),"&lt;włącz podświetlanie wartości&gt;"),"—")</f>
        <v>2</v>
      </c>
      <c r="Y553" s="14">
        <f t="array" aca="1" ref="Y553" ca="1">IF(AND(H553,W553&gt;0),IF(wew!$B$3,MAX(IF((INDIRECT(ster!$D$14)&lt;&gt;"")*IFERROR(INDIRECT($Q553)&lt;&gt;"",FALSE),IFERROR(INDIRECT($Q553),"X"),"X")),"&lt;włącz podświetlanie wartości&gt;"),"—")</f>
        <v>2</v>
      </c>
      <c r="Z553" s="14">
        <f t="shared" ca="1" si="9806"/>
        <v>0</v>
      </c>
      <c r="AA553" s="12">
        <f t="shared" ca="1" si="9807"/>
        <v>1</v>
      </c>
      <c r="AB553" s="17">
        <f t="array" aca="1" ref="AB553" ca="1">IF(H553,IF(W553&gt;0,SUM((INDIRECT(ster!$D$14)&lt;&gt;"")*IFERROR((INDIRECT(Q553)&lt;&gt;"")*(INDIRECT(Q553)=INT(INDIRECT(Q553))),0)),0),"")</f>
        <v>1</v>
      </c>
      <c r="AC553" s="17">
        <f t="array" aca="1" ref="AC553" ca="1">IF(H553,W553-AB553,"")</f>
        <v>0</v>
      </c>
      <c r="AD553" s="17">
        <f t="shared" ca="1" si="9808"/>
        <v>1</v>
      </c>
      <c r="AE553" s="17" t="b">
        <f t="shared" ca="1" si="9809"/>
        <v>0</v>
      </c>
      <c r="AF553" s="17" t="str">
        <f ca="1">IF(AE553,IF($H553,ADDRESS(3,D553+2,4,,"["&amp;wew!$G$7&amp;"]"&amp;_sheetname_dataframe)&amp;":"&amp;ADDRESS(2+ster!$C$14,D553+2,4),""),"")</f>
        <v/>
      </c>
      <c r="AG553" s="17" t="str">
        <f t="shared" ca="1" si="9810"/>
        <v/>
      </c>
      <c r="AH553" s="17" t="b">
        <f t="shared" ca="1" si="9811"/>
        <v>0</v>
      </c>
      <c r="AI553" s="17" t="str">
        <f ca="1">IF(AH553,IF($H553,ADDRESS(3,D553+3,4,,"["&amp;wew!$G$7&amp;"]"&amp;_sheetname_dataframe)&amp;":"&amp;ADDRESS(2+ster!$C$14,D553+3,4),""),"")</f>
        <v/>
      </c>
      <c r="AJ553" s="17" t="str">
        <f t="shared" ca="1" si="9812"/>
        <v/>
      </c>
      <c r="AK553" s="17" t="b">
        <f t="shared" ca="1" si="9813"/>
        <v>0</v>
      </c>
      <c r="AL553" s="17" t="b">
        <f t="shared" ca="1" si="9814"/>
        <v>0</v>
      </c>
      <c r="AM553" s="17" t="b">
        <f t="shared" ca="1" si="9815"/>
        <v>0</v>
      </c>
      <c r="AN553" s="17">
        <f t="shared" ca="1" si="9816"/>
        <v>0</v>
      </c>
      <c r="AO553" s="24" t="str">
        <f t="shared" ca="1" si="9817"/>
        <v/>
      </c>
      <c r="AP553" s="24" t="str">
        <f t="shared" ca="1" si="9818"/>
        <v/>
      </c>
      <c r="AQ553" s="17" t="b">
        <f t="shared" ca="1" si="9819"/>
        <v>0</v>
      </c>
      <c r="AR553" s="17" t="b">
        <f t="shared" ca="1" si="9820"/>
        <v>0</v>
      </c>
      <c r="AS553" s="17" t="b">
        <f t="shared" ca="1" si="9821"/>
        <v>0</v>
      </c>
      <c r="AT553" s="17" t="b">
        <f t="shared" ca="1" si="9822"/>
        <v>0</v>
      </c>
      <c r="AU553" s="17" t="b">
        <f t="shared" ca="1" si="9823"/>
        <v>1</v>
      </c>
      <c r="AV553" s="17" t="b">
        <f t="shared" ca="1" si="9824"/>
        <v>0</v>
      </c>
      <c r="AW553" s="17" t="b">
        <f t="shared" ca="1" si="9825"/>
        <v>1</v>
      </c>
      <c r="AX553" s="14" t="b">
        <f t="array" aca="1" ref="AX553" ca="1">IF(H553,N553&gt;0,"")</f>
        <v>1</v>
      </c>
      <c r="AY553" s="17" t="str">
        <f t="shared" ca="1" si="9826"/>
        <v>C3:C4</v>
      </c>
      <c r="AZ553" s="17" t="b">
        <f t="array" aca="1" ref="AZ553" ca="1">IF(AY553&lt;&gt;"",SUM(1*ISERROR(MATCH(INDIRECT(AY553),INDIRECT(K553),0)))=0,"")</f>
        <v>1</v>
      </c>
      <c r="BA553" s="17" t="b">
        <f t="shared" ca="1" si="9827"/>
        <v>1</v>
      </c>
      <c r="BB553" s="17" t="b">
        <v>0</v>
      </c>
      <c r="BC553" s="17" t="b">
        <f t="shared" ca="1" si="9828"/>
        <v>1</v>
      </c>
      <c r="BD553" s="17" t="b">
        <f t="shared" ca="1" si="9829"/>
        <v>0</v>
      </c>
      <c r="BE553" s="17" t="b">
        <f t="shared" ca="1" si="9830"/>
        <v>0</v>
      </c>
      <c r="BF553" s="17" t="b">
        <f t="shared" ca="1" si="9831"/>
        <v>0</v>
      </c>
      <c r="BG553" s="17" t="b">
        <f t="shared" ca="1" si="9832"/>
        <v>0</v>
      </c>
      <c r="BH553" s="17" t="b">
        <f t="shared" ca="1" si="9833"/>
        <v>1</v>
      </c>
      <c r="BI553" s="17">
        <f t="shared" ca="1" si="9834"/>
        <v>2</v>
      </c>
      <c r="BJ553" s="17" t="b">
        <f t="shared" ca="1" si="9835"/>
        <v>0</v>
      </c>
      <c r="BK553" s="17" t="str">
        <f t="shared" ca="1" si="9836"/>
        <v/>
      </c>
      <c r="BL553" s="17" t="str">
        <f t="shared" ca="1" si="9837"/>
        <v/>
      </c>
      <c r="BM553" s="17" t="str">
        <f t="shared" ca="1" si="9838"/>
        <v>F</v>
      </c>
      <c r="BN553" s="17" t="str">
        <f t="shared" ca="1" si="9839"/>
        <v>F</v>
      </c>
      <c r="BO553" s="17" t="str">
        <f t="shared" ca="1" si="9840"/>
        <v>N</v>
      </c>
      <c r="BP553" s="14" t="b">
        <f t="shared" ca="1" si="9841"/>
        <v>1</v>
      </c>
      <c r="BQ553" s="35"/>
      <c r="BX553" s="16"/>
      <c r="BY553" s="16"/>
      <c r="BZ553" s="16"/>
      <c r="CA553" s="16"/>
      <c r="CB553" s="16"/>
      <c r="CC553" s="16"/>
      <c r="CD553" s="16"/>
      <c r="CE553" s="16"/>
      <c r="CF553" s="16"/>
      <c r="CN553" s="14">
        <f ca="1">IF(H553,IFERROR(IsVariableNameLegal(O553),0),0)</f>
        <v>0</v>
      </c>
      <c r="CO553" s="14" t="str">
        <f t="array" aca="1" ref="CO553" ca="1">IF(H553,IF(COUNTIF(INDIRECT(wew!$C$13),O553)&gt;1,TRIM(SUBSTITUTE(_xll.MCONCAT(IF((INDIRECT(wew!$C$13)=O553)*(COLUMN(INDIRECT(wew!$C$13))&lt;&gt;D553+1),-1+COLUMN(INDIRECT(wew!$C$13)),"")," "),"  "," ")),""),"")</f>
        <v/>
      </c>
      <c r="CP553" s="14" t="str">
        <f t="array" aca="1" ref="CP553" ca="1">IF(P553&lt;&gt;"",IF(LEN(P553)&gt;150,1,""),"")</f>
        <v/>
      </c>
      <c r="CQ553" s="14" t="str">
        <f t="array" aca="1" ref="CQ553" ca="1">IF(AND(H553,NOT(ster!$J$3)),IF(COUNTIF(INDIRECT(wew!$C$15),P553)&gt;1,TRIM(SUBSTITUTE(_xll.MCONCAT(IF((INDIRECT(wew!$C$15)=P553)*(COLUMN(INDIRECT(wew!$C$15))&lt;&gt;D553+1),-1+COLUMN(INDIRECT(wew!$C$15)),"")," "),"  "," ")),""),"")</f>
        <v/>
      </c>
      <c r="CR553" s="14" t="str">
        <f t="array" aca="1" ref="CR553" ca="1">IF(H553,IF(AND(W553&gt;0,AO553&lt;&gt;""),TRIM(SUBSTITUTE(_xll.MCONCAT(IFERROR(IF(ISNUMBER(INDIRECT(Q553)),IF((INDIRECT(ster!$D$14)&lt;&gt;"")*(INDIRECT(Q553)&lt;AO553),INDIRECT(ster!$D$14) &amp; ": " &amp;  SUBSTITUTE(IF( AV553,IFERROR(TEXT(INDIRECT(Q553),"rrrr-mm-dd") &amp;" (" &amp; INDIRECT(Q553) &amp;")",INDIRECT(Q553)),INDIRECT(Q553))," "," "),""),""),"")," "),"  "," ")),""),"")</f>
        <v/>
      </c>
      <c r="CS553" s="14" t="str">
        <f t="array" aca="1" ref="CS553" ca="1">IF(H553,IF(AND(W553&gt;0,AP553&lt;&gt;""),TRIM(SUBSTITUTE(_xll.MCONCAT(IFERROR(IF(ISNUMBER(INDIRECT(Q553)),IF((INDIRECT(ster!$D$14)&lt;&gt;"")*(INDIRECT(Q553)&gt;AP553),INDIRECT(ster!$D$14) &amp; ": " &amp;  SUBSTITUTE(IF( AV553,IFERROR(TEXT(INDIRECT(Q553),"rrrr-mm-dd")&amp;" (" &amp; INDIRECT(Q553) &amp;")",INDIRECT(Q553)),INDIRECT(Q553))," "," "),""),""),"")," "),"  "," ")),""),"")</f>
        <v/>
      </c>
      <c r="CT553" s="14" t="str">
        <f t="array" aca="1" ref="CT553" ca="1">IF(H553,IF(AND(N553&gt;0,AR553),TRIM(SUBSTITUTE(_xll.MCONCAT(IFERROR(IF(ISNUMBER(INDIRECT(Q553)),IF((INDIRECT(ster!$D$14)&lt;&gt;"")*(IFERROR(0*(MATCH(INDIRECT(Q553),INDIRECT(K553),0)&gt;0),1)),INDIRECT(ster!$D$14) &amp; ": " &amp;  SUBSTITUTE(IF( AV553,IFERROR(TEXT(INDIRECT(Q553),"rrrr-mm-dd")&amp;" (" &amp; INDIRECT(Q553) &amp;")",INDIRECT(Q553)),INDIRECT(Q553))," "," "),""),""),"")," "),"  "," ")),""),"")</f>
        <v/>
      </c>
      <c r="CU553" s="14" t="str">
        <f t="array" aca="1" ref="CU553" ca="1">IF(H553,IF(AND(V553&gt;0),TRIM(SUBSTITUTE(_xll.MCONCAT(IF((INDIRECT(ster!$D$14)&lt;&gt;"")*(IFERROR(0*(INDIRECT(Q553)&lt;&gt;""),1)),INDIRECT(ster!$D$14),"")," "),"  "," ")),""),"")</f>
        <v/>
      </c>
      <c r="CV553" s="14" t="str">
        <f t="array" aca="1" ref="CV553" ca="1">IF(H553,IF(AS553,
TRIM(SUBSTITUTE(_xll.MCONCAT(IF(
   (INDIRECT(ster!$D$14)&lt;&gt;"")*
   ((INDIRECT(Q553)="")+
      NOT(ISNUMBER(INDIRECT(Q553)))*
      NOT(ISERROR(MATCH(INDIRECT(Q553),INDIRECT(K553),0)))
    ),
      INDIRECT(ster!$D$14),
   "")," "),"  "," ")),
""),"")</f>
        <v/>
      </c>
      <c r="CW553" s="14" t="str">
        <f t="array" aca="1" ref="CW553" ca="1">IF(H553,IF(AND(AQ553),TRIM(SUBSTITUTE(_xll.MCONCAT(IFERROR(IF(ISNUMBER(INDIRECT(Q553)),IF((INDIRECT(ster!$D$14)&lt;&gt;"")*(INDIRECT(Q553)&lt;&gt;INT(INDIRECT(Q553))),INDIRECT(ster!$D$14) &amp; ": " &amp; INDIRECT(Q553),""),""),"")," "),"  "," ")),""),"")</f>
        <v/>
      </c>
      <c r="CX553" s="14" t="str">
        <f t="array" aca="1" ref="CX553" ca="1">IF(H553,IF(OR(AU553,AV553),TRIM(SUBSTITUTE(_xll.MCONCAT(IF((INDIRECT(ster!$D$14)&lt;&gt;"")*NOT(ISNUMBER(INDIRECT(Q553))),IF(ISERROR(MATCH(INDIRECT(Q553),INDIRECT(K553),0)),IFERROR(IF(INDIRECT(Q553)&lt;&gt;"",INDIRECT(ster!$D$14) &amp; ": " &amp; SUBSTITUTE(INDIRECT(Q553)," "," "),""),""),""),"")," "),"  "," ")),""),"")</f>
        <v/>
      </c>
      <c r="CY553" s="14" t="str">
        <f t="array" aca="1" ref="CY553" ca="1">IF(H553,IF(AE553,TRIM(SUBSTITUTE(_xll.MCONCAT(IF((INDIRECT(ster!$D$14)&lt;&gt;"")*IFERROR(NOT(INDIRECT(AF553)),FALSE),IF(ISERROR(MATCH(INDIRECT(Q553),INDIRECT(K553),0)),IFERROR(IF(INDIRECT(Q553)&lt;&gt;"",INDIRECT(ster!$D$14)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CZ553" s="14" t="str">
        <f t="array" aca="1" ref="CZ553" ca="1">IF(H553,IF(AH553,TRIM(SUBSTITUTE(_xll.MCONCAT(IF((INDIRECT(ster!$D$14)&lt;&gt;"")*IFERROR(NOT(INDIRECT(AI553)),FALSE),IF(ISERROR(MATCH(INDIRECT(Q553),INDIRECT(K553),0)),IFERROR(IF(INDIRECT(Q553)&lt;&gt;"",INDIRECT(ster!$D$14)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DC553" s="14" t="str">
        <f ca="1">SUBSTITUTE(SUBSTITUTE(SUBSTITUTE(SUBSTITUTE(_xll.MCONCAT(DG553:DS553,"■"),"■■","■"),"■■","■"),"■■","■"),"■■","■")</f>
        <v>■</v>
      </c>
      <c r="DD553" s="14" t="str">
        <f t="shared" ca="1" si="9842"/>
        <v/>
      </c>
      <c r="DE553" s="14" t="str">
        <f t="shared" ca="1" si="9843"/>
        <v/>
      </c>
      <c r="DF553" s="14" t="str">
        <f t="shared" ca="1" si="9844"/>
        <v/>
      </c>
      <c r="DG553" s="14" t="str">
        <f t="shared" ca="1" si="9845"/>
        <v/>
      </c>
      <c r="DH553" s="14" t="str">
        <f t="shared" ca="1" si="9846"/>
        <v/>
      </c>
      <c r="DI553" s="14" t="str">
        <f t="shared" ca="1" si="9847"/>
        <v/>
      </c>
      <c r="DJ553" s="14" t="str">
        <f t="shared" ca="1" si="9848"/>
        <v/>
      </c>
      <c r="DK553" s="14" t="str">
        <f t="shared" ca="1" si="9849"/>
        <v/>
      </c>
      <c r="DL553" s="14" t="str">
        <f t="shared" ca="1" si="9850"/>
        <v/>
      </c>
      <c r="DM553" s="14" t="str">
        <f t="shared" ca="1" si="9851"/>
        <v/>
      </c>
      <c r="DN553" s="14" t="str">
        <f t="array" aca="1" ref="DN553" ca="1">IF(CU553&lt;&gt;"","There are errors in the entered values in the following cases: " &amp;SUBSTITUTE(CU553," ",", "),"")</f>
        <v/>
      </c>
      <c r="DO553" s="14" t="str">
        <f t="shared" ca="1" si="9852"/>
        <v/>
      </c>
      <c r="DP553" s="14" t="str">
        <f t="shared" ca="1" si="9853"/>
        <v/>
      </c>
      <c r="DQ553" s="14" t="str">
        <f t="shared" ca="1" si="9854"/>
        <v/>
      </c>
      <c r="DR553" s="14" t="str">
        <f t="shared" ca="1" si="9855"/>
        <v/>
      </c>
      <c r="DS553" s="14" t="str">
        <f t="shared" ca="1" si="9856"/>
        <v/>
      </c>
      <c r="DZ553" s="14" t="b">
        <f t="shared" ca="1" si="9857"/>
        <v>0</v>
      </c>
      <c r="EA553" s="14" t="str">
        <f t="shared" ca="1" si="9858"/>
        <v>Lumbo-sacral spinal cord Did 2nd specialist request MRI (q_152g)</v>
      </c>
      <c r="EB553" s="14" t="str">
        <f t="shared" ca="1" si="9859"/>
        <v xml:space="preserve">Values must be numeric. </v>
      </c>
      <c r="EC553" s="14" t="str">
        <f t="shared" ca="1" si="9860"/>
        <v xml:space="preserve">Lumbo-sacral spinal cord Did 2nd specialist request MRI (q_152g): Values must be numeric. </v>
      </c>
      <c r="ED553" s="14" t="str">
        <f t="shared" ca="1" si="9861"/>
        <v/>
      </c>
      <c r="EE553" s="14" t="str">
        <f t="shared" ca="1" si="9862"/>
        <v>Values must be numeric</v>
      </c>
      <c r="EF553" s="14" t="str">
        <f t="shared" ca="1" si="9863"/>
        <v/>
      </c>
      <c r="EG553" s="14" t="str">
        <f t="shared" ca="1" si="9864"/>
        <v/>
      </c>
      <c r="EM553" s="14" t="b">
        <f t="shared" ca="1" si="9865"/>
        <v>1</v>
      </c>
      <c r="EN553" s="14">
        <f t="shared" ca="1" si="9866"/>
        <v>521</v>
      </c>
      <c r="EO553" s="14" t="str">
        <f t="shared" ca="1" si="9867"/>
        <v>q_152g</v>
      </c>
      <c r="EP553" s="14" t="str">
        <f t="shared" ca="1" si="9868"/>
        <v xml:space="preserve">Lumbo-sacral spinal cord Did 2nd specialist request MRI (q_152g): Values must be numeric. </v>
      </c>
      <c r="EQ553" s="14" t="str">
        <f t="shared" ca="1" si="9869"/>
        <v/>
      </c>
    </row>
    <row r="554" spans="2:147" s="14" customFormat="1">
      <c r="B554" s="14" t="str">
        <f t="shared" ca="1" si="9795"/>
        <v/>
      </c>
      <c r="C554" s="14">
        <f t="shared" ca="1" si="9796"/>
        <v>522</v>
      </c>
      <c r="D554" s="14">
        <f t="shared" si="9797"/>
        <v>552</v>
      </c>
      <c r="E554" s="14" t="str">
        <f t="shared" ca="1" si="9798"/>
        <v>D</v>
      </c>
      <c r="F554" s="14" t="str">
        <f t="shared" ca="1" si="9799"/>
        <v>q_152h</v>
      </c>
      <c r="G554" s="14" t="str">
        <f t="shared" ca="1" si="9800"/>
        <v>Did 2nd specialist request EMG</v>
      </c>
      <c r="H554" s="14" t="b">
        <f t="shared" ca="1" si="9801"/>
        <v>1</v>
      </c>
      <c r="I554" s="14" t="str">
        <f ca="1">IF($H554,ADDRESS(3,(D554+1)*2-1,4,,"["&amp;wew!$G$7&amp;"]"&amp;_sheetname_labels)&amp;":"&amp;ADDRESS(2+ster!$B$20,(D554+1)*2-1,4),"")</f>
        <v>[DBTemplate.xlsm]labels!APM3:APM61</v>
      </c>
      <c r="J554" s="14">
        <f t="array" aca="1" ref="J554" ca="1">IF(H554,MAX(0,MAX(IF(INDIRECT(I554)&lt;&gt;"",ROW(INDIRECT(I554)),""))-2),"")</f>
        <v>2</v>
      </c>
      <c r="K554" s="14" t="str">
        <f ca="1">IF($H554,IF($J554&gt;0,ADDRESS(3,(D554+1)*2-1,4,,"["&amp;wew!$G$7&amp;"]"&amp;_sheetname_labels)&amp;":"&amp;ADDRESS(2+J554,(D554+1)*2-1,4),""),"")</f>
        <v>[DBTemplate.xlsm]labels!APM3:APM4</v>
      </c>
      <c r="L554" s="14" t="str">
        <f ca="1">IF($H554,IF($J554&gt;0,ADDRESS(3,(D554+1)*2,4,,"["&amp;wew!$G$7&amp;"]"&amp;_sheetname_labels)&amp;":"&amp;ADDRESS(2+J554,(D554+1)*2,4),""),"")</f>
        <v>[DBTemplate.xlsm]labels!APN3:APN4</v>
      </c>
      <c r="M554" s="14">
        <f t="shared" ca="1" si="9802"/>
        <v>0</v>
      </c>
      <c r="N554" s="14">
        <f t="shared" ca="1" si="9803"/>
        <v>2</v>
      </c>
      <c r="O554" s="14" t="str">
        <f t="shared" ca="1" si="9804"/>
        <v>q_152h</v>
      </c>
      <c r="P554" s="14" t="str">
        <f t="shared" ca="1" si="9805"/>
        <v>Did 2nd specialist request EMG</v>
      </c>
      <c r="Q554" s="14" t="str">
        <f ca="1">IF($BP554,ADDRESS(3,D554+1,4,,"["&amp;wew!$G$7&amp;"]"&amp;_sheetname_dataframe)&amp;":"&amp;ADDRESS(2+ster!$C$14,D554+1,4),"")</f>
        <v>[DBTemplate.xlsm]data_frame!UG3:UG3</v>
      </c>
      <c r="R554" s="14" t="str">
        <f>IF($BP554,IF(MID(_xll.FORMULATEXT(INDEX(INDIRECT(Q554),1)),1,1)="=", _xll.FORMULATEXT(INDEX(INDIRECT(Q554),1),2,TRUE),""),"")</f>
        <v/>
      </c>
      <c r="S554" s="14">
        <f t="array" aca="1" ref="S554" ca="1">IF(H554,SUM(IF((IFERROR(INDIRECT(Q554)&lt;&gt;"",FALSE))*(INDIRECT(ster!$D$14)&lt;&gt;""),1,0)),"")</f>
        <v>1</v>
      </c>
      <c r="T554" s="14">
        <f t="array" aca="1" ref="T554" ca="1">IF(H554,IF(M554&gt;0,SUM(IFERROR(1*(MATCH(INDIRECT(Q554),INDIRECT(K554),0)&gt;0),0)*(INDIRECT(ster!$D$14)&lt;&gt;"")*NOT(ISNUMBER(INDIRECT(Q554)))),0),"")</f>
        <v>0</v>
      </c>
      <c r="U554" s="14">
        <f t="array" aca="1" ref="U554" ca="1">IF(H554,SUM((IFERROR(INDIRECT(Q554)="",FALSE))*(INDIRECT(ster!$D$14)&lt;&gt;"")),"")</f>
        <v>0</v>
      </c>
      <c r="V554" s="14">
        <f t="array" aca="1" ref="V554" ca="1">IF(H554,SUM((IFERROR(INDIRECT(Q554)="#ąś",TRUE))*(INDIRECT(ster!$D$14)&lt;&gt;"")),"")</f>
        <v>0</v>
      </c>
      <c r="W554" s="14">
        <f t="array" aca="1" ref="W554" ca="1">IF(H554,SUM(ISNUMBER(INDIRECT(Q554))*(INDIRECT(ster!$D$14)&lt;&gt;"")),"")</f>
        <v>1</v>
      </c>
      <c r="X554" s="14">
        <f t="array" aca="1" ref="X554" ca="1">IF(AND(H554,W554&gt;0),IF(wew!$B$3,MIN(IF((INDIRECT(ster!$D$14)&lt;&gt;"")*IFERROR(INDIRECT($Q554)&lt;&gt;"",FALSE),IFERROR(INDIRECT($Q554),"X"),"X")),"&lt;włącz podświetlanie wartości&gt;"),"—")</f>
        <v>2</v>
      </c>
      <c r="Y554" s="14">
        <f t="array" aca="1" ref="Y554" ca="1">IF(AND(H554,W554&gt;0),IF(wew!$B$3,MAX(IF((INDIRECT(ster!$D$14)&lt;&gt;"")*IFERROR(INDIRECT($Q554)&lt;&gt;"",FALSE),IFERROR(INDIRECT($Q554),"X"),"X")),"&lt;włącz podświetlanie wartości&gt;"),"—")</f>
        <v>2</v>
      </c>
      <c r="Z554" s="14">
        <f t="shared" ca="1" si="9806"/>
        <v>0</v>
      </c>
      <c r="AA554" s="12">
        <f t="shared" ca="1" si="9807"/>
        <v>1</v>
      </c>
      <c r="AB554" s="17">
        <f t="array" aca="1" ref="AB554" ca="1">IF(H554,IF(W554&gt;0,SUM((INDIRECT(ster!$D$14)&lt;&gt;"")*IFERROR((INDIRECT(Q554)&lt;&gt;"")*(INDIRECT(Q554)=INT(INDIRECT(Q554))),0)),0),"")</f>
        <v>1</v>
      </c>
      <c r="AC554" s="17">
        <f t="array" aca="1" ref="AC554" ca="1">IF(H554,W554-AB554,"")</f>
        <v>0</v>
      </c>
      <c r="AD554" s="17">
        <f t="shared" ca="1" si="9808"/>
        <v>1</v>
      </c>
      <c r="AE554" s="17" t="b">
        <f t="shared" ca="1" si="9809"/>
        <v>0</v>
      </c>
      <c r="AF554" s="17" t="str">
        <f ca="1">IF(AE554,IF($H554,ADDRESS(3,D554+2,4,,"["&amp;wew!$G$7&amp;"]"&amp;_sheetname_dataframe)&amp;":"&amp;ADDRESS(2+ster!$C$14,D554+2,4),""),"")</f>
        <v/>
      </c>
      <c r="AG554" s="17" t="str">
        <f t="shared" ca="1" si="9810"/>
        <v/>
      </c>
      <c r="AH554" s="17" t="b">
        <f t="shared" ca="1" si="9811"/>
        <v>0</v>
      </c>
      <c r="AI554" s="17" t="str">
        <f ca="1">IF(AH554,IF($H554,ADDRESS(3,D554+3,4,,"["&amp;wew!$G$7&amp;"]"&amp;_sheetname_dataframe)&amp;":"&amp;ADDRESS(2+ster!$C$14,D554+3,4),""),"")</f>
        <v/>
      </c>
      <c r="AJ554" s="17" t="str">
        <f t="shared" ca="1" si="9812"/>
        <v/>
      </c>
      <c r="AK554" s="17" t="b">
        <f t="shared" ca="1" si="9813"/>
        <v>0</v>
      </c>
      <c r="AL554" s="17" t="b">
        <f t="shared" ca="1" si="9814"/>
        <v>0</v>
      </c>
      <c r="AM554" s="17" t="b">
        <f t="shared" ca="1" si="9815"/>
        <v>0</v>
      </c>
      <c r="AN554" s="17">
        <f t="shared" ca="1" si="9816"/>
        <v>0</v>
      </c>
      <c r="AO554" s="24" t="str">
        <f t="shared" ca="1" si="9817"/>
        <v/>
      </c>
      <c r="AP554" s="24" t="str">
        <f t="shared" ca="1" si="9818"/>
        <v/>
      </c>
      <c r="AQ554" s="17" t="b">
        <f t="shared" ca="1" si="9819"/>
        <v>0</v>
      </c>
      <c r="AR554" s="17" t="b">
        <f t="shared" ca="1" si="9820"/>
        <v>0</v>
      </c>
      <c r="AS554" s="17" t="b">
        <f t="shared" ca="1" si="9821"/>
        <v>0</v>
      </c>
      <c r="AT554" s="17" t="b">
        <f t="shared" ca="1" si="9822"/>
        <v>0</v>
      </c>
      <c r="AU554" s="17" t="b">
        <f t="shared" ca="1" si="9823"/>
        <v>1</v>
      </c>
      <c r="AV554" s="17" t="b">
        <f t="shared" ca="1" si="9824"/>
        <v>0</v>
      </c>
      <c r="AW554" s="17" t="b">
        <f t="shared" ca="1" si="9825"/>
        <v>1</v>
      </c>
      <c r="AX554" s="14" t="b">
        <f t="array" aca="1" ref="AX554" ca="1">IF(H554,N554&gt;0,"")</f>
        <v>1</v>
      </c>
      <c r="AY554" s="17" t="str">
        <f t="shared" ca="1" si="9826"/>
        <v>C3:C4</v>
      </c>
      <c r="AZ554" s="17" t="b">
        <f t="array" aca="1" ref="AZ554" ca="1">IF(AY554&lt;&gt;"",SUM(1*ISERROR(MATCH(INDIRECT(AY554),INDIRECT(K554),0)))=0,"")</f>
        <v>1</v>
      </c>
      <c r="BA554" s="17" t="b">
        <f t="shared" ca="1" si="9827"/>
        <v>1</v>
      </c>
      <c r="BB554" s="17" t="b">
        <v>0</v>
      </c>
      <c r="BC554" s="17" t="b">
        <f t="shared" ca="1" si="9828"/>
        <v>1</v>
      </c>
      <c r="BD554" s="17" t="b">
        <f t="shared" ca="1" si="9829"/>
        <v>0</v>
      </c>
      <c r="BE554" s="17" t="b">
        <f t="shared" ca="1" si="9830"/>
        <v>0</v>
      </c>
      <c r="BF554" s="17" t="b">
        <f t="shared" ca="1" si="9831"/>
        <v>0</v>
      </c>
      <c r="BG554" s="17" t="b">
        <f t="shared" ca="1" si="9832"/>
        <v>0</v>
      </c>
      <c r="BH554" s="17" t="b">
        <f t="shared" ca="1" si="9833"/>
        <v>1</v>
      </c>
      <c r="BI554" s="17">
        <f t="shared" ca="1" si="9834"/>
        <v>2</v>
      </c>
      <c r="BJ554" s="17" t="b">
        <f t="shared" ca="1" si="9835"/>
        <v>0</v>
      </c>
      <c r="BK554" s="17" t="str">
        <f t="shared" ca="1" si="9836"/>
        <v/>
      </c>
      <c r="BL554" s="17" t="str">
        <f t="shared" ca="1" si="9837"/>
        <v/>
      </c>
      <c r="BM554" s="17" t="str">
        <f t="shared" ca="1" si="9838"/>
        <v>F</v>
      </c>
      <c r="BN554" s="17" t="str">
        <f t="shared" ca="1" si="9839"/>
        <v>F</v>
      </c>
      <c r="BO554" s="17" t="str">
        <f t="shared" ca="1" si="9840"/>
        <v>N</v>
      </c>
      <c r="BP554" s="14" t="b">
        <f t="shared" ca="1" si="9841"/>
        <v>1</v>
      </c>
      <c r="BQ554" s="35"/>
      <c r="BX554" s="16"/>
      <c r="BY554" s="16"/>
      <c r="BZ554" s="16"/>
      <c r="CA554" s="16"/>
      <c r="CB554" s="16"/>
      <c r="CC554" s="16"/>
      <c r="CD554" s="16"/>
      <c r="CE554" s="16"/>
      <c r="CF554" s="16"/>
      <c r="CN554" s="14">
        <f ca="1">IF(H554,IFERROR(IsVariableNameLegal(O554),0),0)</f>
        <v>0</v>
      </c>
      <c r="CO554" s="14" t="str">
        <f t="array" aca="1" ref="CO554" ca="1">IF(H554,IF(COUNTIF(INDIRECT(wew!$C$13),O554)&gt;1,TRIM(SUBSTITUTE(_xll.MCONCAT(IF((INDIRECT(wew!$C$13)=O554)*(COLUMN(INDIRECT(wew!$C$13))&lt;&gt;D554+1),-1+COLUMN(INDIRECT(wew!$C$13)),"")," "),"  "," ")),""),"")</f>
        <v/>
      </c>
      <c r="CP554" s="14" t="str">
        <f t="array" aca="1" ref="CP554" ca="1">IF(P554&lt;&gt;"",IF(LEN(P554)&gt;150,1,""),"")</f>
        <v/>
      </c>
      <c r="CQ554" s="14" t="str">
        <f t="array" aca="1" ref="CQ554" ca="1">IF(AND(H554,NOT(ster!$J$3)),IF(COUNTIF(INDIRECT(wew!$C$15),P554)&gt;1,TRIM(SUBSTITUTE(_xll.MCONCAT(IF((INDIRECT(wew!$C$15)=P554)*(COLUMN(INDIRECT(wew!$C$15))&lt;&gt;D554+1),-1+COLUMN(INDIRECT(wew!$C$15)),"")," "),"  "," ")),""),"")</f>
        <v/>
      </c>
      <c r="CR554" s="14" t="str">
        <f t="array" aca="1" ref="CR554" ca="1">IF(H554,IF(AND(W554&gt;0,AO554&lt;&gt;""),TRIM(SUBSTITUTE(_xll.MCONCAT(IFERROR(IF(ISNUMBER(INDIRECT(Q554)),IF((INDIRECT(ster!$D$14)&lt;&gt;"")*(INDIRECT(Q554)&lt;AO554),INDIRECT(ster!$D$14) &amp; ": " &amp;  SUBSTITUTE(IF( AV554,IFERROR(TEXT(INDIRECT(Q554),"rrrr-mm-dd") &amp;" (" &amp; INDIRECT(Q554) &amp;")",INDIRECT(Q554)),INDIRECT(Q554))," "," "),""),""),"")," "),"  "," ")),""),"")</f>
        <v/>
      </c>
      <c r="CS554" s="14" t="str">
        <f t="array" aca="1" ref="CS554" ca="1">IF(H554,IF(AND(W554&gt;0,AP554&lt;&gt;""),TRIM(SUBSTITUTE(_xll.MCONCAT(IFERROR(IF(ISNUMBER(INDIRECT(Q554)),IF((INDIRECT(ster!$D$14)&lt;&gt;"")*(INDIRECT(Q554)&gt;AP554),INDIRECT(ster!$D$14) &amp; ": " &amp;  SUBSTITUTE(IF( AV554,IFERROR(TEXT(INDIRECT(Q554),"rrrr-mm-dd")&amp;" (" &amp; INDIRECT(Q554) &amp;")",INDIRECT(Q554)),INDIRECT(Q554))," "," "),""),""),"")," "),"  "," ")),""),"")</f>
        <v/>
      </c>
      <c r="CT554" s="14" t="str">
        <f t="array" aca="1" ref="CT554" ca="1">IF(H554,IF(AND(N554&gt;0,AR554),TRIM(SUBSTITUTE(_xll.MCONCAT(IFERROR(IF(ISNUMBER(INDIRECT(Q554)),IF((INDIRECT(ster!$D$14)&lt;&gt;"")*(IFERROR(0*(MATCH(INDIRECT(Q554),INDIRECT(K554),0)&gt;0),1)),INDIRECT(ster!$D$14) &amp; ": " &amp;  SUBSTITUTE(IF( AV554,IFERROR(TEXT(INDIRECT(Q554),"rrrr-mm-dd")&amp;" (" &amp; INDIRECT(Q554) &amp;")",INDIRECT(Q554)),INDIRECT(Q554))," "," "),""),""),"")," "),"  "," ")),""),"")</f>
        <v/>
      </c>
      <c r="CU554" s="14" t="str">
        <f t="array" aca="1" ref="CU554" ca="1">IF(H554,IF(AND(V554&gt;0),TRIM(SUBSTITUTE(_xll.MCONCAT(IF((INDIRECT(ster!$D$14)&lt;&gt;"")*(IFERROR(0*(INDIRECT(Q554)&lt;&gt;""),1)),INDIRECT(ster!$D$14),"")," "),"  "," ")),""),"")</f>
        <v/>
      </c>
      <c r="CV554" s="14" t="str">
        <f t="array" aca="1" ref="CV554" ca="1">IF(H554,IF(AS554,
TRIM(SUBSTITUTE(_xll.MCONCAT(IF(
   (INDIRECT(ster!$D$14)&lt;&gt;"")*
   ((INDIRECT(Q554)="")+
      NOT(ISNUMBER(INDIRECT(Q554)))*
      NOT(ISERROR(MATCH(INDIRECT(Q554),INDIRECT(K554),0)))
    ),
      INDIRECT(ster!$D$14),
   "")," "),"  "," ")),
""),"")</f>
        <v/>
      </c>
      <c r="CW554" s="14" t="str">
        <f t="array" aca="1" ref="CW554" ca="1">IF(H554,IF(AND(AQ554),TRIM(SUBSTITUTE(_xll.MCONCAT(IFERROR(IF(ISNUMBER(INDIRECT(Q554)),IF((INDIRECT(ster!$D$14)&lt;&gt;"")*(INDIRECT(Q554)&lt;&gt;INT(INDIRECT(Q554))),INDIRECT(ster!$D$14) &amp; ": " &amp; INDIRECT(Q554),""),""),"")," "),"  "," ")),""),"")</f>
        <v/>
      </c>
      <c r="CX554" s="14" t="str">
        <f t="array" aca="1" ref="CX554" ca="1">IF(H554,IF(OR(AU554,AV554),TRIM(SUBSTITUTE(_xll.MCONCAT(IF((INDIRECT(ster!$D$14)&lt;&gt;"")*NOT(ISNUMBER(INDIRECT(Q554))),IF(ISERROR(MATCH(INDIRECT(Q554),INDIRECT(K554),0)),IFERROR(IF(INDIRECT(Q554)&lt;&gt;"",INDIRECT(ster!$D$14) &amp; ": " &amp; SUBSTITUTE(INDIRECT(Q554)," "," "),""),""),""),"")," "),"  "," ")),""),"")</f>
        <v/>
      </c>
      <c r="CY554" s="14" t="str">
        <f t="array" aca="1" ref="CY554" ca="1">IF(H554,IF(AE554,TRIM(SUBSTITUTE(_xll.MCONCAT(IF((INDIRECT(ster!$D$14)&lt;&gt;"")*IFERROR(NOT(INDIRECT(AF554)),FALSE),IF(ISERROR(MATCH(INDIRECT(Q554),INDIRECT(K554),0)),IFERROR(IF(INDIRECT(Q554)&lt;&gt;"",INDIRECT(ster!$D$14)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CZ554" s="14" t="str">
        <f t="array" aca="1" ref="CZ554" ca="1">IF(H554,IF(AH554,TRIM(SUBSTITUTE(_xll.MCONCAT(IF((INDIRECT(ster!$D$14)&lt;&gt;"")*IFERROR(NOT(INDIRECT(AI554)),FALSE),IF(ISERROR(MATCH(INDIRECT(Q554),INDIRECT(K554),0)),IFERROR(IF(INDIRECT(Q554)&lt;&gt;"",INDIRECT(ster!$D$14)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DC554" s="14" t="str">
        <f ca="1">SUBSTITUTE(SUBSTITUTE(SUBSTITUTE(SUBSTITUTE(_xll.MCONCAT(DG554:DS554,"■"),"■■","■"),"■■","■"),"■■","■"),"■■","■")</f>
        <v>■</v>
      </c>
      <c r="DD554" s="14" t="str">
        <f t="shared" ca="1" si="9842"/>
        <v/>
      </c>
      <c r="DE554" s="14" t="str">
        <f t="shared" ca="1" si="9843"/>
        <v/>
      </c>
      <c r="DF554" s="14" t="str">
        <f t="shared" ca="1" si="9844"/>
        <v/>
      </c>
      <c r="DG554" s="14" t="str">
        <f t="shared" ca="1" si="9845"/>
        <v/>
      </c>
      <c r="DH554" s="14" t="str">
        <f t="shared" ca="1" si="9846"/>
        <v/>
      </c>
      <c r="DI554" s="14" t="str">
        <f t="shared" ca="1" si="9847"/>
        <v/>
      </c>
      <c r="DJ554" s="14" t="str">
        <f t="shared" ca="1" si="9848"/>
        <v/>
      </c>
      <c r="DK554" s="14" t="str">
        <f t="shared" ca="1" si="9849"/>
        <v/>
      </c>
      <c r="DL554" s="14" t="str">
        <f t="shared" ca="1" si="9850"/>
        <v/>
      </c>
      <c r="DM554" s="14" t="str">
        <f t="shared" ca="1" si="9851"/>
        <v/>
      </c>
      <c r="DN554" s="14" t="str">
        <f t="array" aca="1" ref="DN554" ca="1">IF(CU554&lt;&gt;"","There are errors in the entered values in the following cases: " &amp;SUBSTITUTE(CU554," ",", "),"")</f>
        <v/>
      </c>
      <c r="DO554" s="14" t="str">
        <f t="shared" ca="1" si="9852"/>
        <v/>
      </c>
      <c r="DP554" s="14" t="str">
        <f t="shared" ca="1" si="9853"/>
        <v/>
      </c>
      <c r="DQ554" s="14" t="str">
        <f t="shared" ca="1" si="9854"/>
        <v/>
      </c>
      <c r="DR554" s="14" t="str">
        <f t="shared" ca="1" si="9855"/>
        <v/>
      </c>
      <c r="DS554" s="14" t="str">
        <f t="shared" ca="1" si="9856"/>
        <v/>
      </c>
      <c r="DZ554" s="14" t="b">
        <f t="shared" ca="1" si="9857"/>
        <v>0</v>
      </c>
      <c r="EA554" s="14" t="str">
        <f t="shared" ca="1" si="9858"/>
        <v>Did 2nd specialist request EMG (q_152h)</v>
      </c>
      <c r="EB554" s="14" t="str">
        <f t="shared" ca="1" si="9859"/>
        <v xml:space="preserve">Values must be numeric. </v>
      </c>
      <c r="EC554" s="14" t="str">
        <f t="shared" ca="1" si="9860"/>
        <v xml:space="preserve">Did 2nd specialist request EMG (q_152h): Values must be numeric. </v>
      </c>
      <c r="ED554" s="14" t="str">
        <f t="shared" ca="1" si="9861"/>
        <v/>
      </c>
      <c r="EE554" s="14" t="str">
        <f t="shared" ca="1" si="9862"/>
        <v>Values must be numeric</v>
      </c>
      <c r="EF554" s="14" t="str">
        <f t="shared" ca="1" si="9863"/>
        <v/>
      </c>
      <c r="EG554" s="14" t="str">
        <f t="shared" ca="1" si="9864"/>
        <v/>
      </c>
      <c r="EM554" s="14" t="b">
        <f t="shared" ca="1" si="9865"/>
        <v>1</v>
      </c>
      <c r="EN554" s="14">
        <f t="shared" ca="1" si="9866"/>
        <v>522</v>
      </c>
      <c r="EO554" s="14" t="str">
        <f t="shared" ca="1" si="9867"/>
        <v>q_152h</v>
      </c>
      <c r="EP554" s="14" t="str">
        <f t="shared" ca="1" si="9868"/>
        <v xml:space="preserve">Did 2nd specialist request EMG (q_152h): Values must be numeric. </v>
      </c>
      <c r="EQ554" s="14" t="str">
        <f t="shared" ca="1" si="9869"/>
        <v/>
      </c>
    </row>
    <row r="555" spans="2:147" s="14" customFormat="1">
      <c r="B555" s="14" t="str">
        <f t="shared" ca="1" si="9795"/>
        <v/>
      </c>
      <c r="C555" s="14">
        <f t="shared" ca="1" si="9796"/>
        <v>523</v>
      </c>
      <c r="D555" s="14">
        <f t="shared" si="9797"/>
        <v>553</v>
      </c>
      <c r="E555" s="14" t="str">
        <f t="shared" ca="1" si="9798"/>
        <v>N</v>
      </c>
      <c r="F555" s="14" t="str">
        <f t="shared" ca="1" si="9799"/>
        <v>q_153</v>
      </c>
      <c r="G555" s="14" t="str">
        <f t="shared" ca="1" si="9800"/>
        <v>Specialist who made the diagnosis</v>
      </c>
      <c r="H555" s="14" t="b">
        <f t="shared" ca="1" si="9801"/>
        <v>1</v>
      </c>
      <c r="I555" s="14" t="str">
        <f ca="1">IF($H555,ADDRESS(3,(D555+1)*2-1,4,,"["&amp;wew!$G$7&amp;"]"&amp;_sheetname_labels)&amp;":"&amp;ADDRESS(2+ster!$B$20,(D555+1)*2-1,4),"")</f>
        <v>[DBTemplate.xlsm]labels!APO3:APO61</v>
      </c>
      <c r="J555" s="14">
        <f t="array" aca="1" ref="J555" ca="1">IF(H555,MAX(0,MAX(IF(INDIRECT(I555)&lt;&gt;"",ROW(INDIRECT(I555)),""))-2),"")</f>
        <v>16</v>
      </c>
      <c r="K555" s="14" t="str">
        <f ca="1">IF($H555,IF($J555&gt;0,ADDRESS(3,(D555+1)*2-1,4,,"["&amp;wew!$G$7&amp;"]"&amp;_sheetname_labels)&amp;":"&amp;ADDRESS(2+J555,(D555+1)*2-1,4),""),"")</f>
        <v>[DBTemplate.xlsm]labels!APO3:APO18</v>
      </c>
      <c r="L555" s="14" t="str">
        <f ca="1">IF($H555,IF($J555&gt;0,ADDRESS(3,(D555+1)*2,4,,"["&amp;wew!$G$7&amp;"]"&amp;_sheetname_labels)&amp;":"&amp;ADDRESS(2+J555,(D555+1)*2,4),""),"")</f>
        <v>[DBTemplate.xlsm]labels!APP3:APP18</v>
      </c>
      <c r="M555" s="14">
        <f t="shared" ca="1" si="9802"/>
        <v>0</v>
      </c>
      <c r="N555" s="14">
        <f t="shared" ca="1" si="9803"/>
        <v>16</v>
      </c>
      <c r="O555" s="14" t="str">
        <f t="shared" ca="1" si="9804"/>
        <v>q_153</v>
      </c>
      <c r="P555" s="14" t="str">
        <f t="shared" ca="1" si="9805"/>
        <v>Specialist who made the diagnosis</v>
      </c>
      <c r="Q555" s="14" t="str">
        <f ca="1">IF($BP555,ADDRESS(3,D555+1,4,,"["&amp;wew!$G$7&amp;"]"&amp;_sheetname_dataframe)&amp;":"&amp;ADDRESS(2+ster!$C$14,D555+1,4),"")</f>
        <v>[DBTemplate.xlsm]data_frame!UH3:UH3</v>
      </c>
      <c r="R555" s="14" t="str">
        <f>IF($BP555,IF(MID(_xll.FORMULATEXT(INDEX(INDIRECT(Q555),1)),1,1)="=", _xll.FORMULATEXT(INDEX(INDIRECT(Q555),1),2,TRUE),""),"")</f>
        <v/>
      </c>
      <c r="S555" s="14">
        <f t="array" aca="1" ref="S555" ca="1">IF(H555,SUM(IF((IFERROR(INDIRECT(Q555)&lt;&gt;"",FALSE))*(INDIRECT(ster!$D$14)&lt;&gt;""),1,0)),"")</f>
        <v>0</v>
      </c>
      <c r="T555" s="14">
        <f t="array" aca="1" ref="T555" ca="1">IF(H555,IF(M555&gt;0,SUM(IFERROR(1*(MATCH(INDIRECT(Q555),INDIRECT(K555),0)&gt;0),0)*(INDIRECT(ster!$D$14)&lt;&gt;"")*NOT(ISNUMBER(INDIRECT(Q555)))),0),"")</f>
        <v>0</v>
      </c>
      <c r="U555" s="14">
        <f t="array" aca="1" ref="U555" ca="1">IF(H555,SUM((IFERROR(INDIRECT(Q555)="",FALSE))*(INDIRECT(ster!$D$14)&lt;&gt;"")),"")</f>
        <v>1</v>
      </c>
      <c r="V555" s="14">
        <f t="array" aca="1" ref="V555" ca="1">IF(H555,SUM((IFERROR(INDIRECT(Q555)="#ąś",TRUE))*(INDIRECT(ster!$D$14)&lt;&gt;"")),"")</f>
        <v>0</v>
      </c>
      <c r="W555" s="14">
        <f t="array" aca="1" ref="W555" ca="1">IF(H555,SUM(ISNUMBER(INDIRECT(Q555))*(INDIRECT(ster!$D$14)&lt;&gt;"")),"")</f>
        <v>0</v>
      </c>
      <c r="X555" s="14" t="str">
        <f t="array" aca="1" ref="X555" ca="1">IF(AND(H555,W555&gt;0),IF(wew!$B$3,MIN(IF((INDIRECT(ster!$D$14)&lt;&gt;"")*IFERROR(INDIRECT($Q555)&lt;&gt;"",FALSE),IFERROR(INDIRECT($Q555),"X"),"X")),"&lt;włącz podświetlanie wartości&gt;"),"—")</f>
        <v>—</v>
      </c>
      <c r="Y555" s="14" t="str">
        <f t="array" aca="1" ref="Y555" ca="1">IF(AND(H555,W555&gt;0),IF(wew!$B$3,MAX(IF((INDIRECT(ster!$D$14)&lt;&gt;"")*IFERROR(INDIRECT($Q555)&lt;&gt;"",FALSE),IFERROR(INDIRECT($Q555),"X"),"X")),"&lt;włącz podświetlanie wartości&gt;"),"—")</f>
        <v>—</v>
      </c>
      <c r="Z555" s="14">
        <f t="shared" ca="1" si="9806"/>
        <v>0</v>
      </c>
      <c r="AA555" s="12" t="str">
        <f t="shared" ca="1" si="9807"/>
        <v>—</v>
      </c>
      <c r="AB555" s="17">
        <f t="array" aca="1" ref="AB555" ca="1">IF(H555,IF(W555&gt;0,SUM((INDIRECT(ster!$D$14)&lt;&gt;"")*IFERROR((INDIRECT(Q555)&lt;&gt;"")*(INDIRECT(Q555)=INT(INDIRECT(Q555))),0)),0),"")</f>
        <v>0</v>
      </c>
      <c r="AC555" s="17">
        <f t="array" aca="1" ref="AC555" ca="1">IF(H555,W555-AB555,"")</f>
        <v>0</v>
      </c>
      <c r="AD555" s="17">
        <f t="shared" ca="1" si="9808"/>
        <v>1</v>
      </c>
      <c r="AE555" s="17" t="b">
        <f t="shared" ca="1" si="9809"/>
        <v>0</v>
      </c>
      <c r="AF555" s="17" t="str">
        <f ca="1">IF(AE555,IF($H555,ADDRESS(3,D555+2,4,,"["&amp;wew!$G$7&amp;"]"&amp;_sheetname_dataframe)&amp;":"&amp;ADDRESS(2+ster!$C$14,D555+2,4),""),"")</f>
        <v/>
      </c>
      <c r="AG555" s="17" t="str">
        <f t="shared" ca="1" si="9810"/>
        <v/>
      </c>
      <c r="AH555" s="17" t="b">
        <f t="shared" ca="1" si="9811"/>
        <v>0</v>
      </c>
      <c r="AI555" s="17" t="str">
        <f ca="1">IF(AH555,IF($H555,ADDRESS(3,D555+3,4,,"["&amp;wew!$G$7&amp;"]"&amp;_sheetname_dataframe)&amp;":"&amp;ADDRESS(2+ster!$C$14,D555+3,4),""),"")</f>
        <v/>
      </c>
      <c r="AJ555" s="17" t="str">
        <f t="shared" ca="1" si="9812"/>
        <v/>
      </c>
      <c r="AK555" s="17" t="b">
        <f t="shared" ca="1" si="9813"/>
        <v>0</v>
      </c>
      <c r="AL555" s="17" t="b">
        <f t="shared" ca="1" si="9814"/>
        <v>0</v>
      </c>
      <c r="AM555" s="17" t="b">
        <f t="shared" ca="1" si="9815"/>
        <v>0</v>
      </c>
      <c r="AN555" s="17">
        <f t="shared" ca="1" si="9816"/>
        <v>0</v>
      </c>
      <c r="AO555" s="24" t="str">
        <f t="shared" ca="1" si="9817"/>
        <v/>
      </c>
      <c r="AP555" s="24" t="str">
        <f t="shared" ca="1" si="9818"/>
        <v/>
      </c>
      <c r="AQ555" s="17" t="b">
        <f t="shared" ca="1" si="9819"/>
        <v>0</v>
      </c>
      <c r="AR555" s="17" t="b">
        <f t="shared" ca="1" si="9820"/>
        <v>0</v>
      </c>
      <c r="AS555" s="17" t="b">
        <f t="shared" ca="1" si="9821"/>
        <v>0</v>
      </c>
      <c r="AT555" s="17" t="b">
        <f t="shared" ca="1" si="9822"/>
        <v>0</v>
      </c>
      <c r="AU555" s="17" t="b">
        <f t="shared" ca="1" si="9823"/>
        <v>1</v>
      </c>
      <c r="AV555" s="17" t="b">
        <f t="shared" ca="1" si="9824"/>
        <v>0</v>
      </c>
      <c r="AW555" s="17" t="b">
        <f t="shared" ca="1" si="9825"/>
        <v>0</v>
      </c>
      <c r="AX555" s="14" t="b">
        <f t="array" aca="1" ref="AX555" ca="1">IF(H555,N555&gt;0,"")</f>
        <v>1</v>
      </c>
      <c r="AY555" s="17" t="str">
        <f t="shared" ca="1" si="9826"/>
        <v>C3:C18</v>
      </c>
      <c r="AZ555" s="17" t="b">
        <f t="array" aca="1" ref="AZ555" ca="1">IF(AY555&lt;&gt;"",SUM(1*ISERROR(MATCH(INDIRECT(AY555),INDIRECT(K555),0)))=0,"")</f>
        <v>1</v>
      </c>
      <c r="BA555" s="17" t="b">
        <f t="shared" ca="1" si="9827"/>
        <v>1</v>
      </c>
      <c r="BB555" s="17" t="b">
        <v>0</v>
      </c>
      <c r="BC555" s="17" t="b">
        <f t="shared" ca="1" si="9828"/>
        <v>1</v>
      </c>
      <c r="BD555" s="17" t="b">
        <f t="shared" ca="1" si="9829"/>
        <v>0</v>
      </c>
      <c r="BE555" s="17" t="b">
        <f t="shared" ca="1" si="9830"/>
        <v>0</v>
      </c>
      <c r="BF555" s="17" t="b">
        <f t="shared" ca="1" si="9831"/>
        <v>0</v>
      </c>
      <c r="BG555" s="17" t="b">
        <f t="shared" ca="1" si="9832"/>
        <v>0</v>
      </c>
      <c r="BH555" s="17" t="b">
        <f t="shared" ca="1" si="9833"/>
        <v>1</v>
      </c>
      <c r="BI555" s="17">
        <f t="shared" ca="1" si="9834"/>
        <v>2</v>
      </c>
      <c r="BJ555" s="17" t="b">
        <f t="shared" ca="1" si="9835"/>
        <v>0</v>
      </c>
      <c r="BK555" s="17" t="str">
        <f t="shared" ca="1" si="9836"/>
        <v/>
      </c>
      <c r="BL555" s="17" t="str">
        <f t="shared" ca="1" si="9837"/>
        <v/>
      </c>
      <c r="BM555" s="17" t="str">
        <f t="shared" ca="1" si="9838"/>
        <v>F</v>
      </c>
      <c r="BN555" s="17" t="str">
        <f t="shared" ca="1" si="9839"/>
        <v>F</v>
      </c>
      <c r="BO555" s="17" t="str">
        <f t="shared" ca="1" si="9840"/>
        <v>N</v>
      </c>
      <c r="BP555" s="14" t="b">
        <f t="shared" ca="1" si="9841"/>
        <v>1</v>
      </c>
      <c r="BQ555" s="35"/>
      <c r="BX555" s="16"/>
      <c r="BY555" s="16"/>
      <c r="BZ555" s="16"/>
      <c r="CA555" s="16"/>
      <c r="CB555" s="16"/>
      <c r="CC555" s="16"/>
      <c r="CD555" s="16"/>
      <c r="CE555" s="16"/>
      <c r="CF555" s="16"/>
      <c r="CN555" s="14">
        <f ca="1">IF(H555,IFERROR(IsVariableNameLegal(O555),0),0)</f>
        <v>0</v>
      </c>
      <c r="CO555" s="14" t="str">
        <f t="array" aca="1" ref="CO555" ca="1">IF(H555,IF(COUNTIF(INDIRECT(wew!$C$13),O555)&gt;1,TRIM(SUBSTITUTE(_xll.MCONCAT(IF((INDIRECT(wew!$C$13)=O555)*(COLUMN(INDIRECT(wew!$C$13))&lt;&gt;D555+1),-1+COLUMN(INDIRECT(wew!$C$13)),"")," "),"  "," ")),""),"")</f>
        <v/>
      </c>
      <c r="CP555" s="14" t="str">
        <f t="array" aca="1" ref="CP555" ca="1">IF(P555&lt;&gt;"",IF(LEN(P555)&gt;150,1,""),"")</f>
        <v/>
      </c>
      <c r="CQ555" s="14" t="str">
        <f t="array" aca="1" ref="CQ555" ca="1">IF(AND(H555,NOT(ster!$J$3)),IF(COUNTIF(INDIRECT(wew!$C$15),P555)&gt;1,TRIM(SUBSTITUTE(_xll.MCONCAT(IF((INDIRECT(wew!$C$15)=P555)*(COLUMN(INDIRECT(wew!$C$15))&lt;&gt;D555+1),-1+COLUMN(INDIRECT(wew!$C$15)),"")," "),"  "," ")),""),"")</f>
        <v/>
      </c>
      <c r="CR555" s="14" t="str">
        <f t="array" aca="1" ref="CR555" ca="1">IF(H555,IF(AND(W555&gt;0,AO555&lt;&gt;""),TRIM(SUBSTITUTE(_xll.MCONCAT(IFERROR(IF(ISNUMBER(INDIRECT(Q555)),IF((INDIRECT(ster!$D$14)&lt;&gt;"")*(INDIRECT(Q555)&lt;AO555),INDIRECT(ster!$D$14) &amp; ": " &amp;  SUBSTITUTE(IF( AV555,IFERROR(TEXT(INDIRECT(Q555),"rrrr-mm-dd") &amp;" (" &amp; INDIRECT(Q555) &amp;")",INDIRECT(Q555)),INDIRECT(Q555))," "," "),""),""),"")," "),"  "," ")),""),"")</f>
        <v/>
      </c>
      <c r="CS555" s="14" t="str">
        <f t="array" aca="1" ref="CS555" ca="1">IF(H555,IF(AND(W555&gt;0,AP555&lt;&gt;""),TRIM(SUBSTITUTE(_xll.MCONCAT(IFERROR(IF(ISNUMBER(INDIRECT(Q555)),IF((INDIRECT(ster!$D$14)&lt;&gt;"")*(INDIRECT(Q555)&gt;AP555),INDIRECT(ster!$D$14) &amp; ": " &amp;  SUBSTITUTE(IF( AV555,IFERROR(TEXT(INDIRECT(Q555),"rrrr-mm-dd")&amp;" (" &amp; INDIRECT(Q555) &amp;")",INDIRECT(Q555)),INDIRECT(Q555))," "," "),""),""),"")," "),"  "," ")),""),"")</f>
        <v/>
      </c>
      <c r="CT555" s="14" t="str">
        <f t="array" aca="1" ref="CT555" ca="1">IF(H555,IF(AND(N555&gt;0,AR555),TRIM(SUBSTITUTE(_xll.MCONCAT(IFERROR(IF(ISNUMBER(INDIRECT(Q555)),IF((INDIRECT(ster!$D$14)&lt;&gt;"")*(IFERROR(0*(MATCH(INDIRECT(Q555),INDIRECT(K555),0)&gt;0),1)),INDIRECT(ster!$D$14) &amp; ": " &amp;  SUBSTITUTE(IF( AV555,IFERROR(TEXT(INDIRECT(Q555),"rrrr-mm-dd")&amp;" (" &amp; INDIRECT(Q555) &amp;")",INDIRECT(Q555)),INDIRECT(Q555))," "," "),""),""),"")," "),"  "," ")),""),"")</f>
        <v/>
      </c>
      <c r="CU555" s="14" t="str">
        <f t="array" aca="1" ref="CU555" ca="1">IF(H555,IF(AND(V555&gt;0),TRIM(SUBSTITUTE(_xll.MCONCAT(IF((INDIRECT(ster!$D$14)&lt;&gt;"")*(IFERROR(0*(INDIRECT(Q555)&lt;&gt;""),1)),INDIRECT(ster!$D$14),"")," "),"  "," ")),""),"")</f>
        <v/>
      </c>
      <c r="CV555" s="14" t="str">
        <f t="array" aca="1" ref="CV555" ca="1">IF(H555,IF(AS555,
TRIM(SUBSTITUTE(_xll.MCONCAT(IF(
   (INDIRECT(ster!$D$14)&lt;&gt;"")*
   ((INDIRECT(Q555)="")+
      NOT(ISNUMBER(INDIRECT(Q555)))*
      NOT(ISERROR(MATCH(INDIRECT(Q555),INDIRECT(K555),0)))
    ),
      INDIRECT(ster!$D$14),
   "")," "),"  "," ")),
""),"")</f>
        <v/>
      </c>
      <c r="CW555" s="14" t="str">
        <f t="array" aca="1" ref="CW555" ca="1">IF(H555,IF(AND(AQ555),TRIM(SUBSTITUTE(_xll.MCONCAT(IFERROR(IF(ISNUMBER(INDIRECT(Q555)),IF((INDIRECT(ster!$D$14)&lt;&gt;"")*(INDIRECT(Q555)&lt;&gt;INT(INDIRECT(Q555))),INDIRECT(ster!$D$14) &amp; ": " &amp; INDIRECT(Q555),""),""),"")," "),"  "," ")),""),"")</f>
        <v/>
      </c>
      <c r="CX555" s="14" t="str">
        <f t="array" aca="1" ref="CX555" ca="1">IF(H555,IF(OR(AU555,AV555),TRIM(SUBSTITUTE(_xll.MCONCAT(IF((INDIRECT(ster!$D$14)&lt;&gt;"")*NOT(ISNUMBER(INDIRECT(Q555))),IF(ISERROR(MATCH(INDIRECT(Q555),INDIRECT(K555),0)),IFERROR(IF(INDIRECT(Q555)&lt;&gt;"",INDIRECT(ster!$D$14) &amp; ": " &amp; SUBSTITUTE(INDIRECT(Q555)," "," "),""),""),""),"")," "),"  "," ")),""),"")</f>
        <v/>
      </c>
      <c r="CY555" s="14" t="str">
        <f t="array" aca="1" ref="CY555" ca="1">IF(H555,IF(AE555,TRIM(SUBSTITUTE(_xll.MCONCAT(IF((INDIRECT(ster!$D$14)&lt;&gt;"")*IFERROR(NOT(INDIRECT(AF555)),FALSE),IF(ISERROR(MATCH(INDIRECT(Q555),INDIRECT(K555),0)),IFERROR(IF(INDIRECT(Q555)&lt;&gt;"",INDIRECT(ster!$D$14)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CZ555" s="14" t="str">
        <f t="array" aca="1" ref="CZ555" ca="1">IF(H555,IF(AH555,TRIM(SUBSTITUTE(_xll.MCONCAT(IF((INDIRECT(ster!$D$14)&lt;&gt;"")*IFERROR(NOT(INDIRECT(AI555)),FALSE),IF(ISERROR(MATCH(INDIRECT(Q555),INDIRECT(K555),0)),IFERROR(IF(INDIRECT(Q555)&lt;&gt;"",INDIRECT(ster!$D$14)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DC555" s="14" t="str">
        <f ca="1">SUBSTITUTE(SUBSTITUTE(SUBSTITUTE(SUBSTITUTE(_xll.MCONCAT(DG555:DS555,"■"),"■■","■"),"■■","■"),"■■","■"),"■■","■")</f>
        <v>■</v>
      </c>
      <c r="DD555" s="14" t="str">
        <f t="shared" ca="1" si="9842"/>
        <v/>
      </c>
      <c r="DE555" s="14" t="str">
        <f t="shared" ca="1" si="9843"/>
        <v/>
      </c>
      <c r="DF555" s="14" t="str">
        <f t="shared" ca="1" si="9844"/>
        <v/>
      </c>
      <c r="DG555" s="14" t="str">
        <f t="shared" ca="1" si="9845"/>
        <v/>
      </c>
      <c r="DH555" s="14" t="str">
        <f t="shared" ca="1" si="9846"/>
        <v/>
      </c>
      <c r="DI555" s="14" t="str">
        <f t="shared" ca="1" si="9847"/>
        <v/>
      </c>
      <c r="DJ555" s="14" t="str">
        <f t="shared" ca="1" si="9848"/>
        <v/>
      </c>
      <c r="DK555" s="14" t="str">
        <f t="shared" ca="1" si="9849"/>
        <v/>
      </c>
      <c r="DL555" s="14" t="str">
        <f t="shared" ca="1" si="9850"/>
        <v/>
      </c>
      <c r="DM555" s="14" t="str">
        <f t="shared" ca="1" si="9851"/>
        <v/>
      </c>
      <c r="DN555" s="14" t="str">
        <f t="array" aca="1" ref="DN555" ca="1">IF(CU555&lt;&gt;"","There are errors in the entered values in the following cases: " &amp;SUBSTITUTE(CU555," ",", "),"")</f>
        <v/>
      </c>
      <c r="DO555" s="14" t="str">
        <f t="shared" ca="1" si="9852"/>
        <v/>
      </c>
      <c r="DP555" s="14" t="str">
        <f t="shared" ca="1" si="9853"/>
        <v/>
      </c>
      <c r="DQ555" s="14" t="str">
        <f t="shared" ca="1" si="9854"/>
        <v/>
      </c>
      <c r="DR555" s="14" t="str">
        <f t="shared" ca="1" si="9855"/>
        <v/>
      </c>
      <c r="DS555" s="14" t="str">
        <f t="shared" ca="1" si="9856"/>
        <v/>
      </c>
      <c r="DZ555" s="14" t="b">
        <f t="shared" ca="1" si="9857"/>
        <v>0</v>
      </c>
      <c r="EA555" s="14" t="str">
        <f t="shared" ca="1" si="9858"/>
        <v>Specialist who made the diagnosis (q_153)</v>
      </c>
      <c r="EB555" s="14" t="str">
        <f t="shared" ca="1" si="9859"/>
        <v xml:space="preserve">Values must be numeric. </v>
      </c>
      <c r="EC555" s="14" t="str">
        <f t="shared" ca="1" si="9860"/>
        <v xml:space="preserve">Specialist who made the diagnosis (q_153): Values must be numeric. </v>
      </c>
      <c r="ED555" s="14" t="str">
        <f t="shared" ca="1" si="9861"/>
        <v/>
      </c>
      <c r="EE555" s="14" t="str">
        <f t="shared" ca="1" si="9862"/>
        <v>Values must be numeric</v>
      </c>
      <c r="EF555" s="14" t="str">
        <f t="shared" ca="1" si="9863"/>
        <v/>
      </c>
      <c r="EG555" s="14" t="str">
        <f t="shared" ca="1" si="9864"/>
        <v/>
      </c>
      <c r="EM555" s="14" t="b">
        <f t="shared" ca="1" si="9865"/>
        <v>1</v>
      </c>
      <c r="EN555" s="14">
        <f t="shared" ca="1" si="9866"/>
        <v>523</v>
      </c>
      <c r="EO555" s="14" t="str">
        <f t="shared" ca="1" si="9867"/>
        <v>q_153</v>
      </c>
      <c r="EP555" s="14" t="str">
        <f t="shared" ca="1" si="9868"/>
        <v xml:space="preserve">Specialist who made the diagnosis (q_153): Values must be numeric. </v>
      </c>
      <c r="EQ555" s="14" t="str">
        <f t="shared" ca="1" si="9869"/>
        <v/>
      </c>
    </row>
    <row r="556" spans="2:147" s="14" customFormat="1">
      <c r="B556" s="14" t="str">
        <f t="shared" ref="B556" ca="1" si="9870">DF556</f>
        <v/>
      </c>
      <c r="C556" s="14">
        <f t="shared" ref="C556" ca="1" si="9871">IF(OFFSET(B556,-1,COLUMN(VariableExists)-2),OFFSET(B556,-1,1)+1,OFFSET(B556,-1,1))</f>
        <v>524</v>
      </c>
      <c r="D556" s="14">
        <f t="shared" ref="D556" si="9872">ROW(A556)-2</f>
        <v>554</v>
      </c>
      <c r="E556" s="14" t="str">
        <f t="shared" ref="E556" ca="1" si="9873">IF(OR(G556="",ROW(G556)=2),"",IF(Z556&gt;0,"S",IF(AX556,IF(J556=2,"D","N"),"I")))</f>
        <v>I</v>
      </c>
      <c r="F556" s="14" t="str">
        <f t="shared" ref="F556" ca="1" si="9874">IF(H556,O556,"")</f>
        <v>q_154a_1</v>
      </c>
      <c r="G556" s="14" t="str">
        <f t="shared" ref="G556" ca="1" si="9875">IF(H556,P556,"")</f>
        <v>Order of specialist 1 that observed the patient</v>
      </c>
      <c r="H556" s="14" t="b">
        <f t="shared" ref="H556" ca="1" si="9876">IF(INDIRECT(ADDRESS(2,D556+1,,,_sheetname_dataframe))="",FALSE,MID(INDIRECT(ADDRESS(2,D556+1,,,_sheetname_dataframe)),1,1)&lt;&gt;".")</f>
        <v>1</v>
      </c>
      <c r="I556" s="14" t="str">
        <f ca="1">IF($H556,ADDRESS(3,(D556+1)*2-1,4,,"["&amp;wew!$G$7&amp;"]"&amp;_sheetname_labels)&amp;":"&amp;ADDRESS(2+ster!$B$20,(D556+1)*2-1,4),"")</f>
        <v>[DBTemplate.xlsm]labels!APQ3:APQ61</v>
      </c>
      <c r="J556" s="14">
        <f t="array" aca="1" ref="J556" ca="1">IF(H556,MAX(0,MAX(IF(INDIRECT(I556)&lt;&gt;"",ROW(INDIRECT(I556)),""))-2),"")</f>
        <v>0</v>
      </c>
      <c r="K556" s="14" t="str">
        <f ca="1">IF($H556,IF($J556&gt;0,ADDRESS(3,(D556+1)*2-1,4,,"["&amp;wew!$G$7&amp;"]"&amp;_sheetname_labels)&amp;":"&amp;ADDRESS(2+J556,(D556+1)*2-1,4),""),"")</f>
        <v/>
      </c>
      <c r="L556" s="14" t="str">
        <f ca="1">IF($H556,IF($J556&gt;0,ADDRESS(3,(D556+1)*2,4,,"["&amp;wew!$G$7&amp;"]"&amp;_sheetname_labels)&amp;":"&amp;ADDRESS(2+J556,(D556+1)*2,4),""),"")</f>
        <v/>
      </c>
      <c r="M556" s="14">
        <f t="shared" ref="M556" ca="1" si="9877">IF($H556,IF(J556&gt;0,COUNTA(INDIRECT(K556))-COUNT(INDIRECT(K556)),0),"")</f>
        <v>0</v>
      </c>
      <c r="N556" s="14">
        <f t="shared" ref="N556" ca="1" si="9878">IF(H556,J556-M556,"")</f>
        <v>0</v>
      </c>
      <c r="O556" s="14" t="str">
        <f t="shared" ref="O556" ca="1" si="9879">IF(INDIRECT(ADDRESS(2,D556+1,,,_sheetname_dataframe))="","",INDIRECT(ADDRESS(2,D556+1,,,_sheetname_dataframe)))</f>
        <v>q_154a_1</v>
      </c>
      <c r="P556" s="14" t="str">
        <f t="shared" ref="P556" ca="1" si="9880">IF(H556,IF(INDIRECT(ADDRESS(1,D556+1,,,_sheetname_dataframe))="","",INDIRECT(ADDRESS(1,D556+1,,,_sheetname_dataframe))),"")</f>
        <v>Order of specialist 1 that observed the patient</v>
      </c>
      <c r="Q556" s="14" t="str">
        <f ca="1">IF($BP556,ADDRESS(3,D556+1,4,,"["&amp;wew!$G$7&amp;"]"&amp;_sheetname_dataframe)&amp;":"&amp;ADDRESS(2+ster!$C$14,D556+1,4),"")</f>
        <v>[DBTemplate.xlsm]data_frame!UI3:UI3</v>
      </c>
      <c r="R556" s="14" t="str">
        <f>IF($BP556,IF(MID(_xll.FORMULATEXT(INDEX(INDIRECT(Q556),1)),1,1)="=", _xll.FORMULATEXT(INDEX(INDIRECT(Q556),1),2,TRUE),""),"")</f>
        <v/>
      </c>
      <c r="S556" s="14">
        <f t="array" aca="1" ref="S556" ca="1">IF(H556,SUM(IF((IFERROR(INDIRECT(Q556)&lt;&gt;"",FALSE))*(INDIRECT(ster!$D$14)&lt;&gt;""),1,0)),"")</f>
        <v>0</v>
      </c>
      <c r="T556" s="14">
        <f t="array" aca="1" ref="T556" ca="1">IF(H556,IF(M556&gt;0,SUM(IFERROR(1*(MATCH(INDIRECT(Q556),INDIRECT(K556),0)&gt;0),0)*(INDIRECT(ster!$D$14)&lt;&gt;"")*NOT(ISNUMBER(INDIRECT(Q556)))),0),"")</f>
        <v>0</v>
      </c>
      <c r="U556" s="14">
        <f t="array" aca="1" ref="U556" ca="1">IF(H556,SUM((IFERROR(INDIRECT(Q556)="",FALSE))*(INDIRECT(ster!$D$14)&lt;&gt;"")),"")</f>
        <v>1</v>
      </c>
      <c r="V556" s="14">
        <f t="array" aca="1" ref="V556" ca="1">IF(H556,SUM((IFERROR(INDIRECT(Q556)="#ąś",TRUE))*(INDIRECT(ster!$D$14)&lt;&gt;"")),"")</f>
        <v>0</v>
      </c>
      <c r="W556" s="14">
        <f t="array" aca="1" ref="W556" ca="1">IF(H556,SUM(ISNUMBER(INDIRECT(Q556))*(INDIRECT(ster!$D$14)&lt;&gt;"")),"")</f>
        <v>0</v>
      </c>
      <c r="X556" s="14" t="str">
        <f t="array" aca="1" ref="X556" ca="1">IF(AND(H556,W556&gt;0),IF(wew!$B$3,MIN(IF((INDIRECT(ster!$D$14)&lt;&gt;"")*IFERROR(INDIRECT($Q556)&lt;&gt;"",FALSE),IFERROR(INDIRECT($Q556),"X"),"X")),"&lt;włącz podświetlanie wartości&gt;"),"—")</f>
        <v>—</v>
      </c>
      <c r="Y556" s="14" t="str">
        <f t="array" aca="1" ref="Y556" ca="1">IF(AND(H556,W556&gt;0),IF(wew!$B$3,MAX(IF((INDIRECT(ster!$D$14)&lt;&gt;"")*IFERROR(INDIRECT($Q556)&lt;&gt;"",FALSE),IFERROR(INDIRECT($Q556),"X"),"X")),"&lt;włącz podświetlanie wartości&gt;"),"—")</f>
        <v>—</v>
      </c>
      <c r="Z556" s="14">
        <f t="shared" ref="Z556" ca="1" si="9881">IF(H556,S556-T556-W556,"")</f>
        <v>0</v>
      </c>
      <c r="AA556" s="12" t="str">
        <f t="shared" ref="AA556" ca="1" si="9882">IF(H556,IF(S556&gt;0,W556/(S556),"—"),"")</f>
        <v>—</v>
      </c>
      <c r="AB556" s="17">
        <f t="array" aca="1" ref="AB556" ca="1">IF(H556,IF(W556&gt;0,SUM((INDIRECT(ster!$D$14)&lt;&gt;"")*IFERROR((INDIRECT(Q556)&lt;&gt;"")*(INDIRECT(Q556)=INT(INDIRECT(Q556))),0)),0),"")</f>
        <v>0</v>
      </c>
      <c r="AC556" s="17">
        <f t="array" aca="1" ref="AC556" ca="1">IF(H556,W556-AB556,"")</f>
        <v>0</v>
      </c>
      <c r="AD556" s="17">
        <f t="shared" ref="AD556" ca="1" si="9883">IF($H556,IF(AC556&lt;&gt;"",IF(AC556=0,1,IF(AC556/W556&lt;0.15,2,3)),0),"")</f>
        <v>1</v>
      </c>
      <c r="AE556" s="17" t="b">
        <f t="shared" ref="AE556" ca="1" si="9884">IF(H556,OFFSET(O556,1,0)=".validation",FALSE)</f>
        <v>0</v>
      </c>
      <c r="AF556" s="17" t="str">
        <f ca="1">IF(AE556,IF($H556,ADDRESS(3,D556+2,4,,"["&amp;wew!$G$7&amp;"]"&amp;_sheetname_dataframe)&amp;":"&amp;ADDRESS(2+ster!$C$14,D556+2,4),""),"")</f>
        <v/>
      </c>
      <c r="AG556" s="17" t="str">
        <f t="shared" ref="AG556" ca="1" si="9885">IF(AE556,IF($H556,IF(INDIRECT(ADDRESS(1,D556+2,,,_sheetname_dataframe))="","",INDIRECT(ADDRESS(1,D556+2,,,_sheetname_dataframe))),""),"")</f>
        <v/>
      </c>
      <c r="AH556" s="17" t="b">
        <f t="shared" ref="AH556" ca="1" si="9886">IF(H556,AND(AE556,OFFSET(O556,2,0)=".validation"),FALSE)</f>
        <v>0</v>
      </c>
      <c r="AI556" s="17" t="str">
        <f ca="1">IF(AH556,IF($H556,ADDRESS(3,D556+3,4,,"["&amp;wew!$G$7&amp;"]"&amp;_sheetname_dataframe)&amp;":"&amp;ADDRESS(2+ster!$C$14,D556+3,4),""),"")</f>
        <v/>
      </c>
      <c r="AJ556" s="17" t="str">
        <f t="shared" ref="AJ556" ca="1" si="9887">IF(AH556,IF($H556,IF(INDIRECT(ADDRESS(1,D556+3,,,_sheetname_dataframe))="","",INDIRECT(ADDRESS(1,D556+3,,,_sheetname_dataframe))),""),"")</f>
        <v/>
      </c>
      <c r="AK556" s="17" t="b">
        <f t="shared" ref="AK556" ca="1" si="9888">IF(H556,OR(AQ556,AD556=2),"")</f>
        <v>0</v>
      </c>
      <c r="AL556" s="17" t="b">
        <f t="shared" ref="AL556" ca="1" si="9889">IF($H556,IF(BV556&lt;&gt;"",IF(OR(BM556="F",BM556="L",BM556="I",BM556="D"),BV556&lt;&gt;0)),"")</f>
        <v>0</v>
      </c>
      <c r="AM556" s="17" t="b">
        <f t="shared" ref="AM556" ca="1" si="9890">IF($H556,AND(NOT(AL556),OR(IF(BW556&lt;&gt;"",IF(OR(BM556="F",BM556="L"),BW556&lt;&gt;0)),BM556="I",BM556="N",BM556="D")),"")</f>
        <v>1</v>
      </c>
      <c r="AN556" s="17">
        <f t="shared" ref="AN556" ca="1" si="9891">IF(COUNTA(INDIRECT(Q556))=0,0, IF(AND(AO556&lt;&gt;"",X556&lt;AO556),1,IF(AND(AP556&lt;&gt;"",Y556&gt;AP556),1,IF(AND(AQ556,AC556&gt;0),2,0))))</f>
        <v>0</v>
      </c>
      <c r="AO556" s="24" t="str">
        <f t="shared" ref="AO556" ca="1" si="9892">IF($H556,IF(BY556&lt;&gt;"",IF(ISNUMBER(BY556),BY556,""),""),"")</f>
        <v/>
      </c>
      <c r="AP556" s="24" t="str">
        <f t="shared" ref="AP556" ca="1" si="9893">IF($H556,IF(BZ556&lt;&gt;"",IF(ISNUMBER(BZ556),BZ556,""),""),"")</f>
        <v/>
      </c>
      <c r="AQ556" s="17" t="b">
        <f t="shared" ref="AQ556" ca="1" si="9894">IF(H556,IF(CA556&lt;&gt;"",CA556&lt;&gt;0,FALSE),"")</f>
        <v>0</v>
      </c>
      <c r="AR556" s="17" t="b">
        <f t="shared" ref="AR556" ca="1" si="9895">IF(H556,IF(N556&gt;0,IF(BQ556&lt;&gt;"",BQ556&lt;&gt;0,FALSE),FALSE),"")</f>
        <v>0</v>
      </c>
      <c r="AS556" s="17" t="b">
        <f t="shared" ref="AS556" ca="1" si="9896">IF(H556,IF(BR556&lt;&gt;"",BR556&lt;&gt;0,FALSE),"")</f>
        <v>0</v>
      </c>
      <c r="AT556" s="17" t="b">
        <f t="shared" ref="AT556" ca="1" si="9897">IF(H556,IF(N556&gt;0,FALSE,IF(BU556&lt;&gt;"",MATCH(BU556,DataType,0)=1,FALSE)),"")</f>
        <v>0</v>
      </c>
      <c r="AU556" s="17" t="b">
        <f t="shared" ref="AU556" ca="1" si="9898">IF(H556,IF(N556&gt;0,TRUE,IF(BU556&lt;&gt;"",MATCH(BU556,DataType,0)=2,FALSE)),"")</f>
        <v>1</v>
      </c>
      <c r="AV556" s="17" t="b">
        <f t="shared" ref="AV556" ca="1" si="9899">IF(H556,IF(N556&gt;0,FALSE,IF(BU556&lt;&gt;"",MATCH(BU556,DataType,0)=3,FALSE)),"")</f>
        <v>0</v>
      </c>
      <c r="AW556" s="17" t="b">
        <f t="shared" ref="AW556" ca="1" si="9900">IF(H556,IF(W556&gt;0,Z556=0,FALSE),"")</f>
        <v>0</v>
      </c>
      <c r="AX556" s="14" t="b">
        <f t="array" aca="1" ref="AX556" ca="1">IF(H556,N556&gt;0,"")</f>
        <v>0</v>
      </c>
      <c r="AY556" s="17" t="str">
        <f t="shared" ref="AY556" ca="1" si="9901">IF(H556,IF(N556&gt;0,ADDRESS(ROW(VariablesOrigin)+1,COLUMN(VariablesOrigin)+1,4) &amp; ":" &amp; ADDRESS(ROW(VariablesOrigin)+N556,COLUMN(VariablesOrigin)+1,4),""),"")</f>
        <v/>
      </c>
      <c r="AZ556" s="17" t="str">
        <f t="array" aca="1" ref="AZ556" ca="1">IF(AY556&lt;&gt;"",SUM(1*ISERROR(MATCH(INDIRECT(AY556),INDIRECT(K556),0)))=0,"")</f>
        <v/>
      </c>
      <c r="BA556" s="17" t="b">
        <f t="shared" ref="BA556" ca="1" si="9902">IF(H556,BU556="",FALSE)</f>
        <v>0</v>
      </c>
      <c r="BB556" s="17" t="b">
        <v>0</v>
      </c>
      <c r="BC556" s="17" t="str">
        <f t="shared" ref="BC556" ca="1" si="9903">IF(BA556,IF(N556&gt;0,AND(AZ556,Z556=0),FALSE),"")</f>
        <v/>
      </c>
      <c r="BD556" s="17" t="str">
        <f t="shared" ref="BD556" ca="1" si="9904">IF(BA556,IF(N556&gt;0,AND(NOT(AZ556),Z556=0),FALSE),"")</f>
        <v/>
      </c>
      <c r="BE556" s="17" t="str">
        <f t="shared" ref="BE556" ca="1" si="9905">IF(BA556,IF(AND(AW556,NOT(BB556),NOT(BC556),NOT(BD556)),AND(Z556=0,AC556=0),FALSE),"")</f>
        <v/>
      </c>
      <c r="BF556" s="17" t="str">
        <f t="shared" ref="BF556" ca="1" si="9906">IF(BA556,IF(AND(AW556,NOT(BB556),NOT(BC556),NOT(BD556)),AND(Z556=0,OR(AC556&gt;0)),FALSE),"")</f>
        <v/>
      </c>
      <c r="BG556" s="17" t="str">
        <f t="shared" ref="BG556" ca="1" si="9907">IF(BA556,IF(OR(BB556:BF556),FALSE,IF(Z556=0,FALSE,Z556&gt;0)),"")</f>
        <v/>
      </c>
      <c r="BH556" s="17" t="str">
        <f t="shared" ref="BH556" ca="1" si="9908">IF(BA556,COUNTIF(BB556:BG556,TRUE)=1,"")</f>
        <v/>
      </c>
      <c r="BI556" s="17" t="str">
        <f t="shared" ref="BI556" ca="1" si="9909">IF(BA556,IFERROR(MATCH(TRUE,BB556:BG556,0),7),"")</f>
        <v/>
      </c>
      <c r="BJ556" s="17" t="b">
        <f t="shared" ref="BJ556" ca="1" si="9910">DF556&lt;&gt;""</f>
        <v>0</v>
      </c>
      <c r="BK556" s="17" t="b">
        <f t="shared" ref="BK556" ca="1" si="9911">IF(H556,IF(AND(NOT(BA556),AU556),AC556=0,""),"")</f>
        <v>1</v>
      </c>
      <c r="BL556" s="17" t="b">
        <f t="shared" ref="BL556" ca="1" si="9912">IF(H556,IF(AND(NOT(BA556),AU556),AC556&gt;0,""),"")</f>
        <v>0</v>
      </c>
      <c r="BM556" s="17" t="str">
        <f t="shared" ref="BM556" ca="1" si="9913">IF(H556,IF(BA556,CHOOSE(BI556,"0","F","L","I","N",IF(AA556&gt;0.5,"N","S"),"0"),CHOOSE(MATCH(BU556,DataType,0),"S",IF(BK556,"I","N"),"D"  )),"")</f>
        <v>I</v>
      </c>
      <c r="BN556" s="17" t="str">
        <f t="shared" ref="BN556" ca="1" si="9914">IF(H556,IF(BJ556,"E",IF(BA556,CHOOSE(BI556,"0","F","L","I","N","S","0"),CHOOSE(MATCH(BU556,DataType,0),"S",IF(BK556,"I","N"),"D"  ))),"")</f>
        <v>I</v>
      </c>
      <c r="BO556" s="17" t="str">
        <f t="shared" ref="BO556" ca="1" si="9915">IF($H556,IF(BM556="0","",IF(AND(AR556,N556=2),"D",IF(BM556="S","N",IF(AL556,"O",IF(AM556,"I","N"))))),"")</f>
        <v>I</v>
      </c>
      <c r="BP556" s="14" t="b">
        <f t="shared" ref="BP556" ca="1" si="9916">INDIRECT(ADDRESS(2,ROW(A556)-1,,,_sheetname_dataframe))&lt;&gt;""</f>
        <v>1</v>
      </c>
      <c r="BQ556" s="35"/>
      <c r="BU556" s="14" t="s">
        <v>387</v>
      </c>
      <c r="BX556" s="16"/>
      <c r="BY556" s="16"/>
      <c r="BZ556" s="16"/>
      <c r="CA556" s="16"/>
      <c r="CB556" s="16"/>
      <c r="CC556" s="16"/>
      <c r="CD556" s="16"/>
      <c r="CE556" s="16"/>
      <c r="CF556" s="16"/>
      <c r="CN556" s="14">
        <f ca="1">IF(H556,IFERROR(IsVariableNameLegal(O556),0),0)</f>
        <v>0</v>
      </c>
      <c r="CO556" s="14" t="str">
        <f t="array" aca="1" ref="CO556" ca="1">IF(H556,IF(COUNTIF(INDIRECT(wew!$C$13),O556)&gt;1,TRIM(SUBSTITUTE(_xll.MCONCAT(IF((INDIRECT(wew!$C$13)=O556)*(COLUMN(INDIRECT(wew!$C$13))&lt;&gt;D556+1),-1+COLUMN(INDIRECT(wew!$C$13)),"")," "),"  "," ")),""),"")</f>
        <v/>
      </c>
      <c r="CP556" s="14" t="str">
        <f t="array" aca="1" ref="CP556" ca="1">IF(P556&lt;&gt;"",IF(LEN(P556)&gt;150,1,""),"")</f>
        <v/>
      </c>
      <c r="CQ556" s="14" t="str">
        <f t="array" aca="1" ref="CQ556" ca="1">IF(AND(H556,NOT(ster!$J$3)),IF(COUNTIF(INDIRECT(wew!$C$15),P556)&gt;1,TRIM(SUBSTITUTE(_xll.MCONCAT(IF((INDIRECT(wew!$C$15)=P556)*(COLUMN(INDIRECT(wew!$C$15))&lt;&gt;D556+1),-1+COLUMN(INDIRECT(wew!$C$15)),"")," "),"  "," ")),""),"")</f>
        <v/>
      </c>
      <c r="CR556" s="14" t="str">
        <f t="array" aca="1" ref="CR556" ca="1">IF(H556,IF(AND(W556&gt;0,AO556&lt;&gt;""),TRIM(SUBSTITUTE(_xll.MCONCAT(IFERROR(IF(ISNUMBER(INDIRECT(Q556)),IF((INDIRECT(ster!$D$14)&lt;&gt;"")*(INDIRECT(Q556)&lt;AO556),INDIRECT(ster!$D$14) &amp; ": " &amp;  SUBSTITUTE(IF( AV556,IFERROR(TEXT(INDIRECT(Q556),"rrrr-mm-dd") &amp;" (" &amp; INDIRECT(Q556) &amp;")",INDIRECT(Q556)),INDIRECT(Q556))," "," "),""),""),"")," "),"  "," ")),""),"")</f>
        <v/>
      </c>
      <c r="CS556" s="14" t="str">
        <f t="array" aca="1" ref="CS556" ca="1">IF(H556,IF(AND(W556&gt;0,AP556&lt;&gt;""),TRIM(SUBSTITUTE(_xll.MCONCAT(IFERROR(IF(ISNUMBER(INDIRECT(Q556)),IF((INDIRECT(ster!$D$14)&lt;&gt;"")*(INDIRECT(Q556)&gt;AP556),INDIRECT(ster!$D$14) &amp; ": " &amp;  SUBSTITUTE(IF( AV556,IFERROR(TEXT(INDIRECT(Q556),"rrrr-mm-dd")&amp;" (" &amp; INDIRECT(Q556) &amp;")",INDIRECT(Q556)),INDIRECT(Q556))," "," "),""),""),"")," "),"  "," ")),""),"")</f>
        <v/>
      </c>
      <c r="CT556" s="14" t="str">
        <f t="array" aca="1" ref="CT556" ca="1">IF(H556,IF(AND(N556&gt;0,AR556),TRIM(SUBSTITUTE(_xll.MCONCAT(IFERROR(IF(ISNUMBER(INDIRECT(Q556)),IF((INDIRECT(ster!$D$14)&lt;&gt;"")*(IFERROR(0*(MATCH(INDIRECT(Q556),INDIRECT(K556),0)&gt;0),1)),INDIRECT(ster!$D$14) &amp; ": " &amp;  SUBSTITUTE(IF( AV556,IFERROR(TEXT(INDIRECT(Q556),"rrrr-mm-dd")&amp;" (" &amp; INDIRECT(Q556) &amp;")",INDIRECT(Q556)),INDIRECT(Q556))," "," "),""),""),"")," "),"  "," ")),""),"")</f>
        <v/>
      </c>
      <c r="CU556" s="14" t="str">
        <f t="array" aca="1" ref="CU556" ca="1">IF(H556,IF(AND(V556&gt;0),TRIM(SUBSTITUTE(_xll.MCONCAT(IF((INDIRECT(ster!$D$14)&lt;&gt;"")*(IFERROR(0*(INDIRECT(Q556)&lt;&gt;""),1)),INDIRECT(ster!$D$14),"")," "),"  "," ")),""),"")</f>
        <v/>
      </c>
      <c r="CV556" s="14" t="str">
        <f t="array" aca="1" ref="CV556" ca="1">IF(H556,IF(AS556,
TRIM(SUBSTITUTE(_xll.MCONCAT(IF(
   (INDIRECT(ster!$D$14)&lt;&gt;"")*
   ((INDIRECT(Q556)="")+
      NOT(ISNUMBER(INDIRECT(Q556)))*
      NOT(ISERROR(MATCH(INDIRECT(Q556),INDIRECT(K556),0)))
    ),
      INDIRECT(ster!$D$14),
   "")," "),"  "," ")),
""),"")</f>
        <v/>
      </c>
      <c r="CW556" s="14" t="str">
        <f t="array" aca="1" ref="CW556" ca="1">IF(H556,IF(AND(AQ556),TRIM(SUBSTITUTE(_xll.MCONCAT(IFERROR(IF(ISNUMBER(INDIRECT(Q556)),IF((INDIRECT(ster!$D$14)&lt;&gt;"")*(INDIRECT(Q556)&lt;&gt;INT(INDIRECT(Q556))),INDIRECT(ster!$D$14) &amp; ": " &amp; INDIRECT(Q556),""),""),"")," "),"  "," ")),""),"")</f>
        <v/>
      </c>
      <c r="CX556" s="14" t="str">
        <f t="array" aca="1" ref="CX556" ca="1">IF(H556,IF(OR(AU556,AV556),TRIM(SUBSTITUTE(_xll.MCONCAT(IF((INDIRECT(ster!$D$14)&lt;&gt;"")*NOT(ISNUMBER(INDIRECT(Q556))),IF(ISERROR(MATCH(INDIRECT(Q556),INDIRECT(K556),0)),IFERROR(IF(INDIRECT(Q556)&lt;&gt;"",INDIRECT(ster!$D$14) &amp; ": " &amp; SUBSTITUTE(INDIRECT(Q556)," "," "),""),""),""),"")," "),"  "," ")),""),"")</f>
        <v/>
      </c>
      <c r="CY556" s="14" t="str">
        <f t="array" aca="1" ref="CY556" ca="1">IF(H556,IF(AE556,TRIM(SUBSTITUTE(_xll.MCONCAT(IF((INDIRECT(ster!$D$14)&lt;&gt;"")*IFERROR(NOT(INDIRECT(AF556)),FALSE),IF(ISERROR(MATCH(INDIRECT(Q556),INDIRECT(K556),0)),IFERROR(IF(INDIRECT(Q556)&lt;&gt;"",INDIRECT(ster!$D$14)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CZ556" s="14" t="str">
        <f t="array" aca="1" ref="CZ556" ca="1">IF(H556,IF(AH556,TRIM(SUBSTITUTE(_xll.MCONCAT(IF((INDIRECT(ster!$D$14)&lt;&gt;"")*IFERROR(NOT(INDIRECT(AI556)),FALSE),IF(ISERROR(MATCH(INDIRECT(Q556),INDIRECT(K556),0)),IFERROR(IF(INDIRECT(Q556)&lt;&gt;"",INDIRECT(ster!$D$14)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DC556" s="14" t="str">
        <f ca="1">SUBSTITUTE(SUBSTITUTE(SUBSTITUTE(SUBSTITUTE(_xll.MCONCAT(DG556:DS556,"■"),"■■","■"),"■■","■"),"■■","■"),"■■","■")</f>
        <v>■</v>
      </c>
      <c r="DD556" s="14" t="str">
        <f t="shared" ref="DD556" ca="1" si="9917">IF(MID(DC556,1,1)="■",MID(DC556,2,LEN(DC556)),DC556)</f>
        <v/>
      </c>
      <c r="DE556" s="14" t="str">
        <f t="shared" ref="DE556" ca="1" si="9918">IF(DD556&lt;&gt;"",IF(MID(DD556,LEN(DD556),1)="■",MID(DD556,1,LEN(DD556)-1),DD556),"")</f>
        <v/>
      </c>
      <c r="DF556" s="14" t="str">
        <f t="shared" ref="DF556" ca="1" si="9919">IFERROR(IF(DE556&lt;&gt;"",SUBSTITUTE(DE556,"■",". "),""),"##INTERNAL_ERROR")</f>
        <v/>
      </c>
      <c r="DG556" s="14" t="str">
        <f t="shared" ref="DG556" ca="1" si="9920">IF(CN556&lt;&gt;0,"Variable name don't comply with the naming convention","")</f>
        <v/>
      </c>
      <c r="DH556" s="14" t="str">
        <f t="shared" ref="DH556" ca="1" si="9921">IF(CO556&lt;&gt;"","Duplicated name. " &amp; IF(ISERROR(FIND(" ",CO556)),"Duplicate have index " &amp; CO556, "Duplicates have indices: "&amp;SUBSTITUTE(CO556," ",", ")),"")</f>
        <v/>
      </c>
      <c r="DI556" s="14" t="str">
        <f t="shared" ref="DI556" ca="1" si="9922">IF(CP556&lt;&gt;"","Variable label exceed length 150","")</f>
        <v/>
      </c>
      <c r="DJ556" s="14" t="str">
        <f t="shared" ref="DJ556" ca="1" si="9923">IF(CQ556&lt;&gt;"","Duplicated variable label. " &amp; IF(ISERROR(FIND(" ",CQ556)),"Duplicate have index " &amp; CQ556, "Duplicates have indices: "&amp;SUBSTITUTE(CQ556," ",", ")),"")</f>
        <v/>
      </c>
      <c r="DK556" s="14" t="str">
        <f t="shared" ref="DK556" ca="1" si="9924">IF(CR556&lt;&gt;"","The following cases have values below declared theorethical min: " &amp;SUBSTITUTE(CR556," ",", "),"")</f>
        <v/>
      </c>
      <c r="DL556" s="14" t="str">
        <f t="shared" ref="DL556" ca="1" si="9925">IF(CS556&lt;&gt;"","The following cases have values above declared theorethical max: " &amp;SUBSTITUTE(CS556," ",", "),"")</f>
        <v/>
      </c>
      <c r="DM556" s="14" t="str">
        <f t="shared" ref="DM556" ca="1" si="9926">IF(CT556&lt;&gt;"","There are some cases with values not explicitly declared in the labels dictionary: " &amp;SUBSTITUTE(CT556," ",", "),"")</f>
        <v/>
      </c>
      <c r="DN556" s="14" t="str">
        <f t="array" aca="1" ref="DN556" ca="1">IF(CU556&lt;&gt;"","There are errors in the entered values in the following cases: " &amp;SUBSTITUTE(CU556," ",", "),"")</f>
        <v/>
      </c>
      <c r="DO556" s="14" t="str">
        <f t="shared" ref="DO556" ca="1" si="9927">IF(CV556&lt;&gt;"","The following records are missing in this required field: " &amp;SUBSTITUTE(CV556," ",", "),"")</f>
        <v/>
      </c>
      <c r="DP556" s="14" t="str">
        <f t="shared" ref="DP556" ca="1" si="9928">IF(CW556&lt;&gt;"","The following cases have non-integer values: " &amp;SUBSTITUTE(CW556," ",", "),"")</f>
        <v/>
      </c>
      <c r="DQ556" s="14" t="str">
        <f t="shared" ref="DQ556" ca="1" si="9929">IF(CX556&lt;&gt;"","The following cases are non-numeric: " &amp;SUBSTITUTE(CX556," ",", "),"")</f>
        <v/>
      </c>
      <c r="DR556" s="14" t="str">
        <f t="shared" ref="DR556" ca="1" si="9930">IF(CY556&lt;&gt;"","In the following cases " &amp; P556 &amp; " " &amp; LOWER(MID(AG556,1,1)) &amp; MID(AG556,2,LEN(AG556)) &amp; ": " &amp;SUBSTITUTE(CY556," ",", "),"")</f>
        <v/>
      </c>
      <c r="DS556" s="14" t="str">
        <f t="shared" ref="DS556" ca="1" si="9931">IF(CZ556&lt;&gt;"","In the following cases " &amp; P556 &amp; " " &amp; LOWER(MID(AJ556,1,1)) &amp; MID(AJ556,2,LEN(AJ556)) &amp; ": " &amp;SUBSTITUTE(CZ556," ",", "),"")</f>
        <v/>
      </c>
      <c r="DZ556" s="14" t="b">
        <f t="shared" ref="DZ556" ca="1" si="9932">OR(ED556&lt;&gt;"",EF556&lt;&gt;"",EG556&lt;&gt;"")</f>
        <v>0</v>
      </c>
      <c r="EA556" s="14" t="str">
        <f t="shared" ref="EA556" ca="1" si="9933">IF(EB556&lt;&gt;"",G556 &amp; " (" &amp; F556 &amp; ")","")</f>
        <v>Order of specialist 1 that observed the patient (q_154a_1)</v>
      </c>
      <c r="EB556" s="14" t="str">
        <f t="shared" ref="EB556" ca="1" si="9934">IF(EE556&lt;&gt;"",EE556&amp;IF(ED556&lt;&gt;""," and "&amp;ED556,""),UPPER(MID(ED556,1,1)&amp;MID(ED556,2,LEN(ED556))))&amp; IF(OR(EF556&lt;&gt;"",EG556&lt;&gt;"")," and "&amp;IF(EF556&lt;&gt;"",LOWER(MID(EF556,1,1) &amp; MID(EF556,2,LEN(EF556))),"")&amp; IF(AND(EF556 &lt;&gt;"",EG556&lt;&gt;"")," and ","") &amp; IF(EG556&lt;&gt;"",LOWER(MID(EG556,1,1) &amp; MID(EG556,2,LEN(EG556))),""),"") &amp; IF(OR(EE556&lt;&gt;"",ED556&lt;&gt;"",EF556&lt;&gt;"",EG556&lt;&gt;""), ". ","")</f>
        <v xml:space="preserve">Values must be numeric. </v>
      </c>
      <c r="EC556" s="14" t="str">
        <f t="shared" ref="EC556" ca="1" si="9935">IF(EB556&lt;&gt;"",G556 &amp; " (" &amp; F556 &amp; "): " &amp; EB556,"")</f>
        <v xml:space="preserve">Order of specialist 1 that observed the patient (q_154a_1): Values must be numeric. </v>
      </c>
      <c r="ED556" s="14" t="str">
        <f t="shared" ref="ED556" ca="1" si="9936">IF(H556,IF(W556&gt;0,IF(AND(AO556&lt;&gt;"",AP556&lt;&gt;""),"each value must be between " &amp; IF( AV556,IFERROR(TEXT(AO556,"rrrr-mm-dd") &amp;" (" &amp; AO556 &amp;")",AO556),AO556) &amp; " and " &amp; IF( AV556,IFERROR(TEXT(AP556,"rrrr-mm-dd") &amp;" (" &amp; AP556 &amp;")",AP556),AP556),IF(AO556&lt;&gt;"","each value must be above " &amp; IF( AV556,IFERROR(TEXT(AO556,"rrrr-mm-dd") &amp;" (" &amp; AO556 &amp;")",AO556),AO556), IF(AP556&lt;&gt;"","each value must be below " &amp; IF( AV556,IFERROR(TEXT(AP556,"rrrr-mm-dd") &amp;" (" &amp; AP556 &amp;")",AP556),AP556),""))),""),"")</f>
        <v/>
      </c>
      <c r="EE556" s="14" t="str">
        <f t="shared" ref="EE556" ca="1" si="9937">IF(H556,IF(OR(AQ556,AU556,AV556,AS556,AR556),
   "Values must be" &amp;
   IF(AR556," limited to predefinied list", IF(AQ556, " integers",IF(OR(AU556,AV556)," numeric",""))) &amp;
   IF(AS556,IF(OR(AR556,AQ556,AU556,AV556), " and ","") &amp; "non-missing",""),
""),"")</f>
        <v>Values must be numeric</v>
      </c>
      <c r="EF556" s="14" t="str">
        <f t="shared" ref="EF556" ca="1" si="9938">IF($H556,AG556,"")</f>
        <v/>
      </c>
      <c r="EG556" s="14" t="str">
        <f t="shared" ref="EG556" ca="1" si="9939">IF($H556,AJ556,"")</f>
        <v/>
      </c>
      <c r="EM556" s="14" t="b">
        <f t="shared" ref="EM556" ca="1" si="9940">OR(EC556&lt;&gt;"",DF556&lt;&gt;"")</f>
        <v>1</v>
      </c>
      <c r="EN556" s="14">
        <f t="shared" ref="EN556" ca="1" si="9941">IF(EM556,C556,"")</f>
        <v>524</v>
      </c>
      <c r="EO556" s="14" t="str">
        <f t="shared" ref="EO556" ca="1" si="9942">IF(EM556,F556,"")</f>
        <v>q_154a_1</v>
      </c>
      <c r="EP556" s="14" t="str">
        <f t="shared" ref="EP556" ca="1" si="9943">EC556</f>
        <v xml:space="preserve">Order of specialist 1 that observed the patient (q_154a_1): Values must be numeric. </v>
      </c>
      <c r="EQ556" s="14" t="str">
        <f t="shared" ref="EQ556" ca="1" si="9944">DF556</f>
        <v/>
      </c>
    </row>
    <row r="557" spans="2:147" s="14" customFormat="1">
      <c r="B557" s="14" t="str">
        <f t="shared" ca="1" si="9795"/>
        <v/>
      </c>
      <c r="C557" s="14">
        <f t="shared" ca="1" si="9796"/>
        <v>525</v>
      </c>
      <c r="D557" s="14">
        <f t="shared" si="9797"/>
        <v>555</v>
      </c>
      <c r="E557" s="14" t="str">
        <f t="shared" ca="1" si="9798"/>
        <v>N</v>
      </c>
      <c r="F557" s="14" t="str">
        <f t="shared" ca="1" si="9799"/>
        <v>q_154b_1</v>
      </c>
      <c r="G557" s="14" t="str">
        <f t="shared" ca="1" si="9800"/>
        <v>What specialist 1 observed the patient</v>
      </c>
      <c r="H557" s="14" t="b">
        <f t="shared" ca="1" si="9801"/>
        <v>1</v>
      </c>
      <c r="I557" s="14" t="str">
        <f ca="1">IF($H557,ADDRESS(3,(D557+1)*2-1,4,,"["&amp;wew!$G$7&amp;"]"&amp;_sheetname_labels)&amp;":"&amp;ADDRESS(2+ster!$B$20,(D557+1)*2-1,4),"")</f>
        <v>[DBTemplate.xlsm]labels!APS3:APS61</v>
      </c>
      <c r="J557" s="14">
        <f t="array" aca="1" ref="J557" ca="1">IF(H557,MAX(0,MAX(IF(INDIRECT(I557)&lt;&gt;"",ROW(INDIRECT(I557)),""))-2),"")</f>
        <v>16</v>
      </c>
      <c r="K557" s="14" t="str">
        <f ca="1">IF($H557,IF($J557&gt;0,ADDRESS(3,(D557+1)*2-1,4,,"["&amp;wew!$G$7&amp;"]"&amp;_sheetname_labels)&amp;":"&amp;ADDRESS(2+J557,(D557+1)*2-1,4),""),"")</f>
        <v>[DBTemplate.xlsm]labels!APS3:APS18</v>
      </c>
      <c r="L557" s="14" t="str">
        <f ca="1">IF($H557,IF($J557&gt;0,ADDRESS(3,(D557+1)*2,4,,"["&amp;wew!$G$7&amp;"]"&amp;_sheetname_labels)&amp;":"&amp;ADDRESS(2+J557,(D557+1)*2,4),""),"")</f>
        <v>[DBTemplate.xlsm]labels!APT3:APT18</v>
      </c>
      <c r="M557" s="14">
        <f t="shared" ca="1" si="9802"/>
        <v>0</v>
      </c>
      <c r="N557" s="14">
        <f t="shared" ca="1" si="9803"/>
        <v>16</v>
      </c>
      <c r="O557" s="14" t="str">
        <f t="shared" ca="1" si="9804"/>
        <v>q_154b_1</v>
      </c>
      <c r="P557" s="14" t="str">
        <f t="shared" ca="1" si="9805"/>
        <v>What specialist 1 observed the patient</v>
      </c>
      <c r="Q557" s="14" t="str">
        <f ca="1">IF($BP557,ADDRESS(3,D557+1,4,,"["&amp;wew!$G$7&amp;"]"&amp;_sheetname_dataframe)&amp;":"&amp;ADDRESS(2+ster!$C$14,D557+1,4),"")</f>
        <v>[DBTemplate.xlsm]data_frame!UJ3:UJ3</v>
      </c>
      <c r="R557" s="14" t="str">
        <f>IF($BP557,IF(MID(_xll.FORMULATEXT(INDEX(INDIRECT(Q557),1)),1,1)="=", _xll.FORMULATEXT(INDEX(INDIRECT(Q557),1),2,TRUE),""),"")</f>
        <v/>
      </c>
      <c r="S557" s="14">
        <f t="array" aca="1" ref="S557" ca="1">IF(H557,SUM(IF((IFERROR(INDIRECT(Q557)&lt;&gt;"",FALSE))*(INDIRECT(ster!$D$14)&lt;&gt;""),1,0)),"")</f>
        <v>0</v>
      </c>
      <c r="T557" s="14">
        <f t="array" aca="1" ref="T557" ca="1">IF(H557,IF(M557&gt;0,SUM(IFERROR(1*(MATCH(INDIRECT(Q557),INDIRECT(K557),0)&gt;0),0)*(INDIRECT(ster!$D$14)&lt;&gt;"")*NOT(ISNUMBER(INDIRECT(Q557)))),0),"")</f>
        <v>0</v>
      </c>
      <c r="U557" s="14">
        <f t="array" aca="1" ref="U557" ca="1">IF(H557,SUM((IFERROR(INDIRECT(Q557)="",FALSE))*(INDIRECT(ster!$D$14)&lt;&gt;"")),"")</f>
        <v>1</v>
      </c>
      <c r="V557" s="14">
        <f t="array" aca="1" ref="V557" ca="1">IF(H557,SUM((IFERROR(INDIRECT(Q557)="#ąś",TRUE))*(INDIRECT(ster!$D$14)&lt;&gt;"")),"")</f>
        <v>0</v>
      </c>
      <c r="W557" s="14">
        <f t="array" aca="1" ref="W557" ca="1">IF(H557,SUM(ISNUMBER(INDIRECT(Q557))*(INDIRECT(ster!$D$14)&lt;&gt;"")),"")</f>
        <v>0</v>
      </c>
      <c r="X557" s="14" t="str">
        <f t="array" aca="1" ref="X557" ca="1">IF(AND(H557,W557&gt;0),IF(wew!$B$3,MIN(IF((INDIRECT(ster!$D$14)&lt;&gt;"")*IFERROR(INDIRECT($Q557)&lt;&gt;"",FALSE),IFERROR(INDIRECT($Q557),"X"),"X")),"&lt;włącz podświetlanie wartości&gt;"),"—")</f>
        <v>—</v>
      </c>
      <c r="Y557" s="14" t="str">
        <f t="array" aca="1" ref="Y557" ca="1">IF(AND(H557,W557&gt;0),IF(wew!$B$3,MAX(IF((INDIRECT(ster!$D$14)&lt;&gt;"")*IFERROR(INDIRECT($Q557)&lt;&gt;"",FALSE),IFERROR(INDIRECT($Q557),"X"),"X")),"&lt;włącz podświetlanie wartości&gt;"),"—")</f>
        <v>—</v>
      </c>
      <c r="Z557" s="14">
        <f t="shared" ca="1" si="9806"/>
        <v>0</v>
      </c>
      <c r="AA557" s="12" t="str">
        <f t="shared" ca="1" si="9807"/>
        <v>—</v>
      </c>
      <c r="AB557" s="17">
        <f t="array" aca="1" ref="AB557" ca="1">IF(H557,IF(W557&gt;0,SUM((INDIRECT(ster!$D$14)&lt;&gt;"")*IFERROR((INDIRECT(Q557)&lt;&gt;"")*(INDIRECT(Q557)=INT(INDIRECT(Q557))),0)),0),"")</f>
        <v>0</v>
      </c>
      <c r="AC557" s="17">
        <f t="array" aca="1" ref="AC557" ca="1">IF(H557,W557-AB557,"")</f>
        <v>0</v>
      </c>
      <c r="AD557" s="17">
        <f t="shared" ca="1" si="9808"/>
        <v>1</v>
      </c>
      <c r="AE557" s="17" t="b">
        <f t="shared" ca="1" si="9809"/>
        <v>0</v>
      </c>
      <c r="AF557" s="17" t="str">
        <f ca="1">IF(AE557,IF($H557,ADDRESS(3,D557+2,4,,"["&amp;wew!$G$7&amp;"]"&amp;_sheetname_dataframe)&amp;":"&amp;ADDRESS(2+ster!$C$14,D557+2,4),""),"")</f>
        <v/>
      </c>
      <c r="AG557" s="17" t="str">
        <f t="shared" ca="1" si="9810"/>
        <v/>
      </c>
      <c r="AH557" s="17" t="b">
        <f t="shared" ca="1" si="9811"/>
        <v>0</v>
      </c>
      <c r="AI557" s="17" t="str">
        <f ca="1">IF(AH557,IF($H557,ADDRESS(3,D557+3,4,,"["&amp;wew!$G$7&amp;"]"&amp;_sheetname_dataframe)&amp;":"&amp;ADDRESS(2+ster!$C$14,D557+3,4),""),"")</f>
        <v/>
      </c>
      <c r="AJ557" s="17" t="str">
        <f t="shared" ca="1" si="9812"/>
        <v/>
      </c>
      <c r="AK557" s="17" t="b">
        <f t="shared" ca="1" si="9813"/>
        <v>0</v>
      </c>
      <c r="AL557" s="17" t="b">
        <f t="shared" ca="1" si="9814"/>
        <v>0</v>
      </c>
      <c r="AM557" s="17" t="b">
        <f t="shared" ca="1" si="9815"/>
        <v>0</v>
      </c>
      <c r="AN557" s="17">
        <f t="shared" ca="1" si="9816"/>
        <v>0</v>
      </c>
      <c r="AO557" s="24" t="str">
        <f t="shared" ca="1" si="9817"/>
        <v/>
      </c>
      <c r="AP557" s="24" t="str">
        <f t="shared" ca="1" si="9818"/>
        <v/>
      </c>
      <c r="AQ557" s="17" t="b">
        <f t="shared" ca="1" si="9819"/>
        <v>0</v>
      </c>
      <c r="AR557" s="17" t="b">
        <f t="shared" ca="1" si="9820"/>
        <v>0</v>
      </c>
      <c r="AS557" s="17" t="b">
        <f t="shared" ca="1" si="9821"/>
        <v>0</v>
      </c>
      <c r="AT557" s="17" t="b">
        <f t="shared" ca="1" si="9822"/>
        <v>0</v>
      </c>
      <c r="AU557" s="17" t="b">
        <f t="shared" ca="1" si="9823"/>
        <v>1</v>
      </c>
      <c r="AV557" s="17" t="b">
        <f t="shared" ca="1" si="9824"/>
        <v>0</v>
      </c>
      <c r="AW557" s="17" t="b">
        <f t="shared" ca="1" si="9825"/>
        <v>0</v>
      </c>
      <c r="AX557" s="14" t="b">
        <f t="array" aca="1" ref="AX557" ca="1">IF(H557,N557&gt;0,"")</f>
        <v>1</v>
      </c>
      <c r="AY557" s="17" t="str">
        <f t="shared" ca="1" si="9826"/>
        <v>C3:C18</v>
      </c>
      <c r="AZ557" s="17" t="b">
        <f t="array" aca="1" ref="AZ557" ca="1">IF(AY557&lt;&gt;"",SUM(1*ISERROR(MATCH(INDIRECT(AY557),INDIRECT(K557),0)))=0,"")</f>
        <v>1</v>
      </c>
      <c r="BA557" s="17" t="b">
        <f t="shared" ca="1" si="9827"/>
        <v>1</v>
      </c>
      <c r="BB557" s="17" t="b">
        <v>0</v>
      </c>
      <c r="BC557" s="17" t="b">
        <f t="shared" ca="1" si="9828"/>
        <v>1</v>
      </c>
      <c r="BD557" s="17" t="b">
        <f t="shared" ca="1" si="9829"/>
        <v>0</v>
      </c>
      <c r="BE557" s="17" t="b">
        <f t="shared" ca="1" si="9830"/>
        <v>0</v>
      </c>
      <c r="BF557" s="17" t="b">
        <f t="shared" ca="1" si="9831"/>
        <v>0</v>
      </c>
      <c r="BG557" s="17" t="b">
        <f t="shared" ca="1" si="9832"/>
        <v>0</v>
      </c>
      <c r="BH557" s="17" t="b">
        <f t="shared" ca="1" si="9833"/>
        <v>1</v>
      </c>
      <c r="BI557" s="17">
        <f t="shared" ca="1" si="9834"/>
        <v>2</v>
      </c>
      <c r="BJ557" s="17" t="b">
        <f t="shared" ca="1" si="9835"/>
        <v>0</v>
      </c>
      <c r="BK557" s="17" t="str">
        <f t="shared" ca="1" si="9836"/>
        <v/>
      </c>
      <c r="BL557" s="17" t="str">
        <f t="shared" ca="1" si="9837"/>
        <v/>
      </c>
      <c r="BM557" s="17" t="str">
        <f t="shared" ca="1" si="9838"/>
        <v>F</v>
      </c>
      <c r="BN557" s="17" t="str">
        <f t="shared" ca="1" si="9839"/>
        <v>F</v>
      </c>
      <c r="BO557" s="17" t="str">
        <f t="shared" ca="1" si="9840"/>
        <v>N</v>
      </c>
      <c r="BP557" s="14" t="b">
        <f t="shared" ca="1" si="9841"/>
        <v>1</v>
      </c>
      <c r="BQ557" s="35"/>
      <c r="BX557" s="16"/>
      <c r="BY557" s="16"/>
      <c r="BZ557" s="16"/>
      <c r="CA557" s="16"/>
      <c r="CB557" s="16"/>
      <c r="CC557" s="16"/>
      <c r="CD557" s="16"/>
      <c r="CE557" s="16"/>
      <c r="CF557" s="16"/>
      <c r="CN557" s="14">
        <f ca="1">IF(H557,IFERROR(IsVariableNameLegal(O557),0),0)</f>
        <v>0</v>
      </c>
      <c r="CO557" s="14" t="str">
        <f t="array" aca="1" ref="CO557" ca="1">IF(H557,IF(COUNTIF(INDIRECT(wew!$C$13),O557)&gt;1,TRIM(SUBSTITUTE(_xll.MCONCAT(IF((INDIRECT(wew!$C$13)=O557)*(COLUMN(INDIRECT(wew!$C$13))&lt;&gt;D557+1),-1+COLUMN(INDIRECT(wew!$C$13)),"")," "),"  "," ")),""),"")</f>
        <v/>
      </c>
      <c r="CP557" s="14" t="str">
        <f t="array" aca="1" ref="CP557" ca="1">IF(P557&lt;&gt;"",IF(LEN(P557)&gt;150,1,""),"")</f>
        <v/>
      </c>
      <c r="CQ557" s="14" t="str">
        <f t="array" aca="1" ref="CQ557" ca="1">IF(AND(H557,NOT(ster!$J$3)),IF(COUNTIF(INDIRECT(wew!$C$15),P557)&gt;1,TRIM(SUBSTITUTE(_xll.MCONCAT(IF((INDIRECT(wew!$C$15)=P557)*(COLUMN(INDIRECT(wew!$C$15))&lt;&gt;D557+1),-1+COLUMN(INDIRECT(wew!$C$15)),"")," "),"  "," ")),""),"")</f>
        <v/>
      </c>
      <c r="CR557" s="14" t="str">
        <f t="array" aca="1" ref="CR557" ca="1">IF(H557,IF(AND(W557&gt;0,AO557&lt;&gt;""),TRIM(SUBSTITUTE(_xll.MCONCAT(IFERROR(IF(ISNUMBER(INDIRECT(Q557)),IF((INDIRECT(ster!$D$14)&lt;&gt;"")*(INDIRECT(Q557)&lt;AO557),INDIRECT(ster!$D$14) &amp; ": " &amp;  SUBSTITUTE(IF( AV557,IFERROR(TEXT(INDIRECT(Q557),"rrrr-mm-dd") &amp;" (" &amp; INDIRECT(Q557) &amp;")",INDIRECT(Q557)),INDIRECT(Q557))," "," "),""),""),"")," "),"  "," ")),""),"")</f>
        <v/>
      </c>
      <c r="CS557" s="14" t="str">
        <f t="array" aca="1" ref="CS557" ca="1">IF(H557,IF(AND(W557&gt;0,AP557&lt;&gt;""),TRIM(SUBSTITUTE(_xll.MCONCAT(IFERROR(IF(ISNUMBER(INDIRECT(Q557)),IF((INDIRECT(ster!$D$14)&lt;&gt;"")*(INDIRECT(Q557)&gt;AP557),INDIRECT(ster!$D$14) &amp; ": " &amp;  SUBSTITUTE(IF( AV557,IFERROR(TEXT(INDIRECT(Q557),"rrrr-mm-dd")&amp;" (" &amp; INDIRECT(Q557) &amp;")",INDIRECT(Q557)),INDIRECT(Q557))," "," "),""),""),"")," "),"  "," ")),""),"")</f>
        <v/>
      </c>
      <c r="CT557" s="14" t="str">
        <f t="array" aca="1" ref="CT557" ca="1">IF(H557,IF(AND(N557&gt;0,AR557),TRIM(SUBSTITUTE(_xll.MCONCAT(IFERROR(IF(ISNUMBER(INDIRECT(Q557)),IF((INDIRECT(ster!$D$14)&lt;&gt;"")*(IFERROR(0*(MATCH(INDIRECT(Q557),INDIRECT(K557),0)&gt;0),1)),INDIRECT(ster!$D$14) &amp; ": " &amp;  SUBSTITUTE(IF( AV557,IFERROR(TEXT(INDIRECT(Q557),"rrrr-mm-dd")&amp;" (" &amp; INDIRECT(Q557) &amp;")",INDIRECT(Q557)),INDIRECT(Q557))," "," "),""),""),"")," "),"  "," ")),""),"")</f>
        <v/>
      </c>
      <c r="CU557" s="14" t="str">
        <f t="array" aca="1" ref="CU557" ca="1">IF(H557,IF(AND(V557&gt;0),TRIM(SUBSTITUTE(_xll.MCONCAT(IF((INDIRECT(ster!$D$14)&lt;&gt;"")*(IFERROR(0*(INDIRECT(Q557)&lt;&gt;""),1)),INDIRECT(ster!$D$14),"")," "),"  "," ")),""),"")</f>
        <v/>
      </c>
      <c r="CV557" s="14" t="str">
        <f t="array" aca="1" ref="CV557" ca="1">IF(H557,IF(AS557,
TRIM(SUBSTITUTE(_xll.MCONCAT(IF(
   (INDIRECT(ster!$D$14)&lt;&gt;"")*
   ((INDIRECT(Q557)="")+
      NOT(ISNUMBER(INDIRECT(Q557)))*
      NOT(ISERROR(MATCH(INDIRECT(Q557),INDIRECT(K557),0)))
    ),
      INDIRECT(ster!$D$14),
   "")," "),"  "," ")),
""),"")</f>
        <v/>
      </c>
      <c r="CW557" s="14" t="str">
        <f t="array" aca="1" ref="CW557" ca="1">IF(H557,IF(AND(AQ557),TRIM(SUBSTITUTE(_xll.MCONCAT(IFERROR(IF(ISNUMBER(INDIRECT(Q557)),IF((INDIRECT(ster!$D$14)&lt;&gt;"")*(INDIRECT(Q557)&lt;&gt;INT(INDIRECT(Q557))),INDIRECT(ster!$D$14) &amp; ": " &amp; INDIRECT(Q557),""),""),"")," "),"  "," ")),""),"")</f>
        <v/>
      </c>
      <c r="CX557" s="14" t="str">
        <f t="array" aca="1" ref="CX557" ca="1">IF(H557,IF(OR(AU557,AV557),TRIM(SUBSTITUTE(_xll.MCONCAT(IF((INDIRECT(ster!$D$14)&lt;&gt;"")*NOT(ISNUMBER(INDIRECT(Q557))),IF(ISERROR(MATCH(INDIRECT(Q557),INDIRECT(K557),0)),IFERROR(IF(INDIRECT(Q557)&lt;&gt;"",INDIRECT(ster!$D$14) &amp; ": " &amp; SUBSTITUTE(INDIRECT(Q557)," "," "),""),""),""),"")," "),"  "," ")),""),"")</f>
        <v/>
      </c>
      <c r="CY557" s="14" t="str">
        <f t="array" aca="1" ref="CY557" ca="1">IF(H557,IF(AE557,TRIM(SUBSTITUTE(_xll.MCONCAT(IF((INDIRECT(ster!$D$14)&lt;&gt;"")*IFERROR(NOT(INDIRECT(AF557)),FALSE),IF(ISERROR(MATCH(INDIRECT(Q557),INDIRECT(K557),0)),IFERROR(IF(INDIRECT(Q557)&lt;&gt;"",INDIRECT(ster!$D$14)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CZ557" s="14" t="str">
        <f t="array" aca="1" ref="CZ557" ca="1">IF(H557,IF(AH557,TRIM(SUBSTITUTE(_xll.MCONCAT(IF((INDIRECT(ster!$D$14)&lt;&gt;"")*IFERROR(NOT(INDIRECT(AI557)),FALSE),IF(ISERROR(MATCH(INDIRECT(Q557),INDIRECT(K557),0)),IFERROR(IF(INDIRECT(Q557)&lt;&gt;"",INDIRECT(ster!$D$14)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DC557" s="14" t="str">
        <f ca="1">SUBSTITUTE(SUBSTITUTE(SUBSTITUTE(SUBSTITUTE(_xll.MCONCAT(DG557:DS557,"■"),"■■","■"),"■■","■"),"■■","■"),"■■","■")</f>
        <v>■</v>
      </c>
      <c r="DD557" s="14" t="str">
        <f t="shared" ca="1" si="9842"/>
        <v/>
      </c>
      <c r="DE557" s="14" t="str">
        <f t="shared" ca="1" si="9843"/>
        <v/>
      </c>
      <c r="DF557" s="14" t="str">
        <f t="shared" ca="1" si="9844"/>
        <v/>
      </c>
      <c r="DG557" s="14" t="str">
        <f t="shared" ca="1" si="9845"/>
        <v/>
      </c>
      <c r="DH557" s="14" t="str">
        <f t="shared" ca="1" si="9846"/>
        <v/>
      </c>
      <c r="DI557" s="14" t="str">
        <f t="shared" ca="1" si="9847"/>
        <v/>
      </c>
      <c r="DJ557" s="14" t="str">
        <f t="shared" ca="1" si="9848"/>
        <v/>
      </c>
      <c r="DK557" s="14" t="str">
        <f t="shared" ca="1" si="9849"/>
        <v/>
      </c>
      <c r="DL557" s="14" t="str">
        <f t="shared" ca="1" si="9850"/>
        <v/>
      </c>
      <c r="DM557" s="14" t="str">
        <f t="shared" ca="1" si="9851"/>
        <v/>
      </c>
      <c r="DN557" s="14" t="str">
        <f t="array" aca="1" ref="DN557" ca="1">IF(CU557&lt;&gt;"","There are errors in the entered values in the following cases: " &amp;SUBSTITUTE(CU557," ",", "),"")</f>
        <v/>
      </c>
      <c r="DO557" s="14" t="str">
        <f t="shared" ca="1" si="9852"/>
        <v/>
      </c>
      <c r="DP557" s="14" t="str">
        <f t="shared" ca="1" si="9853"/>
        <v/>
      </c>
      <c r="DQ557" s="14" t="str">
        <f t="shared" ca="1" si="9854"/>
        <v/>
      </c>
      <c r="DR557" s="14" t="str">
        <f t="shared" ca="1" si="9855"/>
        <v/>
      </c>
      <c r="DS557" s="14" t="str">
        <f t="shared" ca="1" si="9856"/>
        <v/>
      </c>
      <c r="DZ557" s="14" t="b">
        <f t="shared" ca="1" si="9857"/>
        <v>0</v>
      </c>
      <c r="EA557" s="14" t="str">
        <f t="shared" ca="1" si="9858"/>
        <v>What specialist 1 observed the patient (q_154b_1)</v>
      </c>
      <c r="EB557" s="14" t="str">
        <f t="shared" ca="1" si="9859"/>
        <v xml:space="preserve">Values must be numeric. </v>
      </c>
      <c r="EC557" s="14" t="str">
        <f t="shared" ca="1" si="9860"/>
        <v xml:space="preserve">What specialist 1 observed the patient (q_154b_1): Values must be numeric. </v>
      </c>
      <c r="ED557" s="14" t="str">
        <f t="shared" ca="1" si="9861"/>
        <v/>
      </c>
      <c r="EE557" s="14" t="str">
        <f t="shared" ca="1" si="9862"/>
        <v>Values must be numeric</v>
      </c>
      <c r="EF557" s="14" t="str">
        <f t="shared" ca="1" si="9863"/>
        <v/>
      </c>
      <c r="EG557" s="14" t="str">
        <f t="shared" ca="1" si="9864"/>
        <v/>
      </c>
      <c r="EM557" s="14" t="b">
        <f t="shared" ca="1" si="9865"/>
        <v>1</v>
      </c>
      <c r="EN557" s="14">
        <f t="shared" ca="1" si="9866"/>
        <v>525</v>
      </c>
      <c r="EO557" s="14" t="str">
        <f t="shared" ca="1" si="9867"/>
        <v>q_154b_1</v>
      </c>
      <c r="EP557" s="14" t="str">
        <f t="shared" ca="1" si="9868"/>
        <v xml:space="preserve">What specialist 1 observed the patient (q_154b_1): Values must be numeric. </v>
      </c>
      <c r="EQ557" s="14" t="str">
        <f t="shared" ca="1" si="9869"/>
        <v/>
      </c>
    </row>
    <row r="558" spans="2:147" s="14" customFormat="1">
      <c r="B558" s="14" t="str">
        <f t="shared" ref="B558" ca="1" si="9945">DF558</f>
        <v/>
      </c>
      <c r="C558" s="14">
        <f t="shared" ref="C558" ca="1" si="9946">IF(OFFSET(B558,-1,COLUMN(VariableExists)-2),OFFSET(B558,-1,1)+1,OFFSET(B558,-1,1))</f>
        <v>526</v>
      </c>
      <c r="D558" s="14">
        <f t="shared" ref="D558" si="9947">ROW(A558)-2</f>
        <v>556</v>
      </c>
      <c r="E558" s="14" t="str">
        <f t="shared" ref="E558" ca="1" si="9948">IF(OR(G558="",ROW(G558)=2),"",IF(Z558&gt;0,"S",IF(AX558,IF(J558=2,"D","N"),"I")))</f>
        <v>I</v>
      </c>
      <c r="F558" s="14" t="str">
        <f t="shared" ref="F558" ca="1" si="9949">IF(H558,O558,"")</f>
        <v>q_154c_1</v>
      </c>
      <c r="G558" s="14" t="str">
        <f t="shared" ref="G558" ca="1" si="9950">IF(H558,P558,"")</f>
        <v>Other type of specialist 1 that observed the patient</v>
      </c>
      <c r="H558" s="14" t="b">
        <f t="shared" ref="H558" ca="1" si="9951">IF(INDIRECT(ADDRESS(2,D558+1,,,_sheetname_dataframe))="",FALSE,MID(INDIRECT(ADDRESS(2,D558+1,,,_sheetname_dataframe)),1,1)&lt;&gt;".")</f>
        <v>1</v>
      </c>
      <c r="I558" s="14" t="str">
        <f ca="1">IF($H558,ADDRESS(3,(D558+1)*2-1,4,,"["&amp;wew!$G$7&amp;"]"&amp;_sheetname_labels)&amp;":"&amp;ADDRESS(2+ster!$B$20,(D558+1)*2-1,4),"")</f>
        <v>[DBTemplate.xlsm]labels!APU3:APU61</v>
      </c>
      <c r="J558" s="14">
        <f t="array" aca="1" ref="J558" ca="1">IF(H558,MAX(0,MAX(IF(INDIRECT(I558)&lt;&gt;"",ROW(INDIRECT(I558)),""))-2),"")</f>
        <v>0</v>
      </c>
      <c r="K558" s="14" t="str">
        <f ca="1">IF($H558,IF($J558&gt;0,ADDRESS(3,(D558+1)*2-1,4,,"["&amp;wew!$G$7&amp;"]"&amp;_sheetname_labels)&amp;":"&amp;ADDRESS(2+J558,(D558+1)*2-1,4),""),"")</f>
        <v/>
      </c>
      <c r="L558" s="14" t="str">
        <f ca="1">IF($H558,IF($J558&gt;0,ADDRESS(3,(D558+1)*2,4,,"["&amp;wew!$G$7&amp;"]"&amp;_sheetname_labels)&amp;":"&amp;ADDRESS(2+J558,(D558+1)*2,4),""),"")</f>
        <v/>
      </c>
      <c r="M558" s="14">
        <f t="shared" ref="M558" ca="1" si="9952">IF($H558,IF(J558&gt;0,COUNTA(INDIRECT(K558))-COUNT(INDIRECT(K558)),0),"")</f>
        <v>0</v>
      </c>
      <c r="N558" s="14">
        <f t="shared" ref="N558" ca="1" si="9953">IF(H558,J558-M558,"")</f>
        <v>0</v>
      </c>
      <c r="O558" s="14" t="str">
        <f t="shared" ref="O558" ca="1" si="9954">IF(INDIRECT(ADDRESS(2,D558+1,,,_sheetname_dataframe))="","",INDIRECT(ADDRESS(2,D558+1,,,_sheetname_dataframe)))</f>
        <v>q_154c_1</v>
      </c>
      <c r="P558" s="14" t="str">
        <f t="shared" ref="P558" ca="1" si="9955">IF(H558,IF(INDIRECT(ADDRESS(1,D558+1,,,_sheetname_dataframe))="","",INDIRECT(ADDRESS(1,D558+1,,,_sheetname_dataframe))),"")</f>
        <v>Other type of specialist 1 that observed the patient</v>
      </c>
      <c r="Q558" s="14" t="str">
        <f ca="1">IF($BP558,ADDRESS(3,D558+1,4,,"["&amp;wew!$G$7&amp;"]"&amp;_sheetname_dataframe)&amp;":"&amp;ADDRESS(2+ster!$C$14,D558+1,4),"")</f>
        <v>[DBTemplate.xlsm]data_frame!UK3:UK3</v>
      </c>
      <c r="R558" s="14" t="str">
        <f>IF($BP558,IF(MID(_xll.FORMULATEXT(INDEX(INDIRECT(Q558),1)),1,1)="=", _xll.FORMULATEXT(INDEX(INDIRECT(Q558),1),2,TRUE),""),"")</f>
        <v/>
      </c>
      <c r="S558" s="14">
        <f t="array" aca="1" ref="S558" ca="1">IF(H558,SUM(IF((IFERROR(INDIRECT(Q558)&lt;&gt;"",FALSE))*(INDIRECT(ster!$D$14)&lt;&gt;""),1,0)),"")</f>
        <v>0</v>
      </c>
      <c r="T558" s="14">
        <f t="array" aca="1" ref="T558" ca="1">IF(H558,IF(M558&gt;0,SUM(IFERROR(1*(MATCH(INDIRECT(Q558),INDIRECT(K558),0)&gt;0),0)*(INDIRECT(ster!$D$14)&lt;&gt;"")*NOT(ISNUMBER(INDIRECT(Q558)))),0),"")</f>
        <v>0</v>
      </c>
      <c r="U558" s="14">
        <f t="array" aca="1" ref="U558" ca="1">IF(H558,SUM((IFERROR(INDIRECT(Q558)="",FALSE))*(INDIRECT(ster!$D$14)&lt;&gt;"")),"")</f>
        <v>1</v>
      </c>
      <c r="V558" s="14">
        <f t="array" aca="1" ref="V558" ca="1">IF(H558,SUM((IFERROR(INDIRECT(Q558)="#ąś",TRUE))*(INDIRECT(ster!$D$14)&lt;&gt;"")),"")</f>
        <v>0</v>
      </c>
      <c r="W558" s="14">
        <f t="array" aca="1" ref="W558" ca="1">IF(H558,SUM(ISNUMBER(INDIRECT(Q558))*(INDIRECT(ster!$D$14)&lt;&gt;"")),"")</f>
        <v>0</v>
      </c>
      <c r="X558" s="14" t="str">
        <f t="array" aca="1" ref="X558" ca="1">IF(AND(H558,W558&gt;0),IF(wew!$B$3,MIN(IF((INDIRECT(ster!$D$14)&lt;&gt;"")*IFERROR(INDIRECT($Q558)&lt;&gt;"",FALSE),IFERROR(INDIRECT($Q558),"X"),"X")),"&lt;włącz podświetlanie wartości&gt;"),"—")</f>
        <v>—</v>
      </c>
      <c r="Y558" s="14" t="str">
        <f t="array" aca="1" ref="Y558" ca="1">IF(AND(H558,W558&gt;0),IF(wew!$B$3,MAX(IF((INDIRECT(ster!$D$14)&lt;&gt;"")*IFERROR(INDIRECT($Q558)&lt;&gt;"",FALSE),IFERROR(INDIRECT($Q558),"X"),"X")),"&lt;włącz podświetlanie wartości&gt;"),"—")</f>
        <v>—</v>
      </c>
      <c r="Z558" s="14">
        <f t="shared" ref="Z558" ca="1" si="9956">IF(H558,S558-T558-W558,"")</f>
        <v>0</v>
      </c>
      <c r="AA558" s="12" t="str">
        <f t="shared" ref="AA558" ca="1" si="9957">IF(H558,IF(S558&gt;0,W558/(S558),"—"),"")</f>
        <v>—</v>
      </c>
      <c r="AB558" s="17">
        <f t="array" aca="1" ref="AB558" ca="1">IF(H558,IF(W558&gt;0,SUM((INDIRECT(ster!$D$14)&lt;&gt;"")*IFERROR((INDIRECT(Q558)&lt;&gt;"")*(INDIRECT(Q558)=INT(INDIRECT(Q558))),0)),0),"")</f>
        <v>0</v>
      </c>
      <c r="AC558" s="17">
        <f t="array" aca="1" ref="AC558" ca="1">IF(H558,W558-AB558,"")</f>
        <v>0</v>
      </c>
      <c r="AD558" s="17">
        <f t="shared" ref="AD558" ca="1" si="9958">IF($H558,IF(AC558&lt;&gt;"",IF(AC558=0,1,IF(AC558/W558&lt;0.15,2,3)),0),"")</f>
        <v>1</v>
      </c>
      <c r="AE558" s="17" t="b">
        <f t="shared" ref="AE558" ca="1" si="9959">IF(H558,OFFSET(O558,1,0)=".validation",FALSE)</f>
        <v>0</v>
      </c>
      <c r="AF558" s="17" t="str">
        <f ca="1">IF(AE558,IF($H558,ADDRESS(3,D558+2,4,,"["&amp;wew!$G$7&amp;"]"&amp;_sheetname_dataframe)&amp;":"&amp;ADDRESS(2+ster!$C$14,D558+2,4),""),"")</f>
        <v/>
      </c>
      <c r="AG558" s="17" t="str">
        <f t="shared" ref="AG558" ca="1" si="9960">IF(AE558,IF($H558,IF(INDIRECT(ADDRESS(1,D558+2,,,_sheetname_dataframe))="","",INDIRECT(ADDRESS(1,D558+2,,,_sheetname_dataframe))),""),"")</f>
        <v/>
      </c>
      <c r="AH558" s="17" t="b">
        <f t="shared" ref="AH558" ca="1" si="9961">IF(H558,AND(AE558,OFFSET(O558,2,0)=".validation"),FALSE)</f>
        <v>0</v>
      </c>
      <c r="AI558" s="17" t="str">
        <f ca="1">IF(AH558,IF($H558,ADDRESS(3,D558+3,4,,"["&amp;wew!$G$7&amp;"]"&amp;_sheetname_dataframe)&amp;":"&amp;ADDRESS(2+ster!$C$14,D558+3,4),""),"")</f>
        <v/>
      </c>
      <c r="AJ558" s="17" t="str">
        <f t="shared" ref="AJ558" ca="1" si="9962">IF(AH558,IF($H558,IF(INDIRECT(ADDRESS(1,D558+3,,,_sheetname_dataframe))="","",INDIRECT(ADDRESS(1,D558+3,,,_sheetname_dataframe))),""),"")</f>
        <v/>
      </c>
      <c r="AK558" s="17" t="b">
        <f t="shared" ref="AK558" ca="1" si="9963">IF(H558,OR(AQ558,AD558=2),"")</f>
        <v>0</v>
      </c>
      <c r="AL558" s="17" t="b">
        <f t="shared" ref="AL558" ca="1" si="9964">IF($H558,IF(BV558&lt;&gt;"",IF(OR(BM558="F",BM558="L",BM558="I",BM558="D"),BV558&lt;&gt;0)),"")</f>
        <v>0</v>
      </c>
      <c r="AM558" s="17" t="b">
        <f t="shared" ref="AM558" ca="1" si="9965">IF($H558,AND(NOT(AL558),OR(IF(BW558&lt;&gt;"",IF(OR(BM558="F",BM558="L"),BW558&lt;&gt;0)),BM558="I",BM558="N",BM558="D")),"")</f>
        <v>0</v>
      </c>
      <c r="AN558" s="17">
        <f t="shared" ref="AN558" ca="1" si="9966">IF(COUNTA(INDIRECT(Q558))=0,0, IF(AND(AO558&lt;&gt;"",X558&lt;AO558),1,IF(AND(AP558&lt;&gt;"",Y558&gt;AP558),1,IF(AND(AQ558,AC558&gt;0),2,0))))</f>
        <v>0</v>
      </c>
      <c r="AO558" s="24" t="str">
        <f t="shared" ref="AO558" ca="1" si="9967">IF($H558,IF(BY558&lt;&gt;"",IF(ISNUMBER(BY558),BY558,""),""),"")</f>
        <v/>
      </c>
      <c r="AP558" s="24" t="str">
        <f t="shared" ref="AP558" ca="1" si="9968">IF($H558,IF(BZ558&lt;&gt;"",IF(ISNUMBER(BZ558),BZ558,""),""),"")</f>
        <v/>
      </c>
      <c r="AQ558" s="17" t="b">
        <f t="shared" ref="AQ558" ca="1" si="9969">IF(H558,IF(CA558&lt;&gt;"",CA558&lt;&gt;0,FALSE),"")</f>
        <v>0</v>
      </c>
      <c r="AR558" s="17" t="b">
        <f t="shared" ref="AR558" ca="1" si="9970">IF(H558,IF(N558&gt;0,IF(BQ558&lt;&gt;"",BQ558&lt;&gt;0,FALSE),FALSE),"")</f>
        <v>0</v>
      </c>
      <c r="AS558" s="17" t="b">
        <f t="shared" ref="AS558" ca="1" si="9971">IF(H558,IF(BR558&lt;&gt;"",BR558&lt;&gt;0,FALSE),"")</f>
        <v>0</v>
      </c>
      <c r="AT558" s="17" t="b">
        <f t="shared" ref="AT558" ca="1" si="9972">IF(H558,IF(N558&gt;0,FALSE,IF(BU558&lt;&gt;"",MATCH(BU558,DataType,0)=1,FALSE)),"")</f>
        <v>1</v>
      </c>
      <c r="AU558" s="17" t="b">
        <f t="shared" ref="AU558" ca="1" si="9973">IF(H558,IF(N558&gt;0,TRUE,IF(BU558&lt;&gt;"",MATCH(BU558,DataType,0)=2,FALSE)),"")</f>
        <v>0</v>
      </c>
      <c r="AV558" s="17" t="b">
        <f t="shared" ref="AV558" ca="1" si="9974">IF(H558,IF(N558&gt;0,FALSE,IF(BU558&lt;&gt;"",MATCH(BU558,DataType,0)=3,FALSE)),"")</f>
        <v>0</v>
      </c>
      <c r="AW558" s="17" t="b">
        <f t="shared" ref="AW558" ca="1" si="9975">IF(H558,IF(W558&gt;0,Z558=0,FALSE),"")</f>
        <v>0</v>
      </c>
      <c r="AX558" s="14" t="b">
        <f t="array" aca="1" ref="AX558" ca="1">IF(H558,N558&gt;0,"")</f>
        <v>0</v>
      </c>
      <c r="AY558" s="17" t="str">
        <f t="shared" ref="AY558" ca="1" si="9976">IF(H558,IF(N558&gt;0,ADDRESS(ROW(VariablesOrigin)+1,COLUMN(VariablesOrigin)+1,4) &amp; ":" &amp; ADDRESS(ROW(VariablesOrigin)+N558,COLUMN(VariablesOrigin)+1,4),""),"")</f>
        <v/>
      </c>
      <c r="AZ558" s="17" t="str">
        <f t="array" aca="1" ref="AZ558" ca="1">IF(AY558&lt;&gt;"",SUM(1*ISERROR(MATCH(INDIRECT(AY558),INDIRECT(K558),0)))=0,"")</f>
        <v/>
      </c>
      <c r="BA558" s="17" t="b">
        <f t="shared" ref="BA558" ca="1" si="9977">IF(H558,BU558="",FALSE)</f>
        <v>0</v>
      </c>
      <c r="BB558" s="17" t="b">
        <v>0</v>
      </c>
      <c r="BC558" s="17" t="str">
        <f t="shared" ref="BC558" ca="1" si="9978">IF(BA558,IF(N558&gt;0,AND(AZ558,Z558=0),FALSE),"")</f>
        <v/>
      </c>
      <c r="BD558" s="17" t="str">
        <f t="shared" ref="BD558" ca="1" si="9979">IF(BA558,IF(N558&gt;0,AND(NOT(AZ558),Z558=0),FALSE),"")</f>
        <v/>
      </c>
      <c r="BE558" s="17" t="str">
        <f t="shared" ref="BE558" ca="1" si="9980">IF(BA558,IF(AND(AW558,NOT(BB558),NOT(BC558),NOT(BD558)),AND(Z558=0,AC558=0),FALSE),"")</f>
        <v/>
      </c>
      <c r="BF558" s="17" t="str">
        <f t="shared" ref="BF558" ca="1" si="9981">IF(BA558,IF(AND(AW558,NOT(BB558),NOT(BC558),NOT(BD558)),AND(Z558=0,OR(AC558&gt;0)),FALSE),"")</f>
        <v/>
      </c>
      <c r="BG558" s="17" t="str">
        <f t="shared" ref="BG558" ca="1" si="9982">IF(BA558,IF(OR(BB558:BF558),FALSE,IF(Z558=0,FALSE,Z558&gt;0)),"")</f>
        <v/>
      </c>
      <c r="BH558" s="17" t="str">
        <f t="shared" ref="BH558" ca="1" si="9983">IF(BA558,COUNTIF(BB558:BG558,TRUE)=1,"")</f>
        <v/>
      </c>
      <c r="BI558" s="17" t="str">
        <f t="shared" ref="BI558" ca="1" si="9984">IF(BA558,IFERROR(MATCH(TRUE,BB558:BG558,0),7),"")</f>
        <v/>
      </c>
      <c r="BJ558" s="17" t="b">
        <f t="shared" ref="BJ558" ca="1" si="9985">DF558&lt;&gt;""</f>
        <v>0</v>
      </c>
      <c r="BK558" s="17" t="str">
        <f t="shared" ref="BK558" ca="1" si="9986">IF(H558,IF(AND(NOT(BA558),AU558),AC558=0,""),"")</f>
        <v/>
      </c>
      <c r="BL558" s="17" t="str">
        <f t="shared" ref="BL558" ca="1" si="9987">IF(H558,IF(AND(NOT(BA558),AU558),AC558&gt;0,""),"")</f>
        <v/>
      </c>
      <c r="BM558" s="17" t="str">
        <f t="shared" ref="BM558" ca="1" si="9988">IF(H558,IF(BA558,CHOOSE(BI558,"0","F","L","I","N",IF(AA558&gt;0.5,"N","S"),"0"),CHOOSE(MATCH(BU558,DataType,0),"S",IF(BK558,"I","N"),"D"  )),"")</f>
        <v>S</v>
      </c>
      <c r="BN558" s="17" t="str">
        <f t="shared" ref="BN558" ca="1" si="9989">IF(H558,IF(BJ558,"E",IF(BA558,CHOOSE(BI558,"0","F","L","I","N","S","0"),CHOOSE(MATCH(BU558,DataType,0),"S",IF(BK558,"I","N"),"D"  ))),"")</f>
        <v>S</v>
      </c>
      <c r="BO558" s="17" t="str">
        <f t="shared" ref="BO558" ca="1" si="9990">IF($H558,IF(BM558="0","",IF(AND(AR558,N558=2),"D",IF(BM558="S","N",IF(AL558,"O",IF(AM558,"I","N"))))),"")</f>
        <v>N</v>
      </c>
      <c r="BP558" s="14" t="b">
        <f t="shared" ref="BP558" ca="1" si="9991">INDIRECT(ADDRESS(2,ROW(A558)-1,,,_sheetname_dataframe))&lt;&gt;""</f>
        <v>1</v>
      </c>
      <c r="BQ558" s="35"/>
      <c r="BU558" s="14" t="s">
        <v>386</v>
      </c>
      <c r="BX558" s="16"/>
      <c r="BY558" s="16"/>
      <c r="BZ558" s="16"/>
      <c r="CA558" s="16"/>
      <c r="CB558" s="16"/>
      <c r="CC558" s="16"/>
      <c r="CD558" s="16"/>
      <c r="CE558" s="16"/>
      <c r="CF558" s="16"/>
      <c r="CN558" s="14">
        <f ca="1">IF(H558,IFERROR(IsVariableNameLegal(O558),0),0)</f>
        <v>0</v>
      </c>
      <c r="CO558" s="14" t="str">
        <f t="array" aca="1" ref="CO558" ca="1">IF(H558,IF(COUNTIF(INDIRECT(wew!$C$13),O558)&gt;1,TRIM(SUBSTITUTE(_xll.MCONCAT(IF((INDIRECT(wew!$C$13)=O558)*(COLUMN(INDIRECT(wew!$C$13))&lt;&gt;D558+1),-1+COLUMN(INDIRECT(wew!$C$13)),"")," "),"  "," ")),""),"")</f>
        <v/>
      </c>
      <c r="CP558" s="14" t="str">
        <f t="array" aca="1" ref="CP558" ca="1">IF(P558&lt;&gt;"",IF(LEN(P558)&gt;150,1,""),"")</f>
        <v/>
      </c>
      <c r="CQ558" s="14" t="str">
        <f t="array" aca="1" ref="CQ558" ca="1">IF(AND(H558,NOT(ster!$J$3)),IF(COUNTIF(INDIRECT(wew!$C$15),P558)&gt;1,TRIM(SUBSTITUTE(_xll.MCONCAT(IF((INDIRECT(wew!$C$15)=P558)*(COLUMN(INDIRECT(wew!$C$15))&lt;&gt;D558+1),-1+COLUMN(INDIRECT(wew!$C$15)),"")," "),"  "," ")),""),"")</f>
        <v/>
      </c>
      <c r="CR558" s="14" t="str">
        <f t="array" aca="1" ref="CR558" ca="1">IF(H558,IF(AND(W558&gt;0,AO558&lt;&gt;""),TRIM(SUBSTITUTE(_xll.MCONCAT(IFERROR(IF(ISNUMBER(INDIRECT(Q558)),IF((INDIRECT(ster!$D$14)&lt;&gt;"")*(INDIRECT(Q558)&lt;AO558),INDIRECT(ster!$D$14) &amp; ": " &amp;  SUBSTITUTE(IF( AV558,IFERROR(TEXT(INDIRECT(Q558),"rrrr-mm-dd") &amp;" (" &amp; INDIRECT(Q558) &amp;")",INDIRECT(Q558)),INDIRECT(Q558))," "," "),""),""),"")," "),"  "," ")),""),"")</f>
        <v/>
      </c>
      <c r="CS558" s="14" t="str">
        <f t="array" aca="1" ref="CS558" ca="1">IF(H558,IF(AND(W558&gt;0,AP558&lt;&gt;""),TRIM(SUBSTITUTE(_xll.MCONCAT(IFERROR(IF(ISNUMBER(INDIRECT(Q558)),IF((INDIRECT(ster!$D$14)&lt;&gt;"")*(INDIRECT(Q558)&gt;AP558),INDIRECT(ster!$D$14) &amp; ": " &amp;  SUBSTITUTE(IF( AV558,IFERROR(TEXT(INDIRECT(Q558),"rrrr-mm-dd")&amp;" (" &amp; INDIRECT(Q558) &amp;")",INDIRECT(Q558)),INDIRECT(Q558))," "," "),""),""),"")," "),"  "," ")),""),"")</f>
        <v/>
      </c>
      <c r="CT558" s="14" t="str">
        <f t="array" aca="1" ref="CT558" ca="1">IF(H558,IF(AND(N558&gt;0,AR558),TRIM(SUBSTITUTE(_xll.MCONCAT(IFERROR(IF(ISNUMBER(INDIRECT(Q558)),IF((INDIRECT(ster!$D$14)&lt;&gt;"")*(IFERROR(0*(MATCH(INDIRECT(Q558),INDIRECT(K558),0)&gt;0),1)),INDIRECT(ster!$D$14) &amp; ": " &amp;  SUBSTITUTE(IF( AV558,IFERROR(TEXT(INDIRECT(Q558),"rrrr-mm-dd")&amp;" (" &amp; INDIRECT(Q558) &amp;")",INDIRECT(Q558)),INDIRECT(Q558))," "," "),""),""),"")," "),"  "," ")),""),"")</f>
        <v/>
      </c>
      <c r="CU558" s="14" t="str">
        <f t="array" aca="1" ref="CU558" ca="1">IF(H558,IF(AND(V558&gt;0),TRIM(SUBSTITUTE(_xll.MCONCAT(IF((INDIRECT(ster!$D$14)&lt;&gt;"")*(IFERROR(0*(INDIRECT(Q558)&lt;&gt;""),1)),INDIRECT(ster!$D$14),"")," "),"  "," ")),""),"")</f>
        <v/>
      </c>
      <c r="CV558" s="14" t="str">
        <f t="array" aca="1" ref="CV558" ca="1">IF(H558,IF(AS558,
TRIM(SUBSTITUTE(_xll.MCONCAT(IF(
   (INDIRECT(ster!$D$14)&lt;&gt;"")*
   ((INDIRECT(Q558)="")+
      NOT(ISNUMBER(INDIRECT(Q558)))*
      NOT(ISERROR(MATCH(INDIRECT(Q558),INDIRECT(K558),0)))
    ),
      INDIRECT(ster!$D$14),
   "")," "),"  "," ")),
""),"")</f>
        <v/>
      </c>
      <c r="CW558" s="14" t="str">
        <f t="array" aca="1" ref="CW558" ca="1">IF(H558,IF(AND(AQ558),TRIM(SUBSTITUTE(_xll.MCONCAT(IFERROR(IF(ISNUMBER(INDIRECT(Q558)),IF((INDIRECT(ster!$D$14)&lt;&gt;"")*(INDIRECT(Q558)&lt;&gt;INT(INDIRECT(Q558))),INDIRECT(ster!$D$14) &amp; ": " &amp; INDIRECT(Q558),""),""),"")," "),"  "," ")),""),"")</f>
        <v/>
      </c>
      <c r="CX558" s="14" t="str">
        <f t="array" aca="1" ref="CX558" ca="1">IF(H558,IF(OR(AU558,AV558),TRIM(SUBSTITUTE(_xll.MCONCAT(IF((INDIRECT(ster!$D$14)&lt;&gt;"")*NOT(ISNUMBER(INDIRECT(Q558))),IF(ISERROR(MATCH(INDIRECT(Q558),INDIRECT(K558),0)),IFERROR(IF(INDIRECT(Q558)&lt;&gt;"",INDIRECT(ster!$D$14) &amp; ": " &amp; SUBSTITUTE(INDIRECT(Q558)," "," "),""),""),""),"")," "),"  "," ")),""),"")</f>
        <v/>
      </c>
      <c r="CY558" s="14" t="str">
        <f t="array" aca="1" ref="CY558" ca="1">IF(H558,IF(AE558,TRIM(SUBSTITUTE(_xll.MCONCAT(IF((INDIRECT(ster!$D$14)&lt;&gt;"")*IFERROR(NOT(INDIRECT(AF558)),FALSE),IF(ISERROR(MATCH(INDIRECT(Q558),INDIRECT(K558),0)),IFERROR(IF(INDIRECT(Q558)&lt;&gt;"",INDIRECT(ster!$D$14)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CZ558" s="14" t="str">
        <f t="array" aca="1" ref="CZ558" ca="1">IF(H558,IF(AH558,TRIM(SUBSTITUTE(_xll.MCONCAT(IF((INDIRECT(ster!$D$14)&lt;&gt;"")*IFERROR(NOT(INDIRECT(AI558)),FALSE),IF(ISERROR(MATCH(INDIRECT(Q558),INDIRECT(K558),0)),IFERROR(IF(INDIRECT(Q558)&lt;&gt;"",INDIRECT(ster!$D$14)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DC558" s="14" t="str">
        <f ca="1">SUBSTITUTE(SUBSTITUTE(SUBSTITUTE(SUBSTITUTE(_xll.MCONCAT(DG558:DS558,"■"),"■■","■"),"■■","■"),"■■","■"),"■■","■")</f>
        <v>■</v>
      </c>
      <c r="DD558" s="14" t="str">
        <f t="shared" ref="DD558" ca="1" si="9992">IF(MID(DC558,1,1)="■",MID(DC558,2,LEN(DC558)),DC558)</f>
        <v/>
      </c>
      <c r="DE558" s="14" t="str">
        <f t="shared" ref="DE558" ca="1" si="9993">IF(DD558&lt;&gt;"",IF(MID(DD558,LEN(DD558),1)="■",MID(DD558,1,LEN(DD558)-1),DD558),"")</f>
        <v/>
      </c>
      <c r="DF558" s="14" t="str">
        <f t="shared" ref="DF558" ca="1" si="9994">IFERROR(IF(DE558&lt;&gt;"",SUBSTITUTE(DE558,"■",". "),""),"##INTERNAL_ERROR")</f>
        <v/>
      </c>
      <c r="DG558" s="14" t="str">
        <f t="shared" ref="DG558" ca="1" si="9995">IF(CN558&lt;&gt;0,"Variable name don't comply with the naming convention","")</f>
        <v/>
      </c>
      <c r="DH558" s="14" t="str">
        <f t="shared" ref="DH558" ca="1" si="9996">IF(CO558&lt;&gt;"","Duplicated name. " &amp; IF(ISERROR(FIND(" ",CO558)),"Duplicate have index " &amp; CO558, "Duplicates have indices: "&amp;SUBSTITUTE(CO558," ",", ")),"")</f>
        <v/>
      </c>
      <c r="DI558" s="14" t="str">
        <f t="shared" ref="DI558" ca="1" si="9997">IF(CP558&lt;&gt;"","Variable label exceed length 150","")</f>
        <v/>
      </c>
      <c r="DJ558" s="14" t="str">
        <f t="shared" ref="DJ558" ca="1" si="9998">IF(CQ558&lt;&gt;"","Duplicated variable label. " &amp; IF(ISERROR(FIND(" ",CQ558)),"Duplicate have index " &amp; CQ558, "Duplicates have indices: "&amp;SUBSTITUTE(CQ558," ",", ")),"")</f>
        <v/>
      </c>
      <c r="DK558" s="14" t="str">
        <f t="shared" ref="DK558" ca="1" si="9999">IF(CR558&lt;&gt;"","The following cases have values below declared theorethical min: " &amp;SUBSTITUTE(CR558," ",", "),"")</f>
        <v/>
      </c>
      <c r="DL558" s="14" t="str">
        <f t="shared" ref="DL558" ca="1" si="10000">IF(CS558&lt;&gt;"","The following cases have values above declared theorethical max: " &amp;SUBSTITUTE(CS558," ",", "),"")</f>
        <v/>
      </c>
      <c r="DM558" s="14" t="str">
        <f t="shared" ref="DM558" ca="1" si="10001">IF(CT558&lt;&gt;"","There are some cases with values not explicitly declared in the labels dictionary: " &amp;SUBSTITUTE(CT558," ",", "),"")</f>
        <v/>
      </c>
      <c r="DN558" s="14" t="str">
        <f t="array" aca="1" ref="DN558" ca="1">IF(CU558&lt;&gt;"","There are errors in the entered values in the following cases: " &amp;SUBSTITUTE(CU558," ",", "),"")</f>
        <v/>
      </c>
      <c r="DO558" s="14" t="str">
        <f t="shared" ref="DO558" ca="1" si="10002">IF(CV558&lt;&gt;"","The following records are missing in this required field: " &amp;SUBSTITUTE(CV558," ",", "),"")</f>
        <v/>
      </c>
      <c r="DP558" s="14" t="str">
        <f t="shared" ref="DP558" ca="1" si="10003">IF(CW558&lt;&gt;"","The following cases have non-integer values: " &amp;SUBSTITUTE(CW558," ",", "),"")</f>
        <v/>
      </c>
      <c r="DQ558" s="14" t="str">
        <f t="shared" ref="DQ558" ca="1" si="10004">IF(CX558&lt;&gt;"","The following cases are non-numeric: " &amp;SUBSTITUTE(CX558," ",", "),"")</f>
        <v/>
      </c>
      <c r="DR558" s="14" t="str">
        <f t="shared" ref="DR558" ca="1" si="10005">IF(CY558&lt;&gt;"","In the following cases " &amp; P558 &amp; " " &amp; LOWER(MID(AG558,1,1)) &amp; MID(AG558,2,LEN(AG558)) &amp; ": " &amp;SUBSTITUTE(CY558," ",", "),"")</f>
        <v/>
      </c>
      <c r="DS558" s="14" t="str">
        <f t="shared" ref="DS558" ca="1" si="10006">IF(CZ558&lt;&gt;"","In the following cases " &amp; P558 &amp; " " &amp; LOWER(MID(AJ558,1,1)) &amp; MID(AJ558,2,LEN(AJ558)) &amp; ": " &amp;SUBSTITUTE(CZ558," ",", "),"")</f>
        <v/>
      </c>
      <c r="DZ558" s="14" t="b">
        <f t="shared" ref="DZ558" ca="1" si="10007">OR(ED558&lt;&gt;"",EF558&lt;&gt;"",EG558&lt;&gt;"")</f>
        <v>0</v>
      </c>
      <c r="EA558" s="14" t="str">
        <f t="shared" ref="EA558" ca="1" si="10008">IF(EB558&lt;&gt;"",G558 &amp; " (" &amp; F558 &amp; ")","")</f>
        <v/>
      </c>
      <c r="EB558" s="14" t="str">
        <f t="shared" ref="EB558" ca="1" si="10009">IF(EE558&lt;&gt;"",EE558&amp;IF(ED558&lt;&gt;""," and "&amp;ED558,""),UPPER(MID(ED558,1,1)&amp;MID(ED558,2,LEN(ED558))))&amp; IF(OR(EF558&lt;&gt;"",EG558&lt;&gt;"")," and "&amp;IF(EF558&lt;&gt;"",LOWER(MID(EF558,1,1) &amp; MID(EF558,2,LEN(EF558))),"")&amp; IF(AND(EF558 &lt;&gt;"",EG558&lt;&gt;"")," and ","") &amp; IF(EG558&lt;&gt;"",LOWER(MID(EG558,1,1) &amp; MID(EG558,2,LEN(EG558))),""),"") &amp; IF(OR(EE558&lt;&gt;"",ED558&lt;&gt;"",EF558&lt;&gt;"",EG558&lt;&gt;""), ". ","")</f>
        <v/>
      </c>
      <c r="EC558" s="14" t="str">
        <f t="shared" ref="EC558" ca="1" si="10010">IF(EB558&lt;&gt;"",G558 &amp; " (" &amp; F558 &amp; "): " &amp; EB558,"")</f>
        <v/>
      </c>
      <c r="ED558" s="14" t="str">
        <f t="shared" ref="ED558" ca="1" si="10011">IF(H558,IF(W558&gt;0,IF(AND(AO558&lt;&gt;"",AP558&lt;&gt;""),"each value must be between " &amp; IF( AV558,IFERROR(TEXT(AO558,"rrrr-mm-dd") &amp;" (" &amp; AO558 &amp;")",AO558),AO558) &amp; " and " &amp; IF( AV558,IFERROR(TEXT(AP558,"rrrr-mm-dd") &amp;" (" &amp; AP558 &amp;")",AP558),AP558),IF(AO558&lt;&gt;"","each value must be above " &amp; IF( AV558,IFERROR(TEXT(AO558,"rrrr-mm-dd") &amp;" (" &amp; AO558 &amp;")",AO558),AO558), IF(AP558&lt;&gt;"","each value must be below " &amp; IF( AV558,IFERROR(TEXT(AP558,"rrrr-mm-dd") &amp;" (" &amp; AP558 &amp;")",AP558),AP558),""))),""),"")</f>
        <v/>
      </c>
      <c r="EE558" s="14" t="str">
        <f t="shared" ref="EE558" ca="1" si="10012">IF(H558,IF(OR(AQ558,AU558,AV558,AS558,AR558),
   "Values must be" &amp;
   IF(AR558," limited to predefinied list", IF(AQ558, " integers",IF(OR(AU558,AV558)," numeric",""))) &amp;
   IF(AS558,IF(OR(AR558,AQ558,AU558,AV558), " and ","") &amp; "non-missing",""),
""),"")</f>
        <v/>
      </c>
      <c r="EF558" s="14" t="str">
        <f t="shared" ref="EF558" ca="1" si="10013">IF($H558,AG558,"")</f>
        <v/>
      </c>
      <c r="EG558" s="14" t="str">
        <f t="shared" ref="EG558" ca="1" si="10014">IF($H558,AJ558,"")</f>
        <v/>
      </c>
      <c r="EM558" s="14" t="b">
        <f t="shared" ref="EM558" ca="1" si="10015">OR(EC558&lt;&gt;"",DF558&lt;&gt;"")</f>
        <v>0</v>
      </c>
      <c r="EN558" s="14" t="str">
        <f t="shared" ref="EN558" ca="1" si="10016">IF(EM558,C558,"")</f>
        <v/>
      </c>
      <c r="EO558" s="14" t="str">
        <f t="shared" ref="EO558" ca="1" si="10017">IF(EM558,F558,"")</f>
        <v/>
      </c>
      <c r="EP558" s="14" t="str">
        <f t="shared" ref="EP558" ca="1" si="10018">EC558</f>
        <v/>
      </c>
      <c r="EQ558" s="14" t="str">
        <f t="shared" ref="EQ558" ca="1" si="10019">DF558</f>
        <v/>
      </c>
    </row>
    <row r="559" spans="2:147" s="14" customFormat="1">
      <c r="B559" s="14" t="str">
        <f t="shared" ref="B559" ca="1" si="10020">DF559</f>
        <v/>
      </c>
      <c r="C559" s="14">
        <f t="shared" ref="C559" ca="1" si="10021">IF(OFFSET(B559,-1,COLUMN(VariableExists)-2),OFFSET(B559,-1,1)+1,OFFSET(B559,-1,1))</f>
        <v>527</v>
      </c>
      <c r="D559" s="14">
        <f t="shared" ref="D559" si="10022">ROW(A559)-2</f>
        <v>557</v>
      </c>
      <c r="E559" s="14" t="str">
        <f t="shared" ref="E559" ca="1" si="10023">IF(OR(G559="",ROW(G559)=2),"",IF(Z559&gt;0,"S",IF(AX559,IF(J559=2,"D","N"),"I")))</f>
        <v>D</v>
      </c>
      <c r="F559" s="14" t="str">
        <f t="shared" ref="F559" ca="1" si="10024">IF(H559,O559,"")</f>
        <v>q_154d_1</v>
      </c>
      <c r="G559" s="14" t="str">
        <f t="shared" ref="G559" ca="1" si="10025">IF(H559,P559,"")</f>
        <v>Did specialist 1 made diagnosis</v>
      </c>
      <c r="H559" s="14" t="b">
        <f t="shared" ref="H559" ca="1" si="10026">IF(INDIRECT(ADDRESS(2,D559+1,,,_sheetname_dataframe))="",FALSE,MID(INDIRECT(ADDRESS(2,D559+1,,,_sheetname_dataframe)),1,1)&lt;&gt;".")</f>
        <v>1</v>
      </c>
      <c r="I559" s="14" t="str">
        <f ca="1">IF($H559,ADDRESS(3,(D559+1)*2-1,4,,"["&amp;wew!$G$7&amp;"]"&amp;_sheetname_labels)&amp;":"&amp;ADDRESS(2+ster!$B$20,(D559+1)*2-1,4),"")</f>
        <v>[DBTemplate.xlsm]labels!APW3:APW61</v>
      </c>
      <c r="J559" s="14">
        <f t="array" aca="1" ref="J559" ca="1">IF(H559,MAX(0,MAX(IF(INDIRECT(I559)&lt;&gt;"",ROW(INDIRECT(I559)),""))-2),"")</f>
        <v>2</v>
      </c>
      <c r="K559" s="14" t="str">
        <f ca="1">IF($H559,IF($J559&gt;0,ADDRESS(3,(D559+1)*2-1,4,,"["&amp;wew!$G$7&amp;"]"&amp;_sheetname_labels)&amp;":"&amp;ADDRESS(2+J559,(D559+1)*2-1,4),""),"")</f>
        <v>[DBTemplate.xlsm]labels!APW3:APW4</v>
      </c>
      <c r="L559" s="14" t="str">
        <f ca="1">IF($H559,IF($J559&gt;0,ADDRESS(3,(D559+1)*2,4,,"["&amp;wew!$G$7&amp;"]"&amp;_sheetname_labels)&amp;":"&amp;ADDRESS(2+J559,(D559+1)*2,4),""),"")</f>
        <v>[DBTemplate.xlsm]labels!APX3:APX4</v>
      </c>
      <c r="M559" s="14">
        <f t="shared" ref="M559" ca="1" si="10027">IF($H559,IF(J559&gt;0,COUNTA(INDIRECT(K559))-COUNT(INDIRECT(K559)),0),"")</f>
        <v>0</v>
      </c>
      <c r="N559" s="14">
        <f t="shared" ref="N559" ca="1" si="10028">IF(H559,J559-M559,"")</f>
        <v>2</v>
      </c>
      <c r="O559" s="14" t="str">
        <f t="shared" ref="O559" ca="1" si="10029">IF(INDIRECT(ADDRESS(2,D559+1,,,_sheetname_dataframe))="","",INDIRECT(ADDRESS(2,D559+1,,,_sheetname_dataframe)))</f>
        <v>q_154d_1</v>
      </c>
      <c r="P559" s="14" t="str">
        <f t="shared" ref="P559" ca="1" si="10030">IF(H559,IF(INDIRECT(ADDRESS(1,D559+1,,,_sheetname_dataframe))="","",INDIRECT(ADDRESS(1,D559+1,,,_sheetname_dataframe))),"")</f>
        <v>Did specialist 1 made diagnosis</v>
      </c>
      <c r="Q559" s="14" t="str">
        <f ca="1">IF($BP559,ADDRESS(3,D559+1,4,,"["&amp;wew!$G$7&amp;"]"&amp;_sheetname_dataframe)&amp;":"&amp;ADDRESS(2+ster!$C$14,D559+1,4),"")</f>
        <v>[DBTemplate.xlsm]data_frame!UL3:UL3</v>
      </c>
      <c r="R559" s="14" t="str">
        <f>IF($BP559,IF(MID(_xll.FORMULATEXT(INDEX(INDIRECT(Q559),1)),1,1)="=", _xll.FORMULATEXT(INDEX(INDIRECT(Q559),1),2,TRUE),""),"")</f>
        <v/>
      </c>
      <c r="S559" s="14">
        <f t="array" aca="1" ref="S559" ca="1">IF(H559,SUM(IF((IFERROR(INDIRECT(Q559)&lt;&gt;"",FALSE))*(INDIRECT(ster!$D$14)&lt;&gt;""),1,0)),"")</f>
        <v>0</v>
      </c>
      <c r="T559" s="14">
        <f t="array" aca="1" ref="T559" ca="1">IF(H559,IF(M559&gt;0,SUM(IFERROR(1*(MATCH(INDIRECT(Q559),INDIRECT(K559),0)&gt;0),0)*(INDIRECT(ster!$D$14)&lt;&gt;"")*NOT(ISNUMBER(INDIRECT(Q559)))),0),"")</f>
        <v>0</v>
      </c>
      <c r="U559" s="14">
        <f t="array" aca="1" ref="U559" ca="1">IF(H559,SUM((IFERROR(INDIRECT(Q559)="",FALSE))*(INDIRECT(ster!$D$14)&lt;&gt;"")),"")</f>
        <v>1</v>
      </c>
      <c r="V559" s="14">
        <f t="array" aca="1" ref="V559" ca="1">IF(H559,SUM((IFERROR(INDIRECT(Q559)="#ąś",TRUE))*(INDIRECT(ster!$D$14)&lt;&gt;"")),"")</f>
        <v>0</v>
      </c>
      <c r="W559" s="14">
        <f t="array" aca="1" ref="W559" ca="1">IF(H559,SUM(ISNUMBER(INDIRECT(Q559))*(INDIRECT(ster!$D$14)&lt;&gt;"")),"")</f>
        <v>0</v>
      </c>
      <c r="X559" s="14" t="str">
        <f t="array" aca="1" ref="X559" ca="1">IF(AND(H559,W559&gt;0),IF(wew!$B$3,MIN(IF((INDIRECT(ster!$D$14)&lt;&gt;"")*IFERROR(INDIRECT($Q559)&lt;&gt;"",FALSE),IFERROR(INDIRECT($Q559),"X"),"X")),"&lt;włącz podświetlanie wartości&gt;"),"—")</f>
        <v>—</v>
      </c>
      <c r="Y559" s="14" t="str">
        <f t="array" aca="1" ref="Y559" ca="1">IF(AND(H559,W559&gt;0),IF(wew!$B$3,MAX(IF((INDIRECT(ster!$D$14)&lt;&gt;"")*IFERROR(INDIRECT($Q559)&lt;&gt;"",FALSE),IFERROR(INDIRECT($Q559),"X"),"X")),"&lt;włącz podświetlanie wartości&gt;"),"—")</f>
        <v>—</v>
      </c>
      <c r="Z559" s="14">
        <f t="shared" ref="Z559" ca="1" si="10031">IF(H559,S559-T559-W559,"")</f>
        <v>0</v>
      </c>
      <c r="AA559" s="12" t="str">
        <f t="shared" ref="AA559" ca="1" si="10032">IF(H559,IF(S559&gt;0,W559/(S559),"—"),"")</f>
        <v>—</v>
      </c>
      <c r="AB559" s="17">
        <f t="array" aca="1" ref="AB559" ca="1">IF(H559,IF(W559&gt;0,SUM((INDIRECT(ster!$D$14)&lt;&gt;"")*IFERROR((INDIRECT(Q559)&lt;&gt;"")*(INDIRECT(Q559)=INT(INDIRECT(Q559))),0)),0),"")</f>
        <v>0</v>
      </c>
      <c r="AC559" s="17">
        <f t="array" aca="1" ref="AC559" ca="1">IF(H559,W559-AB559,"")</f>
        <v>0</v>
      </c>
      <c r="AD559" s="17">
        <f t="shared" ref="AD559" ca="1" si="10033">IF($H559,IF(AC559&lt;&gt;"",IF(AC559=0,1,IF(AC559/W559&lt;0.15,2,3)),0),"")</f>
        <v>1</v>
      </c>
      <c r="AE559" s="17" t="b">
        <f t="shared" ref="AE559" ca="1" si="10034">IF(H559,OFFSET(O559,1,0)=".validation",FALSE)</f>
        <v>0</v>
      </c>
      <c r="AF559" s="17" t="str">
        <f ca="1">IF(AE559,IF($H559,ADDRESS(3,D559+2,4,,"["&amp;wew!$G$7&amp;"]"&amp;_sheetname_dataframe)&amp;":"&amp;ADDRESS(2+ster!$C$14,D559+2,4),""),"")</f>
        <v/>
      </c>
      <c r="AG559" s="17" t="str">
        <f t="shared" ref="AG559" ca="1" si="10035">IF(AE559,IF($H559,IF(INDIRECT(ADDRESS(1,D559+2,,,_sheetname_dataframe))="","",INDIRECT(ADDRESS(1,D559+2,,,_sheetname_dataframe))),""),"")</f>
        <v/>
      </c>
      <c r="AH559" s="17" t="b">
        <f t="shared" ref="AH559" ca="1" si="10036">IF(H559,AND(AE559,OFFSET(O559,2,0)=".validation"),FALSE)</f>
        <v>0</v>
      </c>
      <c r="AI559" s="17" t="str">
        <f ca="1">IF(AH559,IF($H559,ADDRESS(3,D559+3,4,,"["&amp;wew!$G$7&amp;"]"&amp;_sheetname_dataframe)&amp;":"&amp;ADDRESS(2+ster!$C$14,D559+3,4),""),"")</f>
        <v/>
      </c>
      <c r="AJ559" s="17" t="str">
        <f t="shared" ref="AJ559" ca="1" si="10037">IF(AH559,IF($H559,IF(INDIRECT(ADDRESS(1,D559+3,,,_sheetname_dataframe))="","",INDIRECT(ADDRESS(1,D559+3,,,_sheetname_dataframe))),""),"")</f>
        <v/>
      </c>
      <c r="AK559" s="17" t="b">
        <f t="shared" ref="AK559" ca="1" si="10038">IF(H559,OR(AQ559,AD559=2),"")</f>
        <v>0</v>
      </c>
      <c r="AL559" s="17" t="b">
        <f t="shared" ref="AL559" ca="1" si="10039">IF($H559,IF(BV559&lt;&gt;"",IF(OR(BM559="F",BM559="L",BM559="I",BM559="D"),BV559&lt;&gt;0)),"")</f>
        <v>0</v>
      </c>
      <c r="AM559" s="17" t="b">
        <f t="shared" ref="AM559" ca="1" si="10040">IF($H559,AND(NOT(AL559),OR(IF(BW559&lt;&gt;"",IF(OR(BM559="F",BM559="L"),BW559&lt;&gt;0)),BM559="I",BM559="N",BM559="D")),"")</f>
        <v>0</v>
      </c>
      <c r="AN559" s="17">
        <f t="shared" ref="AN559" ca="1" si="10041">IF(COUNTA(INDIRECT(Q559))=0,0, IF(AND(AO559&lt;&gt;"",X559&lt;AO559),1,IF(AND(AP559&lt;&gt;"",Y559&gt;AP559),1,IF(AND(AQ559,AC559&gt;0),2,0))))</f>
        <v>0</v>
      </c>
      <c r="AO559" s="24" t="str">
        <f t="shared" ref="AO559" ca="1" si="10042">IF($H559,IF(BY559&lt;&gt;"",IF(ISNUMBER(BY559),BY559,""),""),"")</f>
        <v/>
      </c>
      <c r="AP559" s="24" t="str">
        <f t="shared" ref="AP559" ca="1" si="10043">IF($H559,IF(BZ559&lt;&gt;"",IF(ISNUMBER(BZ559),BZ559,""),""),"")</f>
        <v/>
      </c>
      <c r="AQ559" s="17" t="b">
        <f t="shared" ref="AQ559" ca="1" si="10044">IF(H559,IF(CA559&lt;&gt;"",CA559&lt;&gt;0,FALSE),"")</f>
        <v>0</v>
      </c>
      <c r="AR559" s="17" t="b">
        <f t="shared" ref="AR559" ca="1" si="10045">IF(H559,IF(N559&gt;0,IF(BQ559&lt;&gt;"",BQ559&lt;&gt;0,FALSE),FALSE),"")</f>
        <v>0</v>
      </c>
      <c r="AS559" s="17" t="b">
        <f t="shared" ref="AS559" ca="1" si="10046">IF(H559,IF(BR559&lt;&gt;"",BR559&lt;&gt;0,FALSE),"")</f>
        <v>0</v>
      </c>
      <c r="AT559" s="17" t="b">
        <f t="shared" ref="AT559" ca="1" si="10047">IF(H559,IF(N559&gt;0,FALSE,IF(BU559&lt;&gt;"",MATCH(BU559,DataType,0)=1,FALSE)),"")</f>
        <v>0</v>
      </c>
      <c r="AU559" s="17" t="b">
        <f t="shared" ref="AU559" ca="1" si="10048">IF(H559,IF(N559&gt;0,TRUE,IF(BU559&lt;&gt;"",MATCH(BU559,DataType,0)=2,FALSE)),"")</f>
        <v>1</v>
      </c>
      <c r="AV559" s="17" t="b">
        <f t="shared" ref="AV559" ca="1" si="10049">IF(H559,IF(N559&gt;0,FALSE,IF(BU559&lt;&gt;"",MATCH(BU559,DataType,0)=3,FALSE)),"")</f>
        <v>0</v>
      </c>
      <c r="AW559" s="17" t="b">
        <f t="shared" ref="AW559" ca="1" si="10050">IF(H559,IF(W559&gt;0,Z559=0,FALSE),"")</f>
        <v>0</v>
      </c>
      <c r="AX559" s="14" t="b">
        <f t="array" aca="1" ref="AX559" ca="1">IF(H559,N559&gt;0,"")</f>
        <v>1</v>
      </c>
      <c r="AY559" s="17" t="str">
        <f t="shared" ref="AY559" ca="1" si="10051">IF(H559,IF(N559&gt;0,ADDRESS(ROW(VariablesOrigin)+1,COLUMN(VariablesOrigin)+1,4) &amp; ":" &amp; ADDRESS(ROW(VariablesOrigin)+N559,COLUMN(VariablesOrigin)+1,4),""),"")</f>
        <v>C3:C4</v>
      </c>
      <c r="AZ559" s="17" t="b">
        <f t="array" aca="1" ref="AZ559" ca="1">IF(AY559&lt;&gt;"",SUM(1*ISERROR(MATCH(INDIRECT(AY559),INDIRECT(K559),0)))=0,"")</f>
        <v>1</v>
      </c>
      <c r="BA559" s="17" t="b">
        <f t="shared" ref="BA559" ca="1" si="10052">IF(H559,BU559="",FALSE)</f>
        <v>1</v>
      </c>
      <c r="BB559" s="17" t="b">
        <v>0</v>
      </c>
      <c r="BC559" s="17" t="b">
        <f t="shared" ref="BC559" ca="1" si="10053">IF(BA559,IF(N559&gt;0,AND(AZ559,Z559=0),FALSE),"")</f>
        <v>1</v>
      </c>
      <c r="BD559" s="17" t="b">
        <f t="shared" ref="BD559" ca="1" si="10054">IF(BA559,IF(N559&gt;0,AND(NOT(AZ559),Z559=0),FALSE),"")</f>
        <v>0</v>
      </c>
      <c r="BE559" s="17" t="b">
        <f t="shared" ref="BE559" ca="1" si="10055">IF(BA559,IF(AND(AW559,NOT(BB559),NOT(BC559),NOT(BD559)),AND(Z559=0,AC559=0),FALSE),"")</f>
        <v>0</v>
      </c>
      <c r="BF559" s="17" t="b">
        <f t="shared" ref="BF559" ca="1" si="10056">IF(BA559,IF(AND(AW559,NOT(BB559),NOT(BC559),NOT(BD559)),AND(Z559=0,OR(AC559&gt;0)),FALSE),"")</f>
        <v>0</v>
      </c>
      <c r="BG559" s="17" t="b">
        <f t="shared" ref="BG559" ca="1" si="10057">IF(BA559,IF(OR(BB559:BF559),FALSE,IF(Z559=0,FALSE,Z559&gt;0)),"")</f>
        <v>0</v>
      </c>
      <c r="BH559" s="17" t="b">
        <f t="shared" ref="BH559" ca="1" si="10058">IF(BA559,COUNTIF(BB559:BG559,TRUE)=1,"")</f>
        <v>1</v>
      </c>
      <c r="BI559" s="17">
        <f t="shared" ref="BI559" ca="1" si="10059">IF(BA559,IFERROR(MATCH(TRUE,BB559:BG559,0),7),"")</f>
        <v>2</v>
      </c>
      <c r="BJ559" s="17" t="b">
        <f t="shared" ref="BJ559" ca="1" si="10060">DF559&lt;&gt;""</f>
        <v>0</v>
      </c>
      <c r="BK559" s="17" t="str">
        <f t="shared" ref="BK559" ca="1" si="10061">IF(H559,IF(AND(NOT(BA559),AU559),AC559=0,""),"")</f>
        <v/>
      </c>
      <c r="BL559" s="17" t="str">
        <f t="shared" ref="BL559" ca="1" si="10062">IF(H559,IF(AND(NOT(BA559),AU559),AC559&gt;0,""),"")</f>
        <v/>
      </c>
      <c r="BM559" s="17" t="str">
        <f t="shared" ref="BM559" ca="1" si="10063">IF(H559,IF(BA559,CHOOSE(BI559,"0","F","L","I","N",IF(AA559&gt;0.5,"N","S"),"0"),CHOOSE(MATCH(BU559,DataType,0),"S",IF(BK559,"I","N"),"D"  )),"")</f>
        <v>F</v>
      </c>
      <c r="BN559" s="17" t="str">
        <f t="shared" ref="BN559" ca="1" si="10064">IF(H559,IF(BJ559,"E",IF(BA559,CHOOSE(BI559,"0","F","L","I","N","S","0"),CHOOSE(MATCH(BU559,DataType,0),"S",IF(BK559,"I","N"),"D"  ))),"")</f>
        <v>F</v>
      </c>
      <c r="BO559" s="17" t="str">
        <f t="shared" ref="BO559" ca="1" si="10065">IF($H559,IF(BM559="0","",IF(AND(AR559,N559=2),"D",IF(BM559="S","N",IF(AL559,"O",IF(AM559,"I","N"))))),"")</f>
        <v>N</v>
      </c>
      <c r="BP559" s="14" t="b">
        <f t="shared" ref="BP559" ca="1" si="10066">INDIRECT(ADDRESS(2,ROW(A559)-1,,,_sheetname_dataframe))&lt;&gt;""</f>
        <v>1</v>
      </c>
      <c r="BQ559" s="35"/>
      <c r="BX559" s="16"/>
      <c r="BY559" s="16"/>
      <c r="BZ559" s="16"/>
      <c r="CA559" s="16"/>
      <c r="CB559" s="16"/>
      <c r="CC559" s="16"/>
      <c r="CD559" s="16"/>
      <c r="CE559" s="16"/>
      <c r="CF559" s="16"/>
      <c r="CN559" s="14">
        <f ca="1">IF(H559,IFERROR(IsVariableNameLegal(O559),0),0)</f>
        <v>0</v>
      </c>
      <c r="CO559" s="14" t="str">
        <f t="array" aca="1" ref="CO559" ca="1">IF(H559,IF(COUNTIF(INDIRECT(wew!$C$13),O559)&gt;1,TRIM(SUBSTITUTE(_xll.MCONCAT(IF((INDIRECT(wew!$C$13)=O559)*(COLUMN(INDIRECT(wew!$C$13))&lt;&gt;D559+1),-1+COLUMN(INDIRECT(wew!$C$13)),"")," "),"  "," ")),""),"")</f>
        <v/>
      </c>
      <c r="CP559" s="14" t="str">
        <f t="array" aca="1" ref="CP559" ca="1">IF(P559&lt;&gt;"",IF(LEN(P559)&gt;150,1,""),"")</f>
        <v/>
      </c>
      <c r="CQ559" s="14" t="str">
        <f t="array" aca="1" ref="CQ559" ca="1">IF(AND(H559,NOT(ster!$J$3)),IF(COUNTIF(INDIRECT(wew!$C$15),P559)&gt;1,TRIM(SUBSTITUTE(_xll.MCONCAT(IF((INDIRECT(wew!$C$15)=P559)*(COLUMN(INDIRECT(wew!$C$15))&lt;&gt;D559+1),-1+COLUMN(INDIRECT(wew!$C$15)),"")," "),"  "," ")),""),"")</f>
        <v/>
      </c>
      <c r="CR559" s="14" t="str">
        <f t="array" aca="1" ref="CR559" ca="1">IF(H559,IF(AND(W559&gt;0,AO559&lt;&gt;""),TRIM(SUBSTITUTE(_xll.MCONCAT(IFERROR(IF(ISNUMBER(INDIRECT(Q559)),IF((INDIRECT(ster!$D$14)&lt;&gt;"")*(INDIRECT(Q559)&lt;AO559),INDIRECT(ster!$D$14) &amp; ": " &amp;  SUBSTITUTE(IF( AV559,IFERROR(TEXT(INDIRECT(Q559),"rrrr-mm-dd") &amp;" (" &amp; INDIRECT(Q559) &amp;")",INDIRECT(Q559)),INDIRECT(Q559))," "," "),""),""),"")," "),"  "," ")),""),"")</f>
        <v/>
      </c>
      <c r="CS559" s="14" t="str">
        <f t="array" aca="1" ref="CS559" ca="1">IF(H559,IF(AND(W559&gt;0,AP559&lt;&gt;""),TRIM(SUBSTITUTE(_xll.MCONCAT(IFERROR(IF(ISNUMBER(INDIRECT(Q559)),IF((INDIRECT(ster!$D$14)&lt;&gt;"")*(INDIRECT(Q559)&gt;AP559),INDIRECT(ster!$D$14) &amp; ": " &amp;  SUBSTITUTE(IF( AV559,IFERROR(TEXT(INDIRECT(Q559),"rrrr-mm-dd")&amp;" (" &amp; INDIRECT(Q559) &amp;")",INDIRECT(Q559)),INDIRECT(Q559))," "," "),""),""),"")," "),"  "," ")),""),"")</f>
        <v/>
      </c>
      <c r="CT559" s="14" t="str">
        <f t="array" aca="1" ref="CT559" ca="1">IF(H559,IF(AND(N559&gt;0,AR559),TRIM(SUBSTITUTE(_xll.MCONCAT(IFERROR(IF(ISNUMBER(INDIRECT(Q559)),IF((INDIRECT(ster!$D$14)&lt;&gt;"")*(IFERROR(0*(MATCH(INDIRECT(Q559),INDIRECT(K559),0)&gt;0),1)),INDIRECT(ster!$D$14) &amp; ": " &amp;  SUBSTITUTE(IF( AV559,IFERROR(TEXT(INDIRECT(Q559),"rrrr-mm-dd")&amp;" (" &amp; INDIRECT(Q559) &amp;")",INDIRECT(Q559)),INDIRECT(Q559))," "," "),""),""),"")," "),"  "," ")),""),"")</f>
        <v/>
      </c>
      <c r="CU559" s="14" t="str">
        <f t="array" aca="1" ref="CU559" ca="1">IF(H559,IF(AND(V559&gt;0),TRIM(SUBSTITUTE(_xll.MCONCAT(IF((INDIRECT(ster!$D$14)&lt;&gt;"")*(IFERROR(0*(INDIRECT(Q559)&lt;&gt;""),1)),INDIRECT(ster!$D$14),"")," "),"  "," ")),""),"")</f>
        <v/>
      </c>
      <c r="CV559" s="14" t="str">
        <f t="array" aca="1" ref="CV559" ca="1">IF(H559,IF(AS559,
TRIM(SUBSTITUTE(_xll.MCONCAT(IF(
   (INDIRECT(ster!$D$14)&lt;&gt;"")*
   ((INDIRECT(Q559)="")+
      NOT(ISNUMBER(INDIRECT(Q559)))*
      NOT(ISERROR(MATCH(INDIRECT(Q559),INDIRECT(K559),0)))
    ),
      INDIRECT(ster!$D$14),
   "")," "),"  "," ")),
""),"")</f>
        <v/>
      </c>
      <c r="CW559" s="14" t="str">
        <f t="array" aca="1" ref="CW559" ca="1">IF(H559,IF(AND(AQ559),TRIM(SUBSTITUTE(_xll.MCONCAT(IFERROR(IF(ISNUMBER(INDIRECT(Q559)),IF((INDIRECT(ster!$D$14)&lt;&gt;"")*(INDIRECT(Q559)&lt;&gt;INT(INDIRECT(Q559))),INDIRECT(ster!$D$14) &amp; ": " &amp; INDIRECT(Q559),""),""),"")," "),"  "," ")),""),"")</f>
        <v/>
      </c>
      <c r="CX559" s="14" t="str">
        <f t="array" aca="1" ref="CX559" ca="1">IF(H559,IF(OR(AU559,AV559),TRIM(SUBSTITUTE(_xll.MCONCAT(IF((INDIRECT(ster!$D$14)&lt;&gt;"")*NOT(ISNUMBER(INDIRECT(Q559))),IF(ISERROR(MATCH(INDIRECT(Q559),INDIRECT(K559),0)),IFERROR(IF(INDIRECT(Q559)&lt;&gt;"",INDIRECT(ster!$D$14) &amp; ": " &amp; SUBSTITUTE(INDIRECT(Q559)," "," "),""),""),""),"")," "),"  "," ")),""),"")</f>
        <v/>
      </c>
      <c r="CY559" s="14" t="str">
        <f t="array" aca="1" ref="CY559" ca="1">IF(H559,IF(AE559,TRIM(SUBSTITUTE(_xll.MCONCAT(IF((INDIRECT(ster!$D$14)&lt;&gt;"")*IFERROR(NOT(INDIRECT(AF559)),FALSE),IF(ISERROR(MATCH(INDIRECT(Q559),INDIRECT(K559),0)),IFERROR(IF(INDIRECT(Q559)&lt;&gt;"",INDIRECT(ster!$D$14)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CZ559" s="14" t="str">
        <f t="array" aca="1" ref="CZ559" ca="1">IF(H559,IF(AH559,TRIM(SUBSTITUTE(_xll.MCONCAT(IF((INDIRECT(ster!$D$14)&lt;&gt;"")*IFERROR(NOT(INDIRECT(AI559)),FALSE),IF(ISERROR(MATCH(INDIRECT(Q559),INDIRECT(K559),0)),IFERROR(IF(INDIRECT(Q559)&lt;&gt;"",INDIRECT(ster!$D$14)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DC559" s="14" t="str">
        <f ca="1">SUBSTITUTE(SUBSTITUTE(SUBSTITUTE(SUBSTITUTE(_xll.MCONCAT(DG559:DS559,"■"),"■■","■"),"■■","■"),"■■","■"),"■■","■")</f>
        <v>■</v>
      </c>
      <c r="DD559" s="14" t="str">
        <f t="shared" ref="DD559" ca="1" si="10067">IF(MID(DC559,1,1)="■",MID(DC559,2,LEN(DC559)),DC559)</f>
        <v/>
      </c>
      <c r="DE559" s="14" t="str">
        <f t="shared" ref="DE559" ca="1" si="10068">IF(DD559&lt;&gt;"",IF(MID(DD559,LEN(DD559),1)="■",MID(DD559,1,LEN(DD559)-1),DD559),"")</f>
        <v/>
      </c>
      <c r="DF559" s="14" t="str">
        <f t="shared" ref="DF559" ca="1" si="10069">IFERROR(IF(DE559&lt;&gt;"",SUBSTITUTE(DE559,"■",". "),""),"##INTERNAL_ERROR")</f>
        <v/>
      </c>
      <c r="DG559" s="14" t="str">
        <f t="shared" ref="DG559" ca="1" si="10070">IF(CN559&lt;&gt;0,"Variable name don't comply with the naming convention","")</f>
        <v/>
      </c>
      <c r="DH559" s="14" t="str">
        <f t="shared" ref="DH559" ca="1" si="10071">IF(CO559&lt;&gt;"","Duplicated name. " &amp; IF(ISERROR(FIND(" ",CO559)),"Duplicate have index " &amp; CO559, "Duplicates have indices: "&amp;SUBSTITUTE(CO559," ",", ")),"")</f>
        <v/>
      </c>
      <c r="DI559" s="14" t="str">
        <f t="shared" ref="DI559" ca="1" si="10072">IF(CP559&lt;&gt;"","Variable label exceed length 150","")</f>
        <v/>
      </c>
      <c r="DJ559" s="14" t="str">
        <f t="shared" ref="DJ559" ca="1" si="10073">IF(CQ559&lt;&gt;"","Duplicated variable label. " &amp; IF(ISERROR(FIND(" ",CQ559)),"Duplicate have index " &amp; CQ559, "Duplicates have indices: "&amp;SUBSTITUTE(CQ559," ",", ")),"")</f>
        <v/>
      </c>
      <c r="DK559" s="14" t="str">
        <f t="shared" ref="DK559" ca="1" si="10074">IF(CR559&lt;&gt;"","The following cases have values below declared theorethical min: " &amp;SUBSTITUTE(CR559," ",", "),"")</f>
        <v/>
      </c>
      <c r="DL559" s="14" t="str">
        <f t="shared" ref="DL559" ca="1" si="10075">IF(CS559&lt;&gt;"","The following cases have values above declared theorethical max: " &amp;SUBSTITUTE(CS559," ",", "),"")</f>
        <v/>
      </c>
      <c r="DM559" s="14" t="str">
        <f t="shared" ref="DM559" ca="1" si="10076">IF(CT559&lt;&gt;"","There are some cases with values not explicitly declared in the labels dictionary: " &amp;SUBSTITUTE(CT559," ",", "),"")</f>
        <v/>
      </c>
      <c r="DN559" s="14" t="str">
        <f t="array" aca="1" ref="DN559" ca="1">IF(CU559&lt;&gt;"","There are errors in the entered values in the following cases: " &amp;SUBSTITUTE(CU559," ",", "),"")</f>
        <v/>
      </c>
      <c r="DO559" s="14" t="str">
        <f t="shared" ref="DO559" ca="1" si="10077">IF(CV559&lt;&gt;"","The following records are missing in this required field: " &amp;SUBSTITUTE(CV559," ",", "),"")</f>
        <v/>
      </c>
      <c r="DP559" s="14" t="str">
        <f t="shared" ref="DP559" ca="1" si="10078">IF(CW559&lt;&gt;"","The following cases have non-integer values: " &amp;SUBSTITUTE(CW559," ",", "),"")</f>
        <v/>
      </c>
      <c r="DQ559" s="14" t="str">
        <f t="shared" ref="DQ559" ca="1" si="10079">IF(CX559&lt;&gt;"","The following cases are non-numeric: " &amp;SUBSTITUTE(CX559," ",", "),"")</f>
        <v/>
      </c>
      <c r="DR559" s="14" t="str">
        <f t="shared" ref="DR559" ca="1" si="10080">IF(CY559&lt;&gt;"","In the following cases " &amp; P559 &amp; " " &amp; LOWER(MID(AG559,1,1)) &amp; MID(AG559,2,LEN(AG559)) &amp; ": " &amp;SUBSTITUTE(CY559," ",", "),"")</f>
        <v/>
      </c>
      <c r="DS559" s="14" t="str">
        <f t="shared" ref="DS559" ca="1" si="10081">IF(CZ559&lt;&gt;"","In the following cases " &amp; P559 &amp; " " &amp; LOWER(MID(AJ559,1,1)) &amp; MID(AJ559,2,LEN(AJ559)) &amp; ": " &amp;SUBSTITUTE(CZ559," ",", "),"")</f>
        <v/>
      </c>
      <c r="DZ559" s="14" t="b">
        <f t="shared" ref="DZ559" ca="1" si="10082">OR(ED559&lt;&gt;"",EF559&lt;&gt;"",EG559&lt;&gt;"")</f>
        <v>0</v>
      </c>
      <c r="EA559" s="14" t="str">
        <f t="shared" ref="EA559" ca="1" si="10083">IF(EB559&lt;&gt;"",G559 &amp; " (" &amp; F559 &amp; ")","")</f>
        <v>Did specialist 1 made diagnosis (q_154d_1)</v>
      </c>
      <c r="EB559" s="14" t="str">
        <f t="shared" ref="EB559" ca="1" si="10084">IF(EE559&lt;&gt;"",EE559&amp;IF(ED559&lt;&gt;""," and "&amp;ED559,""),UPPER(MID(ED559,1,1)&amp;MID(ED559,2,LEN(ED559))))&amp; IF(OR(EF559&lt;&gt;"",EG559&lt;&gt;"")," and "&amp;IF(EF559&lt;&gt;"",LOWER(MID(EF559,1,1) &amp; MID(EF559,2,LEN(EF559))),"")&amp; IF(AND(EF559 &lt;&gt;"",EG559&lt;&gt;"")," and ","") &amp; IF(EG559&lt;&gt;"",LOWER(MID(EG559,1,1) &amp; MID(EG559,2,LEN(EG559))),""),"") &amp; IF(OR(EE559&lt;&gt;"",ED559&lt;&gt;"",EF559&lt;&gt;"",EG559&lt;&gt;""), ". ","")</f>
        <v xml:space="preserve">Values must be numeric. </v>
      </c>
      <c r="EC559" s="14" t="str">
        <f t="shared" ref="EC559" ca="1" si="10085">IF(EB559&lt;&gt;"",G559 &amp; " (" &amp; F559 &amp; "): " &amp; EB559,"")</f>
        <v xml:space="preserve">Did specialist 1 made diagnosis (q_154d_1): Values must be numeric. </v>
      </c>
      <c r="ED559" s="14" t="str">
        <f t="shared" ref="ED559" ca="1" si="10086">IF(H559,IF(W559&gt;0,IF(AND(AO559&lt;&gt;"",AP559&lt;&gt;""),"each value must be between " &amp; IF( AV559,IFERROR(TEXT(AO559,"rrrr-mm-dd") &amp;" (" &amp; AO559 &amp;")",AO559),AO559) &amp; " and " &amp; IF( AV559,IFERROR(TEXT(AP559,"rrrr-mm-dd") &amp;" (" &amp; AP559 &amp;")",AP559),AP559),IF(AO559&lt;&gt;"","each value must be above " &amp; IF( AV559,IFERROR(TEXT(AO559,"rrrr-mm-dd") &amp;" (" &amp; AO559 &amp;")",AO559),AO559), IF(AP559&lt;&gt;"","each value must be below " &amp; IF( AV559,IFERROR(TEXT(AP559,"rrrr-mm-dd") &amp;" (" &amp; AP559 &amp;")",AP559),AP559),""))),""),"")</f>
        <v/>
      </c>
      <c r="EE559" s="14" t="str">
        <f t="shared" ref="EE559" ca="1" si="10087">IF(H559,IF(OR(AQ559,AU559,AV559,AS559,AR559),
   "Values must be" &amp;
   IF(AR559," limited to predefinied list", IF(AQ559, " integers",IF(OR(AU559,AV559)," numeric",""))) &amp;
   IF(AS559,IF(OR(AR559,AQ559,AU559,AV559), " and ","") &amp; "non-missing",""),
""),"")</f>
        <v>Values must be numeric</v>
      </c>
      <c r="EF559" s="14" t="str">
        <f t="shared" ref="EF559" ca="1" si="10088">IF($H559,AG559,"")</f>
        <v/>
      </c>
      <c r="EG559" s="14" t="str">
        <f t="shared" ref="EG559" ca="1" si="10089">IF($H559,AJ559,"")</f>
        <v/>
      </c>
      <c r="EM559" s="14" t="b">
        <f t="shared" ref="EM559" ca="1" si="10090">OR(EC559&lt;&gt;"",DF559&lt;&gt;"")</f>
        <v>1</v>
      </c>
      <c r="EN559" s="14">
        <f t="shared" ref="EN559" ca="1" si="10091">IF(EM559,C559,"")</f>
        <v>527</v>
      </c>
      <c r="EO559" s="14" t="str">
        <f t="shared" ref="EO559" ca="1" si="10092">IF(EM559,F559,"")</f>
        <v>q_154d_1</v>
      </c>
      <c r="EP559" s="14" t="str">
        <f t="shared" ref="EP559" ca="1" si="10093">EC559</f>
        <v xml:space="preserve">Did specialist 1 made diagnosis (q_154d_1): Values must be numeric. </v>
      </c>
      <c r="EQ559" s="14" t="str">
        <f t="shared" ref="EQ559" ca="1" si="10094">DF559</f>
        <v/>
      </c>
    </row>
    <row r="560" spans="2:147" s="14" customFormat="1">
      <c r="B560" s="14" t="str">
        <f t="shared" ref="B560" ca="1" si="10095">DF560</f>
        <v/>
      </c>
      <c r="C560" s="14">
        <f t="shared" ref="C560" ca="1" si="10096">IF(OFFSET(B560,-1,COLUMN(VariableExists)-2),OFFSET(B560,-1,1)+1,OFFSET(B560,-1,1))</f>
        <v>528</v>
      </c>
      <c r="D560" s="14">
        <f t="shared" ref="D560" si="10097">ROW(A560)-2</f>
        <v>558</v>
      </c>
      <c r="E560" s="14" t="str">
        <f t="shared" ref="E560" ca="1" si="10098">IF(OR(G560="",ROW(G560)=2),"",IF(Z560&gt;0,"S",IF(AX560,IF(J560=2,"D","N"),"I")))</f>
        <v>I</v>
      </c>
      <c r="F560" s="14" t="str">
        <f t="shared" ref="F560" ca="1" si="10099">IF(H560,O560,"")</f>
        <v>q_154a_2</v>
      </c>
      <c r="G560" s="14" t="str">
        <f t="shared" ref="G560" ca="1" si="10100">IF(H560,P560,"")</f>
        <v>Order of specialist 2 that observed the patient</v>
      </c>
      <c r="H560" s="14" t="b">
        <f t="shared" ref="H560" ca="1" si="10101">IF(INDIRECT(ADDRESS(2,D560+1,,,_sheetname_dataframe))="",FALSE,MID(INDIRECT(ADDRESS(2,D560+1,,,_sheetname_dataframe)),1,1)&lt;&gt;".")</f>
        <v>1</v>
      </c>
      <c r="I560" s="14" t="str">
        <f ca="1">IF($H560,ADDRESS(3,(D560+1)*2-1,4,,"["&amp;wew!$G$7&amp;"]"&amp;_sheetname_labels)&amp;":"&amp;ADDRESS(2+ster!$B$20,(D560+1)*2-1,4),"")</f>
        <v>[DBTemplate.xlsm]labels!APY3:APY61</v>
      </c>
      <c r="J560" s="14">
        <f t="array" aca="1" ref="J560" ca="1">IF(H560,MAX(0,MAX(IF(INDIRECT(I560)&lt;&gt;"",ROW(INDIRECT(I560)),""))-2),"")</f>
        <v>0</v>
      </c>
      <c r="K560" s="14" t="str">
        <f ca="1">IF($H560,IF($J560&gt;0,ADDRESS(3,(D560+1)*2-1,4,,"["&amp;wew!$G$7&amp;"]"&amp;_sheetname_labels)&amp;":"&amp;ADDRESS(2+J560,(D560+1)*2-1,4),""),"")</f>
        <v/>
      </c>
      <c r="L560" s="14" t="str">
        <f ca="1">IF($H560,IF($J560&gt;0,ADDRESS(3,(D560+1)*2,4,,"["&amp;wew!$G$7&amp;"]"&amp;_sheetname_labels)&amp;":"&amp;ADDRESS(2+J560,(D560+1)*2,4),""),"")</f>
        <v/>
      </c>
      <c r="M560" s="14">
        <f t="shared" ref="M560" ca="1" si="10102">IF($H560,IF(J560&gt;0,COUNTA(INDIRECT(K560))-COUNT(INDIRECT(K560)),0),"")</f>
        <v>0</v>
      </c>
      <c r="N560" s="14">
        <f t="shared" ref="N560" ca="1" si="10103">IF(H560,J560-M560,"")</f>
        <v>0</v>
      </c>
      <c r="O560" s="14" t="str">
        <f t="shared" ref="O560" ca="1" si="10104">IF(INDIRECT(ADDRESS(2,D560+1,,,_sheetname_dataframe))="","",INDIRECT(ADDRESS(2,D560+1,,,_sheetname_dataframe)))</f>
        <v>q_154a_2</v>
      </c>
      <c r="P560" s="14" t="str">
        <f t="shared" ref="P560" ca="1" si="10105">IF(H560,IF(INDIRECT(ADDRESS(1,D560+1,,,_sheetname_dataframe))="","",INDIRECT(ADDRESS(1,D560+1,,,_sheetname_dataframe))),"")</f>
        <v>Order of specialist 2 that observed the patient</v>
      </c>
      <c r="Q560" s="14" t="str">
        <f ca="1">IF($BP560,ADDRESS(3,D560+1,4,,"["&amp;wew!$G$7&amp;"]"&amp;_sheetname_dataframe)&amp;":"&amp;ADDRESS(2+ster!$C$14,D560+1,4),"")</f>
        <v>[DBTemplate.xlsm]data_frame!UM3:UM3</v>
      </c>
      <c r="R560" s="14" t="str">
        <f>IF($BP560,IF(MID(_xll.FORMULATEXT(INDEX(INDIRECT(Q560),1)),1,1)="=", _xll.FORMULATEXT(INDEX(INDIRECT(Q560),1),2,TRUE),""),"")</f>
        <v/>
      </c>
      <c r="S560" s="14">
        <f t="array" aca="1" ref="S560" ca="1">IF(H560,SUM(IF((IFERROR(INDIRECT(Q560)&lt;&gt;"",FALSE))*(INDIRECT(ster!$D$14)&lt;&gt;""),1,0)),"")</f>
        <v>0</v>
      </c>
      <c r="T560" s="14">
        <f t="array" aca="1" ref="T560" ca="1">IF(H560,IF(M560&gt;0,SUM(IFERROR(1*(MATCH(INDIRECT(Q560),INDIRECT(K560),0)&gt;0),0)*(INDIRECT(ster!$D$14)&lt;&gt;"")*NOT(ISNUMBER(INDIRECT(Q560)))),0),"")</f>
        <v>0</v>
      </c>
      <c r="U560" s="14">
        <f t="array" aca="1" ref="U560" ca="1">IF(H560,SUM((IFERROR(INDIRECT(Q560)="",FALSE))*(INDIRECT(ster!$D$14)&lt;&gt;"")),"")</f>
        <v>1</v>
      </c>
      <c r="V560" s="14">
        <f t="array" aca="1" ref="V560" ca="1">IF(H560,SUM((IFERROR(INDIRECT(Q560)="#ąś",TRUE))*(INDIRECT(ster!$D$14)&lt;&gt;"")),"")</f>
        <v>0</v>
      </c>
      <c r="W560" s="14">
        <f t="array" aca="1" ref="W560" ca="1">IF(H560,SUM(ISNUMBER(INDIRECT(Q560))*(INDIRECT(ster!$D$14)&lt;&gt;"")),"")</f>
        <v>0</v>
      </c>
      <c r="X560" s="14" t="str">
        <f t="array" aca="1" ref="X560" ca="1">IF(AND(H560,W560&gt;0),IF(wew!$B$3,MIN(IF((INDIRECT(ster!$D$14)&lt;&gt;"")*IFERROR(INDIRECT($Q560)&lt;&gt;"",FALSE),IFERROR(INDIRECT($Q560),"X"),"X")),"&lt;włącz podświetlanie wartości&gt;"),"—")</f>
        <v>—</v>
      </c>
      <c r="Y560" s="14" t="str">
        <f t="array" aca="1" ref="Y560" ca="1">IF(AND(H560,W560&gt;0),IF(wew!$B$3,MAX(IF((INDIRECT(ster!$D$14)&lt;&gt;"")*IFERROR(INDIRECT($Q560)&lt;&gt;"",FALSE),IFERROR(INDIRECT($Q560),"X"),"X")),"&lt;włącz podświetlanie wartości&gt;"),"—")</f>
        <v>—</v>
      </c>
      <c r="Z560" s="14">
        <f t="shared" ref="Z560" ca="1" si="10106">IF(H560,S560-T560-W560,"")</f>
        <v>0</v>
      </c>
      <c r="AA560" s="12" t="str">
        <f t="shared" ref="AA560" ca="1" si="10107">IF(H560,IF(S560&gt;0,W560/(S560),"—"),"")</f>
        <v>—</v>
      </c>
      <c r="AB560" s="17">
        <f t="array" aca="1" ref="AB560" ca="1">IF(H560,IF(W560&gt;0,SUM((INDIRECT(ster!$D$14)&lt;&gt;"")*IFERROR((INDIRECT(Q560)&lt;&gt;"")*(INDIRECT(Q560)=INT(INDIRECT(Q560))),0)),0),"")</f>
        <v>0</v>
      </c>
      <c r="AC560" s="17">
        <f t="array" aca="1" ref="AC560" ca="1">IF(H560,W560-AB560,"")</f>
        <v>0</v>
      </c>
      <c r="AD560" s="17">
        <f t="shared" ref="AD560" ca="1" si="10108">IF($H560,IF(AC560&lt;&gt;"",IF(AC560=0,1,IF(AC560/W560&lt;0.15,2,3)),0),"")</f>
        <v>1</v>
      </c>
      <c r="AE560" s="17" t="b">
        <f t="shared" ref="AE560" ca="1" si="10109">IF(H560,OFFSET(O560,1,0)=".validation",FALSE)</f>
        <v>0</v>
      </c>
      <c r="AF560" s="17" t="str">
        <f ca="1">IF(AE560,IF($H560,ADDRESS(3,D560+2,4,,"["&amp;wew!$G$7&amp;"]"&amp;_sheetname_dataframe)&amp;":"&amp;ADDRESS(2+ster!$C$14,D560+2,4),""),"")</f>
        <v/>
      </c>
      <c r="AG560" s="17" t="str">
        <f t="shared" ref="AG560" ca="1" si="10110">IF(AE560,IF($H560,IF(INDIRECT(ADDRESS(1,D560+2,,,_sheetname_dataframe))="","",INDIRECT(ADDRESS(1,D560+2,,,_sheetname_dataframe))),""),"")</f>
        <v/>
      </c>
      <c r="AH560" s="17" t="b">
        <f t="shared" ref="AH560" ca="1" si="10111">IF(H560,AND(AE560,OFFSET(O560,2,0)=".validation"),FALSE)</f>
        <v>0</v>
      </c>
      <c r="AI560" s="17" t="str">
        <f ca="1">IF(AH560,IF($H560,ADDRESS(3,D560+3,4,,"["&amp;wew!$G$7&amp;"]"&amp;_sheetname_dataframe)&amp;":"&amp;ADDRESS(2+ster!$C$14,D560+3,4),""),"")</f>
        <v/>
      </c>
      <c r="AJ560" s="17" t="str">
        <f t="shared" ref="AJ560" ca="1" si="10112">IF(AH560,IF($H560,IF(INDIRECT(ADDRESS(1,D560+3,,,_sheetname_dataframe))="","",INDIRECT(ADDRESS(1,D560+3,,,_sheetname_dataframe))),""),"")</f>
        <v/>
      </c>
      <c r="AK560" s="17" t="b">
        <f t="shared" ref="AK560" ca="1" si="10113">IF(H560,OR(AQ560,AD560=2),"")</f>
        <v>0</v>
      </c>
      <c r="AL560" s="17" t="b">
        <f t="shared" ref="AL560" ca="1" si="10114">IF($H560,IF(BV560&lt;&gt;"",IF(OR(BM560="F",BM560="L",BM560="I",BM560="D"),BV560&lt;&gt;0)),"")</f>
        <v>0</v>
      </c>
      <c r="AM560" s="17" t="b">
        <f t="shared" ref="AM560" ca="1" si="10115">IF($H560,AND(NOT(AL560),OR(IF(BW560&lt;&gt;"",IF(OR(BM560="F",BM560="L"),BW560&lt;&gt;0)),BM560="I",BM560="N",BM560="D")),"")</f>
        <v>1</v>
      </c>
      <c r="AN560" s="17">
        <f t="shared" ref="AN560" ca="1" si="10116">IF(COUNTA(INDIRECT(Q560))=0,0, IF(AND(AO560&lt;&gt;"",X560&lt;AO560),1,IF(AND(AP560&lt;&gt;"",Y560&gt;AP560),1,IF(AND(AQ560,AC560&gt;0),2,0))))</f>
        <v>0</v>
      </c>
      <c r="AO560" s="24" t="str">
        <f t="shared" ref="AO560" ca="1" si="10117">IF($H560,IF(BY560&lt;&gt;"",IF(ISNUMBER(BY560),BY560,""),""),"")</f>
        <v/>
      </c>
      <c r="AP560" s="24" t="str">
        <f t="shared" ref="AP560" ca="1" si="10118">IF($H560,IF(BZ560&lt;&gt;"",IF(ISNUMBER(BZ560),BZ560,""),""),"")</f>
        <v/>
      </c>
      <c r="AQ560" s="17" t="b">
        <f t="shared" ref="AQ560" ca="1" si="10119">IF(H560,IF(CA560&lt;&gt;"",CA560&lt;&gt;0,FALSE),"")</f>
        <v>0</v>
      </c>
      <c r="AR560" s="17" t="b">
        <f t="shared" ref="AR560" ca="1" si="10120">IF(H560,IF(N560&gt;0,IF(BQ560&lt;&gt;"",BQ560&lt;&gt;0,FALSE),FALSE),"")</f>
        <v>0</v>
      </c>
      <c r="AS560" s="17" t="b">
        <f t="shared" ref="AS560" ca="1" si="10121">IF(H560,IF(BR560&lt;&gt;"",BR560&lt;&gt;0,FALSE),"")</f>
        <v>0</v>
      </c>
      <c r="AT560" s="17" t="b">
        <f t="shared" ref="AT560" ca="1" si="10122">IF(H560,IF(N560&gt;0,FALSE,IF(BU560&lt;&gt;"",MATCH(BU560,DataType,0)=1,FALSE)),"")</f>
        <v>0</v>
      </c>
      <c r="AU560" s="17" t="b">
        <f t="shared" ref="AU560" ca="1" si="10123">IF(H560,IF(N560&gt;0,TRUE,IF(BU560&lt;&gt;"",MATCH(BU560,DataType,0)=2,FALSE)),"")</f>
        <v>1</v>
      </c>
      <c r="AV560" s="17" t="b">
        <f t="shared" ref="AV560" ca="1" si="10124">IF(H560,IF(N560&gt;0,FALSE,IF(BU560&lt;&gt;"",MATCH(BU560,DataType,0)=3,FALSE)),"")</f>
        <v>0</v>
      </c>
      <c r="AW560" s="17" t="b">
        <f t="shared" ref="AW560" ca="1" si="10125">IF(H560,IF(W560&gt;0,Z560=0,FALSE),"")</f>
        <v>0</v>
      </c>
      <c r="AX560" s="14" t="b">
        <f t="array" aca="1" ref="AX560" ca="1">IF(H560,N560&gt;0,"")</f>
        <v>0</v>
      </c>
      <c r="AY560" s="17" t="str">
        <f t="shared" ref="AY560" ca="1" si="10126">IF(H560,IF(N560&gt;0,ADDRESS(ROW(VariablesOrigin)+1,COLUMN(VariablesOrigin)+1,4) &amp; ":" &amp; ADDRESS(ROW(VariablesOrigin)+N560,COLUMN(VariablesOrigin)+1,4),""),"")</f>
        <v/>
      </c>
      <c r="AZ560" s="17" t="str">
        <f t="array" aca="1" ref="AZ560" ca="1">IF(AY560&lt;&gt;"",SUM(1*ISERROR(MATCH(INDIRECT(AY560),INDIRECT(K560),0)))=0,"")</f>
        <v/>
      </c>
      <c r="BA560" s="17" t="b">
        <f t="shared" ref="BA560" ca="1" si="10127">IF(H560,BU560="",FALSE)</f>
        <v>0</v>
      </c>
      <c r="BB560" s="17" t="b">
        <v>0</v>
      </c>
      <c r="BC560" s="17" t="str">
        <f t="shared" ref="BC560" ca="1" si="10128">IF(BA560,IF(N560&gt;0,AND(AZ560,Z560=0),FALSE),"")</f>
        <v/>
      </c>
      <c r="BD560" s="17" t="str">
        <f t="shared" ref="BD560" ca="1" si="10129">IF(BA560,IF(N560&gt;0,AND(NOT(AZ560),Z560=0),FALSE),"")</f>
        <v/>
      </c>
      <c r="BE560" s="17" t="str">
        <f t="shared" ref="BE560" ca="1" si="10130">IF(BA560,IF(AND(AW560,NOT(BB560),NOT(BC560),NOT(BD560)),AND(Z560=0,AC560=0),FALSE),"")</f>
        <v/>
      </c>
      <c r="BF560" s="17" t="str">
        <f t="shared" ref="BF560" ca="1" si="10131">IF(BA560,IF(AND(AW560,NOT(BB560),NOT(BC560),NOT(BD560)),AND(Z560=0,OR(AC560&gt;0)),FALSE),"")</f>
        <v/>
      </c>
      <c r="BG560" s="17" t="str">
        <f t="shared" ref="BG560" ca="1" si="10132">IF(BA560,IF(OR(BB560:BF560),FALSE,IF(Z560=0,FALSE,Z560&gt;0)),"")</f>
        <v/>
      </c>
      <c r="BH560" s="17" t="str">
        <f t="shared" ref="BH560" ca="1" si="10133">IF(BA560,COUNTIF(BB560:BG560,TRUE)=1,"")</f>
        <v/>
      </c>
      <c r="BI560" s="17" t="str">
        <f t="shared" ref="BI560" ca="1" si="10134">IF(BA560,IFERROR(MATCH(TRUE,BB560:BG560,0),7),"")</f>
        <v/>
      </c>
      <c r="BJ560" s="17" t="b">
        <f t="shared" ref="BJ560" ca="1" si="10135">DF560&lt;&gt;""</f>
        <v>0</v>
      </c>
      <c r="BK560" s="17" t="b">
        <f t="shared" ref="BK560" ca="1" si="10136">IF(H560,IF(AND(NOT(BA560),AU560),AC560=0,""),"")</f>
        <v>1</v>
      </c>
      <c r="BL560" s="17" t="b">
        <f t="shared" ref="BL560" ca="1" si="10137">IF(H560,IF(AND(NOT(BA560),AU560),AC560&gt;0,""),"")</f>
        <v>0</v>
      </c>
      <c r="BM560" s="17" t="str">
        <f t="shared" ref="BM560" ca="1" si="10138">IF(H560,IF(BA560,CHOOSE(BI560,"0","F","L","I","N",IF(AA560&gt;0.5,"N","S"),"0"),CHOOSE(MATCH(BU560,DataType,0),"S",IF(BK560,"I","N"),"D"  )),"")</f>
        <v>I</v>
      </c>
      <c r="BN560" s="17" t="str">
        <f t="shared" ref="BN560" ca="1" si="10139">IF(H560,IF(BJ560,"E",IF(BA560,CHOOSE(BI560,"0","F","L","I","N","S","0"),CHOOSE(MATCH(BU560,DataType,0),"S",IF(BK560,"I","N"),"D"  ))),"")</f>
        <v>I</v>
      </c>
      <c r="BO560" s="17" t="str">
        <f t="shared" ref="BO560" ca="1" si="10140">IF($H560,IF(BM560="0","",IF(AND(AR560,N560=2),"D",IF(BM560="S","N",IF(AL560,"O",IF(AM560,"I","N"))))),"")</f>
        <v>I</v>
      </c>
      <c r="BP560" s="14" t="b">
        <f t="shared" ref="BP560" ca="1" si="10141">INDIRECT(ADDRESS(2,ROW(A560)-1,,,_sheetname_dataframe))&lt;&gt;""</f>
        <v>1</v>
      </c>
      <c r="BQ560" s="35"/>
      <c r="BU560" s="14" t="s">
        <v>387</v>
      </c>
      <c r="BX560" s="16"/>
      <c r="BY560" s="16"/>
      <c r="BZ560" s="16"/>
      <c r="CA560" s="16"/>
      <c r="CB560" s="16"/>
      <c r="CC560" s="16"/>
      <c r="CD560" s="16"/>
      <c r="CE560" s="16"/>
      <c r="CF560" s="16"/>
      <c r="CN560" s="14">
        <f ca="1">IF(H560,IFERROR(IsVariableNameLegal(O560),0),0)</f>
        <v>0</v>
      </c>
      <c r="CO560" s="14" t="str">
        <f t="array" aca="1" ref="CO560" ca="1">IF(H560,IF(COUNTIF(INDIRECT(wew!$C$13),O560)&gt;1,TRIM(SUBSTITUTE(_xll.MCONCAT(IF((INDIRECT(wew!$C$13)=O560)*(COLUMN(INDIRECT(wew!$C$13))&lt;&gt;D560+1),-1+COLUMN(INDIRECT(wew!$C$13)),"")," "),"  "," ")),""),"")</f>
        <v/>
      </c>
      <c r="CP560" s="14" t="str">
        <f t="array" aca="1" ref="CP560" ca="1">IF(P560&lt;&gt;"",IF(LEN(P560)&gt;150,1,""),"")</f>
        <v/>
      </c>
      <c r="CQ560" s="14" t="str">
        <f t="array" aca="1" ref="CQ560" ca="1">IF(AND(H560,NOT(ster!$J$3)),IF(COUNTIF(INDIRECT(wew!$C$15),P560)&gt;1,TRIM(SUBSTITUTE(_xll.MCONCAT(IF((INDIRECT(wew!$C$15)=P560)*(COLUMN(INDIRECT(wew!$C$15))&lt;&gt;D560+1),-1+COLUMN(INDIRECT(wew!$C$15)),"")," "),"  "," ")),""),"")</f>
        <v/>
      </c>
      <c r="CR560" s="14" t="str">
        <f t="array" aca="1" ref="CR560" ca="1">IF(H560,IF(AND(W560&gt;0,AO560&lt;&gt;""),TRIM(SUBSTITUTE(_xll.MCONCAT(IFERROR(IF(ISNUMBER(INDIRECT(Q560)),IF((INDIRECT(ster!$D$14)&lt;&gt;"")*(INDIRECT(Q560)&lt;AO560),INDIRECT(ster!$D$14) &amp; ": " &amp;  SUBSTITUTE(IF( AV560,IFERROR(TEXT(INDIRECT(Q560),"rrrr-mm-dd") &amp;" (" &amp; INDIRECT(Q560) &amp;")",INDIRECT(Q560)),INDIRECT(Q560))," "," "),""),""),"")," "),"  "," ")),""),"")</f>
        <v/>
      </c>
      <c r="CS560" s="14" t="str">
        <f t="array" aca="1" ref="CS560" ca="1">IF(H560,IF(AND(W560&gt;0,AP560&lt;&gt;""),TRIM(SUBSTITUTE(_xll.MCONCAT(IFERROR(IF(ISNUMBER(INDIRECT(Q560)),IF((INDIRECT(ster!$D$14)&lt;&gt;"")*(INDIRECT(Q560)&gt;AP560),INDIRECT(ster!$D$14) &amp; ": " &amp;  SUBSTITUTE(IF( AV560,IFERROR(TEXT(INDIRECT(Q560),"rrrr-mm-dd")&amp;" (" &amp; INDIRECT(Q560) &amp;")",INDIRECT(Q560)),INDIRECT(Q560))," "," "),""),""),"")," "),"  "," ")),""),"")</f>
        <v/>
      </c>
      <c r="CT560" s="14" t="str">
        <f t="array" aca="1" ref="CT560" ca="1">IF(H560,IF(AND(N560&gt;0,AR560),TRIM(SUBSTITUTE(_xll.MCONCAT(IFERROR(IF(ISNUMBER(INDIRECT(Q560)),IF((INDIRECT(ster!$D$14)&lt;&gt;"")*(IFERROR(0*(MATCH(INDIRECT(Q560),INDIRECT(K560),0)&gt;0),1)),INDIRECT(ster!$D$14) &amp; ": " &amp;  SUBSTITUTE(IF( AV560,IFERROR(TEXT(INDIRECT(Q560),"rrrr-mm-dd")&amp;" (" &amp; INDIRECT(Q560) &amp;")",INDIRECT(Q560)),INDIRECT(Q560))," "," "),""),""),"")," "),"  "," ")),""),"")</f>
        <v/>
      </c>
      <c r="CU560" s="14" t="str">
        <f t="array" aca="1" ref="CU560" ca="1">IF(H560,IF(AND(V560&gt;0),TRIM(SUBSTITUTE(_xll.MCONCAT(IF((INDIRECT(ster!$D$14)&lt;&gt;"")*(IFERROR(0*(INDIRECT(Q560)&lt;&gt;""),1)),INDIRECT(ster!$D$14),"")," "),"  "," ")),""),"")</f>
        <v/>
      </c>
      <c r="CV560" s="14" t="str">
        <f t="array" aca="1" ref="CV560" ca="1">IF(H560,IF(AS560,
TRIM(SUBSTITUTE(_xll.MCONCAT(IF(
   (INDIRECT(ster!$D$14)&lt;&gt;"")*
   ((INDIRECT(Q560)="")+
      NOT(ISNUMBER(INDIRECT(Q560)))*
      NOT(ISERROR(MATCH(INDIRECT(Q560),INDIRECT(K560),0)))
    ),
      INDIRECT(ster!$D$14),
   "")," "),"  "," ")),
""),"")</f>
        <v/>
      </c>
      <c r="CW560" s="14" t="str">
        <f t="array" aca="1" ref="CW560" ca="1">IF(H560,IF(AND(AQ560),TRIM(SUBSTITUTE(_xll.MCONCAT(IFERROR(IF(ISNUMBER(INDIRECT(Q560)),IF((INDIRECT(ster!$D$14)&lt;&gt;"")*(INDIRECT(Q560)&lt;&gt;INT(INDIRECT(Q560))),INDIRECT(ster!$D$14) &amp; ": " &amp; INDIRECT(Q560),""),""),"")," "),"  "," ")),""),"")</f>
        <v/>
      </c>
      <c r="CX560" s="14" t="str">
        <f t="array" aca="1" ref="CX560" ca="1">IF(H560,IF(OR(AU560,AV560),TRIM(SUBSTITUTE(_xll.MCONCAT(IF((INDIRECT(ster!$D$14)&lt;&gt;"")*NOT(ISNUMBER(INDIRECT(Q560))),IF(ISERROR(MATCH(INDIRECT(Q560),INDIRECT(K560),0)),IFERROR(IF(INDIRECT(Q560)&lt;&gt;"",INDIRECT(ster!$D$14) &amp; ": " &amp; SUBSTITUTE(INDIRECT(Q560)," "," "),""),""),""),"")," "),"  "," ")),""),"")</f>
        <v/>
      </c>
      <c r="CY560" s="14" t="str">
        <f t="array" aca="1" ref="CY560" ca="1">IF(H560,IF(AE560,TRIM(SUBSTITUTE(_xll.MCONCAT(IF((INDIRECT(ster!$D$14)&lt;&gt;"")*IFERROR(NOT(INDIRECT(AF560)),FALSE),IF(ISERROR(MATCH(INDIRECT(Q560),INDIRECT(K560),0)),IFERROR(IF(INDIRECT(Q560)&lt;&gt;"",INDIRECT(ster!$D$14)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CZ560" s="14" t="str">
        <f t="array" aca="1" ref="CZ560" ca="1">IF(H560,IF(AH560,TRIM(SUBSTITUTE(_xll.MCONCAT(IF((INDIRECT(ster!$D$14)&lt;&gt;"")*IFERROR(NOT(INDIRECT(AI560)),FALSE),IF(ISERROR(MATCH(INDIRECT(Q560),INDIRECT(K560),0)),IFERROR(IF(INDIRECT(Q560)&lt;&gt;"",INDIRECT(ster!$D$14)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DC560" s="14" t="str">
        <f ca="1">SUBSTITUTE(SUBSTITUTE(SUBSTITUTE(SUBSTITUTE(_xll.MCONCAT(DG560:DS560,"■"),"■■","■"),"■■","■"),"■■","■"),"■■","■")</f>
        <v>■</v>
      </c>
      <c r="DD560" s="14" t="str">
        <f t="shared" ref="DD560" ca="1" si="10142">IF(MID(DC560,1,1)="■",MID(DC560,2,LEN(DC560)),DC560)</f>
        <v/>
      </c>
      <c r="DE560" s="14" t="str">
        <f t="shared" ref="DE560" ca="1" si="10143">IF(DD560&lt;&gt;"",IF(MID(DD560,LEN(DD560),1)="■",MID(DD560,1,LEN(DD560)-1),DD560),"")</f>
        <v/>
      </c>
      <c r="DF560" s="14" t="str">
        <f t="shared" ref="DF560" ca="1" si="10144">IFERROR(IF(DE560&lt;&gt;"",SUBSTITUTE(DE560,"■",". "),""),"##INTERNAL_ERROR")</f>
        <v/>
      </c>
      <c r="DG560" s="14" t="str">
        <f t="shared" ref="DG560" ca="1" si="10145">IF(CN560&lt;&gt;0,"Variable name don't comply with the naming convention","")</f>
        <v/>
      </c>
      <c r="DH560" s="14" t="str">
        <f t="shared" ref="DH560" ca="1" si="10146">IF(CO560&lt;&gt;"","Duplicated name. " &amp; IF(ISERROR(FIND(" ",CO560)),"Duplicate have index " &amp; CO560, "Duplicates have indices: "&amp;SUBSTITUTE(CO560," ",", ")),"")</f>
        <v/>
      </c>
      <c r="DI560" s="14" t="str">
        <f t="shared" ref="DI560" ca="1" si="10147">IF(CP560&lt;&gt;"","Variable label exceed length 150","")</f>
        <v/>
      </c>
      <c r="DJ560" s="14" t="str">
        <f t="shared" ref="DJ560" ca="1" si="10148">IF(CQ560&lt;&gt;"","Duplicated variable label. " &amp; IF(ISERROR(FIND(" ",CQ560)),"Duplicate have index " &amp; CQ560, "Duplicates have indices: "&amp;SUBSTITUTE(CQ560," ",", ")),"")</f>
        <v/>
      </c>
      <c r="DK560" s="14" t="str">
        <f t="shared" ref="DK560" ca="1" si="10149">IF(CR560&lt;&gt;"","The following cases have values below declared theorethical min: " &amp;SUBSTITUTE(CR560," ",", "),"")</f>
        <v/>
      </c>
      <c r="DL560" s="14" t="str">
        <f t="shared" ref="DL560" ca="1" si="10150">IF(CS560&lt;&gt;"","The following cases have values above declared theorethical max: " &amp;SUBSTITUTE(CS560," ",", "),"")</f>
        <v/>
      </c>
      <c r="DM560" s="14" t="str">
        <f t="shared" ref="DM560" ca="1" si="10151">IF(CT560&lt;&gt;"","There are some cases with values not explicitly declared in the labels dictionary: " &amp;SUBSTITUTE(CT560," ",", "),"")</f>
        <v/>
      </c>
      <c r="DN560" s="14" t="str">
        <f t="array" aca="1" ref="DN560" ca="1">IF(CU560&lt;&gt;"","There are errors in the entered values in the following cases: " &amp;SUBSTITUTE(CU560," ",", "),"")</f>
        <v/>
      </c>
      <c r="DO560" s="14" t="str">
        <f t="shared" ref="DO560" ca="1" si="10152">IF(CV560&lt;&gt;"","The following records are missing in this required field: " &amp;SUBSTITUTE(CV560," ",", "),"")</f>
        <v/>
      </c>
      <c r="DP560" s="14" t="str">
        <f t="shared" ref="DP560" ca="1" si="10153">IF(CW560&lt;&gt;"","The following cases have non-integer values: " &amp;SUBSTITUTE(CW560," ",", "),"")</f>
        <v/>
      </c>
      <c r="DQ560" s="14" t="str">
        <f t="shared" ref="DQ560" ca="1" si="10154">IF(CX560&lt;&gt;"","The following cases are non-numeric: " &amp;SUBSTITUTE(CX560," ",", "),"")</f>
        <v/>
      </c>
      <c r="DR560" s="14" t="str">
        <f t="shared" ref="DR560" ca="1" si="10155">IF(CY560&lt;&gt;"","In the following cases " &amp; P560 &amp; " " &amp; LOWER(MID(AG560,1,1)) &amp; MID(AG560,2,LEN(AG560)) &amp; ": " &amp;SUBSTITUTE(CY560," ",", "),"")</f>
        <v/>
      </c>
      <c r="DS560" s="14" t="str">
        <f t="shared" ref="DS560" ca="1" si="10156">IF(CZ560&lt;&gt;"","In the following cases " &amp; P560 &amp; " " &amp; LOWER(MID(AJ560,1,1)) &amp; MID(AJ560,2,LEN(AJ560)) &amp; ": " &amp;SUBSTITUTE(CZ560," ",", "),"")</f>
        <v/>
      </c>
      <c r="DZ560" s="14" t="b">
        <f t="shared" ref="DZ560" ca="1" si="10157">OR(ED560&lt;&gt;"",EF560&lt;&gt;"",EG560&lt;&gt;"")</f>
        <v>0</v>
      </c>
      <c r="EA560" s="14" t="str">
        <f t="shared" ref="EA560" ca="1" si="10158">IF(EB560&lt;&gt;"",G560 &amp; " (" &amp; F560 &amp; ")","")</f>
        <v>Order of specialist 2 that observed the patient (q_154a_2)</v>
      </c>
      <c r="EB560" s="14" t="str">
        <f t="shared" ref="EB560" ca="1" si="10159">IF(EE560&lt;&gt;"",EE560&amp;IF(ED560&lt;&gt;""," and "&amp;ED560,""),UPPER(MID(ED560,1,1)&amp;MID(ED560,2,LEN(ED560))))&amp; IF(OR(EF560&lt;&gt;"",EG560&lt;&gt;"")," and "&amp;IF(EF560&lt;&gt;"",LOWER(MID(EF560,1,1) &amp; MID(EF560,2,LEN(EF560))),"")&amp; IF(AND(EF560 &lt;&gt;"",EG560&lt;&gt;"")," and ","") &amp; IF(EG560&lt;&gt;"",LOWER(MID(EG560,1,1) &amp; MID(EG560,2,LEN(EG560))),""),"") &amp; IF(OR(EE560&lt;&gt;"",ED560&lt;&gt;"",EF560&lt;&gt;"",EG560&lt;&gt;""), ". ","")</f>
        <v xml:space="preserve">Values must be numeric. </v>
      </c>
      <c r="EC560" s="14" t="str">
        <f t="shared" ref="EC560" ca="1" si="10160">IF(EB560&lt;&gt;"",G560 &amp; " (" &amp; F560 &amp; "): " &amp; EB560,"")</f>
        <v xml:space="preserve">Order of specialist 2 that observed the patient (q_154a_2): Values must be numeric. </v>
      </c>
      <c r="ED560" s="14" t="str">
        <f t="shared" ref="ED560" ca="1" si="10161">IF(H560,IF(W560&gt;0,IF(AND(AO560&lt;&gt;"",AP560&lt;&gt;""),"each value must be between " &amp; IF( AV560,IFERROR(TEXT(AO560,"rrrr-mm-dd") &amp;" (" &amp; AO560 &amp;")",AO560),AO560) &amp; " and " &amp; IF( AV560,IFERROR(TEXT(AP560,"rrrr-mm-dd") &amp;" (" &amp; AP560 &amp;")",AP560),AP560),IF(AO560&lt;&gt;"","each value must be above " &amp; IF( AV560,IFERROR(TEXT(AO560,"rrrr-mm-dd") &amp;" (" &amp; AO560 &amp;")",AO560),AO560), IF(AP560&lt;&gt;"","each value must be below " &amp; IF( AV560,IFERROR(TEXT(AP560,"rrrr-mm-dd") &amp;" (" &amp; AP560 &amp;")",AP560),AP560),""))),""),"")</f>
        <v/>
      </c>
      <c r="EE560" s="14" t="str">
        <f t="shared" ref="EE560" ca="1" si="10162">IF(H560,IF(OR(AQ560,AU560,AV560,AS560,AR560),
   "Values must be" &amp;
   IF(AR560," limited to predefinied list", IF(AQ560, " integers",IF(OR(AU560,AV560)," numeric",""))) &amp;
   IF(AS560,IF(OR(AR560,AQ560,AU560,AV560), " and ","") &amp; "non-missing",""),
""),"")</f>
        <v>Values must be numeric</v>
      </c>
      <c r="EF560" s="14" t="str">
        <f t="shared" ref="EF560" ca="1" si="10163">IF($H560,AG560,"")</f>
        <v/>
      </c>
      <c r="EG560" s="14" t="str">
        <f t="shared" ref="EG560" ca="1" si="10164">IF($H560,AJ560,"")</f>
        <v/>
      </c>
      <c r="EM560" s="14" t="b">
        <f t="shared" ref="EM560" ca="1" si="10165">OR(EC560&lt;&gt;"",DF560&lt;&gt;"")</f>
        <v>1</v>
      </c>
      <c r="EN560" s="14">
        <f t="shared" ref="EN560" ca="1" si="10166">IF(EM560,C560,"")</f>
        <v>528</v>
      </c>
      <c r="EO560" s="14" t="str">
        <f t="shared" ref="EO560" ca="1" si="10167">IF(EM560,F560,"")</f>
        <v>q_154a_2</v>
      </c>
      <c r="EP560" s="14" t="str">
        <f t="shared" ref="EP560" ca="1" si="10168">EC560</f>
        <v xml:space="preserve">Order of specialist 2 that observed the patient (q_154a_2): Values must be numeric. </v>
      </c>
      <c r="EQ560" s="14" t="str">
        <f t="shared" ref="EQ560" ca="1" si="10169">DF560</f>
        <v/>
      </c>
    </row>
    <row r="561" spans="2:147" s="14" customFormat="1">
      <c r="B561" s="14" t="str">
        <f t="shared" ca="1" si="9795"/>
        <v/>
      </c>
      <c r="C561" s="14">
        <f t="shared" ca="1" si="9796"/>
        <v>529</v>
      </c>
      <c r="D561" s="14">
        <f t="shared" si="9797"/>
        <v>559</v>
      </c>
      <c r="E561" s="14" t="str">
        <f t="shared" ca="1" si="9798"/>
        <v>N</v>
      </c>
      <c r="F561" s="14" t="str">
        <f t="shared" ca="1" si="9799"/>
        <v>q_154b_2</v>
      </c>
      <c r="G561" s="14" t="str">
        <f t="shared" ca="1" si="9800"/>
        <v>What specialist 2 observed the patient</v>
      </c>
      <c r="H561" s="14" t="b">
        <f t="shared" ca="1" si="9801"/>
        <v>1</v>
      </c>
      <c r="I561" s="14" t="str">
        <f ca="1">IF($H561,ADDRESS(3,(D561+1)*2-1,4,,"["&amp;wew!$G$7&amp;"]"&amp;_sheetname_labels)&amp;":"&amp;ADDRESS(2+ster!$B$20,(D561+1)*2-1,4),"")</f>
        <v>[DBTemplate.xlsm]labels!AQA3:AQA61</v>
      </c>
      <c r="J561" s="14">
        <f t="array" aca="1" ref="J561" ca="1">IF(H561,MAX(0,MAX(IF(INDIRECT(I561)&lt;&gt;"",ROW(INDIRECT(I561)),""))-2),"")</f>
        <v>16</v>
      </c>
      <c r="K561" s="14" t="str">
        <f ca="1">IF($H561,IF($J561&gt;0,ADDRESS(3,(D561+1)*2-1,4,,"["&amp;wew!$G$7&amp;"]"&amp;_sheetname_labels)&amp;":"&amp;ADDRESS(2+J561,(D561+1)*2-1,4),""),"")</f>
        <v>[DBTemplate.xlsm]labels!AQA3:AQA18</v>
      </c>
      <c r="L561" s="14" t="str">
        <f ca="1">IF($H561,IF($J561&gt;0,ADDRESS(3,(D561+1)*2,4,,"["&amp;wew!$G$7&amp;"]"&amp;_sheetname_labels)&amp;":"&amp;ADDRESS(2+J561,(D561+1)*2,4),""),"")</f>
        <v>[DBTemplate.xlsm]labels!AQB3:AQB18</v>
      </c>
      <c r="M561" s="14">
        <f t="shared" ca="1" si="9802"/>
        <v>0</v>
      </c>
      <c r="N561" s="14">
        <f t="shared" ca="1" si="9803"/>
        <v>16</v>
      </c>
      <c r="O561" s="14" t="str">
        <f t="shared" ca="1" si="9804"/>
        <v>q_154b_2</v>
      </c>
      <c r="P561" s="14" t="str">
        <f t="shared" ca="1" si="9805"/>
        <v>What specialist 2 observed the patient</v>
      </c>
      <c r="Q561" s="14" t="str">
        <f ca="1">IF($BP561,ADDRESS(3,D561+1,4,,"["&amp;wew!$G$7&amp;"]"&amp;_sheetname_dataframe)&amp;":"&amp;ADDRESS(2+ster!$C$14,D561+1,4),"")</f>
        <v>[DBTemplate.xlsm]data_frame!UN3:UN3</v>
      </c>
      <c r="R561" s="14" t="str">
        <f>IF($BP561,IF(MID(_xll.FORMULATEXT(INDEX(INDIRECT(Q561),1)),1,1)="=", _xll.FORMULATEXT(INDEX(INDIRECT(Q561),1),2,TRUE),""),"")</f>
        <v/>
      </c>
      <c r="S561" s="14">
        <f t="array" aca="1" ref="S561" ca="1">IF(H561,SUM(IF((IFERROR(INDIRECT(Q561)&lt;&gt;"",FALSE))*(INDIRECT(ster!$D$14)&lt;&gt;""),1,0)),"")</f>
        <v>0</v>
      </c>
      <c r="T561" s="14">
        <f t="array" aca="1" ref="T561" ca="1">IF(H561,IF(M561&gt;0,SUM(IFERROR(1*(MATCH(INDIRECT(Q561),INDIRECT(K561),0)&gt;0),0)*(INDIRECT(ster!$D$14)&lt;&gt;"")*NOT(ISNUMBER(INDIRECT(Q561)))),0),"")</f>
        <v>0</v>
      </c>
      <c r="U561" s="14">
        <f t="array" aca="1" ref="U561" ca="1">IF(H561,SUM((IFERROR(INDIRECT(Q561)="",FALSE))*(INDIRECT(ster!$D$14)&lt;&gt;"")),"")</f>
        <v>1</v>
      </c>
      <c r="V561" s="14">
        <f t="array" aca="1" ref="V561" ca="1">IF(H561,SUM((IFERROR(INDIRECT(Q561)="#ąś",TRUE))*(INDIRECT(ster!$D$14)&lt;&gt;"")),"")</f>
        <v>0</v>
      </c>
      <c r="W561" s="14">
        <f t="array" aca="1" ref="W561" ca="1">IF(H561,SUM(ISNUMBER(INDIRECT(Q561))*(INDIRECT(ster!$D$14)&lt;&gt;"")),"")</f>
        <v>0</v>
      </c>
      <c r="X561" s="14" t="str">
        <f t="array" aca="1" ref="X561" ca="1">IF(AND(H561,W561&gt;0),IF(wew!$B$3,MIN(IF((INDIRECT(ster!$D$14)&lt;&gt;"")*IFERROR(INDIRECT($Q561)&lt;&gt;"",FALSE),IFERROR(INDIRECT($Q561),"X"),"X")),"&lt;włącz podświetlanie wartości&gt;"),"—")</f>
        <v>—</v>
      </c>
      <c r="Y561" s="14" t="str">
        <f t="array" aca="1" ref="Y561" ca="1">IF(AND(H561,W561&gt;0),IF(wew!$B$3,MAX(IF((INDIRECT(ster!$D$14)&lt;&gt;"")*IFERROR(INDIRECT($Q561)&lt;&gt;"",FALSE),IFERROR(INDIRECT($Q561),"X"),"X")),"&lt;włącz podświetlanie wartości&gt;"),"—")</f>
        <v>—</v>
      </c>
      <c r="Z561" s="14">
        <f t="shared" ca="1" si="9806"/>
        <v>0</v>
      </c>
      <c r="AA561" s="12" t="str">
        <f t="shared" ca="1" si="9807"/>
        <v>—</v>
      </c>
      <c r="AB561" s="17">
        <f t="array" aca="1" ref="AB561" ca="1">IF(H561,IF(W561&gt;0,SUM((INDIRECT(ster!$D$14)&lt;&gt;"")*IFERROR((INDIRECT(Q561)&lt;&gt;"")*(INDIRECT(Q561)=INT(INDIRECT(Q561))),0)),0),"")</f>
        <v>0</v>
      </c>
      <c r="AC561" s="17">
        <f t="array" aca="1" ref="AC561" ca="1">IF(H561,W561-AB561,"")</f>
        <v>0</v>
      </c>
      <c r="AD561" s="17">
        <f t="shared" ca="1" si="9808"/>
        <v>1</v>
      </c>
      <c r="AE561" s="17" t="b">
        <f t="shared" ca="1" si="9809"/>
        <v>0</v>
      </c>
      <c r="AF561" s="17" t="str">
        <f ca="1">IF(AE561,IF($H561,ADDRESS(3,D561+2,4,,"["&amp;wew!$G$7&amp;"]"&amp;_sheetname_dataframe)&amp;":"&amp;ADDRESS(2+ster!$C$14,D561+2,4),""),"")</f>
        <v/>
      </c>
      <c r="AG561" s="17" t="str">
        <f t="shared" ca="1" si="9810"/>
        <v/>
      </c>
      <c r="AH561" s="17" t="b">
        <f t="shared" ca="1" si="9811"/>
        <v>0</v>
      </c>
      <c r="AI561" s="17" t="str">
        <f ca="1">IF(AH561,IF($H561,ADDRESS(3,D561+3,4,,"["&amp;wew!$G$7&amp;"]"&amp;_sheetname_dataframe)&amp;":"&amp;ADDRESS(2+ster!$C$14,D561+3,4),""),"")</f>
        <v/>
      </c>
      <c r="AJ561" s="17" t="str">
        <f t="shared" ca="1" si="9812"/>
        <v/>
      </c>
      <c r="AK561" s="17" t="b">
        <f t="shared" ca="1" si="9813"/>
        <v>0</v>
      </c>
      <c r="AL561" s="17" t="b">
        <f t="shared" ca="1" si="9814"/>
        <v>0</v>
      </c>
      <c r="AM561" s="17" t="b">
        <f t="shared" ca="1" si="9815"/>
        <v>0</v>
      </c>
      <c r="AN561" s="17">
        <f t="shared" ca="1" si="9816"/>
        <v>0</v>
      </c>
      <c r="AO561" s="24" t="str">
        <f t="shared" ca="1" si="9817"/>
        <v/>
      </c>
      <c r="AP561" s="24" t="str">
        <f t="shared" ca="1" si="9818"/>
        <v/>
      </c>
      <c r="AQ561" s="17" t="b">
        <f t="shared" ca="1" si="9819"/>
        <v>0</v>
      </c>
      <c r="AR561" s="17" t="b">
        <f t="shared" ca="1" si="9820"/>
        <v>0</v>
      </c>
      <c r="AS561" s="17" t="b">
        <f t="shared" ca="1" si="9821"/>
        <v>0</v>
      </c>
      <c r="AT561" s="17" t="b">
        <f t="shared" ca="1" si="9822"/>
        <v>0</v>
      </c>
      <c r="AU561" s="17" t="b">
        <f t="shared" ca="1" si="9823"/>
        <v>1</v>
      </c>
      <c r="AV561" s="17" t="b">
        <f t="shared" ca="1" si="9824"/>
        <v>0</v>
      </c>
      <c r="AW561" s="17" t="b">
        <f t="shared" ca="1" si="9825"/>
        <v>0</v>
      </c>
      <c r="AX561" s="14" t="b">
        <f t="array" aca="1" ref="AX561" ca="1">IF(H561,N561&gt;0,"")</f>
        <v>1</v>
      </c>
      <c r="AY561" s="17" t="str">
        <f t="shared" ca="1" si="9826"/>
        <v>C3:C18</v>
      </c>
      <c r="AZ561" s="17" t="b">
        <f t="array" aca="1" ref="AZ561" ca="1">IF(AY561&lt;&gt;"",SUM(1*ISERROR(MATCH(INDIRECT(AY561),INDIRECT(K561),0)))=0,"")</f>
        <v>1</v>
      </c>
      <c r="BA561" s="17" t="b">
        <f t="shared" ca="1" si="9827"/>
        <v>1</v>
      </c>
      <c r="BB561" s="17" t="b">
        <v>0</v>
      </c>
      <c r="BC561" s="17" t="b">
        <f t="shared" ca="1" si="9828"/>
        <v>1</v>
      </c>
      <c r="BD561" s="17" t="b">
        <f t="shared" ca="1" si="9829"/>
        <v>0</v>
      </c>
      <c r="BE561" s="17" t="b">
        <f t="shared" ca="1" si="9830"/>
        <v>0</v>
      </c>
      <c r="BF561" s="17" t="b">
        <f t="shared" ca="1" si="9831"/>
        <v>0</v>
      </c>
      <c r="BG561" s="17" t="b">
        <f t="shared" ca="1" si="9832"/>
        <v>0</v>
      </c>
      <c r="BH561" s="17" t="b">
        <f t="shared" ca="1" si="9833"/>
        <v>1</v>
      </c>
      <c r="BI561" s="17">
        <f t="shared" ca="1" si="9834"/>
        <v>2</v>
      </c>
      <c r="BJ561" s="17" t="b">
        <f t="shared" ca="1" si="9835"/>
        <v>0</v>
      </c>
      <c r="BK561" s="17" t="str">
        <f t="shared" ca="1" si="9836"/>
        <v/>
      </c>
      <c r="BL561" s="17" t="str">
        <f t="shared" ca="1" si="9837"/>
        <v/>
      </c>
      <c r="BM561" s="17" t="str">
        <f t="shared" ca="1" si="9838"/>
        <v>F</v>
      </c>
      <c r="BN561" s="17" t="str">
        <f t="shared" ca="1" si="9839"/>
        <v>F</v>
      </c>
      <c r="BO561" s="17" t="str">
        <f t="shared" ca="1" si="9840"/>
        <v>N</v>
      </c>
      <c r="BP561" s="14" t="b">
        <f t="shared" ca="1" si="9841"/>
        <v>1</v>
      </c>
      <c r="BQ561" s="35"/>
      <c r="BX561" s="16"/>
      <c r="BY561" s="16"/>
      <c r="BZ561" s="16"/>
      <c r="CA561" s="16"/>
      <c r="CB561" s="16"/>
      <c r="CC561" s="16"/>
      <c r="CD561" s="16"/>
      <c r="CE561" s="16"/>
      <c r="CF561" s="16"/>
      <c r="CN561" s="14">
        <f ca="1">IF(H561,IFERROR(IsVariableNameLegal(O561),0),0)</f>
        <v>0</v>
      </c>
      <c r="CO561" s="14" t="str">
        <f t="array" aca="1" ref="CO561" ca="1">IF(H561,IF(COUNTIF(INDIRECT(wew!$C$13),O561)&gt;1,TRIM(SUBSTITUTE(_xll.MCONCAT(IF((INDIRECT(wew!$C$13)=O561)*(COLUMN(INDIRECT(wew!$C$13))&lt;&gt;D561+1),-1+COLUMN(INDIRECT(wew!$C$13)),"")," "),"  "," ")),""),"")</f>
        <v/>
      </c>
      <c r="CP561" s="14" t="str">
        <f t="array" aca="1" ref="CP561" ca="1">IF(P561&lt;&gt;"",IF(LEN(P561)&gt;150,1,""),"")</f>
        <v/>
      </c>
      <c r="CQ561" s="14" t="str">
        <f t="array" aca="1" ref="CQ561" ca="1">IF(AND(H561,NOT(ster!$J$3)),IF(COUNTIF(INDIRECT(wew!$C$15),P561)&gt;1,TRIM(SUBSTITUTE(_xll.MCONCAT(IF((INDIRECT(wew!$C$15)=P561)*(COLUMN(INDIRECT(wew!$C$15))&lt;&gt;D561+1),-1+COLUMN(INDIRECT(wew!$C$15)),"")," "),"  "," ")),""),"")</f>
        <v/>
      </c>
      <c r="CR561" s="14" t="str">
        <f t="array" aca="1" ref="CR561" ca="1">IF(H561,IF(AND(W561&gt;0,AO561&lt;&gt;""),TRIM(SUBSTITUTE(_xll.MCONCAT(IFERROR(IF(ISNUMBER(INDIRECT(Q561)),IF((INDIRECT(ster!$D$14)&lt;&gt;"")*(INDIRECT(Q561)&lt;AO561),INDIRECT(ster!$D$14) &amp; ": " &amp;  SUBSTITUTE(IF( AV561,IFERROR(TEXT(INDIRECT(Q561),"rrrr-mm-dd") &amp;" (" &amp; INDIRECT(Q561) &amp;")",INDIRECT(Q561)),INDIRECT(Q561))," "," "),""),""),"")," "),"  "," ")),""),"")</f>
        <v/>
      </c>
      <c r="CS561" s="14" t="str">
        <f t="array" aca="1" ref="CS561" ca="1">IF(H561,IF(AND(W561&gt;0,AP561&lt;&gt;""),TRIM(SUBSTITUTE(_xll.MCONCAT(IFERROR(IF(ISNUMBER(INDIRECT(Q561)),IF((INDIRECT(ster!$D$14)&lt;&gt;"")*(INDIRECT(Q561)&gt;AP561),INDIRECT(ster!$D$14) &amp; ": " &amp;  SUBSTITUTE(IF( AV561,IFERROR(TEXT(INDIRECT(Q561),"rrrr-mm-dd")&amp;" (" &amp; INDIRECT(Q561) &amp;")",INDIRECT(Q561)),INDIRECT(Q561))," "," "),""),""),"")," "),"  "," ")),""),"")</f>
        <v/>
      </c>
      <c r="CT561" s="14" t="str">
        <f t="array" aca="1" ref="CT561" ca="1">IF(H561,IF(AND(N561&gt;0,AR561),TRIM(SUBSTITUTE(_xll.MCONCAT(IFERROR(IF(ISNUMBER(INDIRECT(Q561)),IF((INDIRECT(ster!$D$14)&lt;&gt;"")*(IFERROR(0*(MATCH(INDIRECT(Q561),INDIRECT(K561),0)&gt;0),1)),INDIRECT(ster!$D$14) &amp; ": " &amp;  SUBSTITUTE(IF( AV561,IFERROR(TEXT(INDIRECT(Q561),"rrrr-mm-dd")&amp;" (" &amp; INDIRECT(Q561) &amp;")",INDIRECT(Q561)),INDIRECT(Q561))," "," "),""),""),"")," "),"  "," ")),""),"")</f>
        <v/>
      </c>
      <c r="CU561" s="14" t="str">
        <f t="array" aca="1" ref="CU561" ca="1">IF(H561,IF(AND(V561&gt;0),TRIM(SUBSTITUTE(_xll.MCONCAT(IF((INDIRECT(ster!$D$14)&lt;&gt;"")*(IFERROR(0*(INDIRECT(Q561)&lt;&gt;""),1)),INDIRECT(ster!$D$14),"")," "),"  "," ")),""),"")</f>
        <v/>
      </c>
      <c r="CV561" s="14" t="str">
        <f t="array" aca="1" ref="CV561" ca="1">IF(H561,IF(AS561,
TRIM(SUBSTITUTE(_xll.MCONCAT(IF(
   (INDIRECT(ster!$D$14)&lt;&gt;"")*
   ((INDIRECT(Q561)="")+
      NOT(ISNUMBER(INDIRECT(Q561)))*
      NOT(ISERROR(MATCH(INDIRECT(Q561),INDIRECT(K561),0)))
    ),
      INDIRECT(ster!$D$14),
   "")," "),"  "," ")),
""),"")</f>
        <v/>
      </c>
      <c r="CW561" s="14" t="str">
        <f t="array" aca="1" ref="CW561" ca="1">IF(H561,IF(AND(AQ561),TRIM(SUBSTITUTE(_xll.MCONCAT(IFERROR(IF(ISNUMBER(INDIRECT(Q561)),IF((INDIRECT(ster!$D$14)&lt;&gt;"")*(INDIRECT(Q561)&lt;&gt;INT(INDIRECT(Q561))),INDIRECT(ster!$D$14) &amp; ": " &amp; INDIRECT(Q561),""),""),"")," "),"  "," ")),""),"")</f>
        <v/>
      </c>
      <c r="CX561" s="14" t="str">
        <f t="array" aca="1" ref="CX561" ca="1">IF(H561,IF(OR(AU561,AV561),TRIM(SUBSTITUTE(_xll.MCONCAT(IF((INDIRECT(ster!$D$14)&lt;&gt;"")*NOT(ISNUMBER(INDIRECT(Q561))),IF(ISERROR(MATCH(INDIRECT(Q561),INDIRECT(K561),0)),IFERROR(IF(INDIRECT(Q561)&lt;&gt;"",INDIRECT(ster!$D$14) &amp; ": " &amp; SUBSTITUTE(INDIRECT(Q561)," "," "),""),""),""),"")," "),"  "," ")),""),"")</f>
        <v/>
      </c>
      <c r="CY561" s="14" t="str">
        <f t="array" aca="1" ref="CY561" ca="1">IF(H561,IF(AE561,TRIM(SUBSTITUTE(_xll.MCONCAT(IF((INDIRECT(ster!$D$14)&lt;&gt;"")*IFERROR(NOT(INDIRECT(AF561)),FALSE),IF(ISERROR(MATCH(INDIRECT(Q561),INDIRECT(K561),0)),IFERROR(IF(INDIRECT(Q561)&lt;&gt;"",INDIRECT(ster!$D$14)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CZ561" s="14" t="str">
        <f t="array" aca="1" ref="CZ561" ca="1">IF(H561,IF(AH561,TRIM(SUBSTITUTE(_xll.MCONCAT(IF((INDIRECT(ster!$D$14)&lt;&gt;"")*IFERROR(NOT(INDIRECT(AI561)),FALSE),IF(ISERROR(MATCH(INDIRECT(Q561),INDIRECT(K561),0)),IFERROR(IF(INDIRECT(Q561)&lt;&gt;"",INDIRECT(ster!$D$14)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DC561" s="14" t="str">
        <f ca="1">SUBSTITUTE(SUBSTITUTE(SUBSTITUTE(SUBSTITUTE(_xll.MCONCAT(DG561:DS561,"■"),"■■","■"),"■■","■"),"■■","■"),"■■","■")</f>
        <v>■</v>
      </c>
      <c r="DD561" s="14" t="str">
        <f t="shared" ca="1" si="9842"/>
        <v/>
      </c>
      <c r="DE561" s="14" t="str">
        <f t="shared" ca="1" si="9843"/>
        <v/>
      </c>
      <c r="DF561" s="14" t="str">
        <f t="shared" ca="1" si="9844"/>
        <v/>
      </c>
      <c r="DG561" s="14" t="str">
        <f t="shared" ca="1" si="9845"/>
        <v/>
      </c>
      <c r="DH561" s="14" t="str">
        <f t="shared" ca="1" si="9846"/>
        <v/>
      </c>
      <c r="DI561" s="14" t="str">
        <f t="shared" ca="1" si="9847"/>
        <v/>
      </c>
      <c r="DJ561" s="14" t="str">
        <f t="shared" ca="1" si="9848"/>
        <v/>
      </c>
      <c r="DK561" s="14" t="str">
        <f t="shared" ca="1" si="9849"/>
        <v/>
      </c>
      <c r="DL561" s="14" t="str">
        <f t="shared" ca="1" si="9850"/>
        <v/>
      </c>
      <c r="DM561" s="14" t="str">
        <f t="shared" ca="1" si="9851"/>
        <v/>
      </c>
      <c r="DN561" s="14" t="str">
        <f t="array" aca="1" ref="DN561" ca="1">IF(CU561&lt;&gt;"","There are errors in the entered values in the following cases: " &amp;SUBSTITUTE(CU561," ",", "),"")</f>
        <v/>
      </c>
      <c r="DO561" s="14" t="str">
        <f t="shared" ca="1" si="9852"/>
        <v/>
      </c>
      <c r="DP561" s="14" t="str">
        <f t="shared" ca="1" si="9853"/>
        <v/>
      </c>
      <c r="DQ561" s="14" t="str">
        <f t="shared" ca="1" si="9854"/>
        <v/>
      </c>
      <c r="DR561" s="14" t="str">
        <f t="shared" ca="1" si="9855"/>
        <v/>
      </c>
      <c r="DS561" s="14" t="str">
        <f t="shared" ca="1" si="9856"/>
        <v/>
      </c>
      <c r="DZ561" s="14" t="b">
        <f t="shared" ca="1" si="9857"/>
        <v>0</v>
      </c>
      <c r="EA561" s="14" t="str">
        <f t="shared" ca="1" si="9858"/>
        <v>What specialist 2 observed the patient (q_154b_2)</v>
      </c>
      <c r="EB561" s="14" t="str">
        <f t="shared" ca="1" si="9859"/>
        <v xml:space="preserve">Values must be numeric. </v>
      </c>
      <c r="EC561" s="14" t="str">
        <f t="shared" ca="1" si="9860"/>
        <v xml:space="preserve">What specialist 2 observed the patient (q_154b_2): Values must be numeric. </v>
      </c>
      <c r="ED561" s="14" t="str">
        <f t="shared" ca="1" si="9861"/>
        <v/>
      </c>
      <c r="EE561" s="14" t="str">
        <f t="shared" ca="1" si="9862"/>
        <v>Values must be numeric</v>
      </c>
      <c r="EF561" s="14" t="str">
        <f t="shared" ca="1" si="9863"/>
        <v/>
      </c>
      <c r="EG561" s="14" t="str">
        <f t="shared" ca="1" si="9864"/>
        <v/>
      </c>
      <c r="EM561" s="14" t="b">
        <f t="shared" ca="1" si="9865"/>
        <v>1</v>
      </c>
      <c r="EN561" s="14">
        <f t="shared" ca="1" si="9866"/>
        <v>529</v>
      </c>
      <c r="EO561" s="14" t="str">
        <f t="shared" ca="1" si="9867"/>
        <v>q_154b_2</v>
      </c>
      <c r="EP561" s="14" t="str">
        <f t="shared" ca="1" si="9868"/>
        <v xml:space="preserve">What specialist 2 observed the patient (q_154b_2): Values must be numeric. </v>
      </c>
      <c r="EQ561" s="14" t="str">
        <f t="shared" ca="1" si="9869"/>
        <v/>
      </c>
    </row>
    <row r="562" spans="2:147" s="14" customFormat="1">
      <c r="B562" s="14" t="str">
        <f t="shared" ref="B562" ca="1" si="10170">DF562</f>
        <v/>
      </c>
      <c r="C562" s="14">
        <f t="shared" ref="C562" ca="1" si="10171">IF(OFFSET(B562,-1,COLUMN(VariableExists)-2),OFFSET(B562,-1,1)+1,OFFSET(B562,-1,1))</f>
        <v>530</v>
      </c>
      <c r="D562" s="14">
        <f t="shared" ref="D562" si="10172">ROW(A562)-2</f>
        <v>560</v>
      </c>
      <c r="E562" s="14" t="str">
        <f t="shared" ref="E562" ca="1" si="10173">IF(OR(G562="",ROW(G562)=2),"",IF(Z562&gt;0,"S",IF(AX562,IF(J562=2,"D","N"),"I")))</f>
        <v>I</v>
      </c>
      <c r="F562" s="14" t="str">
        <f t="shared" ref="F562" ca="1" si="10174">IF(H562,O562,"")</f>
        <v>q_154c_2</v>
      </c>
      <c r="G562" s="14" t="str">
        <f t="shared" ref="G562" ca="1" si="10175">IF(H562,P562,"")</f>
        <v>Other type of specialist 2 that observed the patient</v>
      </c>
      <c r="H562" s="14" t="b">
        <f t="shared" ref="H562" ca="1" si="10176">IF(INDIRECT(ADDRESS(2,D562+1,,,_sheetname_dataframe))="",FALSE,MID(INDIRECT(ADDRESS(2,D562+1,,,_sheetname_dataframe)),1,1)&lt;&gt;".")</f>
        <v>1</v>
      </c>
      <c r="I562" s="14" t="str">
        <f ca="1">IF($H562,ADDRESS(3,(D562+1)*2-1,4,,"["&amp;wew!$G$7&amp;"]"&amp;_sheetname_labels)&amp;":"&amp;ADDRESS(2+ster!$B$20,(D562+1)*2-1,4),"")</f>
        <v>[DBTemplate.xlsm]labels!AQC3:AQC61</v>
      </c>
      <c r="J562" s="14">
        <f t="array" aca="1" ref="J562" ca="1">IF(H562,MAX(0,MAX(IF(INDIRECT(I562)&lt;&gt;"",ROW(INDIRECT(I562)),""))-2),"")</f>
        <v>0</v>
      </c>
      <c r="K562" s="14" t="str">
        <f ca="1">IF($H562,IF($J562&gt;0,ADDRESS(3,(D562+1)*2-1,4,,"["&amp;wew!$G$7&amp;"]"&amp;_sheetname_labels)&amp;":"&amp;ADDRESS(2+J562,(D562+1)*2-1,4),""),"")</f>
        <v/>
      </c>
      <c r="L562" s="14" t="str">
        <f ca="1">IF($H562,IF($J562&gt;0,ADDRESS(3,(D562+1)*2,4,,"["&amp;wew!$G$7&amp;"]"&amp;_sheetname_labels)&amp;":"&amp;ADDRESS(2+J562,(D562+1)*2,4),""),"")</f>
        <v/>
      </c>
      <c r="M562" s="14">
        <f t="shared" ref="M562" ca="1" si="10177">IF($H562,IF(J562&gt;0,COUNTA(INDIRECT(K562))-COUNT(INDIRECT(K562)),0),"")</f>
        <v>0</v>
      </c>
      <c r="N562" s="14">
        <f t="shared" ref="N562" ca="1" si="10178">IF(H562,J562-M562,"")</f>
        <v>0</v>
      </c>
      <c r="O562" s="14" t="str">
        <f t="shared" ref="O562" ca="1" si="10179">IF(INDIRECT(ADDRESS(2,D562+1,,,_sheetname_dataframe))="","",INDIRECT(ADDRESS(2,D562+1,,,_sheetname_dataframe)))</f>
        <v>q_154c_2</v>
      </c>
      <c r="P562" s="14" t="str">
        <f t="shared" ref="P562" ca="1" si="10180">IF(H562,IF(INDIRECT(ADDRESS(1,D562+1,,,_sheetname_dataframe))="","",INDIRECT(ADDRESS(1,D562+1,,,_sheetname_dataframe))),"")</f>
        <v>Other type of specialist 2 that observed the patient</v>
      </c>
      <c r="Q562" s="14" t="str">
        <f ca="1">IF($BP562,ADDRESS(3,D562+1,4,,"["&amp;wew!$G$7&amp;"]"&amp;_sheetname_dataframe)&amp;":"&amp;ADDRESS(2+ster!$C$14,D562+1,4),"")</f>
        <v>[DBTemplate.xlsm]data_frame!UO3:UO3</v>
      </c>
      <c r="R562" s="14" t="str">
        <f>IF($BP562,IF(MID(_xll.FORMULATEXT(INDEX(INDIRECT(Q562),1)),1,1)="=", _xll.FORMULATEXT(INDEX(INDIRECT(Q562),1),2,TRUE),""),"")</f>
        <v/>
      </c>
      <c r="S562" s="14">
        <f t="array" aca="1" ref="S562" ca="1">IF(H562,SUM(IF((IFERROR(INDIRECT(Q562)&lt;&gt;"",FALSE))*(INDIRECT(ster!$D$14)&lt;&gt;""),1,0)),"")</f>
        <v>0</v>
      </c>
      <c r="T562" s="14">
        <f t="array" aca="1" ref="T562" ca="1">IF(H562,IF(M562&gt;0,SUM(IFERROR(1*(MATCH(INDIRECT(Q562),INDIRECT(K562),0)&gt;0),0)*(INDIRECT(ster!$D$14)&lt;&gt;"")*NOT(ISNUMBER(INDIRECT(Q562)))),0),"")</f>
        <v>0</v>
      </c>
      <c r="U562" s="14">
        <f t="array" aca="1" ref="U562" ca="1">IF(H562,SUM((IFERROR(INDIRECT(Q562)="",FALSE))*(INDIRECT(ster!$D$14)&lt;&gt;"")),"")</f>
        <v>1</v>
      </c>
      <c r="V562" s="14">
        <f t="array" aca="1" ref="V562" ca="1">IF(H562,SUM((IFERROR(INDIRECT(Q562)="#ąś",TRUE))*(INDIRECT(ster!$D$14)&lt;&gt;"")),"")</f>
        <v>0</v>
      </c>
      <c r="W562" s="14">
        <f t="array" aca="1" ref="W562" ca="1">IF(H562,SUM(ISNUMBER(INDIRECT(Q562))*(INDIRECT(ster!$D$14)&lt;&gt;"")),"")</f>
        <v>0</v>
      </c>
      <c r="X562" s="14" t="str">
        <f t="array" aca="1" ref="X562" ca="1">IF(AND(H562,W562&gt;0),IF(wew!$B$3,MIN(IF((INDIRECT(ster!$D$14)&lt;&gt;"")*IFERROR(INDIRECT($Q562)&lt;&gt;"",FALSE),IFERROR(INDIRECT($Q562),"X"),"X")),"&lt;włącz podświetlanie wartości&gt;"),"—")</f>
        <v>—</v>
      </c>
      <c r="Y562" s="14" t="str">
        <f t="array" aca="1" ref="Y562" ca="1">IF(AND(H562,W562&gt;0),IF(wew!$B$3,MAX(IF((INDIRECT(ster!$D$14)&lt;&gt;"")*IFERROR(INDIRECT($Q562)&lt;&gt;"",FALSE),IFERROR(INDIRECT($Q562),"X"),"X")),"&lt;włącz podświetlanie wartości&gt;"),"—")</f>
        <v>—</v>
      </c>
      <c r="Z562" s="14">
        <f t="shared" ref="Z562" ca="1" si="10181">IF(H562,S562-T562-W562,"")</f>
        <v>0</v>
      </c>
      <c r="AA562" s="12" t="str">
        <f t="shared" ref="AA562" ca="1" si="10182">IF(H562,IF(S562&gt;0,W562/(S562),"—"),"")</f>
        <v>—</v>
      </c>
      <c r="AB562" s="17">
        <f t="array" aca="1" ref="AB562" ca="1">IF(H562,IF(W562&gt;0,SUM((INDIRECT(ster!$D$14)&lt;&gt;"")*IFERROR((INDIRECT(Q562)&lt;&gt;"")*(INDIRECT(Q562)=INT(INDIRECT(Q562))),0)),0),"")</f>
        <v>0</v>
      </c>
      <c r="AC562" s="17">
        <f t="array" aca="1" ref="AC562" ca="1">IF(H562,W562-AB562,"")</f>
        <v>0</v>
      </c>
      <c r="AD562" s="17">
        <f t="shared" ref="AD562" ca="1" si="10183">IF($H562,IF(AC562&lt;&gt;"",IF(AC562=0,1,IF(AC562/W562&lt;0.15,2,3)),0),"")</f>
        <v>1</v>
      </c>
      <c r="AE562" s="17" t="b">
        <f t="shared" ref="AE562" ca="1" si="10184">IF(H562,OFFSET(O562,1,0)=".validation",FALSE)</f>
        <v>0</v>
      </c>
      <c r="AF562" s="17" t="str">
        <f ca="1">IF(AE562,IF($H562,ADDRESS(3,D562+2,4,,"["&amp;wew!$G$7&amp;"]"&amp;_sheetname_dataframe)&amp;":"&amp;ADDRESS(2+ster!$C$14,D562+2,4),""),"")</f>
        <v/>
      </c>
      <c r="AG562" s="17" t="str">
        <f t="shared" ref="AG562" ca="1" si="10185">IF(AE562,IF($H562,IF(INDIRECT(ADDRESS(1,D562+2,,,_sheetname_dataframe))="","",INDIRECT(ADDRESS(1,D562+2,,,_sheetname_dataframe))),""),"")</f>
        <v/>
      </c>
      <c r="AH562" s="17" t="b">
        <f t="shared" ref="AH562" ca="1" si="10186">IF(H562,AND(AE562,OFFSET(O562,2,0)=".validation"),FALSE)</f>
        <v>0</v>
      </c>
      <c r="AI562" s="17" t="str">
        <f ca="1">IF(AH562,IF($H562,ADDRESS(3,D562+3,4,,"["&amp;wew!$G$7&amp;"]"&amp;_sheetname_dataframe)&amp;":"&amp;ADDRESS(2+ster!$C$14,D562+3,4),""),"")</f>
        <v/>
      </c>
      <c r="AJ562" s="17" t="str">
        <f t="shared" ref="AJ562" ca="1" si="10187">IF(AH562,IF($H562,IF(INDIRECT(ADDRESS(1,D562+3,,,_sheetname_dataframe))="","",INDIRECT(ADDRESS(1,D562+3,,,_sheetname_dataframe))),""),"")</f>
        <v/>
      </c>
      <c r="AK562" s="17" t="b">
        <f t="shared" ref="AK562" ca="1" si="10188">IF(H562,OR(AQ562,AD562=2),"")</f>
        <v>0</v>
      </c>
      <c r="AL562" s="17" t="b">
        <f t="shared" ref="AL562" ca="1" si="10189">IF($H562,IF(BV562&lt;&gt;"",IF(OR(BM562="F",BM562="L",BM562="I",BM562="D"),BV562&lt;&gt;0)),"")</f>
        <v>0</v>
      </c>
      <c r="AM562" s="17" t="b">
        <f t="shared" ref="AM562" ca="1" si="10190">IF($H562,AND(NOT(AL562),OR(IF(BW562&lt;&gt;"",IF(OR(BM562="F",BM562="L"),BW562&lt;&gt;0)),BM562="I",BM562="N",BM562="D")),"")</f>
        <v>0</v>
      </c>
      <c r="AN562" s="17">
        <f t="shared" ref="AN562" ca="1" si="10191">IF(COUNTA(INDIRECT(Q562))=0,0, IF(AND(AO562&lt;&gt;"",X562&lt;AO562),1,IF(AND(AP562&lt;&gt;"",Y562&gt;AP562),1,IF(AND(AQ562,AC562&gt;0),2,0))))</f>
        <v>0</v>
      </c>
      <c r="AO562" s="24" t="str">
        <f t="shared" ref="AO562" ca="1" si="10192">IF($H562,IF(BY562&lt;&gt;"",IF(ISNUMBER(BY562),BY562,""),""),"")</f>
        <v/>
      </c>
      <c r="AP562" s="24" t="str">
        <f t="shared" ref="AP562" ca="1" si="10193">IF($H562,IF(BZ562&lt;&gt;"",IF(ISNUMBER(BZ562),BZ562,""),""),"")</f>
        <v/>
      </c>
      <c r="AQ562" s="17" t="b">
        <f t="shared" ref="AQ562" ca="1" si="10194">IF(H562,IF(CA562&lt;&gt;"",CA562&lt;&gt;0,FALSE),"")</f>
        <v>0</v>
      </c>
      <c r="AR562" s="17" t="b">
        <f t="shared" ref="AR562" ca="1" si="10195">IF(H562,IF(N562&gt;0,IF(BQ562&lt;&gt;"",BQ562&lt;&gt;0,FALSE),FALSE),"")</f>
        <v>0</v>
      </c>
      <c r="AS562" s="17" t="b">
        <f t="shared" ref="AS562" ca="1" si="10196">IF(H562,IF(BR562&lt;&gt;"",BR562&lt;&gt;0,FALSE),"")</f>
        <v>0</v>
      </c>
      <c r="AT562" s="17" t="b">
        <f t="shared" ref="AT562" ca="1" si="10197">IF(H562,IF(N562&gt;0,FALSE,IF(BU562&lt;&gt;"",MATCH(BU562,DataType,0)=1,FALSE)),"")</f>
        <v>1</v>
      </c>
      <c r="AU562" s="17" t="b">
        <f t="shared" ref="AU562" ca="1" si="10198">IF(H562,IF(N562&gt;0,TRUE,IF(BU562&lt;&gt;"",MATCH(BU562,DataType,0)=2,FALSE)),"")</f>
        <v>0</v>
      </c>
      <c r="AV562" s="17" t="b">
        <f t="shared" ref="AV562" ca="1" si="10199">IF(H562,IF(N562&gt;0,FALSE,IF(BU562&lt;&gt;"",MATCH(BU562,DataType,0)=3,FALSE)),"")</f>
        <v>0</v>
      </c>
      <c r="AW562" s="17" t="b">
        <f t="shared" ref="AW562" ca="1" si="10200">IF(H562,IF(W562&gt;0,Z562=0,FALSE),"")</f>
        <v>0</v>
      </c>
      <c r="AX562" s="14" t="b">
        <f t="array" aca="1" ref="AX562" ca="1">IF(H562,N562&gt;0,"")</f>
        <v>0</v>
      </c>
      <c r="AY562" s="17" t="str">
        <f t="shared" ref="AY562" ca="1" si="10201">IF(H562,IF(N562&gt;0,ADDRESS(ROW(VariablesOrigin)+1,COLUMN(VariablesOrigin)+1,4) &amp; ":" &amp; ADDRESS(ROW(VariablesOrigin)+N562,COLUMN(VariablesOrigin)+1,4),""),"")</f>
        <v/>
      </c>
      <c r="AZ562" s="17" t="str">
        <f t="array" aca="1" ref="AZ562" ca="1">IF(AY562&lt;&gt;"",SUM(1*ISERROR(MATCH(INDIRECT(AY562),INDIRECT(K562),0)))=0,"")</f>
        <v/>
      </c>
      <c r="BA562" s="17" t="b">
        <f t="shared" ref="BA562" ca="1" si="10202">IF(H562,BU562="",FALSE)</f>
        <v>0</v>
      </c>
      <c r="BB562" s="17" t="b">
        <v>0</v>
      </c>
      <c r="BC562" s="17" t="str">
        <f t="shared" ref="BC562" ca="1" si="10203">IF(BA562,IF(N562&gt;0,AND(AZ562,Z562=0),FALSE),"")</f>
        <v/>
      </c>
      <c r="BD562" s="17" t="str">
        <f t="shared" ref="BD562" ca="1" si="10204">IF(BA562,IF(N562&gt;0,AND(NOT(AZ562),Z562=0),FALSE),"")</f>
        <v/>
      </c>
      <c r="BE562" s="17" t="str">
        <f t="shared" ref="BE562" ca="1" si="10205">IF(BA562,IF(AND(AW562,NOT(BB562),NOT(BC562),NOT(BD562)),AND(Z562=0,AC562=0),FALSE),"")</f>
        <v/>
      </c>
      <c r="BF562" s="17" t="str">
        <f t="shared" ref="BF562" ca="1" si="10206">IF(BA562,IF(AND(AW562,NOT(BB562),NOT(BC562),NOT(BD562)),AND(Z562=0,OR(AC562&gt;0)),FALSE),"")</f>
        <v/>
      </c>
      <c r="BG562" s="17" t="str">
        <f t="shared" ref="BG562" ca="1" si="10207">IF(BA562,IF(OR(BB562:BF562),FALSE,IF(Z562=0,FALSE,Z562&gt;0)),"")</f>
        <v/>
      </c>
      <c r="BH562" s="17" t="str">
        <f t="shared" ref="BH562" ca="1" si="10208">IF(BA562,COUNTIF(BB562:BG562,TRUE)=1,"")</f>
        <v/>
      </c>
      <c r="BI562" s="17" t="str">
        <f t="shared" ref="BI562" ca="1" si="10209">IF(BA562,IFERROR(MATCH(TRUE,BB562:BG562,0),7),"")</f>
        <v/>
      </c>
      <c r="BJ562" s="17" t="b">
        <f t="shared" ref="BJ562" ca="1" si="10210">DF562&lt;&gt;""</f>
        <v>0</v>
      </c>
      <c r="BK562" s="17" t="str">
        <f t="shared" ref="BK562" ca="1" si="10211">IF(H562,IF(AND(NOT(BA562),AU562),AC562=0,""),"")</f>
        <v/>
      </c>
      <c r="BL562" s="17" t="str">
        <f t="shared" ref="BL562" ca="1" si="10212">IF(H562,IF(AND(NOT(BA562),AU562),AC562&gt;0,""),"")</f>
        <v/>
      </c>
      <c r="BM562" s="17" t="str">
        <f t="shared" ref="BM562" ca="1" si="10213">IF(H562,IF(BA562,CHOOSE(BI562,"0","F","L","I","N",IF(AA562&gt;0.5,"N","S"),"0"),CHOOSE(MATCH(BU562,DataType,0),"S",IF(BK562,"I","N"),"D"  )),"")</f>
        <v>S</v>
      </c>
      <c r="BN562" s="17" t="str">
        <f t="shared" ref="BN562" ca="1" si="10214">IF(H562,IF(BJ562,"E",IF(BA562,CHOOSE(BI562,"0","F","L","I","N","S","0"),CHOOSE(MATCH(BU562,DataType,0),"S",IF(BK562,"I","N"),"D"  ))),"")</f>
        <v>S</v>
      </c>
      <c r="BO562" s="17" t="str">
        <f t="shared" ref="BO562" ca="1" si="10215">IF($H562,IF(BM562="0","",IF(AND(AR562,N562=2),"D",IF(BM562="S","N",IF(AL562,"O",IF(AM562,"I","N"))))),"")</f>
        <v>N</v>
      </c>
      <c r="BP562" s="14" t="b">
        <f t="shared" ref="BP562" ca="1" si="10216">INDIRECT(ADDRESS(2,ROW(A562)-1,,,_sheetname_dataframe))&lt;&gt;""</f>
        <v>1</v>
      </c>
      <c r="BQ562" s="35"/>
      <c r="BU562" s="14" t="s">
        <v>386</v>
      </c>
      <c r="BX562" s="16"/>
      <c r="BY562" s="16"/>
      <c r="BZ562" s="16"/>
      <c r="CA562" s="16"/>
      <c r="CB562" s="16"/>
      <c r="CC562" s="16"/>
      <c r="CD562" s="16"/>
      <c r="CE562" s="16"/>
      <c r="CF562" s="16"/>
      <c r="CN562" s="14">
        <f ca="1">IF(H562,IFERROR(IsVariableNameLegal(O562),0),0)</f>
        <v>0</v>
      </c>
      <c r="CO562" s="14" t="str">
        <f t="array" aca="1" ref="CO562" ca="1">IF(H562,IF(COUNTIF(INDIRECT(wew!$C$13),O562)&gt;1,TRIM(SUBSTITUTE(_xll.MCONCAT(IF((INDIRECT(wew!$C$13)=O562)*(COLUMN(INDIRECT(wew!$C$13))&lt;&gt;D562+1),-1+COLUMN(INDIRECT(wew!$C$13)),"")," "),"  "," ")),""),"")</f>
        <v/>
      </c>
      <c r="CP562" s="14" t="str">
        <f t="array" aca="1" ref="CP562" ca="1">IF(P562&lt;&gt;"",IF(LEN(P562)&gt;150,1,""),"")</f>
        <v/>
      </c>
      <c r="CQ562" s="14" t="str">
        <f t="array" aca="1" ref="CQ562" ca="1">IF(AND(H562,NOT(ster!$J$3)),IF(COUNTIF(INDIRECT(wew!$C$15),P562)&gt;1,TRIM(SUBSTITUTE(_xll.MCONCAT(IF((INDIRECT(wew!$C$15)=P562)*(COLUMN(INDIRECT(wew!$C$15))&lt;&gt;D562+1),-1+COLUMN(INDIRECT(wew!$C$15)),"")," "),"  "," ")),""),"")</f>
        <v/>
      </c>
      <c r="CR562" s="14" t="str">
        <f t="array" aca="1" ref="CR562" ca="1">IF(H562,IF(AND(W562&gt;0,AO562&lt;&gt;""),TRIM(SUBSTITUTE(_xll.MCONCAT(IFERROR(IF(ISNUMBER(INDIRECT(Q562)),IF((INDIRECT(ster!$D$14)&lt;&gt;"")*(INDIRECT(Q562)&lt;AO562),INDIRECT(ster!$D$14) &amp; ": " &amp;  SUBSTITUTE(IF( AV562,IFERROR(TEXT(INDIRECT(Q562),"rrrr-mm-dd") &amp;" (" &amp; INDIRECT(Q562) &amp;")",INDIRECT(Q562)),INDIRECT(Q562))," "," "),""),""),"")," "),"  "," ")),""),"")</f>
        <v/>
      </c>
      <c r="CS562" s="14" t="str">
        <f t="array" aca="1" ref="CS562" ca="1">IF(H562,IF(AND(W562&gt;0,AP562&lt;&gt;""),TRIM(SUBSTITUTE(_xll.MCONCAT(IFERROR(IF(ISNUMBER(INDIRECT(Q562)),IF((INDIRECT(ster!$D$14)&lt;&gt;"")*(INDIRECT(Q562)&gt;AP562),INDIRECT(ster!$D$14) &amp; ": " &amp;  SUBSTITUTE(IF( AV562,IFERROR(TEXT(INDIRECT(Q562),"rrrr-mm-dd")&amp;" (" &amp; INDIRECT(Q562) &amp;")",INDIRECT(Q562)),INDIRECT(Q562))," "," "),""),""),"")," "),"  "," ")),""),"")</f>
        <v/>
      </c>
      <c r="CT562" s="14" t="str">
        <f t="array" aca="1" ref="CT562" ca="1">IF(H562,IF(AND(N562&gt;0,AR562),TRIM(SUBSTITUTE(_xll.MCONCAT(IFERROR(IF(ISNUMBER(INDIRECT(Q562)),IF((INDIRECT(ster!$D$14)&lt;&gt;"")*(IFERROR(0*(MATCH(INDIRECT(Q562),INDIRECT(K562),0)&gt;0),1)),INDIRECT(ster!$D$14) &amp; ": " &amp;  SUBSTITUTE(IF( AV562,IFERROR(TEXT(INDIRECT(Q562),"rrrr-mm-dd")&amp;" (" &amp; INDIRECT(Q562) &amp;")",INDIRECT(Q562)),INDIRECT(Q562))," "," "),""),""),"")," "),"  "," ")),""),"")</f>
        <v/>
      </c>
      <c r="CU562" s="14" t="str">
        <f t="array" aca="1" ref="CU562" ca="1">IF(H562,IF(AND(V562&gt;0),TRIM(SUBSTITUTE(_xll.MCONCAT(IF((INDIRECT(ster!$D$14)&lt;&gt;"")*(IFERROR(0*(INDIRECT(Q562)&lt;&gt;""),1)),INDIRECT(ster!$D$14),"")," "),"  "," ")),""),"")</f>
        <v/>
      </c>
      <c r="CV562" s="14" t="str">
        <f t="array" aca="1" ref="CV562" ca="1">IF(H562,IF(AS562,
TRIM(SUBSTITUTE(_xll.MCONCAT(IF(
   (INDIRECT(ster!$D$14)&lt;&gt;"")*
   ((INDIRECT(Q562)="")+
      NOT(ISNUMBER(INDIRECT(Q562)))*
      NOT(ISERROR(MATCH(INDIRECT(Q562),INDIRECT(K562),0)))
    ),
      INDIRECT(ster!$D$14),
   "")," "),"  "," ")),
""),"")</f>
        <v/>
      </c>
      <c r="CW562" s="14" t="str">
        <f t="array" aca="1" ref="CW562" ca="1">IF(H562,IF(AND(AQ562),TRIM(SUBSTITUTE(_xll.MCONCAT(IFERROR(IF(ISNUMBER(INDIRECT(Q562)),IF((INDIRECT(ster!$D$14)&lt;&gt;"")*(INDIRECT(Q562)&lt;&gt;INT(INDIRECT(Q562))),INDIRECT(ster!$D$14) &amp; ": " &amp; INDIRECT(Q562),""),""),"")," "),"  "," ")),""),"")</f>
        <v/>
      </c>
      <c r="CX562" s="14" t="str">
        <f t="array" aca="1" ref="CX562" ca="1">IF(H562,IF(OR(AU562,AV562),TRIM(SUBSTITUTE(_xll.MCONCAT(IF((INDIRECT(ster!$D$14)&lt;&gt;"")*NOT(ISNUMBER(INDIRECT(Q562))),IF(ISERROR(MATCH(INDIRECT(Q562),INDIRECT(K562),0)),IFERROR(IF(INDIRECT(Q562)&lt;&gt;"",INDIRECT(ster!$D$14) &amp; ": " &amp; SUBSTITUTE(INDIRECT(Q562)," "," "),""),""),""),"")," "),"  "," ")),""),"")</f>
        <v/>
      </c>
      <c r="CY562" s="14" t="str">
        <f t="array" aca="1" ref="CY562" ca="1">IF(H562,IF(AE562,TRIM(SUBSTITUTE(_xll.MCONCAT(IF((INDIRECT(ster!$D$14)&lt;&gt;"")*IFERROR(NOT(INDIRECT(AF562)),FALSE),IF(ISERROR(MATCH(INDIRECT(Q562),INDIRECT(K562),0)),IFERROR(IF(INDIRECT(Q562)&lt;&gt;"",INDIRECT(ster!$D$14)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CZ562" s="14" t="str">
        <f t="array" aca="1" ref="CZ562" ca="1">IF(H562,IF(AH562,TRIM(SUBSTITUTE(_xll.MCONCAT(IF((INDIRECT(ster!$D$14)&lt;&gt;"")*IFERROR(NOT(INDIRECT(AI562)),FALSE),IF(ISERROR(MATCH(INDIRECT(Q562),INDIRECT(K562),0)),IFERROR(IF(INDIRECT(Q562)&lt;&gt;"",INDIRECT(ster!$D$14)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DC562" s="14" t="str">
        <f ca="1">SUBSTITUTE(SUBSTITUTE(SUBSTITUTE(SUBSTITUTE(_xll.MCONCAT(DG562:DS562,"■"),"■■","■"),"■■","■"),"■■","■"),"■■","■")</f>
        <v>■</v>
      </c>
      <c r="DD562" s="14" t="str">
        <f t="shared" ref="DD562" ca="1" si="10217">IF(MID(DC562,1,1)="■",MID(DC562,2,LEN(DC562)),DC562)</f>
        <v/>
      </c>
      <c r="DE562" s="14" t="str">
        <f t="shared" ref="DE562" ca="1" si="10218">IF(DD562&lt;&gt;"",IF(MID(DD562,LEN(DD562),1)="■",MID(DD562,1,LEN(DD562)-1),DD562),"")</f>
        <v/>
      </c>
      <c r="DF562" s="14" t="str">
        <f t="shared" ref="DF562" ca="1" si="10219">IFERROR(IF(DE562&lt;&gt;"",SUBSTITUTE(DE562,"■",". "),""),"##INTERNAL_ERROR")</f>
        <v/>
      </c>
      <c r="DG562" s="14" t="str">
        <f t="shared" ref="DG562" ca="1" si="10220">IF(CN562&lt;&gt;0,"Variable name don't comply with the naming convention","")</f>
        <v/>
      </c>
      <c r="DH562" s="14" t="str">
        <f t="shared" ref="DH562" ca="1" si="10221">IF(CO562&lt;&gt;"","Duplicated name. " &amp; IF(ISERROR(FIND(" ",CO562)),"Duplicate have index " &amp; CO562, "Duplicates have indices: "&amp;SUBSTITUTE(CO562," ",", ")),"")</f>
        <v/>
      </c>
      <c r="DI562" s="14" t="str">
        <f t="shared" ref="DI562" ca="1" si="10222">IF(CP562&lt;&gt;"","Variable label exceed length 150","")</f>
        <v/>
      </c>
      <c r="DJ562" s="14" t="str">
        <f t="shared" ref="DJ562" ca="1" si="10223">IF(CQ562&lt;&gt;"","Duplicated variable label. " &amp; IF(ISERROR(FIND(" ",CQ562)),"Duplicate have index " &amp; CQ562, "Duplicates have indices: "&amp;SUBSTITUTE(CQ562," ",", ")),"")</f>
        <v/>
      </c>
      <c r="DK562" s="14" t="str">
        <f t="shared" ref="DK562" ca="1" si="10224">IF(CR562&lt;&gt;"","The following cases have values below declared theorethical min: " &amp;SUBSTITUTE(CR562," ",", "),"")</f>
        <v/>
      </c>
      <c r="DL562" s="14" t="str">
        <f t="shared" ref="DL562" ca="1" si="10225">IF(CS562&lt;&gt;"","The following cases have values above declared theorethical max: " &amp;SUBSTITUTE(CS562," ",", "),"")</f>
        <v/>
      </c>
      <c r="DM562" s="14" t="str">
        <f t="shared" ref="DM562" ca="1" si="10226">IF(CT562&lt;&gt;"","There are some cases with values not explicitly declared in the labels dictionary: " &amp;SUBSTITUTE(CT562," ",", "),"")</f>
        <v/>
      </c>
      <c r="DN562" s="14" t="str">
        <f t="array" aca="1" ref="DN562" ca="1">IF(CU562&lt;&gt;"","There are errors in the entered values in the following cases: " &amp;SUBSTITUTE(CU562," ",", "),"")</f>
        <v/>
      </c>
      <c r="DO562" s="14" t="str">
        <f t="shared" ref="DO562" ca="1" si="10227">IF(CV562&lt;&gt;"","The following records are missing in this required field: " &amp;SUBSTITUTE(CV562," ",", "),"")</f>
        <v/>
      </c>
      <c r="DP562" s="14" t="str">
        <f t="shared" ref="DP562" ca="1" si="10228">IF(CW562&lt;&gt;"","The following cases have non-integer values: " &amp;SUBSTITUTE(CW562," ",", "),"")</f>
        <v/>
      </c>
      <c r="DQ562" s="14" t="str">
        <f t="shared" ref="DQ562" ca="1" si="10229">IF(CX562&lt;&gt;"","The following cases are non-numeric: " &amp;SUBSTITUTE(CX562," ",", "),"")</f>
        <v/>
      </c>
      <c r="DR562" s="14" t="str">
        <f t="shared" ref="DR562" ca="1" si="10230">IF(CY562&lt;&gt;"","In the following cases " &amp; P562 &amp; " " &amp; LOWER(MID(AG562,1,1)) &amp; MID(AG562,2,LEN(AG562)) &amp; ": " &amp;SUBSTITUTE(CY562," ",", "),"")</f>
        <v/>
      </c>
      <c r="DS562" s="14" t="str">
        <f t="shared" ref="DS562" ca="1" si="10231">IF(CZ562&lt;&gt;"","In the following cases " &amp; P562 &amp; " " &amp; LOWER(MID(AJ562,1,1)) &amp; MID(AJ562,2,LEN(AJ562)) &amp; ": " &amp;SUBSTITUTE(CZ562," ",", "),"")</f>
        <v/>
      </c>
      <c r="DZ562" s="14" t="b">
        <f t="shared" ref="DZ562" ca="1" si="10232">OR(ED562&lt;&gt;"",EF562&lt;&gt;"",EG562&lt;&gt;"")</f>
        <v>0</v>
      </c>
      <c r="EA562" s="14" t="str">
        <f t="shared" ref="EA562" ca="1" si="10233">IF(EB562&lt;&gt;"",G562 &amp; " (" &amp; F562 &amp; ")","")</f>
        <v/>
      </c>
      <c r="EB562" s="14" t="str">
        <f t="shared" ref="EB562" ca="1" si="10234">IF(EE562&lt;&gt;"",EE562&amp;IF(ED562&lt;&gt;""," and "&amp;ED562,""),UPPER(MID(ED562,1,1)&amp;MID(ED562,2,LEN(ED562))))&amp; IF(OR(EF562&lt;&gt;"",EG562&lt;&gt;"")," and "&amp;IF(EF562&lt;&gt;"",LOWER(MID(EF562,1,1) &amp; MID(EF562,2,LEN(EF562))),"")&amp; IF(AND(EF562 &lt;&gt;"",EG562&lt;&gt;"")," and ","") &amp; IF(EG562&lt;&gt;"",LOWER(MID(EG562,1,1) &amp; MID(EG562,2,LEN(EG562))),""),"") &amp; IF(OR(EE562&lt;&gt;"",ED562&lt;&gt;"",EF562&lt;&gt;"",EG562&lt;&gt;""), ". ","")</f>
        <v/>
      </c>
      <c r="EC562" s="14" t="str">
        <f t="shared" ref="EC562" ca="1" si="10235">IF(EB562&lt;&gt;"",G562 &amp; " (" &amp; F562 &amp; "): " &amp; EB562,"")</f>
        <v/>
      </c>
      <c r="ED562" s="14" t="str">
        <f t="shared" ref="ED562" ca="1" si="10236">IF(H562,IF(W562&gt;0,IF(AND(AO562&lt;&gt;"",AP562&lt;&gt;""),"each value must be between " &amp; IF( AV562,IFERROR(TEXT(AO562,"rrrr-mm-dd") &amp;" (" &amp; AO562 &amp;")",AO562),AO562) &amp; " and " &amp; IF( AV562,IFERROR(TEXT(AP562,"rrrr-mm-dd") &amp;" (" &amp; AP562 &amp;")",AP562),AP562),IF(AO562&lt;&gt;"","each value must be above " &amp; IF( AV562,IFERROR(TEXT(AO562,"rrrr-mm-dd") &amp;" (" &amp; AO562 &amp;")",AO562),AO562), IF(AP562&lt;&gt;"","each value must be below " &amp; IF( AV562,IFERROR(TEXT(AP562,"rrrr-mm-dd") &amp;" (" &amp; AP562 &amp;")",AP562),AP562),""))),""),"")</f>
        <v/>
      </c>
      <c r="EE562" s="14" t="str">
        <f t="shared" ref="EE562" ca="1" si="10237">IF(H562,IF(OR(AQ562,AU562,AV562,AS562,AR562),
   "Values must be" &amp;
   IF(AR562," limited to predefinied list", IF(AQ562, " integers",IF(OR(AU562,AV562)," numeric",""))) &amp;
   IF(AS562,IF(OR(AR562,AQ562,AU562,AV562), " and ","") &amp; "non-missing",""),
""),"")</f>
        <v/>
      </c>
      <c r="EF562" s="14" t="str">
        <f t="shared" ref="EF562" ca="1" si="10238">IF($H562,AG562,"")</f>
        <v/>
      </c>
      <c r="EG562" s="14" t="str">
        <f t="shared" ref="EG562" ca="1" si="10239">IF($H562,AJ562,"")</f>
        <v/>
      </c>
      <c r="EM562" s="14" t="b">
        <f t="shared" ref="EM562" ca="1" si="10240">OR(EC562&lt;&gt;"",DF562&lt;&gt;"")</f>
        <v>0</v>
      </c>
      <c r="EN562" s="14" t="str">
        <f t="shared" ref="EN562" ca="1" si="10241">IF(EM562,C562,"")</f>
        <v/>
      </c>
      <c r="EO562" s="14" t="str">
        <f t="shared" ref="EO562" ca="1" si="10242">IF(EM562,F562,"")</f>
        <v/>
      </c>
      <c r="EP562" s="14" t="str">
        <f t="shared" ref="EP562" ca="1" si="10243">EC562</f>
        <v/>
      </c>
      <c r="EQ562" s="14" t="str">
        <f t="shared" ref="EQ562" ca="1" si="10244">DF562</f>
        <v/>
      </c>
    </row>
    <row r="563" spans="2:147" s="14" customFormat="1">
      <c r="B563" s="14" t="str">
        <f t="shared" ref="B563" ca="1" si="10245">DF563</f>
        <v/>
      </c>
      <c r="C563" s="14">
        <f t="shared" ref="C563" ca="1" si="10246">IF(OFFSET(B563,-1,COLUMN(VariableExists)-2),OFFSET(B563,-1,1)+1,OFFSET(B563,-1,1))</f>
        <v>531</v>
      </c>
      <c r="D563" s="14">
        <f t="shared" ref="D563" si="10247">ROW(A563)-2</f>
        <v>561</v>
      </c>
      <c r="E563" s="14" t="str">
        <f t="shared" ref="E563" ca="1" si="10248">IF(OR(G563="",ROW(G563)=2),"",IF(Z563&gt;0,"S",IF(AX563,IF(J563=2,"D","N"),"I")))</f>
        <v>D</v>
      </c>
      <c r="F563" s="14" t="str">
        <f t="shared" ref="F563" ca="1" si="10249">IF(H563,O563,"")</f>
        <v>q_154d_2</v>
      </c>
      <c r="G563" s="14" t="str">
        <f t="shared" ref="G563" ca="1" si="10250">IF(H563,P563,"")</f>
        <v>Did specialist 2 made diagnosis</v>
      </c>
      <c r="H563" s="14" t="b">
        <f t="shared" ref="H563" ca="1" si="10251">IF(INDIRECT(ADDRESS(2,D563+1,,,_sheetname_dataframe))="",FALSE,MID(INDIRECT(ADDRESS(2,D563+1,,,_sheetname_dataframe)),1,1)&lt;&gt;".")</f>
        <v>1</v>
      </c>
      <c r="I563" s="14" t="str">
        <f ca="1">IF($H563,ADDRESS(3,(D563+1)*2-1,4,,"["&amp;wew!$G$7&amp;"]"&amp;_sheetname_labels)&amp;":"&amp;ADDRESS(2+ster!$B$20,(D563+1)*2-1,4),"")</f>
        <v>[DBTemplate.xlsm]labels!AQE3:AQE61</v>
      </c>
      <c r="J563" s="14">
        <f t="array" aca="1" ref="J563" ca="1">IF(H563,MAX(0,MAX(IF(INDIRECT(I563)&lt;&gt;"",ROW(INDIRECT(I563)),""))-2),"")</f>
        <v>2</v>
      </c>
      <c r="K563" s="14" t="str">
        <f ca="1">IF($H563,IF($J563&gt;0,ADDRESS(3,(D563+1)*2-1,4,,"["&amp;wew!$G$7&amp;"]"&amp;_sheetname_labels)&amp;":"&amp;ADDRESS(2+J563,(D563+1)*2-1,4),""),"")</f>
        <v>[DBTemplate.xlsm]labels!AQE3:AQE4</v>
      </c>
      <c r="L563" s="14" t="str">
        <f ca="1">IF($H563,IF($J563&gt;0,ADDRESS(3,(D563+1)*2,4,,"["&amp;wew!$G$7&amp;"]"&amp;_sheetname_labels)&amp;":"&amp;ADDRESS(2+J563,(D563+1)*2,4),""),"")</f>
        <v>[DBTemplate.xlsm]labels!AQF3:AQF4</v>
      </c>
      <c r="M563" s="14">
        <f t="shared" ref="M563" ca="1" si="10252">IF($H563,IF(J563&gt;0,COUNTA(INDIRECT(K563))-COUNT(INDIRECT(K563)),0),"")</f>
        <v>0</v>
      </c>
      <c r="N563" s="14">
        <f t="shared" ref="N563" ca="1" si="10253">IF(H563,J563-M563,"")</f>
        <v>2</v>
      </c>
      <c r="O563" s="14" t="str">
        <f t="shared" ref="O563" ca="1" si="10254">IF(INDIRECT(ADDRESS(2,D563+1,,,_sheetname_dataframe))="","",INDIRECT(ADDRESS(2,D563+1,,,_sheetname_dataframe)))</f>
        <v>q_154d_2</v>
      </c>
      <c r="P563" s="14" t="str">
        <f t="shared" ref="P563" ca="1" si="10255">IF(H563,IF(INDIRECT(ADDRESS(1,D563+1,,,_sheetname_dataframe))="","",INDIRECT(ADDRESS(1,D563+1,,,_sheetname_dataframe))),"")</f>
        <v>Did specialist 2 made diagnosis</v>
      </c>
      <c r="Q563" s="14" t="str">
        <f ca="1">IF($BP563,ADDRESS(3,D563+1,4,,"["&amp;wew!$G$7&amp;"]"&amp;_sheetname_dataframe)&amp;":"&amp;ADDRESS(2+ster!$C$14,D563+1,4),"")</f>
        <v>[DBTemplate.xlsm]data_frame!UP3:UP3</v>
      </c>
      <c r="R563" s="14" t="str">
        <f>IF($BP563,IF(MID(_xll.FORMULATEXT(INDEX(INDIRECT(Q563),1)),1,1)="=", _xll.FORMULATEXT(INDEX(INDIRECT(Q563),1),2,TRUE),""),"")</f>
        <v/>
      </c>
      <c r="S563" s="14">
        <f t="array" aca="1" ref="S563" ca="1">IF(H563,SUM(IF((IFERROR(INDIRECT(Q563)&lt;&gt;"",FALSE))*(INDIRECT(ster!$D$14)&lt;&gt;""),1,0)),"")</f>
        <v>0</v>
      </c>
      <c r="T563" s="14">
        <f t="array" aca="1" ref="T563" ca="1">IF(H563,IF(M563&gt;0,SUM(IFERROR(1*(MATCH(INDIRECT(Q563),INDIRECT(K563),0)&gt;0),0)*(INDIRECT(ster!$D$14)&lt;&gt;"")*NOT(ISNUMBER(INDIRECT(Q563)))),0),"")</f>
        <v>0</v>
      </c>
      <c r="U563" s="14">
        <f t="array" aca="1" ref="U563" ca="1">IF(H563,SUM((IFERROR(INDIRECT(Q563)="",FALSE))*(INDIRECT(ster!$D$14)&lt;&gt;"")),"")</f>
        <v>1</v>
      </c>
      <c r="V563" s="14">
        <f t="array" aca="1" ref="V563" ca="1">IF(H563,SUM((IFERROR(INDIRECT(Q563)="#ąś",TRUE))*(INDIRECT(ster!$D$14)&lt;&gt;"")),"")</f>
        <v>0</v>
      </c>
      <c r="W563" s="14">
        <f t="array" aca="1" ref="W563" ca="1">IF(H563,SUM(ISNUMBER(INDIRECT(Q563))*(INDIRECT(ster!$D$14)&lt;&gt;"")),"")</f>
        <v>0</v>
      </c>
      <c r="X563" s="14" t="str">
        <f t="array" aca="1" ref="X563" ca="1">IF(AND(H563,W563&gt;0),IF(wew!$B$3,MIN(IF((INDIRECT(ster!$D$14)&lt;&gt;"")*IFERROR(INDIRECT($Q563)&lt;&gt;"",FALSE),IFERROR(INDIRECT($Q563),"X"),"X")),"&lt;włącz podświetlanie wartości&gt;"),"—")</f>
        <v>—</v>
      </c>
      <c r="Y563" s="14" t="str">
        <f t="array" aca="1" ref="Y563" ca="1">IF(AND(H563,W563&gt;0),IF(wew!$B$3,MAX(IF((INDIRECT(ster!$D$14)&lt;&gt;"")*IFERROR(INDIRECT($Q563)&lt;&gt;"",FALSE),IFERROR(INDIRECT($Q563),"X"),"X")),"&lt;włącz podświetlanie wartości&gt;"),"—")</f>
        <v>—</v>
      </c>
      <c r="Z563" s="14">
        <f t="shared" ref="Z563" ca="1" si="10256">IF(H563,S563-T563-W563,"")</f>
        <v>0</v>
      </c>
      <c r="AA563" s="12" t="str">
        <f t="shared" ref="AA563" ca="1" si="10257">IF(H563,IF(S563&gt;0,W563/(S563),"—"),"")</f>
        <v>—</v>
      </c>
      <c r="AB563" s="17">
        <f t="array" aca="1" ref="AB563" ca="1">IF(H563,IF(W563&gt;0,SUM((INDIRECT(ster!$D$14)&lt;&gt;"")*IFERROR((INDIRECT(Q563)&lt;&gt;"")*(INDIRECT(Q563)=INT(INDIRECT(Q563))),0)),0),"")</f>
        <v>0</v>
      </c>
      <c r="AC563" s="17">
        <f t="array" aca="1" ref="AC563" ca="1">IF(H563,W563-AB563,"")</f>
        <v>0</v>
      </c>
      <c r="AD563" s="17">
        <f t="shared" ref="AD563" ca="1" si="10258">IF($H563,IF(AC563&lt;&gt;"",IF(AC563=0,1,IF(AC563/W563&lt;0.15,2,3)),0),"")</f>
        <v>1</v>
      </c>
      <c r="AE563" s="17" t="b">
        <f t="shared" ref="AE563" ca="1" si="10259">IF(H563,OFFSET(O563,1,0)=".validation",FALSE)</f>
        <v>0</v>
      </c>
      <c r="AF563" s="17" t="str">
        <f ca="1">IF(AE563,IF($H563,ADDRESS(3,D563+2,4,,"["&amp;wew!$G$7&amp;"]"&amp;_sheetname_dataframe)&amp;":"&amp;ADDRESS(2+ster!$C$14,D563+2,4),""),"")</f>
        <v/>
      </c>
      <c r="AG563" s="17" t="str">
        <f t="shared" ref="AG563" ca="1" si="10260">IF(AE563,IF($H563,IF(INDIRECT(ADDRESS(1,D563+2,,,_sheetname_dataframe))="","",INDIRECT(ADDRESS(1,D563+2,,,_sheetname_dataframe))),""),"")</f>
        <v/>
      </c>
      <c r="AH563" s="17" t="b">
        <f t="shared" ref="AH563" ca="1" si="10261">IF(H563,AND(AE563,OFFSET(O563,2,0)=".validation"),FALSE)</f>
        <v>0</v>
      </c>
      <c r="AI563" s="17" t="str">
        <f ca="1">IF(AH563,IF($H563,ADDRESS(3,D563+3,4,,"["&amp;wew!$G$7&amp;"]"&amp;_sheetname_dataframe)&amp;":"&amp;ADDRESS(2+ster!$C$14,D563+3,4),""),"")</f>
        <v/>
      </c>
      <c r="AJ563" s="17" t="str">
        <f t="shared" ref="AJ563" ca="1" si="10262">IF(AH563,IF($H563,IF(INDIRECT(ADDRESS(1,D563+3,,,_sheetname_dataframe))="","",INDIRECT(ADDRESS(1,D563+3,,,_sheetname_dataframe))),""),"")</f>
        <v/>
      </c>
      <c r="AK563" s="17" t="b">
        <f t="shared" ref="AK563" ca="1" si="10263">IF(H563,OR(AQ563,AD563=2),"")</f>
        <v>0</v>
      </c>
      <c r="AL563" s="17" t="b">
        <f t="shared" ref="AL563" ca="1" si="10264">IF($H563,IF(BV563&lt;&gt;"",IF(OR(BM563="F",BM563="L",BM563="I",BM563="D"),BV563&lt;&gt;0)),"")</f>
        <v>0</v>
      </c>
      <c r="AM563" s="17" t="b">
        <f t="shared" ref="AM563" ca="1" si="10265">IF($H563,AND(NOT(AL563),OR(IF(BW563&lt;&gt;"",IF(OR(BM563="F",BM563="L"),BW563&lt;&gt;0)),BM563="I",BM563="N",BM563="D")),"")</f>
        <v>0</v>
      </c>
      <c r="AN563" s="17">
        <f t="shared" ref="AN563" ca="1" si="10266">IF(COUNTA(INDIRECT(Q563))=0,0, IF(AND(AO563&lt;&gt;"",X563&lt;AO563),1,IF(AND(AP563&lt;&gt;"",Y563&gt;AP563),1,IF(AND(AQ563,AC563&gt;0),2,0))))</f>
        <v>0</v>
      </c>
      <c r="AO563" s="24" t="str">
        <f t="shared" ref="AO563" ca="1" si="10267">IF($H563,IF(BY563&lt;&gt;"",IF(ISNUMBER(BY563),BY563,""),""),"")</f>
        <v/>
      </c>
      <c r="AP563" s="24" t="str">
        <f t="shared" ref="AP563" ca="1" si="10268">IF($H563,IF(BZ563&lt;&gt;"",IF(ISNUMBER(BZ563),BZ563,""),""),"")</f>
        <v/>
      </c>
      <c r="AQ563" s="17" t="b">
        <f t="shared" ref="AQ563" ca="1" si="10269">IF(H563,IF(CA563&lt;&gt;"",CA563&lt;&gt;0,FALSE),"")</f>
        <v>0</v>
      </c>
      <c r="AR563" s="17" t="b">
        <f t="shared" ref="AR563" ca="1" si="10270">IF(H563,IF(N563&gt;0,IF(BQ563&lt;&gt;"",BQ563&lt;&gt;0,FALSE),FALSE),"")</f>
        <v>0</v>
      </c>
      <c r="AS563" s="17" t="b">
        <f t="shared" ref="AS563" ca="1" si="10271">IF(H563,IF(BR563&lt;&gt;"",BR563&lt;&gt;0,FALSE),"")</f>
        <v>0</v>
      </c>
      <c r="AT563" s="17" t="b">
        <f t="shared" ref="AT563" ca="1" si="10272">IF(H563,IF(N563&gt;0,FALSE,IF(BU563&lt;&gt;"",MATCH(BU563,DataType,0)=1,FALSE)),"")</f>
        <v>0</v>
      </c>
      <c r="AU563" s="17" t="b">
        <f t="shared" ref="AU563" ca="1" si="10273">IF(H563,IF(N563&gt;0,TRUE,IF(BU563&lt;&gt;"",MATCH(BU563,DataType,0)=2,FALSE)),"")</f>
        <v>1</v>
      </c>
      <c r="AV563" s="17" t="b">
        <f t="shared" ref="AV563" ca="1" si="10274">IF(H563,IF(N563&gt;0,FALSE,IF(BU563&lt;&gt;"",MATCH(BU563,DataType,0)=3,FALSE)),"")</f>
        <v>0</v>
      </c>
      <c r="AW563" s="17" t="b">
        <f t="shared" ref="AW563" ca="1" si="10275">IF(H563,IF(W563&gt;0,Z563=0,FALSE),"")</f>
        <v>0</v>
      </c>
      <c r="AX563" s="14" t="b">
        <f t="array" aca="1" ref="AX563" ca="1">IF(H563,N563&gt;0,"")</f>
        <v>1</v>
      </c>
      <c r="AY563" s="17" t="str">
        <f t="shared" ref="AY563" ca="1" si="10276">IF(H563,IF(N563&gt;0,ADDRESS(ROW(VariablesOrigin)+1,COLUMN(VariablesOrigin)+1,4) &amp; ":" &amp; ADDRESS(ROW(VariablesOrigin)+N563,COLUMN(VariablesOrigin)+1,4),""),"")</f>
        <v>C3:C4</v>
      </c>
      <c r="AZ563" s="17" t="b">
        <f t="array" aca="1" ref="AZ563" ca="1">IF(AY563&lt;&gt;"",SUM(1*ISERROR(MATCH(INDIRECT(AY563),INDIRECT(K563),0)))=0,"")</f>
        <v>1</v>
      </c>
      <c r="BA563" s="17" t="b">
        <f t="shared" ref="BA563" ca="1" si="10277">IF(H563,BU563="",FALSE)</f>
        <v>1</v>
      </c>
      <c r="BB563" s="17" t="b">
        <v>0</v>
      </c>
      <c r="BC563" s="17" t="b">
        <f t="shared" ref="BC563" ca="1" si="10278">IF(BA563,IF(N563&gt;0,AND(AZ563,Z563=0),FALSE),"")</f>
        <v>1</v>
      </c>
      <c r="BD563" s="17" t="b">
        <f t="shared" ref="BD563" ca="1" si="10279">IF(BA563,IF(N563&gt;0,AND(NOT(AZ563),Z563=0),FALSE),"")</f>
        <v>0</v>
      </c>
      <c r="BE563" s="17" t="b">
        <f t="shared" ref="BE563" ca="1" si="10280">IF(BA563,IF(AND(AW563,NOT(BB563),NOT(BC563),NOT(BD563)),AND(Z563=0,AC563=0),FALSE),"")</f>
        <v>0</v>
      </c>
      <c r="BF563" s="17" t="b">
        <f t="shared" ref="BF563" ca="1" si="10281">IF(BA563,IF(AND(AW563,NOT(BB563),NOT(BC563),NOT(BD563)),AND(Z563=0,OR(AC563&gt;0)),FALSE),"")</f>
        <v>0</v>
      </c>
      <c r="BG563" s="17" t="b">
        <f t="shared" ref="BG563" ca="1" si="10282">IF(BA563,IF(OR(BB563:BF563),FALSE,IF(Z563=0,FALSE,Z563&gt;0)),"")</f>
        <v>0</v>
      </c>
      <c r="BH563" s="17" t="b">
        <f t="shared" ref="BH563" ca="1" si="10283">IF(BA563,COUNTIF(BB563:BG563,TRUE)=1,"")</f>
        <v>1</v>
      </c>
      <c r="BI563" s="17">
        <f t="shared" ref="BI563" ca="1" si="10284">IF(BA563,IFERROR(MATCH(TRUE,BB563:BG563,0),7),"")</f>
        <v>2</v>
      </c>
      <c r="BJ563" s="17" t="b">
        <f t="shared" ref="BJ563" ca="1" si="10285">DF563&lt;&gt;""</f>
        <v>0</v>
      </c>
      <c r="BK563" s="17" t="str">
        <f t="shared" ref="BK563" ca="1" si="10286">IF(H563,IF(AND(NOT(BA563),AU563),AC563=0,""),"")</f>
        <v/>
      </c>
      <c r="BL563" s="17" t="str">
        <f t="shared" ref="BL563" ca="1" si="10287">IF(H563,IF(AND(NOT(BA563),AU563),AC563&gt;0,""),"")</f>
        <v/>
      </c>
      <c r="BM563" s="17" t="str">
        <f t="shared" ref="BM563" ca="1" si="10288">IF(H563,IF(BA563,CHOOSE(BI563,"0","F","L","I","N",IF(AA563&gt;0.5,"N","S"),"0"),CHOOSE(MATCH(BU563,DataType,0),"S",IF(BK563,"I","N"),"D"  )),"")</f>
        <v>F</v>
      </c>
      <c r="BN563" s="17" t="str">
        <f t="shared" ref="BN563" ca="1" si="10289">IF(H563,IF(BJ563,"E",IF(BA563,CHOOSE(BI563,"0","F","L","I","N","S","0"),CHOOSE(MATCH(BU563,DataType,0),"S",IF(BK563,"I","N"),"D"  ))),"")</f>
        <v>F</v>
      </c>
      <c r="BO563" s="17" t="str">
        <f t="shared" ref="BO563" ca="1" si="10290">IF($H563,IF(BM563="0","",IF(AND(AR563,N563=2),"D",IF(BM563="S","N",IF(AL563,"O",IF(AM563,"I","N"))))),"")</f>
        <v>N</v>
      </c>
      <c r="BP563" s="14" t="b">
        <f t="shared" ref="BP563" ca="1" si="10291">INDIRECT(ADDRESS(2,ROW(A563)-1,,,_sheetname_dataframe))&lt;&gt;""</f>
        <v>1</v>
      </c>
      <c r="BQ563" s="35"/>
      <c r="BX563" s="16"/>
      <c r="BY563" s="16"/>
      <c r="BZ563" s="16"/>
      <c r="CA563" s="16"/>
      <c r="CB563" s="16"/>
      <c r="CC563" s="16"/>
      <c r="CD563" s="16"/>
      <c r="CE563" s="16"/>
      <c r="CF563" s="16"/>
      <c r="CN563" s="14">
        <f ca="1">IF(H563,IFERROR(IsVariableNameLegal(O563),0),0)</f>
        <v>0</v>
      </c>
      <c r="CO563" s="14" t="str">
        <f t="array" aca="1" ref="CO563" ca="1">IF(H563,IF(COUNTIF(INDIRECT(wew!$C$13),O563)&gt;1,TRIM(SUBSTITUTE(_xll.MCONCAT(IF((INDIRECT(wew!$C$13)=O563)*(COLUMN(INDIRECT(wew!$C$13))&lt;&gt;D563+1),-1+COLUMN(INDIRECT(wew!$C$13)),"")," "),"  "," ")),""),"")</f>
        <v/>
      </c>
      <c r="CP563" s="14" t="str">
        <f t="array" aca="1" ref="CP563" ca="1">IF(P563&lt;&gt;"",IF(LEN(P563)&gt;150,1,""),"")</f>
        <v/>
      </c>
      <c r="CQ563" s="14" t="str">
        <f t="array" aca="1" ref="CQ563" ca="1">IF(AND(H563,NOT(ster!$J$3)),IF(COUNTIF(INDIRECT(wew!$C$15),P563)&gt;1,TRIM(SUBSTITUTE(_xll.MCONCAT(IF((INDIRECT(wew!$C$15)=P563)*(COLUMN(INDIRECT(wew!$C$15))&lt;&gt;D563+1),-1+COLUMN(INDIRECT(wew!$C$15)),"")," "),"  "," ")),""),"")</f>
        <v/>
      </c>
      <c r="CR563" s="14" t="str">
        <f t="array" aca="1" ref="CR563" ca="1">IF(H563,IF(AND(W563&gt;0,AO563&lt;&gt;""),TRIM(SUBSTITUTE(_xll.MCONCAT(IFERROR(IF(ISNUMBER(INDIRECT(Q563)),IF((INDIRECT(ster!$D$14)&lt;&gt;"")*(INDIRECT(Q563)&lt;AO563),INDIRECT(ster!$D$14) &amp; ": " &amp;  SUBSTITUTE(IF( AV563,IFERROR(TEXT(INDIRECT(Q563),"rrrr-mm-dd") &amp;" (" &amp; INDIRECT(Q563) &amp;")",INDIRECT(Q563)),INDIRECT(Q563))," "," "),""),""),"")," "),"  "," ")),""),"")</f>
        <v/>
      </c>
      <c r="CS563" s="14" t="str">
        <f t="array" aca="1" ref="CS563" ca="1">IF(H563,IF(AND(W563&gt;0,AP563&lt;&gt;""),TRIM(SUBSTITUTE(_xll.MCONCAT(IFERROR(IF(ISNUMBER(INDIRECT(Q563)),IF((INDIRECT(ster!$D$14)&lt;&gt;"")*(INDIRECT(Q563)&gt;AP563),INDIRECT(ster!$D$14) &amp; ": " &amp;  SUBSTITUTE(IF( AV563,IFERROR(TEXT(INDIRECT(Q563),"rrrr-mm-dd")&amp;" (" &amp; INDIRECT(Q563) &amp;")",INDIRECT(Q563)),INDIRECT(Q563))," "," "),""),""),"")," "),"  "," ")),""),"")</f>
        <v/>
      </c>
      <c r="CT563" s="14" t="str">
        <f t="array" aca="1" ref="CT563" ca="1">IF(H563,IF(AND(N563&gt;0,AR563),TRIM(SUBSTITUTE(_xll.MCONCAT(IFERROR(IF(ISNUMBER(INDIRECT(Q563)),IF((INDIRECT(ster!$D$14)&lt;&gt;"")*(IFERROR(0*(MATCH(INDIRECT(Q563),INDIRECT(K563),0)&gt;0),1)),INDIRECT(ster!$D$14) &amp; ": " &amp;  SUBSTITUTE(IF( AV563,IFERROR(TEXT(INDIRECT(Q563),"rrrr-mm-dd")&amp;" (" &amp; INDIRECT(Q563) &amp;")",INDIRECT(Q563)),INDIRECT(Q563))," "," "),""),""),"")," "),"  "," ")),""),"")</f>
        <v/>
      </c>
      <c r="CU563" s="14" t="str">
        <f t="array" aca="1" ref="CU563" ca="1">IF(H563,IF(AND(V563&gt;0),TRIM(SUBSTITUTE(_xll.MCONCAT(IF((INDIRECT(ster!$D$14)&lt;&gt;"")*(IFERROR(0*(INDIRECT(Q563)&lt;&gt;""),1)),INDIRECT(ster!$D$14),"")," "),"  "," ")),""),"")</f>
        <v/>
      </c>
      <c r="CV563" s="14" t="str">
        <f t="array" aca="1" ref="CV563" ca="1">IF(H563,IF(AS563,
TRIM(SUBSTITUTE(_xll.MCONCAT(IF(
   (INDIRECT(ster!$D$14)&lt;&gt;"")*
   ((INDIRECT(Q563)="")+
      NOT(ISNUMBER(INDIRECT(Q563)))*
      NOT(ISERROR(MATCH(INDIRECT(Q563),INDIRECT(K563),0)))
    ),
      INDIRECT(ster!$D$14),
   "")," "),"  "," ")),
""),"")</f>
        <v/>
      </c>
      <c r="CW563" s="14" t="str">
        <f t="array" aca="1" ref="CW563" ca="1">IF(H563,IF(AND(AQ563),TRIM(SUBSTITUTE(_xll.MCONCAT(IFERROR(IF(ISNUMBER(INDIRECT(Q563)),IF((INDIRECT(ster!$D$14)&lt;&gt;"")*(INDIRECT(Q563)&lt;&gt;INT(INDIRECT(Q563))),INDIRECT(ster!$D$14) &amp; ": " &amp; INDIRECT(Q563),""),""),"")," "),"  "," ")),""),"")</f>
        <v/>
      </c>
      <c r="CX563" s="14" t="str">
        <f t="array" aca="1" ref="CX563" ca="1">IF(H563,IF(OR(AU563,AV563),TRIM(SUBSTITUTE(_xll.MCONCAT(IF((INDIRECT(ster!$D$14)&lt;&gt;"")*NOT(ISNUMBER(INDIRECT(Q563))),IF(ISERROR(MATCH(INDIRECT(Q563),INDIRECT(K563),0)),IFERROR(IF(INDIRECT(Q563)&lt;&gt;"",INDIRECT(ster!$D$14) &amp; ": " &amp; SUBSTITUTE(INDIRECT(Q563)," "," "),""),""),""),"")," "),"  "," ")),""),"")</f>
        <v/>
      </c>
      <c r="CY563" s="14" t="str">
        <f t="array" aca="1" ref="CY563" ca="1">IF(H563,IF(AE563,TRIM(SUBSTITUTE(_xll.MCONCAT(IF((INDIRECT(ster!$D$14)&lt;&gt;"")*IFERROR(NOT(INDIRECT(AF563)),FALSE),IF(ISERROR(MATCH(INDIRECT(Q563),INDIRECT(K563),0)),IFERROR(IF(INDIRECT(Q563)&lt;&gt;"",INDIRECT(ster!$D$14)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CZ563" s="14" t="str">
        <f t="array" aca="1" ref="CZ563" ca="1">IF(H563,IF(AH563,TRIM(SUBSTITUTE(_xll.MCONCAT(IF((INDIRECT(ster!$D$14)&lt;&gt;"")*IFERROR(NOT(INDIRECT(AI563)),FALSE),IF(ISERROR(MATCH(INDIRECT(Q563),INDIRECT(K563),0)),IFERROR(IF(INDIRECT(Q563)&lt;&gt;"",INDIRECT(ster!$D$14)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DC563" s="14" t="str">
        <f ca="1">SUBSTITUTE(SUBSTITUTE(SUBSTITUTE(SUBSTITUTE(_xll.MCONCAT(DG563:DS563,"■"),"■■","■"),"■■","■"),"■■","■"),"■■","■")</f>
        <v>■</v>
      </c>
      <c r="DD563" s="14" t="str">
        <f t="shared" ref="DD563" ca="1" si="10292">IF(MID(DC563,1,1)="■",MID(DC563,2,LEN(DC563)),DC563)</f>
        <v/>
      </c>
      <c r="DE563" s="14" t="str">
        <f t="shared" ref="DE563" ca="1" si="10293">IF(DD563&lt;&gt;"",IF(MID(DD563,LEN(DD563),1)="■",MID(DD563,1,LEN(DD563)-1),DD563),"")</f>
        <v/>
      </c>
      <c r="DF563" s="14" t="str">
        <f t="shared" ref="DF563" ca="1" si="10294">IFERROR(IF(DE563&lt;&gt;"",SUBSTITUTE(DE563,"■",". "),""),"##INTERNAL_ERROR")</f>
        <v/>
      </c>
      <c r="DG563" s="14" t="str">
        <f t="shared" ref="DG563" ca="1" si="10295">IF(CN563&lt;&gt;0,"Variable name don't comply with the naming convention","")</f>
        <v/>
      </c>
      <c r="DH563" s="14" t="str">
        <f t="shared" ref="DH563" ca="1" si="10296">IF(CO563&lt;&gt;"","Duplicated name. " &amp; IF(ISERROR(FIND(" ",CO563)),"Duplicate have index " &amp; CO563, "Duplicates have indices: "&amp;SUBSTITUTE(CO563," ",", ")),"")</f>
        <v/>
      </c>
      <c r="DI563" s="14" t="str">
        <f t="shared" ref="DI563" ca="1" si="10297">IF(CP563&lt;&gt;"","Variable label exceed length 150","")</f>
        <v/>
      </c>
      <c r="DJ563" s="14" t="str">
        <f t="shared" ref="DJ563" ca="1" si="10298">IF(CQ563&lt;&gt;"","Duplicated variable label. " &amp; IF(ISERROR(FIND(" ",CQ563)),"Duplicate have index " &amp; CQ563, "Duplicates have indices: "&amp;SUBSTITUTE(CQ563," ",", ")),"")</f>
        <v/>
      </c>
      <c r="DK563" s="14" t="str">
        <f t="shared" ref="DK563" ca="1" si="10299">IF(CR563&lt;&gt;"","The following cases have values below declared theorethical min: " &amp;SUBSTITUTE(CR563," ",", "),"")</f>
        <v/>
      </c>
      <c r="DL563" s="14" t="str">
        <f t="shared" ref="DL563" ca="1" si="10300">IF(CS563&lt;&gt;"","The following cases have values above declared theorethical max: " &amp;SUBSTITUTE(CS563," ",", "),"")</f>
        <v/>
      </c>
      <c r="DM563" s="14" t="str">
        <f t="shared" ref="DM563" ca="1" si="10301">IF(CT563&lt;&gt;"","There are some cases with values not explicitly declared in the labels dictionary: " &amp;SUBSTITUTE(CT563," ",", "),"")</f>
        <v/>
      </c>
      <c r="DN563" s="14" t="str">
        <f t="array" aca="1" ref="DN563" ca="1">IF(CU563&lt;&gt;"","There are errors in the entered values in the following cases: " &amp;SUBSTITUTE(CU563," ",", "),"")</f>
        <v/>
      </c>
      <c r="DO563" s="14" t="str">
        <f t="shared" ref="DO563" ca="1" si="10302">IF(CV563&lt;&gt;"","The following records are missing in this required field: " &amp;SUBSTITUTE(CV563," ",", "),"")</f>
        <v/>
      </c>
      <c r="DP563" s="14" t="str">
        <f t="shared" ref="DP563" ca="1" si="10303">IF(CW563&lt;&gt;"","The following cases have non-integer values: " &amp;SUBSTITUTE(CW563," ",", "),"")</f>
        <v/>
      </c>
      <c r="DQ563" s="14" t="str">
        <f t="shared" ref="DQ563" ca="1" si="10304">IF(CX563&lt;&gt;"","The following cases are non-numeric: " &amp;SUBSTITUTE(CX563," ",", "),"")</f>
        <v/>
      </c>
      <c r="DR563" s="14" t="str">
        <f t="shared" ref="DR563" ca="1" si="10305">IF(CY563&lt;&gt;"","In the following cases " &amp; P563 &amp; " " &amp; LOWER(MID(AG563,1,1)) &amp; MID(AG563,2,LEN(AG563)) &amp; ": " &amp;SUBSTITUTE(CY563," ",", "),"")</f>
        <v/>
      </c>
      <c r="DS563" s="14" t="str">
        <f t="shared" ref="DS563" ca="1" si="10306">IF(CZ563&lt;&gt;"","In the following cases " &amp; P563 &amp; " " &amp; LOWER(MID(AJ563,1,1)) &amp; MID(AJ563,2,LEN(AJ563)) &amp; ": " &amp;SUBSTITUTE(CZ563," ",", "),"")</f>
        <v/>
      </c>
      <c r="DZ563" s="14" t="b">
        <f t="shared" ref="DZ563" ca="1" si="10307">OR(ED563&lt;&gt;"",EF563&lt;&gt;"",EG563&lt;&gt;"")</f>
        <v>0</v>
      </c>
      <c r="EA563" s="14" t="str">
        <f t="shared" ref="EA563" ca="1" si="10308">IF(EB563&lt;&gt;"",G563 &amp; " (" &amp; F563 &amp; ")","")</f>
        <v>Did specialist 2 made diagnosis (q_154d_2)</v>
      </c>
      <c r="EB563" s="14" t="str">
        <f t="shared" ref="EB563" ca="1" si="10309">IF(EE563&lt;&gt;"",EE563&amp;IF(ED563&lt;&gt;""," and "&amp;ED563,""),UPPER(MID(ED563,1,1)&amp;MID(ED563,2,LEN(ED563))))&amp; IF(OR(EF563&lt;&gt;"",EG563&lt;&gt;"")," and "&amp;IF(EF563&lt;&gt;"",LOWER(MID(EF563,1,1) &amp; MID(EF563,2,LEN(EF563))),"")&amp; IF(AND(EF563 &lt;&gt;"",EG563&lt;&gt;"")," and ","") &amp; IF(EG563&lt;&gt;"",LOWER(MID(EG563,1,1) &amp; MID(EG563,2,LEN(EG563))),""),"") &amp; IF(OR(EE563&lt;&gt;"",ED563&lt;&gt;"",EF563&lt;&gt;"",EG563&lt;&gt;""), ". ","")</f>
        <v xml:space="preserve">Values must be numeric. </v>
      </c>
      <c r="EC563" s="14" t="str">
        <f t="shared" ref="EC563" ca="1" si="10310">IF(EB563&lt;&gt;"",G563 &amp; " (" &amp; F563 &amp; "): " &amp; EB563,"")</f>
        <v xml:space="preserve">Did specialist 2 made diagnosis (q_154d_2): Values must be numeric. </v>
      </c>
      <c r="ED563" s="14" t="str">
        <f t="shared" ref="ED563" ca="1" si="10311">IF(H563,IF(W563&gt;0,IF(AND(AO563&lt;&gt;"",AP563&lt;&gt;""),"each value must be between " &amp; IF( AV563,IFERROR(TEXT(AO563,"rrrr-mm-dd") &amp;" (" &amp; AO563 &amp;")",AO563),AO563) &amp; " and " &amp; IF( AV563,IFERROR(TEXT(AP563,"rrrr-mm-dd") &amp;" (" &amp; AP563 &amp;")",AP563),AP563),IF(AO563&lt;&gt;"","each value must be above " &amp; IF( AV563,IFERROR(TEXT(AO563,"rrrr-mm-dd") &amp;" (" &amp; AO563 &amp;")",AO563),AO563), IF(AP563&lt;&gt;"","each value must be below " &amp; IF( AV563,IFERROR(TEXT(AP563,"rrrr-mm-dd") &amp;" (" &amp; AP563 &amp;")",AP563),AP563),""))),""),"")</f>
        <v/>
      </c>
      <c r="EE563" s="14" t="str">
        <f t="shared" ref="EE563" ca="1" si="10312">IF(H563,IF(OR(AQ563,AU563,AV563,AS563,AR563),
   "Values must be" &amp;
   IF(AR563," limited to predefinied list", IF(AQ563, " integers",IF(OR(AU563,AV563)," numeric",""))) &amp;
   IF(AS563,IF(OR(AR563,AQ563,AU563,AV563), " and ","") &amp; "non-missing",""),
""),"")</f>
        <v>Values must be numeric</v>
      </c>
      <c r="EF563" s="14" t="str">
        <f t="shared" ref="EF563" ca="1" si="10313">IF($H563,AG563,"")</f>
        <v/>
      </c>
      <c r="EG563" s="14" t="str">
        <f t="shared" ref="EG563" ca="1" si="10314">IF($H563,AJ563,"")</f>
        <v/>
      </c>
      <c r="EM563" s="14" t="b">
        <f t="shared" ref="EM563" ca="1" si="10315">OR(EC563&lt;&gt;"",DF563&lt;&gt;"")</f>
        <v>1</v>
      </c>
      <c r="EN563" s="14">
        <f t="shared" ref="EN563" ca="1" si="10316">IF(EM563,C563,"")</f>
        <v>531</v>
      </c>
      <c r="EO563" s="14" t="str">
        <f t="shared" ref="EO563" ca="1" si="10317">IF(EM563,F563,"")</f>
        <v>q_154d_2</v>
      </c>
      <c r="EP563" s="14" t="str">
        <f t="shared" ref="EP563" ca="1" si="10318">EC563</f>
        <v xml:space="preserve">Did specialist 2 made diagnosis (q_154d_2): Values must be numeric. </v>
      </c>
      <c r="EQ563" s="14" t="str">
        <f t="shared" ref="EQ563" ca="1" si="10319">DF563</f>
        <v/>
      </c>
    </row>
    <row r="564" spans="2:147" s="14" customFormat="1">
      <c r="B564" s="14" t="str">
        <f t="shared" ref="B564" ca="1" si="10320">DF564</f>
        <v/>
      </c>
      <c r="C564" s="14">
        <f t="shared" ref="C564" ca="1" si="10321">IF(OFFSET(B564,-1,COLUMN(VariableExists)-2),OFFSET(B564,-1,1)+1,OFFSET(B564,-1,1))</f>
        <v>532</v>
      </c>
      <c r="D564" s="14">
        <f t="shared" ref="D564" si="10322">ROW(A564)-2</f>
        <v>562</v>
      </c>
      <c r="E564" s="14" t="str">
        <f t="shared" ref="E564" ca="1" si="10323">IF(OR(G564="",ROW(G564)=2),"",IF(Z564&gt;0,"S",IF(AX564,IF(J564=2,"D","N"),"I")))</f>
        <v>I</v>
      </c>
      <c r="F564" s="14" t="str">
        <f t="shared" ref="F564" ca="1" si="10324">IF(H564,O564,"")</f>
        <v>q_154a_3</v>
      </c>
      <c r="G564" s="14" t="str">
        <f t="shared" ref="G564" ca="1" si="10325">IF(H564,P564,"")</f>
        <v>Order of specialist 3 that observed the patient</v>
      </c>
      <c r="H564" s="14" t="b">
        <f t="shared" ref="H564" ca="1" si="10326">IF(INDIRECT(ADDRESS(2,D564+1,,,_sheetname_dataframe))="",FALSE,MID(INDIRECT(ADDRESS(2,D564+1,,,_sheetname_dataframe)),1,1)&lt;&gt;".")</f>
        <v>1</v>
      </c>
      <c r="I564" s="14" t="str">
        <f ca="1">IF($H564,ADDRESS(3,(D564+1)*2-1,4,,"["&amp;wew!$G$7&amp;"]"&amp;_sheetname_labels)&amp;":"&amp;ADDRESS(2+ster!$B$20,(D564+1)*2-1,4),"")</f>
        <v>[DBTemplate.xlsm]labels!AQG3:AQG61</v>
      </c>
      <c r="J564" s="14">
        <f t="array" aca="1" ref="J564" ca="1">IF(H564,MAX(0,MAX(IF(INDIRECT(I564)&lt;&gt;"",ROW(INDIRECT(I564)),""))-2),"")</f>
        <v>0</v>
      </c>
      <c r="K564" s="14" t="str">
        <f ca="1">IF($H564,IF($J564&gt;0,ADDRESS(3,(D564+1)*2-1,4,,"["&amp;wew!$G$7&amp;"]"&amp;_sheetname_labels)&amp;":"&amp;ADDRESS(2+J564,(D564+1)*2-1,4),""),"")</f>
        <v/>
      </c>
      <c r="L564" s="14" t="str">
        <f ca="1">IF($H564,IF($J564&gt;0,ADDRESS(3,(D564+1)*2,4,,"["&amp;wew!$G$7&amp;"]"&amp;_sheetname_labels)&amp;":"&amp;ADDRESS(2+J564,(D564+1)*2,4),""),"")</f>
        <v/>
      </c>
      <c r="M564" s="14">
        <f t="shared" ref="M564" ca="1" si="10327">IF($H564,IF(J564&gt;0,COUNTA(INDIRECT(K564))-COUNT(INDIRECT(K564)),0),"")</f>
        <v>0</v>
      </c>
      <c r="N564" s="14">
        <f t="shared" ref="N564" ca="1" si="10328">IF(H564,J564-M564,"")</f>
        <v>0</v>
      </c>
      <c r="O564" s="14" t="str">
        <f t="shared" ref="O564" ca="1" si="10329">IF(INDIRECT(ADDRESS(2,D564+1,,,_sheetname_dataframe))="","",INDIRECT(ADDRESS(2,D564+1,,,_sheetname_dataframe)))</f>
        <v>q_154a_3</v>
      </c>
      <c r="P564" s="14" t="str">
        <f t="shared" ref="P564" ca="1" si="10330">IF(H564,IF(INDIRECT(ADDRESS(1,D564+1,,,_sheetname_dataframe))="","",INDIRECT(ADDRESS(1,D564+1,,,_sheetname_dataframe))),"")</f>
        <v>Order of specialist 3 that observed the patient</v>
      </c>
      <c r="Q564" s="14" t="str">
        <f ca="1">IF($BP564,ADDRESS(3,D564+1,4,,"["&amp;wew!$G$7&amp;"]"&amp;_sheetname_dataframe)&amp;":"&amp;ADDRESS(2+ster!$C$14,D564+1,4),"")</f>
        <v>[DBTemplate.xlsm]data_frame!UQ3:UQ3</v>
      </c>
      <c r="R564" s="14" t="str">
        <f>IF($BP564,IF(MID(_xll.FORMULATEXT(INDEX(INDIRECT(Q564),1)),1,1)="=", _xll.FORMULATEXT(INDEX(INDIRECT(Q564),1),2,TRUE),""),"")</f>
        <v/>
      </c>
      <c r="S564" s="14">
        <f t="array" aca="1" ref="S564" ca="1">IF(H564,SUM(IF((IFERROR(INDIRECT(Q564)&lt;&gt;"",FALSE))*(INDIRECT(ster!$D$14)&lt;&gt;""),1,0)),"")</f>
        <v>0</v>
      </c>
      <c r="T564" s="14">
        <f t="array" aca="1" ref="T564" ca="1">IF(H564,IF(M564&gt;0,SUM(IFERROR(1*(MATCH(INDIRECT(Q564),INDIRECT(K564),0)&gt;0),0)*(INDIRECT(ster!$D$14)&lt;&gt;"")*NOT(ISNUMBER(INDIRECT(Q564)))),0),"")</f>
        <v>0</v>
      </c>
      <c r="U564" s="14">
        <f t="array" aca="1" ref="U564" ca="1">IF(H564,SUM((IFERROR(INDIRECT(Q564)="",FALSE))*(INDIRECT(ster!$D$14)&lt;&gt;"")),"")</f>
        <v>1</v>
      </c>
      <c r="V564" s="14">
        <f t="array" aca="1" ref="V564" ca="1">IF(H564,SUM((IFERROR(INDIRECT(Q564)="#ąś",TRUE))*(INDIRECT(ster!$D$14)&lt;&gt;"")),"")</f>
        <v>0</v>
      </c>
      <c r="W564" s="14">
        <f t="array" aca="1" ref="W564" ca="1">IF(H564,SUM(ISNUMBER(INDIRECT(Q564))*(INDIRECT(ster!$D$14)&lt;&gt;"")),"")</f>
        <v>0</v>
      </c>
      <c r="X564" s="14" t="str">
        <f t="array" aca="1" ref="X564" ca="1">IF(AND(H564,W564&gt;0),IF(wew!$B$3,MIN(IF((INDIRECT(ster!$D$14)&lt;&gt;"")*IFERROR(INDIRECT($Q564)&lt;&gt;"",FALSE),IFERROR(INDIRECT($Q564),"X"),"X")),"&lt;włącz podświetlanie wartości&gt;"),"—")</f>
        <v>—</v>
      </c>
      <c r="Y564" s="14" t="str">
        <f t="array" aca="1" ref="Y564" ca="1">IF(AND(H564,W564&gt;0),IF(wew!$B$3,MAX(IF((INDIRECT(ster!$D$14)&lt;&gt;"")*IFERROR(INDIRECT($Q564)&lt;&gt;"",FALSE),IFERROR(INDIRECT($Q564),"X"),"X")),"&lt;włącz podświetlanie wartości&gt;"),"—")</f>
        <v>—</v>
      </c>
      <c r="Z564" s="14">
        <f t="shared" ref="Z564" ca="1" si="10331">IF(H564,S564-T564-W564,"")</f>
        <v>0</v>
      </c>
      <c r="AA564" s="12" t="str">
        <f t="shared" ref="AA564" ca="1" si="10332">IF(H564,IF(S564&gt;0,W564/(S564),"—"),"")</f>
        <v>—</v>
      </c>
      <c r="AB564" s="17">
        <f t="array" aca="1" ref="AB564" ca="1">IF(H564,IF(W564&gt;0,SUM((INDIRECT(ster!$D$14)&lt;&gt;"")*IFERROR((INDIRECT(Q564)&lt;&gt;"")*(INDIRECT(Q564)=INT(INDIRECT(Q564))),0)),0),"")</f>
        <v>0</v>
      </c>
      <c r="AC564" s="17">
        <f t="array" aca="1" ref="AC564" ca="1">IF(H564,W564-AB564,"")</f>
        <v>0</v>
      </c>
      <c r="AD564" s="17">
        <f t="shared" ref="AD564" ca="1" si="10333">IF($H564,IF(AC564&lt;&gt;"",IF(AC564=0,1,IF(AC564/W564&lt;0.15,2,3)),0),"")</f>
        <v>1</v>
      </c>
      <c r="AE564" s="17" t="b">
        <f t="shared" ref="AE564" ca="1" si="10334">IF(H564,OFFSET(O564,1,0)=".validation",FALSE)</f>
        <v>0</v>
      </c>
      <c r="AF564" s="17" t="str">
        <f ca="1">IF(AE564,IF($H564,ADDRESS(3,D564+2,4,,"["&amp;wew!$G$7&amp;"]"&amp;_sheetname_dataframe)&amp;":"&amp;ADDRESS(2+ster!$C$14,D564+2,4),""),"")</f>
        <v/>
      </c>
      <c r="AG564" s="17" t="str">
        <f t="shared" ref="AG564" ca="1" si="10335">IF(AE564,IF($H564,IF(INDIRECT(ADDRESS(1,D564+2,,,_sheetname_dataframe))="","",INDIRECT(ADDRESS(1,D564+2,,,_sheetname_dataframe))),""),"")</f>
        <v/>
      </c>
      <c r="AH564" s="17" t="b">
        <f t="shared" ref="AH564" ca="1" si="10336">IF(H564,AND(AE564,OFFSET(O564,2,0)=".validation"),FALSE)</f>
        <v>0</v>
      </c>
      <c r="AI564" s="17" t="str">
        <f ca="1">IF(AH564,IF($H564,ADDRESS(3,D564+3,4,,"["&amp;wew!$G$7&amp;"]"&amp;_sheetname_dataframe)&amp;":"&amp;ADDRESS(2+ster!$C$14,D564+3,4),""),"")</f>
        <v/>
      </c>
      <c r="AJ564" s="17" t="str">
        <f t="shared" ref="AJ564" ca="1" si="10337">IF(AH564,IF($H564,IF(INDIRECT(ADDRESS(1,D564+3,,,_sheetname_dataframe))="","",INDIRECT(ADDRESS(1,D564+3,,,_sheetname_dataframe))),""),"")</f>
        <v/>
      </c>
      <c r="AK564" s="17" t="b">
        <f t="shared" ref="AK564" ca="1" si="10338">IF(H564,OR(AQ564,AD564=2),"")</f>
        <v>0</v>
      </c>
      <c r="AL564" s="17" t="b">
        <f t="shared" ref="AL564" ca="1" si="10339">IF($H564,IF(BV564&lt;&gt;"",IF(OR(BM564="F",BM564="L",BM564="I",BM564="D"),BV564&lt;&gt;0)),"")</f>
        <v>0</v>
      </c>
      <c r="AM564" s="17" t="b">
        <f t="shared" ref="AM564" ca="1" si="10340">IF($H564,AND(NOT(AL564),OR(IF(BW564&lt;&gt;"",IF(OR(BM564="F",BM564="L"),BW564&lt;&gt;0)),BM564="I",BM564="N",BM564="D")),"")</f>
        <v>1</v>
      </c>
      <c r="AN564" s="17">
        <f t="shared" ref="AN564" ca="1" si="10341">IF(COUNTA(INDIRECT(Q564))=0,0, IF(AND(AO564&lt;&gt;"",X564&lt;AO564),1,IF(AND(AP564&lt;&gt;"",Y564&gt;AP564),1,IF(AND(AQ564,AC564&gt;0),2,0))))</f>
        <v>0</v>
      </c>
      <c r="AO564" s="24" t="str">
        <f t="shared" ref="AO564" ca="1" si="10342">IF($H564,IF(BY564&lt;&gt;"",IF(ISNUMBER(BY564),BY564,""),""),"")</f>
        <v/>
      </c>
      <c r="AP564" s="24" t="str">
        <f t="shared" ref="AP564" ca="1" si="10343">IF($H564,IF(BZ564&lt;&gt;"",IF(ISNUMBER(BZ564),BZ564,""),""),"")</f>
        <v/>
      </c>
      <c r="AQ564" s="17" t="b">
        <f t="shared" ref="AQ564" ca="1" si="10344">IF(H564,IF(CA564&lt;&gt;"",CA564&lt;&gt;0,FALSE),"")</f>
        <v>0</v>
      </c>
      <c r="AR564" s="17" t="b">
        <f t="shared" ref="AR564" ca="1" si="10345">IF(H564,IF(N564&gt;0,IF(BQ564&lt;&gt;"",BQ564&lt;&gt;0,FALSE),FALSE),"")</f>
        <v>0</v>
      </c>
      <c r="AS564" s="17" t="b">
        <f t="shared" ref="AS564" ca="1" si="10346">IF(H564,IF(BR564&lt;&gt;"",BR564&lt;&gt;0,FALSE),"")</f>
        <v>0</v>
      </c>
      <c r="AT564" s="17" t="b">
        <f t="shared" ref="AT564" ca="1" si="10347">IF(H564,IF(N564&gt;0,FALSE,IF(BU564&lt;&gt;"",MATCH(BU564,DataType,0)=1,FALSE)),"")</f>
        <v>0</v>
      </c>
      <c r="AU564" s="17" t="b">
        <f t="shared" ref="AU564" ca="1" si="10348">IF(H564,IF(N564&gt;0,TRUE,IF(BU564&lt;&gt;"",MATCH(BU564,DataType,0)=2,FALSE)),"")</f>
        <v>1</v>
      </c>
      <c r="AV564" s="17" t="b">
        <f t="shared" ref="AV564" ca="1" si="10349">IF(H564,IF(N564&gt;0,FALSE,IF(BU564&lt;&gt;"",MATCH(BU564,DataType,0)=3,FALSE)),"")</f>
        <v>0</v>
      </c>
      <c r="AW564" s="17" t="b">
        <f t="shared" ref="AW564" ca="1" si="10350">IF(H564,IF(W564&gt;0,Z564=0,FALSE),"")</f>
        <v>0</v>
      </c>
      <c r="AX564" s="14" t="b">
        <f t="array" aca="1" ref="AX564" ca="1">IF(H564,N564&gt;0,"")</f>
        <v>0</v>
      </c>
      <c r="AY564" s="17" t="str">
        <f t="shared" ref="AY564" ca="1" si="10351">IF(H564,IF(N564&gt;0,ADDRESS(ROW(VariablesOrigin)+1,COLUMN(VariablesOrigin)+1,4) &amp; ":" &amp; ADDRESS(ROW(VariablesOrigin)+N564,COLUMN(VariablesOrigin)+1,4),""),"")</f>
        <v/>
      </c>
      <c r="AZ564" s="17" t="str">
        <f t="array" aca="1" ref="AZ564" ca="1">IF(AY564&lt;&gt;"",SUM(1*ISERROR(MATCH(INDIRECT(AY564),INDIRECT(K564),0)))=0,"")</f>
        <v/>
      </c>
      <c r="BA564" s="17" t="b">
        <f t="shared" ref="BA564" ca="1" si="10352">IF(H564,BU564="",FALSE)</f>
        <v>0</v>
      </c>
      <c r="BB564" s="17" t="b">
        <v>0</v>
      </c>
      <c r="BC564" s="17" t="str">
        <f t="shared" ref="BC564" ca="1" si="10353">IF(BA564,IF(N564&gt;0,AND(AZ564,Z564=0),FALSE),"")</f>
        <v/>
      </c>
      <c r="BD564" s="17" t="str">
        <f t="shared" ref="BD564" ca="1" si="10354">IF(BA564,IF(N564&gt;0,AND(NOT(AZ564),Z564=0),FALSE),"")</f>
        <v/>
      </c>
      <c r="BE564" s="17" t="str">
        <f t="shared" ref="BE564" ca="1" si="10355">IF(BA564,IF(AND(AW564,NOT(BB564),NOT(BC564),NOT(BD564)),AND(Z564=0,AC564=0),FALSE),"")</f>
        <v/>
      </c>
      <c r="BF564" s="17" t="str">
        <f t="shared" ref="BF564" ca="1" si="10356">IF(BA564,IF(AND(AW564,NOT(BB564),NOT(BC564),NOT(BD564)),AND(Z564=0,OR(AC564&gt;0)),FALSE),"")</f>
        <v/>
      </c>
      <c r="BG564" s="17" t="str">
        <f t="shared" ref="BG564" ca="1" si="10357">IF(BA564,IF(OR(BB564:BF564),FALSE,IF(Z564=0,FALSE,Z564&gt;0)),"")</f>
        <v/>
      </c>
      <c r="BH564" s="17" t="str">
        <f t="shared" ref="BH564" ca="1" si="10358">IF(BA564,COUNTIF(BB564:BG564,TRUE)=1,"")</f>
        <v/>
      </c>
      <c r="BI564" s="17" t="str">
        <f t="shared" ref="BI564" ca="1" si="10359">IF(BA564,IFERROR(MATCH(TRUE,BB564:BG564,0),7),"")</f>
        <v/>
      </c>
      <c r="BJ564" s="17" t="b">
        <f t="shared" ref="BJ564" ca="1" si="10360">DF564&lt;&gt;""</f>
        <v>0</v>
      </c>
      <c r="BK564" s="17" t="b">
        <f t="shared" ref="BK564" ca="1" si="10361">IF(H564,IF(AND(NOT(BA564),AU564),AC564=0,""),"")</f>
        <v>1</v>
      </c>
      <c r="BL564" s="17" t="b">
        <f t="shared" ref="BL564" ca="1" si="10362">IF(H564,IF(AND(NOT(BA564),AU564),AC564&gt;0,""),"")</f>
        <v>0</v>
      </c>
      <c r="BM564" s="17" t="str">
        <f t="shared" ref="BM564" ca="1" si="10363">IF(H564,IF(BA564,CHOOSE(BI564,"0","F","L","I","N",IF(AA564&gt;0.5,"N","S"),"0"),CHOOSE(MATCH(BU564,DataType,0),"S",IF(BK564,"I","N"),"D"  )),"")</f>
        <v>I</v>
      </c>
      <c r="BN564" s="17" t="str">
        <f t="shared" ref="BN564" ca="1" si="10364">IF(H564,IF(BJ564,"E",IF(BA564,CHOOSE(BI564,"0","F","L","I","N","S","0"),CHOOSE(MATCH(BU564,DataType,0),"S",IF(BK564,"I","N"),"D"  ))),"")</f>
        <v>I</v>
      </c>
      <c r="BO564" s="17" t="str">
        <f t="shared" ref="BO564" ca="1" si="10365">IF($H564,IF(BM564="0","",IF(AND(AR564,N564=2),"D",IF(BM564="S","N",IF(AL564,"O",IF(AM564,"I","N"))))),"")</f>
        <v>I</v>
      </c>
      <c r="BP564" s="14" t="b">
        <f t="shared" ref="BP564" ca="1" si="10366">INDIRECT(ADDRESS(2,ROW(A564)-1,,,_sheetname_dataframe))&lt;&gt;""</f>
        <v>1</v>
      </c>
      <c r="BQ564" s="35"/>
      <c r="BU564" s="14" t="s">
        <v>387</v>
      </c>
      <c r="BX564" s="16"/>
      <c r="BY564" s="16"/>
      <c r="BZ564" s="16"/>
      <c r="CA564" s="16"/>
      <c r="CB564" s="16"/>
      <c r="CC564" s="16"/>
      <c r="CD564" s="16"/>
      <c r="CE564" s="16"/>
      <c r="CF564" s="16"/>
      <c r="CN564" s="14">
        <f ca="1">IF(H564,IFERROR(IsVariableNameLegal(O564),0),0)</f>
        <v>0</v>
      </c>
      <c r="CO564" s="14" t="str">
        <f t="array" aca="1" ref="CO564" ca="1">IF(H564,IF(COUNTIF(INDIRECT(wew!$C$13),O564)&gt;1,TRIM(SUBSTITUTE(_xll.MCONCAT(IF((INDIRECT(wew!$C$13)=O564)*(COLUMN(INDIRECT(wew!$C$13))&lt;&gt;D564+1),-1+COLUMN(INDIRECT(wew!$C$13)),"")," "),"  "," ")),""),"")</f>
        <v/>
      </c>
      <c r="CP564" s="14" t="str">
        <f t="array" aca="1" ref="CP564" ca="1">IF(P564&lt;&gt;"",IF(LEN(P564)&gt;150,1,""),"")</f>
        <v/>
      </c>
      <c r="CQ564" s="14" t="str">
        <f t="array" aca="1" ref="CQ564" ca="1">IF(AND(H564,NOT(ster!$J$3)),IF(COUNTIF(INDIRECT(wew!$C$15),P564)&gt;1,TRIM(SUBSTITUTE(_xll.MCONCAT(IF((INDIRECT(wew!$C$15)=P564)*(COLUMN(INDIRECT(wew!$C$15))&lt;&gt;D564+1),-1+COLUMN(INDIRECT(wew!$C$15)),"")," "),"  "," ")),""),"")</f>
        <v/>
      </c>
      <c r="CR564" s="14" t="str">
        <f t="array" aca="1" ref="CR564" ca="1">IF(H564,IF(AND(W564&gt;0,AO564&lt;&gt;""),TRIM(SUBSTITUTE(_xll.MCONCAT(IFERROR(IF(ISNUMBER(INDIRECT(Q564)),IF((INDIRECT(ster!$D$14)&lt;&gt;"")*(INDIRECT(Q564)&lt;AO564),INDIRECT(ster!$D$14) &amp; ": " &amp;  SUBSTITUTE(IF( AV564,IFERROR(TEXT(INDIRECT(Q564),"rrrr-mm-dd") &amp;" (" &amp; INDIRECT(Q564) &amp;")",INDIRECT(Q564)),INDIRECT(Q564))," "," "),""),""),"")," "),"  "," ")),""),"")</f>
        <v/>
      </c>
      <c r="CS564" s="14" t="str">
        <f t="array" aca="1" ref="CS564" ca="1">IF(H564,IF(AND(W564&gt;0,AP564&lt;&gt;""),TRIM(SUBSTITUTE(_xll.MCONCAT(IFERROR(IF(ISNUMBER(INDIRECT(Q564)),IF((INDIRECT(ster!$D$14)&lt;&gt;"")*(INDIRECT(Q564)&gt;AP564),INDIRECT(ster!$D$14) &amp; ": " &amp;  SUBSTITUTE(IF( AV564,IFERROR(TEXT(INDIRECT(Q564),"rrrr-mm-dd")&amp;" (" &amp; INDIRECT(Q564) &amp;")",INDIRECT(Q564)),INDIRECT(Q564))," "," "),""),""),"")," "),"  "," ")),""),"")</f>
        <v/>
      </c>
      <c r="CT564" s="14" t="str">
        <f t="array" aca="1" ref="CT564" ca="1">IF(H564,IF(AND(N564&gt;0,AR564),TRIM(SUBSTITUTE(_xll.MCONCAT(IFERROR(IF(ISNUMBER(INDIRECT(Q564)),IF((INDIRECT(ster!$D$14)&lt;&gt;"")*(IFERROR(0*(MATCH(INDIRECT(Q564),INDIRECT(K564),0)&gt;0),1)),INDIRECT(ster!$D$14) &amp; ": " &amp;  SUBSTITUTE(IF( AV564,IFERROR(TEXT(INDIRECT(Q564),"rrrr-mm-dd")&amp;" (" &amp; INDIRECT(Q564) &amp;")",INDIRECT(Q564)),INDIRECT(Q564))," "," "),""),""),"")," "),"  "," ")),""),"")</f>
        <v/>
      </c>
      <c r="CU564" s="14" t="str">
        <f t="array" aca="1" ref="CU564" ca="1">IF(H564,IF(AND(V564&gt;0),TRIM(SUBSTITUTE(_xll.MCONCAT(IF((INDIRECT(ster!$D$14)&lt;&gt;"")*(IFERROR(0*(INDIRECT(Q564)&lt;&gt;""),1)),INDIRECT(ster!$D$14),"")," "),"  "," ")),""),"")</f>
        <v/>
      </c>
      <c r="CV564" s="14" t="str">
        <f t="array" aca="1" ref="CV564" ca="1">IF(H564,IF(AS564,
TRIM(SUBSTITUTE(_xll.MCONCAT(IF(
   (INDIRECT(ster!$D$14)&lt;&gt;"")*
   ((INDIRECT(Q564)="")+
      NOT(ISNUMBER(INDIRECT(Q564)))*
      NOT(ISERROR(MATCH(INDIRECT(Q564),INDIRECT(K564),0)))
    ),
      INDIRECT(ster!$D$14),
   "")," "),"  "," ")),
""),"")</f>
        <v/>
      </c>
      <c r="CW564" s="14" t="str">
        <f t="array" aca="1" ref="CW564" ca="1">IF(H564,IF(AND(AQ564),TRIM(SUBSTITUTE(_xll.MCONCAT(IFERROR(IF(ISNUMBER(INDIRECT(Q564)),IF((INDIRECT(ster!$D$14)&lt;&gt;"")*(INDIRECT(Q564)&lt;&gt;INT(INDIRECT(Q564))),INDIRECT(ster!$D$14) &amp; ": " &amp; INDIRECT(Q564),""),""),"")," "),"  "," ")),""),"")</f>
        <v/>
      </c>
      <c r="CX564" s="14" t="str">
        <f t="array" aca="1" ref="CX564" ca="1">IF(H564,IF(OR(AU564,AV564),TRIM(SUBSTITUTE(_xll.MCONCAT(IF((INDIRECT(ster!$D$14)&lt;&gt;"")*NOT(ISNUMBER(INDIRECT(Q564))),IF(ISERROR(MATCH(INDIRECT(Q564),INDIRECT(K564),0)),IFERROR(IF(INDIRECT(Q564)&lt;&gt;"",INDIRECT(ster!$D$14) &amp; ": " &amp; SUBSTITUTE(INDIRECT(Q564)," "," "),""),""),""),"")," "),"  "," ")),""),"")</f>
        <v/>
      </c>
      <c r="CY564" s="14" t="str">
        <f t="array" aca="1" ref="CY564" ca="1">IF(H564,IF(AE564,TRIM(SUBSTITUTE(_xll.MCONCAT(IF((INDIRECT(ster!$D$14)&lt;&gt;"")*IFERROR(NOT(INDIRECT(AF564)),FALSE),IF(ISERROR(MATCH(INDIRECT(Q564),INDIRECT(K564),0)),IFERROR(IF(INDIRECT(Q564)&lt;&gt;"",INDIRECT(ster!$D$14)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CZ564" s="14" t="str">
        <f t="array" aca="1" ref="CZ564" ca="1">IF(H564,IF(AH564,TRIM(SUBSTITUTE(_xll.MCONCAT(IF((INDIRECT(ster!$D$14)&lt;&gt;"")*IFERROR(NOT(INDIRECT(AI564)),FALSE),IF(ISERROR(MATCH(INDIRECT(Q564),INDIRECT(K564),0)),IFERROR(IF(INDIRECT(Q564)&lt;&gt;"",INDIRECT(ster!$D$14)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DC564" s="14" t="str">
        <f ca="1">SUBSTITUTE(SUBSTITUTE(SUBSTITUTE(SUBSTITUTE(_xll.MCONCAT(DG564:DS564,"■"),"■■","■"),"■■","■"),"■■","■"),"■■","■")</f>
        <v>■</v>
      </c>
      <c r="DD564" s="14" t="str">
        <f t="shared" ref="DD564" ca="1" si="10367">IF(MID(DC564,1,1)="■",MID(DC564,2,LEN(DC564)),DC564)</f>
        <v/>
      </c>
      <c r="DE564" s="14" t="str">
        <f t="shared" ref="DE564" ca="1" si="10368">IF(DD564&lt;&gt;"",IF(MID(DD564,LEN(DD564),1)="■",MID(DD564,1,LEN(DD564)-1),DD564),"")</f>
        <v/>
      </c>
      <c r="DF564" s="14" t="str">
        <f t="shared" ref="DF564" ca="1" si="10369">IFERROR(IF(DE564&lt;&gt;"",SUBSTITUTE(DE564,"■",". "),""),"##INTERNAL_ERROR")</f>
        <v/>
      </c>
      <c r="DG564" s="14" t="str">
        <f t="shared" ref="DG564" ca="1" si="10370">IF(CN564&lt;&gt;0,"Variable name don't comply with the naming convention","")</f>
        <v/>
      </c>
      <c r="DH564" s="14" t="str">
        <f t="shared" ref="DH564" ca="1" si="10371">IF(CO564&lt;&gt;"","Duplicated name. " &amp; IF(ISERROR(FIND(" ",CO564)),"Duplicate have index " &amp; CO564, "Duplicates have indices: "&amp;SUBSTITUTE(CO564," ",", ")),"")</f>
        <v/>
      </c>
      <c r="DI564" s="14" t="str">
        <f t="shared" ref="DI564" ca="1" si="10372">IF(CP564&lt;&gt;"","Variable label exceed length 150","")</f>
        <v/>
      </c>
      <c r="DJ564" s="14" t="str">
        <f t="shared" ref="DJ564" ca="1" si="10373">IF(CQ564&lt;&gt;"","Duplicated variable label. " &amp; IF(ISERROR(FIND(" ",CQ564)),"Duplicate have index " &amp; CQ564, "Duplicates have indices: "&amp;SUBSTITUTE(CQ564," ",", ")),"")</f>
        <v/>
      </c>
      <c r="DK564" s="14" t="str">
        <f t="shared" ref="DK564" ca="1" si="10374">IF(CR564&lt;&gt;"","The following cases have values below declared theorethical min: " &amp;SUBSTITUTE(CR564," ",", "),"")</f>
        <v/>
      </c>
      <c r="DL564" s="14" t="str">
        <f t="shared" ref="DL564" ca="1" si="10375">IF(CS564&lt;&gt;"","The following cases have values above declared theorethical max: " &amp;SUBSTITUTE(CS564," ",", "),"")</f>
        <v/>
      </c>
      <c r="DM564" s="14" t="str">
        <f t="shared" ref="DM564" ca="1" si="10376">IF(CT564&lt;&gt;"","There are some cases with values not explicitly declared in the labels dictionary: " &amp;SUBSTITUTE(CT564," ",", "),"")</f>
        <v/>
      </c>
      <c r="DN564" s="14" t="str">
        <f t="array" aca="1" ref="DN564" ca="1">IF(CU564&lt;&gt;"","There are errors in the entered values in the following cases: " &amp;SUBSTITUTE(CU564," ",", "),"")</f>
        <v/>
      </c>
      <c r="DO564" s="14" t="str">
        <f t="shared" ref="DO564" ca="1" si="10377">IF(CV564&lt;&gt;"","The following records are missing in this required field: " &amp;SUBSTITUTE(CV564," ",", "),"")</f>
        <v/>
      </c>
      <c r="DP564" s="14" t="str">
        <f t="shared" ref="DP564" ca="1" si="10378">IF(CW564&lt;&gt;"","The following cases have non-integer values: " &amp;SUBSTITUTE(CW564," ",", "),"")</f>
        <v/>
      </c>
      <c r="DQ564" s="14" t="str">
        <f t="shared" ref="DQ564" ca="1" si="10379">IF(CX564&lt;&gt;"","The following cases are non-numeric: " &amp;SUBSTITUTE(CX564," ",", "),"")</f>
        <v/>
      </c>
      <c r="DR564" s="14" t="str">
        <f t="shared" ref="DR564" ca="1" si="10380">IF(CY564&lt;&gt;"","In the following cases " &amp; P564 &amp; " " &amp; LOWER(MID(AG564,1,1)) &amp; MID(AG564,2,LEN(AG564)) &amp; ": " &amp;SUBSTITUTE(CY564," ",", "),"")</f>
        <v/>
      </c>
      <c r="DS564" s="14" t="str">
        <f t="shared" ref="DS564" ca="1" si="10381">IF(CZ564&lt;&gt;"","In the following cases " &amp; P564 &amp; " " &amp; LOWER(MID(AJ564,1,1)) &amp; MID(AJ564,2,LEN(AJ564)) &amp; ": " &amp;SUBSTITUTE(CZ564," ",", "),"")</f>
        <v/>
      </c>
      <c r="DZ564" s="14" t="b">
        <f t="shared" ref="DZ564" ca="1" si="10382">OR(ED564&lt;&gt;"",EF564&lt;&gt;"",EG564&lt;&gt;"")</f>
        <v>0</v>
      </c>
      <c r="EA564" s="14" t="str">
        <f t="shared" ref="EA564" ca="1" si="10383">IF(EB564&lt;&gt;"",G564 &amp; " (" &amp; F564 &amp; ")","")</f>
        <v>Order of specialist 3 that observed the patient (q_154a_3)</v>
      </c>
      <c r="EB564" s="14" t="str">
        <f t="shared" ref="EB564" ca="1" si="10384">IF(EE564&lt;&gt;"",EE564&amp;IF(ED564&lt;&gt;""," and "&amp;ED564,""),UPPER(MID(ED564,1,1)&amp;MID(ED564,2,LEN(ED564))))&amp; IF(OR(EF564&lt;&gt;"",EG564&lt;&gt;"")," and "&amp;IF(EF564&lt;&gt;"",LOWER(MID(EF564,1,1) &amp; MID(EF564,2,LEN(EF564))),"")&amp; IF(AND(EF564 &lt;&gt;"",EG564&lt;&gt;"")," and ","") &amp; IF(EG564&lt;&gt;"",LOWER(MID(EG564,1,1) &amp; MID(EG564,2,LEN(EG564))),""),"") &amp; IF(OR(EE564&lt;&gt;"",ED564&lt;&gt;"",EF564&lt;&gt;"",EG564&lt;&gt;""), ". ","")</f>
        <v xml:space="preserve">Values must be numeric. </v>
      </c>
      <c r="EC564" s="14" t="str">
        <f t="shared" ref="EC564" ca="1" si="10385">IF(EB564&lt;&gt;"",G564 &amp; " (" &amp; F564 &amp; "): " &amp; EB564,"")</f>
        <v xml:space="preserve">Order of specialist 3 that observed the patient (q_154a_3): Values must be numeric. </v>
      </c>
      <c r="ED564" s="14" t="str">
        <f t="shared" ref="ED564" ca="1" si="10386">IF(H564,IF(W564&gt;0,IF(AND(AO564&lt;&gt;"",AP564&lt;&gt;""),"each value must be between " &amp; IF( AV564,IFERROR(TEXT(AO564,"rrrr-mm-dd") &amp;" (" &amp; AO564 &amp;")",AO564),AO564) &amp; " and " &amp; IF( AV564,IFERROR(TEXT(AP564,"rrrr-mm-dd") &amp;" (" &amp; AP564 &amp;")",AP564),AP564),IF(AO564&lt;&gt;"","each value must be above " &amp; IF( AV564,IFERROR(TEXT(AO564,"rrrr-mm-dd") &amp;" (" &amp; AO564 &amp;")",AO564),AO564), IF(AP564&lt;&gt;"","each value must be below " &amp; IF( AV564,IFERROR(TEXT(AP564,"rrrr-mm-dd") &amp;" (" &amp; AP564 &amp;")",AP564),AP564),""))),""),"")</f>
        <v/>
      </c>
      <c r="EE564" s="14" t="str">
        <f t="shared" ref="EE564" ca="1" si="10387">IF(H564,IF(OR(AQ564,AU564,AV564,AS564,AR564),
   "Values must be" &amp;
   IF(AR564," limited to predefinied list", IF(AQ564, " integers",IF(OR(AU564,AV564)," numeric",""))) &amp;
   IF(AS564,IF(OR(AR564,AQ564,AU564,AV564), " and ","") &amp; "non-missing",""),
""),"")</f>
        <v>Values must be numeric</v>
      </c>
      <c r="EF564" s="14" t="str">
        <f t="shared" ref="EF564" ca="1" si="10388">IF($H564,AG564,"")</f>
        <v/>
      </c>
      <c r="EG564" s="14" t="str">
        <f t="shared" ref="EG564" ca="1" si="10389">IF($H564,AJ564,"")</f>
        <v/>
      </c>
      <c r="EM564" s="14" t="b">
        <f t="shared" ref="EM564" ca="1" si="10390">OR(EC564&lt;&gt;"",DF564&lt;&gt;"")</f>
        <v>1</v>
      </c>
      <c r="EN564" s="14">
        <f t="shared" ref="EN564" ca="1" si="10391">IF(EM564,C564,"")</f>
        <v>532</v>
      </c>
      <c r="EO564" s="14" t="str">
        <f t="shared" ref="EO564" ca="1" si="10392">IF(EM564,F564,"")</f>
        <v>q_154a_3</v>
      </c>
      <c r="EP564" s="14" t="str">
        <f t="shared" ref="EP564" ca="1" si="10393">EC564</f>
        <v xml:space="preserve">Order of specialist 3 that observed the patient (q_154a_3): Values must be numeric. </v>
      </c>
      <c r="EQ564" s="14" t="str">
        <f t="shared" ref="EQ564" ca="1" si="10394">DF564</f>
        <v/>
      </c>
    </row>
    <row r="565" spans="2:147" s="14" customFormat="1">
      <c r="B565" s="14" t="str">
        <f t="shared" ca="1" si="9795"/>
        <v/>
      </c>
      <c r="C565" s="14">
        <f t="shared" ca="1" si="9796"/>
        <v>533</v>
      </c>
      <c r="D565" s="14">
        <f t="shared" si="9797"/>
        <v>563</v>
      </c>
      <c r="E565" s="14" t="str">
        <f t="shared" ca="1" si="9798"/>
        <v>N</v>
      </c>
      <c r="F565" s="14" t="str">
        <f t="shared" ca="1" si="9799"/>
        <v>q_154b_3</v>
      </c>
      <c r="G565" s="14" t="str">
        <f t="shared" ca="1" si="9800"/>
        <v>What specialist 3 observed the patient</v>
      </c>
      <c r="H565" s="14" t="b">
        <f t="shared" ca="1" si="9801"/>
        <v>1</v>
      </c>
      <c r="I565" s="14" t="str">
        <f ca="1">IF($H565,ADDRESS(3,(D565+1)*2-1,4,,"["&amp;wew!$G$7&amp;"]"&amp;_sheetname_labels)&amp;":"&amp;ADDRESS(2+ster!$B$20,(D565+1)*2-1,4),"")</f>
        <v>[DBTemplate.xlsm]labels!AQI3:AQI61</v>
      </c>
      <c r="J565" s="14">
        <f t="array" aca="1" ref="J565" ca="1">IF(H565,MAX(0,MAX(IF(INDIRECT(I565)&lt;&gt;"",ROW(INDIRECT(I565)),""))-2),"")</f>
        <v>16</v>
      </c>
      <c r="K565" s="14" t="str">
        <f ca="1">IF($H565,IF($J565&gt;0,ADDRESS(3,(D565+1)*2-1,4,,"["&amp;wew!$G$7&amp;"]"&amp;_sheetname_labels)&amp;":"&amp;ADDRESS(2+J565,(D565+1)*2-1,4),""),"")</f>
        <v>[DBTemplate.xlsm]labels!AQI3:AQI18</v>
      </c>
      <c r="L565" s="14" t="str">
        <f ca="1">IF($H565,IF($J565&gt;0,ADDRESS(3,(D565+1)*2,4,,"["&amp;wew!$G$7&amp;"]"&amp;_sheetname_labels)&amp;":"&amp;ADDRESS(2+J565,(D565+1)*2,4),""),"")</f>
        <v>[DBTemplate.xlsm]labels!AQJ3:AQJ18</v>
      </c>
      <c r="M565" s="14">
        <f t="shared" ca="1" si="9802"/>
        <v>0</v>
      </c>
      <c r="N565" s="14">
        <f t="shared" ca="1" si="9803"/>
        <v>16</v>
      </c>
      <c r="O565" s="14" t="str">
        <f t="shared" ca="1" si="9804"/>
        <v>q_154b_3</v>
      </c>
      <c r="P565" s="14" t="str">
        <f t="shared" ca="1" si="9805"/>
        <v>What specialist 3 observed the patient</v>
      </c>
      <c r="Q565" s="14" t="str">
        <f ca="1">IF($BP565,ADDRESS(3,D565+1,4,,"["&amp;wew!$G$7&amp;"]"&amp;_sheetname_dataframe)&amp;":"&amp;ADDRESS(2+ster!$C$14,D565+1,4),"")</f>
        <v>[DBTemplate.xlsm]data_frame!UR3:UR3</v>
      </c>
      <c r="R565" s="14" t="str">
        <f>IF($BP565,IF(MID(_xll.FORMULATEXT(INDEX(INDIRECT(Q565),1)),1,1)="=", _xll.FORMULATEXT(INDEX(INDIRECT(Q565),1),2,TRUE),""),"")</f>
        <v/>
      </c>
      <c r="S565" s="14">
        <f t="array" aca="1" ref="S565" ca="1">IF(H565,SUM(IF((IFERROR(INDIRECT(Q565)&lt;&gt;"",FALSE))*(INDIRECT(ster!$D$14)&lt;&gt;""),1,0)),"")</f>
        <v>0</v>
      </c>
      <c r="T565" s="14">
        <f t="array" aca="1" ref="T565" ca="1">IF(H565,IF(M565&gt;0,SUM(IFERROR(1*(MATCH(INDIRECT(Q565),INDIRECT(K565),0)&gt;0),0)*(INDIRECT(ster!$D$14)&lt;&gt;"")*NOT(ISNUMBER(INDIRECT(Q565)))),0),"")</f>
        <v>0</v>
      </c>
      <c r="U565" s="14">
        <f t="array" aca="1" ref="U565" ca="1">IF(H565,SUM((IFERROR(INDIRECT(Q565)="",FALSE))*(INDIRECT(ster!$D$14)&lt;&gt;"")),"")</f>
        <v>1</v>
      </c>
      <c r="V565" s="14">
        <f t="array" aca="1" ref="V565" ca="1">IF(H565,SUM((IFERROR(INDIRECT(Q565)="#ąś",TRUE))*(INDIRECT(ster!$D$14)&lt;&gt;"")),"")</f>
        <v>0</v>
      </c>
      <c r="W565" s="14">
        <f t="array" aca="1" ref="W565" ca="1">IF(H565,SUM(ISNUMBER(INDIRECT(Q565))*(INDIRECT(ster!$D$14)&lt;&gt;"")),"")</f>
        <v>0</v>
      </c>
      <c r="X565" s="14" t="str">
        <f t="array" aca="1" ref="X565" ca="1">IF(AND(H565,W565&gt;0),IF(wew!$B$3,MIN(IF((INDIRECT(ster!$D$14)&lt;&gt;"")*IFERROR(INDIRECT($Q565)&lt;&gt;"",FALSE),IFERROR(INDIRECT($Q565),"X"),"X")),"&lt;włącz podświetlanie wartości&gt;"),"—")</f>
        <v>—</v>
      </c>
      <c r="Y565" s="14" t="str">
        <f t="array" aca="1" ref="Y565" ca="1">IF(AND(H565,W565&gt;0),IF(wew!$B$3,MAX(IF((INDIRECT(ster!$D$14)&lt;&gt;"")*IFERROR(INDIRECT($Q565)&lt;&gt;"",FALSE),IFERROR(INDIRECT($Q565),"X"),"X")),"&lt;włącz podświetlanie wartości&gt;"),"—")</f>
        <v>—</v>
      </c>
      <c r="Z565" s="14">
        <f t="shared" ca="1" si="9806"/>
        <v>0</v>
      </c>
      <c r="AA565" s="12" t="str">
        <f t="shared" ca="1" si="9807"/>
        <v>—</v>
      </c>
      <c r="AB565" s="17">
        <f t="array" aca="1" ref="AB565" ca="1">IF(H565,IF(W565&gt;0,SUM((INDIRECT(ster!$D$14)&lt;&gt;"")*IFERROR((INDIRECT(Q565)&lt;&gt;"")*(INDIRECT(Q565)=INT(INDIRECT(Q565))),0)),0),"")</f>
        <v>0</v>
      </c>
      <c r="AC565" s="17">
        <f t="array" aca="1" ref="AC565" ca="1">IF(H565,W565-AB565,"")</f>
        <v>0</v>
      </c>
      <c r="AD565" s="17">
        <f t="shared" ca="1" si="9808"/>
        <v>1</v>
      </c>
      <c r="AE565" s="17" t="b">
        <f t="shared" ca="1" si="9809"/>
        <v>0</v>
      </c>
      <c r="AF565" s="17" t="str">
        <f ca="1">IF(AE565,IF($H565,ADDRESS(3,D565+2,4,,"["&amp;wew!$G$7&amp;"]"&amp;_sheetname_dataframe)&amp;":"&amp;ADDRESS(2+ster!$C$14,D565+2,4),""),"")</f>
        <v/>
      </c>
      <c r="AG565" s="17" t="str">
        <f t="shared" ca="1" si="9810"/>
        <v/>
      </c>
      <c r="AH565" s="17" t="b">
        <f t="shared" ca="1" si="9811"/>
        <v>0</v>
      </c>
      <c r="AI565" s="17" t="str">
        <f ca="1">IF(AH565,IF($H565,ADDRESS(3,D565+3,4,,"["&amp;wew!$G$7&amp;"]"&amp;_sheetname_dataframe)&amp;":"&amp;ADDRESS(2+ster!$C$14,D565+3,4),""),"")</f>
        <v/>
      </c>
      <c r="AJ565" s="17" t="str">
        <f t="shared" ca="1" si="9812"/>
        <v/>
      </c>
      <c r="AK565" s="17" t="b">
        <f t="shared" ca="1" si="9813"/>
        <v>0</v>
      </c>
      <c r="AL565" s="17" t="b">
        <f t="shared" ca="1" si="9814"/>
        <v>0</v>
      </c>
      <c r="AM565" s="17" t="b">
        <f t="shared" ca="1" si="9815"/>
        <v>0</v>
      </c>
      <c r="AN565" s="17">
        <f t="shared" ca="1" si="9816"/>
        <v>0</v>
      </c>
      <c r="AO565" s="24" t="str">
        <f t="shared" ca="1" si="9817"/>
        <v/>
      </c>
      <c r="AP565" s="24" t="str">
        <f t="shared" ca="1" si="9818"/>
        <v/>
      </c>
      <c r="AQ565" s="17" t="b">
        <f t="shared" ca="1" si="9819"/>
        <v>0</v>
      </c>
      <c r="AR565" s="17" t="b">
        <f t="shared" ca="1" si="9820"/>
        <v>0</v>
      </c>
      <c r="AS565" s="17" t="b">
        <f t="shared" ca="1" si="9821"/>
        <v>0</v>
      </c>
      <c r="AT565" s="17" t="b">
        <f t="shared" ca="1" si="9822"/>
        <v>0</v>
      </c>
      <c r="AU565" s="17" t="b">
        <f t="shared" ca="1" si="9823"/>
        <v>1</v>
      </c>
      <c r="AV565" s="17" t="b">
        <f t="shared" ca="1" si="9824"/>
        <v>0</v>
      </c>
      <c r="AW565" s="17" t="b">
        <f t="shared" ca="1" si="9825"/>
        <v>0</v>
      </c>
      <c r="AX565" s="14" t="b">
        <f t="array" aca="1" ref="AX565" ca="1">IF(H565,N565&gt;0,"")</f>
        <v>1</v>
      </c>
      <c r="AY565" s="17" t="str">
        <f t="shared" ca="1" si="9826"/>
        <v>C3:C18</v>
      </c>
      <c r="AZ565" s="17" t="b">
        <f t="array" aca="1" ref="AZ565" ca="1">IF(AY565&lt;&gt;"",SUM(1*ISERROR(MATCH(INDIRECT(AY565),INDIRECT(K565),0)))=0,"")</f>
        <v>1</v>
      </c>
      <c r="BA565" s="17" t="b">
        <f t="shared" ca="1" si="9827"/>
        <v>1</v>
      </c>
      <c r="BB565" s="17" t="b">
        <v>0</v>
      </c>
      <c r="BC565" s="17" t="b">
        <f t="shared" ca="1" si="9828"/>
        <v>1</v>
      </c>
      <c r="BD565" s="17" t="b">
        <f t="shared" ca="1" si="9829"/>
        <v>0</v>
      </c>
      <c r="BE565" s="17" t="b">
        <f t="shared" ca="1" si="9830"/>
        <v>0</v>
      </c>
      <c r="BF565" s="17" t="b">
        <f t="shared" ca="1" si="9831"/>
        <v>0</v>
      </c>
      <c r="BG565" s="17" t="b">
        <f t="shared" ca="1" si="9832"/>
        <v>0</v>
      </c>
      <c r="BH565" s="17" t="b">
        <f t="shared" ca="1" si="9833"/>
        <v>1</v>
      </c>
      <c r="BI565" s="17">
        <f t="shared" ca="1" si="9834"/>
        <v>2</v>
      </c>
      <c r="BJ565" s="17" t="b">
        <f t="shared" ca="1" si="9835"/>
        <v>0</v>
      </c>
      <c r="BK565" s="17" t="str">
        <f t="shared" ca="1" si="9836"/>
        <v/>
      </c>
      <c r="BL565" s="17" t="str">
        <f t="shared" ca="1" si="9837"/>
        <v/>
      </c>
      <c r="BM565" s="17" t="str">
        <f t="shared" ca="1" si="9838"/>
        <v>F</v>
      </c>
      <c r="BN565" s="17" t="str">
        <f t="shared" ca="1" si="9839"/>
        <v>F</v>
      </c>
      <c r="BO565" s="17" t="str">
        <f t="shared" ca="1" si="9840"/>
        <v>N</v>
      </c>
      <c r="BP565" s="14" t="b">
        <f t="shared" ca="1" si="9841"/>
        <v>1</v>
      </c>
      <c r="BQ565" s="35"/>
      <c r="BX565" s="16"/>
      <c r="BY565" s="16"/>
      <c r="BZ565" s="16"/>
      <c r="CA565" s="16"/>
      <c r="CB565" s="16"/>
      <c r="CC565" s="16"/>
      <c r="CD565" s="16"/>
      <c r="CE565" s="16"/>
      <c r="CF565" s="16"/>
      <c r="CN565" s="14">
        <f ca="1">IF(H565,IFERROR(IsVariableNameLegal(O565),0),0)</f>
        <v>0</v>
      </c>
      <c r="CO565" s="14" t="str">
        <f t="array" aca="1" ref="CO565" ca="1">IF(H565,IF(COUNTIF(INDIRECT(wew!$C$13),O565)&gt;1,TRIM(SUBSTITUTE(_xll.MCONCAT(IF((INDIRECT(wew!$C$13)=O565)*(COLUMN(INDIRECT(wew!$C$13))&lt;&gt;D565+1),-1+COLUMN(INDIRECT(wew!$C$13)),"")," "),"  "," ")),""),"")</f>
        <v/>
      </c>
      <c r="CP565" s="14" t="str">
        <f t="array" aca="1" ref="CP565" ca="1">IF(P565&lt;&gt;"",IF(LEN(P565)&gt;150,1,""),"")</f>
        <v/>
      </c>
      <c r="CQ565" s="14" t="str">
        <f t="array" aca="1" ref="CQ565" ca="1">IF(AND(H565,NOT(ster!$J$3)),IF(COUNTIF(INDIRECT(wew!$C$15),P565)&gt;1,TRIM(SUBSTITUTE(_xll.MCONCAT(IF((INDIRECT(wew!$C$15)=P565)*(COLUMN(INDIRECT(wew!$C$15))&lt;&gt;D565+1),-1+COLUMN(INDIRECT(wew!$C$15)),"")," "),"  "," ")),""),"")</f>
        <v/>
      </c>
      <c r="CR565" s="14" t="str">
        <f t="array" aca="1" ref="CR565" ca="1">IF(H565,IF(AND(W565&gt;0,AO565&lt;&gt;""),TRIM(SUBSTITUTE(_xll.MCONCAT(IFERROR(IF(ISNUMBER(INDIRECT(Q565)),IF((INDIRECT(ster!$D$14)&lt;&gt;"")*(INDIRECT(Q565)&lt;AO565),INDIRECT(ster!$D$14) &amp; ": " &amp;  SUBSTITUTE(IF( AV565,IFERROR(TEXT(INDIRECT(Q565),"rrrr-mm-dd") &amp;" (" &amp; INDIRECT(Q565) &amp;")",INDIRECT(Q565)),INDIRECT(Q565))," "," "),""),""),"")," "),"  "," ")),""),"")</f>
        <v/>
      </c>
      <c r="CS565" s="14" t="str">
        <f t="array" aca="1" ref="CS565" ca="1">IF(H565,IF(AND(W565&gt;0,AP565&lt;&gt;""),TRIM(SUBSTITUTE(_xll.MCONCAT(IFERROR(IF(ISNUMBER(INDIRECT(Q565)),IF((INDIRECT(ster!$D$14)&lt;&gt;"")*(INDIRECT(Q565)&gt;AP565),INDIRECT(ster!$D$14) &amp; ": " &amp;  SUBSTITUTE(IF( AV565,IFERROR(TEXT(INDIRECT(Q565),"rrrr-mm-dd")&amp;" (" &amp; INDIRECT(Q565) &amp;")",INDIRECT(Q565)),INDIRECT(Q565))," "," "),""),""),"")," "),"  "," ")),""),"")</f>
        <v/>
      </c>
      <c r="CT565" s="14" t="str">
        <f t="array" aca="1" ref="CT565" ca="1">IF(H565,IF(AND(N565&gt;0,AR565),TRIM(SUBSTITUTE(_xll.MCONCAT(IFERROR(IF(ISNUMBER(INDIRECT(Q565)),IF((INDIRECT(ster!$D$14)&lt;&gt;"")*(IFERROR(0*(MATCH(INDIRECT(Q565),INDIRECT(K565),0)&gt;0),1)),INDIRECT(ster!$D$14) &amp; ": " &amp;  SUBSTITUTE(IF( AV565,IFERROR(TEXT(INDIRECT(Q565),"rrrr-mm-dd")&amp;" (" &amp; INDIRECT(Q565) &amp;")",INDIRECT(Q565)),INDIRECT(Q565))," "," "),""),""),"")," "),"  "," ")),""),"")</f>
        <v/>
      </c>
      <c r="CU565" s="14" t="str">
        <f t="array" aca="1" ref="CU565" ca="1">IF(H565,IF(AND(V565&gt;0),TRIM(SUBSTITUTE(_xll.MCONCAT(IF((INDIRECT(ster!$D$14)&lt;&gt;"")*(IFERROR(0*(INDIRECT(Q565)&lt;&gt;""),1)),INDIRECT(ster!$D$14),"")," "),"  "," ")),""),"")</f>
        <v/>
      </c>
      <c r="CV565" s="14" t="str">
        <f t="array" aca="1" ref="CV565" ca="1">IF(H565,IF(AS565,
TRIM(SUBSTITUTE(_xll.MCONCAT(IF(
   (INDIRECT(ster!$D$14)&lt;&gt;"")*
   ((INDIRECT(Q565)="")+
      NOT(ISNUMBER(INDIRECT(Q565)))*
      NOT(ISERROR(MATCH(INDIRECT(Q565),INDIRECT(K565),0)))
    ),
      INDIRECT(ster!$D$14),
   "")," "),"  "," ")),
""),"")</f>
        <v/>
      </c>
      <c r="CW565" s="14" t="str">
        <f t="array" aca="1" ref="CW565" ca="1">IF(H565,IF(AND(AQ565),TRIM(SUBSTITUTE(_xll.MCONCAT(IFERROR(IF(ISNUMBER(INDIRECT(Q565)),IF((INDIRECT(ster!$D$14)&lt;&gt;"")*(INDIRECT(Q565)&lt;&gt;INT(INDIRECT(Q565))),INDIRECT(ster!$D$14) &amp; ": " &amp; INDIRECT(Q565),""),""),"")," "),"  "," ")),""),"")</f>
        <v/>
      </c>
      <c r="CX565" s="14" t="str">
        <f t="array" aca="1" ref="CX565" ca="1">IF(H565,IF(OR(AU565,AV565),TRIM(SUBSTITUTE(_xll.MCONCAT(IF((INDIRECT(ster!$D$14)&lt;&gt;"")*NOT(ISNUMBER(INDIRECT(Q565))),IF(ISERROR(MATCH(INDIRECT(Q565),INDIRECT(K565),0)),IFERROR(IF(INDIRECT(Q565)&lt;&gt;"",INDIRECT(ster!$D$14) &amp; ": " &amp; SUBSTITUTE(INDIRECT(Q565)," "," "),""),""),""),"")," "),"  "," ")),""),"")</f>
        <v/>
      </c>
      <c r="CY565" s="14" t="str">
        <f t="array" aca="1" ref="CY565" ca="1">IF(H565,IF(AE565,TRIM(SUBSTITUTE(_xll.MCONCAT(IF((INDIRECT(ster!$D$14)&lt;&gt;"")*IFERROR(NOT(INDIRECT(AF565)),FALSE),IF(ISERROR(MATCH(INDIRECT(Q565),INDIRECT(K565),0)),IFERROR(IF(INDIRECT(Q565)&lt;&gt;"",INDIRECT(ster!$D$14)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CZ565" s="14" t="str">
        <f t="array" aca="1" ref="CZ565" ca="1">IF(H565,IF(AH565,TRIM(SUBSTITUTE(_xll.MCONCAT(IF((INDIRECT(ster!$D$14)&lt;&gt;"")*IFERROR(NOT(INDIRECT(AI565)),FALSE),IF(ISERROR(MATCH(INDIRECT(Q565),INDIRECT(K565),0)),IFERROR(IF(INDIRECT(Q565)&lt;&gt;"",INDIRECT(ster!$D$14)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DC565" s="14" t="str">
        <f ca="1">SUBSTITUTE(SUBSTITUTE(SUBSTITUTE(SUBSTITUTE(_xll.MCONCAT(DG565:DS565,"■"),"■■","■"),"■■","■"),"■■","■"),"■■","■")</f>
        <v>■</v>
      </c>
      <c r="DD565" s="14" t="str">
        <f t="shared" ca="1" si="9842"/>
        <v/>
      </c>
      <c r="DE565" s="14" t="str">
        <f t="shared" ca="1" si="9843"/>
        <v/>
      </c>
      <c r="DF565" s="14" t="str">
        <f t="shared" ca="1" si="9844"/>
        <v/>
      </c>
      <c r="DG565" s="14" t="str">
        <f t="shared" ca="1" si="9845"/>
        <v/>
      </c>
      <c r="DH565" s="14" t="str">
        <f t="shared" ca="1" si="9846"/>
        <v/>
      </c>
      <c r="DI565" s="14" t="str">
        <f t="shared" ca="1" si="9847"/>
        <v/>
      </c>
      <c r="DJ565" s="14" t="str">
        <f t="shared" ca="1" si="9848"/>
        <v/>
      </c>
      <c r="DK565" s="14" t="str">
        <f t="shared" ca="1" si="9849"/>
        <v/>
      </c>
      <c r="DL565" s="14" t="str">
        <f t="shared" ca="1" si="9850"/>
        <v/>
      </c>
      <c r="DM565" s="14" t="str">
        <f t="shared" ca="1" si="9851"/>
        <v/>
      </c>
      <c r="DN565" s="14" t="str">
        <f t="array" aca="1" ref="DN565" ca="1">IF(CU565&lt;&gt;"","There are errors in the entered values in the following cases: " &amp;SUBSTITUTE(CU565," ",", "),"")</f>
        <v/>
      </c>
      <c r="DO565" s="14" t="str">
        <f t="shared" ca="1" si="9852"/>
        <v/>
      </c>
      <c r="DP565" s="14" t="str">
        <f t="shared" ca="1" si="9853"/>
        <v/>
      </c>
      <c r="DQ565" s="14" t="str">
        <f t="shared" ca="1" si="9854"/>
        <v/>
      </c>
      <c r="DR565" s="14" t="str">
        <f t="shared" ca="1" si="9855"/>
        <v/>
      </c>
      <c r="DS565" s="14" t="str">
        <f t="shared" ca="1" si="9856"/>
        <v/>
      </c>
      <c r="DZ565" s="14" t="b">
        <f t="shared" ca="1" si="9857"/>
        <v>0</v>
      </c>
      <c r="EA565" s="14" t="str">
        <f t="shared" ca="1" si="9858"/>
        <v>What specialist 3 observed the patient (q_154b_3)</v>
      </c>
      <c r="EB565" s="14" t="str">
        <f t="shared" ca="1" si="9859"/>
        <v xml:space="preserve">Values must be numeric. </v>
      </c>
      <c r="EC565" s="14" t="str">
        <f t="shared" ca="1" si="9860"/>
        <v xml:space="preserve">What specialist 3 observed the patient (q_154b_3): Values must be numeric. </v>
      </c>
      <c r="ED565" s="14" t="str">
        <f t="shared" ca="1" si="9861"/>
        <v/>
      </c>
      <c r="EE565" s="14" t="str">
        <f t="shared" ca="1" si="9862"/>
        <v>Values must be numeric</v>
      </c>
      <c r="EF565" s="14" t="str">
        <f t="shared" ca="1" si="9863"/>
        <v/>
      </c>
      <c r="EG565" s="14" t="str">
        <f t="shared" ca="1" si="9864"/>
        <v/>
      </c>
      <c r="EM565" s="14" t="b">
        <f t="shared" ca="1" si="9865"/>
        <v>1</v>
      </c>
      <c r="EN565" s="14">
        <f t="shared" ca="1" si="9866"/>
        <v>533</v>
      </c>
      <c r="EO565" s="14" t="str">
        <f t="shared" ca="1" si="9867"/>
        <v>q_154b_3</v>
      </c>
      <c r="EP565" s="14" t="str">
        <f t="shared" ca="1" si="9868"/>
        <v xml:space="preserve">What specialist 3 observed the patient (q_154b_3): Values must be numeric. </v>
      </c>
      <c r="EQ565" s="14" t="str">
        <f t="shared" ca="1" si="9869"/>
        <v/>
      </c>
    </row>
    <row r="566" spans="2:147" s="14" customFormat="1">
      <c r="B566" s="14" t="str">
        <f t="shared" ref="B566" ca="1" si="10395">DF566</f>
        <v/>
      </c>
      <c r="C566" s="14">
        <f t="shared" ref="C566" ca="1" si="10396">IF(OFFSET(B566,-1,COLUMN(VariableExists)-2),OFFSET(B566,-1,1)+1,OFFSET(B566,-1,1))</f>
        <v>534</v>
      </c>
      <c r="D566" s="14">
        <f t="shared" ref="D566" si="10397">ROW(A566)-2</f>
        <v>564</v>
      </c>
      <c r="E566" s="14" t="str">
        <f t="shared" ref="E566" ca="1" si="10398">IF(OR(G566="",ROW(G566)=2),"",IF(Z566&gt;0,"S",IF(AX566,IF(J566=2,"D","N"),"I")))</f>
        <v>I</v>
      </c>
      <c r="F566" s="14" t="str">
        <f t="shared" ref="F566" ca="1" si="10399">IF(H566,O566,"")</f>
        <v>q_154c_3</v>
      </c>
      <c r="G566" s="14" t="str">
        <f t="shared" ref="G566" ca="1" si="10400">IF(H566,P566,"")</f>
        <v>Other type of specialist 3 that observed the patient</v>
      </c>
      <c r="H566" s="14" t="b">
        <f t="shared" ref="H566" ca="1" si="10401">IF(INDIRECT(ADDRESS(2,D566+1,,,_sheetname_dataframe))="",FALSE,MID(INDIRECT(ADDRESS(2,D566+1,,,_sheetname_dataframe)),1,1)&lt;&gt;".")</f>
        <v>1</v>
      </c>
      <c r="I566" s="14" t="str">
        <f ca="1">IF($H566,ADDRESS(3,(D566+1)*2-1,4,,"["&amp;wew!$G$7&amp;"]"&amp;_sheetname_labels)&amp;":"&amp;ADDRESS(2+ster!$B$20,(D566+1)*2-1,4),"")</f>
        <v>[DBTemplate.xlsm]labels!AQK3:AQK61</v>
      </c>
      <c r="J566" s="14">
        <f t="array" aca="1" ref="J566" ca="1">IF(H566,MAX(0,MAX(IF(INDIRECT(I566)&lt;&gt;"",ROW(INDIRECT(I566)),""))-2),"")</f>
        <v>0</v>
      </c>
      <c r="K566" s="14" t="str">
        <f ca="1">IF($H566,IF($J566&gt;0,ADDRESS(3,(D566+1)*2-1,4,,"["&amp;wew!$G$7&amp;"]"&amp;_sheetname_labels)&amp;":"&amp;ADDRESS(2+J566,(D566+1)*2-1,4),""),"")</f>
        <v/>
      </c>
      <c r="L566" s="14" t="str">
        <f ca="1">IF($H566,IF($J566&gt;0,ADDRESS(3,(D566+1)*2,4,,"["&amp;wew!$G$7&amp;"]"&amp;_sheetname_labels)&amp;":"&amp;ADDRESS(2+J566,(D566+1)*2,4),""),"")</f>
        <v/>
      </c>
      <c r="M566" s="14">
        <f t="shared" ref="M566" ca="1" si="10402">IF($H566,IF(J566&gt;0,COUNTA(INDIRECT(K566))-COUNT(INDIRECT(K566)),0),"")</f>
        <v>0</v>
      </c>
      <c r="N566" s="14">
        <f t="shared" ref="N566" ca="1" si="10403">IF(H566,J566-M566,"")</f>
        <v>0</v>
      </c>
      <c r="O566" s="14" t="str">
        <f t="shared" ref="O566" ca="1" si="10404">IF(INDIRECT(ADDRESS(2,D566+1,,,_sheetname_dataframe))="","",INDIRECT(ADDRESS(2,D566+1,,,_sheetname_dataframe)))</f>
        <v>q_154c_3</v>
      </c>
      <c r="P566" s="14" t="str">
        <f t="shared" ref="P566" ca="1" si="10405">IF(H566,IF(INDIRECT(ADDRESS(1,D566+1,,,_sheetname_dataframe))="","",INDIRECT(ADDRESS(1,D566+1,,,_sheetname_dataframe))),"")</f>
        <v>Other type of specialist 3 that observed the patient</v>
      </c>
      <c r="Q566" s="14" t="str">
        <f ca="1">IF($BP566,ADDRESS(3,D566+1,4,,"["&amp;wew!$G$7&amp;"]"&amp;_sheetname_dataframe)&amp;":"&amp;ADDRESS(2+ster!$C$14,D566+1,4),"")</f>
        <v>[DBTemplate.xlsm]data_frame!US3:US3</v>
      </c>
      <c r="R566" s="14" t="str">
        <f>IF($BP566,IF(MID(_xll.FORMULATEXT(INDEX(INDIRECT(Q566),1)),1,1)="=", _xll.FORMULATEXT(INDEX(INDIRECT(Q566),1),2,TRUE),""),"")</f>
        <v/>
      </c>
      <c r="S566" s="14">
        <f t="array" aca="1" ref="S566" ca="1">IF(H566,SUM(IF((IFERROR(INDIRECT(Q566)&lt;&gt;"",FALSE))*(INDIRECT(ster!$D$14)&lt;&gt;""),1,0)),"")</f>
        <v>0</v>
      </c>
      <c r="T566" s="14">
        <f t="array" aca="1" ref="T566" ca="1">IF(H566,IF(M566&gt;0,SUM(IFERROR(1*(MATCH(INDIRECT(Q566),INDIRECT(K566),0)&gt;0),0)*(INDIRECT(ster!$D$14)&lt;&gt;"")*NOT(ISNUMBER(INDIRECT(Q566)))),0),"")</f>
        <v>0</v>
      </c>
      <c r="U566" s="14">
        <f t="array" aca="1" ref="U566" ca="1">IF(H566,SUM((IFERROR(INDIRECT(Q566)="",FALSE))*(INDIRECT(ster!$D$14)&lt;&gt;"")),"")</f>
        <v>1</v>
      </c>
      <c r="V566" s="14">
        <f t="array" aca="1" ref="V566" ca="1">IF(H566,SUM((IFERROR(INDIRECT(Q566)="#ąś",TRUE))*(INDIRECT(ster!$D$14)&lt;&gt;"")),"")</f>
        <v>0</v>
      </c>
      <c r="W566" s="14">
        <f t="array" aca="1" ref="W566" ca="1">IF(H566,SUM(ISNUMBER(INDIRECT(Q566))*(INDIRECT(ster!$D$14)&lt;&gt;"")),"")</f>
        <v>0</v>
      </c>
      <c r="X566" s="14" t="str">
        <f t="array" aca="1" ref="X566" ca="1">IF(AND(H566,W566&gt;0),IF(wew!$B$3,MIN(IF((INDIRECT(ster!$D$14)&lt;&gt;"")*IFERROR(INDIRECT($Q566)&lt;&gt;"",FALSE),IFERROR(INDIRECT($Q566),"X"),"X")),"&lt;włącz podświetlanie wartości&gt;"),"—")</f>
        <v>—</v>
      </c>
      <c r="Y566" s="14" t="str">
        <f t="array" aca="1" ref="Y566" ca="1">IF(AND(H566,W566&gt;0),IF(wew!$B$3,MAX(IF((INDIRECT(ster!$D$14)&lt;&gt;"")*IFERROR(INDIRECT($Q566)&lt;&gt;"",FALSE),IFERROR(INDIRECT($Q566),"X"),"X")),"&lt;włącz podświetlanie wartości&gt;"),"—")</f>
        <v>—</v>
      </c>
      <c r="Z566" s="14">
        <f t="shared" ref="Z566" ca="1" si="10406">IF(H566,S566-T566-W566,"")</f>
        <v>0</v>
      </c>
      <c r="AA566" s="12" t="str">
        <f t="shared" ref="AA566" ca="1" si="10407">IF(H566,IF(S566&gt;0,W566/(S566),"—"),"")</f>
        <v>—</v>
      </c>
      <c r="AB566" s="17">
        <f t="array" aca="1" ref="AB566" ca="1">IF(H566,IF(W566&gt;0,SUM((INDIRECT(ster!$D$14)&lt;&gt;"")*IFERROR((INDIRECT(Q566)&lt;&gt;"")*(INDIRECT(Q566)=INT(INDIRECT(Q566))),0)),0),"")</f>
        <v>0</v>
      </c>
      <c r="AC566" s="17">
        <f t="array" aca="1" ref="AC566" ca="1">IF(H566,W566-AB566,"")</f>
        <v>0</v>
      </c>
      <c r="AD566" s="17">
        <f t="shared" ref="AD566" ca="1" si="10408">IF($H566,IF(AC566&lt;&gt;"",IF(AC566=0,1,IF(AC566/W566&lt;0.15,2,3)),0),"")</f>
        <v>1</v>
      </c>
      <c r="AE566" s="17" t="b">
        <f t="shared" ref="AE566" ca="1" si="10409">IF(H566,OFFSET(O566,1,0)=".validation",FALSE)</f>
        <v>0</v>
      </c>
      <c r="AF566" s="17" t="str">
        <f ca="1">IF(AE566,IF($H566,ADDRESS(3,D566+2,4,,"["&amp;wew!$G$7&amp;"]"&amp;_sheetname_dataframe)&amp;":"&amp;ADDRESS(2+ster!$C$14,D566+2,4),""),"")</f>
        <v/>
      </c>
      <c r="AG566" s="17" t="str">
        <f t="shared" ref="AG566" ca="1" si="10410">IF(AE566,IF($H566,IF(INDIRECT(ADDRESS(1,D566+2,,,_sheetname_dataframe))="","",INDIRECT(ADDRESS(1,D566+2,,,_sheetname_dataframe))),""),"")</f>
        <v/>
      </c>
      <c r="AH566" s="17" t="b">
        <f t="shared" ref="AH566" ca="1" si="10411">IF(H566,AND(AE566,OFFSET(O566,2,0)=".validation"),FALSE)</f>
        <v>0</v>
      </c>
      <c r="AI566" s="17" t="str">
        <f ca="1">IF(AH566,IF($H566,ADDRESS(3,D566+3,4,,"["&amp;wew!$G$7&amp;"]"&amp;_sheetname_dataframe)&amp;":"&amp;ADDRESS(2+ster!$C$14,D566+3,4),""),"")</f>
        <v/>
      </c>
      <c r="AJ566" s="17" t="str">
        <f t="shared" ref="AJ566" ca="1" si="10412">IF(AH566,IF($H566,IF(INDIRECT(ADDRESS(1,D566+3,,,_sheetname_dataframe))="","",INDIRECT(ADDRESS(1,D566+3,,,_sheetname_dataframe))),""),"")</f>
        <v/>
      </c>
      <c r="AK566" s="17" t="b">
        <f t="shared" ref="AK566" ca="1" si="10413">IF(H566,OR(AQ566,AD566=2),"")</f>
        <v>0</v>
      </c>
      <c r="AL566" s="17" t="b">
        <f t="shared" ref="AL566" ca="1" si="10414">IF($H566,IF(BV566&lt;&gt;"",IF(OR(BM566="F",BM566="L",BM566="I",BM566="D"),BV566&lt;&gt;0)),"")</f>
        <v>0</v>
      </c>
      <c r="AM566" s="17" t="b">
        <f t="shared" ref="AM566" ca="1" si="10415">IF($H566,AND(NOT(AL566),OR(IF(BW566&lt;&gt;"",IF(OR(BM566="F",BM566="L"),BW566&lt;&gt;0)),BM566="I",BM566="N",BM566="D")),"")</f>
        <v>0</v>
      </c>
      <c r="AN566" s="17">
        <f t="shared" ref="AN566" ca="1" si="10416">IF(COUNTA(INDIRECT(Q566))=0,0, IF(AND(AO566&lt;&gt;"",X566&lt;AO566),1,IF(AND(AP566&lt;&gt;"",Y566&gt;AP566),1,IF(AND(AQ566,AC566&gt;0),2,0))))</f>
        <v>0</v>
      </c>
      <c r="AO566" s="24" t="str">
        <f t="shared" ref="AO566" ca="1" si="10417">IF($H566,IF(BY566&lt;&gt;"",IF(ISNUMBER(BY566),BY566,""),""),"")</f>
        <v/>
      </c>
      <c r="AP566" s="24" t="str">
        <f t="shared" ref="AP566" ca="1" si="10418">IF($H566,IF(BZ566&lt;&gt;"",IF(ISNUMBER(BZ566),BZ566,""),""),"")</f>
        <v/>
      </c>
      <c r="AQ566" s="17" t="b">
        <f t="shared" ref="AQ566" ca="1" si="10419">IF(H566,IF(CA566&lt;&gt;"",CA566&lt;&gt;0,FALSE),"")</f>
        <v>0</v>
      </c>
      <c r="AR566" s="17" t="b">
        <f t="shared" ref="AR566" ca="1" si="10420">IF(H566,IF(N566&gt;0,IF(BQ566&lt;&gt;"",BQ566&lt;&gt;0,FALSE),FALSE),"")</f>
        <v>0</v>
      </c>
      <c r="AS566" s="17" t="b">
        <f t="shared" ref="AS566" ca="1" si="10421">IF(H566,IF(BR566&lt;&gt;"",BR566&lt;&gt;0,FALSE),"")</f>
        <v>0</v>
      </c>
      <c r="AT566" s="17" t="b">
        <f t="shared" ref="AT566" ca="1" si="10422">IF(H566,IF(N566&gt;0,FALSE,IF(BU566&lt;&gt;"",MATCH(BU566,DataType,0)=1,FALSE)),"")</f>
        <v>1</v>
      </c>
      <c r="AU566" s="17" t="b">
        <f t="shared" ref="AU566" ca="1" si="10423">IF(H566,IF(N566&gt;0,TRUE,IF(BU566&lt;&gt;"",MATCH(BU566,DataType,0)=2,FALSE)),"")</f>
        <v>0</v>
      </c>
      <c r="AV566" s="17" t="b">
        <f t="shared" ref="AV566" ca="1" si="10424">IF(H566,IF(N566&gt;0,FALSE,IF(BU566&lt;&gt;"",MATCH(BU566,DataType,0)=3,FALSE)),"")</f>
        <v>0</v>
      </c>
      <c r="AW566" s="17" t="b">
        <f t="shared" ref="AW566" ca="1" si="10425">IF(H566,IF(W566&gt;0,Z566=0,FALSE),"")</f>
        <v>0</v>
      </c>
      <c r="AX566" s="14" t="b">
        <f t="array" aca="1" ref="AX566" ca="1">IF(H566,N566&gt;0,"")</f>
        <v>0</v>
      </c>
      <c r="AY566" s="17" t="str">
        <f t="shared" ref="AY566" ca="1" si="10426">IF(H566,IF(N566&gt;0,ADDRESS(ROW(VariablesOrigin)+1,COLUMN(VariablesOrigin)+1,4) &amp; ":" &amp; ADDRESS(ROW(VariablesOrigin)+N566,COLUMN(VariablesOrigin)+1,4),""),"")</f>
        <v/>
      </c>
      <c r="AZ566" s="17" t="str">
        <f t="array" aca="1" ref="AZ566" ca="1">IF(AY566&lt;&gt;"",SUM(1*ISERROR(MATCH(INDIRECT(AY566),INDIRECT(K566),0)))=0,"")</f>
        <v/>
      </c>
      <c r="BA566" s="17" t="b">
        <f t="shared" ref="BA566" ca="1" si="10427">IF(H566,BU566="",FALSE)</f>
        <v>0</v>
      </c>
      <c r="BB566" s="17" t="b">
        <v>0</v>
      </c>
      <c r="BC566" s="17" t="str">
        <f t="shared" ref="BC566" ca="1" si="10428">IF(BA566,IF(N566&gt;0,AND(AZ566,Z566=0),FALSE),"")</f>
        <v/>
      </c>
      <c r="BD566" s="17" t="str">
        <f t="shared" ref="BD566" ca="1" si="10429">IF(BA566,IF(N566&gt;0,AND(NOT(AZ566),Z566=0),FALSE),"")</f>
        <v/>
      </c>
      <c r="BE566" s="17" t="str">
        <f t="shared" ref="BE566" ca="1" si="10430">IF(BA566,IF(AND(AW566,NOT(BB566),NOT(BC566),NOT(BD566)),AND(Z566=0,AC566=0),FALSE),"")</f>
        <v/>
      </c>
      <c r="BF566" s="17" t="str">
        <f t="shared" ref="BF566" ca="1" si="10431">IF(BA566,IF(AND(AW566,NOT(BB566),NOT(BC566),NOT(BD566)),AND(Z566=0,OR(AC566&gt;0)),FALSE),"")</f>
        <v/>
      </c>
      <c r="BG566" s="17" t="str">
        <f t="shared" ref="BG566" ca="1" si="10432">IF(BA566,IF(OR(BB566:BF566),FALSE,IF(Z566=0,FALSE,Z566&gt;0)),"")</f>
        <v/>
      </c>
      <c r="BH566" s="17" t="str">
        <f t="shared" ref="BH566" ca="1" si="10433">IF(BA566,COUNTIF(BB566:BG566,TRUE)=1,"")</f>
        <v/>
      </c>
      <c r="BI566" s="17" t="str">
        <f t="shared" ref="BI566" ca="1" si="10434">IF(BA566,IFERROR(MATCH(TRUE,BB566:BG566,0),7),"")</f>
        <v/>
      </c>
      <c r="BJ566" s="17" t="b">
        <f t="shared" ref="BJ566" ca="1" si="10435">DF566&lt;&gt;""</f>
        <v>0</v>
      </c>
      <c r="BK566" s="17" t="str">
        <f t="shared" ref="BK566" ca="1" si="10436">IF(H566,IF(AND(NOT(BA566),AU566),AC566=0,""),"")</f>
        <v/>
      </c>
      <c r="BL566" s="17" t="str">
        <f t="shared" ref="BL566" ca="1" si="10437">IF(H566,IF(AND(NOT(BA566),AU566),AC566&gt;0,""),"")</f>
        <v/>
      </c>
      <c r="BM566" s="17" t="str">
        <f t="shared" ref="BM566" ca="1" si="10438">IF(H566,IF(BA566,CHOOSE(BI566,"0","F","L","I","N",IF(AA566&gt;0.5,"N","S"),"0"),CHOOSE(MATCH(BU566,DataType,0),"S",IF(BK566,"I","N"),"D"  )),"")</f>
        <v>S</v>
      </c>
      <c r="BN566" s="17" t="str">
        <f t="shared" ref="BN566" ca="1" si="10439">IF(H566,IF(BJ566,"E",IF(BA566,CHOOSE(BI566,"0","F","L","I","N","S","0"),CHOOSE(MATCH(BU566,DataType,0),"S",IF(BK566,"I","N"),"D"  ))),"")</f>
        <v>S</v>
      </c>
      <c r="BO566" s="17" t="str">
        <f t="shared" ref="BO566" ca="1" si="10440">IF($H566,IF(BM566="0","",IF(AND(AR566,N566=2),"D",IF(BM566="S","N",IF(AL566,"O",IF(AM566,"I","N"))))),"")</f>
        <v>N</v>
      </c>
      <c r="BP566" s="14" t="b">
        <f t="shared" ref="BP566" ca="1" si="10441">INDIRECT(ADDRESS(2,ROW(A566)-1,,,_sheetname_dataframe))&lt;&gt;""</f>
        <v>1</v>
      </c>
      <c r="BQ566" s="35"/>
      <c r="BU566" s="14" t="s">
        <v>386</v>
      </c>
      <c r="BX566" s="16"/>
      <c r="BY566" s="16"/>
      <c r="BZ566" s="16"/>
      <c r="CA566" s="16"/>
      <c r="CB566" s="16"/>
      <c r="CC566" s="16"/>
      <c r="CD566" s="16"/>
      <c r="CE566" s="16"/>
      <c r="CF566" s="16"/>
      <c r="CN566" s="14">
        <f ca="1">IF(H566,IFERROR(IsVariableNameLegal(O566),0),0)</f>
        <v>0</v>
      </c>
      <c r="CO566" s="14" t="str">
        <f t="array" aca="1" ref="CO566" ca="1">IF(H566,IF(COUNTIF(INDIRECT(wew!$C$13),O566)&gt;1,TRIM(SUBSTITUTE(_xll.MCONCAT(IF((INDIRECT(wew!$C$13)=O566)*(COLUMN(INDIRECT(wew!$C$13))&lt;&gt;D566+1),-1+COLUMN(INDIRECT(wew!$C$13)),"")," "),"  "," ")),""),"")</f>
        <v/>
      </c>
      <c r="CP566" s="14" t="str">
        <f t="array" aca="1" ref="CP566" ca="1">IF(P566&lt;&gt;"",IF(LEN(P566)&gt;150,1,""),"")</f>
        <v/>
      </c>
      <c r="CQ566" s="14" t="str">
        <f t="array" aca="1" ref="CQ566" ca="1">IF(AND(H566,NOT(ster!$J$3)),IF(COUNTIF(INDIRECT(wew!$C$15),P566)&gt;1,TRIM(SUBSTITUTE(_xll.MCONCAT(IF((INDIRECT(wew!$C$15)=P566)*(COLUMN(INDIRECT(wew!$C$15))&lt;&gt;D566+1),-1+COLUMN(INDIRECT(wew!$C$15)),"")," "),"  "," ")),""),"")</f>
        <v/>
      </c>
      <c r="CR566" s="14" t="str">
        <f t="array" aca="1" ref="CR566" ca="1">IF(H566,IF(AND(W566&gt;0,AO566&lt;&gt;""),TRIM(SUBSTITUTE(_xll.MCONCAT(IFERROR(IF(ISNUMBER(INDIRECT(Q566)),IF((INDIRECT(ster!$D$14)&lt;&gt;"")*(INDIRECT(Q566)&lt;AO566),INDIRECT(ster!$D$14) &amp; ": " &amp;  SUBSTITUTE(IF( AV566,IFERROR(TEXT(INDIRECT(Q566),"rrrr-mm-dd") &amp;" (" &amp; INDIRECT(Q566) &amp;")",INDIRECT(Q566)),INDIRECT(Q566))," "," "),""),""),"")," "),"  "," ")),""),"")</f>
        <v/>
      </c>
      <c r="CS566" s="14" t="str">
        <f t="array" aca="1" ref="CS566" ca="1">IF(H566,IF(AND(W566&gt;0,AP566&lt;&gt;""),TRIM(SUBSTITUTE(_xll.MCONCAT(IFERROR(IF(ISNUMBER(INDIRECT(Q566)),IF((INDIRECT(ster!$D$14)&lt;&gt;"")*(INDIRECT(Q566)&gt;AP566),INDIRECT(ster!$D$14) &amp; ": " &amp;  SUBSTITUTE(IF( AV566,IFERROR(TEXT(INDIRECT(Q566),"rrrr-mm-dd")&amp;" (" &amp; INDIRECT(Q566) &amp;")",INDIRECT(Q566)),INDIRECT(Q566))," "," "),""),""),"")," "),"  "," ")),""),"")</f>
        <v/>
      </c>
      <c r="CT566" s="14" t="str">
        <f t="array" aca="1" ref="CT566" ca="1">IF(H566,IF(AND(N566&gt;0,AR566),TRIM(SUBSTITUTE(_xll.MCONCAT(IFERROR(IF(ISNUMBER(INDIRECT(Q566)),IF((INDIRECT(ster!$D$14)&lt;&gt;"")*(IFERROR(0*(MATCH(INDIRECT(Q566),INDIRECT(K566),0)&gt;0),1)),INDIRECT(ster!$D$14) &amp; ": " &amp;  SUBSTITUTE(IF( AV566,IFERROR(TEXT(INDIRECT(Q566),"rrrr-mm-dd")&amp;" (" &amp; INDIRECT(Q566) &amp;")",INDIRECT(Q566)),INDIRECT(Q566))," "," "),""),""),"")," "),"  "," ")),""),"")</f>
        <v/>
      </c>
      <c r="CU566" s="14" t="str">
        <f t="array" aca="1" ref="CU566" ca="1">IF(H566,IF(AND(V566&gt;0),TRIM(SUBSTITUTE(_xll.MCONCAT(IF((INDIRECT(ster!$D$14)&lt;&gt;"")*(IFERROR(0*(INDIRECT(Q566)&lt;&gt;""),1)),INDIRECT(ster!$D$14),"")," "),"  "," ")),""),"")</f>
        <v/>
      </c>
      <c r="CV566" s="14" t="str">
        <f t="array" aca="1" ref="CV566" ca="1">IF(H566,IF(AS566,
TRIM(SUBSTITUTE(_xll.MCONCAT(IF(
   (INDIRECT(ster!$D$14)&lt;&gt;"")*
   ((INDIRECT(Q566)="")+
      NOT(ISNUMBER(INDIRECT(Q566)))*
      NOT(ISERROR(MATCH(INDIRECT(Q566),INDIRECT(K566),0)))
    ),
      INDIRECT(ster!$D$14),
   "")," "),"  "," ")),
""),"")</f>
        <v/>
      </c>
      <c r="CW566" s="14" t="str">
        <f t="array" aca="1" ref="CW566" ca="1">IF(H566,IF(AND(AQ566),TRIM(SUBSTITUTE(_xll.MCONCAT(IFERROR(IF(ISNUMBER(INDIRECT(Q566)),IF((INDIRECT(ster!$D$14)&lt;&gt;"")*(INDIRECT(Q566)&lt;&gt;INT(INDIRECT(Q566))),INDIRECT(ster!$D$14) &amp; ": " &amp; INDIRECT(Q566),""),""),"")," "),"  "," ")),""),"")</f>
        <v/>
      </c>
      <c r="CX566" s="14" t="str">
        <f t="array" aca="1" ref="CX566" ca="1">IF(H566,IF(OR(AU566,AV566),TRIM(SUBSTITUTE(_xll.MCONCAT(IF((INDIRECT(ster!$D$14)&lt;&gt;"")*NOT(ISNUMBER(INDIRECT(Q566))),IF(ISERROR(MATCH(INDIRECT(Q566),INDIRECT(K566),0)),IFERROR(IF(INDIRECT(Q566)&lt;&gt;"",INDIRECT(ster!$D$14) &amp; ": " &amp; SUBSTITUTE(INDIRECT(Q566)," "," "),""),""),""),"")," "),"  "," ")),""),"")</f>
        <v/>
      </c>
      <c r="CY566" s="14" t="str">
        <f t="array" aca="1" ref="CY566" ca="1">IF(H566,IF(AE566,TRIM(SUBSTITUTE(_xll.MCONCAT(IF((INDIRECT(ster!$D$14)&lt;&gt;"")*IFERROR(NOT(INDIRECT(AF566)),FALSE),IF(ISERROR(MATCH(INDIRECT(Q566),INDIRECT(K566),0)),IFERROR(IF(INDIRECT(Q566)&lt;&gt;"",INDIRECT(ster!$D$14)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CZ566" s="14" t="str">
        <f t="array" aca="1" ref="CZ566" ca="1">IF(H566,IF(AH566,TRIM(SUBSTITUTE(_xll.MCONCAT(IF((INDIRECT(ster!$D$14)&lt;&gt;"")*IFERROR(NOT(INDIRECT(AI566)),FALSE),IF(ISERROR(MATCH(INDIRECT(Q566),INDIRECT(K566),0)),IFERROR(IF(INDIRECT(Q566)&lt;&gt;"",INDIRECT(ster!$D$14)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DC566" s="14" t="str">
        <f ca="1">SUBSTITUTE(SUBSTITUTE(SUBSTITUTE(SUBSTITUTE(_xll.MCONCAT(DG566:DS566,"■"),"■■","■"),"■■","■"),"■■","■"),"■■","■")</f>
        <v>■</v>
      </c>
      <c r="DD566" s="14" t="str">
        <f t="shared" ref="DD566" ca="1" si="10442">IF(MID(DC566,1,1)="■",MID(DC566,2,LEN(DC566)),DC566)</f>
        <v/>
      </c>
      <c r="DE566" s="14" t="str">
        <f t="shared" ref="DE566" ca="1" si="10443">IF(DD566&lt;&gt;"",IF(MID(DD566,LEN(DD566),1)="■",MID(DD566,1,LEN(DD566)-1),DD566),"")</f>
        <v/>
      </c>
      <c r="DF566" s="14" t="str">
        <f t="shared" ref="DF566" ca="1" si="10444">IFERROR(IF(DE566&lt;&gt;"",SUBSTITUTE(DE566,"■",". "),""),"##INTERNAL_ERROR")</f>
        <v/>
      </c>
      <c r="DG566" s="14" t="str">
        <f t="shared" ref="DG566" ca="1" si="10445">IF(CN566&lt;&gt;0,"Variable name don't comply with the naming convention","")</f>
        <v/>
      </c>
      <c r="DH566" s="14" t="str">
        <f t="shared" ref="DH566" ca="1" si="10446">IF(CO566&lt;&gt;"","Duplicated name. " &amp; IF(ISERROR(FIND(" ",CO566)),"Duplicate have index " &amp; CO566, "Duplicates have indices: "&amp;SUBSTITUTE(CO566," ",", ")),"")</f>
        <v/>
      </c>
      <c r="DI566" s="14" t="str">
        <f t="shared" ref="DI566" ca="1" si="10447">IF(CP566&lt;&gt;"","Variable label exceed length 150","")</f>
        <v/>
      </c>
      <c r="DJ566" s="14" t="str">
        <f t="shared" ref="DJ566" ca="1" si="10448">IF(CQ566&lt;&gt;"","Duplicated variable label. " &amp; IF(ISERROR(FIND(" ",CQ566)),"Duplicate have index " &amp; CQ566, "Duplicates have indices: "&amp;SUBSTITUTE(CQ566," ",", ")),"")</f>
        <v/>
      </c>
      <c r="DK566" s="14" t="str">
        <f t="shared" ref="DK566" ca="1" si="10449">IF(CR566&lt;&gt;"","The following cases have values below declared theorethical min: " &amp;SUBSTITUTE(CR566," ",", "),"")</f>
        <v/>
      </c>
      <c r="DL566" s="14" t="str">
        <f t="shared" ref="DL566" ca="1" si="10450">IF(CS566&lt;&gt;"","The following cases have values above declared theorethical max: " &amp;SUBSTITUTE(CS566," ",", "),"")</f>
        <v/>
      </c>
      <c r="DM566" s="14" t="str">
        <f t="shared" ref="DM566" ca="1" si="10451">IF(CT566&lt;&gt;"","There are some cases with values not explicitly declared in the labels dictionary: " &amp;SUBSTITUTE(CT566," ",", "),"")</f>
        <v/>
      </c>
      <c r="DN566" s="14" t="str">
        <f t="array" aca="1" ref="DN566" ca="1">IF(CU566&lt;&gt;"","There are errors in the entered values in the following cases: " &amp;SUBSTITUTE(CU566," ",", "),"")</f>
        <v/>
      </c>
      <c r="DO566" s="14" t="str">
        <f t="shared" ref="DO566" ca="1" si="10452">IF(CV566&lt;&gt;"","The following records are missing in this required field: " &amp;SUBSTITUTE(CV566," ",", "),"")</f>
        <v/>
      </c>
      <c r="DP566" s="14" t="str">
        <f t="shared" ref="DP566" ca="1" si="10453">IF(CW566&lt;&gt;"","The following cases have non-integer values: " &amp;SUBSTITUTE(CW566," ",", "),"")</f>
        <v/>
      </c>
      <c r="DQ566" s="14" t="str">
        <f t="shared" ref="DQ566" ca="1" si="10454">IF(CX566&lt;&gt;"","The following cases are non-numeric: " &amp;SUBSTITUTE(CX566," ",", "),"")</f>
        <v/>
      </c>
      <c r="DR566" s="14" t="str">
        <f t="shared" ref="DR566" ca="1" si="10455">IF(CY566&lt;&gt;"","In the following cases " &amp; P566 &amp; " " &amp; LOWER(MID(AG566,1,1)) &amp; MID(AG566,2,LEN(AG566)) &amp; ": " &amp;SUBSTITUTE(CY566," ",", "),"")</f>
        <v/>
      </c>
      <c r="DS566" s="14" t="str">
        <f t="shared" ref="DS566" ca="1" si="10456">IF(CZ566&lt;&gt;"","In the following cases " &amp; P566 &amp; " " &amp; LOWER(MID(AJ566,1,1)) &amp; MID(AJ566,2,LEN(AJ566)) &amp; ": " &amp;SUBSTITUTE(CZ566," ",", "),"")</f>
        <v/>
      </c>
      <c r="DZ566" s="14" t="b">
        <f t="shared" ref="DZ566" ca="1" si="10457">OR(ED566&lt;&gt;"",EF566&lt;&gt;"",EG566&lt;&gt;"")</f>
        <v>0</v>
      </c>
      <c r="EA566" s="14" t="str">
        <f t="shared" ref="EA566" ca="1" si="10458">IF(EB566&lt;&gt;"",G566 &amp; " (" &amp; F566 &amp; ")","")</f>
        <v/>
      </c>
      <c r="EB566" s="14" t="str">
        <f t="shared" ref="EB566" ca="1" si="10459">IF(EE566&lt;&gt;"",EE566&amp;IF(ED566&lt;&gt;""," and "&amp;ED566,""),UPPER(MID(ED566,1,1)&amp;MID(ED566,2,LEN(ED566))))&amp; IF(OR(EF566&lt;&gt;"",EG566&lt;&gt;"")," and "&amp;IF(EF566&lt;&gt;"",LOWER(MID(EF566,1,1) &amp; MID(EF566,2,LEN(EF566))),"")&amp; IF(AND(EF566 &lt;&gt;"",EG566&lt;&gt;"")," and ","") &amp; IF(EG566&lt;&gt;"",LOWER(MID(EG566,1,1) &amp; MID(EG566,2,LEN(EG566))),""),"") &amp; IF(OR(EE566&lt;&gt;"",ED566&lt;&gt;"",EF566&lt;&gt;"",EG566&lt;&gt;""), ". ","")</f>
        <v/>
      </c>
      <c r="EC566" s="14" t="str">
        <f t="shared" ref="EC566" ca="1" si="10460">IF(EB566&lt;&gt;"",G566 &amp; " (" &amp; F566 &amp; "): " &amp; EB566,"")</f>
        <v/>
      </c>
      <c r="ED566" s="14" t="str">
        <f t="shared" ref="ED566" ca="1" si="10461">IF(H566,IF(W566&gt;0,IF(AND(AO566&lt;&gt;"",AP566&lt;&gt;""),"each value must be between " &amp; IF( AV566,IFERROR(TEXT(AO566,"rrrr-mm-dd") &amp;" (" &amp; AO566 &amp;")",AO566),AO566) &amp; " and " &amp; IF( AV566,IFERROR(TEXT(AP566,"rrrr-mm-dd") &amp;" (" &amp; AP566 &amp;")",AP566),AP566),IF(AO566&lt;&gt;"","each value must be above " &amp; IF( AV566,IFERROR(TEXT(AO566,"rrrr-mm-dd") &amp;" (" &amp; AO566 &amp;")",AO566),AO566), IF(AP566&lt;&gt;"","each value must be below " &amp; IF( AV566,IFERROR(TEXT(AP566,"rrrr-mm-dd") &amp;" (" &amp; AP566 &amp;")",AP566),AP566),""))),""),"")</f>
        <v/>
      </c>
      <c r="EE566" s="14" t="str">
        <f t="shared" ref="EE566" ca="1" si="10462">IF(H566,IF(OR(AQ566,AU566,AV566,AS566,AR566),
   "Values must be" &amp;
   IF(AR566," limited to predefinied list", IF(AQ566, " integers",IF(OR(AU566,AV566)," numeric",""))) &amp;
   IF(AS566,IF(OR(AR566,AQ566,AU566,AV566), " and ","") &amp; "non-missing",""),
""),"")</f>
        <v/>
      </c>
      <c r="EF566" s="14" t="str">
        <f t="shared" ref="EF566" ca="1" si="10463">IF($H566,AG566,"")</f>
        <v/>
      </c>
      <c r="EG566" s="14" t="str">
        <f t="shared" ref="EG566" ca="1" si="10464">IF($H566,AJ566,"")</f>
        <v/>
      </c>
      <c r="EM566" s="14" t="b">
        <f t="shared" ref="EM566" ca="1" si="10465">OR(EC566&lt;&gt;"",DF566&lt;&gt;"")</f>
        <v>0</v>
      </c>
      <c r="EN566" s="14" t="str">
        <f t="shared" ref="EN566" ca="1" si="10466">IF(EM566,C566,"")</f>
        <v/>
      </c>
      <c r="EO566" s="14" t="str">
        <f t="shared" ref="EO566" ca="1" si="10467">IF(EM566,F566,"")</f>
        <v/>
      </c>
      <c r="EP566" s="14" t="str">
        <f t="shared" ref="EP566" ca="1" si="10468">EC566</f>
        <v/>
      </c>
      <c r="EQ566" s="14" t="str">
        <f t="shared" ref="EQ566" ca="1" si="10469">DF566</f>
        <v/>
      </c>
    </row>
    <row r="567" spans="2:147" s="14" customFormat="1">
      <c r="B567" s="14" t="str">
        <f t="shared" ref="B567" ca="1" si="10470">DF567</f>
        <v/>
      </c>
      <c r="C567" s="14">
        <f t="shared" ref="C567" ca="1" si="10471">IF(OFFSET(B567,-1,COLUMN(VariableExists)-2),OFFSET(B567,-1,1)+1,OFFSET(B567,-1,1))</f>
        <v>535</v>
      </c>
      <c r="D567" s="14">
        <f t="shared" ref="D567" si="10472">ROW(A567)-2</f>
        <v>565</v>
      </c>
      <c r="E567" s="14" t="str">
        <f t="shared" ref="E567" ca="1" si="10473">IF(OR(G567="",ROW(G567)=2),"",IF(Z567&gt;0,"S",IF(AX567,IF(J567=2,"D","N"),"I")))</f>
        <v>D</v>
      </c>
      <c r="F567" s="14" t="str">
        <f t="shared" ref="F567" ca="1" si="10474">IF(H567,O567,"")</f>
        <v>q_154d_3</v>
      </c>
      <c r="G567" s="14" t="str">
        <f t="shared" ref="G567" ca="1" si="10475">IF(H567,P567,"")</f>
        <v>Did specialist 3 made diagnosis</v>
      </c>
      <c r="H567" s="14" t="b">
        <f t="shared" ref="H567" ca="1" si="10476">IF(INDIRECT(ADDRESS(2,D567+1,,,_sheetname_dataframe))="",FALSE,MID(INDIRECT(ADDRESS(2,D567+1,,,_sheetname_dataframe)),1,1)&lt;&gt;".")</f>
        <v>1</v>
      </c>
      <c r="I567" s="14" t="str">
        <f ca="1">IF($H567,ADDRESS(3,(D567+1)*2-1,4,,"["&amp;wew!$G$7&amp;"]"&amp;_sheetname_labels)&amp;":"&amp;ADDRESS(2+ster!$B$20,(D567+1)*2-1,4),"")</f>
        <v>[DBTemplate.xlsm]labels!AQM3:AQM61</v>
      </c>
      <c r="J567" s="14">
        <f t="array" aca="1" ref="J567" ca="1">IF(H567,MAX(0,MAX(IF(INDIRECT(I567)&lt;&gt;"",ROW(INDIRECT(I567)),""))-2),"")</f>
        <v>2</v>
      </c>
      <c r="K567" s="14" t="str">
        <f ca="1">IF($H567,IF($J567&gt;0,ADDRESS(3,(D567+1)*2-1,4,,"["&amp;wew!$G$7&amp;"]"&amp;_sheetname_labels)&amp;":"&amp;ADDRESS(2+J567,(D567+1)*2-1,4),""),"")</f>
        <v>[DBTemplate.xlsm]labels!AQM3:AQM4</v>
      </c>
      <c r="L567" s="14" t="str">
        <f ca="1">IF($H567,IF($J567&gt;0,ADDRESS(3,(D567+1)*2,4,,"["&amp;wew!$G$7&amp;"]"&amp;_sheetname_labels)&amp;":"&amp;ADDRESS(2+J567,(D567+1)*2,4),""),"")</f>
        <v>[DBTemplate.xlsm]labels!AQN3:AQN4</v>
      </c>
      <c r="M567" s="14">
        <f t="shared" ref="M567" ca="1" si="10477">IF($H567,IF(J567&gt;0,COUNTA(INDIRECT(K567))-COUNT(INDIRECT(K567)),0),"")</f>
        <v>0</v>
      </c>
      <c r="N567" s="14">
        <f t="shared" ref="N567" ca="1" si="10478">IF(H567,J567-M567,"")</f>
        <v>2</v>
      </c>
      <c r="O567" s="14" t="str">
        <f t="shared" ref="O567" ca="1" si="10479">IF(INDIRECT(ADDRESS(2,D567+1,,,_sheetname_dataframe))="","",INDIRECT(ADDRESS(2,D567+1,,,_sheetname_dataframe)))</f>
        <v>q_154d_3</v>
      </c>
      <c r="P567" s="14" t="str">
        <f t="shared" ref="P567" ca="1" si="10480">IF(H567,IF(INDIRECT(ADDRESS(1,D567+1,,,_sheetname_dataframe))="","",INDIRECT(ADDRESS(1,D567+1,,,_sheetname_dataframe))),"")</f>
        <v>Did specialist 3 made diagnosis</v>
      </c>
      <c r="Q567" s="14" t="str">
        <f ca="1">IF($BP567,ADDRESS(3,D567+1,4,,"["&amp;wew!$G$7&amp;"]"&amp;_sheetname_dataframe)&amp;":"&amp;ADDRESS(2+ster!$C$14,D567+1,4),"")</f>
        <v>[DBTemplate.xlsm]data_frame!UT3:UT3</v>
      </c>
      <c r="R567" s="14" t="str">
        <f>IF($BP567,IF(MID(_xll.FORMULATEXT(INDEX(INDIRECT(Q567),1)),1,1)="=", _xll.FORMULATEXT(INDEX(INDIRECT(Q567),1),2,TRUE),""),"")</f>
        <v/>
      </c>
      <c r="S567" s="14">
        <f t="array" aca="1" ref="S567" ca="1">IF(H567,SUM(IF((IFERROR(INDIRECT(Q567)&lt;&gt;"",FALSE))*(INDIRECT(ster!$D$14)&lt;&gt;""),1,0)),"")</f>
        <v>0</v>
      </c>
      <c r="T567" s="14">
        <f t="array" aca="1" ref="T567" ca="1">IF(H567,IF(M567&gt;0,SUM(IFERROR(1*(MATCH(INDIRECT(Q567),INDIRECT(K567),0)&gt;0),0)*(INDIRECT(ster!$D$14)&lt;&gt;"")*NOT(ISNUMBER(INDIRECT(Q567)))),0),"")</f>
        <v>0</v>
      </c>
      <c r="U567" s="14">
        <f t="array" aca="1" ref="U567" ca="1">IF(H567,SUM((IFERROR(INDIRECT(Q567)="",FALSE))*(INDIRECT(ster!$D$14)&lt;&gt;"")),"")</f>
        <v>1</v>
      </c>
      <c r="V567" s="14">
        <f t="array" aca="1" ref="V567" ca="1">IF(H567,SUM((IFERROR(INDIRECT(Q567)="#ąś",TRUE))*(INDIRECT(ster!$D$14)&lt;&gt;"")),"")</f>
        <v>0</v>
      </c>
      <c r="W567" s="14">
        <f t="array" aca="1" ref="W567" ca="1">IF(H567,SUM(ISNUMBER(INDIRECT(Q567))*(INDIRECT(ster!$D$14)&lt;&gt;"")),"")</f>
        <v>0</v>
      </c>
      <c r="X567" s="14" t="str">
        <f t="array" aca="1" ref="X567" ca="1">IF(AND(H567,W567&gt;0),IF(wew!$B$3,MIN(IF((INDIRECT(ster!$D$14)&lt;&gt;"")*IFERROR(INDIRECT($Q567)&lt;&gt;"",FALSE),IFERROR(INDIRECT($Q567),"X"),"X")),"&lt;włącz podświetlanie wartości&gt;"),"—")</f>
        <v>—</v>
      </c>
      <c r="Y567" s="14" t="str">
        <f t="array" aca="1" ref="Y567" ca="1">IF(AND(H567,W567&gt;0),IF(wew!$B$3,MAX(IF((INDIRECT(ster!$D$14)&lt;&gt;"")*IFERROR(INDIRECT($Q567)&lt;&gt;"",FALSE),IFERROR(INDIRECT($Q567),"X"),"X")),"&lt;włącz podświetlanie wartości&gt;"),"—")</f>
        <v>—</v>
      </c>
      <c r="Z567" s="14">
        <f t="shared" ref="Z567" ca="1" si="10481">IF(H567,S567-T567-W567,"")</f>
        <v>0</v>
      </c>
      <c r="AA567" s="12" t="str">
        <f t="shared" ref="AA567" ca="1" si="10482">IF(H567,IF(S567&gt;0,W567/(S567),"—"),"")</f>
        <v>—</v>
      </c>
      <c r="AB567" s="17">
        <f t="array" aca="1" ref="AB567" ca="1">IF(H567,IF(W567&gt;0,SUM((INDIRECT(ster!$D$14)&lt;&gt;"")*IFERROR((INDIRECT(Q567)&lt;&gt;"")*(INDIRECT(Q567)=INT(INDIRECT(Q567))),0)),0),"")</f>
        <v>0</v>
      </c>
      <c r="AC567" s="17">
        <f t="array" aca="1" ref="AC567" ca="1">IF(H567,W567-AB567,"")</f>
        <v>0</v>
      </c>
      <c r="AD567" s="17">
        <f t="shared" ref="AD567" ca="1" si="10483">IF($H567,IF(AC567&lt;&gt;"",IF(AC567=0,1,IF(AC567/W567&lt;0.15,2,3)),0),"")</f>
        <v>1</v>
      </c>
      <c r="AE567" s="17" t="b">
        <f t="shared" ref="AE567" ca="1" si="10484">IF(H567,OFFSET(O567,1,0)=".validation",FALSE)</f>
        <v>0</v>
      </c>
      <c r="AF567" s="17" t="str">
        <f ca="1">IF(AE567,IF($H567,ADDRESS(3,D567+2,4,,"["&amp;wew!$G$7&amp;"]"&amp;_sheetname_dataframe)&amp;":"&amp;ADDRESS(2+ster!$C$14,D567+2,4),""),"")</f>
        <v/>
      </c>
      <c r="AG567" s="17" t="str">
        <f t="shared" ref="AG567" ca="1" si="10485">IF(AE567,IF($H567,IF(INDIRECT(ADDRESS(1,D567+2,,,_sheetname_dataframe))="","",INDIRECT(ADDRESS(1,D567+2,,,_sheetname_dataframe))),""),"")</f>
        <v/>
      </c>
      <c r="AH567" s="17" t="b">
        <f t="shared" ref="AH567" ca="1" si="10486">IF(H567,AND(AE567,OFFSET(O567,2,0)=".validation"),FALSE)</f>
        <v>0</v>
      </c>
      <c r="AI567" s="17" t="str">
        <f ca="1">IF(AH567,IF($H567,ADDRESS(3,D567+3,4,,"["&amp;wew!$G$7&amp;"]"&amp;_sheetname_dataframe)&amp;":"&amp;ADDRESS(2+ster!$C$14,D567+3,4),""),"")</f>
        <v/>
      </c>
      <c r="AJ567" s="17" t="str">
        <f t="shared" ref="AJ567" ca="1" si="10487">IF(AH567,IF($H567,IF(INDIRECT(ADDRESS(1,D567+3,,,_sheetname_dataframe))="","",INDIRECT(ADDRESS(1,D567+3,,,_sheetname_dataframe))),""),"")</f>
        <v/>
      </c>
      <c r="AK567" s="17" t="b">
        <f t="shared" ref="AK567" ca="1" si="10488">IF(H567,OR(AQ567,AD567=2),"")</f>
        <v>0</v>
      </c>
      <c r="AL567" s="17" t="b">
        <f t="shared" ref="AL567" ca="1" si="10489">IF($H567,IF(BV567&lt;&gt;"",IF(OR(BM567="F",BM567="L",BM567="I",BM567="D"),BV567&lt;&gt;0)),"")</f>
        <v>0</v>
      </c>
      <c r="AM567" s="17" t="b">
        <f t="shared" ref="AM567" ca="1" si="10490">IF($H567,AND(NOT(AL567),OR(IF(BW567&lt;&gt;"",IF(OR(BM567="F",BM567="L"),BW567&lt;&gt;0)),BM567="I",BM567="N",BM567="D")),"")</f>
        <v>0</v>
      </c>
      <c r="AN567" s="17">
        <f t="shared" ref="AN567" ca="1" si="10491">IF(COUNTA(INDIRECT(Q567))=0,0, IF(AND(AO567&lt;&gt;"",X567&lt;AO567),1,IF(AND(AP567&lt;&gt;"",Y567&gt;AP567),1,IF(AND(AQ567,AC567&gt;0),2,0))))</f>
        <v>0</v>
      </c>
      <c r="AO567" s="24" t="str">
        <f t="shared" ref="AO567" ca="1" si="10492">IF($H567,IF(BY567&lt;&gt;"",IF(ISNUMBER(BY567),BY567,""),""),"")</f>
        <v/>
      </c>
      <c r="AP567" s="24" t="str">
        <f t="shared" ref="AP567" ca="1" si="10493">IF($H567,IF(BZ567&lt;&gt;"",IF(ISNUMBER(BZ567),BZ567,""),""),"")</f>
        <v/>
      </c>
      <c r="AQ567" s="17" t="b">
        <f t="shared" ref="AQ567" ca="1" si="10494">IF(H567,IF(CA567&lt;&gt;"",CA567&lt;&gt;0,FALSE),"")</f>
        <v>0</v>
      </c>
      <c r="AR567" s="17" t="b">
        <f t="shared" ref="AR567" ca="1" si="10495">IF(H567,IF(N567&gt;0,IF(BQ567&lt;&gt;"",BQ567&lt;&gt;0,FALSE),FALSE),"")</f>
        <v>0</v>
      </c>
      <c r="AS567" s="17" t="b">
        <f t="shared" ref="AS567" ca="1" si="10496">IF(H567,IF(BR567&lt;&gt;"",BR567&lt;&gt;0,FALSE),"")</f>
        <v>0</v>
      </c>
      <c r="AT567" s="17" t="b">
        <f t="shared" ref="AT567" ca="1" si="10497">IF(H567,IF(N567&gt;0,FALSE,IF(BU567&lt;&gt;"",MATCH(BU567,DataType,0)=1,FALSE)),"")</f>
        <v>0</v>
      </c>
      <c r="AU567" s="17" t="b">
        <f t="shared" ref="AU567" ca="1" si="10498">IF(H567,IF(N567&gt;0,TRUE,IF(BU567&lt;&gt;"",MATCH(BU567,DataType,0)=2,FALSE)),"")</f>
        <v>1</v>
      </c>
      <c r="AV567" s="17" t="b">
        <f t="shared" ref="AV567" ca="1" si="10499">IF(H567,IF(N567&gt;0,FALSE,IF(BU567&lt;&gt;"",MATCH(BU567,DataType,0)=3,FALSE)),"")</f>
        <v>0</v>
      </c>
      <c r="AW567" s="17" t="b">
        <f t="shared" ref="AW567" ca="1" si="10500">IF(H567,IF(W567&gt;0,Z567=0,FALSE),"")</f>
        <v>0</v>
      </c>
      <c r="AX567" s="14" t="b">
        <f t="array" aca="1" ref="AX567" ca="1">IF(H567,N567&gt;0,"")</f>
        <v>1</v>
      </c>
      <c r="AY567" s="17" t="str">
        <f t="shared" ref="AY567" ca="1" si="10501">IF(H567,IF(N567&gt;0,ADDRESS(ROW(VariablesOrigin)+1,COLUMN(VariablesOrigin)+1,4) &amp; ":" &amp; ADDRESS(ROW(VariablesOrigin)+N567,COLUMN(VariablesOrigin)+1,4),""),"")</f>
        <v>C3:C4</v>
      </c>
      <c r="AZ567" s="17" t="b">
        <f t="array" aca="1" ref="AZ567" ca="1">IF(AY567&lt;&gt;"",SUM(1*ISERROR(MATCH(INDIRECT(AY567),INDIRECT(K567),0)))=0,"")</f>
        <v>1</v>
      </c>
      <c r="BA567" s="17" t="b">
        <f t="shared" ref="BA567" ca="1" si="10502">IF(H567,BU567="",FALSE)</f>
        <v>1</v>
      </c>
      <c r="BB567" s="17" t="b">
        <v>0</v>
      </c>
      <c r="BC567" s="17" t="b">
        <f t="shared" ref="BC567" ca="1" si="10503">IF(BA567,IF(N567&gt;0,AND(AZ567,Z567=0),FALSE),"")</f>
        <v>1</v>
      </c>
      <c r="BD567" s="17" t="b">
        <f t="shared" ref="BD567" ca="1" si="10504">IF(BA567,IF(N567&gt;0,AND(NOT(AZ567),Z567=0),FALSE),"")</f>
        <v>0</v>
      </c>
      <c r="BE567" s="17" t="b">
        <f t="shared" ref="BE567" ca="1" si="10505">IF(BA567,IF(AND(AW567,NOT(BB567),NOT(BC567),NOT(BD567)),AND(Z567=0,AC567=0),FALSE),"")</f>
        <v>0</v>
      </c>
      <c r="BF567" s="17" t="b">
        <f t="shared" ref="BF567" ca="1" si="10506">IF(BA567,IF(AND(AW567,NOT(BB567),NOT(BC567),NOT(BD567)),AND(Z567=0,OR(AC567&gt;0)),FALSE),"")</f>
        <v>0</v>
      </c>
      <c r="BG567" s="17" t="b">
        <f t="shared" ref="BG567" ca="1" si="10507">IF(BA567,IF(OR(BB567:BF567),FALSE,IF(Z567=0,FALSE,Z567&gt;0)),"")</f>
        <v>0</v>
      </c>
      <c r="BH567" s="17" t="b">
        <f t="shared" ref="BH567" ca="1" si="10508">IF(BA567,COUNTIF(BB567:BG567,TRUE)=1,"")</f>
        <v>1</v>
      </c>
      <c r="BI567" s="17">
        <f t="shared" ref="BI567" ca="1" si="10509">IF(BA567,IFERROR(MATCH(TRUE,BB567:BG567,0),7),"")</f>
        <v>2</v>
      </c>
      <c r="BJ567" s="17" t="b">
        <f t="shared" ref="BJ567" ca="1" si="10510">DF567&lt;&gt;""</f>
        <v>0</v>
      </c>
      <c r="BK567" s="17" t="str">
        <f t="shared" ref="BK567" ca="1" si="10511">IF(H567,IF(AND(NOT(BA567),AU567),AC567=0,""),"")</f>
        <v/>
      </c>
      <c r="BL567" s="17" t="str">
        <f t="shared" ref="BL567" ca="1" si="10512">IF(H567,IF(AND(NOT(BA567),AU567),AC567&gt;0,""),"")</f>
        <v/>
      </c>
      <c r="BM567" s="17" t="str">
        <f t="shared" ref="BM567" ca="1" si="10513">IF(H567,IF(BA567,CHOOSE(BI567,"0","F","L","I","N",IF(AA567&gt;0.5,"N","S"),"0"),CHOOSE(MATCH(BU567,DataType,0),"S",IF(BK567,"I","N"),"D"  )),"")</f>
        <v>F</v>
      </c>
      <c r="BN567" s="17" t="str">
        <f t="shared" ref="BN567" ca="1" si="10514">IF(H567,IF(BJ567,"E",IF(BA567,CHOOSE(BI567,"0","F","L","I","N","S","0"),CHOOSE(MATCH(BU567,DataType,0),"S",IF(BK567,"I","N"),"D"  ))),"")</f>
        <v>F</v>
      </c>
      <c r="BO567" s="17" t="str">
        <f t="shared" ref="BO567" ca="1" si="10515">IF($H567,IF(BM567="0","",IF(AND(AR567,N567=2),"D",IF(BM567="S","N",IF(AL567,"O",IF(AM567,"I","N"))))),"")</f>
        <v>N</v>
      </c>
      <c r="BP567" s="14" t="b">
        <f t="shared" ref="BP567" ca="1" si="10516">INDIRECT(ADDRESS(2,ROW(A567)-1,,,_sheetname_dataframe))&lt;&gt;""</f>
        <v>1</v>
      </c>
      <c r="BQ567" s="35"/>
      <c r="BX567" s="16"/>
      <c r="BY567" s="16"/>
      <c r="BZ567" s="16"/>
      <c r="CA567" s="16"/>
      <c r="CB567" s="16"/>
      <c r="CC567" s="16"/>
      <c r="CD567" s="16"/>
      <c r="CE567" s="16"/>
      <c r="CF567" s="16"/>
      <c r="CN567" s="14">
        <f ca="1">IF(H567,IFERROR(IsVariableNameLegal(O567),0),0)</f>
        <v>0</v>
      </c>
      <c r="CO567" s="14" t="str">
        <f t="array" aca="1" ref="CO567" ca="1">IF(H567,IF(COUNTIF(INDIRECT(wew!$C$13),O567)&gt;1,TRIM(SUBSTITUTE(_xll.MCONCAT(IF((INDIRECT(wew!$C$13)=O567)*(COLUMN(INDIRECT(wew!$C$13))&lt;&gt;D567+1),-1+COLUMN(INDIRECT(wew!$C$13)),"")," "),"  "," ")),""),"")</f>
        <v/>
      </c>
      <c r="CP567" s="14" t="str">
        <f t="array" aca="1" ref="CP567" ca="1">IF(P567&lt;&gt;"",IF(LEN(P567)&gt;150,1,""),"")</f>
        <v/>
      </c>
      <c r="CQ567" s="14" t="str">
        <f t="array" aca="1" ref="CQ567" ca="1">IF(AND(H567,NOT(ster!$J$3)),IF(COUNTIF(INDIRECT(wew!$C$15),P567)&gt;1,TRIM(SUBSTITUTE(_xll.MCONCAT(IF((INDIRECT(wew!$C$15)=P567)*(COLUMN(INDIRECT(wew!$C$15))&lt;&gt;D567+1),-1+COLUMN(INDIRECT(wew!$C$15)),"")," "),"  "," ")),""),"")</f>
        <v/>
      </c>
      <c r="CR567" s="14" t="str">
        <f t="array" aca="1" ref="CR567" ca="1">IF(H567,IF(AND(W567&gt;0,AO567&lt;&gt;""),TRIM(SUBSTITUTE(_xll.MCONCAT(IFERROR(IF(ISNUMBER(INDIRECT(Q567)),IF((INDIRECT(ster!$D$14)&lt;&gt;"")*(INDIRECT(Q567)&lt;AO567),INDIRECT(ster!$D$14) &amp; ": " &amp;  SUBSTITUTE(IF( AV567,IFERROR(TEXT(INDIRECT(Q567),"rrrr-mm-dd") &amp;" (" &amp; INDIRECT(Q567) &amp;")",INDIRECT(Q567)),INDIRECT(Q567))," "," "),""),""),"")," "),"  "," ")),""),"")</f>
        <v/>
      </c>
      <c r="CS567" s="14" t="str">
        <f t="array" aca="1" ref="CS567" ca="1">IF(H567,IF(AND(W567&gt;0,AP567&lt;&gt;""),TRIM(SUBSTITUTE(_xll.MCONCAT(IFERROR(IF(ISNUMBER(INDIRECT(Q567)),IF((INDIRECT(ster!$D$14)&lt;&gt;"")*(INDIRECT(Q567)&gt;AP567),INDIRECT(ster!$D$14) &amp; ": " &amp;  SUBSTITUTE(IF( AV567,IFERROR(TEXT(INDIRECT(Q567),"rrrr-mm-dd")&amp;" (" &amp; INDIRECT(Q567) &amp;")",INDIRECT(Q567)),INDIRECT(Q567))," "," "),""),""),"")," "),"  "," ")),""),"")</f>
        <v/>
      </c>
      <c r="CT567" s="14" t="str">
        <f t="array" aca="1" ref="CT567" ca="1">IF(H567,IF(AND(N567&gt;0,AR567),TRIM(SUBSTITUTE(_xll.MCONCAT(IFERROR(IF(ISNUMBER(INDIRECT(Q567)),IF((INDIRECT(ster!$D$14)&lt;&gt;"")*(IFERROR(0*(MATCH(INDIRECT(Q567),INDIRECT(K567),0)&gt;0),1)),INDIRECT(ster!$D$14) &amp; ": " &amp;  SUBSTITUTE(IF( AV567,IFERROR(TEXT(INDIRECT(Q567),"rrrr-mm-dd")&amp;" (" &amp; INDIRECT(Q567) &amp;")",INDIRECT(Q567)),INDIRECT(Q567))," "," "),""),""),"")," "),"  "," ")),""),"")</f>
        <v/>
      </c>
      <c r="CU567" s="14" t="str">
        <f t="array" aca="1" ref="CU567" ca="1">IF(H567,IF(AND(V567&gt;0),TRIM(SUBSTITUTE(_xll.MCONCAT(IF((INDIRECT(ster!$D$14)&lt;&gt;"")*(IFERROR(0*(INDIRECT(Q567)&lt;&gt;""),1)),INDIRECT(ster!$D$14),"")," "),"  "," ")),""),"")</f>
        <v/>
      </c>
      <c r="CV567" s="14" t="str">
        <f t="array" aca="1" ref="CV567" ca="1">IF(H567,IF(AS567,
TRIM(SUBSTITUTE(_xll.MCONCAT(IF(
   (INDIRECT(ster!$D$14)&lt;&gt;"")*
   ((INDIRECT(Q567)="")+
      NOT(ISNUMBER(INDIRECT(Q567)))*
      NOT(ISERROR(MATCH(INDIRECT(Q567),INDIRECT(K567),0)))
    ),
      INDIRECT(ster!$D$14),
   "")," "),"  "," ")),
""),"")</f>
        <v/>
      </c>
      <c r="CW567" s="14" t="str">
        <f t="array" aca="1" ref="CW567" ca="1">IF(H567,IF(AND(AQ567),TRIM(SUBSTITUTE(_xll.MCONCAT(IFERROR(IF(ISNUMBER(INDIRECT(Q567)),IF((INDIRECT(ster!$D$14)&lt;&gt;"")*(INDIRECT(Q567)&lt;&gt;INT(INDIRECT(Q567))),INDIRECT(ster!$D$14) &amp; ": " &amp; INDIRECT(Q567),""),""),"")," "),"  "," ")),""),"")</f>
        <v/>
      </c>
      <c r="CX567" s="14" t="str">
        <f t="array" aca="1" ref="CX567" ca="1">IF(H567,IF(OR(AU567,AV567),TRIM(SUBSTITUTE(_xll.MCONCAT(IF((INDIRECT(ster!$D$14)&lt;&gt;"")*NOT(ISNUMBER(INDIRECT(Q567))),IF(ISERROR(MATCH(INDIRECT(Q567),INDIRECT(K567),0)),IFERROR(IF(INDIRECT(Q567)&lt;&gt;"",INDIRECT(ster!$D$14) &amp; ": " &amp; SUBSTITUTE(INDIRECT(Q567)," "," "),""),""),""),"")," "),"  "," ")),""),"")</f>
        <v/>
      </c>
      <c r="CY567" s="14" t="str">
        <f t="array" aca="1" ref="CY567" ca="1">IF(H567,IF(AE567,TRIM(SUBSTITUTE(_xll.MCONCAT(IF((INDIRECT(ster!$D$14)&lt;&gt;"")*IFERROR(NOT(INDIRECT(AF567)),FALSE),IF(ISERROR(MATCH(INDIRECT(Q567),INDIRECT(K567),0)),IFERROR(IF(INDIRECT(Q567)&lt;&gt;"",INDIRECT(ster!$D$14)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CZ567" s="14" t="str">
        <f t="array" aca="1" ref="CZ567" ca="1">IF(H567,IF(AH567,TRIM(SUBSTITUTE(_xll.MCONCAT(IF((INDIRECT(ster!$D$14)&lt;&gt;"")*IFERROR(NOT(INDIRECT(AI567)),FALSE),IF(ISERROR(MATCH(INDIRECT(Q567),INDIRECT(K567),0)),IFERROR(IF(INDIRECT(Q567)&lt;&gt;"",INDIRECT(ster!$D$14)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DC567" s="14" t="str">
        <f ca="1">SUBSTITUTE(SUBSTITUTE(SUBSTITUTE(SUBSTITUTE(_xll.MCONCAT(DG567:DS567,"■"),"■■","■"),"■■","■"),"■■","■"),"■■","■")</f>
        <v>■</v>
      </c>
      <c r="DD567" s="14" t="str">
        <f t="shared" ref="DD567" ca="1" si="10517">IF(MID(DC567,1,1)="■",MID(DC567,2,LEN(DC567)),DC567)</f>
        <v/>
      </c>
      <c r="DE567" s="14" t="str">
        <f t="shared" ref="DE567" ca="1" si="10518">IF(DD567&lt;&gt;"",IF(MID(DD567,LEN(DD567),1)="■",MID(DD567,1,LEN(DD567)-1),DD567),"")</f>
        <v/>
      </c>
      <c r="DF567" s="14" t="str">
        <f t="shared" ref="DF567" ca="1" si="10519">IFERROR(IF(DE567&lt;&gt;"",SUBSTITUTE(DE567,"■",". "),""),"##INTERNAL_ERROR")</f>
        <v/>
      </c>
      <c r="DG567" s="14" t="str">
        <f t="shared" ref="DG567" ca="1" si="10520">IF(CN567&lt;&gt;0,"Variable name don't comply with the naming convention","")</f>
        <v/>
      </c>
      <c r="DH567" s="14" t="str">
        <f t="shared" ref="DH567" ca="1" si="10521">IF(CO567&lt;&gt;"","Duplicated name. " &amp; IF(ISERROR(FIND(" ",CO567)),"Duplicate have index " &amp; CO567, "Duplicates have indices: "&amp;SUBSTITUTE(CO567," ",", ")),"")</f>
        <v/>
      </c>
      <c r="DI567" s="14" t="str">
        <f t="shared" ref="DI567" ca="1" si="10522">IF(CP567&lt;&gt;"","Variable label exceed length 150","")</f>
        <v/>
      </c>
      <c r="DJ567" s="14" t="str">
        <f t="shared" ref="DJ567" ca="1" si="10523">IF(CQ567&lt;&gt;"","Duplicated variable label. " &amp; IF(ISERROR(FIND(" ",CQ567)),"Duplicate have index " &amp; CQ567, "Duplicates have indices: "&amp;SUBSTITUTE(CQ567," ",", ")),"")</f>
        <v/>
      </c>
      <c r="DK567" s="14" t="str">
        <f t="shared" ref="DK567" ca="1" si="10524">IF(CR567&lt;&gt;"","The following cases have values below declared theorethical min: " &amp;SUBSTITUTE(CR567," ",", "),"")</f>
        <v/>
      </c>
      <c r="DL567" s="14" t="str">
        <f t="shared" ref="DL567" ca="1" si="10525">IF(CS567&lt;&gt;"","The following cases have values above declared theorethical max: " &amp;SUBSTITUTE(CS567," ",", "),"")</f>
        <v/>
      </c>
      <c r="DM567" s="14" t="str">
        <f t="shared" ref="DM567" ca="1" si="10526">IF(CT567&lt;&gt;"","There are some cases with values not explicitly declared in the labels dictionary: " &amp;SUBSTITUTE(CT567," ",", "),"")</f>
        <v/>
      </c>
      <c r="DN567" s="14" t="str">
        <f t="array" aca="1" ref="DN567" ca="1">IF(CU567&lt;&gt;"","There are errors in the entered values in the following cases: " &amp;SUBSTITUTE(CU567," ",", "),"")</f>
        <v/>
      </c>
      <c r="DO567" s="14" t="str">
        <f t="shared" ref="DO567" ca="1" si="10527">IF(CV567&lt;&gt;"","The following records are missing in this required field: " &amp;SUBSTITUTE(CV567," ",", "),"")</f>
        <v/>
      </c>
      <c r="DP567" s="14" t="str">
        <f t="shared" ref="DP567" ca="1" si="10528">IF(CW567&lt;&gt;"","The following cases have non-integer values: " &amp;SUBSTITUTE(CW567," ",", "),"")</f>
        <v/>
      </c>
      <c r="DQ567" s="14" t="str">
        <f t="shared" ref="DQ567" ca="1" si="10529">IF(CX567&lt;&gt;"","The following cases are non-numeric: " &amp;SUBSTITUTE(CX567," ",", "),"")</f>
        <v/>
      </c>
      <c r="DR567" s="14" t="str">
        <f t="shared" ref="DR567" ca="1" si="10530">IF(CY567&lt;&gt;"","In the following cases " &amp; P567 &amp; " " &amp; LOWER(MID(AG567,1,1)) &amp; MID(AG567,2,LEN(AG567)) &amp; ": " &amp;SUBSTITUTE(CY567," ",", "),"")</f>
        <v/>
      </c>
      <c r="DS567" s="14" t="str">
        <f t="shared" ref="DS567" ca="1" si="10531">IF(CZ567&lt;&gt;"","In the following cases " &amp; P567 &amp; " " &amp; LOWER(MID(AJ567,1,1)) &amp; MID(AJ567,2,LEN(AJ567)) &amp; ": " &amp;SUBSTITUTE(CZ567," ",", "),"")</f>
        <v/>
      </c>
      <c r="DZ567" s="14" t="b">
        <f t="shared" ref="DZ567" ca="1" si="10532">OR(ED567&lt;&gt;"",EF567&lt;&gt;"",EG567&lt;&gt;"")</f>
        <v>0</v>
      </c>
      <c r="EA567" s="14" t="str">
        <f t="shared" ref="EA567" ca="1" si="10533">IF(EB567&lt;&gt;"",G567 &amp; " (" &amp; F567 &amp; ")","")</f>
        <v>Did specialist 3 made diagnosis (q_154d_3)</v>
      </c>
      <c r="EB567" s="14" t="str">
        <f t="shared" ref="EB567" ca="1" si="10534">IF(EE567&lt;&gt;"",EE567&amp;IF(ED567&lt;&gt;""," and "&amp;ED567,""),UPPER(MID(ED567,1,1)&amp;MID(ED567,2,LEN(ED567))))&amp; IF(OR(EF567&lt;&gt;"",EG567&lt;&gt;"")," and "&amp;IF(EF567&lt;&gt;"",LOWER(MID(EF567,1,1) &amp; MID(EF567,2,LEN(EF567))),"")&amp; IF(AND(EF567 &lt;&gt;"",EG567&lt;&gt;"")," and ","") &amp; IF(EG567&lt;&gt;"",LOWER(MID(EG567,1,1) &amp; MID(EG567,2,LEN(EG567))),""),"") &amp; IF(OR(EE567&lt;&gt;"",ED567&lt;&gt;"",EF567&lt;&gt;"",EG567&lt;&gt;""), ". ","")</f>
        <v xml:space="preserve">Values must be numeric. </v>
      </c>
      <c r="EC567" s="14" t="str">
        <f t="shared" ref="EC567" ca="1" si="10535">IF(EB567&lt;&gt;"",G567 &amp; " (" &amp; F567 &amp; "): " &amp; EB567,"")</f>
        <v xml:space="preserve">Did specialist 3 made diagnosis (q_154d_3): Values must be numeric. </v>
      </c>
      <c r="ED567" s="14" t="str">
        <f t="shared" ref="ED567" ca="1" si="10536">IF(H567,IF(W567&gt;0,IF(AND(AO567&lt;&gt;"",AP567&lt;&gt;""),"each value must be between " &amp; IF( AV567,IFERROR(TEXT(AO567,"rrrr-mm-dd") &amp;" (" &amp; AO567 &amp;")",AO567),AO567) &amp; " and " &amp; IF( AV567,IFERROR(TEXT(AP567,"rrrr-mm-dd") &amp;" (" &amp; AP567 &amp;")",AP567),AP567),IF(AO567&lt;&gt;"","each value must be above " &amp; IF( AV567,IFERROR(TEXT(AO567,"rrrr-mm-dd") &amp;" (" &amp; AO567 &amp;")",AO567),AO567), IF(AP567&lt;&gt;"","each value must be below " &amp; IF( AV567,IFERROR(TEXT(AP567,"rrrr-mm-dd") &amp;" (" &amp; AP567 &amp;")",AP567),AP567),""))),""),"")</f>
        <v/>
      </c>
      <c r="EE567" s="14" t="str">
        <f t="shared" ref="EE567" ca="1" si="10537">IF(H567,IF(OR(AQ567,AU567,AV567,AS567,AR567),
   "Values must be" &amp;
   IF(AR567," limited to predefinied list", IF(AQ567, " integers",IF(OR(AU567,AV567)," numeric",""))) &amp;
   IF(AS567,IF(OR(AR567,AQ567,AU567,AV567), " and ","") &amp; "non-missing",""),
""),"")</f>
        <v>Values must be numeric</v>
      </c>
      <c r="EF567" s="14" t="str">
        <f t="shared" ref="EF567" ca="1" si="10538">IF($H567,AG567,"")</f>
        <v/>
      </c>
      <c r="EG567" s="14" t="str">
        <f t="shared" ref="EG567" ca="1" si="10539">IF($H567,AJ567,"")</f>
        <v/>
      </c>
      <c r="EM567" s="14" t="b">
        <f t="shared" ref="EM567" ca="1" si="10540">OR(EC567&lt;&gt;"",DF567&lt;&gt;"")</f>
        <v>1</v>
      </c>
      <c r="EN567" s="14">
        <f t="shared" ref="EN567" ca="1" si="10541">IF(EM567,C567,"")</f>
        <v>535</v>
      </c>
      <c r="EO567" s="14" t="str">
        <f t="shared" ref="EO567" ca="1" si="10542">IF(EM567,F567,"")</f>
        <v>q_154d_3</v>
      </c>
      <c r="EP567" s="14" t="str">
        <f t="shared" ref="EP567" ca="1" si="10543">EC567</f>
        <v xml:space="preserve">Did specialist 3 made diagnosis (q_154d_3): Values must be numeric. </v>
      </c>
      <c r="EQ567" s="14" t="str">
        <f t="shared" ref="EQ567" ca="1" si="10544">DF567</f>
        <v/>
      </c>
    </row>
    <row r="568" spans="2:147" s="14" customFormat="1">
      <c r="B568" s="14" t="str">
        <f t="shared" ref="B568" ca="1" si="10545">DF568</f>
        <v/>
      </c>
      <c r="C568" s="14">
        <f t="shared" ref="C568" ca="1" si="10546">IF(OFFSET(B568,-1,COLUMN(VariableExists)-2),OFFSET(B568,-1,1)+1,OFFSET(B568,-1,1))</f>
        <v>536</v>
      </c>
      <c r="D568" s="14">
        <f t="shared" ref="D568" si="10547">ROW(A568)-2</f>
        <v>566</v>
      </c>
      <c r="E568" s="14" t="str">
        <f t="shared" ref="E568" ca="1" si="10548">IF(OR(G568="",ROW(G568)=2),"",IF(Z568&gt;0,"S",IF(AX568,IF(J568=2,"D","N"),"I")))</f>
        <v>I</v>
      </c>
      <c r="F568" s="14" t="str">
        <f t="shared" ref="F568" ca="1" si="10549">IF(H568,O568,"")</f>
        <v>q_154a_4</v>
      </c>
      <c r="G568" s="14" t="str">
        <f t="shared" ref="G568" ca="1" si="10550">IF(H568,P568,"")</f>
        <v>Order of specialist 4 that observed the patient</v>
      </c>
      <c r="H568" s="14" t="b">
        <f t="shared" ref="H568" ca="1" si="10551">IF(INDIRECT(ADDRESS(2,D568+1,,,_sheetname_dataframe))="",FALSE,MID(INDIRECT(ADDRESS(2,D568+1,,,_sheetname_dataframe)),1,1)&lt;&gt;".")</f>
        <v>1</v>
      </c>
      <c r="I568" s="14" t="str">
        <f ca="1">IF($H568,ADDRESS(3,(D568+1)*2-1,4,,"["&amp;wew!$G$7&amp;"]"&amp;_sheetname_labels)&amp;":"&amp;ADDRESS(2+ster!$B$20,(D568+1)*2-1,4),"")</f>
        <v>[DBTemplate.xlsm]labels!AQO3:AQO61</v>
      </c>
      <c r="J568" s="14">
        <f t="array" aca="1" ref="J568" ca="1">IF(H568,MAX(0,MAX(IF(INDIRECT(I568)&lt;&gt;"",ROW(INDIRECT(I568)),""))-2),"")</f>
        <v>0</v>
      </c>
      <c r="K568" s="14" t="str">
        <f ca="1">IF($H568,IF($J568&gt;0,ADDRESS(3,(D568+1)*2-1,4,,"["&amp;wew!$G$7&amp;"]"&amp;_sheetname_labels)&amp;":"&amp;ADDRESS(2+J568,(D568+1)*2-1,4),""),"")</f>
        <v/>
      </c>
      <c r="L568" s="14" t="str">
        <f ca="1">IF($H568,IF($J568&gt;0,ADDRESS(3,(D568+1)*2,4,,"["&amp;wew!$G$7&amp;"]"&amp;_sheetname_labels)&amp;":"&amp;ADDRESS(2+J568,(D568+1)*2,4),""),"")</f>
        <v/>
      </c>
      <c r="M568" s="14">
        <f t="shared" ref="M568" ca="1" si="10552">IF($H568,IF(J568&gt;0,COUNTA(INDIRECT(K568))-COUNT(INDIRECT(K568)),0),"")</f>
        <v>0</v>
      </c>
      <c r="N568" s="14">
        <f t="shared" ref="N568" ca="1" si="10553">IF(H568,J568-M568,"")</f>
        <v>0</v>
      </c>
      <c r="O568" s="14" t="str">
        <f t="shared" ref="O568" ca="1" si="10554">IF(INDIRECT(ADDRESS(2,D568+1,,,_sheetname_dataframe))="","",INDIRECT(ADDRESS(2,D568+1,,,_sheetname_dataframe)))</f>
        <v>q_154a_4</v>
      </c>
      <c r="P568" s="14" t="str">
        <f t="shared" ref="P568" ca="1" si="10555">IF(H568,IF(INDIRECT(ADDRESS(1,D568+1,,,_sheetname_dataframe))="","",INDIRECT(ADDRESS(1,D568+1,,,_sheetname_dataframe))),"")</f>
        <v>Order of specialist 4 that observed the patient</v>
      </c>
      <c r="Q568" s="14" t="str">
        <f ca="1">IF($BP568,ADDRESS(3,D568+1,4,,"["&amp;wew!$G$7&amp;"]"&amp;_sheetname_dataframe)&amp;":"&amp;ADDRESS(2+ster!$C$14,D568+1,4),"")</f>
        <v>[DBTemplate.xlsm]data_frame!UU3:UU3</v>
      </c>
      <c r="R568" s="14" t="str">
        <f>IF($BP568,IF(MID(_xll.FORMULATEXT(INDEX(INDIRECT(Q568),1)),1,1)="=", _xll.FORMULATEXT(INDEX(INDIRECT(Q568),1),2,TRUE),""),"")</f>
        <v/>
      </c>
      <c r="S568" s="14">
        <f t="array" aca="1" ref="S568" ca="1">IF(H568,SUM(IF((IFERROR(INDIRECT(Q568)&lt;&gt;"",FALSE))*(INDIRECT(ster!$D$14)&lt;&gt;""),1,0)),"")</f>
        <v>0</v>
      </c>
      <c r="T568" s="14">
        <f t="array" aca="1" ref="T568" ca="1">IF(H568,IF(M568&gt;0,SUM(IFERROR(1*(MATCH(INDIRECT(Q568),INDIRECT(K568),0)&gt;0),0)*(INDIRECT(ster!$D$14)&lt;&gt;"")*NOT(ISNUMBER(INDIRECT(Q568)))),0),"")</f>
        <v>0</v>
      </c>
      <c r="U568" s="14">
        <f t="array" aca="1" ref="U568" ca="1">IF(H568,SUM((IFERROR(INDIRECT(Q568)="",FALSE))*(INDIRECT(ster!$D$14)&lt;&gt;"")),"")</f>
        <v>1</v>
      </c>
      <c r="V568" s="14">
        <f t="array" aca="1" ref="V568" ca="1">IF(H568,SUM((IFERROR(INDIRECT(Q568)="#ąś",TRUE))*(INDIRECT(ster!$D$14)&lt;&gt;"")),"")</f>
        <v>0</v>
      </c>
      <c r="W568" s="14">
        <f t="array" aca="1" ref="W568" ca="1">IF(H568,SUM(ISNUMBER(INDIRECT(Q568))*(INDIRECT(ster!$D$14)&lt;&gt;"")),"")</f>
        <v>0</v>
      </c>
      <c r="X568" s="14" t="str">
        <f t="array" aca="1" ref="X568" ca="1">IF(AND(H568,W568&gt;0),IF(wew!$B$3,MIN(IF((INDIRECT(ster!$D$14)&lt;&gt;"")*IFERROR(INDIRECT($Q568)&lt;&gt;"",FALSE),IFERROR(INDIRECT($Q568),"X"),"X")),"&lt;włącz podświetlanie wartości&gt;"),"—")</f>
        <v>—</v>
      </c>
      <c r="Y568" s="14" t="str">
        <f t="array" aca="1" ref="Y568" ca="1">IF(AND(H568,W568&gt;0),IF(wew!$B$3,MAX(IF((INDIRECT(ster!$D$14)&lt;&gt;"")*IFERROR(INDIRECT($Q568)&lt;&gt;"",FALSE),IFERROR(INDIRECT($Q568),"X"),"X")),"&lt;włącz podświetlanie wartości&gt;"),"—")</f>
        <v>—</v>
      </c>
      <c r="Z568" s="14">
        <f t="shared" ref="Z568" ca="1" si="10556">IF(H568,S568-T568-W568,"")</f>
        <v>0</v>
      </c>
      <c r="AA568" s="12" t="str">
        <f t="shared" ref="AA568" ca="1" si="10557">IF(H568,IF(S568&gt;0,W568/(S568),"—"),"")</f>
        <v>—</v>
      </c>
      <c r="AB568" s="17">
        <f t="array" aca="1" ref="AB568" ca="1">IF(H568,IF(W568&gt;0,SUM((INDIRECT(ster!$D$14)&lt;&gt;"")*IFERROR((INDIRECT(Q568)&lt;&gt;"")*(INDIRECT(Q568)=INT(INDIRECT(Q568))),0)),0),"")</f>
        <v>0</v>
      </c>
      <c r="AC568" s="17">
        <f t="array" aca="1" ref="AC568" ca="1">IF(H568,W568-AB568,"")</f>
        <v>0</v>
      </c>
      <c r="AD568" s="17">
        <f t="shared" ref="AD568" ca="1" si="10558">IF($H568,IF(AC568&lt;&gt;"",IF(AC568=0,1,IF(AC568/W568&lt;0.15,2,3)),0),"")</f>
        <v>1</v>
      </c>
      <c r="AE568" s="17" t="b">
        <f t="shared" ref="AE568" ca="1" si="10559">IF(H568,OFFSET(O568,1,0)=".validation",FALSE)</f>
        <v>0</v>
      </c>
      <c r="AF568" s="17" t="str">
        <f ca="1">IF(AE568,IF($H568,ADDRESS(3,D568+2,4,,"["&amp;wew!$G$7&amp;"]"&amp;_sheetname_dataframe)&amp;":"&amp;ADDRESS(2+ster!$C$14,D568+2,4),""),"")</f>
        <v/>
      </c>
      <c r="AG568" s="17" t="str">
        <f t="shared" ref="AG568" ca="1" si="10560">IF(AE568,IF($H568,IF(INDIRECT(ADDRESS(1,D568+2,,,_sheetname_dataframe))="","",INDIRECT(ADDRESS(1,D568+2,,,_sheetname_dataframe))),""),"")</f>
        <v/>
      </c>
      <c r="AH568" s="17" t="b">
        <f t="shared" ref="AH568" ca="1" si="10561">IF(H568,AND(AE568,OFFSET(O568,2,0)=".validation"),FALSE)</f>
        <v>0</v>
      </c>
      <c r="AI568" s="17" t="str">
        <f ca="1">IF(AH568,IF($H568,ADDRESS(3,D568+3,4,,"["&amp;wew!$G$7&amp;"]"&amp;_sheetname_dataframe)&amp;":"&amp;ADDRESS(2+ster!$C$14,D568+3,4),""),"")</f>
        <v/>
      </c>
      <c r="AJ568" s="17" t="str">
        <f t="shared" ref="AJ568" ca="1" si="10562">IF(AH568,IF($H568,IF(INDIRECT(ADDRESS(1,D568+3,,,_sheetname_dataframe))="","",INDIRECT(ADDRESS(1,D568+3,,,_sheetname_dataframe))),""),"")</f>
        <v/>
      </c>
      <c r="AK568" s="17" t="b">
        <f t="shared" ref="AK568" ca="1" si="10563">IF(H568,OR(AQ568,AD568=2),"")</f>
        <v>0</v>
      </c>
      <c r="AL568" s="17" t="b">
        <f t="shared" ref="AL568" ca="1" si="10564">IF($H568,IF(BV568&lt;&gt;"",IF(OR(BM568="F",BM568="L",BM568="I",BM568="D"),BV568&lt;&gt;0)),"")</f>
        <v>0</v>
      </c>
      <c r="AM568" s="17" t="b">
        <f t="shared" ref="AM568" ca="1" si="10565">IF($H568,AND(NOT(AL568),OR(IF(BW568&lt;&gt;"",IF(OR(BM568="F",BM568="L"),BW568&lt;&gt;0)),BM568="I",BM568="N",BM568="D")),"")</f>
        <v>1</v>
      </c>
      <c r="AN568" s="17">
        <f t="shared" ref="AN568" ca="1" si="10566">IF(COUNTA(INDIRECT(Q568))=0,0, IF(AND(AO568&lt;&gt;"",X568&lt;AO568),1,IF(AND(AP568&lt;&gt;"",Y568&gt;AP568),1,IF(AND(AQ568,AC568&gt;0),2,0))))</f>
        <v>0</v>
      </c>
      <c r="AO568" s="24" t="str">
        <f t="shared" ref="AO568" ca="1" si="10567">IF($H568,IF(BY568&lt;&gt;"",IF(ISNUMBER(BY568),BY568,""),""),"")</f>
        <v/>
      </c>
      <c r="AP568" s="24" t="str">
        <f t="shared" ref="AP568" ca="1" si="10568">IF($H568,IF(BZ568&lt;&gt;"",IF(ISNUMBER(BZ568),BZ568,""),""),"")</f>
        <v/>
      </c>
      <c r="AQ568" s="17" t="b">
        <f t="shared" ref="AQ568" ca="1" si="10569">IF(H568,IF(CA568&lt;&gt;"",CA568&lt;&gt;0,FALSE),"")</f>
        <v>0</v>
      </c>
      <c r="AR568" s="17" t="b">
        <f t="shared" ref="AR568" ca="1" si="10570">IF(H568,IF(N568&gt;0,IF(BQ568&lt;&gt;"",BQ568&lt;&gt;0,FALSE),FALSE),"")</f>
        <v>0</v>
      </c>
      <c r="AS568" s="17" t="b">
        <f t="shared" ref="AS568" ca="1" si="10571">IF(H568,IF(BR568&lt;&gt;"",BR568&lt;&gt;0,FALSE),"")</f>
        <v>0</v>
      </c>
      <c r="AT568" s="17" t="b">
        <f t="shared" ref="AT568" ca="1" si="10572">IF(H568,IF(N568&gt;0,FALSE,IF(BU568&lt;&gt;"",MATCH(BU568,DataType,0)=1,FALSE)),"")</f>
        <v>0</v>
      </c>
      <c r="AU568" s="17" t="b">
        <f t="shared" ref="AU568" ca="1" si="10573">IF(H568,IF(N568&gt;0,TRUE,IF(BU568&lt;&gt;"",MATCH(BU568,DataType,0)=2,FALSE)),"")</f>
        <v>1</v>
      </c>
      <c r="AV568" s="17" t="b">
        <f t="shared" ref="AV568" ca="1" si="10574">IF(H568,IF(N568&gt;0,FALSE,IF(BU568&lt;&gt;"",MATCH(BU568,DataType,0)=3,FALSE)),"")</f>
        <v>0</v>
      </c>
      <c r="AW568" s="17" t="b">
        <f t="shared" ref="AW568" ca="1" si="10575">IF(H568,IF(W568&gt;0,Z568=0,FALSE),"")</f>
        <v>0</v>
      </c>
      <c r="AX568" s="14" t="b">
        <f t="array" aca="1" ref="AX568" ca="1">IF(H568,N568&gt;0,"")</f>
        <v>0</v>
      </c>
      <c r="AY568" s="17" t="str">
        <f t="shared" ref="AY568" ca="1" si="10576">IF(H568,IF(N568&gt;0,ADDRESS(ROW(VariablesOrigin)+1,COLUMN(VariablesOrigin)+1,4) &amp; ":" &amp; ADDRESS(ROW(VariablesOrigin)+N568,COLUMN(VariablesOrigin)+1,4),""),"")</f>
        <v/>
      </c>
      <c r="AZ568" s="17" t="str">
        <f t="array" aca="1" ref="AZ568" ca="1">IF(AY568&lt;&gt;"",SUM(1*ISERROR(MATCH(INDIRECT(AY568),INDIRECT(K568),0)))=0,"")</f>
        <v/>
      </c>
      <c r="BA568" s="17" t="b">
        <f t="shared" ref="BA568" ca="1" si="10577">IF(H568,BU568="",FALSE)</f>
        <v>0</v>
      </c>
      <c r="BB568" s="17" t="b">
        <v>0</v>
      </c>
      <c r="BC568" s="17" t="str">
        <f t="shared" ref="BC568" ca="1" si="10578">IF(BA568,IF(N568&gt;0,AND(AZ568,Z568=0),FALSE),"")</f>
        <v/>
      </c>
      <c r="BD568" s="17" t="str">
        <f t="shared" ref="BD568" ca="1" si="10579">IF(BA568,IF(N568&gt;0,AND(NOT(AZ568),Z568=0),FALSE),"")</f>
        <v/>
      </c>
      <c r="BE568" s="17" t="str">
        <f t="shared" ref="BE568" ca="1" si="10580">IF(BA568,IF(AND(AW568,NOT(BB568),NOT(BC568),NOT(BD568)),AND(Z568=0,AC568=0),FALSE),"")</f>
        <v/>
      </c>
      <c r="BF568" s="17" t="str">
        <f t="shared" ref="BF568" ca="1" si="10581">IF(BA568,IF(AND(AW568,NOT(BB568),NOT(BC568),NOT(BD568)),AND(Z568=0,OR(AC568&gt;0)),FALSE),"")</f>
        <v/>
      </c>
      <c r="BG568" s="17" t="str">
        <f t="shared" ref="BG568" ca="1" si="10582">IF(BA568,IF(OR(BB568:BF568),FALSE,IF(Z568=0,FALSE,Z568&gt;0)),"")</f>
        <v/>
      </c>
      <c r="BH568" s="17" t="str">
        <f t="shared" ref="BH568" ca="1" si="10583">IF(BA568,COUNTIF(BB568:BG568,TRUE)=1,"")</f>
        <v/>
      </c>
      <c r="BI568" s="17" t="str">
        <f t="shared" ref="BI568" ca="1" si="10584">IF(BA568,IFERROR(MATCH(TRUE,BB568:BG568,0),7),"")</f>
        <v/>
      </c>
      <c r="BJ568" s="17" t="b">
        <f t="shared" ref="BJ568" ca="1" si="10585">DF568&lt;&gt;""</f>
        <v>0</v>
      </c>
      <c r="BK568" s="17" t="b">
        <f t="shared" ref="BK568" ca="1" si="10586">IF(H568,IF(AND(NOT(BA568),AU568),AC568=0,""),"")</f>
        <v>1</v>
      </c>
      <c r="BL568" s="17" t="b">
        <f t="shared" ref="BL568" ca="1" si="10587">IF(H568,IF(AND(NOT(BA568),AU568),AC568&gt;0,""),"")</f>
        <v>0</v>
      </c>
      <c r="BM568" s="17" t="str">
        <f t="shared" ref="BM568" ca="1" si="10588">IF(H568,IF(BA568,CHOOSE(BI568,"0","F","L","I","N",IF(AA568&gt;0.5,"N","S"),"0"),CHOOSE(MATCH(BU568,DataType,0),"S",IF(BK568,"I","N"),"D"  )),"")</f>
        <v>I</v>
      </c>
      <c r="BN568" s="17" t="str">
        <f t="shared" ref="BN568" ca="1" si="10589">IF(H568,IF(BJ568,"E",IF(BA568,CHOOSE(BI568,"0","F","L","I","N","S","0"),CHOOSE(MATCH(BU568,DataType,0),"S",IF(BK568,"I","N"),"D"  ))),"")</f>
        <v>I</v>
      </c>
      <c r="BO568" s="17" t="str">
        <f t="shared" ref="BO568" ca="1" si="10590">IF($H568,IF(BM568="0","",IF(AND(AR568,N568=2),"D",IF(BM568="S","N",IF(AL568,"O",IF(AM568,"I","N"))))),"")</f>
        <v>I</v>
      </c>
      <c r="BP568" s="14" t="b">
        <f t="shared" ref="BP568" ca="1" si="10591">INDIRECT(ADDRESS(2,ROW(A568)-1,,,_sheetname_dataframe))&lt;&gt;""</f>
        <v>1</v>
      </c>
      <c r="BQ568" s="35"/>
      <c r="BU568" s="14" t="s">
        <v>387</v>
      </c>
      <c r="BX568" s="16"/>
      <c r="BY568" s="16"/>
      <c r="BZ568" s="16"/>
      <c r="CA568" s="16"/>
      <c r="CB568" s="16"/>
      <c r="CC568" s="16"/>
      <c r="CD568" s="16"/>
      <c r="CE568" s="16"/>
      <c r="CF568" s="16"/>
      <c r="CN568" s="14">
        <f ca="1">IF(H568,IFERROR(IsVariableNameLegal(O568),0),0)</f>
        <v>0</v>
      </c>
      <c r="CO568" s="14" t="str">
        <f t="array" aca="1" ref="CO568" ca="1">IF(H568,IF(COUNTIF(INDIRECT(wew!$C$13),O568)&gt;1,TRIM(SUBSTITUTE(_xll.MCONCAT(IF((INDIRECT(wew!$C$13)=O568)*(COLUMN(INDIRECT(wew!$C$13))&lt;&gt;D568+1),-1+COLUMN(INDIRECT(wew!$C$13)),"")," "),"  "," ")),""),"")</f>
        <v/>
      </c>
      <c r="CP568" s="14" t="str">
        <f t="array" aca="1" ref="CP568" ca="1">IF(P568&lt;&gt;"",IF(LEN(P568)&gt;150,1,""),"")</f>
        <v/>
      </c>
      <c r="CQ568" s="14" t="str">
        <f t="array" aca="1" ref="CQ568" ca="1">IF(AND(H568,NOT(ster!$J$3)),IF(COUNTIF(INDIRECT(wew!$C$15),P568)&gt;1,TRIM(SUBSTITUTE(_xll.MCONCAT(IF((INDIRECT(wew!$C$15)=P568)*(COLUMN(INDIRECT(wew!$C$15))&lt;&gt;D568+1),-1+COLUMN(INDIRECT(wew!$C$15)),"")," "),"  "," ")),""),"")</f>
        <v/>
      </c>
      <c r="CR568" s="14" t="str">
        <f t="array" aca="1" ref="CR568" ca="1">IF(H568,IF(AND(W568&gt;0,AO568&lt;&gt;""),TRIM(SUBSTITUTE(_xll.MCONCAT(IFERROR(IF(ISNUMBER(INDIRECT(Q568)),IF((INDIRECT(ster!$D$14)&lt;&gt;"")*(INDIRECT(Q568)&lt;AO568),INDIRECT(ster!$D$14) &amp; ": " &amp;  SUBSTITUTE(IF( AV568,IFERROR(TEXT(INDIRECT(Q568),"rrrr-mm-dd") &amp;" (" &amp; INDIRECT(Q568) &amp;")",INDIRECT(Q568)),INDIRECT(Q568))," "," "),""),""),"")," "),"  "," ")),""),"")</f>
        <v/>
      </c>
      <c r="CS568" s="14" t="str">
        <f t="array" aca="1" ref="CS568" ca="1">IF(H568,IF(AND(W568&gt;0,AP568&lt;&gt;""),TRIM(SUBSTITUTE(_xll.MCONCAT(IFERROR(IF(ISNUMBER(INDIRECT(Q568)),IF((INDIRECT(ster!$D$14)&lt;&gt;"")*(INDIRECT(Q568)&gt;AP568),INDIRECT(ster!$D$14) &amp; ": " &amp;  SUBSTITUTE(IF( AV568,IFERROR(TEXT(INDIRECT(Q568),"rrrr-mm-dd")&amp;" (" &amp; INDIRECT(Q568) &amp;")",INDIRECT(Q568)),INDIRECT(Q568))," "," "),""),""),"")," "),"  "," ")),""),"")</f>
        <v/>
      </c>
      <c r="CT568" s="14" t="str">
        <f t="array" aca="1" ref="CT568" ca="1">IF(H568,IF(AND(N568&gt;0,AR568),TRIM(SUBSTITUTE(_xll.MCONCAT(IFERROR(IF(ISNUMBER(INDIRECT(Q568)),IF((INDIRECT(ster!$D$14)&lt;&gt;"")*(IFERROR(0*(MATCH(INDIRECT(Q568),INDIRECT(K568),0)&gt;0),1)),INDIRECT(ster!$D$14) &amp; ": " &amp;  SUBSTITUTE(IF( AV568,IFERROR(TEXT(INDIRECT(Q568),"rrrr-mm-dd")&amp;" (" &amp; INDIRECT(Q568) &amp;")",INDIRECT(Q568)),INDIRECT(Q568))," "," "),""),""),"")," "),"  "," ")),""),"")</f>
        <v/>
      </c>
      <c r="CU568" s="14" t="str">
        <f t="array" aca="1" ref="CU568" ca="1">IF(H568,IF(AND(V568&gt;0),TRIM(SUBSTITUTE(_xll.MCONCAT(IF((INDIRECT(ster!$D$14)&lt;&gt;"")*(IFERROR(0*(INDIRECT(Q568)&lt;&gt;""),1)),INDIRECT(ster!$D$14),"")," "),"  "," ")),""),"")</f>
        <v/>
      </c>
      <c r="CV568" s="14" t="str">
        <f t="array" aca="1" ref="CV568" ca="1">IF(H568,IF(AS568,
TRIM(SUBSTITUTE(_xll.MCONCAT(IF(
   (INDIRECT(ster!$D$14)&lt;&gt;"")*
   ((INDIRECT(Q568)="")+
      NOT(ISNUMBER(INDIRECT(Q568)))*
      NOT(ISERROR(MATCH(INDIRECT(Q568),INDIRECT(K568),0)))
    ),
      INDIRECT(ster!$D$14),
   "")," "),"  "," ")),
""),"")</f>
        <v/>
      </c>
      <c r="CW568" s="14" t="str">
        <f t="array" aca="1" ref="CW568" ca="1">IF(H568,IF(AND(AQ568),TRIM(SUBSTITUTE(_xll.MCONCAT(IFERROR(IF(ISNUMBER(INDIRECT(Q568)),IF((INDIRECT(ster!$D$14)&lt;&gt;"")*(INDIRECT(Q568)&lt;&gt;INT(INDIRECT(Q568))),INDIRECT(ster!$D$14) &amp; ": " &amp; INDIRECT(Q568),""),""),"")," "),"  "," ")),""),"")</f>
        <v/>
      </c>
      <c r="CX568" s="14" t="str">
        <f t="array" aca="1" ref="CX568" ca="1">IF(H568,IF(OR(AU568,AV568),TRIM(SUBSTITUTE(_xll.MCONCAT(IF((INDIRECT(ster!$D$14)&lt;&gt;"")*NOT(ISNUMBER(INDIRECT(Q568))),IF(ISERROR(MATCH(INDIRECT(Q568),INDIRECT(K568),0)),IFERROR(IF(INDIRECT(Q568)&lt;&gt;"",INDIRECT(ster!$D$14) &amp; ": " &amp; SUBSTITUTE(INDIRECT(Q568)," "," "),""),""),""),"")," "),"  "," ")),""),"")</f>
        <v/>
      </c>
      <c r="CY568" s="14" t="str">
        <f t="array" aca="1" ref="CY568" ca="1">IF(H568,IF(AE568,TRIM(SUBSTITUTE(_xll.MCONCAT(IF((INDIRECT(ster!$D$14)&lt;&gt;"")*IFERROR(NOT(INDIRECT(AF568)),FALSE),IF(ISERROR(MATCH(INDIRECT(Q568),INDIRECT(K568),0)),IFERROR(IF(INDIRECT(Q568)&lt;&gt;"",INDIRECT(ster!$D$14)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CZ568" s="14" t="str">
        <f t="array" aca="1" ref="CZ568" ca="1">IF(H568,IF(AH568,TRIM(SUBSTITUTE(_xll.MCONCAT(IF((INDIRECT(ster!$D$14)&lt;&gt;"")*IFERROR(NOT(INDIRECT(AI568)),FALSE),IF(ISERROR(MATCH(INDIRECT(Q568),INDIRECT(K568),0)),IFERROR(IF(INDIRECT(Q568)&lt;&gt;"",INDIRECT(ster!$D$14)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DC568" s="14" t="str">
        <f ca="1">SUBSTITUTE(SUBSTITUTE(SUBSTITUTE(SUBSTITUTE(_xll.MCONCAT(DG568:DS568,"■"),"■■","■"),"■■","■"),"■■","■"),"■■","■")</f>
        <v>■</v>
      </c>
      <c r="DD568" s="14" t="str">
        <f t="shared" ref="DD568" ca="1" si="10592">IF(MID(DC568,1,1)="■",MID(DC568,2,LEN(DC568)),DC568)</f>
        <v/>
      </c>
      <c r="DE568" s="14" t="str">
        <f t="shared" ref="DE568" ca="1" si="10593">IF(DD568&lt;&gt;"",IF(MID(DD568,LEN(DD568),1)="■",MID(DD568,1,LEN(DD568)-1),DD568),"")</f>
        <v/>
      </c>
      <c r="DF568" s="14" t="str">
        <f t="shared" ref="DF568" ca="1" si="10594">IFERROR(IF(DE568&lt;&gt;"",SUBSTITUTE(DE568,"■",". "),""),"##INTERNAL_ERROR")</f>
        <v/>
      </c>
      <c r="DG568" s="14" t="str">
        <f t="shared" ref="DG568" ca="1" si="10595">IF(CN568&lt;&gt;0,"Variable name don't comply with the naming convention","")</f>
        <v/>
      </c>
      <c r="DH568" s="14" t="str">
        <f t="shared" ref="DH568" ca="1" si="10596">IF(CO568&lt;&gt;"","Duplicated name. " &amp; IF(ISERROR(FIND(" ",CO568)),"Duplicate have index " &amp; CO568, "Duplicates have indices: "&amp;SUBSTITUTE(CO568," ",", ")),"")</f>
        <v/>
      </c>
      <c r="DI568" s="14" t="str">
        <f t="shared" ref="DI568" ca="1" si="10597">IF(CP568&lt;&gt;"","Variable label exceed length 150","")</f>
        <v/>
      </c>
      <c r="DJ568" s="14" t="str">
        <f t="shared" ref="DJ568" ca="1" si="10598">IF(CQ568&lt;&gt;"","Duplicated variable label. " &amp; IF(ISERROR(FIND(" ",CQ568)),"Duplicate have index " &amp; CQ568, "Duplicates have indices: "&amp;SUBSTITUTE(CQ568," ",", ")),"")</f>
        <v/>
      </c>
      <c r="DK568" s="14" t="str">
        <f t="shared" ref="DK568" ca="1" si="10599">IF(CR568&lt;&gt;"","The following cases have values below declared theorethical min: " &amp;SUBSTITUTE(CR568," ",", "),"")</f>
        <v/>
      </c>
      <c r="DL568" s="14" t="str">
        <f t="shared" ref="DL568" ca="1" si="10600">IF(CS568&lt;&gt;"","The following cases have values above declared theorethical max: " &amp;SUBSTITUTE(CS568," ",", "),"")</f>
        <v/>
      </c>
      <c r="DM568" s="14" t="str">
        <f t="shared" ref="DM568" ca="1" si="10601">IF(CT568&lt;&gt;"","There are some cases with values not explicitly declared in the labels dictionary: " &amp;SUBSTITUTE(CT568," ",", "),"")</f>
        <v/>
      </c>
      <c r="DN568" s="14" t="str">
        <f t="array" aca="1" ref="DN568" ca="1">IF(CU568&lt;&gt;"","There are errors in the entered values in the following cases: " &amp;SUBSTITUTE(CU568," ",", "),"")</f>
        <v/>
      </c>
      <c r="DO568" s="14" t="str">
        <f t="shared" ref="DO568" ca="1" si="10602">IF(CV568&lt;&gt;"","The following records are missing in this required field: " &amp;SUBSTITUTE(CV568," ",", "),"")</f>
        <v/>
      </c>
      <c r="DP568" s="14" t="str">
        <f t="shared" ref="DP568" ca="1" si="10603">IF(CW568&lt;&gt;"","The following cases have non-integer values: " &amp;SUBSTITUTE(CW568," ",", "),"")</f>
        <v/>
      </c>
      <c r="DQ568" s="14" t="str">
        <f t="shared" ref="DQ568" ca="1" si="10604">IF(CX568&lt;&gt;"","The following cases are non-numeric: " &amp;SUBSTITUTE(CX568," ",", "),"")</f>
        <v/>
      </c>
      <c r="DR568" s="14" t="str">
        <f t="shared" ref="DR568" ca="1" si="10605">IF(CY568&lt;&gt;"","In the following cases " &amp; P568 &amp; " " &amp; LOWER(MID(AG568,1,1)) &amp; MID(AG568,2,LEN(AG568)) &amp; ": " &amp;SUBSTITUTE(CY568," ",", "),"")</f>
        <v/>
      </c>
      <c r="DS568" s="14" t="str">
        <f t="shared" ref="DS568" ca="1" si="10606">IF(CZ568&lt;&gt;"","In the following cases " &amp; P568 &amp; " " &amp; LOWER(MID(AJ568,1,1)) &amp; MID(AJ568,2,LEN(AJ568)) &amp; ": " &amp;SUBSTITUTE(CZ568," ",", "),"")</f>
        <v/>
      </c>
      <c r="DZ568" s="14" t="b">
        <f t="shared" ref="DZ568" ca="1" si="10607">OR(ED568&lt;&gt;"",EF568&lt;&gt;"",EG568&lt;&gt;"")</f>
        <v>0</v>
      </c>
      <c r="EA568" s="14" t="str">
        <f t="shared" ref="EA568" ca="1" si="10608">IF(EB568&lt;&gt;"",G568 &amp; " (" &amp; F568 &amp; ")","")</f>
        <v>Order of specialist 4 that observed the patient (q_154a_4)</v>
      </c>
      <c r="EB568" s="14" t="str">
        <f t="shared" ref="EB568" ca="1" si="10609">IF(EE568&lt;&gt;"",EE568&amp;IF(ED568&lt;&gt;""," and "&amp;ED568,""),UPPER(MID(ED568,1,1)&amp;MID(ED568,2,LEN(ED568))))&amp; IF(OR(EF568&lt;&gt;"",EG568&lt;&gt;"")," and "&amp;IF(EF568&lt;&gt;"",LOWER(MID(EF568,1,1) &amp; MID(EF568,2,LEN(EF568))),"")&amp; IF(AND(EF568 &lt;&gt;"",EG568&lt;&gt;"")," and ","") &amp; IF(EG568&lt;&gt;"",LOWER(MID(EG568,1,1) &amp; MID(EG568,2,LEN(EG568))),""),"") &amp; IF(OR(EE568&lt;&gt;"",ED568&lt;&gt;"",EF568&lt;&gt;"",EG568&lt;&gt;""), ". ","")</f>
        <v xml:space="preserve">Values must be numeric. </v>
      </c>
      <c r="EC568" s="14" t="str">
        <f t="shared" ref="EC568" ca="1" si="10610">IF(EB568&lt;&gt;"",G568 &amp; " (" &amp; F568 &amp; "): " &amp; EB568,"")</f>
        <v xml:space="preserve">Order of specialist 4 that observed the patient (q_154a_4): Values must be numeric. </v>
      </c>
      <c r="ED568" s="14" t="str">
        <f t="shared" ref="ED568" ca="1" si="10611">IF(H568,IF(W568&gt;0,IF(AND(AO568&lt;&gt;"",AP568&lt;&gt;""),"each value must be between " &amp; IF( AV568,IFERROR(TEXT(AO568,"rrrr-mm-dd") &amp;" (" &amp; AO568 &amp;")",AO568),AO568) &amp; " and " &amp; IF( AV568,IFERROR(TEXT(AP568,"rrrr-mm-dd") &amp;" (" &amp; AP568 &amp;")",AP568),AP568),IF(AO568&lt;&gt;"","each value must be above " &amp; IF( AV568,IFERROR(TEXT(AO568,"rrrr-mm-dd") &amp;" (" &amp; AO568 &amp;")",AO568),AO568), IF(AP568&lt;&gt;"","each value must be below " &amp; IF( AV568,IFERROR(TEXT(AP568,"rrrr-mm-dd") &amp;" (" &amp; AP568 &amp;")",AP568),AP568),""))),""),"")</f>
        <v/>
      </c>
      <c r="EE568" s="14" t="str">
        <f t="shared" ref="EE568" ca="1" si="10612">IF(H568,IF(OR(AQ568,AU568,AV568,AS568,AR568),
   "Values must be" &amp;
   IF(AR568," limited to predefinied list", IF(AQ568, " integers",IF(OR(AU568,AV568)," numeric",""))) &amp;
   IF(AS568,IF(OR(AR568,AQ568,AU568,AV568), " and ","") &amp; "non-missing",""),
""),"")</f>
        <v>Values must be numeric</v>
      </c>
      <c r="EF568" s="14" t="str">
        <f t="shared" ref="EF568" ca="1" si="10613">IF($H568,AG568,"")</f>
        <v/>
      </c>
      <c r="EG568" s="14" t="str">
        <f t="shared" ref="EG568" ca="1" si="10614">IF($H568,AJ568,"")</f>
        <v/>
      </c>
      <c r="EM568" s="14" t="b">
        <f t="shared" ref="EM568" ca="1" si="10615">OR(EC568&lt;&gt;"",DF568&lt;&gt;"")</f>
        <v>1</v>
      </c>
      <c r="EN568" s="14">
        <f t="shared" ref="EN568" ca="1" si="10616">IF(EM568,C568,"")</f>
        <v>536</v>
      </c>
      <c r="EO568" s="14" t="str">
        <f t="shared" ref="EO568" ca="1" si="10617">IF(EM568,F568,"")</f>
        <v>q_154a_4</v>
      </c>
      <c r="EP568" s="14" t="str">
        <f t="shared" ref="EP568" ca="1" si="10618">EC568</f>
        <v xml:space="preserve">Order of specialist 4 that observed the patient (q_154a_4): Values must be numeric. </v>
      </c>
      <c r="EQ568" s="14" t="str">
        <f t="shared" ref="EQ568" ca="1" si="10619">DF568</f>
        <v/>
      </c>
    </row>
    <row r="569" spans="2:147" s="14" customFormat="1">
      <c r="B569" s="14" t="str">
        <f t="shared" ca="1" si="9795"/>
        <v/>
      </c>
      <c r="C569" s="14">
        <f t="shared" ca="1" si="9796"/>
        <v>537</v>
      </c>
      <c r="D569" s="14">
        <f t="shared" si="9797"/>
        <v>567</v>
      </c>
      <c r="E569" s="14" t="str">
        <f t="shared" ca="1" si="9798"/>
        <v>N</v>
      </c>
      <c r="F569" s="14" t="str">
        <f t="shared" ca="1" si="9799"/>
        <v>q_154b_4</v>
      </c>
      <c r="G569" s="14" t="str">
        <f t="shared" ca="1" si="9800"/>
        <v>What specialist 4 observed the patient</v>
      </c>
      <c r="H569" s="14" t="b">
        <f t="shared" ca="1" si="9801"/>
        <v>1</v>
      </c>
      <c r="I569" s="14" t="str">
        <f ca="1">IF($H569,ADDRESS(3,(D569+1)*2-1,4,,"["&amp;wew!$G$7&amp;"]"&amp;_sheetname_labels)&amp;":"&amp;ADDRESS(2+ster!$B$20,(D569+1)*2-1,4),"")</f>
        <v>[DBTemplate.xlsm]labels!AQQ3:AQQ61</v>
      </c>
      <c r="J569" s="14">
        <f t="array" aca="1" ref="J569" ca="1">IF(H569,MAX(0,MAX(IF(INDIRECT(I569)&lt;&gt;"",ROW(INDIRECT(I569)),""))-2),"")</f>
        <v>16</v>
      </c>
      <c r="K569" s="14" t="str">
        <f ca="1">IF($H569,IF($J569&gt;0,ADDRESS(3,(D569+1)*2-1,4,,"["&amp;wew!$G$7&amp;"]"&amp;_sheetname_labels)&amp;":"&amp;ADDRESS(2+J569,(D569+1)*2-1,4),""),"")</f>
        <v>[DBTemplate.xlsm]labels!AQQ3:AQQ18</v>
      </c>
      <c r="L569" s="14" t="str">
        <f ca="1">IF($H569,IF($J569&gt;0,ADDRESS(3,(D569+1)*2,4,,"["&amp;wew!$G$7&amp;"]"&amp;_sheetname_labels)&amp;":"&amp;ADDRESS(2+J569,(D569+1)*2,4),""),"")</f>
        <v>[DBTemplate.xlsm]labels!AQR3:AQR18</v>
      </c>
      <c r="M569" s="14">
        <f t="shared" ca="1" si="9802"/>
        <v>0</v>
      </c>
      <c r="N569" s="14">
        <f t="shared" ca="1" si="9803"/>
        <v>16</v>
      </c>
      <c r="O569" s="14" t="str">
        <f t="shared" ca="1" si="9804"/>
        <v>q_154b_4</v>
      </c>
      <c r="P569" s="14" t="str">
        <f t="shared" ca="1" si="9805"/>
        <v>What specialist 4 observed the patient</v>
      </c>
      <c r="Q569" s="14" t="str">
        <f ca="1">IF($BP569,ADDRESS(3,D569+1,4,,"["&amp;wew!$G$7&amp;"]"&amp;_sheetname_dataframe)&amp;":"&amp;ADDRESS(2+ster!$C$14,D569+1,4),"")</f>
        <v>[DBTemplate.xlsm]data_frame!UV3:UV3</v>
      </c>
      <c r="R569" s="14" t="str">
        <f>IF($BP569,IF(MID(_xll.FORMULATEXT(INDEX(INDIRECT(Q569),1)),1,1)="=", _xll.FORMULATEXT(INDEX(INDIRECT(Q569),1),2,TRUE),""),"")</f>
        <v/>
      </c>
      <c r="S569" s="14">
        <f t="array" aca="1" ref="S569" ca="1">IF(H569,SUM(IF((IFERROR(INDIRECT(Q569)&lt;&gt;"",FALSE))*(INDIRECT(ster!$D$14)&lt;&gt;""),1,0)),"")</f>
        <v>0</v>
      </c>
      <c r="T569" s="14">
        <f t="array" aca="1" ref="T569" ca="1">IF(H569,IF(M569&gt;0,SUM(IFERROR(1*(MATCH(INDIRECT(Q569),INDIRECT(K569),0)&gt;0),0)*(INDIRECT(ster!$D$14)&lt;&gt;"")*NOT(ISNUMBER(INDIRECT(Q569)))),0),"")</f>
        <v>0</v>
      </c>
      <c r="U569" s="14">
        <f t="array" aca="1" ref="U569" ca="1">IF(H569,SUM((IFERROR(INDIRECT(Q569)="",FALSE))*(INDIRECT(ster!$D$14)&lt;&gt;"")),"")</f>
        <v>1</v>
      </c>
      <c r="V569" s="14">
        <f t="array" aca="1" ref="V569" ca="1">IF(H569,SUM((IFERROR(INDIRECT(Q569)="#ąś",TRUE))*(INDIRECT(ster!$D$14)&lt;&gt;"")),"")</f>
        <v>0</v>
      </c>
      <c r="W569" s="14">
        <f t="array" aca="1" ref="W569" ca="1">IF(H569,SUM(ISNUMBER(INDIRECT(Q569))*(INDIRECT(ster!$D$14)&lt;&gt;"")),"")</f>
        <v>0</v>
      </c>
      <c r="X569" s="14" t="str">
        <f t="array" aca="1" ref="X569" ca="1">IF(AND(H569,W569&gt;0),IF(wew!$B$3,MIN(IF((INDIRECT(ster!$D$14)&lt;&gt;"")*IFERROR(INDIRECT($Q569)&lt;&gt;"",FALSE),IFERROR(INDIRECT($Q569),"X"),"X")),"&lt;włącz podświetlanie wartości&gt;"),"—")</f>
        <v>—</v>
      </c>
      <c r="Y569" s="14" t="str">
        <f t="array" aca="1" ref="Y569" ca="1">IF(AND(H569,W569&gt;0),IF(wew!$B$3,MAX(IF((INDIRECT(ster!$D$14)&lt;&gt;"")*IFERROR(INDIRECT($Q569)&lt;&gt;"",FALSE),IFERROR(INDIRECT($Q569),"X"),"X")),"&lt;włącz podświetlanie wartości&gt;"),"—")</f>
        <v>—</v>
      </c>
      <c r="Z569" s="14">
        <f t="shared" ca="1" si="9806"/>
        <v>0</v>
      </c>
      <c r="AA569" s="12" t="str">
        <f t="shared" ca="1" si="9807"/>
        <v>—</v>
      </c>
      <c r="AB569" s="17">
        <f t="array" aca="1" ref="AB569" ca="1">IF(H569,IF(W569&gt;0,SUM((INDIRECT(ster!$D$14)&lt;&gt;"")*IFERROR((INDIRECT(Q569)&lt;&gt;"")*(INDIRECT(Q569)=INT(INDIRECT(Q569))),0)),0),"")</f>
        <v>0</v>
      </c>
      <c r="AC569" s="17">
        <f t="array" aca="1" ref="AC569" ca="1">IF(H569,W569-AB569,"")</f>
        <v>0</v>
      </c>
      <c r="AD569" s="17">
        <f t="shared" ca="1" si="9808"/>
        <v>1</v>
      </c>
      <c r="AE569" s="17" t="b">
        <f t="shared" ca="1" si="9809"/>
        <v>0</v>
      </c>
      <c r="AF569" s="17" t="str">
        <f ca="1">IF(AE569,IF($H569,ADDRESS(3,D569+2,4,,"["&amp;wew!$G$7&amp;"]"&amp;_sheetname_dataframe)&amp;":"&amp;ADDRESS(2+ster!$C$14,D569+2,4),""),"")</f>
        <v/>
      </c>
      <c r="AG569" s="17" t="str">
        <f t="shared" ca="1" si="9810"/>
        <v/>
      </c>
      <c r="AH569" s="17" t="b">
        <f t="shared" ca="1" si="9811"/>
        <v>0</v>
      </c>
      <c r="AI569" s="17" t="str">
        <f ca="1">IF(AH569,IF($H569,ADDRESS(3,D569+3,4,,"["&amp;wew!$G$7&amp;"]"&amp;_sheetname_dataframe)&amp;":"&amp;ADDRESS(2+ster!$C$14,D569+3,4),""),"")</f>
        <v/>
      </c>
      <c r="AJ569" s="17" t="str">
        <f t="shared" ca="1" si="9812"/>
        <v/>
      </c>
      <c r="AK569" s="17" t="b">
        <f t="shared" ca="1" si="9813"/>
        <v>0</v>
      </c>
      <c r="AL569" s="17" t="b">
        <f t="shared" ca="1" si="9814"/>
        <v>0</v>
      </c>
      <c r="AM569" s="17" t="b">
        <f t="shared" ca="1" si="9815"/>
        <v>0</v>
      </c>
      <c r="AN569" s="17">
        <f t="shared" ca="1" si="9816"/>
        <v>0</v>
      </c>
      <c r="AO569" s="24" t="str">
        <f t="shared" ca="1" si="9817"/>
        <v/>
      </c>
      <c r="AP569" s="24" t="str">
        <f t="shared" ca="1" si="9818"/>
        <v/>
      </c>
      <c r="AQ569" s="17" t="b">
        <f t="shared" ca="1" si="9819"/>
        <v>0</v>
      </c>
      <c r="AR569" s="17" t="b">
        <f t="shared" ca="1" si="9820"/>
        <v>0</v>
      </c>
      <c r="AS569" s="17" t="b">
        <f t="shared" ca="1" si="9821"/>
        <v>0</v>
      </c>
      <c r="AT569" s="17" t="b">
        <f t="shared" ca="1" si="9822"/>
        <v>0</v>
      </c>
      <c r="AU569" s="17" t="b">
        <f t="shared" ca="1" si="9823"/>
        <v>1</v>
      </c>
      <c r="AV569" s="17" t="b">
        <f t="shared" ca="1" si="9824"/>
        <v>0</v>
      </c>
      <c r="AW569" s="17" t="b">
        <f t="shared" ca="1" si="9825"/>
        <v>0</v>
      </c>
      <c r="AX569" s="14" t="b">
        <f t="array" aca="1" ref="AX569" ca="1">IF(H569,N569&gt;0,"")</f>
        <v>1</v>
      </c>
      <c r="AY569" s="17" t="str">
        <f t="shared" ca="1" si="9826"/>
        <v>C3:C18</v>
      </c>
      <c r="AZ569" s="17" t="b">
        <f t="array" aca="1" ref="AZ569" ca="1">IF(AY569&lt;&gt;"",SUM(1*ISERROR(MATCH(INDIRECT(AY569),INDIRECT(K569),0)))=0,"")</f>
        <v>1</v>
      </c>
      <c r="BA569" s="17" t="b">
        <f t="shared" ca="1" si="9827"/>
        <v>1</v>
      </c>
      <c r="BB569" s="17" t="b">
        <v>0</v>
      </c>
      <c r="BC569" s="17" t="b">
        <f t="shared" ca="1" si="9828"/>
        <v>1</v>
      </c>
      <c r="BD569" s="17" t="b">
        <f t="shared" ca="1" si="9829"/>
        <v>0</v>
      </c>
      <c r="BE569" s="17" t="b">
        <f t="shared" ca="1" si="9830"/>
        <v>0</v>
      </c>
      <c r="BF569" s="17" t="b">
        <f t="shared" ca="1" si="9831"/>
        <v>0</v>
      </c>
      <c r="BG569" s="17" t="b">
        <f t="shared" ca="1" si="9832"/>
        <v>0</v>
      </c>
      <c r="BH569" s="17" t="b">
        <f t="shared" ca="1" si="9833"/>
        <v>1</v>
      </c>
      <c r="BI569" s="17">
        <f t="shared" ca="1" si="9834"/>
        <v>2</v>
      </c>
      <c r="BJ569" s="17" t="b">
        <f t="shared" ca="1" si="9835"/>
        <v>0</v>
      </c>
      <c r="BK569" s="17" t="str">
        <f t="shared" ca="1" si="9836"/>
        <v/>
      </c>
      <c r="BL569" s="17" t="str">
        <f t="shared" ca="1" si="9837"/>
        <v/>
      </c>
      <c r="BM569" s="17" t="str">
        <f t="shared" ca="1" si="9838"/>
        <v>F</v>
      </c>
      <c r="BN569" s="17" t="str">
        <f t="shared" ca="1" si="9839"/>
        <v>F</v>
      </c>
      <c r="BO569" s="17" t="str">
        <f t="shared" ca="1" si="9840"/>
        <v>N</v>
      </c>
      <c r="BP569" s="14" t="b">
        <f t="shared" ca="1" si="9841"/>
        <v>1</v>
      </c>
      <c r="BQ569" s="35"/>
      <c r="BX569" s="16"/>
      <c r="BY569" s="16"/>
      <c r="BZ569" s="16"/>
      <c r="CA569" s="16"/>
      <c r="CB569" s="16"/>
      <c r="CC569" s="16"/>
      <c r="CD569" s="16"/>
      <c r="CE569" s="16"/>
      <c r="CF569" s="16"/>
      <c r="CN569" s="14">
        <f ca="1">IF(H569,IFERROR(IsVariableNameLegal(O569),0),0)</f>
        <v>0</v>
      </c>
      <c r="CO569" s="14" t="str">
        <f t="array" aca="1" ref="CO569" ca="1">IF(H569,IF(COUNTIF(INDIRECT(wew!$C$13),O569)&gt;1,TRIM(SUBSTITUTE(_xll.MCONCAT(IF((INDIRECT(wew!$C$13)=O569)*(COLUMN(INDIRECT(wew!$C$13))&lt;&gt;D569+1),-1+COLUMN(INDIRECT(wew!$C$13)),"")," "),"  "," ")),""),"")</f>
        <v/>
      </c>
      <c r="CP569" s="14" t="str">
        <f t="array" aca="1" ref="CP569" ca="1">IF(P569&lt;&gt;"",IF(LEN(P569)&gt;150,1,""),"")</f>
        <v/>
      </c>
      <c r="CQ569" s="14" t="str">
        <f t="array" aca="1" ref="CQ569" ca="1">IF(AND(H569,NOT(ster!$J$3)),IF(COUNTIF(INDIRECT(wew!$C$15),P569)&gt;1,TRIM(SUBSTITUTE(_xll.MCONCAT(IF((INDIRECT(wew!$C$15)=P569)*(COLUMN(INDIRECT(wew!$C$15))&lt;&gt;D569+1),-1+COLUMN(INDIRECT(wew!$C$15)),"")," "),"  "," ")),""),"")</f>
        <v/>
      </c>
      <c r="CR569" s="14" t="str">
        <f t="array" aca="1" ref="CR569" ca="1">IF(H569,IF(AND(W569&gt;0,AO569&lt;&gt;""),TRIM(SUBSTITUTE(_xll.MCONCAT(IFERROR(IF(ISNUMBER(INDIRECT(Q569)),IF((INDIRECT(ster!$D$14)&lt;&gt;"")*(INDIRECT(Q569)&lt;AO569),INDIRECT(ster!$D$14) &amp; ": " &amp;  SUBSTITUTE(IF( AV569,IFERROR(TEXT(INDIRECT(Q569),"rrrr-mm-dd") &amp;" (" &amp; INDIRECT(Q569) &amp;")",INDIRECT(Q569)),INDIRECT(Q569))," "," "),""),""),"")," "),"  "," ")),""),"")</f>
        <v/>
      </c>
      <c r="CS569" s="14" t="str">
        <f t="array" aca="1" ref="CS569" ca="1">IF(H569,IF(AND(W569&gt;0,AP569&lt;&gt;""),TRIM(SUBSTITUTE(_xll.MCONCAT(IFERROR(IF(ISNUMBER(INDIRECT(Q569)),IF((INDIRECT(ster!$D$14)&lt;&gt;"")*(INDIRECT(Q569)&gt;AP569),INDIRECT(ster!$D$14) &amp; ": " &amp;  SUBSTITUTE(IF( AV569,IFERROR(TEXT(INDIRECT(Q569),"rrrr-mm-dd")&amp;" (" &amp; INDIRECT(Q569) &amp;")",INDIRECT(Q569)),INDIRECT(Q569))," "," "),""),""),"")," "),"  "," ")),""),"")</f>
        <v/>
      </c>
      <c r="CT569" s="14" t="str">
        <f t="array" aca="1" ref="CT569" ca="1">IF(H569,IF(AND(N569&gt;0,AR569),TRIM(SUBSTITUTE(_xll.MCONCAT(IFERROR(IF(ISNUMBER(INDIRECT(Q569)),IF((INDIRECT(ster!$D$14)&lt;&gt;"")*(IFERROR(0*(MATCH(INDIRECT(Q569),INDIRECT(K569),0)&gt;0),1)),INDIRECT(ster!$D$14) &amp; ": " &amp;  SUBSTITUTE(IF( AV569,IFERROR(TEXT(INDIRECT(Q569),"rrrr-mm-dd")&amp;" (" &amp; INDIRECT(Q569) &amp;")",INDIRECT(Q569)),INDIRECT(Q569))," "," "),""),""),"")," "),"  "," ")),""),"")</f>
        <v/>
      </c>
      <c r="CU569" s="14" t="str">
        <f t="array" aca="1" ref="CU569" ca="1">IF(H569,IF(AND(V569&gt;0),TRIM(SUBSTITUTE(_xll.MCONCAT(IF((INDIRECT(ster!$D$14)&lt;&gt;"")*(IFERROR(0*(INDIRECT(Q569)&lt;&gt;""),1)),INDIRECT(ster!$D$14),"")," "),"  "," ")),""),"")</f>
        <v/>
      </c>
      <c r="CV569" s="14" t="str">
        <f t="array" aca="1" ref="CV569" ca="1">IF(H569,IF(AS569,
TRIM(SUBSTITUTE(_xll.MCONCAT(IF(
   (INDIRECT(ster!$D$14)&lt;&gt;"")*
   ((INDIRECT(Q569)="")+
      NOT(ISNUMBER(INDIRECT(Q569)))*
      NOT(ISERROR(MATCH(INDIRECT(Q569),INDIRECT(K569),0)))
    ),
      INDIRECT(ster!$D$14),
   "")," "),"  "," ")),
""),"")</f>
        <v/>
      </c>
      <c r="CW569" s="14" t="str">
        <f t="array" aca="1" ref="CW569" ca="1">IF(H569,IF(AND(AQ569),TRIM(SUBSTITUTE(_xll.MCONCAT(IFERROR(IF(ISNUMBER(INDIRECT(Q569)),IF((INDIRECT(ster!$D$14)&lt;&gt;"")*(INDIRECT(Q569)&lt;&gt;INT(INDIRECT(Q569))),INDIRECT(ster!$D$14) &amp; ": " &amp; INDIRECT(Q569),""),""),"")," "),"  "," ")),""),"")</f>
        <v/>
      </c>
      <c r="CX569" s="14" t="str">
        <f t="array" aca="1" ref="CX569" ca="1">IF(H569,IF(OR(AU569,AV569),TRIM(SUBSTITUTE(_xll.MCONCAT(IF((INDIRECT(ster!$D$14)&lt;&gt;"")*NOT(ISNUMBER(INDIRECT(Q569))),IF(ISERROR(MATCH(INDIRECT(Q569),INDIRECT(K569),0)),IFERROR(IF(INDIRECT(Q569)&lt;&gt;"",INDIRECT(ster!$D$14) &amp; ": " &amp; SUBSTITUTE(INDIRECT(Q569)," "," "),""),""),""),"")," "),"  "," ")),""),"")</f>
        <v/>
      </c>
      <c r="CY569" s="14" t="str">
        <f t="array" aca="1" ref="CY569" ca="1">IF(H569,IF(AE569,TRIM(SUBSTITUTE(_xll.MCONCAT(IF((INDIRECT(ster!$D$14)&lt;&gt;"")*IFERROR(NOT(INDIRECT(AF569)),FALSE),IF(ISERROR(MATCH(INDIRECT(Q569),INDIRECT(K569),0)),IFERROR(IF(INDIRECT(Q569)&lt;&gt;"",INDIRECT(ster!$D$14)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CZ569" s="14" t="str">
        <f t="array" aca="1" ref="CZ569" ca="1">IF(H569,IF(AH569,TRIM(SUBSTITUTE(_xll.MCONCAT(IF((INDIRECT(ster!$D$14)&lt;&gt;"")*IFERROR(NOT(INDIRECT(AI569)),FALSE),IF(ISERROR(MATCH(INDIRECT(Q569),INDIRECT(K569),0)),IFERROR(IF(INDIRECT(Q569)&lt;&gt;"",INDIRECT(ster!$D$14)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DC569" s="14" t="str">
        <f ca="1">SUBSTITUTE(SUBSTITUTE(SUBSTITUTE(SUBSTITUTE(_xll.MCONCAT(DG569:DS569,"■"),"■■","■"),"■■","■"),"■■","■"),"■■","■")</f>
        <v>■</v>
      </c>
      <c r="DD569" s="14" t="str">
        <f t="shared" ca="1" si="9842"/>
        <v/>
      </c>
      <c r="DE569" s="14" t="str">
        <f t="shared" ca="1" si="9843"/>
        <v/>
      </c>
      <c r="DF569" s="14" t="str">
        <f t="shared" ca="1" si="9844"/>
        <v/>
      </c>
      <c r="DG569" s="14" t="str">
        <f t="shared" ca="1" si="9845"/>
        <v/>
      </c>
      <c r="DH569" s="14" t="str">
        <f t="shared" ca="1" si="9846"/>
        <v/>
      </c>
      <c r="DI569" s="14" t="str">
        <f t="shared" ca="1" si="9847"/>
        <v/>
      </c>
      <c r="DJ569" s="14" t="str">
        <f t="shared" ca="1" si="9848"/>
        <v/>
      </c>
      <c r="DK569" s="14" t="str">
        <f t="shared" ca="1" si="9849"/>
        <v/>
      </c>
      <c r="DL569" s="14" t="str">
        <f t="shared" ca="1" si="9850"/>
        <v/>
      </c>
      <c r="DM569" s="14" t="str">
        <f t="shared" ca="1" si="9851"/>
        <v/>
      </c>
      <c r="DN569" s="14" t="str">
        <f t="array" aca="1" ref="DN569" ca="1">IF(CU569&lt;&gt;"","There are errors in the entered values in the following cases: " &amp;SUBSTITUTE(CU569," ",", "),"")</f>
        <v/>
      </c>
      <c r="DO569" s="14" t="str">
        <f t="shared" ca="1" si="9852"/>
        <v/>
      </c>
      <c r="DP569" s="14" t="str">
        <f t="shared" ca="1" si="9853"/>
        <v/>
      </c>
      <c r="DQ569" s="14" t="str">
        <f t="shared" ca="1" si="9854"/>
        <v/>
      </c>
      <c r="DR569" s="14" t="str">
        <f t="shared" ca="1" si="9855"/>
        <v/>
      </c>
      <c r="DS569" s="14" t="str">
        <f t="shared" ca="1" si="9856"/>
        <v/>
      </c>
      <c r="DZ569" s="14" t="b">
        <f t="shared" ca="1" si="9857"/>
        <v>0</v>
      </c>
      <c r="EA569" s="14" t="str">
        <f t="shared" ca="1" si="9858"/>
        <v>What specialist 4 observed the patient (q_154b_4)</v>
      </c>
      <c r="EB569" s="14" t="str">
        <f t="shared" ca="1" si="9859"/>
        <v xml:space="preserve">Values must be numeric. </v>
      </c>
      <c r="EC569" s="14" t="str">
        <f t="shared" ca="1" si="9860"/>
        <v xml:space="preserve">What specialist 4 observed the patient (q_154b_4): Values must be numeric. </v>
      </c>
      <c r="ED569" s="14" t="str">
        <f t="shared" ca="1" si="9861"/>
        <v/>
      </c>
      <c r="EE569" s="14" t="str">
        <f t="shared" ca="1" si="9862"/>
        <v>Values must be numeric</v>
      </c>
      <c r="EF569" s="14" t="str">
        <f t="shared" ca="1" si="9863"/>
        <v/>
      </c>
      <c r="EG569" s="14" t="str">
        <f t="shared" ca="1" si="9864"/>
        <v/>
      </c>
      <c r="EM569" s="14" t="b">
        <f t="shared" ca="1" si="9865"/>
        <v>1</v>
      </c>
      <c r="EN569" s="14">
        <f t="shared" ca="1" si="9866"/>
        <v>537</v>
      </c>
      <c r="EO569" s="14" t="str">
        <f t="shared" ca="1" si="9867"/>
        <v>q_154b_4</v>
      </c>
      <c r="EP569" s="14" t="str">
        <f t="shared" ca="1" si="9868"/>
        <v xml:space="preserve">What specialist 4 observed the patient (q_154b_4): Values must be numeric. </v>
      </c>
      <c r="EQ569" s="14" t="str">
        <f t="shared" ca="1" si="9869"/>
        <v/>
      </c>
    </row>
    <row r="570" spans="2:147" s="14" customFormat="1">
      <c r="B570" s="14" t="str">
        <f t="shared" ref="B570" ca="1" si="10620">DF570</f>
        <v/>
      </c>
      <c r="C570" s="14">
        <f t="shared" ref="C570" ca="1" si="10621">IF(OFFSET(B570,-1,COLUMN(VariableExists)-2),OFFSET(B570,-1,1)+1,OFFSET(B570,-1,1))</f>
        <v>538</v>
      </c>
      <c r="D570" s="14">
        <f t="shared" ref="D570" si="10622">ROW(A570)-2</f>
        <v>568</v>
      </c>
      <c r="E570" s="14" t="str">
        <f t="shared" ref="E570" ca="1" si="10623">IF(OR(G570="",ROW(G570)=2),"",IF(Z570&gt;0,"S",IF(AX570,IF(J570=2,"D","N"),"I")))</f>
        <v>I</v>
      </c>
      <c r="F570" s="14" t="str">
        <f t="shared" ref="F570" ca="1" si="10624">IF(H570,O570,"")</f>
        <v>q_154c_4</v>
      </c>
      <c r="G570" s="14" t="str">
        <f t="shared" ref="G570" ca="1" si="10625">IF(H570,P570,"")</f>
        <v>Other type of specialist 4 that observed the patient</v>
      </c>
      <c r="H570" s="14" t="b">
        <f t="shared" ref="H570" ca="1" si="10626">IF(INDIRECT(ADDRESS(2,D570+1,,,_sheetname_dataframe))="",FALSE,MID(INDIRECT(ADDRESS(2,D570+1,,,_sheetname_dataframe)),1,1)&lt;&gt;".")</f>
        <v>1</v>
      </c>
      <c r="I570" s="14" t="str">
        <f ca="1">IF($H570,ADDRESS(3,(D570+1)*2-1,4,,"["&amp;wew!$G$7&amp;"]"&amp;_sheetname_labels)&amp;":"&amp;ADDRESS(2+ster!$B$20,(D570+1)*2-1,4),"")</f>
        <v>[DBTemplate.xlsm]labels!AQS3:AQS61</v>
      </c>
      <c r="J570" s="14">
        <f t="array" aca="1" ref="J570" ca="1">IF(H570,MAX(0,MAX(IF(INDIRECT(I570)&lt;&gt;"",ROW(INDIRECT(I570)),""))-2),"")</f>
        <v>0</v>
      </c>
      <c r="K570" s="14" t="str">
        <f ca="1">IF($H570,IF($J570&gt;0,ADDRESS(3,(D570+1)*2-1,4,,"["&amp;wew!$G$7&amp;"]"&amp;_sheetname_labels)&amp;":"&amp;ADDRESS(2+J570,(D570+1)*2-1,4),""),"")</f>
        <v/>
      </c>
      <c r="L570" s="14" t="str">
        <f ca="1">IF($H570,IF($J570&gt;0,ADDRESS(3,(D570+1)*2,4,,"["&amp;wew!$G$7&amp;"]"&amp;_sheetname_labels)&amp;":"&amp;ADDRESS(2+J570,(D570+1)*2,4),""),"")</f>
        <v/>
      </c>
      <c r="M570" s="14">
        <f t="shared" ref="M570" ca="1" si="10627">IF($H570,IF(J570&gt;0,COUNTA(INDIRECT(K570))-COUNT(INDIRECT(K570)),0),"")</f>
        <v>0</v>
      </c>
      <c r="N570" s="14">
        <f t="shared" ref="N570" ca="1" si="10628">IF(H570,J570-M570,"")</f>
        <v>0</v>
      </c>
      <c r="O570" s="14" t="str">
        <f t="shared" ref="O570" ca="1" si="10629">IF(INDIRECT(ADDRESS(2,D570+1,,,_sheetname_dataframe))="","",INDIRECT(ADDRESS(2,D570+1,,,_sheetname_dataframe)))</f>
        <v>q_154c_4</v>
      </c>
      <c r="P570" s="14" t="str">
        <f t="shared" ref="P570" ca="1" si="10630">IF(H570,IF(INDIRECT(ADDRESS(1,D570+1,,,_sheetname_dataframe))="","",INDIRECT(ADDRESS(1,D570+1,,,_sheetname_dataframe))),"")</f>
        <v>Other type of specialist 4 that observed the patient</v>
      </c>
      <c r="Q570" s="14" t="str">
        <f ca="1">IF($BP570,ADDRESS(3,D570+1,4,,"["&amp;wew!$G$7&amp;"]"&amp;_sheetname_dataframe)&amp;":"&amp;ADDRESS(2+ster!$C$14,D570+1,4),"")</f>
        <v>[DBTemplate.xlsm]data_frame!UW3:UW3</v>
      </c>
      <c r="R570" s="14" t="str">
        <f>IF($BP570,IF(MID(_xll.FORMULATEXT(INDEX(INDIRECT(Q570),1)),1,1)="=", _xll.FORMULATEXT(INDEX(INDIRECT(Q570),1),2,TRUE),""),"")</f>
        <v/>
      </c>
      <c r="S570" s="14">
        <f t="array" aca="1" ref="S570" ca="1">IF(H570,SUM(IF((IFERROR(INDIRECT(Q570)&lt;&gt;"",FALSE))*(INDIRECT(ster!$D$14)&lt;&gt;""),1,0)),"")</f>
        <v>0</v>
      </c>
      <c r="T570" s="14">
        <f t="array" aca="1" ref="T570" ca="1">IF(H570,IF(M570&gt;0,SUM(IFERROR(1*(MATCH(INDIRECT(Q570),INDIRECT(K570),0)&gt;0),0)*(INDIRECT(ster!$D$14)&lt;&gt;"")*NOT(ISNUMBER(INDIRECT(Q570)))),0),"")</f>
        <v>0</v>
      </c>
      <c r="U570" s="14">
        <f t="array" aca="1" ref="U570" ca="1">IF(H570,SUM((IFERROR(INDIRECT(Q570)="",FALSE))*(INDIRECT(ster!$D$14)&lt;&gt;"")),"")</f>
        <v>1</v>
      </c>
      <c r="V570" s="14">
        <f t="array" aca="1" ref="V570" ca="1">IF(H570,SUM((IFERROR(INDIRECT(Q570)="#ąś",TRUE))*(INDIRECT(ster!$D$14)&lt;&gt;"")),"")</f>
        <v>0</v>
      </c>
      <c r="W570" s="14">
        <f t="array" aca="1" ref="W570" ca="1">IF(H570,SUM(ISNUMBER(INDIRECT(Q570))*(INDIRECT(ster!$D$14)&lt;&gt;"")),"")</f>
        <v>0</v>
      </c>
      <c r="X570" s="14" t="str">
        <f t="array" aca="1" ref="X570" ca="1">IF(AND(H570,W570&gt;0),IF(wew!$B$3,MIN(IF((INDIRECT(ster!$D$14)&lt;&gt;"")*IFERROR(INDIRECT($Q570)&lt;&gt;"",FALSE),IFERROR(INDIRECT($Q570),"X"),"X")),"&lt;włącz podświetlanie wartości&gt;"),"—")</f>
        <v>—</v>
      </c>
      <c r="Y570" s="14" t="str">
        <f t="array" aca="1" ref="Y570" ca="1">IF(AND(H570,W570&gt;0),IF(wew!$B$3,MAX(IF((INDIRECT(ster!$D$14)&lt;&gt;"")*IFERROR(INDIRECT($Q570)&lt;&gt;"",FALSE),IFERROR(INDIRECT($Q570),"X"),"X")),"&lt;włącz podświetlanie wartości&gt;"),"—")</f>
        <v>—</v>
      </c>
      <c r="Z570" s="14">
        <f t="shared" ref="Z570" ca="1" si="10631">IF(H570,S570-T570-W570,"")</f>
        <v>0</v>
      </c>
      <c r="AA570" s="12" t="str">
        <f t="shared" ref="AA570" ca="1" si="10632">IF(H570,IF(S570&gt;0,W570/(S570),"—"),"")</f>
        <v>—</v>
      </c>
      <c r="AB570" s="17">
        <f t="array" aca="1" ref="AB570" ca="1">IF(H570,IF(W570&gt;0,SUM((INDIRECT(ster!$D$14)&lt;&gt;"")*IFERROR((INDIRECT(Q570)&lt;&gt;"")*(INDIRECT(Q570)=INT(INDIRECT(Q570))),0)),0),"")</f>
        <v>0</v>
      </c>
      <c r="AC570" s="17">
        <f t="array" aca="1" ref="AC570" ca="1">IF(H570,W570-AB570,"")</f>
        <v>0</v>
      </c>
      <c r="AD570" s="17">
        <f t="shared" ref="AD570" ca="1" si="10633">IF($H570,IF(AC570&lt;&gt;"",IF(AC570=0,1,IF(AC570/W570&lt;0.15,2,3)),0),"")</f>
        <v>1</v>
      </c>
      <c r="AE570" s="17" t="b">
        <f t="shared" ref="AE570" ca="1" si="10634">IF(H570,OFFSET(O570,1,0)=".validation",FALSE)</f>
        <v>0</v>
      </c>
      <c r="AF570" s="17" t="str">
        <f ca="1">IF(AE570,IF($H570,ADDRESS(3,D570+2,4,,"["&amp;wew!$G$7&amp;"]"&amp;_sheetname_dataframe)&amp;":"&amp;ADDRESS(2+ster!$C$14,D570+2,4),""),"")</f>
        <v/>
      </c>
      <c r="AG570" s="17" t="str">
        <f t="shared" ref="AG570" ca="1" si="10635">IF(AE570,IF($H570,IF(INDIRECT(ADDRESS(1,D570+2,,,_sheetname_dataframe))="","",INDIRECT(ADDRESS(1,D570+2,,,_sheetname_dataframe))),""),"")</f>
        <v/>
      </c>
      <c r="AH570" s="17" t="b">
        <f t="shared" ref="AH570" ca="1" si="10636">IF(H570,AND(AE570,OFFSET(O570,2,0)=".validation"),FALSE)</f>
        <v>0</v>
      </c>
      <c r="AI570" s="17" t="str">
        <f ca="1">IF(AH570,IF($H570,ADDRESS(3,D570+3,4,,"["&amp;wew!$G$7&amp;"]"&amp;_sheetname_dataframe)&amp;":"&amp;ADDRESS(2+ster!$C$14,D570+3,4),""),"")</f>
        <v/>
      </c>
      <c r="AJ570" s="17" t="str">
        <f t="shared" ref="AJ570" ca="1" si="10637">IF(AH570,IF($H570,IF(INDIRECT(ADDRESS(1,D570+3,,,_sheetname_dataframe))="","",INDIRECT(ADDRESS(1,D570+3,,,_sheetname_dataframe))),""),"")</f>
        <v/>
      </c>
      <c r="AK570" s="17" t="b">
        <f t="shared" ref="AK570" ca="1" si="10638">IF(H570,OR(AQ570,AD570=2),"")</f>
        <v>0</v>
      </c>
      <c r="AL570" s="17" t="b">
        <f t="shared" ref="AL570" ca="1" si="10639">IF($H570,IF(BV570&lt;&gt;"",IF(OR(BM570="F",BM570="L",BM570="I",BM570="D"),BV570&lt;&gt;0)),"")</f>
        <v>0</v>
      </c>
      <c r="AM570" s="17" t="b">
        <f t="shared" ref="AM570" ca="1" si="10640">IF($H570,AND(NOT(AL570),OR(IF(BW570&lt;&gt;"",IF(OR(BM570="F",BM570="L"),BW570&lt;&gt;0)),BM570="I",BM570="N",BM570="D")),"")</f>
        <v>0</v>
      </c>
      <c r="AN570" s="17">
        <f t="shared" ref="AN570" ca="1" si="10641">IF(COUNTA(INDIRECT(Q570))=0,0, IF(AND(AO570&lt;&gt;"",X570&lt;AO570),1,IF(AND(AP570&lt;&gt;"",Y570&gt;AP570),1,IF(AND(AQ570,AC570&gt;0),2,0))))</f>
        <v>0</v>
      </c>
      <c r="AO570" s="24" t="str">
        <f t="shared" ref="AO570" ca="1" si="10642">IF($H570,IF(BY570&lt;&gt;"",IF(ISNUMBER(BY570),BY570,""),""),"")</f>
        <v/>
      </c>
      <c r="AP570" s="24" t="str">
        <f t="shared" ref="AP570" ca="1" si="10643">IF($H570,IF(BZ570&lt;&gt;"",IF(ISNUMBER(BZ570),BZ570,""),""),"")</f>
        <v/>
      </c>
      <c r="AQ570" s="17" t="b">
        <f t="shared" ref="AQ570" ca="1" si="10644">IF(H570,IF(CA570&lt;&gt;"",CA570&lt;&gt;0,FALSE),"")</f>
        <v>0</v>
      </c>
      <c r="AR570" s="17" t="b">
        <f t="shared" ref="AR570" ca="1" si="10645">IF(H570,IF(N570&gt;0,IF(BQ570&lt;&gt;"",BQ570&lt;&gt;0,FALSE),FALSE),"")</f>
        <v>0</v>
      </c>
      <c r="AS570" s="17" t="b">
        <f t="shared" ref="AS570" ca="1" si="10646">IF(H570,IF(BR570&lt;&gt;"",BR570&lt;&gt;0,FALSE),"")</f>
        <v>0</v>
      </c>
      <c r="AT570" s="17" t="b">
        <f t="shared" ref="AT570" ca="1" si="10647">IF(H570,IF(N570&gt;0,FALSE,IF(BU570&lt;&gt;"",MATCH(BU570,DataType,0)=1,FALSE)),"")</f>
        <v>1</v>
      </c>
      <c r="AU570" s="17" t="b">
        <f t="shared" ref="AU570" ca="1" si="10648">IF(H570,IF(N570&gt;0,TRUE,IF(BU570&lt;&gt;"",MATCH(BU570,DataType,0)=2,FALSE)),"")</f>
        <v>0</v>
      </c>
      <c r="AV570" s="17" t="b">
        <f t="shared" ref="AV570" ca="1" si="10649">IF(H570,IF(N570&gt;0,FALSE,IF(BU570&lt;&gt;"",MATCH(BU570,DataType,0)=3,FALSE)),"")</f>
        <v>0</v>
      </c>
      <c r="AW570" s="17" t="b">
        <f t="shared" ref="AW570" ca="1" si="10650">IF(H570,IF(W570&gt;0,Z570=0,FALSE),"")</f>
        <v>0</v>
      </c>
      <c r="AX570" s="14" t="b">
        <f t="array" aca="1" ref="AX570" ca="1">IF(H570,N570&gt;0,"")</f>
        <v>0</v>
      </c>
      <c r="AY570" s="17" t="str">
        <f t="shared" ref="AY570" ca="1" si="10651">IF(H570,IF(N570&gt;0,ADDRESS(ROW(VariablesOrigin)+1,COLUMN(VariablesOrigin)+1,4) &amp; ":" &amp; ADDRESS(ROW(VariablesOrigin)+N570,COLUMN(VariablesOrigin)+1,4),""),"")</f>
        <v/>
      </c>
      <c r="AZ570" s="17" t="str">
        <f t="array" aca="1" ref="AZ570" ca="1">IF(AY570&lt;&gt;"",SUM(1*ISERROR(MATCH(INDIRECT(AY570),INDIRECT(K570),0)))=0,"")</f>
        <v/>
      </c>
      <c r="BA570" s="17" t="b">
        <f t="shared" ref="BA570" ca="1" si="10652">IF(H570,BU570="",FALSE)</f>
        <v>0</v>
      </c>
      <c r="BB570" s="17" t="b">
        <v>0</v>
      </c>
      <c r="BC570" s="17" t="str">
        <f t="shared" ref="BC570" ca="1" si="10653">IF(BA570,IF(N570&gt;0,AND(AZ570,Z570=0),FALSE),"")</f>
        <v/>
      </c>
      <c r="BD570" s="17" t="str">
        <f t="shared" ref="BD570" ca="1" si="10654">IF(BA570,IF(N570&gt;0,AND(NOT(AZ570),Z570=0),FALSE),"")</f>
        <v/>
      </c>
      <c r="BE570" s="17" t="str">
        <f t="shared" ref="BE570" ca="1" si="10655">IF(BA570,IF(AND(AW570,NOT(BB570),NOT(BC570),NOT(BD570)),AND(Z570=0,AC570=0),FALSE),"")</f>
        <v/>
      </c>
      <c r="BF570" s="17" t="str">
        <f t="shared" ref="BF570" ca="1" si="10656">IF(BA570,IF(AND(AW570,NOT(BB570),NOT(BC570),NOT(BD570)),AND(Z570=0,OR(AC570&gt;0)),FALSE),"")</f>
        <v/>
      </c>
      <c r="BG570" s="17" t="str">
        <f t="shared" ref="BG570" ca="1" si="10657">IF(BA570,IF(OR(BB570:BF570),FALSE,IF(Z570=0,FALSE,Z570&gt;0)),"")</f>
        <v/>
      </c>
      <c r="BH570" s="17" t="str">
        <f t="shared" ref="BH570" ca="1" si="10658">IF(BA570,COUNTIF(BB570:BG570,TRUE)=1,"")</f>
        <v/>
      </c>
      <c r="BI570" s="17" t="str">
        <f t="shared" ref="BI570" ca="1" si="10659">IF(BA570,IFERROR(MATCH(TRUE,BB570:BG570,0),7),"")</f>
        <v/>
      </c>
      <c r="BJ570" s="17" t="b">
        <f t="shared" ref="BJ570" ca="1" si="10660">DF570&lt;&gt;""</f>
        <v>0</v>
      </c>
      <c r="BK570" s="17" t="str">
        <f t="shared" ref="BK570" ca="1" si="10661">IF(H570,IF(AND(NOT(BA570),AU570),AC570=0,""),"")</f>
        <v/>
      </c>
      <c r="BL570" s="17" t="str">
        <f t="shared" ref="BL570" ca="1" si="10662">IF(H570,IF(AND(NOT(BA570),AU570),AC570&gt;0,""),"")</f>
        <v/>
      </c>
      <c r="BM570" s="17" t="str">
        <f t="shared" ref="BM570" ca="1" si="10663">IF(H570,IF(BA570,CHOOSE(BI570,"0","F","L","I","N",IF(AA570&gt;0.5,"N","S"),"0"),CHOOSE(MATCH(BU570,DataType,0),"S",IF(BK570,"I","N"),"D"  )),"")</f>
        <v>S</v>
      </c>
      <c r="BN570" s="17" t="str">
        <f t="shared" ref="BN570" ca="1" si="10664">IF(H570,IF(BJ570,"E",IF(BA570,CHOOSE(BI570,"0","F","L","I","N","S","0"),CHOOSE(MATCH(BU570,DataType,0),"S",IF(BK570,"I","N"),"D"  ))),"")</f>
        <v>S</v>
      </c>
      <c r="BO570" s="17" t="str">
        <f t="shared" ref="BO570" ca="1" si="10665">IF($H570,IF(BM570="0","",IF(AND(AR570,N570=2),"D",IF(BM570="S","N",IF(AL570,"O",IF(AM570,"I","N"))))),"")</f>
        <v>N</v>
      </c>
      <c r="BP570" s="14" t="b">
        <f t="shared" ref="BP570" ca="1" si="10666">INDIRECT(ADDRESS(2,ROW(A570)-1,,,_sheetname_dataframe))&lt;&gt;""</f>
        <v>1</v>
      </c>
      <c r="BQ570" s="35"/>
      <c r="BU570" s="14" t="s">
        <v>386</v>
      </c>
      <c r="BX570" s="16"/>
      <c r="BY570" s="16"/>
      <c r="BZ570" s="16"/>
      <c r="CA570" s="16"/>
      <c r="CB570" s="16"/>
      <c r="CC570" s="16"/>
      <c r="CD570" s="16"/>
      <c r="CE570" s="16"/>
      <c r="CF570" s="16"/>
      <c r="CN570" s="14">
        <f ca="1">IF(H570,IFERROR(IsVariableNameLegal(O570),0),0)</f>
        <v>0</v>
      </c>
      <c r="CO570" s="14" t="str">
        <f t="array" aca="1" ref="CO570" ca="1">IF(H570,IF(COUNTIF(INDIRECT(wew!$C$13),O570)&gt;1,TRIM(SUBSTITUTE(_xll.MCONCAT(IF((INDIRECT(wew!$C$13)=O570)*(COLUMN(INDIRECT(wew!$C$13))&lt;&gt;D570+1),-1+COLUMN(INDIRECT(wew!$C$13)),"")," "),"  "," ")),""),"")</f>
        <v/>
      </c>
      <c r="CP570" s="14" t="str">
        <f t="array" aca="1" ref="CP570" ca="1">IF(P570&lt;&gt;"",IF(LEN(P570)&gt;150,1,""),"")</f>
        <v/>
      </c>
      <c r="CQ570" s="14" t="str">
        <f t="array" aca="1" ref="CQ570" ca="1">IF(AND(H570,NOT(ster!$J$3)),IF(COUNTIF(INDIRECT(wew!$C$15),P570)&gt;1,TRIM(SUBSTITUTE(_xll.MCONCAT(IF((INDIRECT(wew!$C$15)=P570)*(COLUMN(INDIRECT(wew!$C$15))&lt;&gt;D570+1),-1+COLUMN(INDIRECT(wew!$C$15)),"")," "),"  "," ")),""),"")</f>
        <v/>
      </c>
      <c r="CR570" s="14" t="str">
        <f t="array" aca="1" ref="CR570" ca="1">IF(H570,IF(AND(W570&gt;0,AO570&lt;&gt;""),TRIM(SUBSTITUTE(_xll.MCONCAT(IFERROR(IF(ISNUMBER(INDIRECT(Q570)),IF((INDIRECT(ster!$D$14)&lt;&gt;"")*(INDIRECT(Q570)&lt;AO570),INDIRECT(ster!$D$14) &amp; ": " &amp;  SUBSTITUTE(IF( AV570,IFERROR(TEXT(INDIRECT(Q570),"rrrr-mm-dd") &amp;" (" &amp; INDIRECT(Q570) &amp;")",INDIRECT(Q570)),INDIRECT(Q570))," "," "),""),""),"")," "),"  "," ")),""),"")</f>
        <v/>
      </c>
      <c r="CS570" s="14" t="str">
        <f t="array" aca="1" ref="CS570" ca="1">IF(H570,IF(AND(W570&gt;0,AP570&lt;&gt;""),TRIM(SUBSTITUTE(_xll.MCONCAT(IFERROR(IF(ISNUMBER(INDIRECT(Q570)),IF((INDIRECT(ster!$D$14)&lt;&gt;"")*(INDIRECT(Q570)&gt;AP570),INDIRECT(ster!$D$14) &amp; ": " &amp;  SUBSTITUTE(IF( AV570,IFERROR(TEXT(INDIRECT(Q570),"rrrr-mm-dd")&amp;" (" &amp; INDIRECT(Q570) &amp;")",INDIRECT(Q570)),INDIRECT(Q570))," "," "),""),""),"")," "),"  "," ")),""),"")</f>
        <v/>
      </c>
      <c r="CT570" s="14" t="str">
        <f t="array" aca="1" ref="CT570" ca="1">IF(H570,IF(AND(N570&gt;0,AR570),TRIM(SUBSTITUTE(_xll.MCONCAT(IFERROR(IF(ISNUMBER(INDIRECT(Q570)),IF((INDIRECT(ster!$D$14)&lt;&gt;"")*(IFERROR(0*(MATCH(INDIRECT(Q570),INDIRECT(K570),0)&gt;0),1)),INDIRECT(ster!$D$14) &amp; ": " &amp;  SUBSTITUTE(IF( AV570,IFERROR(TEXT(INDIRECT(Q570),"rrrr-mm-dd")&amp;" (" &amp; INDIRECT(Q570) &amp;")",INDIRECT(Q570)),INDIRECT(Q570))," "," "),""),""),"")," "),"  "," ")),""),"")</f>
        <v/>
      </c>
      <c r="CU570" s="14" t="str">
        <f t="array" aca="1" ref="CU570" ca="1">IF(H570,IF(AND(V570&gt;0),TRIM(SUBSTITUTE(_xll.MCONCAT(IF((INDIRECT(ster!$D$14)&lt;&gt;"")*(IFERROR(0*(INDIRECT(Q570)&lt;&gt;""),1)),INDIRECT(ster!$D$14),"")," "),"  "," ")),""),"")</f>
        <v/>
      </c>
      <c r="CV570" s="14" t="str">
        <f t="array" aca="1" ref="CV570" ca="1">IF(H570,IF(AS570,
TRIM(SUBSTITUTE(_xll.MCONCAT(IF(
   (INDIRECT(ster!$D$14)&lt;&gt;"")*
   ((INDIRECT(Q570)="")+
      NOT(ISNUMBER(INDIRECT(Q570)))*
      NOT(ISERROR(MATCH(INDIRECT(Q570),INDIRECT(K570),0)))
    ),
      INDIRECT(ster!$D$14),
   "")," "),"  "," ")),
""),"")</f>
        <v/>
      </c>
      <c r="CW570" s="14" t="str">
        <f t="array" aca="1" ref="CW570" ca="1">IF(H570,IF(AND(AQ570),TRIM(SUBSTITUTE(_xll.MCONCAT(IFERROR(IF(ISNUMBER(INDIRECT(Q570)),IF((INDIRECT(ster!$D$14)&lt;&gt;"")*(INDIRECT(Q570)&lt;&gt;INT(INDIRECT(Q570))),INDIRECT(ster!$D$14) &amp; ": " &amp; INDIRECT(Q570),""),""),"")," "),"  "," ")),""),"")</f>
        <v/>
      </c>
      <c r="CX570" s="14" t="str">
        <f t="array" aca="1" ref="CX570" ca="1">IF(H570,IF(OR(AU570,AV570),TRIM(SUBSTITUTE(_xll.MCONCAT(IF((INDIRECT(ster!$D$14)&lt;&gt;"")*NOT(ISNUMBER(INDIRECT(Q570))),IF(ISERROR(MATCH(INDIRECT(Q570),INDIRECT(K570),0)),IFERROR(IF(INDIRECT(Q570)&lt;&gt;"",INDIRECT(ster!$D$14) &amp; ": " &amp; SUBSTITUTE(INDIRECT(Q570)," "," "),""),""),""),"")," "),"  "," ")),""),"")</f>
        <v/>
      </c>
      <c r="CY570" s="14" t="str">
        <f t="array" aca="1" ref="CY570" ca="1">IF(H570,IF(AE570,TRIM(SUBSTITUTE(_xll.MCONCAT(IF((INDIRECT(ster!$D$14)&lt;&gt;"")*IFERROR(NOT(INDIRECT(AF570)),FALSE),IF(ISERROR(MATCH(INDIRECT(Q570),INDIRECT(K570),0)),IFERROR(IF(INDIRECT(Q570)&lt;&gt;"",INDIRECT(ster!$D$14)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CZ570" s="14" t="str">
        <f t="array" aca="1" ref="CZ570" ca="1">IF(H570,IF(AH570,TRIM(SUBSTITUTE(_xll.MCONCAT(IF((INDIRECT(ster!$D$14)&lt;&gt;"")*IFERROR(NOT(INDIRECT(AI570)),FALSE),IF(ISERROR(MATCH(INDIRECT(Q570),INDIRECT(K570),0)),IFERROR(IF(INDIRECT(Q570)&lt;&gt;"",INDIRECT(ster!$D$14)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DC570" s="14" t="str">
        <f ca="1">SUBSTITUTE(SUBSTITUTE(SUBSTITUTE(SUBSTITUTE(_xll.MCONCAT(DG570:DS570,"■"),"■■","■"),"■■","■"),"■■","■"),"■■","■")</f>
        <v>■</v>
      </c>
      <c r="DD570" s="14" t="str">
        <f t="shared" ref="DD570" ca="1" si="10667">IF(MID(DC570,1,1)="■",MID(DC570,2,LEN(DC570)),DC570)</f>
        <v/>
      </c>
      <c r="DE570" s="14" t="str">
        <f t="shared" ref="DE570" ca="1" si="10668">IF(DD570&lt;&gt;"",IF(MID(DD570,LEN(DD570),1)="■",MID(DD570,1,LEN(DD570)-1),DD570),"")</f>
        <v/>
      </c>
      <c r="DF570" s="14" t="str">
        <f t="shared" ref="DF570" ca="1" si="10669">IFERROR(IF(DE570&lt;&gt;"",SUBSTITUTE(DE570,"■",". "),""),"##INTERNAL_ERROR")</f>
        <v/>
      </c>
      <c r="DG570" s="14" t="str">
        <f t="shared" ref="DG570" ca="1" si="10670">IF(CN570&lt;&gt;0,"Variable name don't comply with the naming convention","")</f>
        <v/>
      </c>
      <c r="DH570" s="14" t="str">
        <f t="shared" ref="DH570" ca="1" si="10671">IF(CO570&lt;&gt;"","Duplicated name. " &amp; IF(ISERROR(FIND(" ",CO570)),"Duplicate have index " &amp; CO570, "Duplicates have indices: "&amp;SUBSTITUTE(CO570," ",", ")),"")</f>
        <v/>
      </c>
      <c r="DI570" s="14" t="str">
        <f t="shared" ref="DI570" ca="1" si="10672">IF(CP570&lt;&gt;"","Variable label exceed length 150","")</f>
        <v/>
      </c>
      <c r="DJ570" s="14" t="str">
        <f t="shared" ref="DJ570" ca="1" si="10673">IF(CQ570&lt;&gt;"","Duplicated variable label. " &amp; IF(ISERROR(FIND(" ",CQ570)),"Duplicate have index " &amp; CQ570, "Duplicates have indices: "&amp;SUBSTITUTE(CQ570," ",", ")),"")</f>
        <v/>
      </c>
      <c r="DK570" s="14" t="str">
        <f t="shared" ref="DK570" ca="1" si="10674">IF(CR570&lt;&gt;"","The following cases have values below declared theorethical min: " &amp;SUBSTITUTE(CR570," ",", "),"")</f>
        <v/>
      </c>
      <c r="DL570" s="14" t="str">
        <f t="shared" ref="DL570" ca="1" si="10675">IF(CS570&lt;&gt;"","The following cases have values above declared theorethical max: " &amp;SUBSTITUTE(CS570," ",", "),"")</f>
        <v/>
      </c>
      <c r="DM570" s="14" t="str">
        <f t="shared" ref="DM570" ca="1" si="10676">IF(CT570&lt;&gt;"","There are some cases with values not explicitly declared in the labels dictionary: " &amp;SUBSTITUTE(CT570," ",", "),"")</f>
        <v/>
      </c>
      <c r="DN570" s="14" t="str">
        <f t="array" aca="1" ref="DN570" ca="1">IF(CU570&lt;&gt;"","There are errors in the entered values in the following cases: " &amp;SUBSTITUTE(CU570," ",", "),"")</f>
        <v/>
      </c>
      <c r="DO570" s="14" t="str">
        <f t="shared" ref="DO570" ca="1" si="10677">IF(CV570&lt;&gt;"","The following records are missing in this required field: " &amp;SUBSTITUTE(CV570," ",", "),"")</f>
        <v/>
      </c>
      <c r="DP570" s="14" t="str">
        <f t="shared" ref="DP570" ca="1" si="10678">IF(CW570&lt;&gt;"","The following cases have non-integer values: " &amp;SUBSTITUTE(CW570," ",", "),"")</f>
        <v/>
      </c>
      <c r="DQ570" s="14" t="str">
        <f t="shared" ref="DQ570" ca="1" si="10679">IF(CX570&lt;&gt;"","The following cases are non-numeric: " &amp;SUBSTITUTE(CX570," ",", "),"")</f>
        <v/>
      </c>
      <c r="DR570" s="14" t="str">
        <f t="shared" ref="DR570" ca="1" si="10680">IF(CY570&lt;&gt;"","In the following cases " &amp; P570 &amp; " " &amp; LOWER(MID(AG570,1,1)) &amp; MID(AG570,2,LEN(AG570)) &amp; ": " &amp;SUBSTITUTE(CY570," ",", "),"")</f>
        <v/>
      </c>
      <c r="DS570" s="14" t="str">
        <f t="shared" ref="DS570" ca="1" si="10681">IF(CZ570&lt;&gt;"","In the following cases " &amp; P570 &amp; " " &amp; LOWER(MID(AJ570,1,1)) &amp; MID(AJ570,2,LEN(AJ570)) &amp; ": " &amp;SUBSTITUTE(CZ570," ",", "),"")</f>
        <v/>
      </c>
      <c r="DZ570" s="14" t="b">
        <f t="shared" ref="DZ570" ca="1" si="10682">OR(ED570&lt;&gt;"",EF570&lt;&gt;"",EG570&lt;&gt;"")</f>
        <v>0</v>
      </c>
      <c r="EA570" s="14" t="str">
        <f t="shared" ref="EA570" ca="1" si="10683">IF(EB570&lt;&gt;"",G570 &amp; " (" &amp; F570 &amp; ")","")</f>
        <v/>
      </c>
      <c r="EB570" s="14" t="str">
        <f t="shared" ref="EB570" ca="1" si="10684">IF(EE570&lt;&gt;"",EE570&amp;IF(ED570&lt;&gt;""," and "&amp;ED570,""),UPPER(MID(ED570,1,1)&amp;MID(ED570,2,LEN(ED570))))&amp; IF(OR(EF570&lt;&gt;"",EG570&lt;&gt;"")," and "&amp;IF(EF570&lt;&gt;"",LOWER(MID(EF570,1,1) &amp; MID(EF570,2,LEN(EF570))),"")&amp; IF(AND(EF570 &lt;&gt;"",EG570&lt;&gt;"")," and ","") &amp; IF(EG570&lt;&gt;"",LOWER(MID(EG570,1,1) &amp; MID(EG570,2,LEN(EG570))),""),"") &amp; IF(OR(EE570&lt;&gt;"",ED570&lt;&gt;"",EF570&lt;&gt;"",EG570&lt;&gt;""), ". ","")</f>
        <v/>
      </c>
      <c r="EC570" s="14" t="str">
        <f t="shared" ref="EC570" ca="1" si="10685">IF(EB570&lt;&gt;"",G570 &amp; " (" &amp; F570 &amp; "): " &amp; EB570,"")</f>
        <v/>
      </c>
      <c r="ED570" s="14" t="str">
        <f t="shared" ref="ED570" ca="1" si="10686">IF(H570,IF(W570&gt;0,IF(AND(AO570&lt;&gt;"",AP570&lt;&gt;""),"each value must be between " &amp; IF( AV570,IFERROR(TEXT(AO570,"rrrr-mm-dd") &amp;" (" &amp; AO570 &amp;")",AO570),AO570) &amp; " and " &amp; IF( AV570,IFERROR(TEXT(AP570,"rrrr-mm-dd") &amp;" (" &amp; AP570 &amp;")",AP570),AP570),IF(AO570&lt;&gt;"","each value must be above " &amp; IF( AV570,IFERROR(TEXT(AO570,"rrrr-mm-dd") &amp;" (" &amp; AO570 &amp;")",AO570),AO570), IF(AP570&lt;&gt;"","each value must be below " &amp; IF( AV570,IFERROR(TEXT(AP570,"rrrr-mm-dd") &amp;" (" &amp; AP570 &amp;")",AP570),AP570),""))),""),"")</f>
        <v/>
      </c>
      <c r="EE570" s="14" t="str">
        <f t="shared" ref="EE570" ca="1" si="10687">IF(H570,IF(OR(AQ570,AU570,AV570,AS570,AR570),
   "Values must be" &amp;
   IF(AR570," limited to predefinied list", IF(AQ570, " integers",IF(OR(AU570,AV570)," numeric",""))) &amp;
   IF(AS570,IF(OR(AR570,AQ570,AU570,AV570), " and ","") &amp; "non-missing",""),
""),"")</f>
        <v/>
      </c>
      <c r="EF570" s="14" t="str">
        <f t="shared" ref="EF570" ca="1" si="10688">IF($H570,AG570,"")</f>
        <v/>
      </c>
      <c r="EG570" s="14" t="str">
        <f t="shared" ref="EG570" ca="1" si="10689">IF($H570,AJ570,"")</f>
        <v/>
      </c>
      <c r="EM570" s="14" t="b">
        <f t="shared" ref="EM570" ca="1" si="10690">OR(EC570&lt;&gt;"",DF570&lt;&gt;"")</f>
        <v>0</v>
      </c>
      <c r="EN570" s="14" t="str">
        <f t="shared" ref="EN570" ca="1" si="10691">IF(EM570,C570,"")</f>
        <v/>
      </c>
      <c r="EO570" s="14" t="str">
        <f t="shared" ref="EO570" ca="1" si="10692">IF(EM570,F570,"")</f>
        <v/>
      </c>
      <c r="EP570" s="14" t="str">
        <f t="shared" ref="EP570" ca="1" si="10693">EC570</f>
        <v/>
      </c>
      <c r="EQ570" s="14" t="str">
        <f t="shared" ref="EQ570" ca="1" si="10694">DF570</f>
        <v/>
      </c>
    </row>
    <row r="571" spans="2:147" s="14" customFormat="1">
      <c r="B571" s="14" t="str">
        <f t="shared" ref="B571" ca="1" si="10695">DF571</f>
        <v/>
      </c>
      <c r="C571" s="14">
        <f t="shared" ref="C571" ca="1" si="10696">IF(OFFSET(B571,-1,COLUMN(VariableExists)-2),OFFSET(B571,-1,1)+1,OFFSET(B571,-1,1))</f>
        <v>539</v>
      </c>
      <c r="D571" s="14">
        <f t="shared" ref="D571" si="10697">ROW(A571)-2</f>
        <v>569</v>
      </c>
      <c r="E571" s="14" t="str">
        <f t="shared" ref="E571" ca="1" si="10698">IF(OR(G571="",ROW(G571)=2),"",IF(Z571&gt;0,"S",IF(AX571,IF(J571=2,"D","N"),"I")))</f>
        <v>D</v>
      </c>
      <c r="F571" s="14" t="str">
        <f t="shared" ref="F571" ca="1" si="10699">IF(H571,O571,"")</f>
        <v>q_154d_4</v>
      </c>
      <c r="G571" s="14" t="str">
        <f t="shared" ref="G571" ca="1" si="10700">IF(H571,P571,"")</f>
        <v>Did specialist 4 made diagnosis</v>
      </c>
      <c r="H571" s="14" t="b">
        <f t="shared" ref="H571" ca="1" si="10701">IF(INDIRECT(ADDRESS(2,D571+1,,,_sheetname_dataframe))="",FALSE,MID(INDIRECT(ADDRESS(2,D571+1,,,_sheetname_dataframe)),1,1)&lt;&gt;".")</f>
        <v>1</v>
      </c>
      <c r="I571" s="14" t="str">
        <f ca="1">IF($H571,ADDRESS(3,(D571+1)*2-1,4,,"["&amp;wew!$G$7&amp;"]"&amp;_sheetname_labels)&amp;":"&amp;ADDRESS(2+ster!$B$20,(D571+1)*2-1,4),"")</f>
        <v>[DBTemplate.xlsm]labels!AQU3:AQU61</v>
      </c>
      <c r="J571" s="14">
        <f t="array" aca="1" ref="J571" ca="1">IF(H571,MAX(0,MAX(IF(INDIRECT(I571)&lt;&gt;"",ROW(INDIRECT(I571)),""))-2),"")</f>
        <v>2</v>
      </c>
      <c r="K571" s="14" t="str">
        <f ca="1">IF($H571,IF($J571&gt;0,ADDRESS(3,(D571+1)*2-1,4,,"["&amp;wew!$G$7&amp;"]"&amp;_sheetname_labels)&amp;":"&amp;ADDRESS(2+J571,(D571+1)*2-1,4),""),"")</f>
        <v>[DBTemplate.xlsm]labels!AQU3:AQU4</v>
      </c>
      <c r="L571" s="14" t="str">
        <f ca="1">IF($H571,IF($J571&gt;0,ADDRESS(3,(D571+1)*2,4,,"["&amp;wew!$G$7&amp;"]"&amp;_sheetname_labels)&amp;":"&amp;ADDRESS(2+J571,(D571+1)*2,4),""),"")</f>
        <v>[DBTemplate.xlsm]labels!AQV3:AQV4</v>
      </c>
      <c r="M571" s="14">
        <f t="shared" ref="M571" ca="1" si="10702">IF($H571,IF(J571&gt;0,COUNTA(INDIRECT(K571))-COUNT(INDIRECT(K571)),0),"")</f>
        <v>0</v>
      </c>
      <c r="N571" s="14">
        <f t="shared" ref="N571" ca="1" si="10703">IF(H571,J571-M571,"")</f>
        <v>2</v>
      </c>
      <c r="O571" s="14" t="str">
        <f t="shared" ref="O571" ca="1" si="10704">IF(INDIRECT(ADDRESS(2,D571+1,,,_sheetname_dataframe))="","",INDIRECT(ADDRESS(2,D571+1,,,_sheetname_dataframe)))</f>
        <v>q_154d_4</v>
      </c>
      <c r="P571" s="14" t="str">
        <f t="shared" ref="P571" ca="1" si="10705">IF(H571,IF(INDIRECT(ADDRESS(1,D571+1,,,_sheetname_dataframe))="","",INDIRECT(ADDRESS(1,D571+1,,,_sheetname_dataframe))),"")</f>
        <v>Did specialist 4 made diagnosis</v>
      </c>
      <c r="Q571" s="14" t="str">
        <f ca="1">IF($BP571,ADDRESS(3,D571+1,4,,"["&amp;wew!$G$7&amp;"]"&amp;_sheetname_dataframe)&amp;":"&amp;ADDRESS(2+ster!$C$14,D571+1,4),"")</f>
        <v>[DBTemplate.xlsm]data_frame!UX3:UX3</v>
      </c>
      <c r="R571" s="14" t="str">
        <f>IF($BP571,IF(MID(_xll.FORMULATEXT(INDEX(INDIRECT(Q571),1)),1,1)="=", _xll.FORMULATEXT(INDEX(INDIRECT(Q571),1),2,TRUE),""),"")</f>
        <v/>
      </c>
      <c r="S571" s="14">
        <f t="array" aca="1" ref="S571" ca="1">IF(H571,SUM(IF((IFERROR(INDIRECT(Q571)&lt;&gt;"",FALSE))*(INDIRECT(ster!$D$14)&lt;&gt;""),1,0)),"")</f>
        <v>0</v>
      </c>
      <c r="T571" s="14">
        <f t="array" aca="1" ref="T571" ca="1">IF(H571,IF(M571&gt;0,SUM(IFERROR(1*(MATCH(INDIRECT(Q571),INDIRECT(K571),0)&gt;0),0)*(INDIRECT(ster!$D$14)&lt;&gt;"")*NOT(ISNUMBER(INDIRECT(Q571)))),0),"")</f>
        <v>0</v>
      </c>
      <c r="U571" s="14">
        <f t="array" aca="1" ref="U571" ca="1">IF(H571,SUM((IFERROR(INDIRECT(Q571)="",FALSE))*(INDIRECT(ster!$D$14)&lt;&gt;"")),"")</f>
        <v>1</v>
      </c>
      <c r="V571" s="14">
        <f t="array" aca="1" ref="V571" ca="1">IF(H571,SUM((IFERROR(INDIRECT(Q571)="#ąś",TRUE))*(INDIRECT(ster!$D$14)&lt;&gt;"")),"")</f>
        <v>0</v>
      </c>
      <c r="W571" s="14">
        <f t="array" aca="1" ref="W571" ca="1">IF(H571,SUM(ISNUMBER(INDIRECT(Q571))*(INDIRECT(ster!$D$14)&lt;&gt;"")),"")</f>
        <v>0</v>
      </c>
      <c r="X571" s="14" t="str">
        <f t="array" aca="1" ref="X571" ca="1">IF(AND(H571,W571&gt;0),IF(wew!$B$3,MIN(IF((INDIRECT(ster!$D$14)&lt;&gt;"")*IFERROR(INDIRECT($Q571)&lt;&gt;"",FALSE),IFERROR(INDIRECT($Q571),"X"),"X")),"&lt;włącz podświetlanie wartości&gt;"),"—")</f>
        <v>—</v>
      </c>
      <c r="Y571" s="14" t="str">
        <f t="array" aca="1" ref="Y571" ca="1">IF(AND(H571,W571&gt;0),IF(wew!$B$3,MAX(IF((INDIRECT(ster!$D$14)&lt;&gt;"")*IFERROR(INDIRECT($Q571)&lt;&gt;"",FALSE),IFERROR(INDIRECT($Q571),"X"),"X")),"&lt;włącz podświetlanie wartości&gt;"),"—")</f>
        <v>—</v>
      </c>
      <c r="Z571" s="14">
        <f t="shared" ref="Z571" ca="1" si="10706">IF(H571,S571-T571-W571,"")</f>
        <v>0</v>
      </c>
      <c r="AA571" s="12" t="str">
        <f t="shared" ref="AA571" ca="1" si="10707">IF(H571,IF(S571&gt;0,W571/(S571),"—"),"")</f>
        <v>—</v>
      </c>
      <c r="AB571" s="17">
        <f t="array" aca="1" ref="AB571" ca="1">IF(H571,IF(W571&gt;0,SUM((INDIRECT(ster!$D$14)&lt;&gt;"")*IFERROR((INDIRECT(Q571)&lt;&gt;"")*(INDIRECT(Q571)=INT(INDIRECT(Q571))),0)),0),"")</f>
        <v>0</v>
      </c>
      <c r="AC571" s="17">
        <f t="array" aca="1" ref="AC571" ca="1">IF(H571,W571-AB571,"")</f>
        <v>0</v>
      </c>
      <c r="AD571" s="17">
        <f t="shared" ref="AD571" ca="1" si="10708">IF($H571,IF(AC571&lt;&gt;"",IF(AC571=0,1,IF(AC571/W571&lt;0.15,2,3)),0),"")</f>
        <v>1</v>
      </c>
      <c r="AE571" s="17" t="b">
        <f t="shared" ref="AE571" ca="1" si="10709">IF(H571,OFFSET(O571,1,0)=".validation",FALSE)</f>
        <v>0</v>
      </c>
      <c r="AF571" s="17" t="str">
        <f ca="1">IF(AE571,IF($H571,ADDRESS(3,D571+2,4,,"["&amp;wew!$G$7&amp;"]"&amp;_sheetname_dataframe)&amp;":"&amp;ADDRESS(2+ster!$C$14,D571+2,4),""),"")</f>
        <v/>
      </c>
      <c r="AG571" s="17" t="str">
        <f t="shared" ref="AG571" ca="1" si="10710">IF(AE571,IF($H571,IF(INDIRECT(ADDRESS(1,D571+2,,,_sheetname_dataframe))="","",INDIRECT(ADDRESS(1,D571+2,,,_sheetname_dataframe))),""),"")</f>
        <v/>
      </c>
      <c r="AH571" s="17" t="b">
        <f t="shared" ref="AH571" ca="1" si="10711">IF(H571,AND(AE571,OFFSET(O571,2,0)=".validation"),FALSE)</f>
        <v>0</v>
      </c>
      <c r="AI571" s="17" t="str">
        <f ca="1">IF(AH571,IF($H571,ADDRESS(3,D571+3,4,,"["&amp;wew!$G$7&amp;"]"&amp;_sheetname_dataframe)&amp;":"&amp;ADDRESS(2+ster!$C$14,D571+3,4),""),"")</f>
        <v/>
      </c>
      <c r="AJ571" s="17" t="str">
        <f t="shared" ref="AJ571" ca="1" si="10712">IF(AH571,IF($H571,IF(INDIRECT(ADDRESS(1,D571+3,,,_sheetname_dataframe))="","",INDIRECT(ADDRESS(1,D571+3,,,_sheetname_dataframe))),""),"")</f>
        <v/>
      </c>
      <c r="AK571" s="17" t="b">
        <f t="shared" ref="AK571" ca="1" si="10713">IF(H571,OR(AQ571,AD571=2),"")</f>
        <v>0</v>
      </c>
      <c r="AL571" s="17" t="b">
        <f t="shared" ref="AL571" ca="1" si="10714">IF($H571,IF(BV571&lt;&gt;"",IF(OR(BM571="F",BM571="L",BM571="I",BM571="D"),BV571&lt;&gt;0)),"")</f>
        <v>0</v>
      </c>
      <c r="AM571" s="17" t="b">
        <f t="shared" ref="AM571" ca="1" si="10715">IF($H571,AND(NOT(AL571),OR(IF(BW571&lt;&gt;"",IF(OR(BM571="F",BM571="L"),BW571&lt;&gt;0)),BM571="I",BM571="N",BM571="D")),"")</f>
        <v>0</v>
      </c>
      <c r="AN571" s="17">
        <f t="shared" ref="AN571" ca="1" si="10716">IF(COUNTA(INDIRECT(Q571))=0,0, IF(AND(AO571&lt;&gt;"",X571&lt;AO571),1,IF(AND(AP571&lt;&gt;"",Y571&gt;AP571),1,IF(AND(AQ571,AC571&gt;0),2,0))))</f>
        <v>0</v>
      </c>
      <c r="AO571" s="24" t="str">
        <f t="shared" ref="AO571" ca="1" si="10717">IF($H571,IF(BY571&lt;&gt;"",IF(ISNUMBER(BY571),BY571,""),""),"")</f>
        <v/>
      </c>
      <c r="AP571" s="24" t="str">
        <f t="shared" ref="AP571" ca="1" si="10718">IF($H571,IF(BZ571&lt;&gt;"",IF(ISNUMBER(BZ571),BZ571,""),""),"")</f>
        <v/>
      </c>
      <c r="AQ571" s="17" t="b">
        <f t="shared" ref="AQ571" ca="1" si="10719">IF(H571,IF(CA571&lt;&gt;"",CA571&lt;&gt;0,FALSE),"")</f>
        <v>0</v>
      </c>
      <c r="AR571" s="17" t="b">
        <f t="shared" ref="AR571" ca="1" si="10720">IF(H571,IF(N571&gt;0,IF(BQ571&lt;&gt;"",BQ571&lt;&gt;0,FALSE),FALSE),"")</f>
        <v>0</v>
      </c>
      <c r="AS571" s="17" t="b">
        <f t="shared" ref="AS571" ca="1" si="10721">IF(H571,IF(BR571&lt;&gt;"",BR571&lt;&gt;0,FALSE),"")</f>
        <v>0</v>
      </c>
      <c r="AT571" s="17" t="b">
        <f t="shared" ref="AT571" ca="1" si="10722">IF(H571,IF(N571&gt;0,FALSE,IF(BU571&lt;&gt;"",MATCH(BU571,DataType,0)=1,FALSE)),"")</f>
        <v>0</v>
      </c>
      <c r="AU571" s="17" t="b">
        <f t="shared" ref="AU571" ca="1" si="10723">IF(H571,IF(N571&gt;0,TRUE,IF(BU571&lt;&gt;"",MATCH(BU571,DataType,0)=2,FALSE)),"")</f>
        <v>1</v>
      </c>
      <c r="AV571" s="17" t="b">
        <f t="shared" ref="AV571" ca="1" si="10724">IF(H571,IF(N571&gt;0,FALSE,IF(BU571&lt;&gt;"",MATCH(BU571,DataType,0)=3,FALSE)),"")</f>
        <v>0</v>
      </c>
      <c r="AW571" s="17" t="b">
        <f t="shared" ref="AW571" ca="1" si="10725">IF(H571,IF(W571&gt;0,Z571=0,FALSE),"")</f>
        <v>0</v>
      </c>
      <c r="AX571" s="14" t="b">
        <f t="array" aca="1" ref="AX571" ca="1">IF(H571,N571&gt;0,"")</f>
        <v>1</v>
      </c>
      <c r="AY571" s="17" t="str">
        <f t="shared" ref="AY571" ca="1" si="10726">IF(H571,IF(N571&gt;0,ADDRESS(ROW(VariablesOrigin)+1,COLUMN(VariablesOrigin)+1,4) &amp; ":" &amp; ADDRESS(ROW(VariablesOrigin)+N571,COLUMN(VariablesOrigin)+1,4),""),"")</f>
        <v>C3:C4</v>
      </c>
      <c r="AZ571" s="17" t="b">
        <f t="array" aca="1" ref="AZ571" ca="1">IF(AY571&lt;&gt;"",SUM(1*ISERROR(MATCH(INDIRECT(AY571),INDIRECT(K571),0)))=0,"")</f>
        <v>1</v>
      </c>
      <c r="BA571" s="17" t="b">
        <f t="shared" ref="BA571" ca="1" si="10727">IF(H571,BU571="",FALSE)</f>
        <v>1</v>
      </c>
      <c r="BB571" s="17" t="b">
        <v>0</v>
      </c>
      <c r="BC571" s="17" t="b">
        <f t="shared" ref="BC571" ca="1" si="10728">IF(BA571,IF(N571&gt;0,AND(AZ571,Z571=0),FALSE),"")</f>
        <v>1</v>
      </c>
      <c r="BD571" s="17" t="b">
        <f t="shared" ref="BD571" ca="1" si="10729">IF(BA571,IF(N571&gt;0,AND(NOT(AZ571),Z571=0),FALSE),"")</f>
        <v>0</v>
      </c>
      <c r="BE571" s="17" t="b">
        <f t="shared" ref="BE571" ca="1" si="10730">IF(BA571,IF(AND(AW571,NOT(BB571),NOT(BC571),NOT(BD571)),AND(Z571=0,AC571=0),FALSE),"")</f>
        <v>0</v>
      </c>
      <c r="BF571" s="17" t="b">
        <f t="shared" ref="BF571" ca="1" si="10731">IF(BA571,IF(AND(AW571,NOT(BB571),NOT(BC571),NOT(BD571)),AND(Z571=0,OR(AC571&gt;0)),FALSE),"")</f>
        <v>0</v>
      </c>
      <c r="BG571" s="17" t="b">
        <f t="shared" ref="BG571" ca="1" si="10732">IF(BA571,IF(OR(BB571:BF571),FALSE,IF(Z571=0,FALSE,Z571&gt;0)),"")</f>
        <v>0</v>
      </c>
      <c r="BH571" s="17" t="b">
        <f t="shared" ref="BH571" ca="1" si="10733">IF(BA571,COUNTIF(BB571:BG571,TRUE)=1,"")</f>
        <v>1</v>
      </c>
      <c r="BI571" s="17">
        <f t="shared" ref="BI571" ca="1" si="10734">IF(BA571,IFERROR(MATCH(TRUE,BB571:BG571,0),7),"")</f>
        <v>2</v>
      </c>
      <c r="BJ571" s="17" t="b">
        <f t="shared" ref="BJ571" ca="1" si="10735">DF571&lt;&gt;""</f>
        <v>0</v>
      </c>
      <c r="BK571" s="17" t="str">
        <f t="shared" ref="BK571" ca="1" si="10736">IF(H571,IF(AND(NOT(BA571),AU571),AC571=0,""),"")</f>
        <v/>
      </c>
      <c r="BL571" s="17" t="str">
        <f t="shared" ref="BL571" ca="1" si="10737">IF(H571,IF(AND(NOT(BA571),AU571),AC571&gt;0,""),"")</f>
        <v/>
      </c>
      <c r="BM571" s="17" t="str">
        <f t="shared" ref="BM571" ca="1" si="10738">IF(H571,IF(BA571,CHOOSE(BI571,"0","F","L","I","N",IF(AA571&gt;0.5,"N","S"),"0"),CHOOSE(MATCH(BU571,DataType,0),"S",IF(BK571,"I","N"),"D"  )),"")</f>
        <v>F</v>
      </c>
      <c r="BN571" s="17" t="str">
        <f t="shared" ref="BN571" ca="1" si="10739">IF(H571,IF(BJ571,"E",IF(BA571,CHOOSE(BI571,"0","F","L","I","N","S","0"),CHOOSE(MATCH(BU571,DataType,0),"S",IF(BK571,"I","N"),"D"  ))),"")</f>
        <v>F</v>
      </c>
      <c r="BO571" s="17" t="str">
        <f t="shared" ref="BO571" ca="1" si="10740">IF($H571,IF(BM571="0","",IF(AND(AR571,N571=2),"D",IF(BM571="S","N",IF(AL571,"O",IF(AM571,"I","N"))))),"")</f>
        <v>N</v>
      </c>
      <c r="BP571" s="14" t="b">
        <f t="shared" ref="BP571" ca="1" si="10741">INDIRECT(ADDRESS(2,ROW(A571)-1,,,_sheetname_dataframe))&lt;&gt;""</f>
        <v>1</v>
      </c>
      <c r="BQ571" s="35"/>
      <c r="BX571" s="16"/>
      <c r="BY571" s="16"/>
      <c r="BZ571" s="16"/>
      <c r="CA571" s="16"/>
      <c r="CB571" s="16"/>
      <c r="CC571" s="16"/>
      <c r="CD571" s="16"/>
      <c r="CE571" s="16"/>
      <c r="CF571" s="16"/>
      <c r="CN571" s="14">
        <f ca="1">IF(H571,IFERROR(IsVariableNameLegal(O571),0),0)</f>
        <v>0</v>
      </c>
      <c r="CO571" s="14" t="str">
        <f t="array" aca="1" ref="CO571" ca="1">IF(H571,IF(COUNTIF(INDIRECT(wew!$C$13),O571)&gt;1,TRIM(SUBSTITUTE(_xll.MCONCAT(IF((INDIRECT(wew!$C$13)=O571)*(COLUMN(INDIRECT(wew!$C$13))&lt;&gt;D571+1),-1+COLUMN(INDIRECT(wew!$C$13)),"")," "),"  "," ")),""),"")</f>
        <v/>
      </c>
      <c r="CP571" s="14" t="str">
        <f t="array" aca="1" ref="CP571" ca="1">IF(P571&lt;&gt;"",IF(LEN(P571)&gt;150,1,""),"")</f>
        <v/>
      </c>
      <c r="CQ571" s="14" t="str">
        <f t="array" aca="1" ref="CQ571" ca="1">IF(AND(H571,NOT(ster!$J$3)),IF(COUNTIF(INDIRECT(wew!$C$15),P571)&gt;1,TRIM(SUBSTITUTE(_xll.MCONCAT(IF((INDIRECT(wew!$C$15)=P571)*(COLUMN(INDIRECT(wew!$C$15))&lt;&gt;D571+1),-1+COLUMN(INDIRECT(wew!$C$15)),"")," "),"  "," ")),""),"")</f>
        <v/>
      </c>
      <c r="CR571" s="14" t="str">
        <f t="array" aca="1" ref="CR571" ca="1">IF(H571,IF(AND(W571&gt;0,AO571&lt;&gt;""),TRIM(SUBSTITUTE(_xll.MCONCAT(IFERROR(IF(ISNUMBER(INDIRECT(Q571)),IF((INDIRECT(ster!$D$14)&lt;&gt;"")*(INDIRECT(Q571)&lt;AO571),INDIRECT(ster!$D$14) &amp; ": " &amp;  SUBSTITUTE(IF( AV571,IFERROR(TEXT(INDIRECT(Q571),"rrrr-mm-dd") &amp;" (" &amp; INDIRECT(Q571) &amp;")",INDIRECT(Q571)),INDIRECT(Q571))," "," "),""),""),"")," "),"  "," ")),""),"")</f>
        <v/>
      </c>
      <c r="CS571" s="14" t="str">
        <f t="array" aca="1" ref="CS571" ca="1">IF(H571,IF(AND(W571&gt;0,AP571&lt;&gt;""),TRIM(SUBSTITUTE(_xll.MCONCAT(IFERROR(IF(ISNUMBER(INDIRECT(Q571)),IF((INDIRECT(ster!$D$14)&lt;&gt;"")*(INDIRECT(Q571)&gt;AP571),INDIRECT(ster!$D$14) &amp; ": " &amp;  SUBSTITUTE(IF( AV571,IFERROR(TEXT(INDIRECT(Q571),"rrrr-mm-dd")&amp;" (" &amp; INDIRECT(Q571) &amp;")",INDIRECT(Q571)),INDIRECT(Q571))," "," "),""),""),"")," "),"  "," ")),""),"")</f>
        <v/>
      </c>
      <c r="CT571" s="14" t="str">
        <f t="array" aca="1" ref="CT571" ca="1">IF(H571,IF(AND(N571&gt;0,AR571),TRIM(SUBSTITUTE(_xll.MCONCAT(IFERROR(IF(ISNUMBER(INDIRECT(Q571)),IF((INDIRECT(ster!$D$14)&lt;&gt;"")*(IFERROR(0*(MATCH(INDIRECT(Q571),INDIRECT(K571),0)&gt;0),1)),INDIRECT(ster!$D$14) &amp; ": " &amp;  SUBSTITUTE(IF( AV571,IFERROR(TEXT(INDIRECT(Q571),"rrrr-mm-dd")&amp;" (" &amp; INDIRECT(Q571) &amp;")",INDIRECT(Q571)),INDIRECT(Q571))," "," "),""),""),"")," "),"  "," ")),""),"")</f>
        <v/>
      </c>
      <c r="CU571" s="14" t="str">
        <f t="array" aca="1" ref="CU571" ca="1">IF(H571,IF(AND(V571&gt;0),TRIM(SUBSTITUTE(_xll.MCONCAT(IF((INDIRECT(ster!$D$14)&lt;&gt;"")*(IFERROR(0*(INDIRECT(Q571)&lt;&gt;""),1)),INDIRECT(ster!$D$14),"")," "),"  "," ")),""),"")</f>
        <v/>
      </c>
      <c r="CV571" s="14" t="str">
        <f t="array" aca="1" ref="CV571" ca="1">IF(H571,IF(AS571,
TRIM(SUBSTITUTE(_xll.MCONCAT(IF(
   (INDIRECT(ster!$D$14)&lt;&gt;"")*
   ((INDIRECT(Q571)="")+
      NOT(ISNUMBER(INDIRECT(Q571)))*
      NOT(ISERROR(MATCH(INDIRECT(Q571),INDIRECT(K571),0)))
    ),
      INDIRECT(ster!$D$14),
   "")," "),"  "," ")),
""),"")</f>
        <v/>
      </c>
      <c r="CW571" s="14" t="str">
        <f t="array" aca="1" ref="CW571" ca="1">IF(H571,IF(AND(AQ571),TRIM(SUBSTITUTE(_xll.MCONCAT(IFERROR(IF(ISNUMBER(INDIRECT(Q571)),IF((INDIRECT(ster!$D$14)&lt;&gt;"")*(INDIRECT(Q571)&lt;&gt;INT(INDIRECT(Q571))),INDIRECT(ster!$D$14) &amp; ": " &amp; INDIRECT(Q571),""),""),"")," "),"  "," ")),""),"")</f>
        <v/>
      </c>
      <c r="CX571" s="14" t="str">
        <f t="array" aca="1" ref="CX571" ca="1">IF(H571,IF(OR(AU571,AV571),TRIM(SUBSTITUTE(_xll.MCONCAT(IF((INDIRECT(ster!$D$14)&lt;&gt;"")*NOT(ISNUMBER(INDIRECT(Q571))),IF(ISERROR(MATCH(INDIRECT(Q571),INDIRECT(K571),0)),IFERROR(IF(INDIRECT(Q571)&lt;&gt;"",INDIRECT(ster!$D$14) &amp; ": " &amp; SUBSTITUTE(INDIRECT(Q571)," "," "),""),""),""),"")," "),"  "," ")),""),"")</f>
        <v/>
      </c>
      <c r="CY571" s="14" t="str">
        <f t="array" aca="1" ref="CY571" ca="1">IF(H571,IF(AE571,TRIM(SUBSTITUTE(_xll.MCONCAT(IF((INDIRECT(ster!$D$14)&lt;&gt;"")*IFERROR(NOT(INDIRECT(AF571)),FALSE),IF(ISERROR(MATCH(INDIRECT(Q571),INDIRECT(K571),0)),IFERROR(IF(INDIRECT(Q571)&lt;&gt;"",INDIRECT(ster!$D$14)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CZ571" s="14" t="str">
        <f t="array" aca="1" ref="CZ571" ca="1">IF(H571,IF(AH571,TRIM(SUBSTITUTE(_xll.MCONCAT(IF((INDIRECT(ster!$D$14)&lt;&gt;"")*IFERROR(NOT(INDIRECT(AI571)),FALSE),IF(ISERROR(MATCH(INDIRECT(Q571),INDIRECT(K571),0)),IFERROR(IF(INDIRECT(Q571)&lt;&gt;"",INDIRECT(ster!$D$14)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DC571" s="14" t="str">
        <f ca="1">SUBSTITUTE(SUBSTITUTE(SUBSTITUTE(SUBSTITUTE(_xll.MCONCAT(DG571:DS571,"■"),"■■","■"),"■■","■"),"■■","■"),"■■","■")</f>
        <v>■</v>
      </c>
      <c r="DD571" s="14" t="str">
        <f t="shared" ref="DD571" ca="1" si="10742">IF(MID(DC571,1,1)="■",MID(DC571,2,LEN(DC571)),DC571)</f>
        <v/>
      </c>
      <c r="DE571" s="14" t="str">
        <f t="shared" ref="DE571" ca="1" si="10743">IF(DD571&lt;&gt;"",IF(MID(DD571,LEN(DD571),1)="■",MID(DD571,1,LEN(DD571)-1),DD571),"")</f>
        <v/>
      </c>
      <c r="DF571" s="14" t="str">
        <f t="shared" ref="DF571" ca="1" si="10744">IFERROR(IF(DE571&lt;&gt;"",SUBSTITUTE(DE571,"■",". "),""),"##INTERNAL_ERROR")</f>
        <v/>
      </c>
      <c r="DG571" s="14" t="str">
        <f t="shared" ref="DG571" ca="1" si="10745">IF(CN571&lt;&gt;0,"Variable name don't comply with the naming convention","")</f>
        <v/>
      </c>
      <c r="DH571" s="14" t="str">
        <f t="shared" ref="DH571" ca="1" si="10746">IF(CO571&lt;&gt;"","Duplicated name. " &amp; IF(ISERROR(FIND(" ",CO571)),"Duplicate have index " &amp; CO571, "Duplicates have indices: "&amp;SUBSTITUTE(CO571," ",", ")),"")</f>
        <v/>
      </c>
      <c r="DI571" s="14" t="str">
        <f t="shared" ref="DI571" ca="1" si="10747">IF(CP571&lt;&gt;"","Variable label exceed length 150","")</f>
        <v/>
      </c>
      <c r="DJ571" s="14" t="str">
        <f t="shared" ref="DJ571" ca="1" si="10748">IF(CQ571&lt;&gt;"","Duplicated variable label. " &amp; IF(ISERROR(FIND(" ",CQ571)),"Duplicate have index " &amp; CQ571, "Duplicates have indices: "&amp;SUBSTITUTE(CQ571," ",", ")),"")</f>
        <v/>
      </c>
      <c r="DK571" s="14" t="str">
        <f t="shared" ref="DK571" ca="1" si="10749">IF(CR571&lt;&gt;"","The following cases have values below declared theorethical min: " &amp;SUBSTITUTE(CR571," ",", "),"")</f>
        <v/>
      </c>
      <c r="DL571" s="14" t="str">
        <f t="shared" ref="DL571" ca="1" si="10750">IF(CS571&lt;&gt;"","The following cases have values above declared theorethical max: " &amp;SUBSTITUTE(CS571," ",", "),"")</f>
        <v/>
      </c>
      <c r="DM571" s="14" t="str">
        <f t="shared" ref="DM571" ca="1" si="10751">IF(CT571&lt;&gt;"","There are some cases with values not explicitly declared in the labels dictionary: " &amp;SUBSTITUTE(CT571," ",", "),"")</f>
        <v/>
      </c>
      <c r="DN571" s="14" t="str">
        <f t="array" aca="1" ref="DN571" ca="1">IF(CU571&lt;&gt;"","There are errors in the entered values in the following cases: " &amp;SUBSTITUTE(CU571," ",", "),"")</f>
        <v/>
      </c>
      <c r="DO571" s="14" t="str">
        <f t="shared" ref="DO571" ca="1" si="10752">IF(CV571&lt;&gt;"","The following records are missing in this required field: " &amp;SUBSTITUTE(CV571," ",", "),"")</f>
        <v/>
      </c>
      <c r="DP571" s="14" t="str">
        <f t="shared" ref="DP571" ca="1" si="10753">IF(CW571&lt;&gt;"","The following cases have non-integer values: " &amp;SUBSTITUTE(CW571," ",", "),"")</f>
        <v/>
      </c>
      <c r="DQ571" s="14" t="str">
        <f t="shared" ref="DQ571" ca="1" si="10754">IF(CX571&lt;&gt;"","The following cases are non-numeric: " &amp;SUBSTITUTE(CX571," ",", "),"")</f>
        <v/>
      </c>
      <c r="DR571" s="14" t="str">
        <f t="shared" ref="DR571" ca="1" si="10755">IF(CY571&lt;&gt;"","In the following cases " &amp; P571 &amp; " " &amp; LOWER(MID(AG571,1,1)) &amp; MID(AG571,2,LEN(AG571)) &amp; ": " &amp;SUBSTITUTE(CY571," ",", "),"")</f>
        <v/>
      </c>
      <c r="DS571" s="14" t="str">
        <f t="shared" ref="DS571" ca="1" si="10756">IF(CZ571&lt;&gt;"","In the following cases " &amp; P571 &amp; " " &amp; LOWER(MID(AJ571,1,1)) &amp; MID(AJ571,2,LEN(AJ571)) &amp; ": " &amp;SUBSTITUTE(CZ571," ",", "),"")</f>
        <v/>
      </c>
      <c r="DZ571" s="14" t="b">
        <f t="shared" ref="DZ571" ca="1" si="10757">OR(ED571&lt;&gt;"",EF571&lt;&gt;"",EG571&lt;&gt;"")</f>
        <v>0</v>
      </c>
      <c r="EA571" s="14" t="str">
        <f t="shared" ref="EA571" ca="1" si="10758">IF(EB571&lt;&gt;"",G571 &amp; " (" &amp; F571 &amp; ")","")</f>
        <v>Did specialist 4 made diagnosis (q_154d_4)</v>
      </c>
      <c r="EB571" s="14" t="str">
        <f t="shared" ref="EB571" ca="1" si="10759">IF(EE571&lt;&gt;"",EE571&amp;IF(ED571&lt;&gt;""," and "&amp;ED571,""),UPPER(MID(ED571,1,1)&amp;MID(ED571,2,LEN(ED571))))&amp; IF(OR(EF571&lt;&gt;"",EG571&lt;&gt;"")," and "&amp;IF(EF571&lt;&gt;"",LOWER(MID(EF571,1,1) &amp; MID(EF571,2,LEN(EF571))),"")&amp; IF(AND(EF571 &lt;&gt;"",EG571&lt;&gt;"")," and ","") &amp; IF(EG571&lt;&gt;"",LOWER(MID(EG571,1,1) &amp; MID(EG571,2,LEN(EG571))),""),"") &amp; IF(OR(EE571&lt;&gt;"",ED571&lt;&gt;"",EF571&lt;&gt;"",EG571&lt;&gt;""), ". ","")</f>
        <v xml:space="preserve">Values must be numeric. </v>
      </c>
      <c r="EC571" s="14" t="str">
        <f t="shared" ref="EC571" ca="1" si="10760">IF(EB571&lt;&gt;"",G571 &amp; " (" &amp; F571 &amp; "): " &amp; EB571,"")</f>
        <v xml:space="preserve">Did specialist 4 made diagnosis (q_154d_4): Values must be numeric. </v>
      </c>
      <c r="ED571" s="14" t="str">
        <f t="shared" ref="ED571" ca="1" si="10761">IF(H571,IF(W571&gt;0,IF(AND(AO571&lt;&gt;"",AP571&lt;&gt;""),"each value must be between " &amp; IF( AV571,IFERROR(TEXT(AO571,"rrrr-mm-dd") &amp;" (" &amp; AO571 &amp;")",AO571),AO571) &amp; " and " &amp; IF( AV571,IFERROR(TEXT(AP571,"rrrr-mm-dd") &amp;" (" &amp; AP571 &amp;")",AP571),AP571),IF(AO571&lt;&gt;"","each value must be above " &amp; IF( AV571,IFERROR(TEXT(AO571,"rrrr-mm-dd") &amp;" (" &amp; AO571 &amp;")",AO571),AO571), IF(AP571&lt;&gt;"","each value must be below " &amp; IF( AV571,IFERROR(TEXT(AP571,"rrrr-mm-dd") &amp;" (" &amp; AP571 &amp;")",AP571),AP571),""))),""),"")</f>
        <v/>
      </c>
      <c r="EE571" s="14" t="str">
        <f t="shared" ref="EE571" ca="1" si="10762">IF(H571,IF(OR(AQ571,AU571,AV571,AS571,AR571),
   "Values must be" &amp;
   IF(AR571," limited to predefinied list", IF(AQ571, " integers",IF(OR(AU571,AV571)," numeric",""))) &amp;
   IF(AS571,IF(OR(AR571,AQ571,AU571,AV571), " and ","") &amp; "non-missing",""),
""),"")</f>
        <v>Values must be numeric</v>
      </c>
      <c r="EF571" s="14" t="str">
        <f t="shared" ref="EF571" ca="1" si="10763">IF($H571,AG571,"")</f>
        <v/>
      </c>
      <c r="EG571" s="14" t="str">
        <f t="shared" ref="EG571" ca="1" si="10764">IF($H571,AJ571,"")</f>
        <v/>
      </c>
      <c r="EM571" s="14" t="b">
        <f t="shared" ref="EM571" ca="1" si="10765">OR(EC571&lt;&gt;"",DF571&lt;&gt;"")</f>
        <v>1</v>
      </c>
      <c r="EN571" s="14">
        <f t="shared" ref="EN571" ca="1" si="10766">IF(EM571,C571,"")</f>
        <v>539</v>
      </c>
      <c r="EO571" s="14" t="str">
        <f t="shared" ref="EO571" ca="1" si="10767">IF(EM571,F571,"")</f>
        <v>q_154d_4</v>
      </c>
      <c r="EP571" s="14" t="str">
        <f t="shared" ref="EP571" ca="1" si="10768">EC571</f>
        <v xml:space="preserve">Did specialist 4 made diagnosis (q_154d_4): Values must be numeric. </v>
      </c>
      <c r="EQ571" s="14" t="str">
        <f t="shared" ref="EQ571" ca="1" si="10769">DF571</f>
        <v/>
      </c>
    </row>
    <row r="572" spans="2:147" s="14" customFormat="1">
      <c r="B572" s="14" t="str">
        <f t="shared" ref="B572" ca="1" si="10770">DF572</f>
        <v/>
      </c>
      <c r="C572" s="14">
        <f t="shared" ref="C572" ca="1" si="10771">IF(OFFSET(B572,-1,COLUMN(VariableExists)-2),OFFSET(B572,-1,1)+1,OFFSET(B572,-1,1))</f>
        <v>540</v>
      </c>
      <c r="D572" s="14">
        <f t="shared" ref="D572" si="10772">ROW(A572)-2</f>
        <v>570</v>
      </c>
      <c r="E572" s="14" t="str">
        <f t="shared" ref="E572" ca="1" si="10773">IF(OR(G572="",ROW(G572)=2),"",IF(Z572&gt;0,"S",IF(AX572,IF(J572=2,"D","N"),"I")))</f>
        <v>I</v>
      </c>
      <c r="F572" s="14" t="str">
        <f t="shared" ref="F572" ca="1" si="10774">IF(H572,O572,"")</f>
        <v>q_154a_5</v>
      </c>
      <c r="G572" s="14" t="str">
        <f t="shared" ref="G572" ca="1" si="10775">IF(H572,P572,"")</f>
        <v>Order of specialist 5 that observed the patient</v>
      </c>
      <c r="H572" s="14" t="b">
        <f t="shared" ref="H572" ca="1" si="10776">IF(INDIRECT(ADDRESS(2,D572+1,,,_sheetname_dataframe))="",FALSE,MID(INDIRECT(ADDRESS(2,D572+1,,,_sheetname_dataframe)),1,1)&lt;&gt;".")</f>
        <v>1</v>
      </c>
      <c r="I572" s="14" t="str">
        <f ca="1">IF($H572,ADDRESS(3,(D572+1)*2-1,4,,"["&amp;wew!$G$7&amp;"]"&amp;_sheetname_labels)&amp;":"&amp;ADDRESS(2+ster!$B$20,(D572+1)*2-1,4),"")</f>
        <v>[DBTemplate.xlsm]labels!AQW3:AQW61</v>
      </c>
      <c r="J572" s="14">
        <f t="array" aca="1" ref="J572" ca="1">IF(H572,MAX(0,MAX(IF(INDIRECT(I572)&lt;&gt;"",ROW(INDIRECT(I572)),""))-2),"")</f>
        <v>0</v>
      </c>
      <c r="K572" s="14" t="str">
        <f ca="1">IF($H572,IF($J572&gt;0,ADDRESS(3,(D572+1)*2-1,4,,"["&amp;wew!$G$7&amp;"]"&amp;_sheetname_labels)&amp;":"&amp;ADDRESS(2+J572,(D572+1)*2-1,4),""),"")</f>
        <v/>
      </c>
      <c r="L572" s="14" t="str">
        <f ca="1">IF($H572,IF($J572&gt;0,ADDRESS(3,(D572+1)*2,4,,"["&amp;wew!$G$7&amp;"]"&amp;_sheetname_labels)&amp;":"&amp;ADDRESS(2+J572,(D572+1)*2,4),""),"")</f>
        <v/>
      </c>
      <c r="M572" s="14">
        <f t="shared" ref="M572" ca="1" si="10777">IF($H572,IF(J572&gt;0,COUNTA(INDIRECT(K572))-COUNT(INDIRECT(K572)),0),"")</f>
        <v>0</v>
      </c>
      <c r="N572" s="14">
        <f t="shared" ref="N572" ca="1" si="10778">IF(H572,J572-M572,"")</f>
        <v>0</v>
      </c>
      <c r="O572" s="14" t="str">
        <f t="shared" ref="O572" ca="1" si="10779">IF(INDIRECT(ADDRESS(2,D572+1,,,_sheetname_dataframe))="","",INDIRECT(ADDRESS(2,D572+1,,,_sheetname_dataframe)))</f>
        <v>q_154a_5</v>
      </c>
      <c r="P572" s="14" t="str">
        <f t="shared" ref="P572" ca="1" si="10780">IF(H572,IF(INDIRECT(ADDRESS(1,D572+1,,,_sheetname_dataframe))="","",INDIRECT(ADDRESS(1,D572+1,,,_sheetname_dataframe))),"")</f>
        <v>Order of specialist 5 that observed the patient</v>
      </c>
      <c r="Q572" s="14" t="str">
        <f ca="1">IF($BP572,ADDRESS(3,D572+1,4,,"["&amp;wew!$G$7&amp;"]"&amp;_sheetname_dataframe)&amp;":"&amp;ADDRESS(2+ster!$C$14,D572+1,4),"")</f>
        <v>[DBTemplate.xlsm]data_frame!UY3:UY3</v>
      </c>
      <c r="R572" s="14" t="str">
        <f>IF($BP572,IF(MID(_xll.FORMULATEXT(INDEX(INDIRECT(Q572),1)),1,1)="=", _xll.FORMULATEXT(INDEX(INDIRECT(Q572),1),2,TRUE),""),"")</f>
        <v/>
      </c>
      <c r="S572" s="14">
        <f t="array" aca="1" ref="S572" ca="1">IF(H572,SUM(IF((IFERROR(INDIRECT(Q572)&lt;&gt;"",FALSE))*(INDIRECT(ster!$D$14)&lt;&gt;""),1,0)),"")</f>
        <v>0</v>
      </c>
      <c r="T572" s="14">
        <f t="array" aca="1" ref="T572" ca="1">IF(H572,IF(M572&gt;0,SUM(IFERROR(1*(MATCH(INDIRECT(Q572),INDIRECT(K572),0)&gt;0),0)*(INDIRECT(ster!$D$14)&lt;&gt;"")*NOT(ISNUMBER(INDIRECT(Q572)))),0),"")</f>
        <v>0</v>
      </c>
      <c r="U572" s="14">
        <f t="array" aca="1" ref="U572" ca="1">IF(H572,SUM((IFERROR(INDIRECT(Q572)="",FALSE))*(INDIRECT(ster!$D$14)&lt;&gt;"")),"")</f>
        <v>1</v>
      </c>
      <c r="V572" s="14">
        <f t="array" aca="1" ref="V572" ca="1">IF(H572,SUM((IFERROR(INDIRECT(Q572)="#ąś",TRUE))*(INDIRECT(ster!$D$14)&lt;&gt;"")),"")</f>
        <v>0</v>
      </c>
      <c r="W572" s="14">
        <f t="array" aca="1" ref="W572" ca="1">IF(H572,SUM(ISNUMBER(INDIRECT(Q572))*(INDIRECT(ster!$D$14)&lt;&gt;"")),"")</f>
        <v>0</v>
      </c>
      <c r="X572" s="14" t="str">
        <f t="array" aca="1" ref="X572" ca="1">IF(AND(H572,W572&gt;0),IF(wew!$B$3,MIN(IF((INDIRECT(ster!$D$14)&lt;&gt;"")*IFERROR(INDIRECT($Q572)&lt;&gt;"",FALSE),IFERROR(INDIRECT($Q572),"X"),"X")),"&lt;włącz podświetlanie wartości&gt;"),"—")</f>
        <v>—</v>
      </c>
      <c r="Y572" s="14" t="str">
        <f t="array" aca="1" ref="Y572" ca="1">IF(AND(H572,W572&gt;0),IF(wew!$B$3,MAX(IF((INDIRECT(ster!$D$14)&lt;&gt;"")*IFERROR(INDIRECT($Q572)&lt;&gt;"",FALSE),IFERROR(INDIRECT($Q572),"X"),"X")),"&lt;włącz podświetlanie wartości&gt;"),"—")</f>
        <v>—</v>
      </c>
      <c r="Z572" s="14">
        <f t="shared" ref="Z572" ca="1" si="10781">IF(H572,S572-T572-W572,"")</f>
        <v>0</v>
      </c>
      <c r="AA572" s="12" t="str">
        <f t="shared" ref="AA572" ca="1" si="10782">IF(H572,IF(S572&gt;0,W572/(S572),"—"),"")</f>
        <v>—</v>
      </c>
      <c r="AB572" s="17">
        <f t="array" aca="1" ref="AB572" ca="1">IF(H572,IF(W572&gt;0,SUM((INDIRECT(ster!$D$14)&lt;&gt;"")*IFERROR((INDIRECT(Q572)&lt;&gt;"")*(INDIRECT(Q572)=INT(INDIRECT(Q572))),0)),0),"")</f>
        <v>0</v>
      </c>
      <c r="AC572" s="17">
        <f t="array" aca="1" ref="AC572" ca="1">IF(H572,W572-AB572,"")</f>
        <v>0</v>
      </c>
      <c r="AD572" s="17">
        <f t="shared" ref="AD572" ca="1" si="10783">IF($H572,IF(AC572&lt;&gt;"",IF(AC572=0,1,IF(AC572/W572&lt;0.15,2,3)),0),"")</f>
        <v>1</v>
      </c>
      <c r="AE572" s="17" t="b">
        <f t="shared" ref="AE572" ca="1" si="10784">IF(H572,OFFSET(O572,1,0)=".validation",FALSE)</f>
        <v>0</v>
      </c>
      <c r="AF572" s="17" t="str">
        <f ca="1">IF(AE572,IF($H572,ADDRESS(3,D572+2,4,,"["&amp;wew!$G$7&amp;"]"&amp;_sheetname_dataframe)&amp;":"&amp;ADDRESS(2+ster!$C$14,D572+2,4),""),"")</f>
        <v/>
      </c>
      <c r="AG572" s="17" t="str">
        <f t="shared" ref="AG572" ca="1" si="10785">IF(AE572,IF($H572,IF(INDIRECT(ADDRESS(1,D572+2,,,_sheetname_dataframe))="","",INDIRECT(ADDRESS(1,D572+2,,,_sheetname_dataframe))),""),"")</f>
        <v/>
      </c>
      <c r="AH572" s="17" t="b">
        <f t="shared" ref="AH572" ca="1" si="10786">IF(H572,AND(AE572,OFFSET(O572,2,0)=".validation"),FALSE)</f>
        <v>0</v>
      </c>
      <c r="AI572" s="17" t="str">
        <f ca="1">IF(AH572,IF($H572,ADDRESS(3,D572+3,4,,"["&amp;wew!$G$7&amp;"]"&amp;_sheetname_dataframe)&amp;":"&amp;ADDRESS(2+ster!$C$14,D572+3,4),""),"")</f>
        <v/>
      </c>
      <c r="AJ572" s="17" t="str">
        <f t="shared" ref="AJ572" ca="1" si="10787">IF(AH572,IF($H572,IF(INDIRECT(ADDRESS(1,D572+3,,,_sheetname_dataframe))="","",INDIRECT(ADDRESS(1,D572+3,,,_sheetname_dataframe))),""),"")</f>
        <v/>
      </c>
      <c r="AK572" s="17" t="b">
        <f t="shared" ref="AK572" ca="1" si="10788">IF(H572,OR(AQ572,AD572=2),"")</f>
        <v>0</v>
      </c>
      <c r="AL572" s="17" t="b">
        <f t="shared" ref="AL572" ca="1" si="10789">IF($H572,IF(BV572&lt;&gt;"",IF(OR(BM572="F",BM572="L",BM572="I",BM572="D"),BV572&lt;&gt;0)),"")</f>
        <v>0</v>
      </c>
      <c r="AM572" s="17" t="b">
        <f t="shared" ref="AM572" ca="1" si="10790">IF($H572,AND(NOT(AL572),OR(IF(BW572&lt;&gt;"",IF(OR(BM572="F",BM572="L"),BW572&lt;&gt;0)),BM572="I",BM572="N",BM572="D")),"")</f>
        <v>1</v>
      </c>
      <c r="AN572" s="17">
        <f t="shared" ref="AN572" ca="1" si="10791">IF(COUNTA(INDIRECT(Q572))=0,0, IF(AND(AO572&lt;&gt;"",X572&lt;AO572),1,IF(AND(AP572&lt;&gt;"",Y572&gt;AP572),1,IF(AND(AQ572,AC572&gt;0),2,0))))</f>
        <v>0</v>
      </c>
      <c r="AO572" s="24" t="str">
        <f t="shared" ref="AO572" ca="1" si="10792">IF($H572,IF(BY572&lt;&gt;"",IF(ISNUMBER(BY572),BY572,""),""),"")</f>
        <v/>
      </c>
      <c r="AP572" s="24" t="str">
        <f t="shared" ref="AP572" ca="1" si="10793">IF($H572,IF(BZ572&lt;&gt;"",IF(ISNUMBER(BZ572),BZ572,""),""),"")</f>
        <v/>
      </c>
      <c r="AQ572" s="17" t="b">
        <f t="shared" ref="AQ572" ca="1" si="10794">IF(H572,IF(CA572&lt;&gt;"",CA572&lt;&gt;0,FALSE),"")</f>
        <v>0</v>
      </c>
      <c r="AR572" s="17" t="b">
        <f t="shared" ref="AR572" ca="1" si="10795">IF(H572,IF(N572&gt;0,IF(BQ572&lt;&gt;"",BQ572&lt;&gt;0,FALSE),FALSE),"")</f>
        <v>0</v>
      </c>
      <c r="AS572" s="17" t="b">
        <f t="shared" ref="AS572" ca="1" si="10796">IF(H572,IF(BR572&lt;&gt;"",BR572&lt;&gt;0,FALSE),"")</f>
        <v>0</v>
      </c>
      <c r="AT572" s="17" t="b">
        <f t="shared" ref="AT572" ca="1" si="10797">IF(H572,IF(N572&gt;0,FALSE,IF(BU572&lt;&gt;"",MATCH(BU572,DataType,0)=1,FALSE)),"")</f>
        <v>0</v>
      </c>
      <c r="AU572" s="17" t="b">
        <f t="shared" ref="AU572" ca="1" si="10798">IF(H572,IF(N572&gt;0,TRUE,IF(BU572&lt;&gt;"",MATCH(BU572,DataType,0)=2,FALSE)),"")</f>
        <v>1</v>
      </c>
      <c r="AV572" s="17" t="b">
        <f t="shared" ref="AV572" ca="1" si="10799">IF(H572,IF(N572&gt;0,FALSE,IF(BU572&lt;&gt;"",MATCH(BU572,DataType,0)=3,FALSE)),"")</f>
        <v>0</v>
      </c>
      <c r="AW572" s="17" t="b">
        <f t="shared" ref="AW572" ca="1" si="10800">IF(H572,IF(W572&gt;0,Z572=0,FALSE),"")</f>
        <v>0</v>
      </c>
      <c r="AX572" s="14" t="b">
        <f t="array" aca="1" ref="AX572" ca="1">IF(H572,N572&gt;0,"")</f>
        <v>0</v>
      </c>
      <c r="AY572" s="17" t="str">
        <f t="shared" ref="AY572" ca="1" si="10801">IF(H572,IF(N572&gt;0,ADDRESS(ROW(VariablesOrigin)+1,COLUMN(VariablesOrigin)+1,4) &amp; ":" &amp; ADDRESS(ROW(VariablesOrigin)+N572,COLUMN(VariablesOrigin)+1,4),""),"")</f>
        <v/>
      </c>
      <c r="AZ572" s="17" t="str">
        <f t="array" aca="1" ref="AZ572" ca="1">IF(AY572&lt;&gt;"",SUM(1*ISERROR(MATCH(INDIRECT(AY572),INDIRECT(K572),0)))=0,"")</f>
        <v/>
      </c>
      <c r="BA572" s="17" t="b">
        <f t="shared" ref="BA572" ca="1" si="10802">IF(H572,BU572="",FALSE)</f>
        <v>0</v>
      </c>
      <c r="BB572" s="17" t="b">
        <v>0</v>
      </c>
      <c r="BC572" s="17" t="str">
        <f t="shared" ref="BC572" ca="1" si="10803">IF(BA572,IF(N572&gt;0,AND(AZ572,Z572=0),FALSE),"")</f>
        <v/>
      </c>
      <c r="BD572" s="17" t="str">
        <f t="shared" ref="BD572" ca="1" si="10804">IF(BA572,IF(N572&gt;0,AND(NOT(AZ572),Z572=0),FALSE),"")</f>
        <v/>
      </c>
      <c r="BE572" s="17" t="str">
        <f t="shared" ref="BE572" ca="1" si="10805">IF(BA572,IF(AND(AW572,NOT(BB572),NOT(BC572),NOT(BD572)),AND(Z572=0,AC572=0),FALSE),"")</f>
        <v/>
      </c>
      <c r="BF572" s="17" t="str">
        <f t="shared" ref="BF572" ca="1" si="10806">IF(BA572,IF(AND(AW572,NOT(BB572),NOT(BC572),NOT(BD572)),AND(Z572=0,OR(AC572&gt;0)),FALSE),"")</f>
        <v/>
      </c>
      <c r="BG572" s="17" t="str">
        <f t="shared" ref="BG572" ca="1" si="10807">IF(BA572,IF(OR(BB572:BF572),FALSE,IF(Z572=0,FALSE,Z572&gt;0)),"")</f>
        <v/>
      </c>
      <c r="BH572" s="17" t="str">
        <f t="shared" ref="BH572" ca="1" si="10808">IF(BA572,COUNTIF(BB572:BG572,TRUE)=1,"")</f>
        <v/>
      </c>
      <c r="BI572" s="17" t="str">
        <f t="shared" ref="BI572" ca="1" si="10809">IF(BA572,IFERROR(MATCH(TRUE,BB572:BG572,0),7),"")</f>
        <v/>
      </c>
      <c r="BJ572" s="17" t="b">
        <f t="shared" ref="BJ572" ca="1" si="10810">DF572&lt;&gt;""</f>
        <v>0</v>
      </c>
      <c r="BK572" s="17" t="b">
        <f t="shared" ref="BK572" ca="1" si="10811">IF(H572,IF(AND(NOT(BA572),AU572),AC572=0,""),"")</f>
        <v>1</v>
      </c>
      <c r="BL572" s="17" t="b">
        <f t="shared" ref="BL572" ca="1" si="10812">IF(H572,IF(AND(NOT(BA572),AU572),AC572&gt;0,""),"")</f>
        <v>0</v>
      </c>
      <c r="BM572" s="17" t="str">
        <f t="shared" ref="BM572" ca="1" si="10813">IF(H572,IF(BA572,CHOOSE(BI572,"0","F","L","I","N",IF(AA572&gt;0.5,"N","S"),"0"),CHOOSE(MATCH(BU572,DataType,0),"S",IF(BK572,"I","N"),"D"  )),"")</f>
        <v>I</v>
      </c>
      <c r="BN572" s="17" t="str">
        <f t="shared" ref="BN572" ca="1" si="10814">IF(H572,IF(BJ572,"E",IF(BA572,CHOOSE(BI572,"0","F","L","I","N","S","0"),CHOOSE(MATCH(BU572,DataType,0),"S",IF(BK572,"I","N"),"D"  ))),"")</f>
        <v>I</v>
      </c>
      <c r="BO572" s="17" t="str">
        <f t="shared" ref="BO572" ca="1" si="10815">IF($H572,IF(BM572="0","",IF(AND(AR572,N572=2),"D",IF(BM572="S","N",IF(AL572,"O",IF(AM572,"I","N"))))),"")</f>
        <v>I</v>
      </c>
      <c r="BP572" s="14" t="b">
        <f t="shared" ref="BP572" ca="1" si="10816">INDIRECT(ADDRESS(2,ROW(A572)-1,,,_sheetname_dataframe))&lt;&gt;""</f>
        <v>1</v>
      </c>
      <c r="BQ572" s="35"/>
      <c r="BU572" s="14" t="s">
        <v>387</v>
      </c>
      <c r="BX572" s="16"/>
      <c r="BY572" s="16"/>
      <c r="BZ572" s="16"/>
      <c r="CA572" s="16"/>
      <c r="CB572" s="16"/>
      <c r="CC572" s="16"/>
      <c r="CD572" s="16"/>
      <c r="CE572" s="16"/>
      <c r="CF572" s="16"/>
      <c r="CN572" s="14">
        <f ca="1">IF(H572,IFERROR(IsVariableNameLegal(O572),0),0)</f>
        <v>0</v>
      </c>
      <c r="CO572" s="14" t="str">
        <f t="array" aca="1" ref="CO572" ca="1">IF(H572,IF(COUNTIF(INDIRECT(wew!$C$13),O572)&gt;1,TRIM(SUBSTITUTE(_xll.MCONCAT(IF((INDIRECT(wew!$C$13)=O572)*(COLUMN(INDIRECT(wew!$C$13))&lt;&gt;D572+1),-1+COLUMN(INDIRECT(wew!$C$13)),"")," "),"  "," ")),""),"")</f>
        <v/>
      </c>
      <c r="CP572" s="14" t="str">
        <f t="array" aca="1" ref="CP572" ca="1">IF(P572&lt;&gt;"",IF(LEN(P572)&gt;150,1,""),"")</f>
        <v/>
      </c>
      <c r="CQ572" s="14" t="str">
        <f t="array" aca="1" ref="CQ572" ca="1">IF(AND(H572,NOT(ster!$J$3)),IF(COUNTIF(INDIRECT(wew!$C$15),P572)&gt;1,TRIM(SUBSTITUTE(_xll.MCONCAT(IF((INDIRECT(wew!$C$15)=P572)*(COLUMN(INDIRECT(wew!$C$15))&lt;&gt;D572+1),-1+COLUMN(INDIRECT(wew!$C$15)),"")," "),"  "," ")),""),"")</f>
        <v/>
      </c>
      <c r="CR572" s="14" t="str">
        <f t="array" aca="1" ref="CR572" ca="1">IF(H572,IF(AND(W572&gt;0,AO572&lt;&gt;""),TRIM(SUBSTITUTE(_xll.MCONCAT(IFERROR(IF(ISNUMBER(INDIRECT(Q572)),IF((INDIRECT(ster!$D$14)&lt;&gt;"")*(INDIRECT(Q572)&lt;AO572),INDIRECT(ster!$D$14) &amp; ": " &amp;  SUBSTITUTE(IF( AV572,IFERROR(TEXT(INDIRECT(Q572),"rrrr-mm-dd") &amp;" (" &amp; INDIRECT(Q572) &amp;")",INDIRECT(Q572)),INDIRECT(Q572))," "," "),""),""),"")," "),"  "," ")),""),"")</f>
        <v/>
      </c>
      <c r="CS572" s="14" t="str">
        <f t="array" aca="1" ref="CS572" ca="1">IF(H572,IF(AND(W572&gt;0,AP572&lt;&gt;""),TRIM(SUBSTITUTE(_xll.MCONCAT(IFERROR(IF(ISNUMBER(INDIRECT(Q572)),IF((INDIRECT(ster!$D$14)&lt;&gt;"")*(INDIRECT(Q572)&gt;AP572),INDIRECT(ster!$D$14) &amp; ": " &amp;  SUBSTITUTE(IF( AV572,IFERROR(TEXT(INDIRECT(Q572),"rrrr-mm-dd")&amp;" (" &amp; INDIRECT(Q572) &amp;")",INDIRECT(Q572)),INDIRECT(Q572))," "," "),""),""),"")," "),"  "," ")),""),"")</f>
        <v/>
      </c>
      <c r="CT572" s="14" t="str">
        <f t="array" aca="1" ref="CT572" ca="1">IF(H572,IF(AND(N572&gt;0,AR572),TRIM(SUBSTITUTE(_xll.MCONCAT(IFERROR(IF(ISNUMBER(INDIRECT(Q572)),IF((INDIRECT(ster!$D$14)&lt;&gt;"")*(IFERROR(0*(MATCH(INDIRECT(Q572),INDIRECT(K572),0)&gt;0),1)),INDIRECT(ster!$D$14) &amp; ": " &amp;  SUBSTITUTE(IF( AV572,IFERROR(TEXT(INDIRECT(Q572),"rrrr-mm-dd")&amp;" (" &amp; INDIRECT(Q572) &amp;")",INDIRECT(Q572)),INDIRECT(Q572))," "," "),""),""),"")," "),"  "," ")),""),"")</f>
        <v/>
      </c>
      <c r="CU572" s="14" t="str">
        <f t="array" aca="1" ref="CU572" ca="1">IF(H572,IF(AND(V572&gt;0),TRIM(SUBSTITUTE(_xll.MCONCAT(IF((INDIRECT(ster!$D$14)&lt;&gt;"")*(IFERROR(0*(INDIRECT(Q572)&lt;&gt;""),1)),INDIRECT(ster!$D$14),"")," "),"  "," ")),""),"")</f>
        <v/>
      </c>
      <c r="CV572" s="14" t="str">
        <f t="array" aca="1" ref="CV572" ca="1">IF(H572,IF(AS572,
TRIM(SUBSTITUTE(_xll.MCONCAT(IF(
   (INDIRECT(ster!$D$14)&lt;&gt;"")*
   ((INDIRECT(Q572)="")+
      NOT(ISNUMBER(INDIRECT(Q572)))*
      NOT(ISERROR(MATCH(INDIRECT(Q572),INDIRECT(K572),0)))
    ),
      INDIRECT(ster!$D$14),
   "")," "),"  "," ")),
""),"")</f>
        <v/>
      </c>
      <c r="CW572" s="14" t="str">
        <f t="array" aca="1" ref="CW572" ca="1">IF(H572,IF(AND(AQ572),TRIM(SUBSTITUTE(_xll.MCONCAT(IFERROR(IF(ISNUMBER(INDIRECT(Q572)),IF((INDIRECT(ster!$D$14)&lt;&gt;"")*(INDIRECT(Q572)&lt;&gt;INT(INDIRECT(Q572))),INDIRECT(ster!$D$14) &amp; ": " &amp; INDIRECT(Q572),""),""),"")," "),"  "," ")),""),"")</f>
        <v/>
      </c>
      <c r="CX572" s="14" t="str">
        <f t="array" aca="1" ref="CX572" ca="1">IF(H572,IF(OR(AU572,AV572),TRIM(SUBSTITUTE(_xll.MCONCAT(IF((INDIRECT(ster!$D$14)&lt;&gt;"")*NOT(ISNUMBER(INDIRECT(Q572))),IF(ISERROR(MATCH(INDIRECT(Q572),INDIRECT(K572),0)),IFERROR(IF(INDIRECT(Q572)&lt;&gt;"",INDIRECT(ster!$D$14) &amp; ": " &amp; SUBSTITUTE(INDIRECT(Q572)," "," "),""),""),""),"")," "),"  "," ")),""),"")</f>
        <v/>
      </c>
      <c r="CY572" s="14" t="str">
        <f t="array" aca="1" ref="CY572" ca="1">IF(H572,IF(AE572,TRIM(SUBSTITUTE(_xll.MCONCAT(IF((INDIRECT(ster!$D$14)&lt;&gt;"")*IFERROR(NOT(INDIRECT(AF572)),FALSE),IF(ISERROR(MATCH(INDIRECT(Q572),INDIRECT(K572),0)),IFERROR(IF(INDIRECT(Q572)&lt;&gt;"",INDIRECT(ster!$D$14)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CZ572" s="14" t="str">
        <f t="array" aca="1" ref="CZ572" ca="1">IF(H572,IF(AH572,TRIM(SUBSTITUTE(_xll.MCONCAT(IF((INDIRECT(ster!$D$14)&lt;&gt;"")*IFERROR(NOT(INDIRECT(AI572)),FALSE),IF(ISERROR(MATCH(INDIRECT(Q572),INDIRECT(K572),0)),IFERROR(IF(INDIRECT(Q572)&lt;&gt;"",INDIRECT(ster!$D$14)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DC572" s="14" t="str">
        <f ca="1">SUBSTITUTE(SUBSTITUTE(SUBSTITUTE(SUBSTITUTE(_xll.MCONCAT(DG572:DS572,"■"),"■■","■"),"■■","■"),"■■","■"),"■■","■")</f>
        <v>■</v>
      </c>
      <c r="DD572" s="14" t="str">
        <f t="shared" ref="DD572" ca="1" si="10817">IF(MID(DC572,1,1)="■",MID(DC572,2,LEN(DC572)),DC572)</f>
        <v/>
      </c>
      <c r="DE572" s="14" t="str">
        <f t="shared" ref="DE572" ca="1" si="10818">IF(DD572&lt;&gt;"",IF(MID(DD572,LEN(DD572),1)="■",MID(DD572,1,LEN(DD572)-1),DD572),"")</f>
        <v/>
      </c>
      <c r="DF572" s="14" t="str">
        <f t="shared" ref="DF572" ca="1" si="10819">IFERROR(IF(DE572&lt;&gt;"",SUBSTITUTE(DE572,"■",". "),""),"##INTERNAL_ERROR")</f>
        <v/>
      </c>
      <c r="DG572" s="14" t="str">
        <f t="shared" ref="DG572" ca="1" si="10820">IF(CN572&lt;&gt;0,"Variable name don't comply with the naming convention","")</f>
        <v/>
      </c>
      <c r="DH572" s="14" t="str">
        <f t="shared" ref="DH572" ca="1" si="10821">IF(CO572&lt;&gt;"","Duplicated name. " &amp; IF(ISERROR(FIND(" ",CO572)),"Duplicate have index " &amp; CO572, "Duplicates have indices: "&amp;SUBSTITUTE(CO572," ",", ")),"")</f>
        <v/>
      </c>
      <c r="DI572" s="14" t="str">
        <f t="shared" ref="DI572" ca="1" si="10822">IF(CP572&lt;&gt;"","Variable label exceed length 150","")</f>
        <v/>
      </c>
      <c r="DJ572" s="14" t="str">
        <f t="shared" ref="DJ572" ca="1" si="10823">IF(CQ572&lt;&gt;"","Duplicated variable label. " &amp; IF(ISERROR(FIND(" ",CQ572)),"Duplicate have index " &amp; CQ572, "Duplicates have indices: "&amp;SUBSTITUTE(CQ572," ",", ")),"")</f>
        <v/>
      </c>
      <c r="DK572" s="14" t="str">
        <f t="shared" ref="DK572" ca="1" si="10824">IF(CR572&lt;&gt;"","The following cases have values below declared theorethical min: " &amp;SUBSTITUTE(CR572," ",", "),"")</f>
        <v/>
      </c>
      <c r="DL572" s="14" t="str">
        <f t="shared" ref="DL572" ca="1" si="10825">IF(CS572&lt;&gt;"","The following cases have values above declared theorethical max: " &amp;SUBSTITUTE(CS572," ",", "),"")</f>
        <v/>
      </c>
      <c r="DM572" s="14" t="str">
        <f t="shared" ref="DM572" ca="1" si="10826">IF(CT572&lt;&gt;"","There are some cases with values not explicitly declared in the labels dictionary: " &amp;SUBSTITUTE(CT572," ",", "),"")</f>
        <v/>
      </c>
      <c r="DN572" s="14" t="str">
        <f t="array" aca="1" ref="DN572" ca="1">IF(CU572&lt;&gt;"","There are errors in the entered values in the following cases: " &amp;SUBSTITUTE(CU572," ",", "),"")</f>
        <v/>
      </c>
      <c r="DO572" s="14" t="str">
        <f t="shared" ref="DO572" ca="1" si="10827">IF(CV572&lt;&gt;"","The following records are missing in this required field: " &amp;SUBSTITUTE(CV572," ",", "),"")</f>
        <v/>
      </c>
      <c r="DP572" s="14" t="str">
        <f t="shared" ref="DP572" ca="1" si="10828">IF(CW572&lt;&gt;"","The following cases have non-integer values: " &amp;SUBSTITUTE(CW572," ",", "),"")</f>
        <v/>
      </c>
      <c r="DQ572" s="14" t="str">
        <f t="shared" ref="DQ572" ca="1" si="10829">IF(CX572&lt;&gt;"","The following cases are non-numeric: " &amp;SUBSTITUTE(CX572," ",", "),"")</f>
        <v/>
      </c>
      <c r="DR572" s="14" t="str">
        <f t="shared" ref="DR572" ca="1" si="10830">IF(CY572&lt;&gt;"","In the following cases " &amp; P572 &amp; " " &amp; LOWER(MID(AG572,1,1)) &amp; MID(AG572,2,LEN(AG572)) &amp; ": " &amp;SUBSTITUTE(CY572," ",", "),"")</f>
        <v/>
      </c>
      <c r="DS572" s="14" t="str">
        <f t="shared" ref="DS572" ca="1" si="10831">IF(CZ572&lt;&gt;"","In the following cases " &amp; P572 &amp; " " &amp; LOWER(MID(AJ572,1,1)) &amp; MID(AJ572,2,LEN(AJ572)) &amp; ": " &amp;SUBSTITUTE(CZ572," ",", "),"")</f>
        <v/>
      </c>
      <c r="DZ572" s="14" t="b">
        <f t="shared" ref="DZ572" ca="1" si="10832">OR(ED572&lt;&gt;"",EF572&lt;&gt;"",EG572&lt;&gt;"")</f>
        <v>0</v>
      </c>
      <c r="EA572" s="14" t="str">
        <f t="shared" ref="EA572" ca="1" si="10833">IF(EB572&lt;&gt;"",G572 &amp; " (" &amp; F572 &amp; ")","")</f>
        <v>Order of specialist 5 that observed the patient (q_154a_5)</v>
      </c>
      <c r="EB572" s="14" t="str">
        <f t="shared" ref="EB572" ca="1" si="10834">IF(EE572&lt;&gt;"",EE572&amp;IF(ED572&lt;&gt;""," and "&amp;ED572,""),UPPER(MID(ED572,1,1)&amp;MID(ED572,2,LEN(ED572))))&amp; IF(OR(EF572&lt;&gt;"",EG572&lt;&gt;"")," and "&amp;IF(EF572&lt;&gt;"",LOWER(MID(EF572,1,1) &amp; MID(EF572,2,LEN(EF572))),"")&amp; IF(AND(EF572 &lt;&gt;"",EG572&lt;&gt;"")," and ","") &amp; IF(EG572&lt;&gt;"",LOWER(MID(EG572,1,1) &amp; MID(EG572,2,LEN(EG572))),""),"") &amp; IF(OR(EE572&lt;&gt;"",ED572&lt;&gt;"",EF572&lt;&gt;"",EG572&lt;&gt;""), ". ","")</f>
        <v xml:space="preserve">Values must be numeric. </v>
      </c>
      <c r="EC572" s="14" t="str">
        <f t="shared" ref="EC572" ca="1" si="10835">IF(EB572&lt;&gt;"",G572 &amp; " (" &amp; F572 &amp; "): " &amp; EB572,"")</f>
        <v xml:space="preserve">Order of specialist 5 that observed the patient (q_154a_5): Values must be numeric. </v>
      </c>
      <c r="ED572" s="14" t="str">
        <f t="shared" ref="ED572" ca="1" si="10836">IF(H572,IF(W572&gt;0,IF(AND(AO572&lt;&gt;"",AP572&lt;&gt;""),"each value must be between " &amp; IF( AV572,IFERROR(TEXT(AO572,"rrrr-mm-dd") &amp;" (" &amp; AO572 &amp;")",AO572),AO572) &amp; " and " &amp; IF( AV572,IFERROR(TEXT(AP572,"rrrr-mm-dd") &amp;" (" &amp; AP572 &amp;")",AP572),AP572),IF(AO572&lt;&gt;"","each value must be above " &amp; IF( AV572,IFERROR(TEXT(AO572,"rrrr-mm-dd") &amp;" (" &amp; AO572 &amp;")",AO572),AO572), IF(AP572&lt;&gt;"","each value must be below " &amp; IF( AV572,IFERROR(TEXT(AP572,"rrrr-mm-dd") &amp;" (" &amp; AP572 &amp;")",AP572),AP572),""))),""),"")</f>
        <v/>
      </c>
      <c r="EE572" s="14" t="str">
        <f t="shared" ref="EE572" ca="1" si="10837">IF(H572,IF(OR(AQ572,AU572,AV572,AS572,AR572),
   "Values must be" &amp;
   IF(AR572," limited to predefinied list", IF(AQ572, " integers",IF(OR(AU572,AV572)," numeric",""))) &amp;
   IF(AS572,IF(OR(AR572,AQ572,AU572,AV572), " and ","") &amp; "non-missing",""),
""),"")</f>
        <v>Values must be numeric</v>
      </c>
      <c r="EF572" s="14" t="str">
        <f t="shared" ref="EF572" ca="1" si="10838">IF($H572,AG572,"")</f>
        <v/>
      </c>
      <c r="EG572" s="14" t="str">
        <f t="shared" ref="EG572" ca="1" si="10839">IF($H572,AJ572,"")</f>
        <v/>
      </c>
      <c r="EM572" s="14" t="b">
        <f t="shared" ref="EM572" ca="1" si="10840">OR(EC572&lt;&gt;"",DF572&lt;&gt;"")</f>
        <v>1</v>
      </c>
      <c r="EN572" s="14">
        <f t="shared" ref="EN572" ca="1" si="10841">IF(EM572,C572,"")</f>
        <v>540</v>
      </c>
      <c r="EO572" s="14" t="str">
        <f t="shared" ref="EO572" ca="1" si="10842">IF(EM572,F572,"")</f>
        <v>q_154a_5</v>
      </c>
      <c r="EP572" s="14" t="str">
        <f t="shared" ref="EP572" ca="1" si="10843">EC572</f>
        <v xml:space="preserve">Order of specialist 5 that observed the patient (q_154a_5): Values must be numeric. </v>
      </c>
      <c r="EQ572" s="14" t="str">
        <f t="shared" ref="EQ572" ca="1" si="10844">DF572</f>
        <v/>
      </c>
    </row>
    <row r="573" spans="2:147" s="14" customFormat="1">
      <c r="B573" s="14" t="str">
        <f t="shared" ca="1" si="9795"/>
        <v/>
      </c>
      <c r="C573" s="14">
        <f t="shared" ca="1" si="9796"/>
        <v>541</v>
      </c>
      <c r="D573" s="14">
        <f t="shared" si="9797"/>
        <v>571</v>
      </c>
      <c r="E573" s="14" t="str">
        <f t="shared" ca="1" si="9798"/>
        <v>N</v>
      </c>
      <c r="F573" s="14" t="str">
        <f t="shared" ca="1" si="9799"/>
        <v>q_154b_5</v>
      </c>
      <c r="G573" s="14" t="str">
        <f t="shared" ca="1" si="9800"/>
        <v>What specialist 5 observed the patient</v>
      </c>
      <c r="H573" s="14" t="b">
        <f t="shared" ca="1" si="9801"/>
        <v>1</v>
      </c>
      <c r="I573" s="14" t="str">
        <f ca="1">IF($H573,ADDRESS(3,(D573+1)*2-1,4,,"["&amp;wew!$G$7&amp;"]"&amp;_sheetname_labels)&amp;":"&amp;ADDRESS(2+ster!$B$20,(D573+1)*2-1,4),"")</f>
        <v>[DBTemplate.xlsm]labels!AQY3:AQY61</v>
      </c>
      <c r="J573" s="14">
        <f t="array" aca="1" ref="J573" ca="1">IF(H573,MAX(0,MAX(IF(INDIRECT(I573)&lt;&gt;"",ROW(INDIRECT(I573)),""))-2),"")</f>
        <v>16</v>
      </c>
      <c r="K573" s="14" t="str">
        <f ca="1">IF($H573,IF($J573&gt;0,ADDRESS(3,(D573+1)*2-1,4,,"["&amp;wew!$G$7&amp;"]"&amp;_sheetname_labels)&amp;":"&amp;ADDRESS(2+J573,(D573+1)*2-1,4),""),"")</f>
        <v>[DBTemplate.xlsm]labels!AQY3:AQY18</v>
      </c>
      <c r="L573" s="14" t="str">
        <f ca="1">IF($H573,IF($J573&gt;0,ADDRESS(3,(D573+1)*2,4,,"["&amp;wew!$G$7&amp;"]"&amp;_sheetname_labels)&amp;":"&amp;ADDRESS(2+J573,(D573+1)*2,4),""),"")</f>
        <v>[DBTemplate.xlsm]labels!AQZ3:AQZ18</v>
      </c>
      <c r="M573" s="14">
        <f t="shared" ca="1" si="9802"/>
        <v>0</v>
      </c>
      <c r="N573" s="14">
        <f t="shared" ca="1" si="9803"/>
        <v>16</v>
      </c>
      <c r="O573" s="14" t="str">
        <f t="shared" ca="1" si="9804"/>
        <v>q_154b_5</v>
      </c>
      <c r="P573" s="14" t="str">
        <f t="shared" ca="1" si="9805"/>
        <v>What specialist 5 observed the patient</v>
      </c>
      <c r="Q573" s="14" t="str">
        <f ca="1">IF($BP573,ADDRESS(3,D573+1,4,,"["&amp;wew!$G$7&amp;"]"&amp;_sheetname_dataframe)&amp;":"&amp;ADDRESS(2+ster!$C$14,D573+1,4),"")</f>
        <v>[DBTemplate.xlsm]data_frame!UZ3:UZ3</v>
      </c>
      <c r="R573" s="14" t="str">
        <f>IF($BP573,IF(MID(_xll.FORMULATEXT(INDEX(INDIRECT(Q573),1)),1,1)="=", _xll.FORMULATEXT(INDEX(INDIRECT(Q573),1),2,TRUE),""),"")</f>
        <v/>
      </c>
      <c r="S573" s="14">
        <f t="array" aca="1" ref="S573" ca="1">IF(H573,SUM(IF((IFERROR(INDIRECT(Q573)&lt;&gt;"",FALSE))*(INDIRECT(ster!$D$14)&lt;&gt;""),1,0)),"")</f>
        <v>0</v>
      </c>
      <c r="T573" s="14">
        <f t="array" aca="1" ref="T573" ca="1">IF(H573,IF(M573&gt;0,SUM(IFERROR(1*(MATCH(INDIRECT(Q573),INDIRECT(K573),0)&gt;0),0)*(INDIRECT(ster!$D$14)&lt;&gt;"")*NOT(ISNUMBER(INDIRECT(Q573)))),0),"")</f>
        <v>0</v>
      </c>
      <c r="U573" s="14">
        <f t="array" aca="1" ref="U573" ca="1">IF(H573,SUM((IFERROR(INDIRECT(Q573)="",FALSE))*(INDIRECT(ster!$D$14)&lt;&gt;"")),"")</f>
        <v>1</v>
      </c>
      <c r="V573" s="14">
        <f t="array" aca="1" ref="V573" ca="1">IF(H573,SUM((IFERROR(INDIRECT(Q573)="#ąś",TRUE))*(INDIRECT(ster!$D$14)&lt;&gt;"")),"")</f>
        <v>0</v>
      </c>
      <c r="W573" s="14">
        <f t="array" aca="1" ref="W573" ca="1">IF(H573,SUM(ISNUMBER(INDIRECT(Q573))*(INDIRECT(ster!$D$14)&lt;&gt;"")),"")</f>
        <v>0</v>
      </c>
      <c r="X573" s="14" t="str">
        <f t="array" aca="1" ref="X573" ca="1">IF(AND(H573,W573&gt;0),IF(wew!$B$3,MIN(IF((INDIRECT(ster!$D$14)&lt;&gt;"")*IFERROR(INDIRECT($Q573)&lt;&gt;"",FALSE),IFERROR(INDIRECT($Q573),"X"),"X")),"&lt;włącz podświetlanie wartości&gt;"),"—")</f>
        <v>—</v>
      </c>
      <c r="Y573" s="14" t="str">
        <f t="array" aca="1" ref="Y573" ca="1">IF(AND(H573,W573&gt;0),IF(wew!$B$3,MAX(IF((INDIRECT(ster!$D$14)&lt;&gt;"")*IFERROR(INDIRECT($Q573)&lt;&gt;"",FALSE),IFERROR(INDIRECT($Q573),"X"),"X")),"&lt;włącz podświetlanie wartości&gt;"),"—")</f>
        <v>—</v>
      </c>
      <c r="Z573" s="14">
        <f t="shared" ca="1" si="9806"/>
        <v>0</v>
      </c>
      <c r="AA573" s="12" t="str">
        <f t="shared" ca="1" si="9807"/>
        <v>—</v>
      </c>
      <c r="AB573" s="17">
        <f t="array" aca="1" ref="AB573" ca="1">IF(H573,IF(W573&gt;0,SUM((INDIRECT(ster!$D$14)&lt;&gt;"")*IFERROR((INDIRECT(Q573)&lt;&gt;"")*(INDIRECT(Q573)=INT(INDIRECT(Q573))),0)),0),"")</f>
        <v>0</v>
      </c>
      <c r="AC573" s="17">
        <f t="array" aca="1" ref="AC573" ca="1">IF(H573,W573-AB573,"")</f>
        <v>0</v>
      </c>
      <c r="AD573" s="17">
        <f t="shared" ca="1" si="9808"/>
        <v>1</v>
      </c>
      <c r="AE573" s="17" t="b">
        <f t="shared" ca="1" si="9809"/>
        <v>0</v>
      </c>
      <c r="AF573" s="17" t="str">
        <f ca="1">IF(AE573,IF($H573,ADDRESS(3,D573+2,4,,"["&amp;wew!$G$7&amp;"]"&amp;_sheetname_dataframe)&amp;":"&amp;ADDRESS(2+ster!$C$14,D573+2,4),""),"")</f>
        <v/>
      </c>
      <c r="AG573" s="17" t="str">
        <f t="shared" ca="1" si="9810"/>
        <v/>
      </c>
      <c r="AH573" s="17" t="b">
        <f t="shared" ca="1" si="9811"/>
        <v>0</v>
      </c>
      <c r="AI573" s="17" t="str">
        <f ca="1">IF(AH573,IF($H573,ADDRESS(3,D573+3,4,,"["&amp;wew!$G$7&amp;"]"&amp;_sheetname_dataframe)&amp;":"&amp;ADDRESS(2+ster!$C$14,D573+3,4),""),"")</f>
        <v/>
      </c>
      <c r="AJ573" s="17" t="str">
        <f t="shared" ca="1" si="9812"/>
        <v/>
      </c>
      <c r="AK573" s="17" t="b">
        <f t="shared" ca="1" si="9813"/>
        <v>0</v>
      </c>
      <c r="AL573" s="17" t="b">
        <f t="shared" ca="1" si="9814"/>
        <v>0</v>
      </c>
      <c r="AM573" s="17" t="b">
        <f t="shared" ca="1" si="9815"/>
        <v>0</v>
      </c>
      <c r="AN573" s="17">
        <f t="shared" ca="1" si="9816"/>
        <v>0</v>
      </c>
      <c r="AO573" s="24" t="str">
        <f t="shared" ca="1" si="9817"/>
        <v/>
      </c>
      <c r="AP573" s="24" t="str">
        <f t="shared" ca="1" si="9818"/>
        <v/>
      </c>
      <c r="AQ573" s="17" t="b">
        <f t="shared" ca="1" si="9819"/>
        <v>0</v>
      </c>
      <c r="AR573" s="17" t="b">
        <f t="shared" ca="1" si="9820"/>
        <v>0</v>
      </c>
      <c r="AS573" s="17" t="b">
        <f t="shared" ca="1" si="9821"/>
        <v>0</v>
      </c>
      <c r="AT573" s="17" t="b">
        <f t="shared" ca="1" si="9822"/>
        <v>0</v>
      </c>
      <c r="AU573" s="17" t="b">
        <f t="shared" ca="1" si="9823"/>
        <v>1</v>
      </c>
      <c r="AV573" s="17" t="b">
        <f t="shared" ca="1" si="9824"/>
        <v>0</v>
      </c>
      <c r="AW573" s="17" t="b">
        <f t="shared" ca="1" si="9825"/>
        <v>0</v>
      </c>
      <c r="AX573" s="14" t="b">
        <f t="array" aca="1" ref="AX573" ca="1">IF(H573,N573&gt;0,"")</f>
        <v>1</v>
      </c>
      <c r="AY573" s="17" t="str">
        <f t="shared" ca="1" si="9826"/>
        <v>C3:C18</v>
      </c>
      <c r="AZ573" s="17" t="b">
        <f t="array" aca="1" ref="AZ573" ca="1">IF(AY573&lt;&gt;"",SUM(1*ISERROR(MATCH(INDIRECT(AY573),INDIRECT(K573),0)))=0,"")</f>
        <v>1</v>
      </c>
      <c r="BA573" s="17" t="b">
        <f t="shared" ca="1" si="9827"/>
        <v>1</v>
      </c>
      <c r="BB573" s="17" t="b">
        <v>0</v>
      </c>
      <c r="BC573" s="17" t="b">
        <f t="shared" ca="1" si="9828"/>
        <v>1</v>
      </c>
      <c r="BD573" s="17" t="b">
        <f t="shared" ca="1" si="9829"/>
        <v>0</v>
      </c>
      <c r="BE573" s="17" t="b">
        <f t="shared" ca="1" si="9830"/>
        <v>0</v>
      </c>
      <c r="BF573" s="17" t="b">
        <f t="shared" ca="1" si="9831"/>
        <v>0</v>
      </c>
      <c r="BG573" s="17" t="b">
        <f t="shared" ca="1" si="9832"/>
        <v>0</v>
      </c>
      <c r="BH573" s="17" t="b">
        <f t="shared" ca="1" si="9833"/>
        <v>1</v>
      </c>
      <c r="BI573" s="17">
        <f t="shared" ca="1" si="9834"/>
        <v>2</v>
      </c>
      <c r="BJ573" s="17" t="b">
        <f t="shared" ca="1" si="9835"/>
        <v>0</v>
      </c>
      <c r="BK573" s="17" t="str">
        <f t="shared" ca="1" si="9836"/>
        <v/>
      </c>
      <c r="BL573" s="17" t="str">
        <f t="shared" ca="1" si="9837"/>
        <v/>
      </c>
      <c r="BM573" s="17" t="str">
        <f t="shared" ca="1" si="9838"/>
        <v>F</v>
      </c>
      <c r="BN573" s="17" t="str">
        <f t="shared" ca="1" si="9839"/>
        <v>F</v>
      </c>
      <c r="BO573" s="17" t="str">
        <f t="shared" ca="1" si="9840"/>
        <v>N</v>
      </c>
      <c r="BP573" s="14" t="b">
        <f t="shared" ca="1" si="9841"/>
        <v>1</v>
      </c>
      <c r="BQ573" s="35"/>
      <c r="BX573" s="16"/>
      <c r="BY573" s="16"/>
      <c r="BZ573" s="16"/>
      <c r="CA573" s="16"/>
      <c r="CB573" s="16"/>
      <c r="CC573" s="16"/>
      <c r="CD573" s="16"/>
      <c r="CE573" s="16"/>
      <c r="CF573" s="16"/>
      <c r="CN573" s="14">
        <f ca="1">IF(H573,IFERROR(IsVariableNameLegal(O573),0),0)</f>
        <v>0</v>
      </c>
      <c r="CO573" s="14" t="str">
        <f t="array" aca="1" ref="CO573" ca="1">IF(H573,IF(COUNTIF(INDIRECT(wew!$C$13),O573)&gt;1,TRIM(SUBSTITUTE(_xll.MCONCAT(IF((INDIRECT(wew!$C$13)=O573)*(COLUMN(INDIRECT(wew!$C$13))&lt;&gt;D573+1),-1+COLUMN(INDIRECT(wew!$C$13)),"")," "),"  "," ")),""),"")</f>
        <v/>
      </c>
      <c r="CP573" s="14" t="str">
        <f t="array" aca="1" ref="CP573" ca="1">IF(P573&lt;&gt;"",IF(LEN(P573)&gt;150,1,""),"")</f>
        <v/>
      </c>
      <c r="CQ573" s="14" t="str">
        <f t="array" aca="1" ref="CQ573" ca="1">IF(AND(H573,NOT(ster!$J$3)),IF(COUNTIF(INDIRECT(wew!$C$15),P573)&gt;1,TRIM(SUBSTITUTE(_xll.MCONCAT(IF((INDIRECT(wew!$C$15)=P573)*(COLUMN(INDIRECT(wew!$C$15))&lt;&gt;D573+1),-1+COLUMN(INDIRECT(wew!$C$15)),"")," "),"  "," ")),""),"")</f>
        <v/>
      </c>
      <c r="CR573" s="14" t="str">
        <f t="array" aca="1" ref="CR573" ca="1">IF(H573,IF(AND(W573&gt;0,AO573&lt;&gt;""),TRIM(SUBSTITUTE(_xll.MCONCAT(IFERROR(IF(ISNUMBER(INDIRECT(Q573)),IF((INDIRECT(ster!$D$14)&lt;&gt;"")*(INDIRECT(Q573)&lt;AO573),INDIRECT(ster!$D$14) &amp; ": " &amp;  SUBSTITUTE(IF( AV573,IFERROR(TEXT(INDIRECT(Q573),"rrrr-mm-dd") &amp;" (" &amp; INDIRECT(Q573) &amp;")",INDIRECT(Q573)),INDIRECT(Q573))," "," "),""),""),"")," "),"  "," ")),""),"")</f>
        <v/>
      </c>
      <c r="CS573" s="14" t="str">
        <f t="array" aca="1" ref="CS573" ca="1">IF(H573,IF(AND(W573&gt;0,AP573&lt;&gt;""),TRIM(SUBSTITUTE(_xll.MCONCAT(IFERROR(IF(ISNUMBER(INDIRECT(Q573)),IF((INDIRECT(ster!$D$14)&lt;&gt;"")*(INDIRECT(Q573)&gt;AP573),INDIRECT(ster!$D$14) &amp; ": " &amp;  SUBSTITUTE(IF( AV573,IFERROR(TEXT(INDIRECT(Q573),"rrrr-mm-dd")&amp;" (" &amp; INDIRECT(Q573) &amp;")",INDIRECT(Q573)),INDIRECT(Q573))," "," "),""),""),"")," "),"  "," ")),""),"")</f>
        <v/>
      </c>
      <c r="CT573" s="14" t="str">
        <f t="array" aca="1" ref="CT573" ca="1">IF(H573,IF(AND(N573&gt;0,AR573),TRIM(SUBSTITUTE(_xll.MCONCAT(IFERROR(IF(ISNUMBER(INDIRECT(Q573)),IF((INDIRECT(ster!$D$14)&lt;&gt;"")*(IFERROR(0*(MATCH(INDIRECT(Q573),INDIRECT(K573),0)&gt;0),1)),INDIRECT(ster!$D$14) &amp; ": " &amp;  SUBSTITUTE(IF( AV573,IFERROR(TEXT(INDIRECT(Q573),"rrrr-mm-dd")&amp;" (" &amp; INDIRECT(Q573) &amp;")",INDIRECT(Q573)),INDIRECT(Q573))," "," "),""),""),"")," "),"  "," ")),""),"")</f>
        <v/>
      </c>
      <c r="CU573" s="14" t="str">
        <f t="array" aca="1" ref="CU573" ca="1">IF(H573,IF(AND(V573&gt;0),TRIM(SUBSTITUTE(_xll.MCONCAT(IF((INDIRECT(ster!$D$14)&lt;&gt;"")*(IFERROR(0*(INDIRECT(Q573)&lt;&gt;""),1)),INDIRECT(ster!$D$14),"")," "),"  "," ")),""),"")</f>
        <v/>
      </c>
      <c r="CV573" s="14" t="str">
        <f t="array" aca="1" ref="CV573" ca="1">IF(H573,IF(AS573,
TRIM(SUBSTITUTE(_xll.MCONCAT(IF(
   (INDIRECT(ster!$D$14)&lt;&gt;"")*
   ((INDIRECT(Q573)="")+
      NOT(ISNUMBER(INDIRECT(Q573)))*
      NOT(ISERROR(MATCH(INDIRECT(Q573),INDIRECT(K573),0)))
    ),
      INDIRECT(ster!$D$14),
   "")," "),"  "," ")),
""),"")</f>
        <v/>
      </c>
      <c r="CW573" s="14" t="str">
        <f t="array" aca="1" ref="CW573" ca="1">IF(H573,IF(AND(AQ573),TRIM(SUBSTITUTE(_xll.MCONCAT(IFERROR(IF(ISNUMBER(INDIRECT(Q573)),IF((INDIRECT(ster!$D$14)&lt;&gt;"")*(INDIRECT(Q573)&lt;&gt;INT(INDIRECT(Q573))),INDIRECT(ster!$D$14) &amp; ": " &amp; INDIRECT(Q573),""),""),"")," "),"  "," ")),""),"")</f>
        <v/>
      </c>
      <c r="CX573" s="14" t="str">
        <f t="array" aca="1" ref="CX573" ca="1">IF(H573,IF(OR(AU573,AV573),TRIM(SUBSTITUTE(_xll.MCONCAT(IF((INDIRECT(ster!$D$14)&lt;&gt;"")*NOT(ISNUMBER(INDIRECT(Q573))),IF(ISERROR(MATCH(INDIRECT(Q573),INDIRECT(K573),0)),IFERROR(IF(INDIRECT(Q573)&lt;&gt;"",INDIRECT(ster!$D$14) &amp; ": " &amp; SUBSTITUTE(INDIRECT(Q573)," "," "),""),""),""),"")," "),"  "," ")),""),"")</f>
        <v/>
      </c>
      <c r="CY573" s="14" t="str">
        <f t="array" aca="1" ref="CY573" ca="1">IF(H573,IF(AE573,TRIM(SUBSTITUTE(_xll.MCONCAT(IF((INDIRECT(ster!$D$14)&lt;&gt;"")*IFERROR(NOT(INDIRECT(AF573)),FALSE),IF(ISERROR(MATCH(INDIRECT(Q573),INDIRECT(K573),0)),IFERROR(IF(INDIRECT(Q573)&lt;&gt;"",INDIRECT(ster!$D$14)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CZ573" s="14" t="str">
        <f t="array" aca="1" ref="CZ573" ca="1">IF(H573,IF(AH573,TRIM(SUBSTITUTE(_xll.MCONCAT(IF((INDIRECT(ster!$D$14)&lt;&gt;"")*IFERROR(NOT(INDIRECT(AI573)),FALSE),IF(ISERROR(MATCH(INDIRECT(Q573),INDIRECT(K573),0)),IFERROR(IF(INDIRECT(Q573)&lt;&gt;"",INDIRECT(ster!$D$14)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DC573" s="14" t="str">
        <f ca="1">SUBSTITUTE(SUBSTITUTE(SUBSTITUTE(SUBSTITUTE(_xll.MCONCAT(DG573:DS573,"■"),"■■","■"),"■■","■"),"■■","■"),"■■","■")</f>
        <v>■</v>
      </c>
      <c r="DD573" s="14" t="str">
        <f t="shared" ca="1" si="9842"/>
        <v/>
      </c>
      <c r="DE573" s="14" t="str">
        <f t="shared" ca="1" si="9843"/>
        <v/>
      </c>
      <c r="DF573" s="14" t="str">
        <f t="shared" ca="1" si="9844"/>
        <v/>
      </c>
      <c r="DG573" s="14" t="str">
        <f t="shared" ca="1" si="9845"/>
        <v/>
      </c>
      <c r="DH573" s="14" t="str">
        <f t="shared" ca="1" si="9846"/>
        <v/>
      </c>
      <c r="DI573" s="14" t="str">
        <f t="shared" ca="1" si="9847"/>
        <v/>
      </c>
      <c r="DJ573" s="14" t="str">
        <f t="shared" ca="1" si="9848"/>
        <v/>
      </c>
      <c r="DK573" s="14" t="str">
        <f t="shared" ca="1" si="9849"/>
        <v/>
      </c>
      <c r="DL573" s="14" t="str">
        <f t="shared" ca="1" si="9850"/>
        <v/>
      </c>
      <c r="DM573" s="14" t="str">
        <f t="shared" ca="1" si="9851"/>
        <v/>
      </c>
      <c r="DN573" s="14" t="str">
        <f t="array" aca="1" ref="DN573" ca="1">IF(CU573&lt;&gt;"","There are errors in the entered values in the following cases: " &amp;SUBSTITUTE(CU573," ",", "),"")</f>
        <v/>
      </c>
      <c r="DO573" s="14" t="str">
        <f t="shared" ca="1" si="9852"/>
        <v/>
      </c>
      <c r="DP573" s="14" t="str">
        <f t="shared" ca="1" si="9853"/>
        <v/>
      </c>
      <c r="DQ573" s="14" t="str">
        <f t="shared" ca="1" si="9854"/>
        <v/>
      </c>
      <c r="DR573" s="14" t="str">
        <f t="shared" ca="1" si="9855"/>
        <v/>
      </c>
      <c r="DS573" s="14" t="str">
        <f t="shared" ca="1" si="9856"/>
        <v/>
      </c>
      <c r="DZ573" s="14" t="b">
        <f t="shared" ca="1" si="9857"/>
        <v>0</v>
      </c>
      <c r="EA573" s="14" t="str">
        <f t="shared" ca="1" si="9858"/>
        <v>What specialist 5 observed the patient (q_154b_5)</v>
      </c>
      <c r="EB573" s="14" t="str">
        <f t="shared" ca="1" si="9859"/>
        <v xml:space="preserve">Values must be numeric. </v>
      </c>
      <c r="EC573" s="14" t="str">
        <f t="shared" ca="1" si="9860"/>
        <v xml:space="preserve">What specialist 5 observed the patient (q_154b_5): Values must be numeric. </v>
      </c>
      <c r="ED573" s="14" t="str">
        <f t="shared" ca="1" si="9861"/>
        <v/>
      </c>
      <c r="EE573" s="14" t="str">
        <f t="shared" ca="1" si="9862"/>
        <v>Values must be numeric</v>
      </c>
      <c r="EF573" s="14" t="str">
        <f t="shared" ca="1" si="9863"/>
        <v/>
      </c>
      <c r="EG573" s="14" t="str">
        <f t="shared" ca="1" si="9864"/>
        <v/>
      </c>
      <c r="EM573" s="14" t="b">
        <f t="shared" ca="1" si="9865"/>
        <v>1</v>
      </c>
      <c r="EN573" s="14">
        <f t="shared" ca="1" si="9866"/>
        <v>541</v>
      </c>
      <c r="EO573" s="14" t="str">
        <f t="shared" ca="1" si="9867"/>
        <v>q_154b_5</v>
      </c>
      <c r="EP573" s="14" t="str">
        <f t="shared" ca="1" si="9868"/>
        <v xml:space="preserve">What specialist 5 observed the patient (q_154b_5): Values must be numeric. </v>
      </c>
      <c r="EQ573" s="14" t="str">
        <f t="shared" ca="1" si="9869"/>
        <v/>
      </c>
    </row>
    <row r="574" spans="2:147" s="14" customFormat="1">
      <c r="B574" s="14" t="str">
        <f t="shared" ref="B574" ca="1" si="10845">DF574</f>
        <v/>
      </c>
      <c r="C574" s="14">
        <f t="shared" ref="C574" ca="1" si="10846">IF(OFFSET(B574,-1,COLUMN(VariableExists)-2),OFFSET(B574,-1,1)+1,OFFSET(B574,-1,1))</f>
        <v>542</v>
      </c>
      <c r="D574" s="14">
        <f t="shared" ref="D574" si="10847">ROW(A574)-2</f>
        <v>572</v>
      </c>
      <c r="E574" s="14" t="str">
        <f t="shared" ref="E574" ca="1" si="10848">IF(OR(G574="",ROW(G574)=2),"",IF(Z574&gt;0,"S",IF(AX574,IF(J574=2,"D","N"),"I")))</f>
        <v>I</v>
      </c>
      <c r="F574" s="14" t="str">
        <f t="shared" ref="F574" ca="1" si="10849">IF(H574,O574,"")</f>
        <v>q_154c_5</v>
      </c>
      <c r="G574" s="14" t="str">
        <f t="shared" ref="G574" ca="1" si="10850">IF(H574,P574,"")</f>
        <v>Other type of specialist 5 that observed the patient</v>
      </c>
      <c r="H574" s="14" t="b">
        <f t="shared" ref="H574" ca="1" si="10851">IF(INDIRECT(ADDRESS(2,D574+1,,,_sheetname_dataframe))="",FALSE,MID(INDIRECT(ADDRESS(2,D574+1,,,_sheetname_dataframe)),1,1)&lt;&gt;".")</f>
        <v>1</v>
      </c>
      <c r="I574" s="14" t="str">
        <f ca="1">IF($H574,ADDRESS(3,(D574+1)*2-1,4,,"["&amp;wew!$G$7&amp;"]"&amp;_sheetname_labels)&amp;":"&amp;ADDRESS(2+ster!$B$20,(D574+1)*2-1,4),"")</f>
        <v>[DBTemplate.xlsm]labels!ARA3:ARA61</v>
      </c>
      <c r="J574" s="14">
        <f t="array" aca="1" ref="J574" ca="1">IF(H574,MAX(0,MAX(IF(INDIRECT(I574)&lt;&gt;"",ROW(INDIRECT(I574)),""))-2),"")</f>
        <v>0</v>
      </c>
      <c r="K574" s="14" t="str">
        <f ca="1">IF($H574,IF($J574&gt;0,ADDRESS(3,(D574+1)*2-1,4,,"["&amp;wew!$G$7&amp;"]"&amp;_sheetname_labels)&amp;":"&amp;ADDRESS(2+J574,(D574+1)*2-1,4),""),"")</f>
        <v/>
      </c>
      <c r="L574" s="14" t="str">
        <f ca="1">IF($H574,IF($J574&gt;0,ADDRESS(3,(D574+1)*2,4,,"["&amp;wew!$G$7&amp;"]"&amp;_sheetname_labels)&amp;":"&amp;ADDRESS(2+J574,(D574+1)*2,4),""),"")</f>
        <v/>
      </c>
      <c r="M574" s="14">
        <f t="shared" ref="M574" ca="1" si="10852">IF($H574,IF(J574&gt;0,COUNTA(INDIRECT(K574))-COUNT(INDIRECT(K574)),0),"")</f>
        <v>0</v>
      </c>
      <c r="N574" s="14">
        <f t="shared" ref="N574" ca="1" si="10853">IF(H574,J574-M574,"")</f>
        <v>0</v>
      </c>
      <c r="O574" s="14" t="str">
        <f t="shared" ref="O574" ca="1" si="10854">IF(INDIRECT(ADDRESS(2,D574+1,,,_sheetname_dataframe))="","",INDIRECT(ADDRESS(2,D574+1,,,_sheetname_dataframe)))</f>
        <v>q_154c_5</v>
      </c>
      <c r="P574" s="14" t="str">
        <f t="shared" ref="P574" ca="1" si="10855">IF(H574,IF(INDIRECT(ADDRESS(1,D574+1,,,_sheetname_dataframe))="","",INDIRECT(ADDRESS(1,D574+1,,,_sheetname_dataframe))),"")</f>
        <v>Other type of specialist 5 that observed the patient</v>
      </c>
      <c r="Q574" s="14" t="str">
        <f ca="1">IF($BP574,ADDRESS(3,D574+1,4,,"["&amp;wew!$G$7&amp;"]"&amp;_sheetname_dataframe)&amp;":"&amp;ADDRESS(2+ster!$C$14,D574+1,4),"")</f>
        <v>[DBTemplate.xlsm]data_frame!VA3:VA3</v>
      </c>
      <c r="R574" s="14" t="str">
        <f>IF($BP574,IF(MID(_xll.FORMULATEXT(INDEX(INDIRECT(Q574),1)),1,1)="=", _xll.FORMULATEXT(INDEX(INDIRECT(Q574),1),2,TRUE),""),"")</f>
        <v/>
      </c>
      <c r="S574" s="14">
        <f t="array" aca="1" ref="S574" ca="1">IF(H574,SUM(IF((IFERROR(INDIRECT(Q574)&lt;&gt;"",FALSE))*(INDIRECT(ster!$D$14)&lt;&gt;""),1,0)),"")</f>
        <v>0</v>
      </c>
      <c r="T574" s="14">
        <f t="array" aca="1" ref="T574" ca="1">IF(H574,IF(M574&gt;0,SUM(IFERROR(1*(MATCH(INDIRECT(Q574),INDIRECT(K574),0)&gt;0),0)*(INDIRECT(ster!$D$14)&lt;&gt;"")*NOT(ISNUMBER(INDIRECT(Q574)))),0),"")</f>
        <v>0</v>
      </c>
      <c r="U574" s="14">
        <f t="array" aca="1" ref="U574" ca="1">IF(H574,SUM((IFERROR(INDIRECT(Q574)="",FALSE))*(INDIRECT(ster!$D$14)&lt;&gt;"")),"")</f>
        <v>1</v>
      </c>
      <c r="V574" s="14">
        <f t="array" aca="1" ref="V574" ca="1">IF(H574,SUM((IFERROR(INDIRECT(Q574)="#ąś",TRUE))*(INDIRECT(ster!$D$14)&lt;&gt;"")),"")</f>
        <v>0</v>
      </c>
      <c r="W574" s="14">
        <f t="array" aca="1" ref="W574" ca="1">IF(H574,SUM(ISNUMBER(INDIRECT(Q574))*(INDIRECT(ster!$D$14)&lt;&gt;"")),"")</f>
        <v>0</v>
      </c>
      <c r="X574" s="14" t="str">
        <f t="array" aca="1" ref="X574" ca="1">IF(AND(H574,W574&gt;0),IF(wew!$B$3,MIN(IF((INDIRECT(ster!$D$14)&lt;&gt;"")*IFERROR(INDIRECT($Q574)&lt;&gt;"",FALSE),IFERROR(INDIRECT($Q574),"X"),"X")),"&lt;włącz podświetlanie wartości&gt;"),"—")</f>
        <v>—</v>
      </c>
      <c r="Y574" s="14" t="str">
        <f t="array" aca="1" ref="Y574" ca="1">IF(AND(H574,W574&gt;0),IF(wew!$B$3,MAX(IF((INDIRECT(ster!$D$14)&lt;&gt;"")*IFERROR(INDIRECT($Q574)&lt;&gt;"",FALSE),IFERROR(INDIRECT($Q574),"X"),"X")),"&lt;włącz podświetlanie wartości&gt;"),"—")</f>
        <v>—</v>
      </c>
      <c r="Z574" s="14">
        <f t="shared" ref="Z574" ca="1" si="10856">IF(H574,S574-T574-W574,"")</f>
        <v>0</v>
      </c>
      <c r="AA574" s="12" t="str">
        <f t="shared" ref="AA574" ca="1" si="10857">IF(H574,IF(S574&gt;0,W574/(S574),"—"),"")</f>
        <v>—</v>
      </c>
      <c r="AB574" s="17">
        <f t="array" aca="1" ref="AB574" ca="1">IF(H574,IF(W574&gt;0,SUM((INDIRECT(ster!$D$14)&lt;&gt;"")*IFERROR((INDIRECT(Q574)&lt;&gt;"")*(INDIRECT(Q574)=INT(INDIRECT(Q574))),0)),0),"")</f>
        <v>0</v>
      </c>
      <c r="AC574" s="17">
        <f t="array" aca="1" ref="AC574" ca="1">IF(H574,W574-AB574,"")</f>
        <v>0</v>
      </c>
      <c r="AD574" s="17">
        <f t="shared" ref="AD574" ca="1" si="10858">IF($H574,IF(AC574&lt;&gt;"",IF(AC574=0,1,IF(AC574/W574&lt;0.15,2,3)),0),"")</f>
        <v>1</v>
      </c>
      <c r="AE574" s="17" t="b">
        <f t="shared" ref="AE574" ca="1" si="10859">IF(H574,OFFSET(O574,1,0)=".validation",FALSE)</f>
        <v>0</v>
      </c>
      <c r="AF574" s="17" t="str">
        <f ca="1">IF(AE574,IF($H574,ADDRESS(3,D574+2,4,,"["&amp;wew!$G$7&amp;"]"&amp;_sheetname_dataframe)&amp;":"&amp;ADDRESS(2+ster!$C$14,D574+2,4),""),"")</f>
        <v/>
      </c>
      <c r="AG574" s="17" t="str">
        <f t="shared" ref="AG574" ca="1" si="10860">IF(AE574,IF($H574,IF(INDIRECT(ADDRESS(1,D574+2,,,_sheetname_dataframe))="","",INDIRECT(ADDRESS(1,D574+2,,,_sheetname_dataframe))),""),"")</f>
        <v/>
      </c>
      <c r="AH574" s="17" t="b">
        <f t="shared" ref="AH574" ca="1" si="10861">IF(H574,AND(AE574,OFFSET(O574,2,0)=".validation"),FALSE)</f>
        <v>0</v>
      </c>
      <c r="AI574" s="17" t="str">
        <f ca="1">IF(AH574,IF($H574,ADDRESS(3,D574+3,4,,"["&amp;wew!$G$7&amp;"]"&amp;_sheetname_dataframe)&amp;":"&amp;ADDRESS(2+ster!$C$14,D574+3,4),""),"")</f>
        <v/>
      </c>
      <c r="AJ574" s="17" t="str">
        <f t="shared" ref="AJ574" ca="1" si="10862">IF(AH574,IF($H574,IF(INDIRECT(ADDRESS(1,D574+3,,,_sheetname_dataframe))="","",INDIRECT(ADDRESS(1,D574+3,,,_sheetname_dataframe))),""),"")</f>
        <v/>
      </c>
      <c r="AK574" s="17" t="b">
        <f t="shared" ref="AK574" ca="1" si="10863">IF(H574,OR(AQ574,AD574=2),"")</f>
        <v>0</v>
      </c>
      <c r="AL574" s="17" t="b">
        <f t="shared" ref="AL574" ca="1" si="10864">IF($H574,IF(BV574&lt;&gt;"",IF(OR(BM574="F",BM574="L",BM574="I",BM574="D"),BV574&lt;&gt;0)),"")</f>
        <v>0</v>
      </c>
      <c r="AM574" s="17" t="b">
        <f t="shared" ref="AM574" ca="1" si="10865">IF($H574,AND(NOT(AL574),OR(IF(BW574&lt;&gt;"",IF(OR(BM574="F",BM574="L"),BW574&lt;&gt;0)),BM574="I",BM574="N",BM574="D")),"")</f>
        <v>0</v>
      </c>
      <c r="AN574" s="17">
        <f t="shared" ref="AN574" ca="1" si="10866">IF(COUNTA(INDIRECT(Q574))=0,0, IF(AND(AO574&lt;&gt;"",X574&lt;AO574),1,IF(AND(AP574&lt;&gt;"",Y574&gt;AP574),1,IF(AND(AQ574,AC574&gt;0),2,0))))</f>
        <v>0</v>
      </c>
      <c r="AO574" s="24" t="str">
        <f t="shared" ref="AO574" ca="1" si="10867">IF($H574,IF(BY574&lt;&gt;"",IF(ISNUMBER(BY574),BY574,""),""),"")</f>
        <v/>
      </c>
      <c r="AP574" s="24" t="str">
        <f t="shared" ref="AP574" ca="1" si="10868">IF($H574,IF(BZ574&lt;&gt;"",IF(ISNUMBER(BZ574),BZ574,""),""),"")</f>
        <v/>
      </c>
      <c r="AQ574" s="17" t="b">
        <f t="shared" ref="AQ574" ca="1" si="10869">IF(H574,IF(CA574&lt;&gt;"",CA574&lt;&gt;0,FALSE),"")</f>
        <v>0</v>
      </c>
      <c r="AR574" s="17" t="b">
        <f t="shared" ref="AR574" ca="1" si="10870">IF(H574,IF(N574&gt;0,IF(BQ574&lt;&gt;"",BQ574&lt;&gt;0,FALSE),FALSE),"")</f>
        <v>0</v>
      </c>
      <c r="AS574" s="17" t="b">
        <f t="shared" ref="AS574" ca="1" si="10871">IF(H574,IF(BR574&lt;&gt;"",BR574&lt;&gt;0,FALSE),"")</f>
        <v>0</v>
      </c>
      <c r="AT574" s="17" t="b">
        <f t="shared" ref="AT574" ca="1" si="10872">IF(H574,IF(N574&gt;0,FALSE,IF(BU574&lt;&gt;"",MATCH(BU574,DataType,0)=1,FALSE)),"")</f>
        <v>1</v>
      </c>
      <c r="AU574" s="17" t="b">
        <f t="shared" ref="AU574" ca="1" si="10873">IF(H574,IF(N574&gt;0,TRUE,IF(BU574&lt;&gt;"",MATCH(BU574,DataType,0)=2,FALSE)),"")</f>
        <v>0</v>
      </c>
      <c r="AV574" s="17" t="b">
        <f t="shared" ref="AV574" ca="1" si="10874">IF(H574,IF(N574&gt;0,FALSE,IF(BU574&lt;&gt;"",MATCH(BU574,DataType,0)=3,FALSE)),"")</f>
        <v>0</v>
      </c>
      <c r="AW574" s="17" t="b">
        <f t="shared" ref="AW574" ca="1" si="10875">IF(H574,IF(W574&gt;0,Z574=0,FALSE),"")</f>
        <v>0</v>
      </c>
      <c r="AX574" s="14" t="b">
        <f t="array" aca="1" ref="AX574" ca="1">IF(H574,N574&gt;0,"")</f>
        <v>0</v>
      </c>
      <c r="AY574" s="17" t="str">
        <f t="shared" ref="AY574" ca="1" si="10876">IF(H574,IF(N574&gt;0,ADDRESS(ROW(VariablesOrigin)+1,COLUMN(VariablesOrigin)+1,4) &amp; ":" &amp; ADDRESS(ROW(VariablesOrigin)+N574,COLUMN(VariablesOrigin)+1,4),""),"")</f>
        <v/>
      </c>
      <c r="AZ574" s="17" t="str">
        <f t="array" aca="1" ref="AZ574" ca="1">IF(AY574&lt;&gt;"",SUM(1*ISERROR(MATCH(INDIRECT(AY574),INDIRECT(K574),0)))=0,"")</f>
        <v/>
      </c>
      <c r="BA574" s="17" t="b">
        <f t="shared" ref="BA574" ca="1" si="10877">IF(H574,BU574="",FALSE)</f>
        <v>0</v>
      </c>
      <c r="BB574" s="17" t="b">
        <v>0</v>
      </c>
      <c r="BC574" s="17" t="str">
        <f t="shared" ref="BC574" ca="1" si="10878">IF(BA574,IF(N574&gt;0,AND(AZ574,Z574=0),FALSE),"")</f>
        <v/>
      </c>
      <c r="BD574" s="17" t="str">
        <f t="shared" ref="BD574" ca="1" si="10879">IF(BA574,IF(N574&gt;0,AND(NOT(AZ574),Z574=0),FALSE),"")</f>
        <v/>
      </c>
      <c r="BE574" s="17" t="str">
        <f t="shared" ref="BE574" ca="1" si="10880">IF(BA574,IF(AND(AW574,NOT(BB574),NOT(BC574),NOT(BD574)),AND(Z574=0,AC574=0),FALSE),"")</f>
        <v/>
      </c>
      <c r="BF574" s="17" t="str">
        <f t="shared" ref="BF574" ca="1" si="10881">IF(BA574,IF(AND(AW574,NOT(BB574),NOT(BC574),NOT(BD574)),AND(Z574=0,OR(AC574&gt;0)),FALSE),"")</f>
        <v/>
      </c>
      <c r="BG574" s="17" t="str">
        <f t="shared" ref="BG574" ca="1" si="10882">IF(BA574,IF(OR(BB574:BF574),FALSE,IF(Z574=0,FALSE,Z574&gt;0)),"")</f>
        <v/>
      </c>
      <c r="BH574" s="17" t="str">
        <f t="shared" ref="BH574" ca="1" si="10883">IF(BA574,COUNTIF(BB574:BG574,TRUE)=1,"")</f>
        <v/>
      </c>
      <c r="BI574" s="17" t="str">
        <f t="shared" ref="BI574" ca="1" si="10884">IF(BA574,IFERROR(MATCH(TRUE,BB574:BG574,0),7),"")</f>
        <v/>
      </c>
      <c r="BJ574" s="17" t="b">
        <f t="shared" ref="BJ574" ca="1" si="10885">DF574&lt;&gt;""</f>
        <v>0</v>
      </c>
      <c r="BK574" s="17" t="str">
        <f t="shared" ref="BK574" ca="1" si="10886">IF(H574,IF(AND(NOT(BA574),AU574),AC574=0,""),"")</f>
        <v/>
      </c>
      <c r="BL574" s="17" t="str">
        <f t="shared" ref="BL574" ca="1" si="10887">IF(H574,IF(AND(NOT(BA574),AU574),AC574&gt;0,""),"")</f>
        <v/>
      </c>
      <c r="BM574" s="17" t="str">
        <f t="shared" ref="BM574" ca="1" si="10888">IF(H574,IF(BA574,CHOOSE(BI574,"0","F","L","I","N",IF(AA574&gt;0.5,"N","S"),"0"),CHOOSE(MATCH(BU574,DataType,0),"S",IF(BK574,"I","N"),"D"  )),"")</f>
        <v>S</v>
      </c>
      <c r="BN574" s="17" t="str">
        <f t="shared" ref="BN574" ca="1" si="10889">IF(H574,IF(BJ574,"E",IF(BA574,CHOOSE(BI574,"0","F","L","I","N","S","0"),CHOOSE(MATCH(BU574,DataType,0),"S",IF(BK574,"I","N"),"D"  ))),"")</f>
        <v>S</v>
      </c>
      <c r="BO574" s="17" t="str">
        <f t="shared" ref="BO574" ca="1" si="10890">IF($H574,IF(BM574="0","",IF(AND(AR574,N574=2),"D",IF(BM574="S","N",IF(AL574,"O",IF(AM574,"I","N"))))),"")</f>
        <v>N</v>
      </c>
      <c r="BP574" s="14" t="b">
        <f t="shared" ref="BP574" ca="1" si="10891">INDIRECT(ADDRESS(2,ROW(A574)-1,,,_sheetname_dataframe))&lt;&gt;""</f>
        <v>1</v>
      </c>
      <c r="BQ574" s="35"/>
      <c r="BU574" s="14" t="s">
        <v>386</v>
      </c>
      <c r="BX574" s="16"/>
      <c r="BY574" s="16"/>
      <c r="BZ574" s="16"/>
      <c r="CA574" s="16"/>
      <c r="CB574" s="16"/>
      <c r="CC574" s="16"/>
      <c r="CD574" s="16"/>
      <c r="CE574" s="16"/>
      <c r="CF574" s="16"/>
      <c r="CN574" s="14">
        <f ca="1">IF(H574,IFERROR(IsVariableNameLegal(O574),0),0)</f>
        <v>0</v>
      </c>
      <c r="CO574" s="14" t="str">
        <f t="array" aca="1" ref="CO574" ca="1">IF(H574,IF(COUNTIF(INDIRECT(wew!$C$13),O574)&gt;1,TRIM(SUBSTITUTE(_xll.MCONCAT(IF((INDIRECT(wew!$C$13)=O574)*(COLUMN(INDIRECT(wew!$C$13))&lt;&gt;D574+1),-1+COLUMN(INDIRECT(wew!$C$13)),"")," "),"  "," ")),""),"")</f>
        <v/>
      </c>
      <c r="CP574" s="14" t="str">
        <f t="array" aca="1" ref="CP574" ca="1">IF(P574&lt;&gt;"",IF(LEN(P574)&gt;150,1,""),"")</f>
        <v/>
      </c>
      <c r="CQ574" s="14" t="str">
        <f t="array" aca="1" ref="CQ574" ca="1">IF(AND(H574,NOT(ster!$J$3)),IF(COUNTIF(INDIRECT(wew!$C$15),P574)&gt;1,TRIM(SUBSTITUTE(_xll.MCONCAT(IF((INDIRECT(wew!$C$15)=P574)*(COLUMN(INDIRECT(wew!$C$15))&lt;&gt;D574+1),-1+COLUMN(INDIRECT(wew!$C$15)),"")," "),"  "," ")),""),"")</f>
        <v/>
      </c>
      <c r="CR574" s="14" t="str">
        <f t="array" aca="1" ref="CR574" ca="1">IF(H574,IF(AND(W574&gt;0,AO574&lt;&gt;""),TRIM(SUBSTITUTE(_xll.MCONCAT(IFERROR(IF(ISNUMBER(INDIRECT(Q574)),IF((INDIRECT(ster!$D$14)&lt;&gt;"")*(INDIRECT(Q574)&lt;AO574),INDIRECT(ster!$D$14) &amp; ": " &amp;  SUBSTITUTE(IF( AV574,IFERROR(TEXT(INDIRECT(Q574),"rrrr-mm-dd") &amp;" (" &amp; INDIRECT(Q574) &amp;")",INDIRECT(Q574)),INDIRECT(Q574))," "," "),""),""),"")," "),"  "," ")),""),"")</f>
        <v/>
      </c>
      <c r="CS574" s="14" t="str">
        <f t="array" aca="1" ref="CS574" ca="1">IF(H574,IF(AND(W574&gt;0,AP574&lt;&gt;""),TRIM(SUBSTITUTE(_xll.MCONCAT(IFERROR(IF(ISNUMBER(INDIRECT(Q574)),IF((INDIRECT(ster!$D$14)&lt;&gt;"")*(INDIRECT(Q574)&gt;AP574),INDIRECT(ster!$D$14) &amp; ": " &amp;  SUBSTITUTE(IF( AV574,IFERROR(TEXT(INDIRECT(Q574),"rrrr-mm-dd")&amp;" (" &amp; INDIRECT(Q574) &amp;")",INDIRECT(Q574)),INDIRECT(Q574))," "," "),""),""),"")," "),"  "," ")),""),"")</f>
        <v/>
      </c>
      <c r="CT574" s="14" t="str">
        <f t="array" aca="1" ref="CT574" ca="1">IF(H574,IF(AND(N574&gt;0,AR574),TRIM(SUBSTITUTE(_xll.MCONCAT(IFERROR(IF(ISNUMBER(INDIRECT(Q574)),IF((INDIRECT(ster!$D$14)&lt;&gt;"")*(IFERROR(0*(MATCH(INDIRECT(Q574),INDIRECT(K574),0)&gt;0),1)),INDIRECT(ster!$D$14) &amp; ": " &amp;  SUBSTITUTE(IF( AV574,IFERROR(TEXT(INDIRECT(Q574),"rrrr-mm-dd")&amp;" (" &amp; INDIRECT(Q574) &amp;")",INDIRECT(Q574)),INDIRECT(Q574))," "," "),""),""),"")," "),"  "," ")),""),"")</f>
        <v/>
      </c>
      <c r="CU574" s="14" t="str">
        <f t="array" aca="1" ref="CU574" ca="1">IF(H574,IF(AND(V574&gt;0),TRIM(SUBSTITUTE(_xll.MCONCAT(IF((INDIRECT(ster!$D$14)&lt;&gt;"")*(IFERROR(0*(INDIRECT(Q574)&lt;&gt;""),1)),INDIRECT(ster!$D$14),"")," "),"  "," ")),""),"")</f>
        <v/>
      </c>
      <c r="CV574" s="14" t="str">
        <f t="array" aca="1" ref="CV574" ca="1">IF(H574,IF(AS574,
TRIM(SUBSTITUTE(_xll.MCONCAT(IF(
   (INDIRECT(ster!$D$14)&lt;&gt;"")*
   ((INDIRECT(Q574)="")+
      NOT(ISNUMBER(INDIRECT(Q574)))*
      NOT(ISERROR(MATCH(INDIRECT(Q574),INDIRECT(K574),0)))
    ),
      INDIRECT(ster!$D$14),
   "")," "),"  "," ")),
""),"")</f>
        <v/>
      </c>
      <c r="CW574" s="14" t="str">
        <f t="array" aca="1" ref="CW574" ca="1">IF(H574,IF(AND(AQ574),TRIM(SUBSTITUTE(_xll.MCONCAT(IFERROR(IF(ISNUMBER(INDIRECT(Q574)),IF((INDIRECT(ster!$D$14)&lt;&gt;"")*(INDIRECT(Q574)&lt;&gt;INT(INDIRECT(Q574))),INDIRECT(ster!$D$14) &amp; ": " &amp; INDIRECT(Q574),""),""),"")," "),"  "," ")),""),"")</f>
        <v/>
      </c>
      <c r="CX574" s="14" t="str">
        <f t="array" aca="1" ref="CX574" ca="1">IF(H574,IF(OR(AU574,AV574),TRIM(SUBSTITUTE(_xll.MCONCAT(IF((INDIRECT(ster!$D$14)&lt;&gt;"")*NOT(ISNUMBER(INDIRECT(Q574))),IF(ISERROR(MATCH(INDIRECT(Q574),INDIRECT(K574),0)),IFERROR(IF(INDIRECT(Q574)&lt;&gt;"",INDIRECT(ster!$D$14) &amp; ": " &amp; SUBSTITUTE(INDIRECT(Q574)," "," "),""),""),""),"")," "),"  "," ")),""),"")</f>
        <v/>
      </c>
      <c r="CY574" s="14" t="str">
        <f t="array" aca="1" ref="CY574" ca="1">IF(H574,IF(AE574,TRIM(SUBSTITUTE(_xll.MCONCAT(IF((INDIRECT(ster!$D$14)&lt;&gt;"")*IFERROR(NOT(INDIRECT(AF574)),FALSE),IF(ISERROR(MATCH(INDIRECT(Q574),INDIRECT(K574),0)),IFERROR(IF(INDIRECT(Q574)&lt;&gt;"",INDIRECT(ster!$D$14)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CZ574" s="14" t="str">
        <f t="array" aca="1" ref="CZ574" ca="1">IF(H574,IF(AH574,TRIM(SUBSTITUTE(_xll.MCONCAT(IF((INDIRECT(ster!$D$14)&lt;&gt;"")*IFERROR(NOT(INDIRECT(AI574)),FALSE),IF(ISERROR(MATCH(INDIRECT(Q574),INDIRECT(K574),0)),IFERROR(IF(INDIRECT(Q574)&lt;&gt;"",INDIRECT(ster!$D$14)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DC574" s="14" t="str">
        <f ca="1">SUBSTITUTE(SUBSTITUTE(SUBSTITUTE(SUBSTITUTE(_xll.MCONCAT(DG574:DS574,"■"),"■■","■"),"■■","■"),"■■","■"),"■■","■")</f>
        <v>■</v>
      </c>
      <c r="DD574" s="14" t="str">
        <f t="shared" ref="DD574" ca="1" si="10892">IF(MID(DC574,1,1)="■",MID(DC574,2,LEN(DC574)),DC574)</f>
        <v/>
      </c>
      <c r="DE574" s="14" t="str">
        <f t="shared" ref="DE574" ca="1" si="10893">IF(DD574&lt;&gt;"",IF(MID(DD574,LEN(DD574),1)="■",MID(DD574,1,LEN(DD574)-1),DD574),"")</f>
        <v/>
      </c>
      <c r="DF574" s="14" t="str">
        <f t="shared" ref="DF574" ca="1" si="10894">IFERROR(IF(DE574&lt;&gt;"",SUBSTITUTE(DE574,"■",". "),""),"##INTERNAL_ERROR")</f>
        <v/>
      </c>
      <c r="DG574" s="14" t="str">
        <f t="shared" ref="DG574" ca="1" si="10895">IF(CN574&lt;&gt;0,"Variable name don't comply with the naming convention","")</f>
        <v/>
      </c>
      <c r="DH574" s="14" t="str">
        <f t="shared" ref="DH574" ca="1" si="10896">IF(CO574&lt;&gt;"","Duplicated name. " &amp; IF(ISERROR(FIND(" ",CO574)),"Duplicate have index " &amp; CO574, "Duplicates have indices: "&amp;SUBSTITUTE(CO574," ",", ")),"")</f>
        <v/>
      </c>
      <c r="DI574" s="14" t="str">
        <f t="shared" ref="DI574" ca="1" si="10897">IF(CP574&lt;&gt;"","Variable label exceed length 150","")</f>
        <v/>
      </c>
      <c r="DJ574" s="14" t="str">
        <f t="shared" ref="DJ574" ca="1" si="10898">IF(CQ574&lt;&gt;"","Duplicated variable label. " &amp; IF(ISERROR(FIND(" ",CQ574)),"Duplicate have index " &amp; CQ574, "Duplicates have indices: "&amp;SUBSTITUTE(CQ574," ",", ")),"")</f>
        <v/>
      </c>
      <c r="DK574" s="14" t="str">
        <f t="shared" ref="DK574" ca="1" si="10899">IF(CR574&lt;&gt;"","The following cases have values below declared theorethical min: " &amp;SUBSTITUTE(CR574," ",", "),"")</f>
        <v/>
      </c>
      <c r="DL574" s="14" t="str">
        <f t="shared" ref="DL574" ca="1" si="10900">IF(CS574&lt;&gt;"","The following cases have values above declared theorethical max: " &amp;SUBSTITUTE(CS574," ",", "),"")</f>
        <v/>
      </c>
      <c r="DM574" s="14" t="str">
        <f t="shared" ref="DM574" ca="1" si="10901">IF(CT574&lt;&gt;"","There are some cases with values not explicitly declared in the labels dictionary: " &amp;SUBSTITUTE(CT574," ",", "),"")</f>
        <v/>
      </c>
      <c r="DN574" s="14" t="str">
        <f t="array" aca="1" ref="DN574" ca="1">IF(CU574&lt;&gt;"","There are errors in the entered values in the following cases: " &amp;SUBSTITUTE(CU574," ",", "),"")</f>
        <v/>
      </c>
      <c r="DO574" s="14" t="str">
        <f t="shared" ref="DO574" ca="1" si="10902">IF(CV574&lt;&gt;"","The following records are missing in this required field: " &amp;SUBSTITUTE(CV574," ",", "),"")</f>
        <v/>
      </c>
      <c r="DP574" s="14" t="str">
        <f t="shared" ref="DP574" ca="1" si="10903">IF(CW574&lt;&gt;"","The following cases have non-integer values: " &amp;SUBSTITUTE(CW574," ",", "),"")</f>
        <v/>
      </c>
      <c r="DQ574" s="14" t="str">
        <f t="shared" ref="DQ574" ca="1" si="10904">IF(CX574&lt;&gt;"","The following cases are non-numeric: " &amp;SUBSTITUTE(CX574," ",", "),"")</f>
        <v/>
      </c>
      <c r="DR574" s="14" t="str">
        <f t="shared" ref="DR574" ca="1" si="10905">IF(CY574&lt;&gt;"","In the following cases " &amp; P574 &amp; " " &amp; LOWER(MID(AG574,1,1)) &amp; MID(AG574,2,LEN(AG574)) &amp; ": " &amp;SUBSTITUTE(CY574," ",", "),"")</f>
        <v/>
      </c>
      <c r="DS574" s="14" t="str">
        <f t="shared" ref="DS574" ca="1" si="10906">IF(CZ574&lt;&gt;"","In the following cases " &amp; P574 &amp; " " &amp; LOWER(MID(AJ574,1,1)) &amp; MID(AJ574,2,LEN(AJ574)) &amp; ": " &amp;SUBSTITUTE(CZ574," ",", "),"")</f>
        <v/>
      </c>
      <c r="DZ574" s="14" t="b">
        <f t="shared" ref="DZ574" ca="1" si="10907">OR(ED574&lt;&gt;"",EF574&lt;&gt;"",EG574&lt;&gt;"")</f>
        <v>0</v>
      </c>
      <c r="EA574" s="14" t="str">
        <f t="shared" ref="EA574" ca="1" si="10908">IF(EB574&lt;&gt;"",G574 &amp; " (" &amp; F574 &amp; ")","")</f>
        <v/>
      </c>
      <c r="EB574" s="14" t="str">
        <f t="shared" ref="EB574" ca="1" si="10909">IF(EE574&lt;&gt;"",EE574&amp;IF(ED574&lt;&gt;""," and "&amp;ED574,""),UPPER(MID(ED574,1,1)&amp;MID(ED574,2,LEN(ED574))))&amp; IF(OR(EF574&lt;&gt;"",EG574&lt;&gt;"")," and "&amp;IF(EF574&lt;&gt;"",LOWER(MID(EF574,1,1) &amp; MID(EF574,2,LEN(EF574))),"")&amp; IF(AND(EF574 &lt;&gt;"",EG574&lt;&gt;"")," and ","") &amp; IF(EG574&lt;&gt;"",LOWER(MID(EG574,1,1) &amp; MID(EG574,2,LEN(EG574))),""),"") &amp; IF(OR(EE574&lt;&gt;"",ED574&lt;&gt;"",EF574&lt;&gt;"",EG574&lt;&gt;""), ". ","")</f>
        <v/>
      </c>
      <c r="EC574" s="14" t="str">
        <f t="shared" ref="EC574" ca="1" si="10910">IF(EB574&lt;&gt;"",G574 &amp; " (" &amp; F574 &amp; "): " &amp; EB574,"")</f>
        <v/>
      </c>
      <c r="ED574" s="14" t="str">
        <f t="shared" ref="ED574" ca="1" si="10911">IF(H574,IF(W574&gt;0,IF(AND(AO574&lt;&gt;"",AP574&lt;&gt;""),"each value must be between " &amp; IF( AV574,IFERROR(TEXT(AO574,"rrrr-mm-dd") &amp;" (" &amp; AO574 &amp;")",AO574),AO574) &amp; " and " &amp; IF( AV574,IFERROR(TEXT(AP574,"rrrr-mm-dd") &amp;" (" &amp; AP574 &amp;")",AP574),AP574),IF(AO574&lt;&gt;"","each value must be above " &amp; IF( AV574,IFERROR(TEXT(AO574,"rrrr-mm-dd") &amp;" (" &amp; AO574 &amp;")",AO574),AO574), IF(AP574&lt;&gt;"","each value must be below " &amp; IF( AV574,IFERROR(TEXT(AP574,"rrrr-mm-dd") &amp;" (" &amp; AP574 &amp;")",AP574),AP574),""))),""),"")</f>
        <v/>
      </c>
      <c r="EE574" s="14" t="str">
        <f t="shared" ref="EE574" ca="1" si="10912">IF(H574,IF(OR(AQ574,AU574,AV574,AS574,AR574),
   "Values must be" &amp;
   IF(AR574," limited to predefinied list", IF(AQ574, " integers",IF(OR(AU574,AV574)," numeric",""))) &amp;
   IF(AS574,IF(OR(AR574,AQ574,AU574,AV574), " and ","") &amp; "non-missing",""),
""),"")</f>
        <v/>
      </c>
      <c r="EF574" s="14" t="str">
        <f t="shared" ref="EF574" ca="1" si="10913">IF($H574,AG574,"")</f>
        <v/>
      </c>
      <c r="EG574" s="14" t="str">
        <f t="shared" ref="EG574" ca="1" si="10914">IF($H574,AJ574,"")</f>
        <v/>
      </c>
      <c r="EM574" s="14" t="b">
        <f t="shared" ref="EM574" ca="1" si="10915">OR(EC574&lt;&gt;"",DF574&lt;&gt;"")</f>
        <v>0</v>
      </c>
      <c r="EN574" s="14" t="str">
        <f t="shared" ref="EN574" ca="1" si="10916">IF(EM574,C574,"")</f>
        <v/>
      </c>
      <c r="EO574" s="14" t="str">
        <f t="shared" ref="EO574" ca="1" si="10917">IF(EM574,F574,"")</f>
        <v/>
      </c>
      <c r="EP574" s="14" t="str">
        <f t="shared" ref="EP574" ca="1" si="10918">EC574</f>
        <v/>
      </c>
      <c r="EQ574" s="14" t="str">
        <f t="shared" ref="EQ574" ca="1" si="10919">DF574</f>
        <v/>
      </c>
    </row>
    <row r="575" spans="2:147" s="14" customFormat="1">
      <c r="B575" s="14" t="str">
        <f t="shared" ref="B575" ca="1" si="10920">DF575</f>
        <v/>
      </c>
      <c r="C575" s="14">
        <f t="shared" ref="C575" ca="1" si="10921">IF(OFFSET(B575,-1,COLUMN(VariableExists)-2),OFFSET(B575,-1,1)+1,OFFSET(B575,-1,1))</f>
        <v>543</v>
      </c>
      <c r="D575" s="14">
        <f t="shared" ref="D575" si="10922">ROW(A575)-2</f>
        <v>573</v>
      </c>
      <c r="E575" s="14" t="str">
        <f t="shared" ref="E575" ca="1" si="10923">IF(OR(G575="",ROW(G575)=2),"",IF(Z575&gt;0,"S",IF(AX575,IF(J575=2,"D","N"),"I")))</f>
        <v>D</v>
      </c>
      <c r="F575" s="14" t="str">
        <f t="shared" ref="F575" ca="1" si="10924">IF(H575,O575,"")</f>
        <v>q_154d_5</v>
      </c>
      <c r="G575" s="14" t="str">
        <f t="shared" ref="G575" ca="1" si="10925">IF(H575,P575,"")</f>
        <v>Did specialist 5 made diagnosis</v>
      </c>
      <c r="H575" s="14" t="b">
        <f t="shared" ref="H575" ca="1" si="10926">IF(INDIRECT(ADDRESS(2,D575+1,,,_sheetname_dataframe))="",FALSE,MID(INDIRECT(ADDRESS(2,D575+1,,,_sheetname_dataframe)),1,1)&lt;&gt;".")</f>
        <v>1</v>
      </c>
      <c r="I575" s="14" t="str">
        <f ca="1">IF($H575,ADDRESS(3,(D575+1)*2-1,4,,"["&amp;wew!$G$7&amp;"]"&amp;_sheetname_labels)&amp;":"&amp;ADDRESS(2+ster!$B$20,(D575+1)*2-1,4),"")</f>
        <v>[DBTemplate.xlsm]labels!ARC3:ARC61</v>
      </c>
      <c r="J575" s="14">
        <f t="array" aca="1" ref="J575" ca="1">IF(H575,MAX(0,MAX(IF(INDIRECT(I575)&lt;&gt;"",ROW(INDIRECT(I575)),""))-2),"")</f>
        <v>2</v>
      </c>
      <c r="K575" s="14" t="str">
        <f ca="1">IF($H575,IF($J575&gt;0,ADDRESS(3,(D575+1)*2-1,4,,"["&amp;wew!$G$7&amp;"]"&amp;_sheetname_labels)&amp;":"&amp;ADDRESS(2+J575,(D575+1)*2-1,4),""),"")</f>
        <v>[DBTemplate.xlsm]labels!ARC3:ARC4</v>
      </c>
      <c r="L575" s="14" t="str">
        <f ca="1">IF($H575,IF($J575&gt;0,ADDRESS(3,(D575+1)*2,4,,"["&amp;wew!$G$7&amp;"]"&amp;_sheetname_labels)&amp;":"&amp;ADDRESS(2+J575,(D575+1)*2,4),""),"")</f>
        <v>[DBTemplate.xlsm]labels!ARD3:ARD4</v>
      </c>
      <c r="M575" s="14">
        <f t="shared" ref="M575" ca="1" si="10927">IF($H575,IF(J575&gt;0,COUNTA(INDIRECT(K575))-COUNT(INDIRECT(K575)),0),"")</f>
        <v>0</v>
      </c>
      <c r="N575" s="14">
        <f t="shared" ref="N575" ca="1" si="10928">IF(H575,J575-M575,"")</f>
        <v>2</v>
      </c>
      <c r="O575" s="14" t="str">
        <f t="shared" ref="O575" ca="1" si="10929">IF(INDIRECT(ADDRESS(2,D575+1,,,_sheetname_dataframe))="","",INDIRECT(ADDRESS(2,D575+1,,,_sheetname_dataframe)))</f>
        <v>q_154d_5</v>
      </c>
      <c r="P575" s="14" t="str">
        <f t="shared" ref="P575" ca="1" si="10930">IF(H575,IF(INDIRECT(ADDRESS(1,D575+1,,,_sheetname_dataframe))="","",INDIRECT(ADDRESS(1,D575+1,,,_sheetname_dataframe))),"")</f>
        <v>Did specialist 5 made diagnosis</v>
      </c>
      <c r="Q575" s="14" t="str">
        <f ca="1">IF($BP575,ADDRESS(3,D575+1,4,,"["&amp;wew!$G$7&amp;"]"&amp;_sheetname_dataframe)&amp;":"&amp;ADDRESS(2+ster!$C$14,D575+1,4),"")</f>
        <v>[DBTemplate.xlsm]data_frame!VB3:VB3</v>
      </c>
      <c r="R575" s="14" t="str">
        <f>IF($BP575,IF(MID(_xll.FORMULATEXT(INDEX(INDIRECT(Q575),1)),1,1)="=", _xll.FORMULATEXT(INDEX(INDIRECT(Q575),1),2,TRUE),""),"")</f>
        <v/>
      </c>
      <c r="S575" s="14">
        <f t="array" aca="1" ref="S575" ca="1">IF(H575,SUM(IF((IFERROR(INDIRECT(Q575)&lt;&gt;"",FALSE))*(INDIRECT(ster!$D$14)&lt;&gt;""),1,0)),"")</f>
        <v>0</v>
      </c>
      <c r="T575" s="14">
        <f t="array" aca="1" ref="T575" ca="1">IF(H575,IF(M575&gt;0,SUM(IFERROR(1*(MATCH(INDIRECT(Q575),INDIRECT(K575),0)&gt;0),0)*(INDIRECT(ster!$D$14)&lt;&gt;"")*NOT(ISNUMBER(INDIRECT(Q575)))),0),"")</f>
        <v>0</v>
      </c>
      <c r="U575" s="14">
        <f t="array" aca="1" ref="U575" ca="1">IF(H575,SUM((IFERROR(INDIRECT(Q575)="",FALSE))*(INDIRECT(ster!$D$14)&lt;&gt;"")),"")</f>
        <v>1</v>
      </c>
      <c r="V575" s="14">
        <f t="array" aca="1" ref="V575" ca="1">IF(H575,SUM((IFERROR(INDIRECT(Q575)="#ąś",TRUE))*(INDIRECT(ster!$D$14)&lt;&gt;"")),"")</f>
        <v>0</v>
      </c>
      <c r="W575" s="14">
        <f t="array" aca="1" ref="W575" ca="1">IF(H575,SUM(ISNUMBER(INDIRECT(Q575))*(INDIRECT(ster!$D$14)&lt;&gt;"")),"")</f>
        <v>0</v>
      </c>
      <c r="X575" s="14" t="str">
        <f t="array" aca="1" ref="X575" ca="1">IF(AND(H575,W575&gt;0),IF(wew!$B$3,MIN(IF((INDIRECT(ster!$D$14)&lt;&gt;"")*IFERROR(INDIRECT($Q575)&lt;&gt;"",FALSE),IFERROR(INDIRECT($Q575),"X"),"X")),"&lt;włącz podświetlanie wartości&gt;"),"—")</f>
        <v>—</v>
      </c>
      <c r="Y575" s="14" t="str">
        <f t="array" aca="1" ref="Y575" ca="1">IF(AND(H575,W575&gt;0),IF(wew!$B$3,MAX(IF((INDIRECT(ster!$D$14)&lt;&gt;"")*IFERROR(INDIRECT($Q575)&lt;&gt;"",FALSE),IFERROR(INDIRECT($Q575),"X"),"X")),"&lt;włącz podświetlanie wartości&gt;"),"—")</f>
        <v>—</v>
      </c>
      <c r="Z575" s="14">
        <f t="shared" ref="Z575" ca="1" si="10931">IF(H575,S575-T575-W575,"")</f>
        <v>0</v>
      </c>
      <c r="AA575" s="12" t="str">
        <f t="shared" ref="AA575" ca="1" si="10932">IF(H575,IF(S575&gt;0,W575/(S575),"—"),"")</f>
        <v>—</v>
      </c>
      <c r="AB575" s="17">
        <f t="array" aca="1" ref="AB575" ca="1">IF(H575,IF(W575&gt;0,SUM((INDIRECT(ster!$D$14)&lt;&gt;"")*IFERROR((INDIRECT(Q575)&lt;&gt;"")*(INDIRECT(Q575)=INT(INDIRECT(Q575))),0)),0),"")</f>
        <v>0</v>
      </c>
      <c r="AC575" s="17">
        <f t="array" aca="1" ref="AC575" ca="1">IF(H575,W575-AB575,"")</f>
        <v>0</v>
      </c>
      <c r="AD575" s="17">
        <f t="shared" ref="AD575" ca="1" si="10933">IF($H575,IF(AC575&lt;&gt;"",IF(AC575=0,1,IF(AC575/W575&lt;0.15,2,3)),0),"")</f>
        <v>1</v>
      </c>
      <c r="AE575" s="17" t="b">
        <f t="shared" ref="AE575" ca="1" si="10934">IF(H575,OFFSET(O575,1,0)=".validation",FALSE)</f>
        <v>0</v>
      </c>
      <c r="AF575" s="17" t="str">
        <f ca="1">IF(AE575,IF($H575,ADDRESS(3,D575+2,4,,"["&amp;wew!$G$7&amp;"]"&amp;_sheetname_dataframe)&amp;":"&amp;ADDRESS(2+ster!$C$14,D575+2,4),""),"")</f>
        <v/>
      </c>
      <c r="AG575" s="17" t="str">
        <f t="shared" ref="AG575" ca="1" si="10935">IF(AE575,IF($H575,IF(INDIRECT(ADDRESS(1,D575+2,,,_sheetname_dataframe))="","",INDIRECT(ADDRESS(1,D575+2,,,_sheetname_dataframe))),""),"")</f>
        <v/>
      </c>
      <c r="AH575" s="17" t="b">
        <f t="shared" ref="AH575" ca="1" si="10936">IF(H575,AND(AE575,OFFSET(O575,2,0)=".validation"),FALSE)</f>
        <v>0</v>
      </c>
      <c r="AI575" s="17" t="str">
        <f ca="1">IF(AH575,IF($H575,ADDRESS(3,D575+3,4,,"["&amp;wew!$G$7&amp;"]"&amp;_sheetname_dataframe)&amp;":"&amp;ADDRESS(2+ster!$C$14,D575+3,4),""),"")</f>
        <v/>
      </c>
      <c r="AJ575" s="17" t="str">
        <f t="shared" ref="AJ575" ca="1" si="10937">IF(AH575,IF($H575,IF(INDIRECT(ADDRESS(1,D575+3,,,_sheetname_dataframe))="","",INDIRECT(ADDRESS(1,D575+3,,,_sheetname_dataframe))),""),"")</f>
        <v/>
      </c>
      <c r="AK575" s="17" t="b">
        <f t="shared" ref="AK575" ca="1" si="10938">IF(H575,OR(AQ575,AD575=2),"")</f>
        <v>0</v>
      </c>
      <c r="AL575" s="17" t="b">
        <f t="shared" ref="AL575" ca="1" si="10939">IF($H575,IF(BV575&lt;&gt;"",IF(OR(BM575="F",BM575="L",BM575="I",BM575="D"),BV575&lt;&gt;0)),"")</f>
        <v>0</v>
      </c>
      <c r="AM575" s="17" t="b">
        <f t="shared" ref="AM575" ca="1" si="10940">IF($H575,AND(NOT(AL575),OR(IF(BW575&lt;&gt;"",IF(OR(BM575="F",BM575="L"),BW575&lt;&gt;0)),BM575="I",BM575="N",BM575="D")),"")</f>
        <v>0</v>
      </c>
      <c r="AN575" s="17">
        <f t="shared" ref="AN575" ca="1" si="10941">IF(COUNTA(INDIRECT(Q575))=0,0, IF(AND(AO575&lt;&gt;"",X575&lt;AO575),1,IF(AND(AP575&lt;&gt;"",Y575&gt;AP575),1,IF(AND(AQ575,AC575&gt;0),2,0))))</f>
        <v>0</v>
      </c>
      <c r="AO575" s="24" t="str">
        <f t="shared" ref="AO575" ca="1" si="10942">IF($H575,IF(BY575&lt;&gt;"",IF(ISNUMBER(BY575),BY575,""),""),"")</f>
        <v/>
      </c>
      <c r="AP575" s="24" t="str">
        <f t="shared" ref="AP575" ca="1" si="10943">IF($H575,IF(BZ575&lt;&gt;"",IF(ISNUMBER(BZ575),BZ575,""),""),"")</f>
        <v/>
      </c>
      <c r="AQ575" s="17" t="b">
        <f t="shared" ref="AQ575" ca="1" si="10944">IF(H575,IF(CA575&lt;&gt;"",CA575&lt;&gt;0,FALSE),"")</f>
        <v>0</v>
      </c>
      <c r="AR575" s="17" t="b">
        <f t="shared" ref="AR575" ca="1" si="10945">IF(H575,IF(N575&gt;0,IF(BQ575&lt;&gt;"",BQ575&lt;&gt;0,FALSE),FALSE),"")</f>
        <v>0</v>
      </c>
      <c r="AS575" s="17" t="b">
        <f t="shared" ref="AS575" ca="1" si="10946">IF(H575,IF(BR575&lt;&gt;"",BR575&lt;&gt;0,FALSE),"")</f>
        <v>0</v>
      </c>
      <c r="AT575" s="17" t="b">
        <f t="shared" ref="AT575" ca="1" si="10947">IF(H575,IF(N575&gt;0,FALSE,IF(BU575&lt;&gt;"",MATCH(BU575,DataType,0)=1,FALSE)),"")</f>
        <v>0</v>
      </c>
      <c r="AU575" s="17" t="b">
        <f t="shared" ref="AU575" ca="1" si="10948">IF(H575,IF(N575&gt;0,TRUE,IF(BU575&lt;&gt;"",MATCH(BU575,DataType,0)=2,FALSE)),"")</f>
        <v>1</v>
      </c>
      <c r="AV575" s="17" t="b">
        <f t="shared" ref="AV575" ca="1" si="10949">IF(H575,IF(N575&gt;0,FALSE,IF(BU575&lt;&gt;"",MATCH(BU575,DataType,0)=3,FALSE)),"")</f>
        <v>0</v>
      </c>
      <c r="AW575" s="17" t="b">
        <f t="shared" ref="AW575" ca="1" si="10950">IF(H575,IF(W575&gt;0,Z575=0,FALSE),"")</f>
        <v>0</v>
      </c>
      <c r="AX575" s="14" t="b">
        <f t="array" aca="1" ref="AX575" ca="1">IF(H575,N575&gt;0,"")</f>
        <v>1</v>
      </c>
      <c r="AY575" s="17" t="str">
        <f t="shared" ref="AY575" ca="1" si="10951">IF(H575,IF(N575&gt;0,ADDRESS(ROW(VariablesOrigin)+1,COLUMN(VariablesOrigin)+1,4) &amp; ":" &amp; ADDRESS(ROW(VariablesOrigin)+N575,COLUMN(VariablesOrigin)+1,4),""),"")</f>
        <v>C3:C4</v>
      </c>
      <c r="AZ575" s="17" t="b">
        <f t="array" aca="1" ref="AZ575" ca="1">IF(AY575&lt;&gt;"",SUM(1*ISERROR(MATCH(INDIRECT(AY575),INDIRECT(K575),0)))=0,"")</f>
        <v>1</v>
      </c>
      <c r="BA575" s="17" t="b">
        <f t="shared" ref="BA575" ca="1" si="10952">IF(H575,BU575="",FALSE)</f>
        <v>1</v>
      </c>
      <c r="BB575" s="17" t="b">
        <v>0</v>
      </c>
      <c r="BC575" s="17" t="b">
        <f t="shared" ref="BC575" ca="1" si="10953">IF(BA575,IF(N575&gt;0,AND(AZ575,Z575=0),FALSE),"")</f>
        <v>1</v>
      </c>
      <c r="BD575" s="17" t="b">
        <f t="shared" ref="BD575" ca="1" si="10954">IF(BA575,IF(N575&gt;0,AND(NOT(AZ575),Z575=0),FALSE),"")</f>
        <v>0</v>
      </c>
      <c r="BE575" s="17" t="b">
        <f t="shared" ref="BE575" ca="1" si="10955">IF(BA575,IF(AND(AW575,NOT(BB575),NOT(BC575),NOT(BD575)),AND(Z575=0,AC575=0),FALSE),"")</f>
        <v>0</v>
      </c>
      <c r="BF575" s="17" t="b">
        <f t="shared" ref="BF575" ca="1" si="10956">IF(BA575,IF(AND(AW575,NOT(BB575),NOT(BC575),NOT(BD575)),AND(Z575=0,OR(AC575&gt;0)),FALSE),"")</f>
        <v>0</v>
      </c>
      <c r="BG575" s="17" t="b">
        <f t="shared" ref="BG575" ca="1" si="10957">IF(BA575,IF(OR(BB575:BF575),FALSE,IF(Z575=0,FALSE,Z575&gt;0)),"")</f>
        <v>0</v>
      </c>
      <c r="BH575" s="17" t="b">
        <f t="shared" ref="BH575" ca="1" si="10958">IF(BA575,COUNTIF(BB575:BG575,TRUE)=1,"")</f>
        <v>1</v>
      </c>
      <c r="BI575" s="17">
        <f t="shared" ref="BI575" ca="1" si="10959">IF(BA575,IFERROR(MATCH(TRUE,BB575:BG575,0),7),"")</f>
        <v>2</v>
      </c>
      <c r="BJ575" s="17" t="b">
        <f t="shared" ref="BJ575" ca="1" si="10960">DF575&lt;&gt;""</f>
        <v>0</v>
      </c>
      <c r="BK575" s="17" t="str">
        <f t="shared" ref="BK575" ca="1" si="10961">IF(H575,IF(AND(NOT(BA575),AU575),AC575=0,""),"")</f>
        <v/>
      </c>
      <c r="BL575" s="17" t="str">
        <f t="shared" ref="BL575" ca="1" si="10962">IF(H575,IF(AND(NOT(BA575),AU575),AC575&gt;0,""),"")</f>
        <v/>
      </c>
      <c r="BM575" s="17" t="str">
        <f t="shared" ref="BM575" ca="1" si="10963">IF(H575,IF(BA575,CHOOSE(BI575,"0","F","L","I","N",IF(AA575&gt;0.5,"N","S"),"0"),CHOOSE(MATCH(BU575,DataType,0),"S",IF(BK575,"I","N"),"D"  )),"")</f>
        <v>F</v>
      </c>
      <c r="BN575" s="17" t="str">
        <f t="shared" ref="BN575" ca="1" si="10964">IF(H575,IF(BJ575,"E",IF(BA575,CHOOSE(BI575,"0","F","L","I","N","S","0"),CHOOSE(MATCH(BU575,DataType,0),"S",IF(BK575,"I","N"),"D"  ))),"")</f>
        <v>F</v>
      </c>
      <c r="BO575" s="17" t="str">
        <f t="shared" ref="BO575" ca="1" si="10965">IF($H575,IF(BM575="0","",IF(AND(AR575,N575=2),"D",IF(BM575="S","N",IF(AL575,"O",IF(AM575,"I","N"))))),"")</f>
        <v>N</v>
      </c>
      <c r="BP575" s="14" t="b">
        <f t="shared" ref="BP575" ca="1" si="10966">INDIRECT(ADDRESS(2,ROW(A575)-1,,,_sheetname_dataframe))&lt;&gt;""</f>
        <v>1</v>
      </c>
      <c r="BQ575" s="35"/>
      <c r="BX575" s="16"/>
      <c r="BY575" s="16"/>
      <c r="BZ575" s="16"/>
      <c r="CA575" s="16"/>
      <c r="CB575" s="16"/>
      <c r="CC575" s="16"/>
      <c r="CD575" s="16"/>
      <c r="CE575" s="16"/>
      <c r="CF575" s="16"/>
      <c r="CN575" s="14">
        <f ca="1">IF(H575,IFERROR(IsVariableNameLegal(O575),0),0)</f>
        <v>0</v>
      </c>
      <c r="CO575" s="14" t="str">
        <f t="array" aca="1" ref="CO575" ca="1">IF(H575,IF(COUNTIF(INDIRECT(wew!$C$13),O575)&gt;1,TRIM(SUBSTITUTE(_xll.MCONCAT(IF((INDIRECT(wew!$C$13)=O575)*(COLUMN(INDIRECT(wew!$C$13))&lt;&gt;D575+1),-1+COLUMN(INDIRECT(wew!$C$13)),"")," "),"  "," ")),""),"")</f>
        <v/>
      </c>
      <c r="CP575" s="14" t="str">
        <f t="array" aca="1" ref="CP575" ca="1">IF(P575&lt;&gt;"",IF(LEN(P575)&gt;150,1,""),"")</f>
        <v/>
      </c>
      <c r="CQ575" s="14" t="str">
        <f t="array" aca="1" ref="CQ575" ca="1">IF(AND(H575,NOT(ster!$J$3)),IF(COUNTIF(INDIRECT(wew!$C$15),P575)&gt;1,TRIM(SUBSTITUTE(_xll.MCONCAT(IF((INDIRECT(wew!$C$15)=P575)*(COLUMN(INDIRECT(wew!$C$15))&lt;&gt;D575+1),-1+COLUMN(INDIRECT(wew!$C$15)),"")," "),"  "," ")),""),"")</f>
        <v/>
      </c>
      <c r="CR575" s="14" t="str">
        <f t="array" aca="1" ref="CR575" ca="1">IF(H575,IF(AND(W575&gt;0,AO575&lt;&gt;""),TRIM(SUBSTITUTE(_xll.MCONCAT(IFERROR(IF(ISNUMBER(INDIRECT(Q575)),IF((INDIRECT(ster!$D$14)&lt;&gt;"")*(INDIRECT(Q575)&lt;AO575),INDIRECT(ster!$D$14) &amp; ": " &amp;  SUBSTITUTE(IF( AV575,IFERROR(TEXT(INDIRECT(Q575),"rrrr-mm-dd") &amp;" (" &amp; INDIRECT(Q575) &amp;")",INDIRECT(Q575)),INDIRECT(Q575))," "," "),""),""),"")," "),"  "," ")),""),"")</f>
        <v/>
      </c>
      <c r="CS575" s="14" t="str">
        <f t="array" aca="1" ref="CS575" ca="1">IF(H575,IF(AND(W575&gt;0,AP575&lt;&gt;""),TRIM(SUBSTITUTE(_xll.MCONCAT(IFERROR(IF(ISNUMBER(INDIRECT(Q575)),IF((INDIRECT(ster!$D$14)&lt;&gt;"")*(INDIRECT(Q575)&gt;AP575),INDIRECT(ster!$D$14) &amp; ": " &amp;  SUBSTITUTE(IF( AV575,IFERROR(TEXT(INDIRECT(Q575),"rrrr-mm-dd")&amp;" (" &amp; INDIRECT(Q575) &amp;")",INDIRECT(Q575)),INDIRECT(Q575))," "," "),""),""),"")," "),"  "," ")),""),"")</f>
        <v/>
      </c>
      <c r="CT575" s="14" t="str">
        <f t="array" aca="1" ref="CT575" ca="1">IF(H575,IF(AND(N575&gt;0,AR575),TRIM(SUBSTITUTE(_xll.MCONCAT(IFERROR(IF(ISNUMBER(INDIRECT(Q575)),IF((INDIRECT(ster!$D$14)&lt;&gt;"")*(IFERROR(0*(MATCH(INDIRECT(Q575),INDIRECT(K575),0)&gt;0),1)),INDIRECT(ster!$D$14) &amp; ": " &amp;  SUBSTITUTE(IF( AV575,IFERROR(TEXT(INDIRECT(Q575),"rrrr-mm-dd")&amp;" (" &amp; INDIRECT(Q575) &amp;")",INDIRECT(Q575)),INDIRECT(Q575))," "," "),""),""),"")," "),"  "," ")),""),"")</f>
        <v/>
      </c>
      <c r="CU575" s="14" t="str">
        <f t="array" aca="1" ref="CU575" ca="1">IF(H575,IF(AND(V575&gt;0),TRIM(SUBSTITUTE(_xll.MCONCAT(IF((INDIRECT(ster!$D$14)&lt;&gt;"")*(IFERROR(0*(INDIRECT(Q575)&lt;&gt;""),1)),INDIRECT(ster!$D$14),"")," "),"  "," ")),""),"")</f>
        <v/>
      </c>
      <c r="CV575" s="14" t="str">
        <f t="array" aca="1" ref="CV575" ca="1">IF(H575,IF(AS575,
TRIM(SUBSTITUTE(_xll.MCONCAT(IF(
   (INDIRECT(ster!$D$14)&lt;&gt;"")*
   ((INDIRECT(Q575)="")+
      NOT(ISNUMBER(INDIRECT(Q575)))*
      NOT(ISERROR(MATCH(INDIRECT(Q575),INDIRECT(K575),0)))
    ),
      INDIRECT(ster!$D$14),
   "")," "),"  "," ")),
""),"")</f>
        <v/>
      </c>
      <c r="CW575" s="14" t="str">
        <f t="array" aca="1" ref="CW575" ca="1">IF(H575,IF(AND(AQ575),TRIM(SUBSTITUTE(_xll.MCONCAT(IFERROR(IF(ISNUMBER(INDIRECT(Q575)),IF((INDIRECT(ster!$D$14)&lt;&gt;"")*(INDIRECT(Q575)&lt;&gt;INT(INDIRECT(Q575))),INDIRECT(ster!$D$14) &amp; ": " &amp; INDIRECT(Q575),""),""),"")," "),"  "," ")),""),"")</f>
        <v/>
      </c>
      <c r="CX575" s="14" t="str">
        <f t="array" aca="1" ref="CX575" ca="1">IF(H575,IF(OR(AU575,AV575),TRIM(SUBSTITUTE(_xll.MCONCAT(IF((INDIRECT(ster!$D$14)&lt;&gt;"")*NOT(ISNUMBER(INDIRECT(Q575))),IF(ISERROR(MATCH(INDIRECT(Q575),INDIRECT(K575),0)),IFERROR(IF(INDIRECT(Q575)&lt;&gt;"",INDIRECT(ster!$D$14) &amp; ": " &amp; SUBSTITUTE(INDIRECT(Q575)," "," "),""),""),""),"")," "),"  "," ")),""),"")</f>
        <v/>
      </c>
      <c r="CY575" s="14" t="str">
        <f t="array" aca="1" ref="CY575" ca="1">IF(H575,IF(AE575,TRIM(SUBSTITUTE(_xll.MCONCAT(IF((INDIRECT(ster!$D$14)&lt;&gt;"")*IFERROR(NOT(INDIRECT(AF575)),FALSE),IF(ISERROR(MATCH(INDIRECT(Q575),INDIRECT(K575),0)),IFERROR(IF(INDIRECT(Q575)&lt;&gt;"",INDIRECT(ster!$D$14)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CZ575" s="14" t="str">
        <f t="array" aca="1" ref="CZ575" ca="1">IF(H575,IF(AH575,TRIM(SUBSTITUTE(_xll.MCONCAT(IF((INDIRECT(ster!$D$14)&lt;&gt;"")*IFERROR(NOT(INDIRECT(AI575)),FALSE),IF(ISERROR(MATCH(INDIRECT(Q575),INDIRECT(K575),0)),IFERROR(IF(INDIRECT(Q575)&lt;&gt;"",INDIRECT(ster!$D$14)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DC575" s="14" t="str">
        <f ca="1">SUBSTITUTE(SUBSTITUTE(SUBSTITUTE(SUBSTITUTE(_xll.MCONCAT(DG575:DS575,"■"),"■■","■"),"■■","■"),"■■","■"),"■■","■")</f>
        <v>■</v>
      </c>
      <c r="DD575" s="14" t="str">
        <f t="shared" ref="DD575" ca="1" si="10967">IF(MID(DC575,1,1)="■",MID(DC575,2,LEN(DC575)),DC575)</f>
        <v/>
      </c>
      <c r="DE575" s="14" t="str">
        <f t="shared" ref="DE575" ca="1" si="10968">IF(DD575&lt;&gt;"",IF(MID(DD575,LEN(DD575),1)="■",MID(DD575,1,LEN(DD575)-1),DD575),"")</f>
        <v/>
      </c>
      <c r="DF575" s="14" t="str">
        <f t="shared" ref="DF575" ca="1" si="10969">IFERROR(IF(DE575&lt;&gt;"",SUBSTITUTE(DE575,"■",". "),""),"##INTERNAL_ERROR")</f>
        <v/>
      </c>
      <c r="DG575" s="14" t="str">
        <f t="shared" ref="DG575" ca="1" si="10970">IF(CN575&lt;&gt;0,"Variable name don't comply with the naming convention","")</f>
        <v/>
      </c>
      <c r="DH575" s="14" t="str">
        <f t="shared" ref="DH575" ca="1" si="10971">IF(CO575&lt;&gt;"","Duplicated name. " &amp; IF(ISERROR(FIND(" ",CO575)),"Duplicate have index " &amp; CO575, "Duplicates have indices: "&amp;SUBSTITUTE(CO575," ",", ")),"")</f>
        <v/>
      </c>
      <c r="DI575" s="14" t="str">
        <f t="shared" ref="DI575" ca="1" si="10972">IF(CP575&lt;&gt;"","Variable label exceed length 150","")</f>
        <v/>
      </c>
      <c r="DJ575" s="14" t="str">
        <f t="shared" ref="DJ575" ca="1" si="10973">IF(CQ575&lt;&gt;"","Duplicated variable label. " &amp; IF(ISERROR(FIND(" ",CQ575)),"Duplicate have index " &amp; CQ575, "Duplicates have indices: "&amp;SUBSTITUTE(CQ575," ",", ")),"")</f>
        <v/>
      </c>
      <c r="DK575" s="14" t="str">
        <f t="shared" ref="DK575" ca="1" si="10974">IF(CR575&lt;&gt;"","The following cases have values below declared theorethical min: " &amp;SUBSTITUTE(CR575," ",", "),"")</f>
        <v/>
      </c>
      <c r="DL575" s="14" t="str">
        <f t="shared" ref="DL575" ca="1" si="10975">IF(CS575&lt;&gt;"","The following cases have values above declared theorethical max: " &amp;SUBSTITUTE(CS575," ",", "),"")</f>
        <v/>
      </c>
      <c r="DM575" s="14" t="str">
        <f t="shared" ref="DM575" ca="1" si="10976">IF(CT575&lt;&gt;"","There are some cases with values not explicitly declared in the labels dictionary: " &amp;SUBSTITUTE(CT575," ",", "),"")</f>
        <v/>
      </c>
      <c r="DN575" s="14" t="str">
        <f t="array" aca="1" ref="DN575" ca="1">IF(CU575&lt;&gt;"","There are errors in the entered values in the following cases: " &amp;SUBSTITUTE(CU575," ",", "),"")</f>
        <v/>
      </c>
      <c r="DO575" s="14" t="str">
        <f t="shared" ref="DO575" ca="1" si="10977">IF(CV575&lt;&gt;"","The following records are missing in this required field: " &amp;SUBSTITUTE(CV575," ",", "),"")</f>
        <v/>
      </c>
      <c r="DP575" s="14" t="str">
        <f t="shared" ref="DP575" ca="1" si="10978">IF(CW575&lt;&gt;"","The following cases have non-integer values: " &amp;SUBSTITUTE(CW575," ",", "),"")</f>
        <v/>
      </c>
      <c r="DQ575" s="14" t="str">
        <f t="shared" ref="DQ575" ca="1" si="10979">IF(CX575&lt;&gt;"","The following cases are non-numeric: " &amp;SUBSTITUTE(CX575," ",", "),"")</f>
        <v/>
      </c>
      <c r="DR575" s="14" t="str">
        <f t="shared" ref="DR575" ca="1" si="10980">IF(CY575&lt;&gt;"","In the following cases " &amp; P575 &amp; " " &amp; LOWER(MID(AG575,1,1)) &amp; MID(AG575,2,LEN(AG575)) &amp; ": " &amp;SUBSTITUTE(CY575," ",", "),"")</f>
        <v/>
      </c>
      <c r="DS575" s="14" t="str">
        <f t="shared" ref="DS575" ca="1" si="10981">IF(CZ575&lt;&gt;"","In the following cases " &amp; P575 &amp; " " &amp; LOWER(MID(AJ575,1,1)) &amp; MID(AJ575,2,LEN(AJ575)) &amp; ": " &amp;SUBSTITUTE(CZ575," ",", "),"")</f>
        <v/>
      </c>
      <c r="DZ575" s="14" t="b">
        <f t="shared" ref="DZ575" ca="1" si="10982">OR(ED575&lt;&gt;"",EF575&lt;&gt;"",EG575&lt;&gt;"")</f>
        <v>0</v>
      </c>
      <c r="EA575" s="14" t="str">
        <f t="shared" ref="EA575" ca="1" si="10983">IF(EB575&lt;&gt;"",G575 &amp; " (" &amp; F575 &amp; ")","")</f>
        <v>Did specialist 5 made diagnosis (q_154d_5)</v>
      </c>
      <c r="EB575" s="14" t="str">
        <f t="shared" ref="EB575" ca="1" si="10984">IF(EE575&lt;&gt;"",EE575&amp;IF(ED575&lt;&gt;""," and "&amp;ED575,""),UPPER(MID(ED575,1,1)&amp;MID(ED575,2,LEN(ED575))))&amp; IF(OR(EF575&lt;&gt;"",EG575&lt;&gt;"")," and "&amp;IF(EF575&lt;&gt;"",LOWER(MID(EF575,1,1) &amp; MID(EF575,2,LEN(EF575))),"")&amp; IF(AND(EF575 &lt;&gt;"",EG575&lt;&gt;"")," and ","") &amp; IF(EG575&lt;&gt;"",LOWER(MID(EG575,1,1) &amp; MID(EG575,2,LEN(EG575))),""),"") &amp; IF(OR(EE575&lt;&gt;"",ED575&lt;&gt;"",EF575&lt;&gt;"",EG575&lt;&gt;""), ". ","")</f>
        <v xml:space="preserve">Values must be numeric. </v>
      </c>
      <c r="EC575" s="14" t="str">
        <f t="shared" ref="EC575" ca="1" si="10985">IF(EB575&lt;&gt;"",G575 &amp; " (" &amp; F575 &amp; "): " &amp; EB575,"")</f>
        <v xml:space="preserve">Did specialist 5 made diagnosis (q_154d_5): Values must be numeric. </v>
      </c>
      <c r="ED575" s="14" t="str">
        <f t="shared" ref="ED575" ca="1" si="10986">IF(H575,IF(W575&gt;0,IF(AND(AO575&lt;&gt;"",AP575&lt;&gt;""),"each value must be between " &amp; IF( AV575,IFERROR(TEXT(AO575,"rrrr-mm-dd") &amp;" (" &amp; AO575 &amp;")",AO575),AO575) &amp; " and " &amp; IF( AV575,IFERROR(TEXT(AP575,"rrrr-mm-dd") &amp;" (" &amp; AP575 &amp;")",AP575),AP575),IF(AO575&lt;&gt;"","each value must be above " &amp; IF( AV575,IFERROR(TEXT(AO575,"rrrr-mm-dd") &amp;" (" &amp; AO575 &amp;")",AO575),AO575), IF(AP575&lt;&gt;"","each value must be below " &amp; IF( AV575,IFERROR(TEXT(AP575,"rrrr-mm-dd") &amp;" (" &amp; AP575 &amp;")",AP575),AP575),""))),""),"")</f>
        <v/>
      </c>
      <c r="EE575" s="14" t="str">
        <f t="shared" ref="EE575" ca="1" si="10987">IF(H575,IF(OR(AQ575,AU575,AV575,AS575,AR575),
   "Values must be" &amp;
   IF(AR575," limited to predefinied list", IF(AQ575, " integers",IF(OR(AU575,AV575)," numeric",""))) &amp;
   IF(AS575,IF(OR(AR575,AQ575,AU575,AV575), " and ","") &amp; "non-missing",""),
""),"")</f>
        <v>Values must be numeric</v>
      </c>
      <c r="EF575" s="14" t="str">
        <f t="shared" ref="EF575" ca="1" si="10988">IF($H575,AG575,"")</f>
        <v/>
      </c>
      <c r="EG575" s="14" t="str">
        <f t="shared" ref="EG575" ca="1" si="10989">IF($H575,AJ575,"")</f>
        <v/>
      </c>
      <c r="EM575" s="14" t="b">
        <f t="shared" ref="EM575" ca="1" si="10990">OR(EC575&lt;&gt;"",DF575&lt;&gt;"")</f>
        <v>1</v>
      </c>
      <c r="EN575" s="14">
        <f t="shared" ref="EN575" ca="1" si="10991">IF(EM575,C575,"")</f>
        <v>543</v>
      </c>
      <c r="EO575" s="14" t="str">
        <f t="shared" ref="EO575" ca="1" si="10992">IF(EM575,F575,"")</f>
        <v>q_154d_5</v>
      </c>
      <c r="EP575" s="14" t="str">
        <f t="shared" ref="EP575" ca="1" si="10993">EC575</f>
        <v xml:space="preserve">Did specialist 5 made diagnosis (q_154d_5): Values must be numeric. </v>
      </c>
      <c r="EQ575" s="14" t="str">
        <f t="shared" ref="EQ575" ca="1" si="10994">DF575</f>
        <v/>
      </c>
    </row>
    <row r="576" spans="2:147" s="14" customFormat="1">
      <c r="B576" s="14" t="str">
        <f t="shared" ref="B576" ca="1" si="10995">DF576</f>
        <v/>
      </c>
      <c r="C576" s="14">
        <f t="shared" ref="C576" ca="1" si="10996">IF(OFFSET(B576,-1,COLUMN(VariableExists)-2),OFFSET(B576,-1,1)+1,OFFSET(B576,-1,1))</f>
        <v>544</v>
      </c>
      <c r="D576" s="14">
        <f t="shared" ref="D576" si="10997">ROW(A576)-2</f>
        <v>574</v>
      </c>
      <c r="E576" s="14" t="str">
        <f t="shared" ref="E576" ca="1" si="10998">IF(OR(G576="",ROW(G576)=2),"",IF(Z576&gt;0,"S",IF(AX576,IF(J576=2,"D","N"),"I")))</f>
        <v>I</v>
      </c>
      <c r="F576" s="14" t="str">
        <f t="shared" ref="F576" ca="1" si="10999">IF(H576,O576,"")</f>
        <v>q_154a_6</v>
      </c>
      <c r="G576" s="14" t="str">
        <f t="shared" ref="G576" ca="1" si="11000">IF(H576,P576,"")</f>
        <v>Order of specialist 6 that observed the patient</v>
      </c>
      <c r="H576" s="14" t="b">
        <f t="shared" ref="H576" ca="1" si="11001">IF(INDIRECT(ADDRESS(2,D576+1,,,_sheetname_dataframe))="",FALSE,MID(INDIRECT(ADDRESS(2,D576+1,,,_sheetname_dataframe)),1,1)&lt;&gt;".")</f>
        <v>1</v>
      </c>
      <c r="I576" s="14" t="str">
        <f ca="1">IF($H576,ADDRESS(3,(D576+1)*2-1,4,,"["&amp;wew!$G$7&amp;"]"&amp;_sheetname_labels)&amp;":"&amp;ADDRESS(2+ster!$B$20,(D576+1)*2-1,4),"")</f>
        <v>[DBTemplate.xlsm]labels!ARE3:ARE61</v>
      </c>
      <c r="J576" s="14">
        <f t="array" aca="1" ref="J576" ca="1">IF(H576,MAX(0,MAX(IF(INDIRECT(I576)&lt;&gt;"",ROW(INDIRECT(I576)),""))-2),"")</f>
        <v>0</v>
      </c>
      <c r="K576" s="14" t="str">
        <f ca="1">IF($H576,IF($J576&gt;0,ADDRESS(3,(D576+1)*2-1,4,,"["&amp;wew!$G$7&amp;"]"&amp;_sheetname_labels)&amp;":"&amp;ADDRESS(2+J576,(D576+1)*2-1,4),""),"")</f>
        <v/>
      </c>
      <c r="L576" s="14" t="str">
        <f ca="1">IF($H576,IF($J576&gt;0,ADDRESS(3,(D576+1)*2,4,,"["&amp;wew!$G$7&amp;"]"&amp;_sheetname_labels)&amp;":"&amp;ADDRESS(2+J576,(D576+1)*2,4),""),"")</f>
        <v/>
      </c>
      <c r="M576" s="14">
        <f t="shared" ref="M576" ca="1" si="11002">IF($H576,IF(J576&gt;0,COUNTA(INDIRECT(K576))-COUNT(INDIRECT(K576)),0),"")</f>
        <v>0</v>
      </c>
      <c r="N576" s="14">
        <f t="shared" ref="N576" ca="1" si="11003">IF(H576,J576-M576,"")</f>
        <v>0</v>
      </c>
      <c r="O576" s="14" t="str">
        <f t="shared" ref="O576" ca="1" si="11004">IF(INDIRECT(ADDRESS(2,D576+1,,,_sheetname_dataframe))="","",INDIRECT(ADDRESS(2,D576+1,,,_sheetname_dataframe)))</f>
        <v>q_154a_6</v>
      </c>
      <c r="P576" s="14" t="str">
        <f t="shared" ref="P576" ca="1" si="11005">IF(H576,IF(INDIRECT(ADDRESS(1,D576+1,,,_sheetname_dataframe))="","",INDIRECT(ADDRESS(1,D576+1,,,_sheetname_dataframe))),"")</f>
        <v>Order of specialist 6 that observed the patient</v>
      </c>
      <c r="Q576" s="14" t="str">
        <f ca="1">IF($BP576,ADDRESS(3,D576+1,4,,"["&amp;wew!$G$7&amp;"]"&amp;_sheetname_dataframe)&amp;":"&amp;ADDRESS(2+ster!$C$14,D576+1,4),"")</f>
        <v>[DBTemplate.xlsm]data_frame!VC3:VC3</v>
      </c>
      <c r="R576" s="14" t="str">
        <f>IF($BP576,IF(MID(_xll.FORMULATEXT(INDEX(INDIRECT(Q576),1)),1,1)="=", _xll.FORMULATEXT(INDEX(INDIRECT(Q576),1),2,TRUE),""),"")</f>
        <v/>
      </c>
      <c r="S576" s="14">
        <f t="array" aca="1" ref="S576" ca="1">IF(H576,SUM(IF((IFERROR(INDIRECT(Q576)&lt;&gt;"",FALSE))*(INDIRECT(ster!$D$14)&lt;&gt;""),1,0)),"")</f>
        <v>0</v>
      </c>
      <c r="T576" s="14">
        <f t="array" aca="1" ref="T576" ca="1">IF(H576,IF(M576&gt;0,SUM(IFERROR(1*(MATCH(INDIRECT(Q576),INDIRECT(K576),0)&gt;0),0)*(INDIRECT(ster!$D$14)&lt;&gt;"")*NOT(ISNUMBER(INDIRECT(Q576)))),0),"")</f>
        <v>0</v>
      </c>
      <c r="U576" s="14">
        <f t="array" aca="1" ref="U576" ca="1">IF(H576,SUM((IFERROR(INDIRECT(Q576)="",FALSE))*(INDIRECT(ster!$D$14)&lt;&gt;"")),"")</f>
        <v>1</v>
      </c>
      <c r="V576" s="14">
        <f t="array" aca="1" ref="V576" ca="1">IF(H576,SUM((IFERROR(INDIRECT(Q576)="#ąś",TRUE))*(INDIRECT(ster!$D$14)&lt;&gt;"")),"")</f>
        <v>0</v>
      </c>
      <c r="W576" s="14">
        <f t="array" aca="1" ref="W576" ca="1">IF(H576,SUM(ISNUMBER(INDIRECT(Q576))*(INDIRECT(ster!$D$14)&lt;&gt;"")),"")</f>
        <v>0</v>
      </c>
      <c r="X576" s="14" t="str">
        <f t="array" aca="1" ref="X576" ca="1">IF(AND(H576,W576&gt;0),IF(wew!$B$3,MIN(IF((INDIRECT(ster!$D$14)&lt;&gt;"")*IFERROR(INDIRECT($Q576)&lt;&gt;"",FALSE),IFERROR(INDIRECT($Q576),"X"),"X")),"&lt;włącz podświetlanie wartości&gt;"),"—")</f>
        <v>—</v>
      </c>
      <c r="Y576" s="14" t="str">
        <f t="array" aca="1" ref="Y576" ca="1">IF(AND(H576,W576&gt;0),IF(wew!$B$3,MAX(IF((INDIRECT(ster!$D$14)&lt;&gt;"")*IFERROR(INDIRECT($Q576)&lt;&gt;"",FALSE),IFERROR(INDIRECT($Q576),"X"),"X")),"&lt;włącz podświetlanie wartości&gt;"),"—")</f>
        <v>—</v>
      </c>
      <c r="Z576" s="14">
        <f t="shared" ref="Z576" ca="1" si="11006">IF(H576,S576-T576-W576,"")</f>
        <v>0</v>
      </c>
      <c r="AA576" s="12" t="str">
        <f t="shared" ref="AA576" ca="1" si="11007">IF(H576,IF(S576&gt;0,W576/(S576),"—"),"")</f>
        <v>—</v>
      </c>
      <c r="AB576" s="17">
        <f t="array" aca="1" ref="AB576" ca="1">IF(H576,IF(W576&gt;0,SUM((INDIRECT(ster!$D$14)&lt;&gt;"")*IFERROR((INDIRECT(Q576)&lt;&gt;"")*(INDIRECT(Q576)=INT(INDIRECT(Q576))),0)),0),"")</f>
        <v>0</v>
      </c>
      <c r="AC576" s="17">
        <f t="array" aca="1" ref="AC576" ca="1">IF(H576,W576-AB576,"")</f>
        <v>0</v>
      </c>
      <c r="AD576" s="17">
        <f t="shared" ref="AD576" ca="1" si="11008">IF($H576,IF(AC576&lt;&gt;"",IF(AC576=0,1,IF(AC576/W576&lt;0.15,2,3)),0),"")</f>
        <v>1</v>
      </c>
      <c r="AE576" s="17" t="b">
        <f t="shared" ref="AE576" ca="1" si="11009">IF(H576,OFFSET(O576,1,0)=".validation",FALSE)</f>
        <v>0</v>
      </c>
      <c r="AF576" s="17" t="str">
        <f ca="1">IF(AE576,IF($H576,ADDRESS(3,D576+2,4,,"["&amp;wew!$G$7&amp;"]"&amp;_sheetname_dataframe)&amp;":"&amp;ADDRESS(2+ster!$C$14,D576+2,4),""),"")</f>
        <v/>
      </c>
      <c r="AG576" s="17" t="str">
        <f t="shared" ref="AG576" ca="1" si="11010">IF(AE576,IF($H576,IF(INDIRECT(ADDRESS(1,D576+2,,,_sheetname_dataframe))="","",INDIRECT(ADDRESS(1,D576+2,,,_sheetname_dataframe))),""),"")</f>
        <v/>
      </c>
      <c r="AH576" s="17" t="b">
        <f t="shared" ref="AH576" ca="1" si="11011">IF(H576,AND(AE576,OFFSET(O576,2,0)=".validation"),FALSE)</f>
        <v>0</v>
      </c>
      <c r="AI576" s="17" t="str">
        <f ca="1">IF(AH576,IF($H576,ADDRESS(3,D576+3,4,,"["&amp;wew!$G$7&amp;"]"&amp;_sheetname_dataframe)&amp;":"&amp;ADDRESS(2+ster!$C$14,D576+3,4),""),"")</f>
        <v/>
      </c>
      <c r="AJ576" s="17" t="str">
        <f t="shared" ref="AJ576" ca="1" si="11012">IF(AH576,IF($H576,IF(INDIRECT(ADDRESS(1,D576+3,,,_sheetname_dataframe))="","",INDIRECT(ADDRESS(1,D576+3,,,_sheetname_dataframe))),""),"")</f>
        <v/>
      </c>
      <c r="AK576" s="17" t="b">
        <f t="shared" ref="AK576" ca="1" si="11013">IF(H576,OR(AQ576,AD576=2),"")</f>
        <v>0</v>
      </c>
      <c r="AL576" s="17" t="b">
        <f t="shared" ref="AL576" ca="1" si="11014">IF($H576,IF(BV576&lt;&gt;"",IF(OR(BM576="F",BM576="L",BM576="I",BM576="D"),BV576&lt;&gt;0)),"")</f>
        <v>0</v>
      </c>
      <c r="AM576" s="17" t="b">
        <f t="shared" ref="AM576" ca="1" si="11015">IF($H576,AND(NOT(AL576),OR(IF(BW576&lt;&gt;"",IF(OR(BM576="F",BM576="L"),BW576&lt;&gt;0)),BM576="I",BM576="N",BM576="D")),"")</f>
        <v>1</v>
      </c>
      <c r="AN576" s="17">
        <f t="shared" ref="AN576" ca="1" si="11016">IF(COUNTA(INDIRECT(Q576))=0,0, IF(AND(AO576&lt;&gt;"",X576&lt;AO576),1,IF(AND(AP576&lt;&gt;"",Y576&gt;AP576),1,IF(AND(AQ576,AC576&gt;0),2,0))))</f>
        <v>0</v>
      </c>
      <c r="AO576" s="24" t="str">
        <f t="shared" ref="AO576" ca="1" si="11017">IF($H576,IF(BY576&lt;&gt;"",IF(ISNUMBER(BY576),BY576,""),""),"")</f>
        <v/>
      </c>
      <c r="AP576" s="24" t="str">
        <f t="shared" ref="AP576" ca="1" si="11018">IF($H576,IF(BZ576&lt;&gt;"",IF(ISNUMBER(BZ576),BZ576,""),""),"")</f>
        <v/>
      </c>
      <c r="AQ576" s="17" t="b">
        <f t="shared" ref="AQ576" ca="1" si="11019">IF(H576,IF(CA576&lt;&gt;"",CA576&lt;&gt;0,FALSE),"")</f>
        <v>0</v>
      </c>
      <c r="AR576" s="17" t="b">
        <f t="shared" ref="AR576" ca="1" si="11020">IF(H576,IF(N576&gt;0,IF(BQ576&lt;&gt;"",BQ576&lt;&gt;0,FALSE),FALSE),"")</f>
        <v>0</v>
      </c>
      <c r="AS576" s="17" t="b">
        <f t="shared" ref="AS576" ca="1" si="11021">IF(H576,IF(BR576&lt;&gt;"",BR576&lt;&gt;0,FALSE),"")</f>
        <v>0</v>
      </c>
      <c r="AT576" s="17" t="b">
        <f t="shared" ref="AT576" ca="1" si="11022">IF(H576,IF(N576&gt;0,FALSE,IF(BU576&lt;&gt;"",MATCH(BU576,DataType,0)=1,FALSE)),"")</f>
        <v>0</v>
      </c>
      <c r="AU576" s="17" t="b">
        <f t="shared" ref="AU576" ca="1" si="11023">IF(H576,IF(N576&gt;0,TRUE,IF(BU576&lt;&gt;"",MATCH(BU576,DataType,0)=2,FALSE)),"")</f>
        <v>1</v>
      </c>
      <c r="AV576" s="17" t="b">
        <f t="shared" ref="AV576" ca="1" si="11024">IF(H576,IF(N576&gt;0,FALSE,IF(BU576&lt;&gt;"",MATCH(BU576,DataType,0)=3,FALSE)),"")</f>
        <v>0</v>
      </c>
      <c r="AW576" s="17" t="b">
        <f t="shared" ref="AW576" ca="1" si="11025">IF(H576,IF(W576&gt;0,Z576=0,FALSE),"")</f>
        <v>0</v>
      </c>
      <c r="AX576" s="14" t="b">
        <f t="array" aca="1" ref="AX576" ca="1">IF(H576,N576&gt;0,"")</f>
        <v>0</v>
      </c>
      <c r="AY576" s="17" t="str">
        <f t="shared" ref="AY576" ca="1" si="11026">IF(H576,IF(N576&gt;0,ADDRESS(ROW(VariablesOrigin)+1,COLUMN(VariablesOrigin)+1,4) &amp; ":" &amp; ADDRESS(ROW(VariablesOrigin)+N576,COLUMN(VariablesOrigin)+1,4),""),"")</f>
        <v/>
      </c>
      <c r="AZ576" s="17" t="str">
        <f t="array" aca="1" ref="AZ576" ca="1">IF(AY576&lt;&gt;"",SUM(1*ISERROR(MATCH(INDIRECT(AY576),INDIRECT(K576),0)))=0,"")</f>
        <v/>
      </c>
      <c r="BA576" s="17" t="b">
        <f t="shared" ref="BA576" ca="1" si="11027">IF(H576,BU576="",FALSE)</f>
        <v>0</v>
      </c>
      <c r="BB576" s="17" t="b">
        <v>0</v>
      </c>
      <c r="BC576" s="17" t="str">
        <f t="shared" ref="BC576" ca="1" si="11028">IF(BA576,IF(N576&gt;0,AND(AZ576,Z576=0),FALSE),"")</f>
        <v/>
      </c>
      <c r="BD576" s="17" t="str">
        <f t="shared" ref="BD576" ca="1" si="11029">IF(BA576,IF(N576&gt;0,AND(NOT(AZ576),Z576=0),FALSE),"")</f>
        <v/>
      </c>
      <c r="BE576" s="17" t="str">
        <f t="shared" ref="BE576" ca="1" si="11030">IF(BA576,IF(AND(AW576,NOT(BB576),NOT(BC576),NOT(BD576)),AND(Z576=0,AC576=0),FALSE),"")</f>
        <v/>
      </c>
      <c r="BF576" s="17" t="str">
        <f t="shared" ref="BF576" ca="1" si="11031">IF(BA576,IF(AND(AW576,NOT(BB576),NOT(BC576),NOT(BD576)),AND(Z576=0,OR(AC576&gt;0)),FALSE),"")</f>
        <v/>
      </c>
      <c r="BG576" s="17" t="str">
        <f t="shared" ref="BG576" ca="1" si="11032">IF(BA576,IF(OR(BB576:BF576),FALSE,IF(Z576=0,FALSE,Z576&gt;0)),"")</f>
        <v/>
      </c>
      <c r="BH576" s="17" t="str">
        <f t="shared" ref="BH576" ca="1" si="11033">IF(BA576,COUNTIF(BB576:BG576,TRUE)=1,"")</f>
        <v/>
      </c>
      <c r="BI576" s="17" t="str">
        <f t="shared" ref="BI576" ca="1" si="11034">IF(BA576,IFERROR(MATCH(TRUE,BB576:BG576,0),7),"")</f>
        <v/>
      </c>
      <c r="BJ576" s="17" t="b">
        <f t="shared" ref="BJ576" ca="1" si="11035">DF576&lt;&gt;""</f>
        <v>0</v>
      </c>
      <c r="BK576" s="17" t="b">
        <f t="shared" ref="BK576" ca="1" si="11036">IF(H576,IF(AND(NOT(BA576),AU576),AC576=0,""),"")</f>
        <v>1</v>
      </c>
      <c r="BL576" s="17" t="b">
        <f t="shared" ref="BL576" ca="1" si="11037">IF(H576,IF(AND(NOT(BA576),AU576),AC576&gt;0,""),"")</f>
        <v>0</v>
      </c>
      <c r="BM576" s="17" t="str">
        <f t="shared" ref="BM576" ca="1" si="11038">IF(H576,IF(BA576,CHOOSE(BI576,"0","F","L","I","N",IF(AA576&gt;0.5,"N","S"),"0"),CHOOSE(MATCH(BU576,DataType,0),"S",IF(BK576,"I","N"),"D"  )),"")</f>
        <v>I</v>
      </c>
      <c r="BN576" s="17" t="str">
        <f t="shared" ref="BN576" ca="1" si="11039">IF(H576,IF(BJ576,"E",IF(BA576,CHOOSE(BI576,"0","F","L","I","N","S","0"),CHOOSE(MATCH(BU576,DataType,0),"S",IF(BK576,"I","N"),"D"  ))),"")</f>
        <v>I</v>
      </c>
      <c r="BO576" s="17" t="str">
        <f t="shared" ref="BO576" ca="1" si="11040">IF($H576,IF(BM576="0","",IF(AND(AR576,N576=2),"D",IF(BM576="S","N",IF(AL576,"O",IF(AM576,"I","N"))))),"")</f>
        <v>I</v>
      </c>
      <c r="BP576" s="14" t="b">
        <f t="shared" ref="BP576" ca="1" si="11041">INDIRECT(ADDRESS(2,ROW(A576)-1,,,_sheetname_dataframe))&lt;&gt;""</f>
        <v>1</v>
      </c>
      <c r="BQ576" s="35"/>
      <c r="BU576" s="14" t="s">
        <v>387</v>
      </c>
      <c r="BX576" s="16"/>
      <c r="BY576" s="16"/>
      <c r="BZ576" s="16"/>
      <c r="CA576" s="16"/>
      <c r="CB576" s="16"/>
      <c r="CC576" s="16"/>
      <c r="CD576" s="16"/>
      <c r="CE576" s="16"/>
      <c r="CF576" s="16"/>
      <c r="CN576" s="14">
        <f ca="1">IF(H576,IFERROR(IsVariableNameLegal(O576),0),0)</f>
        <v>0</v>
      </c>
      <c r="CO576" s="14" t="str">
        <f t="array" aca="1" ref="CO576" ca="1">IF(H576,IF(COUNTIF(INDIRECT(wew!$C$13),O576)&gt;1,TRIM(SUBSTITUTE(_xll.MCONCAT(IF((INDIRECT(wew!$C$13)=O576)*(COLUMN(INDIRECT(wew!$C$13))&lt;&gt;D576+1),-1+COLUMN(INDIRECT(wew!$C$13)),"")," "),"  "," ")),""),"")</f>
        <v/>
      </c>
      <c r="CP576" s="14" t="str">
        <f t="array" aca="1" ref="CP576" ca="1">IF(P576&lt;&gt;"",IF(LEN(P576)&gt;150,1,""),"")</f>
        <v/>
      </c>
      <c r="CQ576" s="14" t="str">
        <f t="array" aca="1" ref="CQ576" ca="1">IF(AND(H576,NOT(ster!$J$3)),IF(COUNTIF(INDIRECT(wew!$C$15),P576)&gt;1,TRIM(SUBSTITUTE(_xll.MCONCAT(IF((INDIRECT(wew!$C$15)=P576)*(COLUMN(INDIRECT(wew!$C$15))&lt;&gt;D576+1),-1+COLUMN(INDIRECT(wew!$C$15)),"")," "),"  "," ")),""),"")</f>
        <v/>
      </c>
      <c r="CR576" s="14" t="str">
        <f t="array" aca="1" ref="CR576" ca="1">IF(H576,IF(AND(W576&gt;0,AO576&lt;&gt;""),TRIM(SUBSTITUTE(_xll.MCONCAT(IFERROR(IF(ISNUMBER(INDIRECT(Q576)),IF((INDIRECT(ster!$D$14)&lt;&gt;"")*(INDIRECT(Q576)&lt;AO576),INDIRECT(ster!$D$14) &amp; ": " &amp;  SUBSTITUTE(IF( AV576,IFERROR(TEXT(INDIRECT(Q576),"rrrr-mm-dd") &amp;" (" &amp; INDIRECT(Q576) &amp;")",INDIRECT(Q576)),INDIRECT(Q576))," "," "),""),""),"")," "),"  "," ")),""),"")</f>
        <v/>
      </c>
      <c r="CS576" s="14" t="str">
        <f t="array" aca="1" ref="CS576" ca="1">IF(H576,IF(AND(W576&gt;0,AP576&lt;&gt;""),TRIM(SUBSTITUTE(_xll.MCONCAT(IFERROR(IF(ISNUMBER(INDIRECT(Q576)),IF((INDIRECT(ster!$D$14)&lt;&gt;"")*(INDIRECT(Q576)&gt;AP576),INDIRECT(ster!$D$14) &amp; ": " &amp;  SUBSTITUTE(IF( AV576,IFERROR(TEXT(INDIRECT(Q576),"rrrr-mm-dd")&amp;" (" &amp; INDIRECT(Q576) &amp;")",INDIRECT(Q576)),INDIRECT(Q576))," "," "),""),""),"")," "),"  "," ")),""),"")</f>
        <v/>
      </c>
      <c r="CT576" s="14" t="str">
        <f t="array" aca="1" ref="CT576" ca="1">IF(H576,IF(AND(N576&gt;0,AR576),TRIM(SUBSTITUTE(_xll.MCONCAT(IFERROR(IF(ISNUMBER(INDIRECT(Q576)),IF((INDIRECT(ster!$D$14)&lt;&gt;"")*(IFERROR(0*(MATCH(INDIRECT(Q576),INDIRECT(K576),0)&gt;0),1)),INDIRECT(ster!$D$14) &amp; ": " &amp;  SUBSTITUTE(IF( AV576,IFERROR(TEXT(INDIRECT(Q576),"rrrr-mm-dd")&amp;" (" &amp; INDIRECT(Q576) &amp;")",INDIRECT(Q576)),INDIRECT(Q576))," "," "),""),""),"")," "),"  "," ")),""),"")</f>
        <v/>
      </c>
      <c r="CU576" s="14" t="str">
        <f t="array" aca="1" ref="CU576" ca="1">IF(H576,IF(AND(V576&gt;0),TRIM(SUBSTITUTE(_xll.MCONCAT(IF((INDIRECT(ster!$D$14)&lt;&gt;"")*(IFERROR(0*(INDIRECT(Q576)&lt;&gt;""),1)),INDIRECT(ster!$D$14),"")," "),"  "," ")),""),"")</f>
        <v/>
      </c>
      <c r="CV576" s="14" t="str">
        <f t="array" aca="1" ref="CV576" ca="1">IF(H576,IF(AS576,
TRIM(SUBSTITUTE(_xll.MCONCAT(IF(
   (INDIRECT(ster!$D$14)&lt;&gt;"")*
   ((INDIRECT(Q576)="")+
      NOT(ISNUMBER(INDIRECT(Q576)))*
      NOT(ISERROR(MATCH(INDIRECT(Q576),INDIRECT(K576),0)))
    ),
      INDIRECT(ster!$D$14),
   "")," "),"  "," ")),
""),"")</f>
        <v/>
      </c>
      <c r="CW576" s="14" t="str">
        <f t="array" aca="1" ref="CW576" ca="1">IF(H576,IF(AND(AQ576),TRIM(SUBSTITUTE(_xll.MCONCAT(IFERROR(IF(ISNUMBER(INDIRECT(Q576)),IF((INDIRECT(ster!$D$14)&lt;&gt;"")*(INDIRECT(Q576)&lt;&gt;INT(INDIRECT(Q576))),INDIRECT(ster!$D$14) &amp; ": " &amp; INDIRECT(Q576),""),""),"")," "),"  "," ")),""),"")</f>
        <v/>
      </c>
      <c r="CX576" s="14" t="str">
        <f t="array" aca="1" ref="CX576" ca="1">IF(H576,IF(OR(AU576,AV576),TRIM(SUBSTITUTE(_xll.MCONCAT(IF((INDIRECT(ster!$D$14)&lt;&gt;"")*NOT(ISNUMBER(INDIRECT(Q576))),IF(ISERROR(MATCH(INDIRECT(Q576),INDIRECT(K576),0)),IFERROR(IF(INDIRECT(Q576)&lt;&gt;"",INDIRECT(ster!$D$14) &amp; ": " &amp; SUBSTITUTE(INDIRECT(Q576)," "," "),""),""),""),"")," "),"  "," ")),""),"")</f>
        <v/>
      </c>
      <c r="CY576" s="14" t="str">
        <f t="array" aca="1" ref="CY576" ca="1">IF(H576,IF(AE576,TRIM(SUBSTITUTE(_xll.MCONCAT(IF((INDIRECT(ster!$D$14)&lt;&gt;"")*IFERROR(NOT(INDIRECT(AF576)),FALSE),IF(ISERROR(MATCH(INDIRECT(Q576),INDIRECT(K576),0)),IFERROR(IF(INDIRECT(Q576)&lt;&gt;"",INDIRECT(ster!$D$14)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CZ576" s="14" t="str">
        <f t="array" aca="1" ref="CZ576" ca="1">IF(H576,IF(AH576,TRIM(SUBSTITUTE(_xll.MCONCAT(IF((INDIRECT(ster!$D$14)&lt;&gt;"")*IFERROR(NOT(INDIRECT(AI576)),FALSE),IF(ISERROR(MATCH(INDIRECT(Q576),INDIRECT(K576),0)),IFERROR(IF(INDIRECT(Q576)&lt;&gt;"",INDIRECT(ster!$D$14)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DC576" s="14" t="str">
        <f ca="1">SUBSTITUTE(SUBSTITUTE(SUBSTITUTE(SUBSTITUTE(_xll.MCONCAT(DG576:DS576,"■"),"■■","■"),"■■","■"),"■■","■"),"■■","■")</f>
        <v>■</v>
      </c>
      <c r="DD576" s="14" t="str">
        <f t="shared" ref="DD576" ca="1" si="11042">IF(MID(DC576,1,1)="■",MID(DC576,2,LEN(DC576)),DC576)</f>
        <v/>
      </c>
      <c r="DE576" s="14" t="str">
        <f t="shared" ref="DE576" ca="1" si="11043">IF(DD576&lt;&gt;"",IF(MID(DD576,LEN(DD576),1)="■",MID(DD576,1,LEN(DD576)-1),DD576),"")</f>
        <v/>
      </c>
      <c r="DF576" s="14" t="str">
        <f t="shared" ref="DF576" ca="1" si="11044">IFERROR(IF(DE576&lt;&gt;"",SUBSTITUTE(DE576,"■",". "),""),"##INTERNAL_ERROR")</f>
        <v/>
      </c>
      <c r="DG576" s="14" t="str">
        <f t="shared" ref="DG576" ca="1" si="11045">IF(CN576&lt;&gt;0,"Variable name don't comply with the naming convention","")</f>
        <v/>
      </c>
      <c r="DH576" s="14" t="str">
        <f t="shared" ref="DH576" ca="1" si="11046">IF(CO576&lt;&gt;"","Duplicated name. " &amp; IF(ISERROR(FIND(" ",CO576)),"Duplicate have index " &amp; CO576, "Duplicates have indices: "&amp;SUBSTITUTE(CO576," ",", ")),"")</f>
        <v/>
      </c>
      <c r="DI576" s="14" t="str">
        <f t="shared" ref="DI576" ca="1" si="11047">IF(CP576&lt;&gt;"","Variable label exceed length 150","")</f>
        <v/>
      </c>
      <c r="DJ576" s="14" t="str">
        <f t="shared" ref="DJ576" ca="1" si="11048">IF(CQ576&lt;&gt;"","Duplicated variable label. " &amp; IF(ISERROR(FIND(" ",CQ576)),"Duplicate have index " &amp; CQ576, "Duplicates have indices: "&amp;SUBSTITUTE(CQ576," ",", ")),"")</f>
        <v/>
      </c>
      <c r="DK576" s="14" t="str">
        <f t="shared" ref="DK576" ca="1" si="11049">IF(CR576&lt;&gt;"","The following cases have values below declared theorethical min: " &amp;SUBSTITUTE(CR576," ",", "),"")</f>
        <v/>
      </c>
      <c r="DL576" s="14" t="str">
        <f t="shared" ref="DL576" ca="1" si="11050">IF(CS576&lt;&gt;"","The following cases have values above declared theorethical max: " &amp;SUBSTITUTE(CS576," ",", "),"")</f>
        <v/>
      </c>
      <c r="DM576" s="14" t="str">
        <f t="shared" ref="DM576" ca="1" si="11051">IF(CT576&lt;&gt;"","There are some cases with values not explicitly declared in the labels dictionary: " &amp;SUBSTITUTE(CT576," ",", "),"")</f>
        <v/>
      </c>
      <c r="DN576" s="14" t="str">
        <f t="array" aca="1" ref="DN576" ca="1">IF(CU576&lt;&gt;"","There are errors in the entered values in the following cases: " &amp;SUBSTITUTE(CU576," ",", "),"")</f>
        <v/>
      </c>
      <c r="DO576" s="14" t="str">
        <f t="shared" ref="DO576" ca="1" si="11052">IF(CV576&lt;&gt;"","The following records are missing in this required field: " &amp;SUBSTITUTE(CV576," ",", "),"")</f>
        <v/>
      </c>
      <c r="DP576" s="14" t="str">
        <f t="shared" ref="DP576" ca="1" si="11053">IF(CW576&lt;&gt;"","The following cases have non-integer values: " &amp;SUBSTITUTE(CW576," ",", "),"")</f>
        <v/>
      </c>
      <c r="DQ576" s="14" t="str">
        <f t="shared" ref="DQ576" ca="1" si="11054">IF(CX576&lt;&gt;"","The following cases are non-numeric: " &amp;SUBSTITUTE(CX576," ",", "),"")</f>
        <v/>
      </c>
      <c r="DR576" s="14" t="str">
        <f t="shared" ref="DR576" ca="1" si="11055">IF(CY576&lt;&gt;"","In the following cases " &amp; P576 &amp; " " &amp; LOWER(MID(AG576,1,1)) &amp; MID(AG576,2,LEN(AG576)) &amp; ": " &amp;SUBSTITUTE(CY576," ",", "),"")</f>
        <v/>
      </c>
      <c r="DS576" s="14" t="str">
        <f t="shared" ref="DS576" ca="1" si="11056">IF(CZ576&lt;&gt;"","In the following cases " &amp; P576 &amp; " " &amp; LOWER(MID(AJ576,1,1)) &amp; MID(AJ576,2,LEN(AJ576)) &amp; ": " &amp;SUBSTITUTE(CZ576," ",", "),"")</f>
        <v/>
      </c>
      <c r="DZ576" s="14" t="b">
        <f t="shared" ref="DZ576" ca="1" si="11057">OR(ED576&lt;&gt;"",EF576&lt;&gt;"",EG576&lt;&gt;"")</f>
        <v>0</v>
      </c>
      <c r="EA576" s="14" t="str">
        <f t="shared" ref="EA576" ca="1" si="11058">IF(EB576&lt;&gt;"",G576 &amp; " (" &amp; F576 &amp; ")","")</f>
        <v>Order of specialist 6 that observed the patient (q_154a_6)</v>
      </c>
      <c r="EB576" s="14" t="str">
        <f t="shared" ref="EB576" ca="1" si="11059">IF(EE576&lt;&gt;"",EE576&amp;IF(ED576&lt;&gt;""," and "&amp;ED576,""),UPPER(MID(ED576,1,1)&amp;MID(ED576,2,LEN(ED576))))&amp; IF(OR(EF576&lt;&gt;"",EG576&lt;&gt;"")," and "&amp;IF(EF576&lt;&gt;"",LOWER(MID(EF576,1,1) &amp; MID(EF576,2,LEN(EF576))),"")&amp; IF(AND(EF576 &lt;&gt;"",EG576&lt;&gt;"")," and ","") &amp; IF(EG576&lt;&gt;"",LOWER(MID(EG576,1,1) &amp; MID(EG576,2,LEN(EG576))),""),"") &amp; IF(OR(EE576&lt;&gt;"",ED576&lt;&gt;"",EF576&lt;&gt;"",EG576&lt;&gt;""), ". ","")</f>
        <v xml:space="preserve">Values must be numeric. </v>
      </c>
      <c r="EC576" s="14" t="str">
        <f t="shared" ref="EC576" ca="1" si="11060">IF(EB576&lt;&gt;"",G576 &amp; " (" &amp; F576 &amp; "): " &amp; EB576,"")</f>
        <v xml:space="preserve">Order of specialist 6 that observed the patient (q_154a_6): Values must be numeric. </v>
      </c>
      <c r="ED576" s="14" t="str">
        <f t="shared" ref="ED576" ca="1" si="11061">IF(H576,IF(W576&gt;0,IF(AND(AO576&lt;&gt;"",AP576&lt;&gt;""),"each value must be between " &amp; IF( AV576,IFERROR(TEXT(AO576,"rrrr-mm-dd") &amp;" (" &amp; AO576 &amp;")",AO576),AO576) &amp; " and " &amp; IF( AV576,IFERROR(TEXT(AP576,"rrrr-mm-dd") &amp;" (" &amp; AP576 &amp;")",AP576),AP576),IF(AO576&lt;&gt;"","each value must be above " &amp; IF( AV576,IFERROR(TEXT(AO576,"rrrr-mm-dd") &amp;" (" &amp; AO576 &amp;")",AO576),AO576), IF(AP576&lt;&gt;"","each value must be below " &amp; IF( AV576,IFERROR(TEXT(AP576,"rrrr-mm-dd") &amp;" (" &amp; AP576 &amp;")",AP576),AP576),""))),""),"")</f>
        <v/>
      </c>
      <c r="EE576" s="14" t="str">
        <f t="shared" ref="EE576" ca="1" si="11062">IF(H576,IF(OR(AQ576,AU576,AV576,AS576,AR576),
   "Values must be" &amp;
   IF(AR576," limited to predefinied list", IF(AQ576, " integers",IF(OR(AU576,AV576)," numeric",""))) &amp;
   IF(AS576,IF(OR(AR576,AQ576,AU576,AV576), " and ","") &amp; "non-missing",""),
""),"")</f>
        <v>Values must be numeric</v>
      </c>
      <c r="EF576" s="14" t="str">
        <f t="shared" ref="EF576" ca="1" si="11063">IF($H576,AG576,"")</f>
        <v/>
      </c>
      <c r="EG576" s="14" t="str">
        <f t="shared" ref="EG576" ca="1" si="11064">IF($H576,AJ576,"")</f>
        <v/>
      </c>
      <c r="EM576" s="14" t="b">
        <f t="shared" ref="EM576" ca="1" si="11065">OR(EC576&lt;&gt;"",DF576&lt;&gt;"")</f>
        <v>1</v>
      </c>
      <c r="EN576" s="14">
        <f t="shared" ref="EN576" ca="1" si="11066">IF(EM576,C576,"")</f>
        <v>544</v>
      </c>
      <c r="EO576" s="14" t="str">
        <f t="shared" ref="EO576" ca="1" si="11067">IF(EM576,F576,"")</f>
        <v>q_154a_6</v>
      </c>
      <c r="EP576" s="14" t="str">
        <f t="shared" ref="EP576" ca="1" si="11068">EC576</f>
        <v xml:space="preserve">Order of specialist 6 that observed the patient (q_154a_6): Values must be numeric. </v>
      </c>
      <c r="EQ576" s="14" t="str">
        <f t="shared" ref="EQ576" ca="1" si="11069">DF576</f>
        <v/>
      </c>
    </row>
    <row r="577" spans="2:147" s="14" customFormat="1">
      <c r="B577" s="14" t="str">
        <f t="shared" ca="1" si="9795"/>
        <v/>
      </c>
      <c r="C577" s="14">
        <f t="shared" ca="1" si="9796"/>
        <v>545</v>
      </c>
      <c r="D577" s="14">
        <f t="shared" si="9797"/>
        <v>575</v>
      </c>
      <c r="E577" s="14" t="str">
        <f t="shared" ca="1" si="9798"/>
        <v>N</v>
      </c>
      <c r="F577" s="14" t="str">
        <f t="shared" ca="1" si="9799"/>
        <v>q_154b_6</v>
      </c>
      <c r="G577" s="14" t="str">
        <f t="shared" ca="1" si="9800"/>
        <v>What specialist 6 observed the patient</v>
      </c>
      <c r="H577" s="14" t="b">
        <f t="shared" ca="1" si="9801"/>
        <v>1</v>
      </c>
      <c r="I577" s="14" t="str">
        <f ca="1">IF($H577,ADDRESS(3,(D577+1)*2-1,4,,"["&amp;wew!$G$7&amp;"]"&amp;_sheetname_labels)&amp;":"&amp;ADDRESS(2+ster!$B$20,(D577+1)*2-1,4),"")</f>
        <v>[DBTemplate.xlsm]labels!ARG3:ARG61</v>
      </c>
      <c r="J577" s="14">
        <f t="array" aca="1" ref="J577" ca="1">IF(H577,MAX(0,MAX(IF(INDIRECT(I577)&lt;&gt;"",ROW(INDIRECT(I577)),""))-2),"")</f>
        <v>16</v>
      </c>
      <c r="K577" s="14" t="str">
        <f ca="1">IF($H577,IF($J577&gt;0,ADDRESS(3,(D577+1)*2-1,4,,"["&amp;wew!$G$7&amp;"]"&amp;_sheetname_labels)&amp;":"&amp;ADDRESS(2+J577,(D577+1)*2-1,4),""),"")</f>
        <v>[DBTemplate.xlsm]labels!ARG3:ARG18</v>
      </c>
      <c r="L577" s="14" t="str">
        <f ca="1">IF($H577,IF($J577&gt;0,ADDRESS(3,(D577+1)*2,4,,"["&amp;wew!$G$7&amp;"]"&amp;_sheetname_labels)&amp;":"&amp;ADDRESS(2+J577,(D577+1)*2,4),""),"")</f>
        <v>[DBTemplate.xlsm]labels!ARH3:ARH18</v>
      </c>
      <c r="M577" s="14">
        <f t="shared" ca="1" si="9802"/>
        <v>0</v>
      </c>
      <c r="N577" s="14">
        <f t="shared" ca="1" si="9803"/>
        <v>16</v>
      </c>
      <c r="O577" s="14" t="str">
        <f t="shared" ca="1" si="9804"/>
        <v>q_154b_6</v>
      </c>
      <c r="P577" s="14" t="str">
        <f t="shared" ca="1" si="9805"/>
        <v>What specialist 6 observed the patient</v>
      </c>
      <c r="Q577" s="14" t="str">
        <f ca="1">IF($BP577,ADDRESS(3,D577+1,4,,"["&amp;wew!$G$7&amp;"]"&amp;_sheetname_dataframe)&amp;":"&amp;ADDRESS(2+ster!$C$14,D577+1,4),"")</f>
        <v>[DBTemplate.xlsm]data_frame!VD3:VD3</v>
      </c>
      <c r="R577" s="14" t="str">
        <f>IF($BP577,IF(MID(_xll.FORMULATEXT(INDEX(INDIRECT(Q577),1)),1,1)="=", _xll.FORMULATEXT(INDEX(INDIRECT(Q577),1),2,TRUE),""),"")</f>
        <v/>
      </c>
      <c r="S577" s="14">
        <f t="array" aca="1" ref="S577" ca="1">IF(H577,SUM(IF((IFERROR(INDIRECT(Q577)&lt;&gt;"",FALSE))*(INDIRECT(ster!$D$14)&lt;&gt;""),1,0)),"")</f>
        <v>0</v>
      </c>
      <c r="T577" s="14">
        <f t="array" aca="1" ref="T577" ca="1">IF(H577,IF(M577&gt;0,SUM(IFERROR(1*(MATCH(INDIRECT(Q577),INDIRECT(K577),0)&gt;0),0)*(INDIRECT(ster!$D$14)&lt;&gt;"")*NOT(ISNUMBER(INDIRECT(Q577)))),0),"")</f>
        <v>0</v>
      </c>
      <c r="U577" s="14">
        <f t="array" aca="1" ref="U577" ca="1">IF(H577,SUM((IFERROR(INDIRECT(Q577)="",FALSE))*(INDIRECT(ster!$D$14)&lt;&gt;"")),"")</f>
        <v>1</v>
      </c>
      <c r="V577" s="14">
        <f t="array" aca="1" ref="V577" ca="1">IF(H577,SUM((IFERROR(INDIRECT(Q577)="#ąś",TRUE))*(INDIRECT(ster!$D$14)&lt;&gt;"")),"")</f>
        <v>0</v>
      </c>
      <c r="W577" s="14">
        <f t="array" aca="1" ref="W577" ca="1">IF(H577,SUM(ISNUMBER(INDIRECT(Q577))*(INDIRECT(ster!$D$14)&lt;&gt;"")),"")</f>
        <v>0</v>
      </c>
      <c r="X577" s="14" t="str">
        <f t="array" aca="1" ref="X577" ca="1">IF(AND(H577,W577&gt;0),IF(wew!$B$3,MIN(IF((INDIRECT(ster!$D$14)&lt;&gt;"")*IFERROR(INDIRECT($Q577)&lt;&gt;"",FALSE),IFERROR(INDIRECT($Q577),"X"),"X")),"&lt;włącz podświetlanie wartości&gt;"),"—")</f>
        <v>—</v>
      </c>
      <c r="Y577" s="14" t="str">
        <f t="array" aca="1" ref="Y577" ca="1">IF(AND(H577,W577&gt;0),IF(wew!$B$3,MAX(IF((INDIRECT(ster!$D$14)&lt;&gt;"")*IFERROR(INDIRECT($Q577)&lt;&gt;"",FALSE),IFERROR(INDIRECT($Q577),"X"),"X")),"&lt;włącz podświetlanie wartości&gt;"),"—")</f>
        <v>—</v>
      </c>
      <c r="Z577" s="14">
        <f t="shared" ca="1" si="9806"/>
        <v>0</v>
      </c>
      <c r="AA577" s="12" t="str">
        <f t="shared" ca="1" si="9807"/>
        <v>—</v>
      </c>
      <c r="AB577" s="17">
        <f t="array" aca="1" ref="AB577" ca="1">IF(H577,IF(W577&gt;0,SUM((INDIRECT(ster!$D$14)&lt;&gt;"")*IFERROR((INDIRECT(Q577)&lt;&gt;"")*(INDIRECT(Q577)=INT(INDIRECT(Q577))),0)),0),"")</f>
        <v>0</v>
      </c>
      <c r="AC577" s="17">
        <f t="array" aca="1" ref="AC577" ca="1">IF(H577,W577-AB577,"")</f>
        <v>0</v>
      </c>
      <c r="AD577" s="17">
        <f t="shared" ca="1" si="9808"/>
        <v>1</v>
      </c>
      <c r="AE577" s="17" t="b">
        <f t="shared" ca="1" si="9809"/>
        <v>0</v>
      </c>
      <c r="AF577" s="17" t="str">
        <f ca="1">IF(AE577,IF($H577,ADDRESS(3,D577+2,4,,"["&amp;wew!$G$7&amp;"]"&amp;_sheetname_dataframe)&amp;":"&amp;ADDRESS(2+ster!$C$14,D577+2,4),""),"")</f>
        <v/>
      </c>
      <c r="AG577" s="17" t="str">
        <f t="shared" ca="1" si="9810"/>
        <v/>
      </c>
      <c r="AH577" s="17" t="b">
        <f t="shared" ca="1" si="9811"/>
        <v>0</v>
      </c>
      <c r="AI577" s="17" t="str">
        <f ca="1">IF(AH577,IF($H577,ADDRESS(3,D577+3,4,,"["&amp;wew!$G$7&amp;"]"&amp;_sheetname_dataframe)&amp;":"&amp;ADDRESS(2+ster!$C$14,D577+3,4),""),"")</f>
        <v/>
      </c>
      <c r="AJ577" s="17" t="str">
        <f t="shared" ca="1" si="9812"/>
        <v/>
      </c>
      <c r="AK577" s="17" t="b">
        <f t="shared" ca="1" si="9813"/>
        <v>0</v>
      </c>
      <c r="AL577" s="17" t="b">
        <f t="shared" ca="1" si="9814"/>
        <v>0</v>
      </c>
      <c r="AM577" s="17" t="b">
        <f t="shared" ca="1" si="9815"/>
        <v>0</v>
      </c>
      <c r="AN577" s="17">
        <f t="shared" ca="1" si="9816"/>
        <v>0</v>
      </c>
      <c r="AO577" s="24" t="str">
        <f t="shared" ca="1" si="9817"/>
        <v/>
      </c>
      <c r="AP577" s="24" t="str">
        <f t="shared" ca="1" si="9818"/>
        <v/>
      </c>
      <c r="AQ577" s="17" t="b">
        <f t="shared" ca="1" si="9819"/>
        <v>0</v>
      </c>
      <c r="AR577" s="17" t="b">
        <f t="shared" ca="1" si="9820"/>
        <v>0</v>
      </c>
      <c r="AS577" s="17" t="b">
        <f t="shared" ca="1" si="9821"/>
        <v>0</v>
      </c>
      <c r="AT577" s="17" t="b">
        <f t="shared" ca="1" si="9822"/>
        <v>0</v>
      </c>
      <c r="AU577" s="17" t="b">
        <f t="shared" ca="1" si="9823"/>
        <v>1</v>
      </c>
      <c r="AV577" s="17" t="b">
        <f t="shared" ca="1" si="9824"/>
        <v>0</v>
      </c>
      <c r="AW577" s="17" t="b">
        <f t="shared" ca="1" si="9825"/>
        <v>0</v>
      </c>
      <c r="AX577" s="14" t="b">
        <f t="array" aca="1" ref="AX577" ca="1">IF(H577,N577&gt;0,"")</f>
        <v>1</v>
      </c>
      <c r="AY577" s="17" t="str">
        <f t="shared" ca="1" si="9826"/>
        <v>C3:C18</v>
      </c>
      <c r="AZ577" s="17" t="b">
        <f t="array" aca="1" ref="AZ577" ca="1">IF(AY577&lt;&gt;"",SUM(1*ISERROR(MATCH(INDIRECT(AY577),INDIRECT(K577),0)))=0,"")</f>
        <v>1</v>
      </c>
      <c r="BA577" s="17" t="b">
        <f t="shared" ca="1" si="9827"/>
        <v>1</v>
      </c>
      <c r="BB577" s="17" t="b">
        <v>0</v>
      </c>
      <c r="BC577" s="17" t="b">
        <f t="shared" ca="1" si="9828"/>
        <v>1</v>
      </c>
      <c r="BD577" s="17" t="b">
        <f t="shared" ca="1" si="9829"/>
        <v>0</v>
      </c>
      <c r="BE577" s="17" t="b">
        <f t="shared" ca="1" si="9830"/>
        <v>0</v>
      </c>
      <c r="BF577" s="17" t="b">
        <f t="shared" ca="1" si="9831"/>
        <v>0</v>
      </c>
      <c r="BG577" s="17" t="b">
        <f t="shared" ca="1" si="9832"/>
        <v>0</v>
      </c>
      <c r="BH577" s="17" t="b">
        <f t="shared" ca="1" si="9833"/>
        <v>1</v>
      </c>
      <c r="BI577" s="17">
        <f t="shared" ca="1" si="9834"/>
        <v>2</v>
      </c>
      <c r="BJ577" s="17" t="b">
        <f t="shared" ca="1" si="9835"/>
        <v>0</v>
      </c>
      <c r="BK577" s="17" t="str">
        <f t="shared" ca="1" si="9836"/>
        <v/>
      </c>
      <c r="BL577" s="17" t="str">
        <f t="shared" ca="1" si="9837"/>
        <v/>
      </c>
      <c r="BM577" s="17" t="str">
        <f t="shared" ca="1" si="9838"/>
        <v>F</v>
      </c>
      <c r="BN577" s="17" t="str">
        <f t="shared" ca="1" si="9839"/>
        <v>F</v>
      </c>
      <c r="BO577" s="17" t="str">
        <f t="shared" ca="1" si="9840"/>
        <v>N</v>
      </c>
      <c r="BP577" s="14" t="b">
        <f t="shared" ca="1" si="9841"/>
        <v>1</v>
      </c>
      <c r="BQ577" s="35"/>
      <c r="BX577" s="16"/>
      <c r="BY577" s="16"/>
      <c r="BZ577" s="16"/>
      <c r="CA577" s="16"/>
      <c r="CB577" s="16"/>
      <c r="CC577" s="16"/>
      <c r="CD577" s="16"/>
      <c r="CE577" s="16"/>
      <c r="CF577" s="16"/>
      <c r="CN577" s="14">
        <f ca="1">IF(H577,IFERROR(IsVariableNameLegal(O577),0),0)</f>
        <v>0</v>
      </c>
      <c r="CO577" s="14" t="str">
        <f t="array" aca="1" ref="CO577" ca="1">IF(H577,IF(COUNTIF(INDIRECT(wew!$C$13),O577)&gt;1,TRIM(SUBSTITUTE(_xll.MCONCAT(IF((INDIRECT(wew!$C$13)=O577)*(COLUMN(INDIRECT(wew!$C$13))&lt;&gt;D577+1),-1+COLUMN(INDIRECT(wew!$C$13)),"")," "),"  "," ")),""),"")</f>
        <v/>
      </c>
      <c r="CP577" s="14" t="str">
        <f t="array" aca="1" ref="CP577" ca="1">IF(P577&lt;&gt;"",IF(LEN(P577)&gt;150,1,""),"")</f>
        <v/>
      </c>
      <c r="CQ577" s="14" t="str">
        <f t="array" aca="1" ref="CQ577" ca="1">IF(AND(H577,NOT(ster!$J$3)),IF(COUNTIF(INDIRECT(wew!$C$15),P577)&gt;1,TRIM(SUBSTITUTE(_xll.MCONCAT(IF((INDIRECT(wew!$C$15)=P577)*(COLUMN(INDIRECT(wew!$C$15))&lt;&gt;D577+1),-1+COLUMN(INDIRECT(wew!$C$15)),"")," "),"  "," ")),""),"")</f>
        <v/>
      </c>
      <c r="CR577" s="14" t="str">
        <f t="array" aca="1" ref="CR577" ca="1">IF(H577,IF(AND(W577&gt;0,AO577&lt;&gt;""),TRIM(SUBSTITUTE(_xll.MCONCAT(IFERROR(IF(ISNUMBER(INDIRECT(Q577)),IF((INDIRECT(ster!$D$14)&lt;&gt;"")*(INDIRECT(Q577)&lt;AO577),INDIRECT(ster!$D$14) &amp; ": " &amp;  SUBSTITUTE(IF( AV577,IFERROR(TEXT(INDIRECT(Q577),"rrrr-mm-dd") &amp;" (" &amp; INDIRECT(Q577) &amp;")",INDIRECT(Q577)),INDIRECT(Q577))," "," "),""),""),"")," "),"  "," ")),""),"")</f>
        <v/>
      </c>
      <c r="CS577" s="14" t="str">
        <f t="array" aca="1" ref="CS577" ca="1">IF(H577,IF(AND(W577&gt;0,AP577&lt;&gt;""),TRIM(SUBSTITUTE(_xll.MCONCAT(IFERROR(IF(ISNUMBER(INDIRECT(Q577)),IF((INDIRECT(ster!$D$14)&lt;&gt;"")*(INDIRECT(Q577)&gt;AP577),INDIRECT(ster!$D$14) &amp; ": " &amp;  SUBSTITUTE(IF( AV577,IFERROR(TEXT(INDIRECT(Q577),"rrrr-mm-dd")&amp;" (" &amp; INDIRECT(Q577) &amp;")",INDIRECT(Q577)),INDIRECT(Q577))," "," "),""),""),"")," "),"  "," ")),""),"")</f>
        <v/>
      </c>
      <c r="CT577" s="14" t="str">
        <f t="array" aca="1" ref="CT577" ca="1">IF(H577,IF(AND(N577&gt;0,AR577),TRIM(SUBSTITUTE(_xll.MCONCAT(IFERROR(IF(ISNUMBER(INDIRECT(Q577)),IF((INDIRECT(ster!$D$14)&lt;&gt;"")*(IFERROR(0*(MATCH(INDIRECT(Q577),INDIRECT(K577),0)&gt;0),1)),INDIRECT(ster!$D$14) &amp; ": " &amp;  SUBSTITUTE(IF( AV577,IFERROR(TEXT(INDIRECT(Q577),"rrrr-mm-dd")&amp;" (" &amp; INDIRECT(Q577) &amp;")",INDIRECT(Q577)),INDIRECT(Q577))," "," "),""),""),"")," "),"  "," ")),""),"")</f>
        <v/>
      </c>
      <c r="CU577" s="14" t="str">
        <f t="array" aca="1" ref="CU577" ca="1">IF(H577,IF(AND(V577&gt;0),TRIM(SUBSTITUTE(_xll.MCONCAT(IF((INDIRECT(ster!$D$14)&lt;&gt;"")*(IFERROR(0*(INDIRECT(Q577)&lt;&gt;""),1)),INDIRECT(ster!$D$14),"")," "),"  "," ")),""),"")</f>
        <v/>
      </c>
      <c r="CV577" s="14" t="str">
        <f t="array" aca="1" ref="CV577" ca="1">IF(H577,IF(AS577,
TRIM(SUBSTITUTE(_xll.MCONCAT(IF(
   (INDIRECT(ster!$D$14)&lt;&gt;"")*
   ((INDIRECT(Q577)="")+
      NOT(ISNUMBER(INDIRECT(Q577)))*
      NOT(ISERROR(MATCH(INDIRECT(Q577),INDIRECT(K577),0)))
    ),
      INDIRECT(ster!$D$14),
   "")," "),"  "," ")),
""),"")</f>
        <v/>
      </c>
      <c r="CW577" s="14" t="str">
        <f t="array" aca="1" ref="CW577" ca="1">IF(H577,IF(AND(AQ577),TRIM(SUBSTITUTE(_xll.MCONCAT(IFERROR(IF(ISNUMBER(INDIRECT(Q577)),IF((INDIRECT(ster!$D$14)&lt;&gt;"")*(INDIRECT(Q577)&lt;&gt;INT(INDIRECT(Q577))),INDIRECT(ster!$D$14) &amp; ": " &amp; INDIRECT(Q577),""),""),"")," "),"  "," ")),""),"")</f>
        <v/>
      </c>
      <c r="CX577" s="14" t="str">
        <f t="array" aca="1" ref="CX577" ca="1">IF(H577,IF(OR(AU577,AV577),TRIM(SUBSTITUTE(_xll.MCONCAT(IF((INDIRECT(ster!$D$14)&lt;&gt;"")*NOT(ISNUMBER(INDIRECT(Q577))),IF(ISERROR(MATCH(INDIRECT(Q577),INDIRECT(K577),0)),IFERROR(IF(INDIRECT(Q577)&lt;&gt;"",INDIRECT(ster!$D$14) &amp; ": " &amp; SUBSTITUTE(INDIRECT(Q577)," "," "),""),""),""),"")," "),"  "," ")),""),"")</f>
        <v/>
      </c>
      <c r="CY577" s="14" t="str">
        <f t="array" aca="1" ref="CY577" ca="1">IF(H577,IF(AE577,TRIM(SUBSTITUTE(_xll.MCONCAT(IF((INDIRECT(ster!$D$14)&lt;&gt;"")*IFERROR(NOT(INDIRECT(AF577)),FALSE),IF(ISERROR(MATCH(INDIRECT(Q577),INDIRECT(K577),0)),IFERROR(IF(INDIRECT(Q577)&lt;&gt;"",INDIRECT(ster!$D$14)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CZ577" s="14" t="str">
        <f t="array" aca="1" ref="CZ577" ca="1">IF(H577,IF(AH577,TRIM(SUBSTITUTE(_xll.MCONCAT(IF((INDIRECT(ster!$D$14)&lt;&gt;"")*IFERROR(NOT(INDIRECT(AI577)),FALSE),IF(ISERROR(MATCH(INDIRECT(Q577),INDIRECT(K577),0)),IFERROR(IF(INDIRECT(Q577)&lt;&gt;"",INDIRECT(ster!$D$14)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DC577" s="14" t="str">
        <f ca="1">SUBSTITUTE(SUBSTITUTE(SUBSTITUTE(SUBSTITUTE(_xll.MCONCAT(DG577:DS577,"■"),"■■","■"),"■■","■"),"■■","■"),"■■","■")</f>
        <v>■</v>
      </c>
      <c r="DD577" s="14" t="str">
        <f t="shared" ca="1" si="9842"/>
        <v/>
      </c>
      <c r="DE577" s="14" t="str">
        <f t="shared" ca="1" si="9843"/>
        <v/>
      </c>
      <c r="DF577" s="14" t="str">
        <f t="shared" ca="1" si="9844"/>
        <v/>
      </c>
      <c r="DG577" s="14" t="str">
        <f t="shared" ca="1" si="9845"/>
        <v/>
      </c>
      <c r="DH577" s="14" t="str">
        <f t="shared" ca="1" si="9846"/>
        <v/>
      </c>
      <c r="DI577" s="14" t="str">
        <f t="shared" ca="1" si="9847"/>
        <v/>
      </c>
      <c r="DJ577" s="14" t="str">
        <f t="shared" ca="1" si="9848"/>
        <v/>
      </c>
      <c r="DK577" s="14" t="str">
        <f t="shared" ca="1" si="9849"/>
        <v/>
      </c>
      <c r="DL577" s="14" t="str">
        <f t="shared" ca="1" si="9850"/>
        <v/>
      </c>
      <c r="DM577" s="14" t="str">
        <f t="shared" ca="1" si="9851"/>
        <v/>
      </c>
      <c r="DN577" s="14" t="str">
        <f t="array" aca="1" ref="DN577" ca="1">IF(CU577&lt;&gt;"","There are errors in the entered values in the following cases: " &amp;SUBSTITUTE(CU577," ",", "),"")</f>
        <v/>
      </c>
      <c r="DO577" s="14" t="str">
        <f t="shared" ca="1" si="9852"/>
        <v/>
      </c>
      <c r="DP577" s="14" t="str">
        <f t="shared" ca="1" si="9853"/>
        <v/>
      </c>
      <c r="DQ577" s="14" t="str">
        <f t="shared" ca="1" si="9854"/>
        <v/>
      </c>
      <c r="DR577" s="14" t="str">
        <f t="shared" ca="1" si="9855"/>
        <v/>
      </c>
      <c r="DS577" s="14" t="str">
        <f t="shared" ca="1" si="9856"/>
        <v/>
      </c>
      <c r="DZ577" s="14" t="b">
        <f t="shared" ca="1" si="9857"/>
        <v>0</v>
      </c>
      <c r="EA577" s="14" t="str">
        <f t="shared" ca="1" si="9858"/>
        <v>What specialist 6 observed the patient (q_154b_6)</v>
      </c>
      <c r="EB577" s="14" t="str">
        <f t="shared" ca="1" si="9859"/>
        <v xml:space="preserve">Values must be numeric. </v>
      </c>
      <c r="EC577" s="14" t="str">
        <f t="shared" ca="1" si="9860"/>
        <v xml:space="preserve">What specialist 6 observed the patient (q_154b_6): Values must be numeric. </v>
      </c>
      <c r="ED577" s="14" t="str">
        <f t="shared" ca="1" si="9861"/>
        <v/>
      </c>
      <c r="EE577" s="14" t="str">
        <f t="shared" ca="1" si="9862"/>
        <v>Values must be numeric</v>
      </c>
      <c r="EF577" s="14" t="str">
        <f t="shared" ca="1" si="9863"/>
        <v/>
      </c>
      <c r="EG577" s="14" t="str">
        <f t="shared" ca="1" si="9864"/>
        <v/>
      </c>
      <c r="EM577" s="14" t="b">
        <f t="shared" ca="1" si="9865"/>
        <v>1</v>
      </c>
      <c r="EN577" s="14">
        <f t="shared" ca="1" si="9866"/>
        <v>545</v>
      </c>
      <c r="EO577" s="14" t="str">
        <f t="shared" ca="1" si="9867"/>
        <v>q_154b_6</v>
      </c>
      <c r="EP577" s="14" t="str">
        <f t="shared" ca="1" si="9868"/>
        <v xml:space="preserve">What specialist 6 observed the patient (q_154b_6): Values must be numeric. </v>
      </c>
      <c r="EQ577" s="14" t="str">
        <f t="shared" ca="1" si="9869"/>
        <v/>
      </c>
    </row>
    <row r="578" spans="2:147" s="14" customFormat="1">
      <c r="B578" s="14" t="str">
        <f t="shared" ref="B578" ca="1" si="11070">DF578</f>
        <v/>
      </c>
      <c r="C578" s="14">
        <f t="shared" ref="C578" ca="1" si="11071">IF(OFFSET(B578,-1,COLUMN(VariableExists)-2),OFFSET(B578,-1,1)+1,OFFSET(B578,-1,1))</f>
        <v>546</v>
      </c>
      <c r="D578" s="14">
        <f t="shared" ref="D578" si="11072">ROW(A578)-2</f>
        <v>576</v>
      </c>
      <c r="E578" s="14" t="str">
        <f t="shared" ref="E578" ca="1" si="11073">IF(OR(G578="",ROW(G578)=2),"",IF(Z578&gt;0,"S",IF(AX578,IF(J578=2,"D","N"),"I")))</f>
        <v>I</v>
      </c>
      <c r="F578" s="14" t="str">
        <f t="shared" ref="F578" ca="1" si="11074">IF(H578,O578,"")</f>
        <v>q_154c_6</v>
      </c>
      <c r="G578" s="14" t="str">
        <f t="shared" ref="G578" ca="1" si="11075">IF(H578,P578,"")</f>
        <v>Other type of specialist 6 that observed the patient</v>
      </c>
      <c r="H578" s="14" t="b">
        <f t="shared" ref="H578" ca="1" si="11076">IF(INDIRECT(ADDRESS(2,D578+1,,,_sheetname_dataframe))="",FALSE,MID(INDIRECT(ADDRESS(2,D578+1,,,_sheetname_dataframe)),1,1)&lt;&gt;".")</f>
        <v>1</v>
      </c>
      <c r="I578" s="14" t="str">
        <f ca="1">IF($H578,ADDRESS(3,(D578+1)*2-1,4,,"["&amp;wew!$G$7&amp;"]"&amp;_sheetname_labels)&amp;":"&amp;ADDRESS(2+ster!$B$20,(D578+1)*2-1,4),"")</f>
        <v>[DBTemplate.xlsm]labels!ARI3:ARI61</v>
      </c>
      <c r="J578" s="14">
        <f t="array" aca="1" ref="J578" ca="1">IF(H578,MAX(0,MAX(IF(INDIRECT(I578)&lt;&gt;"",ROW(INDIRECT(I578)),""))-2),"")</f>
        <v>0</v>
      </c>
      <c r="K578" s="14" t="str">
        <f ca="1">IF($H578,IF($J578&gt;0,ADDRESS(3,(D578+1)*2-1,4,,"["&amp;wew!$G$7&amp;"]"&amp;_sheetname_labels)&amp;":"&amp;ADDRESS(2+J578,(D578+1)*2-1,4),""),"")</f>
        <v/>
      </c>
      <c r="L578" s="14" t="str">
        <f ca="1">IF($H578,IF($J578&gt;0,ADDRESS(3,(D578+1)*2,4,,"["&amp;wew!$G$7&amp;"]"&amp;_sheetname_labels)&amp;":"&amp;ADDRESS(2+J578,(D578+1)*2,4),""),"")</f>
        <v/>
      </c>
      <c r="M578" s="14">
        <f t="shared" ref="M578" ca="1" si="11077">IF($H578,IF(J578&gt;0,COUNTA(INDIRECT(K578))-COUNT(INDIRECT(K578)),0),"")</f>
        <v>0</v>
      </c>
      <c r="N578" s="14">
        <f t="shared" ref="N578" ca="1" si="11078">IF(H578,J578-M578,"")</f>
        <v>0</v>
      </c>
      <c r="O578" s="14" t="str">
        <f t="shared" ref="O578" ca="1" si="11079">IF(INDIRECT(ADDRESS(2,D578+1,,,_sheetname_dataframe))="","",INDIRECT(ADDRESS(2,D578+1,,,_sheetname_dataframe)))</f>
        <v>q_154c_6</v>
      </c>
      <c r="P578" s="14" t="str">
        <f t="shared" ref="P578" ca="1" si="11080">IF(H578,IF(INDIRECT(ADDRESS(1,D578+1,,,_sheetname_dataframe))="","",INDIRECT(ADDRESS(1,D578+1,,,_sheetname_dataframe))),"")</f>
        <v>Other type of specialist 6 that observed the patient</v>
      </c>
      <c r="Q578" s="14" t="str">
        <f ca="1">IF($BP578,ADDRESS(3,D578+1,4,,"["&amp;wew!$G$7&amp;"]"&amp;_sheetname_dataframe)&amp;":"&amp;ADDRESS(2+ster!$C$14,D578+1,4),"")</f>
        <v>[DBTemplate.xlsm]data_frame!VE3:VE3</v>
      </c>
      <c r="R578" s="14" t="str">
        <f>IF($BP578,IF(MID(_xll.FORMULATEXT(INDEX(INDIRECT(Q578),1)),1,1)="=", _xll.FORMULATEXT(INDEX(INDIRECT(Q578),1),2,TRUE),""),"")</f>
        <v/>
      </c>
      <c r="S578" s="14">
        <f t="array" aca="1" ref="S578" ca="1">IF(H578,SUM(IF((IFERROR(INDIRECT(Q578)&lt;&gt;"",FALSE))*(INDIRECT(ster!$D$14)&lt;&gt;""),1,0)),"")</f>
        <v>0</v>
      </c>
      <c r="T578" s="14">
        <f t="array" aca="1" ref="T578" ca="1">IF(H578,IF(M578&gt;0,SUM(IFERROR(1*(MATCH(INDIRECT(Q578),INDIRECT(K578),0)&gt;0),0)*(INDIRECT(ster!$D$14)&lt;&gt;"")*NOT(ISNUMBER(INDIRECT(Q578)))),0),"")</f>
        <v>0</v>
      </c>
      <c r="U578" s="14">
        <f t="array" aca="1" ref="U578" ca="1">IF(H578,SUM((IFERROR(INDIRECT(Q578)="",FALSE))*(INDIRECT(ster!$D$14)&lt;&gt;"")),"")</f>
        <v>1</v>
      </c>
      <c r="V578" s="14">
        <f t="array" aca="1" ref="V578" ca="1">IF(H578,SUM((IFERROR(INDIRECT(Q578)="#ąś",TRUE))*(INDIRECT(ster!$D$14)&lt;&gt;"")),"")</f>
        <v>0</v>
      </c>
      <c r="W578" s="14">
        <f t="array" aca="1" ref="W578" ca="1">IF(H578,SUM(ISNUMBER(INDIRECT(Q578))*(INDIRECT(ster!$D$14)&lt;&gt;"")),"")</f>
        <v>0</v>
      </c>
      <c r="X578" s="14" t="str">
        <f t="array" aca="1" ref="X578" ca="1">IF(AND(H578,W578&gt;0),IF(wew!$B$3,MIN(IF((INDIRECT(ster!$D$14)&lt;&gt;"")*IFERROR(INDIRECT($Q578)&lt;&gt;"",FALSE),IFERROR(INDIRECT($Q578),"X"),"X")),"&lt;włącz podświetlanie wartości&gt;"),"—")</f>
        <v>—</v>
      </c>
      <c r="Y578" s="14" t="str">
        <f t="array" aca="1" ref="Y578" ca="1">IF(AND(H578,W578&gt;0),IF(wew!$B$3,MAX(IF((INDIRECT(ster!$D$14)&lt;&gt;"")*IFERROR(INDIRECT($Q578)&lt;&gt;"",FALSE),IFERROR(INDIRECT($Q578),"X"),"X")),"&lt;włącz podświetlanie wartości&gt;"),"—")</f>
        <v>—</v>
      </c>
      <c r="Z578" s="14">
        <f t="shared" ref="Z578" ca="1" si="11081">IF(H578,S578-T578-W578,"")</f>
        <v>0</v>
      </c>
      <c r="AA578" s="12" t="str">
        <f t="shared" ref="AA578" ca="1" si="11082">IF(H578,IF(S578&gt;0,W578/(S578),"—"),"")</f>
        <v>—</v>
      </c>
      <c r="AB578" s="17">
        <f t="array" aca="1" ref="AB578" ca="1">IF(H578,IF(W578&gt;0,SUM((INDIRECT(ster!$D$14)&lt;&gt;"")*IFERROR((INDIRECT(Q578)&lt;&gt;"")*(INDIRECT(Q578)=INT(INDIRECT(Q578))),0)),0),"")</f>
        <v>0</v>
      </c>
      <c r="AC578" s="17">
        <f t="array" aca="1" ref="AC578" ca="1">IF(H578,W578-AB578,"")</f>
        <v>0</v>
      </c>
      <c r="AD578" s="17">
        <f t="shared" ref="AD578" ca="1" si="11083">IF($H578,IF(AC578&lt;&gt;"",IF(AC578=0,1,IF(AC578/W578&lt;0.15,2,3)),0),"")</f>
        <v>1</v>
      </c>
      <c r="AE578" s="17" t="b">
        <f t="shared" ref="AE578" ca="1" si="11084">IF(H578,OFFSET(O578,1,0)=".validation",FALSE)</f>
        <v>0</v>
      </c>
      <c r="AF578" s="17" t="str">
        <f ca="1">IF(AE578,IF($H578,ADDRESS(3,D578+2,4,,"["&amp;wew!$G$7&amp;"]"&amp;_sheetname_dataframe)&amp;":"&amp;ADDRESS(2+ster!$C$14,D578+2,4),""),"")</f>
        <v/>
      </c>
      <c r="AG578" s="17" t="str">
        <f t="shared" ref="AG578" ca="1" si="11085">IF(AE578,IF($H578,IF(INDIRECT(ADDRESS(1,D578+2,,,_sheetname_dataframe))="","",INDIRECT(ADDRESS(1,D578+2,,,_sheetname_dataframe))),""),"")</f>
        <v/>
      </c>
      <c r="AH578" s="17" t="b">
        <f t="shared" ref="AH578" ca="1" si="11086">IF(H578,AND(AE578,OFFSET(O578,2,0)=".validation"),FALSE)</f>
        <v>0</v>
      </c>
      <c r="AI578" s="17" t="str">
        <f ca="1">IF(AH578,IF($H578,ADDRESS(3,D578+3,4,,"["&amp;wew!$G$7&amp;"]"&amp;_sheetname_dataframe)&amp;":"&amp;ADDRESS(2+ster!$C$14,D578+3,4),""),"")</f>
        <v/>
      </c>
      <c r="AJ578" s="17" t="str">
        <f t="shared" ref="AJ578" ca="1" si="11087">IF(AH578,IF($H578,IF(INDIRECT(ADDRESS(1,D578+3,,,_sheetname_dataframe))="","",INDIRECT(ADDRESS(1,D578+3,,,_sheetname_dataframe))),""),"")</f>
        <v/>
      </c>
      <c r="AK578" s="17" t="b">
        <f t="shared" ref="AK578" ca="1" si="11088">IF(H578,OR(AQ578,AD578=2),"")</f>
        <v>0</v>
      </c>
      <c r="AL578" s="17" t="b">
        <f t="shared" ref="AL578" ca="1" si="11089">IF($H578,IF(BV578&lt;&gt;"",IF(OR(BM578="F",BM578="L",BM578="I",BM578="D"),BV578&lt;&gt;0)),"")</f>
        <v>0</v>
      </c>
      <c r="AM578" s="17" t="b">
        <f t="shared" ref="AM578" ca="1" si="11090">IF($H578,AND(NOT(AL578),OR(IF(BW578&lt;&gt;"",IF(OR(BM578="F",BM578="L"),BW578&lt;&gt;0)),BM578="I",BM578="N",BM578="D")),"")</f>
        <v>0</v>
      </c>
      <c r="AN578" s="17">
        <f t="shared" ref="AN578" ca="1" si="11091">IF(COUNTA(INDIRECT(Q578))=0,0, IF(AND(AO578&lt;&gt;"",X578&lt;AO578),1,IF(AND(AP578&lt;&gt;"",Y578&gt;AP578),1,IF(AND(AQ578,AC578&gt;0),2,0))))</f>
        <v>0</v>
      </c>
      <c r="AO578" s="24" t="str">
        <f t="shared" ref="AO578" ca="1" si="11092">IF($H578,IF(BY578&lt;&gt;"",IF(ISNUMBER(BY578),BY578,""),""),"")</f>
        <v/>
      </c>
      <c r="AP578" s="24" t="str">
        <f t="shared" ref="AP578" ca="1" si="11093">IF($H578,IF(BZ578&lt;&gt;"",IF(ISNUMBER(BZ578),BZ578,""),""),"")</f>
        <v/>
      </c>
      <c r="AQ578" s="17" t="b">
        <f t="shared" ref="AQ578" ca="1" si="11094">IF(H578,IF(CA578&lt;&gt;"",CA578&lt;&gt;0,FALSE),"")</f>
        <v>0</v>
      </c>
      <c r="AR578" s="17" t="b">
        <f t="shared" ref="AR578" ca="1" si="11095">IF(H578,IF(N578&gt;0,IF(BQ578&lt;&gt;"",BQ578&lt;&gt;0,FALSE),FALSE),"")</f>
        <v>0</v>
      </c>
      <c r="AS578" s="17" t="b">
        <f t="shared" ref="AS578" ca="1" si="11096">IF(H578,IF(BR578&lt;&gt;"",BR578&lt;&gt;0,FALSE),"")</f>
        <v>0</v>
      </c>
      <c r="AT578" s="17" t="b">
        <f t="shared" ref="AT578" ca="1" si="11097">IF(H578,IF(N578&gt;0,FALSE,IF(BU578&lt;&gt;"",MATCH(BU578,DataType,0)=1,FALSE)),"")</f>
        <v>1</v>
      </c>
      <c r="AU578" s="17" t="b">
        <f t="shared" ref="AU578" ca="1" si="11098">IF(H578,IF(N578&gt;0,TRUE,IF(BU578&lt;&gt;"",MATCH(BU578,DataType,0)=2,FALSE)),"")</f>
        <v>0</v>
      </c>
      <c r="AV578" s="17" t="b">
        <f t="shared" ref="AV578" ca="1" si="11099">IF(H578,IF(N578&gt;0,FALSE,IF(BU578&lt;&gt;"",MATCH(BU578,DataType,0)=3,FALSE)),"")</f>
        <v>0</v>
      </c>
      <c r="AW578" s="17" t="b">
        <f t="shared" ref="AW578" ca="1" si="11100">IF(H578,IF(W578&gt;0,Z578=0,FALSE),"")</f>
        <v>0</v>
      </c>
      <c r="AX578" s="14" t="b">
        <f t="array" aca="1" ref="AX578" ca="1">IF(H578,N578&gt;0,"")</f>
        <v>0</v>
      </c>
      <c r="AY578" s="17" t="str">
        <f t="shared" ref="AY578" ca="1" si="11101">IF(H578,IF(N578&gt;0,ADDRESS(ROW(VariablesOrigin)+1,COLUMN(VariablesOrigin)+1,4) &amp; ":" &amp; ADDRESS(ROW(VariablesOrigin)+N578,COLUMN(VariablesOrigin)+1,4),""),"")</f>
        <v/>
      </c>
      <c r="AZ578" s="17" t="str">
        <f t="array" aca="1" ref="AZ578" ca="1">IF(AY578&lt;&gt;"",SUM(1*ISERROR(MATCH(INDIRECT(AY578),INDIRECT(K578),0)))=0,"")</f>
        <v/>
      </c>
      <c r="BA578" s="17" t="b">
        <f t="shared" ref="BA578" ca="1" si="11102">IF(H578,BU578="",FALSE)</f>
        <v>0</v>
      </c>
      <c r="BB578" s="17" t="b">
        <v>0</v>
      </c>
      <c r="BC578" s="17" t="str">
        <f t="shared" ref="BC578" ca="1" si="11103">IF(BA578,IF(N578&gt;0,AND(AZ578,Z578=0),FALSE),"")</f>
        <v/>
      </c>
      <c r="BD578" s="17" t="str">
        <f t="shared" ref="BD578" ca="1" si="11104">IF(BA578,IF(N578&gt;0,AND(NOT(AZ578),Z578=0),FALSE),"")</f>
        <v/>
      </c>
      <c r="BE578" s="17" t="str">
        <f t="shared" ref="BE578" ca="1" si="11105">IF(BA578,IF(AND(AW578,NOT(BB578),NOT(BC578),NOT(BD578)),AND(Z578=0,AC578=0),FALSE),"")</f>
        <v/>
      </c>
      <c r="BF578" s="17" t="str">
        <f t="shared" ref="BF578" ca="1" si="11106">IF(BA578,IF(AND(AW578,NOT(BB578),NOT(BC578),NOT(BD578)),AND(Z578=0,OR(AC578&gt;0)),FALSE),"")</f>
        <v/>
      </c>
      <c r="BG578" s="17" t="str">
        <f t="shared" ref="BG578" ca="1" si="11107">IF(BA578,IF(OR(BB578:BF578),FALSE,IF(Z578=0,FALSE,Z578&gt;0)),"")</f>
        <v/>
      </c>
      <c r="BH578" s="17" t="str">
        <f t="shared" ref="BH578" ca="1" si="11108">IF(BA578,COUNTIF(BB578:BG578,TRUE)=1,"")</f>
        <v/>
      </c>
      <c r="BI578" s="17" t="str">
        <f t="shared" ref="BI578" ca="1" si="11109">IF(BA578,IFERROR(MATCH(TRUE,BB578:BG578,0),7),"")</f>
        <v/>
      </c>
      <c r="BJ578" s="17" t="b">
        <f t="shared" ref="BJ578" ca="1" si="11110">DF578&lt;&gt;""</f>
        <v>0</v>
      </c>
      <c r="BK578" s="17" t="str">
        <f t="shared" ref="BK578" ca="1" si="11111">IF(H578,IF(AND(NOT(BA578),AU578),AC578=0,""),"")</f>
        <v/>
      </c>
      <c r="BL578" s="17" t="str">
        <f t="shared" ref="BL578" ca="1" si="11112">IF(H578,IF(AND(NOT(BA578),AU578),AC578&gt;0,""),"")</f>
        <v/>
      </c>
      <c r="BM578" s="17" t="str">
        <f t="shared" ref="BM578" ca="1" si="11113">IF(H578,IF(BA578,CHOOSE(BI578,"0","F","L","I","N",IF(AA578&gt;0.5,"N","S"),"0"),CHOOSE(MATCH(BU578,DataType,0),"S",IF(BK578,"I","N"),"D"  )),"")</f>
        <v>S</v>
      </c>
      <c r="BN578" s="17" t="str">
        <f t="shared" ref="BN578" ca="1" si="11114">IF(H578,IF(BJ578,"E",IF(BA578,CHOOSE(BI578,"0","F","L","I","N","S","0"),CHOOSE(MATCH(BU578,DataType,0),"S",IF(BK578,"I","N"),"D"  ))),"")</f>
        <v>S</v>
      </c>
      <c r="BO578" s="17" t="str">
        <f t="shared" ref="BO578" ca="1" si="11115">IF($H578,IF(BM578="0","",IF(AND(AR578,N578=2),"D",IF(BM578="S","N",IF(AL578,"O",IF(AM578,"I","N"))))),"")</f>
        <v>N</v>
      </c>
      <c r="BP578" s="14" t="b">
        <f t="shared" ref="BP578" ca="1" si="11116">INDIRECT(ADDRESS(2,ROW(A578)-1,,,_sheetname_dataframe))&lt;&gt;""</f>
        <v>1</v>
      </c>
      <c r="BQ578" s="35"/>
      <c r="BU578" s="14" t="s">
        <v>386</v>
      </c>
      <c r="BX578" s="16"/>
      <c r="BY578" s="16"/>
      <c r="BZ578" s="16"/>
      <c r="CA578" s="16"/>
      <c r="CB578" s="16"/>
      <c r="CC578" s="16"/>
      <c r="CD578" s="16"/>
      <c r="CE578" s="16"/>
      <c r="CF578" s="16"/>
      <c r="CN578" s="14">
        <f ca="1">IF(H578,IFERROR(IsVariableNameLegal(O578),0),0)</f>
        <v>0</v>
      </c>
      <c r="CO578" s="14" t="str">
        <f t="array" aca="1" ref="CO578" ca="1">IF(H578,IF(COUNTIF(INDIRECT(wew!$C$13),O578)&gt;1,TRIM(SUBSTITUTE(_xll.MCONCAT(IF((INDIRECT(wew!$C$13)=O578)*(COLUMN(INDIRECT(wew!$C$13))&lt;&gt;D578+1),-1+COLUMN(INDIRECT(wew!$C$13)),"")," "),"  "," ")),""),"")</f>
        <v/>
      </c>
      <c r="CP578" s="14" t="str">
        <f t="array" aca="1" ref="CP578" ca="1">IF(P578&lt;&gt;"",IF(LEN(P578)&gt;150,1,""),"")</f>
        <v/>
      </c>
      <c r="CQ578" s="14" t="str">
        <f t="array" aca="1" ref="CQ578" ca="1">IF(AND(H578,NOT(ster!$J$3)),IF(COUNTIF(INDIRECT(wew!$C$15),P578)&gt;1,TRIM(SUBSTITUTE(_xll.MCONCAT(IF((INDIRECT(wew!$C$15)=P578)*(COLUMN(INDIRECT(wew!$C$15))&lt;&gt;D578+1),-1+COLUMN(INDIRECT(wew!$C$15)),"")," "),"  "," ")),""),"")</f>
        <v/>
      </c>
      <c r="CR578" s="14" t="str">
        <f t="array" aca="1" ref="CR578" ca="1">IF(H578,IF(AND(W578&gt;0,AO578&lt;&gt;""),TRIM(SUBSTITUTE(_xll.MCONCAT(IFERROR(IF(ISNUMBER(INDIRECT(Q578)),IF((INDIRECT(ster!$D$14)&lt;&gt;"")*(INDIRECT(Q578)&lt;AO578),INDIRECT(ster!$D$14) &amp; ": " &amp;  SUBSTITUTE(IF( AV578,IFERROR(TEXT(INDIRECT(Q578),"rrrr-mm-dd") &amp;" (" &amp; INDIRECT(Q578) &amp;")",INDIRECT(Q578)),INDIRECT(Q578))," "," "),""),""),"")," "),"  "," ")),""),"")</f>
        <v/>
      </c>
      <c r="CS578" s="14" t="str">
        <f t="array" aca="1" ref="CS578" ca="1">IF(H578,IF(AND(W578&gt;0,AP578&lt;&gt;""),TRIM(SUBSTITUTE(_xll.MCONCAT(IFERROR(IF(ISNUMBER(INDIRECT(Q578)),IF((INDIRECT(ster!$D$14)&lt;&gt;"")*(INDIRECT(Q578)&gt;AP578),INDIRECT(ster!$D$14) &amp; ": " &amp;  SUBSTITUTE(IF( AV578,IFERROR(TEXT(INDIRECT(Q578),"rrrr-mm-dd")&amp;" (" &amp; INDIRECT(Q578) &amp;")",INDIRECT(Q578)),INDIRECT(Q578))," "," "),""),""),"")," "),"  "," ")),""),"")</f>
        <v/>
      </c>
      <c r="CT578" s="14" t="str">
        <f t="array" aca="1" ref="CT578" ca="1">IF(H578,IF(AND(N578&gt;0,AR578),TRIM(SUBSTITUTE(_xll.MCONCAT(IFERROR(IF(ISNUMBER(INDIRECT(Q578)),IF((INDIRECT(ster!$D$14)&lt;&gt;"")*(IFERROR(0*(MATCH(INDIRECT(Q578),INDIRECT(K578),0)&gt;0),1)),INDIRECT(ster!$D$14) &amp; ": " &amp;  SUBSTITUTE(IF( AV578,IFERROR(TEXT(INDIRECT(Q578),"rrrr-mm-dd")&amp;" (" &amp; INDIRECT(Q578) &amp;")",INDIRECT(Q578)),INDIRECT(Q578))," "," "),""),""),"")," "),"  "," ")),""),"")</f>
        <v/>
      </c>
      <c r="CU578" s="14" t="str">
        <f t="array" aca="1" ref="CU578" ca="1">IF(H578,IF(AND(V578&gt;0),TRIM(SUBSTITUTE(_xll.MCONCAT(IF((INDIRECT(ster!$D$14)&lt;&gt;"")*(IFERROR(0*(INDIRECT(Q578)&lt;&gt;""),1)),INDIRECT(ster!$D$14),"")," "),"  "," ")),""),"")</f>
        <v/>
      </c>
      <c r="CV578" s="14" t="str">
        <f t="array" aca="1" ref="CV578" ca="1">IF(H578,IF(AS578,
TRIM(SUBSTITUTE(_xll.MCONCAT(IF(
   (INDIRECT(ster!$D$14)&lt;&gt;"")*
   ((INDIRECT(Q578)="")+
      NOT(ISNUMBER(INDIRECT(Q578)))*
      NOT(ISERROR(MATCH(INDIRECT(Q578),INDIRECT(K578),0)))
    ),
      INDIRECT(ster!$D$14),
   "")," "),"  "," ")),
""),"")</f>
        <v/>
      </c>
      <c r="CW578" s="14" t="str">
        <f t="array" aca="1" ref="CW578" ca="1">IF(H578,IF(AND(AQ578),TRIM(SUBSTITUTE(_xll.MCONCAT(IFERROR(IF(ISNUMBER(INDIRECT(Q578)),IF((INDIRECT(ster!$D$14)&lt;&gt;"")*(INDIRECT(Q578)&lt;&gt;INT(INDIRECT(Q578))),INDIRECT(ster!$D$14) &amp; ": " &amp; INDIRECT(Q578),""),""),"")," "),"  "," ")),""),"")</f>
        <v/>
      </c>
      <c r="CX578" s="14" t="str">
        <f t="array" aca="1" ref="CX578" ca="1">IF(H578,IF(OR(AU578,AV578),TRIM(SUBSTITUTE(_xll.MCONCAT(IF((INDIRECT(ster!$D$14)&lt;&gt;"")*NOT(ISNUMBER(INDIRECT(Q578))),IF(ISERROR(MATCH(INDIRECT(Q578),INDIRECT(K578),0)),IFERROR(IF(INDIRECT(Q578)&lt;&gt;"",INDIRECT(ster!$D$14) &amp; ": " &amp; SUBSTITUTE(INDIRECT(Q578)," "," "),""),""),""),"")," "),"  "," ")),""),"")</f>
        <v/>
      </c>
      <c r="CY578" s="14" t="str">
        <f t="array" aca="1" ref="CY578" ca="1">IF(H578,IF(AE578,TRIM(SUBSTITUTE(_xll.MCONCAT(IF((INDIRECT(ster!$D$14)&lt;&gt;"")*IFERROR(NOT(INDIRECT(AF578)),FALSE),IF(ISERROR(MATCH(INDIRECT(Q578),INDIRECT(K578),0)),IFERROR(IF(INDIRECT(Q578)&lt;&gt;"",INDIRECT(ster!$D$14)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CZ578" s="14" t="str">
        <f t="array" aca="1" ref="CZ578" ca="1">IF(H578,IF(AH578,TRIM(SUBSTITUTE(_xll.MCONCAT(IF((INDIRECT(ster!$D$14)&lt;&gt;"")*IFERROR(NOT(INDIRECT(AI578)),FALSE),IF(ISERROR(MATCH(INDIRECT(Q578),INDIRECT(K578),0)),IFERROR(IF(INDIRECT(Q578)&lt;&gt;"",INDIRECT(ster!$D$14)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DC578" s="14" t="str">
        <f ca="1">SUBSTITUTE(SUBSTITUTE(SUBSTITUTE(SUBSTITUTE(_xll.MCONCAT(DG578:DS578,"■"),"■■","■"),"■■","■"),"■■","■"),"■■","■")</f>
        <v>■</v>
      </c>
      <c r="DD578" s="14" t="str">
        <f t="shared" ref="DD578" ca="1" si="11117">IF(MID(DC578,1,1)="■",MID(DC578,2,LEN(DC578)),DC578)</f>
        <v/>
      </c>
      <c r="DE578" s="14" t="str">
        <f t="shared" ref="DE578" ca="1" si="11118">IF(DD578&lt;&gt;"",IF(MID(DD578,LEN(DD578),1)="■",MID(DD578,1,LEN(DD578)-1),DD578),"")</f>
        <v/>
      </c>
      <c r="DF578" s="14" t="str">
        <f t="shared" ref="DF578" ca="1" si="11119">IFERROR(IF(DE578&lt;&gt;"",SUBSTITUTE(DE578,"■",". "),""),"##INTERNAL_ERROR")</f>
        <v/>
      </c>
      <c r="DG578" s="14" t="str">
        <f t="shared" ref="DG578" ca="1" si="11120">IF(CN578&lt;&gt;0,"Variable name don't comply with the naming convention","")</f>
        <v/>
      </c>
      <c r="DH578" s="14" t="str">
        <f t="shared" ref="DH578" ca="1" si="11121">IF(CO578&lt;&gt;"","Duplicated name. " &amp; IF(ISERROR(FIND(" ",CO578)),"Duplicate have index " &amp; CO578, "Duplicates have indices: "&amp;SUBSTITUTE(CO578," ",", ")),"")</f>
        <v/>
      </c>
      <c r="DI578" s="14" t="str">
        <f t="shared" ref="DI578" ca="1" si="11122">IF(CP578&lt;&gt;"","Variable label exceed length 150","")</f>
        <v/>
      </c>
      <c r="DJ578" s="14" t="str">
        <f t="shared" ref="DJ578" ca="1" si="11123">IF(CQ578&lt;&gt;"","Duplicated variable label. " &amp; IF(ISERROR(FIND(" ",CQ578)),"Duplicate have index " &amp; CQ578, "Duplicates have indices: "&amp;SUBSTITUTE(CQ578," ",", ")),"")</f>
        <v/>
      </c>
      <c r="DK578" s="14" t="str">
        <f t="shared" ref="DK578" ca="1" si="11124">IF(CR578&lt;&gt;"","The following cases have values below declared theorethical min: " &amp;SUBSTITUTE(CR578," ",", "),"")</f>
        <v/>
      </c>
      <c r="DL578" s="14" t="str">
        <f t="shared" ref="DL578" ca="1" si="11125">IF(CS578&lt;&gt;"","The following cases have values above declared theorethical max: " &amp;SUBSTITUTE(CS578," ",", "),"")</f>
        <v/>
      </c>
      <c r="DM578" s="14" t="str">
        <f t="shared" ref="DM578" ca="1" si="11126">IF(CT578&lt;&gt;"","There are some cases with values not explicitly declared in the labels dictionary: " &amp;SUBSTITUTE(CT578," ",", "),"")</f>
        <v/>
      </c>
      <c r="DN578" s="14" t="str">
        <f t="array" aca="1" ref="DN578" ca="1">IF(CU578&lt;&gt;"","There are errors in the entered values in the following cases: " &amp;SUBSTITUTE(CU578," ",", "),"")</f>
        <v/>
      </c>
      <c r="DO578" s="14" t="str">
        <f t="shared" ref="DO578" ca="1" si="11127">IF(CV578&lt;&gt;"","The following records are missing in this required field: " &amp;SUBSTITUTE(CV578," ",", "),"")</f>
        <v/>
      </c>
      <c r="DP578" s="14" t="str">
        <f t="shared" ref="DP578" ca="1" si="11128">IF(CW578&lt;&gt;"","The following cases have non-integer values: " &amp;SUBSTITUTE(CW578," ",", "),"")</f>
        <v/>
      </c>
      <c r="DQ578" s="14" t="str">
        <f t="shared" ref="DQ578" ca="1" si="11129">IF(CX578&lt;&gt;"","The following cases are non-numeric: " &amp;SUBSTITUTE(CX578," ",", "),"")</f>
        <v/>
      </c>
      <c r="DR578" s="14" t="str">
        <f t="shared" ref="DR578" ca="1" si="11130">IF(CY578&lt;&gt;"","In the following cases " &amp; P578 &amp; " " &amp; LOWER(MID(AG578,1,1)) &amp; MID(AG578,2,LEN(AG578)) &amp; ": " &amp;SUBSTITUTE(CY578," ",", "),"")</f>
        <v/>
      </c>
      <c r="DS578" s="14" t="str">
        <f t="shared" ref="DS578" ca="1" si="11131">IF(CZ578&lt;&gt;"","In the following cases " &amp; P578 &amp; " " &amp; LOWER(MID(AJ578,1,1)) &amp; MID(AJ578,2,LEN(AJ578)) &amp; ": " &amp;SUBSTITUTE(CZ578," ",", "),"")</f>
        <v/>
      </c>
      <c r="DZ578" s="14" t="b">
        <f t="shared" ref="DZ578" ca="1" si="11132">OR(ED578&lt;&gt;"",EF578&lt;&gt;"",EG578&lt;&gt;"")</f>
        <v>0</v>
      </c>
      <c r="EA578" s="14" t="str">
        <f t="shared" ref="EA578" ca="1" si="11133">IF(EB578&lt;&gt;"",G578 &amp; " (" &amp; F578 &amp; ")","")</f>
        <v/>
      </c>
      <c r="EB578" s="14" t="str">
        <f t="shared" ref="EB578" ca="1" si="11134">IF(EE578&lt;&gt;"",EE578&amp;IF(ED578&lt;&gt;""," and "&amp;ED578,""),UPPER(MID(ED578,1,1)&amp;MID(ED578,2,LEN(ED578))))&amp; IF(OR(EF578&lt;&gt;"",EG578&lt;&gt;"")," and "&amp;IF(EF578&lt;&gt;"",LOWER(MID(EF578,1,1) &amp; MID(EF578,2,LEN(EF578))),"")&amp; IF(AND(EF578 &lt;&gt;"",EG578&lt;&gt;"")," and ","") &amp; IF(EG578&lt;&gt;"",LOWER(MID(EG578,1,1) &amp; MID(EG578,2,LEN(EG578))),""),"") &amp; IF(OR(EE578&lt;&gt;"",ED578&lt;&gt;"",EF578&lt;&gt;"",EG578&lt;&gt;""), ". ","")</f>
        <v/>
      </c>
      <c r="EC578" s="14" t="str">
        <f t="shared" ref="EC578" ca="1" si="11135">IF(EB578&lt;&gt;"",G578 &amp; " (" &amp; F578 &amp; "): " &amp; EB578,"")</f>
        <v/>
      </c>
      <c r="ED578" s="14" t="str">
        <f t="shared" ref="ED578" ca="1" si="11136">IF(H578,IF(W578&gt;0,IF(AND(AO578&lt;&gt;"",AP578&lt;&gt;""),"each value must be between " &amp; IF( AV578,IFERROR(TEXT(AO578,"rrrr-mm-dd") &amp;" (" &amp; AO578 &amp;")",AO578),AO578) &amp; " and " &amp; IF( AV578,IFERROR(TEXT(AP578,"rrrr-mm-dd") &amp;" (" &amp; AP578 &amp;")",AP578),AP578),IF(AO578&lt;&gt;"","each value must be above " &amp; IF( AV578,IFERROR(TEXT(AO578,"rrrr-mm-dd") &amp;" (" &amp; AO578 &amp;")",AO578),AO578), IF(AP578&lt;&gt;"","each value must be below " &amp; IF( AV578,IFERROR(TEXT(AP578,"rrrr-mm-dd") &amp;" (" &amp; AP578 &amp;")",AP578),AP578),""))),""),"")</f>
        <v/>
      </c>
      <c r="EE578" s="14" t="str">
        <f t="shared" ref="EE578" ca="1" si="11137">IF(H578,IF(OR(AQ578,AU578,AV578,AS578,AR578),
   "Values must be" &amp;
   IF(AR578," limited to predefinied list", IF(AQ578, " integers",IF(OR(AU578,AV578)," numeric",""))) &amp;
   IF(AS578,IF(OR(AR578,AQ578,AU578,AV578), " and ","") &amp; "non-missing",""),
""),"")</f>
        <v/>
      </c>
      <c r="EF578" s="14" t="str">
        <f t="shared" ref="EF578" ca="1" si="11138">IF($H578,AG578,"")</f>
        <v/>
      </c>
      <c r="EG578" s="14" t="str">
        <f t="shared" ref="EG578" ca="1" si="11139">IF($H578,AJ578,"")</f>
        <v/>
      </c>
      <c r="EM578" s="14" t="b">
        <f t="shared" ref="EM578" ca="1" si="11140">OR(EC578&lt;&gt;"",DF578&lt;&gt;"")</f>
        <v>0</v>
      </c>
      <c r="EN578" s="14" t="str">
        <f t="shared" ref="EN578" ca="1" si="11141">IF(EM578,C578,"")</f>
        <v/>
      </c>
      <c r="EO578" s="14" t="str">
        <f t="shared" ref="EO578" ca="1" si="11142">IF(EM578,F578,"")</f>
        <v/>
      </c>
      <c r="EP578" s="14" t="str">
        <f t="shared" ref="EP578" ca="1" si="11143">EC578</f>
        <v/>
      </c>
      <c r="EQ578" s="14" t="str">
        <f t="shared" ref="EQ578" ca="1" si="11144">DF578</f>
        <v/>
      </c>
    </row>
    <row r="579" spans="2:147" s="14" customFormat="1">
      <c r="B579" s="14" t="str">
        <f t="shared" ref="B579" ca="1" si="11145">DF579</f>
        <v/>
      </c>
      <c r="C579" s="14">
        <f t="shared" ref="C579" ca="1" si="11146">IF(OFFSET(B579,-1,COLUMN(VariableExists)-2),OFFSET(B579,-1,1)+1,OFFSET(B579,-1,1))</f>
        <v>547</v>
      </c>
      <c r="D579" s="14">
        <f t="shared" ref="D579" si="11147">ROW(A579)-2</f>
        <v>577</v>
      </c>
      <c r="E579" s="14" t="str">
        <f t="shared" ref="E579" ca="1" si="11148">IF(OR(G579="",ROW(G579)=2),"",IF(Z579&gt;0,"S",IF(AX579,IF(J579=2,"D","N"),"I")))</f>
        <v>D</v>
      </c>
      <c r="F579" s="14" t="str">
        <f t="shared" ref="F579" ca="1" si="11149">IF(H579,O579,"")</f>
        <v>q_154d_6</v>
      </c>
      <c r="G579" s="14" t="str">
        <f t="shared" ref="G579" ca="1" si="11150">IF(H579,P579,"")</f>
        <v>Did specialist 6 made diagnosis</v>
      </c>
      <c r="H579" s="14" t="b">
        <f t="shared" ref="H579" ca="1" si="11151">IF(INDIRECT(ADDRESS(2,D579+1,,,_sheetname_dataframe))="",FALSE,MID(INDIRECT(ADDRESS(2,D579+1,,,_sheetname_dataframe)),1,1)&lt;&gt;".")</f>
        <v>1</v>
      </c>
      <c r="I579" s="14" t="str">
        <f ca="1">IF($H579,ADDRESS(3,(D579+1)*2-1,4,,"["&amp;wew!$G$7&amp;"]"&amp;_sheetname_labels)&amp;":"&amp;ADDRESS(2+ster!$B$20,(D579+1)*2-1,4),"")</f>
        <v>[DBTemplate.xlsm]labels!ARK3:ARK61</v>
      </c>
      <c r="J579" s="14">
        <f t="array" aca="1" ref="J579" ca="1">IF(H579,MAX(0,MAX(IF(INDIRECT(I579)&lt;&gt;"",ROW(INDIRECT(I579)),""))-2),"")</f>
        <v>2</v>
      </c>
      <c r="K579" s="14" t="str">
        <f ca="1">IF($H579,IF($J579&gt;0,ADDRESS(3,(D579+1)*2-1,4,,"["&amp;wew!$G$7&amp;"]"&amp;_sheetname_labels)&amp;":"&amp;ADDRESS(2+J579,(D579+1)*2-1,4),""),"")</f>
        <v>[DBTemplate.xlsm]labels!ARK3:ARK4</v>
      </c>
      <c r="L579" s="14" t="str">
        <f ca="1">IF($H579,IF($J579&gt;0,ADDRESS(3,(D579+1)*2,4,,"["&amp;wew!$G$7&amp;"]"&amp;_sheetname_labels)&amp;":"&amp;ADDRESS(2+J579,(D579+1)*2,4),""),"")</f>
        <v>[DBTemplate.xlsm]labels!ARL3:ARL4</v>
      </c>
      <c r="M579" s="14">
        <f t="shared" ref="M579" ca="1" si="11152">IF($H579,IF(J579&gt;0,COUNTA(INDIRECT(K579))-COUNT(INDIRECT(K579)),0),"")</f>
        <v>0</v>
      </c>
      <c r="N579" s="14">
        <f t="shared" ref="N579" ca="1" si="11153">IF(H579,J579-M579,"")</f>
        <v>2</v>
      </c>
      <c r="O579" s="14" t="str">
        <f t="shared" ref="O579" ca="1" si="11154">IF(INDIRECT(ADDRESS(2,D579+1,,,_sheetname_dataframe))="","",INDIRECT(ADDRESS(2,D579+1,,,_sheetname_dataframe)))</f>
        <v>q_154d_6</v>
      </c>
      <c r="P579" s="14" t="str">
        <f t="shared" ref="P579" ca="1" si="11155">IF(H579,IF(INDIRECT(ADDRESS(1,D579+1,,,_sheetname_dataframe))="","",INDIRECT(ADDRESS(1,D579+1,,,_sheetname_dataframe))),"")</f>
        <v>Did specialist 6 made diagnosis</v>
      </c>
      <c r="Q579" s="14" t="str">
        <f ca="1">IF($BP579,ADDRESS(3,D579+1,4,,"["&amp;wew!$G$7&amp;"]"&amp;_sheetname_dataframe)&amp;":"&amp;ADDRESS(2+ster!$C$14,D579+1,4),"")</f>
        <v>[DBTemplate.xlsm]data_frame!VF3:VF3</v>
      </c>
      <c r="R579" s="14" t="str">
        <f>IF($BP579,IF(MID(_xll.FORMULATEXT(INDEX(INDIRECT(Q579),1)),1,1)="=", _xll.FORMULATEXT(INDEX(INDIRECT(Q579),1),2,TRUE),""),"")</f>
        <v/>
      </c>
      <c r="S579" s="14">
        <f t="array" aca="1" ref="S579" ca="1">IF(H579,SUM(IF((IFERROR(INDIRECT(Q579)&lt;&gt;"",FALSE))*(INDIRECT(ster!$D$14)&lt;&gt;""),1,0)),"")</f>
        <v>0</v>
      </c>
      <c r="T579" s="14">
        <f t="array" aca="1" ref="T579" ca="1">IF(H579,IF(M579&gt;0,SUM(IFERROR(1*(MATCH(INDIRECT(Q579),INDIRECT(K579),0)&gt;0),0)*(INDIRECT(ster!$D$14)&lt;&gt;"")*NOT(ISNUMBER(INDIRECT(Q579)))),0),"")</f>
        <v>0</v>
      </c>
      <c r="U579" s="14">
        <f t="array" aca="1" ref="U579" ca="1">IF(H579,SUM((IFERROR(INDIRECT(Q579)="",FALSE))*(INDIRECT(ster!$D$14)&lt;&gt;"")),"")</f>
        <v>1</v>
      </c>
      <c r="V579" s="14">
        <f t="array" aca="1" ref="V579" ca="1">IF(H579,SUM((IFERROR(INDIRECT(Q579)="#ąś",TRUE))*(INDIRECT(ster!$D$14)&lt;&gt;"")),"")</f>
        <v>0</v>
      </c>
      <c r="W579" s="14">
        <f t="array" aca="1" ref="W579" ca="1">IF(H579,SUM(ISNUMBER(INDIRECT(Q579))*(INDIRECT(ster!$D$14)&lt;&gt;"")),"")</f>
        <v>0</v>
      </c>
      <c r="X579" s="14" t="str">
        <f t="array" aca="1" ref="X579" ca="1">IF(AND(H579,W579&gt;0),IF(wew!$B$3,MIN(IF((INDIRECT(ster!$D$14)&lt;&gt;"")*IFERROR(INDIRECT($Q579)&lt;&gt;"",FALSE),IFERROR(INDIRECT($Q579),"X"),"X")),"&lt;włącz podświetlanie wartości&gt;"),"—")</f>
        <v>—</v>
      </c>
      <c r="Y579" s="14" t="str">
        <f t="array" aca="1" ref="Y579" ca="1">IF(AND(H579,W579&gt;0),IF(wew!$B$3,MAX(IF((INDIRECT(ster!$D$14)&lt;&gt;"")*IFERROR(INDIRECT($Q579)&lt;&gt;"",FALSE),IFERROR(INDIRECT($Q579),"X"),"X")),"&lt;włącz podświetlanie wartości&gt;"),"—")</f>
        <v>—</v>
      </c>
      <c r="Z579" s="14">
        <f t="shared" ref="Z579" ca="1" si="11156">IF(H579,S579-T579-W579,"")</f>
        <v>0</v>
      </c>
      <c r="AA579" s="12" t="str">
        <f t="shared" ref="AA579" ca="1" si="11157">IF(H579,IF(S579&gt;0,W579/(S579),"—"),"")</f>
        <v>—</v>
      </c>
      <c r="AB579" s="17">
        <f t="array" aca="1" ref="AB579" ca="1">IF(H579,IF(W579&gt;0,SUM((INDIRECT(ster!$D$14)&lt;&gt;"")*IFERROR((INDIRECT(Q579)&lt;&gt;"")*(INDIRECT(Q579)=INT(INDIRECT(Q579))),0)),0),"")</f>
        <v>0</v>
      </c>
      <c r="AC579" s="17">
        <f t="array" aca="1" ref="AC579" ca="1">IF(H579,W579-AB579,"")</f>
        <v>0</v>
      </c>
      <c r="AD579" s="17">
        <f t="shared" ref="AD579" ca="1" si="11158">IF($H579,IF(AC579&lt;&gt;"",IF(AC579=0,1,IF(AC579/W579&lt;0.15,2,3)),0),"")</f>
        <v>1</v>
      </c>
      <c r="AE579" s="17" t="b">
        <f t="shared" ref="AE579" ca="1" si="11159">IF(H579,OFFSET(O579,1,0)=".validation",FALSE)</f>
        <v>0</v>
      </c>
      <c r="AF579" s="17" t="str">
        <f ca="1">IF(AE579,IF($H579,ADDRESS(3,D579+2,4,,"["&amp;wew!$G$7&amp;"]"&amp;_sheetname_dataframe)&amp;":"&amp;ADDRESS(2+ster!$C$14,D579+2,4),""),"")</f>
        <v/>
      </c>
      <c r="AG579" s="17" t="str">
        <f t="shared" ref="AG579" ca="1" si="11160">IF(AE579,IF($H579,IF(INDIRECT(ADDRESS(1,D579+2,,,_sheetname_dataframe))="","",INDIRECT(ADDRESS(1,D579+2,,,_sheetname_dataframe))),""),"")</f>
        <v/>
      </c>
      <c r="AH579" s="17" t="b">
        <f t="shared" ref="AH579" ca="1" si="11161">IF(H579,AND(AE579,OFFSET(O579,2,0)=".validation"),FALSE)</f>
        <v>0</v>
      </c>
      <c r="AI579" s="17" t="str">
        <f ca="1">IF(AH579,IF($H579,ADDRESS(3,D579+3,4,,"["&amp;wew!$G$7&amp;"]"&amp;_sheetname_dataframe)&amp;":"&amp;ADDRESS(2+ster!$C$14,D579+3,4),""),"")</f>
        <v/>
      </c>
      <c r="AJ579" s="17" t="str">
        <f t="shared" ref="AJ579" ca="1" si="11162">IF(AH579,IF($H579,IF(INDIRECT(ADDRESS(1,D579+3,,,_sheetname_dataframe))="","",INDIRECT(ADDRESS(1,D579+3,,,_sheetname_dataframe))),""),"")</f>
        <v/>
      </c>
      <c r="AK579" s="17" t="b">
        <f t="shared" ref="AK579" ca="1" si="11163">IF(H579,OR(AQ579,AD579=2),"")</f>
        <v>0</v>
      </c>
      <c r="AL579" s="17" t="b">
        <f t="shared" ref="AL579" ca="1" si="11164">IF($H579,IF(BV579&lt;&gt;"",IF(OR(BM579="F",BM579="L",BM579="I",BM579="D"),BV579&lt;&gt;0)),"")</f>
        <v>0</v>
      </c>
      <c r="AM579" s="17" t="b">
        <f t="shared" ref="AM579" ca="1" si="11165">IF($H579,AND(NOT(AL579),OR(IF(BW579&lt;&gt;"",IF(OR(BM579="F",BM579="L"),BW579&lt;&gt;0)),BM579="I",BM579="N",BM579="D")),"")</f>
        <v>0</v>
      </c>
      <c r="AN579" s="17">
        <f t="shared" ref="AN579" ca="1" si="11166">IF(COUNTA(INDIRECT(Q579))=0,0, IF(AND(AO579&lt;&gt;"",X579&lt;AO579),1,IF(AND(AP579&lt;&gt;"",Y579&gt;AP579),1,IF(AND(AQ579,AC579&gt;0),2,0))))</f>
        <v>0</v>
      </c>
      <c r="AO579" s="24" t="str">
        <f t="shared" ref="AO579" ca="1" si="11167">IF($H579,IF(BY579&lt;&gt;"",IF(ISNUMBER(BY579),BY579,""),""),"")</f>
        <v/>
      </c>
      <c r="AP579" s="24" t="str">
        <f t="shared" ref="AP579" ca="1" si="11168">IF($H579,IF(BZ579&lt;&gt;"",IF(ISNUMBER(BZ579),BZ579,""),""),"")</f>
        <v/>
      </c>
      <c r="AQ579" s="17" t="b">
        <f t="shared" ref="AQ579" ca="1" si="11169">IF(H579,IF(CA579&lt;&gt;"",CA579&lt;&gt;0,FALSE),"")</f>
        <v>0</v>
      </c>
      <c r="AR579" s="17" t="b">
        <f t="shared" ref="AR579" ca="1" si="11170">IF(H579,IF(N579&gt;0,IF(BQ579&lt;&gt;"",BQ579&lt;&gt;0,FALSE),FALSE),"")</f>
        <v>0</v>
      </c>
      <c r="AS579" s="17" t="b">
        <f t="shared" ref="AS579" ca="1" si="11171">IF(H579,IF(BR579&lt;&gt;"",BR579&lt;&gt;0,FALSE),"")</f>
        <v>0</v>
      </c>
      <c r="AT579" s="17" t="b">
        <f t="shared" ref="AT579" ca="1" si="11172">IF(H579,IF(N579&gt;0,FALSE,IF(BU579&lt;&gt;"",MATCH(BU579,DataType,0)=1,FALSE)),"")</f>
        <v>0</v>
      </c>
      <c r="AU579" s="17" t="b">
        <f t="shared" ref="AU579" ca="1" si="11173">IF(H579,IF(N579&gt;0,TRUE,IF(BU579&lt;&gt;"",MATCH(BU579,DataType,0)=2,FALSE)),"")</f>
        <v>1</v>
      </c>
      <c r="AV579" s="17" t="b">
        <f t="shared" ref="AV579" ca="1" si="11174">IF(H579,IF(N579&gt;0,FALSE,IF(BU579&lt;&gt;"",MATCH(BU579,DataType,0)=3,FALSE)),"")</f>
        <v>0</v>
      </c>
      <c r="AW579" s="17" t="b">
        <f t="shared" ref="AW579" ca="1" si="11175">IF(H579,IF(W579&gt;0,Z579=0,FALSE),"")</f>
        <v>0</v>
      </c>
      <c r="AX579" s="14" t="b">
        <f t="array" aca="1" ref="AX579" ca="1">IF(H579,N579&gt;0,"")</f>
        <v>1</v>
      </c>
      <c r="AY579" s="17" t="str">
        <f t="shared" ref="AY579" ca="1" si="11176">IF(H579,IF(N579&gt;0,ADDRESS(ROW(VariablesOrigin)+1,COLUMN(VariablesOrigin)+1,4) &amp; ":" &amp; ADDRESS(ROW(VariablesOrigin)+N579,COLUMN(VariablesOrigin)+1,4),""),"")</f>
        <v>C3:C4</v>
      </c>
      <c r="AZ579" s="17" t="b">
        <f t="array" aca="1" ref="AZ579" ca="1">IF(AY579&lt;&gt;"",SUM(1*ISERROR(MATCH(INDIRECT(AY579),INDIRECT(K579),0)))=0,"")</f>
        <v>1</v>
      </c>
      <c r="BA579" s="17" t="b">
        <f t="shared" ref="BA579" ca="1" si="11177">IF(H579,BU579="",FALSE)</f>
        <v>1</v>
      </c>
      <c r="BB579" s="17" t="b">
        <v>0</v>
      </c>
      <c r="BC579" s="17" t="b">
        <f t="shared" ref="BC579" ca="1" si="11178">IF(BA579,IF(N579&gt;0,AND(AZ579,Z579=0),FALSE),"")</f>
        <v>1</v>
      </c>
      <c r="BD579" s="17" t="b">
        <f t="shared" ref="BD579" ca="1" si="11179">IF(BA579,IF(N579&gt;0,AND(NOT(AZ579),Z579=0),FALSE),"")</f>
        <v>0</v>
      </c>
      <c r="BE579" s="17" t="b">
        <f t="shared" ref="BE579" ca="1" si="11180">IF(BA579,IF(AND(AW579,NOT(BB579),NOT(BC579),NOT(BD579)),AND(Z579=0,AC579=0),FALSE),"")</f>
        <v>0</v>
      </c>
      <c r="BF579" s="17" t="b">
        <f t="shared" ref="BF579" ca="1" si="11181">IF(BA579,IF(AND(AW579,NOT(BB579),NOT(BC579),NOT(BD579)),AND(Z579=0,OR(AC579&gt;0)),FALSE),"")</f>
        <v>0</v>
      </c>
      <c r="BG579" s="17" t="b">
        <f t="shared" ref="BG579" ca="1" si="11182">IF(BA579,IF(OR(BB579:BF579),FALSE,IF(Z579=0,FALSE,Z579&gt;0)),"")</f>
        <v>0</v>
      </c>
      <c r="BH579" s="17" t="b">
        <f t="shared" ref="BH579" ca="1" si="11183">IF(BA579,COUNTIF(BB579:BG579,TRUE)=1,"")</f>
        <v>1</v>
      </c>
      <c r="BI579" s="17">
        <f t="shared" ref="BI579" ca="1" si="11184">IF(BA579,IFERROR(MATCH(TRUE,BB579:BG579,0),7),"")</f>
        <v>2</v>
      </c>
      <c r="BJ579" s="17" t="b">
        <f t="shared" ref="BJ579" ca="1" si="11185">DF579&lt;&gt;""</f>
        <v>0</v>
      </c>
      <c r="BK579" s="17" t="str">
        <f t="shared" ref="BK579" ca="1" si="11186">IF(H579,IF(AND(NOT(BA579),AU579),AC579=0,""),"")</f>
        <v/>
      </c>
      <c r="BL579" s="17" t="str">
        <f t="shared" ref="BL579" ca="1" si="11187">IF(H579,IF(AND(NOT(BA579),AU579),AC579&gt;0,""),"")</f>
        <v/>
      </c>
      <c r="BM579" s="17" t="str">
        <f t="shared" ref="BM579" ca="1" si="11188">IF(H579,IF(BA579,CHOOSE(BI579,"0","F","L","I","N",IF(AA579&gt;0.5,"N","S"),"0"),CHOOSE(MATCH(BU579,DataType,0),"S",IF(BK579,"I","N"),"D"  )),"")</f>
        <v>F</v>
      </c>
      <c r="BN579" s="17" t="str">
        <f t="shared" ref="BN579" ca="1" si="11189">IF(H579,IF(BJ579,"E",IF(BA579,CHOOSE(BI579,"0","F","L","I","N","S","0"),CHOOSE(MATCH(BU579,DataType,0),"S",IF(BK579,"I","N"),"D"  ))),"")</f>
        <v>F</v>
      </c>
      <c r="BO579" s="17" t="str">
        <f t="shared" ref="BO579" ca="1" si="11190">IF($H579,IF(BM579="0","",IF(AND(AR579,N579=2),"D",IF(BM579="S","N",IF(AL579,"O",IF(AM579,"I","N"))))),"")</f>
        <v>N</v>
      </c>
      <c r="BP579" s="14" t="b">
        <f t="shared" ref="BP579" ca="1" si="11191">INDIRECT(ADDRESS(2,ROW(A579)-1,,,_sheetname_dataframe))&lt;&gt;""</f>
        <v>1</v>
      </c>
      <c r="BQ579" s="35"/>
      <c r="BX579" s="16"/>
      <c r="BY579" s="16"/>
      <c r="BZ579" s="16"/>
      <c r="CA579" s="16"/>
      <c r="CB579" s="16"/>
      <c r="CC579" s="16"/>
      <c r="CD579" s="16"/>
      <c r="CE579" s="16"/>
      <c r="CF579" s="16"/>
      <c r="CN579" s="14">
        <f ca="1">IF(H579,IFERROR(IsVariableNameLegal(O579),0),0)</f>
        <v>0</v>
      </c>
      <c r="CO579" s="14" t="str">
        <f t="array" aca="1" ref="CO579" ca="1">IF(H579,IF(COUNTIF(INDIRECT(wew!$C$13),O579)&gt;1,TRIM(SUBSTITUTE(_xll.MCONCAT(IF((INDIRECT(wew!$C$13)=O579)*(COLUMN(INDIRECT(wew!$C$13))&lt;&gt;D579+1),-1+COLUMN(INDIRECT(wew!$C$13)),"")," "),"  "," ")),""),"")</f>
        <v/>
      </c>
      <c r="CP579" s="14" t="str">
        <f t="array" aca="1" ref="CP579" ca="1">IF(P579&lt;&gt;"",IF(LEN(P579)&gt;150,1,""),"")</f>
        <v/>
      </c>
      <c r="CQ579" s="14" t="str">
        <f t="array" aca="1" ref="CQ579" ca="1">IF(AND(H579,NOT(ster!$J$3)),IF(COUNTIF(INDIRECT(wew!$C$15),P579)&gt;1,TRIM(SUBSTITUTE(_xll.MCONCAT(IF((INDIRECT(wew!$C$15)=P579)*(COLUMN(INDIRECT(wew!$C$15))&lt;&gt;D579+1),-1+COLUMN(INDIRECT(wew!$C$15)),"")," "),"  "," ")),""),"")</f>
        <v/>
      </c>
      <c r="CR579" s="14" t="str">
        <f t="array" aca="1" ref="CR579" ca="1">IF(H579,IF(AND(W579&gt;0,AO579&lt;&gt;""),TRIM(SUBSTITUTE(_xll.MCONCAT(IFERROR(IF(ISNUMBER(INDIRECT(Q579)),IF((INDIRECT(ster!$D$14)&lt;&gt;"")*(INDIRECT(Q579)&lt;AO579),INDIRECT(ster!$D$14) &amp; ": " &amp;  SUBSTITUTE(IF( AV579,IFERROR(TEXT(INDIRECT(Q579),"rrrr-mm-dd") &amp;" (" &amp; INDIRECT(Q579) &amp;")",INDIRECT(Q579)),INDIRECT(Q579))," "," "),""),""),"")," "),"  "," ")),""),"")</f>
        <v/>
      </c>
      <c r="CS579" s="14" t="str">
        <f t="array" aca="1" ref="CS579" ca="1">IF(H579,IF(AND(W579&gt;0,AP579&lt;&gt;""),TRIM(SUBSTITUTE(_xll.MCONCAT(IFERROR(IF(ISNUMBER(INDIRECT(Q579)),IF((INDIRECT(ster!$D$14)&lt;&gt;"")*(INDIRECT(Q579)&gt;AP579),INDIRECT(ster!$D$14) &amp; ": " &amp;  SUBSTITUTE(IF( AV579,IFERROR(TEXT(INDIRECT(Q579),"rrrr-mm-dd")&amp;" (" &amp; INDIRECT(Q579) &amp;")",INDIRECT(Q579)),INDIRECT(Q579))," "," "),""),""),"")," "),"  "," ")),""),"")</f>
        <v/>
      </c>
      <c r="CT579" s="14" t="str">
        <f t="array" aca="1" ref="CT579" ca="1">IF(H579,IF(AND(N579&gt;0,AR579),TRIM(SUBSTITUTE(_xll.MCONCAT(IFERROR(IF(ISNUMBER(INDIRECT(Q579)),IF((INDIRECT(ster!$D$14)&lt;&gt;"")*(IFERROR(0*(MATCH(INDIRECT(Q579),INDIRECT(K579),0)&gt;0),1)),INDIRECT(ster!$D$14) &amp; ": " &amp;  SUBSTITUTE(IF( AV579,IFERROR(TEXT(INDIRECT(Q579),"rrrr-mm-dd")&amp;" (" &amp; INDIRECT(Q579) &amp;")",INDIRECT(Q579)),INDIRECT(Q579))," "," "),""),""),"")," "),"  "," ")),""),"")</f>
        <v/>
      </c>
      <c r="CU579" s="14" t="str">
        <f t="array" aca="1" ref="CU579" ca="1">IF(H579,IF(AND(V579&gt;0),TRIM(SUBSTITUTE(_xll.MCONCAT(IF((INDIRECT(ster!$D$14)&lt;&gt;"")*(IFERROR(0*(INDIRECT(Q579)&lt;&gt;""),1)),INDIRECT(ster!$D$14),"")," "),"  "," ")),""),"")</f>
        <v/>
      </c>
      <c r="CV579" s="14" t="str">
        <f t="array" aca="1" ref="CV579" ca="1">IF(H579,IF(AS579,
TRIM(SUBSTITUTE(_xll.MCONCAT(IF(
   (INDIRECT(ster!$D$14)&lt;&gt;"")*
   ((INDIRECT(Q579)="")+
      NOT(ISNUMBER(INDIRECT(Q579)))*
      NOT(ISERROR(MATCH(INDIRECT(Q579),INDIRECT(K579),0)))
    ),
      INDIRECT(ster!$D$14),
   "")," "),"  "," ")),
""),"")</f>
        <v/>
      </c>
      <c r="CW579" s="14" t="str">
        <f t="array" aca="1" ref="CW579" ca="1">IF(H579,IF(AND(AQ579),TRIM(SUBSTITUTE(_xll.MCONCAT(IFERROR(IF(ISNUMBER(INDIRECT(Q579)),IF((INDIRECT(ster!$D$14)&lt;&gt;"")*(INDIRECT(Q579)&lt;&gt;INT(INDIRECT(Q579))),INDIRECT(ster!$D$14) &amp; ": " &amp; INDIRECT(Q579),""),""),"")," "),"  "," ")),""),"")</f>
        <v/>
      </c>
      <c r="CX579" s="14" t="str">
        <f t="array" aca="1" ref="CX579" ca="1">IF(H579,IF(OR(AU579,AV579),TRIM(SUBSTITUTE(_xll.MCONCAT(IF((INDIRECT(ster!$D$14)&lt;&gt;"")*NOT(ISNUMBER(INDIRECT(Q579))),IF(ISERROR(MATCH(INDIRECT(Q579),INDIRECT(K579),0)),IFERROR(IF(INDIRECT(Q579)&lt;&gt;"",INDIRECT(ster!$D$14) &amp; ": " &amp; SUBSTITUTE(INDIRECT(Q579)," "," "),""),""),""),"")," "),"  "," ")),""),"")</f>
        <v/>
      </c>
      <c r="CY579" s="14" t="str">
        <f t="array" aca="1" ref="CY579" ca="1">IF(H579,IF(AE579,TRIM(SUBSTITUTE(_xll.MCONCAT(IF((INDIRECT(ster!$D$14)&lt;&gt;"")*IFERROR(NOT(INDIRECT(AF579)),FALSE),IF(ISERROR(MATCH(INDIRECT(Q579),INDIRECT(K579),0)),IFERROR(IF(INDIRECT(Q579)&lt;&gt;"",INDIRECT(ster!$D$14)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CZ579" s="14" t="str">
        <f t="array" aca="1" ref="CZ579" ca="1">IF(H579,IF(AH579,TRIM(SUBSTITUTE(_xll.MCONCAT(IF((INDIRECT(ster!$D$14)&lt;&gt;"")*IFERROR(NOT(INDIRECT(AI579)),FALSE),IF(ISERROR(MATCH(INDIRECT(Q579),INDIRECT(K579),0)),IFERROR(IF(INDIRECT(Q579)&lt;&gt;"",INDIRECT(ster!$D$14)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DC579" s="14" t="str">
        <f ca="1">SUBSTITUTE(SUBSTITUTE(SUBSTITUTE(SUBSTITUTE(_xll.MCONCAT(DG579:DS579,"■"),"■■","■"),"■■","■"),"■■","■"),"■■","■")</f>
        <v>■</v>
      </c>
      <c r="DD579" s="14" t="str">
        <f t="shared" ref="DD579" ca="1" si="11192">IF(MID(DC579,1,1)="■",MID(DC579,2,LEN(DC579)),DC579)</f>
        <v/>
      </c>
      <c r="DE579" s="14" t="str">
        <f t="shared" ref="DE579" ca="1" si="11193">IF(DD579&lt;&gt;"",IF(MID(DD579,LEN(DD579),1)="■",MID(DD579,1,LEN(DD579)-1),DD579),"")</f>
        <v/>
      </c>
      <c r="DF579" s="14" t="str">
        <f t="shared" ref="DF579" ca="1" si="11194">IFERROR(IF(DE579&lt;&gt;"",SUBSTITUTE(DE579,"■",". "),""),"##INTERNAL_ERROR")</f>
        <v/>
      </c>
      <c r="DG579" s="14" t="str">
        <f t="shared" ref="DG579" ca="1" si="11195">IF(CN579&lt;&gt;0,"Variable name don't comply with the naming convention","")</f>
        <v/>
      </c>
      <c r="DH579" s="14" t="str">
        <f t="shared" ref="DH579" ca="1" si="11196">IF(CO579&lt;&gt;"","Duplicated name. " &amp; IF(ISERROR(FIND(" ",CO579)),"Duplicate have index " &amp; CO579, "Duplicates have indices: "&amp;SUBSTITUTE(CO579," ",", ")),"")</f>
        <v/>
      </c>
      <c r="DI579" s="14" t="str">
        <f t="shared" ref="DI579" ca="1" si="11197">IF(CP579&lt;&gt;"","Variable label exceed length 150","")</f>
        <v/>
      </c>
      <c r="DJ579" s="14" t="str">
        <f t="shared" ref="DJ579" ca="1" si="11198">IF(CQ579&lt;&gt;"","Duplicated variable label. " &amp; IF(ISERROR(FIND(" ",CQ579)),"Duplicate have index " &amp; CQ579, "Duplicates have indices: "&amp;SUBSTITUTE(CQ579," ",", ")),"")</f>
        <v/>
      </c>
      <c r="DK579" s="14" t="str">
        <f t="shared" ref="DK579" ca="1" si="11199">IF(CR579&lt;&gt;"","The following cases have values below declared theorethical min: " &amp;SUBSTITUTE(CR579," ",", "),"")</f>
        <v/>
      </c>
      <c r="DL579" s="14" t="str">
        <f t="shared" ref="DL579" ca="1" si="11200">IF(CS579&lt;&gt;"","The following cases have values above declared theorethical max: " &amp;SUBSTITUTE(CS579," ",", "),"")</f>
        <v/>
      </c>
      <c r="DM579" s="14" t="str">
        <f t="shared" ref="DM579" ca="1" si="11201">IF(CT579&lt;&gt;"","There are some cases with values not explicitly declared in the labels dictionary: " &amp;SUBSTITUTE(CT579," ",", "),"")</f>
        <v/>
      </c>
      <c r="DN579" s="14" t="str">
        <f t="array" aca="1" ref="DN579" ca="1">IF(CU579&lt;&gt;"","There are errors in the entered values in the following cases: " &amp;SUBSTITUTE(CU579," ",", "),"")</f>
        <v/>
      </c>
      <c r="DO579" s="14" t="str">
        <f t="shared" ref="DO579" ca="1" si="11202">IF(CV579&lt;&gt;"","The following records are missing in this required field: " &amp;SUBSTITUTE(CV579," ",", "),"")</f>
        <v/>
      </c>
      <c r="DP579" s="14" t="str">
        <f t="shared" ref="DP579" ca="1" si="11203">IF(CW579&lt;&gt;"","The following cases have non-integer values: " &amp;SUBSTITUTE(CW579," ",", "),"")</f>
        <v/>
      </c>
      <c r="DQ579" s="14" t="str">
        <f t="shared" ref="DQ579" ca="1" si="11204">IF(CX579&lt;&gt;"","The following cases are non-numeric: " &amp;SUBSTITUTE(CX579," ",", "),"")</f>
        <v/>
      </c>
      <c r="DR579" s="14" t="str">
        <f t="shared" ref="DR579" ca="1" si="11205">IF(CY579&lt;&gt;"","In the following cases " &amp; P579 &amp; " " &amp; LOWER(MID(AG579,1,1)) &amp; MID(AG579,2,LEN(AG579)) &amp; ": " &amp;SUBSTITUTE(CY579," ",", "),"")</f>
        <v/>
      </c>
      <c r="DS579" s="14" t="str">
        <f t="shared" ref="DS579" ca="1" si="11206">IF(CZ579&lt;&gt;"","In the following cases " &amp; P579 &amp; " " &amp; LOWER(MID(AJ579,1,1)) &amp; MID(AJ579,2,LEN(AJ579)) &amp; ": " &amp;SUBSTITUTE(CZ579," ",", "),"")</f>
        <v/>
      </c>
      <c r="DZ579" s="14" t="b">
        <f t="shared" ref="DZ579" ca="1" si="11207">OR(ED579&lt;&gt;"",EF579&lt;&gt;"",EG579&lt;&gt;"")</f>
        <v>0</v>
      </c>
      <c r="EA579" s="14" t="str">
        <f t="shared" ref="EA579" ca="1" si="11208">IF(EB579&lt;&gt;"",G579 &amp; " (" &amp; F579 &amp; ")","")</f>
        <v>Did specialist 6 made diagnosis (q_154d_6)</v>
      </c>
      <c r="EB579" s="14" t="str">
        <f t="shared" ref="EB579" ca="1" si="11209">IF(EE579&lt;&gt;"",EE579&amp;IF(ED579&lt;&gt;""," and "&amp;ED579,""),UPPER(MID(ED579,1,1)&amp;MID(ED579,2,LEN(ED579))))&amp; IF(OR(EF579&lt;&gt;"",EG579&lt;&gt;"")," and "&amp;IF(EF579&lt;&gt;"",LOWER(MID(EF579,1,1) &amp; MID(EF579,2,LEN(EF579))),"")&amp; IF(AND(EF579 &lt;&gt;"",EG579&lt;&gt;"")," and ","") &amp; IF(EG579&lt;&gt;"",LOWER(MID(EG579,1,1) &amp; MID(EG579,2,LEN(EG579))),""),"") &amp; IF(OR(EE579&lt;&gt;"",ED579&lt;&gt;"",EF579&lt;&gt;"",EG579&lt;&gt;""), ". ","")</f>
        <v xml:space="preserve">Values must be numeric. </v>
      </c>
      <c r="EC579" s="14" t="str">
        <f t="shared" ref="EC579" ca="1" si="11210">IF(EB579&lt;&gt;"",G579 &amp; " (" &amp; F579 &amp; "): " &amp; EB579,"")</f>
        <v xml:space="preserve">Did specialist 6 made diagnosis (q_154d_6): Values must be numeric. </v>
      </c>
      <c r="ED579" s="14" t="str">
        <f t="shared" ref="ED579" ca="1" si="11211">IF(H579,IF(W579&gt;0,IF(AND(AO579&lt;&gt;"",AP579&lt;&gt;""),"each value must be between " &amp; IF( AV579,IFERROR(TEXT(AO579,"rrrr-mm-dd") &amp;" (" &amp; AO579 &amp;")",AO579),AO579) &amp; " and " &amp; IF( AV579,IFERROR(TEXT(AP579,"rrrr-mm-dd") &amp;" (" &amp; AP579 &amp;")",AP579),AP579),IF(AO579&lt;&gt;"","each value must be above " &amp; IF( AV579,IFERROR(TEXT(AO579,"rrrr-mm-dd") &amp;" (" &amp; AO579 &amp;")",AO579),AO579), IF(AP579&lt;&gt;"","each value must be below " &amp; IF( AV579,IFERROR(TEXT(AP579,"rrrr-mm-dd") &amp;" (" &amp; AP579 &amp;")",AP579),AP579),""))),""),"")</f>
        <v/>
      </c>
      <c r="EE579" s="14" t="str">
        <f t="shared" ref="EE579" ca="1" si="11212">IF(H579,IF(OR(AQ579,AU579,AV579,AS579,AR579),
   "Values must be" &amp;
   IF(AR579," limited to predefinied list", IF(AQ579, " integers",IF(OR(AU579,AV579)," numeric",""))) &amp;
   IF(AS579,IF(OR(AR579,AQ579,AU579,AV579), " and ","") &amp; "non-missing",""),
""),"")</f>
        <v>Values must be numeric</v>
      </c>
      <c r="EF579" s="14" t="str">
        <f t="shared" ref="EF579" ca="1" si="11213">IF($H579,AG579,"")</f>
        <v/>
      </c>
      <c r="EG579" s="14" t="str">
        <f t="shared" ref="EG579" ca="1" si="11214">IF($H579,AJ579,"")</f>
        <v/>
      </c>
      <c r="EM579" s="14" t="b">
        <f t="shared" ref="EM579" ca="1" si="11215">OR(EC579&lt;&gt;"",DF579&lt;&gt;"")</f>
        <v>1</v>
      </c>
      <c r="EN579" s="14">
        <f t="shared" ref="EN579" ca="1" si="11216">IF(EM579,C579,"")</f>
        <v>547</v>
      </c>
      <c r="EO579" s="14" t="str">
        <f t="shared" ref="EO579" ca="1" si="11217">IF(EM579,F579,"")</f>
        <v>q_154d_6</v>
      </c>
      <c r="EP579" s="14" t="str">
        <f t="shared" ref="EP579" ca="1" si="11218">EC579</f>
        <v xml:space="preserve">Did specialist 6 made diagnosis (q_154d_6): Values must be numeric. </v>
      </c>
      <c r="EQ579" s="14" t="str">
        <f t="shared" ref="EQ579" ca="1" si="11219">DF579</f>
        <v/>
      </c>
    </row>
    <row r="580" spans="2:147" s="14" customFormat="1">
      <c r="B580" s="14" t="str">
        <f t="shared" ref="B580" ca="1" si="11220">DF580</f>
        <v/>
      </c>
      <c r="C580" s="14">
        <f t="shared" ref="C580" ca="1" si="11221">IF(OFFSET(B580,-1,COLUMN(VariableExists)-2),OFFSET(B580,-1,1)+1,OFFSET(B580,-1,1))</f>
        <v>548</v>
      </c>
      <c r="D580" s="14">
        <f t="shared" ref="D580" si="11222">ROW(A580)-2</f>
        <v>578</v>
      </c>
      <c r="E580" s="14" t="str">
        <f t="shared" ref="E580" ca="1" si="11223">IF(OR(G580="",ROW(G580)=2),"",IF(Z580&gt;0,"S",IF(AX580,IF(J580=2,"D","N"),"I")))</f>
        <v>I</v>
      </c>
      <c r="F580" s="14" t="str">
        <f t="shared" ref="F580" ca="1" si="11224">IF(H580,O580,"")</f>
        <v>q_154a_7</v>
      </c>
      <c r="G580" s="14" t="str">
        <f t="shared" ref="G580" ca="1" si="11225">IF(H580,P580,"")</f>
        <v>Order of specialist 7 that observed the patient</v>
      </c>
      <c r="H580" s="14" t="b">
        <f t="shared" ref="H580" ca="1" si="11226">IF(INDIRECT(ADDRESS(2,D580+1,,,_sheetname_dataframe))="",FALSE,MID(INDIRECT(ADDRESS(2,D580+1,,,_sheetname_dataframe)),1,1)&lt;&gt;".")</f>
        <v>1</v>
      </c>
      <c r="I580" s="14" t="str">
        <f ca="1">IF($H580,ADDRESS(3,(D580+1)*2-1,4,,"["&amp;wew!$G$7&amp;"]"&amp;_sheetname_labels)&amp;":"&amp;ADDRESS(2+ster!$B$20,(D580+1)*2-1,4),"")</f>
        <v>[DBTemplate.xlsm]labels!ARM3:ARM61</v>
      </c>
      <c r="J580" s="14">
        <f t="array" aca="1" ref="J580" ca="1">IF(H580,MAX(0,MAX(IF(INDIRECT(I580)&lt;&gt;"",ROW(INDIRECT(I580)),""))-2),"")</f>
        <v>0</v>
      </c>
      <c r="K580" s="14" t="str">
        <f ca="1">IF($H580,IF($J580&gt;0,ADDRESS(3,(D580+1)*2-1,4,,"["&amp;wew!$G$7&amp;"]"&amp;_sheetname_labels)&amp;":"&amp;ADDRESS(2+J580,(D580+1)*2-1,4),""),"")</f>
        <v/>
      </c>
      <c r="L580" s="14" t="str">
        <f ca="1">IF($H580,IF($J580&gt;0,ADDRESS(3,(D580+1)*2,4,,"["&amp;wew!$G$7&amp;"]"&amp;_sheetname_labels)&amp;":"&amp;ADDRESS(2+J580,(D580+1)*2,4),""),"")</f>
        <v/>
      </c>
      <c r="M580" s="14">
        <f t="shared" ref="M580" ca="1" si="11227">IF($H580,IF(J580&gt;0,COUNTA(INDIRECT(K580))-COUNT(INDIRECT(K580)),0),"")</f>
        <v>0</v>
      </c>
      <c r="N580" s="14">
        <f t="shared" ref="N580" ca="1" si="11228">IF(H580,J580-M580,"")</f>
        <v>0</v>
      </c>
      <c r="O580" s="14" t="str">
        <f t="shared" ref="O580" ca="1" si="11229">IF(INDIRECT(ADDRESS(2,D580+1,,,_sheetname_dataframe))="","",INDIRECT(ADDRESS(2,D580+1,,,_sheetname_dataframe)))</f>
        <v>q_154a_7</v>
      </c>
      <c r="P580" s="14" t="str">
        <f t="shared" ref="P580" ca="1" si="11230">IF(H580,IF(INDIRECT(ADDRESS(1,D580+1,,,_sheetname_dataframe))="","",INDIRECT(ADDRESS(1,D580+1,,,_sheetname_dataframe))),"")</f>
        <v>Order of specialist 7 that observed the patient</v>
      </c>
      <c r="Q580" s="14" t="str">
        <f ca="1">IF($BP580,ADDRESS(3,D580+1,4,,"["&amp;wew!$G$7&amp;"]"&amp;_sheetname_dataframe)&amp;":"&amp;ADDRESS(2+ster!$C$14,D580+1,4),"")</f>
        <v>[DBTemplate.xlsm]data_frame!VG3:VG3</v>
      </c>
      <c r="R580" s="14" t="str">
        <f>IF($BP580,IF(MID(_xll.FORMULATEXT(INDEX(INDIRECT(Q580),1)),1,1)="=", _xll.FORMULATEXT(INDEX(INDIRECT(Q580),1),2,TRUE),""),"")</f>
        <v/>
      </c>
      <c r="S580" s="14">
        <f t="array" aca="1" ref="S580" ca="1">IF(H580,SUM(IF((IFERROR(INDIRECT(Q580)&lt;&gt;"",FALSE))*(INDIRECT(ster!$D$14)&lt;&gt;""),1,0)),"")</f>
        <v>0</v>
      </c>
      <c r="T580" s="14">
        <f t="array" aca="1" ref="T580" ca="1">IF(H580,IF(M580&gt;0,SUM(IFERROR(1*(MATCH(INDIRECT(Q580),INDIRECT(K580),0)&gt;0),0)*(INDIRECT(ster!$D$14)&lt;&gt;"")*NOT(ISNUMBER(INDIRECT(Q580)))),0),"")</f>
        <v>0</v>
      </c>
      <c r="U580" s="14">
        <f t="array" aca="1" ref="U580" ca="1">IF(H580,SUM((IFERROR(INDIRECT(Q580)="",FALSE))*(INDIRECT(ster!$D$14)&lt;&gt;"")),"")</f>
        <v>1</v>
      </c>
      <c r="V580" s="14">
        <f t="array" aca="1" ref="V580" ca="1">IF(H580,SUM((IFERROR(INDIRECT(Q580)="#ąś",TRUE))*(INDIRECT(ster!$D$14)&lt;&gt;"")),"")</f>
        <v>0</v>
      </c>
      <c r="W580" s="14">
        <f t="array" aca="1" ref="W580" ca="1">IF(H580,SUM(ISNUMBER(INDIRECT(Q580))*(INDIRECT(ster!$D$14)&lt;&gt;"")),"")</f>
        <v>0</v>
      </c>
      <c r="X580" s="14" t="str">
        <f t="array" aca="1" ref="X580" ca="1">IF(AND(H580,W580&gt;0),IF(wew!$B$3,MIN(IF((INDIRECT(ster!$D$14)&lt;&gt;"")*IFERROR(INDIRECT($Q580)&lt;&gt;"",FALSE),IFERROR(INDIRECT($Q580),"X"),"X")),"&lt;włącz podświetlanie wartości&gt;"),"—")</f>
        <v>—</v>
      </c>
      <c r="Y580" s="14" t="str">
        <f t="array" aca="1" ref="Y580" ca="1">IF(AND(H580,W580&gt;0),IF(wew!$B$3,MAX(IF((INDIRECT(ster!$D$14)&lt;&gt;"")*IFERROR(INDIRECT($Q580)&lt;&gt;"",FALSE),IFERROR(INDIRECT($Q580),"X"),"X")),"&lt;włącz podświetlanie wartości&gt;"),"—")</f>
        <v>—</v>
      </c>
      <c r="Z580" s="14">
        <f t="shared" ref="Z580" ca="1" si="11231">IF(H580,S580-T580-W580,"")</f>
        <v>0</v>
      </c>
      <c r="AA580" s="12" t="str">
        <f t="shared" ref="AA580" ca="1" si="11232">IF(H580,IF(S580&gt;0,W580/(S580),"—"),"")</f>
        <v>—</v>
      </c>
      <c r="AB580" s="17">
        <f t="array" aca="1" ref="AB580" ca="1">IF(H580,IF(W580&gt;0,SUM((INDIRECT(ster!$D$14)&lt;&gt;"")*IFERROR((INDIRECT(Q580)&lt;&gt;"")*(INDIRECT(Q580)=INT(INDIRECT(Q580))),0)),0),"")</f>
        <v>0</v>
      </c>
      <c r="AC580" s="17">
        <f t="array" aca="1" ref="AC580" ca="1">IF(H580,W580-AB580,"")</f>
        <v>0</v>
      </c>
      <c r="AD580" s="17">
        <f t="shared" ref="AD580" ca="1" si="11233">IF($H580,IF(AC580&lt;&gt;"",IF(AC580=0,1,IF(AC580/W580&lt;0.15,2,3)),0),"")</f>
        <v>1</v>
      </c>
      <c r="AE580" s="17" t="b">
        <f t="shared" ref="AE580" ca="1" si="11234">IF(H580,OFFSET(O580,1,0)=".validation",FALSE)</f>
        <v>0</v>
      </c>
      <c r="AF580" s="17" t="str">
        <f ca="1">IF(AE580,IF($H580,ADDRESS(3,D580+2,4,,"["&amp;wew!$G$7&amp;"]"&amp;_sheetname_dataframe)&amp;":"&amp;ADDRESS(2+ster!$C$14,D580+2,4),""),"")</f>
        <v/>
      </c>
      <c r="AG580" s="17" t="str">
        <f t="shared" ref="AG580" ca="1" si="11235">IF(AE580,IF($H580,IF(INDIRECT(ADDRESS(1,D580+2,,,_sheetname_dataframe))="","",INDIRECT(ADDRESS(1,D580+2,,,_sheetname_dataframe))),""),"")</f>
        <v/>
      </c>
      <c r="AH580" s="17" t="b">
        <f t="shared" ref="AH580" ca="1" si="11236">IF(H580,AND(AE580,OFFSET(O580,2,0)=".validation"),FALSE)</f>
        <v>0</v>
      </c>
      <c r="AI580" s="17" t="str">
        <f ca="1">IF(AH580,IF($H580,ADDRESS(3,D580+3,4,,"["&amp;wew!$G$7&amp;"]"&amp;_sheetname_dataframe)&amp;":"&amp;ADDRESS(2+ster!$C$14,D580+3,4),""),"")</f>
        <v/>
      </c>
      <c r="AJ580" s="17" t="str">
        <f t="shared" ref="AJ580" ca="1" si="11237">IF(AH580,IF($H580,IF(INDIRECT(ADDRESS(1,D580+3,,,_sheetname_dataframe))="","",INDIRECT(ADDRESS(1,D580+3,,,_sheetname_dataframe))),""),"")</f>
        <v/>
      </c>
      <c r="AK580" s="17" t="b">
        <f t="shared" ref="AK580" ca="1" si="11238">IF(H580,OR(AQ580,AD580=2),"")</f>
        <v>0</v>
      </c>
      <c r="AL580" s="17" t="b">
        <f t="shared" ref="AL580" ca="1" si="11239">IF($H580,IF(BV580&lt;&gt;"",IF(OR(BM580="F",BM580="L",BM580="I",BM580="D"),BV580&lt;&gt;0)),"")</f>
        <v>0</v>
      </c>
      <c r="AM580" s="17" t="b">
        <f t="shared" ref="AM580" ca="1" si="11240">IF($H580,AND(NOT(AL580),OR(IF(BW580&lt;&gt;"",IF(OR(BM580="F",BM580="L"),BW580&lt;&gt;0)),BM580="I",BM580="N",BM580="D")),"")</f>
        <v>1</v>
      </c>
      <c r="AN580" s="17">
        <f t="shared" ref="AN580" ca="1" si="11241">IF(COUNTA(INDIRECT(Q580))=0,0, IF(AND(AO580&lt;&gt;"",X580&lt;AO580),1,IF(AND(AP580&lt;&gt;"",Y580&gt;AP580),1,IF(AND(AQ580,AC580&gt;0),2,0))))</f>
        <v>0</v>
      </c>
      <c r="AO580" s="24" t="str">
        <f t="shared" ref="AO580" ca="1" si="11242">IF($H580,IF(BY580&lt;&gt;"",IF(ISNUMBER(BY580),BY580,""),""),"")</f>
        <v/>
      </c>
      <c r="AP580" s="24" t="str">
        <f t="shared" ref="AP580" ca="1" si="11243">IF($H580,IF(BZ580&lt;&gt;"",IF(ISNUMBER(BZ580),BZ580,""),""),"")</f>
        <v/>
      </c>
      <c r="AQ580" s="17" t="b">
        <f t="shared" ref="AQ580" ca="1" si="11244">IF(H580,IF(CA580&lt;&gt;"",CA580&lt;&gt;0,FALSE),"")</f>
        <v>0</v>
      </c>
      <c r="AR580" s="17" t="b">
        <f t="shared" ref="AR580" ca="1" si="11245">IF(H580,IF(N580&gt;0,IF(BQ580&lt;&gt;"",BQ580&lt;&gt;0,FALSE),FALSE),"")</f>
        <v>0</v>
      </c>
      <c r="AS580" s="17" t="b">
        <f t="shared" ref="AS580" ca="1" si="11246">IF(H580,IF(BR580&lt;&gt;"",BR580&lt;&gt;0,FALSE),"")</f>
        <v>0</v>
      </c>
      <c r="AT580" s="17" t="b">
        <f t="shared" ref="AT580" ca="1" si="11247">IF(H580,IF(N580&gt;0,FALSE,IF(BU580&lt;&gt;"",MATCH(BU580,DataType,0)=1,FALSE)),"")</f>
        <v>0</v>
      </c>
      <c r="AU580" s="17" t="b">
        <f t="shared" ref="AU580" ca="1" si="11248">IF(H580,IF(N580&gt;0,TRUE,IF(BU580&lt;&gt;"",MATCH(BU580,DataType,0)=2,FALSE)),"")</f>
        <v>1</v>
      </c>
      <c r="AV580" s="17" t="b">
        <f t="shared" ref="AV580" ca="1" si="11249">IF(H580,IF(N580&gt;0,FALSE,IF(BU580&lt;&gt;"",MATCH(BU580,DataType,0)=3,FALSE)),"")</f>
        <v>0</v>
      </c>
      <c r="AW580" s="17" t="b">
        <f t="shared" ref="AW580" ca="1" si="11250">IF(H580,IF(W580&gt;0,Z580=0,FALSE),"")</f>
        <v>0</v>
      </c>
      <c r="AX580" s="14" t="b">
        <f t="array" aca="1" ref="AX580" ca="1">IF(H580,N580&gt;0,"")</f>
        <v>0</v>
      </c>
      <c r="AY580" s="17" t="str">
        <f t="shared" ref="AY580" ca="1" si="11251">IF(H580,IF(N580&gt;0,ADDRESS(ROW(VariablesOrigin)+1,COLUMN(VariablesOrigin)+1,4) &amp; ":" &amp; ADDRESS(ROW(VariablesOrigin)+N580,COLUMN(VariablesOrigin)+1,4),""),"")</f>
        <v/>
      </c>
      <c r="AZ580" s="17" t="str">
        <f t="array" aca="1" ref="AZ580" ca="1">IF(AY580&lt;&gt;"",SUM(1*ISERROR(MATCH(INDIRECT(AY580),INDIRECT(K580),0)))=0,"")</f>
        <v/>
      </c>
      <c r="BA580" s="17" t="b">
        <f t="shared" ref="BA580" ca="1" si="11252">IF(H580,BU580="",FALSE)</f>
        <v>0</v>
      </c>
      <c r="BB580" s="17" t="b">
        <v>0</v>
      </c>
      <c r="BC580" s="17" t="str">
        <f t="shared" ref="BC580" ca="1" si="11253">IF(BA580,IF(N580&gt;0,AND(AZ580,Z580=0),FALSE),"")</f>
        <v/>
      </c>
      <c r="BD580" s="17" t="str">
        <f t="shared" ref="BD580" ca="1" si="11254">IF(BA580,IF(N580&gt;0,AND(NOT(AZ580),Z580=0),FALSE),"")</f>
        <v/>
      </c>
      <c r="BE580" s="17" t="str">
        <f t="shared" ref="BE580" ca="1" si="11255">IF(BA580,IF(AND(AW580,NOT(BB580),NOT(BC580),NOT(BD580)),AND(Z580=0,AC580=0),FALSE),"")</f>
        <v/>
      </c>
      <c r="BF580" s="17" t="str">
        <f t="shared" ref="BF580" ca="1" si="11256">IF(BA580,IF(AND(AW580,NOT(BB580),NOT(BC580),NOT(BD580)),AND(Z580=0,OR(AC580&gt;0)),FALSE),"")</f>
        <v/>
      </c>
      <c r="BG580" s="17" t="str">
        <f t="shared" ref="BG580" ca="1" si="11257">IF(BA580,IF(OR(BB580:BF580),FALSE,IF(Z580=0,FALSE,Z580&gt;0)),"")</f>
        <v/>
      </c>
      <c r="BH580" s="17" t="str">
        <f t="shared" ref="BH580" ca="1" si="11258">IF(BA580,COUNTIF(BB580:BG580,TRUE)=1,"")</f>
        <v/>
      </c>
      <c r="BI580" s="17" t="str">
        <f t="shared" ref="BI580" ca="1" si="11259">IF(BA580,IFERROR(MATCH(TRUE,BB580:BG580,0),7),"")</f>
        <v/>
      </c>
      <c r="BJ580" s="17" t="b">
        <f t="shared" ref="BJ580" ca="1" si="11260">DF580&lt;&gt;""</f>
        <v>0</v>
      </c>
      <c r="BK580" s="17" t="b">
        <f t="shared" ref="BK580" ca="1" si="11261">IF(H580,IF(AND(NOT(BA580),AU580),AC580=0,""),"")</f>
        <v>1</v>
      </c>
      <c r="BL580" s="17" t="b">
        <f t="shared" ref="BL580" ca="1" si="11262">IF(H580,IF(AND(NOT(BA580),AU580),AC580&gt;0,""),"")</f>
        <v>0</v>
      </c>
      <c r="BM580" s="17" t="str">
        <f t="shared" ref="BM580" ca="1" si="11263">IF(H580,IF(BA580,CHOOSE(BI580,"0","F","L","I","N",IF(AA580&gt;0.5,"N","S"),"0"),CHOOSE(MATCH(BU580,DataType,0),"S",IF(BK580,"I","N"),"D"  )),"")</f>
        <v>I</v>
      </c>
      <c r="BN580" s="17" t="str">
        <f t="shared" ref="BN580" ca="1" si="11264">IF(H580,IF(BJ580,"E",IF(BA580,CHOOSE(BI580,"0","F","L","I","N","S","0"),CHOOSE(MATCH(BU580,DataType,0),"S",IF(BK580,"I","N"),"D"  ))),"")</f>
        <v>I</v>
      </c>
      <c r="BO580" s="17" t="str">
        <f t="shared" ref="BO580" ca="1" si="11265">IF($H580,IF(BM580="0","",IF(AND(AR580,N580=2),"D",IF(BM580="S","N",IF(AL580,"O",IF(AM580,"I","N"))))),"")</f>
        <v>I</v>
      </c>
      <c r="BP580" s="14" t="b">
        <f t="shared" ref="BP580" ca="1" si="11266">INDIRECT(ADDRESS(2,ROW(A580)-1,,,_sheetname_dataframe))&lt;&gt;""</f>
        <v>1</v>
      </c>
      <c r="BQ580" s="35"/>
      <c r="BU580" s="14" t="s">
        <v>387</v>
      </c>
      <c r="BX580" s="16"/>
      <c r="BY580" s="16"/>
      <c r="BZ580" s="16"/>
      <c r="CA580" s="16"/>
      <c r="CB580" s="16"/>
      <c r="CC580" s="16"/>
      <c r="CD580" s="16"/>
      <c r="CE580" s="16"/>
      <c r="CF580" s="16"/>
      <c r="CN580" s="14">
        <f ca="1">IF(H580,IFERROR(IsVariableNameLegal(O580),0),0)</f>
        <v>0</v>
      </c>
      <c r="CO580" s="14" t="str">
        <f t="array" aca="1" ref="CO580" ca="1">IF(H580,IF(COUNTIF(INDIRECT(wew!$C$13),O580)&gt;1,TRIM(SUBSTITUTE(_xll.MCONCAT(IF((INDIRECT(wew!$C$13)=O580)*(COLUMN(INDIRECT(wew!$C$13))&lt;&gt;D580+1),-1+COLUMN(INDIRECT(wew!$C$13)),"")," "),"  "," ")),""),"")</f>
        <v/>
      </c>
      <c r="CP580" s="14" t="str">
        <f t="array" aca="1" ref="CP580" ca="1">IF(P580&lt;&gt;"",IF(LEN(P580)&gt;150,1,""),"")</f>
        <v/>
      </c>
      <c r="CQ580" s="14" t="str">
        <f t="array" aca="1" ref="CQ580" ca="1">IF(AND(H580,NOT(ster!$J$3)),IF(COUNTIF(INDIRECT(wew!$C$15),P580)&gt;1,TRIM(SUBSTITUTE(_xll.MCONCAT(IF((INDIRECT(wew!$C$15)=P580)*(COLUMN(INDIRECT(wew!$C$15))&lt;&gt;D580+1),-1+COLUMN(INDIRECT(wew!$C$15)),"")," "),"  "," ")),""),"")</f>
        <v/>
      </c>
      <c r="CR580" s="14" t="str">
        <f t="array" aca="1" ref="CR580" ca="1">IF(H580,IF(AND(W580&gt;0,AO580&lt;&gt;""),TRIM(SUBSTITUTE(_xll.MCONCAT(IFERROR(IF(ISNUMBER(INDIRECT(Q580)),IF((INDIRECT(ster!$D$14)&lt;&gt;"")*(INDIRECT(Q580)&lt;AO580),INDIRECT(ster!$D$14) &amp; ": " &amp;  SUBSTITUTE(IF( AV580,IFERROR(TEXT(INDIRECT(Q580),"rrrr-mm-dd") &amp;" (" &amp; INDIRECT(Q580) &amp;")",INDIRECT(Q580)),INDIRECT(Q580))," "," "),""),""),"")," "),"  "," ")),""),"")</f>
        <v/>
      </c>
      <c r="CS580" s="14" t="str">
        <f t="array" aca="1" ref="CS580" ca="1">IF(H580,IF(AND(W580&gt;0,AP580&lt;&gt;""),TRIM(SUBSTITUTE(_xll.MCONCAT(IFERROR(IF(ISNUMBER(INDIRECT(Q580)),IF((INDIRECT(ster!$D$14)&lt;&gt;"")*(INDIRECT(Q580)&gt;AP580),INDIRECT(ster!$D$14) &amp; ": " &amp;  SUBSTITUTE(IF( AV580,IFERROR(TEXT(INDIRECT(Q580),"rrrr-mm-dd")&amp;" (" &amp; INDIRECT(Q580) &amp;")",INDIRECT(Q580)),INDIRECT(Q580))," "," "),""),""),"")," "),"  "," ")),""),"")</f>
        <v/>
      </c>
      <c r="CT580" s="14" t="str">
        <f t="array" aca="1" ref="CT580" ca="1">IF(H580,IF(AND(N580&gt;0,AR580),TRIM(SUBSTITUTE(_xll.MCONCAT(IFERROR(IF(ISNUMBER(INDIRECT(Q580)),IF((INDIRECT(ster!$D$14)&lt;&gt;"")*(IFERROR(0*(MATCH(INDIRECT(Q580),INDIRECT(K580),0)&gt;0),1)),INDIRECT(ster!$D$14) &amp; ": " &amp;  SUBSTITUTE(IF( AV580,IFERROR(TEXT(INDIRECT(Q580),"rrrr-mm-dd")&amp;" (" &amp; INDIRECT(Q580) &amp;")",INDIRECT(Q580)),INDIRECT(Q580))," "," "),""),""),"")," "),"  "," ")),""),"")</f>
        <v/>
      </c>
      <c r="CU580" s="14" t="str">
        <f t="array" aca="1" ref="CU580" ca="1">IF(H580,IF(AND(V580&gt;0),TRIM(SUBSTITUTE(_xll.MCONCAT(IF((INDIRECT(ster!$D$14)&lt;&gt;"")*(IFERROR(0*(INDIRECT(Q580)&lt;&gt;""),1)),INDIRECT(ster!$D$14),"")," "),"  "," ")),""),"")</f>
        <v/>
      </c>
      <c r="CV580" s="14" t="str">
        <f t="array" aca="1" ref="CV580" ca="1">IF(H580,IF(AS580,
TRIM(SUBSTITUTE(_xll.MCONCAT(IF(
   (INDIRECT(ster!$D$14)&lt;&gt;"")*
   ((INDIRECT(Q580)="")+
      NOT(ISNUMBER(INDIRECT(Q580)))*
      NOT(ISERROR(MATCH(INDIRECT(Q580),INDIRECT(K580),0)))
    ),
      INDIRECT(ster!$D$14),
   "")," "),"  "," ")),
""),"")</f>
        <v/>
      </c>
      <c r="CW580" s="14" t="str">
        <f t="array" aca="1" ref="CW580" ca="1">IF(H580,IF(AND(AQ580),TRIM(SUBSTITUTE(_xll.MCONCAT(IFERROR(IF(ISNUMBER(INDIRECT(Q580)),IF((INDIRECT(ster!$D$14)&lt;&gt;"")*(INDIRECT(Q580)&lt;&gt;INT(INDIRECT(Q580))),INDIRECT(ster!$D$14) &amp; ": " &amp; INDIRECT(Q580),""),""),"")," "),"  "," ")),""),"")</f>
        <v/>
      </c>
      <c r="CX580" s="14" t="str">
        <f t="array" aca="1" ref="CX580" ca="1">IF(H580,IF(OR(AU580,AV580),TRIM(SUBSTITUTE(_xll.MCONCAT(IF((INDIRECT(ster!$D$14)&lt;&gt;"")*NOT(ISNUMBER(INDIRECT(Q580))),IF(ISERROR(MATCH(INDIRECT(Q580),INDIRECT(K580),0)),IFERROR(IF(INDIRECT(Q580)&lt;&gt;"",INDIRECT(ster!$D$14) &amp; ": " &amp; SUBSTITUTE(INDIRECT(Q580)," "," "),""),""),""),"")," "),"  "," ")),""),"")</f>
        <v/>
      </c>
      <c r="CY580" s="14" t="str">
        <f t="array" aca="1" ref="CY580" ca="1">IF(H580,IF(AE580,TRIM(SUBSTITUTE(_xll.MCONCAT(IF((INDIRECT(ster!$D$14)&lt;&gt;"")*IFERROR(NOT(INDIRECT(AF580)),FALSE),IF(ISERROR(MATCH(INDIRECT(Q580),INDIRECT(K580),0)),IFERROR(IF(INDIRECT(Q580)&lt;&gt;"",INDIRECT(ster!$D$14)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CZ580" s="14" t="str">
        <f t="array" aca="1" ref="CZ580" ca="1">IF(H580,IF(AH580,TRIM(SUBSTITUTE(_xll.MCONCAT(IF((INDIRECT(ster!$D$14)&lt;&gt;"")*IFERROR(NOT(INDIRECT(AI580)),FALSE),IF(ISERROR(MATCH(INDIRECT(Q580),INDIRECT(K580),0)),IFERROR(IF(INDIRECT(Q580)&lt;&gt;"",INDIRECT(ster!$D$14)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DC580" s="14" t="str">
        <f ca="1">SUBSTITUTE(SUBSTITUTE(SUBSTITUTE(SUBSTITUTE(_xll.MCONCAT(DG580:DS580,"■"),"■■","■"),"■■","■"),"■■","■"),"■■","■")</f>
        <v>■</v>
      </c>
      <c r="DD580" s="14" t="str">
        <f t="shared" ref="DD580" ca="1" si="11267">IF(MID(DC580,1,1)="■",MID(DC580,2,LEN(DC580)),DC580)</f>
        <v/>
      </c>
      <c r="DE580" s="14" t="str">
        <f t="shared" ref="DE580" ca="1" si="11268">IF(DD580&lt;&gt;"",IF(MID(DD580,LEN(DD580),1)="■",MID(DD580,1,LEN(DD580)-1),DD580),"")</f>
        <v/>
      </c>
      <c r="DF580" s="14" t="str">
        <f t="shared" ref="DF580" ca="1" si="11269">IFERROR(IF(DE580&lt;&gt;"",SUBSTITUTE(DE580,"■",". "),""),"##INTERNAL_ERROR")</f>
        <v/>
      </c>
      <c r="DG580" s="14" t="str">
        <f t="shared" ref="DG580" ca="1" si="11270">IF(CN580&lt;&gt;0,"Variable name don't comply with the naming convention","")</f>
        <v/>
      </c>
      <c r="DH580" s="14" t="str">
        <f t="shared" ref="DH580" ca="1" si="11271">IF(CO580&lt;&gt;"","Duplicated name. " &amp; IF(ISERROR(FIND(" ",CO580)),"Duplicate have index " &amp; CO580, "Duplicates have indices: "&amp;SUBSTITUTE(CO580," ",", ")),"")</f>
        <v/>
      </c>
      <c r="DI580" s="14" t="str">
        <f t="shared" ref="DI580" ca="1" si="11272">IF(CP580&lt;&gt;"","Variable label exceed length 150","")</f>
        <v/>
      </c>
      <c r="DJ580" s="14" t="str">
        <f t="shared" ref="DJ580" ca="1" si="11273">IF(CQ580&lt;&gt;"","Duplicated variable label. " &amp; IF(ISERROR(FIND(" ",CQ580)),"Duplicate have index " &amp; CQ580, "Duplicates have indices: "&amp;SUBSTITUTE(CQ580," ",", ")),"")</f>
        <v/>
      </c>
      <c r="DK580" s="14" t="str">
        <f t="shared" ref="DK580" ca="1" si="11274">IF(CR580&lt;&gt;"","The following cases have values below declared theorethical min: " &amp;SUBSTITUTE(CR580," ",", "),"")</f>
        <v/>
      </c>
      <c r="DL580" s="14" t="str">
        <f t="shared" ref="DL580" ca="1" si="11275">IF(CS580&lt;&gt;"","The following cases have values above declared theorethical max: " &amp;SUBSTITUTE(CS580," ",", "),"")</f>
        <v/>
      </c>
      <c r="DM580" s="14" t="str">
        <f t="shared" ref="DM580" ca="1" si="11276">IF(CT580&lt;&gt;"","There are some cases with values not explicitly declared in the labels dictionary: " &amp;SUBSTITUTE(CT580," ",", "),"")</f>
        <v/>
      </c>
      <c r="DN580" s="14" t="str">
        <f t="array" aca="1" ref="DN580" ca="1">IF(CU580&lt;&gt;"","There are errors in the entered values in the following cases: " &amp;SUBSTITUTE(CU580," ",", "),"")</f>
        <v/>
      </c>
      <c r="DO580" s="14" t="str">
        <f t="shared" ref="DO580" ca="1" si="11277">IF(CV580&lt;&gt;"","The following records are missing in this required field: " &amp;SUBSTITUTE(CV580," ",", "),"")</f>
        <v/>
      </c>
      <c r="DP580" s="14" t="str">
        <f t="shared" ref="DP580" ca="1" si="11278">IF(CW580&lt;&gt;"","The following cases have non-integer values: " &amp;SUBSTITUTE(CW580," ",", "),"")</f>
        <v/>
      </c>
      <c r="DQ580" s="14" t="str">
        <f t="shared" ref="DQ580" ca="1" si="11279">IF(CX580&lt;&gt;"","The following cases are non-numeric: " &amp;SUBSTITUTE(CX580," ",", "),"")</f>
        <v/>
      </c>
      <c r="DR580" s="14" t="str">
        <f t="shared" ref="DR580" ca="1" si="11280">IF(CY580&lt;&gt;"","In the following cases " &amp; P580 &amp; " " &amp; LOWER(MID(AG580,1,1)) &amp; MID(AG580,2,LEN(AG580)) &amp; ": " &amp;SUBSTITUTE(CY580," ",", "),"")</f>
        <v/>
      </c>
      <c r="DS580" s="14" t="str">
        <f t="shared" ref="DS580" ca="1" si="11281">IF(CZ580&lt;&gt;"","In the following cases " &amp; P580 &amp; " " &amp; LOWER(MID(AJ580,1,1)) &amp; MID(AJ580,2,LEN(AJ580)) &amp; ": " &amp;SUBSTITUTE(CZ580," ",", "),"")</f>
        <v/>
      </c>
      <c r="DZ580" s="14" t="b">
        <f t="shared" ref="DZ580" ca="1" si="11282">OR(ED580&lt;&gt;"",EF580&lt;&gt;"",EG580&lt;&gt;"")</f>
        <v>0</v>
      </c>
      <c r="EA580" s="14" t="str">
        <f t="shared" ref="EA580" ca="1" si="11283">IF(EB580&lt;&gt;"",G580 &amp; " (" &amp; F580 &amp; ")","")</f>
        <v>Order of specialist 7 that observed the patient (q_154a_7)</v>
      </c>
      <c r="EB580" s="14" t="str">
        <f t="shared" ref="EB580" ca="1" si="11284">IF(EE580&lt;&gt;"",EE580&amp;IF(ED580&lt;&gt;""," and "&amp;ED580,""),UPPER(MID(ED580,1,1)&amp;MID(ED580,2,LEN(ED580))))&amp; IF(OR(EF580&lt;&gt;"",EG580&lt;&gt;"")," and "&amp;IF(EF580&lt;&gt;"",LOWER(MID(EF580,1,1) &amp; MID(EF580,2,LEN(EF580))),"")&amp; IF(AND(EF580 &lt;&gt;"",EG580&lt;&gt;"")," and ","") &amp; IF(EG580&lt;&gt;"",LOWER(MID(EG580,1,1) &amp; MID(EG580,2,LEN(EG580))),""),"") &amp; IF(OR(EE580&lt;&gt;"",ED580&lt;&gt;"",EF580&lt;&gt;"",EG580&lt;&gt;""), ". ","")</f>
        <v xml:space="preserve">Values must be numeric. </v>
      </c>
      <c r="EC580" s="14" t="str">
        <f t="shared" ref="EC580" ca="1" si="11285">IF(EB580&lt;&gt;"",G580 &amp; " (" &amp; F580 &amp; "): " &amp; EB580,"")</f>
        <v xml:space="preserve">Order of specialist 7 that observed the patient (q_154a_7): Values must be numeric. </v>
      </c>
      <c r="ED580" s="14" t="str">
        <f t="shared" ref="ED580" ca="1" si="11286">IF(H580,IF(W580&gt;0,IF(AND(AO580&lt;&gt;"",AP580&lt;&gt;""),"each value must be between " &amp; IF( AV580,IFERROR(TEXT(AO580,"rrrr-mm-dd") &amp;" (" &amp; AO580 &amp;")",AO580),AO580) &amp; " and " &amp; IF( AV580,IFERROR(TEXT(AP580,"rrrr-mm-dd") &amp;" (" &amp; AP580 &amp;")",AP580),AP580),IF(AO580&lt;&gt;"","each value must be above " &amp; IF( AV580,IFERROR(TEXT(AO580,"rrrr-mm-dd") &amp;" (" &amp; AO580 &amp;")",AO580),AO580), IF(AP580&lt;&gt;"","each value must be below " &amp; IF( AV580,IFERROR(TEXT(AP580,"rrrr-mm-dd") &amp;" (" &amp; AP580 &amp;")",AP580),AP580),""))),""),"")</f>
        <v/>
      </c>
      <c r="EE580" s="14" t="str">
        <f t="shared" ref="EE580" ca="1" si="11287">IF(H580,IF(OR(AQ580,AU580,AV580,AS580,AR580),
   "Values must be" &amp;
   IF(AR580," limited to predefinied list", IF(AQ580, " integers",IF(OR(AU580,AV580)," numeric",""))) &amp;
   IF(AS580,IF(OR(AR580,AQ580,AU580,AV580), " and ","") &amp; "non-missing",""),
""),"")</f>
        <v>Values must be numeric</v>
      </c>
      <c r="EF580" s="14" t="str">
        <f t="shared" ref="EF580" ca="1" si="11288">IF($H580,AG580,"")</f>
        <v/>
      </c>
      <c r="EG580" s="14" t="str">
        <f t="shared" ref="EG580" ca="1" si="11289">IF($H580,AJ580,"")</f>
        <v/>
      </c>
      <c r="EM580" s="14" t="b">
        <f t="shared" ref="EM580" ca="1" si="11290">OR(EC580&lt;&gt;"",DF580&lt;&gt;"")</f>
        <v>1</v>
      </c>
      <c r="EN580" s="14">
        <f t="shared" ref="EN580" ca="1" si="11291">IF(EM580,C580,"")</f>
        <v>548</v>
      </c>
      <c r="EO580" s="14" t="str">
        <f t="shared" ref="EO580" ca="1" si="11292">IF(EM580,F580,"")</f>
        <v>q_154a_7</v>
      </c>
      <c r="EP580" s="14" t="str">
        <f t="shared" ref="EP580" ca="1" si="11293">EC580</f>
        <v xml:space="preserve">Order of specialist 7 that observed the patient (q_154a_7): Values must be numeric. </v>
      </c>
      <c r="EQ580" s="14" t="str">
        <f t="shared" ref="EQ580" ca="1" si="11294">DF580</f>
        <v/>
      </c>
    </row>
    <row r="581" spans="2:147" s="14" customFormat="1">
      <c r="B581" s="14" t="str">
        <f t="shared" ca="1" si="9795"/>
        <v/>
      </c>
      <c r="C581" s="14">
        <f t="shared" ca="1" si="9796"/>
        <v>549</v>
      </c>
      <c r="D581" s="14">
        <f t="shared" si="9797"/>
        <v>579</v>
      </c>
      <c r="E581" s="14" t="str">
        <f t="shared" ca="1" si="9798"/>
        <v>N</v>
      </c>
      <c r="F581" s="14" t="str">
        <f t="shared" ca="1" si="9799"/>
        <v>q_154b_7</v>
      </c>
      <c r="G581" s="14" t="str">
        <f t="shared" ca="1" si="9800"/>
        <v>What specialist 7 observed the patient</v>
      </c>
      <c r="H581" s="14" t="b">
        <f t="shared" ca="1" si="9801"/>
        <v>1</v>
      </c>
      <c r="I581" s="14" t="str">
        <f ca="1">IF($H581,ADDRESS(3,(D581+1)*2-1,4,,"["&amp;wew!$G$7&amp;"]"&amp;_sheetname_labels)&amp;":"&amp;ADDRESS(2+ster!$B$20,(D581+1)*2-1,4),"")</f>
        <v>[DBTemplate.xlsm]labels!ARO3:ARO61</v>
      </c>
      <c r="J581" s="14">
        <f t="array" aca="1" ref="J581" ca="1">IF(H581,MAX(0,MAX(IF(INDIRECT(I581)&lt;&gt;"",ROW(INDIRECT(I581)),""))-2),"")</f>
        <v>16</v>
      </c>
      <c r="K581" s="14" t="str">
        <f ca="1">IF($H581,IF($J581&gt;0,ADDRESS(3,(D581+1)*2-1,4,,"["&amp;wew!$G$7&amp;"]"&amp;_sheetname_labels)&amp;":"&amp;ADDRESS(2+J581,(D581+1)*2-1,4),""),"")</f>
        <v>[DBTemplate.xlsm]labels!ARO3:ARO18</v>
      </c>
      <c r="L581" s="14" t="str">
        <f ca="1">IF($H581,IF($J581&gt;0,ADDRESS(3,(D581+1)*2,4,,"["&amp;wew!$G$7&amp;"]"&amp;_sheetname_labels)&amp;":"&amp;ADDRESS(2+J581,(D581+1)*2,4),""),"")</f>
        <v>[DBTemplate.xlsm]labels!ARP3:ARP18</v>
      </c>
      <c r="M581" s="14">
        <f t="shared" ca="1" si="9802"/>
        <v>0</v>
      </c>
      <c r="N581" s="14">
        <f t="shared" ca="1" si="9803"/>
        <v>16</v>
      </c>
      <c r="O581" s="14" t="str">
        <f t="shared" ca="1" si="9804"/>
        <v>q_154b_7</v>
      </c>
      <c r="P581" s="14" t="str">
        <f t="shared" ca="1" si="9805"/>
        <v>What specialist 7 observed the patient</v>
      </c>
      <c r="Q581" s="14" t="str">
        <f ca="1">IF($BP581,ADDRESS(3,D581+1,4,,"["&amp;wew!$G$7&amp;"]"&amp;_sheetname_dataframe)&amp;":"&amp;ADDRESS(2+ster!$C$14,D581+1,4),"")</f>
        <v>[DBTemplate.xlsm]data_frame!VH3:VH3</v>
      </c>
      <c r="R581" s="14" t="str">
        <f>IF($BP581,IF(MID(_xll.FORMULATEXT(INDEX(INDIRECT(Q581),1)),1,1)="=", _xll.FORMULATEXT(INDEX(INDIRECT(Q581),1),2,TRUE),""),"")</f>
        <v/>
      </c>
      <c r="S581" s="14">
        <f t="array" aca="1" ref="S581" ca="1">IF(H581,SUM(IF((IFERROR(INDIRECT(Q581)&lt;&gt;"",FALSE))*(INDIRECT(ster!$D$14)&lt;&gt;""),1,0)),"")</f>
        <v>0</v>
      </c>
      <c r="T581" s="14">
        <f t="array" aca="1" ref="T581" ca="1">IF(H581,IF(M581&gt;0,SUM(IFERROR(1*(MATCH(INDIRECT(Q581),INDIRECT(K581),0)&gt;0),0)*(INDIRECT(ster!$D$14)&lt;&gt;"")*NOT(ISNUMBER(INDIRECT(Q581)))),0),"")</f>
        <v>0</v>
      </c>
      <c r="U581" s="14">
        <f t="array" aca="1" ref="U581" ca="1">IF(H581,SUM((IFERROR(INDIRECT(Q581)="",FALSE))*(INDIRECT(ster!$D$14)&lt;&gt;"")),"")</f>
        <v>1</v>
      </c>
      <c r="V581" s="14">
        <f t="array" aca="1" ref="V581" ca="1">IF(H581,SUM((IFERROR(INDIRECT(Q581)="#ąś",TRUE))*(INDIRECT(ster!$D$14)&lt;&gt;"")),"")</f>
        <v>0</v>
      </c>
      <c r="W581" s="14">
        <f t="array" aca="1" ref="W581" ca="1">IF(H581,SUM(ISNUMBER(INDIRECT(Q581))*(INDIRECT(ster!$D$14)&lt;&gt;"")),"")</f>
        <v>0</v>
      </c>
      <c r="X581" s="14" t="str">
        <f t="array" aca="1" ref="X581" ca="1">IF(AND(H581,W581&gt;0),IF(wew!$B$3,MIN(IF((INDIRECT(ster!$D$14)&lt;&gt;"")*IFERROR(INDIRECT($Q581)&lt;&gt;"",FALSE),IFERROR(INDIRECT($Q581),"X"),"X")),"&lt;włącz podświetlanie wartości&gt;"),"—")</f>
        <v>—</v>
      </c>
      <c r="Y581" s="14" t="str">
        <f t="array" aca="1" ref="Y581" ca="1">IF(AND(H581,W581&gt;0),IF(wew!$B$3,MAX(IF((INDIRECT(ster!$D$14)&lt;&gt;"")*IFERROR(INDIRECT($Q581)&lt;&gt;"",FALSE),IFERROR(INDIRECT($Q581),"X"),"X")),"&lt;włącz podświetlanie wartości&gt;"),"—")</f>
        <v>—</v>
      </c>
      <c r="Z581" s="14">
        <f t="shared" ca="1" si="9806"/>
        <v>0</v>
      </c>
      <c r="AA581" s="12" t="str">
        <f t="shared" ca="1" si="9807"/>
        <v>—</v>
      </c>
      <c r="AB581" s="17">
        <f t="array" aca="1" ref="AB581" ca="1">IF(H581,IF(W581&gt;0,SUM((INDIRECT(ster!$D$14)&lt;&gt;"")*IFERROR((INDIRECT(Q581)&lt;&gt;"")*(INDIRECT(Q581)=INT(INDIRECT(Q581))),0)),0),"")</f>
        <v>0</v>
      </c>
      <c r="AC581" s="17">
        <f t="array" aca="1" ref="AC581" ca="1">IF(H581,W581-AB581,"")</f>
        <v>0</v>
      </c>
      <c r="AD581" s="17">
        <f t="shared" ca="1" si="9808"/>
        <v>1</v>
      </c>
      <c r="AE581" s="17" t="b">
        <f t="shared" ca="1" si="9809"/>
        <v>0</v>
      </c>
      <c r="AF581" s="17" t="str">
        <f ca="1">IF(AE581,IF($H581,ADDRESS(3,D581+2,4,,"["&amp;wew!$G$7&amp;"]"&amp;_sheetname_dataframe)&amp;":"&amp;ADDRESS(2+ster!$C$14,D581+2,4),""),"")</f>
        <v/>
      </c>
      <c r="AG581" s="17" t="str">
        <f t="shared" ca="1" si="9810"/>
        <v/>
      </c>
      <c r="AH581" s="17" t="b">
        <f t="shared" ca="1" si="9811"/>
        <v>0</v>
      </c>
      <c r="AI581" s="17" t="str">
        <f ca="1">IF(AH581,IF($H581,ADDRESS(3,D581+3,4,,"["&amp;wew!$G$7&amp;"]"&amp;_sheetname_dataframe)&amp;":"&amp;ADDRESS(2+ster!$C$14,D581+3,4),""),"")</f>
        <v/>
      </c>
      <c r="AJ581" s="17" t="str">
        <f t="shared" ca="1" si="9812"/>
        <v/>
      </c>
      <c r="AK581" s="17" t="b">
        <f t="shared" ca="1" si="9813"/>
        <v>0</v>
      </c>
      <c r="AL581" s="17" t="b">
        <f t="shared" ca="1" si="9814"/>
        <v>0</v>
      </c>
      <c r="AM581" s="17" t="b">
        <f t="shared" ca="1" si="9815"/>
        <v>0</v>
      </c>
      <c r="AN581" s="17">
        <f t="shared" ca="1" si="9816"/>
        <v>0</v>
      </c>
      <c r="AO581" s="24" t="str">
        <f t="shared" ca="1" si="9817"/>
        <v/>
      </c>
      <c r="AP581" s="24" t="str">
        <f t="shared" ca="1" si="9818"/>
        <v/>
      </c>
      <c r="AQ581" s="17" t="b">
        <f t="shared" ca="1" si="9819"/>
        <v>0</v>
      </c>
      <c r="AR581" s="17" t="b">
        <f t="shared" ca="1" si="9820"/>
        <v>0</v>
      </c>
      <c r="AS581" s="17" t="b">
        <f t="shared" ca="1" si="9821"/>
        <v>0</v>
      </c>
      <c r="AT581" s="17" t="b">
        <f t="shared" ca="1" si="9822"/>
        <v>0</v>
      </c>
      <c r="AU581" s="17" t="b">
        <f t="shared" ca="1" si="9823"/>
        <v>1</v>
      </c>
      <c r="AV581" s="17" t="b">
        <f t="shared" ca="1" si="9824"/>
        <v>0</v>
      </c>
      <c r="AW581" s="17" t="b">
        <f t="shared" ca="1" si="9825"/>
        <v>0</v>
      </c>
      <c r="AX581" s="14" t="b">
        <f t="array" aca="1" ref="AX581" ca="1">IF(H581,N581&gt;0,"")</f>
        <v>1</v>
      </c>
      <c r="AY581" s="17" t="str">
        <f t="shared" ca="1" si="9826"/>
        <v>C3:C18</v>
      </c>
      <c r="AZ581" s="17" t="b">
        <f t="array" aca="1" ref="AZ581" ca="1">IF(AY581&lt;&gt;"",SUM(1*ISERROR(MATCH(INDIRECT(AY581),INDIRECT(K581),0)))=0,"")</f>
        <v>1</v>
      </c>
      <c r="BA581" s="17" t="b">
        <f t="shared" ca="1" si="9827"/>
        <v>1</v>
      </c>
      <c r="BB581" s="17" t="b">
        <v>0</v>
      </c>
      <c r="BC581" s="17" t="b">
        <f t="shared" ca="1" si="9828"/>
        <v>1</v>
      </c>
      <c r="BD581" s="17" t="b">
        <f t="shared" ca="1" si="9829"/>
        <v>0</v>
      </c>
      <c r="BE581" s="17" t="b">
        <f t="shared" ca="1" si="9830"/>
        <v>0</v>
      </c>
      <c r="BF581" s="17" t="b">
        <f t="shared" ca="1" si="9831"/>
        <v>0</v>
      </c>
      <c r="BG581" s="17" t="b">
        <f t="shared" ca="1" si="9832"/>
        <v>0</v>
      </c>
      <c r="BH581" s="17" t="b">
        <f t="shared" ca="1" si="9833"/>
        <v>1</v>
      </c>
      <c r="BI581" s="17">
        <f t="shared" ca="1" si="9834"/>
        <v>2</v>
      </c>
      <c r="BJ581" s="17" t="b">
        <f t="shared" ca="1" si="9835"/>
        <v>0</v>
      </c>
      <c r="BK581" s="17" t="str">
        <f t="shared" ca="1" si="9836"/>
        <v/>
      </c>
      <c r="BL581" s="17" t="str">
        <f t="shared" ca="1" si="9837"/>
        <v/>
      </c>
      <c r="BM581" s="17" t="str">
        <f t="shared" ca="1" si="9838"/>
        <v>F</v>
      </c>
      <c r="BN581" s="17" t="str">
        <f t="shared" ca="1" si="9839"/>
        <v>F</v>
      </c>
      <c r="BO581" s="17" t="str">
        <f t="shared" ca="1" si="9840"/>
        <v>N</v>
      </c>
      <c r="BP581" s="14" t="b">
        <f t="shared" ca="1" si="9841"/>
        <v>1</v>
      </c>
      <c r="BQ581" s="35"/>
      <c r="BX581" s="16"/>
      <c r="BY581" s="16"/>
      <c r="BZ581" s="16"/>
      <c r="CA581" s="16"/>
      <c r="CB581" s="16"/>
      <c r="CC581" s="16"/>
      <c r="CD581" s="16"/>
      <c r="CE581" s="16"/>
      <c r="CF581" s="16"/>
      <c r="CN581" s="14">
        <f ca="1">IF(H581,IFERROR(IsVariableNameLegal(O581),0),0)</f>
        <v>0</v>
      </c>
      <c r="CO581" s="14" t="str">
        <f t="array" aca="1" ref="CO581" ca="1">IF(H581,IF(COUNTIF(INDIRECT(wew!$C$13),O581)&gt;1,TRIM(SUBSTITUTE(_xll.MCONCAT(IF((INDIRECT(wew!$C$13)=O581)*(COLUMN(INDIRECT(wew!$C$13))&lt;&gt;D581+1),-1+COLUMN(INDIRECT(wew!$C$13)),"")," "),"  "," ")),""),"")</f>
        <v/>
      </c>
      <c r="CP581" s="14" t="str">
        <f t="array" aca="1" ref="CP581" ca="1">IF(P581&lt;&gt;"",IF(LEN(P581)&gt;150,1,""),"")</f>
        <v/>
      </c>
      <c r="CQ581" s="14" t="str">
        <f t="array" aca="1" ref="CQ581" ca="1">IF(AND(H581,NOT(ster!$J$3)),IF(COUNTIF(INDIRECT(wew!$C$15),P581)&gt;1,TRIM(SUBSTITUTE(_xll.MCONCAT(IF((INDIRECT(wew!$C$15)=P581)*(COLUMN(INDIRECT(wew!$C$15))&lt;&gt;D581+1),-1+COLUMN(INDIRECT(wew!$C$15)),"")," "),"  "," ")),""),"")</f>
        <v/>
      </c>
      <c r="CR581" s="14" t="str">
        <f t="array" aca="1" ref="CR581" ca="1">IF(H581,IF(AND(W581&gt;0,AO581&lt;&gt;""),TRIM(SUBSTITUTE(_xll.MCONCAT(IFERROR(IF(ISNUMBER(INDIRECT(Q581)),IF((INDIRECT(ster!$D$14)&lt;&gt;"")*(INDIRECT(Q581)&lt;AO581),INDIRECT(ster!$D$14) &amp; ": " &amp;  SUBSTITUTE(IF( AV581,IFERROR(TEXT(INDIRECT(Q581),"rrrr-mm-dd") &amp;" (" &amp; INDIRECT(Q581) &amp;")",INDIRECT(Q581)),INDIRECT(Q581))," "," "),""),""),"")," "),"  "," ")),""),"")</f>
        <v/>
      </c>
      <c r="CS581" s="14" t="str">
        <f t="array" aca="1" ref="CS581" ca="1">IF(H581,IF(AND(W581&gt;0,AP581&lt;&gt;""),TRIM(SUBSTITUTE(_xll.MCONCAT(IFERROR(IF(ISNUMBER(INDIRECT(Q581)),IF((INDIRECT(ster!$D$14)&lt;&gt;"")*(INDIRECT(Q581)&gt;AP581),INDIRECT(ster!$D$14) &amp; ": " &amp;  SUBSTITUTE(IF( AV581,IFERROR(TEXT(INDIRECT(Q581),"rrrr-mm-dd")&amp;" (" &amp; INDIRECT(Q581) &amp;")",INDIRECT(Q581)),INDIRECT(Q581))," "," "),""),""),"")," "),"  "," ")),""),"")</f>
        <v/>
      </c>
      <c r="CT581" s="14" t="str">
        <f t="array" aca="1" ref="CT581" ca="1">IF(H581,IF(AND(N581&gt;0,AR581),TRIM(SUBSTITUTE(_xll.MCONCAT(IFERROR(IF(ISNUMBER(INDIRECT(Q581)),IF((INDIRECT(ster!$D$14)&lt;&gt;"")*(IFERROR(0*(MATCH(INDIRECT(Q581),INDIRECT(K581),0)&gt;0),1)),INDIRECT(ster!$D$14) &amp; ": " &amp;  SUBSTITUTE(IF( AV581,IFERROR(TEXT(INDIRECT(Q581),"rrrr-mm-dd")&amp;" (" &amp; INDIRECT(Q581) &amp;")",INDIRECT(Q581)),INDIRECT(Q581))," "," "),""),""),"")," "),"  "," ")),""),"")</f>
        <v/>
      </c>
      <c r="CU581" s="14" t="str">
        <f t="array" aca="1" ref="CU581" ca="1">IF(H581,IF(AND(V581&gt;0),TRIM(SUBSTITUTE(_xll.MCONCAT(IF((INDIRECT(ster!$D$14)&lt;&gt;"")*(IFERROR(0*(INDIRECT(Q581)&lt;&gt;""),1)),INDIRECT(ster!$D$14),"")," "),"  "," ")),""),"")</f>
        <v/>
      </c>
      <c r="CV581" s="14" t="str">
        <f t="array" aca="1" ref="CV581" ca="1">IF(H581,IF(AS581,
TRIM(SUBSTITUTE(_xll.MCONCAT(IF(
   (INDIRECT(ster!$D$14)&lt;&gt;"")*
   ((INDIRECT(Q581)="")+
      NOT(ISNUMBER(INDIRECT(Q581)))*
      NOT(ISERROR(MATCH(INDIRECT(Q581),INDIRECT(K581),0)))
    ),
      INDIRECT(ster!$D$14),
   "")," "),"  "," ")),
""),"")</f>
        <v/>
      </c>
      <c r="CW581" s="14" t="str">
        <f t="array" aca="1" ref="CW581" ca="1">IF(H581,IF(AND(AQ581),TRIM(SUBSTITUTE(_xll.MCONCAT(IFERROR(IF(ISNUMBER(INDIRECT(Q581)),IF((INDIRECT(ster!$D$14)&lt;&gt;"")*(INDIRECT(Q581)&lt;&gt;INT(INDIRECT(Q581))),INDIRECT(ster!$D$14) &amp; ": " &amp; INDIRECT(Q581),""),""),"")," "),"  "," ")),""),"")</f>
        <v/>
      </c>
      <c r="CX581" s="14" t="str">
        <f t="array" aca="1" ref="CX581" ca="1">IF(H581,IF(OR(AU581,AV581),TRIM(SUBSTITUTE(_xll.MCONCAT(IF((INDIRECT(ster!$D$14)&lt;&gt;"")*NOT(ISNUMBER(INDIRECT(Q581))),IF(ISERROR(MATCH(INDIRECT(Q581),INDIRECT(K581),0)),IFERROR(IF(INDIRECT(Q581)&lt;&gt;"",INDIRECT(ster!$D$14) &amp; ": " &amp; SUBSTITUTE(INDIRECT(Q581)," "," "),""),""),""),"")," "),"  "," ")),""),"")</f>
        <v/>
      </c>
      <c r="CY581" s="14" t="str">
        <f t="array" aca="1" ref="CY581" ca="1">IF(H581,IF(AE581,TRIM(SUBSTITUTE(_xll.MCONCAT(IF((INDIRECT(ster!$D$14)&lt;&gt;"")*IFERROR(NOT(INDIRECT(AF581)),FALSE),IF(ISERROR(MATCH(INDIRECT(Q581),INDIRECT(K581),0)),IFERROR(IF(INDIRECT(Q581)&lt;&gt;"",INDIRECT(ster!$D$14)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CZ581" s="14" t="str">
        <f t="array" aca="1" ref="CZ581" ca="1">IF(H581,IF(AH581,TRIM(SUBSTITUTE(_xll.MCONCAT(IF((INDIRECT(ster!$D$14)&lt;&gt;"")*IFERROR(NOT(INDIRECT(AI581)),FALSE),IF(ISERROR(MATCH(INDIRECT(Q581),INDIRECT(K581),0)),IFERROR(IF(INDIRECT(Q581)&lt;&gt;"",INDIRECT(ster!$D$14)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DC581" s="14" t="str">
        <f ca="1">SUBSTITUTE(SUBSTITUTE(SUBSTITUTE(SUBSTITUTE(_xll.MCONCAT(DG581:DS581,"■"),"■■","■"),"■■","■"),"■■","■"),"■■","■")</f>
        <v>■</v>
      </c>
      <c r="DD581" s="14" t="str">
        <f t="shared" ca="1" si="9842"/>
        <v/>
      </c>
      <c r="DE581" s="14" t="str">
        <f t="shared" ca="1" si="9843"/>
        <v/>
      </c>
      <c r="DF581" s="14" t="str">
        <f t="shared" ca="1" si="9844"/>
        <v/>
      </c>
      <c r="DG581" s="14" t="str">
        <f t="shared" ca="1" si="9845"/>
        <v/>
      </c>
      <c r="DH581" s="14" t="str">
        <f t="shared" ca="1" si="9846"/>
        <v/>
      </c>
      <c r="DI581" s="14" t="str">
        <f t="shared" ca="1" si="9847"/>
        <v/>
      </c>
      <c r="DJ581" s="14" t="str">
        <f t="shared" ca="1" si="9848"/>
        <v/>
      </c>
      <c r="DK581" s="14" t="str">
        <f t="shared" ca="1" si="9849"/>
        <v/>
      </c>
      <c r="DL581" s="14" t="str">
        <f t="shared" ca="1" si="9850"/>
        <v/>
      </c>
      <c r="DM581" s="14" t="str">
        <f t="shared" ca="1" si="9851"/>
        <v/>
      </c>
      <c r="DN581" s="14" t="str">
        <f t="array" aca="1" ref="DN581" ca="1">IF(CU581&lt;&gt;"","There are errors in the entered values in the following cases: " &amp;SUBSTITUTE(CU581," ",", "),"")</f>
        <v/>
      </c>
      <c r="DO581" s="14" t="str">
        <f t="shared" ca="1" si="9852"/>
        <v/>
      </c>
      <c r="DP581" s="14" t="str">
        <f t="shared" ca="1" si="9853"/>
        <v/>
      </c>
      <c r="DQ581" s="14" t="str">
        <f t="shared" ca="1" si="9854"/>
        <v/>
      </c>
      <c r="DR581" s="14" t="str">
        <f t="shared" ca="1" si="9855"/>
        <v/>
      </c>
      <c r="DS581" s="14" t="str">
        <f t="shared" ca="1" si="9856"/>
        <v/>
      </c>
      <c r="DZ581" s="14" t="b">
        <f t="shared" ca="1" si="9857"/>
        <v>0</v>
      </c>
      <c r="EA581" s="14" t="str">
        <f t="shared" ca="1" si="9858"/>
        <v>What specialist 7 observed the patient (q_154b_7)</v>
      </c>
      <c r="EB581" s="14" t="str">
        <f t="shared" ca="1" si="9859"/>
        <v xml:space="preserve">Values must be numeric. </v>
      </c>
      <c r="EC581" s="14" t="str">
        <f t="shared" ca="1" si="9860"/>
        <v xml:space="preserve">What specialist 7 observed the patient (q_154b_7): Values must be numeric. </v>
      </c>
      <c r="ED581" s="14" t="str">
        <f t="shared" ca="1" si="9861"/>
        <v/>
      </c>
      <c r="EE581" s="14" t="str">
        <f t="shared" ca="1" si="9862"/>
        <v>Values must be numeric</v>
      </c>
      <c r="EF581" s="14" t="str">
        <f t="shared" ca="1" si="9863"/>
        <v/>
      </c>
      <c r="EG581" s="14" t="str">
        <f t="shared" ca="1" si="9864"/>
        <v/>
      </c>
      <c r="EM581" s="14" t="b">
        <f t="shared" ca="1" si="9865"/>
        <v>1</v>
      </c>
      <c r="EN581" s="14">
        <f t="shared" ca="1" si="9866"/>
        <v>549</v>
      </c>
      <c r="EO581" s="14" t="str">
        <f t="shared" ca="1" si="9867"/>
        <v>q_154b_7</v>
      </c>
      <c r="EP581" s="14" t="str">
        <f t="shared" ca="1" si="9868"/>
        <v xml:space="preserve">What specialist 7 observed the patient (q_154b_7): Values must be numeric. </v>
      </c>
      <c r="EQ581" s="14" t="str">
        <f t="shared" ca="1" si="9869"/>
        <v/>
      </c>
    </row>
    <row r="582" spans="2:147" s="14" customFormat="1">
      <c r="B582" s="14" t="str">
        <f t="shared" ref="B582" ca="1" si="11295">DF582</f>
        <v/>
      </c>
      <c r="C582" s="14">
        <f t="shared" ref="C582" ca="1" si="11296">IF(OFFSET(B582,-1,COLUMN(VariableExists)-2),OFFSET(B582,-1,1)+1,OFFSET(B582,-1,1))</f>
        <v>550</v>
      </c>
      <c r="D582" s="14">
        <f t="shared" ref="D582" si="11297">ROW(A582)-2</f>
        <v>580</v>
      </c>
      <c r="E582" s="14" t="str">
        <f t="shared" ref="E582" ca="1" si="11298">IF(OR(G582="",ROW(G582)=2),"",IF(Z582&gt;0,"S",IF(AX582,IF(J582=2,"D","N"),"I")))</f>
        <v>I</v>
      </c>
      <c r="F582" s="14" t="str">
        <f t="shared" ref="F582" ca="1" si="11299">IF(H582,O582,"")</f>
        <v>q_154c_7</v>
      </c>
      <c r="G582" s="14" t="str">
        <f t="shared" ref="G582" ca="1" si="11300">IF(H582,P582,"")</f>
        <v>Other type of specialist 7 that observed the patient</v>
      </c>
      <c r="H582" s="14" t="b">
        <f t="shared" ref="H582" ca="1" si="11301">IF(INDIRECT(ADDRESS(2,D582+1,,,_sheetname_dataframe))="",FALSE,MID(INDIRECT(ADDRESS(2,D582+1,,,_sheetname_dataframe)),1,1)&lt;&gt;".")</f>
        <v>1</v>
      </c>
      <c r="I582" s="14" t="str">
        <f ca="1">IF($H582,ADDRESS(3,(D582+1)*2-1,4,,"["&amp;wew!$G$7&amp;"]"&amp;_sheetname_labels)&amp;":"&amp;ADDRESS(2+ster!$B$20,(D582+1)*2-1,4),"")</f>
        <v>[DBTemplate.xlsm]labels!ARQ3:ARQ61</v>
      </c>
      <c r="J582" s="14">
        <f t="array" aca="1" ref="J582" ca="1">IF(H582,MAX(0,MAX(IF(INDIRECT(I582)&lt;&gt;"",ROW(INDIRECT(I582)),""))-2),"")</f>
        <v>0</v>
      </c>
      <c r="K582" s="14" t="str">
        <f ca="1">IF($H582,IF($J582&gt;0,ADDRESS(3,(D582+1)*2-1,4,,"["&amp;wew!$G$7&amp;"]"&amp;_sheetname_labels)&amp;":"&amp;ADDRESS(2+J582,(D582+1)*2-1,4),""),"")</f>
        <v/>
      </c>
      <c r="L582" s="14" t="str">
        <f ca="1">IF($H582,IF($J582&gt;0,ADDRESS(3,(D582+1)*2,4,,"["&amp;wew!$G$7&amp;"]"&amp;_sheetname_labels)&amp;":"&amp;ADDRESS(2+J582,(D582+1)*2,4),""),"")</f>
        <v/>
      </c>
      <c r="M582" s="14">
        <f t="shared" ref="M582" ca="1" si="11302">IF($H582,IF(J582&gt;0,COUNTA(INDIRECT(K582))-COUNT(INDIRECT(K582)),0),"")</f>
        <v>0</v>
      </c>
      <c r="N582" s="14">
        <f t="shared" ref="N582" ca="1" si="11303">IF(H582,J582-M582,"")</f>
        <v>0</v>
      </c>
      <c r="O582" s="14" t="str">
        <f t="shared" ref="O582" ca="1" si="11304">IF(INDIRECT(ADDRESS(2,D582+1,,,_sheetname_dataframe))="","",INDIRECT(ADDRESS(2,D582+1,,,_sheetname_dataframe)))</f>
        <v>q_154c_7</v>
      </c>
      <c r="P582" s="14" t="str">
        <f t="shared" ref="P582" ca="1" si="11305">IF(H582,IF(INDIRECT(ADDRESS(1,D582+1,,,_sheetname_dataframe))="","",INDIRECT(ADDRESS(1,D582+1,,,_sheetname_dataframe))),"")</f>
        <v>Other type of specialist 7 that observed the patient</v>
      </c>
      <c r="Q582" s="14" t="str">
        <f ca="1">IF($BP582,ADDRESS(3,D582+1,4,,"["&amp;wew!$G$7&amp;"]"&amp;_sheetname_dataframe)&amp;":"&amp;ADDRESS(2+ster!$C$14,D582+1,4),"")</f>
        <v>[DBTemplate.xlsm]data_frame!VI3:VI3</v>
      </c>
      <c r="R582" s="14" t="str">
        <f>IF($BP582,IF(MID(_xll.FORMULATEXT(INDEX(INDIRECT(Q582),1)),1,1)="=", _xll.FORMULATEXT(INDEX(INDIRECT(Q582),1),2,TRUE),""),"")</f>
        <v/>
      </c>
      <c r="S582" s="14">
        <f t="array" aca="1" ref="S582" ca="1">IF(H582,SUM(IF((IFERROR(INDIRECT(Q582)&lt;&gt;"",FALSE))*(INDIRECT(ster!$D$14)&lt;&gt;""),1,0)),"")</f>
        <v>0</v>
      </c>
      <c r="T582" s="14">
        <f t="array" aca="1" ref="T582" ca="1">IF(H582,IF(M582&gt;0,SUM(IFERROR(1*(MATCH(INDIRECT(Q582),INDIRECT(K582),0)&gt;0),0)*(INDIRECT(ster!$D$14)&lt;&gt;"")*NOT(ISNUMBER(INDIRECT(Q582)))),0),"")</f>
        <v>0</v>
      </c>
      <c r="U582" s="14">
        <f t="array" aca="1" ref="U582" ca="1">IF(H582,SUM((IFERROR(INDIRECT(Q582)="",FALSE))*(INDIRECT(ster!$D$14)&lt;&gt;"")),"")</f>
        <v>1</v>
      </c>
      <c r="V582" s="14">
        <f t="array" aca="1" ref="V582" ca="1">IF(H582,SUM((IFERROR(INDIRECT(Q582)="#ąś",TRUE))*(INDIRECT(ster!$D$14)&lt;&gt;"")),"")</f>
        <v>0</v>
      </c>
      <c r="W582" s="14">
        <f t="array" aca="1" ref="W582" ca="1">IF(H582,SUM(ISNUMBER(INDIRECT(Q582))*(INDIRECT(ster!$D$14)&lt;&gt;"")),"")</f>
        <v>0</v>
      </c>
      <c r="X582" s="14" t="str">
        <f t="array" aca="1" ref="X582" ca="1">IF(AND(H582,W582&gt;0),IF(wew!$B$3,MIN(IF((INDIRECT(ster!$D$14)&lt;&gt;"")*IFERROR(INDIRECT($Q582)&lt;&gt;"",FALSE),IFERROR(INDIRECT($Q582),"X"),"X")),"&lt;włącz podświetlanie wartości&gt;"),"—")</f>
        <v>—</v>
      </c>
      <c r="Y582" s="14" t="str">
        <f t="array" aca="1" ref="Y582" ca="1">IF(AND(H582,W582&gt;0),IF(wew!$B$3,MAX(IF((INDIRECT(ster!$D$14)&lt;&gt;"")*IFERROR(INDIRECT($Q582)&lt;&gt;"",FALSE),IFERROR(INDIRECT($Q582),"X"),"X")),"&lt;włącz podświetlanie wartości&gt;"),"—")</f>
        <v>—</v>
      </c>
      <c r="Z582" s="14">
        <f t="shared" ref="Z582" ca="1" si="11306">IF(H582,S582-T582-W582,"")</f>
        <v>0</v>
      </c>
      <c r="AA582" s="12" t="str">
        <f t="shared" ref="AA582" ca="1" si="11307">IF(H582,IF(S582&gt;0,W582/(S582),"—"),"")</f>
        <v>—</v>
      </c>
      <c r="AB582" s="17">
        <f t="array" aca="1" ref="AB582" ca="1">IF(H582,IF(W582&gt;0,SUM((INDIRECT(ster!$D$14)&lt;&gt;"")*IFERROR((INDIRECT(Q582)&lt;&gt;"")*(INDIRECT(Q582)=INT(INDIRECT(Q582))),0)),0),"")</f>
        <v>0</v>
      </c>
      <c r="AC582" s="17">
        <f t="array" aca="1" ref="AC582" ca="1">IF(H582,W582-AB582,"")</f>
        <v>0</v>
      </c>
      <c r="AD582" s="17">
        <f t="shared" ref="AD582" ca="1" si="11308">IF($H582,IF(AC582&lt;&gt;"",IF(AC582=0,1,IF(AC582/W582&lt;0.15,2,3)),0),"")</f>
        <v>1</v>
      </c>
      <c r="AE582" s="17" t="b">
        <f t="shared" ref="AE582" ca="1" si="11309">IF(H582,OFFSET(O582,1,0)=".validation",FALSE)</f>
        <v>0</v>
      </c>
      <c r="AF582" s="17" t="str">
        <f ca="1">IF(AE582,IF($H582,ADDRESS(3,D582+2,4,,"["&amp;wew!$G$7&amp;"]"&amp;_sheetname_dataframe)&amp;":"&amp;ADDRESS(2+ster!$C$14,D582+2,4),""),"")</f>
        <v/>
      </c>
      <c r="AG582" s="17" t="str">
        <f t="shared" ref="AG582" ca="1" si="11310">IF(AE582,IF($H582,IF(INDIRECT(ADDRESS(1,D582+2,,,_sheetname_dataframe))="","",INDIRECT(ADDRESS(1,D582+2,,,_sheetname_dataframe))),""),"")</f>
        <v/>
      </c>
      <c r="AH582" s="17" t="b">
        <f t="shared" ref="AH582" ca="1" si="11311">IF(H582,AND(AE582,OFFSET(O582,2,0)=".validation"),FALSE)</f>
        <v>0</v>
      </c>
      <c r="AI582" s="17" t="str">
        <f ca="1">IF(AH582,IF($H582,ADDRESS(3,D582+3,4,,"["&amp;wew!$G$7&amp;"]"&amp;_sheetname_dataframe)&amp;":"&amp;ADDRESS(2+ster!$C$14,D582+3,4),""),"")</f>
        <v/>
      </c>
      <c r="AJ582" s="17" t="str">
        <f t="shared" ref="AJ582" ca="1" si="11312">IF(AH582,IF($H582,IF(INDIRECT(ADDRESS(1,D582+3,,,_sheetname_dataframe))="","",INDIRECT(ADDRESS(1,D582+3,,,_sheetname_dataframe))),""),"")</f>
        <v/>
      </c>
      <c r="AK582" s="17" t="b">
        <f t="shared" ref="AK582" ca="1" si="11313">IF(H582,OR(AQ582,AD582=2),"")</f>
        <v>0</v>
      </c>
      <c r="AL582" s="17" t="b">
        <f t="shared" ref="AL582" ca="1" si="11314">IF($H582,IF(BV582&lt;&gt;"",IF(OR(BM582="F",BM582="L",BM582="I",BM582="D"),BV582&lt;&gt;0)),"")</f>
        <v>0</v>
      </c>
      <c r="AM582" s="17" t="b">
        <f t="shared" ref="AM582" ca="1" si="11315">IF($H582,AND(NOT(AL582),OR(IF(BW582&lt;&gt;"",IF(OR(BM582="F",BM582="L"),BW582&lt;&gt;0)),BM582="I",BM582="N",BM582="D")),"")</f>
        <v>0</v>
      </c>
      <c r="AN582" s="17">
        <f t="shared" ref="AN582" ca="1" si="11316">IF(COUNTA(INDIRECT(Q582))=0,0, IF(AND(AO582&lt;&gt;"",X582&lt;AO582),1,IF(AND(AP582&lt;&gt;"",Y582&gt;AP582),1,IF(AND(AQ582,AC582&gt;0),2,0))))</f>
        <v>0</v>
      </c>
      <c r="AO582" s="24" t="str">
        <f t="shared" ref="AO582" ca="1" si="11317">IF($H582,IF(BY582&lt;&gt;"",IF(ISNUMBER(BY582),BY582,""),""),"")</f>
        <v/>
      </c>
      <c r="AP582" s="24" t="str">
        <f t="shared" ref="AP582" ca="1" si="11318">IF($H582,IF(BZ582&lt;&gt;"",IF(ISNUMBER(BZ582),BZ582,""),""),"")</f>
        <v/>
      </c>
      <c r="AQ582" s="17" t="b">
        <f t="shared" ref="AQ582" ca="1" si="11319">IF(H582,IF(CA582&lt;&gt;"",CA582&lt;&gt;0,FALSE),"")</f>
        <v>0</v>
      </c>
      <c r="AR582" s="17" t="b">
        <f t="shared" ref="AR582" ca="1" si="11320">IF(H582,IF(N582&gt;0,IF(BQ582&lt;&gt;"",BQ582&lt;&gt;0,FALSE),FALSE),"")</f>
        <v>0</v>
      </c>
      <c r="AS582" s="17" t="b">
        <f t="shared" ref="AS582" ca="1" si="11321">IF(H582,IF(BR582&lt;&gt;"",BR582&lt;&gt;0,FALSE),"")</f>
        <v>0</v>
      </c>
      <c r="AT582" s="17" t="b">
        <f t="shared" ref="AT582" ca="1" si="11322">IF(H582,IF(N582&gt;0,FALSE,IF(BU582&lt;&gt;"",MATCH(BU582,DataType,0)=1,FALSE)),"")</f>
        <v>1</v>
      </c>
      <c r="AU582" s="17" t="b">
        <f t="shared" ref="AU582" ca="1" si="11323">IF(H582,IF(N582&gt;0,TRUE,IF(BU582&lt;&gt;"",MATCH(BU582,DataType,0)=2,FALSE)),"")</f>
        <v>0</v>
      </c>
      <c r="AV582" s="17" t="b">
        <f t="shared" ref="AV582" ca="1" si="11324">IF(H582,IF(N582&gt;0,FALSE,IF(BU582&lt;&gt;"",MATCH(BU582,DataType,0)=3,FALSE)),"")</f>
        <v>0</v>
      </c>
      <c r="AW582" s="17" t="b">
        <f t="shared" ref="AW582" ca="1" si="11325">IF(H582,IF(W582&gt;0,Z582=0,FALSE),"")</f>
        <v>0</v>
      </c>
      <c r="AX582" s="14" t="b">
        <f t="array" aca="1" ref="AX582" ca="1">IF(H582,N582&gt;0,"")</f>
        <v>0</v>
      </c>
      <c r="AY582" s="17" t="str">
        <f t="shared" ref="AY582" ca="1" si="11326">IF(H582,IF(N582&gt;0,ADDRESS(ROW(VariablesOrigin)+1,COLUMN(VariablesOrigin)+1,4) &amp; ":" &amp; ADDRESS(ROW(VariablesOrigin)+N582,COLUMN(VariablesOrigin)+1,4),""),"")</f>
        <v/>
      </c>
      <c r="AZ582" s="17" t="str">
        <f t="array" aca="1" ref="AZ582" ca="1">IF(AY582&lt;&gt;"",SUM(1*ISERROR(MATCH(INDIRECT(AY582),INDIRECT(K582),0)))=0,"")</f>
        <v/>
      </c>
      <c r="BA582" s="17" t="b">
        <f t="shared" ref="BA582" ca="1" si="11327">IF(H582,BU582="",FALSE)</f>
        <v>0</v>
      </c>
      <c r="BB582" s="17" t="b">
        <v>0</v>
      </c>
      <c r="BC582" s="17" t="str">
        <f t="shared" ref="BC582" ca="1" si="11328">IF(BA582,IF(N582&gt;0,AND(AZ582,Z582=0),FALSE),"")</f>
        <v/>
      </c>
      <c r="BD582" s="17" t="str">
        <f t="shared" ref="BD582" ca="1" si="11329">IF(BA582,IF(N582&gt;0,AND(NOT(AZ582),Z582=0),FALSE),"")</f>
        <v/>
      </c>
      <c r="BE582" s="17" t="str">
        <f t="shared" ref="BE582" ca="1" si="11330">IF(BA582,IF(AND(AW582,NOT(BB582),NOT(BC582),NOT(BD582)),AND(Z582=0,AC582=0),FALSE),"")</f>
        <v/>
      </c>
      <c r="BF582" s="17" t="str">
        <f t="shared" ref="BF582" ca="1" si="11331">IF(BA582,IF(AND(AW582,NOT(BB582),NOT(BC582),NOT(BD582)),AND(Z582=0,OR(AC582&gt;0)),FALSE),"")</f>
        <v/>
      </c>
      <c r="BG582" s="17" t="str">
        <f t="shared" ref="BG582" ca="1" si="11332">IF(BA582,IF(OR(BB582:BF582),FALSE,IF(Z582=0,FALSE,Z582&gt;0)),"")</f>
        <v/>
      </c>
      <c r="BH582" s="17" t="str">
        <f t="shared" ref="BH582" ca="1" si="11333">IF(BA582,COUNTIF(BB582:BG582,TRUE)=1,"")</f>
        <v/>
      </c>
      <c r="BI582" s="17" t="str">
        <f t="shared" ref="BI582" ca="1" si="11334">IF(BA582,IFERROR(MATCH(TRUE,BB582:BG582,0),7),"")</f>
        <v/>
      </c>
      <c r="BJ582" s="17" t="b">
        <f t="shared" ref="BJ582" ca="1" si="11335">DF582&lt;&gt;""</f>
        <v>0</v>
      </c>
      <c r="BK582" s="17" t="str">
        <f t="shared" ref="BK582" ca="1" si="11336">IF(H582,IF(AND(NOT(BA582),AU582),AC582=0,""),"")</f>
        <v/>
      </c>
      <c r="BL582" s="17" t="str">
        <f t="shared" ref="BL582" ca="1" si="11337">IF(H582,IF(AND(NOT(BA582),AU582),AC582&gt;0,""),"")</f>
        <v/>
      </c>
      <c r="BM582" s="17" t="str">
        <f t="shared" ref="BM582" ca="1" si="11338">IF(H582,IF(BA582,CHOOSE(BI582,"0","F","L","I","N",IF(AA582&gt;0.5,"N","S"),"0"),CHOOSE(MATCH(BU582,DataType,0),"S",IF(BK582,"I","N"),"D"  )),"")</f>
        <v>S</v>
      </c>
      <c r="BN582" s="17" t="str">
        <f t="shared" ref="BN582" ca="1" si="11339">IF(H582,IF(BJ582,"E",IF(BA582,CHOOSE(BI582,"0","F","L","I","N","S","0"),CHOOSE(MATCH(BU582,DataType,0),"S",IF(BK582,"I","N"),"D"  ))),"")</f>
        <v>S</v>
      </c>
      <c r="BO582" s="17" t="str">
        <f t="shared" ref="BO582" ca="1" si="11340">IF($H582,IF(BM582="0","",IF(AND(AR582,N582=2),"D",IF(BM582="S","N",IF(AL582,"O",IF(AM582,"I","N"))))),"")</f>
        <v>N</v>
      </c>
      <c r="BP582" s="14" t="b">
        <f t="shared" ref="BP582" ca="1" si="11341">INDIRECT(ADDRESS(2,ROW(A582)-1,,,_sheetname_dataframe))&lt;&gt;""</f>
        <v>1</v>
      </c>
      <c r="BQ582" s="35"/>
      <c r="BU582" s="14" t="s">
        <v>386</v>
      </c>
      <c r="BX582" s="16"/>
      <c r="BY582" s="16"/>
      <c r="BZ582" s="16"/>
      <c r="CA582" s="16"/>
      <c r="CB582" s="16"/>
      <c r="CC582" s="16"/>
      <c r="CD582" s="16"/>
      <c r="CE582" s="16"/>
      <c r="CF582" s="16"/>
      <c r="CN582" s="14">
        <f ca="1">IF(H582,IFERROR(IsVariableNameLegal(O582),0),0)</f>
        <v>0</v>
      </c>
      <c r="CO582" s="14" t="str">
        <f t="array" aca="1" ref="CO582" ca="1">IF(H582,IF(COUNTIF(INDIRECT(wew!$C$13),O582)&gt;1,TRIM(SUBSTITUTE(_xll.MCONCAT(IF((INDIRECT(wew!$C$13)=O582)*(COLUMN(INDIRECT(wew!$C$13))&lt;&gt;D582+1),-1+COLUMN(INDIRECT(wew!$C$13)),"")," "),"  "," ")),""),"")</f>
        <v/>
      </c>
      <c r="CP582" s="14" t="str">
        <f t="array" aca="1" ref="CP582" ca="1">IF(P582&lt;&gt;"",IF(LEN(P582)&gt;150,1,""),"")</f>
        <v/>
      </c>
      <c r="CQ582" s="14" t="str">
        <f t="array" aca="1" ref="CQ582" ca="1">IF(AND(H582,NOT(ster!$J$3)),IF(COUNTIF(INDIRECT(wew!$C$15),P582)&gt;1,TRIM(SUBSTITUTE(_xll.MCONCAT(IF((INDIRECT(wew!$C$15)=P582)*(COLUMN(INDIRECT(wew!$C$15))&lt;&gt;D582+1),-1+COLUMN(INDIRECT(wew!$C$15)),"")," "),"  "," ")),""),"")</f>
        <v/>
      </c>
      <c r="CR582" s="14" t="str">
        <f t="array" aca="1" ref="CR582" ca="1">IF(H582,IF(AND(W582&gt;0,AO582&lt;&gt;""),TRIM(SUBSTITUTE(_xll.MCONCAT(IFERROR(IF(ISNUMBER(INDIRECT(Q582)),IF((INDIRECT(ster!$D$14)&lt;&gt;"")*(INDIRECT(Q582)&lt;AO582),INDIRECT(ster!$D$14) &amp; ": " &amp;  SUBSTITUTE(IF( AV582,IFERROR(TEXT(INDIRECT(Q582),"rrrr-mm-dd") &amp;" (" &amp; INDIRECT(Q582) &amp;")",INDIRECT(Q582)),INDIRECT(Q582))," "," "),""),""),"")," "),"  "," ")),""),"")</f>
        <v/>
      </c>
      <c r="CS582" s="14" t="str">
        <f t="array" aca="1" ref="CS582" ca="1">IF(H582,IF(AND(W582&gt;0,AP582&lt;&gt;""),TRIM(SUBSTITUTE(_xll.MCONCAT(IFERROR(IF(ISNUMBER(INDIRECT(Q582)),IF((INDIRECT(ster!$D$14)&lt;&gt;"")*(INDIRECT(Q582)&gt;AP582),INDIRECT(ster!$D$14) &amp; ": " &amp;  SUBSTITUTE(IF( AV582,IFERROR(TEXT(INDIRECT(Q582),"rrrr-mm-dd")&amp;" (" &amp; INDIRECT(Q582) &amp;")",INDIRECT(Q582)),INDIRECT(Q582))," "," "),""),""),"")," "),"  "," ")),""),"")</f>
        <v/>
      </c>
      <c r="CT582" s="14" t="str">
        <f t="array" aca="1" ref="CT582" ca="1">IF(H582,IF(AND(N582&gt;0,AR582),TRIM(SUBSTITUTE(_xll.MCONCAT(IFERROR(IF(ISNUMBER(INDIRECT(Q582)),IF((INDIRECT(ster!$D$14)&lt;&gt;"")*(IFERROR(0*(MATCH(INDIRECT(Q582),INDIRECT(K582),0)&gt;0),1)),INDIRECT(ster!$D$14) &amp; ": " &amp;  SUBSTITUTE(IF( AV582,IFERROR(TEXT(INDIRECT(Q582),"rrrr-mm-dd")&amp;" (" &amp; INDIRECT(Q582) &amp;")",INDIRECT(Q582)),INDIRECT(Q582))," "," "),""),""),"")," "),"  "," ")),""),"")</f>
        <v/>
      </c>
      <c r="CU582" s="14" t="str">
        <f t="array" aca="1" ref="CU582" ca="1">IF(H582,IF(AND(V582&gt;0),TRIM(SUBSTITUTE(_xll.MCONCAT(IF((INDIRECT(ster!$D$14)&lt;&gt;"")*(IFERROR(0*(INDIRECT(Q582)&lt;&gt;""),1)),INDIRECT(ster!$D$14),"")," "),"  "," ")),""),"")</f>
        <v/>
      </c>
      <c r="CV582" s="14" t="str">
        <f t="array" aca="1" ref="CV582" ca="1">IF(H582,IF(AS582,
TRIM(SUBSTITUTE(_xll.MCONCAT(IF(
   (INDIRECT(ster!$D$14)&lt;&gt;"")*
   ((INDIRECT(Q582)="")+
      NOT(ISNUMBER(INDIRECT(Q582)))*
      NOT(ISERROR(MATCH(INDIRECT(Q582),INDIRECT(K582),0)))
    ),
      INDIRECT(ster!$D$14),
   "")," "),"  "," ")),
""),"")</f>
        <v/>
      </c>
      <c r="CW582" s="14" t="str">
        <f t="array" aca="1" ref="CW582" ca="1">IF(H582,IF(AND(AQ582),TRIM(SUBSTITUTE(_xll.MCONCAT(IFERROR(IF(ISNUMBER(INDIRECT(Q582)),IF((INDIRECT(ster!$D$14)&lt;&gt;"")*(INDIRECT(Q582)&lt;&gt;INT(INDIRECT(Q582))),INDIRECT(ster!$D$14) &amp; ": " &amp; INDIRECT(Q582),""),""),"")," "),"  "," ")),""),"")</f>
        <v/>
      </c>
      <c r="CX582" s="14" t="str">
        <f t="array" aca="1" ref="CX582" ca="1">IF(H582,IF(OR(AU582,AV582),TRIM(SUBSTITUTE(_xll.MCONCAT(IF((INDIRECT(ster!$D$14)&lt;&gt;"")*NOT(ISNUMBER(INDIRECT(Q582))),IF(ISERROR(MATCH(INDIRECT(Q582),INDIRECT(K582),0)),IFERROR(IF(INDIRECT(Q582)&lt;&gt;"",INDIRECT(ster!$D$14) &amp; ": " &amp; SUBSTITUTE(INDIRECT(Q582)," "," "),""),""),""),"")," "),"  "," ")),""),"")</f>
        <v/>
      </c>
      <c r="CY582" s="14" t="str">
        <f t="array" aca="1" ref="CY582" ca="1">IF(H582,IF(AE582,TRIM(SUBSTITUTE(_xll.MCONCAT(IF((INDIRECT(ster!$D$14)&lt;&gt;"")*IFERROR(NOT(INDIRECT(AF582)),FALSE),IF(ISERROR(MATCH(INDIRECT(Q582),INDIRECT(K582),0)),IFERROR(IF(INDIRECT(Q582)&lt;&gt;"",INDIRECT(ster!$D$14)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CZ582" s="14" t="str">
        <f t="array" aca="1" ref="CZ582" ca="1">IF(H582,IF(AH582,TRIM(SUBSTITUTE(_xll.MCONCAT(IF((INDIRECT(ster!$D$14)&lt;&gt;"")*IFERROR(NOT(INDIRECT(AI582)),FALSE),IF(ISERROR(MATCH(INDIRECT(Q582),INDIRECT(K582),0)),IFERROR(IF(INDIRECT(Q582)&lt;&gt;"",INDIRECT(ster!$D$14)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DC582" s="14" t="str">
        <f ca="1">SUBSTITUTE(SUBSTITUTE(SUBSTITUTE(SUBSTITUTE(_xll.MCONCAT(DG582:DS582,"■"),"■■","■"),"■■","■"),"■■","■"),"■■","■")</f>
        <v>■</v>
      </c>
      <c r="DD582" s="14" t="str">
        <f t="shared" ref="DD582" ca="1" si="11342">IF(MID(DC582,1,1)="■",MID(DC582,2,LEN(DC582)),DC582)</f>
        <v/>
      </c>
      <c r="DE582" s="14" t="str">
        <f t="shared" ref="DE582" ca="1" si="11343">IF(DD582&lt;&gt;"",IF(MID(DD582,LEN(DD582),1)="■",MID(DD582,1,LEN(DD582)-1),DD582),"")</f>
        <v/>
      </c>
      <c r="DF582" s="14" t="str">
        <f t="shared" ref="DF582" ca="1" si="11344">IFERROR(IF(DE582&lt;&gt;"",SUBSTITUTE(DE582,"■",". "),""),"##INTERNAL_ERROR")</f>
        <v/>
      </c>
      <c r="DG582" s="14" t="str">
        <f t="shared" ref="DG582" ca="1" si="11345">IF(CN582&lt;&gt;0,"Variable name don't comply with the naming convention","")</f>
        <v/>
      </c>
      <c r="DH582" s="14" t="str">
        <f t="shared" ref="DH582" ca="1" si="11346">IF(CO582&lt;&gt;"","Duplicated name. " &amp; IF(ISERROR(FIND(" ",CO582)),"Duplicate have index " &amp; CO582, "Duplicates have indices: "&amp;SUBSTITUTE(CO582," ",", ")),"")</f>
        <v/>
      </c>
      <c r="DI582" s="14" t="str">
        <f t="shared" ref="DI582" ca="1" si="11347">IF(CP582&lt;&gt;"","Variable label exceed length 150","")</f>
        <v/>
      </c>
      <c r="DJ582" s="14" t="str">
        <f t="shared" ref="DJ582" ca="1" si="11348">IF(CQ582&lt;&gt;"","Duplicated variable label. " &amp; IF(ISERROR(FIND(" ",CQ582)),"Duplicate have index " &amp; CQ582, "Duplicates have indices: "&amp;SUBSTITUTE(CQ582," ",", ")),"")</f>
        <v/>
      </c>
      <c r="DK582" s="14" t="str">
        <f t="shared" ref="DK582" ca="1" si="11349">IF(CR582&lt;&gt;"","The following cases have values below declared theorethical min: " &amp;SUBSTITUTE(CR582," ",", "),"")</f>
        <v/>
      </c>
      <c r="DL582" s="14" t="str">
        <f t="shared" ref="DL582" ca="1" si="11350">IF(CS582&lt;&gt;"","The following cases have values above declared theorethical max: " &amp;SUBSTITUTE(CS582," ",", "),"")</f>
        <v/>
      </c>
      <c r="DM582" s="14" t="str">
        <f t="shared" ref="DM582" ca="1" si="11351">IF(CT582&lt;&gt;"","There are some cases with values not explicitly declared in the labels dictionary: " &amp;SUBSTITUTE(CT582," ",", "),"")</f>
        <v/>
      </c>
      <c r="DN582" s="14" t="str">
        <f t="array" aca="1" ref="DN582" ca="1">IF(CU582&lt;&gt;"","There are errors in the entered values in the following cases: " &amp;SUBSTITUTE(CU582," ",", "),"")</f>
        <v/>
      </c>
      <c r="DO582" s="14" t="str">
        <f t="shared" ref="DO582" ca="1" si="11352">IF(CV582&lt;&gt;"","The following records are missing in this required field: " &amp;SUBSTITUTE(CV582," ",", "),"")</f>
        <v/>
      </c>
      <c r="DP582" s="14" t="str">
        <f t="shared" ref="DP582" ca="1" si="11353">IF(CW582&lt;&gt;"","The following cases have non-integer values: " &amp;SUBSTITUTE(CW582," ",", "),"")</f>
        <v/>
      </c>
      <c r="DQ582" s="14" t="str">
        <f t="shared" ref="DQ582" ca="1" si="11354">IF(CX582&lt;&gt;"","The following cases are non-numeric: " &amp;SUBSTITUTE(CX582," ",", "),"")</f>
        <v/>
      </c>
      <c r="DR582" s="14" t="str">
        <f t="shared" ref="DR582" ca="1" si="11355">IF(CY582&lt;&gt;"","In the following cases " &amp; P582 &amp; " " &amp; LOWER(MID(AG582,1,1)) &amp; MID(AG582,2,LEN(AG582)) &amp; ": " &amp;SUBSTITUTE(CY582," ",", "),"")</f>
        <v/>
      </c>
      <c r="DS582" s="14" t="str">
        <f t="shared" ref="DS582" ca="1" si="11356">IF(CZ582&lt;&gt;"","In the following cases " &amp; P582 &amp; " " &amp; LOWER(MID(AJ582,1,1)) &amp; MID(AJ582,2,LEN(AJ582)) &amp; ": " &amp;SUBSTITUTE(CZ582," ",", "),"")</f>
        <v/>
      </c>
      <c r="DZ582" s="14" t="b">
        <f t="shared" ref="DZ582" ca="1" si="11357">OR(ED582&lt;&gt;"",EF582&lt;&gt;"",EG582&lt;&gt;"")</f>
        <v>0</v>
      </c>
      <c r="EA582" s="14" t="str">
        <f t="shared" ref="EA582" ca="1" si="11358">IF(EB582&lt;&gt;"",G582 &amp; " (" &amp; F582 &amp; ")","")</f>
        <v/>
      </c>
      <c r="EB582" s="14" t="str">
        <f t="shared" ref="EB582" ca="1" si="11359">IF(EE582&lt;&gt;"",EE582&amp;IF(ED582&lt;&gt;""," and "&amp;ED582,""),UPPER(MID(ED582,1,1)&amp;MID(ED582,2,LEN(ED582))))&amp; IF(OR(EF582&lt;&gt;"",EG582&lt;&gt;"")," and "&amp;IF(EF582&lt;&gt;"",LOWER(MID(EF582,1,1) &amp; MID(EF582,2,LEN(EF582))),"")&amp; IF(AND(EF582 &lt;&gt;"",EG582&lt;&gt;"")," and ","") &amp; IF(EG582&lt;&gt;"",LOWER(MID(EG582,1,1) &amp; MID(EG582,2,LEN(EG582))),""),"") &amp; IF(OR(EE582&lt;&gt;"",ED582&lt;&gt;"",EF582&lt;&gt;"",EG582&lt;&gt;""), ". ","")</f>
        <v/>
      </c>
      <c r="EC582" s="14" t="str">
        <f t="shared" ref="EC582" ca="1" si="11360">IF(EB582&lt;&gt;"",G582 &amp; " (" &amp; F582 &amp; "): " &amp; EB582,"")</f>
        <v/>
      </c>
      <c r="ED582" s="14" t="str">
        <f t="shared" ref="ED582" ca="1" si="11361">IF(H582,IF(W582&gt;0,IF(AND(AO582&lt;&gt;"",AP582&lt;&gt;""),"each value must be between " &amp; IF( AV582,IFERROR(TEXT(AO582,"rrrr-mm-dd") &amp;" (" &amp; AO582 &amp;")",AO582),AO582) &amp; " and " &amp; IF( AV582,IFERROR(TEXT(AP582,"rrrr-mm-dd") &amp;" (" &amp; AP582 &amp;")",AP582),AP582),IF(AO582&lt;&gt;"","each value must be above " &amp; IF( AV582,IFERROR(TEXT(AO582,"rrrr-mm-dd") &amp;" (" &amp; AO582 &amp;")",AO582),AO582), IF(AP582&lt;&gt;"","each value must be below " &amp; IF( AV582,IFERROR(TEXT(AP582,"rrrr-mm-dd") &amp;" (" &amp; AP582 &amp;")",AP582),AP582),""))),""),"")</f>
        <v/>
      </c>
      <c r="EE582" s="14" t="str">
        <f t="shared" ref="EE582" ca="1" si="11362">IF(H582,IF(OR(AQ582,AU582,AV582,AS582,AR582),
   "Values must be" &amp;
   IF(AR582," limited to predefinied list", IF(AQ582, " integers",IF(OR(AU582,AV582)," numeric",""))) &amp;
   IF(AS582,IF(OR(AR582,AQ582,AU582,AV582), " and ","") &amp; "non-missing",""),
""),"")</f>
        <v/>
      </c>
      <c r="EF582" s="14" t="str">
        <f t="shared" ref="EF582" ca="1" si="11363">IF($H582,AG582,"")</f>
        <v/>
      </c>
      <c r="EG582" s="14" t="str">
        <f t="shared" ref="EG582" ca="1" si="11364">IF($H582,AJ582,"")</f>
        <v/>
      </c>
      <c r="EM582" s="14" t="b">
        <f t="shared" ref="EM582" ca="1" si="11365">OR(EC582&lt;&gt;"",DF582&lt;&gt;"")</f>
        <v>0</v>
      </c>
      <c r="EN582" s="14" t="str">
        <f t="shared" ref="EN582" ca="1" si="11366">IF(EM582,C582,"")</f>
        <v/>
      </c>
      <c r="EO582" s="14" t="str">
        <f t="shared" ref="EO582" ca="1" si="11367">IF(EM582,F582,"")</f>
        <v/>
      </c>
      <c r="EP582" s="14" t="str">
        <f t="shared" ref="EP582" ca="1" si="11368">EC582</f>
        <v/>
      </c>
      <c r="EQ582" s="14" t="str">
        <f t="shared" ref="EQ582" ca="1" si="11369">DF582</f>
        <v/>
      </c>
    </row>
    <row r="583" spans="2:147" s="14" customFormat="1">
      <c r="B583" s="14" t="str">
        <f t="shared" ref="B583" ca="1" si="11370">DF583</f>
        <v/>
      </c>
      <c r="C583" s="14">
        <f t="shared" ref="C583" ca="1" si="11371">IF(OFFSET(B583,-1,COLUMN(VariableExists)-2),OFFSET(B583,-1,1)+1,OFFSET(B583,-1,1))</f>
        <v>551</v>
      </c>
      <c r="D583" s="14">
        <f t="shared" ref="D583" si="11372">ROW(A583)-2</f>
        <v>581</v>
      </c>
      <c r="E583" s="14" t="str">
        <f t="shared" ref="E583" ca="1" si="11373">IF(OR(G583="",ROW(G583)=2),"",IF(Z583&gt;0,"S",IF(AX583,IF(J583=2,"D","N"),"I")))</f>
        <v>D</v>
      </c>
      <c r="F583" s="14" t="str">
        <f t="shared" ref="F583" ca="1" si="11374">IF(H583,O583,"")</f>
        <v>q_154d_7</v>
      </c>
      <c r="G583" s="14" t="str">
        <f t="shared" ref="G583" ca="1" si="11375">IF(H583,P583,"")</f>
        <v>Did specialist 7 made diagnosis</v>
      </c>
      <c r="H583" s="14" t="b">
        <f t="shared" ref="H583" ca="1" si="11376">IF(INDIRECT(ADDRESS(2,D583+1,,,_sheetname_dataframe))="",FALSE,MID(INDIRECT(ADDRESS(2,D583+1,,,_sheetname_dataframe)),1,1)&lt;&gt;".")</f>
        <v>1</v>
      </c>
      <c r="I583" s="14" t="str">
        <f ca="1">IF($H583,ADDRESS(3,(D583+1)*2-1,4,,"["&amp;wew!$G$7&amp;"]"&amp;_sheetname_labels)&amp;":"&amp;ADDRESS(2+ster!$B$20,(D583+1)*2-1,4),"")</f>
        <v>[DBTemplate.xlsm]labels!ARS3:ARS61</v>
      </c>
      <c r="J583" s="14">
        <f t="array" aca="1" ref="J583" ca="1">IF(H583,MAX(0,MAX(IF(INDIRECT(I583)&lt;&gt;"",ROW(INDIRECT(I583)),""))-2),"")</f>
        <v>2</v>
      </c>
      <c r="K583" s="14" t="str">
        <f ca="1">IF($H583,IF($J583&gt;0,ADDRESS(3,(D583+1)*2-1,4,,"["&amp;wew!$G$7&amp;"]"&amp;_sheetname_labels)&amp;":"&amp;ADDRESS(2+J583,(D583+1)*2-1,4),""),"")</f>
        <v>[DBTemplate.xlsm]labels!ARS3:ARS4</v>
      </c>
      <c r="L583" s="14" t="str">
        <f ca="1">IF($H583,IF($J583&gt;0,ADDRESS(3,(D583+1)*2,4,,"["&amp;wew!$G$7&amp;"]"&amp;_sheetname_labels)&amp;":"&amp;ADDRESS(2+J583,(D583+1)*2,4),""),"")</f>
        <v>[DBTemplate.xlsm]labels!ART3:ART4</v>
      </c>
      <c r="M583" s="14">
        <f t="shared" ref="M583" ca="1" si="11377">IF($H583,IF(J583&gt;0,COUNTA(INDIRECT(K583))-COUNT(INDIRECT(K583)),0),"")</f>
        <v>0</v>
      </c>
      <c r="N583" s="14">
        <f t="shared" ref="N583" ca="1" si="11378">IF(H583,J583-M583,"")</f>
        <v>2</v>
      </c>
      <c r="O583" s="14" t="str">
        <f t="shared" ref="O583" ca="1" si="11379">IF(INDIRECT(ADDRESS(2,D583+1,,,_sheetname_dataframe))="","",INDIRECT(ADDRESS(2,D583+1,,,_sheetname_dataframe)))</f>
        <v>q_154d_7</v>
      </c>
      <c r="P583" s="14" t="str">
        <f t="shared" ref="P583" ca="1" si="11380">IF(H583,IF(INDIRECT(ADDRESS(1,D583+1,,,_sheetname_dataframe))="","",INDIRECT(ADDRESS(1,D583+1,,,_sheetname_dataframe))),"")</f>
        <v>Did specialist 7 made diagnosis</v>
      </c>
      <c r="Q583" s="14" t="str">
        <f ca="1">IF($BP583,ADDRESS(3,D583+1,4,,"["&amp;wew!$G$7&amp;"]"&amp;_sheetname_dataframe)&amp;":"&amp;ADDRESS(2+ster!$C$14,D583+1,4),"")</f>
        <v>[DBTemplate.xlsm]data_frame!VJ3:VJ3</v>
      </c>
      <c r="R583" s="14" t="str">
        <f>IF($BP583,IF(MID(_xll.FORMULATEXT(INDEX(INDIRECT(Q583),1)),1,1)="=", _xll.FORMULATEXT(INDEX(INDIRECT(Q583),1),2,TRUE),""),"")</f>
        <v/>
      </c>
      <c r="S583" s="14">
        <f t="array" aca="1" ref="S583" ca="1">IF(H583,SUM(IF((IFERROR(INDIRECT(Q583)&lt;&gt;"",FALSE))*(INDIRECT(ster!$D$14)&lt;&gt;""),1,0)),"")</f>
        <v>0</v>
      </c>
      <c r="T583" s="14">
        <f t="array" aca="1" ref="T583" ca="1">IF(H583,IF(M583&gt;0,SUM(IFERROR(1*(MATCH(INDIRECT(Q583),INDIRECT(K583),0)&gt;0),0)*(INDIRECT(ster!$D$14)&lt;&gt;"")*NOT(ISNUMBER(INDIRECT(Q583)))),0),"")</f>
        <v>0</v>
      </c>
      <c r="U583" s="14">
        <f t="array" aca="1" ref="U583" ca="1">IF(H583,SUM((IFERROR(INDIRECT(Q583)="",FALSE))*(INDIRECT(ster!$D$14)&lt;&gt;"")),"")</f>
        <v>1</v>
      </c>
      <c r="V583" s="14">
        <f t="array" aca="1" ref="V583" ca="1">IF(H583,SUM((IFERROR(INDIRECT(Q583)="#ąś",TRUE))*(INDIRECT(ster!$D$14)&lt;&gt;"")),"")</f>
        <v>0</v>
      </c>
      <c r="W583" s="14">
        <f t="array" aca="1" ref="W583" ca="1">IF(H583,SUM(ISNUMBER(INDIRECT(Q583))*(INDIRECT(ster!$D$14)&lt;&gt;"")),"")</f>
        <v>0</v>
      </c>
      <c r="X583" s="14" t="str">
        <f t="array" aca="1" ref="X583" ca="1">IF(AND(H583,W583&gt;0),IF(wew!$B$3,MIN(IF((INDIRECT(ster!$D$14)&lt;&gt;"")*IFERROR(INDIRECT($Q583)&lt;&gt;"",FALSE),IFERROR(INDIRECT($Q583),"X"),"X")),"&lt;włącz podświetlanie wartości&gt;"),"—")</f>
        <v>—</v>
      </c>
      <c r="Y583" s="14" t="str">
        <f t="array" aca="1" ref="Y583" ca="1">IF(AND(H583,W583&gt;0),IF(wew!$B$3,MAX(IF((INDIRECT(ster!$D$14)&lt;&gt;"")*IFERROR(INDIRECT($Q583)&lt;&gt;"",FALSE),IFERROR(INDIRECT($Q583),"X"),"X")),"&lt;włącz podświetlanie wartości&gt;"),"—")</f>
        <v>—</v>
      </c>
      <c r="Z583" s="14">
        <f t="shared" ref="Z583" ca="1" si="11381">IF(H583,S583-T583-W583,"")</f>
        <v>0</v>
      </c>
      <c r="AA583" s="12" t="str">
        <f t="shared" ref="AA583" ca="1" si="11382">IF(H583,IF(S583&gt;0,W583/(S583),"—"),"")</f>
        <v>—</v>
      </c>
      <c r="AB583" s="17">
        <f t="array" aca="1" ref="AB583" ca="1">IF(H583,IF(W583&gt;0,SUM((INDIRECT(ster!$D$14)&lt;&gt;"")*IFERROR((INDIRECT(Q583)&lt;&gt;"")*(INDIRECT(Q583)=INT(INDIRECT(Q583))),0)),0),"")</f>
        <v>0</v>
      </c>
      <c r="AC583" s="17">
        <f t="array" aca="1" ref="AC583" ca="1">IF(H583,W583-AB583,"")</f>
        <v>0</v>
      </c>
      <c r="AD583" s="17">
        <f t="shared" ref="AD583" ca="1" si="11383">IF($H583,IF(AC583&lt;&gt;"",IF(AC583=0,1,IF(AC583/W583&lt;0.15,2,3)),0),"")</f>
        <v>1</v>
      </c>
      <c r="AE583" s="17" t="b">
        <f t="shared" ref="AE583" ca="1" si="11384">IF(H583,OFFSET(O583,1,0)=".validation",FALSE)</f>
        <v>0</v>
      </c>
      <c r="AF583" s="17" t="str">
        <f ca="1">IF(AE583,IF($H583,ADDRESS(3,D583+2,4,,"["&amp;wew!$G$7&amp;"]"&amp;_sheetname_dataframe)&amp;":"&amp;ADDRESS(2+ster!$C$14,D583+2,4),""),"")</f>
        <v/>
      </c>
      <c r="AG583" s="17" t="str">
        <f t="shared" ref="AG583" ca="1" si="11385">IF(AE583,IF($H583,IF(INDIRECT(ADDRESS(1,D583+2,,,_sheetname_dataframe))="","",INDIRECT(ADDRESS(1,D583+2,,,_sheetname_dataframe))),""),"")</f>
        <v/>
      </c>
      <c r="AH583" s="17" t="b">
        <f t="shared" ref="AH583" ca="1" si="11386">IF(H583,AND(AE583,OFFSET(O583,2,0)=".validation"),FALSE)</f>
        <v>0</v>
      </c>
      <c r="AI583" s="17" t="str">
        <f ca="1">IF(AH583,IF($H583,ADDRESS(3,D583+3,4,,"["&amp;wew!$G$7&amp;"]"&amp;_sheetname_dataframe)&amp;":"&amp;ADDRESS(2+ster!$C$14,D583+3,4),""),"")</f>
        <v/>
      </c>
      <c r="AJ583" s="17" t="str">
        <f t="shared" ref="AJ583" ca="1" si="11387">IF(AH583,IF($H583,IF(INDIRECT(ADDRESS(1,D583+3,,,_sheetname_dataframe))="","",INDIRECT(ADDRESS(1,D583+3,,,_sheetname_dataframe))),""),"")</f>
        <v/>
      </c>
      <c r="AK583" s="17" t="b">
        <f t="shared" ref="AK583" ca="1" si="11388">IF(H583,OR(AQ583,AD583=2),"")</f>
        <v>0</v>
      </c>
      <c r="AL583" s="17" t="b">
        <f t="shared" ref="AL583" ca="1" si="11389">IF($H583,IF(BV583&lt;&gt;"",IF(OR(BM583="F",BM583="L",BM583="I",BM583="D"),BV583&lt;&gt;0)),"")</f>
        <v>0</v>
      </c>
      <c r="AM583" s="17" t="b">
        <f t="shared" ref="AM583" ca="1" si="11390">IF($H583,AND(NOT(AL583),OR(IF(BW583&lt;&gt;"",IF(OR(BM583="F",BM583="L"),BW583&lt;&gt;0)),BM583="I",BM583="N",BM583="D")),"")</f>
        <v>0</v>
      </c>
      <c r="AN583" s="17">
        <f t="shared" ref="AN583" ca="1" si="11391">IF(COUNTA(INDIRECT(Q583))=0,0, IF(AND(AO583&lt;&gt;"",X583&lt;AO583),1,IF(AND(AP583&lt;&gt;"",Y583&gt;AP583),1,IF(AND(AQ583,AC583&gt;0),2,0))))</f>
        <v>0</v>
      </c>
      <c r="AO583" s="24" t="str">
        <f t="shared" ref="AO583" ca="1" si="11392">IF($H583,IF(BY583&lt;&gt;"",IF(ISNUMBER(BY583),BY583,""),""),"")</f>
        <v/>
      </c>
      <c r="AP583" s="24" t="str">
        <f t="shared" ref="AP583" ca="1" si="11393">IF($H583,IF(BZ583&lt;&gt;"",IF(ISNUMBER(BZ583),BZ583,""),""),"")</f>
        <v/>
      </c>
      <c r="AQ583" s="17" t="b">
        <f t="shared" ref="AQ583" ca="1" si="11394">IF(H583,IF(CA583&lt;&gt;"",CA583&lt;&gt;0,FALSE),"")</f>
        <v>0</v>
      </c>
      <c r="AR583" s="17" t="b">
        <f t="shared" ref="AR583" ca="1" si="11395">IF(H583,IF(N583&gt;0,IF(BQ583&lt;&gt;"",BQ583&lt;&gt;0,FALSE),FALSE),"")</f>
        <v>0</v>
      </c>
      <c r="AS583" s="17" t="b">
        <f t="shared" ref="AS583" ca="1" si="11396">IF(H583,IF(BR583&lt;&gt;"",BR583&lt;&gt;0,FALSE),"")</f>
        <v>0</v>
      </c>
      <c r="AT583" s="17" t="b">
        <f t="shared" ref="AT583" ca="1" si="11397">IF(H583,IF(N583&gt;0,FALSE,IF(BU583&lt;&gt;"",MATCH(BU583,DataType,0)=1,FALSE)),"")</f>
        <v>0</v>
      </c>
      <c r="AU583" s="17" t="b">
        <f t="shared" ref="AU583" ca="1" si="11398">IF(H583,IF(N583&gt;0,TRUE,IF(BU583&lt;&gt;"",MATCH(BU583,DataType,0)=2,FALSE)),"")</f>
        <v>1</v>
      </c>
      <c r="AV583" s="17" t="b">
        <f t="shared" ref="AV583" ca="1" si="11399">IF(H583,IF(N583&gt;0,FALSE,IF(BU583&lt;&gt;"",MATCH(BU583,DataType,0)=3,FALSE)),"")</f>
        <v>0</v>
      </c>
      <c r="AW583" s="17" t="b">
        <f t="shared" ref="AW583" ca="1" si="11400">IF(H583,IF(W583&gt;0,Z583=0,FALSE),"")</f>
        <v>0</v>
      </c>
      <c r="AX583" s="14" t="b">
        <f t="array" aca="1" ref="AX583" ca="1">IF(H583,N583&gt;0,"")</f>
        <v>1</v>
      </c>
      <c r="AY583" s="17" t="str">
        <f t="shared" ref="AY583" ca="1" si="11401">IF(H583,IF(N583&gt;0,ADDRESS(ROW(VariablesOrigin)+1,COLUMN(VariablesOrigin)+1,4) &amp; ":" &amp; ADDRESS(ROW(VariablesOrigin)+N583,COLUMN(VariablesOrigin)+1,4),""),"")</f>
        <v>C3:C4</v>
      </c>
      <c r="AZ583" s="17" t="b">
        <f t="array" aca="1" ref="AZ583" ca="1">IF(AY583&lt;&gt;"",SUM(1*ISERROR(MATCH(INDIRECT(AY583),INDIRECT(K583),0)))=0,"")</f>
        <v>1</v>
      </c>
      <c r="BA583" s="17" t="b">
        <f t="shared" ref="BA583" ca="1" si="11402">IF(H583,BU583="",FALSE)</f>
        <v>1</v>
      </c>
      <c r="BB583" s="17" t="b">
        <v>0</v>
      </c>
      <c r="BC583" s="17" t="b">
        <f t="shared" ref="BC583" ca="1" si="11403">IF(BA583,IF(N583&gt;0,AND(AZ583,Z583=0),FALSE),"")</f>
        <v>1</v>
      </c>
      <c r="BD583" s="17" t="b">
        <f t="shared" ref="BD583" ca="1" si="11404">IF(BA583,IF(N583&gt;0,AND(NOT(AZ583),Z583=0),FALSE),"")</f>
        <v>0</v>
      </c>
      <c r="BE583" s="17" t="b">
        <f t="shared" ref="BE583" ca="1" si="11405">IF(BA583,IF(AND(AW583,NOT(BB583),NOT(BC583),NOT(BD583)),AND(Z583=0,AC583=0),FALSE),"")</f>
        <v>0</v>
      </c>
      <c r="BF583" s="17" t="b">
        <f t="shared" ref="BF583" ca="1" si="11406">IF(BA583,IF(AND(AW583,NOT(BB583),NOT(BC583),NOT(BD583)),AND(Z583=0,OR(AC583&gt;0)),FALSE),"")</f>
        <v>0</v>
      </c>
      <c r="BG583" s="17" t="b">
        <f t="shared" ref="BG583" ca="1" si="11407">IF(BA583,IF(OR(BB583:BF583),FALSE,IF(Z583=0,FALSE,Z583&gt;0)),"")</f>
        <v>0</v>
      </c>
      <c r="BH583" s="17" t="b">
        <f t="shared" ref="BH583" ca="1" si="11408">IF(BA583,COUNTIF(BB583:BG583,TRUE)=1,"")</f>
        <v>1</v>
      </c>
      <c r="BI583" s="17">
        <f t="shared" ref="BI583" ca="1" si="11409">IF(BA583,IFERROR(MATCH(TRUE,BB583:BG583,0),7),"")</f>
        <v>2</v>
      </c>
      <c r="BJ583" s="17" t="b">
        <f t="shared" ref="BJ583" ca="1" si="11410">DF583&lt;&gt;""</f>
        <v>0</v>
      </c>
      <c r="BK583" s="17" t="str">
        <f t="shared" ref="BK583" ca="1" si="11411">IF(H583,IF(AND(NOT(BA583),AU583),AC583=0,""),"")</f>
        <v/>
      </c>
      <c r="BL583" s="17" t="str">
        <f t="shared" ref="BL583" ca="1" si="11412">IF(H583,IF(AND(NOT(BA583),AU583),AC583&gt;0,""),"")</f>
        <v/>
      </c>
      <c r="BM583" s="17" t="str">
        <f t="shared" ref="BM583" ca="1" si="11413">IF(H583,IF(BA583,CHOOSE(BI583,"0","F","L","I","N",IF(AA583&gt;0.5,"N","S"),"0"),CHOOSE(MATCH(BU583,DataType,0),"S",IF(BK583,"I","N"),"D"  )),"")</f>
        <v>F</v>
      </c>
      <c r="BN583" s="17" t="str">
        <f t="shared" ref="BN583" ca="1" si="11414">IF(H583,IF(BJ583,"E",IF(BA583,CHOOSE(BI583,"0","F","L","I","N","S","0"),CHOOSE(MATCH(BU583,DataType,0),"S",IF(BK583,"I","N"),"D"  ))),"")</f>
        <v>F</v>
      </c>
      <c r="BO583" s="17" t="str">
        <f t="shared" ref="BO583" ca="1" si="11415">IF($H583,IF(BM583="0","",IF(AND(AR583,N583=2),"D",IF(BM583="S","N",IF(AL583,"O",IF(AM583,"I","N"))))),"")</f>
        <v>N</v>
      </c>
      <c r="BP583" s="14" t="b">
        <f t="shared" ref="BP583" ca="1" si="11416">INDIRECT(ADDRESS(2,ROW(A583)-1,,,_sheetname_dataframe))&lt;&gt;""</f>
        <v>1</v>
      </c>
      <c r="BQ583" s="35"/>
      <c r="BX583" s="16"/>
      <c r="BY583" s="16"/>
      <c r="BZ583" s="16"/>
      <c r="CA583" s="16"/>
      <c r="CB583" s="16"/>
      <c r="CC583" s="16"/>
      <c r="CD583" s="16"/>
      <c r="CE583" s="16"/>
      <c r="CF583" s="16"/>
      <c r="CN583" s="14">
        <f ca="1">IF(H583,IFERROR(IsVariableNameLegal(O583),0),0)</f>
        <v>0</v>
      </c>
      <c r="CO583" s="14" t="str">
        <f t="array" aca="1" ref="CO583" ca="1">IF(H583,IF(COUNTIF(INDIRECT(wew!$C$13),O583)&gt;1,TRIM(SUBSTITUTE(_xll.MCONCAT(IF((INDIRECT(wew!$C$13)=O583)*(COLUMN(INDIRECT(wew!$C$13))&lt;&gt;D583+1),-1+COLUMN(INDIRECT(wew!$C$13)),"")," "),"  "," ")),""),"")</f>
        <v/>
      </c>
      <c r="CP583" s="14" t="str">
        <f t="array" aca="1" ref="CP583" ca="1">IF(P583&lt;&gt;"",IF(LEN(P583)&gt;150,1,""),"")</f>
        <v/>
      </c>
      <c r="CQ583" s="14" t="str">
        <f t="array" aca="1" ref="CQ583" ca="1">IF(AND(H583,NOT(ster!$J$3)),IF(COUNTIF(INDIRECT(wew!$C$15),P583)&gt;1,TRIM(SUBSTITUTE(_xll.MCONCAT(IF((INDIRECT(wew!$C$15)=P583)*(COLUMN(INDIRECT(wew!$C$15))&lt;&gt;D583+1),-1+COLUMN(INDIRECT(wew!$C$15)),"")," "),"  "," ")),""),"")</f>
        <v/>
      </c>
      <c r="CR583" s="14" t="str">
        <f t="array" aca="1" ref="CR583" ca="1">IF(H583,IF(AND(W583&gt;0,AO583&lt;&gt;""),TRIM(SUBSTITUTE(_xll.MCONCAT(IFERROR(IF(ISNUMBER(INDIRECT(Q583)),IF((INDIRECT(ster!$D$14)&lt;&gt;"")*(INDIRECT(Q583)&lt;AO583),INDIRECT(ster!$D$14) &amp; ": " &amp;  SUBSTITUTE(IF( AV583,IFERROR(TEXT(INDIRECT(Q583),"rrrr-mm-dd") &amp;" (" &amp; INDIRECT(Q583) &amp;")",INDIRECT(Q583)),INDIRECT(Q583))," "," "),""),""),"")," "),"  "," ")),""),"")</f>
        <v/>
      </c>
      <c r="CS583" s="14" t="str">
        <f t="array" aca="1" ref="CS583" ca="1">IF(H583,IF(AND(W583&gt;0,AP583&lt;&gt;""),TRIM(SUBSTITUTE(_xll.MCONCAT(IFERROR(IF(ISNUMBER(INDIRECT(Q583)),IF((INDIRECT(ster!$D$14)&lt;&gt;"")*(INDIRECT(Q583)&gt;AP583),INDIRECT(ster!$D$14) &amp; ": " &amp;  SUBSTITUTE(IF( AV583,IFERROR(TEXT(INDIRECT(Q583),"rrrr-mm-dd")&amp;" (" &amp; INDIRECT(Q583) &amp;")",INDIRECT(Q583)),INDIRECT(Q583))," "," "),""),""),"")," "),"  "," ")),""),"")</f>
        <v/>
      </c>
      <c r="CT583" s="14" t="str">
        <f t="array" aca="1" ref="CT583" ca="1">IF(H583,IF(AND(N583&gt;0,AR583),TRIM(SUBSTITUTE(_xll.MCONCAT(IFERROR(IF(ISNUMBER(INDIRECT(Q583)),IF((INDIRECT(ster!$D$14)&lt;&gt;"")*(IFERROR(0*(MATCH(INDIRECT(Q583),INDIRECT(K583),0)&gt;0),1)),INDIRECT(ster!$D$14) &amp; ": " &amp;  SUBSTITUTE(IF( AV583,IFERROR(TEXT(INDIRECT(Q583),"rrrr-mm-dd")&amp;" (" &amp; INDIRECT(Q583) &amp;")",INDIRECT(Q583)),INDIRECT(Q583))," "," "),""),""),"")," "),"  "," ")),""),"")</f>
        <v/>
      </c>
      <c r="CU583" s="14" t="str">
        <f t="array" aca="1" ref="CU583" ca="1">IF(H583,IF(AND(V583&gt;0),TRIM(SUBSTITUTE(_xll.MCONCAT(IF((INDIRECT(ster!$D$14)&lt;&gt;"")*(IFERROR(0*(INDIRECT(Q583)&lt;&gt;""),1)),INDIRECT(ster!$D$14),"")," "),"  "," ")),""),"")</f>
        <v/>
      </c>
      <c r="CV583" s="14" t="str">
        <f t="array" aca="1" ref="CV583" ca="1">IF(H583,IF(AS583,
TRIM(SUBSTITUTE(_xll.MCONCAT(IF(
   (INDIRECT(ster!$D$14)&lt;&gt;"")*
   ((INDIRECT(Q583)="")+
      NOT(ISNUMBER(INDIRECT(Q583)))*
      NOT(ISERROR(MATCH(INDIRECT(Q583),INDIRECT(K583),0)))
    ),
      INDIRECT(ster!$D$14),
   "")," "),"  "," ")),
""),"")</f>
        <v/>
      </c>
      <c r="CW583" s="14" t="str">
        <f t="array" aca="1" ref="CW583" ca="1">IF(H583,IF(AND(AQ583),TRIM(SUBSTITUTE(_xll.MCONCAT(IFERROR(IF(ISNUMBER(INDIRECT(Q583)),IF((INDIRECT(ster!$D$14)&lt;&gt;"")*(INDIRECT(Q583)&lt;&gt;INT(INDIRECT(Q583))),INDIRECT(ster!$D$14) &amp; ": " &amp; INDIRECT(Q583),""),""),"")," "),"  "," ")),""),"")</f>
        <v/>
      </c>
      <c r="CX583" s="14" t="str">
        <f t="array" aca="1" ref="CX583" ca="1">IF(H583,IF(OR(AU583,AV583),TRIM(SUBSTITUTE(_xll.MCONCAT(IF((INDIRECT(ster!$D$14)&lt;&gt;"")*NOT(ISNUMBER(INDIRECT(Q583))),IF(ISERROR(MATCH(INDIRECT(Q583),INDIRECT(K583),0)),IFERROR(IF(INDIRECT(Q583)&lt;&gt;"",INDIRECT(ster!$D$14) &amp; ": " &amp; SUBSTITUTE(INDIRECT(Q583)," "," "),""),""),""),"")," "),"  "," ")),""),"")</f>
        <v/>
      </c>
      <c r="CY583" s="14" t="str">
        <f t="array" aca="1" ref="CY583" ca="1">IF(H583,IF(AE583,TRIM(SUBSTITUTE(_xll.MCONCAT(IF((INDIRECT(ster!$D$14)&lt;&gt;"")*IFERROR(NOT(INDIRECT(AF583)),FALSE),IF(ISERROR(MATCH(INDIRECT(Q583),INDIRECT(K583),0)),IFERROR(IF(INDIRECT(Q583)&lt;&gt;"",INDIRECT(ster!$D$14)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CZ583" s="14" t="str">
        <f t="array" aca="1" ref="CZ583" ca="1">IF(H583,IF(AH583,TRIM(SUBSTITUTE(_xll.MCONCAT(IF((INDIRECT(ster!$D$14)&lt;&gt;"")*IFERROR(NOT(INDIRECT(AI583)),FALSE),IF(ISERROR(MATCH(INDIRECT(Q583),INDIRECT(K583),0)),IFERROR(IF(INDIRECT(Q583)&lt;&gt;"",INDIRECT(ster!$D$14)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DC583" s="14" t="str">
        <f ca="1">SUBSTITUTE(SUBSTITUTE(SUBSTITUTE(SUBSTITUTE(_xll.MCONCAT(DG583:DS583,"■"),"■■","■"),"■■","■"),"■■","■"),"■■","■")</f>
        <v>■</v>
      </c>
      <c r="DD583" s="14" t="str">
        <f t="shared" ref="DD583" ca="1" si="11417">IF(MID(DC583,1,1)="■",MID(DC583,2,LEN(DC583)),DC583)</f>
        <v/>
      </c>
      <c r="DE583" s="14" t="str">
        <f t="shared" ref="DE583" ca="1" si="11418">IF(DD583&lt;&gt;"",IF(MID(DD583,LEN(DD583),1)="■",MID(DD583,1,LEN(DD583)-1),DD583),"")</f>
        <v/>
      </c>
      <c r="DF583" s="14" t="str">
        <f t="shared" ref="DF583" ca="1" si="11419">IFERROR(IF(DE583&lt;&gt;"",SUBSTITUTE(DE583,"■",". "),""),"##INTERNAL_ERROR")</f>
        <v/>
      </c>
      <c r="DG583" s="14" t="str">
        <f t="shared" ref="DG583" ca="1" si="11420">IF(CN583&lt;&gt;0,"Variable name don't comply with the naming convention","")</f>
        <v/>
      </c>
      <c r="DH583" s="14" t="str">
        <f t="shared" ref="DH583" ca="1" si="11421">IF(CO583&lt;&gt;"","Duplicated name. " &amp; IF(ISERROR(FIND(" ",CO583)),"Duplicate have index " &amp; CO583, "Duplicates have indices: "&amp;SUBSTITUTE(CO583," ",", ")),"")</f>
        <v/>
      </c>
      <c r="DI583" s="14" t="str">
        <f t="shared" ref="DI583" ca="1" si="11422">IF(CP583&lt;&gt;"","Variable label exceed length 150","")</f>
        <v/>
      </c>
      <c r="DJ583" s="14" t="str">
        <f t="shared" ref="DJ583" ca="1" si="11423">IF(CQ583&lt;&gt;"","Duplicated variable label. " &amp; IF(ISERROR(FIND(" ",CQ583)),"Duplicate have index " &amp; CQ583, "Duplicates have indices: "&amp;SUBSTITUTE(CQ583," ",", ")),"")</f>
        <v/>
      </c>
      <c r="DK583" s="14" t="str">
        <f t="shared" ref="DK583" ca="1" si="11424">IF(CR583&lt;&gt;"","The following cases have values below declared theorethical min: " &amp;SUBSTITUTE(CR583," ",", "),"")</f>
        <v/>
      </c>
      <c r="DL583" s="14" t="str">
        <f t="shared" ref="DL583" ca="1" si="11425">IF(CS583&lt;&gt;"","The following cases have values above declared theorethical max: " &amp;SUBSTITUTE(CS583," ",", "),"")</f>
        <v/>
      </c>
      <c r="DM583" s="14" t="str">
        <f t="shared" ref="DM583" ca="1" si="11426">IF(CT583&lt;&gt;"","There are some cases with values not explicitly declared in the labels dictionary: " &amp;SUBSTITUTE(CT583," ",", "),"")</f>
        <v/>
      </c>
      <c r="DN583" s="14" t="str">
        <f t="array" aca="1" ref="DN583" ca="1">IF(CU583&lt;&gt;"","There are errors in the entered values in the following cases: " &amp;SUBSTITUTE(CU583," ",", "),"")</f>
        <v/>
      </c>
      <c r="DO583" s="14" t="str">
        <f t="shared" ref="DO583" ca="1" si="11427">IF(CV583&lt;&gt;"","The following records are missing in this required field: " &amp;SUBSTITUTE(CV583," ",", "),"")</f>
        <v/>
      </c>
      <c r="DP583" s="14" t="str">
        <f t="shared" ref="DP583" ca="1" si="11428">IF(CW583&lt;&gt;"","The following cases have non-integer values: " &amp;SUBSTITUTE(CW583," ",", "),"")</f>
        <v/>
      </c>
      <c r="DQ583" s="14" t="str">
        <f t="shared" ref="DQ583" ca="1" si="11429">IF(CX583&lt;&gt;"","The following cases are non-numeric: " &amp;SUBSTITUTE(CX583," ",", "),"")</f>
        <v/>
      </c>
      <c r="DR583" s="14" t="str">
        <f t="shared" ref="DR583" ca="1" si="11430">IF(CY583&lt;&gt;"","In the following cases " &amp; P583 &amp; " " &amp; LOWER(MID(AG583,1,1)) &amp; MID(AG583,2,LEN(AG583)) &amp; ": " &amp;SUBSTITUTE(CY583," ",", "),"")</f>
        <v/>
      </c>
      <c r="DS583" s="14" t="str">
        <f t="shared" ref="DS583" ca="1" si="11431">IF(CZ583&lt;&gt;"","In the following cases " &amp; P583 &amp; " " &amp; LOWER(MID(AJ583,1,1)) &amp; MID(AJ583,2,LEN(AJ583)) &amp; ": " &amp;SUBSTITUTE(CZ583," ",", "),"")</f>
        <v/>
      </c>
      <c r="DZ583" s="14" t="b">
        <f t="shared" ref="DZ583" ca="1" si="11432">OR(ED583&lt;&gt;"",EF583&lt;&gt;"",EG583&lt;&gt;"")</f>
        <v>0</v>
      </c>
      <c r="EA583" s="14" t="str">
        <f t="shared" ref="EA583" ca="1" si="11433">IF(EB583&lt;&gt;"",G583 &amp; " (" &amp; F583 &amp; ")","")</f>
        <v>Did specialist 7 made diagnosis (q_154d_7)</v>
      </c>
      <c r="EB583" s="14" t="str">
        <f t="shared" ref="EB583" ca="1" si="11434">IF(EE583&lt;&gt;"",EE583&amp;IF(ED583&lt;&gt;""," and "&amp;ED583,""),UPPER(MID(ED583,1,1)&amp;MID(ED583,2,LEN(ED583))))&amp; IF(OR(EF583&lt;&gt;"",EG583&lt;&gt;"")," and "&amp;IF(EF583&lt;&gt;"",LOWER(MID(EF583,1,1) &amp; MID(EF583,2,LEN(EF583))),"")&amp; IF(AND(EF583 &lt;&gt;"",EG583&lt;&gt;"")," and ","") &amp; IF(EG583&lt;&gt;"",LOWER(MID(EG583,1,1) &amp; MID(EG583,2,LEN(EG583))),""),"") &amp; IF(OR(EE583&lt;&gt;"",ED583&lt;&gt;"",EF583&lt;&gt;"",EG583&lt;&gt;""), ". ","")</f>
        <v xml:space="preserve">Values must be numeric. </v>
      </c>
      <c r="EC583" s="14" t="str">
        <f t="shared" ref="EC583" ca="1" si="11435">IF(EB583&lt;&gt;"",G583 &amp; " (" &amp; F583 &amp; "): " &amp; EB583,"")</f>
        <v xml:space="preserve">Did specialist 7 made diagnosis (q_154d_7): Values must be numeric. </v>
      </c>
      <c r="ED583" s="14" t="str">
        <f t="shared" ref="ED583" ca="1" si="11436">IF(H583,IF(W583&gt;0,IF(AND(AO583&lt;&gt;"",AP583&lt;&gt;""),"each value must be between " &amp; IF( AV583,IFERROR(TEXT(AO583,"rrrr-mm-dd") &amp;" (" &amp; AO583 &amp;")",AO583),AO583) &amp; " and " &amp; IF( AV583,IFERROR(TEXT(AP583,"rrrr-mm-dd") &amp;" (" &amp; AP583 &amp;")",AP583),AP583),IF(AO583&lt;&gt;"","each value must be above " &amp; IF( AV583,IFERROR(TEXT(AO583,"rrrr-mm-dd") &amp;" (" &amp; AO583 &amp;")",AO583),AO583), IF(AP583&lt;&gt;"","each value must be below " &amp; IF( AV583,IFERROR(TEXT(AP583,"rrrr-mm-dd") &amp;" (" &amp; AP583 &amp;")",AP583),AP583),""))),""),"")</f>
        <v/>
      </c>
      <c r="EE583" s="14" t="str">
        <f t="shared" ref="EE583" ca="1" si="11437">IF(H583,IF(OR(AQ583,AU583,AV583,AS583,AR583),
   "Values must be" &amp;
   IF(AR583," limited to predefinied list", IF(AQ583, " integers",IF(OR(AU583,AV583)," numeric",""))) &amp;
   IF(AS583,IF(OR(AR583,AQ583,AU583,AV583), " and ","") &amp; "non-missing",""),
""),"")</f>
        <v>Values must be numeric</v>
      </c>
      <c r="EF583" s="14" t="str">
        <f t="shared" ref="EF583" ca="1" si="11438">IF($H583,AG583,"")</f>
        <v/>
      </c>
      <c r="EG583" s="14" t="str">
        <f t="shared" ref="EG583" ca="1" si="11439">IF($H583,AJ583,"")</f>
        <v/>
      </c>
      <c r="EM583" s="14" t="b">
        <f t="shared" ref="EM583" ca="1" si="11440">OR(EC583&lt;&gt;"",DF583&lt;&gt;"")</f>
        <v>1</v>
      </c>
      <c r="EN583" s="14">
        <f t="shared" ref="EN583" ca="1" si="11441">IF(EM583,C583,"")</f>
        <v>551</v>
      </c>
      <c r="EO583" s="14" t="str">
        <f t="shared" ref="EO583" ca="1" si="11442">IF(EM583,F583,"")</f>
        <v>q_154d_7</v>
      </c>
      <c r="EP583" s="14" t="str">
        <f t="shared" ref="EP583" ca="1" si="11443">EC583</f>
        <v xml:space="preserve">Did specialist 7 made diagnosis (q_154d_7): Values must be numeric. </v>
      </c>
      <c r="EQ583" s="14" t="str">
        <f t="shared" ref="EQ583" ca="1" si="11444">DF583</f>
        <v/>
      </c>
    </row>
    <row r="584" spans="2:147" s="14" customFormat="1">
      <c r="B584" s="14" t="str">
        <f t="shared" ca="1" si="9795"/>
        <v/>
      </c>
      <c r="C584" s="14">
        <f t="shared" ca="1" si="9796"/>
        <v>552</v>
      </c>
      <c r="D584" s="14">
        <f t="shared" si="9797"/>
        <v>582</v>
      </c>
      <c r="E584" s="14" t="str">
        <f t="shared" ca="1" si="9798"/>
        <v>I</v>
      </c>
      <c r="F584" s="14" t="str">
        <f t="shared" ca="1" si="9799"/>
        <v>q_155</v>
      </c>
      <c r="G584" s="14" t="str">
        <f t="shared" ca="1" si="9800"/>
        <v>Time gap between first medical observation and diagnosis</v>
      </c>
      <c r="H584" s="14" t="b">
        <f t="shared" ca="1" si="9801"/>
        <v>1</v>
      </c>
      <c r="I584" s="14" t="str">
        <f ca="1">IF($H584,ADDRESS(3,(D584+1)*2-1,4,,"["&amp;wew!$G$7&amp;"]"&amp;_sheetname_labels)&amp;":"&amp;ADDRESS(2+ster!$B$20,(D584+1)*2-1,4),"")</f>
        <v>[DBTemplate.xlsm]labels!ARU3:ARU61</v>
      </c>
      <c r="J584" s="14">
        <f t="array" aca="1" ref="J584" ca="1">IF(H584,MAX(0,MAX(IF(INDIRECT(I584)&lt;&gt;"",ROW(INDIRECT(I584)),""))-2),"")</f>
        <v>2</v>
      </c>
      <c r="K584" s="14" t="str">
        <f ca="1">IF($H584,IF($J584&gt;0,ADDRESS(3,(D584+1)*2-1,4,,"["&amp;wew!$G$7&amp;"]"&amp;_sheetname_labels)&amp;":"&amp;ADDRESS(2+J584,(D584+1)*2-1,4),""),"")</f>
        <v>[DBTemplate.xlsm]labels!ARU3:ARU4</v>
      </c>
      <c r="L584" s="14" t="str">
        <f ca="1">IF($H584,IF($J584&gt;0,ADDRESS(3,(D584+1)*2,4,,"["&amp;wew!$G$7&amp;"]"&amp;_sheetname_labels)&amp;":"&amp;ADDRESS(2+J584,(D584+1)*2,4),""),"")</f>
        <v>[DBTemplate.xlsm]labels!ARV3:ARV4</v>
      </c>
      <c r="M584" s="14">
        <f t="shared" ca="1" si="9802"/>
        <v>2</v>
      </c>
      <c r="N584" s="14">
        <f t="shared" ca="1" si="9803"/>
        <v>0</v>
      </c>
      <c r="O584" s="14" t="str">
        <f t="shared" ca="1" si="9804"/>
        <v>q_155</v>
      </c>
      <c r="P584" s="14" t="str">
        <f t="shared" ca="1" si="9805"/>
        <v>Time gap between first medical observation and diagnosis</v>
      </c>
      <c r="Q584" s="14" t="str">
        <f ca="1">IF($BP584,ADDRESS(3,D584+1,4,,"["&amp;wew!$G$7&amp;"]"&amp;_sheetname_dataframe)&amp;":"&amp;ADDRESS(2+ster!$C$14,D584+1,4),"")</f>
        <v>[DBTemplate.xlsm]data_frame!VK3:VK3</v>
      </c>
      <c r="R584" s="14" t="str">
        <f>IF($BP584,IF(MID(_xll.FORMULATEXT(INDEX(INDIRECT(Q584),1)),1,1)="=", _xll.FORMULATEXT(INDEX(INDIRECT(Q584),1),2,TRUE),""),"")</f>
        <v/>
      </c>
      <c r="S584" s="14">
        <f t="array" aca="1" ref="S584" ca="1">IF(H584,SUM(IF((IFERROR(INDIRECT(Q584)&lt;&gt;"",FALSE))*(INDIRECT(ster!$D$14)&lt;&gt;""),1,0)),"")</f>
        <v>1</v>
      </c>
      <c r="T584" s="14">
        <f t="array" aca="1" ref="T584" ca="1">IF(H584,IF(M584&gt;0,SUM(IFERROR(1*(MATCH(INDIRECT(Q584),INDIRECT(K584),0)&gt;0),0)*(INDIRECT(ster!$D$14)&lt;&gt;"")*NOT(ISNUMBER(INDIRECT(Q584)))),0),"")</f>
        <v>0</v>
      </c>
      <c r="U584" s="14">
        <f t="array" aca="1" ref="U584" ca="1">IF(H584,SUM((IFERROR(INDIRECT(Q584)="",FALSE))*(INDIRECT(ster!$D$14)&lt;&gt;"")),"")</f>
        <v>0</v>
      </c>
      <c r="V584" s="14">
        <f t="array" aca="1" ref="V584" ca="1">IF(H584,SUM((IFERROR(INDIRECT(Q584)="#ąś",TRUE))*(INDIRECT(ster!$D$14)&lt;&gt;"")),"")</f>
        <v>0</v>
      </c>
      <c r="W584" s="14">
        <f t="array" aca="1" ref="W584" ca="1">IF(H584,SUM(ISNUMBER(INDIRECT(Q584))*(INDIRECT(ster!$D$14)&lt;&gt;"")),"")</f>
        <v>1</v>
      </c>
      <c r="X584" s="14">
        <f t="array" aca="1" ref="X584" ca="1">IF(AND(H584,W584&gt;0),IF(wew!$B$3,MIN(IF((INDIRECT(ster!$D$14)&lt;&gt;"")*IFERROR(INDIRECT($Q584)&lt;&gt;"",FALSE),IFERROR(INDIRECT($Q584),"X"),"X")),"&lt;włącz podświetlanie wartości&gt;"),"—")</f>
        <v>2</v>
      </c>
      <c r="Y584" s="14">
        <f t="array" aca="1" ref="Y584" ca="1">IF(AND(H584,W584&gt;0),IF(wew!$B$3,MAX(IF((INDIRECT(ster!$D$14)&lt;&gt;"")*IFERROR(INDIRECT($Q584)&lt;&gt;"",FALSE),IFERROR(INDIRECT($Q584),"X"),"X")),"&lt;włącz podświetlanie wartości&gt;"),"—")</f>
        <v>2</v>
      </c>
      <c r="Z584" s="14">
        <f t="shared" ca="1" si="9806"/>
        <v>0</v>
      </c>
      <c r="AA584" s="12">
        <f t="shared" ca="1" si="9807"/>
        <v>1</v>
      </c>
      <c r="AB584" s="17">
        <f t="array" aca="1" ref="AB584" ca="1">IF(H584,IF(W584&gt;0,SUM((INDIRECT(ster!$D$14)&lt;&gt;"")*IFERROR((INDIRECT(Q584)&lt;&gt;"")*(INDIRECT(Q584)=INT(INDIRECT(Q584))),0)),0),"")</f>
        <v>1</v>
      </c>
      <c r="AC584" s="17">
        <f t="array" aca="1" ref="AC584" ca="1">IF(H584,W584-AB584,"")</f>
        <v>0</v>
      </c>
      <c r="AD584" s="17">
        <f t="shared" ca="1" si="9808"/>
        <v>1</v>
      </c>
      <c r="AE584" s="17" t="b">
        <f t="shared" ca="1" si="9809"/>
        <v>0</v>
      </c>
      <c r="AF584" s="17" t="str">
        <f ca="1">IF(AE584,IF($H584,ADDRESS(3,D584+2,4,,"["&amp;wew!$G$7&amp;"]"&amp;_sheetname_dataframe)&amp;":"&amp;ADDRESS(2+ster!$C$14,D584+2,4),""),"")</f>
        <v/>
      </c>
      <c r="AG584" s="17" t="str">
        <f t="shared" ca="1" si="9810"/>
        <v/>
      </c>
      <c r="AH584" s="17" t="b">
        <f t="shared" ca="1" si="9811"/>
        <v>0</v>
      </c>
      <c r="AI584" s="17" t="str">
        <f ca="1">IF(AH584,IF($H584,ADDRESS(3,D584+3,4,,"["&amp;wew!$G$7&amp;"]"&amp;_sheetname_dataframe)&amp;":"&amp;ADDRESS(2+ster!$C$14,D584+3,4),""),"")</f>
        <v/>
      </c>
      <c r="AJ584" s="17" t="str">
        <f t="shared" ca="1" si="9812"/>
        <v/>
      </c>
      <c r="AK584" s="17" t="b">
        <f t="shared" ca="1" si="9813"/>
        <v>0</v>
      </c>
      <c r="AL584" s="17" t="b">
        <f t="shared" ca="1" si="9814"/>
        <v>0</v>
      </c>
      <c r="AM584" s="17" t="b">
        <f t="shared" ca="1" si="9815"/>
        <v>1</v>
      </c>
      <c r="AN584" s="17">
        <f t="shared" ca="1" si="9816"/>
        <v>0</v>
      </c>
      <c r="AO584" s="24" t="str">
        <f t="shared" ca="1" si="9817"/>
        <v/>
      </c>
      <c r="AP584" s="24" t="str">
        <f t="shared" ca="1" si="9818"/>
        <v/>
      </c>
      <c r="AQ584" s="17" t="b">
        <f t="shared" ca="1" si="9819"/>
        <v>0</v>
      </c>
      <c r="AR584" s="17" t="b">
        <f t="shared" ca="1" si="9820"/>
        <v>0</v>
      </c>
      <c r="AS584" s="17" t="b">
        <f t="shared" ca="1" si="9821"/>
        <v>0</v>
      </c>
      <c r="AT584" s="17" t="b">
        <f t="shared" ca="1" si="9822"/>
        <v>0</v>
      </c>
      <c r="AU584" s="17" t="b">
        <f t="shared" ca="1" si="9823"/>
        <v>0</v>
      </c>
      <c r="AV584" s="17" t="b">
        <f t="shared" ca="1" si="9824"/>
        <v>0</v>
      </c>
      <c r="AW584" s="17" t="b">
        <f t="shared" ca="1" si="9825"/>
        <v>1</v>
      </c>
      <c r="AX584" s="14" t="b">
        <f t="array" aca="1" ref="AX584" ca="1">IF(H584,N584&gt;0,"")</f>
        <v>0</v>
      </c>
      <c r="AY584" s="17" t="str">
        <f t="shared" ca="1" si="9826"/>
        <v/>
      </c>
      <c r="AZ584" s="17" t="str">
        <f t="array" aca="1" ref="AZ584" ca="1">IF(AY584&lt;&gt;"",SUM(1*ISERROR(MATCH(INDIRECT(AY584),INDIRECT(K584),0)))=0,"")</f>
        <v/>
      </c>
      <c r="BA584" s="17" t="b">
        <f t="shared" ca="1" si="9827"/>
        <v>1</v>
      </c>
      <c r="BB584" s="17" t="b">
        <v>0</v>
      </c>
      <c r="BC584" s="17" t="b">
        <f t="shared" ca="1" si="9828"/>
        <v>0</v>
      </c>
      <c r="BD584" s="17" t="b">
        <f t="shared" ca="1" si="9829"/>
        <v>0</v>
      </c>
      <c r="BE584" s="17" t="b">
        <f t="shared" ca="1" si="9830"/>
        <v>1</v>
      </c>
      <c r="BF584" s="17" t="b">
        <f t="shared" ca="1" si="9831"/>
        <v>0</v>
      </c>
      <c r="BG584" s="17" t="b">
        <f t="shared" ca="1" si="9832"/>
        <v>0</v>
      </c>
      <c r="BH584" s="17" t="b">
        <f t="shared" ca="1" si="9833"/>
        <v>1</v>
      </c>
      <c r="BI584" s="17">
        <f t="shared" ca="1" si="9834"/>
        <v>4</v>
      </c>
      <c r="BJ584" s="17" t="b">
        <f t="shared" ca="1" si="9835"/>
        <v>0</v>
      </c>
      <c r="BK584" s="17" t="str">
        <f t="shared" ca="1" si="9836"/>
        <v/>
      </c>
      <c r="BL584" s="17" t="str">
        <f t="shared" ca="1" si="9837"/>
        <v/>
      </c>
      <c r="BM584" s="17" t="str">
        <f t="shared" ca="1" si="9838"/>
        <v>I</v>
      </c>
      <c r="BN584" s="17" t="str">
        <f t="shared" ca="1" si="9839"/>
        <v>N</v>
      </c>
      <c r="BO584" s="17" t="str">
        <f t="shared" ca="1" si="9840"/>
        <v>I</v>
      </c>
      <c r="BP584" s="14" t="b">
        <f t="shared" ca="1" si="9841"/>
        <v>1</v>
      </c>
      <c r="BQ584" s="35"/>
      <c r="BX584" s="16"/>
      <c r="BY584" s="16"/>
      <c r="BZ584" s="16"/>
      <c r="CA584" s="16"/>
      <c r="CB584" s="16"/>
      <c r="CC584" s="16"/>
      <c r="CD584" s="16"/>
      <c r="CE584" s="16"/>
      <c r="CF584" s="16"/>
      <c r="CN584" s="14">
        <f ca="1">IF(H584,IFERROR(IsVariableNameLegal(O584),0),0)</f>
        <v>0</v>
      </c>
      <c r="CO584" s="14" t="str">
        <f t="array" aca="1" ref="CO584" ca="1">IF(H584,IF(COUNTIF(INDIRECT(wew!$C$13),O584)&gt;1,TRIM(SUBSTITUTE(_xll.MCONCAT(IF((INDIRECT(wew!$C$13)=O584)*(COLUMN(INDIRECT(wew!$C$13))&lt;&gt;D584+1),-1+COLUMN(INDIRECT(wew!$C$13)),"")," "),"  "," ")),""),"")</f>
        <v/>
      </c>
      <c r="CP584" s="14" t="str">
        <f t="array" aca="1" ref="CP584" ca="1">IF(P584&lt;&gt;"",IF(LEN(P584)&gt;150,1,""),"")</f>
        <v/>
      </c>
      <c r="CQ584" s="14" t="str">
        <f t="array" aca="1" ref="CQ584" ca="1">IF(AND(H584,NOT(ster!$J$3)),IF(COUNTIF(INDIRECT(wew!$C$15),P584)&gt;1,TRIM(SUBSTITUTE(_xll.MCONCAT(IF((INDIRECT(wew!$C$15)=P584)*(COLUMN(INDIRECT(wew!$C$15))&lt;&gt;D584+1),-1+COLUMN(INDIRECT(wew!$C$15)),"")," "),"  "," ")),""),"")</f>
        <v/>
      </c>
      <c r="CR584" s="14" t="str">
        <f t="array" aca="1" ref="CR584" ca="1">IF(H584,IF(AND(W584&gt;0,AO584&lt;&gt;""),TRIM(SUBSTITUTE(_xll.MCONCAT(IFERROR(IF(ISNUMBER(INDIRECT(Q584)),IF((INDIRECT(ster!$D$14)&lt;&gt;"")*(INDIRECT(Q584)&lt;AO584),INDIRECT(ster!$D$14) &amp; ": " &amp;  SUBSTITUTE(IF( AV584,IFERROR(TEXT(INDIRECT(Q584),"rrrr-mm-dd") &amp;" (" &amp; INDIRECT(Q584) &amp;")",INDIRECT(Q584)),INDIRECT(Q584))," "," "),""),""),"")," "),"  "," ")),""),"")</f>
        <v/>
      </c>
      <c r="CS584" s="14" t="str">
        <f t="array" aca="1" ref="CS584" ca="1">IF(H584,IF(AND(W584&gt;0,AP584&lt;&gt;""),TRIM(SUBSTITUTE(_xll.MCONCAT(IFERROR(IF(ISNUMBER(INDIRECT(Q584)),IF((INDIRECT(ster!$D$14)&lt;&gt;"")*(INDIRECT(Q584)&gt;AP584),INDIRECT(ster!$D$14) &amp; ": " &amp;  SUBSTITUTE(IF( AV584,IFERROR(TEXT(INDIRECT(Q584),"rrrr-mm-dd")&amp;" (" &amp; INDIRECT(Q584) &amp;")",INDIRECT(Q584)),INDIRECT(Q584))," "," "),""),""),"")," "),"  "," ")),""),"")</f>
        <v/>
      </c>
      <c r="CT584" s="14" t="str">
        <f t="array" aca="1" ref="CT584" ca="1">IF(H584,IF(AND(N584&gt;0,AR584),TRIM(SUBSTITUTE(_xll.MCONCAT(IFERROR(IF(ISNUMBER(INDIRECT(Q584)),IF((INDIRECT(ster!$D$14)&lt;&gt;"")*(IFERROR(0*(MATCH(INDIRECT(Q584),INDIRECT(K584),0)&gt;0),1)),INDIRECT(ster!$D$14) &amp; ": " &amp;  SUBSTITUTE(IF( AV584,IFERROR(TEXT(INDIRECT(Q584),"rrrr-mm-dd")&amp;" (" &amp; INDIRECT(Q584) &amp;")",INDIRECT(Q584)),INDIRECT(Q584))," "," "),""),""),"")," "),"  "," ")),""),"")</f>
        <v/>
      </c>
      <c r="CU584" s="14" t="str">
        <f t="array" aca="1" ref="CU584" ca="1">IF(H584,IF(AND(V584&gt;0),TRIM(SUBSTITUTE(_xll.MCONCAT(IF((INDIRECT(ster!$D$14)&lt;&gt;"")*(IFERROR(0*(INDIRECT(Q584)&lt;&gt;""),1)),INDIRECT(ster!$D$14),"")," "),"  "," ")),""),"")</f>
        <v/>
      </c>
      <c r="CV584" s="14" t="str">
        <f t="array" aca="1" ref="CV584" ca="1">IF(H584,IF(AS584,
TRIM(SUBSTITUTE(_xll.MCONCAT(IF(
   (INDIRECT(ster!$D$14)&lt;&gt;"")*
   ((INDIRECT(Q584)="")+
      NOT(ISNUMBER(INDIRECT(Q584)))*
      NOT(ISERROR(MATCH(INDIRECT(Q584),INDIRECT(K584),0)))
    ),
      INDIRECT(ster!$D$14),
   "")," "),"  "," ")),
""),"")</f>
        <v/>
      </c>
      <c r="CW584" s="14" t="str">
        <f t="array" aca="1" ref="CW584" ca="1">IF(H584,IF(AND(AQ584),TRIM(SUBSTITUTE(_xll.MCONCAT(IFERROR(IF(ISNUMBER(INDIRECT(Q584)),IF((INDIRECT(ster!$D$14)&lt;&gt;"")*(INDIRECT(Q584)&lt;&gt;INT(INDIRECT(Q584))),INDIRECT(ster!$D$14) &amp; ": " &amp; INDIRECT(Q584),""),""),"")," "),"  "," ")),""),"")</f>
        <v/>
      </c>
      <c r="CX584" s="14" t="str">
        <f t="array" aca="1" ref="CX584" ca="1">IF(H584,IF(OR(AU584,AV584),TRIM(SUBSTITUTE(_xll.MCONCAT(IF((INDIRECT(ster!$D$14)&lt;&gt;"")*NOT(ISNUMBER(INDIRECT(Q584))),IF(ISERROR(MATCH(INDIRECT(Q584),INDIRECT(K584),0)),IFERROR(IF(INDIRECT(Q584)&lt;&gt;"",INDIRECT(ster!$D$14) &amp; ": " &amp; SUBSTITUTE(INDIRECT(Q584)," "," "),""),""),""),"")," "),"  "," ")),""),"")</f>
        <v/>
      </c>
      <c r="CY584" s="14" t="str">
        <f t="array" aca="1" ref="CY584" ca="1">IF(H584,IF(AE584,TRIM(SUBSTITUTE(_xll.MCONCAT(IF((INDIRECT(ster!$D$14)&lt;&gt;"")*IFERROR(NOT(INDIRECT(AF584)),FALSE),IF(ISERROR(MATCH(INDIRECT(Q584),INDIRECT(K584),0)),IFERROR(IF(INDIRECT(Q584)&lt;&gt;"",INDIRECT(ster!$D$14)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CZ584" s="14" t="str">
        <f t="array" aca="1" ref="CZ584" ca="1">IF(H584,IF(AH584,TRIM(SUBSTITUTE(_xll.MCONCAT(IF((INDIRECT(ster!$D$14)&lt;&gt;"")*IFERROR(NOT(INDIRECT(AI584)),FALSE),IF(ISERROR(MATCH(INDIRECT(Q584),INDIRECT(K584),0)),IFERROR(IF(INDIRECT(Q584)&lt;&gt;"",INDIRECT(ster!$D$14)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DC584" s="14" t="str">
        <f ca="1">SUBSTITUTE(SUBSTITUTE(SUBSTITUTE(SUBSTITUTE(_xll.MCONCAT(DG584:DS584,"■"),"■■","■"),"■■","■"),"■■","■"),"■■","■")</f>
        <v>■</v>
      </c>
      <c r="DD584" s="14" t="str">
        <f t="shared" ca="1" si="9842"/>
        <v/>
      </c>
      <c r="DE584" s="14" t="str">
        <f t="shared" ca="1" si="9843"/>
        <v/>
      </c>
      <c r="DF584" s="14" t="str">
        <f t="shared" ca="1" si="9844"/>
        <v/>
      </c>
      <c r="DG584" s="14" t="str">
        <f t="shared" ca="1" si="9845"/>
        <v/>
      </c>
      <c r="DH584" s="14" t="str">
        <f t="shared" ca="1" si="9846"/>
        <v/>
      </c>
      <c r="DI584" s="14" t="str">
        <f t="shared" ca="1" si="9847"/>
        <v/>
      </c>
      <c r="DJ584" s="14" t="str">
        <f t="shared" ca="1" si="9848"/>
        <v/>
      </c>
      <c r="DK584" s="14" t="str">
        <f t="shared" ca="1" si="9849"/>
        <v/>
      </c>
      <c r="DL584" s="14" t="str">
        <f t="shared" ca="1" si="9850"/>
        <v/>
      </c>
      <c r="DM584" s="14" t="str">
        <f t="shared" ca="1" si="9851"/>
        <v/>
      </c>
      <c r="DN584" s="14" t="str">
        <f t="array" aca="1" ref="DN584" ca="1">IF(CU584&lt;&gt;"","There are errors in the entered values in the following cases: " &amp;SUBSTITUTE(CU584," ",", "),"")</f>
        <v/>
      </c>
      <c r="DO584" s="14" t="str">
        <f t="shared" ca="1" si="9852"/>
        <v/>
      </c>
      <c r="DP584" s="14" t="str">
        <f t="shared" ca="1" si="9853"/>
        <v/>
      </c>
      <c r="DQ584" s="14" t="str">
        <f t="shared" ca="1" si="9854"/>
        <v/>
      </c>
      <c r="DR584" s="14" t="str">
        <f t="shared" ca="1" si="9855"/>
        <v/>
      </c>
      <c r="DS584" s="14" t="str">
        <f t="shared" ca="1" si="9856"/>
        <v/>
      </c>
      <c r="DZ584" s="14" t="b">
        <f t="shared" ca="1" si="9857"/>
        <v>0</v>
      </c>
      <c r="EA584" s="14" t="str">
        <f t="shared" ca="1" si="9858"/>
        <v/>
      </c>
      <c r="EB584" s="14" t="str">
        <f t="shared" ca="1" si="9859"/>
        <v/>
      </c>
      <c r="EC584" s="14" t="str">
        <f t="shared" ca="1" si="9860"/>
        <v/>
      </c>
      <c r="ED584" s="14" t="str">
        <f t="shared" ca="1" si="9861"/>
        <v/>
      </c>
      <c r="EE584" s="14" t="str">
        <f t="shared" ca="1" si="9862"/>
        <v/>
      </c>
      <c r="EF584" s="14" t="str">
        <f t="shared" ca="1" si="9863"/>
        <v/>
      </c>
      <c r="EG584" s="14" t="str">
        <f t="shared" ca="1" si="9864"/>
        <v/>
      </c>
      <c r="EM584" s="14" t="b">
        <f t="shared" ca="1" si="9865"/>
        <v>0</v>
      </c>
      <c r="EN584" s="14" t="str">
        <f t="shared" ca="1" si="9866"/>
        <v/>
      </c>
      <c r="EO584" s="14" t="str">
        <f t="shared" ca="1" si="9867"/>
        <v/>
      </c>
      <c r="EP584" s="14" t="str">
        <f t="shared" ca="1" si="9868"/>
        <v/>
      </c>
      <c r="EQ584" s="14" t="str">
        <f t="shared" ca="1" si="9869"/>
        <v/>
      </c>
    </row>
    <row r="585" spans="2:147" s="14" customFormat="1">
      <c r="B585" s="14" t="str">
        <f t="shared" ca="1" si="9795"/>
        <v/>
      </c>
      <c r="C585" s="14">
        <f t="shared" ca="1" si="9796"/>
        <v>553</v>
      </c>
      <c r="D585" s="14">
        <f t="shared" si="9797"/>
        <v>583</v>
      </c>
      <c r="E585" s="14" t="str">
        <f t="shared" ca="1" si="9798"/>
        <v>N</v>
      </c>
      <c r="F585" s="14" t="str">
        <f t="shared" ca="1" si="9799"/>
        <v>q_156</v>
      </c>
      <c r="G585" s="14" t="str">
        <f t="shared" ca="1" si="9800"/>
        <v>Investigation requested by the specialist, who made diagnosis</v>
      </c>
      <c r="H585" s="14" t="b">
        <f t="shared" ca="1" si="9801"/>
        <v>1</v>
      </c>
      <c r="I585" s="14" t="str">
        <f ca="1">IF($H585,ADDRESS(3,(D585+1)*2-1,4,,"["&amp;wew!$G$7&amp;"]"&amp;_sheetname_labels)&amp;":"&amp;ADDRESS(2+ster!$B$20,(D585+1)*2-1,4),"")</f>
        <v>[DBTemplate.xlsm]labels!ARW3:ARW61</v>
      </c>
      <c r="J585" s="14">
        <f t="array" aca="1" ref="J585" ca="1">IF(H585,MAX(0,MAX(IF(INDIRECT(I585)&lt;&gt;"",ROW(INDIRECT(I585)),""))-2),"")</f>
        <v>1</v>
      </c>
      <c r="K585" s="14" t="str">
        <f ca="1">IF($H585,IF($J585&gt;0,ADDRESS(3,(D585+1)*2-1,4,,"["&amp;wew!$G$7&amp;"]"&amp;_sheetname_labels)&amp;":"&amp;ADDRESS(2+J585,(D585+1)*2-1,4),""),"")</f>
        <v>[DBTemplate.xlsm]labels!ARW3:ARW3</v>
      </c>
      <c r="L585" s="14" t="str">
        <f ca="1">IF($H585,IF($J585&gt;0,ADDRESS(3,(D585+1)*2,4,,"["&amp;wew!$G$7&amp;"]"&amp;_sheetname_labels)&amp;":"&amp;ADDRESS(2+J585,(D585+1)*2,4),""),"")</f>
        <v>[DBTemplate.xlsm]labels!ARX3:ARX3</v>
      </c>
      <c r="M585" s="14">
        <f t="shared" ca="1" si="9802"/>
        <v>0</v>
      </c>
      <c r="N585" s="14">
        <f t="shared" ca="1" si="9803"/>
        <v>1</v>
      </c>
      <c r="O585" s="14" t="str">
        <f t="shared" ca="1" si="9804"/>
        <v>q_156</v>
      </c>
      <c r="P585" s="14" t="str">
        <f t="shared" ca="1" si="9805"/>
        <v>Investigation requested by the specialist, who made diagnosis</v>
      </c>
      <c r="Q585" s="14" t="str">
        <f ca="1">IF($BP585,ADDRESS(3,D585+1,4,,"["&amp;wew!$G$7&amp;"]"&amp;_sheetname_dataframe)&amp;":"&amp;ADDRESS(2+ster!$C$14,D585+1,4),"")</f>
        <v>[DBTemplate.xlsm]data_frame!VL3:VL3</v>
      </c>
      <c r="R585" s="14" t="str">
        <f>IF($BP585,IF(MID(_xll.FORMULATEXT(INDEX(INDIRECT(Q585),1)),1,1)="=", _xll.FORMULATEXT(INDEX(INDIRECT(Q585),1),2,TRUE),""),"")</f>
        <v/>
      </c>
      <c r="S585" s="14">
        <f t="array" aca="1" ref="S585" ca="1">IF(H585,SUM(IF((IFERROR(INDIRECT(Q585)&lt;&gt;"",FALSE))*(INDIRECT(ster!$D$14)&lt;&gt;""),1,0)),"")</f>
        <v>0</v>
      </c>
      <c r="T585" s="14">
        <f t="array" aca="1" ref="T585" ca="1">IF(H585,IF(M585&gt;0,SUM(IFERROR(1*(MATCH(INDIRECT(Q585),INDIRECT(K585),0)&gt;0),0)*(INDIRECT(ster!$D$14)&lt;&gt;"")*NOT(ISNUMBER(INDIRECT(Q585)))),0),"")</f>
        <v>0</v>
      </c>
      <c r="U585" s="14">
        <f t="array" aca="1" ref="U585" ca="1">IF(H585,SUM((IFERROR(INDIRECT(Q585)="",FALSE))*(INDIRECT(ster!$D$14)&lt;&gt;"")),"")</f>
        <v>1</v>
      </c>
      <c r="V585" s="14">
        <f t="array" aca="1" ref="V585" ca="1">IF(H585,SUM((IFERROR(INDIRECT(Q585)="#ąś",TRUE))*(INDIRECT(ster!$D$14)&lt;&gt;"")),"")</f>
        <v>0</v>
      </c>
      <c r="W585" s="14">
        <f t="array" aca="1" ref="W585" ca="1">IF(H585,SUM(ISNUMBER(INDIRECT(Q585))*(INDIRECT(ster!$D$14)&lt;&gt;"")),"")</f>
        <v>0</v>
      </c>
      <c r="X585" s="14" t="str">
        <f t="array" aca="1" ref="X585" ca="1">IF(AND(H585,W585&gt;0),IF(wew!$B$3,MIN(IF((INDIRECT(ster!$D$14)&lt;&gt;"")*IFERROR(INDIRECT($Q585)&lt;&gt;"",FALSE),IFERROR(INDIRECT($Q585),"X"),"X")),"&lt;włącz podświetlanie wartości&gt;"),"—")</f>
        <v>—</v>
      </c>
      <c r="Y585" s="14" t="str">
        <f t="array" aca="1" ref="Y585" ca="1">IF(AND(H585,W585&gt;0),IF(wew!$B$3,MAX(IF((INDIRECT(ster!$D$14)&lt;&gt;"")*IFERROR(INDIRECT($Q585)&lt;&gt;"",FALSE),IFERROR(INDIRECT($Q585),"X"),"X")),"&lt;włącz podświetlanie wartości&gt;"),"—")</f>
        <v>—</v>
      </c>
      <c r="Z585" s="14">
        <f t="shared" ca="1" si="9806"/>
        <v>0</v>
      </c>
      <c r="AA585" s="12" t="str">
        <f t="shared" ca="1" si="9807"/>
        <v>—</v>
      </c>
      <c r="AB585" s="17">
        <f t="array" aca="1" ref="AB585" ca="1">IF(H585,IF(W585&gt;0,SUM((INDIRECT(ster!$D$14)&lt;&gt;"")*IFERROR((INDIRECT(Q585)&lt;&gt;"")*(INDIRECT(Q585)=INT(INDIRECT(Q585))),0)),0),"")</f>
        <v>0</v>
      </c>
      <c r="AC585" s="17">
        <f t="array" aca="1" ref="AC585" ca="1">IF(H585,W585-AB585,"")</f>
        <v>0</v>
      </c>
      <c r="AD585" s="17">
        <f t="shared" ca="1" si="9808"/>
        <v>1</v>
      </c>
      <c r="AE585" s="17" t="b">
        <f t="shared" ca="1" si="9809"/>
        <v>0</v>
      </c>
      <c r="AF585" s="17" t="str">
        <f ca="1">IF(AE585,IF($H585,ADDRESS(3,D585+2,4,,"["&amp;wew!$G$7&amp;"]"&amp;_sheetname_dataframe)&amp;":"&amp;ADDRESS(2+ster!$C$14,D585+2,4),""),"")</f>
        <v/>
      </c>
      <c r="AG585" s="17" t="str">
        <f t="shared" ca="1" si="9810"/>
        <v/>
      </c>
      <c r="AH585" s="17" t="b">
        <f t="shared" ca="1" si="9811"/>
        <v>0</v>
      </c>
      <c r="AI585" s="17" t="str">
        <f ca="1">IF(AH585,IF($H585,ADDRESS(3,D585+3,4,,"["&amp;wew!$G$7&amp;"]"&amp;_sheetname_dataframe)&amp;":"&amp;ADDRESS(2+ster!$C$14,D585+3,4),""),"")</f>
        <v/>
      </c>
      <c r="AJ585" s="17" t="str">
        <f t="shared" ca="1" si="9812"/>
        <v/>
      </c>
      <c r="AK585" s="17" t="b">
        <f t="shared" ca="1" si="9813"/>
        <v>0</v>
      </c>
      <c r="AL585" s="17" t="b">
        <f t="shared" ca="1" si="9814"/>
        <v>0</v>
      </c>
      <c r="AM585" s="17" t="b">
        <f t="shared" ca="1" si="9815"/>
        <v>0</v>
      </c>
      <c r="AN585" s="17">
        <f t="shared" ca="1" si="9816"/>
        <v>0</v>
      </c>
      <c r="AO585" s="24" t="str">
        <f t="shared" ca="1" si="9817"/>
        <v/>
      </c>
      <c r="AP585" s="24" t="str">
        <f t="shared" ca="1" si="9818"/>
        <v/>
      </c>
      <c r="AQ585" s="17" t="b">
        <f t="shared" ca="1" si="9819"/>
        <v>0</v>
      </c>
      <c r="AR585" s="17" t="b">
        <f t="shared" ca="1" si="9820"/>
        <v>0</v>
      </c>
      <c r="AS585" s="17" t="b">
        <f t="shared" ca="1" si="9821"/>
        <v>0</v>
      </c>
      <c r="AT585" s="17" t="b">
        <f t="shared" ca="1" si="9822"/>
        <v>0</v>
      </c>
      <c r="AU585" s="17" t="b">
        <f t="shared" ca="1" si="9823"/>
        <v>1</v>
      </c>
      <c r="AV585" s="17" t="b">
        <f t="shared" ca="1" si="9824"/>
        <v>0</v>
      </c>
      <c r="AW585" s="17" t="b">
        <f t="shared" ca="1" si="9825"/>
        <v>0</v>
      </c>
      <c r="AX585" s="14" t="b">
        <f t="array" aca="1" ref="AX585" ca="1">IF(H585,N585&gt;0,"")</f>
        <v>1</v>
      </c>
      <c r="AY585" s="17" t="str">
        <f t="shared" ca="1" si="9826"/>
        <v>C3:C3</v>
      </c>
      <c r="AZ585" s="17" t="b">
        <f t="array" aca="1" ref="AZ585" ca="1">IF(AY585&lt;&gt;"",SUM(1*ISERROR(MATCH(INDIRECT(AY585),INDIRECT(K585),0)))=0,"")</f>
        <v>1</v>
      </c>
      <c r="BA585" s="17" t="b">
        <f t="shared" ca="1" si="9827"/>
        <v>1</v>
      </c>
      <c r="BB585" s="17" t="b">
        <v>0</v>
      </c>
      <c r="BC585" s="17" t="b">
        <f t="shared" ca="1" si="9828"/>
        <v>1</v>
      </c>
      <c r="BD585" s="17" t="b">
        <f t="shared" ca="1" si="9829"/>
        <v>0</v>
      </c>
      <c r="BE585" s="17" t="b">
        <f t="shared" ca="1" si="9830"/>
        <v>0</v>
      </c>
      <c r="BF585" s="17" t="b">
        <f t="shared" ca="1" si="9831"/>
        <v>0</v>
      </c>
      <c r="BG585" s="17" t="b">
        <f t="shared" ca="1" si="9832"/>
        <v>0</v>
      </c>
      <c r="BH585" s="17" t="b">
        <f t="shared" ca="1" si="9833"/>
        <v>1</v>
      </c>
      <c r="BI585" s="17">
        <f t="shared" ca="1" si="9834"/>
        <v>2</v>
      </c>
      <c r="BJ585" s="17" t="b">
        <f t="shared" ca="1" si="9835"/>
        <v>0</v>
      </c>
      <c r="BK585" s="17" t="str">
        <f t="shared" ca="1" si="9836"/>
        <v/>
      </c>
      <c r="BL585" s="17" t="str">
        <f t="shared" ca="1" si="9837"/>
        <v/>
      </c>
      <c r="BM585" s="17" t="str">
        <f t="shared" ca="1" si="9838"/>
        <v>F</v>
      </c>
      <c r="BN585" s="17" t="str">
        <f t="shared" ca="1" si="9839"/>
        <v>F</v>
      </c>
      <c r="BO585" s="17" t="str">
        <f t="shared" ca="1" si="9840"/>
        <v>N</v>
      </c>
      <c r="BP585" s="14" t="b">
        <f t="shared" ca="1" si="9841"/>
        <v>1</v>
      </c>
      <c r="BQ585" s="35"/>
      <c r="BX585" s="16"/>
      <c r="BY585" s="16"/>
      <c r="BZ585" s="16"/>
      <c r="CA585" s="16"/>
      <c r="CB585" s="16"/>
      <c r="CC585" s="16"/>
      <c r="CD585" s="16"/>
      <c r="CE585" s="16"/>
      <c r="CF585" s="16"/>
      <c r="CN585" s="14">
        <f ca="1">IF(H585,IFERROR(IsVariableNameLegal(O585),0),0)</f>
        <v>0</v>
      </c>
      <c r="CO585" s="14" t="str">
        <f t="array" aca="1" ref="CO585" ca="1">IF(H585,IF(COUNTIF(INDIRECT(wew!$C$13),O585)&gt;1,TRIM(SUBSTITUTE(_xll.MCONCAT(IF((INDIRECT(wew!$C$13)=O585)*(COLUMN(INDIRECT(wew!$C$13))&lt;&gt;D585+1),-1+COLUMN(INDIRECT(wew!$C$13)),"")," "),"  "," ")),""),"")</f>
        <v/>
      </c>
      <c r="CP585" s="14" t="str">
        <f t="array" aca="1" ref="CP585" ca="1">IF(P585&lt;&gt;"",IF(LEN(P585)&gt;150,1,""),"")</f>
        <v/>
      </c>
      <c r="CQ585" s="14" t="str">
        <f t="array" aca="1" ref="CQ585" ca="1">IF(AND(H585,NOT(ster!$J$3)),IF(COUNTIF(INDIRECT(wew!$C$15),P585)&gt;1,TRIM(SUBSTITUTE(_xll.MCONCAT(IF((INDIRECT(wew!$C$15)=P585)*(COLUMN(INDIRECT(wew!$C$15))&lt;&gt;D585+1),-1+COLUMN(INDIRECT(wew!$C$15)),"")," "),"  "," ")),""),"")</f>
        <v/>
      </c>
      <c r="CR585" s="14" t="str">
        <f t="array" aca="1" ref="CR585" ca="1">IF(H585,IF(AND(W585&gt;0,AO585&lt;&gt;""),TRIM(SUBSTITUTE(_xll.MCONCAT(IFERROR(IF(ISNUMBER(INDIRECT(Q585)),IF((INDIRECT(ster!$D$14)&lt;&gt;"")*(INDIRECT(Q585)&lt;AO585),INDIRECT(ster!$D$14) &amp; ": " &amp;  SUBSTITUTE(IF( AV585,IFERROR(TEXT(INDIRECT(Q585),"rrrr-mm-dd") &amp;" (" &amp; INDIRECT(Q585) &amp;")",INDIRECT(Q585)),INDIRECT(Q585))," "," "),""),""),"")," "),"  "," ")),""),"")</f>
        <v/>
      </c>
      <c r="CS585" s="14" t="str">
        <f t="array" aca="1" ref="CS585" ca="1">IF(H585,IF(AND(W585&gt;0,AP585&lt;&gt;""),TRIM(SUBSTITUTE(_xll.MCONCAT(IFERROR(IF(ISNUMBER(INDIRECT(Q585)),IF((INDIRECT(ster!$D$14)&lt;&gt;"")*(INDIRECT(Q585)&gt;AP585),INDIRECT(ster!$D$14) &amp; ": " &amp;  SUBSTITUTE(IF( AV585,IFERROR(TEXT(INDIRECT(Q585),"rrrr-mm-dd")&amp;" (" &amp; INDIRECT(Q585) &amp;")",INDIRECT(Q585)),INDIRECT(Q585))," "," "),""),""),"")," "),"  "," ")),""),"")</f>
        <v/>
      </c>
      <c r="CT585" s="14" t="str">
        <f t="array" aca="1" ref="CT585" ca="1">IF(H585,IF(AND(N585&gt;0,AR585),TRIM(SUBSTITUTE(_xll.MCONCAT(IFERROR(IF(ISNUMBER(INDIRECT(Q585)),IF((INDIRECT(ster!$D$14)&lt;&gt;"")*(IFERROR(0*(MATCH(INDIRECT(Q585),INDIRECT(K585),0)&gt;0),1)),INDIRECT(ster!$D$14) &amp; ": " &amp;  SUBSTITUTE(IF( AV585,IFERROR(TEXT(INDIRECT(Q585),"rrrr-mm-dd")&amp;" (" &amp; INDIRECT(Q585) &amp;")",INDIRECT(Q585)),INDIRECT(Q585))," "," "),""),""),"")," "),"  "," ")),""),"")</f>
        <v/>
      </c>
      <c r="CU585" s="14" t="str">
        <f t="array" aca="1" ref="CU585" ca="1">IF(H585,IF(AND(V585&gt;0),TRIM(SUBSTITUTE(_xll.MCONCAT(IF((INDIRECT(ster!$D$14)&lt;&gt;"")*(IFERROR(0*(INDIRECT(Q585)&lt;&gt;""),1)),INDIRECT(ster!$D$14),"")," "),"  "," ")),""),"")</f>
        <v/>
      </c>
      <c r="CV585" s="14" t="str">
        <f t="array" aca="1" ref="CV585" ca="1">IF(H585,IF(AS585,
TRIM(SUBSTITUTE(_xll.MCONCAT(IF(
   (INDIRECT(ster!$D$14)&lt;&gt;"")*
   ((INDIRECT(Q585)="")+
      NOT(ISNUMBER(INDIRECT(Q585)))*
      NOT(ISERROR(MATCH(INDIRECT(Q585),INDIRECT(K585),0)))
    ),
      INDIRECT(ster!$D$14),
   "")," "),"  "," ")),
""),"")</f>
        <v/>
      </c>
      <c r="CW585" s="14" t="str">
        <f t="array" aca="1" ref="CW585" ca="1">IF(H585,IF(AND(AQ585),TRIM(SUBSTITUTE(_xll.MCONCAT(IFERROR(IF(ISNUMBER(INDIRECT(Q585)),IF((INDIRECT(ster!$D$14)&lt;&gt;"")*(INDIRECT(Q585)&lt;&gt;INT(INDIRECT(Q585))),INDIRECT(ster!$D$14) &amp; ": " &amp; INDIRECT(Q585),""),""),"")," "),"  "," ")),""),"")</f>
        <v/>
      </c>
      <c r="CX585" s="14" t="str">
        <f t="array" aca="1" ref="CX585" ca="1">IF(H585,IF(OR(AU585,AV585),TRIM(SUBSTITUTE(_xll.MCONCAT(IF((INDIRECT(ster!$D$14)&lt;&gt;"")*NOT(ISNUMBER(INDIRECT(Q585))),IF(ISERROR(MATCH(INDIRECT(Q585),INDIRECT(K585),0)),IFERROR(IF(INDIRECT(Q585)&lt;&gt;"",INDIRECT(ster!$D$14) &amp; ": " &amp; SUBSTITUTE(INDIRECT(Q585)," "," "),""),""),""),"")," "),"  "," ")),""),"")</f>
        <v/>
      </c>
      <c r="CY585" s="14" t="str">
        <f t="array" aca="1" ref="CY585" ca="1">IF(H585,IF(AE585,TRIM(SUBSTITUTE(_xll.MCONCAT(IF((INDIRECT(ster!$D$14)&lt;&gt;"")*IFERROR(NOT(INDIRECT(AF585)),FALSE),IF(ISERROR(MATCH(INDIRECT(Q585),INDIRECT(K585),0)),IFERROR(IF(INDIRECT(Q585)&lt;&gt;"",INDIRECT(ster!$D$14)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CZ585" s="14" t="str">
        <f t="array" aca="1" ref="CZ585" ca="1">IF(H585,IF(AH585,TRIM(SUBSTITUTE(_xll.MCONCAT(IF((INDIRECT(ster!$D$14)&lt;&gt;"")*IFERROR(NOT(INDIRECT(AI585)),FALSE),IF(ISERROR(MATCH(INDIRECT(Q585),INDIRECT(K585),0)),IFERROR(IF(INDIRECT(Q585)&lt;&gt;"",INDIRECT(ster!$D$14)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DC585" s="14" t="str">
        <f ca="1">SUBSTITUTE(SUBSTITUTE(SUBSTITUTE(SUBSTITUTE(_xll.MCONCAT(DG585:DS585,"■"),"■■","■"),"■■","■"),"■■","■"),"■■","■")</f>
        <v>■</v>
      </c>
      <c r="DD585" s="14" t="str">
        <f t="shared" ca="1" si="9842"/>
        <v/>
      </c>
      <c r="DE585" s="14" t="str">
        <f t="shared" ca="1" si="9843"/>
        <v/>
      </c>
      <c r="DF585" s="14" t="str">
        <f t="shared" ca="1" si="9844"/>
        <v/>
      </c>
      <c r="DG585" s="14" t="str">
        <f t="shared" ca="1" si="9845"/>
        <v/>
      </c>
      <c r="DH585" s="14" t="str">
        <f t="shared" ca="1" si="9846"/>
        <v/>
      </c>
      <c r="DI585" s="14" t="str">
        <f t="shared" ca="1" si="9847"/>
        <v/>
      </c>
      <c r="DJ585" s="14" t="str">
        <f t="shared" ca="1" si="9848"/>
        <v/>
      </c>
      <c r="DK585" s="14" t="str">
        <f t="shared" ca="1" si="9849"/>
        <v/>
      </c>
      <c r="DL585" s="14" t="str">
        <f t="shared" ca="1" si="9850"/>
        <v/>
      </c>
      <c r="DM585" s="14" t="str">
        <f t="shared" ca="1" si="9851"/>
        <v/>
      </c>
      <c r="DN585" s="14" t="str">
        <f t="array" aca="1" ref="DN585" ca="1">IF(CU585&lt;&gt;"","There are errors in the entered values in the following cases: " &amp;SUBSTITUTE(CU585," ",", "),"")</f>
        <v/>
      </c>
      <c r="DO585" s="14" t="str">
        <f t="shared" ca="1" si="9852"/>
        <v/>
      </c>
      <c r="DP585" s="14" t="str">
        <f t="shared" ca="1" si="9853"/>
        <v/>
      </c>
      <c r="DQ585" s="14" t="str">
        <f t="shared" ca="1" si="9854"/>
        <v/>
      </c>
      <c r="DR585" s="14" t="str">
        <f t="shared" ca="1" si="9855"/>
        <v/>
      </c>
      <c r="DS585" s="14" t="str">
        <f t="shared" ca="1" si="9856"/>
        <v/>
      </c>
      <c r="DZ585" s="14" t="b">
        <f t="shared" ca="1" si="9857"/>
        <v>0</v>
      </c>
      <c r="EA585" s="14" t="str">
        <f t="shared" ca="1" si="9858"/>
        <v>Investigation requested by the specialist, who made diagnosis (q_156)</v>
      </c>
      <c r="EB585" s="14" t="str">
        <f t="shared" ca="1" si="9859"/>
        <v xml:space="preserve">Values must be numeric. </v>
      </c>
      <c r="EC585" s="14" t="str">
        <f t="shared" ca="1" si="9860"/>
        <v xml:space="preserve">Investigation requested by the specialist, who made diagnosis (q_156): Values must be numeric. </v>
      </c>
      <c r="ED585" s="14" t="str">
        <f t="shared" ca="1" si="9861"/>
        <v/>
      </c>
      <c r="EE585" s="14" t="str">
        <f t="shared" ca="1" si="9862"/>
        <v>Values must be numeric</v>
      </c>
      <c r="EF585" s="14" t="str">
        <f t="shared" ca="1" si="9863"/>
        <v/>
      </c>
      <c r="EG585" s="14" t="str">
        <f t="shared" ca="1" si="9864"/>
        <v/>
      </c>
      <c r="EM585" s="14" t="b">
        <f t="shared" ca="1" si="9865"/>
        <v>1</v>
      </c>
      <c r="EN585" s="14">
        <f t="shared" ca="1" si="9866"/>
        <v>553</v>
      </c>
      <c r="EO585" s="14" t="str">
        <f t="shared" ca="1" si="9867"/>
        <v>q_156</v>
      </c>
      <c r="EP585" s="14" t="str">
        <f t="shared" ca="1" si="9868"/>
        <v xml:space="preserve">Investigation requested by the specialist, who made diagnosis (q_156): Values must be numeric. </v>
      </c>
      <c r="EQ585" s="14" t="str">
        <f t="shared" ca="1" si="9869"/>
        <v/>
      </c>
    </row>
    <row r="586" spans="2:147" s="14" customFormat="1">
      <c r="B586" s="14" t="str">
        <f t="shared" ca="1" si="9795"/>
        <v/>
      </c>
      <c r="C586" s="14">
        <f t="shared" ca="1" si="9796"/>
        <v>554</v>
      </c>
      <c r="D586" s="14">
        <f t="shared" si="9797"/>
        <v>584</v>
      </c>
      <c r="E586" s="14" t="str">
        <f t="shared" ca="1" si="9798"/>
        <v>D</v>
      </c>
      <c r="F586" s="14" t="str">
        <f t="shared" ca="1" si="9799"/>
        <v>q_156a</v>
      </c>
      <c r="G586" s="14" t="str">
        <f t="shared" ca="1" si="9800"/>
        <v>Did specialist, who made diagnosis request Brain CT scan</v>
      </c>
      <c r="H586" s="14" t="b">
        <f t="shared" ca="1" si="9801"/>
        <v>1</v>
      </c>
      <c r="I586" s="14" t="str">
        <f ca="1">IF($H586,ADDRESS(3,(D586+1)*2-1,4,,"["&amp;wew!$G$7&amp;"]"&amp;_sheetname_labels)&amp;":"&amp;ADDRESS(2+ster!$B$20,(D586+1)*2-1,4),"")</f>
        <v>[DBTemplate.xlsm]labels!ARY3:ARY61</v>
      </c>
      <c r="J586" s="14">
        <f t="array" aca="1" ref="J586" ca="1">IF(H586,MAX(0,MAX(IF(INDIRECT(I586)&lt;&gt;"",ROW(INDIRECT(I586)),""))-2),"")</f>
        <v>2</v>
      </c>
      <c r="K586" s="14" t="str">
        <f ca="1">IF($H586,IF($J586&gt;0,ADDRESS(3,(D586+1)*2-1,4,,"["&amp;wew!$G$7&amp;"]"&amp;_sheetname_labels)&amp;":"&amp;ADDRESS(2+J586,(D586+1)*2-1,4),""),"")</f>
        <v>[DBTemplate.xlsm]labels!ARY3:ARY4</v>
      </c>
      <c r="L586" s="14" t="str">
        <f ca="1">IF($H586,IF($J586&gt;0,ADDRESS(3,(D586+1)*2,4,,"["&amp;wew!$G$7&amp;"]"&amp;_sheetname_labels)&amp;":"&amp;ADDRESS(2+J586,(D586+1)*2,4),""),"")</f>
        <v>[DBTemplate.xlsm]labels!ARZ3:ARZ4</v>
      </c>
      <c r="M586" s="14">
        <f t="shared" ca="1" si="9802"/>
        <v>0</v>
      </c>
      <c r="N586" s="14">
        <f t="shared" ca="1" si="9803"/>
        <v>2</v>
      </c>
      <c r="O586" s="14" t="str">
        <f t="shared" ca="1" si="9804"/>
        <v>q_156a</v>
      </c>
      <c r="P586" s="14" t="str">
        <f t="shared" ca="1" si="9805"/>
        <v>Did specialist, who made diagnosis request Brain CT scan</v>
      </c>
      <c r="Q586" s="14" t="str">
        <f ca="1">IF($BP586,ADDRESS(3,D586+1,4,,"["&amp;wew!$G$7&amp;"]"&amp;_sheetname_dataframe)&amp;":"&amp;ADDRESS(2+ster!$C$14,D586+1,4),"")</f>
        <v>[DBTemplate.xlsm]data_frame!VM3:VM3</v>
      </c>
      <c r="R586" s="14" t="str">
        <f>IF($BP586,IF(MID(_xll.FORMULATEXT(INDEX(INDIRECT(Q586),1)),1,1)="=", _xll.FORMULATEXT(INDEX(INDIRECT(Q586),1),2,TRUE),""),"")</f>
        <v/>
      </c>
      <c r="S586" s="14">
        <f t="array" aca="1" ref="S586" ca="1">IF(H586,SUM(IF((IFERROR(INDIRECT(Q586)&lt;&gt;"",FALSE))*(INDIRECT(ster!$D$14)&lt;&gt;""),1,0)),"")</f>
        <v>1</v>
      </c>
      <c r="T586" s="14">
        <f t="array" aca="1" ref="T586" ca="1">IF(H586,IF(M586&gt;0,SUM(IFERROR(1*(MATCH(INDIRECT(Q586),INDIRECT(K586),0)&gt;0),0)*(INDIRECT(ster!$D$14)&lt;&gt;"")*NOT(ISNUMBER(INDIRECT(Q586)))),0),"")</f>
        <v>0</v>
      </c>
      <c r="U586" s="14">
        <f t="array" aca="1" ref="U586" ca="1">IF(H586,SUM((IFERROR(INDIRECT(Q586)="",FALSE))*(INDIRECT(ster!$D$14)&lt;&gt;"")),"")</f>
        <v>0</v>
      </c>
      <c r="V586" s="14">
        <f t="array" aca="1" ref="V586" ca="1">IF(H586,SUM((IFERROR(INDIRECT(Q586)="#ąś",TRUE))*(INDIRECT(ster!$D$14)&lt;&gt;"")),"")</f>
        <v>0</v>
      </c>
      <c r="W586" s="14">
        <f t="array" aca="1" ref="W586" ca="1">IF(H586,SUM(ISNUMBER(INDIRECT(Q586))*(INDIRECT(ster!$D$14)&lt;&gt;"")),"")</f>
        <v>1</v>
      </c>
      <c r="X586" s="14">
        <f t="array" aca="1" ref="X586" ca="1">IF(AND(H586,W586&gt;0),IF(wew!$B$3,MIN(IF((INDIRECT(ster!$D$14)&lt;&gt;"")*IFERROR(INDIRECT($Q586)&lt;&gt;"",FALSE),IFERROR(INDIRECT($Q586),"X"),"X")),"&lt;włącz podświetlanie wartości&gt;"),"—")</f>
        <v>2</v>
      </c>
      <c r="Y586" s="14">
        <f t="array" aca="1" ref="Y586" ca="1">IF(AND(H586,W586&gt;0),IF(wew!$B$3,MAX(IF((INDIRECT(ster!$D$14)&lt;&gt;"")*IFERROR(INDIRECT($Q586)&lt;&gt;"",FALSE),IFERROR(INDIRECT($Q586),"X"),"X")),"&lt;włącz podświetlanie wartości&gt;"),"—")</f>
        <v>2</v>
      </c>
      <c r="Z586" s="14">
        <f t="shared" ca="1" si="9806"/>
        <v>0</v>
      </c>
      <c r="AA586" s="12">
        <f t="shared" ca="1" si="9807"/>
        <v>1</v>
      </c>
      <c r="AB586" s="17">
        <f t="array" aca="1" ref="AB586" ca="1">IF(H586,IF(W586&gt;0,SUM((INDIRECT(ster!$D$14)&lt;&gt;"")*IFERROR((INDIRECT(Q586)&lt;&gt;"")*(INDIRECT(Q586)=INT(INDIRECT(Q586))),0)),0),"")</f>
        <v>1</v>
      </c>
      <c r="AC586" s="17">
        <f t="array" aca="1" ref="AC586" ca="1">IF(H586,W586-AB586,"")</f>
        <v>0</v>
      </c>
      <c r="AD586" s="17">
        <f t="shared" ca="1" si="9808"/>
        <v>1</v>
      </c>
      <c r="AE586" s="17" t="b">
        <f t="shared" ca="1" si="9809"/>
        <v>0</v>
      </c>
      <c r="AF586" s="17" t="str">
        <f ca="1">IF(AE586,IF($H586,ADDRESS(3,D586+2,4,,"["&amp;wew!$G$7&amp;"]"&amp;_sheetname_dataframe)&amp;":"&amp;ADDRESS(2+ster!$C$14,D586+2,4),""),"")</f>
        <v/>
      </c>
      <c r="AG586" s="17" t="str">
        <f t="shared" ca="1" si="9810"/>
        <v/>
      </c>
      <c r="AH586" s="17" t="b">
        <f t="shared" ca="1" si="9811"/>
        <v>0</v>
      </c>
      <c r="AI586" s="17" t="str">
        <f ca="1">IF(AH586,IF($H586,ADDRESS(3,D586+3,4,,"["&amp;wew!$G$7&amp;"]"&amp;_sheetname_dataframe)&amp;":"&amp;ADDRESS(2+ster!$C$14,D586+3,4),""),"")</f>
        <v/>
      </c>
      <c r="AJ586" s="17" t="str">
        <f t="shared" ca="1" si="9812"/>
        <v/>
      </c>
      <c r="AK586" s="17" t="b">
        <f t="shared" ca="1" si="9813"/>
        <v>0</v>
      </c>
      <c r="AL586" s="17" t="b">
        <f t="shared" ca="1" si="9814"/>
        <v>0</v>
      </c>
      <c r="AM586" s="17" t="b">
        <f t="shared" ca="1" si="9815"/>
        <v>0</v>
      </c>
      <c r="AN586" s="17">
        <f t="shared" ca="1" si="9816"/>
        <v>0</v>
      </c>
      <c r="AO586" s="24" t="str">
        <f t="shared" ca="1" si="9817"/>
        <v/>
      </c>
      <c r="AP586" s="24" t="str">
        <f t="shared" ca="1" si="9818"/>
        <v/>
      </c>
      <c r="AQ586" s="17" t="b">
        <f t="shared" ca="1" si="9819"/>
        <v>0</v>
      </c>
      <c r="AR586" s="17" t="b">
        <f t="shared" ca="1" si="9820"/>
        <v>0</v>
      </c>
      <c r="AS586" s="17" t="b">
        <f t="shared" ca="1" si="9821"/>
        <v>0</v>
      </c>
      <c r="AT586" s="17" t="b">
        <f t="shared" ca="1" si="9822"/>
        <v>0</v>
      </c>
      <c r="AU586" s="17" t="b">
        <f t="shared" ca="1" si="9823"/>
        <v>1</v>
      </c>
      <c r="AV586" s="17" t="b">
        <f t="shared" ca="1" si="9824"/>
        <v>0</v>
      </c>
      <c r="AW586" s="17" t="b">
        <f t="shared" ca="1" si="9825"/>
        <v>1</v>
      </c>
      <c r="AX586" s="14" t="b">
        <f t="array" aca="1" ref="AX586" ca="1">IF(H586,N586&gt;0,"")</f>
        <v>1</v>
      </c>
      <c r="AY586" s="17" t="str">
        <f t="shared" ca="1" si="9826"/>
        <v>C3:C4</v>
      </c>
      <c r="AZ586" s="17" t="b">
        <f t="array" aca="1" ref="AZ586" ca="1">IF(AY586&lt;&gt;"",SUM(1*ISERROR(MATCH(INDIRECT(AY586),INDIRECT(K586),0)))=0,"")</f>
        <v>1</v>
      </c>
      <c r="BA586" s="17" t="b">
        <f t="shared" ca="1" si="9827"/>
        <v>1</v>
      </c>
      <c r="BB586" s="17" t="b">
        <v>0</v>
      </c>
      <c r="BC586" s="17" t="b">
        <f t="shared" ca="1" si="9828"/>
        <v>1</v>
      </c>
      <c r="BD586" s="17" t="b">
        <f t="shared" ca="1" si="9829"/>
        <v>0</v>
      </c>
      <c r="BE586" s="17" t="b">
        <f t="shared" ca="1" si="9830"/>
        <v>0</v>
      </c>
      <c r="BF586" s="17" t="b">
        <f t="shared" ca="1" si="9831"/>
        <v>0</v>
      </c>
      <c r="BG586" s="17" t="b">
        <f t="shared" ca="1" si="9832"/>
        <v>0</v>
      </c>
      <c r="BH586" s="17" t="b">
        <f t="shared" ca="1" si="9833"/>
        <v>1</v>
      </c>
      <c r="BI586" s="17">
        <f t="shared" ca="1" si="9834"/>
        <v>2</v>
      </c>
      <c r="BJ586" s="17" t="b">
        <f t="shared" ca="1" si="9835"/>
        <v>0</v>
      </c>
      <c r="BK586" s="17" t="str">
        <f t="shared" ca="1" si="9836"/>
        <v/>
      </c>
      <c r="BL586" s="17" t="str">
        <f t="shared" ca="1" si="9837"/>
        <v/>
      </c>
      <c r="BM586" s="17" t="str">
        <f t="shared" ca="1" si="9838"/>
        <v>F</v>
      </c>
      <c r="BN586" s="17" t="str">
        <f t="shared" ca="1" si="9839"/>
        <v>F</v>
      </c>
      <c r="BO586" s="17" t="str">
        <f t="shared" ca="1" si="9840"/>
        <v>N</v>
      </c>
      <c r="BP586" s="14" t="b">
        <f t="shared" ca="1" si="9841"/>
        <v>1</v>
      </c>
      <c r="BQ586" s="35"/>
      <c r="BX586" s="16"/>
      <c r="BY586" s="16"/>
      <c r="BZ586" s="16"/>
      <c r="CA586" s="16"/>
      <c r="CB586" s="16"/>
      <c r="CC586" s="16"/>
      <c r="CD586" s="16"/>
      <c r="CE586" s="16"/>
      <c r="CF586" s="16"/>
      <c r="CN586" s="14">
        <f ca="1">IF(H586,IFERROR(IsVariableNameLegal(O586),0),0)</f>
        <v>0</v>
      </c>
      <c r="CO586" s="14" t="str">
        <f t="array" aca="1" ref="CO586" ca="1">IF(H586,IF(COUNTIF(INDIRECT(wew!$C$13),O586)&gt;1,TRIM(SUBSTITUTE(_xll.MCONCAT(IF((INDIRECT(wew!$C$13)=O586)*(COLUMN(INDIRECT(wew!$C$13))&lt;&gt;D586+1),-1+COLUMN(INDIRECT(wew!$C$13)),"")," "),"  "," ")),""),"")</f>
        <v/>
      </c>
      <c r="CP586" s="14" t="str">
        <f t="array" aca="1" ref="CP586" ca="1">IF(P586&lt;&gt;"",IF(LEN(P586)&gt;150,1,""),"")</f>
        <v/>
      </c>
      <c r="CQ586" s="14" t="str">
        <f t="array" aca="1" ref="CQ586" ca="1">IF(AND(H586,NOT(ster!$J$3)),IF(COUNTIF(INDIRECT(wew!$C$15),P586)&gt;1,TRIM(SUBSTITUTE(_xll.MCONCAT(IF((INDIRECT(wew!$C$15)=P586)*(COLUMN(INDIRECT(wew!$C$15))&lt;&gt;D586+1),-1+COLUMN(INDIRECT(wew!$C$15)),"")," "),"  "," ")),""),"")</f>
        <v/>
      </c>
      <c r="CR586" s="14" t="str">
        <f t="array" aca="1" ref="CR586" ca="1">IF(H586,IF(AND(W586&gt;0,AO586&lt;&gt;""),TRIM(SUBSTITUTE(_xll.MCONCAT(IFERROR(IF(ISNUMBER(INDIRECT(Q586)),IF((INDIRECT(ster!$D$14)&lt;&gt;"")*(INDIRECT(Q586)&lt;AO586),INDIRECT(ster!$D$14) &amp; ": " &amp;  SUBSTITUTE(IF( AV586,IFERROR(TEXT(INDIRECT(Q586),"rrrr-mm-dd") &amp;" (" &amp; INDIRECT(Q586) &amp;")",INDIRECT(Q586)),INDIRECT(Q586))," "," "),""),""),"")," "),"  "," ")),""),"")</f>
        <v/>
      </c>
      <c r="CS586" s="14" t="str">
        <f t="array" aca="1" ref="CS586" ca="1">IF(H586,IF(AND(W586&gt;0,AP586&lt;&gt;""),TRIM(SUBSTITUTE(_xll.MCONCAT(IFERROR(IF(ISNUMBER(INDIRECT(Q586)),IF((INDIRECT(ster!$D$14)&lt;&gt;"")*(INDIRECT(Q586)&gt;AP586),INDIRECT(ster!$D$14) &amp; ": " &amp;  SUBSTITUTE(IF( AV586,IFERROR(TEXT(INDIRECT(Q586),"rrrr-mm-dd")&amp;" (" &amp; INDIRECT(Q586) &amp;")",INDIRECT(Q586)),INDIRECT(Q586))," "," "),""),""),"")," "),"  "," ")),""),"")</f>
        <v/>
      </c>
      <c r="CT586" s="14" t="str">
        <f t="array" aca="1" ref="CT586" ca="1">IF(H586,IF(AND(N586&gt;0,AR586),TRIM(SUBSTITUTE(_xll.MCONCAT(IFERROR(IF(ISNUMBER(INDIRECT(Q586)),IF((INDIRECT(ster!$D$14)&lt;&gt;"")*(IFERROR(0*(MATCH(INDIRECT(Q586),INDIRECT(K586),0)&gt;0),1)),INDIRECT(ster!$D$14) &amp; ": " &amp;  SUBSTITUTE(IF( AV586,IFERROR(TEXT(INDIRECT(Q586),"rrrr-mm-dd")&amp;" (" &amp; INDIRECT(Q586) &amp;")",INDIRECT(Q586)),INDIRECT(Q586))," "," "),""),""),"")," "),"  "," ")),""),"")</f>
        <v/>
      </c>
      <c r="CU586" s="14" t="str">
        <f t="array" aca="1" ref="CU586" ca="1">IF(H586,IF(AND(V586&gt;0),TRIM(SUBSTITUTE(_xll.MCONCAT(IF((INDIRECT(ster!$D$14)&lt;&gt;"")*(IFERROR(0*(INDIRECT(Q586)&lt;&gt;""),1)),INDIRECT(ster!$D$14),"")," "),"  "," ")),""),"")</f>
        <v/>
      </c>
      <c r="CV586" s="14" t="str">
        <f t="array" aca="1" ref="CV586" ca="1">IF(H586,IF(AS586,
TRIM(SUBSTITUTE(_xll.MCONCAT(IF(
   (INDIRECT(ster!$D$14)&lt;&gt;"")*
   ((INDIRECT(Q586)="")+
      NOT(ISNUMBER(INDIRECT(Q586)))*
      NOT(ISERROR(MATCH(INDIRECT(Q586),INDIRECT(K586),0)))
    ),
      INDIRECT(ster!$D$14),
   "")," "),"  "," ")),
""),"")</f>
        <v/>
      </c>
      <c r="CW586" s="14" t="str">
        <f t="array" aca="1" ref="CW586" ca="1">IF(H586,IF(AND(AQ586),TRIM(SUBSTITUTE(_xll.MCONCAT(IFERROR(IF(ISNUMBER(INDIRECT(Q586)),IF((INDIRECT(ster!$D$14)&lt;&gt;"")*(INDIRECT(Q586)&lt;&gt;INT(INDIRECT(Q586))),INDIRECT(ster!$D$14) &amp; ": " &amp; INDIRECT(Q586),""),""),"")," "),"  "," ")),""),"")</f>
        <v/>
      </c>
      <c r="CX586" s="14" t="str">
        <f t="array" aca="1" ref="CX586" ca="1">IF(H586,IF(OR(AU586,AV586),TRIM(SUBSTITUTE(_xll.MCONCAT(IF((INDIRECT(ster!$D$14)&lt;&gt;"")*NOT(ISNUMBER(INDIRECT(Q586))),IF(ISERROR(MATCH(INDIRECT(Q586),INDIRECT(K586),0)),IFERROR(IF(INDIRECT(Q586)&lt;&gt;"",INDIRECT(ster!$D$14) &amp; ": " &amp; SUBSTITUTE(INDIRECT(Q586)," "," "),""),""),""),"")," "),"  "," ")),""),"")</f>
        <v/>
      </c>
      <c r="CY586" s="14" t="str">
        <f t="array" aca="1" ref="CY586" ca="1">IF(H586,IF(AE586,TRIM(SUBSTITUTE(_xll.MCONCAT(IF((INDIRECT(ster!$D$14)&lt;&gt;"")*IFERROR(NOT(INDIRECT(AF586)),FALSE),IF(ISERROR(MATCH(INDIRECT(Q586),INDIRECT(K586),0)),IFERROR(IF(INDIRECT(Q586)&lt;&gt;"",INDIRECT(ster!$D$14)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CZ586" s="14" t="str">
        <f t="array" aca="1" ref="CZ586" ca="1">IF(H586,IF(AH586,TRIM(SUBSTITUTE(_xll.MCONCAT(IF((INDIRECT(ster!$D$14)&lt;&gt;"")*IFERROR(NOT(INDIRECT(AI586)),FALSE),IF(ISERROR(MATCH(INDIRECT(Q586),INDIRECT(K586),0)),IFERROR(IF(INDIRECT(Q586)&lt;&gt;"",INDIRECT(ster!$D$14)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DC586" s="14" t="str">
        <f ca="1">SUBSTITUTE(SUBSTITUTE(SUBSTITUTE(SUBSTITUTE(_xll.MCONCAT(DG586:DS586,"■"),"■■","■"),"■■","■"),"■■","■"),"■■","■")</f>
        <v>■</v>
      </c>
      <c r="DD586" s="14" t="str">
        <f t="shared" ca="1" si="9842"/>
        <v/>
      </c>
      <c r="DE586" s="14" t="str">
        <f t="shared" ca="1" si="9843"/>
        <v/>
      </c>
      <c r="DF586" s="14" t="str">
        <f t="shared" ca="1" si="9844"/>
        <v/>
      </c>
      <c r="DG586" s="14" t="str">
        <f t="shared" ca="1" si="9845"/>
        <v/>
      </c>
      <c r="DH586" s="14" t="str">
        <f t="shared" ca="1" si="9846"/>
        <v/>
      </c>
      <c r="DI586" s="14" t="str">
        <f t="shared" ca="1" si="9847"/>
        <v/>
      </c>
      <c r="DJ586" s="14" t="str">
        <f t="shared" ca="1" si="9848"/>
        <v/>
      </c>
      <c r="DK586" s="14" t="str">
        <f t="shared" ca="1" si="9849"/>
        <v/>
      </c>
      <c r="DL586" s="14" t="str">
        <f t="shared" ca="1" si="9850"/>
        <v/>
      </c>
      <c r="DM586" s="14" t="str">
        <f t="shared" ca="1" si="9851"/>
        <v/>
      </c>
      <c r="DN586" s="14" t="str">
        <f t="array" aca="1" ref="DN586" ca="1">IF(CU586&lt;&gt;"","There are errors in the entered values in the following cases: " &amp;SUBSTITUTE(CU586," ",", "),"")</f>
        <v/>
      </c>
      <c r="DO586" s="14" t="str">
        <f t="shared" ca="1" si="9852"/>
        <v/>
      </c>
      <c r="DP586" s="14" t="str">
        <f t="shared" ca="1" si="9853"/>
        <v/>
      </c>
      <c r="DQ586" s="14" t="str">
        <f t="shared" ca="1" si="9854"/>
        <v/>
      </c>
      <c r="DR586" s="14" t="str">
        <f t="shared" ca="1" si="9855"/>
        <v/>
      </c>
      <c r="DS586" s="14" t="str">
        <f t="shared" ca="1" si="9856"/>
        <v/>
      </c>
      <c r="DZ586" s="14" t="b">
        <f t="shared" ca="1" si="9857"/>
        <v>0</v>
      </c>
      <c r="EA586" s="14" t="str">
        <f t="shared" ca="1" si="9858"/>
        <v>Did specialist, who made diagnosis request Brain CT scan (q_156a)</v>
      </c>
      <c r="EB586" s="14" t="str">
        <f t="shared" ca="1" si="9859"/>
        <v xml:space="preserve">Values must be numeric. </v>
      </c>
      <c r="EC586" s="14" t="str">
        <f t="shared" ca="1" si="9860"/>
        <v xml:space="preserve">Did specialist, who made diagnosis request Brain CT scan (q_156a): Values must be numeric. </v>
      </c>
      <c r="ED586" s="14" t="str">
        <f t="shared" ca="1" si="9861"/>
        <v/>
      </c>
      <c r="EE586" s="14" t="str">
        <f t="shared" ca="1" si="9862"/>
        <v>Values must be numeric</v>
      </c>
      <c r="EF586" s="14" t="str">
        <f t="shared" ca="1" si="9863"/>
        <v/>
      </c>
      <c r="EG586" s="14" t="str">
        <f t="shared" ca="1" si="9864"/>
        <v/>
      </c>
      <c r="EM586" s="14" t="b">
        <f t="shared" ca="1" si="9865"/>
        <v>1</v>
      </c>
      <c r="EN586" s="14">
        <f t="shared" ca="1" si="9866"/>
        <v>554</v>
      </c>
      <c r="EO586" s="14" t="str">
        <f t="shared" ca="1" si="9867"/>
        <v>q_156a</v>
      </c>
      <c r="EP586" s="14" t="str">
        <f t="shared" ca="1" si="9868"/>
        <v xml:space="preserve">Did specialist, who made diagnosis request Brain CT scan (q_156a): Values must be numeric. </v>
      </c>
      <c r="EQ586" s="14" t="str">
        <f t="shared" ca="1" si="9869"/>
        <v/>
      </c>
    </row>
    <row r="587" spans="2:147" s="14" customFormat="1">
      <c r="B587" s="14" t="str">
        <f t="shared" ca="1" si="9795"/>
        <v/>
      </c>
      <c r="C587" s="14">
        <f t="shared" ca="1" si="9796"/>
        <v>555</v>
      </c>
      <c r="D587" s="14">
        <f t="shared" si="9797"/>
        <v>585</v>
      </c>
      <c r="E587" s="14" t="str">
        <f t="shared" ca="1" si="9798"/>
        <v>D</v>
      </c>
      <c r="F587" s="14" t="str">
        <f t="shared" ca="1" si="9799"/>
        <v>q_156b</v>
      </c>
      <c r="G587" s="14" t="str">
        <f t="shared" ca="1" si="9800"/>
        <v>Did specialist, who made diagnosis request Cervical spinal cord CT scan</v>
      </c>
      <c r="H587" s="14" t="b">
        <f t="shared" ca="1" si="9801"/>
        <v>1</v>
      </c>
      <c r="I587" s="14" t="str">
        <f ca="1">IF($H587,ADDRESS(3,(D587+1)*2-1,4,,"["&amp;wew!$G$7&amp;"]"&amp;_sheetname_labels)&amp;":"&amp;ADDRESS(2+ster!$B$20,(D587+1)*2-1,4),"")</f>
        <v>[DBTemplate.xlsm]labels!ASA3:ASA61</v>
      </c>
      <c r="J587" s="14">
        <f t="array" aca="1" ref="J587" ca="1">IF(H587,MAX(0,MAX(IF(INDIRECT(I587)&lt;&gt;"",ROW(INDIRECT(I587)),""))-2),"")</f>
        <v>2</v>
      </c>
      <c r="K587" s="14" t="str">
        <f ca="1">IF($H587,IF($J587&gt;0,ADDRESS(3,(D587+1)*2-1,4,,"["&amp;wew!$G$7&amp;"]"&amp;_sheetname_labels)&amp;":"&amp;ADDRESS(2+J587,(D587+1)*2-1,4),""),"")</f>
        <v>[DBTemplate.xlsm]labels!ASA3:ASA4</v>
      </c>
      <c r="L587" s="14" t="str">
        <f ca="1">IF($H587,IF($J587&gt;0,ADDRESS(3,(D587+1)*2,4,,"["&amp;wew!$G$7&amp;"]"&amp;_sheetname_labels)&amp;":"&amp;ADDRESS(2+J587,(D587+1)*2,4),""),"")</f>
        <v>[DBTemplate.xlsm]labels!ASB3:ASB4</v>
      </c>
      <c r="M587" s="14">
        <f t="shared" ca="1" si="9802"/>
        <v>0</v>
      </c>
      <c r="N587" s="14">
        <f t="shared" ca="1" si="9803"/>
        <v>2</v>
      </c>
      <c r="O587" s="14" t="str">
        <f t="shared" ca="1" si="9804"/>
        <v>q_156b</v>
      </c>
      <c r="P587" s="14" t="str">
        <f t="shared" ca="1" si="9805"/>
        <v>Did specialist, who made diagnosis request Cervical spinal cord CT scan</v>
      </c>
      <c r="Q587" s="14" t="str">
        <f ca="1">IF($BP587,ADDRESS(3,D587+1,4,,"["&amp;wew!$G$7&amp;"]"&amp;_sheetname_dataframe)&amp;":"&amp;ADDRESS(2+ster!$C$14,D587+1,4),"")</f>
        <v>[DBTemplate.xlsm]data_frame!VN3:VN3</v>
      </c>
      <c r="R587" s="14" t="str">
        <f>IF($BP587,IF(MID(_xll.FORMULATEXT(INDEX(INDIRECT(Q587),1)),1,1)="=", _xll.FORMULATEXT(INDEX(INDIRECT(Q587),1),2,TRUE),""),"")</f>
        <v/>
      </c>
      <c r="S587" s="14">
        <f t="array" aca="1" ref="S587" ca="1">IF(H587,SUM(IF((IFERROR(INDIRECT(Q587)&lt;&gt;"",FALSE))*(INDIRECT(ster!$D$14)&lt;&gt;""),1,0)),"")</f>
        <v>1</v>
      </c>
      <c r="T587" s="14">
        <f t="array" aca="1" ref="T587" ca="1">IF(H587,IF(M587&gt;0,SUM(IFERROR(1*(MATCH(INDIRECT(Q587),INDIRECT(K587),0)&gt;0),0)*(INDIRECT(ster!$D$14)&lt;&gt;"")*NOT(ISNUMBER(INDIRECT(Q587)))),0),"")</f>
        <v>0</v>
      </c>
      <c r="U587" s="14">
        <f t="array" aca="1" ref="U587" ca="1">IF(H587,SUM((IFERROR(INDIRECT(Q587)="",FALSE))*(INDIRECT(ster!$D$14)&lt;&gt;"")),"")</f>
        <v>0</v>
      </c>
      <c r="V587" s="14">
        <f t="array" aca="1" ref="V587" ca="1">IF(H587,SUM((IFERROR(INDIRECT(Q587)="#ąś",TRUE))*(INDIRECT(ster!$D$14)&lt;&gt;"")),"")</f>
        <v>0</v>
      </c>
      <c r="W587" s="14">
        <f t="array" aca="1" ref="W587" ca="1">IF(H587,SUM(ISNUMBER(INDIRECT(Q587))*(INDIRECT(ster!$D$14)&lt;&gt;"")),"")</f>
        <v>1</v>
      </c>
      <c r="X587" s="14">
        <f t="array" aca="1" ref="X587" ca="1">IF(AND(H587,W587&gt;0),IF(wew!$B$3,MIN(IF((INDIRECT(ster!$D$14)&lt;&gt;"")*IFERROR(INDIRECT($Q587)&lt;&gt;"",FALSE),IFERROR(INDIRECT($Q587),"X"),"X")),"&lt;włącz podświetlanie wartości&gt;"),"—")</f>
        <v>2</v>
      </c>
      <c r="Y587" s="14">
        <f t="array" aca="1" ref="Y587" ca="1">IF(AND(H587,W587&gt;0),IF(wew!$B$3,MAX(IF((INDIRECT(ster!$D$14)&lt;&gt;"")*IFERROR(INDIRECT($Q587)&lt;&gt;"",FALSE),IFERROR(INDIRECT($Q587),"X"),"X")),"&lt;włącz podświetlanie wartości&gt;"),"—")</f>
        <v>2</v>
      </c>
      <c r="Z587" s="14">
        <f t="shared" ca="1" si="9806"/>
        <v>0</v>
      </c>
      <c r="AA587" s="12">
        <f t="shared" ca="1" si="9807"/>
        <v>1</v>
      </c>
      <c r="AB587" s="17">
        <f t="array" aca="1" ref="AB587" ca="1">IF(H587,IF(W587&gt;0,SUM((INDIRECT(ster!$D$14)&lt;&gt;"")*IFERROR((INDIRECT(Q587)&lt;&gt;"")*(INDIRECT(Q587)=INT(INDIRECT(Q587))),0)),0),"")</f>
        <v>1</v>
      </c>
      <c r="AC587" s="17">
        <f t="array" aca="1" ref="AC587" ca="1">IF(H587,W587-AB587,"")</f>
        <v>0</v>
      </c>
      <c r="AD587" s="17">
        <f t="shared" ca="1" si="9808"/>
        <v>1</v>
      </c>
      <c r="AE587" s="17" t="b">
        <f t="shared" ca="1" si="9809"/>
        <v>0</v>
      </c>
      <c r="AF587" s="17" t="str">
        <f ca="1">IF(AE587,IF($H587,ADDRESS(3,D587+2,4,,"["&amp;wew!$G$7&amp;"]"&amp;_sheetname_dataframe)&amp;":"&amp;ADDRESS(2+ster!$C$14,D587+2,4),""),"")</f>
        <v/>
      </c>
      <c r="AG587" s="17" t="str">
        <f t="shared" ca="1" si="9810"/>
        <v/>
      </c>
      <c r="AH587" s="17" t="b">
        <f t="shared" ca="1" si="9811"/>
        <v>0</v>
      </c>
      <c r="AI587" s="17" t="str">
        <f ca="1">IF(AH587,IF($H587,ADDRESS(3,D587+3,4,,"["&amp;wew!$G$7&amp;"]"&amp;_sheetname_dataframe)&amp;":"&amp;ADDRESS(2+ster!$C$14,D587+3,4),""),"")</f>
        <v/>
      </c>
      <c r="AJ587" s="17" t="str">
        <f t="shared" ca="1" si="9812"/>
        <v/>
      </c>
      <c r="AK587" s="17" t="b">
        <f t="shared" ca="1" si="9813"/>
        <v>0</v>
      </c>
      <c r="AL587" s="17" t="b">
        <f t="shared" ca="1" si="9814"/>
        <v>0</v>
      </c>
      <c r="AM587" s="17" t="b">
        <f t="shared" ca="1" si="9815"/>
        <v>0</v>
      </c>
      <c r="AN587" s="17">
        <f t="shared" ca="1" si="9816"/>
        <v>0</v>
      </c>
      <c r="AO587" s="24" t="str">
        <f t="shared" ca="1" si="9817"/>
        <v/>
      </c>
      <c r="AP587" s="24" t="str">
        <f t="shared" ca="1" si="9818"/>
        <v/>
      </c>
      <c r="AQ587" s="17" t="b">
        <f t="shared" ca="1" si="9819"/>
        <v>0</v>
      </c>
      <c r="AR587" s="17" t="b">
        <f t="shared" ca="1" si="9820"/>
        <v>0</v>
      </c>
      <c r="AS587" s="17" t="b">
        <f t="shared" ca="1" si="9821"/>
        <v>0</v>
      </c>
      <c r="AT587" s="17" t="b">
        <f t="shared" ca="1" si="9822"/>
        <v>0</v>
      </c>
      <c r="AU587" s="17" t="b">
        <f t="shared" ca="1" si="9823"/>
        <v>1</v>
      </c>
      <c r="AV587" s="17" t="b">
        <f t="shared" ca="1" si="9824"/>
        <v>0</v>
      </c>
      <c r="AW587" s="17" t="b">
        <f t="shared" ca="1" si="9825"/>
        <v>1</v>
      </c>
      <c r="AX587" s="14" t="b">
        <f t="array" aca="1" ref="AX587" ca="1">IF(H587,N587&gt;0,"")</f>
        <v>1</v>
      </c>
      <c r="AY587" s="17" t="str">
        <f t="shared" ca="1" si="9826"/>
        <v>C3:C4</v>
      </c>
      <c r="AZ587" s="17" t="b">
        <f t="array" aca="1" ref="AZ587" ca="1">IF(AY587&lt;&gt;"",SUM(1*ISERROR(MATCH(INDIRECT(AY587),INDIRECT(K587),0)))=0,"")</f>
        <v>1</v>
      </c>
      <c r="BA587" s="17" t="b">
        <f t="shared" ca="1" si="9827"/>
        <v>1</v>
      </c>
      <c r="BB587" s="17" t="b">
        <v>0</v>
      </c>
      <c r="BC587" s="17" t="b">
        <f t="shared" ca="1" si="9828"/>
        <v>1</v>
      </c>
      <c r="BD587" s="17" t="b">
        <f t="shared" ca="1" si="9829"/>
        <v>0</v>
      </c>
      <c r="BE587" s="17" t="b">
        <f t="shared" ca="1" si="9830"/>
        <v>0</v>
      </c>
      <c r="BF587" s="17" t="b">
        <f t="shared" ca="1" si="9831"/>
        <v>0</v>
      </c>
      <c r="BG587" s="17" t="b">
        <f t="shared" ca="1" si="9832"/>
        <v>0</v>
      </c>
      <c r="BH587" s="17" t="b">
        <f t="shared" ca="1" si="9833"/>
        <v>1</v>
      </c>
      <c r="BI587" s="17">
        <f t="shared" ca="1" si="9834"/>
        <v>2</v>
      </c>
      <c r="BJ587" s="17" t="b">
        <f t="shared" ca="1" si="9835"/>
        <v>0</v>
      </c>
      <c r="BK587" s="17" t="str">
        <f t="shared" ca="1" si="9836"/>
        <v/>
      </c>
      <c r="BL587" s="17" t="str">
        <f t="shared" ca="1" si="9837"/>
        <v/>
      </c>
      <c r="BM587" s="17" t="str">
        <f t="shared" ca="1" si="9838"/>
        <v>F</v>
      </c>
      <c r="BN587" s="17" t="str">
        <f t="shared" ca="1" si="9839"/>
        <v>F</v>
      </c>
      <c r="BO587" s="17" t="str">
        <f t="shared" ca="1" si="9840"/>
        <v>N</v>
      </c>
      <c r="BP587" s="14" t="b">
        <f t="shared" ca="1" si="9841"/>
        <v>1</v>
      </c>
      <c r="BQ587" s="35"/>
      <c r="BX587" s="16"/>
      <c r="BY587" s="16"/>
      <c r="BZ587" s="16"/>
      <c r="CA587" s="16"/>
      <c r="CB587" s="16"/>
      <c r="CC587" s="16"/>
      <c r="CD587" s="16"/>
      <c r="CE587" s="16"/>
      <c r="CF587" s="16"/>
      <c r="CN587" s="14">
        <f ca="1">IF(H587,IFERROR(IsVariableNameLegal(O587),0),0)</f>
        <v>0</v>
      </c>
      <c r="CO587" s="14" t="str">
        <f t="array" aca="1" ref="CO587" ca="1">IF(H587,IF(COUNTIF(INDIRECT(wew!$C$13),O587)&gt;1,TRIM(SUBSTITUTE(_xll.MCONCAT(IF((INDIRECT(wew!$C$13)=O587)*(COLUMN(INDIRECT(wew!$C$13))&lt;&gt;D587+1),-1+COLUMN(INDIRECT(wew!$C$13)),"")," "),"  "," ")),""),"")</f>
        <v/>
      </c>
      <c r="CP587" s="14" t="str">
        <f t="array" aca="1" ref="CP587" ca="1">IF(P587&lt;&gt;"",IF(LEN(P587)&gt;150,1,""),"")</f>
        <v/>
      </c>
      <c r="CQ587" s="14" t="str">
        <f t="array" aca="1" ref="CQ587" ca="1">IF(AND(H587,NOT(ster!$J$3)),IF(COUNTIF(INDIRECT(wew!$C$15),P587)&gt;1,TRIM(SUBSTITUTE(_xll.MCONCAT(IF((INDIRECT(wew!$C$15)=P587)*(COLUMN(INDIRECT(wew!$C$15))&lt;&gt;D587+1),-1+COLUMN(INDIRECT(wew!$C$15)),"")," "),"  "," ")),""),"")</f>
        <v/>
      </c>
      <c r="CR587" s="14" t="str">
        <f t="array" aca="1" ref="CR587" ca="1">IF(H587,IF(AND(W587&gt;0,AO587&lt;&gt;""),TRIM(SUBSTITUTE(_xll.MCONCAT(IFERROR(IF(ISNUMBER(INDIRECT(Q587)),IF((INDIRECT(ster!$D$14)&lt;&gt;"")*(INDIRECT(Q587)&lt;AO587),INDIRECT(ster!$D$14) &amp; ": " &amp;  SUBSTITUTE(IF( AV587,IFERROR(TEXT(INDIRECT(Q587),"rrrr-mm-dd") &amp;" (" &amp; INDIRECT(Q587) &amp;")",INDIRECT(Q587)),INDIRECT(Q587))," "," "),""),""),"")," "),"  "," ")),""),"")</f>
        <v/>
      </c>
      <c r="CS587" s="14" t="str">
        <f t="array" aca="1" ref="CS587" ca="1">IF(H587,IF(AND(W587&gt;0,AP587&lt;&gt;""),TRIM(SUBSTITUTE(_xll.MCONCAT(IFERROR(IF(ISNUMBER(INDIRECT(Q587)),IF((INDIRECT(ster!$D$14)&lt;&gt;"")*(INDIRECT(Q587)&gt;AP587),INDIRECT(ster!$D$14) &amp; ": " &amp;  SUBSTITUTE(IF( AV587,IFERROR(TEXT(INDIRECT(Q587),"rrrr-mm-dd")&amp;" (" &amp; INDIRECT(Q587) &amp;")",INDIRECT(Q587)),INDIRECT(Q587))," "," "),""),""),"")," "),"  "," ")),""),"")</f>
        <v/>
      </c>
      <c r="CT587" s="14" t="str">
        <f t="array" aca="1" ref="CT587" ca="1">IF(H587,IF(AND(N587&gt;0,AR587),TRIM(SUBSTITUTE(_xll.MCONCAT(IFERROR(IF(ISNUMBER(INDIRECT(Q587)),IF((INDIRECT(ster!$D$14)&lt;&gt;"")*(IFERROR(0*(MATCH(INDIRECT(Q587),INDIRECT(K587),0)&gt;0),1)),INDIRECT(ster!$D$14) &amp; ": " &amp;  SUBSTITUTE(IF( AV587,IFERROR(TEXT(INDIRECT(Q587),"rrrr-mm-dd")&amp;" (" &amp; INDIRECT(Q587) &amp;")",INDIRECT(Q587)),INDIRECT(Q587))," "," "),""),""),"")," "),"  "," ")),""),"")</f>
        <v/>
      </c>
      <c r="CU587" s="14" t="str">
        <f t="array" aca="1" ref="CU587" ca="1">IF(H587,IF(AND(V587&gt;0),TRIM(SUBSTITUTE(_xll.MCONCAT(IF((INDIRECT(ster!$D$14)&lt;&gt;"")*(IFERROR(0*(INDIRECT(Q587)&lt;&gt;""),1)),INDIRECT(ster!$D$14),"")," "),"  "," ")),""),"")</f>
        <v/>
      </c>
      <c r="CV587" s="14" t="str">
        <f t="array" aca="1" ref="CV587" ca="1">IF(H587,IF(AS587,
TRIM(SUBSTITUTE(_xll.MCONCAT(IF(
   (INDIRECT(ster!$D$14)&lt;&gt;"")*
   ((INDIRECT(Q587)="")+
      NOT(ISNUMBER(INDIRECT(Q587)))*
      NOT(ISERROR(MATCH(INDIRECT(Q587),INDIRECT(K587),0)))
    ),
      INDIRECT(ster!$D$14),
   "")," "),"  "," ")),
""),"")</f>
        <v/>
      </c>
      <c r="CW587" s="14" t="str">
        <f t="array" aca="1" ref="CW587" ca="1">IF(H587,IF(AND(AQ587),TRIM(SUBSTITUTE(_xll.MCONCAT(IFERROR(IF(ISNUMBER(INDIRECT(Q587)),IF((INDIRECT(ster!$D$14)&lt;&gt;"")*(INDIRECT(Q587)&lt;&gt;INT(INDIRECT(Q587))),INDIRECT(ster!$D$14) &amp; ": " &amp; INDIRECT(Q587),""),""),"")," "),"  "," ")),""),"")</f>
        <v/>
      </c>
      <c r="CX587" s="14" t="str">
        <f t="array" aca="1" ref="CX587" ca="1">IF(H587,IF(OR(AU587,AV587),TRIM(SUBSTITUTE(_xll.MCONCAT(IF((INDIRECT(ster!$D$14)&lt;&gt;"")*NOT(ISNUMBER(INDIRECT(Q587))),IF(ISERROR(MATCH(INDIRECT(Q587),INDIRECT(K587),0)),IFERROR(IF(INDIRECT(Q587)&lt;&gt;"",INDIRECT(ster!$D$14) &amp; ": " &amp; SUBSTITUTE(INDIRECT(Q587)," "," "),""),""),""),"")," "),"  "," ")),""),"")</f>
        <v/>
      </c>
      <c r="CY587" s="14" t="str">
        <f t="array" aca="1" ref="CY587" ca="1">IF(H587,IF(AE587,TRIM(SUBSTITUTE(_xll.MCONCAT(IF((INDIRECT(ster!$D$14)&lt;&gt;"")*IFERROR(NOT(INDIRECT(AF587)),FALSE),IF(ISERROR(MATCH(INDIRECT(Q587),INDIRECT(K587),0)),IFERROR(IF(INDIRECT(Q587)&lt;&gt;"",INDIRECT(ster!$D$14)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CZ587" s="14" t="str">
        <f t="array" aca="1" ref="CZ587" ca="1">IF(H587,IF(AH587,TRIM(SUBSTITUTE(_xll.MCONCAT(IF((INDIRECT(ster!$D$14)&lt;&gt;"")*IFERROR(NOT(INDIRECT(AI587)),FALSE),IF(ISERROR(MATCH(INDIRECT(Q587),INDIRECT(K587),0)),IFERROR(IF(INDIRECT(Q587)&lt;&gt;"",INDIRECT(ster!$D$14)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DC587" s="14" t="str">
        <f ca="1">SUBSTITUTE(SUBSTITUTE(SUBSTITUTE(SUBSTITUTE(_xll.MCONCAT(DG587:DS587,"■"),"■■","■"),"■■","■"),"■■","■"),"■■","■")</f>
        <v>■</v>
      </c>
      <c r="DD587" s="14" t="str">
        <f t="shared" ca="1" si="9842"/>
        <v/>
      </c>
      <c r="DE587" s="14" t="str">
        <f t="shared" ca="1" si="9843"/>
        <v/>
      </c>
      <c r="DF587" s="14" t="str">
        <f t="shared" ca="1" si="9844"/>
        <v/>
      </c>
      <c r="DG587" s="14" t="str">
        <f t="shared" ca="1" si="9845"/>
        <v/>
      </c>
      <c r="DH587" s="14" t="str">
        <f t="shared" ca="1" si="9846"/>
        <v/>
      </c>
      <c r="DI587" s="14" t="str">
        <f t="shared" ca="1" si="9847"/>
        <v/>
      </c>
      <c r="DJ587" s="14" t="str">
        <f t="shared" ca="1" si="9848"/>
        <v/>
      </c>
      <c r="DK587" s="14" t="str">
        <f t="shared" ca="1" si="9849"/>
        <v/>
      </c>
      <c r="DL587" s="14" t="str">
        <f t="shared" ca="1" si="9850"/>
        <v/>
      </c>
      <c r="DM587" s="14" t="str">
        <f t="shared" ca="1" si="9851"/>
        <v/>
      </c>
      <c r="DN587" s="14" t="str">
        <f t="array" aca="1" ref="DN587" ca="1">IF(CU587&lt;&gt;"","There are errors in the entered values in the following cases: " &amp;SUBSTITUTE(CU587," ",", "),"")</f>
        <v/>
      </c>
      <c r="DO587" s="14" t="str">
        <f t="shared" ca="1" si="9852"/>
        <v/>
      </c>
      <c r="DP587" s="14" t="str">
        <f t="shared" ca="1" si="9853"/>
        <v/>
      </c>
      <c r="DQ587" s="14" t="str">
        <f t="shared" ca="1" si="9854"/>
        <v/>
      </c>
      <c r="DR587" s="14" t="str">
        <f t="shared" ca="1" si="9855"/>
        <v/>
      </c>
      <c r="DS587" s="14" t="str">
        <f t="shared" ca="1" si="9856"/>
        <v/>
      </c>
      <c r="DZ587" s="14" t="b">
        <f t="shared" ca="1" si="9857"/>
        <v>0</v>
      </c>
      <c r="EA587" s="14" t="str">
        <f t="shared" ca="1" si="9858"/>
        <v>Did specialist, who made diagnosis request Cervical spinal cord CT scan (q_156b)</v>
      </c>
      <c r="EB587" s="14" t="str">
        <f t="shared" ca="1" si="9859"/>
        <v xml:space="preserve">Values must be numeric. </v>
      </c>
      <c r="EC587" s="14" t="str">
        <f t="shared" ca="1" si="9860"/>
        <v xml:space="preserve">Did specialist, who made diagnosis request Cervical spinal cord CT scan (q_156b): Values must be numeric. </v>
      </c>
      <c r="ED587" s="14" t="str">
        <f t="shared" ca="1" si="9861"/>
        <v/>
      </c>
      <c r="EE587" s="14" t="str">
        <f t="shared" ca="1" si="9862"/>
        <v>Values must be numeric</v>
      </c>
      <c r="EF587" s="14" t="str">
        <f t="shared" ca="1" si="9863"/>
        <v/>
      </c>
      <c r="EG587" s="14" t="str">
        <f t="shared" ca="1" si="9864"/>
        <v/>
      </c>
      <c r="EM587" s="14" t="b">
        <f t="shared" ca="1" si="9865"/>
        <v>1</v>
      </c>
      <c r="EN587" s="14">
        <f t="shared" ca="1" si="9866"/>
        <v>555</v>
      </c>
      <c r="EO587" s="14" t="str">
        <f t="shared" ca="1" si="9867"/>
        <v>q_156b</v>
      </c>
      <c r="EP587" s="14" t="str">
        <f t="shared" ca="1" si="9868"/>
        <v xml:space="preserve">Did specialist, who made diagnosis request Cervical spinal cord CT scan (q_156b): Values must be numeric. </v>
      </c>
      <c r="EQ587" s="14" t="str">
        <f t="shared" ca="1" si="9869"/>
        <v/>
      </c>
    </row>
    <row r="588" spans="2:147" s="14" customFormat="1">
      <c r="B588" s="14" t="str">
        <f t="shared" ca="1" si="9795"/>
        <v/>
      </c>
      <c r="C588" s="14">
        <f t="shared" ca="1" si="9796"/>
        <v>556</v>
      </c>
      <c r="D588" s="14">
        <f t="shared" si="9797"/>
        <v>586</v>
      </c>
      <c r="E588" s="14" t="str">
        <f t="shared" ca="1" si="9798"/>
        <v>D</v>
      </c>
      <c r="F588" s="14" t="str">
        <f t="shared" ca="1" si="9799"/>
        <v>q_156c</v>
      </c>
      <c r="G588" s="14" t="str">
        <f t="shared" ca="1" si="9800"/>
        <v>Did specialist, who made diagnosis request Lumbo-sacral spinal cord CT scan</v>
      </c>
      <c r="H588" s="14" t="b">
        <f t="shared" ca="1" si="9801"/>
        <v>1</v>
      </c>
      <c r="I588" s="14" t="str">
        <f ca="1">IF($H588,ADDRESS(3,(D588+1)*2-1,4,,"["&amp;wew!$G$7&amp;"]"&amp;_sheetname_labels)&amp;":"&amp;ADDRESS(2+ster!$B$20,(D588+1)*2-1,4),"")</f>
        <v>[DBTemplate.xlsm]labels!ASC3:ASC61</v>
      </c>
      <c r="J588" s="14">
        <f t="array" aca="1" ref="J588" ca="1">IF(H588,MAX(0,MAX(IF(INDIRECT(I588)&lt;&gt;"",ROW(INDIRECT(I588)),""))-2),"")</f>
        <v>2</v>
      </c>
      <c r="K588" s="14" t="str">
        <f ca="1">IF($H588,IF($J588&gt;0,ADDRESS(3,(D588+1)*2-1,4,,"["&amp;wew!$G$7&amp;"]"&amp;_sheetname_labels)&amp;":"&amp;ADDRESS(2+J588,(D588+1)*2-1,4),""),"")</f>
        <v>[DBTemplate.xlsm]labels!ASC3:ASC4</v>
      </c>
      <c r="L588" s="14" t="str">
        <f ca="1">IF($H588,IF($J588&gt;0,ADDRESS(3,(D588+1)*2,4,,"["&amp;wew!$G$7&amp;"]"&amp;_sheetname_labels)&amp;":"&amp;ADDRESS(2+J588,(D588+1)*2,4),""),"")</f>
        <v>[DBTemplate.xlsm]labels!ASD3:ASD4</v>
      </c>
      <c r="M588" s="14">
        <f t="shared" ca="1" si="9802"/>
        <v>0</v>
      </c>
      <c r="N588" s="14">
        <f t="shared" ca="1" si="9803"/>
        <v>2</v>
      </c>
      <c r="O588" s="14" t="str">
        <f t="shared" ca="1" si="9804"/>
        <v>q_156c</v>
      </c>
      <c r="P588" s="14" t="str">
        <f t="shared" ca="1" si="9805"/>
        <v>Did specialist, who made diagnosis request Lumbo-sacral spinal cord CT scan</v>
      </c>
      <c r="Q588" s="14" t="str">
        <f ca="1">IF($BP588,ADDRESS(3,D588+1,4,,"["&amp;wew!$G$7&amp;"]"&amp;_sheetname_dataframe)&amp;":"&amp;ADDRESS(2+ster!$C$14,D588+1,4),"")</f>
        <v>[DBTemplate.xlsm]data_frame!VO3:VO3</v>
      </c>
      <c r="R588" s="14" t="str">
        <f>IF($BP588,IF(MID(_xll.FORMULATEXT(INDEX(INDIRECT(Q588),1)),1,1)="=", _xll.FORMULATEXT(INDEX(INDIRECT(Q588),1),2,TRUE),""),"")</f>
        <v/>
      </c>
      <c r="S588" s="14">
        <f t="array" aca="1" ref="S588" ca="1">IF(H588,SUM(IF((IFERROR(INDIRECT(Q588)&lt;&gt;"",FALSE))*(INDIRECT(ster!$D$14)&lt;&gt;""),1,0)),"")</f>
        <v>1</v>
      </c>
      <c r="T588" s="14">
        <f t="array" aca="1" ref="T588" ca="1">IF(H588,IF(M588&gt;0,SUM(IFERROR(1*(MATCH(INDIRECT(Q588),INDIRECT(K588),0)&gt;0),0)*(INDIRECT(ster!$D$14)&lt;&gt;"")*NOT(ISNUMBER(INDIRECT(Q588)))),0),"")</f>
        <v>0</v>
      </c>
      <c r="U588" s="14">
        <f t="array" aca="1" ref="U588" ca="1">IF(H588,SUM((IFERROR(INDIRECT(Q588)="",FALSE))*(INDIRECT(ster!$D$14)&lt;&gt;"")),"")</f>
        <v>0</v>
      </c>
      <c r="V588" s="14">
        <f t="array" aca="1" ref="V588" ca="1">IF(H588,SUM((IFERROR(INDIRECT(Q588)="#ąś",TRUE))*(INDIRECT(ster!$D$14)&lt;&gt;"")),"")</f>
        <v>0</v>
      </c>
      <c r="W588" s="14">
        <f t="array" aca="1" ref="W588" ca="1">IF(H588,SUM(ISNUMBER(INDIRECT(Q588))*(INDIRECT(ster!$D$14)&lt;&gt;"")),"")</f>
        <v>1</v>
      </c>
      <c r="X588" s="14">
        <f t="array" aca="1" ref="X588" ca="1">IF(AND(H588,W588&gt;0),IF(wew!$B$3,MIN(IF((INDIRECT(ster!$D$14)&lt;&gt;"")*IFERROR(INDIRECT($Q588)&lt;&gt;"",FALSE),IFERROR(INDIRECT($Q588),"X"),"X")),"&lt;włącz podświetlanie wartości&gt;"),"—")</f>
        <v>2</v>
      </c>
      <c r="Y588" s="14">
        <f t="array" aca="1" ref="Y588" ca="1">IF(AND(H588,W588&gt;0),IF(wew!$B$3,MAX(IF((INDIRECT(ster!$D$14)&lt;&gt;"")*IFERROR(INDIRECT($Q588)&lt;&gt;"",FALSE),IFERROR(INDIRECT($Q588),"X"),"X")),"&lt;włącz podświetlanie wartości&gt;"),"—")</f>
        <v>2</v>
      </c>
      <c r="Z588" s="14">
        <f t="shared" ca="1" si="9806"/>
        <v>0</v>
      </c>
      <c r="AA588" s="12">
        <f t="shared" ca="1" si="9807"/>
        <v>1</v>
      </c>
      <c r="AB588" s="17">
        <f t="array" aca="1" ref="AB588" ca="1">IF(H588,IF(W588&gt;0,SUM((INDIRECT(ster!$D$14)&lt;&gt;"")*IFERROR((INDIRECT(Q588)&lt;&gt;"")*(INDIRECT(Q588)=INT(INDIRECT(Q588))),0)),0),"")</f>
        <v>1</v>
      </c>
      <c r="AC588" s="17">
        <f t="array" aca="1" ref="AC588" ca="1">IF(H588,W588-AB588,"")</f>
        <v>0</v>
      </c>
      <c r="AD588" s="17">
        <f t="shared" ca="1" si="9808"/>
        <v>1</v>
      </c>
      <c r="AE588" s="17" t="b">
        <f t="shared" ca="1" si="9809"/>
        <v>0</v>
      </c>
      <c r="AF588" s="17" t="str">
        <f ca="1">IF(AE588,IF($H588,ADDRESS(3,D588+2,4,,"["&amp;wew!$G$7&amp;"]"&amp;_sheetname_dataframe)&amp;":"&amp;ADDRESS(2+ster!$C$14,D588+2,4),""),"")</f>
        <v/>
      </c>
      <c r="AG588" s="17" t="str">
        <f t="shared" ca="1" si="9810"/>
        <v/>
      </c>
      <c r="AH588" s="17" t="b">
        <f t="shared" ca="1" si="9811"/>
        <v>0</v>
      </c>
      <c r="AI588" s="17" t="str">
        <f ca="1">IF(AH588,IF($H588,ADDRESS(3,D588+3,4,,"["&amp;wew!$G$7&amp;"]"&amp;_sheetname_dataframe)&amp;":"&amp;ADDRESS(2+ster!$C$14,D588+3,4),""),"")</f>
        <v/>
      </c>
      <c r="AJ588" s="17" t="str">
        <f t="shared" ca="1" si="9812"/>
        <v/>
      </c>
      <c r="AK588" s="17" t="b">
        <f t="shared" ca="1" si="9813"/>
        <v>0</v>
      </c>
      <c r="AL588" s="17" t="b">
        <f t="shared" ca="1" si="9814"/>
        <v>0</v>
      </c>
      <c r="AM588" s="17" t="b">
        <f t="shared" ca="1" si="9815"/>
        <v>0</v>
      </c>
      <c r="AN588" s="17">
        <f t="shared" ca="1" si="9816"/>
        <v>0</v>
      </c>
      <c r="AO588" s="24" t="str">
        <f t="shared" ca="1" si="9817"/>
        <v/>
      </c>
      <c r="AP588" s="24" t="str">
        <f t="shared" ca="1" si="9818"/>
        <v/>
      </c>
      <c r="AQ588" s="17" t="b">
        <f t="shared" ca="1" si="9819"/>
        <v>0</v>
      </c>
      <c r="AR588" s="17" t="b">
        <f t="shared" ca="1" si="9820"/>
        <v>0</v>
      </c>
      <c r="AS588" s="17" t="b">
        <f t="shared" ca="1" si="9821"/>
        <v>0</v>
      </c>
      <c r="AT588" s="17" t="b">
        <f t="shared" ca="1" si="9822"/>
        <v>0</v>
      </c>
      <c r="AU588" s="17" t="b">
        <f t="shared" ca="1" si="9823"/>
        <v>1</v>
      </c>
      <c r="AV588" s="17" t="b">
        <f t="shared" ca="1" si="9824"/>
        <v>0</v>
      </c>
      <c r="AW588" s="17" t="b">
        <f t="shared" ca="1" si="9825"/>
        <v>1</v>
      </c>
      <c r="AX588" s="14" t="b">
        <f t="array" aca="1" ref="AX588" ca="1">IF(H588,N588&gt;0,"")</f>
        <v>1</v>
      </c>
      <c r="AY588" s="17" t="str">
        <f t="shared" ca="1" si="9826"/>
        <v>C3:C4</v>
      </c>
      <c r="AZ588" s="17" t="b">
        <f t="array" aca="1" ref="AZ588" ca="1">IF(AY588&lt;&gt;"",SUM(1*ISERROR(MATCH(INDIRECT(AY588),INDIRECT(K588),0)))=0,"")</f>
        <v>1</v>
      </c>
      <c r="BA588" s="17" t="b">
        <f t="shared" ca="1" si="9827"/>
        <v>1</v>
      </c>
      <c r="BB588" s="17" t="b">
        <v>0</v>
      </c>
      <c r="BC588" s="17" t="b">
        <f t="shared" ca="1" si="9828"/>
        <v>1</v>
      </c>
      <c r="BD588" s="17" t="b">
        <f t="shared" ca="1" si="9829"/>
        <v>0</v>
      </c>
      <c r="BE588" s="17" t="b">
        <f t="shared" ca="1" si="9830"/>
        <v>0</v>
      </c>
      <c r="BF588" s="17" t="b">
        <f t="shared" ca="1" si="9831"/>
        <v>0</v>
      </c>
      <c r="BG588" s="17" t="b">
        <f t="shared" ca="1" si="9832"/>
        <v>0</v>
      </c>
      <c r="BH588" s="17" t="b">
        <f t="shared" ca="1" si="9833"/>
        <v>1</v>
      </c>
      <c r="BI588" s="17">
        <f t="shared" ca="1" si="9834"/>
        <v>2</v>
      </c>
      <c r="BJ588" s="17" t="b">
        <f t="shared" ca="1" si="9835"/>
        <v>0</v>
      </c>
      <c r="BK588" s="17" t="str">
        <f t="shared" ca="1" si="9836"/>
        <v/>
      </c>
      <c r="BL588" s="17" t="str">
        <f t="shared" ca="1" si="9837"/>
        <v/>
      </c>
      <c r="BM588" s="17" t="str">
        <f t="shared" ca="1" si="9838"/>
        <v>F</v>
      </c>
      <c r="BN588" s="17" t="str">
        <f t="shared" ca="1" si="9839"/>
        <v>F</v>
      </c>
      <c r="BO588" s="17" t="str">
        <f t="shared" ca="1" si="9840"/>
        <v>N</v>
      </c>
      <c r="BP588" s="14" t="b">
        <f t="shared" ca="1" si="9841"/>
        <v>1</v>
      </c>
      <c r="BQ588" s="35"/>
      <c r="BX588" s="16"/>
      <c r="BY588" s="16"/>
      <c r="BZ588" s="16"/>
      <c r="CA588" s="16"/>
      <c r="CB588" s="16"/>
      <c r="CC588" s="16"/>
      <c r="CD588" s="16"/>
      <c r="CE588" s="16"/>
      <c r="CF588" s="16"/>
      <c r="CN588" s="14">
        <f ca="1">IF(H588,IFERROR(IsVariableNameLegal(O588),0),0)</f>
        <v>0</v>
      </c>
      <c r="CO588" s="14" t="str">
        <f t="array" aca="1" ref="CO588" ca="1">IF(H588,IF(COUNTIF(INDIRECT(wew!$C$13),O588)&gt;1,TRIM(SUBSTITUTE(_xll.MCONCAT(IF((INDIRECT(wew!$C$13)=O588)*(COLUMN(INDIRECT(wew!$C$13))&lt;&gt;D588+1),-1+COLUMN(INDIRECT(wew!$C$13)),"")," "),"  "," ")),""),"")</f>
        <v/>
      </c>
      <c r="CP588" s="14" t="str">
        <f t="array" aca="1" ref="CP588" ca="1">IF(P588&lt;&gt;"",IF(LEN(P588)&gt;150,1,""),"")</f>
        <v/>
      </c>
      <c r="CQ588" s="14" t="str">
        <f t="array" aca="1" ref="CQ588" ca="1">IF(AND(H588,NOT(ster!$J$3)),IF(COUNTIF(INDIRECT(wew!$C$15),P588)&gt;1,TRIM(SUBSTITUTE(_xll.MCONCAT(IF((INDIRECT(wew!$C$15)=P588)*(COLUMN(INDIRECT(wew!$C$15))&lt;&gt;D588+1),-1+COLUMN(INDIRECT(wew!$C$15)),"")," "),"  "," ")),""),"")</f>
        <v/>
      </c>
      <c r="CR588" s="14" t="str">
        <f t="array" aca="1" ref="CR588" ca="1">IF(H588,IF(AND(W588&gt;0,AO588&lt;&gt;""),TRIM(SUBSTITUTE(_xll.MCONCAT(IFERROR(IF(ISNUMBER(INDIRECT(Q588)),IF((INDIRECT(ster!$D$14)&lt;&gt;"")*(INDIRECT(Q588)&lt;AO588),INDIRECT(ster!$D$14) &amp; ": " &amp;  SUBSTITUTE(IF( AV588,IFERROR(TEXT(INDIRECT(Q588),"rrrr-mm-dd") &amp;" (" &amp; INDIRECT(Q588) &amp;")",INDIRECT(Q588)),INDIRECT(Q588))," "," "),""),""),"")," "),"  "," ")),""),"")</f>
        <v/>
      </c>
      <c r="CS588" s="14" t="str">
        <f t="array" aca="1" ref="CS588" ca="1">IF(H588,IF(AND(W588&gt;0,AP588&lt;&gt;""),TRIM(SUBSTITUTE(_xll.MCONCAT(IFERROR(IF(ISNUMBER(INDIRECT(Q588)),IF((INDIRECT(ster!$D$14)&lt;&gt;"")*(INDIRECT(Q588)&gt;AP588),INDIRECT(ster!$D$14) &amp; ": " &amp;  SUBSTITUTE(IF( AV588,IFERROR(TEXT(INDIRECT(Q588),"rrrr-mm-dd")&amp;" (" &amp; INDIRECT(Q588) &amp;")",INDIRECT(Q588)),INDIRECT(Q588))," "," "),""),""),"")," "),"  "," ")),""),"")</f>
        <v/>
      </c>
      <c r="CT588" s="14" t="str">
        <f t="array" aca="1" ref="CT588" ca="1">IF(H588,IF(AND(N588&gt;0,AR588),TRIM(SUBSTITUTE(_xll.MCONCAT(IFERROR(IF(ISNUMBER(INDIRECT(Q588)),IF((INDIRECT(ster!$D$14)&lt;&gt;"")*(IFERROR(0*(MATCH(INDIRECT(Q588),INDIRECT(K588),0)&gt;0),1)),INDIRECT(ster!$D$14) &amp; ": " &amp;  SUBSTITUTE(IF( AV588,IFERROR(TEXT(INDIRECT(Q588),"rrrr-mm-dd")&amp;" (" &amp; INDIRECT(Q588) &amp;")",INDIRECT(Q588)),INDIRECT(Q588))," "," "),""),""),"")," "),"  "," ")),""),"")</f>
        <v/>
      </c>
      <c r="CU588" s="14" t="str">
        <f t="array" aca="1" ref="CU588" ca="1">IF(H588,IF(AND(V588&gt;0),TRIM(SUBSTITUTE(_xll.MCONCAT(IF((INDIRECT(ster!$D$14)&lt;&gt;"")*(IFERROR(0*(INDIRECT(Q588)&lt;&gt;""),1)),INDIRECT(ster!$D$14),"")," "),"  "," ")),""),"")</f>
        <v/>
      </c>
      <c r="CV588" s="14" t="str">
        <f t="array" aca="1" ref="CV588" ca="1">IF(H588,IF(AS588,
TRIM(SUBSTITUTE(_xll.MCONCAT(IF(
   (INDIRECT(ster!$D$14)&lt;&gt;"")*
   ((INDIRECT(Q588)="")+
      NOT(ISNUMBER(INDIRECT(Q588)))*
      NOT(ISERROR(MATCH(INDIRECT(Q588),INDIRECT(K588),0)))
    ),
      INDIRECT(ster!$D$14),
   "")," "),"  "," ")),
""),"")</f>
        <v/>
      </c>
      <c r="CW588" s="14" t="str">
        <f t="array" aca="1" ref="CW588" ca="1">IF(H588,IF(AND(AQ588),TRIM(SUBSTITUTE(_xll.MCONCAT(IFERROR(IF(ISNUMBER(INDIRECT(Q588)),IF((INDIRECT(ster!$D$14)&lt;&gt;"")*(INDIRECT(Q588)&lt;&gt;INT(INDIRECT(Q588))),INDIRECT(ster!$D$14) &amp; ": " &amp; INDIRECT(Q588),""),""),"")," "),"  "," ")),""),"")</f>
        <v/>
      </c>
      <c r="CX588" s="14" t="str">
        <f t="array" aca="1" ref="CX588" ca="1">IF(H588,IF(OR(AU588,AV588),TRIM(SUBSTITUTE(_xll.MCONCAT(IF((INDIRECT(ster!$D$14)&lt;&gt;"")*NOT(ISNUMBER(INDIRECT(Q588))),IF(ISERROR(MATCH(INDIRECT(Q588),INDIRECT(K588),0)),IFERROR(IF(INDIRECT(Q588)&lt;&gt;"",INDIRECT(ster!$D$14) &amp; ": " &amp; SUBSTITUTE(INDIRECT(Q588)," "," "),""),""),""),"")," "),"  "," ")),""),"")</f>
        <v/>
      </c>
      <c r="CY588" s="14" t="str">
        <f t="array" aca="1" ref="CY588" ca="1">IF(H588,IF(AE588,TRIM(SUBSTITUTE(_xll.MCONCAT(IF((INDIRECT(ster!$D$14)&lt;&gt;"")*IFERROR(NOT(INDIRECT(AF588)),FALSE),IF(ISERROR(MATCH(INDIRECT(Q588),INDIRECT(K588),0)),IFERROR(IF(INDIRECT(Q588)&lt;&gt;"",INDIRECT(ster!$D$14)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CZ588" s="14" t="str">
        <f t="array" aca="1" ref="CZ588" ca="1">IF(H588,IF(AH588,TRIM(SUBSTITUTE(_xll.MCONCAT(IF((INDIRECT(ster!$D$14)&lt;&gt;"")*IFERROR(NOT(INDIRECT(AI588)),FALSE),IF(ISERROR(MATCH(INDIRECT(Q588),INDIRECT(K588),0)),IFERROR(IF(INDIRECT(Q588)&lt;&gt;"",INDIRECT(ster!$D$14)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DC588" s="14" t="str">
        <f ca="1">SUBSTITUTE(SUBSTITUTE(SUBSTITUTE(SUBSTITUTE(_xll.MCONCAT(DG588:DS588,"■"),"■■","■"),"■■","■"),"■■","■"),"■■","■")</f>
        <v>■</v>
      </c>
      <c r="DD588" s="14" t="str">
        <f t="shared" ca="1" si="9842"/>
        <v/>
      </c>
      <c r="DE588" s="14" t="str">
        <f t="shared" ca="1" si="9843"/>
        <v/>
      </c>
      <c r="DF588" s="14" t="str">
        <f t="shared" ca="1" si="9844"/>
        <v/>
      </c>
      <c r="DG588" s="14" t="str">
        <f t="shared" ca="1" si="9845"/>
        <v/>
      </c>
      <c r="DH588" s="14" t="str">
        <f t="shared" ca="1" si="9846"/>
        <v/>
      </c>
      <c r="DI588" s="14" t="str">
        <f t="shared" ca="1" si="9847"/>
        <v/>
      </c>
      <c r="DJ588" s="14" t="str">
        <f t="shared" ca="1" si="9848"/>
        <v/>
      </c>
      <c r="DK588" s="14" t="str">
        <f t="shared" ca="1" si="9849"/>
        <v/>
      </c>
      <c r="DL588" s="14" t="str">
        <f t="shared" ca="1" si="9850"/>
        <v/>
      </c>
      <c r="DM588" s="14" t="str">
        <f t="shared" ca="1" si="9851"/>
        <v/>
      </c>
      <c r="DN588" s="14" t="str">
        <f t="array" aca="1" ref="DN588" ca="1">IF(CU588&lt;&gt;"","There are errors in the entered values in the following cases: " &amp;SUBSTITUTE(CU588," ",", "),"")</f>
        <v/>
      </c>
      <c r="DO588" s="14" t="str">
        <f t="shared" ca="1" si="9852"/>
        <v/>
      </c>
      <c r="DP588" s="14" t="str">
        <f t="shared" ca="1" si="9853"/>
        <v/>
      </c>
      <c r="DQ588" s="14" t="str">
        <f t="shared" ca="1" si="9854"/>
        <v/>
      </c>
      <c r="DR588" s="14" t="str">
        <f t="shared" ca="1" si="9855"/>
        <v/>
      </c>
      <c r="DS588" s="14" t="str">
        <f t="shared" ca="1" si="9856"/>
        <v/>
      </c>
      <c r="DZ588" s="14" t="b">
        <f t="shared" ca="1" si="9857"/>
        <v>0</v>
      </c>
      <c r="EA588" s="14" t="str">
        <f t="shared" ca="1" si="9858"/>
        <v>Did specialist, who made diagnosis request Lumbo-sacral spinal cord CT scan (q_156c)</v>
      </c>
      <c r="EB588" s="14" t="str">
        <f t="shared" ca="1" si="9859"/>
        <v xml:space="preserve">Values must be numeric. </v>
      </c>
      <c r="EC588" s="14" t="str">
        <f t="shared" ca="1" si="9860"/>
        <v xml:space="preserve">Did specialist, who made diagnosis request Lumbo-sacral spinal cord CT scan (q_156c): Values must be numeric. </v>
      </c>
      <c r="ED588" s="14" t="str">
        <f t="shared" ca="1" si="9861"/>
        <v/>
      </c>
      <c r="EE588" s="14" t="str">
        <f t="shared" ca="1" si="9862"/>
        <v>Values must be numeric</v>
      </c>
      <c r="EF588" s="14" t="str">
        <f t="shared" ca="1" si="9863"/>
        <v/>
      </c>
      <c r="EG588" s="14" t="str">
        <f t="shared" ca="1" si="9864"/>
        <v/>
      </c>
      <c r="EM588" s="14" t="b">
        <f t="shared" ca="1" si="9865"/>
        <v>1</v>
      </c>
      <c r="EN588" s="14">
        <f t="shared" ca="1" si="9866"/>
        <v>556</v>
      </c>
      <c r="EO588" s="14" t="str">
        <f t="shared" ca="1" si="9867"/>
        <v>q_156c</v>
      </c>
      <c r="EP588" s="14" t="str">
        <f t="shared" ca="1" si="9868"/>
        <v xml:space="preserve">Did specialist, who made diagnosis request Lumbo-sacral spinal cord CT scan (q_156c): Values must be numeric. </v>
      </c>
      <c r="EQ588" s="14" t="str">
        <f t="shared" ca="1" si="9869"/>
        <v/>
      </c>
    </row>
    <row r="589" spans="2:147" s="14" customFormat="1">
      <c r="B589" s="14" t="str">
        <f t="shared" ca="1" si="9795"/>
        <v/>
      </c>
      <c r="C589" s="14">
        <f t="shared" ca="1" si="9796"/>
        <v>557</v>
      </c>
      <c r="D589" s="14">
        <f t="shared" si="9797"/>
        <v>587</v>
      </c>
      <c r="E589" s="14" t="str">
        <f t="shared" ca="1" si="9798"/>
        <v>D</v>
      </c>
      <c r="F589" s="14" t="str">
        <f t="shared" ca="1" si="9799"/>
        <v>q_156d</v>
      </c>
      <c r="G589" s="14" t="str">
        <f t="shared" ca="1" si="9800"/>
        <v>Did specialist, who made diagnosis request Brain MRI</v>
      </c>
      <c r="H589" s="14" t="b">
        <f t="shared" ca="1" si="9801"/>
        <v>1</v>
      </c>
      <c r="I589" s="14" t="str">
        <f ca="1">IF($H589,ADDRESS(3,(D589+1)*2-1,4,,"["&amp;wew!$G$7&amp;"]"&amp;_sheetname_labels)&amp;":"&amp;ADDRESS(2+ster!$B$20,(D589+1)*2-1,4),"")</f>
        <v>[DBTemplate.xlsm]labels!ASE3:ASE61</v>
      </c>
      <c r="J589" s="14">
        <f t="array" aca="1" ref="J589" ca="1">IF(H589,MAX(0,MAX(IF(INDIRECT(I589)&lt;&gt;"",ROW(INDIRECT(I589)),""))-2),"")</f>
        <v>2</v>
      </c>
      <c r="K589" s="14" t="str">
        <f ca="1">IF($H589,IF($J589&gt;0,ADDRESS(3,(D589+1)*2-1,4,,"["&amp;wew!$G$7&amp;"]"&amp;_sheetname_labels)&amp;":"&amp;ADDRESS(2+J589,(D589+1)*2-1,4),""),"")</f>
        <v>[DBTemplate.xlsm]labels!ASE3:ASE4</v>
      </c>
      <c r="L589" s="14" t="str">
        <f ca="1">IF($H589,IF($J589&gt;0,ADDRESS(3,(D589+1)*2,4,,"["&amp;wew!$G$7&amp;"]"&amp;_sheetname_labels)&amp;":"&amp;ADDRESS(2+J589,(D589+1)*2,4),""),"")</f>
        <v>[DBTemplate.xlsm]labels!ASF3:ASF4</v>
      </c>
      <c r="M589" s="14">
        <f t="shared" ca="1" si="9802"/>
        <v>0</v>
      </c>
      <c r="N589" s="14">
        <f t="shared" ca="1" si="9803"/>
        <v>2</v>
      </c>
      <c r="O589" s="14" t="str">
        <f t="shared" ca="1" si="9804"/>
        <v>q_156d</v>
      </c>
      <c r="P589" s="14" t="str">
        <f t="shared" ca="1" si="9805"/>
        <v>Did specialist, who made diagnosis request Brain MRI</v>
      </c>
      <c r="Q589" s="14" t="str">
        <f ca="1">IF($BP589,ADDRESS(3,D589+1,4,,"["&amp;wew!$G$7&amp;"]"&amp;_sheetname_dataframe)&amp;":"&amp;ADDRESS(2+ster!$C$14,D589+1,4),"")</f>
        <v>[DBTemplate.xlsm]data_frame!VP3:VP3</v>
      </c>
      <c r="R589" s="14" t="str">
        <f>IF($BP589,IF(MID(_xll.FORMULATEXT(INDEX(INDIRECT(Q589),1)),1,1)="=", _xll.FORMULATEXT(INDEX(INDIRECT(Q589),1),2,TRUE),""),"")</f>
        <v/>
      </c>
      <c r="S589" s="14">
        <f t="array" aca="1" ref="S589" ca="1">IF(H589,SUM(IF((IFERROR(INDIRECT(Q589)&lt;&gt;"",FALSE))*(INDIRECT(ster!$D$14)&lt;&gt;""),1,0)),"")</f>
        <v>1</v>
      </c>
      <c r="T589" s="14">
        <f t="array" aca="1" ref="T589" ca="1">IF(H589,IF(M589&gt;0,SUM(IFERROR(1*(MATCH(INDIRECT(Q589),INDIRECT(K589),0)&gt;0),0)*(INDIRECT(ster!$D$14)&lt;&gt;"")*NOT(ISNUMBER(INDIRECT(Q589)))),0),"")</f>
        <v>0</v>
      </c>
      <c r="U589" s="14">
        <f t="array" aca="1" ref="U589" ca="1">IF(H589,SUM((IFERROR(INDIRECT(Q589)="",FALSE))*(INDIRECT(ster!$D$14)&lt;&gt;"")),"")</f>
        <v>0</v>
      </c>
      <c r="V589" s="14">
        <f t="array" aca="1" ref="V589" ca="1">IF(H589,SUM((IFERROR(INDIRECT(Q589)="#ąś",TRUE))*(INDIRECT(ster!$D$14)&lt;&gt;"")),"")</f>
        <v>0</v>
      </c>
      <c r="W589" s="14">
        <f t="array" aca="1" ref="W589" ca="1">IF(H589,SUM(ISNUMBER(INDIRECT(Q589))*(INDIRECT(ster!$D$14)&lt;&gt;"")),"")</f>
        <v>1</v>
      </c>
      <c r="X589" s="14">
        <f t="array" aca="1" ref="X589" ca="1">IF(AND(H589,W589&gt;0),IF(wew!$B$3,MIN(IF((INDIRECT(ster!$D$14)&lt;&gt;"")*IFERROR(INDIRECT($Q589)&lt;&gt;"",FALSE),IFERROR(INDIRECT($Q589),"X"),"X")),"&lt;włącz podświetlanie wartości&gt;"),"—")</f>
        <v>2</v>
      </c>
      <c r="Y589" s="14">
        <f t="array" aca="1" ref="Y589" ca="1">IF(AND(H589,W589&gt;0),IF(wew!$B$3,MAX(IF((INDIRECT(ster!$D$14)&lt;&gt;"")*IFERROR(INDIRECT($Q589)&lt;&gt;"",FALSE),IFERROR(INDIRECT($Q589),"X"),"X")),"&lt;włącz podświetlanie wartości&gt;"),"—")</f>
        <v>2</v>
      </c>
      <c r="Z589" s="14">
        <f t="shared" ca="1" si="9806"/>
        <v>0</v>
      </c>
      <c r="AA589" s="12">
        <f t="shared" ca="1" si="9807"/>
        <v>1</v>
      </c>
      <c r="AB589" s="17">
        <f t="array" aca="1" ref="AB589" ca="1">IF(H589,IF(W589&gt;0,SUM((INDIRECT(ster!$D$14)&lt;&gt;"")*IFERROR((INDIRECT(Q589)&lt;&gt;"")*(INDIRECT(Q589)=INT(INDIRECT(Q589))),0)),0),"")</f>
        <v>1</v>
      </c>
      <c r="AC589" s="17">
        <f t="array" aca="1" ref="AC589" ca="1">IF(H589,W589-AB589,"")</f>
        <v>0</v>
      </c>
      <c r="AD589" s="17">
        <f t="shared" ca="1" si="9808"/>
        <v>1</v>
      </c>
      <c r="AE589" s="17" t="b">
        <f t="shared" ca="1" si="9809"/>
        <v>0</v>
      </c>
      <c r="AF589" s="17" t="str">
        <f ca="1">IF(AE589,IF($H589,ADDRESS(3,D589+2,4,,"["&amp;wew!$G$7&amp;"]"&amp;_sheetname_dataframe)&amp;":"&amp;ADDRESS(2+ster!$C$14,D589+2,4),""),"")</f>
        <v/>
      </c>
      <c r="AG589" s="17" t="str">
        <f t="shared" ca="1" si="9810"/>
        <v/>
      </c>
      <c r="AH589" s="17" t="b">
        <f t="shared" ca="1" si="9811"/>
        <v>0</v>
      </c>
      <c r="AI589" s="17" t="str">
        <f ca="1">IF(AH589,IF($H589,ADDRESS(3,D589+3,4,,"["&amp;wew!$G$7&amp;"]"&amp;_sheetname_dataframe)&amp;":"&amp;ADDRESS(2+ster!$C$14,D589+3,4),""),"")</f>
        <v/>
      </c>
      <c r="AJ589" s="17" t="str">
        <f t="shared" ca="1" si="9812"/>
        <v/>
      </c>
      <c r="AK589" s="17" t="b">
        <f t="shared" ca="1" si="9813"/>
        <v>0</v>
      </c>
      <c r="AL589" s="17" t="b">
        <f t="shared" ca="1" si="9814"/>
        <v>0</v>
      </c>
      <c r="AM589" s="17" t="b">
        <f t="shared" ca="1" si="9815"/>
        <v>0</v>
      </c>
      <c r="AN589" s="17">
        <f t="shared" ca="1" si="9816"/>
        <v>0</v>
      </c>
      <c r="AO589" s="24" t="str">
        <f t="shared" ca="1" si="9817"/>
        <v/>
      </c>
      <c r="AP589" s="24" t="str">
        <f t="shared" ca="1" si="9818"/>
        <v/>
      </c>
      <c r="AQ589" s="17" t="b">
        <f t="shared" ca="1" si="9819"/>
        <v>0</v>
      </c>
      <c r="AR589" s="17" t="b">
        <f t="shared" ca="1" si="9820"/>
        <v>0</v>
      </c>
      <c r="AS589" s="17" t="b">
        <f t="shared" ca="1" si="9821"/>
        <v>0</v>
      </c>
      <c r="AT589" s="17" t="b">
        <f t="shared" ca="1" si="9822"/>
        <v>0</v>
      </c>
      <c r="AU589" s="17" t="b">
        <f t="shared" ca="1" si="9823"/>
        <v>1</v>
      </c>
      <c r="AV589" s="17" t="b">
        <f t="shared" ca="1" si="9824"/>
        <v>0</v>
      </c>
      <c r="AW589" s="17" t="b">
        <f t="shared" ca="1" si="9825"/>
        <v>1</v>
      </c>
      <c r="AX589" s="14" t="b">
        <f t="array" aca="1" ref="AX589" ca="1">IF(H589,N589&gt;0,"")</f>
        <v>1</v>
      </c>
      <c r="AY589" s="17" t="str">
        <f t="shared" ca="1" si="9826"/>
        <v>C3:C4</v>
      </c>
      <c r="AZ589" s="17" t="b">
        <f t="array" aca="1" ref="AZ589" ca="1">IF(AY589&lt;&gt;"",SUM(1*ISERROR(MATCH(INDIRECT(AY589),INDIRECT(K589),0)))=0,"")</f>
        <v>1</v>
      </c>
      <c r="BA589" s="17" t="b">
        <f t="shared" ca="1" si="9827"/>
        <v>1</v>
      </c>
      <c r="BB589" s="17" t="b">
        <v>0</v>
      </c>
      <c r="BC589" s="17" t="b">
        <f t="shared" ca="1" si="9828"/>
        <v>1</v>
      </c>
      <c r="BD589" s="17" t="b">
        <f t="shared" ca="1" si="9829"/>
        <v>0</v>
      </c>
      <c r="BE589" s="17" t="b">
        <f t="shared" ca="1" si="9830"/>
        <v>0</v>
      </c>
      <c r="BF589" s="17" t="b">
        <f t="shared" ca="1" si="9831"/>
        <v>0</v>
      </c>
      <c r="BG589" s="17" t="b">
        <f t="shared" ca="1" si="9832"/>
        <v>0</v>
      </c>
      <c r="BH589" s="17" t="b">
        <f t="shared" ca="1" si="9833"/>
        <v>1</v>
      </c>
      <c r="BI589" s="17">
        <f t="shared" ca="1" si="9834"/>
        <v>2</v>
      </c>
      <c r="BJ589" s="17" t="b">
        <f t="shared" ca="1" si="9835"/>
        <v>0</v>
      </c>
      <c r="BK589" s="17" t="str">
        <f t="shared" ca="1" si="9836"/>
        <v/>
      </c>
      <c r="BL589" s="17" t="str">
        <f t="shared" ca="1" si="9837"/>
        <v/>
      </c>
      <c r="BM589" s="17" t="str">
        <f t="shared" ca="1" si="9838"/>
        <v>F</v>
      </c>
      <c r="BN589" s="17" t="str">
        <f t="shared" ca="1" si="9839"/>
        <v>F</v>
      </c>
      <c r="BO589" s="17" t="str">
        <f t="shared" ca="1" si="9840"/>
        <v>N</v>
      </c>
      <c r="BP589" s="14" t="b">
        <f t="shared" ca="1" si="9841"/>
        <v>1</v>
      </c>
      <c r="BQ589" s="35"/>
      <c r="BX589" s="16"/>
      <c r="BY589" s="16"/>
      <c r="BZ589" s="16"/>
      <c r="CA589" s="16"/>
      <c r="CB589" s="16"/>
      <c r="CC589" s="16"/>
      <c r="CD589" s="16"/>
      <c r="CE589" s="16"/>
      <c r="CF589" s="16"/>
      <c r="CN589" s="14">
        <f ca="1">IF(H589,IFERROR(IsVariableNameLegal(O589),0),0)</f>
        <v>0</v>
      </c>
      <c r="CO589" s="14" t="str">
        <f t="array" aca="1" ref="CO589" ca="1">IF(H589,IF(COUNTIF(INDIRECT(wew!$C$13),O589)&gt;1,TRIM(SUBSTITUTE(_xll.MCONCAT(IF((INDIRECT(wew!$C$13)=O589)*(COLUMN(INDIRECT(wew!$C$13))&lt;&gt;D589+1),-1+COLUMN(INDIRECT(wew!$C$13)),"")," "),"  "," ")),""),"")</f>
        <v/>
      </c>
      <c r="CP589" s="14" t="str">
        <f t="array" aca="1" ref="CP589" ca="1">IF(P589&lt;&gt;"",IF(LEN(P589)&gt;150,1,""),"")</f>
        <v/>
      </c>
      <c r="CQ589" s="14" t="str">
        <f t="array" aca="1" ref="CQ589" ca="1">IF(AND(H589,NOT(ster!$J$3)),IF(COUNTIF(INDIRECT(wew!$C$15),P589)&gt;1,TRIM(SUBSTITUTE(_xll.MCONCAT(IF((INDIRECT(wew!$C$15)=P589)*(COLUMN(INDIRECT(wew!$C$15))&lt;&gt;D589+1),-1+COLUMN(INDIRECT(wew!$C$15)),"")," "),"  "," ")),""),"")</f>
        <v/>
      </c>
      <c r="CR589" s="14" t="str">
        <f t="array" aca="1" ref="CR589" ca="1">IF(H589,IF(AND(W589&gt;0,AO589&lt;&gt;""),TRIM(SUBSTITUTE(_xll.MCONCAT(IFERROR(IF(ISNUMBER(INDIRECT(Q589)),IF((INDIRECT(ster!$D$14)&lt;&gt;"")*(INDIRECT(Q589)&lt;AO589),INDIRECT(ster!$D$14) &amp; ": " &amp;  SUBSTITUTE(IF( AV589,IFERROR(TEXT(INDIRECT(Q589),"rrrr-mm-dd") &amp;" (" &amp; INDIRECT(Q589) &amp;")",INDIRECT(Q589)),INDIRECT(Q589))," "," "),""),""),"")," "),"  "," ")),""),"")</f>
        <v/>
      </c>
      <c r="CS589" s="14" t="str">
        <f t="array" aca="1" ref="CS589" ca="1">IF(H589,IF(AND(W589&gt;0,AP589&lt;&gt;""),TRIM(SUBSTITUTE(_xll.MCONCAT(IFERROR(IF(ISNUMBER(INDIRECT(Q589)),IF((INDIRECT(ster!$D$14)&lt;&gt;"")*(INDIRECT(Q589)&gt;AP589),INDIRECT(ster!$D$14) &amp; ": " &amp;  SUBSTITUTE(IF( AV589,IFERROR(TEXT(INDIRECT(Q589),"rrrr-mm-dd")&amp;" (" &amp; INDIRECT(Q589) &amp;")",INDIRECT(Q589)),INDIRECT(Q589))," "," "),""),""),"")," "),"  "," ")),""),"")</f>
        <v/>
      </c>
      <c r="CT589" s="14" t="str">
        <f t="array" aca="1" ref="CT589" ca="1">IF(H589,IF(AND(N589&gt;0,AR589),TRIM(SUBSTITUTE(_xll.MCONCAT(IFERROR(IF(ISNUMBER(INDIRECT(Q589)),IF((INDIRECT(ster!$D$14)&lt;&gt;"")*(IFERROR(0*(MATCH(INDIRECT(Q589),INDIRECT(K589),0)&gt;0),1)),INDIRECT(ster!$D$14) &amp; ": " &amp;  SUBSTITUTE(IF( AV589,IFERROR(TEXT(INDIRECT(Q589),"rrrr-mm-dd")&amp;" (" &amp; INDIRECT(Q589) &amp;")",INDIRECT(Q589)),INDIRECT(Q589))," "," "),""),""),"")," "),"  "," ")),""),"")</f>
        <v/>
      </c>
      <c r="CU589" s="14" t="str">
        <f t="array" aca="1" ref="CU589" ca="1">IF(H589,IF(AND(V589&gt;0),TRIM(SUBSTITUTE(_xll.MCONCAT(IF((INDIRECT(ster!$D$14)&lt;&gt;"")*(IFERROR(0*(INDIRECT(Q589)&lt;&gt;""),1)),INDIRECT(ster!$D$14),"")," "),"  "," ")),""),"")</f>
        <v/>
      </c>
      <c r="CV589" s="14" t="str">
        <f t="array" aca="1" ref="CV589" ca="1">IF(H589,IF(AS589,
TRIM(SUBSTITUTE(_xll.MCONCAT(IF(
   (INDIRECT(ster!$D$14)&lt;&gt;"")*
   ((INDIRECT(Q589)="")+
      NOT(ISNUMBER(INDIRECT(Q589)))*
      NOT(ISERROR(MATCH(INDIRECT(Q589),INDIRECT(K589),0)))
    ),
      INDIRECT(ster!$D$14),
   "")," "),"  "," ")),
""),"")</f>
        <v/>
      </c>
      <c r="CW589" s="14" t="str">
        <f t="array" aca="1" ref="CW589" ca="1">IF(H589,IF(AND(AQ589),TRIM(SUBSTITUTE(_xll.MCONCAT(IFERROR(IF(ISNUMBER(INDIRECT(Q589)),IF((INDIRECT(ster!$D$14)&lt;&gt;"")*(INDIRECT(Q589)&lt;&gt;INT(INDIRECT(Q589))),INDIRECT(ster!$D$14) &amp; ": " &amp; INDIRECT(Q589),""),""),"")," "),"  "," ")),""),"")</f>
        <v/>
      </c>
      <c r="CX589" s="14" t="str">
        <f t="array" aca="1" ref="CX589" ca="1">IF(H589,IF(OR(AU589,AV589),TRIM(SUBSTITUTE(_xll.MCONCAT(IF((INDIRECT(ster!$D$14)&lt;&gt;"")*NOT(ISNUMBER(INDIRECT(Q589))),IF(ISERROR(MATCH(INDIRECT(Q589),INDIRECT(K589),0)),IFERROR(IF(INDIRECT(Q589)&lt;&gt;"",INDIRECT(ster!$D$14) &amp; ": " &amp; SUBSTITUTE(INDIRECT(Q589)," "," "),""),""),""),"")," "),"  "," ")),""),"")</f>
        <v/>
      </c>
      <c r="CY589" s="14" t="str">
        <f t="array" aca="1" ref="CY589" ca="1">IF(H589,IF(AE589,TRIM(SUBSTITUTE(_xll.MCONCAT(IF((INDIRECT(ster!$D$14)&lt;&gt;"")*IFERROR(NOT(INDIRECT(AF589)),FALSE),IF(ISERROR(MATCH(INDIRECT(Q589),INDIRECT(K589),0)),IFERROR(IF(INDIRECT(Q589)&lt;&gt;"",INDIRECT(ster!$D$14)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CZ589" s="14" t="str">
        <f t="array" aca="1" ref="CZ589" ca="1">IF(H589,IF(AH589,TRIM(SUBSTITUTE(_xll.MCONCAT(IF((INDIRECT(ster!$D$14)&lt;&gt;"")*IFERROR(NOT(INDIRECT(AI589)),FALSE),IF(ISERROR(MATCH(INDIRECT(Q589),INDIRECT(K589),0)),IFERROR(IF(INDIRECT(Q589)&lt;&gt;"",INDIRECT(ster!$D$14)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DC589" s="14" t="str">
        <f ca="1">SUBSTITUTE(SUBSTITUTE(SUBSTITUTE(SUBSTITUTE(_xll.MCONCAT(DG589:DS589,"■"),"■■","■"),"■■","■"),"■■","■"),"■■","■")</f>
        <v>■</v>
      </c>
      <c r="DD589" s="14" t="str">
        <f t="shared" ca="1" si="9842"/>
        <v/>
      </c>
      <c r="DE589" s="14" t="str">
        <f t="shared" ca="1" si="9843"/>
        <v/>
      </c>
      <c r="DF589" s="14" t="str">
        <f t="shared" ca="1" si="9844"/>
        <v/>
      </c>
      <c r="DG589" s="14" t="str">
        <f t="shared" ca="1" si="9845"/>
        <v/>
      </c>
      <c r="DH589" s="14" t="str">
        <f t="shared" ca="1" si="9846"/>
        <v/>
      </c>
      <c r="DI589" s="14" t="str">
        <f t="shared" ca="1" si="9847"/>
        <v/>
      </c>
      <c r="DJ589" s="14" t="str">
        <f t="shared" ca="1" si="9848"/>
        <v/>
      </c>
      <c r="DK589" s="14" t="str">
        <f t="shared" ca="1" si="9849"/>
        <v/>
      </c>
      <c r="DL589" s="14" t="str">
        <f t="shared" ca="1" si="9850"/>
        <v/>
      </c>
      <c r="DM589" s="14" t="str">
        <f t="shared" ca="1" si="9851"/>
        <v/>
      </c>
      <c r="DN589" s="14" t="str">
        <f t="array" aca="1" ref="DN589" ca="1">IF(CU589&lt;&gt;"","There are errors in the entered values in the following cases: " &amp;SUBSTITUTE(CU589," ",", "),"")</f>
        <v/>
      </c>
      <c r="DO589" s="14" t="str">
        <f t="shared" ca="1" si="9852"/>
        <v/>
      </c>
      <c r="DP589" s="14" t="str">
        <f t="shared" ca="1" si="9853"/>
        <v/>
      </c>
      <c r="DQ589" s="14" t="str">
        <f t="shared" ca="1" si="9854"/>
        <v/>
      </c>
      <c r="DR589" s="14" t="str">
        <f t="shared" ca="1" si="9855"/>
        <v/>
      </c>
      <c r="DS589" s="14" t="str">
        <f t="shared" ca="1" si="9856"/>
        <v/>
      </c>
      <c r="DZ589" s="14" t="b">
        <f t="shared" ca="1" si="9857"/>
        <v>0</v>
      </c>
      <c r="EA589" s="14" t="str">
        <f t="shared" ca="1" si="9858"/>
        <v>Did specialist, who made diagnosis request Brain MRI (q_156d)</v>
      </c>
      <c r="EB589" s="14" t="str">
        <f t="shared" ca="1" si="9859"/>
        <v xml:space="preserve">Values must be numeric. </v>
      </c>
      <c r="EC589" s="14" t="str">
        <f t="shared" ca="1" si="9860"/>
        <v xml:space="preserve">Did specialist, who made diagnosis request Brain MRI (q_156d): Values must be numeric. </v>
      </c>
      <c r="ED589" s="14" t="str">
        <f t="shared" ca="1" si="9861"/>
        <v/>
      </c>
      <c r="EE589" s="14" t="str">
        <f t="shared" ca="1" si="9862"/>
        <v>Values must be numeric</v>
      </c>
      <c r="EF589" s="14" t="str">
        <f t="shared" ca="1" si="9863"/>
        <v/>
      </c>
      <c r="EG589" s="14" t="str">
        <f t="shared" ca="1" si="9864"/>
        <v/>
      </c>
      <c r="EM589" s="14" t="b">
        <f t="shared" ca="1" si="9865"/>
        <v>1</v>
      </c>
      <c r="EN589" s="14">
        <f t="shared" ca="1" si="9866"/>
        <v>557</v>
      </c>
      <c r="EO589" s="14" t="str">
        <f t="shared" ca="1" si="9867"/>
        <v>q_156d</v>
      </c>
      <c r="EP589" s="14" t="str">
        <f t="shared" ca="1" si="9868"/>
        <v xml:space="preserve">Did specialist, who made diagnosis request Brain MRI (q_156d): Values must be numeric. </v>
      </c>
      <c r="EQ589" s="14" t="str">
        <f t="shared" ca="1" si="9869"/>
        <v/>
      </c>
    </row>
    <row r="590" spans="2:147" s="14" customFormat="1">
      <c r="B590" s="14" t="str">
        <f t="shared" ca="1" si="9795"/>
        <v/>
      </c>
      <c r="C590" s="14">
        <f t="shared" ca="1" si="9796"/>
        <v>558</v>
      </c>
      <c r="D590" s="14">
        <f t="shared" si="9797"/>
        <v>588</v>
      </c>
      <c r="E590" s="14" t="str">
        <f t="shared" ca="1" si="9798"/>
        <v>D</v>
      </c>
      <c r="F590" s="14" t="str">
        <f t="shared" ca="1" si="9799"/>
        <v>q_156e</v>
      </c>
      <c r="G590" s="14" t="str">
        <f t="shared" ca="1" si="9800"/>
        <v>Did specialist, who made diagnosis request Cervical spinal cord MRI</v>
      </c>
      <c r="H590" s="14" t="b">
        <f t="shared" ca="1" si="9801"/>
        <v>1</v>
      </c>
      <c r="I590" s="14" t="str">
        <f ca="1">IF($H590,ADDRESS(3,(D590+1)*2-1,4,,"["&amp;wew!$G$7&amp;"]"&amp;_sheetname_labels)&amp;":"&amp;ADDRESS(2+ster!$B$20,(D590+1)*2-1,4),"")</f>
        <v>[DBTemplate.xlsm]labels!ASG3:ASG61</v>
      </c>
      <c r="J590" s="14">
        <f t="array" aca="1" ref="J590" ca="1">IF(H590,MAX(0,MAX(IF(INDIRECT(I590)&lt;&gt;"",ROW(INDIRECT(I590)),""))-2),"")</f>
        <v>2</v>
      </c>
      <c r="K590" s="14" t="str">
        <f ca="1">IF($H590,IF($J590&gt;0,ADDRESS(3,(D590+1)*2-1,4,,"["&amp;wew!$G$7&amp;"]"&amp;_sheetname_labels)&amp;":"&amp;ADDRESS(2+J590,(D590+1)*2-1,4),""),"")</f>
        <v>[DBTemplate.xlsm]labels!ASG3:ASG4</v>
      </c>
      <c r="L590" s="14" t="str">
        <f ca="1">IF($H590,IF($J590&gt;0,ADDRESS(3,(D590+1)*2,4,,"["&amp;wew!$G$7&amp;"]"&amp;_sheetname_labels)&amp;":"&amp;ADDRESS(2+J590,(D590+1)*2,4),""),"")</f>
        <v>[DBTemplate.xlsm]labels!ASH3:ASH4</v>
      </c>
      <c r="M590" s="14">
        <f t="shared" ca="1" si="9802"/>
        <v>0</v>
      </c>
      <c r="N590" s="14">
        <f t="shared" ca="1" si="9803"/>
        <v>2</v>
      </c>
      <c r="O590" s="14" t="str">
        <f t="shared" ca="1" si="9804"/>
        <v>q_156e</v>
      </c>
      <c r="P590" s="14" t="str">
        <f t="shared" ca="1" si="9805"/>
        <v>Did specialist, who made diagnosis request Cervical spinal cord MRI</v>
      </c>
      <c r="Q590" s="14" t="str">
        <f ca="1">IF($BP590,ADDRESS(3,D590+1,4,,"["&amp;wew!$G$7&amp;"]"&amp;_sheetname_dataframe)&amp;":"&amp;ADDRESS(2+ster!$C$14,D590+1,4),"")</f>
        <v>[DBTemplate.xlsm]data_frame!VQ3:VQ3</v>
      </c>
      <c r="R590" s="14" t="str">
        <f>IF($BP590,IF(MID(_xll.FORMULATEXT(INDEX(INDIRECT(Q590),1)),1,1)="=", _xll.FORMULATEXT(INDEX(INDIRECT(Q590),1),2,TRUE),""),"")</f>
        <v/>
      </c>
      <c r="S590" s="14">
        <f t="array" aca="1" ref="S590" ca="1">IF(H590,SUM(IF((IFERROR(INDIRECT(Q590)&lt;&gt;"",FALSE))*(INDIRECT(ster!$D$14)&lt;&gt;""),1,0)),"")</f>
        <v>1</v>
      </c>
      <c r="T590" s="14">
        <f t="array" aca="1" ref="T590" ca="1">IF(H590,IF(M590&gt;0,SUM(IFERROR(1*(MATCH(INDIRECT(Q590),INDIRECT(K590),0)&gt;0),0)*(INDIRECT(ster!$D$14)&lt;&gt;"")*NOT(ISNUMBER(INDIRECT(Q590)))),0),"")</f>
        <v>0</v>
      </c>
      <c r="U590" s="14">
        <f t="array" aca="1" ref="U590" ca="1">IF(H590,SUM((IFERROR(INDIRECT(Q590)="",FALSE))*(INDIRECT(ster!$D$14)&lt;&gt;"")),"")</f>
        <v>0</v>
      </c>
      <c r="V590" s="14">
        <f t="array" aca="1" ref="V590" ca="1">IF(H590,SUM((IFERROR(INDIRECT(Q590)="#ąś",TRUE))*(INDIRECT(ster!$D$14)&lt;&gt;"")),"")</f>
        <v>0</v>
      </c>
      <c r="W590" s="14">
        <f t="array" aca="1" ref="W590" ca="1">IF(H590,SUM(ISNUMBER(INDIRECT(Q590))*(INDIRECT(ster!$D$14)&lt;&gt;"")),"")</f>
        <v>1</v>
      </c>
      <c r="X590" s="14">
        <f t="array" aca="1" ref="X590" ca="1">IF(AND(H590,W590&gt;0),IF(wew!$B$3,MIN(IF((INDIRECT(ster!$D$14)&lt;&gt;"")*IFERROR(INDIRECT($Q590)&lt;&gt;"",FALSE),IFERROR(INDIRECT($Q590),"X"),"X")),"&lt;włącz podświetlanie wartości&gt;"),"—")</f>
        <v>2</v>
      </c>
      <c r="Y590" s="14">
        <f t="array" aca="1" ref="Y590" ca="1">IF(AND(H590,W590&gt;0),IF(wew!$B$3,MAX(IF((INDIRECT(ster!$D$14)&lt;&gt;"")*IFERROR(INDIRECT($Q590)&lt;&gt;"",FALSE),IFERROR(INDIRECT($Q590),"X"),"X")),"&lt;włącz podświetlanie wartości&gt;"),"—")</f>
        <v>2</v>
      </c>
      <c r="Z590" s="14">
        <f t="shared" ca="1" si="9806"/>
        <v>0</v>
      </c>
      <c r="AA590" s="12">
        <f t="shared" ca="1" si="9807"/>
        <v>1</v>
      </c>
      <c r="AB590" s="17">
        <f t="array" aca="1" ref="AB590" ca="1">IF(H590,IF(W590&gt;0,SUM((INDIRECT(ster!$D$14)&lt;&gt;"")*IFERROR((INDIRECT(Q590)&lt;&gt;"")*(INDIRECT(Q590)=INT(INDIRECT(Q590))),0)),0),"")</f>
        <v>1</v>
      </c>
      <c r="AC590" s="17">
        <f t="array" aca="1" ref="AC590" ca="1">IF(H590,W590-AB590,"")</f>
        <v>0</v>
      </c>
      <c r="AD590" s="17">
        <f t="shared" ca="1" si="9808"/>
        <v>1</v>
      </c>
      <c r="AE590" s="17" t="b">
        <f t="shared" ca="1" si="9809"/>
        <v>0</v>
      </c>
      <c r="AF590" s="17" t="str">
        <f ca="1">IF(AE590,IF($H590,ADDRESS(3,D590+2,4,,"["&amp;wew!$G$7&amp;"]"&amp;_sheetname_dataframe)&amp;":"&amp;ADDRESS(2+ster!$C$14,D590+2,4),""),"")</f>
        <v/>
      </c>
      <c r="AG590" s="17" t="str">
        <f t="shared" ca="1" si="9810"/>
        <v/>
      </c>
      <c r="AH590" s="17" t="b">
        <f t="shared" ca="1" si="9811"/>
        <v>0</v>
      </c>
      <c r="AI590" s="17" t="str">
        <f ca="1">IF(AH590,IF($H590,ADDRESS(3,D590+3,4,,"["&amp;wew!$G$7&amp;"]"&amp;_sheetname_dataframe)&amp;":"&amp;ADDRESS(2+ster!$C$14,D590+3,4),""),"")</f>
        <v/>
      </c>
      <c r="AJ590" s="17" t="str">
        <f t="shared" ca="1" si="9812"/>
        <v/>
      </c>
      <c r="AK590" s="17" t="b">
        <f t="shared" ca="1" si="9813"/>
        <v>0</v>
      </c>
      <c r="AL590" s="17" t="b">
        <f t="shared" ca="1" si="9814"/>
        <v>0</v>
      </c>
      <c r="AM590" s="17" t="b">
        <f t="shared" ca="1" si="9815"/>
        <v>0</v>
      </c>
      <c r="AN590" s="17">
        <f t="shared" ca="1" si="9816"/>
        <v>0</v>
      </c>
      <c r="AO590" s="24" t="str">
        <f t="shared" ca="1" si="9817"/>
        <v/>
      </c>
      <c r="AP590" s="24" t="str">
        <f t="shared" ca="1" si="9818"/>
        <v/>
      </c>
      <c r="AQ590" s="17" t="b">
        <f t="shared" ca="1" si="9819"/>
        <v>0</v>
      </c>
      <c r="AR590" s="17" t="b">
        <f t="shared" ca="1" si="9820"/>
        <v>0</v>
      </c>
      <c r="AS590" s="17" t="b">
        <f t="shared" ca="1" si="9821"/>
        <v>0</v>
      </c>
      <c r="AT590" s="17" t="b">
        <f t="shared" ca="1" si="9822"/>
        <v>0</v>
      </c>
      <c r="AU590" s="17" t="b">
        <f t="shared" ca="1" si="9823"/>
        <v>1</v>
      </c>
      <c r="AV590" s="17" t="b">
        <f t="shared" ca="1" si="9824"/>
        <v>0</v>
      </c>
      <c r="AW590" s="17" t="b">
        <f t="shared" ca="1" si="9825"/>
        <v>1</v>
      </c>
      <c r="AX590" s="14" t="b">
        <f t="array" aca="1" ref="AX590" ca="1">IF(H590,N590&gt;0,"")</f>
        <v>1</v>
      </c>
      <c r="AY590" s="17" t="str">
        <f t="shared" ca="1" si="9826"/>
        <v>C3:C4</v>
      </c>
      <c r="AZ590" s="17" t="b">
        <f t="array" aca="1" ref="AZ590" ca="1">IF(AY590&lt;&gt;"",SUM(1*ISERROR(MATCH(INDIRECT(AY590),INDIRECT(K590),0)))=0,"")</f>
        <v>1</v>
      </c>
      <c r="BA590" s="17" t="b">
        <f t="shared" ca="1" si="9827"/>
        <v>1</v>
      </c>
      <c r="BB590" s="17" t="b">
        <v>0</v>
      </c>
      <c r="BC590" s="17" t="b">
        <f t="shared" ca="1" si="9828"/>
        <v>1</v>
      </c>
      <c r="BD590" s="17" t="b">
        <f t="shared" ca="1" si="9829"/>
        <v>0</v>
      </c>
      <c r="BE590" s="17" t="b">
        <f t="shared" ca="1" si="9830"/>
        <v>0</v>
      </c>
      <c r="BF590" s="17" t="b">
        <f t="shared" ca="1" si="9831"/>
        <v>0</v>
      </c>
      <c r="BG590" s="17" t="b">
        <f t="shared" ca="1" si="9832"/>
        <v>0</v>
      </c>
      <c r="BH590" s="17" t="b">
        <f t="shared" ca="1" si="9833"/>
        <v>1</v>
      </c>
      <c r="BI590" s="17">
        <f t="shared" ca="1" si="9834"/>
        <v>2</v>
      </c>
      <c r="BJ590" s="17" t="b">
        <f t="shared" ca="1" si="9835"/>
        <v>0</v>
      </c>
      <c r="BK590" s="17" t="str">
        <f t="shared" ca="1" si="9836"/>
        <v/>
      </c>
      <c r="BL590" s="17" t="str">
        <f t="shared" ca="1" si="9837"/>
        <v/>
      </c>
      <c r="BM590" s="17" t="str">
        <f t="shared" ca="1" si="9838"/>
        <v>F</v>
      </c>
      <c r="BN590" s="17" t="str">
        <f t="shared" ca="1" si="9839"/>
        <v>F</v>
      </c>
      <c r="BO590" s="17" t="str">
        <f t="shared" ca="1" si="9840"/>
        <v>N</v>
      </c>
      <c r="BP590" s="14" t="b">
        <f t="shared" ca="1" si="9841"/>
        <v>1</v>
      </c>
      <c r="BQ590" s="35"/>
      <c r="BX590" s="16"/>
      <c r="BY590" s="16"/>
      <c r="BZ590" s="16"/>
      <c r="CA590" s="16"/>
      <c r="CB590" s="16"/>
      <c r="CC590" s="16"/>
      <c r="CD590" s="16"/>
      <c r="CE590" s="16"/>
      <c r="CF590" s="16"/>
      <c r="CN590" s="14">
        <f ca="1">IF(H590,IFERROR(IsVariableNameLegal(O590),0),0)</f>
        <v>0</v>
      </c>
      <c r="CO590" s="14" t="str">
        <f t="array" aca="1" ref="CO590" ca="1">IF(H590,IF(COUNTIF(INDIRECT(wew!$C$13),O590)&gt;1,TRIM(SUBSTITUTE(_xll.MCONCAT(IF((INDIRECT(wew!$C$13)=O590)*(COLUMN(INDIRECT(wew!$C$13))&lt;&gt;D590+1),-1+COLUMN(INDIRECT(wew!$C$13)),"")," "),"  "," ")),""),"")</f>
        <v/>
      </c>
      <c r="CP590" s="14" t="str">
        <f t="array" aca="1" ref="CP590" ca="1">IF(P590&lt;&gt;"",IF(LEN(P590)&gt;150,1,""),"")</f>
        <v/>
      </c>
      <c r="CQ590" s="14" t="str">
        <f t="array" aca="1" ref="CQ590" ca="1">IF(AND(H590,NOT(ster!$J$3)),IF(COUNTIF(INDIRECT(wew!$C$15),P590)&gt;1,TRIM(SUBSTITUTE(_xll.MCONCAT(IF((INDIRECT(wew!$C$15)=P590)*(COLUMN(INDIRECT(wew!$C$15))&lt;&gt;D590+1),-1+COLUMN(INDIRECT(wew!$C$15)),"")," "),"  "," ")),""),"")</f>
        <v/>
      </c>
      <c r="CR590" s="14" t="str">
        <f t="array" aca="1" ref="CR590" ca="1">IF(H590,IF(AND(W590&gt;0,AO590&lt;&gt;""),TRIM(SUBSTITUTE(_xll.MCONCAT(IFERROR(IF(ISNUMBER(INDIRECT(Q590)),IF((INDIRECT(ster!$D$14)&lt;&gt;"")*(INDIRECT(Q590)&lt;AO590),INDIRECT(ster!$D$14) &amp; ": " &amp;  SUBSTITUTE(IF( AV590,IFERROR(TEXT(INDIRECT(Q590),"rrrr-mm-dd") &amp;" (" &amp; INDIRECT(Q590) &amp;")",INDIRECT(Q590)),INDIRECT(Q590))," "," "),""),""),"")," "),"  "," ")),""),"")</f>
        <v/>
      </c>
      <c r="CS590" s="14" t="str">
        <f t="array" aca="1" ref="CS590" ca="1">IF(H590,IF(AND(W590&gt;0,AP590&lt;&gt;""),TRIM(SUBSTITUTE(_xll.MCONCAT(IFERROR(IF(ISNUMBER(INDIRECT(Q590)),IF((INDIRECT(ster!$D$14)&lt;&gt;"")*(INDIRECT(Q590)&gt;AP590),INDIRECT(ster!$D$14) &amp; ": " &amp;  SUBSTITUTE(IF( AV590,IFERROR(TEXT(INDIRECT(Q590),"rrrr-mm-dd")&amp;" (" &amp; INDIRECT(Q590) &amp;")",INDIRECT(Q590)),INDIRECT(Q590))," "," "),""),""),"")," "),"  "," ")),""),"")</f>
        <v/>
      </c>
      <c r="CT590" s="14" t="str">
        <f t="array" aca="1" ref="CT590" ca="1">IF(H590,IF(AND(N590&gt;0,AR590),TRIM(SUBSTITUTE(_xll.MCONCAT(IFERROR(IF(ISNUMBER(INDIRECT(Q590)),IF((INDIRECT(ster!$D$14)&lt;&gt;"")*(IFERROR(0*(MATCH(INDIRECT(Q590),INDIRECT(K590),0)&gt;0),1)),INDIRECT(ster!$D$14) &amp; ": " &amp;  SUBSTITUTE(IF( AV590,IFERROR(TEXT(INDIRECT(Q590),"rrrr-mm-dd")&amp;" (" &amp; INDIRECT(Q590) &amp;")",INDIRECT(Q590)),INDIRECT(Q590))," "," "),""),""),"")," "),"  "," ")),""),"")</f>
        <v/>
      </c>
      <c r="CU590" s="14" t="str">
        <f t="array" aca="1" ref="CU590" ca="1">IF(H590,IF(AND(V590&gt;0),TRIM(SUBSTITUTE(_xll.MCONCAT(IF((INDIRECT(ster!$D$14)&lt;&gt;"")*(IFERROR(0*(INDIRECT(Q590)&lt;&gt;""),1)),INDIRECT(ster!$D$14),"")," "),"  "," ")),""),"")</f>
        <v/>
      </c>
      <c r="CV590" s="14" t="str">
        <f t="array" aca="1" ref="CV590" ca="1">IF(H590,IF(AS590,
TRIM(SUBSTITUTE(_xll.MCONCAT(IF(
   (INDIRECT(ster!$D$14)&lt;&gt;"")*
   ((INDIRECT(Q590)="")+
      NOT(ISNUMBER(INDIRECT(Q590)))*
      NOT(ISERROR(MATCH(INDIRECT(Q590),INDIRECT(K590),0)))
    ),
      INDIRECT(ster!$D$14),
   "")," "),"  "," ")),
""),"")</f>
        <v/>
      </c>
      <c r="CW590" s="14" t="str">
        <f t="array" aca="1" ref="CW590" ca="1">IF(H590,IF(AND(AQ590),TRIM(SUBSTITUTE(_xll.MCONCAT(IFERROR(IF(ISNUMBER(INDIRECT(Q590)),IF((INDIRECT(ster!$D$14)&lt;&gt;"")*(INDIRECT(Q590)&lt;&gt;INT(INDIRECT(Q590))),INDIRECT(ster!$D$14) &amp; ": " &amp; INDIRECT(Q590),""),""),"")," "),"  "," ")),""),"")</f>
        <v/>
      </c>
      <c r="CX590" s="14" t="str">
        <f t="array" aca="1" ref="CX590" ca="1">IF(H590,IF(OR(AU590,AV590),TRIM(SUBSTITUTE(_xll.MCONCAT(IF((INDIRECT(ster!$D$14)&lt;&gt;"")*NOT(ISNUMBER(INDIRECT(Q590))),IF(ISERROR(MATCH(INDIRECT(Q590),INDIRECT(K590),0)),IFERROR(IF(INDIRECT(Q590)&lt;&gt;"",INDIRECT(ster!$D$14) &amp; ": " &amp; SUBSTITUTE(INDIRECT(Q590)," "," "),""),""),""),"")," "),"  "," ")),""),"")</f>
        <v/>
      </c>
      <c r="CY590" s="14" t="str">
        <f t="array" aca="1" ref="CY590" ca="1">IF(H590,IF(AE590,TRIM(SUBSTITUTE(_xll.MCONCAT(IF((INDIRECT(ster!$D$14)&lt;&gt;"")*IFERROR(NOT(INDIRECT(AF590)),FALSE),IF(ISERROR(MATCH(INDIRECT(Q590),INDIRECT(K590),0)),IFERROR(IF(INDIRECT(Q590)&lt;&gt;"",INDIRECT(ster!$D$14)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CZ590" s="14" t="str">
        <f t="array" aca="1" ref="CZ590" ca="1">IF(H590,IF(AH590,TRIM(SUBSTITUTE(_xll.MCONCAT(IF((INDIRECT(ster!$D$14)&lt;&gt;"")*IFERROR(NOT(INDIRECT(AI590)),FALSE),IF(ISERROR(MATCH(INDIRECT(Q590),INDIRECT(K590),0)),IFERROR(IF(INDIRECT(Q590)&lt;&gt;"",INDIRECT(ster!$D$14)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DC590" s="14" t="str">
        <f ca="1">SUBSTITUTE(SUBSTITUTE(SUBSTITUTE(SUBSTITUTE(_xll.MCONCAT(DG590:DS590,"■"),"■■","■"),"■■","■"),"■■","■"),"■■","■")</f>
        <v>■</v>
      </c>
      <c r="DD590" s="14" t="str">
        <f t="shared" ca="1" si="9842"/>
        <v/>
      </c>
      <c r="DE590" s="14" t="str">
        <f t="shared" ca="1" si="9843"/>
        <v/>
      </c>
      <c r="DF590" s="14" t="str">
        <f t="shared" ca="1" si="9844"/>
        <v/>
      </c>
      <c r="DG590" s="14" t="str">
        <f t="shared" ca="1" si="9845"/>
        <v/>
      </c>
      <c r="DH590" s="14" t="str">
        <f t="shared" ca="1" si="9846"/>
        <v/>
      </c>
      <c r="DI590" s="14" t="str">
        <f t="shared" ca="1" si="9847"/>
        <v/>
      </c>
      <c r="DJ590" s="14" t="str">
        <f t="shared" ca="1" si="9848"/>
        <v/>
      </c>
      <c r="DK590" s="14" t="str">
        <f t="shared" ca="1" si="9849"/>
        <v/>
      </c>
      <c r="DL590" s="14" t="str">
        <f t="shared" ca="1" si="9850"/>
        <v/>
      </c>
      <c r="DM590" s="14" t="str">
        <f t="shared" ca="1" si="9851"/>
        <v/>
      </c>
      <c r="DN590" s="14" t="str">
        <f t="array" aca="1" ref="DN590" ca="1">IF(CU590&lt;&gt;"","There are errors in the entered values in the following cases: " &amp;SUBSTITUTE(CU590," ",", "),"")</f>
        <v/>
      </c>
      <c r="DO590" s="14" t="str">
        <f t="shared" ca="1" si="9852"/>
        <v/>
      </c>
      <c r="DP590" s="14" t="str">
        <f t="shared" ca="1" si="9853"/>
        <v/>
      </c>
      <c r="DQ590" s="14" t="str">
        <f t="shared" ca="1" si="9854"/>
        <v/>
      </c>
      <c r="DR590" s="14" t="str">
        <f t="shared" ca="1" si="9855"/>
        <v/>
      </c>
      <c r="DS590" s="14" t="str">
        <f t="shared" ca="1" si="9856"/>
        <v/>
      </c>
      <c r="DZ590" s="14" t="b">
        <f t="shared" ca="1" si="9857"/>
        <v>0</v>
      </c>
      <c r="EA590" s="14" t="str">
        <f t="shared" ca="1" si="9858"/>
        <v>Did specialist, who made diagnosis request Cervical spinal cord MRI (q_156e)</v>
      </c>
      <c r="EB590" s="14" t="str">
        <f t="shared" ca="1" si="9859"/>
        <v xml:space="preserve">Values must be numeric. </v>
      </c>
      <c r="EC590" s="14" t="str">
        <f t="shared" ca="1" si="9860"/>
        <v xml:space="preserve">Did specialist, who made diagnosis request Cervical spinal cord MRI (q_156e): Values must be numeric. </v>
      </c>
      <c r="ED590" s="14" t="str">
        <f t="shared" ca="1" si="9861"/>
        <v/>
      </c>
      <c r="EE590" s="14" t="str">
        <f t="shared" ca="1" si="9862"/>
        <v>Values must be numeric</v>
      </c>
      <c r="EF590" s="14" t="str">
        <f t="shared" ca="1" si="9863"/>
        <v/>
      </c>
      <c r="EG590" s="14" t="str">
        <f t="shared" ca="1" si="9864"/>
        <v/>
      </c>
      <c r="EM590" s="14" t="b">
        <f t="shared" ca="1" si="9865"/>
        <v>1</v>
      </c>
      <c r="EN590" s="14">
        <f t="shared" ca="1" si="9866"/>
        <v>558</v>
      </c>
      <c r="EO590" s="14" t="str">
        <f t="shared" ca="1" si="9867"/>
        <v>q_156e</v>
      </c>
      <c r="EP590" s="14" t="str">
        <f t="shared" ca="1" si="9868"/>
        <v xml:space="preserve">Did specialist, who made diagnosis request Cervical spinal cord MRI (q_156e): Values must be numeric. </v>
      </c>
      <c r="EQ590" s="14" t="str">
        <f t="shared" ca="1" si="9869"/>
        <v/>
      </c>
    </row>
    <row r="591" spans="2:147" s="14" customFormat="1">
      <c r="B591" s="14" t="str">
        <f t="shared" ca="1" si="9795"/>
        <v/>
      </c>
      <c r="C591" s="14">
        <f t="shared" ca="1" si="9796"/>
        <v>559</v>
      </c>
      <c r="D591" s="14">
        <f t="shared" si="9797"/>
        <v>589</v>
      </c>
      <c r="E591" s="14" t="str">
        <f t="shared" ca="1" si="9798"/>
        <v>D</v>
      </c>
      <c r="F591" s="14" t="str">
        <f t="shared" ca="1" si="9799"/>
        <v>q_156f</v>
      </c>
      <c r="G591" s="14" t="str">
        <f t="shared" ca="1" si="9800"/>
        <v>Did specialist, who made diagnosis request Thoracic spinal cord MRI</v>
      </c>
      <c r="H591" s="14" t="b">
        <f t="shared" ca="1" si="9801"/>
        <v>1</v>
      </c>
      <c r="I591" s="14" t="str">
        <f ca="1">IF($H591,ADDRESS(3,(D591+1)*2-1,4,,"["&amp;wew!$G$7&amp;"]"&amp;_sheetname_labels)&amp;":"&amp;ADDRESS(2+ster!$B$20,(D591+1)*2-1,4),"")</f>
        <v>[DBTemplate.xlsm]labels!ASI3:ASI61</v>
      </c>
      <c r="J591" s="14">
        <f t="array" aca="1" ref="J591" ca="1">IF(H591,MAX(0,MAX(IF(INDIRECT(I591)&lt;&gt;"",ROW(INDIRECT(I591)),""))-2),"")</f>
        <v>2</v>
      </c>
      <c r="K591" s="14" t="str">
        <f ca="1">IF($H591,IF($J591&gt;0,ADDRESS(3,(D591+1)*2-1,4,,"["&amp;wew!$G$7&amp;"]"&amp;_sheetname_labels)&amp;":"&amp;ADDRESS(2+J591,(D591+1)*2-1,4),""),"")</f>
        <v>[DBTemplate.xlsm]labels!ASI3:ASI4</v>
      </c>
      <c r="L591" s="14" t="str">
        <f ca="1">IF($H591,IF($J591&gt;0,ADDRESS(3,(D591+1)*2,4,,"["&amp;wew!$G$7&amp;"]"&amp;_sheetname_labels)&amp;":"&amp;ADDRESS(2+J591,(D591+1)*2,4),""),"")</f>
        <v>[DBTemplate.xlsm]labels!ASJ3:ASJ4</v>
      </c>
      <c r="M591" s="14">
        <f t="shared" ca="1" si="9802"/>
        <v>0</v>
      </c>
      <c r="N591" s="14">
        <f t="shared" ca="1" si="9803"/>
        <v>2</v>
      </c>
      <c r="O591" s="14" t="str">
        <f t="shared" ca="1" si="9804"/>
        <v>q_156f</v>
      </c>
      <c r="P591" s="14" t="str">
        <f t="shared" ca="1" si="9805"/>
        <v>Did specialist, who made diagnosis request Thoracic spinal cord MRI</v>
      </c>
      <c r="Q591" s="14" t="str">
        <f ca="1">IF($BP591,ADDRESS(3,D591+1,4,,"["&amp;wew!$G$7&amp;"]"&amp;_sheetname_dataframe)&amp;":"&amp;ADDRESS(2+ster!$C$14,D591+1,4),"")</f>
        <v>[DBTemplate.xlsm]data_frame!VR3:VR3</v>
      </c>
      <c r="R591" s="14" t="str">
        <f>IF($BP591,IF(MID(_xll.FORMULATEXT(INDEX(INDIRECT(Q591),1)),1,1)="=", _xll.FORMULATEXT(INDEX(INDIRECT(Q591),1),2,TRUE),""),"")</f>
        <v/>
      </c>
      <c r="S591" s="14">
        <f t="array" aca="1" ref="S591" ca="1">IF(H591,SUM(IF((IFERROR(INDIRECT(Q591)&lt;&gt;"",FALSE))*(INDIRECT(ster!$D$14)&lt;&gt;""),1,0)),"")</f>
        <v>1</v>
      </c>
      <c r="T591" s="14">
        <f t="array" aca="1" ref="T591" ca="1">IF(H591,IF(M591&gt;0,SUM(IFERROR(1*(MATCH(INDIRECT(Q591),INDIRECT(K591),0)&gt;0),0)*(INDIRECT(ster!$D$14)&lt;&gt;"")*NOT(ISNUMBER(INDIRECT(Q591)))),0),"")</f>
        <v>0</v>
      </c>
      <c r="U591" s="14">
        <f t="array" aca="1" ref="U591" ca="1">IF(H591,SUM((IFERROR(INDIRECT(Q591)="",FALSE))*(INDIRECT(ster!$D$14)&lt;&gt;"")),"")</f>
        <v>0</v>
      </c>
      <c r="V591" s="14">
        <f t="array" aca="1" ref="V591" ca="1">IF(H591,SUM((IFERROR(INDIRECT(Q591)="#ąś",TRUE))*(INDIRECT(ster!$D$14)&lt;&gt;"")),"")</f>
        <v>0</v>
      </c>
      <c r="W591" s="14">
        <f t="array" aca="1" ref="W591" ca="1">IF(H591,SUM(ISNUMBER(INDIRECT(Q591))*(INDIRECT(ster!$D$14)&lt;&gt;"")),"")</f>
        <v>1</v>
      </c>
      <c r="X591" s="14">
        <f t="array" aca="1" ref="X591" ca="1">IF(AND(H591,W591&gt;0),IF(wew!$B$3,MIN(IF((INDIRECT(ster!$D$14)&lt;&gt;"")*IFERROR(INDIRECT($Q591)&lt;&gt;"",FALSE),IFERROR(INDIRECT($Q591),"X"),"X")),"&lt;włącz podświetlanie wartości&gt;"),"—")</f>
        <v>2</v>
      </c>
      <c r="Y591" s="14">
        <f t="array" aca="1" ref="Y591" ca="1">IF(AND(H591,W591&gt;0),IF(wew!$B$3,MAX(IF((INDIRECT(ster!$D$14)&lt;&gt;"")*IFERROR(INDIRECT($Q591)&lt;&gt;"",FALSE),IFERROR(INDIRECT($Q591),"X"),"X")),"&lt;włącz podświetlanie wartości&gt;"),"—")</f>
        <v>2</v>
      </c>
      <c r="Z591" s="14">
        <f t="shared" ca="1" si="9806"/>
        <v>0</v>
      </c>
      <c r="AA591" s="12">
        <f t="shared" ca="1" si="9807"/>
        <v>1</v>
      </c>
      <c r="AB591" s="17">
        <f t="array" aca="1" ref="AB591" ca="1">IF(H591,IF(W591&gt;0,SUM((INDIRECT(ster!$D$14)&lt;&gt;"")*IFERROR((INDIRECT(Q591)&lt;&gt;"")*(INDIRECT(Q591)=INT(INDIRECT(Q591))),0)),0),"")</f>
        <v>1</v>
      </c>
      <c r="AC591" s="17">
        <f t="array" aca="1" ref="AC591" ca="1">IF(H591,W591-AB591,"")</f>
        <v>0</v>
      </c>
      <c r="AD591" s="17">
        <f t="shared" ca="1" si="9808"/>
        <v>1</v>
      </c>
      <c r="AE591" s="17" t="b">
        <f t="shared" ca="1" si="9809"/>
        <v>0</v>
      </c>
      <c r="AF591" s="17" t="str">
        <f ca="1">IF(AE591,IF($H591,ADDRESS(3,D591+2,4,,"["&amp;wew!$G$7&amp;"]"&amp;_sheetname_dataframe)&amp;":"&amp;ADDRESS(2+ster!$C$14,D591+2,4),""),"")</f>
        <v/>
      </c>
      <c r="AG591" s="17" t="str">
        <f t="shared" ca="1" si="9810"/>
        <v/>
      </c>
      <c r="AH591" s="17" t="b">
        <f t="shared" ca="1" si="9811"/>
        <v>0</v>
      </c>
      <c r="AI591" s="17" t="str">
        <f ca="1">IF(AH591,IF($H591,ADDRESS(3,D591+3,4,,"["&amp;wew!$G$7&amp;"]"&amp;_sheetname_dataframe)&amp;":"&amp;ADDRESS(2+ster!$C$14,D591+3,4),""),"")</f>
        <v/>
      </c>
      <c r="AJ591" s="17" t="str">
        <f t="shared" ca="1" si="9812"/>
        <v/>
      </c>
      <c r="AK591" s="17" t="b">
        <f t="shared" ca="1" si="9813"/>
        <v>0</v>
      </c>
      <c r="AL591" s="17" t="b">
        <f t="shared" ca="1" si="9814"/>
        <v>0</v>
      </c>
      <c r="AM591" s="17" t="b">
        <f t="shared" ca="1" si="9815"/>
        <v>0</v>
      </c>
      <c r="AN591" s="17">
        <f t="shared" ca="1" si="9816"/>
        <v>0</v>
      </c>
      <c r="AO591" s="24" t="str">
        <f t="shared" ca="1" si="9817"/>
        <v/>
      </c>
      <c r="AP591" s="24" t="str">
        <f t="shared" ca="1" si="9818"/>
        <v/>
      </c>
      <c r="AQ591" s="17" t="b">
        <f t="shared" ca="1" si="9819"/>
        <v>0</v>
      </c>
      <c r="AR591" s="17" t="b">
        <f t="shared" ca="1" si="9820"/>
        <v>0</v>
      </c>
      <c r="AS591" s="17" t="b">
        <f t="shared" ca="1" si="9821"/>
        <v>0</v>
      </c>
      <c r="AT591" s="17" t="b">
        <f t="shared" ca="1" si="9822"/>
        <v>0</v>
      </c>
      <c r="AU591" s="17" t="b">
        <f t="shared" ca="1" si="9823"/>
        <v>1</v>
      </c>
      <c r="AV591" s="17" t="b">
        <f t="shared" ca="1" si="9824"/>
        <v>0</v>
      </c>
      <c r="AW591" s="17" t="b">
        <f t="shared" ca="1" si="9825"/>
        <v>1</v>
      </c>
      <c r="AX591" s="14" t="b">
        <f t="array" aca="1" ref="AX591" ca="1">IF(H591,N591&gt;0,"")</f>
        <v>1</v>
      </c>
      <c r="AY591" s="17" t="str">
        <f t="shared" ca="1" si="9826"/>
        <v>C3:C4</v>
      </c>
      <c r="AZ591" s="17" t="b">
        <f t="array" aca="1" ref="AZ591" ca="1">IF(AY591&lt;&gt;"",SUM(1*ISERROR(MATCH(INDIRECT(AY591),INDIRECT(K591),0)))=0,"")</f>
        <v>1</v>
      </c>
      <c r="BA591" s="17" t="b">
        <f t="shared" ca="1" si="9827"/>
        <v>1</v>
      </c>
      <c r="BB591" s="17" t="b">
        <v>0</v>
      </c>
      <c r="BC591" s="17" t="b">
        <f t="shared" ca="1" si="9828"/>
        <v>1</v>
      </c>
      <c r="BD591" s="17" t="b">
        <f t="shared" ca="1" si="9829"/>
        <v>0</v>
      </c>
      <c r="BE591" s="17" t="b">
        <f t="shared" ca="1" si="9830"/>
        <v>0</v>
      </c>
      <c r="BF591" s="17" t="b">
        <f t="shared" ca="1" si="9831"/>
        <v>0</v>
      </c>
      <c r="BG591" s="17" t="b">
        <f t="shared" ca="1" si="9832"/>
        <v>0</v>
      </c>
      <c r="BH591" s="17" t="b">
        <f t="shared" ca="1" si="9833"/>
        <v>1</v>
      </c>
      <c r="BI591" s="17">
        <f t="shared" ca="1" si="9834"/>
        <v>2</v>
      </c>
      <c r="BJ591" s="17" t="b">
        <f t="shared" ca="1" si="9835"/>
        <v>0</v>
      </c>
      <c r="BK591" s="17" t="str">
        <f t="shared" ca="1" si="9836"/>
        <v/>
      </c>
      <c r="BL591" s="17" t="str">
        <f t="shared" ca="1" si="9837"/>
        <v/>
      </c>
      <c r="BM591" s="17" t="str">
        <f t="shared" ca="1" si="9838"/>
        <v>F</v>
      </c>
      <c r="BN591" s="17" t="str">
        <f t="shared" ca="1" si="9839"/>
        <v>F</v>
      </c>
      <c r="BO591" s="17" t="str">
        <f t="shared" ca="1" si="9840"/>
        <v>N</v>
      </c>
      <c r="BP591" s="14" t="b">
        <f t="shared" ca="1" si="9841"/>
        <v>1</v>
      </c>
      <c r="BQ591" s="35"/>
      <c r="BX591" s="16"/>
      <c r="BY591" s="16"/>
      <c r="BZ591" s="16"/>
      <c r="CA591" s="16"/>
      <c r="CB591" s="16"/>
      <c r="CC591" s="16"/>
      <c r="CD591" s="16"/>
      <c r="CE591" s="16"/>
      <c r="CF591" s="16"/>
      <c r="CN591" s="14">
        <f ca="1">IF(H591,IFERROR(IsVariableNameLegal(O591),0),0)</f>
        <v>0</v>
      </c>
      <c r="CO591" s="14" t="str">
        <f t="array" aca="1" ref="CO591" ca="1">IF(H591,IF(COUNTIF(INDIRECT(wew!$C$13),O591)&gt;1,TRIM(SUBSTITUTE(_xll.MCONCAT(IF((INDIRECT(wew!$C$13)=O591)*(COLUMN(INDIRECT(wew!$C$13))&lt;&gt;D591+1),-1+COLUMN(INDIRECT(wew!$C$13)),"")," "),"  "," ")),""),"")</f>
        <v/>
      </c>
      <c r="CP591" s="14" t="str">
        <f t="array" aca="1" ref="CP591" ca="1">IF(P591&lt;&gt;"",IF(LEN(P591)&gt;150,1,""),"")</f>
        <v/>
      </c>
      <c r="CQ591" s="14" t="str">
        <f t="array" aca="1" ref="CQ591" ca="1">IF(AND(H591,NOT(ster!$J$3)),IF(COUNTIF(INDIRECT(wew!$C$15),P591)&gt;1,TRIM(SUBSTITUTE(_xll.MCONCAT(IF((INDIRECT(wew!$C$15)=P591)*(COLUMN(INDIRECT(wew!$C$15))&lt;&gt;D591+1),-1+COLUMN(INDIRECT(wew!$C$15)),"")," "),"  "," ")),""),"")</f>
        <v/>
      </c>
      <c r="CR591" s="14" t="str">
        <f t="array" aca="1" ref="CR591" ca="1">IF(H591,IF(AND(W591&gt;0,AO591&lt;&gt;""),TRIM(SUBSTITUTE(_xll.MCONCAT(IFERROR(IF(ISNUMBER(INDIRECT(Q591)),IF((INDIRECT(ster!$D$14)&lt;&gt;"")*(INDIRECT(Q591)&lt;AO591),INDIRECT(ster!$D$14) &amp; ": " &amp;  SUBSTITUTE(IF( AV591,IFERROR(TEXT(INDIRECT(Q591),"rrrr-mm-dd") &amp;" (" &amp; INDIRECT(Q591) &amp;")",INDIRECT(Q591)),INDIRECT(Q591))," "," "),""),""),"")," "),"  "," ")),""),"")</f>
        <v/>
      </c>
      <c r="CS591" s="14" t="str">
        <f t="array" aca="1" ref="CS591" ca="1">IF(H591,IF(AND(W591&gt;0,AP591&lt;&gt;""),TRIM(SUBSTITUTE(_xll.MCONCAT(IFERROR(IF(ISNUMBER(INDIRECT(Q591)),IF((INDIRECT(ster!$D$14)&lt;&gt;"")*(INDIRECT(Q591)&gt;AP591),INDIRECT(ster!$D$14) &amp; ": " &amp;  SUBSTITUTE(IF( AV591,IFERROR(TEXT(INDIRECT(Q591),"rrrr-mm-dd")&amp;" (" &amp; INDIRECT(Q591) &amp;")",INDIRECT(Q591)),INDIRECT(Q591))," "," "),""),""),"")," "),"  "," ")),""),"")</f>
        <v/>
      </c>
      <c r="CT591" s="14" t="str">
        <f t="array" aca="1" ref="CT591" ca="1">IF(H591,IF(AND(N591&gt;0,AR591),TRIM(SUBSTITUTE(_xll.MCONCAT(IFERROR(IF(ISNUMBER(INDIRECT(Q591)),IF((INDIRECT(ster!$D$14)&lt;&gt;"")*(IFERROR(0*(MATCH(INDIRECT(Q591),INDIRECT(K591),0)&gt;0),1)),INDIRECT(ster!$D$14) &amp; ": " &amp;  SUBSTITUTE(IF( AV591,IFERROR(TEXT(INDIRECT(Q591),"rrrr-mm-dd")&amp;" (" &amp; INDIRECT(Q591) &amp;")",INDIRECT(Q591)),INDIRECT(Q591))," "," "),""),""),"")," "),"  "," ")),""),"")</f>
        <v/>
      </c>
      <c r="CU591" s="14" t="str">
        <f t="array" aca="1" ref="CU591" ca="1">IF(H591,IF(AND(V591&gt;0),TRIM(SUBSTITUTE(_xll.MCONCAT(IF((INDIRECT(ster!$D$14)&lt;&gt;"")*(IFERROR(0*(INDIRECT(Q591)&lt;&gt;""),1)),INDIRECT(ster!$D$14),"")," "),"  "," ")),""),"")</f>
        <v/>
      </c>
      <c r="CV591" s="14" t="str">
        <f t="array" aca="1" ref="CV591" ca="1">IF(H591,IF(AS591,
TRIM(SUBSTITUTE(_xll.MCONCAT(IF(
   (INDIRECT(ster!$D$14)&lt;&gt;"")*
   ((INDIRECT(Q591)="")+
      NOT(ISNUMBER(INDIRECT(Q591)))*
      NOT(ISERROR(MATCH(INDIRECT(Q591),INDIRECT(K591),0)))
    ),
      INDIRECT(ster!$D$14),
   "")," "),"  "," ")),
""),"")</f>
        <v/>
      </c>
      <c r="CW591" s="14" t="str">
        <f t="array" aca="1" ref="CW591" ca="1">IF(H591,IF(AND(AQ591),TRIM(SUBSTITUTE(_xll.MCONCAT(IFERROR(IF(ISNUMBER(INDIRECT(Q591)),IF((INDIRECT(ster!$D$14)&lt;&gt;"")*(INDIRECT(Q591)&lt;&gt;INT(INDIRECT(Q591))),INDIRECT(ster!$D$14) &amp; ": " &amp; INDIRECT(Q591),""),""),"")," "),"  "," ")),""),"")</f>
        <v/>
      </c>
      <c r="CX591" s="14" t="str">
        <f t="array" aca="1" ref="CX591" ca="1">IF(H591,IF(OR(AU591,AV591),TRIM(SUBSTITUTE(_xll.MCONCAT(IF((INDIRECT(ster!$D$14)&lt;&gt;"")*NOT(ISNUMBER(INDIRECT(Q591))),IF(ISERROR(MATCH(INDIRECT(Q591),INDIRECT(K591),0)),IFERROR(IF(INDIRECT(Q591)&lt;&gt;"",INDIRECT(ster!$D$14) &amp; ": " &amp; SUBSTITUTE(INDIRECT(Q591)," "," "),""),""),""),"")," "),"  "," ")),""),"")</f>
        <v/>
      </c>
      <c r="CY591" s="14" t="str">
        <f t="array" aca="1" ref="CY591" ca="1">IF(H591,IF(AE591,TRIM(SUBSTITUTE(_xll.MCONCAT(IF((INDIRECT(ster!$D$14)&lt;&gt;"")*IFERROR(NOT(INDIRECT(AF591)),FALSE),IF(ISERROR(MATCH(INDIRECT(Q591),INDIRECT(K591),0)),IFERROR(IF(INDIRECT(Q591)&lt;&gt;"",INDIRECT(ster!$D$14)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CZ591" s="14" t="str">
        <f t="array" aca="1" ref="CZ591" ca="1">IF(H591,IF(AH591,TRIM(SUBSTITUTE(_xll.MCONCAT(IF((INDIRECT(ster!$D$14)&lt;&gt;"")*IFERROR(NOT(INDIRECT(AI591)),FALSE),IF(ISERROR(MATCH(INDIRECT(Q591),INDIRECT(K591),0)),IFERROR(IF(INDIRECT(Q591)&lt;&gt;"",INDIRECT(ster!$D$14)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DC591" s="14" t="str">
        <f ca="1">SUBSTITUTE(SUBSTITUTE(SUBSTITUTE(SUBSTITUTE(_xll.MCONCAT(DG591:DS591,"■"),"■■","■"),"■■","■"),"■■","■"),"■■","■")</f>
        <v>■</v>
      </c>
      <c r="DD591" s="14" t="str">
        <f t="shared" ca="1" si="9842"/>
        <v/>
      </c>
      <c r="DE591" s="14" t="str">
        <f t="shared" ca="1" si="9843"/>
        <v/>
      </c>
      <c r="DF591" s="14" t="str">
        <f t="shared" ca="1" si="9844"/>
        <v/>
      </c>
      <c r="DG591" s="14" t="str">
        <f t="shared" ca="1" si="9845"/>
        <v/>
      </c>
      <c r="DH591" s="14" t="str">
        <f t="shared" ca="1" si="9846"/>
        <v/>
      </c>
      <c r="DI591" s="14" t="str">
        <f t="shared" ca="1" si="9847"/>
        <v/>
      </c>
      <c r="DJ591" s="14" t="str">
        <f t="shared" ca="1" si="9848"/>
        <v/>
      </c>
      <c r="DK591" s="14" t="str">
        <f t="shared" ca="1" si="9849"/>
        <v/>
      </c>
      <c r="DL591" s="14" t="str">
        <f t="shared" ca="1" si="9850"/>
        <v/>
      </c>
      <c r="DM591" s="14" t="str">
        <f t="shared" ca="1" si="9851"/>
        <v/>
      </c>
      <c r="DN591" s="14" t="str">
        <f t="array" aca="1" ref="DN591" ca="1">IF(CU591&lt;&gt;"","There are errors in the entered values in the following cases: " &amp;SUBSTITUTE(CU591," ",", "),"")</f>
        <v/>
      </c>
      <c r="DO591" s="14" t="str">
        <f t="shared" ca="1" si="9852"/>
        <v/>
      </c>
      <c r="DP591" s="14" t="str">
        <f t="shared" ca="1" si="9853"/>
        <v/>
      </c>
      <c r="DQ591" s="14" t="str">
        <f t="shared" ca="1" si="9854"/>
        <v/>
      </c>
      <c r="DR591" s="14" t="str">
        <f t="shared" ca="1" si="9855"/>
        <v/>
      </c>
      <c r="DS591" s="14" t="str">
        <f t="shared" ca="1" si="9856"/>
        <v/>
      </c>
      <c r="DZ591" s="14" t="b">
        <f t="shared" ca="1" si="9857"/>
        <v>0</v>
      </c>
      <c r="EA591" s="14" t="str">
        <f t="shared" ca="1" si="9858"/>
        <v>Did specialist, who made diagnosis request Thoracic spinal cord MRI (q_156f)</v>
      </c>
      <c r="EB591" s="14" t="str">
        <f t="shared" ca="1" si="9859"/>
        <v xml:space="preserve">Values must be numeric. </v>
      </c>
      <c r="EC591" s="14" t="str">
        <f t="shared" ca="1" si="9860"/>
        <v xml:space="preserve">Did specialist, who made diagnosis request Thoracic spinal cord MRI (q_156f): Values must be numeric. </v>
      </c>
      <c r="ED591" s="14" t="str">
        <f t="shared" ca="1" si="9861"/>
        <v/>
      </c>
      <c r="EE591" s="14" t="str">
        <f t="shared" ca="1" si="9862"/>
        <v>Values must be numeric</v>
      </c>
      <c r="EF591" s="14" t="str">
        <f t="shared" ca="1" si="9863"/>
        <v/>
      </c>
      <c r="EG591" s="14" t="str">
        <f t="shared" ca="1" si="9864"/>
        <v/>
      </c>
      <c r="EM591" s="14" t="b">
        <f t="shared" ca="1" si="9865"/>
        <v>1</v>
      </c>
      <c r="EN591" s="14">
        <f t="shared" ca="1" si="9866"/>
        <v>559</v>
      </c>
      <c r="EO591" s="14" t="str">
        <f t="shared" ca="1" si="9867"/>
        <v>q_156f</v>
      </c>
      <c r="EP591" s="14" t="str">
        <f t="shared" ca="1" si="9868"/>
        <v xml:space="preserve">Did specialist, who made diagnosis request Thoracic spinal cord MRI (q_156f): Values must be numeric. </v>
      </c>
      <c r="EQ591" s="14" t="str">
        <f t="shared" ca="1" si="9869"/>
        <v/>
      </c>
    </row>
    <row r="592" spans="2:147" s="14" customFormat="1">
      <c r="B592" s="14" t="str">
        <f t="shared" ca="1" si="9795"/>
        <v/>
      </c>
      <c r="C592" s="14">
        <f t="shared" ca="1" si="9796"/>
        <v>560</v>
      </c>
      <c r="D592" s="14">
        <f t="shared" si="9797"/>
        <v>590</v>
      </c>
      <c r="E592" s="14" t="str">
        <f t="shared" ca="1" si="9798"/>
        <v>D</v>
      </c>
      <c r="F592" s="14" t="str">
        <f t="shared" ca="1" si="9799"/>
        <v>q_156g</v>
      </c>
      <c r="G592" s="14" t="str">
        <f t="shared" ca="1" si="9800"/>
        <v>Did specialist, who made diagnosis request Lumbo-sacral spinal cord MRI</v>
      </c>
      <c r="H592" s="14" t="b">
        <f t="shared" ca="1" si="9801"/>
        <v>1</v>
      </c>
      <c r="I592" s="14" t="str">
        <f ca="1">IF($H592,ADDRESS(3,(D592+1)*2-1,4,,"["&amp;wew!$G$7&amp;"]"&amp;_sheetname_labels)&amp;":"&amp;ADDRESS(2+ster!$B$20,(D592+1)*2-1,4),"")</f>
        <v>[DBTemplate.xlsm]labels!ASK3:ASK61</v>
      </c>
      <c r="J592" s="14">
        <f t="array" aca="1" ref="J592" ca="1">IF(H592,MAX(0,MAX(IF(INDIRECT(I592)&lt;&gt;"",ROW(INDIRECT(I592)),""))-2),"")</f>
        <v>2</v>
      </c>
      <c r="K592" s="14" t="str">
        <f ca="1">IF($H592,IF($J592&gt;0,ADDRESS(3,(D592+1)*2-1,4,,"["&amp;wew!$G$7&amp;"]"&amp;_sheetname_labels)&amp;":"&amp;ADDRESS(2+J592,(D592+1)*2-1,4),""),"")</f>
        <v>[DBTemplate.xlsm]labels!ASK3:ASK4</v>
      </c>
      <c r="L592" s="14" t="str">
        <f ca="1">IF($H592,IF($J592&gt;0,ADDRESS(3,(D592+1)*2,4,,"["&amp;wew!$G$7&amp;"]"&amp;_sheetname_labels)&amp;":"&amp;ADDRESS(2+J592,(D592+1)*2,4),""),"")</f>
        <v>[DBTemplate.xlsm]labels!ASL3:ASL4</v>
      </c>
      <c r="M592" s="14">
        <f t="shared" ca="1" si="9802"/>
        <v>0</v>
      </c>
      <c r="N592" s="14">
        <f t="shared" ca="1" si="9803"/>
        <v>2</v>
      </c>
      <c r="O592" s="14" t="str">
        <f t="shared" ca="1" si="9804"/>
        <v>q_156g</v>
      </c>
      <c r="P592" s="14" t="str">
        <f t="shared" ca="1" si="9805"/>
        <v>Did specialist, who made diagnosis request Lumbo-sacral spinal cord MRI</v>
      </c>
      <c r="Q592" s="14" t="str">
        <f ca="1">IF($BP592,ADDRESS(3,D592+1,4,,"["&amp;wew!$G$7&amp;"]"&amp;_sheetname_dataframe)&amp;":"&amp;ADDRESS(2+ster!$C$14,D592+1,4),"")</f>
        <v>[DBTemplate.xlsm]data_frame!VS3:VS3</v>
      </c>
      <c r="R592" s="14" t="str">
        <f>IF($BP592,IF(MID(_xll.FORMULATEXT(INDEX(INDIRECT(Q592),1)),1,1)="=", _xll.FORMULATEXT(INDEX(INDIRECT(Q592),1),2,TRUE),""),"")</f>
        <v/>
      </c>
      <c r="S592" s="14">
        <f t="array" aca="1" ref="S592" ca="1">IF(H592,SUM(IF((IFERROR(INDIRECT(Q592)&lt;&gt;"",FALSE))*(INDIRECT(ster!$D$14)&lt;&gt;""),1,0)),"")</f>
        <v>1</v>
      </c>
      <c r="T592" s="14">
        <f t="array" aca="1" ref="T592" ca="1">IF(H592,IF(M592&gt;0,SUM(IFERROR(1*(MATCH(INDIRECT(Q592),INDIRECT(K592),0)&gt;0),0)*(INDIRECT(ster!$D$14)&lt;&gt;"")*NOT(ISNUMBER(INDIRECT(Q592)))),0),"")</f>
        <v>0</v>
      </c>
      <c r="U592" s="14">
        <f t="array" aca="1" ref="U592" ca="1">IF(H592,SUM((IFERROR(INDIRECT(Q592)="",FALSE))*(INDIRECT(ster!$D$14)&lt;&gt;"")),"")</f>
        <v>0</v>
      </c>
      <c r="V592" s="14">
        <f t="array" aca="1" ref="V592" ca="1">IF(H592,SUM((IFERROR(INDIRECT(Q592)="#ąś",TRUE))*(INDIRECT(ster!$D$14)&lt;&gt;"")),"")</f>
        <v>0</v>
      </c>
      <c r="W592" s="14">
        <f t="array" aca="1" ref="W592" ca="1">IF(H592,SUM(ISNUMBER(INDIRECT(Q592))*(INDIRECT(ster!$D$14)&lt;&gt;"")),"")</f>
        <v>1</v>
      </c>
      <c r="X592" s="14">
        <f t="array" aca="1" ref="X592" ca="1">IF(AND(H592,W592&gt;0),IF(wew!$B$3,MIN(IF((INDIRECT(ster!$D$14)&lt;&gt;"")*IFERROR(INDIRECT($Q592)&lt;&gt;"",FALSE),IFERROR(INDIRECT($Q592),"X"),"X")),"&lt;włącz podświetlanie wartości&gt;"),"—")</f>
        <v>2</v>
      </c>
      <c r="Y592" s="14">
        <f t="array" aca="1" ref="Y592" ca="1">IF(AND(H592,W592&gt;0),IF(wew!$B$3,MAX(IF((INDIRECT(ster!$D$14)&lt;&gt;"")*IFERROR(INDIRECT($Q592)&lt;&gt;"",FALSE),IFERROR(INDIRECT($Q592),"X"),"X")),"&lt;włącz podświetlanie wartości&gt;"),"—")</f>
        <v>2</v>
      </c>
      <c r="Z592" s="14">
        <f t="shared" ca="1" si="9806"/>
        <v>0</v>
      </c>
      <c r="AA592" s="12">
        <f t="shared" ca="1" si="9807"/>
        <v>1</v>
      </c>
      <c r="AB592" s="17">
        <f t="array" aca="1" ref="AB592" ca="1">IF(H592,IF(W592&gt;0,SUM((INDIRECT(ster!$D$14)&lt;&gt;"")*IFERROR((INDIRECT(Q592)&lt;&gt;"")*(INDIRECT(Q592)=INT(INDIRECT(Q592))),0)),0),"")</f>
        <v>1</v>
      </c>
      <c r="AC592" s="17">
        <f t="array" aca="1" ref="AC592" ca="1">IF(H592,W592-AB592,"")</f>
        <v>0</v>
      </c>
      <c r="AD592" s="17">
        <f t="shared" ca="1" si="9808"/>
        <v>1</v>
      </c>
      <c r="AE592" s="17" t="b">
        <f t="shared" ca="1" si="9809"/>
        <v>0</v>
      </c>
      <c r="AF592" s="17" t="str">
        <f ca="1">IF(AE592,IF($H592,ADDRESS(3,D592+2,4,,"["&amp;wew!$G$7&amp;"]"&amp;_sheetname_dataframe)&amp;":"&amp;ADDRESS(2+ster!$C$14,D592+2,4),""),"")</f>
        <v/>
      </c>
      <c r="AG592" s="17" t="str">
        <f t="shared" ca="1" si="9810"/>
        <v/>
      </c>
      <c r="AH592" s="17" t="b">
        <f t="shared" ca="1" si="9811"/>
        <v>0</v>
      </c>
      <c r="AI592" s="17" t="str">
        <f ca="1">IF(AH592,IF($H592,ADDRESS(3,D592+3,4,,"["&amp;wew!$G$7&amp;"]"&amp;_sheetname_dataframe)&amp;":"&amp;ADDRESS(2+ster!$C$14,D592+3,4),""),"")</f>
        <v/>
      </c>
      <c r="AJ592" s="17" t="str">
        <f t="shared" ca="1" si="9812"/>
        <v/>
      </c>
      <c r="AK592" s="17" t="b">
        <f t="shared" ca="1" si="9813"/>
        <v>0</v>
      </c>
      <c r="AL592" s="17" t="b">
        <f t="shared" ca="1" si="9814"/>
        <v>0</v>
      </c>
      <c r="AM592" s="17" t="b">
        <f t="shared" ca="1" si="9815"/>
        <v>0</v>
      </c>
      <c r="AN592" s="17">
        <f t="shared" ca="1" si="9816"/>
        <v>0</v>
      </c>
      <c r="AO592" s="24" t="str">
        <f t="shared" ca="1" si="9817"/>
        <v/>
      </c>
      <c r="AP592" s="24" t="str">
        <f t="shared" ca="1" si="9818"/>
        <v/>
      </c>
      <c r="AQ592" s="17" t="b">
        <f t="shared" ca="1" si="9819"/>
        <v>0</v>
      </c>
      <c r="AR592" s="17" t="b">
        <f t="shared" ca="1" si="9820"/>
        <v>0</v>
      </c>
      <c r="AS592" s="17" t="b">
        <f t="shared" ca="1" si="9821"/>
        <v>0</v>
      </c>
      <c r="AT592" s="17" t="b">
        <f t="shared" ca="1" si="9822"/>
        <v>0</v>
      </c>
      <c r="AU592" s="17" t="b">
        <f t="shared" ca="1" si="9823"/>
        <v>1</v>
      </c>
      <c r="AV592" s="17" t="b">
        <f t="shared" ca="1" si="9824"/>
        <v>0</v>
      </c>
      <c r="AW592" s="17" t="b">
        <f t="shared" ca="1" si="9825"/>
        <v>1</v>
      </c>
      <c r="AX592" s="14" t="b">
        <f t="array" aca="1" ref="AX592" ca="1">IF(H592,N592&gt;0,"")</f>
        <v>1</v>
      </c>
      <c r="AY592" s="17" t="str">
        <f t="shared" ca="1" si="9826"/>
        <v>C3:C4</v>
      </c>
      <c r="AZ592" s="17" t="b">
        <f t="array" aca="1" ref="AZ592" ca="1">IF(AY592&lt;&gt;"",SUM(1*ISERROR(MATCH(INDIRECT(AY592),INDIRECT(K592),0)))=0,"")</f>
        <v>1</v>
      </c>
      <c r="BA592" s="17" t="b">
        <f t="shared" ca="1" si="9827"/>
        <v>1</v>
      </c>
      <c r="BB592" s="17" t="b">
        <v>0</v>
      </c>
      <c r="BC592" s="17" t="b">
        <f t="shared" ca="1" si="9828"/>
        <v>1</v>
      </c>
      <c r="BD592" s="17" t="b">
        <f t="shared" ca="1" si="9829"/>
        <v>0</v>
      </c>
      <c r="BE592" s="17" t="b">
        <f t="shared" ca="1" si="9830"/>
        <v>0</v>
      </c>
      <c r="BF592" s="17" t="b">
        <f t="shared" ca="1" si="9831"/>
        <v>0</v>
      </c>
      <c r="BG592" s="17" t="b">
        <f t="shared" ca="1" si="9832"/>
        <v>0</v>
      </c>
      <c r="BH592" s="17" t="b">
        <f t="shared" ca="1" si="9833"/>
        <v>1</v>
      </c>
      <c r="BI592" s="17">
        <f t="shared" ca="1" si="9834"/>
        <v>2</v>
      </c>
      <c r="BJ592" s="17" t="b">
        <f t="shared" ca="1" si="9835"/>
        <v>0</v>
      </c>
      <c r="BK592" s="17" t="str">
        <f t="shared" ca="1" si="9836"/>
        <v/>
      </c>
      <c r="BL592" s="17" t="str">
        <f t="shared" ca="1" si="9837"/>
        <v/>
      </c>
      <c r="BM592" s="17" t="str">
        <f t="shared" ca="1" si="9838"/>
        <v>F</v>
      </c>
      <c r="BN592" s="17" t="str">
        <f t="shared" ca="1" si="9839"/>
        <v>F</v>
      </c>
      <c r="BO592" s="17" t="str">
        <f t="shared" ca="1" si="9840"/>
        <v>N</v>
      </c>
      <c r="BP592" s="14" t="b">
        <f t="shared" ca="1" si="9841"/>
        <v>1</v>
      </c>
      <c r="BQ592" s="35"/>
      <c r="BX592" s="16"/>
      <c r="BY592" s="16"/>
      <c r="BZ592" s="16"/>
      <c r="CA592" s="16"/>
      <c r="CB592" s="16"/>
      <c r="CC592" s="16"/>
      <c r="CD592" s="16"/>
      <c r="CE592" s="16"/>
      <c r="CF592" s="16"/>
      <c r="CN592" s="14">
        <f ca="1">IF(H592,IFERROR(IsVariableNameLegal(O592),0),0)</f>
        <v>0</v>
      </c>
      <c r="CO592" s="14" t="str">
        <f t="array" aca="1" ref="CO592" ca="1">IF(H592,IF(COUNTIF(INDIRECT(wew!$C$13),O592)&gt;1,TRIM(SUBSTITUTE(_xll.MCONCAT(IF((INDIRECT(wew!$C$13)=O592)*(COLUMN(INDIRECT(wew!$C$13))&lt;&gt;D592+1),-1+COLUMN(INDIRECT(wew!$C$13)),"")," "),"  "," ")),""),"")</f>
        <v/>
      </c>
      <c r="CP592" s="14" t="str">
        <f t="array" aca="1" ref="CP592" ca="1">IF(P592&lt;&gt;"",IF(LEN(P592)&gt;150,1,""),"")</f>
        <v/>
      </c>
      <c r="CQ592" s="14" t="str">
        <f t="array" aca="1" ref="CQ592" ca="1">IF(AND(H592,NOT(ster!$J$3)),IF(COUNTIF(INDIRECT(wew!$C$15),P592)&gt;1,TRIM(SUBSTITUTE(_xll.MCONCAT(IF((INDIRECT(wew!$C$15)=P592)*(COLUMN(INDIRECT(wew!$C$15))&lt;&gt;D592+1),-1+COLUMN(INDIRECT(wew!$C$15)),"")," "),"  "," ")),""),"")</f>
        <v/>
      </c>
      <c r="CR592" s="14" t="str">
        <f t="array" aca="1" ref="CR592" ca="1">IF(H592,IF(AND(W592&gt;0,AO592&lt;&gt;""),TRIM(SUBSTITUTE(_xll.MCONCAT(IFERROR(IF(ISNUMBER(INDIRECT(Q592)),IF((INDIRECT(ster!$D$14)&lt;&gt;"")*(INDIRECT(Q592)&lt;AO592),INDIRECT(ster!$D$14) &amp; ": " &amp;  SUBSTITUTE(IF( AV592,IFERROR(TEXT(INDIRECT(Q592),"rrrr-mm-dd") &amp;" (" &amp; INDIRECT(Q592) &amp;")",INDIRECT(Q592)),INDIRECT(Q592))," "," "),""),""),"")," "),"  "," ")),""),"")</f>
        <v/>
      </c>
      <c r="CS592" s="14" t="str">
        <f t="array" aca="1" ref="CS592" ca="1">IF(H592,IF(AND(W592&gt;0,AP592&lt;&gt;""),TRIM(SUBSTITUTE(_xll.MCONCAT(IFERROR(IF(ISNUMBER(INDIRECT(Q592)),IF((INDIRECT(ster!$D$14)&lt;&gt;"")*(INDIRECT(Q592)&gt;AP592),INDIRECT(ster!$D$14) &amp; ": " &amp;  SUBSTITUTE(IF( AV592,IFERROR(TEXT(INDIRECT(Q592),"rrrr-mm-dd")&amp;" (" &amp; INDIRECT(Q592) &amp;")",INDIRECT(Q592)),INDIRECT(Q592))," "," "),""),""),"")," "),"  "," ")),""),"")</f>
        <v/>
      </c>
      <c r="CT592" s="14" t="str">
        <f t="array" aca="1" ref="CT592" ca="1">IF(H592,IF(AND(N592&gt;0,AR592),TRIM(SUBSTITUTE(_xll.MCONCAT(IFERROR(IF(ISNUMBER(INDIRECT(Q592)),IF((INDIRECT(ster!$D$14)&lt;&gt;"")*(IFERROR(0*(MATCH(INDIRECT(Q592),INDIRECT(K592),0)&gt;0),1)),INDIRECT(ster!$D$14) &amp; ": " &amp;  SUBSTITUTE(IF( AV592,IFERROR(TEXT(INDIRECT(Q592),"rrrr-mm-dd")&amp;" (" &amp; INDIRECT(Q592) &amp;")",INDIRECT(Q592)),INDIRECT(Q592))," "," "),""),""),"")," "),"  "," ")),""),"")</f>
        <v/>
      </c>
      <c r="CU592" s="14" t="str">
        <f t="array" aca="1" ref="CU592" ca="1">IF(H592,IF(AND(V592&gt;0),TRIM(SUBSTITUTE(_xll.MCONCAT(IF((INDIRECT(ster!$D$14)&lt;&gt;"")*(IFERROR(0*(INDIRECT(Q592)&lt;&gt;""),1)),INDIRECT(ster!$D$14),"")," "),"  "," ")),""),"")</f>
        <v/>
      </c>
      <c r="CV592" s="14" t="str">
        <f t="array" aca="1" ref="CV592" ca="1">IF(H592,IF(AS592,
TRIM(SUBSTITUTE(_xll.MCONCAT(IF(
   (INDIRECT(ster!$D$14)&lt;&gt;"")*
   ((INDIRECT(Q592)="")+
      NOT(ISNUMBER(INDIRECT(Q592)))*
      NOT(ISERROR(MATCH(INDIRECT(Q592),INDIRECT(K592),0)))
    ),
      INDIRECT(ster!$D$14),
   "")," "),"  "," ")),
""),"")</f>
        <v/>
      </c>
      <c r="CW592" s="14" t="str">
        <f t="array" aca="1" ref="CW592" ca="1">IF(H592,IF(AND(AQ592),TRIM(SUBSTITUTE(_xll.MCONCAT(IFERROR(IF(ISNUMBER(INDIRECT(Q592)),IF((INDIRECT(ster!$D$14)&lt;&gt;"")*(INDIRECT(Q592)&lt;&gt;INT(INDIRECT(Q592))),INDIRECT(ster!$D$14) &amp; ": " &amp; INDIRECT(Q592),""),""),"")," "),"  "," ")),""),"")</f>
        <v/>
      </c>
      <c r="CX592" s="14" t="str">
        <f t="array" aca="1" ref="CX592" ca="1">IF(H592,IF(OR(AU592,AV592),TRIM(SUBSTITUTE(_xll.MCONCAT(IF((INDIRECT(ster!$D$14)&lt;&gt;"")*NOT(ISNUMBER(INDIRECT(Q592))),IF(ISERROR(MATCH(INDIRECT(Q592),INDIRECT(K592),0)),IFERROR(IF(INDIRECT(Q592)&lt;&gt;"",INDIRECT(ster!$D$14) &amp; ": " &amp; SUBSTITUTE(INDIRECT(Q592)," "," "),""),""),""),"")," "),"  "," ")),""),"")</f>
        <v/>
      </c>
      <c r="CY592" s="14" t="str">
        <f t="array" aca="1" ref="CY592" ca="1">IF(H592,IF(AE592,TRIM(SUBSTITUTE(_xll.MCONCAT(IF((INDIRECT(ster!$D$14)&lt;&gt;"")*IFERROR(NOT(INDIRECT(AF592)),FALSE),IF(ISERROR(MATCH(INDIRECT(Q592),INDIRECT(K592),0)),IFERROR(IF(INDIRECT(Q592)&lt;&gt;"",INDIRECT(ster!$D$14)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CZ592" s="14" t="str">
        <f t="array" aca="1" ref="CZ592" ca="1">IF(H592,IF(AH592,TRIM(SUBSTITUTE(_xll.MCONCAT(IF((INDIRECT(ster!$D$14)&lt;&gt;"")*IFERROR(NOT(INDIRECT(AI592)),FALSE),IF(ISERROR(MATCH(INDIRECT(Q592),INDIRECT(K592),0)),IFERROR(IF(INDIRECT(Q592)&lt;&gt;"",INDIRECT(ster!$D$14)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DC592" s="14" t="str">
        <f ca="1">SUBSTITUTE(SUBSTITUTE(SUBSTITUTE(SUBSTITUTE(_xll.MCONCAT(DG592:DS592,"■"),"■■","■"),"■■","■"),"■■","■"),"■■","■")</f>
        <v>■</v>
      </c>
      <c r="DD592" s="14" t="str">
        <f t="shared" ca="1" si="9842"/>
        <v/>
      </c>
      <c r="DE592" s="14" t="str">
        <f t="shared" ca="1" si="9843"/>
        <v/>
      </c>
      <c r="DF592" s="14" t="str">
        <f t="shared" ca="1" si="9844"/>
        <v/>
      </c>
      <c r="DG592" s="14" t="str">
        <f t="shared" ca="1" si="9845"/>
        <v/>
      </c>
      <c r="DH592" s="14" t="str">
        <f t="shared" ca="1" si="9846"/>
        <v/>
      </c>
      <c r="DI592" s="14" t="str">
        <f t="shared" ca="1" si="9847"/>
        <v/>
      </c>
      <c r="DJ592" s="14" t="str">
        <f t="shared" ca="1" si="9848"/>
        <v/>
      </c>
      <c r="DK592" s="14" t="str">
        <f t="shared" ca="1" si="9849"/>
        <v/>
      </c>
      <c r="DL592" s="14" t="str">
        <f t="shared" ca="1" si="9850"/>
        <v/>
      </c>
      <c r="DM592" s="14" t="str">
        <f t="shared" ca="1" si="9851"/>
        <v/>
      </c>
      <c r="DN592" s="14" t="str">
        <f t="array" aca="1" ref="DN592" ca="1">IF(CU592&lt;&gt;"","There are errors in the entered values in the following cases: " &amp;SUBSTITUTE(CU592," ",", "),"")</f>
        <v/>
      </c>
      <c r="DO592" s="14" t="str">
        <f t="shared" ca="1" si="9852"/>
        <v/>
      </c>
      <c r="DP592" s="14" t="str">
        <f t="shared" ca="1" si="9853"/>
        <v/>
      </c>
      <c r="DQ592" s="14" t="str">
        <f t="shared" ca="1" si="9854"/>
        <v/>
      </c>
      <c r="DR592" s="14" t="str">
        <f t="shared" ca="1" si="9855"/>
        <v/>
      </c>
      <c r="DS592" s="14" t="str">
        <f t="shared" ca="1" si="9856"/>
        <v/>
      </c>
      <c r="DZ592" s="14" t="b">
        <f t="shared" ca="1" si="9857"/>
        <v>0</v>
      </c>
      <c r="EA592" s="14" t="str">
        <f t="shared" ca="1" si="9858"/>
        <v>Did specialist, who made diagnosis request Lumbo-sacral spinal cord MRI (q_156g)</v>
      </c>
      <c r="EB592" s="14" t="str">
        <f t="shared" ca="1" si="9859"/>
        <v xml:space="preserve">Values must be numeric. </v>
      </c>
      <c r="EC592" s="14" t="str">
        <f t="shared" ca="1" si="9860"/>
        <v xml:space="preserve">Did specialist, who made diagnosis request Lumbo-sacral spinal cord MRI (q_156g): Values must be numeric. </v>
      </c>
      <c r="ED592" s="14" t="str">
        <f t="shared" ca="1" si="9861"/>
        <v/>
      </c>
      <c r="EE592" s="14" t="str">
        <f t="shared" ca="1" si="9862"/>
        <v>Values must be numeric</v>
      </c>
      <c r="EF592" s="14" t="str">
        <f t="shared" ca="1" si="9863"/>
        <v/>
      </c>
      <c r="EG592" s="14" t="str">
        <f t="shared" ca="1" si="9864"/>
        <v/>
      </c>
      <c r="EM592" s="14" t="b">
        <f t="shared" ca="1" si="9865"/>
        <v>1</v>
      </c>
      <c r="EN592" s="14">
        <f t="shared" ca="1" si="9866"/>
        <v>560</v>
      </c>
      <c r="EO592" s="14" t="str">
        <f t="shared" ca="1" si="9867"/>
        <v>q_156g</v>
      </c>
      <c r="EP592" s="14" t="str">
        <f t="shared" ca="1" si="9868"/>
        <v xml:space="preserve">Did specialist, who made diagnosis request Lumbo-sacral spinal cord MRI (q_156g): Values must be numeric. </v>
      </c>
      <c r="EQ592" s="14" t="str">
        <f t="shared" ca="1" si="9869"/>
        <v/>
      </c>
    </row>
    <row r="593" spans="2:147" s="14" customFormat="1">
      <c r="B593" s="14" t="str">
        <f t="shared" ca="1" si="9795"/>
        <v/>
      </c>
      <c r="C593" s="14">
        <f t="shared" ca="1" si="9796"/>
        <v>561</v>
      </c>
      <c r="D593" s="14">
        <f t="shared" si="9797"/>
        <v>591</v>
      </c>
      <c r="E593" s="14" t="str">
        <f t="shared" ca="1" si="9798"/>
        <v>D</v>
      </c>
      <c r="F593" s="14" t="str">
        <f t="shared" ca="1" si="9799"/>
        <v>q_156h</v>
      </c>
      <c r="G593" s="14" t="str">
        <f t="shared" ca="1" si="9800"/>
        <v>Did specialist, who made diagnosis request EMG</v>
      </c>
      <c r="H593" s="14" t="b">
        <f t="shared" ca="1" si="9801"/>
        <v>1</v>
      </c>
      <c r="I593" s="14" t="str">
        <f ca="1">IF($H593,ADDRESS(3,(D593+1)*2-1,4,,"["&amp;wew!$G$7&amp;"]"&amp;_sheetname_labels)&amp;":"&amp;ADDRESS(2+ster!$B$20,(D593+1)*2-1,4),"")</f>
        <v>[DBTemplate.xlsm]labels!ASM3:ASM61</v>
      </c>
      <c r="J593" s="14">
        <f t="array" aca="1" ref="J593" ca="1">IF(H593,MAX(0,MAX(IF(INDIRECT(I593)&lt;&gt;"",ROW(INDIRECT(I593)),""))-2),"")</f>
        <v>2</v>
      </c>
      <c r="K593" s="14" t="str">
        <f ca="1">IF($H593,IF($J593&gt;0,ADDRESS(3,(D593+1)*2-1,4,,"["&amp;wew!$G$7&amp;"]"&amp;_sheetname_labels)&amp;":"&amp;ADDRESS(2+J593,(D593+1)*2-1,4),""),"")</f>
        <v>[DBTemplate.xlsm]labels!ASM3:ASM4</v>
      </c>
      <c r="L593" s="14" t="str">
        <f ca="1">IF($H593,IF($J593&gt;0,ADDRESS(3,(D593+1)*2,4,,"["&amp;wew!$G$7&amp;"]"&amp;_sheetname_labels)&amp;":"&amp;ADDRESS(2+J593,(D593+1)*2,4),""),"")</f>
        <v>[DBTemplate.xlsm]labels!ASN3:ASN4</v>
      </c>
      <c r="M593" s="14">
        <f t="shared" ca="1" si="9802"/>
        <v>0</v>
      </c>
      <c r="N593" s="14">
        <f t="shared" ca="1" si="9803"/>
        <v>2</v>
      </c>
      <c r="O593" s="14" t="str">
        <f t="shared" ca="1" si="9804"/>
        <v>q_156h</v>
      </c>
      <c r="P593" s="14" t="str">
        <f t="shared" ca="1" si="9805"/>
        <v>Did specialist, who made diagnosis request EMG</v>
      </c>
      <c r="Q593" s="14" t="str">
        <f ca="1">IF($BP593,ADDRESS(3,D593+1,4,,"["&amp;wew!$G$7&amp;"]"&amp;_sheetname_dataframe)&amp;":"&amp;ADDRESS(2+ster!$C$14,D593+1,4),"")</f>
        <v>[DBTemplate.xlsm]data_frame!VT3:VT3</v>
      </c>
      <c r="R593" s="14" t="str">
        <f>IF($BP593,IF(MID(_xll.FORMULATEXT(INDEX(INDIRECT(Q593),1)),1,1)="=", _xll.FORMULATEXT(INDEX(INDIRECT(Q593),1),2,TRUE),""),"")</f>
        <v/>
      </c>
      <c r="S593" s="14">
        <f t="array" aca="1" ref="S593" ca="1">IF(H593,SUM(IF((IFERROR(INDIRECT(Q593)&lt;&gt;"",FALSE))*(INDIRECT(ster!$D$14)&lt;&gt;""),1,0)),"")</f>
        <v>1</v>
      </c>
      <c r="T593" s="14">
        <f t="array" aca="1" ref="T593" ca="1">IF(H593,IF(M593&gt;0,SUM(IFERROR(1*(MATCH(INDIRECT(Q593),INDIRECT(K593),0)&gt;0),0)*(INDIRECT(ster!$D$14)&lt;&gt;"")*NOT(ISNUMBER(INDIRECT(Q593)))),0),"")</f>
        <v>0</v>
      </c>
      <c r="U593" s="14">
        <f t="array" aca="1" ref="U593" ca="1">IF(H593,SUM((IFERROR(INDIRECT(Q593)="",FALSE))*(INDIRECT(ster!$D$14)&lt;&gt;"")),"")</f>
        <v>0</v>
      </c>
      <c r="V593" s="14">
        <f t="array" aca="1" ref="V593" ca="1">IF(H593,SUM((IFERROR(INDIRECT(Q593)="#ąś",TRUE))*(INDIRECT(ster!$D$14)&lt;&gt;"")),"")</f>
        <v>0</v>
      </c>
      <c r="W593" s="14">
        <f t="array" aca="1" ref="W593" ca="1">IF(H593,SUM(ISNUMBER(INDIRECT(Q593))*(INDIRECT(ster!$D$14)&lt;&gt;"")),"")</f>
        <v>1</v>
      </c>
      <c r="X593" s="14">
        <f t="array" aca="1" ref="X593" ca="1">IF(AND(H593,W593&gt;0),IF(wew!$B$3,MIN(IF((INDIRECT(ster!$D$14)&lt;&gt;"")*IFERROR(INDIRECT($Q593)&lt;&gt;"",FALSE),IFERROR(INDIRECT($Q593),"X"),"X")),"&lt;włącz podświetlanie wartości&gt;"),"—")</f>
        <v>1</v>
      </c>
      <c r="Y593" s="14">
        <f t="array" aca="1" ref="Y593" ca="1">IF(AND(H593,W593&gt;0),IF(wew!$B$3,MAX(IF((INDIRECT(ster!$D$14)&lt;&gt;"")*IFERROR(INDIRECT($Q593)&lt;&gt;"",FALSE),IFERROR(INDIRECT($Q593),"X"),"X")),"&lt;włącz podświetlanie wartości&gt;"),"—")</f>
        <v>1</v>
      </c>
      <c r="Z593" s="14">
        <f t="shared" ca="1" si="9806"/>
        <v>0</v>
      </c>
      <c r="AA593" s="12">
        <f t="shared" ca="1" si="9807"/>
        <v>1</v>
      </c>
      <c r="AB593" s="17">
        <f t="array" aca="1" ref="AB593" ca="1">IF(H593,IF(W593&gt;0,SUM((INDIRECT(ster!$D$14)&lt;&gt;"")*IFERROR((INDIRECT(Q593)&lt;&gt;"")*(INDIRECT(Q593)=INT(INDIRECT(Q593))),0)),0),"")</f>
        <v>1</v>
      </c>
      <c r="AC593" s="17">
        <f t="array" aca="1" ref="AC593" ca="1">IF(H593,W593-AB593,"")</f>
        <v>0</v>
      </c>
      <c r="AD593" s="17">
        <f t="shared" ca="1" si="9808"/>
        <v>1</v>
      </c>
      <c r="AE593" s="17" t="b">
        <f t="shared" ca="1" si="9809"/>
        <v>0</v>
      </c>
      <c r="AF593" s="17" t="str">
        <f ca="1">IF(AE593,IF($H593,ADDRESS(3,D593+2,4,,"["&amp;wew!$G$7&amp;"]"&amp;_sheetname_dataframe)&amp;":"&amp;ADDRESS(2+ster!$C$14,D593+2,4),""),"")</f>
        <v/>
      </c>
      <c r="AG593" s="17" t="str">
        <f t="shared" ca="1" si="9810"/>
        <v/>
      </c>
      <c r="AH593" s="17" t="b">
        <f t="shared" ca="1" si="9811"/>
        <v>0</v>
      </c>
      <c r="AI593" s="17" t="str">
        <f ca="1">IF(AH593,IF($H593,ADDRESS(3,D593+3,4,,"["&amp;wew!$G$7&amp;"]"&amp;_sheetname_dataframe)&amp;":"&amp;ADDRESS(2+ster!$C$14,D593+3,4),""),"")</f>
        <v/>
      </c>
      <c r="AJ593" s="17" t="str">
        <f t="shared" ca="1" si="9812"/>
        <v/>
      </c>
      <c r="AK593" s="17" t="b">
        <f t="shared" ca="1" si="9813"/>
        <v>0</v>
      </c>
      <c r="AL593" s="17" t="b">
        <f t="shared" ca="1" si="9814"/>
        <v>0</v>
      </c>
      <c r="AM593" s="17" t="b">
        <f t="shared" ca="1" si="9815"/>
        <v>0</v>
      </c>
      <c r="AN593" s="17">
        <f t="shared" ca="1" si="9816"/>
        <v>0</v>
      </c>
      <c r="AO593" s="24" t="str">
        <f t="shared" ca="1" si="9817"/>
        <v/>
      </c>
      <c r="AP593" s="24" t="str">
        <f t="shared" ca="1" si="9818"/>
        <v/>
      </c>
      <c r="AQ593" s="17" t="b">
        <f t="shared" ca="1" si="9819"/>
        <v>0</v>
      </c>
      <c r="AR593" s="17" t="b">
        <f t="shared" ca="1" si="9820"/>
        <v>0</v>
      </c>
      <c r="AS593" s="17" t="b">
        <f t="shared" ca="1" si="9821"/>
        <v>0</v>
      </c>
      <c r="AT593" s="17" t="b">
        <f t="shared" ca="1" si="9822"/>
        <v>0</v>
      </c>
      <c r="AU593" s="17" t="b">
        <f t="shared" ca="1" si="9823"/>
        <v>1</v>
      </c>
      <c r="AV593" s="17" t="b">
        <f t="shared" ca="1" si="9824"/>
        <v>0</v>
      </c>
      <c r="AW593" s="17" t="b">
        <f t="shared" ca="1" si="9825"/>
        <v>1</v>
      </c>
      <c r="AX593" s="14" t="b">
        <f t="array" aca="1" ref="AX593" ca="1">IF(H593,N593&gt;0,"")</f>
        <v>1</v>
      </c>
      <c r="AY593" s="17" t="str">
        <f t="shared" ca="1" si="9826"/>
        <v>C3:C4</v>
      </c>
      <c r="AZ593" s="17" t="b">
        <f t="array" aca="1" ref="AZ593" ca="1">IF(AY593&lt;&gt;"",SUM(1*ISERROR(MATCH(INDIRECT(AY593),INDIRECT(K593),0)))=0,"")</f>
        <v>1</v>
      </c>
      <c r="BA593" s="17" t="b">
        <f t="shared" ca="1" si="9827"/>
        <v>1</v>
      </c>
      <c r="BB593" s="17" t="b">
        <v>0</v>
      </c>
      <c r="BC593" s="17" t="b">
        <f t="shared" ca="1" si="9828"/>
        <v>1</v>
      </c>
      <c r="BD593" s="17" t="b">
        <f t="shared" ca="1" si="9829"/>
        <v>0</v>
      </c>
      <c r="BE593" s="17" t="b">
        <f t="shared" ca="1" si="9830"/>
        <v>0</v>
      </c>
      <c r="BF593" s="17" t="b">
        <f t="shared" ca="1" si="9831"/>
        <v>0</v>
      </c>
      <c r="BG593" s="17" t="b">
        <f t="shared" ca="1" si="9832"/>
        <v>0</v>
      </c>
      <c r="BH593" s="17" t="b">
        <f t="shared" ca="1" si="9833"/>
        <v>1</v>
      </c>
      <c r="BI593" s="17">
        <f t="shared" ca="1" si="9834"/>
        <v>2</v>
      </c>
      <c r="BJ593" s="17" t="b">
        <f t="shared" ca="1" si="9835"/>
        <v>0</v>
      </c>
      <c r="BK593" s="17" t="str">
        <f t="shared" ca="1" si="9836"/>
        <v/>
      </c>
      <c r="BL593" s="17" t="str">
        <f t="shared" ca="1" si="9837"/>
        <v/>
      </c>
      <c r="BM593" s="17" t="str">
        <f t="shared" ca="1" si="9838"/>
        <v>F</v>
      </c>
      <c r="BN593" s="17" t="str">
        <f t="shared" ca="1" si="9839"/>
        <v>F</v>
      </c>
      <c r="BO593" s="17" t="str">
        <f t="shared" ca="1" si="9840"/>
        <v>N</v>
      </c>
      <c r="BP593" s="14" t="b">
        <f t="shared" ca="1" si="9841"/>
        <v>1</v>
      </c>
      <c r="BQ593" s="35"/>
      <c r="BX593" s="16"/>
      <c r="BY593" s="16"/>
      <c r="BZ593" s="16"/>
      <c r="CA593" s="16"/>
      <c r="CB593" s="16"/>
      <c r="CC593" s="16"/>
      <c r="CD593" s="16"/>
      <c r="CE593" s="16"/>
      <c r="CF593" s="16"/>
      <c r="CN593" s="14">
        <f ca="1">IF(H593,IFERROR(IsVariableNameLegal(O593),0),0)</f>
        <v>0</v>
      </c>
      <c r="CO593" s="14" t="str">
        <f t="array" aca="1" ref="CO593" ca="1">IF(H593,IF(COUNTIF(INDIRECT(wew!$C$13),O593)&gt;1,TRIM(SUBSTITUTE(_xll.MCONCAT(IF((INDIRECT(wew!$C$13)=O593)*(COLUMN(INDIRECT(wew!$C$13))&lt;&gt;D593+1),-1+COLUMN(INDIRECT(wew!$C$13)),"")," "),"  "," ")),""),"")</f>
        <v/>
      </c>
      <c r="CP593" s="14" t="str">
        <f t="array" aca="1" ref="CP593" ca="1">IF(P593&lt;&gt;"",IF(LEN(P593)&gt;150,1,""),"")</f>
        <v/>
      </c>
      <c r="CQ593" s="14" t="str">
        <f t="array" aca="1" ref="CQ593" ca="1">IF(AND(H593,NOT(ster!$J$3)),IF(COUNTIF(INDIRECT(wew!$C$15),P593)&gt;1,TRIM(SUBSTITUTE(_xll.MCONCAT(IF((INDIRECT(wew!$C$15)=P593)*(COLUMN(INDIRECT(wew!$C$15))&lt;&gt;D593+1),-1+COLUMN(INDIRECT(wew!$C$15)),"")," "),"  "," ")),""),"")</f>
        <v/>
      </c>
      <c r="CR593" s="14" t="str">
        <f t="array" aca="1" ref="CR593" ca="1">IF(H593,IF(AND(W593&gt;0,AO593&lt;&gt;""),TRIM(SUBSTITUTE(_xll.MCONCAT(IFERROR(IF(ISNUMBER(INDIRECT(Q593)),IF((INDIRECT(ster!$D$14)&lt;&gt;"")*(INDIRECT(Q593)&lt;AO593),INDIRECT(ster!$D$14) &amp; ": " &amp;  SUBSTITUTE(IF( AV593,IFERROR(TEXT(INDIRECT(Q593),"rrrr-mm-dd") &amp;" (" &amp; INDIRECT(Q593) &amp;")",INDIRECT(Q593)),INDIRECT(Q593))," "," "),""),""),"")," "),"  "," ")),""),"")</f>
        <v/>
      </c>
      <c r="CS593" s="14" t="str">
        <f t="array" aca="1" ref="CS593" ca="1">IF(H593,IF(AND(W593&gt;0,AP593&lt;&gt;""),TRIM(SUBSTITUTE(_xll.MCONCAT(IFERROR(IF(ISNUMBER(INDIRECT(Q593)),IF((INDIRECT(ster!$D$14)&lt;&gt;"")*(INDIRECT(Q593)&gt;AP593),INDIRECT(ster!$D$14) &amp; ": " &amp;  SUBSTITUTE(IF( AV593,IFERROR(TEXT(INDIRECT(Q593),"rrrr-mm-dd")&amp;" (" &amp; INDIRECT(Q593) &amp;")",INDIRECT(Q593)),INDIRECT(Q593))," "," "),""),""),"")," "),"  "," ")),""),"")</f>
        <v/>
      </c>
      <c r="CT593" s="14" t="str">
        <f t="array" aca="1" ref="CT593" ca="1">IF(H593,IF(AND(N593&gt;0,AR593),TRIM(SUBSTITUTE(_xll.MCONCAT(IFERROR(IF(ISNUMBER(INDIRECT(Q593)),IF((INDIRECT(ster!$D$14)&lt;&gt;"")*(IFERROR(0*(MATCH(INDIRECT(Q593),INDIRECT(K593),0)&gt;0),1)),INDIRECT(ster!$D$14) &amp; ": " &amp;  SUBSTITUTE(IF( AV593,IFERROR(TEXT(INDIRECT(Q593),"rrrr-mm-dd")&amp;" (" &amp; INDIRECT(Q593) &amp;")",INDIRECT(Q593)),INDIRECT(Q593))," "," "),""),""),"")," "),"  "," ")),""),"")</f>
        <v/>
      </c>
      <c r="CU593" s="14" t="str">
        <f t="array" aca="1" ref="CU593" ca="1">IF(H593,IF(AND(V593&gt;0),TRIM(SUBSTITUTE(_xll.MCONCAT(IF((INDIRECT(ster!$D$14)&lt;&gt;"")*(IFERROR(0*(INDIRECT(Q593)&lt;&gt;""),1)),INDIRECT(ster!$D$14),"")," "),"  "," ")),""),"")</f>
        <v/>
      </c>
      <c r="CV593" s="14" t="str">
        <f t="array" aca="1" ref="CV593" ca="1">IF(H593,IF(AS593,
TRIM(SUBSTITUTE(_xll.MCONCAT(IF(
   (INDIRECT(ster!$D$14)&lt;&gt;"")*
   ((INDIRECT(Q593)="")+
      NOT(ISNUMBER(INDIRECT(Q593)))*
      NOT(ISERROR(MATCH(INDIRECT(Q593),INDIRECT(K593),0)))
    ),
      INDIRECT(ster!$D$14),
   "")," "),"  "," ")),
""),"")</f>
        <v/>
      </c>
      <c r="CW593" s="14" t="str">
        <f t="array" aca="1" ref="CW593" ca="1">IF(H593,IF(AND(AQ593),TRIM(SUBSTITUTE(_xll.MCONCAT(IFERROR(IF(ISNUMBER(INDIRECT(Q593)),IF((INDIRECT(ster!$D$14)&lt;&gt;"")*(INDIRECT(Q593)&lt;&gt;INT(INDIRECT(Q593))),INDIRECT(ster!$D$14) &amp; ": " &amp; INDIRECT(Q593),""),""),"")," "),"  "," ")),""),"")</f>
        <v/>
      </c>
      <c r="CX593" s="14" t="str">
        <f t="array" aca="1" ref="CX593" ca="1">IF(H593,IF(OR(AU593,AV593),TRIM(SUBSTITUTE(_xll.MCONCAT(IF((INDIRECT(ster!$D$14)&lt;&gt;"")*NOT(ISNUMBER(INDIRECT(Q593))),IF(ISERROR(MATCH(INDIRECT(Q593),INDIRECT(K593),0)),IFERROR(IF(INDIRECT(Q593)&lt;&gt;"",INDIRECT(ster!$D$14) &amp; ": " &amp; SUBSTITUTE(INDIRECT(Q593)," "," "),""),""),""),"")," "),"  "," ")),""),"")</f>
        <v/>
      </c>
      <c r="CY593" s="14" t="str">
        <f t="array" aca="1" ref="CY593" ca="1">IF(H593,IF(AE593,TRIM(SUBSTITUTE(_xll.MCONCAT(IF((INDIRECT(ster!$D$14)&lt;&gt;"")*IFERROR(NOT(INDIRECT(AF593)),FALSE),IF(ISERROR(MATCH(INDIRECT(Q593),INDIRECT(K593),0)),IFERROR(IF(INDIRECT(Q593)&lt;&gt;"",INDIRECT(ster!$D$14)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CZ593" s="14" t="str">
        <f t="array" aca="1" ref="CZ593" ca="1">IF(H593,IF(AH593,TRIM(SUBSTITUTE(_xll.MCONCAT(IF((INDIRECT(ster!$D$14)&lt;&gt;"")*IFERROR(NOT(INDIRECT(AI593)),FALSE),IF(ISERROR(MATCH(INDIRECT(Q593),INDIRECT(K593),0)),IFERROR(IF(INDIRECT(Q593)&lt;&gt;"",INDIRECT(ster!$D$14)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DC593" s="14" t="str">
        <f ca="1">SUBSTITUTE(SUBSTITUTE(SUBSTITUTE(SUBSTITUTE(_xll.MCONCAT(DG593:DS593,"■"),"■■","■"),"■■","■"),"■■","■"),"■■","■")</f>
        <v>■</v>
      </c>
      <c r="DD593" s="14" t="str">
        <f t="shared" ca="1" si="9842"/>
        <v/>
      </c>
      <c r="DE593" s="14" t="str">
        <f t="shared" ca="1" si="9843"/>
        <v/>
      </c>
      <c r="DF593" s="14" t="str">
        <f t="shared" ca="1" si="9844"/>
        <v/>
      </c>
      <c r="DG593" s="14" t="str">
        <f t="shared" ca="1" si="9845"/>
        <v/>
      </c>
      <c r="DH593" s="14" t="str">
        <f t="shared" ca="1" si="9846"/>
        <v/>
      </c>
      <c r="DI593" s="14" t="str">
        <f t="shared" ca="1" si="9847"/>
        <v/>
      </c>
      <c r="DJ593" s="14" t="str">
        <f t="shared" ca="1" si="9848"/>
        <v/>
      </c>
      <c r="DK593" s="14" t="str">
        <f t="shared" ca="1" si="9849"/>
        <v/>
      </c>
      <c r="DL593" s="14" t="str">
        <f t="shared" ca="1" si="9850"/>
        <v/>
      </c>
      <c r="DM593" s="14" t="str">
        <f t="shared" ca="1" si="9851"/>
        <v/>
      </c>
      <c r="DN593" s="14" t="str">
        <f t="array" aca="1" ref="DN593" ca="1">IF(CU593&lt;&gt;"","There are errors in the entered values in the following cases: " &amp;SUBSTITUTE(CU593," ",", "),"")</f>
        <v/>
      </c>
      <c r="DO593" s="14" t="str">
        <f t="shared" ca="1" si="9852"/>
        <v/>
      </c>
      <c r="DP593" s="14" t="str">
        <f t="shared" ca="1" si="9853"/>
        <v/>
      </c>
      <c r="DQ593" s="14" t="str">
        <f t="shared" ca="1" si="9854"/>
        <v/>
      </c>
      <c r="DR593" s="14" t="str">
        <f t="shared" ca="1" si="9855"/>
        <v/>
      </c>
      <c r="DS593" s="14" t="str">
        <f t="shared" ca="1" si="9856"/>
        <v/>
      </c>
      <c r="DZ593" s="14" t="b">
        <f t="shared" ca="1" si="9857"/>
        <v>0</v>
      </c>
      <c r="EA593" s="14" t="str">
        <f t="shared" ca="1" si="9858"/>
        <v>Did specialist, who made diagnosis request EMG (q_156h)</v>
      </c>
      <c r="EB593" s="14" t="str">
        <f t="shared" ca="1" si="9859"/>
        <v xml:space="preserve">Values must be numeric. </v>
      </c>
      <c r="EC593" s="14" t="str">
        <f t="shared" ca="1" si="9860"/>
        <v xml:space="preserve">Did specialist, who made diagnosis request EMG (q_156h): Values must be numeric. </v>
      </c>
      <c r="ED593" s="14" t="str">
        <f t="shared" ca="1" si="9861"/>
        <v/>
      </c>
      <c r="EE593" s="14" t="str">
        <f t="shared" ca="1" si="9862"/>
        <v>Values must be numeric</v>
      </c>
      <c r="EF593" s="14" t="str">
        <f t="shared" ca="1" si="9863"/>
        <v/>
      </c>
      <c r="EG593" s="14" t="str">
        <f t="shared" ca="1" si="9864"/>
        <v/>
      </c>
      <c r="EM593" s="14" t="b">
        <f t="shared" ca="1" si="9865"/>
        <v>1</v>
      </c>
      <c r="EN593" s="14">
        <f t="shared" ca="1" si="9866"/>
        <v>561</v>
      </c>
      <c r="EO593" s="14" t="str">
        <f t="shared" ca="1" si="9867"/>
        <v>q_156h</v>
      </c>
      <c r="EP593" s="14" t="str">
        <f t="shared" ca="1" si="9868"/>
        <v xml:space="preserve">Did specialist, who made diagnosis request EMG (q_156h): Values must be numeric. </v>
      </c>
      <c r="EQ593" s="14" t="str">
        <f t="shared" ca="1" si="9869"/>
        <v/>
      </c>
    </row>
    <row r="594" spans="2:147" s="14" customFormat="1">
      <c r="B594" s="14" t="str">
        <f t="shared" ca="1" si="9795"/>
        <v/>
      </c>
      <c r="C594" s="14">
        <f t="shared" ca="1" si="9796"/>
        <v>562</v>
      </c>
      <c r="D594" s="14">
        <f t="shared" si="9797"/>
        <v>592</v>
      </c>
      <c r="E594" s="14" t="str">
        <f t="shared" ca="1" si="9798"/>
        <v>D</v>
      </c>
      <c r="F594" s="14" t="str">
        <f t="shared" ca="1" si="9799"/>
        <v>group</v>
      </c>
      <c r="G594" s="14" t="str">
        <f t="shared" ca="1" si="9800"/>
        <v>group</v>
      </c>
      <c r="H594" s="14" t="b">
        <f t="shared" ca="1" si="9801"/>
        <v>1</v>
      </c>
      <c r="I594" s="14" t="str">
        <f ca="1">IF($H594,ADDRESS(3,(D594+1)*2-1,4,,"["&amp;wew!$G$7&amp;"]"&amp;_sheetname_labels)&amp;":"&amp;ADDRESS(2+ster!$B$20,(D594+1)*2-1,4),"")</f>
        <v>[DBTemplate.xlsm]labels!ASO3:ASO61</v>
      </c>
      <c r="J594" s="14">
        <f t="array" aca="1" ref="J594" ca="1">IF(H594,MAX(0,MAX(IF(INDIRECT(I594)&lt;&gt;"",ROW(INDIRECT(I594)),""))-2),"")</f>
        <v>2</v>
      </c>
      <c r="K594" s="14" t="str">
        <f ca="1">IF($H594,IF($J594&gt;0,ADDRESS(3,(D594+1)*2-1,4,,"["&amp;wew!$G$7&amp;"]"&amp;_sheetname_labels)&amp;":"&amp;ADDRESS(2+J594,(D594+1)*2-1,4),""),"")</f>
        <v>[DBTemplate.xlsm]labels!ASO3:ASO4</v>
      </c>
      <c r="L594" s="14" t="str">
        <f ca="1">IF($H594,IF($J594&gt;0,ADDRESS(3,(D594+1)*2,4,,"["&amp;wew!$G$7&amp;"]"&amp;_sheetname_labels)&amp;":"&amp;ADDRESS(2+J594,(D594+1)*2,4),""),"")</f>
        <v>[DBTemplate.xlsm]labels!ASP3:ASP4</v>
      </c>
      <c r="M594" s="14">
        <f t="shared" ca="1" si="9802"/>
        <v>0</v>
      </c>
      <c r="N594" s="14">
        <f t="shared" ca="1" si="9803"/>
        <v>2</v>
      </c>
      <c r="O594" s="14" t="str">
        <f t="shared" ca="1" si="9804"/>
        <v>group</v>
      </c>
      <c r="P594" s="14" t="str">
        <f t="shared" ca="1" si="9805"/>
        <v>group</v>
      </c>
      <c r="Q594" s="14" t="str">
        <f ca="1">IF($BP594,ADDRESS(3,D594+1,4,,"["&amp;wew!$G$7&amp;"]"&amp;_sheetname_dataframe)&amp;":"&amp;ADDRESS(2+ster!$C$14,D594+1,4),"")</f>
        <v>[DBTemplate.xlsm]data_frame!VU3:VU3</v>
      </c>
      <c r="R594" s="14" t="str">
        <f>IF($BP594,IF(MID(_xll.FORMULATEXT(INDEX(INDIRECT(Q594),1)),1,1)="=", _xll.FORMULATEXT(INDEX(INDIRECT(Q594),1),2,TRUE),""),"")</f>
        <v/>
      </c>
      <c r="S594" s="14">
        <f t="array" aca="1" ref="S594" ca="1">IF(H594,SUM(IF((IFERROR(INDIRECT(Q594)&lt;&gt;"",FALSE))*(INDIRECT(ster!$D$14)&lt;&gt;""),1,0)),"")</f>
        <v>1</v>
      </c>
      <c r="T594" s="14">
        <f t="array" aca="1" ref="T594" ca="1">IF(H594,IF(M594&gt;0,SUM(IFERROR(1*(MATCH(INDIRECT(Q594),INDIRECT(K594),0)&gt;0),0)*(INDIRECT(ster!$D$14)&lt;&gt;"")*NOT(ISNUMBER(INDIRECT(Q594)))),0),"")</f>
        <v>0</v>
      </c>
      <c r="U594" s="14">
        <f t="array" aca="1" ref="U594" ca="1">IF(H594,SUM((IFERROR(INDIRECT(Q594)="",FALSE))*(INDIRECT(ster!$D$14)&lt;&gt;"")),"")</f>
        <v>0</v>
      </c>
      <c r="V594" s="14">
        <f t="array" aca="1" ref="V594" ca="1">IF(H594,SUM((IFERROR(INDIRECT(Q594)="#ąś",TRUE))*(INDIRECT(ster!$D$14)&lt;&gt;"")),"")</f>
        <v>0</v>
      </c>
      <c r="W594" s="14">
        <f t="array" aca="1" ref="W594" ca="1">IF(H594,SUM(ISNUMBER(INDIRECT(Q594))*(INDIRECT(ster!$D$14)&lt;&gt;"")),"")</f>
        <v>1</v>
      </c>
      <c r="X594" s="14">
        <f t="array" aca="1" ref="X594" ca="1">IF(AND(H594,W594&gt;0),IF(wew!$B$3,MIN(IF((INDIRECT(ster!$D$14)&lt;&gt;"")*IFERROR(INDIRECT($Q594)&lt;&gt;"",FALSE),IFERROR(INDIRECT($Q594),"X"),"X")),"&lt;włącz podświetlanie wartości&gt;"),"—")</f>
        <v>1</v>
      </c>
      <c r="Y594" s="14">
        <f t="array" aca="1" ref="Y594" ca="1">IF(AND(H594,W594&gt;0),IF(wew!$B$3,MAX(IF((INDIRECT(ster!$D$14)&lt;&gt;"")*IFERROR(INDIRECT($Q594)&lt;&gt;"",FALSE),IFERROR(INDIRECT($Q594),"X"),"X")),"&lt;włącz podświetlanie wartości&gt;"),"—")</f>
        <v>1</v>
      </c>
      <c r="Z594" s="14">
        <f t="shared" ca="1" si="9806"/>
        <v>0</v>
      </c>
      <c r="AA594" s="12">
        <f t="shared" ca="1" si="9807"/>
        <v>1</v>
      </c>
      <c r="AB594" s="17">
        <f t="array" aca="1" ref="AB594" ca="1">IF(H594,IF(W594&gt;0,SUM((INDIRECT(ster!$D$14)&lt;&gt;"")*IFERROR((INDIRECT(Q594)&lt;&gt;"")*(INDIRECT(Q594)=INT(INDIRECT(Q594))),0)),0),"")</f>
        <v>1</v>
      </c>
      <c r="AC594" s="17">
        <f t="array" aca="1" ref="AC594" ca="1">IF(H594,W594-AB594,"")</f>
        <v>0</v>
      </c>
      <c r="AD594" s="17">
        <f t="shared" ca="1" si="9808"/>
        <v>1</v>
      </c>
      <c r="AE594" s="17" t="b">
        <f t="shared" ca="1" si="9809"/>
        <v>0</v>
      </c>
      <c r="AF594" s="17" t="str">
        <f ca="1">IF(AE594,IF($H594,ADDRESS(3,D594+2,4,,"["&amp;wew!$G$7&amp;"]"&amp;_sheetname_dataframe)&amp;":"&amp;ADDRESS(2+ster!$C$14,D594+2,4),""),"")</f>
        <v/>
      </c>
      <c r="AG594" s="17" t="str">
        <f t="shared" ca="1" si="9810"/>
        <v/>
      </c>
      <c r="AH594" s="17" t="b">
        <f t="shared" ca="1" si="9811"/>
        <v>0</v>
      </c>
      <c r="AI594" s="17" t="str">
        <f ca="1">IF(AH594,IF($H594,ADDRESS(3,D594+3,4,,"["&amp;wew!$G$7&amp;"]"&amp;_sheetname_dataframe)&amp;":"&amp;ADDRESS(2+ster!$C$14,D594+3,4),""),"")</f>
        <v/>
      </c>
      <c r="AJ594" s="17" t="str">
        <f t="shared" ca="1" si="9812"/>
        <v/>
      </c>
      <c r="AK594" s="17" t="b">
        <f t="shared" ca="1" si="9813"/>
        <v>0</v>
      </c>
      <c r="AL594" s="17" t="b">
        <f t="shared" ca="1" si="9814"/>
        <v>0</v>
      </c>
      <c r="AM594" s="17" t="b">
        <f t="shared" ca="1" si="9815"/>
        <v>0</v>
      </c>
      <c r="AN594" s="17">
        <f t="shared" ca="1" si="9816"/>
        <v>0</v>
      </c>
      <c r="AO594" s="24" t="str">
        <f t="shared" ca="1" si="9817"/>
        <v/>
      </c>
      <c r="AP594" s="24" t="str">
        <f t="shared" ca="1" si="9818"/>
        <v/>
      </c>
      <c r="AQ594" s="17" t="b">
        <f t="shared" ca="1" si="9819"/>
        <v>0</v>
      </c>
      <c r="AR594" s="17" t="b">
        <f t="shared" ca="1" si="9820"/>
        <v>0</v>
      </c>
      <c r="AS594" s="17" t="b">
        <f t="shared" ca="1" si="9821"/>
        <v>0</v>
      </c>
      <c r="AT594" s="17" t="b">
        <f t="shared" ca="1" si="9822"/>
        <v>0</v>
      </c>
      <c r="AU594" s="17" t="b">
        <f t="shared" ca="1" si="9823"/>
        <v>1</v>
      </c>
      <c r="AV594" s="17" t="b">
        <f t="shared" ca="1" si="9824"/>
        <v>0</v>
      </c>
      <c r="AW594" s="17" t="b">
        <f t="shared" ca="1" si="9825"/>
        <v>1</v>
      </c>
      <c r="AX594" s="14" t="b">
        <f t="array" aca="1" ref="AX594" ca="1">IF(H594,N594&gt;0,"")</f>
        <v>1</v>
      </c>
      <c r="AY594" s="17" t="str">
        <f t="shared" ca="1" si="9826"/>
        <v>C3:C4</v>
      </c>
      <c r="AZ594" s="17" t="b">
        <f t="array" aca="1" ref="AZ594" ca="1">IF(AY594&lt;&gt;"",SUM(1*ISERROR(MATCH(INDIRECT(AY594),INDIRECT(K594),0)))=0,"")</f>
        <v>1</v>
      </c>
      <c r="BA594" s="17" t="b">
        <f t="shared" ca="1" si="9827"/>
        <v>1</v>
      </c>
      <c r="BB594" s="17" t="b">
        <v>0</v>
      </c>
      <c r="BC594" s="17" t="b">
        <f t="shared" ca="1" si="9828"/>
        <v>1</v>
      </c>
      <c r="BD594" s="17" t="b">
        <f t="shared" ca="1" si="9829"/>
        <v>0</v>
      </c>
      <c r="BE594" s="17" t="b">
        <f t="shared" ca="1" si="9830"/>
        <v>0</v>
      </c>
      <c r="BF594" s="17" t="b">
        <f t="shared" ca="1" si="9831"/>
        <v>0</v>
      </c>
      <c r="BG594" s="17" t="b">
        <f t="shared" ca="1" si="9832"/>
        <v>0</v>
      </c>
      <c r="BH594" s="17" t="b">
        <f t="shared" ca="1" si="9833"/>
        <v>1</v>
      </c>
      <c r="BI594" s="17">
        <f t="shared" ca="1" si="9834"/>
        <v>2</v>
      </c>
      <c r="BJ594" s="17" t="b">
        <f t="shared" ca="1" si="9835"/>
        <v>0</v>
      </c>
      <c r="BK594" s="17" t="str">
        <f t="shared" ca="1" si="9836"/>
        <v/>
      </c>
      <c r="BL594" s="17" t="str">
        <f t="shared" ca="1" si="9837"/>
        <v/>
      </c>
      <c r="BM594" s="17" t="str">
        <f t="shared" ca="1" si="9838"/>
        <v>F</v>
      </c>
      <c r="BN594" s="17" t="str">
        <f t="shared" ca="1" si="9839"/>
        <v>F</v>
      </c>
      <c r="BO594" s="17" t="str">
        <f t="shared" ca="1" si="9840"/>
        <v>N</v>
      </c>
      <c r="BP594" s="14" t="b">
        <f t="shared" ca="1" si="9841"/>
        <v>1</v>
      </c>
      <c r="BQ594" s="35"/>
      <c r="BX594" s="16"/>
      <c r="BY594" s="16"/>
      <c r="BZ594" s="16"/>
      <c r="CA594" s="16"/>
      <c r="CB594" s="16"/>
      <c r="CC594" s="16"/>
      <c r="CD594" s="16"/>
      <c r="CE594" s="16"/>
      <c r="CF594" s="16"/>
      <c r="CN594" s="14">
        <f ca="1">IF(H594,IFERROR(IsVariableNameLegal(O594),0),0)</f>
        <v>0</v>
      </c>
      <c r="CO594" s="14" t="str">
        <f t="array" aca="1" ref="CO594" ca="1">IF(H594,IF(COUNTIF(INDIRECT(wew!$C$13),O594)&gt;1,TRIM(SUBSTITUTE(_xll.MCONCAT(IF((INDIRECT(wew!$C$13)=O594)*(COLUMN(INDIRECT(wew!$C$13))&lt;&gt;D594+1),-1+COLUMN(INDIRECT(wew!$C$13)),"")," "),"  "," ")),""),"")</f>
        <v/>
      </c>
      <c r="CP594" s="14" t="str">
        <f t="array" aca="1" ref="CP594" ca="1">IF(P594&lt;&gt;"",IF(LEN(P594)&gt;150,1,""),"")</f>
        <v/>
      </c>
      <c r="CQ594" s="14" t="str">
        <f t="array" aca="1" ref="CQ594" ca="1">IF(AND(H594,NOT(ster!$J$3)),IF(COUNTIF(INDIRECT(wew!$C$15),P594)&gt;1,TRIM(SUBSTITUTE(_xll.MCONCAT(IF((INDIRECT(wew!$C$15)=P594)*(COLUMN(INDIRECT(wew!$C$15))&lt;&gt;D594+1),-1+COLUMN(INDIRECT(wew!$C$15)),"")," "),"  "," ")),""),"")</f>
        <v/>
      </c>
      <c r="CR594" s="14" t="str">
        <f t="array" aca="1" ref="CR594" ca="1">IF(H594,IF(AND(W594&gt;0,AO594&lt;&gt;""),TRIM(SUBSTITUTE(_xll.MCONCAT(IFERROR(IF(ISNUMBER(INDIRECT(Q594)),IF((INDIRECT(ster!$D$14)&lt;&gt;"")*(INDIRECT(Q594)&lt;AO594),INDIRECT(ster!$D$14) &amp; ": " &amp;  SUBSTITUTE(IF( AV594,IFERROR(TEXT(INDIRECT(Q594),"rrrr-mm-dd") &amp;" (" &amp; INDIRECT(Q594) &amp;")",INDIRECT(Q594)),INDIRECT(Q594))," "," "),""),""),"")," "),"  "," ")),""),"")</f>
        <v/>
      </c>
      <c r="CS594" s="14" t="str">
        <f t="array" aca="1" ref="CS594" ca="1">IF(H594,IF(AND(W594&gt;0,AP594&lt;&gt;""),TRIM(SUBSTITUTE(_xll.MCONCAT(IFERROR(IF(ISNUMBER(INDIRECT(Q594)),IF((INDIRECT(ster!$D$14)&lt;&gt;"")*(INDIRECT(Q594)&gt;AP594),INDIRECT(ster!$D$14) &amp; ": " &amp;  SUBSTITUTE(IF( AV594,IFERROR(TEXT(INDIRECT(Q594),"rrrr-mm-dd")&amp;" (" &amp; INDIRECT(Q594) &amp;")",INDIRECT(Q594)),INDIRECT(Q594))," "," "),""),""),"")," "),"  "," ")),""),"")</f>
        <v/>
      </c>
      <c r="CT594" s="14" t="str">
        <f t="array" aca="1" ref="CT594" ca="1">IF(H594,IF(AND(N594&gt;0,AR594),TRIM(SUBSTITUTE(_xll.MCONCAT(IFERROR(IF(ISNUMBER(INDIRECT(Q594)),IF((INDIRECT(ster!$D$14)&lt;&gt;"")*(IFERROR(0*(MATCH(INDIRECT(Q594),INDIRECT(K594),0)&gt;0),1)),INDIRECT(ster!$D$14) &amp; ": " &amp;  SUBSTITUTE(IF( AV594,IFERROR(TEXT(INDIRECT(Q594),"rrrr-mm-dd")&amp;" (" &amp; INDIRECT(Q594) &amp;")",INDIRECT(Q594)),INDIRECT(Q594))," "," "),""),""),"")," "),"  "," ")),""),"")</f>
        <v/>
      </c>
      <c r="CU594" s="14" t="str">
        <f t="array" aca="1" ref="CU594" ca="1">IF(H594,IF(AND(V594&gt;0),TRIM(SUBSTITUTE(_xll.MCONCAT(IF((INDIRECT(ster!$D$14)&lt;&gt;"")*(IFERROR(0*(INDIRECT(Q594)&lt;&gt;""),1)),INDIRECT(ster!$D$14),"")," "),"  "," ")),""),"")</f>
        <v/>
      </c>
      <c r="CV594" s="14" t="str">
        <f t="array" aca="1" ref="CV594" ca="1">IF(H594,IF(AS594,
TRIM(SUBSTITUTE(_xll.MCONCAT(IF(
   (INDIRECT(ster!$D$14)&lt;&gt;"")*
   ((INDIRECT(Q594)="")+
      NOT(ISNUMBER(INDIRECT(Q594)))*
      NOT(ISERROR(MATCH(INDIRECT(Q594),INDIRECT(K594),0)))
    ),
      INDIRECT(ster!$D$14),
   "")," "),"  "," ")),
""),"")</f>
        <v/>
      </c>
      <c r="CW594" s="14" t="str">
        <f t="array" aca="1" ref="CW594" ca="1">IF(H594,IF(AND(AQ594),TRIM(SUBSTITUTE(_xll.MCONCAT(IFERROR(IF(ISNUMBER(INDIRECT(Q594)),IF((INDIRECT(ster!$D$14)&lt;&gt;"")*(INDIRECT(Q594)&lt;&gt;INT(INDIRECT(Q594))),INDIRECT(ster!$D$14) &amp; ": " &amp; INDIRECT(Q594),""),""),"")," "),"  "," ")),""),"")</f>
        <v/>
      </c>
      <c r="CX594" s="14" t="str">
        <f t="array" aca="1" ref="CX594" ca="1">IF(H594,IF(OR(AU594,AV594),TRIM(SUBSTITUTE(_xll.MCONCAT(IF((INDIRECT(ster!$D$14)&lt;&gt;"")*NOT(ISNUMBER(INDIRECT(Q594))),IF(ISERROR(MATCH(INDIRECT(Q594),INDIRECT(K594),0)),IFERROR(IF(INDIRECT(Q594)&lt;&gt;"",INDIRECT(ster!$D$14) &amp; ": " &amp; SUBSTITUTE(INDIRECT(Q594)," "," "),""),""),""),"")," "),"  "," ")),""),"")</f>
        <v/>
      </c>
      <c r="CY594" s="14" t="str">
        <f t="array" aca="1" ref="CY594" ca="1">IF(H594,IF(AE594,TRIM(SUBSTITUTE(_xll.MCONCAT(IF((INDIRECT(ster!$D$14)&lt;&gt;"")*IFERROR(NOT(INDIRECT(AF594)),FALSE),IF(ISERROR(MATCH(INDIRECT(Q594),INDIRECT(K594),0)),IFERROR(IF(INDIRECT(Q594)&lt;&gt;"",INDIRECT(ster!$D$14)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CZ594" s="14" t="str">
        <f t="array" aca="1" ref="CZ594" ca="1">IF(H594,IF(AH594,TRIM(SUBSTITUTE(_xll.MCONCAT(IF((INDIRECT(ster!$D$14)&lt;&gt;"")*IFERROR(NOT(INDIRECT(AI594)),FALSE),IF(ISERROR(MATCH(INDIRECT(Q594),INDIRECT(K594),0)),IFERROR(IF(INDIRECT(Q594)&lt;&gt;"",INDIRECT(ster!$D$14)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DC594" s="14" t="str">
        <f ca="1">SUBSTITUTE(SUBSTITUTE(SUBSTITUTE(SUBSTITUTE(_xll.MCONCAT(DG594:DS594,"■"),"■■","■"),"■■","■"),"■■","■"),"■■","■")</f>
        <v>■</v>
      </c>
      <c r="DD594" s="14" t="str">
        <f t="shared" ca="1" si="9842"/>
        <v/>
      </c>
      <c r="DE594" s="14" t="str">
        <f t="shared" ca="1" si="9843"/>
        <v/>
      </c>
      <c r="DF594" s="14" t="str">
        <f t="shared" ca="1" si="9844"/>
        <v/>
      </c>
      <c r="DG594" s="14" t="str">
        <f t="shared" ca="1" si="9845"/>
        <v/>
      </c>
      <c r="DH594" s="14" t="str">
        <f t="shared" ca="1" si="9846"/>
        <v/>
      </c>
      <c r="DI594" s="14" t="str">
        <f t="shared" ca="1" si="9847"/>
        <v/>
      </c>
      <c r="DJ594" s="14" t="str">
        <f t="shared" ca="1" si="9848"/>
        <v/>
      </c>
      <c r="DK594" s="14" t="str">
        <f t="shared" ca="1" si="9849"/>
        <v/>
      </c>
      <c r="DL594" s="14" t="str">
        <f t="shared" ca="1" si="9850"/>
        <v/>
      </c>
      <c r="DM594" s="14" t="str">
        <f t="shared" ca="1" si="9851"/>
        <v/>
      </c>
      <c r="DN594" s="14" t="str">
        <f t="array" aca="1" ref="DN594" ca="1">IF(CU594&lt;&gt;"","There are errors in the entered values in the following cases: " &amp;SUBSTITUTE(CU594," ",", "),"")</f>
        <v/>
      </c>
      <c r="DO594" s="14" t="str">
        <f t="shared" ca="1" si="9852"/>
        <v/>
      </c>
      <c r="DP594" s="14" t="str">
        <f t="shared" ca="1" si="9853"/>
        <v/>
      </c>
      <c r="DQ594" s="14" t="str">
        <f t="shared" ca="1" si="9854"/>
        <v/>
      </c>
      <c r="DR594" s="14" t="str">
        <f t="shared" ca="1" si="9855"/>
        <v/>
      </c>
      <c r="DS594" s="14" t="str">
        <f t="shared" ca="1" si="9856"/>
        <v/>
      </c>
      <c r="DZ594" s="14" t="b">
        <f t="shared" ca="1" si="9857"/>
        <v>0</v>
      </c>
      <c r="EA594" s="14" t="str">
        <f t="shared" ca="1" si="9858"/>
        <v>group (group)</v>
      </c>
      <c r="EB594" s="14" t="str">
        <f t="shared" ca="1" si="9859"/>
        <v xml:space="preserve">Values must be numeric. </v>
      </c>
      <c r="EC594" s="14" t="str">
        <f t="shared" ca="1" si="9860"/>
        <v xml:space="preserve">group (group): Values must be numeric. </v>
      </c>
      <c r="ED594" s="14" t="str">
        <f t="shared" ca="1" si="9861"/>
        <v/>
      </c>
      <c r="EE594" s="14" t="str">
        <f t="shared" ca="1" si="9862"/>
        <v>Values must be numeric</v>
      </c>
      <c r="EF594" s="14" t="str">
        <f t="shared" ca="1" si="9863"/>
        <v/>
      </c>
      <c r="EG594" s="14" t="str">
        <f t="shared" ca="1" si="9864"/>
        <v/>
      </c>
      <c r="EM594" s="14" t="b">
        <f t="shared" ca="1" si="9865"/>
        <v>1</v>
      </c>
      <c r="EN594" s="14">
        <f t="shared" ca="1" si="9866"/>
        <v>562</v>
      </c>
      <c r="EO594" s="14" t="str">
        <f t="shared" ca="1" si="9867"/>
        <v>group</v>
      </c>
      <c r="EP594" s="14" t="str">
        <f t="shared" ca="1" si="9868"/>
        <v xml:space="preserve">group (group): Values must be numeric. </v>
      </c>
      <c r="EQ594" s="14" t="str">
        <f t="shared" ca="1" si="9869"/>
        <v/>
      </c>
    </row>
    <row r="595" spans="2:147" s="14" customFormat="1">
      <c r="B595" s="14" t="str">
        <f t="shared" ca="1" si="9795"/>
        <v/>
      </c>
      <c r="C595" s="14">
        <f t="shared" ca="1" si="9796"/>
        <v>563</v>
      </c>
      <c r="D595" s="14">
        <f t="shared" si="9797"/>
        <v>593</v>
      </c>
      <c r="E595" s="14" t="str">
        <f t="shared" ca="1" si="9798"/>
        <v/>
      </c>
      <c r="F595" s="14" t="str">
        <f t="shared" ca="1" si="9799"/>
        <v/>
      </c>
      <c r="G595" s="14" t="str">
        <f t="shared" ca="1" si="9800"/>
        <v/>
      </c>
      <c r="H595" s="14" t="b">
        <f t="shared" ca="1" si="9801"/>
        <v>0</v>
      </c>
      <c r="I595" s="14" t="str">
        <f ca="1">IF($H595,ADDRESS(3,(D595+1)*2-1,4,,"["&amp;wew!$G$7&amp;"]"&amp;_sheetname_labels)&amp;":"&amp;ADDRESS(2+ster!$B$20,(D595+1)*2-1,4),"")</f>
        <v/>
      </c>
      <c r="J595" s="14" t="str">
        <f t="array" aca="1" ref="J595" ca="1">IF(H595,MAX(0,MAX(IF(INDIRECT(I595)&lt;&gt;"",ROW(INDIRECT(I595)),""))-2),"")</f>
        <v/>
      </c>
      <c r="K595" s="14" t="str">
        <f ca="1">IF($H595,IF($J595&gt;0,ADDRESS(3,(D595+1)*2-1,4,,"["&amp;wew!$G$7&amp;"]"&amp;_sheetname_labels)&amp;":"&amp;ADDRESS(2+J595,(D595+1)*2-1,4),""),"")</f>
        <v/>
      </c>
      <c r="L595" s="14" t="str">
        <f ca="1">IF($H595,IF($J595&gt;0,ADDRESS(3,(D595+1)*2,4,,"["&amp;wew!$G$7&amp;"]"&amp;_sheetname_labels)&amp;":"&amp;ADDRESS(2+J595,(D595+1)*2,4),""),"")</f>
        <v/>
      </c>
      <c r="M595" s="14" t="str">
        <f t="shared" ca="1" si="9802"/>
        <v/>
      </c>
      <c r="N595" s="14" t="str">
        <f t="shared" ca="1" si="9803"/>
        <v/>
      </c>
      <c r="O595" s="14" t="str">
        <f t="shared" ca="1" si="9804"/>
        <v/>
      </c>
      <c r="P595" s="14" t="str">
        <f t="shared" ca="1" si="9805"/>
        <v/>
      </c>
      <c r="Q595" s="14" t="str">
        <f ca="1">IF($BP595,ADDRESS(3,D595+1,4,,"["&amp;wew!$G$7&amp;"]"&amp;_sheetname_dataframe)&amp;":"&amp;ADDRESS(2+ster!$C$14,D595+1,4),"")</f>
        <v/>
      </c>
      <c r="R595" s="14" t="str">
        <f ca="1">IF($BP595,IF(MID(_xll.FORMULATEXT(INDEX(INDIRECT(Q595),1)),1,1)="=", _xll.FORMULATEXT(INDEX(INDIRECT(Q595),1),2,TRUE),""),"")</f>
        <v/>
      </c>
      <c r="S595" s="14" t="str">
        <f t="array" aca="1" ref="S595" ca="1">IF(H595,SUM(IF((IFERROR(INDIRECT(Q595)&lt;&gt;"",FALSE))*(INDIRECT(ster!$D$14)&lt;&gt;""),1,0)),"")</f>
        <v/>
      </c>
      <c r="T595" s="14" t="str">
        <f t="array" aca="1" ref="T595" ca="1">IF(H595,IF(M595&gt;0,SUM(IFERROR(1*(MATCH(INDIRECT(Q595),INDIRECT(K595),0)&gt;0),0)*(INDIRECT(ster!$D$14)&lt;&gt;"")*NOT(ISNUMBER(INDIRECT(Q595)))),0),"")</f>
        <v/>
      </c>
      <c r="U595" s="14" t="str">
        <f t="array" aca="1" ref="U595" ca="1">IF(H595,SUM((IFERROR(INDIRECT(Q595)="",FALSE))*(INDIRECT(ster!$D$14)&lt;&gt;"")),"")</f>
        <v/>
      </c>
      <c r="V595" s="14" t="str">
        <f t="array" aca="1" ref="V595" ca="1">IF(H595,SUM((IFERROR(INDIRECT(Q595)="#ąś",TRUE))*(INDIRECT(ster!$D$14)&lt;&gt;"")),"")</f>
        <v/>
      </c>
      <c r="W595" s="14" t="str">
        <f t="array" aca="1" ref="W595" ca="1">IF(H595,SUM(ISNUMBER(INDIRECT(Q595))*(INDIRECT(ster!$D$14)&lt;&gt;"")),"")</f>
        <v/>
      </c>
      <c r="X595" s="14" t="str">
        <f t="array" aca="1" ref="X595" ca="1">IF(AND(H595,W595&gt;0),IF(wew!$B$3,MIN(IF((INDIRECT(ster!$D$14)&lt;&gt;"")*IFERROR(INDIRECT($Q595)&lt;&gt;"",FALSE),IFERROR(INDIRECT($Q595),"X"),"X")),"&lt;włącz podświetlanie wartości&gt;"),"—")</f>
        <v>—</v>
      </c>
      <c r="Y595" s="14" t="str">
        <f t="array" aca="1" ref="Y595" ca="1">IF(AND(H595,W595&gt;0),IF(wew!$B$3,MAX(IF((INDIRECT(ster!$D$14)&lt;&gt;"")*IFERROR(INDIRECT($Q595)&lt;&gt;"",FALSE),IFERROR(INDIRECT($Q595),"X"),"X")),"&lt;włącz podświetlanie wartości&gt;"),"—")</f>
        <v>—</v>
      </c>
      <c r="Z595" s="14" t="str">
        <f t="shared" ca="1" si="9806"/>
        <v/>
      </c>
      <c r="AA595" s="12" t="str">
        <f t="shared" ca="1" si="9807"/>
        <v/>
      </c>
      <c r="AB595" s="17" t="str">
        <f t="array" aca="1" ref="AB595" ca="1">IF(H595,IF(W595&gt;0,SUM((INDIRECT(ster!$D$14)&lt;&gt;"")*IFERROR((INDIRECT(Q595)&lt;&gt;"")*(INDIRECT(Q595)=INT(INDIRECT(Q595))),0)),0),"")</f>
        <v/>
      </c>
      <c r="AC595" s="17" t="str">
        <f t="array" aca="1" ref="AC595" ca="1">IF(H595,W595-AB595,"")</f>
        <v/>
      </c>
      <c r="AD595" s="17" t="str">
        <f t="shared" ca="1" si="9808"/>
        <v/>
      </c>
      <c r="AE595" s="17" t="b">
        <f t="shared" ca="1" si="9809"/>
        <v>0</v>
      </c>
      <c r="AF595" s="17" t="str">
        <f ca="1">IF(AE595,IF($H595,ADDRESS(3,D595+2,4,,"["&amp;wew!$G$7&amp;"]"&amp;_sheetname_dataframe)&amp;":"&amp;ADDRESS(2+ster!$C$14,D595+2,4),""),"")</f>
        <v/>
      </c>
      <c r="AG595" s="17" t="str">
        <f t="shared" ca="1" si="9810"/>
        <v/>
      </c>
      <c r="AH595" s="17" t="b">
        <f t="shared" ca="1" si="9811"/>
        <v>0</v>
      </c>
      <c r="AI595" s="17" t="str">
        <f ca="1">IF(AH595,IF($H595,ADDRESS(3,D595+3,4,,"["&amp;wew!$G$7&amp;"]"&amp;_sheetname_dataframe)&amp;":"&amp;ADDRESS(2+ster!$C$14,D595+3,4),""),"")</f>
        <v/>
      </c>
      <c r="AJ595" s="17" t="str">
        <f t="shared" ca="1" si="9812"/>
        <v/>
      </c>
      <c r="AK595" s="17" t="str">
        <f t="shared" ca="1" si="9813"/>
        <v/>
      </c>
      <c r="AL595" s="17" t="str">
        <f t="shared" ca="1" si="9814"/>
        <v/>
      </c>
      <c r="AM595" s="17" t="str">
        <f t="shared" ca="1" si="9815"/>
        <v/>
      </c>
      <c r="AN595" s="17">
        <f t="shared" ca="1" si="9816"/>
        <v>2</v>
      </c>
      <c r="AO595" s="24" t="str">
        <f t="shared" ca="1" si="9817"/>
        <v/>
      </c>
      <c r="AP595" s="24" t="str">
        <f t="shared" ca="1" si="9818"/>
        <v/>
      </c>
      <c r="AQ595" s="17" t="str">
        <f t="shared" ca="1" si="9819"/>
        <v/>
      </c>
      <c r="AR595" s="17" t="str">
        <f t="shared" ca="1" si="9820"/>
        <v/>
      </c>
      <c r="AS595" s="17" t="str">
        <f t="shared" ca="1" si="9821"/>
        <v/>
      </c>
      <c r="AT595" s="17" t="str">
        <f t="shared" ca="1" si="9822"/>
        <v/>
      </c>
      <c r="AU595" s="17" t="str">
        <f t="shared" ca="1" si="9823"/>
        <v/>
      </c>
      <c r="AV595" s="17" t="str">
        <f t="shared" ca="1" si="9824"/>
        <v/>
      </c>
      <c r="AW595" s="17" t="str">
        <f t="shared" ca="1" si="9825"/>
        <v/>
      </c>
      <c r="AX595" s="14" t="str">
        <f t="array" aca="1" ref="AX595" ca="1">IF(H595,N595&gt;0,"")</f>
        <v/>
      </c>
      <c r="AY595" s="17" t="str">
        <f t="shared" ca="1" si="9826"/>
        <v/>
      </c>
      <c r="AZ595" s="17" t="str">
        <f t="array" aca="1" ref="AZ595" ca="1">IF(AY595&lt;&gt;"",SUM(1*ISERROR(MATCH(INDIRECT(AY595),INDIRECT(K595),0)))=0,"")</f>
        <v/>
      </c>
      <c r="BA595" s="17" t="b">
        <f t="shared" ca="1" si="9827"/>
        <v>0</v>
      </c>
      <c r="BB595" s="17" t="b">
        <v>0</v>
      </c>
      <c r="BC595" s="17" t="str">
        <f t="shared" ca="1" si="9828"/>
        <v/>
      </c>
      <c r="BD595" s="17" t="str">
        <f t="shared" ca="1" si="9829"/>
        <v/>
      </c>
      <c r="BE595" s="17" t="str">
        <f t="shared" ca="1" si="9830"/>
        <v/>
      </c>
      <c r="BF595" s="17" t="str">
        <f t="shared" ca="1" si="9831"/>
        <v/>
      </c>
      <c r="BG595" s="17" t="str">
        <f t="shared" ca="1" si="9832"/>
        <v/>
      </c>
      <c r="BH595" s="17" t="str">
        <f t="shared" ca="1" si="9833"/>
        <v/>
      </c>
      <c r="BI595" s="17" t="str">
        <f t="shared" ca="1" si="9834"/>
        <v/>
      </c>
      <c r="BJ595" s="17" t="b">
        <f t="shared" ca="1" si="9835"/>
        <v>0</v>
      </c>
      <c r="BK595" s="17" t="str">
        <f t="shared" ca="1" si="9836"/>
        <v/>
      </c>
      <c r="BL595" s="17" t="str">
        <f t="shared" ca="1" si="9837"/>
        <v/>
      </c>
      <c r="BM595" s="17" t="str">
        <f t="shared" ca="1" si="9838"/>
        <v/>
      </c>
      <c r="BN595" s="17" t="str">
        <f t="shared" ca="1" si="9839"/>
        <v/>
      </c>
      <c r="BO595" s="17" t="str">
        <f t="shared" ca="1" si="9840"/>
        <v/>
      </c>
      <c r="BP595" s="14" t="b">
        <f t="shared" ca="1" si="9841"/>
        <v>0</v>
      </c>
      <c r="BQ595" s="35"/>
      <c r="BX595" s="16"/>
      <c r="BY595" s="16"/>
      <c r="BZ595" s="16"/>
      <c r="CA595" s="16"/>
      <c r="CB595" s="16"/>
      <c r="CC595" s="16"/>
      <c r="CD595" s="16"/>
      <c r="CE595" s="16"/>
      <c r="CF595" s="16"/>
      <c r="CN595" s="14">
        <f ca="1">IF(H595,IFERROR(IsVariableNameLegal(O595),0),0)</f>
        <v>0</v>
      </c>
      <c r="CO595" s="14" t="str">
        <f t="array" aca="1" ref="CO595" ca="1">IF(H595,IF(COUNTIF(INDIRECT(wew!$C$13),O595)&gt;1,TRIM(SUBSTITUTE(_xll.MCONCAT(IF((INDIRECT(wew!$C$13)=O595)*(COLUMN(INDIRECT(wew!$C$13))&lt;&gt;D595+1),-1+COLUMN(INDIRECT(wew!$C$13)),"")," "),"  "," ")),""),"")</f>
        <v/>
      </c>
      <c r="CP595" s="14" t="str">
        <f t="array" aca="1" ref="CP595" ca="1">IF(P595&lt;&gt;"",IF(LEN(P595)&gt;150,1,""),"")</f>
        <v/>
      </c>
      <c r="CQ595" s="14" t="str">
        <f t="array" aca="1" ref="CQ595" ca="1">IF(AND(H595,NOT(ster!$J$3)),IF(COUNTIF(INDIRECT(wew!$C$15),P595)&gt;1,TRIM(SUBSTITUTE(_xll.MCONCAT(IF((INDIRECT(wew!$C$15)=P595)*(COLUMN(INDIRECT(wew!$C$15))&lt;&gt;D595+1),-1+COLUMN(INDIRECT(wew!$C$15)),"")," "),"  "," ")),""),"")</f>
        <v/>
      </c>
      <c r="CR595" s="14" t="str">
        <f t="array" aca="1" ref="CR595" ca="1">IF(H595,IF(AND(W595&gt;0,AO595&lt;&gt;""),TRIM(SUBSTITUTE(_xll.MCONCAT(IFERROR(IF(ISNUMBER(INDIRECT(Q595)),IF((INDIRECT(ster!$D$14)&lt;&gt;"")*(INDIRECT(Q595)&lt;AO595),INDIRECT(ster!$D$14) &amp; ": " &amp;  SUBSTITUTE(IF( AV595,IFERROR(TEXT(INDIRECT(Q595),"rrrr-mm-dd") &amp;" (" &amp; INDIRECT(Q595) &amp;")",INDIRECT(Q595)),INDIRECT(Q595))," "," "),""),""),"")," "),"  "," ")),""),"")</f>
        <v/>
      </c>
      <c r="CS595" s="14" t="str">
        <f t="array" aca="1" ref="CS595" ca="1">IF(H595,IF(AND(W595&gt;0,AP595&lt;&gt;""),TRIM(SUBSTITUTE(_xll.MCONCAT(IFERROR(IF(ISNUMBER(INDIRECT(Q595)),IF((INDIRECT(ster!$D$14)&lt;&gt;"")*(INDIRECT(Q595)&gt;AP595),INDIRECT(ster!$D$14) &amp; ": " &amp;  SUBSTITUTE(IF( AV595,IFERROR(TEXT(INDIRECT(Q595),"rrrr-mm-dd")&amp;" (" &amp; INDIRECT(Q595) &amp;")",INDIRECT(Q595)),INDIRECT(Q595))," "," "),""),""),"")," "),"  "," ")),""),"")</f>
        <v/>
      </c>
      <c r="CT595" s="14" t="str">
        <f t="array" aca="1" ref="CT595" ca="1">IF(H595,IF(AND(N595&gt;0,AR595),TRIM(SUBSTITUTE(_xll.MCONCAT(IFERROR(IF(ISNUMBER(INDIRECT(Q595)),IF((INDIRECT(ster!$D$14)&lt;&gt;"")*(IFERROR(0*(MATCH(INDIRECT(Q595),INDIRECT(K595),0)&gt;0),1)),INDIRECT(ster!$D$14) &amp; ": " &amp;  SUBSTITUTE(IF( AV595,IFERROR(TEXT(INDIRECT(Q595),"rrrr-mm-dd")&amp;" (" &amp; INDIRECT(Q595) &amp;")",INDIRECT(Q595)),INDIRECT(Q595))," "," "),""),""),"")," "),"  "," ")),""),"")</f>
        <v/>
      </c>
      <c r="CU595" s="14" t="str">
        <f t="array" aca="1" ref="CU595" ca="1">IF(H595,IF(AND(V595&gt;0),TRIM(SUBSTITUTE(_xll.MCONCAT(IF((INDIRECT(ster!$D$14)&lt;&gt;"")*(IFERROR(0*(INDIRECT(Q595)&lt;&gt;""),1)),INDIRECT(ster!$D$14),"")," "),"  "," ")),""),"")</f>
        <v/>
      </c>
      <c r="CV595" s="14" t="str">
        <f t="array" aca="1" ref="CV595" ca="1">IF(H595,IF(AS595,
TRIM(SUBSTITUTE(_xll.MCONCAT(IF(
   (INDIRECT(ster!$D$14)&lt;&gt;"")*
   ((INDIRECT(Q595)="")+
      NOT(ISNUMBER(INDIRECT(Q595)))*
      NOT(ISERROR(MATCH(INDIRECT(Q595),INDIRECT(K595),0)))
    ),
      INDIRECT(ster!$D$14),
   "")," "),"  "," ")),
""),"")</f>
        <v/>
      </c>
      <c r="CW595" s="14" t="str">
        <f t="array" aca="1" ref="CW595" ca="1">IF(H595,IF(AND(AQ595),TRIM(SUBSTITUTE(_xll.MCONCAT(IFERROR(IF(ISNUMBER(INDIRECT(Q595)),IF((INDIRECT(ster!$D$14)&lt;&gt;"")*(INDIRECT(Q595)&lt;&gt;INT(INDIRECT(Q595))),INDIRECT(ster!$D$14) &amp; ": " &amp; INDIRECT(Q595),""),""),"")," "),"  "," ")),""),"")</f>
        <v/>
      </c>
      <c r="CX595" s="14" t="str">
        <f t="array" aca="1" ref="CX595" ca="1">IF(H595,IF(OR(AU595,AV595),TRIM(SUBSTITUTE(_xll.MCONCAT(IF((INDIRECT(ster!$D$14)&lt;&gt;"")*NOT(ISNUMBER(INDIRECT(Q595))),IF(ISERROR(MATCH(INDIRECT(Q595),INDIRECT(K595),0)),IFERROR(IF(INDIRECT(Q595)&lt;&gt;"",INDIRECT(ster!$D$14) &amp; ": " &amp; SUBSTITUTE(INDIRECT(Q595)," "," "),""),""),""),"")," "),"  "," ")),""),"")</f>
        <v/>
      </c>
      <c r="CY595" s="14" t="str">
        <f t="array" aca="1" ref="CY595" ca="1">IF(H595,IF(AE595,TRIM(SUBSTITUTE(_xll.MCONCAT(IF((INDIRECT(ster!$D$14)&lt;&gt;"")*IFERROR(NOT(INDIRECT(AF595)),FALSE),IF(ISERROR(MATCH(INDIRECT(Q595),INDIRECT(K595),0)),IFERROR(IF(INDIRECT(Q595)&lt;&gt;"",INDIRECT(ster!$D$14)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CZ595" s="14" t="str">
        <f t="array" aca="1" ref="CZ595" ca="1">IF(H595,IF(AH595,TRIM(SUBSTITUTE(_xll.MCONCAT(IF((INDIRECT(ster!$D$14)&lt;&gt;"")*IFERROR(NOT(INDIRECT(AI595)),FALSE),IF(ISERROR(MATCH(INDIRECT(Q595),INDIRECT(K595),0)),IFERROR(IF(INDIRECT(Q595)&lt;&gt;"",INDIRECT(ster!$D$14)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DC595" s="14" t="str">
        <f ca="1">SUBSTITUTE(SUBSTITUTE(SUBSTITUTE(SUBSTITUTE(_xll.MCONCAT(DG595:DS595,"■"),"■■","■"),"■■","■"),"■■","■"),"■■","■")</f>
        <v>■</v>
      </c>
      <c r="DD595" s="14" t="str">
        <f t="shared" ca="1" si="9842"/>
        <v/>
      </c>
      <c r="DE595" s="14" t="str">
        <f t="shared" ca="1" si="9843"/>
        <v/>
      </c>
      <c r="DF595" s="14" t="str">
        <f t="shared" ca="1" si="9844"/>
        <v/>
      </c>
      <c r="DG595" s="14" t="str">
        <f t="shared" ca="1" si="9845"/>
        <v/>
      </c>
      <c r="DH595" s="14" t="str">
        <f t="shared" ca="1" si="9846"/>
        <v/>
      </c>
      <c r="DI595" s="14" t="str">
        <f t="shared" ca="1" si="9847"/>
        <v/>
      </c>
      <c r="DJ595" s="14" t="str">
        <f t="shared" ca="1" si="9848"/>
        <v/>
      </c>
      <c r="DK595" s="14" t="str">
        <f t="shared" ca="1" si="9849"/>
        <v/>
      </c>
      <c r="DL595" s="14" t="str">
        <f t="shared" ca="1" si="9850"/>
        <v/>
      </c>
      <c r="DM595" s="14" t="str">
        <f t="shared" ca="1" si="9851"/>
        <v/>
      </c>
      <c r="DN595" s="14" t="str">
        <f t="array" aca="1" ref="DN595" ca="1">IF(CU595&lt;&gt;"","There are errors in the entered values in the following cases: " &amp;SUBSTITUTE(CU595," ",", "),"")</f>
        <v/>
      </c>
      <c r="DO595" s="14" t="str">
        <f t="shared" ca="1" si="9852"/>
        <v/>
      </c>
      <c r="DP595" s="14" t="str">
        <f t="shared" ca="1" si="9853"/>
        <v/>
      </c>
      <c r="DQ595" s="14" t="str">
        <f t="shared" ca="1" si="9854"/>
        <v/>
      </c>
      <c r="DR595" s="14" t="str">
        <f t="shared" ca="1" si="9855"/>
        <v/>
      </c>
      <c r="DS595" s="14" t="str">
        <f t="shared" ca="1" si="9856"/>
        <v/>
      </c>
      <c r="DZ595" s="14" t="b">
        <f t="shared" ca="1" si="9857"/>
        <v>0</v>
      </c>
      <c r="EA595" s="14" t="str">
        <f t="shared" ca="1" si="9858"/>
        <v/>
      </c>
      <c r="EB595" s="14" t="str">
        <f t="shared" ca="1" si="9859"/>
        <v/>
      </c>
      <c r="EC595" s="14" t="str">
        <f t="shared" ca="1" si="9860"/>
        <v/>
      </c>
      <c r="ED595" s="14" t="str">
        <f t="shared" ca="1" si="9861"/>
        <v/>
      </c>
      <c r="EE595" s="14" t="str">
        <f t="shared" ca="1" si="9862"/>
        <v/>
      </c>
      <c r="EF595" s="14" t="str">
        <f t="shared" ca="1" si="9863"/>
        <v/>
      </c>
      <c r="EG595" s="14" t="str">
        <f t="shared" ca="1" si="9864"/>
        <v/>
      </c>
      <c r="EM595" s="14" t="b">
        <f t="shared" ca="1" si="9865"/>
        <v>0</v>
      </c>
      <c r="EN595" s="14" t="str">
        <f t="shared" ca="1" si="9866"/>
        <v/>
      </c>
      <c r="EO595" s="14" t="str">
        <f t="shared" ca="1" si="9867"/>
        <v/>
      </c>
      <c r="EP595" s="14" t="str">
        <f t="shared" ca="1" si="9868"/>
        <v/>
      </c>
      <c r="EQ595" s="14" t="str">
        <f t="shared" ca="1" si="9869"/>
        <v/>
      </c>
    </row>
    <row r="596" spans="2:147" s="14" customFormat="1">
      <c r="B596" s="14" t="str">
        <f t="shared" ca="1" si="9795"/>
        <v/>
      </c>
      <c r="C596" s="14">
        <f t="shared" ca="1" si="9796"/>
        <v>563</v>
      </c>
      <c r="D596" s="14">
        <f t="shared" si="9797"/>
        <v>594</v>
      </c>
      <c r="E596" s="14" t="str">
        <f t="shared" ca="1" si="9798"/>
        <v/>
      </c>
      <c r="F596" s="14" t="str">
        <f t="shared" ca="1" si="9799"/>
        <v/>
      </c>
      <c r="G596" s="14" t="str">
        <f t="shared" ca="1" si="9800"/>
        <v/>
      </c>
      <c r="H596" s="14" t="b">
        <f t="shared" ca="1" si="9801"/>
        <v>0</v>
      </c>
      <c r="I596" s="14" t="str">
        <f ca="1">IF($H596,ADDRESS(3,(D596+1)*2-1,4,,"["&amp;wew!$G$7&amp;"]"&amp;_sheetname_labels)&amp;":"&amp;ADDRESS(2+ster!$B$20,(D596+1)*2-1,4),"")</f>
        <v/>
      </c>
      <c r="J596" s="14" t="str">
        <f t="array" aca="1" ref="J596" ca="1">IF(H596,MAX(0,MAX(IF(INDIRECT(I596)&lt;&gt;"",ROW(INDIRECT(I596)),""))-2),"")</f>
        <v/>
      </c>
      <c r="K596" s="14" t="str">
        <f ca="1">IF($H596,IF($J596&gt;0,ADDRESS(3,(D596+1)*2-1,4,,"["&amp;wew!$G$7&amp;"]"&amp;_sheetname_labels)&amp;":"&amp;ADDRESS(2+J596,(D596+1)*2-1,4),""),"")</f>
        <v/>
      </c>
      <c r="L596" s="14" t="str">
        <f ca="1">IF($H596,IF($J596&gt;0,ADDRESS(3,(D596+1)*2,4,,"["&amp;wew!$G$7&amp;"]"&amp;_sheetname_labels)&amp;":"&amp;ADDRESS(2+J596,(D596+1)*2,4),""),"")</f>
        <v/>
      </c>
      <c r="M596" s="14" t="str">
        <f t="shared" ca="1" si="9802"/>
        <v/>
      </c>
      <c r="N596" s="14" t="str">
        <f t="shared" ca="1" si="9803"/>
        <v/>
      </c>
      <c r="O596" s="14" t="str">
        <f t="shared" ca="1" si="9804"/>
        <v/>
      </c>
      <c r="P596" s="14" t="str">
        <f t="shared" ca="1" si="9805"/>
        <v/>
      </c>
      <c r="Q596" s="14" t="str">
        <f ca="1">IF($BP596,ADDRESS(3,D596+1,4,,"["&amp;wew!$G$7&amp;"]"&amp;_sheetname_dataframe)&amp;":"&amp;ADDRESS(2+ster!$C$14,D596+1,4),"")</f>
        <v/>
      </c>
      <c r="R596" s="14" t="str">
        <f ca="1">IF($BP596,IF(MID(_xll.FORMULATEXT(INDEX(INDIRECT(Q596),1)),1,1)="=", _xll.FORMULATEXT(INDEX(INDIRECT(Q596),1),2,TRUE),""),"")</f>
        <v/>
      </c>
      <c r="S596" s="14" t="str">
        <f t="array" aca="1" ref="S596" ca="1">IF(H596,SUM(IF((IFERROR(INDIRECT(Q596)&lt;&gt;"",FALSE))*(INDIRECT(ster!$D$14)&lt;&gt;""),1,0)),"")</f>
        <v/>
      </c>
      <c r="T596" s="14" t="str">
        <f t="array" aca="1" ref="T596" ca="1">IF(H596,IF(M596&gt;0,SUM(IFERROR(1*(MATCH(INDIRECT(Q596),INDIRECT(K596),0)&gt;0),0)*(INDIRECT(ster!$D$14)&lt;&gt;"")*NOT(ISNUMBER(INDIRECT(Q596)))),0),"")</f>
        <v/>
      </c>
      <c r="U596" s="14" t="str">
        <f t="array" aca="1" ref="U596" ca="1">IF(H596,SUM((IFERROR(INDIRECT(Q596)="",FALSE))*(INDIRECT(ster!$D$14)&lt;&gt;"")),"")</f>
        <v/>
      </c>
      <c r="V596" s="14" t="str">
        <f t="array" aca="1" ref="V596" ca="1">IF(H596,SUM((IFERROR(INDIRECT(Q596)="#ąś",TRUE))*(INDIRECT(ster!$D$14)&lt;&gt;"")),"")</f>
        <v/>
      </c>
      <c r="W596" s="14" t="str">
        <f t="array" aca="1" ref="W596" ca="1">IF(H596,SUM(ISNUMBER(INDIRECT(Q596))*(INDIRECT(ster!$D$14)&lt;&gt;"")),"")</f>
        <v/>
      </c>
      <c r="X596" s="14" t="str">
        <f t="array" aca="1" ref="X596" ca="1">IF(AND(H596,W596&gt;0),IF(wew!$B$3,MIN(IF((INDIRECT(ster!$D$14)&lt;&gt;"")*IFERROR(INDIRECT($Q596)&lt;&gt;"",FALSE),IFERROR(INDIRECT($Q596),"X"),"X")),"&lt;włącz podświetlanie wartości&gt;"),"—")</f>
        <v>—</v>
      </c>
      <c r="Y596" s="14" t="str">
        <f t="array" aca="1" ref="Y596" ca="1">IF(AND(H596,W596&gt;0),IF(wew!$B$3,MAX(IF((INDIRECT(ster!$D$14)&lt;&gt;"")*IFERROR(INDIRECT($Q596)&lt;&gt;"",FALSE),IFERROR(INDIRECT($Q596),"X"),"X")),"&lt;włącz podświetlanie wartości&gt;"),"—")</f>
        <v>—</v>
      </c>
      <c r="Z596" s="14" t="str">
        <f t="shared" ca="1" si="9806"/>
        <v/>
      </c>
      <c r="AA596" s="12" t="str">
        <f t="shared" ca="1" si="9807"/>
        <v/>
      </c>
      <c r="AB596" s="17" t="str">
        <f t="array" aca="1" ref="AB596" ca="1">IF(H596,IF(W596&gt;0,SUM((INDIRECT(ster!$D$14)&lt;&gt;"")*IFERROR((INDIRECT(Q596)&lt;&gt;"")*(INDIRECT(Q596)=INT(INDIRECT(Q596))),0)),0),"")</f>
        <v/>
      </c>
      <c r="AC596" s="17" t="str">
        <f t="array" aca="1" ref="AC596" ca="1">IF(H596,W596-AB596,"")</f>
        <v/>
      </c>
      <c r="AD596" s="17" t="str">
        <f t="shared" ca="1" si="9808"/>
        <v/>
      </c>
      <c r="AE596" s="17" t="b">
        <f t="shared" ca="1" si="9809"/>
        <v>0</v>
      </c>
      <c r="AF596" s="17" t="str">
        <f ca="1">IF(AE596,IF($H596,ADDRESS(3,D596+2,4,,"["&amp;wew!$G$7&amp;"]"&amp;_sheetname_dataframe)&amp;":"&amp;ADDRESS(2+ster!$C$14,D596+2,4),""),"")</f>
        <v/>
      </c>
      <c r="AG596" s="17" t="str">
        <f t="shared" ca="1" si="9810"/>
        <v/>
      </c>
      <c r="AH596" s="17" t="b">
        <f t="shared" ca="1" si="9811"/>
        <v>0</v>
      </c>
      <c r="AI596" s="17" t="str">
        <f ca="1">IF(AH596,IF($H596,ADDRESS(3,D596+3,4,,"["&amp;wew!$G$7&amp;"]"&amp;_sheetname_dataframe)&amp;":"&amp;ADDRESS(2+ster!$C$14,D596+3,4),""),"")</f>
        <v/>
      </c>
      <c r="AJ596" s="17" t="str">
        <f t="shared" ca="1" si="9812"/>
        <v/>
      </c>
      <c r="AK596" s="17" t="str">
        <f t="shared" ca="1" si="9813"/>
        <v/>
      </c>
      <c r="AL596" s="17" t="str">
        <f t="shared" ca="1" si="9814"/>
        <v/>
      </c>
      <c r="AM596" s="17" t="str">
        <f t="shared" ca="1" si="9815"/>
        <v/>
      </c>
      <c r="AN596" s="17">
        <f t="shared" ca="1" si="9816"/>
        <v>2</v>
      </c>
      <c r="AO596" s="24" t="str">
        <f t="shared" ca="1" si="9817"/>
        <v/>
      </c>
      <c r="AP596" s="24" t="str">
        <f t="shared" ca="1" si="9818"/>
        <v/>
      </c>
      <c r="AQ596" s="17" t="str">
        <f t="shared" ca="1" si="9819"/>
        <v/>
      </c>
      <c r="AR596" s="17" t="str">
        <f t="shared" ca="1" si="9820"/>
        <v/>
      </c>
      <c r="AS596" s="17" t="str">
        <f t="shared" ca="1" si="9821"/>
        <v/>
      </c>
      <c r="AT596" s="17" t="str">
        <f t="shared" ca="1" si="9822"/>
        <v/>
      </c>
      <c r="AU596" s="17" t="str">
        <f t="shared" ca="1" si="9823"/>
        <v/>
      </c>
      <c r="AV596" s="17" t="str">
        <f t="shared" ca="1" si="9824"/>
        <v/>
      </c>
      <c r="AW596" s="17" t="str">
        <f t="shared" ca="1" si="9825"/>
        <v/>
      </c>
      <c r="AX596" s="14" t="str">
        <f t="array" aca="1" ref="AX596" ca="1">IF(H596,N596&gt;0,"")</f>
        <v/>
      </c>
      <c r="AY596" s="17" t="str">
        <f t="shared" ca="1" si="9826"/>
        <v/>
      </c>
      <c r="AZ596" s="17" t="str">
        <f t="array" aca="1" ref="AZ596" ca="1">IF(AY596&lt;&gt;"",SUM(1*ISERROR(MATCH(INDIRECT(AY596),INDIRECT(K596),0)))=0,"")</f>
        <v/>
      </c>
      <c r="BA596" s="17" t="b">
        <f t="shared" ca="1" si="9827"/>
        <v>0</v>
      </c>
      <c r="BB596" s="17" t="b">
        <v>0</v>
      </c>
      <c r="BC596" s="17" t="str">
        <f t="shared" ca="1" si="9828"/>
        <v/>
      </c>
      <c r="BD596" s="17" t="str">
        <f t="shared" ca="1" si="9829"/>
        <v/>
      </c>
      <c r="BE596" s="17" t="str">
        <f t="shared" ca="1" si="9830"/>
        <v/>
      </c>
      <c r="BF596" s="17" t="str">
        <f t="shared" ca="1" si="9831"/>
        <v/>
      </c>
      <c r="BG596" s="17" t="str">
        <f t="shared" ca="1" si="9832"/>
        <v/>
      </c>
      <c r="BH596" s="17" t="str">
        <f t="shared" ca="1" si="9833"/>
        <v/>
      </c>
      <c r="BI596" s="17" t="str">
        <f t="shared" ca="1" si="9834"/>
        <v/>
      </c>
      <c r="BJ596" s="17" t="b">
        <f t="shared" ca="1" si="9835"/>
        <v>0</v>
      </c>
      <c r="BK596" s="17" t="str">
        <f t="shared" ca="1" si="9836"/>
        <v/>
      </c>
      <c r="BL596" s="17" t="str">
        <f t="shared" ca="1" si="9837"/>
        <v/>
      </c>
      <c r="BM596" s="17" t="str">
        <f t="shared" ca="1" si="9838"/>
        <v/>
      </c>
      <c r="BN596" s="17" t="str">
        <f t="shared" ca="1" si="9839"/>
        <v/>
      </c>
      <c r="BO596" s="17" t="str">
        <f t="shared" ca="1" si="9840"/>
        <v/>
      </c>
      <c r="BP596" s="14" t="b">
        <f t="shared" ca="1" si="9841"/>
        <v>0</v>
      </c>
      <c r="BQ596" s="35"/>
      <c r="BX596" s="16"/>
      <c r="BY596" s="16"/>
      <c r="BZ596" s="16"/>
      <c r="CA596" s="16"/>
      <c r="CB596" s="16"/>
      <c r="CC596" s="16"/>
      <c r="CD596" s="16"/>
      <c r="CE596" s="16"/>
      <c r="CF596" s="16"/>
      <c r="CN596" s="14">
        <f ca="1">IF(H596,IFERROR(IsVariableNameLegal(O596),0),0)</f>
        <v>0</v>
      </c>
      <c r="CO596" s="14" t="str">
        <f t="array" aca="1" ref="CO596" ca="1">IF(H596,IF(COUNTIF(INDIRECT(wew!$C$13),O596)&gt;1,TRIM(SUBSTITUTE(_xll.MCONCAT(IF((INDIRECT(wew!$C$13)=O596)*(COLUMN(INDIRECT(wew!$C$13))&lt;&gt;D596+1),-1+COLUMN(INDIRECT(wew!$C$13)),"")," "),"  "," ")),""),"")</f>
        <v/>
      </c>
      <c r="CP596" s="14" t="str">
        <f t="array" aca="1" ref="CP596" ca="1">IF(P596&lt;&gt;"",IF(LEN(P596)&gt;150,1,""),"")</f>
        <v/>
      </c>
      <c r="CQ596" s="14" t="str">
        <f t="array" aca="1" ref="CQ596" ca="1">IF(AND(H596,NOT(ster!$J$3)),IF(COUNTIF(INDIRECT(wew!$C$15),P596)&gt;1,TRIM(SUBSTITUTE(_xll.MCONCAT(IF((INDIRECT(wew!$C$15)=P596)*(COLUMN(INDIRECT(wew!$C$15))&lt;&gt;D596+1),-1+COLUMN(INDIRECT(wew!$C$15)),"")," "),"  "," ")),""),"")</f>
        <v/>
      </c>
      <c r="CR596" s="14" t="str">
        <f t="array" aca="1" ref="CR596" ca="1">IF(H596,IF(AND(W596&gt;0,AO596&lt;&gt;""),TRIM(SUBSTITUTE(_xll.MCONCAT(IFERROR(IF(ISNUMBER(INDIRECT(Q596)),IF((INDIRECT(ster!$D$14)&lt;&gt;"")*(INDIRECT(Q596)&lt;AO596),INDIRECT(ster!$D$14) &amp; ": " &amp;  SUBSTITUTE(IF( AV596,IFERROR(TEXT(INDIRECT(Q596),"rrrr-mm-dd") &amp;" (" &amp; INDIRECT(Q596) &amp;")",INDIRECT(Q596)),INDIRECT(Q596))," "," "),""),""),"")," "),"  "," ")),""),"")</f>
        <v/>
      </c>
      <c r="CS596" s="14" t="str">
        <f t="array" aca="1" ref="CS596" ca="1">IF(H596,IF(AND(W596&gt;0,AP596&lt;&gt;""),TRIM(SUBSTITUTE(_xll.MCONCAT(IFERROR(IF(ISNUMBER(INDIRECT(Q596)),IF((INDIRECT(ster!$D$14)&lt;&gt;"")*(INDIRECT(Q596)&gt;AP596),INDIRECT(ster!$D$14) &amp; ": " &amp;  SUBSTITUTE(IF( AV596,IFERROR(TEXT(INDIRECT(Q596),"rrrr-mm-dd")&amp;" (" &amp; INDIRECT(Q596) &amp;")",INDIRECT(Q596)),INDIRECT(Q596))," "," "),""),""),"")," "),"  "," ")),""),"")</f>
        <v/>
      </c>
      <c r="CT596" s="14" t="str">
        <f t="array" aca="1" ref="CT596" ca="1">IF(H596,IF(AND(N596&gt;0,AR596),TRIM(SUBSTITUTE(_xll.MCONCAT(IFERROR(IF(ISNUMBER(INDIRECT(Q596)),IF((INDIRECT(ster!$D$14)&lt;&gt;"")*(IFERROR(0*(MATCH(INDIRECT(Q596),INDIRECT(K596),0)&gt;0),1)),INDIRECT(ster!$D$14) &amp; ": " &amp;  SUBSTITUTE(IF( AV596,IFERROR(TEXT(INDIRECT(Q596),"rrrr-mm-dd")&amp;" (" &amp; INDIRECT(Q596) &amp;")",INDIRECT(Q596)),INDIRECT(Q596))," "," "),""),""),"")," "),"  "," ")),""),"")</f>
        <v/>
      </c>
      <c r="CU596" s="14" t="str">
        <f t="array" aca="1" ref="CU596" ca="1">IF(H596,IF(AND(V596&gt;0),TRIM(SUBSTITUTE(_xll.MCONCAT(IF((INDIRECT(ster!$D$14)&lt;&gt;"")*(IFERROR(0*(INDIRECT(Q596)&lt;&gt;""),1)),INDIRECT(ster!$D$14),"")," "),"  "," ")),""),"")</f>
        <v/>
      </c>
      <c r="CV596" s="14" t="str">
        <f t="array" aca="1" ref="CV596" ca="1">IF(H596,IF(AS596,
TRIM(SUBSTITUTE(_xll.MCONCAT(IF(
   (INDIRECT(ster!$D$14)&lt;&gt;"")*
   ((INDIRECT(Q596)="")+
      NOT(ISNUMBER(INDIRECT(Q596)))*
      NOT(ISERROR(MATCH(INDIRECT(Q596),INDIRECT(K596),0)))
    ),
      INDIRECT(ster!$D$14),
   "")," "),"  "," ")),
""),"")</f>
        <v/>
      </c>
      <c r="CW596" s="14" t="str">
        <f t="array" aca="1" ref="CW596" ca="1">IF(H596,IF(AND(AQ596),TRIM(SUBSTITUTE(_xll.MCONCAT(IFERROR(IF(ISNUMBER(INDIRECT(Q596)),IF((INDIRECT(ster!$D$14)&lt;&gt;"")*(INDIRECT(Q596)&lt;&gt;INT(INDIRECT(Q596))),INDIRECT(ster!$D$14) &amp; ": " &amp; INDIRECT(Q596),""),""),"")," "),"  "," ")),""),"")</f>
        <v/>
      </c>
      <c r="CX596" s="14" t="str">
        <f t="array" aca="1" ref="CX596" ca="1">IF(H596,IF(OR(AU596,AV596),TRIM(SUBSTITUTE(_xll.MCONCAT(IF((INDIRECT(ster!$D$14)&lt;&gt;"")*NOT(ISNUMBER(INDIRECT(Q596))),IF(ISERROR(MATCH(INDIRECT(Q596),INDIRECT(K596),0)),IFERROR(IF(INDIRECT(Q596)&lt;&gt;"",INDIRECT(ster!$D$14) &amp; ": " &amp; SUBSTITUTE(INDIRECT(Q596)," "," "),""),""),""),"")," "),"  "," ")),""),"")</f>
        <v/>
      </c>
      <c r="CY596" s="14" t="str">
        <f t="array" aca="1" ref="CY596" ca="1">IF(H596,IF(AE596,TRIM(SUBSTITUTE(_xll.MCONCAT(IF((INDIRECT(ster!$D$14)&lt;&gt;"")*IFERROR(NOT(INDIRECT(AF596)),FALSE),IF(ISERROR(MATCH(INDIRECT(Q596),INDIRECT(K596),0)),IFERROR(IF(INDIRECT(Q596)&lt;&gt;"",INDIRECT(ster!$D$14)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CZ596" s="14" t="str">
        <f t="array" aca="1" ref="CZ596" ca="1">IF(H596,IF(AH596,TRIM(SUBSTITUTE(_xll.MCONCAT(IF((INDIRECT(ster!$D$14)&lt;&gt;"")*IFERROR(NOT(INDIRECT(AI596)),FALSE),IF(ISERROR(MATCH(INDIRECT(Q596),INDIRECT(K596),0)),IFERROR(IF(INDIRECT(Q596)&lt;&gt;"",INDIRECT(ster!$D$14)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DC596" s="14" t="str">
        <f ca="1">SUBSTITUTE(SUBSTITUTE(SUBSTITUTE(SUBSTITUTE(_xll.MCONCAT(DG596:DS596,"■"),"■■","■"),"■■","■"),"■■","■"),"■■","■")</f>
        <v>■</v>
      </c>
      <c r="DD596" s="14" t="str">
        <f t="shared" ca="1" si="9842"/>
        <v/>
      </c>
      <c r="DE596" s="14" t="str">
        <f t="shared" ca="1" si="9843"/>
        <v/>
      </c>
      <c r="DF596" s="14" t="str">
        <f t="shared" ca="1" si="9844"/>
        <v/>
      </c>
      <c r="DG596" s="14" t="str">
        <f t="shared" ca="1" si="9845"/>
        <v/>
      </c>
      <c r="DH596" s="14" t="str">
        <f t="shared" ca="1" si="9846"/>
        <v/>
      </c>
      <c r="DI596" s="14" t="str">
        <f t="shared" ca="1" si="9847"/>
        <v/>
      </c>
      <c r="DJ596" s="14" t="str">
        <f t="shared" ca="1" si="9848"/>
        <v/>
      </c>
      <c r="DK596" s="14" t="str">
        <f t="shared" ca="1" si="9849"/>
        <v/>
      </c>
      <c r="DL596" s="14" t="str">
        <f t="shared" ca="1" si="9850"/>
        <v/>
      </c>
      <c r="DM596" s="14" t="str">
        <f t="shared" ca="1" si="9851"/>
        <v/>
      </c>
      <c r="DN596" s="14" t="str">
        <f t="array" aca="1" ref="DN596" ca="1">IF(CU596&lt;&gt;"","There are errors in the entered values in the following cases: " &amp;SUBSTITUTE(CU596," ",", "),"")</f>
        <v/>
      </c>
      <c r="DO596" s="14" t="str">
        <f t="shared" ca="1" si="9852"/>
        <v/>
      </c>
      <c r="DP596" s="14" t="str">
        <f t="shared" ca="1" si="9853"/>
        <v/>
      </c>
      <c r="DQ596" s="14" t="str">
        <f t="shared" ca="1" si="9854"/>
        <v/>
      </c>
      <c r="DR596" s="14" t="str">
        <f t="shared" ca="1" si="9855"/>
        <v/>
      </c>
      <c r="DS596" s="14" t="str">
        <f t="shared" ca="1" si="9856"/>
        <v/>
      </c>
      <c r="DZ596" s="14" t="b">
        <f t="shared" ca="1" si="9857"/>
        <v>0</v>
      </c>
      <c r="EA596" s="14" t="str">
        <f t="shared" ca="1" si="9858"/>
        <v/>
      </c>
      <c r="EB596" s="14" t="str">
        <f t="shared" ca="1" si="9859"/>
        <v/>
      </c>
      <c r="EC596" s="14" t="str">
        <f t="shared" ca="1" si="9860"/>
        <v/>
      </c>
      <c r="ED596" s="14" t="str">
        <f t="shared" ca="1" si="9861"/>
        <v/>
      </c>
      <c r="EE596" s="14" t="str">
        <f t="shared" ca="1" si="9862"/>
        <v/>
      </c>
      <c r="EF596" s="14" t="str">
        <f t="shared" ca="1" si="9863"/>
        <v/>
      </c>
      <c r="EG596" s="14" t="str">
        <f t="shared" ca="1" si="9864"/>
        <v/>
      </c>
      <c r="EM596" s="14" t="b">
        <f t="shared" ca="1" si="9865"/>
        <v>0</v>
      </c>
      <c r="EN596" s="14" t="str">
        <f t="shared" ca="1" si="9866"/>
        <v/>
      </c>
      <c r="EO596" s="14" t="str">
        <f t="shared" ca="1" si="9867"/>
        <v/>
      </c>
      <c r="EP596" s="14" t="str">
        <f t="shared" ca="1" si="9868"/>
        <v/>
      </c>
      <c r="EQ596" s="14" t="str">
        <f t="shared" ca="1" si="9869"/>
        <v/>
      </c>
    </row>
    <row r="597" spans="2:147" s="14" customFormat="1">
      <c r="B597" s="14" t="str">
        <f t="shared" ref="B597:B660" ca="1" si="11445">DF597</f>
        <v/>
      </c>
      <c r="C597" s="14">
        <f t="shared" ref="C597:C660" ca="1" si="11446">IF(OFFSET(B597,-1,COLUMN(VariableExists)-2),OFFSET(B597,-1,1)+1,OFFSET(B597,-1,1))</f>
        <v>563</v>
      </c>
      <c r="D597" s="14">
        <f t="shared" ref="D597:D660" si="11447">ROW(A597)-2</f>
        <v>595</v>
      </c>
      <c r="E597" s="14" t="str">
        <f t="shared" ref="E597:E660" ca="1" si="11448">IF(OR(G597="",ROW(G597)=2),"",IF(Z597&gt;0,"S",IF(AX597,IF(J597=2,"D","N"),"I")))</f>
        <v/>
      </c>
      <c r="F597" s="14" t="str">
        <f t="shared" ref="F597:F660" ca="1" si="11449">IF(H597,O597,"")</f>
        <v/>
      </c>
      <c r="G597" s="14" t="str">
        <f t="shared" ref="G597:G660" ca="1" si="11450">IF(H597,P597,"")</f>
        <v/>
      </c>
      <c r="H597" s="14" t="b">
        <f t="shared" ref="H597:H660" ca="1" si="11451">IF(INDIRECT(ADDRESS(2,D597+1,,,_sheetname_dataframe))="",FALSE,MID(INDIRECT(ADDRESS(2,D597+1,,,_sheetname_dataframe)),1,1)&lt;&gt;".")</f>
        <v>0</v>
      </c>
      <c r="I597" s="14" t="str">
        <f ca="1">IF($H597,ADDRESS(3,(D597+1)*2-1,4,,"["&amp;wew!$G$7&amp;"]"&amp;_sheetname_labels)&amp;":"&amp;ADDRESS(2+ster!$B$20,(D597+1)*2-1,4),"")</f>
        <v/>
      </c>
      <c r="J597" s="14" t="str">
        <f t="array" aca="1" ref="J597" ca="1">IF(H597,MAX(0,MAX(IF(INDIRECT(I597)&lt;&gt;"",ROW(INDIRECT(I597)),""))-2),"")</f>
        <v/>
      </c>
      <c r="K597" s="14" t="str">
        <f ca="1">IF($H597,IF($J597&gt;0,ADDRESS(3,(D597+1)*2-1,4,,"["&amp;wew!$G$7&amp;"]"&amp;_sheetname_labels)&amp;":"&amp;ADDRESS(2+J597,(D597+1)*2-1,4),""),"")</f>
        <v/>
      </c>
      <c r="L597" s="14" t="str">
        <f ca="1">IF($H597,IF($J597&gt;0,ADDRESS(3,(D597+1)*2,4,,"["&amp;wew!$G$7&amp;"]"&amp;_sheetname_labels)&amp;":"&amp;ADDRESS(2+J597,(D597+1)*2,4),""),"")</f>
        <v/>
      </c>
      <c r="M597" s="14" t="str">
        <f t="shared" ref="M597:M660" ca="1" si="11452">IF($H597,IF(J597&gt;0,COUNTA(INDIRECT(K597))-COUNT(INDIRECT(K597)),0),"")</f>
        <v/>
      </c>
      <c r="N597" s="14" t="str">
        <f t="shared" ref="N597:N660" ca="1" si="11453">IF(H597,J597-M597,"")</f>
        <v/>
      </c>
      <c r="O597" s="14" t="str">
        <f t="shared" ref="O597:O660" ca="1" si="11454">IF(INDIRECT(ADDRESS(2,D597+1,,,_sheetname_dataframe))="","",INDIRECT(ADDRESS(2,D597+1,,,_sheetname_dataframe)))</f>
        <v/>
      </c>
      <c r="P597" s="14" t="str">
        <f t="shared" ref="P597:P660" ca="1" si="11455">IF(H597,IF(INDIRECT(ADDRESS(1,D597+1,,,_sheetname_dataframe))="","",INDIRECT(ADDRESS(1,D597+1,,,_sheetname_dataframe))),"")</f>
        <v/>
      </c>
      <c r="Q597" s="14" t="str">
        <f ca="1">IF($BP597,ADDRESS(3,D597+1,4,,"["&amp;wew!$G$7&amp;"]"&amp;_sheetname_dataframe)&amp;":"&amp;ADDRESS(2+ster!$C$14,D597+1,4),"")</f>
        <v/>
      </c>
      <c r="R597" s="14" t="str">
        <f ca="1">IF($BP597,IF(MID(_xll.FORMULATEXT(INDEX(INDIRECT(Q597),1)),1,1)="=", _xll.FORMULATEXT(INDEX(INDIRECT(Q597),1),2,TRUE),""),"")</f>
        <v/>
      </c>
      <c r="S597" s="14" t="str">
        <f t="array" aca="1" ref="S597" ca="1">IF(H597,SUM(IF((IFERROR(INDIRECT(Q597)&lt;&gt;"",FALSE))*(INDIRECT(ster!$D$14)&lt;&gt;""),1,0)),"")</f>
        <v/>
      </c>
      <c r="T597" s="14" t="str">
        <f t="array" aca="1" ref="T597" ca="1">IF(H597,IF(M597&gt;0,SUM(IFERROR(1*(MATCH(INDIRECT(Q597),INDIRECT(K597),0)&gt;0),0)*(INDIRECT(ster!$D$14)&lt;&gt;"")*NOT(ISNUMBER(INDIRECT(Q597)))),0),"")</f>
        <v/>
      </c>
      <c r="U597" s="14" t="str">
        <f t="array" aca="1" ref="U597" ca="1">IF(H597,SUM((IFERROR(INDIRECT(Q597)="",FALSE))*(INDIRECT(ster!$D$14)&lt;&gt;"")),"")</f>
        <v/>
      </c>
      <c r="V597" s="14" t="str">
        <f t="array" aca="1" ref="V597" ca="1">IF(H597,SUM((IFERROR(INDIRECT(Q597)="#ąś",TRUE))*(INDIRECT(ster!$D$14)&lt;&gt;"")),"")</f>
        <v/>
      </c>
      <c r="W597" s="14" t="str">
        <f t="array" aca="1" ref="W597" ca="1">IF(H597,SUM(ISNUMBER(INDIRECT(Q597))*(INDIRECT(ster!$D$14)&lt;&gt;"")),"")</f>
        <v/>
      </c>
      <c r="X597" s="14" t="str">
        <f t="array" aca="1" ref="X597" ca="1">IF(AND(H597,W597&gt;0),IF(wew!$B$3,MIN(IF((INDIRECT(ster!$D$14)&lt;&gt;"")*IFERROR(INDIRECT($Q597)&lt;&gt;"",FALSE),IFERROR(INDIRECT($Q597),"X"),"X")),"&lt;włącz podświetlanie wartości&gt;"),"—")</f>
        <v>—</v>
      </c>
      <c r="Y597" s="14" t="str">
        <f t="array" aca="1" ref="Y597" ca="1">IF(AND(H597,W597&gt;0),IF(wew!$B$3,MAX(IF((INDIRECT(ster!$D$14)&lt;&gt;"")*IFERROR(INDIRECT($Q597)&lt;&gt;"",FALSE),IFERROR(INDIRECT($Q597),"X"),"X")),"&lt;włącz podświetlanie wartości&gt;"),"—")</f>
        <v>—</v>
      </c>
      <c r="Z597" s="14" t="str">
        <f t="shared" ref="Z597:Z660" ca="1" si="11456">IF(H597,S597-T597-W597,"")</f>
        <v/>
      </c>
      <c r="AA597" s="12" t="str">
        <f t="shared" ref="AA597:AA660" ca="1" si="11457">IF(H597,IF(S597&gt;0,W597/(S597),"—"),"")</f>
        <v/>
      </c>
      <c r="AB597" s="17" t="str">
        <f t="array" aca="1" ref="AB597" ca="1">IF(H597,IF(W597&gt;0,SUM((INDIRECT(ster!$D$14)&lt;&gt;"")*IFERROR((INDIRECT(Q597)&lt;&gt;"")*(INDIRECT(Q597)=INT(INDIRECT(Q597))),0)),0),"")</f>
        <v/>
      </c>
      <c r="AC597" s="17" t="str">
        <f t="array" aca="1" ref="AC597" ca="1">IF(H597,W597-AB597,"")</f>
        <v/>
      </c>
      <c r="AD597" s="17" t="str">
        <f t="shared" ref="AD597:AD660" ca="1" si="11458">IF($H597,IF(AC597&lt;&gt;"",IF(AC597=0,1,IF(AC597/W597&lt;0.15,2,3)),0),"")</f>
        <v/>
      </c>
      <c r="AE597" s="17" t="b">
        <f t="shared" ref="AE597:AE660" ca="1" si="11459">IF(H597,OFFSET(O597,1,0)=".validation",FALSE)</f>
        <v>0</v>
      </c>
      <c r="AF597" s="17" t="str">
        <f ca="1">IF(AE597,IF($H597,ADDRESS(3,D597+2,4,,"["&amp;wew!$G$7&amp;"]"&amp;_sheetname_dataframe)&amp;":"&amp;ADDRESS(2+ster!$C$14,D597+2,4),""),"")</f>
        <v/>
      </c>
      <c r="AG597" s="17" t="str">
        <f t="shared" ref="AG597:AG660" ca="1" si="11460">IF(AE597,IF($H597,IF(INDIRECT(ADDRESS(1,D597+2,,,_sheetname_dataframe))="","",INDIRECT(ADDRESS(1,D597+2,,,_sheetname_dataframe))),""),"")</f>
        <v/>
      </c>
      <c r="AH597" s="17" t="b">
        <f t="shared" ref="AH597:AH660" ca="1" si="11461">IF(H597,AND(AE597,OFFSET(O597,2,0)=".validation"),FALSE)</f>
        <v>0</v>
      </c>
      <c r="AI597" s="17" t="str">
        <f ca="1">IF(AH597,IF($H597,ADDRESS(3,D597+3,4,,"["&amp;wew!$G$7&amp;"]"&amp;_sheetname_dataframe)&amp;":"&amp;ADDRESS(2+ster!$C$14,D597+3,4),""),"")</f>
        <v/>
      </c>
      <c r="AJ597" s="17" t="str">
        <f t="shared" ref="AJ597:AJ660" ca="1" si="11462">IF(AH597,IF($H597,IF(INDIRECT(ADDRESS(1,D597+3,,,_sheetname_dataframe))="","",INDIRECT(ADDRESS(1,D597+3,,,_sheetname_dataframe))),""),"")</f>
        <v/>
      </c>
      <c r="AK597" s="17" t="str">
        <f t="shared" ref="AK597:AK660" ca="1" si="11463">IF(H597,OR(AQ597,AD597=2),"")</f>
        <v/>
      </c>
      <c r="AL597" s="17" t="str">
        <f t="shared" ref="AL597:AL660" ca="1" si="11464">IF($H597,IF(BV597&lt;&gt;"",IF(OR(BM597="F",BM597="L",BM597="I",BM597="D"),BV597&lt;&gt;0)),"")</f>
        <v/>
      </c>
      <c r="AM597" s="17" t="str">
        <f t="shared" ref="AM597:AM660" ca="1" si="11465">IF($H597,AND(NOT(AL597),OR(IF(BW597&lt;&gt;"",IF(OR(BM597="F",BM597="L"),BW597&lt;&gt;0)),BM597="I",BM597="N",BM597="D")),"")</f>
        <v/>
      </c>
      <c r="AN597" s="17">
        <f t="shared" ref="AN597:AN660" ca="1" si="11466">IF(COUNTA(INDIRECT(Q597))=0,0, IF(AND(AO597&lt;&gt;"",X597&lt;AO597),1,IF(AND(AP597&lt;&gt;"",Y597&gt;AP597),1,IF(AND(AQ597,AC597&gt;0),2,0))))</f>
        <v>2</v>
      </c>
      <c r="AO597" s="24" t="str">
        <f t="shared" ref="AO597:AO660" ca="1" si="11467">IF($H597,IF(BY597&lt;&gt;"",IF(ISNUMBER(BY597),BY597,""),""),"")</f>
        <v/>
      </c>
      <c r="AP597" s="24" t="str">
        <f t="shared" ref="AP597:AP660" ca="1" si="11468">IF($H597,IF(BZ597&lt;&gt;"",IF(ISNUMBER(BZ597),BZ597,""),""),"")</f>
        <v/>
      </c>
      <c r="AQ597" s="17" t="str">
        <f t="shared" ref="AQ597:AQ660" ca="1" si="11469">IF(H597,IF(CA597&lt;&gt;"",CA597&lt;&gt;0,FALSE),"")</f>
        <v/>
      </c>
      <c r="AR597" s="17" t="str">
        <f t="shared" ref="AR597:AR660" ca="1" si="11470">IF(H597,IF(N597&gt;0,IF(BQ597&lt;&gt;"",BQ597&lt;&gt;0,FALSE),FALSE),"")</f>
        <v/>
      </c>
      <c r="AS597" s="17" t="str">
        <f t="shared" ref="AS597:AS660" ca="1" si="11471">IF(H597,IF(BR597&lt;&gt;"",BR597&lt;&gt;0,FALSE),"")</f>
        <v/>
      </c>
      <c r="AT597" s="17" t="str">
        <f t="shared" ref="AT597:AT660" ca="1" si="11472">IF(H597,IF(N597&gt;0,FALSE,IF(BU597&lt;&gt;"",MATCH(BU597,DataType,0)=1,FALSE)),"")</f>
        <v/>
      </c>
      <c r="AU597" s="17" t="str">
        <f t="shared" ref="AU597:AU660" ca="1" si="11473">IF(H597,IF(N597&gt;0,TRUE,IF(BU597&lt;&gt;"",MATCH(BU597,DataType,0)=2,FALSE)),"")</f>
        <v/>
      </c>
      <c r="AV597" s="17" t="str">
        <f t="shared" ref="AV597:AV660" ca="1" si="11474">IF(H597,IF(N597&gt;0,FALSE,IF(BU597&lt;&gt;"",MATCH(BU597,DataType,0)=3,FALSE)),"")</f>
        <v/>
      </c>
      <c r="AW597" s="17" t="str">
        <f t="shared" ref="AW597:AW660" ca="1" si="11475">IF(H597,IF(W597&gt;0,Z597=0,FALSE),"")</f>
        <v/>
      </c>
      <c r="AX597" s="14" t="str">
        <f t="array" aca="1" ref="AX597" ca="1">IF(H597,N597&gt;0,"")</f>
        <v/>
      </c>
      <c r="AY597" s="17" t="str">
        <f t="shared" ref="AY597:AY660" ca="1" si="11476">IF(H597,IF(N597&gt;0,ADDRESS(ROW(VariablesOrigin)+1,COLUMN(VariablesOrigin)+1,4) &amp; ":" &amp; ADDRESS(ROW(VariablesOrigin)+N597,COLUMN(VariablesOrigin)+1,4),""),"")</f>
        <v/>
      </c>
      <c r="AZ597" s="17" t="str">
        <f t="array" aca="1" ref="AZ597" ca="1">IF(AY597&lt;&gt;"",SUM(1*ISERROR(MATCH(INDIRECT(AY597),INDIRECT(K597),0)))=0,"")</f>
        <v/>
      </c>
      <c r="BA597" s="17" t="b">
        <f t="shared" ref="BA597:BA660" ca="1" si="11477">IF(H597,BU597="",FALSE)</f>
        <v>0</v>
      </c>
      <c r="BB597" s="17" t="b">
        <v>0</v>
      </c>
      <c r="BC597" s="17" t="str">
        <f t="shared" ref="BC597:BC660" ca="1" si="11478">IF(BA597,IF(N597&gt;0,AND(AZ597,Z597=0),FALSE),"")</f>
        <v/>
      </c>
      <c r="BD597" s="17" t="str">
        <f t="shared" ref="BD597:BD660" ca="1" si="11479">IF(BA597,IF(N597&gt;0,AND(NOT(AZ597),Z597=0),FALSE),"")</f>
        <v/>
      </c>
      <c r="BE597" s="17" t="str">
        <f t="shared" ref="BE597:BE660" ca="1" si="11480">IF(BA597,IF(AND(AW597,NOT(BB597),NOT(BC597),NOT(BD597)),AND(Z597=0,AC597=0),FALSE),"")</f>
        <v/>
      </c>
      <c r="BF597" s="17" t="str">
        <f t="shared" ref="BF597:BF660" ca="1" si="11481">IF(BA597,IF(AND(AW597,NOT(BB597),NOT(BC597),NOT(BD597)),AND(Z597=0,OR(AC597&gt;0)),FALSE),"")</f>
        <v/>
      </c>
      <c r="BG597" s="17" t="str">
        <f t="shared" ref="BG597:BG660" ca="1" si="11482">IF(BA597,IF(OR(BB597:BF597),FALSE,IF(Z597=0,FALSE,Z597&gt;0)),"")</f>
        <v/>
      </c>
      <c r="BH597" s="17" t="str">
        <f t="shared" ref="BH597:BH660" ca="1" si="11483">IF(BA597,COUNTIF(BB597:BG597,TRUE)=1,"")</f>
        <v/>
      </c>
      <c r="BI597" s="17" t="str">
        <f t="shared" ref="BI597:BI660" ca="1" si="11484">IF(BA597,IFERROR(MATCH(TRUE,BB597:BG597,0),7),"")</f>
        <v/>
      </c>
      <c r="BJ597" s="17" t="b">
        <f t="shared" ref="BJ597:BJ660" ca="1" si="11485">DF597&lt;&gt;""</f>
        <v>0</v>
      </c>
      <c r="BK597" s="17" t="str">
        <f t="shared" ref="BK597:BK660" ca="1" si="11486">IF(H597,IF(AND(NOT(BA597),AU597),AC597=0,""),"")</f>
        <v/>
      </c>
      <c r="BL597" s="17" t="str">
        <f t="shared" ref="BL597:BL660" ca="1" si="11487">IF(H597,IF(AND(NOT(BA597),AU597),AC597&gt;0,""),"")</f>
        <v/>
      </c>
      <c r="BM597" s="17" t="str">
        <f t="shared" ref="BM597:BM660" ca="1" si="11488">IF(H597,IF(BA597,CHOOSE(BI597,"0","F","L","I","N",IF(AA597&gt;0.5,"N","S"),"0"),CHOOSE(MATCH(BU597,DataType,0),"S",IF(BK597,"I","N"),"D"  )),"")</f>
        <v/>
      </c>
      <c r="BN597" s="17" t="str">
        <f t="shared" ref="BN597:BN660" ca="1" si="11489">IF(H597,IF(BJ597,"E",IF(BA597,CHOOSE(BI597,"0","F","L","I","N","S","0"),CHOOSE(MATCH(BU597,DataType,0),"S",IF(BK597,"I","N"),"D"  ))),"")</f>
        <v/>
      </c>
      <c r="BO597" s="17" t="str">
        <f t="shared" ref="BO597:BO660" ca="1" si="11490">IF($H597,IF(BM597="0","",IF(AND(AR597,N597=2),"D",IF(BM597="S","N",IF(AL597,"O",IF(AM597,"I","N"))))),"")</f>
        <v/>
      </c>
      <c r="BP597" s="14" t="b">
        <f t="shared" ref="BP597:BP660" ca="1" si="11491">INDIRECT(ADDRESS(2,ROW(A597)-1,,,_sheetname_dataframe))&lt;&gt;""</f>
        <v>0</v>
      </c>
      <c r="BQ597" s="35"/>
      <c r="BX597" s="16"/>
      <c r="BY597" s="16"/>
      <c r="BZ597" s="16"/>
      <c r="CA597" s="16"/>
      <c r="CB597" s="16"/>
      <c r="CC597" s="16"/>
      <c r="CD597" s="16"/>
      <c r="CE597" s="16"/>
      <c r="CF597" s="16"/>
      <c r="CN597" s="14">
        <f ca="1">IF(H597,IFERROR(IsVariableNameLegal(O597),0),0)</f>
        <v>0</v>
      </c>
      <c r="CO597" s="14" t="str">
        <f t="array" aca="1" ref="CO597" ca="1">IF(H597,IF(COUNTIF(INDIRECT(wew!$C$13),O597)&gt;1,TRIM(SUBSTITUTE(_xll.MCONCAT(IF((INDIRECT(wew!$C$13)=O597)*(COLUMN(INDIRECT(wew!$C$13))&lt;&gt;D597+1),-1+COLUMN(INDIRECT(wew!$C$13)),"")," "),"  "," ")),""),"")</f>
        <v/>
      </c>
      <c r="CP597" s="14" t="str">
        <f t="array" aca="1" ref="CP597" ca="1">IF(P597&lt;&gt;"",IF(LEN(P597)&gt;150,1,""),"")</f>
        <v/>
      </c>
      <c r="CQ597" s="14" t="str">
        <f t="array" aca="1" ref="CQ597" ca="1">IF(AND(H597,NOT(ster!$J$3)),IF(COUNTIF(INDIRECT(wew!$C$15),P597)&gt;1,TRIM(SUBSTITUTE(_xll.MCONCAT(IF((INDIRECT(wew!$C$15)=P597)*(COLUMN(INDIRECT(wew!$C$15))&lt;&gt;D597+1),-1+COLUMN(INDIRECT(wew!$C$15)),"")," "),"  "," ")),""),"")</f>
        <v/>
      </c>
      <c r="CR597" s="14" t="str">
        <f t="array" aca="1" ref="CR597" ca="1">IF(H597,IF(AND(W597&gt;0,AO597&lt;&gt;""),TRIM(SUBSTITUTE(_xll.MCONCAT(IFERROR(IF(ISNUMBER(INDIRECT(Q597)),IF((INDIRECT(ster!$D$14)&lt;&gt;"")*(INDIRECT(Q597)&lt;AO597),INDIRECT(ster!$D$14) &amp; ": " &amp;  SUBSTITUTE(IF( AV597,IFERROR(TEXT(INDIRECT(Q597),"rrrr-mm-dd") &amp;" (" &amp; INDIRECT(Q597) &amp;")",INDIRECT(Q597)),INDIRECT(Q597))," "," "),""),""),"")," "),"  "," ")),""),"")</f>
        <v/>
      </c>
      <c r="CS597" s="14" t="str">
        <f t="array" aca="1" ref="CS597" ca="1">IF(H597,IF(AND(W597&gt;0,AP597&lt;&gt;""),TRIM(SUBSTITUTE(_xll.MCONCAT(IFERROR(IF(ISNUMBER(INDIRECT(Q597)),IF((INDIRECT(ster!$D$14)&lt;&gt;"")*(INDIRECT(Q597)&gt;AP597),INDIRECT(ster!$D$14) &amp; ": " &amp;  SUBSTITUTE(IF( AV597,IFERROR(TEXT(INDIRECT(Q597),"rrrr-mm-dd")&amp;" (" &amp; INDIRECT(Q597) &amp;")",INDIRECT(Q597)),INDIRECT(Q597))," "," "),""),""),"")," "),"  "," ")),""),"")</f>
        <v/>
      </c>
      <c r="CT597" s="14" t="str">
        <f t="array" aca="1" ref="CT597" ca="1">IF(H597,IF(AND(N597&gt;0,AR597),TRIM(SUBSTITUTE(_xll.MCONCAT(IFERROR(IF(ISNUMBER(INDIRECT(Q597)),IF((INDIRECT(ster!$D$14)&lt;&gt;"")*(IFERROR(0*(MATCH(INDIRECT(Q597),INDIRECT(K597),0)&gt;0),1)),INDIRECT(ster!$D$14) &amp; ": " &amp;  SUBSTITUTE(IF( AV597,IFERROR(TEXT(INDIRECT(Q597),"rrrr-mm-dd")&amp;" (" &amp; INDIRECT(Q597) &amp;")",INDIRECT(Q597)),INDIRECT(Q597))," "," "),""),""),"")," "),"  "," ")),""),"")</f>
        <v/>
      </c>
      <c r="CU597" s="14" t="str">
        <f t="array" aca="1" ref="CU597" ca="1">IF(H597,IF(AND(V597&gt;0),TRIM(SUBSTITUTE(_xll.MCONCAT(IF((INDIRECT(ster!$D$14)&lt;&gt;"")*(IFERROR(0*(INDIRECT(Q597)&lt;&gt;""),1)),INDIRECT(ster!$D$14),"")," "),"  "," ")),""),"")</f>
        <v/>
      </c>
      <c r="CV597" s="14" t="str">
        <f t="array" aca="1" ref="CV597" ca="1">IF(H597,IF(AS597,
TRIM(SUBSTITUTE(_xll.MCONCAT(IF(
   (INDIRECT(ster!$D$14)&lt;&gt;"")*
   ((INDIRECT(Q597)="")+
      NOT(ISNUMBER(INDIRECT(Q597)))*
      NOT(ISERROR(MATCH(INDIRECT(Q597),INDIRECT(K597),0)))
    ),
      INDIRECT(ster!$D$14),
   "")," "),"  "," ")),
""),"")</f>
        <v/>
      </c>
      <c r="CW597" s="14" t="str">
        <f t="array" aca="1" ref="CW597" ca="1">IF(H597,IF(AND(AQ597),TRIM(SUBSTITUTE(_xll.MCONCAT(IFERROR(IF(ISNUMBER(INDIRECT(Q597)),IF((INDIRECT(ster!$D$14)&lt;&gt;"")*(INDIRECT(Q597)&lt;&gt;INT(INDIRECT(Q597))),INDIRECT(ster!$D$14) &amp; ": " &amp; INDIRECT(Q597),""),""),"")," "),"  "," ")),""),"")</f>
        <v/>
      </c>
      <c r="CX597" s="14" t="str">
        <f t="array" aca="1" ref="CX597" ca="1">IF(H597,IF(OR(AU597,AV597),TRIM(SUBSTITUTE(_xll.MCONCAT(IF((INDIRECT(ster!$D$14)&lt;&gt;"")*NOT(ISNUMBER(INDIRECT(Q597))),IF(ISERROR(MATCH(INDIRECT(Q597),INDIRECT(K597),0)),IFERROR(IF(INDIRECT(Q597)&lt;&gt;"",INDIRECT(ster!$D$14) &amp; ": " &amp; SUBSTITUTE(INDIRECT(Q597)," "," "),""),""),""),"")," "),"  "," ")),""),"")</f>
        <v/>
      </c>
      <c r="CY597" s="14" t="str">
        <f t="array" aca="1" ref="CY597" ca="1">IF(H597,IF(AE597,TRIM(SUBSTITUTE(_xll.MCONCAT(IF((INDIRECT(ster!$D$14)&lt;&gt;"")*IFERROR(NOT(INDIRECT(AF597)),FALSE),IF(ISERROR(MATCH(INDIRECT(Q597),INDIRECT(K597),0)),IFERROR(IF(INDIRECT(Q597)&lt;&gt;"",INDIRECT(ster!$D$14)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CZ597" s="14" t="str">
        <f t="array" aca="1" ref="CZ597" ca="1">IF(H597,IF(AH597,TRIM(SUBSTITUTE(_xll.MCONCAT(IF((INDIRECT(ster!$D$14)&lt;&gt;"")*IFERROR(NOT(INDIRECT(AI597)),FALSE),IF(ISERROR(MATCH(INDIRECT(Q597),INDIRECT(K597),0)),IFERROR(IF(INDIRECT(Q597)&lt;&gt;"",INDIRECT(ster!$D$14)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DC597" s="14" t="str">
        <f ca="1">SUBSTITUTE(SUBSTITUTE(SUBSTITUTE(SUBSTITUTE(_xll.MCONCAT(DG597:DS597,"■"),"■■","■"),"■■","■"),"■■","■"),"■■","■")</f>
        <v>■</v>
      </c>
      <c r="DD597" s="14" t="str">
        <f t="shared" ref="DD597:DD660" ca="1" si="11492">IF(MID(DC597,1,1)="■",MID(DC597,2,LEN(DC597)),DC597)</f>
        <v/>
      </c>
      <c r="DE597" s="14" t="str">
        <f t="shared" ref="DE597:DE660" ca="1" si="11493">IF(DD597&lt;&gt;"",IF(MID(DD597,LEN(DD597),1)="■",MID(DD597,1,LEN(DD597)-1),DD597),"")</f>
        <v/>
      </c>
      <c r="DF597" s="14" t="str">
        <f t="shared" ref="DF597:DF660" ca="1" si="11494">IFERROR(IF(DE597&lt;&gt;"",SUBSTITUTE(DE597,"■",". "),""),"##INTERNAL_ERROR")</f>
        <v/>
      </c>
      <c r="DG597" s="14" t="str">
        <f t="shared" ref="DG597:DG660" ca="1" si="11495">IF(CN597&lt;&gt;0,"Variable name don't comply with the naming convention","")</f>
        <v/>
      </c>
      <c r="DH597" s="14" t="str">
        <f t="shared" ref="DH597:DH660" ca="1" si="11496">IF(CO597&lt;&gt;"","Duplicated name. " &amp; IF(ISERROR(FIND(" ",CO597)),"Duplicate have index " &amp; CO597, "Duplicates have indices: "&amp;SUBSTITUTE(CO597," ",", ")),"")</f>
        <v/>
      </c>
      <c r="DI597" s="14" t="str">
        <f t="shared" ref="DI597:DI660" ca="1" si="11497">IF(CP597&lt;&gt;"","Variable label exceed length 150","")</f>
        <v/>
      </c>
      <c r="DJ597" s="14" t="str">
        <f t="shared" ref="DJ597:DJ660" ca="1" si="11498">IF(CQ597&lt;&gt;"","Duplicated variable label. " &amp; IF(ISERROR(FIND(" ",CQ597)),"Duplicate have index " &amp; CQ597, "Duplicates have indices: "&amp;SUBSTITUTE(CQ597," ",", ")),"")</f>
        <v/>
      </c>
      <c r="DK597" s="14" t="str">
        <f t="shared" ref="DK597:DK660" ca="1" si="11499">IF(CR597&lt;&gt;"","The following cases have values below declared theorethical min: " &amp;SUBSTITUTE(CR597," ",", "),"")</f>
        <v/>
      </c>
      <c r="DL597" s="14" t="str">
        <f t="shared" ref="DL597:DL660" ca="1" si="11500">IF(CS597&lt;&gt;"","The following cases have values above declared theorethical max: " &amp;SUBSTITUTE(CS597," ",", "),"")</f>
        <v/>
      </c>
      <c r="DM597" s="14" t="str">
        <f t="shared" ref="DM597:DM660" ca="1" si="11501">IF(CT597&lt;&gt;"","There are some cases with values not explicitly declared in the labels dictionary: " &amp;SUBSTITUTE(CT597," ",", "),"")</f>
        <v/>
      </c>
      <c r="DN597" s="14" t="str">
        <f t="array" aca="1" ref="DN597" ca="1">IF(CU597&lt;&gt;"","There are errors in the entered values in the following cases: " &amp;SUBSTITUTE(CU597," ",", "),"")</f>
        <v/>
      </c>
      <c r="DO597" s="14" t="str">
        <f t="shared" ref="DO597:DO660" ca="1" si="11502">IF(CV597&lt;&gt;"","The following records are missing in this required field: " &amp;SUBSTITUTE(CV597," ",", "),"")</f>
        <v/>
      </c>
      <c r="DP597" s="14" t="str">
        <f t="shared" ref="DP597:DP660" ca="1" si="11503">IF(CW597&lt;&gt;"","The following cases have non-integer values: " &amp;SUBSTITUTE(CW597," ",", "),"")</f>
        <v/>
      </c>
      <c r="DQ597" s="14" t="str">
        <f t="shared" ref="DQ597:DQ660" ca="1" si="11504">IF(CX597&lt;&gt;"","The following cases are non-numeric: " &amp;SUBSTITUTE(CX597," ",", "),"")</f>
        <v/>
      </c>
      <c r="DR597" s="14" t="str">
        <f t="shared" ref="DR597:DR660" ca="1" si="11505">IF(CY597&lt;&gt;"","In the following cases " &amp; P597 &amp; " " &amp; LOWER(MID(AG597,1,1)) &amp; MID(AG597,2,LEN(AG597)) &amp; ": " &amp;SUBSTITUTE(CY597," ",", "),"")</f>
        <v/>
      </c>
      <c r="DS597" s="14" t="str">
        <f t="shared" ref="DS597:DS660" ca="1" si="11506">IF(CZ597&lt;&gt;"","In the following cases " &amp; P597 &amp; " " &amp; LOWER(MID(AJ597,1,1)) &amp; MID(AJ597,2,LEN(AJ597)) &amp; ": " &amp;SUBSTITUTE(CZ597," ",", "),"")</f>
        <v/>
      </c>
      <c r="DZ597" s="14" t="b">
        <f t="shared" ref="DZ597:DZ660" ca="1" si="11507">OR(ED597&lt;&gt;"",EF597&lt;&gt;"",EG597&lt;&gt;"")</f>
        <v>0</v>
      </c>
      <c r="EA597" s="14" t="str">
        <f t="shared" ref="EA597:EA660" ca="1" si="11508">IF(EB597&lt;&gt;"",G597 &amp; " (" &amp; F597 &amp; ")","")</f>
        <v/>
      </c>
      <c r="EB597" s="14" t="str">
        <f t="shared" ref="EB597:EB660" ca="1" si="11509">IF(EE597&lt;&gt;"",EE597&amp;IF(ED597&lt;&gt;""," and "&amp;ED597,""),UPPER(MID(ED597,1,1)&amp;MID(ED597,2,LEN(ED597))))&amp; IF(OR(EF597&lt;&gt;"",EG597&lt;&gt;"")," and "&amp;IF(EF597&lt;&gt;"",LOWER(MID(EF597,1,1) &amp; MID(EF597,2,LEN(EF597))),"")&amp; IF(AND(EF597 &lt;&gt;"",EG597&lt;&gt;"")," and ","") &amp; IF(EG597&lt;&gt;"",LOWER(MID(EG597,1,1) &amp; MID(EG597,2,LEN(EG597))),""),"") &amp; IF(OR(EE597&lt;&gt;"",ED597&lt;&gt;"",EF597&lt;&gt;"",EG597&lt;&gt;""), ". ","")</f>
        <v/>
      </c>
      <c r="EC597" s="14" t="str">
        <f t="shared" ref="EC597:EC660" ca="1" si="11510">IF(EB597&lt;&gt;"",G597 &amp; " (" &amp; F597 &amp; "): " &amp; EB597,"")</f>
        <v/>
      </c>
      <c r="ED597" s="14" t="str">
        <f t="shared" ref="ED597:ED660" ca="1" si="11511">IF(H597,IF(W597&gt;0,IF(AND(AO597&lt;&gt;"",AP597&lt;&gt;""),"each value must be between " &amp; IF( AV597,IFERROR(TEXT(AO597,"rrrr-mm-dd") &amp;" (" &amp; AO597 &amp;")",AO597),AO597) &amp; " and " &amp; IF( AV597,IFERROR(TEXT(AP597,"rrrr-mm-dd") &amp;" (" &amp; AP597 &amp;")",AP597),AP597),IF(AO597&lt;&gt;"","each value must be above " &amp; IF( AV597,IFERROR(TEXT(AO597,"rrrr-mm-dd") &amp;" (" &amp; AO597 &amp;")",AO597),AO597), IF(AP597&lt;&gt;"","each value must be below " &amp; IF( AV597,IFERROR(TEXT(AP597,"rrrr-mm-dd") &amp;" (" &amp; AP597 &amp;")",AP597),AP597),""))),""),"")</f>
        <v/>
      </c>
      <c r="EE597" s="14" t="str">
        <f t="shared" ref="EE597:EE660" ca="1" si="11512">IF(H597,IF(OR(AQ597,AU597,AV597,AS597,AR597),
   "Values must be" &amp;
   IF(AR597," limited to predefinied list", IF(AQ597, " integers",IF(OR(AU597,AV597)," numeric",""))) &amp;
   IF(AS597,IF(OR(AR597,AQ597,AU597,AV597), " and ","") &amp; "non-missing",""),
""),"")</f>
        <v/>
      </c>
      <c r="EF597" s="14" t="str">
        <f t="shared" ref="EF597:EF660" ca="1" si="11513">IF($H597,AG597,"")</f>
        <v/>
      </c>
      <c r="EG597" s="14" t="str">
        <f t="shared" ref="EG597:EG660" ca="1" si="11514">IF($H597,AJ597,"")</f>
        <v/>
      </c>
      <c r="EM597" s="14" t="b">
        <f t="shared" ref="EM597:EM660" ca="1" si="11515">OR(EC597&lt;&gt;"",DF597&lt;&gt;"")</f>
        <v>0</v>
      </c>
      <c r="EN597" s="14" t="str">
        <f t="shared" ref="EN597:EN660" ca="1" si="11516">IF(EM597,C597,"")</f>
        <v/>
      </c>
      <c r="EO597" s="14" t="str">
        <f t="shared" ref="EO597:EO660" ca="1" si="11517">IF(EM597,F597,"")</f>
        <v/>
      </c>
      <c r="EP597" s="14" t="str">
        <f t="shared" ref="EP597:EP660" ca="1" si="11518">EC597</f>
        <v/>
      </c>
      <c r="EQ597" s="14" t="str">
        <f t="shared" ref="EQ597:EQ660" ca="1" si="11519">DF597</f>
        <v/>
      </c>
    </row>
    <row r="598" spans="2:147" s="14" customFormat="1">
      <c r="B598" s="14" t="str">
        <f t="shared" ca="1" si="11445"/>
        <v/>
      </c>
      <c r="C598" s="14">
        <f t="shared" ca="1" si="11446"/>
        <v>563</v>
      </c>
      <c r="D598" s="14">
        <f t="shared" si="11447"/>
        <v>596</v>
      </c>
      <c r="E598" s="14" t="str">
        <f t="shared" ca="1" si="11448"/>
        <v/>
      </c>
      <c r="F598" s="14" t="str">
        <f t="shared" ca="1" si="11449"/>
        <v/>
      </c>
      <c r="G598" s="14" t="str">
        <f t="shared" ca="1" si="11450"/>
        <v/>
      </c>
      <c r="H598" s="14" t="b">
        <f t="shared" ca="1" si="11451"/>
        <v>0</v>
      </c>
      <c r="I598" s="14" t="str">
        <f ca="1">IF($H598,ADDRESS(3,(D598+1)*2-1,4,,"["&amp;wew!$G$7&amp;"]"&amp;_sheetname_labels)&amp;":"&amp;ADDRESS(2+ster!$B$20,(D598+1)*2-1,4),"")</f>
        <v/>
      </c>
      <c r="J598" s="14" t="str">
        <f t="array" aca="1" ref="J598" ca="1">IF(H598,MAX(0,MAX(IF(INDIRECT(I598)&lt;&gt;"",ROW(INDIRECT(I598)),""))-2),"")</f>
        <v/>
      </c>
      <c r="K598" s="14" t="str">
        <f ca="1">IF($H598,IF($J598&gt;0,ADDRESS(3,(D598+1)*2-1,4,,"["&amp;wew!$G$7&amp;"]"&amp;_sheetname_labels)&amp;":"&amp;ADDRESS(2+J598,(D598+1)*2-1,4),""),"")</f>
        <v/>
      </c>
      <c r="L598" s="14" t="str">
        <f ca="1">IF($H598,IF($J598&gt;0,ADDRESS(3,(D598+1)*2,4,,"["&amp;wew!$G$7&amp;"]"&amp;_sheetname_labels)&amp;":"&amp;ADDRESS(2+J598,(D598+1)*2,4),""),"")</f>
        <v/>
      </c>
      <c r="M598" s="14" t="str">
        <f t="shared" ca="1" si="11452"/>
        <v/>
      </c>
      <c r="N598" s="14" t="str">
        <f t="shared" ca="1" si="11453"/>
        <v/>
      </c>
      <c r="O598" s="14" t="str">
        <f t="shared" ca="1" si="11454"/>
        <v/>
      </c>
      <c r="P598" s="14" t="str">
        <f t="shared" ca="1" si="11455"/>
        <v/>
      </c>
      <c r="Q598" s="14" t="str">
        <f ca="1">IF($BP598,ADDRESS(3,D598+1,4,,"["&amp;wew!$G$7&amp;"]"&amp;_sheetname_dataframe)&amp;":"&amp;ADDRESS(2+ster!$C$14,D598+1,4),"")</f>
        <v/>
      </c>
      <c r="R598" s="14" t="str">
        <f ca="1">IF($BP598,IF(MID(_xll.FORMULATEXT(INDEX(INDIRECT(Q598),1)),1,1)="=", _xll.FORMULATEXT(INDEX(INDIRECT(Q598),1),2,TRUE),""),"")</f>
        <v/>
      </c>
      <c r="S598" s="14" t="str">
        <f t="array" aca="1" ref="S598" ca="1">IF(H598,SUM(IF((IFERROR(INDIRECT(Q598)&lt;&gt;"",FALSE))*(INDIRECT(ster!$D$14)&lt;&gt;""),1,0)),"")</f>
        <v/>
      </c>
      <c r="T598" s="14" t="str">
        <f t="array" aca="1" ref="T598" ca="1">IF(H598,IF(M598&gt;0,SUM(IFERROR(1*(MATCH(INDIRECT(Q598),INDIRECT(K598),0)&gt;0),0)*(INDIRECT(ster!$D$14)&lt;&gt;"")*NOT(ISNUMBER(INDIRECT(Q598)))),0),"")</f>
        <v/>
      </c>
      <c r="U598" s="14" t="str">
        <f t="array" aca="1" ref="U598" ca="1">IF(H598,SUM((IFERROR(INDIRECT(Q598)="",FALSE))*(INDIRECT(ster!$D$14)&lt;&gt;"")),"")</f>
        <v/>
      </c>
      <c r="V598" s="14" t="str">
        <f t="array" aca="1" ref="V598" ca="1">IF(H598,SUM((IFERROR(INDIRECT(Q598)="#ąś",TRUE))*(INDIRECT(ster!$D$14)&lt;&gt;"")),"")</f>
        <v/>
      </c>
      <c r="W598" s="14" t="str">
        <f t="array" aca="1" ref="W598" ca="1">IF(H598,SUM(ISNUMBER(INDIRECT(Q598))*(INDIRECT(ster!$D$14)&lt;&gt;"")),"")</f>
        <v/>
      </c>
      <c r="X598" s="14" t="str">
        <f t="array" aca="1" ref="X598" ca="1">IF(AND(H598,W598&gt;0),IF(wew!$B$3,MIN(IF((INDIRECT(ster!$D$14)&lt;&gt;"")*IFERROR(INDIRECT($Q598)&lt;&gt;"",FALSE),IFERROR(INDIRECT($Q598),"X"),"X")),"&lt;włącz podświetlanie wartości&gt;"),"—")</f>
        <v>—</v>
      </c>
      <c r="Y598" s="14" t="str">
        <f t="array" aca="1" ref="Y598" ca="1">IF(AND(H598,W598&gt;0),IF(wew!$B$3,MAX(IF((INDIRECT(ster!$D$14)&lt;&gt;"")*IFERROR(INDIRECT($Q598)&lt;&gt;"",FALSE),IFERROR(INDIRECT($Q598),"X"),"X")),"&lt;włącz podświetlanie wartości&gt;"),"—")</f>
        <v>—</v>
      </c>
      <c r="Z598" s="14" t="str">
        <f t="shared" ca="1" si="11456"/>
        <v/>
      </c>
      <c r="AA598" s="12" t="str">
        <f t="shared" ca="1" si="11457"/>
        <v/>
      </c>
      <c r="AB598" s="17" t="str">
        <f t="array" aca="1" ref="AB598" ca="1">IF(H598,IF(W598&gt;0,SUM((INDIRECT(ster!$D$14)&lt;&gt;"")*IFERROR((INDIRECT(Q598)&lt;&gt;"")*(INDIRECT(Q598)=INT(INDIRECT(Q598))),0)),0),"")</f>
        <v/>
      </c>
      <c r="AC598" s="17" t="str">
        <f t="array" aca="1" ref="AC598" ca="1">IF(H598,W598-AB598,"")</f>
        <v/>
      </c>
      <c r="AD598" s="17" t="str">
        <f t="shared" ca="1" si="11458"/>
        <v/>
      </c>
      <c r="AE598" s="17" t="b">
        <f t="shared" ca="1" si="11459"/>
        <v>0</v>
      </c>
      <c r="AF598" s="17" t="str">
        <f ca="1">IF(AE598,IF($H598,ADDRESS(3,D598+2,4,,"["&amp;wew!$G$7&amp;"]"&amp;_sheetname_dataframe)&amp;":"&amp;ADDRESS(2+ster!$C$14,D598+2,4),""),"")</f>
        <v/>
      </c>
      <c r="AG598" s="17" t="str">
        <f t="shared" ca="1" si="11460"/>
        <v/>
      </c>
      <c r="AH598" s="17" t="b">
        <f t="shared" ca="1" si="11461"/>
        <v>0</v>
      </c>
      <c r="AI598" s="17" t="str">
        <f ca="1">IF(AH598,IF($H598,ADDRESS(3,D598+3,4,,"["&amp;wew!$G$7&amp;"]"&amp;_sheetname_dataframe)&amp;":"&amp;ADDRESS(2+ster!$C$14,D598+3,4),""),"")</f>
        <v/>
      </c>
      <c r="AJ598" s="17" t="str">
        <f t="shared" ca="1" si="11462"/>
        <v/>
      </c>
      <c r="AK598" s="17" t="str">
        <f t="shared" ca="1" si="11463"/>
        <v/>
      </c>
      <c r="AL598" s="17" t="str">
        <f t="shared" ca="1" si="11464"/>
        <v/>
      </c>
      <c r="AM598" s="17" t="str">
        <f t="shared" ca="1" si="11465"/>
        <v/>
      </c>
      <c r="AN598" s="17">
        <f t="shared" ca="1" si="11466"/>
        <v>2</v>
      </c>
      <c r="AO598" s="24" t="str">
        <f t="shared" ca="1" si="11467"/>
        <v/>
      </c>
      <c r="AP598" s="24" t="str">
        <f t="shared" ca="1" si="11468"/>
        <v/>
      </c>
      <c r="AQ598" s="17" t="str">
        <f t="shared" ca="1" si="11469"/>
        <v/>
      </c>
      <c r="AR598" s="17" t="str">
        <f t="shared" ca="1" si="11470"/>
        <v/>
      </c>
      <c r="AS598" s="17" t="str">
        <f t="shared" ca="1" si="11471"/>
        <v/>
      </c>
      <c r="AT598" s="17" t="str">
        <f t="shared" ca="1" si="11472"/>
        <v/>
      </c>
      <c r="AU598" s="17" t="str">
        <f t="shared" ca="1" si="11473"/>
        <v/>
      </c>
      <c r="AV598" s="17" t="str">
        <f t="shared" ca="1" si="11474"/>
        <v/>
      </c>
      <c r="AW598" s="17" t="str">
        <f t="shared" ca="1" si="11475"/>
        <v/>
      </c>
      <c r="AX598" s="14" t="str">
        <f t="array" aca="1" ref="AX598" ca="1">IF(H598,N598&gt;0,"")</f>
        <v/>
      </c>
      <c r="AY598" s="17" t="str">
        <f t="shared" ca="1" si="11476"/>
        <v/>
      </c>
      <c r="AZ598" s="17" t="str">
        <f t="array" aca="1" ref="AZ598" ca="1">IF(AY598&lt;&gt;"",SUM(1*ISERROR(MATCH(INDIRECT(AY598),INDIRECT(K598),0)))=0,"")</f>
        <v/>
      </c>
      <c r="BA598" s="17" t="b">
        <f t="shared" ca="1" si="11477"/>
        <v>0</v>
      </c>
      <c r="BB598" s="17" t="b">
        <v>0</v>
      </c>
      <c r="BC598" s="17" t="str">
        <f t="shared" ca="1" si="11478"/>
        <v/>
      </c>
      <c r="BD598" s="17" t="str">
        <f t="shared" ca="1" si="11479"/>
        <v/>
      </c>
      <c r="BE598" s="17" t="str">
        <f t="shared" ca="1" si="11480"/>
        <v/>
      </c>
      <c r="BF598" s="17" t="str">
        <f t="shared" ca="1" si="11481"/>
        <v/>
      </c>
      <c r="BG598" s="17" t="str">
        <f t="shared" ca="1" si="11482"/>
        <v/>
      </c>
      <c r="BH598" s="17" t="str">
        <f t="shared" ca="1" si="11483"/>
        <v/>
      </c>
      <c r="BI598" s="17" t="str">
        <f t="shared" ca="1" si="11484"/>
        <v/>
      </c>
      <c r="BJ598" s="17" t="b">
        <f t="shared" ca="1" si="11485"/>
        <v>0</v>
      </c>
      <c r="BK598" s="17" t="str">
        <f t="shared" ca="1" si="11486"/>
        <v/>
      </c>
      <c r="BL598" s="17" t="str">
        <f t="shared" ca="1" si="11487"/>
        <v/>
      </c>
      <c r="BM598" s="17" t="str">
        <f t="shared" ca="1" si="11488"/>
        <v/>
      </c>
      <c r="BN598" s="17" t="str">
        <f t="shared" ca="1" si="11489"/>
        <v/>
      </c>
      <c r="BO598" s="17" t="str">
        <f t="shared" ca="1" si="11490"/>
        <v/>
      </c>
      <c r="BP598" s="14" t="b">
        <f t="shared" ca="1" si="11491"/>
        <v>0</v>
      </c>
      <c r="BQ598" s="35"/>
      <c r="BX598" s="16"/>
      <c r="BY598" s="16"/>
      <c r="BZ598" s="16"/>
      <c r="CA598" s="16"/>
      <c r="CB598" s="16"/>
      <c r="CC598" s="16"/>
      <c r="CD598" s="16"/>
      <c r="CE598" s="16"/>
      <c r="CF598" s="16"/>
      <c r="CN598" s="14">
        <f ca="1">IF(H598,IFERROR(IsVariableNameLegal(O598),0),0)</f>
        <v>0</v>
      </c>
      <c r="CO598" s="14" t="str">
        <f t="array" aca="1" ref="CO598" ca="1">IF(H598,IF(COUNTIF(INDIRECT(wew!$C$13),O598)&gt;1,TRIM(SUBSTITUTE(_xll.MCONCAT(IF((INDIRECT(wew!$C$13)=O598)*(COLUMN(INDIRECT(wew!$C$13))&lt;&gt;D598+1),-1+COLUMN(INDIRECT(wew!$C$13)),"")," "),"  "," ")),""),"")</f>
        <v/>
      </c>
      <c r="CP598" s="14" t="str">
        <f t="array" aca="1" ref="CP598" ca="1">IF(P598&lt;&gt;"",IF(LEN(P598)&gt;150,1,""),"")</f>
        <v/>
      </c>
      <c r="CQ598" s="14" t="str">
        <f t="array" aca="1" ref="CQ598" ca="1">IF(AND(H598,NOT(ster!$J$3)),IF(COUNTIF(INDIRECT(wew!$C$15),P598)&gt;1,TRIM(SUBSTITUTE(_xll.MCONCAT(IF((INDIRECT(wew!$C$15)=P598)*(COLUMN(INDIRECT(wew!$C$15))&lt;&gt;D598+1),-1+COLUMN(INDIRECT(wew!$C$15)),"")," "),"  "," ")),""),"")</f>
        <v/>
      </c>
      <c r="CR598" s="14" t="str">
        <f t="array" aca="1" ref="CR598" ca="1">IF(H598,IF(AND(W598&gt;0,AO598&lt;&gt;""),TRIM(SUBSTITUTE(_xll.MCONCAT(IFERROR(IF(ISNUMBER(INDIRECT(Q598)),IF((INDIRECT(ster!$D$14)&lt;&gt;"")*(INDIRECT(Q598)&lt;AO598),INDIRECT(ster!$D$14) &amp; ": " &amp;  SUBSTITUTE(IF( AV598,IFERROR(TEXT(INDIRECT(Q598),"rrrr-mm-dd") &amp;" (" &amp; INDIRECT(Q598) &amp;")",INDIRECT(Q598)),INDIRECT(Q598))," "," "),""),""),"")," "),"  "," ")),""),"")</f>
        <v/>
      </c>
      <c r="CS598" s="14" t="str">
        <f t="array" aca="1" ref="CS598" ca="1">IF(H598,IF(AND(W598&gt;0,AP598&lt;&gt;""),TRIM(SUBSTITUTE(_xll.MCONCAT(IFERROR(IF(ISNUMBER(INDIRECT(Q598)),IF((INDIRECT(ster!$D$14)&lt;&gt;"")*(INDIRECT(Q598)&gt;AP598),INDIRECT(ster!$D$14) &amp; ": " &amp;  SUBSTITUTE(IF( AV598,IFERROR(TEXT(INDIRECT(Q598),"rrrr-mm-dd")&amp;" (" &amp; INDIRECT(Q598) &amp;")",INDIRECT(Q598)),INDIRECT(Q598))," "," "),""),""),"")," "),"  "," ")),""),"")</f>
        <v/>
      </c>
      <c r="CT598" s="14" t="str">
        <f t="array" aca="1" ref="CT598" ca="1">IF(H598,IF(AND(N598&gt;0,AR598),TRIM(SUBSTITUTE(_xll.MCONCAT(IFERROR(IF(ISNUMBER(INDIRECT(Q598)),IF((INDIRECT(ster!$D$14)&lt;&gt;"")*(IFERROR(0*(MATCH(INDIRECT(Q598),INDIRECT(K598),0)&gt;0),1)),INDIRECT(ster!$D$14) &amp; ": " &amp;  SUBSTITUTE(IF( AV598,IFERROR(TEXT(INDIRECT(Q598),"rrrr-mm-dd")&amp;" (" &amp; INDIRECT(Q598) &amp;")",INDIRECT(Q598)),INDIRECT(Q598))," "," "),""),""),"")," "),"  "," ")),""),"")</f>
        <v/>
      </c>
      <c r="CU598" s="14" t="str">
        <f t="array" aca="1" ref="CU598" ca="1">IF(H598,IF(AND(V598&gt;0),TRIM(SUBSTITUTE(_xll.MCONCAT(IF((INDIRECT(ster!$D$14)&lt;&gt;"")*(IFERROR(0*(INDIRECT(Q598)&lt;&gt;""),1)),INDIRECT(ster!$D$14),"")," "),"  "," ")),""),"")</f>
        <v/>
      </c>
      <c r="CV598" s="14" t="str">
        <f t="array" aca="1" ref="CV598" ca="1">IF(H598,IF(AS598,
TRIM(SUBSTITUTE(_xll.MCONCAT(IF(
   (INDIRECT(ster!$D$14)&lt;&gt;"")*
   ((INDIRECT(Q598)="")+
      NOT(ISNUMBER(INDIRECT(Q598)))*
      NOT(ISERROR(MATCH(INDIRECT(Q598),INDIRECT(K598),0)))
    ),
      INDIRECT(ster!$D$14),
   "")," "),"  "," ")),
""),"")</f>
        <v/>
      </c>
      <c r="CW598" s="14" t="str">
        <f t="array" aca="1" ref="CW598" ca="1">IF(H598,IF(AND(AQ598),TRIM(SUBSTITUTE(_xll.MCONCAT(IFERROR(IF(ISNUMBER(INDIRECT(Q598)),IF((INDIRECT(ster!$D$14)&lt;&gt;"")*(INDIRECT(Q598)&lt;&gt;INT(INDIRECT(Q598))),INDIRECT(ster!$D$14) &amp; ": " &amp; INDIRECT(Q598),""),""),"")," "),"  "," ")),""),"")</f>
        <v/>
      </c>
      <c r="CX598" s="14" t="str">
        <f t="array" aca="1" ref="CX598" ca="1">IF(H598,IF(OR(AU598,AV598),TRIM(SUBSTITUTE(_xll.MCONCAT(IF((INDIRECT(ster!$D$14)&lt;&gt;"")*NOT(ISNUMBER(INDIRECT(Q598))),IF(ISERROR(MATCH(INDIRECT(Q598),INDIRECT(K598),0)),IFERROR(IF(INDIRECT(Q598)&lt;&gt;"",INDIRECT(ster!$D$14) &amp; ": " &amp; SUBSTITUTE(INDIRECT(Q598)," "," "),""),""),""),"")," "),"  "," ")),""),"")</f>
        <v/>
      </c>
      <c r="CY598" s="14" t="str">
        <f t="array" aca="1" ref="CY598" ca="1">IF(H598,IF(AE598,TRIM(SUBSTITUTE(_xll.MCONCAT(IF((INDIRECT(ster!$D$14)&lt;&gt;"")*IFERROR(NOT(INDIRECT(AF598)),FALSE),IF(ISERROR(MATCH(INDIRECT(Q598),INDIRECT(K598),0)),IFERROR(IF(INDIRECT(Q598)&lt;&gt;"",INDIRECT(ster!$D$14)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CZ598" s="14" t="str">
        <f t="array" aca="1" ref="CZ598" ca="1">IF(H598,IF(AH598,TRIM(SUBSTITUTE(_xll.MCONCAT(IF((INDIRECT(ster!$D$14)&lt;&gt;"")*IFERROR(NOT(INDIRECT(AI598)),FALSE),IF(ISERROR(MATCH(INDIRECT(Q598),INDIRECT(K598),0)),IFERROR(IF(INDIRECT(Q598)&lt;&gt;"",INDIRECT(ster!$D$14)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DC598" s="14" t="str">
        <f ca="1">SUBSTITUTE(SUBSTITUTE(SUBSTITUTE(SUBSTITUTE(_xll.MCONCAT(DG598:DS598,"■"),"■■","■"),"■■","■"),"■■","■"),"■■","■")</f>
        <v>■</v>
      </c>
      <c r="DD598" s="14" t="str">
        <f t="shared" ca="1" si="11492"/>
        <v/>
      </c>
      <c r="DE598" s="14" t="str">
        <f t="shared" ca="1" si="11493"/>
        <v/>
      </c>
      <c r="DF598" s="14" t="str">
        <f t="shared" ca="1" si="11494"/>
        <v/>
      </c>
      <c r="DG598" s="14" t="str">
        <f t="shared" ca="1" si="11495"/>
        <v/>
      </c>
      <c r="DH598" s="14" t="str">
        <f t="shared" ca="1" si="11496"/>
        <v/>
      </c>
      <c r="DI598" s="14" t="str">
        <f t="shared" ca="1" si="11497"/>
        <v/>
      </c>
      <c r="DJ598" s="14" t="str">
        <f t="shared" ca="1" si="11498"/>
        <v/>
      </c>
      <c r="DK598" s="14" t="str">
        <f t="shared" ca="1" si="11499"/>
        <v/>
      </c>
      <c r="DL598" s="14" t="str">
        <f t="shared" ca="1" si="11500"/>
        <v/>
      </c>
      <c r="DM598" s="14" t="str">
        <f t="shared" ca="1" si="11501"/>
        <v/>
      </c>
      <c r="DN598" s="14" t="str">
        <f t="array" aca="1" ref="DN598" ca="1">IF(CU598&lt;&gt;"","There are errors in the entered values in the following cases: " &amp;SUBSTITUTE(CU598," ",", "),"")</f>
        <v/>
      </c>
      <c r="DO598" s="14" t="str">
        <f t="shared" ca="1" si="11502"/>
        <v/>
      </c>
      <c r="DP598" s="14" t="str">
        <f t="shared" ca="1" si="11503"/>
        <v/>
      </c>
      <c r="DQ598" s="14" t="str">
        <f t="shared" ca="1" si="11504"/>
        <v/>
      </c>
      <c r="DR598" s="14" t="str">
        <f t="shared" ca="1" si="11505"/>
        <v/>
      </c>
      <c r="DS598" s="14" t="str">
        <f t="shared" ca="1" si="11506"/>
        <v/>
      </c>
      <c r="DZ598" s="14" t="b">
        <f t="shared" ca="1" si="11507"/>
        <v>0</v>
      </c>
      <c r="EA598" s="14" t="str">
        <f t="shared" ca="1" si="11508"/>
        <v/>
      </c>
      <c r="EB598" s="14" t="str">
        <f t="shared" ca="1" si="11509"/>
        <v/>
      </c>
      <c r="EC598" s="14" t="str">
        <f t="shared" ca="1" si="11510"/>
        <v/>
      </c>
      <c r="ED598" s="14" t="str">
        <f t="shared" ca="1" si="11511"/>
        <v/>
      </c>
      <c r="EE598" s="14" t="str">
        <f t="shared" ca="1" si="11512"/>
        <v/>
      </c>
      <c r="EF598" s="14" t="str">
        <f t="shared" ca="1" si="11513"/>
        <v/>
      </c>
      <c r="EG598" s="14" t="str">
        <f t="shared" ca="1" si="11514"/>
        <v/>
      </c>
      <c r="EM598" s="14" t="b">
        <f t="shared" ca="1" si="11515"/>
        <v>0</v>
      </c>
      <c r="EN598" s="14" t="str">
        <f t="shared" ca="1" si="11516"/>
        <v/>
      </c>
      <c r="EO598" s="14" t="str">
        <f t="shared" ca="1" si="11517"/>
        <v/>
      </c>
      <c r="EP598" s="14" t="str">
        <f t="shared" ca="1" si="11518"/>
        <v/>
      </c>
      <c r="EQ598" s="14" t="str">
        <f t="shared" ca="1" si="11519"/>
        <v/>
      </c>
    </row>
    <row r="599" spans="2:147" s="14" customFormat="1">
      <c r="B599" s="14" t="str">
        <f t="shared" ca="1" si="11445"/>
        <v/>
      </c>
      <c r="C599" s="14">
        <f t="shared" ca="1" si="11446"/>
        <v>563</v>
      </c>
      <c r="D599" s="14">
        <f t="shared" si="11447"/>
        <v>597</v>
      </c>
      <c r="E599" s="14" t="str">
        <f t="shared" ca="1" si="11448"/>
        <v/>
      </c>
      <c r="F599" s="14" t="str">
        <f t="shared" ca="1" si="11449"/>
        <v/>
      </c>
      <c r="G599" s="14" t="str">
        <f t="shared" ca="1" si="11450"/>
        <v/>
      </c>
      <c r="H599" s="14" t="b">
        <f t="shared" ca="1" si="11451"/>
        <v>0</v>
      </c>
      <c r="I599" s="14" t="str">
        <f ca="1">IF($H599,ADDRESS(3,(D599+1)*2-1,4,,"["&amp;wew!$G$7&amp;"]"&amp;_sheetname_labels)&amp;":"&amp;ADDRESS(2+ster!$B$20,(D599+1)*2-1,4),"")</f>
        <v/>
      </c>
      <c r="J599" s="14" t="str">
        <f t="array" aca="1" ref="J599" ca="1">IF(H599,MAX(0,MAX(IF(INDIRECT(I599)&lt;&gt;"",ROW(INDIRECT(I599)),""))-2),"")</f>
        <v/>
      </c>
      <c r="K599" s="14" t="str">
        <f ca="1">IF($H599,IF($J599&gt;0,ADDRESS(3,(D599+1)*2-1,4,,"["&amp;wew!$G$7&amp;"]"&amp;_sheetname_labels)&amp;":"&amp;ADDRESS(2+J599,(D599+1)*2-1,4),""),"")</f>
        <v/>
      </c>
      <c r="L599" s="14" t="str">
        <f ca="1">IF($H599,IF($J599&gt;0,ADDRESS(3,(D599+1)*2,4,,"["&amp;wew!$G$7&amp;"]"&amp;_sheetname_labels)&amp;":"&amp;ADDRESS(2+J599,(D599+1)*2,4),""),"")</f>
        <v/>
      </c>
      <c r="M599" s="14" t="str">
        <f t="shared" ca="1" si="11452"/>
        <v/>
      </c>
      <c r="N599" s="14" t="str">
        <f t="shared" ca="1" si="11453"/>
        <v/>
      </c>
      <c r="O599" s="14" t="str">
        <f t="shared" ca="1" si="11454"/>
        <v/>
      </c>
      <c r="P599" s="14" t="str">
        <f t="shared" ca="1" si="11455"/>
        <v/>
      </c>
      <c r="Q599" s="14" t="str">
        <f ca="1">IF($BP599,ADDRESS(3,D599+1,4,,"["&amp;wew!$G$7&amp;"]"&amp;_sheetname_dataframe)&amp;":"&amp;ADDRESS(2+ster!$C$14,D599+1,4),"")</f>
        <v/>
      </c>
      <c r="R599" s="14" t="str">
        <f ca="1">IF($BP599,IF(MID(_xll.FORMULATEXT(INDEX(INDIRECT(Q599),1)),1,1)="=", _xll.FORMULATEXT(INDEX(INDIRECT(Q599),1),2,TRUE),""),"")</f>
        <v/>
      </c>
      <c r="S599" s="14" t="str">
        <f t="array" aca="1" ref="S599" ca="1">IF(H599,SUM(IF((IFERROR(INDIRECT(Q599)&lt;&gt;"",FALSE))*(INDIRECT(ster!$D$14)&lt;&gt;""),1,0)),"")</f>
        <v/>
      </c>
      <c r="T599" s="14" t="str">
        <f t="array" aca="1" ref="T599" ca="1">IF(H599,IF(M599&gt;0,SUM(IFERROR(1*(MATCH(INDIRECT(Q599),INDIRECT(K599),0)&gt;0),0)*(INDIRECT(ster!$D$14)&lt;&gt;"")*NOT(ISNUMBER(INDIRECT(Q599)))),0),"")</f>
        <v/>
      </c>
      <c r="U599" s="14" t="str">
        <f t="array" aca="1" ref="U599" ca="1">IF(H599,SUM((IFERROR(INDIRECT(Q599)="",FALSE))*(INDIRECT(ster!$D$14)&lt;&gt;"")),"")</f>
        <v/>
      </c>
      <c r="V599" s="14" t="str">
        <f t="array" aca="1" ref="V599" ca="1">IF(H599,SUM((IFERROR(INDIRECT(Q599)="#ąś",TRUE))*(INDIRECT(ster!$D$14)&lt;&gt;"")),"")</f>
        <v/>
      </c>
      <c r="W599" s="14" t="str">
        <f t="array" aca="1" ref="W599" ca="1">IF(H599,SUM(ISNUMBER(INDIRECT(Q599))*(INDIRECT(ster!$D$14)&lt;&gt;"")),"")</f>
        <v/>
      </c>
      <c r="X599" s="14" t="str">
        <f t="array" aca="1" ref="X599" ca="1">IF(AND(H599,W599&gt;0),IF(wew!$B$3,MIN(IF((INDIRECT(ster!$D$14)&lt;&gt;"")*IFERROR(INDIRECT($Q599)&lt;&gt;"",FALSE),IFERROR(INDIRECT($Q599),"X"),"X")),"&lt;włącz podświetlanie wartości&gt;"),"—")</f>
        <v>—</v>
      </c>
      <c r="Y599" s="14" t="str">
        <f t="array" aca="1" ref="Y599" ca="1">IF(AND(H599,W599&gt;0),IF(wew!$B$3,MAX(IF((INDIRECT(ster!$D$14)&lt;&gt;"")*IFERROR(INDIRECT($Q599)&lt;&gt;"",FALSE),IFERROR(INDIRECT($Q599),"X"),"X")),"&lt;włącz podświetlanie wartości&gt;"),"—")</f>
        <v>—</v>
      </c>
      <c r="Z599" s="14" t="str">
        <f t="shared" ca="1" si="11456"/>
        <v/>
      </c>
      <c r="AA599" s="12" t="str">
        <f t="shared" ca="1" si="11457"/>
        <v/>
      </c>
      <c r="AB599" s="17" t="str">
        <f t="array" aca="1" ref="AB599" ca="1">IF(H599,IF(W599&gt;0,SUM((INDIRECT(ster!$D$14)&lt;&gt;"")*IFERROR((INDIRECT(Q599)&lt;&gt;"")*(INDIRECT(Q599)=INT(INDIRECT(Q599))),0)),0),"")</f>
        <v/>
      </c>
      <c r="AC599" s="17" t="str">
        <f t="array" aca="1" ref="AC599" ca="1">IF(H599,W599-AB599,"")</f>
        <v/>
      </c>
      <c r="AD599" s="17" t="str">
        <f t="shared" ca="1" si="11458"/>
        <v/>
      </c>
      <c r="AE599" s="17" t="b">
        <f t="shared" ca="1" si="11459"/>
        <v>0</v>
      </c>
      <c r="AF599" s="17" t="str">
        <f ca="1">IF(AE599,IF($H599,ADDRESS(3,D599+2,4,,"["&amp;wew!$G$7&amp;"]"&amp;_sheetname_dataframe)&amp;":"&amp;ADDRESS(2+ster!$C$14,D599+2,4),""),"")</f>
        <v/>
      </c>
      <c r="AG599" s="17" t="str">
        <f t="shared" ca="1" si="11460"/>
        <v/>
      </c>
      <c r="AH599" s="17" t="b">
        <f t="shared" ca="1" si="11461"/>
        <v>0</v>
      </c>
      <c r="AI599" s="17" t="str">
        <f ca="1">IF(AH599,IF($H599,ADDRESS(3,D599+3,4,,"["&amp;wew!$G$7&amp;"]"&amp;_sheetname_dataframe)&amp;":"&amp;ADDRESS(2+ster!$C$14,D599+3,4),""),"")</f>
        <v/>
      </c>
      <c r="AJ599" s="17" t="str">
        <f t="shared" ca="1" si="11462"/>
        <v/>
      </c>
      <c r="AK599" s="17" t="str">
        <f t="shared" ca="1" si="11463"/>
        <v/>
      </c>
      <c r="AL599" s="17" t="str">
        <f t="shared" ca="1" si="11464"/>
        <v/>
      </c>
      <c r="AM599" s="17" t="str">
        <f t="shared" ca="1" si="11465"/>
        <v/>
      </c>
      <c r="AN599" s="17">
        <f t="shared" ca="1" si="11466"/>
        <v>2</v>
      </c>
      <c r="AO599" s="24" t="str">
        <f t="shared" ca="1" si="11467"/>
        <v/>
      </c>
      <c r="AP599" s="24" t="str">
        <f t="shared" ca="1" si="11468"/>
        <v/>
      </c>
      <c r="AQ599" s="17" t="str">
        <f t="shared" ca="1" si="11469"/>
        <v/>
      </c>
      <c r="AR599" s="17" t="str">
        <f t="shared" ca="1" si="11470"/>
        <v/>
      </c>
      <c r="AS599" s="17" t="str">
        <f t="shared" ca="1" si="11471"/>
        <v/>
      </c>
      <c r="AT599" s="17" t="str">
        <f t="shared" ca="1" si="11472"/>
        <v/>
      </c>
      <c r="AU599" s="17" t="str">
        <f t="shared" ca="1" si="11473"/>
        <v/>
      </c>
      <c r="AV599" s="17" t="str">
        <f t="shared" ca="1" si="11474"/>
        <v/>
      </c>
      <c r="AW599" s="17" t="str">
        <f t="shared" ca="1" si="11475"/>
        <v/>
      </c>
      <c r="AX599" s="14" t="str">
        <f t="array" aca="1" ref="AX599" ca="1">IF(H599,N599&gt;0,"")</f>
        <v/>
      </c>
      <c r="AY599" s="17" t="str">
        <f t="shared" ca="1" si="11476"/>
        <v/>
      </c>
      <c r="AZ599" s="17" t="str">
        <f t="array" aca="1" ref="AZ599" ca="1">IF(AY599&lt;&gt;"",SUM(1*ISERROR(MATCH(INDIRECT(AY599),INDIRECT(K599),0)))=0,"")</f>
        <v/>
      </c>
      <c r="BA599" s="17" t="b">
        <f t="shared" ca="1" si="11477"/>
        <v>0</v>
      </c>
      <c r="BB599" s="17" t="b">
        <v>0</v>
      </c>
      <c r="BC599" s="17" t="str">
        <f t="shared" ca="1" si="11478"/>
        <v/>
      </c>
      <c r="BD599" s="17" t="str">
        <f t="shared" ca="1" si="11479"/>
        <v/>
      </c>
      <c r="BE599" s="17" t="str">
        <f t="shared" ca="1" si="11480"/>
        <v/>
      </c>
      <c r="BF599" s="17" t="str">
        <f t="shared" ca="1" si="11481"/>
        <v/>
      </c>
      <c r="BG599" s="17" t="str">
        <f t="shared" ca="1" si="11482"/>
        <v/>
      </c>
      <c r="BH599" s="17" t="str">
        <f t="shared" ca="1" si="11483"/>
        <v/>
      </c>
      <c r="BI599" s="17" t="str">
        <f t="shared" ca="1" si="11484"/>
        <v/>
      </c>
      <c r="BJ599" s="17" t="b">
        <f t="shared" ca="1" si="11485"/>
        <v>0</v>
      </c>
      <c r="BK599" s="17" t="str">
        <f t="shared" ca="1" si="11486"/>
        <v/>
      </c>
      <c r="BL599" s="17" t="str">
        <f t="shared" ca="1" si="11487"/>
        <v/>
      </c>
      <c r="BM599" s="17" t="str">
        <f t="shared" ca="1" si="11488"/>
        <v/>
      </c>
      <c r="BN599" s="17" t="str">
        <f t="shared" ca="1" si="11489"/>
        <v/>
      </c>
      <c r="BO599" s="17" t="str">
        <f t="shared" ca="1" si="11490"/>
        <v/>
      </c>
      <c r="BP599" s="14" t="b">
        <f t="shared" ca="1" si="11491"/>
        <v>0</v>
      </c>
      <c r="BQ599" s="35"/>
      <c r="BX599" s="16"/>
      <c r="BY599" s="16"/>
      <c r="BZ599" s="16"/>
      <c r="CA599" s="16"/>
      <c r="CB599" s="16"/>
      <c r="CC599" s="16"/>
      <c r="CD599" s="16"/>
      <c r="CE599" s="16"/>
      <c r="CF599" s="16"/>
      <c r="CN599" s="14">
        <f ca="1">IF(H599,IFERROR(IsVariableNameLegal(O599),0),0)</f>
        <v>0</v>
      </c>
      <c r="CO599" s="14" t="str">
        <f t="array" aca="1" ref="CO599" ca="1">IF(H599,IF(COUNTIF(INDIRECT(wew!$C$13),O599)&gt;1,TRIM(SUBSTITUTE(_xll.MCONCAT(IF((INDIRECT(wew!$C$13)=O599)*(COLUMN(INDIRECT(wew!$C$13))&lt;&gt;D599+1),-1+COLUMN(INDIRECT(wew!$C$13)),"")," "),"  "," ")),""),"")</f>
        <v/>
      </c>
      <c r="CP599" s="14" t="str">
        <f t="array" aca="1" ref="CP599" ca="1">IF(P599&lt;&gt;"",IF(LEN(P599)&gt;150,1,""),"")</f>
        <v/>
      </c>
      <c r="CQ599" s="14" t="str">
        <f t="array" aca="1" ref="CQ599" ca="1">IF(AND(H599,NOT(ster!$J$3)),IF(COUNTIF(INDIRECT(wew!$C$15),P599)&gt;1,TRIM(SUBSTITUTE(_xll.MCONCAT(IF((INDIRECT(wew!$C$15)=P599)*(COLUMN(INDIRECT(wew!$C$15))&lt;&gt;D599+1),-1+COLUMN(INDIRECT(wew!$C$15)),"")," "),"  "," ")),""),"")</f>
        <v/>
      </c>
      <c r="CR599" s="14" t="str">
        <f t="array" aca="1" ref="CR599" ca="1">IF(H599,IF(AND(W599&gt;0,AO599&lt;&gt;""),TRIM(SUBSTITUTE(_xll.MCONCAT(IFERROR(IF(ISNUMBER(INDIRECT(Q599)),IF((INDIRECT(ster!$D$14)&lt;&gt;"")*(INDIRECT(Q599)&lt;AO599),INDIRECT(ster!$D$14) &amp; ": " &amp;  SUBSTITUTE(IF( AV599,IFERROR(TEXT(INDIRECT(Q599),"rrrr-mm-dd") &amp;" (" &amp; INDIRECT(Q599) &amp;")",INDIRECT(Q599)),INDIRECT(Q599))," "," "),""),""),"")," "),"  "," ")),""),"")</f>
        <v/>
      </c>
      <c r="CS599" s="14" t="str">
        <f t="array" aca="1" ref="CS599" ca="1">IF(H599,IF(AND(W599&gt;0,AP599&lt;&gt;""),TRIM(SUBSTITUTE(_xll.MCONCAT(IFERROR(IF(ISNUMBER(INDIRECT(Q599)),IF((INDIRECT(ster!$D$14)&lt;&gt;"")*(INDIRECT(Q599)&gt;AP599),INDIRECT(ster!$D$14) &amp; ": " &amp;  SUBSTITUTE(IF( AV599,IFERROR(TEXT(INDIRECT(Q599),"rrrr-mm-dd")&amp;" (" &amp; INDIRECT(Q599) &amp;")",INDIRECT(Q599)),INDIRECT(Q599))," "," "),""),""),"")," "),"  "," ")),""),"")</f>
        <v/>
      </c>
      <c r="CT599" s="14" t="str">
        <f t="array" aca="1" ref="CT599" ca="1">IF(H599,IF(AND(N599&gt;0,AR599),TRIM(SUBSTITUTE(_xll.MCONCAT(IFERROR(IF(ISNUMBER(INDIRECT(Q599)),IF((INDIRECT(ster!$D$14)&lt;&gt;"")*(IFERROR(0*(MATCH(INDIRECT(Q599),INDIRECT(K599),0)&gt;0),1)),INDIRECT(ster!$D$14) &amp; ": " &amp;  SUBSTITUTE(IF( AV599,IFERROR(TEXT(INDIRECT(Q599),"rrrr-mm-dd")&amp;" (" &amp; INDIRECT(Q599) &amp;")",INDIRECT(Q599)),INDIRECT(Q599))," "," "),""),""),"")," "),"  "," ")),""),"")</f>
        <v/>
      </c>
      <c r="CU599" s="14" t="str">
        <f t="array" aca="1" ref="CU599" ca="1">IF(H599,IF(AND(V599&gt;0),TRIM(SUBSTITUTE(_xll.MCONCAT(IF((INDIRECT(ster!$D$14)&lt;&gt;"")*(IFERROR(0*(INDIRECT(Q599)&lt;&gt;""),1)),INDIRECT(ster!$D$14),"")," "),"  "," ")),""),"")</f>
        <v/>
      </c>
      <c r="CV599" s="14" t="str">
        <f t="array" aca="1" ref="CV599" ca="1">IF(H599,IF(AS599,
TRIM(SUBSTITUTE(_xll.MCONCAT(IF(
   (INDIRECT(ster!$D$14)&lt;&gt;"")*
   ((INDIRECT(Q599)="")+
      NOT(ISNUMBER(INDIRECT(Q599)))*
      NOT(ISERROR(MATCH(INDIRECT(Q599),INDIRECT(K599),0)))
    ),
      INDIRECT(ster!$D$14),
   "")," "),"  "," ")),
""),"")</f>
        <v/>
      </c>
      <c r="CW599" s="14" t="str">
        <f t="array" aca="1" ref="CW599" ca="1">IF(H599,IF(AND(AQ599),TRIM(SUBSTITUTE(_xll.MCONCAT(IFERROR(IF(ISNUMBER(INDIRECT(Q599)),IF((INDIRECT(ster!$D$14)&lt;&gt;"")*(INDIRECT(Q599)&lt;&gt;INT(INDIRECT(Q599))),INDIRECT(ster!$D$14) &amp; ": " &amp; INDIRECT(Q599),""),""),"")," "),"  "," ")),""),"")</f>
        <v/>
      </c>
      <c r="CX599" s="14" t="str">
        <f t="array" aca="1" ref="CX599" ca="1">IF(H599,IF(OR(AU599,AV599),TRIM(SUBSTITUTE(_xll.MCONCAT(IF((INDIRECT(ster!$D$14)&lt;&gt;"")*NOT(ISNUMBER(INDIRECT(Q599))),IF(ISERROR(MATCH(INDIRECT(Q599),INDIRECT(K599),0)),IFERROR(IF(INDIRECT(Q599)&lt;&gt;"",INDIRECT(ster!$D$14) &amp; ": " &amp; SUBSTITUTE(INDIRECT(Q599)," "," "),""),""),""),"")," "),"  "," ")),""),"")</f>
        <v/>
      </c>
      <c r="CY599" s="14" t="str">
        <f t="array" aca="1" ref="CY599" ca="1">IF(H599,IF(AE599,TRIM(SUBSTITUTE(_xll.MCONCAT(IF((INDIRECT(ster!$D$14)&lt;&gt;"")*IFERROR(NOT(INDIRECT(AF599)),FALSE),IF(ISERROR(MATCH(INDIRECT(Q599),INDIRECT(K599),0)),IFERROR(IF(INDIRECT(Q599)&lt;&gt;"",INDIRECT(ster!$D$14)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CZ599" s="14" t="str">
        <f t="array" aca="1" ref="CZ599" ca="1">IF(H599,IF(AH599,TRIM(SUBSTITUTE(_xll.MCONCAT(IF((INDIRECT(ster!$D$14)&lt;&gt;"")*IFERROR(NOT(INDIRECT(AI599)),FALSE),IF(ISERROR(MATCH(INDIRECT(Q599),INDIRECT(K599),0)),IFERROR(IF(INDIRECT(Q599)&lt;&gt;"",INDIRECT(ster!$D$14)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DC599" s="14" t="str">
        <f ca="1">SUBSTITUTE(SUBSTITUTE(SUBSTITUTE(SUBSTITUTE(_xll.MCONCAT(DG599:DS599,"■"),"■■","■"),"■■","■"),"■■","■"),"■■","■")</f>
        <v>■</v>
      </c>
      <c r="DD599" s="14" t="str">
        <f t="shared" ca="1" si="11492"/>
        <v/>
      </c>
      <c r="DE599" s="14" t="str">
        <f t="shared" ca="1" si="11493"/>
        <v/>
      </c>
      <c r="DF599" s="14" t="str">
        <f t="shared" ca="1" si="11494"/>
        <v/>
      </c>
      <c r="DG599" s="14" t="str">
        <f t="shared" ca="1" si="11495"/>
        <v/>
      </c>
      <c r="DH599" s="14" t="str">
        <f t="shared" ca="1" si="11496"/>
        <v/>
      </c>
      <c r="DI599" s="14" t="str">
        <f t="shared" ca="1" si="11497"/>
        <v/>
      </c>
      <c r="DJ599" s="14" t="str">
        <f t="shared" ca="1" si="11498"/>
        <v/>
      </c>
      <c r="DK599" s="14" t="str">
        <f t="shared" ca="1" si="11499"/>
        <v/>
      </c>
      <c r="DL599" s="14" t="str">
        <f t="shared" ca="1" si="11500"/>
        <v/>
      </c>
      <c r="DM599" s="14" t="str">
        <f t="shared" ca="1" si="11501"/>
        <v/>
      </c>
      <c r="DN599" s="14" t="str">
        <f t="array" aca="1" ref="DN599" ca="1">IF(CU599&lt;&gt;"","There are errors in the entered values in the following cases: " &amp;SUBSTITUTE(CU599," ",", "),"")</f>
        <v/>
      </c>
      <c r="DO599" s="14" t="str">
        <f t="shared" ca="1" si="11502"/>
        <v/>
      </c>
      <c r="DP599" s="14" t="str">
        <f t="shared" ca="1" si="11503"/>
        <v/>
      </c>
      <c r="DQ599" s="14" t="str">
        <f t="shared" ca="1" si="11504"/>
        <v/>
      </c>
      <c r="DR599" s="14" t="str">
        <f t="shared" ca="1" si="11505"/>
        <v/>
      </c>
      <c r="DS599" s="14" t="str">
        <f t="shared" ca="1" si="11506"/>
        <v/>
      </c>
      <c r="DZ599" s="14" t="b">
        <f t="shared" ca="1" si="11507"/>
        <v>0</v>
      </c>
      <c r="EA599" s="14" t="str">
        <f t="shared" ca="1" si="11508"/>
        <v/>
      </c>
      <c r="EB599" s="14" t="str">
        <f t="shared" ca="1" si="11509"/>
        <v/>
      </c>
      <c r="EC599" s="14" t="str">
        <f t="shared" ca="1" si="11510"/>
        <v/>
      </c>
      <c r="ED599" s="14" t="str">
        <f t="shared" ca="1" si="11511"/>
        <v/>
      </c>
      <c r="EE599" s="14" t="str">
        <f t="shared" ca="1" si="11512"/>
        <v/>
      </c>
      <c r="EF599" s="14" t="str">
        <f t="shared" ca="1" si="11513"/>
        <v/>
      </c>
      <c r="EG599" s="14" t="str">
        <f t="shared" ca="1" si="11514"/>
        <v/>
      </c>
      <c r="EM599" s="14" t="b">
        <f t="shared" ca="1" si="11515"/>
        <v>0</v>
      </c>
      <c r="EN599" s="14" t="str">
        <f t="shared" ca="1" si="11516"/>
        <v/>
      </c>
      <c r="EO599" s="14" t="str">
        <f t="shared" ca="1" si="11517"/>
        <v/>
      </c>
      <c r="EP599" s="14" t="str">
        <f t="shared" ca="1" si="11518"/>
        <v/>
      </c>
      <c r="EQ599" s="14" t="str">
        <f t="shared" ca="1" si="11519"/>
        <v/>
      </c>
    </row>
    <row r="600" spans="2:147" s="14" customFormat="1">
      <c r="B600" s="14" t="str">
        <f t="shared" ca="1" si="11445"/>
        <v/>
      </c>
      <c r="C600" s="14">
        <f t="shared" ca="1" si="11446"/>
        <v>563</v>
      </c>
      <c r="D600" s="14">
        <f t="shared" si="11447"/>
        <v>598</v>
      </c>
      <c r="E600" s="14" t="str">
        <f t="shared" ca="1" si="11448"/>
        <v/>
      </c>
      <c r="F600" s="14" t="str">
        <f t="shared" ca="1" si="11449"/>
        <v/>
      </c>
      <c r="G600" s="14" t="str">
        <f t="shared" ca="1" si="11450"/>
        <v/>
      </c>
      <c r="H600" s="14" t="b">
        <f t="shared" ca="1" si="11451"/>
        <v>0</v>
      </c>
      <c r="I600" s="14" t="str">
        <f ca="1">IF($H600,ADDRESS(3,(D600+1)*2-1,4,,"["&amp;wew!$G$7&amp;"]"&amp;_sheetname_labels)&amp;":"&amp;ADDRESS(2+ster!$B$20,(D600+1)*2-1,4),"")</f>
        <v/>
      </c>
      <c r="J600" s="14" t="str">
        <f t="array" aca="1" ref="J600" ca="1">IF(H600,MAX(0,MAX(IF(INDIRECT(I600)&lt;&gt;"",ROW(INDIRECT(I600)),""))-2),"")</f>
        <v/>
      </c>
      <c r="K600" s="14" t="str">
        <f ca="1">IF($H600,IF($J600&gt;0,ADDRESS(3,(D600+1)*2-1,4,,"["&amp;wew!$G$7&amp;"]"&amp;_sheetname_labels)&amp;":"&amp;ADDRESS(2+J600,(D600+1)*2-1,4),""),"")</f>
        <v/>
      </c>
      <c r="L600" s="14" t="str">
        <f ca="1">IF($H600,IF($J600&gt;0,ADDRESS(3,(D600+1)*2,4,,"["&amp;wew!$G$7&amp;"]"&amp;_sheetname_labels)&amp;":"&amp;ADDRESS(2+J600,(D600+1)*2,4),""),"")</f>
        <v/>
      </c>
      <c r="M600" s="14" t="str">
        <f t="shared" ca="1" si="11452"/>
        <v/>
      </c>
      <c r="N600" s="14" t="str">
        <f t="shared" ca="1" si="11453"/>
        <v/>
      </c>
      <c r="O600" s="14" t="str">
        <f t="shared" ca="1" si="11454"/>
        <v/>
      </c>
      <c r="P600" s="14" t="str">
        <f t="shared" ca="1" si="11455"/>
        <v/>
      </c>
      <c r="Q600" s="14" t="str">
        <f ca="1">IF($BP600,ADDRESS(3,D600+1,4,,"["&amp;wew!$G$7&amp;"]"&amp;_sheetname_dataframe)&amp;":"&amp;ADDRESS(2+ster!$C$14,D600+1,4),"")</f>
        <v/>
      </c>
      <c r="R600" s="14" t="str">
        <f ca="1">IF($BP600,IF(MID(_xll.FORMULATEXT(INDEX(INDIRECT(Q600),1)),1,1)="=", _xll.FORMULATEXT(INDEX(INDIRECT(Q600),1),2,TRUE),""),"")</f>
        <v/>
      </c>
      <c r="S600" s="14" t="str">
        <f t="array" aca="1" ref="S600" ca="1">IF(H600,SUM(IF((IFERROR(INDIRECT(Q600)&lt;&gt;"",FALSE))*(INDIRECT(ster!$D$14)&lt;&gt;""),1,0)),"")</f>
        <v/>
      </c>
      <c r="T600" s="14" t="str">
        <f t="array" aca="1" ref="T600" ca="1">IF(H600,IF(M600&gt;0,SUM(IFERROR(1*(MATCH(INDIRECT(Q600),INDIRECT(K600),0)&gt;0),0)*(INDIRECT(ster!$D$14)&lt;&gt;"")*NOT(ISNUMBER(INDIRECT(Q600)))),0),"")</f>
        <v/>
      </c>
      <c r="U600" s="14" t="str">
        <f t="array" aca="1" ref="U600" ca="1">IF(H600,SUM((IFERROR(INDIRECT(Q600)="",FALSE))*(INDIRECT(ster!$D$14)&lt;&gt;"")),"")</f>
        <v/>
      </c>
      <c r="V600" s="14" t="str">
        <f t="array" aca="1" ref="V600" ca="1">IF(H600,SUM((IFERROR(INDIRECT(Q600)="#ąś",TRUE))*(INDIRECT(ster!$D$14)&lt;&gt;"")),"")</f>
        <v/>
      </c>
      <c r="W600" s="14" t="str">
        <f t="array" aca="1" ref="W600" ca="1">IF(H600,SUM(ISNUMBER(INDIRECT(Q600))*(INDIRECT(ster!$D$14)&lt;&gt;"")),"")</f>
        <v/>
      </c>
      <c r="X600" s="14" t="str">
        <f t="array" aca="1" ref="X600" ca="1">IF(AND(H600,W600&gt;0),IF(wew!$B$3,MIN(IF((INDIRECT(ster!$D$14)&lt;&gt;"")*IFERROR(INDIRECT($Q600)&lt;&gt;"",FALSE),IFERROR(INDIRECT($Q600),"X"),"X")),"&lt;włącz podświetlanie wartości&gt;"),"—")</f>
        <v>—</v>
      </c>
      <c r="Y600" s="14" t="str">
        <f t="array" aca="1" ref="Y600" ca="1">IF(AND(H600,W600&gt;0),IF(wew!$B$3,MAX(IF((INDIRECT(ster!$D$14)&lt;&gt;"")*IFERROR(INDIRECT($Q600)&lt;&gt;"",FALSE),IFERROR(INDIRECT($Q600),"X"),"X")),"&lt;włącz podświetlanie wartości&gt;"),"—")</f>
        <v>—</v>
      </c>
      <c r="Z600" s="14" t="str">
        <f t="shared" ca="1" si="11456"/>
        <v/>
      </c>
      <c r="AA600" s="12" t="str">
        <f t="shared" ca="1" si="11457"/>
        <v/>
      </c>
      <c r="AB600" s="17" t="str">
        <f t="array" aca="1" ref="AB600" ca="1">IF(H600,IF(W600&gt;0,SUM((INDIRECT(ster!$D$14)&lt;&gt;"")*IFERROR((INDIRECT(Q600)&lt;&gt;"")*(INDIRECT(Q600)=INT(INDIRECT(Q600))),0)),0),"")</f>
        <v/>
      </c>
      <c r="AC600" s="17" t="str">
        <f t="array" aca="1" ref="AC600" ca="1">IF(H600,W600-AB600,"")</f>
        <v/>
      </c>
      <c r="AD600" s="17" t="str">
        <f t="shared" ca="1" si="11458"/>
        <v/>
      </c>
      <c r="AE600" s="17" t="b">
        <f t="shared" ca="1" si="11459"/>
        <v>0</v>
      </c>
      <c r="AF600" s="17" t="str">
        <f ca="1">IF(AE600,IF($H600,ADDRESS(3,D600+2,4,,"["&amp;wew!$G$7&amp;"]"&amp;_sheetname_dataframe)&amp;":"&amp;ADDRESS(2+ster!$C$14,D600+2,4),""),"")</f>
        <v/>
      </c>
      <c r="AG600" s="17" t="str">
        <f t="shared" ca="1" si="11460"/>
        <v/>
      </c>
      <c r="AH600" s="17" t="b">
        <f t="shared" ca="1" si="11461"/>
        <v>0</v>
      </c>
      <c r="AI600" s="17" t="str">
        <f ca="1">IF(AH600,IF($H600,ADDRESS(3,D600+3,4,,"["&amp;wew!$G$7&amp;"]"&amp;_sheetname_dataframe)&amp;":"&amp;ADDRESS(2+ster!$C$14,D600+3,4),""),"")</f>
        <v/>
      </c>
      <c r="AJ600" s="17" t="str">
        <f t="shared" ca="1" si="11462"/>
        <v/>
      </c>
      <c r="AK600" s="17" t="str">
        <f t="shared" ca="1" si="11463"/>
        <v/>
      </c>
      <c r="AL600" s="17" t="str">
        <f t="shared" ca="1" si="11464"/>
        <v/>
      </c>
      <c r="AM600" s="17" t="str">
        <f t="shared" ca="1" si="11465"/>
        <v/>
      </c>
      <c r="AN600" s="17">
        <f t="shared" ca="1" si="11466"/>
        <v>2</v>
      </c>
      <c r="AO600" s="24" t="str">
        <f t="shared" ca="1" si="11467"/>
        <v/>
      </c>
      <c r="AP600" s="24" t="str">
        <f t="shared" ca="1" si="11468"/>
        <v/>
      </c>
      <c r="AQ600" s="17" t="str">
        <f t="shared" ca="1" si="11469"/>
        <v/>
      </c>
      <c r="AR600" s="17" t="str">
        <f t="shared" ca="1" si="11470"/>
        <v/>
      </c>
      <c r="AS600" s="17" t="str">
        <f t="shared" ca="1" si="11471"/>
        <v/>
      </c>
      <c r="AT600" s="17" t="str">
        <f t="shared" ca="1" si="11472"/>
        <v/>
      </c>
      <c r="AU600" s="17" t="str">
        <f t="shared" ca="1" si="11473"/>
        <v/>
      </c>
      <c r="AV600" s="17" t="str">
        <f t="shared" ca="1" si="11474"/>
        <v/>
      </c>
      <c r="AW600" s="17" t="str">
        <f t="shared" ca="1" si="11475"/>
        <v/>
      </c>
      <c r="AX600" s="14" t="str">
        <f t="array" aca="1" ref="AX600" ca="1">IF(H600,N600&gt;0,"")</f>
        <v/>
      </c>
      <c r="AY600" s="17" t="str">
        <f t="shared" ca="1" si="11476"/>
        <v/>
      </c>
      <c r="AZ600" s="17" t="str">
        <f t="array" aca="1" ref="AZ600" ca="1">IF(AY600&lt;&gt;"",SUM(1*ISERROR(MATCH(INDIRECT(AY600),INDIRECT(K600),0)))=0,"")</f>
        <v/>
      </c>
      <c r="BA600" s="17" t="b">
        <f t="shared" ca="1" si="11477"/>
        <v>0</v>
      </c>
      <c r="BB600" s="17" t="b">
        <v>0</v>
      </c>
      <c r="BC600" s="17" t="str">
        <f t="shared" ca="1" si="11478"/>
        <v/>
      </c>
      <c r="BD600" s="17" t="str">
        <f t="shared" ca="1" si="11479"/>
        <v/>
      </c>
      <c r="BE600" s="17" t="str">
        <f t="shared" ca="1" si="11480"/>
        <v/>
      </c>
      <c r="BF600" s="17" t="str">
        <f t="shared" ca="1" si="11481"/>
        <v/>
      </c>
      <c r="BG600" s="17" t="str">
        <f t="shared" ca="1" si="11482"/>
        <v/>
      </c>
      <c r="BH600" s="17" t="str">
        <f t="shared" ca="1" si="11483"/>
        <v/>
      </c>
      <c r="BI600" s="17" t="str">
        <f t="shared" ca="1" si="11484"/>
        <v/>
      </c>
      <c r="BJ600" s="17" t="b">
        <f t="shared" ca="1" si="11485"/>
        <v>0</v>
      </c>
      <c r="BK600" s="17" t="str">
        <f t="shared" ca="1" si="11486"/>
        <v/>
      </c>
      <c r="BL600" s="17" t="str">
        <f t="shared" ca="1" si="11487"/>
        <v/>
      </c>
      <c r="BM600" s="17" t="str">
        <f t="shared" ca="1" si="11488"/>
        <v/>
      </c>
      <c r="BN600" s="17" t="str">
        <f t="shared" ca="1" si="11489"/>
        <v/>
      </c>
      <c r="BO600" s="17" t="str">
        <f t="shared" ca="1" si="11490"/>
        <v/>
      </c>
      <c r="BP600" s="14" t="b">
        <f t="shared" ca="1" si="11491"/>
        <v>0</v>
      </c>
      <c r="BQ600" s="35"/>
      <c r="BX600" s="16"/>
      <c r="BY600" s="16"/>
      <c r="BZ600" s="16"/>
      <c r="CA600" s="16"/>
      <c r="CB600" s="16"/>
      <c r="CC600" s="16"/>
      <c r="CD600" s="16"/>
      <c r="CE600" s="16"/>
      <c r="CF600" s="16"/>
      <c r="CN600" s="14">
        <f ca="1">IF(H600,IFERROR(IsVariableNameLegal(O600),0),0)</f>
        <v>0</v>
      </c>
      <c r="CO600" s="14" t="str">
        <f t="array" aca="1" ref="CO600" ca="1">IF(H600,IF(COUNTIF(INDIRECT(wew!$C$13),O600)&gt;1,TRIM(SUBSTITUTE(_xll.MCONCAT(IF((INDIRECT(wew!$C$13)=O600)*(COLUMN(INDIRECT(wew!$C$13))&lt;&gt;D600+1),-1+COLUMN(INDIRECT(wew!$C$13)),"")," "),"  "," ")),""),"")</f>
        <v/>
      </c>
      <c r="CP600" s="14" t="str">
        <f t="array" aca="1" ref="CP600" ca="1">IF(P600&lt;&gt;"",IF(LEN(P600)&gt;150,1,""),"")</f>
        <v/>
      </c>
      <c r="CQ600" s="14" t="str">
        <f t="array" aca="1" ref="CQ600" ca="1">IF(AND(H600,NOT(ster!$J$3)),IF(COUNTIF(INDIRECT(wew!$C$15),P600)&gt;1,TRIM(SUBSTITUTE(_xll.MCONCAT(IF((INDIRECT(wew!$C$15)=P600)*(COLUMN(INDIRECT(wew!$C$15))&lt;&gt;D600+1),-1+COLUMN(INDIRECT(wew!$C$15)),"")," "),"  "," ")),""),"")</f>
        <v/>
      </c>
      <c r="CR600" s="14" t="str">
        <f t="array" aca="1" ref="CR600" ca="1">IF(H600,IF(AND(W600&gt;0,AO600&lt;&gt;""),TRIM(SUBSTITUTE(_xll.MCONCAT(IFERROR(IF(ISNUMBER(INDIRECT(Q600)),IF((INDIRECT(ster!$D$14)&lt;&gt;"")*(INDIRECT(Q600)&lt;AO600),INDIRECT(ster!$D$14) &amp; ": " &amp;  SUBSTITUTE(IF( AV600,IFERROR(TEXT(INDIRECT(Q600),"rrrr-mm-dd") &amp;" (" &amp; INDIRECT(Q600) &amp;")",INDIRECT(Q600)),INDIRECT(Q600))," "," "),""),""),"")," "),"  "," ")),""),"")</f>
        <v/>
      </c>
      <c r="CS600" s="14" t="str">
        <f t="array" aca="1" ref="CS600" ca="1">IF(H600,IF(AND(W600&gt;0,AP600&lt;&gt;""),TRIM(SUBSTITUTE(_xll.MCONCAT(IFERROR(IF(ISNUMBER(INDIRECT(Q600)),IF((INDIRECT(ster!$D$14)&lt;&gt;"")*(INDIRECT(Q600)&gt;AP600),INDIRECT(ster!$D$14) &amp; ": " &amp;  SUBSTITUTE(IF( AV600,IFERROR(TEXT(INDIRECT(Q600),"rrrr-mm-dd")&amp;" (" &amp; INDIRECT(Q600) &amp;")",INDIRECT(Q600)),INDIRECT(Q600))," "," "),""),""),"")," "),"  "," ")),""),"")</f>
        <v/>
      </c>
      <c r="CT600" s="14" t="str">
        <f t="array" aca="1" ref="CT600" ca="1">IF(H600,IF(AND(N600&gt;0,AR600),TRIM(SUBSTITUTE(_xll.MCONCAT(IFERROR(IF(ISNUMBER(INDIRECT(Q600)),IF((INDIRECT(ster!$D$14)&lt;&gt;"")*(IFERROR(0*(MATCH(INDIRECT(Q600),INDIRECT(K600),0)&gt;0),1)),INDIRECT(ster!$D$14) &amp; ": " &amp;  SUBSTITUTE(IF( AV600,IFERROR(TEXT(INDIRECT(Q600),"rrrr-mm-dd")&amp;" (" &amp; INDIRECT(Q600) &amp;")",INDIRECT(Q600)),INDIRECT(Q600))," "," "),""),""),"")," "),"  "," ")),""),"")</f>
        <v/>
      </c>
      <c r="CU600" s="14" t="str">
        <f t="array" aca="1" ref="CU600" ca="1">IF(H600,IF(AND(V600&gt;0),TRIM(SUBSTITUTE(_xll.MCONCAT(IF((INDIRECT(ster!$D$14)&lt;&gt;"")*(IFERROR(0*(INDIRECT(Q600)&lt;&gt;""),1)),INDIRECT(ster!$D$14),"")," "),"  "," ")),""),"")</f>
        <v/>
      </c>
      <c r="CV600" s="14" t="str">
        <f t="array" aca="1" ref="CV600" ca="1">IF(H600,IF(AS600,
TRIM(SUBSTITUTE(_xll.MCONCAT(IF(
   (INDIRECT(ster!$D$14)&lt;&gt;"")*
   ((INDIRECT(Q600)="")+
      NOT(ISNUMBER(INDIRECT(Q600)))*
      NOT(ISERROR(MATCH(INDIRECT(Q600),INDIRECT(K600),0)))
    ),
      INDIRECT(ster!$D$14),
   "")," "),"  "," ")),
""),"")</f>
        <v/>
      </c>
      <c r="CW600" s="14" t="str">
        <f t="array" aca="1" ref="CW600" ca="1">IF(H600,IF(AND(AQ600),TRIM(SUBSTITUTE(_xll.MCONCAT(IFERROR(IF(ISNUMBER(INDIRECT(Q600)),IF((INDIRECT(ster!$D$14)&lt;&gt;"")*(INDIRECT(Q600)&lt;&gt;INT(INDIRECT(Q600))),INDIRECT(ster!$D$14) &amp; ": " &amp; INDIRECT(Q600),""),""),"")," "),"  "," ")),""),"")</f>
        <v/>
      </c>
      <c r="CX600" s="14" t="str">
        <f t="array" aca="1" ref="CX600" ca="1">IF(H600,IF(OR(AU600,AV600),TRIM(SUBSTITUTE(_xll.MCONCAT(IF((INDIRECT(ster!$D$14)&lt;&gt;"")*NOT(ISNUMBER(INDIRECT(Q600))),IF(ISERROR(MATCH(INDIRECT(Q600),INDIRECT(K600),0)),IFERROR(IF(INDIRECT(Q600)&lt;&gt;"",INDIRECT(ster!$D$14) &amp; ": " &amp; SUBSTITUTE(INDIRECT(Q600)," "," "),""),""),""),"")," "),"  "," ")),""),"")</f>
        <v/>
      </c>
      <c r="CY600" s="14" t="str">
        <f t="array" aca="1" ref="CY600" ca="1">IF(H600,IF(AE600,TRIM(SUBSTITUTE(_xll.MCONCAT(IF((INDIRECT(ster!$D$14)&lt;&gt;"")*IFERROR(NOT(INDIRECT(AF600)),FALSE),IF(ISERROR(MATCH(INDIRECT(Q600),INDIRECT(K600),0)),IFERROR(IF(INDIRECT(Q600)&lt;&gt;"",INDIRECT(ster!$D$14)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CZ600" s="14" t="str">
        <f t="array" aca="1" ref="CZ600" ca="1">IF(H600,IF(AH600,TRIM(SUBSTITUTE(_xll.MCONCAT(IF((INDIRECT(ster!$D$14)&lt;&gt;"")*IFERROR(NOT(INDIRECT(AI600)),FALSE),IF(ISERROR(MATCH(INDIRECT(Q600),INDIRECT(K600),0)),IFERROR(IF(INDIRECT(Q600)&lt;&gt;"",INDIRECT(ster!$D$14)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DC600" s="14" t="str">
        <f ca="1">SUBSTITUTE(SUBSTITUTE(SUBSTITUTE(SUBSTITUTE(_xll.MCONCAT(DG600:DS600,"■"),"■■","■"),"■■","■"),"■■","■"),"■■","■")</f>
        <v>■</v>
      </c>
      <c r="DD600" s="14" t="str">
        <f t="shared" ca="1" si="11492"/>
        <v/>
      </c>
      <c r="DE600" s="14" t="str">
        <f t="shared" ca="1" si="11493"/>
        <v/>
      </c>
      <c r="DF600" s="14" t="str">
        <f t="shared" ca="1" si="11494"/>
        <v/>
      </c>
      <c r="DG600" s="14" t="str">
        <f t="shared" ca="1" si="11495"/>
        <v/>
      </c>
      <c r="DH600" s="14" t="str">
        <f t="shared" ca="1" si="11496"/>
        <v/>
      </c>
      <c r="DI600" s="14" t="str">
        <f t="shared" ca="1" si="11497"/>
        <v/>
      </c>
      <c r="DJ600" s="14" t="str">
        <f t="shared" ca="1" si="11498"/>
        <v/>
      </c>
      <c r="DK600" s="14" t="str">
        <f t="shared" ca="1" si="11499"/>
        <v/>
      </c>
      <c r="DL600" s="14" t="str">
        <f t="shared" ca="1" si="11500"/>
        <v/>
      </c>
      <c r="DM600" s="14" t="str">
        <f t="shared" ca="1" si="11501"/>
        <v/>
      </c>
      <c r="DN600" s="14" t="str">
        <f t="array" aca="1" ref="DN600" ca="1">IF(CU600&lt;&gt;"","There are errors in the entered values in the following cases: " &amp;SUBSTITUTE(CU600," ",", "),"")</f>
        <v/>
      </c>
      <c r="DO600" s="14" t="str">
        <f t="shared" ca="1" si="11502"/>
        <v/>
      </c>
      <c r="DP600" s="14" t="str">
        <f t="shared" ca="1" si="11503"/>
        <v/>
      </c>
      <c r="DQ600" s="14" t="str">
        <f t="shared" ca="1" si="11504"/>
        <v/>
      </c>
      <c r="DR600" s="14" t="str">
        <f t="shared" ca="1" si="11505"/>
        <v/>
      </c>
      <c r="DS600" s="14" t="str">
        <f t="shared" ca="1" si="11506"/>
        <v/>
      </c>
      <c r="DZ600" s="14" t="b">
        <f t="shared" ca="1" si="11507"/>
        <v>0</v>
      </c>
      <c r="EA600" s="14" t="str">
        <f t="shared" ca="1" si="11508"/>
        <v/>
      </c>
      <c r="EB600" s="14" t="str">
        <f t="shared" ca="1" si="11509"/>
        <v/>
      </c>
      <c r="EC600" s="14" t="str">
        <f t="shared" ca="1" si="11510"/>
        <v/>
      </c>
      <c r="ED600" s="14" t="str">
        <f t="shared" ca="1" si="11511"/>
        <v/>
      </c>
      <c r="EE600" s="14" t="str">
        <f t="shared" ca="1" si="11512"/>
        <v/>
      </c>
      <c r="EF600" s="14" t="str">
        <f t="shared" ca="1" si="11513"/>
        <v/>
      </c>
      <c r="EG600" s="14" t="str">
        <f t="shared" ca="1" si="11514"/>
        <v/>
      </c>
      <c r="EM600" s="14" t="b">
        <f t="shared" ca="1" si="11515"/>
        <v>0</v>
      </c>
      <c r="EN600" s="14" t="str">
        <f t="shared" ca="1" si="11516"/>
        <v/>
      </c>
      <c r="EO600" s="14" t="str">
        <f t="shared" ca="1" si="11517"/>
        <v/>
      </c>
      <c r="EP600" s="14" t="str">
        <f t="shared" ca="1" si="11518"/>
        <v/>
      </c>
      <c r="EQ600" s="14" t="str">
        <f t="shared" ca="1" si="11519"/>
        <v/>
      </c>
    </row>
    <row r="601" spans="2:147" s="14" customFormat="1">
      <c r="B601" s="14" t="str">
        <f t="shared" ca="1" si="11445"/>
        <v/>
      </c>
      <c r="C601" s="14">
        <f t="shared" ca="1" si="11446"/>
        <v>563</v>
      </c>
      <c r="D601" s="14">
        <f t="shared" si="11447"/>
        <v>599</v>
      </c>
      <c r="E601" s="14" t="str">
        <f t="shared" ca="1" si="11448"/>
        <v/>
      </c>
      <c r="F601" s="14" t="str">
        <f t="shared" ca="1" si="11449"/>
        <v/>
      </c>
      <c r="G601" s="14" t="str">
        <f t="shared" ca="1" si="11450"/>
        <v/>
      </c>
      <c r="H601" s="14" t="b">
        <f t="shared" ca="1" si="11451"/>
        <v>0</v>
      </c>
      <c r="I601" s="14" t="str">
        <f ca="1">IF($H601,ADDRESS(3,(D601+1)*2-1,4,,"["&amp;wew!$G$7&amp;"]"&amp;_sheetname_labels)&amp;":"&amp;ADDRESS(2+ster!$B$20,(D601+1)*2-1,4),"")</f>
        <v/>
      </c>
      <c r="J601" s="14" t="str">
        <f t="array" aca="1" ref="J601" ca="1">IF(H601,MAX(0,MAX(IF(INDIRECT(I601)&lt;&gt;"",ROW(INDIRECT(I601)),""))-2),"")</f>
        <v/>
      </c>
      <c r="K601" s="14" t="str">
        <f ca="1">IF($H601,IF($J601&gt;0,ADDRESS(3,(D601+1)*2-1,4,,"["&amp;wew!$G$7&amp;"]"&amp;_sheetname_labels)&amp;":"&amp;ADDRESS(2+J601,(D601+1)*2-1,4),""),"")</f>
        <v/>
      </c>
      <c r="L601" s="14" t="str">
        <f ca="1">IF($H601,IF($J601&gt;0,ADDRESS(3,(D601+1)*2,4,,"["&amp;wew!$G$7&amp;"]"&amp;_sheetname_labels)&amp;":"&amp;ADDRESS(2+J601,(D601+1)*2,4),""),"")</f>
        <v/>
      </c>
      <c r="M601" s="14" t="str">
        <f t="shared" ca="1" si="11452"/>
        <v/>
      </c>
      <c r="N601" s="14" t="str">
        <f t="shared" ca="1" si="11453"/>
        <v/>
      </c>
      <c r="O601" s="14" t="str">
        <f t="shared" ca="1" si="11454"/>
        <v/>
      </c>
      <c r="P601" s="14" t="str">
        <f t="shared" ca="1" si="11455"/>
        <v/>
      </c>
      <c r="Q601" s="14" t="str">
        <f ca="1">IF($BP601,ADDRESS(3,D601+1,4,,"["&amp;wew!$G$7&amp;"]"&amp;_sheetname_dataframe)&amp;":"&amp;ADDRESS(2+ster!$C$14,D601+1,4),"")</f>
        <v/>
      </c>
      <c r="R601" s="14" t="str">
        <f ca="1">IF($BP601,IF(MID(_xll.FORMULATEXT(INDEX(INDIRECT(Q601),1)),1,1)="=", _xll.FORMULATEXT(INDEX(INDIRECT(Q601),1),2,TRUE),""),"")</f>
        <v/>
      </c>
      <c r="S601" s="14" t="str">
        <f t="array" aca="1" ref="S601" ca="1">IF(H601,SUM(IF((IFERROR(INDIRECT(Q601)&lt;&gt;"",FALSE))*(INDIRECT(ster!$D$14)&lt;&gt;""),1,0)),"")</f>
        <v/>
      </c>
      <c r="T601" s="14" t="str">
        <f t="array" aca="1" ref="T601" ca="1">IF(H601,IF(M601&gt;0,SUM(IFERROR(1*(MATCH(INDIRECT(Q601),INDIRECT(K601),0)&gt;0),0)*(INDIRECT(ster!$D$14)&lt;&gt;"")*NOT(ISNUMBER(INDIRECT(Q601)))),0),"")</f>
        <v/>
      </c>
      <c r="U601" s="14" t="str">
        <f t="array" aca="1" ref="U601" ca="1">IF(H601,SUM((IFERROR(INDIRECT(Q601)="",FALSE))*(INDIRECT(ster!$D$14)&lt;&gt;"")),"")</f>
        <v/>
      </c>
      <c r="V601" s="14" t="str">
        <f t="array" aca="1" ref="V601" ca="1">IF(H601,SUM((IFERROR(INDIRECT(Q601)="#ąś",TRUE))*(INDIRECT(ster!$D$14)&lt;&gt;"")),"")</f>
        <v/>
      </c>
      <c r="W601" s="14" t="str">
        <f t="array" aca="1" ref="W601" ca="1">IF(H601,SUM(ISNUMBER(INDIRECT(Q601))*(INDIRECT(ster!$D$14)&lt;&gt;"")),"")</f>
        <v/>
      </c>
      <c r="X601" s="14" t="str">
        <f t="array" aca="1" ref="X601" ca="1">IF(AND(H601,W601&gt;0),IF(wew!$B$3,MIN(IF((INDIRECT(ster!$D$14)&lt;&gt;"")*IFERROR(INDIRECT($Q601)&lt;&gt;"",FALSE),IFERROR(INDIRECT($Q601),"X"),"X")),"&lt;włącz podświetlanie wartości&gt;"),"—")</f>
        <v>—</v>
      </c>
      <c r="Y601" s="14" t="str">
        <f t="array" aca="1" ref="Y601" ca="1">IF(AND(H601,W601&gt;0),IF(wew!$B$3,MAX(IF((INDIRECT(ster!$D$14)&lt;&gt;"")*IFERROR(INDIRECT($Q601)&lt;&gt;"",FALSE),IFERROR(INDIRECT($Q601),"X"),"X")),"&lt;włącz podświetlanie wartości&gt;"),"—")</f>
        <v>—</v>
      </c>
      <c r="Z601" s="14" t="str">
        <f t="shared" ca="1" si="11456"/>
        <v/>
      </c>
      <c r="AA601" s="12" t="str">
        <f t="shared" ca="1" si="11457"/>
        <v/>
      </c>
      <c r="AB601" s="17" t="str">
        <f t="array" aca="1" ref="AB601" ca="1">IF(H601,IF(W601&gt;0,SUM((INDIRECT(ster!$D$14)&lt;&gt;"")*IFERROR((INDIRECT(Q601)&lt;&gt;"")*(INDIRECT(Q601)=INT(INDIRECT(Q601))),0)),0),"")</f>
        <v/>
      </c>
      <c r="AC601" s="17" t="str">
        <f t="array" aca="1" ref="AC601" ca="1">IF(H601,W601-AB601,"")</f>
        <v/>
      </c>
      <c r="AD601" s="17" t="str">
        <f t="shared" ca="1" si="11458"/>
        <v/>
      </c>
      <c r="AE601" s="17" t="b">
        <f t="shared" ca="1" si="11459"/>
        <v>0</v>
      </c>
      <c r="AF601" s="17" t="str">
        <f ca="1">IF(AE601,IF($H601,ADDRESS(3,D601+2,4,,"["&amp;wew!$G$7&amp;"]"&amp;_sheetname_dataframe)&amp;":"&amp;ADDRESS(2+ster!$C$14,D601+2,4),""),"")</f>
        <v/>
      </c>
      <c r="AG601" s="17" t="str">
        <f t="shared" ca="1" si="11460"/>
        <v/>
      </c>
      <c r="AH601" s="17" t="b">
        <f t="shared" ca="1" si="11461"/>
        <v>0</v>
      </c>
      <c r="AI601" s="17" t="str">
        <f ca="1">IF(AH601,IF($H601,ADDRESS(3,D601+3,4,,"["&amp;wew!$G$7&amp;"]"&amp;_sheetname_dataframe)&amp;":"&amp;ADDRESS(2+ster!$C$14,D601+3,4),""),"")</f>
        <v/>
      </c>
      <c r="AJ601" s="17" t="str">
        <f t="shared" ca="1" si="11462"/>
        <v/>
      </c>
      <c r="AK601" s="17" t="str">
        <f t="shared" ca="1" si="11463"/>
        <v/>
      </c>
      <c r="AL601" s="17" t="str">
        <f t="shared" ca="1" si="11464"/>
        <v/>
      </c>
      <c r="AM601" s="17" t="str">
        <f t="shared" ca="1" si="11465"/>
        <v/>
      </c>
      <c r="AN601" s="17">
        <f t="shared" ca="1" si="11466"/>
        <v>2</v>
      </c>
      <c r="AO601" s="24" t="str">
        <f t="shared" ca="1" si="11467"/>
        <v/>
      </c>
      <c r="AP601" s="24" t="str">
        <f t="shared" ca="1" si="11468"/>
        <v/>
      </c>
      <c r="AQ601" s="17" t="str">
        <f t="shared" ca="1" si="11469"/>
        <v/>
      </c>
      <c r="AR601" s="17" t="str">
        <f t="shared" ca="1" si="11470"/>
        <v/>
      </c>
      <c r="AS601" s="17" t="str">
        <f t="shared" ca="1" si="11471"/>
        <v/>
      </c>
      <c r="AT601" s="17" t="str">
        <f t="shared" ca="1" si="11472"/>
        <v/>
      </c>
      <c r="AU601" s="17" t="str">
        <f t="shared" ca="1" si="11473"/>
        <v/>
      </c>
      <c r="AV601" s="17" t="str">
        <f t="shared" ca="1" si="11474"/>
        <v/>
      </c>
      <c r="AW601" s="17" t="str">
        <f t="shared" ca="1" si="11475"/>
        <v/>
      </c>
      <c r="AX601" s="14" t="str">
        <f t="array" aca="1" ref="AX601" ca="1">IF(H601,N601&gt;0,"")</f>
        <v/>
      </c>
      <c r="AY601" s="17" t="str">
        <f t="shared" ca="1" si="11476"/>
        <v/>
      </c>
      <c r="AZ601" s="17" t="str">
        <f t="array" aca="1" ref="AZ601" ca="1">IF(AY601&lt;&gt;"",SUM(1*ISERROR(MATCH(INDIRECT(AY601),INDIRECT(K601),0)))=0,"")</f>
        <v/>
      </c>
      <c r="BA601" s="17" t="b">
        <f t="shared" ca="1" si="11477"/>
        <v>0</v>
      </c>
      <c r="BB601" s="17" t="b">
        <v>0</v>
      </c>
      <c r="BC601" s="17" t="str">
        <f t="shared" ca="1" si="11478"/>
        <v/>
      </c>
      <c r="BD601" s="17" t="str">
        <f t="shared" ca="1" si="11479"/>
        <v/>
      </c>
      <c r="BE601" s="17" t="str">
        <f t="shared" ca="1" si="11480"/>
        <v/>
      </c>
      <c r="BF601" s="17" t="str">
        <f t="shared" ca="1" si="11481"/>
        <v/>
      </c>
      <c r="BG601" s="17" t="str">
        <f t="shared" ca="1" si="11482"/>
        <v/>
      </c>
      <c r="BH601" s="17" t="str">
        <f t="shared" ca="1" si="11483"/>
        <v/>
      </c>
      <c r="BI601" s="17" t="str">
        <f t="shared" ca="1" si="11484"/>
        <v/>
      </c>
      <c r="BJ601" s="17" t="b">
        <f t="shared" ca="1" si="11485"/>
        <v>0</v>
      </c>
      <c r="BK601" s="17" t="str">
        <f t="shared" ca="1" si="11486"/>
        <v/>
      </c>
      <c r="BL601" s="17" t="str">
        <f t="shared" ca="1" si="11487"/>
        <v/>
      </c>
      <c r="BM601" s="17" t="str">
        <f t="shared" ca="1" si="11488"/>
        <v/>
      </c>
      <c r="BN601" s="17" t="str">
        <f t="shared" ca="1" si="11489"/>
        <v/>
      </c>
      <c r="BO601" s="17" t="str">
        <f t="shared" ca="1" si="11490"/>
        <v/>
      </c>
      <c r="BP601" s="14" t="b">
        <f t="shared" ca="1" si="11491"/>
        <v>0</v>
      </c>
      <c r="BQ601" s="35"/>
      <c r="BX601" s="16"/>
      <c r="BY601" s="16"/>
      <c r="BZ601" s="16"/>
      <c r="CA601" s="16"/>
      <c r="CB601" s="16"/>
      <c r="CC601" s="16"/>
      <c r="CD601" s="16"/>
      <c r="CE601" s="16"/>
      <c r="CF601" s="16"/>
      <c r="CN601" s="14">
        <f ca="1">IF(H601,IFERROR(IsVariableNameLegal(O601),0),0)</f>
        <v>0</v>
      </c>
      <c r="CO601" s="14" t="str">
        <f t="array" aca="1" ref="CO601" ca="1">IF(H601,IF(COUNTIF(INDIRECT(wew!$C$13),O601)&gt;1,TRIM(SUBSTITUTE(_xll.MCONCAT(IF((INDIRECT(wew!$C$13)=O601)*(COLUMN(INDIRECT(wew!$C$13))&lt;&gt;D601+1),-1+COLUMN(INDIRECT(wew!$C$13)),"")," "),"  "," ")),""),"")</f>
        <v/>
      </c>
      <c r="CP601" s="14" t="str">
        <f t="array" aca="1" ref="CP601" ca="1">IF(P601&lt;&gt;"",IF(LEN(P601)&gt;150,1,""),"")</f>
        <v/>
      </c>
      <c r="CQ601" s="14" t="str">
        <f t="array" aca="1" ref="CQ601" ca="1">IF(AND(H601,NOT(ster!$J$3)),IF(COUNTIF(INDIRECT(wew!$C$15),P601)&gt;1,TRIM(SUBSTITUTE(_xll.MCONCAT(IF((INDIRECT(wew!$C$15)=P601)*(COLUMN(INDIRECT(wew!$C$15))&lt;&gt;D601+1),-1+COLUMN(INDIRECT(wew!$C$15)),"")," "),"  "," ")),""),"")</f>
        <v/>
      </c>
      <c r="CR601" s="14" t="str">
        <f t="array" aca="1" ref="CR601" ca="1">IF(H601,IF(AND(W601&gt;0,AO601&lt;&gt;""),TRIM(SUBSTITUTE(_xll.MCONCAT(IFERROR(IF(ISNUMBER(INDIRECT(Q601)),IF((INDIRECT(ster!$D$14)&lt;&gt;"")*(INDIRECT(Q601)&lt;AO601),INDIRECT(ster!$D$14) &amp; ": " &amp;  SUBSTITUTE(IF( AV601,IFERROR(TEXT(INDIRECT(Q601),"rrrr-mm-dd") &amp;" (" &amp; INDIRECT(Q601) &amp;")",INDIRECT(Q601)),INDIRECT(Q601))," "," "),""),""),"")," "),"  "," ")),""),"")</f>
        <v/>
      </c>
      <c r="CS601" s="14" t="str">
        <f t="array" aca="1" ref="CS601" ca="1">IF(H601,IF(AND(W601&gt;0,AP601&lt;&gt;""),TRIM(SUBSTITUTE(_xll.MCONCAT(IFERROR(IF(ISNUMBER(INDIRECT(Q601)),IF((INDIRECT(ster!$D$14)&lt;&gt;"")*(INDIRECT(Q601)&gt;AP601),INDIRECT(ster!$D$14) &amp; ": " &amp;  SUBSTITUTE(IF( AV601,IFERROR(TEXT(INDIRECT(Q601),"rrrr-mm-dd")&amp;" (" &amp; INDIRECT(Q601) &amp;")",INDIRECT(Q601)),INDIRECT(Q601))," "," "),""),""),"")," "),"  "," ")),""),"")</f>
        <v/>
      </c>
      <c r="CT601" s="14" t="str">
        <f t="array" aca="1" ref="CT601" ca="1">IF(H601,IF(AND(N601&gt;0,AR601),TRIM(SUBSTITUTE(_xll.MCONCAT(IFERROR(IF(ISNUMBER(INDIRECT(Q601)),IF((INDIRECT(ster!$D$14)&lt;&gt;"")*(IFERROR(0*(MATCH(INDIRECT(Q601),INDIRECT(K601),0)&gt;0),1)),INDIRECT(ster!$D$14) &amp; ": " &amp;  SUBSTITUTE(IF( AV601,IFERROR(TEXT(INDIRECT(Q601),"rrrr-mm-dd")&amp;" (" &amp; INDIRECT(Q601) &amp;")",INDIRECT(Q601)),INDIRECT(Q601))," "," "),""),""),"")," "),"  "," ")),""),"")</f>
        <v/>
      </c>
      <c r="CU601" s="14" t="str">
        <f t="array" aca="1" ref="CU601" ca="1">IF(H601,IF(AND(V601&gt;0),TRIM(SUBSTITUTE(_xll.MCONCAT(IF((INDIRECT(ster!$D$14)&lt;&gt;"")*(IFERROR(0*(INDIRECT(Q601)&lt;&gt;""),1)),INDIRECT(ster!$D$14),"")," "),"  "," ")),""),"")</f>
        <v/>
      </c>
      <c r="CV601" s="14" t="str">
        <f t="array" aca="1" ref="CV601" ca="1">IF(H601,IF(AS601,
TRIM(SUBSTITUTE(_xll.MCONCAT(IF(
   (INDIRECT(ster!$D$14)&lt;&gt;"")*
   ((INDIRECT(Q601)="")+
      NOT(ISNUMBER(INDIRECT(Q601)))*
      NOT(ISERROR(MATCH(INDIRECT(Q601),INDIRECT(K601),0)))
    ),
      INDIRECT(ster!$D$14),
   "")," "),"  "," ")),
""),"")</f>
        <v/>
      </c>
      <c r="CW601" s="14" t="str">
        <f t="array" aca="1" ref="CW601" ca="1">IF(H601,IF(AND(AQ601),TRIM(SUBSTITUTE(_xll.MCONCAT(IFERROR(IF(ISNUMBER(INDIRECT(Q601)),IF((INDIRECT(ster!$D$14)&lt;&gt;"")*(INDIRECT(Q601)&lt;&gt;INT(INDIRECT(Q601))),INDIRECT(ster!$D$14) &amp; ": " &amp; INDIRECT(Q601),""),""),"")," "),"  "," ")),""),"")</f>
        <v/>
      </c>
      <c r="CX601" s="14" t="str">
        <f t="array" aca="1" ref="CX601" ca="1">IF(H601,IF(OR(AU601,AV601),TRIM(SUBSTITUTE(_xll.MCONCAT(IF((INDIRECT(ster!$D$14)&lt;&gt;"")*NOT(ISNUMBER(INDIRECT(Q601))),IF(ISERROR(MATCH(INDIRECT(Q601),INDIRECT(K601),0)),IFERROR(IF(INDIRECT(Q601)&lt;&gt;"",INDIRECT(ster!$D$14) &amp; ": " &amp; SUBSTITUTE(INDIRECT(Q601)," "," "),""),""),""),"")," "),"  "," ")),""),"")</f>
        <v/>
      </c>
      <c r="CY601" s="14" t="str">
        <f t="array" aca="1" ref="CY601" ca="1">IF(H601,IF(AE601,TRIM(SUBSTITUTE(_xll.MCONCAT(IF((INDIRECT(ster!$D$14)&lt;&gt;"")*IFERROR(NOT(INDIRECT(AF601)),FALSE),IF(ISERROR(MATCH(INDIRECT(Q601),INDIRECT(K601),0)),IFERROR(IF(INDIRECT(Q601)&lt;&gt;"",INDIRECT(ster!$D$14)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CZ601" s="14" t="str">
        <f t="array" aca="1" ref="CZ601" ca="1">IF(H601,IF(AH601,TRIM(SUBSTITUTE(_xll.MCONCAT(IF((INDIRECT(ster!$D$14)&lt;&gt;"")*IFERROR(NOT(INDIRECT(AI601)),FALSE),IF(ISERROR(MATCH(INDIRECT(Q601),INDIRECT(K601),0)),IFERROR(IF(INDIRECT(Q601)&lt;&gt;"",INDIRECT(ster!$D$14)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DC601" s="14" t="str">
        <f ca="1">SUBSTITUTE(SUBSTITUTE(SUBSTITUTE(SUBSTITUTE(_xll.MCONCAT(DG601:DS601,"■"),"■■","■"),"■■","■"),"■■","■"),"■■","■")</f>
        <v>■</v>
      </c>
      <c r="DD601" s="14" t="str">
        <f t="shared" ca="1" si="11492"/>
        <v/>
      </c>
      <c r="DE601" s="14" t="str">
        <f t="shared" ca="1" si="11493"/>
        <v/>
      </c>
      <c r="DF601" s="14" t="str">
        <f t="shared" ca="1" si="11494"/>
        <v/>
      </c>
      <c r="DG601" s="14" t="str">
        <f t="shared" ca="1" si="11495"/>
        <v/>
      </c>
      <c r="DH601" s="14" t="str">
        <f t="shared" ca="1" si="11496"/>
        <v/>
      </c>
      <c r="DI601" s="14" t="str">
        <f t="shared" ca="1" si="11497"/>
        <v/>
      </c>
      <c r="DJ601" s="14" t="str">
        <f t="shared" ca="1" si="11498"/>
        <v/>
      </c>
      <c r="DK601" s="14" t="str">
        <f t="shared" ca="1" si="11499"/>
        <v/>
      </c>
      <c r="DL601" s="14" t="str">
        <f t="shared" ca="1" si="11500"/>
        <v/>
      </c>
      <c r="DM601" s="14" t="str">
        <f t="shared" ca="1" si="11501"/>
        <v/>
      </c>
      <c r="DN601" s="14" t="str">
        <f t="array" aca="1" ref="DN601" ca="1">IF(CU601&lt;&gt;"","There are errors in the entered values in the following cases: " &amp;SUBSTITUTE(CU601," ",", "),"")</f>
        <v/>
      </c>
      <c r="DO601" s="14" t="str">
        <f t="shared" ca="1" si="11502"/>
        <v/>
      </c>
      <c r="DP601" s="14" t="str">
        <f t="shared" ca="1" si="11503"/>
        <v/>
      </c>
      <c r="DQ601" s="14" t="str">
        <f t="shared" ca="1" si="11504"/>
        <v/>
      </c>
      <c r="DR601" s="14" t="str">
        <f t="shared" ca="1" si="11505"/>
        <v/>
      </c>
      <c r="DS601" s="14" t="str">
        <f t="shared" ca="1" si="11506"/>
        <v/>
      </c>
      <c r="DZ601" s="14" t="b">
        <f t="shared" ca="1" si="11507"/>
        <v>0</v>
      </c>
      <c r="EA601" s="14" t="str">
        <f t="shared" ca="1" si="11508"/>
        <v/>
      </c>
      <c r="EB601" s="14" t="str">
        <f t="shared" ca="1" si="11509"/>
        <v/>
      </c>
      <c r="EC601" s="14" t="str">
        <f t="shared" ca="1" si="11510"/>
        <v/>
      </c>
      <c r="ED601" s="14" t="str">
        <f t="shared" ca="1" si="11511"/>
        <v/>
      </c>
      <c r="EE601" s="14" t="str">
        <f t="shared" ca="1" si="11512"/>
        <v/>
      </c>
      <c r="EF601" s="14" t="str">
        <f t="shared" ca="1" si="11513"/>
        <v/>
      </c>
      <c r="EG601" s="14" t="str">
        <f t="shared" ca="1" si="11514"/>
        <v/>
      </c>
      <c r="EM601" s="14" t="b">
        <f t="shared" ca="1" si="11515"/>
        <v>0</v>
      </c>
      <c r="EN601" s="14" t="str">
        <f t="shared" ca="1" si="11516"/>
        <v/>
      </c>
      <c r="EO601" s="14" t="str">
        <f t="shared" ca="1" si="11517"/>
        <v/>
      </c>
      <c r="EP601" s="14" t="str">
        <f t="shared" ca="1" si="11518"/>
        <v/>
      </c>
      <c r="EQ601" s="14" t="str">
        <f t="shared" ca="1" si="11519"/>
        <v/>
      </c>
    </row>
    <row r="602" spans="2:147" s="14" customFormat="1">
      <c r="B602" s="14" t="str">
        <f t="shared" ca="1" si="11445"/>
        <v/>
      </c>
      <c r="C602" s="14">
        <f t="shared" ca="1" si="11446"/>
        <v>563</v>
      </c>
      <c r="D602" s="14">
        <f t="shared" si="11447"/>
        <v>600</v>
      </c>
      <c r="E602" s="14" t="str">
        <f t="shared" ca="1" si="11448"/>
        <v/>
      </c>
      <c r="F602" s="14" t="str">
        <f t="shared" ca="1" si="11449"/>
        <v/>
      </c>
      <c r="G602" s="14" t="str">
        <f t="shared" ca="1" si="11450"/>
        <v/>
      </c>
      <c r="H602" s="14" t="b">
        <f t="shared" ca="1" si="11451"/>
        <v>0</v>
      </c>
      <c r="I602" s="14" t="str">
        <f ca="1">IF($H602,ADDRESS(3,(D602+1)*2-1,4,,"["&amp;wew!$G$7&amp;"]"&amp;_sheetname_labels)&amp;":"&amp;ADDRESS(2+ster!$B$20,(D602+1)*2-1,4),"")</f>
        <v/>
      </c>
      <c r="J602" s="14" t="str">
        <f t="array" aca="1" ref="J602" ca="1">IF(H602,MAX(0,MAX(IF(INDIRECT(I602)&lt;&gt;"",ROW(INDIRECT(I602)),""))-2),"")</f>
        <v/>
      </c>
      <c r="K602" s="14" t="str">
        <f ca="1">IF($H602,IF($J602&gt;0,ADDRESS(3,(D602+1)*2-1,4,,"["&amp;wew!$G$7&amp;"]"&amp;_sheetname_labels)&amp;":"&amp;ADDRESS(2+J602,(D602+1)*2-1,4),""),"")</f>
        <v/>
      </c>
      <c r="L602" s="14" t="str">
        <f ca="1">IF($H602,IF($J602&gt;0,ADDRESS(3,(D602+1)*2,4,,"["&amp;wew!$G$7&amp;"]"&amp;_sheetname_labels)&amp;":"&amp;ADDRESS(2+J602,(D602+1)*2,4),""),"")</f>
        <v/>
      </c>
      <c r="M602" s="14" t="str">
        <f t="shared" ca="1" si="11452"/>
        <v/>
      </c>
      <c r="N602" s="14" t="str">
        <f t="shared" ca="1" si="11453"/>
        <v/>
      </c>
      <c r="O602" s="14" t="str">
        <f t="shared" ca="1" si="11454"/>
        <v/>
      </c>
      <c r="P602" s="14" t="str">
        <f t="shared" ca="1" si="11455"/>
        <v/>
      </c>
      <c r="Q602" s="14" t="str">
        <f ca="1">IF($BP602,ADDRESS(3,D602+1,4,,"["&amp;wew!$G$7&amp;"]"&amp;_sheetname_dataframe)&amp;":"&amp;ADDRESS(2+ster!$C$14,D602+1,4),"")</f>
        <v/>
      </c>
      <c r="R602" s="14" t="str">
        <f ca="1">IF($BP602,IF(MID(_xll.FORMULATEXT(INDEX(INDIRECT(Q602),1)),1,1)="=", _xll.FORMULATEXT(INDEX(INDIRECT(Q602),1),2,TRUE),""),"")</f>
        <v/>
      </c>
      <c r="S602" s="14" t="str">
        <f t="array" aca="1" ref="S602" ca="1">IF(H602,SUM(IF((IFERROR(INDIRECT(Q602)&lt;&gt;"",FALSE))*(INDIRECT(ster!$D$14)&lt;&gt;""),1,0)),"")</f>
        <v/>
      </c>
      <c r="T602" s="14" t="str">
        <f t="array" aca="1" ref="T602" ca="1">IF(H602,IF(M602&gt;0,SUM(IFERROR(1*(MATCH(INDIRECT(Q602),INDIRECT(K602),0)&gt;0),0)*(INDIRECT(ster!$D$14)&lt;&gt;"")*NOT(ISNUMBER(INDIRECT(Q602)))),0),"")</f>
        <v/>
      </c>
      <c r="U602" s="14" t="str">
        <f t="array" aca="1" ref="U602" ca="1">IF(H602,SUM((IFERROR(INDIRECT(Q602)="",FALSE))*(INDIRECT(ster!$D$14)&lt;&gt;"")),"")</f>
        <v/>
      </c>
      <c r="V602" s="14" t="str">
        <f t="array" aca="1" ref="V602" ca="1">IF(H602,SUM((IFERROR(INDIRECT(Q602)="#ąś",TRUE))*(INDIRECT(ster!$D$14)&lt;&gt;"")),"")</f>
        <v/>
      </c>
      <c r="W602" s="14" t="str">
        <f t="array" aca="1" ref="W602" ca="1">IF(H602,SUM(ISNUMBER(INDIRECT(Q602))*(INDIRECT(ster!$D$14)&lt;&gt;"")),"")</f>
        <v/>
      </c>
      <c r="X602" s="14" t="str">
        <f t="array" aca="1" ref="X602" ca="1">IF(AND(H602,W602&gt;0),IF(wew!$B$3,MIN(IF((INDIRECT(ster!$D$14)&lt;&gt;"")*IFERROR(INDIRECT($Q602)&lt;&gt;"",FALSE),IFERROR(INDIRECT($Q602),"X"),"X")),"&lt;włącz podświetlanie wartości&gt;"),"—")</f>
        <v>—</v>
      </c>
      <c r="Y602" s="14" t="str">
        <f t="array" aca="1" ref="Y602" ca="1">IF(AND(H602,W602&gt;0),IF(wew!$B$3,MAX(IF((INDIRECT(ster!$D$14)&lt;&gt;"")*IFERROR(INDIRECT($Q602)&lt;&gt;"",FALSE),IFERROR(INDIRECT($Q602),"X"),"X")),"&lt;włącz podświetlanie wartości&gt;"),"—")</f>
        <v>—</v>
      </c>
      <c r="Z602" s="14" t="str">
        <f t="shared" ca="1" si="11456"/>
        <v/>
      </c>
      <c r="AA602" s="12" t="str">
        <f t="shared" ca="1" si="11457"/>
        <v/>
      </c>
      <c r="AB602" s="17" t="str">
        <f t="array" aca="1" ref="AB602" ca="1">IF(H602,IF(W602&gt;0,SUM((INDIRECT(ster!$D$14)&lt;&gt;"")*IFERROR((INDIRECT(Q602)&lt;&gt;"")*(INDIRECT(Q602)=INT(INDIRECT(Q602))),0)),0),"")</f>
        <v/>
      </c>
      <c r="AC602" s="17" t="str">
        <f t="array" aca="1" ref="AC602" ca="1">IF(H602,W602-AB602,"")</f>
        <v/>
      </c>
      <c r="AD602" s="17" t="str">
        <f t="shared" ca="1" si="11458"/>
        <v/>
      </c>
      <c r="AE602" s="17" t="b">
        <f t="shared" ca="1" si="11459"/>
        <v>0</v>
      </c>
      <c r="AF602" s="17" t="str">
        <f ca="1">IF(AE602,IF($H602,ADDRESS(3,D602+2,4,,"["&amp;wew!$G$7&amp;"]"&amp;_sheetname_dataframe)&amp;":"&amp;ADDRESS(2+ster!$C$14,D602+2,4),""),"")</f>
        <v/>
      </c>
      <c r="AG602" s="17" t="str">
        <f t="shared" ca="1" si="11460"/>
        <v/>
      </c>
      <c r="AH602" s="17" t="b">
        <f t="shared" ca="1" si="11461"/>
        <v>0</v>
      </c>
      <c r="AI602" s="17" t="str">
        <f ca="1">IF(AH602,IF($H602,ADDRESS(3,D602+3,4,,"["&amp;wew!$G$7&amp;"]"&amp;_sheetname_dataframe)&amp;":"&amp;ADDRESS(2+ster!$C$14,D602+3,4),""),"")</f>
        <v/>
      </c>
      <c r="AJ602" s="17" t="str">
        <f t="shared" ca="1" si="11462"/>
        <v/>
      </c>
      <c r="AK602" s="17" t="str">
        <f t="shared" ca="1" si="11463"/>
        <v/>
      </c>
      <c r="AL602" s="17" t="str">
        <f t="shared" ca="1" si="11464"/>
        <v/>
      </c>
      <c r="AM602" s="17" t="str">
        <f t="shared" ca="1" si="11465"/>
        <v/>
      </c>
      <c r="AN602" s="17">
        <f t="shared" ca="1" si="11466"/>
        <v>2</v>
      </c>
      <c r="AO602" s="24" t="str">
        <f t="shared" ca="1" si="11467"/>
        <v/>
      </c>
      <c r="AP602" s="24" t="str">
        <f t="shared" ca="1" si="11468"/>
        <v/>
      </c>
      <c r="AQ602" s="17" t="str">
        <f t="shared" ca="1" si="11469"/>
        <v/>
      </c>
      <c r="AR602" s="17" t="str">
        <f t="shared" ca="1" si="11470"/>
        <v/>
      </c>
      <c r="AS602" s="17" t="str">
        <f t="shared" ca="1" si="11471"/>
        <v/>
      </c>
      <c r="AT602" s="17" t="str">
        <f t="shared" ca="1" si="11472"/>
        <v/>
      </c>
      <c r="AU602" s="17" t="str">
        <f t="shared" ca="1" si="11473"/>
        <v/>
      </c>
      <c r="AV602" s="17" t="str">
        <f t="shared" ca="1" si="11474"/>
        <v/>
      </c>
      <c r="AW602" s="17" t="str">
        <f t="shared" ca="1" si="11475"/>
        <v/>
      </c>
      <c r="AX602" s="14" t="str">
        <f t="array" aca="1" ref="AX602" ca="1">IF(H602,N602&gt;0,"")</f>
        <v/>
      </c>
      <c r="AY602" s="17" t="str">
        <f t="shared" ca="1" si="11476"/>
        <v/>
      </c>
      <c r="AZ602" s="17" t="str">
        <f t="array" aca="1" ref="AZ602" ca="1">IF(AY602&lt;&gt;"",SUM(1*ISERROR(MATCH(INDIRECT(AY602),INDIRECT(K602),0)))=0,"")</f>
        <v/>
      </c>
      <c r="BA602" s="17" t="b">
        <f t="shared" ca="1" si="11477"/>
        <v>0</v>
      </c>
      <c r="BB602" s="17" t="b">
        <v>0</v>
      </c>
      <c r="BC602" s="17" t="str">
        <f t="shared" ca="1" si="11478"/>
        <v/>
      </c>
      <c r="BD602" s="17" t="str">
        <f t="shared" ca="1" si="11479"/>
        <v/>
      </c>
      <c r="BE602" s="17" t="str">
        <f t="shared" ca="1" si="11480"/>
        <v/>
      </c>
      <c r="BF602" s="17" t="str">
        <f t="shared" ca="1" si="11481"/>
        <v/>
      </c>
      <c r="BG602" s="17" t="str">
        <f t="shared" ca="1" si="11482"/>
        <v/>
      </c>
      <c r="BH602" s="17" t="str">
        <f t="shared" ca="1" si="11483"/>
        <v/>
      </c>
      <c r="BI602" s="17" t="str">
        <f t="shared" ca="1" si="11484"/>
        <v/>
      </c>
      <c r="BJ602" s="17" t="b">
        <f t="shared" ca="1" si="11485"/>
        <v>0</v>
      </c>
      <c r="BK602" s="17" t="str">
        <f t="shared" ca="1" si="11486"/>
        <v/>
      </c>
      <c r="BL602" s="17" t="str">
        <f t="shared" ca="1" si="11487"/>
        <v/>
      </c>
      <c r="BM602" s="17" t="str">
        <f t="shared" ca="1" si="11488"/>
        <v/>
      </c>
      <c r="BN602" s="17" t="str">
        <f t="shared" ca="1" si="11489"/>
        <v/>
      </c>
      <c r="BO602" s="17" t="str">
        <f t="shared" ca="1" si="11490"/>
        <v/>
      </c>
      <c r="BP602" s="14" t="b">
        <f t="shared" ca="1" si="11491"/>
        <v>0</v>
      </c>
      <c r="BQ602" s="35"/>
      <c r="BX602" s="16"/>
      <c r="BY602" s="16"/>
      <c r="BZ602" s="16"/>
      <c r="CA602" s="16"/>
      <c r="CB602" s="16"/>
      <c r="CC602" s="16"/>
      <c r="CD602" s="16"/>
      <c r="CE602" s="16"/>
      <c r="CF602" s="16"/>
      <c r="CN602" s="14">
        <f ca="1">IF(H602,IFERROR(IsVariableNameLegal(O602),0),0)</f>
        <v>0</v>
      </c>
      <c r="CO602" s="14" t="str">
        <f t="array" aca="1" ref="CO602" ca="1">IF(H602,IF(COUNTIF(INDIRECT(wew!$C$13),O602)&gt;1,TRIM(SUBSTITUTE(_xll.MCONCAT(IF((INDIRECT(wew!$C$13)=O602)*(COLUMN(INDIRECT(wew!$C$13))&lt;&gt;D602+1),-1+COLUMN(INDIRECT(wew!$C$13)),"")," "),"  "," ")),""),"")</f>
        <v/>
      </c>
      <c r="CP602" s="14" t="str">
        <f t="array" aca="1" ref="CP602" ca="1">IF(P602&lt;&gt;"",IF(LEN(P602)&gt;150,1,""),"")</f>
        <v/>
      </c>
      <c r="CQ602" s="14" t="str">
        <f t="array" aca="1" ref="CQ602" ca="1">IF(AND(H602,NOT(ster!$J$3)),IF(COUNTIF(INDIRECT(wew!$C$15),P602)&gt;1,TRIM(SUBSTITUTE(_xll.MCONCAT(IF((INDIRECT(wew!$C$15)=P602)*(COLUMN(INDIRECT(wew!$C$15))&lt;&gt;D602+1),-1+COLUMN(INDIRECT(wew!$C$15)),"")," "),"  "," ")),""),"")</f>
        <v/>
      </c>
      <c r="CR602" s="14" t="str">
        <f t="array" aca="1" ref="CR602" ca="1">IF(H602,IF(AND(W602&gt;0,AO602&lt;&gt;""),TRIM(SUBSTITUTE(_xll.MCONCAT(IFERROR(IF(ISNUMBER(INDIRECT(Q602)),IF((INDIRECT(ster!$D$14)&lt;&gt;"")*(INDIRECT(Q602)&lt;AO602),INDIRECT(ster!$D$14) &amp; ": " &amp;  SUBSTITUTE(IF( AV602,IFERROR(TEXT(INDIRECT(Q602),"rrrr-mm-dd") &amp;" (" &amp; INDIRECT(Q602) &amp;")",INDIRECT(Q602)),INDIRECT(Q602))," "," "),""),""),"")," "),"  "," ")),""),"")</f>
        <v/>
      </c>
      <c r="CS602" s="14" t="str">
        <f t="array" aca="1" ref="CS602" ca="1">IF(H602,IF(AND(W602&gt;0,AP602&lt;&gt;""),TRIM(SUBSTITUTE(_xll.MCONCAT(IFERROR(IF(ISNUMBER(INDIRECT(Q602)),IF((INDIRECT(ster!$D$14)&lt;&gt;"")*(INDIRECT(Q602)&gt;AP602),INDIRECT(ster!$D$14) &amp; ": " &amp;  SUBSTITUTE(IF( AV602,IFERROR(TEXT(INDIRECT(Q602),"rrrr-mm-dd")&amp;" (" &amp; INDIRECT(Q602) &amp;")",INDIRECT(Q602)),INDIRECT(Q602))," "," "),""),""),"")," "),"  "," ")),""),"")</f>
        <v/>
      </c>
      <c r="CT602" s="14" t="str">
        <f t="array" aca="1" ref="CT602" ca="1">IF(H602,IF(AND(N602&gt;0,AR602),TRIM(SUBSTITUTE(_xll.MCONCAT(IFERROR(IF(ISNUMBER(INDIRECT(Q602)),IF((INDIRECT(ster!$D$14)&lt;&gt;"")*(IFERROR(0*(MATCH(INDIRECT(Q602),INDIRECT(K602),0)&gt;0),1)),INDIRECT(ster!$D$14) &amp; ": " &amp;  SUBSTITUTE(IF( AV602,IFERROR(TEXT(INDIRECT(Q602),"rrrr-mm-dd")&amp;" (" &amp; INDIRECT(Q602) &amp;")",INDIRECT(Q602)),INDIRECT(Q602))," "," "),""),""),"")," "),"  "," ")),""),"")</f>
        <v/>
      </c>
      <c r="CU602" s="14" t="str">
        <f t="array" aca="1" ref="CU602" ca="1">IF(H602,IF(AND(V602&gt;0),TRIM(SUBSTITUTE(_xll.MCONCAT(IF((INDIRECT(ster!$D$14)&lt;&gt;"")*(IFERROR(0*(INDIRECT(Q602)&lt;&gt;""),1)),INDIRECT(ster!$D$14),"")," "),"  "," ")),""),"")</f>
        <v/>
      </c>
      <c r="CV602" s="14" t="str">
        <f t="array" aca="1" ref="CV602" ca="1">IF(H602,IF(AS602,
TRIM(SUBSTITUTE(_xll.MCONCAT(IF(
   (INDIRECT(ster!$D$14)&lt;&gt;"")*
   ((INDIRECT(Q602)="")+
      NOT(ISNUMBER(INDIRECT(Q602)))*
      NOT(ISERROR(MATCH(INDIRECT(Q602),INDIRECT(K602),0)))
    ),
      INDIRECT(ster!$D$14),
   "")," "),"  "," ")),
""),"")</f>
        <v/>
      </c>
      <c r="CW602" s="14" t="str">
        <f t="array" aca="1" ref="CW602" ca="1">IF(H602,IF(AND(AQ602),TRIM(SUBSTITUTE(_xll.MCONCAT(IFERROR(IF(ISNUMBER(INDIRECT(Q602)),IF((INDIRECT(ster!$D$14)&lt;&gt;"")*(INDIRECT(Q602)&lt;&gt;INT(INDIRECT(Q602))),INDIRECT(ster!$D$14) &amp; ": " &amp; INDIRECT(Q602),""),""),"")," "),"  "," ")),""),"")</f>
        <v/>
      </c>
      <c r="CX602" s="14" t="str">
        <f t="array" aca="1" ref="CX602" ca="1">IF(H602,IF(OR(AU602,AV602),TRIM(SUBSTITUTE(_xll.MCONCAT(IF((INDIRECT(ster!$D$14)&lt;&gt;"")*NOT(ISNUMBER(INDIRECT(Q602))),IF(ISERROR(MATCH(INDIRECT(Q602),INDIRECT(K602),0)),IFERROR(IF(INDIRECT(Q602)&lt;&gt;"",INDIRECT(ster!$D$14) &amp; ": " &amp; SUBSTITUTE(INDIRECT(Q602)," "," "),""),""),""),"")," "),"  "," ")),""),"")</f>
        <v/>
      </c>
      <c r="CY602" s="14" t="str">
        <f t="array" aca="1" ref="CY602" ca="1">IF(H602,IF(AE602,TRIM(SUBSTITUTE(_xll.MCONCAT(IF((INDIRECT(ster!$D$14)&lt;&gt;"")*IFERROR(NOT(INDIRECT(AF602)),FALSE),IF(ISERROR(MATCH(INDIRECT(Q602),INDIRECT(K602),0)),IFERROR(IF(INDIRECT(Q602)&lt;&gt;"",INDIRECT(ster!$D$14)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CZ602" s="14" t="str">
        <f t="array" aca="1" ref="CZ602" ca="1">IF(H602,IF(AH602,TRIM(SUBSTITUTE(_xll.MCONCAT(IF((INDIRECT(ster!$D$14)&lt;&gt;"")*IFERROR(NOT(INDIRECT(AI602)),FALSE),IF(ISERROR(MATCH(INDIRECT(Q602),INDIRECT(K602),0)),IFERROR(IF(INDIRECT(Q602)&lt;&gt;"",INDIRECT(ster!$D$14)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DC602" s="14" t="str">
        <f ca="1">SUBSTITUTE(SUBSTITUTE(SUBSTITUTE(SUBSTITUTE(_xll.MCONCAT(DG602:DS602,"■"),"■■","■"),"■■","■"),"■■","■"),"■■","■")</f>
        <v>■</v>
      </c>
      <c r="DD602" s="14" t="str">
        <f t="shared" ca="1" si="11492"/>
        <v/>
      </c>
      <c r="DE602" s="14" t="str">
        <f t="shared" ca="1" si="11493"/>
        <v/>
      </c>
      <c r="DF602" s="14" t="str">
        <f t="shared" ca="1" si="11494"/>
        <v/>
      </c>
      <c r="DG602" s="14" t="str">
        <f t="shared" ca="1" si="11495"/>
        <v/>
      </c>
      <c r="DH602" s="14" t="str">
        <f t="shared" ca="1" si="11496"/>
        <v/>
      </c>
      <c r="DI602" s="14" t="str">
        <f t="shared" ca="1" si="11497"/>
        <v/>
      </c>
      <c r="DJ602" s="14" t="str">
        <f t="shared" ca="1" si="11498"/>
        <v/>
      </c>
      <c r="DK602" s="14" t="str">
        <f t="shared" ca="1" si="11499"/>
        <v/>
      </c>
      <c r="DL602" s="14" t="str">
        <f t="shared" ca="1" si="11500"/>
        <v/>
      </c>
      <c r="DM602" s="14" t="str">
        <f t="shared" ca="1" si="11501"/>
        <v/>
      </c>
      <c r="DN602" s="14" t="str">
        <f t="array" aca="1" ref="DN602" ca="1">IF(CU602&lt;&gt;"","There are errors in the entered values in the following cases: " &amp;SUBSTITUTE(CU602," ",", "),"")</f>
        <v/>
      </c>
      <c r="DO602" s="14" t="str">
        <f t="shared" ca="1" si="11502"/>
        <v/>
      </c>
      <c r="DP602" s="14" t="str">
        <f t="shared" ca="1" si="11503"/>
        <v/>
      </c>
      <c r="DQ602" s="14" t="str">
        <f t="shared" ca="1" si="11504"/>
        <v/>
      </c>
      <c r="DR602" s="14" t="str">
        <f t="shared" ca="1" si="11505"/>
        <v/>
      </c>
      <c r="DS602" s="14" t="str">
        <f t="shared" ca="1" si="11506"/>
        <v/>
      </c>
      <c r="DZ602" s="14" t="b">
        <f t="shared" ca="1" si="11507"/>
        <v>0</v>
      </c>
      <c r="EA602" s="14" t="str">
        <f t="shared" ca="1" si="11508"/>
        <v/>
      </c>
      <c r="EB602" s="14" t="str">
        <f t="shared" ca="1" si="11509"/>
        <v/>
      </c>
      <c r="EC602" s="14" t="str">
        <f t="shared" ca="1" si="11510"/>
        <v/>
      </c>
      <c r="ED602" s="14" t="str">
        <f t="shared" ca="1" si="11511"/>
        <v/>
      </c>
      <c r="EE602" s="14" t="str">
        <f t="shared" ca="1" si="11512"/>
        <v/>
      </c>
      <c r="EF602" s="14" t="str">
        <f t="shared" ca="1" si="11513"/>
        <v/>
      </c>
      <c r="EG602" s="14" t="str">
        <f t="shared" ca="1" si="11514"/>
        <v/>
      </c>
      <c r="EM602" s="14" t="b">
        <f t="shared" ca="1" si="11515"/>
        <v>0</v>
      </c>
      <c r="EN602" s="14" t="str">
        <f t="shared" ca="1" si="11516"/>
        <v/>
      </c>
      <c r="EO602" s="14" t="str">
        <f t="shared" ca="1" si="11517"/>
        <v/>
      </c>
      <c r="EP602" s="14" t="str">
        <f t="shared" ca="1" si="11518"/>
        <v/>
      </c>
      <c r="EQ602" s="14" t="str">
        <f t="shared" ca="1" si="11519"/>
        <v/>
      </c>
    </row>
    <row r="603" spans="2:147" s="14" customFormat="1">
      <c r="B603" s="14" t="str">
        <f t="shared" ca="1" si="11445"/>
        <v/>
      </c>
      <c r="C603" s="14">
        <f t="shared" ca="1" si="11446"/>
        <v>563</v>
      </c>
      <c r="D603" s="14">
        <f t="shared" si="11447"/>
        <v>601</v>
      </c>
      <c r="E603" s="14" t="str">
        <f t="shared" ca="1" si="11448"/>
        <v/>
      </c>
      <c r="F603" s="14" t="str">
        <f t="shared" ca="1" si="11449"/>
        <v/>
      </c>
      <c r="G603" s="14" t="str">
        <f t="shared" ca="1" si="11450"/>
        <v/>
      </c>
      <c r="H603" s="14" t="b">
        <f t="shared" ca="1" si="11451"/>
        <v>0</v>
      </c>
      <c r="I603" s="14" t="str">
        <f ca="1">IF($H603,ADDRESS(3,(D603+1)*2-1,4,,"["&amp;wew!$G$7&amp;"]"&amp;_sheetname_labels)&amp;":"&amp;ADDRESS(2+ster!$B$20,(D603+1)*2-1,4),"")</f>
        <v/>
      </c>
      <c r="J603" s="14" t="str">
        <f t="array" aca="1" ref="J603" ca="1">IF(H603,MAX(0,MAX(IF(INDIRECT(I603)&lt;&gt;"",ROW(INDIRECT(I603)),""))-2),"")</f>
        <v/>
      </c>
      <c r="K603" s="14" t="str">
        <f ca="1">IF($H603,IF($J603&gt;0,ADDRESS(3,(D603+1)*2-1,4,,"["&amp;wew!$G$7&amp;"]"&amp;_sheetname_labels)&amp;":"&amp;ADDRESS(2+J603,(D603+1)*2-1,4),""),"")</f>
        <v/>
      </c>
      <c r="L603" s="14" t="str">
        <f ca="1">IF($H603,IF($J603&gt;0,ADDRESS(3,(D603+1)*2,4,,"["&amp;wew!$G$7&amp;"]"&amp;_sheetname_labels)&amp;":"&amp;ADDRESS(2+J603,(D603+1)*2,4),""),"")</f>
        <v/>
      </c>
      <c r="M603" s="14" t="str">
        <f t="shared" ca="1" si="11452"/>
        <v/>
      </c>
      <c r="N603" s="14" t="str">
        <f t="shared" ca="1" si="11453"/>
        <v/>
      </c>
      <c r="O603" s="14" t="str">
        <f t="shared" ca="1" si="11454"/>
        <v/>
      </c>
      <c r="P603" s="14" t="str">
        <f t="shared" ca="1" si="11455"/>
        <v/>
      </c>
      <c r="Q603" s="14" t="str">
        <f ca="1">IF($BP603,ADDRESS(3,D603+1,4,,"["&amp;wew!$G$7&amp;"]"&amp;_sheetname_dataframe)&amp;":"&amp;ADDRESS(2+ster!$C$14,D603+1,4),"")</f>
        <v/>
      </c>
      <c r="R603" s="14" t="str">
        <f ca="1">IF($BP603,IF(MID(_xll.FORMULATEXT(INDEX(INDIRECT(Q603),1)),1,1)="=", _xll.FORMULATEXT(INDEX(INDIRECT(Q603),1),2,TRUE),""),"")</f>
        <v/>
      </c>
      <c r="S603" s="14" t="str">
        <f t="array" aca="1" ref="S603" ca="1">IF(H603,SUM(IF((IFERROR(INDIRECT(Q603)&lt;&gt;"",FALSE))*(INDIRECT(ster!$D$14)&lt;&gt;""),1,0)),"")</f>
        <v/>
      </c>
      <c r="T603" s="14" t="str">
        <f t="array" aca="1" ref="T603" ca="1">IF(H603,IF(M603&gt;0,SUM(IFERROR(1*(MATCH(INDIRECT(Q603),INDIRECT(K603),0)&gt;0),0)*(INDIRECT(ster!$D$14)&lt;&gt;"")*NOT(ISNUMBER(INDIRECT(Q603)))),0),"")</f>
        <v/>
      </c>
      <c r="U603" s="14" t="str">
        <f t="array" aca="1" ref="U603" ca="1">IF(H603,SUM((IFERROR(INDIRECT(Q603)="",FALSE))*(INDIRECT(ster!$D$14)&lt;&gt;"")),"")</f>
        <v/>
      </c>
      <c r="V603" s="14" t="str">
        <f t="array" aca="1" ref="V603" ca="1">IF(H603,SUM((IFERROR(INDIRECT(Q603)="#ąś",TRUE))*(INDIRECT(ster!$D$14)&lt;&gt;"")),"")</f>
        <v/>
      </c>
      <c r="W603" s="14" t="str">
        <f t="array" aca="1" ref="W603" ca="1">IF(H603,SUM(ISNUMBER(INDIRECT(Q603))*(INDIRECT(ster!$D$14)&lt;&gt;"")),"")</f>
        <v/>
      </c>
      <c r="X603" s="14" t="str">
        <f t="array" aca="1" ref="X603" ca="1">IF(AND(H603,W603&gt;0),IF(wew!$B$3,MIN(IF((INDIRECT(ster!$D$14)&lt;&gt;"")*IFERROR(INDIRECT($Q603)&lt;&gt;"",FALSE),IFERROR(INDIRECT($Q603),"X"),"X")),"&lt;włącz podświetlanie wartości&gt;"),"—")</f>
        <v>—</v>
      </c>
      <c r="Y603" s="14" t="str">
        <f t="array" aca="1" ref="Y603" ca="1">IF(AND(H603,W603&gt;0),IF(wew!$B$3,MAX(IF((INDIRECT(ster!$D$14)&lt;&gt;"")*IFERROR(INDIRECT($Q603)&lt;&gt;"",FALSE),IFERROR(INDIRECT($Q603),"X"),"X")),"&lt;włącz podświetlanie wartości&gt;"),"—")</f>
        <v>—</v>
      </c>
      <c r="Z603" s="14" t="str">
        <f t="shared" ca="1" si="11456"/>
        <v/>
      </c>
      <c r="AA603" s="12" t="str">
        <f t="shared" ca="1" si="11457"/>
        <v/>
      </c>
      <c r="AB603" s="17" t="str">
        <f t="array" aca="1" ref="AB603" ca="1">IF(H603,IF(W603&gt;0,SUM((INDIRECT(ster!$D$14)&lt;&gt;"")*IFERROR((INDIRECT(Q603)&lt;&gt;"")*(INDIRECT(Q603)=INT(INDIRECT(Q603))),0)),0),"")</f>
        <v/>
      </c>
      <c r="AC603" s="17" t="str">
        <f t="array" aca="1" ref="AC603" ca="1">IF(H603,W603-AB603,"")</f>
        <v/>
      </c>
      <c r="AD603" s="17" t="str">
        <f t="shared" ca="1" si="11458"/>
        <v/>
      </c>
      <c r="AE603" s="17" t="b">
        <f t="shared" ca="1" si="11459"/>
        <v>0</v>
      </c>
      <c r="AF603" s="17" t="str">
        <f ca="1">IF(AE603,IF($H603,ADDRESS(3,D603+2,4,,"["&amp;wew!$G$7&amp;"]"&amp;_sheetname_dataframe)&amp;":"&amp;ADDRESS(2+ster!$C$14,D603+2,4),""),"")</f>
        <v/>
      </c>
      <c r="AG603" s="17" t="str">
        <f t="shared" ca="1" si="11460"/>
        <v/>
      </c>
      <c r="AH603" s="17" t="b">
        <f t="shared" ca="1" si="11461"/>
        <v>0</v>
      </c>
      <c r="AI603" s="17" t="str">
        <f ca="1">IF(AH603,IF($H603,ADDRESS(3,D603+3,4,,"["&amp;wew!$G$7&amp;"]"&amp;_sheetname_dataframe)&amp;":"&amp;ADDRESS(2+ster!$C$14,D603+3,4),""),"")</f>
        <v/>
      </c>
      <c r="AJ603" s="17" t="str">
        <f t="shared" ca="1" si="11462"/>
        <v/>
      </c>
      <c r="AK603" s="17" t="str">
        <f t="shared" ca="1" si="11463"/>
        <v/>
      </c>
      <c r="AL603" s="17" t="str">
        <f t="shared" ca="1" si="11464"/>
        <v/>
      </c>
      <c r="AM603" s="17" t="str">
        <f t="shared" ca="1" si="11465"/>
        <v/>
      </c>
      <c r="AN603" s="17">
        <f t="shared" ca="1" si="11466"/>
        <v>2</v>
      </c>
      <c r="AO603" s="24" t="str">
        <f t="shared" ca="1" si="11467"/>
        <v/>
      </c>
      <c r="AP603" s="24" t="str">
        <f t="shared" ca="1" si="11468"/>
        <v/>
      </c>
      <c r="AQ603" s="17" t="str">
        <f t="shared" ca="1" si="11469"/>
        <v/>
      </c>
      <c r="AR603" s="17" t="str">
        <f t="shared" ca="1" si="11470"/>
        <v/>
      </c>
      <c r="AS603" s="17" t="str">
        <f t="shared" ca="1" si="11471"/>
        <v/>
      </c>
      <c r="AT603" s="17" t="str">
        <f t="shared" ca="1" si="11472"/>
        <v/>
      </c>
      <c r="AU603" s="17" t="str">
        <f t="shared" ca="1" si="11473"/>
        <v/>
      </c>
      <c r="AV603" s="17" t="str">
        <f t="shared" ca="1" si="11474"/>
        <v/>
      </c>
      <c r="AW603" s="17" t="str">
        <f t="shared" ca="1" si="11475"/>
        <v/>
      </c>
      <c r="AX603" s="14" t="str">
        <f t="array" aca="1" ref="AX603" ca="1">IF(H603,N603&gt;0,"")</f>
        <v/>
      </c>
      <c r="AY603" s="17" t="str">
        <f t="shared" ca="1" si="11476"/>
        <v/>
      </c>
      <c r="AZ603" s="17" t="str">
        <f t="array" aca="1" ref="AZ603" ca="1">IF(AY603&lt;&gt;"",SUM(1*ISERROR(MATCH(INDIRECT(AY603),INDIRECT(K603),0)))=0,"")</f>
        <v/>
      </c>
      <c r="BA603" s="17" t="b">
        <f t="shared" ca="1" si="11477"/>
        <v>0</v>
      </c>
      <c r="BB603" s="17" t="b">
        <v>0</v>
      </c>
      <c r="BC603" s="17" t="str">
        <f t="shared" ca="1" si="11478"/>
        <v/>
      </c>
      <c r="BD603" s="17" t="str">
        <f t="shared" ca="1" si="11479"/>
        <v/>
      </c>
      <c r="BE603" s="17" t="str">
        <f t="shared" ca="1" si="11480"/>
        <v/>
      </c>
      <c r="BF603" s="17" t="str">
        <f t="shared" ca="1" si="11481"/>
        <v/>
      </c>
      <c r="BG603" s="17" t="str">
        <f t="shared" ca="1" si="11482"/>
        <v/>
      </c>
      <c r="BH603" s="17" t="str">
        <f t="shared" ca="1" si="11483"/>
        <v/>
      </c>
      <c r="BI603" s="17" t="str">
        <f t="shared" ca="1" si="11484"/>
        <v/>
      </c>
      <c r="BJ603" s="17" t="b">
        <f t="shared" ca="1" si="11485"/>
        <v>0</v>
      </c>
      <c r="BK603" s="17" t="str">
        <f t="shared" ca="1" si="11486"/>
        <v/>
      </c>
      <c r="BL603" s="17" t="str">
        <f t="shared" ca="1" si="11487"/>
        <v/>
      </c>
      <c r="BM603" s="17" t="str">
        <f t="shared" ca="1" si="11488"/>
        <v/>
      </c>
      <c r="BN603" s="17" t="str">
        <f t="shared" ca="1" si="11489"/>
        <v/>
      </c>
      <c r="BO603" s="17" t="str">
        <f t="shared" ca="1" si="11490"/>
        <v/>
      </c>
      <c r="BP603" s="14" t="b">
        <f t="shared" ca="1" si="11491"/>
        <v>0</v>
      </c>
      <c r="BQ603" s="35"/>
      <c r="BX603" s="16"/>
      <c r="BY603" s="16"/>
      <c r="BZ603" s="16"/>
      <c r="CA603" s="16"/>
      <c r="CB603" s="16"/>
      <c r="CC603" s="16"/>
      <c r="CD603" s="16"/>
      <c r="CE603" s="16"/>
      <c r="CF603" s="16"/>
      <c r="CN603" s="14">
        <f ca="1">IF(H603,IFERROR(IsVariableNameLegal(O603),0),0)</f>
        <v>0</v>
      </c>
      <c r="CO603" s="14" t="str">
        <f t="array" aca="1" ref="CO603" ca="1">IF(H603,IF(COUNTIF(INDIRECT(wew!$C$13),O603)&gt;1,TRIM(SUBSTITUTE(_xll.MCONCAT(IF((INDIRECT(wew!$C$13)=O603)*(COLUMN(INDIRECT(wew!$C$13))&lt;&gt;D603+1),-1+COLUMN(INDIRECT(wew!$C$13)),"")," "),"  "," ")),""),"")</f>
        <v/>
      </c>
      <c r="CP603" s="14" t="str">
        <f t="array" aca="1" ref="CP603" ca="1">IF(P603&lt;&gt;"",IF(LEN(P603)&gt;150,1,""),"")</f>
        <v/>
      </c>
      <c r="CQ603" s="14" t="str">
        <f t="array" aca="1" ref="CQ603" ca="1">IF(AND(H603,NOT(ster!$J$3)),IF(COUNTIF(INDIRECT(wew!$C$15),P603)&gt;1,TRIM(SUBSTITUTE(_xll.MCONCAT(IF((INDIRECT(wew!$C$15)=P603)*(COLUMN(INDIRECT(wew!$C$15))&lt;&gt;D603+1),-1+COLUMN(INDIRECT(wew!$C$15)),"")," "),"  "," ")),""),"")</f>
        <v/>
      </c>
      <c r="CR603" s="14" t="str">
        <f t="array" aca="1" ref="CR603" ca="1">IF(H603,IF(AND(W603&gt;0,AO603&lt;&gt;""),TRIM(SUBSTITUTE(_xll.MCONCAT(IFERROR(IF(ISNUMBER(INDIRECT(Q603)),IF((INDIRECT(ster!$D$14)&lt;&gt;"")*(INDIRECT(Q603)&lt;AO603),INDIRECT(ster!$D$14) &amp; ": " &amp;  SUBSTITUTE(IF( AV603,IFERROR(TEXT(INDIRECT(Q603),"rrrr-mm-dd") &amp;" (" &amp; INDIRECT(Q603) &amp;")",INDIRECT(Q603)),INDIRECT(Q603))," "," "),""),""),"")," "),"  "," ")),""),"")</f>
        <v/>
      </c>
      <c r="CS603" s="14" t="str">
        <f t="array" aca="1" ref="CS603" ca="1">IF(H603,IF(AND(W603&gt;0,AP603&lt;&gt;""),TRIM(SUBSTITUTE(_xll.MCONCAT(IFERROR(IF(ISNUMBER(INDIRECT(Q603)),IF((INDIRECT(ster!$D$14)&lt;&gt;"")*(INDIRECT(Q603)&gt;AP603),INDIRECT(ster!$D$14) &amp; ": " &amp;  SUBSTITUTE(IF( AV603,IFERROR(TEXT(INDIRECT(Q603),"rrrr-mm-dd")&amp;" (" &amp; INDIRECT(Q603) &amp;")",INDIRECT(Q603)),INDIRECT(Q603))," "," "),""),""),"")," "),"  "," ")),""),"")</f>
        <v/>
      </c>
      <c r="CT603" s="14" t="str">
        <f t="array" aca="1" ref="CT603" ca="1">IF(H603,IF(AND(N603&gt;0,AR603),TRIM(SUBSTITUTE(_xll.MCONCAT(IFERROR(IF(ISNUMBER(INDIRECT(Q603)),IF((INDIRECT(ster!$D$14)&lt;&gt;"")*(IFERROR(0*(MATCH(INDIRECT(Q603),INDIRECT(K603),0)&gt;0),1)),INDIRECT(ster!$D$14) &amp; ": " &amp;  SUBSTITUTE(IF( AV603,IFERROR(TEXT(INDIRECT(Q603),"rrrr-mm-dd")&amp;" (" &amp; INDIRECT(Q603) &amp;")",INDIRECT(Q603)),INDIRECT(Q603))," "," "),""),""),"")," "),"  "," ")),""),"")</f>
        <v/>
      </c>
      <c r="CU603" s="14" t="str">
        <f t="array" aca="1" ref="CU603" ca="1">IF(H603,IF(AND(V603&gt;0),TRIM(SUBSTITUTE(_xll.MCONCAT(IF((INDIRECT(ster!$D$14)&lt;&gt;"")*(IFERROR(0*(INDIRECT(Q603)&lt;&gt;""),1)),INDIRECT(ster!$D$14),"")," "),"  "," ")),""),"")</f>
        <v/>
      </c>
      <c r="CV603" s="14" t="str">
        <f t="array" aca="1" ref="CV603" ca="1">IF(H603,IF(AS603,
TRIM(SUBSTITUTE(_xll.MCONCAT(IF(
   (INDIRECT(ster!$D$14)&lt;&gt;"")*
   ((INDIRECT(Q603)="")+
      NOT(ISNUMBER(INDIRECT(Q603)))*
      NOT(ISERROR(MATCH(INDIRECT(Q603),INDIRECT(K603),0)))
    ),
      INDIRECT(ster!$D$14),
   "")," "),"  "," ")),
""),"")</f>
        <v/>
      </c>
      <c r="CW603" s="14" t="str">
        <f t="array" aca="1" ref="CW603" ca="1">IF(H603,IF(AND(AQ603),TRIM(SUBSTITUTE(_xll.MCONCAT(IFERROR(IF(ISNUMBER(INDIRECT(Q603)),IF((INDIRECT(ster!$D$14)&lt;&gt;"")*(INDIRECT(Q603)&lt;&gt;INT(INDIRECT(Q603))),INDIRECT(ster!$D$14) &amp; ": " &amp; INDIRECT(Q603),""),""),"")," "),"  "," ")),""),"")</f>
        <v/>
      </c>
      <c r="CX603" s="14" t="str">
        <f t="array" aca="1" ref="CX603" ca="1">IF(H603,IF(OR(AU603,AV603),TRIM(SUBSTITUTE(_xll.MCONCAT(IF((INDIRECT(ster!$D$14)&lt;&gt;"")*NOT(ISNUMBER(INDIRECT(Q603))),IF(ISERROR(MATCH(INDIRECT(Q603),INDIRECT(K603),0)),IFERROR(IF(INDIRECT(Q603)&lt;&gt;"",INDIRECT(ster!$D$14) &amp; ": " &amp; SUBSTITUTE(INDIRECT(Q603)," "," "),""),""),""),"")," "),"  "," ")),""),"")</f>
        <v/>
      </c>
      <c r="CY603" s="14" t="str">
        <f t="array" aca="1" ref="CY603" ca="1">IF(H603,IF(AE603,TRIM(SUBSTITUTE(_xll.MCONCAT(IF((INDIRECT(ster!$D$14)&lt;&gt;"")*IFERROR(NOT(INDIRECT(AF603)),FALSE),IF(ISERROR(MATCH(INDIRECT(Q603),INDIRECT(K603),0)),IFERROR(IF(INDIRECT(Q603)&lt;&gt;"",INDIRECT(ster!$D$14)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CZ603" s="14" t="str">
        <f t="array" aca="1" ref="CZ603" ca="1">IF(H603,IF(AH603,TRIM(SUBSTITUTE(_xll.MCONCAT(IF((INDIRECT(ster!$D$14)&lt;&gt;"")*IFERROR(NOT(INDIRECT(AI603)),FALSE),IF(ISERROR(MATCH(INDIRECT(Q603),INDIRECT(K603),0)),IFERROR(IF(INDIRECT(Q603)&lt;&gt;"",INDIRECT(ster!$D$14)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DC603" s="14" t="str">
        <f ca="1">SUBSTITUTE(SUBSTITUTE(SUBSTITUTE(SUBSTITUTE(_xll.MCONCAT(DG603:DS603,"■"),"■■","■"),"■■","■"),"■■","■"),"■■","■")</f>
        <v>■</v>
      </c>
      <c r="DD603" s="14" t="str">
        <f t="shared" ca="1" si="11492"/>
        <v/>
      </c>
      <c r="DE603" s="14" t="str">
        <f t="shared" ca="1" si="11493"/>
        <v/>
      </c>
      <c r="DF603" s="14" t="str">
        <f t="shared" ca="1" si="11494"/>
        <v/>
      </c>
      <c r="DG603" s="14" t="str">
        <f t="shared" ca="1" si="11495"/>
        <v/>
      </c>
      <c r="DH603" s="14" t="str">
        <f t="shared" ca="1" si="11496"/>
        <v/>
      </c>
      <c r="DI603" s="14" t="str">
        <f t="shared" ca="1" si="11497"/>
        <v/>
      </c>
      <c r="DJ603" s="14" t="str">
        <f t="shared" ca="1" si="11498"/>
        <v/>
      </c>
      <c r="DK603" s="14" t="str">
        <f t="shared" ca="1" si="11499"/>
        <v/>
      </c>
      <c r="DL603" s="14" t="str">
        <f t="shared" ca="1" si="11500"/>
        <v/>
      </c>
      <c r="DM603" s="14" t="str">
        <f t="shared" ca="1" si="11501"/>
        <v/>
      </c>
      <c r="DN603" s="14" t="str">
        <f t="array" aca="1" ref="DN603" ca="1">IF(CU603&lt;&gt;"","There are errors in the entered values in the following cases: " &amp;SUBSTITUTE(CU603," ",", "),"")</f>
        <v/>
      </c>
      <c r="DO603" s="14" t="str">
        <f t="shared" ca="1" si="11502"/>
        <v/>
      </c>
      <c r="DP603" s="14" t="str">
        <f t="shared" ca="1" si="11503"/>
        <v/>
      </c>
      <c r="DQ603" s="14" t="str">
        <f t="shared" ca="1" si="11504"/>
        <v/>
      </c>
      <c r="DR603" s="14" t="str">
        <f t="shared" ca="1" si="11505"/>
        <v/>
      </c>
      <c r="DS603" s="14" t="str">
        <f t="shared" ca="1" si="11506"/>
        <v/>
      </c>
      <c r="DZ603" s="14" t="b">
        <f t="shared" ca="1" si="11507"/>
        <v>0</v>
      </c>
      <c r="EA603" s="14" t="str">
        <f t="shared" ca="1" si="11508"/>
        <v/>
      </c>
      <c r="EB603" s="14" t="str">
        <f t="shared" ca="1" si="11509"/>
        <v/>
      </c>
      <c r="EC603" s="14" t="str">
        <f t="shared" ca="1" si="11510"/>
        <v/>
      </c>
      <c r="ED603" s="14" t="str">
        <f t="shared" ca="1" si="11511"/>
        <v/>
      </c>
      <c r="EE603" s="14" t="str">
        <f t="shared" ca="1" si="11512"/>
        <v/>
      </c>
      <c r="EF603" s="14" t="str">
        <f t="shared" ca="1" si="11513"/>
        <v/>
      </c>
      <c r="EG603" s="14" t="str">
        <f t="shared" ca="1" si="11514"/>
        <v/>
      </c>
      <c r="EM603" s="14" t="b">
        <f t="shared" ca="1" si="11515"/>
        <v>0</v>
      </c>
      <c r="EN603" s="14" t="str">
        <f t="shared" ca="1" si="11516"/>
        <v/>
      </c>
      <c r="EO603" s="14" t="str">
        <f t="shared" ca="1" si="11517"/>
        <v/>
      </c>
      <c r="EP603" s="14" t="str">
        <f t="shared" ca="1" si="11518"/>
        <v/>
      </c>
      <c r="EQ603" s="14" t="str">
        <f t="shared" ca="1" si="11519"/>
        <v/>
      </c>
    </row>
    <row r="604" spans="2:147" s="14" customFormat="1">
      <c r="B604" s="14" t="str">
        <f t="shared" ca="1" si="11445"/>
        <v/>
      </c>
      <c r="C604" s="14">
        <f t="shared" ca="1" si="11446"/>
        <v>563</v>
      </c>
      <c r="D604" s="14">
        <f t="shared" si="11447"/>
        <v>602</v>
      </c>
      <c r="E604" s="14" t="str">
        <f t="shared" ca="1" si="11448"/>
        <v/>
      </c>
      <c r="F604" s="14" t="str">
        <f t="shared" ca="1" si="11449"/>
        <v/>
      </c>
      <c r="G604" s="14" t="str">
        <f t="shared" ca="1" si="11450"/>
        <v/>
      </c>
      <c r="H604" s="14" t="b">
        <f t="shared" ca="1" si="11451"/>
        <v>0</v>
      </c>
      <c r="I604" s="14" t="str">
        <f ca="1">IF($H604,ADDRESS(3,(D604+1)*2-1,4,,"["&amp;wew!$G$7&amp;"]"&amp;_sheetname_labels)&amp;":"&amp;ADDRESS(2+ster!$B$20,(D604+1)*2-1,4),"")</f>
        <v/>
      </c>
      <c r="J604" s="14" t="str">
        <f t="array" aca="1" ref="J604" ca="1">IF(H604,MAX(0,MAX(IF(INDIRECT(I604)&lt;&gt;"",ROW(INDIRECT(I604)),""))-2),"")</f>
        <v/>
      </c>
      <c r="K604" s="14" t="str">
        <f ca="1">IF($H604,IF($J604&gt;0,ADDRESS(3,(D604+1)*2-1,4,,"["&amp;wew!$G$7&amp;"]"&amp;_sheetname_labels)&amp;":"&amp;ADDRESS(2+J604,(D604+1)*2-1,4),""),"")</f>
        <v/>
      </c>
      <c r="L604" s="14" t="str">
        <f ca="1">IF($H604,IF($J604&gt;0,ADDRESS(3,(D604+1)*2,4,,"["&amp;wew!$G$7&amp;"]"&amp;_sheetname_labels)&amp;":"&amp;ADDRESS(2+J604,(D604+1)*2,4),""),"")</f>
        <v/>
      </c>
      <c r="M604" s="14" t="str">
        <f t="shared" ca="1" si="11452"/>
        <v/>
      </c>
      <c r="N604" s="14" t="str">
        <f t="shared" ca="1" si="11453"/>
        <v/>
      </c>
      <c r="O604" s="14" t="str">
        <f t="shared" ca="1" si="11454"/>
        <v/>
      </c>
      <c r="P604" s="14" t="str">
        <f t="shared" ca="1" si="11455"/>
        <v/>
      </c>
      <c r="Q604" s="14" t="str">
        <f ca="1">IF($BP604,ADDRESS(3,D604+1,4,,"["&amp;wew!$G$7&amp;"]"&amp;_sheetname_dataframe)&amp;":"&amp;ADDRESS(2+ster!$C$14,D604+1,4),"")</f>
        <v/>
      </c>
      <c r="R604" s="14" t="str">
        <f ca="1">IF($BP604,IF(MID(_xll.FORMULATEXT(INDEX(INDIRECT(Q604),1)),1,1)="=", _xll.FORMULATEXT(INDEX(INDIRECT(Q604),1),2,TRUE),""),"")</f>
        <v/>
      </c>
      <c r="S604" s="14" t="str">
        <f t="array" aca="1" ref="S604" ca="1">IF(H604,SUM(IF((IFERROR(INDIRECT(Q604)&lt;&gt;"",FALSE))*(INDIRECT(ster!$D$14)&lt;&gt;""),1,0)),"")</f>
        <v/>
      </c>
      <c r="T604" s="14" t="str">
        <f t="array" aca="1" ref="T604" ca="1">IF(H604,IF(M604&gt;0,SUM(IFERROR(1*(MATCH(INDIRECT(Q604),INDIRECT(K604),0)&gt;0),0)*(INDIRECT(ster!$D$14)&lt;&gt;"")*NOT(ISNUMBER(INDIRECT(Q604)))),0),"")</f>
        <v/>
      </c>
      <c r="U604" s="14" t="str">
        <f t="array" aca="1" ref="U604" ca="1">IF(H604,SUM((IFERROR(INDIRECT(Q604)="",FALSE))*(INDIRECT(ster!$D$14)&lt;&gt;"")),"")</f>
        <v/>
      </c>
      <c r="V604" s="14" t="str">
        <f t="array" aca="1" ref="V604" ca="1">IF(H604,SUM((IFERROR(INDIRECT(Q604)="#ąś",TRUE))*(INDIRECT(ster!$D$14)&lt;&gt;"")),"")</f>
        <v/>
      </c>
      <c r="W604" s="14" t="str">
        <f t="array" aca="1" ref="W604" ca="1">IF(H604,SUM(ISNUMBER(INDIRECT(Q604))*(INDIRECT(ster!$D$14)&lt;&gt;"")),"")</f>
        <v/>
      </c>
      <c r="X604" s="14" t="str">
        <f t="array" aca="1" ref="X604" ca="1">IF(AND(H604,W604&gt;0),IF(wew!$B$3,MIN(IF((INDIRECT(ster!$D$14)&lt;&gt;"")*IFERROR(INDIRECT($Q604)&lt;&gt;"",FALSE),IFERROR(INDIRECT($Q604),"X"),"X")),"&lt;włącz podświetlanie wartości&gt;"),"—")</f>
        <v>—</v>
      </c>
      <c r="Y604" s="14" t="str">
        <f t="array" aca="1" ref="Y604" ca="1">IF(AND(H604,W604&gt;0),IF(wew!$B$3,MAX(IF((INDIRECT(ster!$D$14)&lt;&gt;"")*IFERROR(INDIRECT($Q604)&lt;&gt;"",FALSE),IFERROR(INDIRECT($Q604),"X"),"X")),"&lt;włącz podświetlanie wartości&gt;"),"—")</f>
        <v>—</v>
      </c>
      <c r="Z604" s="14" t="str">
        <f t="shared" ca="1" si="11456"/>
        <v/>
      </c>
      <c r="AA604" s="12" t="str">
        <f t="shared" ca="1" si="11457"/>
        <v/>
      </c>
      <c r="AB604" s="17" t="str">
        <f t="array" aca="1" ref="AB604" ca="1">IF(H604,IF(W604&gt;0,SUM((INDIRECT(ster!$D$14)&lt;&gt;"")*IFERROR((INDIRECT(Q604)&lt;&gt;"")*(INDIRECT(Q604)=INT(INDIRECT(Q604))),0)),0),"")</f>
        <v/>
      </c>
      <c r="AC604" s="17" t="str">
        <f t="array" aca="1" ref="AC604" ca="1">IF(H604,W604-AB604,"")</f>
        <v/>
      </c>
      <c r="AD604" s="17" t="str">
        <f t="shared" ca="1" si="11458"/>
        <v/>
      </c>
      <c r="AE604" s="17" t="b">
        <f t="shared" ca="1" si="11459"/>
        <v>0</v>
      </c>
      <c r="AF604" s="17" t="str">
        <f ca="1">IF(AE604,IF($H604,ADDRESS(3,D604+2,4,,"["&amp;wew!$G$7&amp;"]"&amp;_sheetname_dataframe)&amp;":"&amp;ADDRESS(2+ster!$C$14,D604+2,4),""),"")</f>
        <v/>
      </c>
      <c r="AG604" s="17" t="str">
        <f t="shared" ca="1" si="11460"/>
        <v/>
      </c>
      <c r="AH604" s="17" t="b">
        <f t="shared" ca="1" si="11461"/>
        <v>0</v>
      </c>
      <c r="AI604" s="17" t="str">
        <f ca="1">IF(AH604,IF($H604,ADDRESS(3,D604+3,4,,"["&amp;wew!$G$7&amp;"]"&amp;_sheetname_dataframe)&amp;":"&amp;ADDRESS(2+ster!$C$14,D604+3,4),""),"")</f>
        <v/>
      </c>
      <c r="AJ604" s="17" t="str">
        <f t="shared" ca="1" si="11462"/>
        <v/>
      </c>
      <c r="AK604" s="17" t="str">
        <f t="shared" ca="1" si="11463"/>
        <v/>
      </c>
      <c r="AL604" s="17" t="str">
        <f t="shared" ca="1" si="11464"/>
        <v/>
      </c>
      <c r="AM604" s="17" t="str">
        <f t="shared" ca="1" si="11465"/>
        <v/>
      </c>
      <c r="AN604" s="17">
        <f t="shared" ca="1" si="11466"/>
        <v>2</v>
      </c>
      <c r="AO604" s="24" t="str">
        <f t="shared" ca="1" si="11467"/>
        <v/>
      </c>
      <c r="AP604" s="24" t="str">
        <f t="shared" ca="1" si="11468"/>
        <v/>
      </c>
      <c r="AQ604" s="17" t="str">
        <f t="shared" ca="1" si="11469"/>
        <v/>
      </c>
      <c r="AR604" s="17" t="str">
        <f t="shared" ca="1" si="11470"/>
        <v/>
      </c>
      <c r="AS604" s="17" t="str">
        <f t="shared" ca="1" si="11471"/>
        <v/>
      </c>
      <c r="AT604" s="17" t="str">
        <f t="shared" ca="1" si="11472"/>
        <v/>
      </c>
      <c r="AU604" s="17" t="str">
        <f t="shared" ca="1" si="11473"/>
        <v/>
      </c>
      <c r="AV604" s="17" t="str">
        <f t="shared" ca="1" si="11474"/>
        <v/>
      </c>
      <c r="AW604" s="17" t="str">
        <f t="shared" ca="1" si="11475"/>
        <v/>
      </c>
      <c r="AX604" s="14" t="str">
        <f t="array" aca="1" ref="AX604" ca="1">IF(H604,N604&gt;0,"")</f>
        <v/>
      </c>
      <c r="AY604" s="17" t="str">
        <f t="shared" ca="1" si="11476"/>
        <v/>
      </c>
      <c r="AZ604" s="17" t="str">
        <f t="array" aca="1" ref="AZ604" ca="1">IF(AY604&lt;&gt;"",SUM(1*ISERROR(MATCH(INDIRECT(AY604),INDIRECT(K604),0)))=0,"")</f>
        <v/>
      </c>
      <c r="BA604" s="17" t="b">
        <f t="shared" ca="1" si="11477"/>
        <v>0</v>
      </c>
      <c r="BB604" s="17" t="b">
        <v>0</v>
      </c>
      <c r="BC604" s="17" t="str">
        <f t="shared" ca="1" si="11478"/>
        <v/>
      </c>
      <c r="BD604" s="17" t="str">
        <f t="shared" ca="1" si="11479"/>
        <v/>
      </c>
      <c r="BE604" s="17" t="str">
        <f t="shared" ca="1" si="11480"/>
        <v/>
      </c>
      <c r="BF604" s="17" t="str">
        <f t="shared" ca="1" si="11481"/>
        <v/>
      </c>
      <c r="BG604" s="17" t="str">
        <f t="shared" ca="1" si="11482"/>
        <v/>
      </c>
      <c r="BH604" s="17" t="str">
        <f t="shared" ca="1" si="11483"/>
        <v/>
      </c>
      <c r="BI604" s="17" t="str">
        <f t="shared" ca="1" si="11484"/>
        <v/>
      </c>
      <c r="BJ604" s="17" t="b">
        <f t="shared" ca="1" si="11485"/>
        <v>0</v>
      </c>
      <c r="BK604" s="17" t="str">
        <f t="shared" ca="1" si="11486"/>
        <v/>
      </c>
      <c r="BL604" s="17" t="str">
        <f t="shared" ca="1" si="11487"/>
        <v/>
      </c>
      <c r="BM604" s="17" t="str">
        <f t="shared" ca="1" si="11488"/>
        <v/>
      </c>
      <c r="BN604" s="17" t="str">
        <f t="shared" ca="1" si="11489"/>
        <v/>
      </c>
      <c r="BO604" s="17" t="str">
        <f t="shared" ca="1" si="11490"/>
        <v/>
      </c>
      <c r="BP604" s="14" t="b">
        <f t="shared" ca="1" si="11491"/>
        <v>0</v>
      </c>
      <c r="BQ604" s="35"/>
      <c r="BX604" s="16"/>
      <c r="BY604" s="16"/>
      <c r="BZ604" s="16"/>
      <c r="CA604" s="16"/>
      <c r="CB604" s="16"/>
      <c r="CC604" s="16"/>
      <c r="CD604" s="16"/>
      <c r="CE604" s="16"/>
      <c r="CF604" s="16"/>
      <c r="CN604" s="14">
        <f ca="1">IF(H604,IFERROR(IsVariableNameLegal(O604),0),0)</f>
        <v>0</v>
      </c>
      <c r="CO604" s="14" t="str">
        <f t="array" aca="1" ref="CO604" ca="1">IF(H604,IF(COUNTIF(INDIRECT(wew!$C$13),O604)&gt;1,TRIM(SUBSTITUTE(_xll.MCONCAT(IF((INDIRECT(wew!$C$13)=O604)*(COLUMN(INDIRECT(wew!$C$13))&lt;&gt;D604+1),-1+COLUMN(INDIRECT(wew!$C$13)),"")," "),"  "," ")),""),"")</f>
        <v/>
      </c>
      <c r="CP604" s="14" t="str">
        <f t="array" aca="1" ref="CP604" ca="1">IF(P604&lt;&gt;"",IF(LEN(P604)&gt;150,1,""),"")</f>
        <v/>
      </c>
      <c r="CQ604" s="14" t="str">
        <f t="array" aca="1" ref="CQ604" ca="1">IF(AND(H604,NOT(ster!$J$3)),IF(COUNTIF(INDIRECT(wew!$C$15),P604)&gt;1,TRIM(SUBSTITUTE(_xll.MCONCAT(IF((INDIRECT(wew!$C$15)=P604)*(COLUMN(INDIRECT(wew!$C$15))&lt;&gt;D604+1),-1+COLUMN(INDIRECT(wew!$C$15)),"")," "),"  "," ")),""),"")</f>
        <v/>
      </c>
      <c r="CR604" s="14" t="str">
        <f t="array" aca="1" ref="CR604" ca="1">IF(H604,IF(AND(W604&gt;0,AO604&lt;&gt;""),TRIM(SUBSTITUTE(_xll.MCONCAT(IFERROR(IF(ISNUMBER(INDIRECT(Q604)),IF((INDIRECT(ster!$D$14)&lt;&gt;"")*(INDIRECT(Q604)&lt;AO604),INDIRECT(ster!$D$14) &amp; ": " &amp;  SUBSTITUTE(IF( AV604,IFERROR(TEXT(INDIRECT(Q604),"rrrr-mm-dd") &amp;" (" &amp; INDIRECT(Q604) &amp;")",INDIRECT(Q604)),INDIRECT(Q604))," "," "),""),""),"")," "),"  "," ")),""),"")</f>
        <v/>
      </c>
      <c r="CS604" s="14" t="str">
        <f t="array" aca="1" ref="CS604" ca="1">IF(H604,IF(AND(W604&gt;0,AP604&lt;&gt;""),TRIM(SUBSTITUTE(_xll.MCONCAT(IFERROR(IF(ISNUMBER(INDIRECT(Q604)),IF((INDIRECT(ster!$D$14)&lt;&gt;"")*(INDIRECT(Q604)&gt;AP604),INDIRECT(ster!$D$14) &amp; ": " &amp;  SUBSTITUTE(IF( AV604,IFERROR(TEXT(INDIRECT(Q604),"rrrr-mm-dd")&amp;" (" &amp; INDIRECT(Q604) &amp;")",INDIRECT(Q604)),INDIRECT(Q604))," "," "),""),""),"")," "),"  "," ")),""),"")</f>
        <v/>
      </c>
      <c r="CT604" s="14" t="str">
        <f t="array" aca="1" ref="CT604" ca="1">IF(H604,IF(AND(N604&gt;0,AR604),TRIM(SUBSTITUTE(_xll.MCONCAT(IFERROR(IF(ISNUMBER(INDIRECT(Q604)),IF((INDIRECT(ster!$D$14)&lt;&gt;"")*(IFERROR(0*(MATCH(INDIRECT(Q604),INDIRECT(K604),0)&gt;0),1)),INDIRECT(ster!$D$14) &amp; ": " &amp;  SUBSTITUTE(IF( AV604,IFERROR(TEXT(INDIRECT(Q604),"rrrr-mm-dd")&amp;" (" &amp; INDIRECT(Q604) &amp;")",INDIRECT(Q604)),INDIRECT(Q604))," "," "),""),""),"")," "),"  "," ")),""),"")</f>
        <v/>
      </c>
      <c r="CU604" s="14" t="str">
        <f t="array" aca="1" ref="CU604" ca="1">IF(H604,IF(AND(V604&gt;0),TRIM(SUBSTITUTE(_xll.MCONCAT(IF((INDIRECT(ster!$D$14)&lt;&gt;"")*(IFERROR(0*(INDIRECT(Q604)&lt;&gt;""),1)),INDIRECT(ster!$D$14),"")," "),"  "," ")),""),"")</f>
        <v/>
      </c>
      <c r="CV604" s="14" t="str">
        <f t="array" aca="1" ref="CV604" ca="1">IF(H604,IF(AS604,
TRIM(SUBSTITUTE(_xll.MCONCAT(IF(
   (INDIRECT(ster!$D$14)&lt;&gt;"")*
   ((INDIRECT(Q604)="")+
      NOT(ISNUMBER(INDIRECT(Q604)))*
      NOT(ISERROR(MATCH(INDIRECT(Q604),INDIRECT(K604),0)))
    ),
      INDIRECT(ster!$D$14),
   "")," "),"  "," ")),
""),"")</f>
        <v/>
      </c>
      <c r="CW604" s="14" t="str">
        <f t="array" aca="1" ref="CW604" ca="1">IF(H604,IF(AND(AQ604),TRIM(SUBSTITUTE(_xll.MCONCAT(IFERROR(IF(ISNUMBER(INDIRECT(Q604)),IF((INDIRECT(ster!$D$14)&lt;&gt;"")*(INDIRECT(Q604)&lt;&gt;INT(INDIRECT(Q604))),INDIRECT(ster!$D$14) &amp; ": " &amp; INDIRECT(Q604),""),""),"")," "),"  "," ")),""),"")</f>
        <v/>
      </c>
      <c r="CX604" s="14" t="str">
        <f t="array" aca="1" ref="CX604" ca="1">IF(H604,IF(OR(AU604,AV604),TRIM(SUBSTITUTE(_xll.MCONCAT(IF((INDIRECT(ster!$D$14)&lt;&gt;"")*NOT(ISNUMBER(INDIRECT(Q604))),IF(ISERROR(MATCH(INDIRECT(Q604),INDIRECT(K604),0)),IFERROR(IF(INDIRECT(Q604)&lt;&gt;"",INDIRECT(ster!$D$14) &amp; ": " &amp; SUBSTITUTE(INDIRECT(Q604)," "," "),""),""),""),"")," "),"  "," ")),""),"")</f>
        <v/>
      </c>
      <c r="CY604" s="14" t="str">
        <f t="array" aca="1" ref="CY604" ca="1">IF(H604,IF(AE604,TRIM(SUBSTITUTE(_xll.MCONCAT(IF((INDIRECT(ster!$D$14)&lt;&gt;"")*IFERROR(NOT(INDIRECT(AF604)),FALSE),IF(ISERROR(MATCH(INDIRECT(Q604),INDIRECT(K604),0)),IFERROR(IF(INDIRECT(Q604)&lt;&gt;"",INDIRECT(ster!$D$14)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CZ604" s="14" t="str">
        <f t="array" aca="1" ref="CZ604" ca="1">IF(H604,IF(AH604,TRIM(SUBSTITUTE(_xll.MCONCAT(IF((INDIRECT(ster!$D$14)&lt;&gt;"")*IFERROR(NOT(INDIRECT(AI604)),FALSE),IF(ISERROR(MATCH(INDIRECT(Q604),INDIRECT(K604),0)),IFERROR(IF(INDIRECT(Q604)&lt;&gt;"",INDIRECT(ster!$D$14)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DC604" s="14" t="str">
        <f ca="1">SUBSTITUTE(SUBSTITUTE(SUBSTITUTE(SUBSTITUTE(_xll.MCONCAT(DG604:DS604,"■"),"■■","■"),"■■","■"),"■■","■"),"■■","■")</f>
        <v>■</v>
      </c>
      <c r="DD604" s="14" t="str">
        <f t="shared" ca="1" si="11492"/>
        <v/>
      </c>
      <c r="DE604" s="14" t="str">
        <f t="shared" ca="1" si="11493"/>
        <v/>
      </c>
      <c r="DF604" s="14" t="str">
        <f t="shared" ca="1" si="11494"/>
        <v/>
      </c>
      <c r="DG604" s="14" t="str">
        <f t="shared" ca="1" si="11495"/>
        <v/>
      </c>
      <c r="DH604" s="14" t="str">
        <f t="shared" ca="1" si="11496"/>
        <v/>
      </c>
      <c r="DI604" s="14" t="str">
        <f t="shared" ca="1" si="11497"/>
        <v/>
      </c>
      <c r="DJ604" s="14" t="str">
        <f t="shared" ca="1" si="11498"/>
        <v/>
      </c>
      <c r="DK604" s="14" t="str">
        <f t="shared" ca="1" si="11499"/>
        <v/>
      </c>
      <c r="DL604" s="14" t="str">
        <f t="shared" ca="1" si="11500"/>
        <v/>
      </c>
      <c r="DM604" s="14" t="str">
        <f t="shared" ca="1" si="11501"/>
        <v/>
      </c>
      <c r="DN604" s="14" t="str">
        <f t="array" aca="1" ref="DN604" ca="1">IF(CU604&lt;&gt;"","There are errors in the entered values in the following cases: " &amp;SUBSTITUTE(CU604," ",", "),"")</f>
        <v/>
      </c>
      <c r="DO604" s="14" t="str">
        <f t="shared" ca="1" si="11502"/>
        <v/>
      </c>
      <c r="DP604" s="14" t="str">
        <f t="shared" ca="1" si="11503"/>
        <v/>
      </c>
      <c r="DQ604" s="14" t="str">
        <f t="shared" ca="1" si="11504"/>
        <v/>
      </c>
      <c r="DR604" s="14" t="str">
        <f t="shared" ca="1" si="11505"/>
        <v/>
      </c>
      <c r="DS604" s="14" t="str">
        <f t="shared" ca="1" si="11506"/>
        <v/>
      </c>
      <c r="DZ604" s="14" t="b">
        <f t="shared" ca="1" si="11507"/>
        <v>0</v>
      </c>
      <c r="EA604" s="14" t="str">
        <f t="shared" ca="1" si="11508"/>
        <v/>
      </c>
      <c r="EB604" s="14" t="str">
        <f t="shared" ca="1" si="11509"/>
        <v/>
      </c>
      <c r="EC604" s="14" t="str">
        <f t="shared" ca="1" si="11510"/>
        <v/>
      </c>
      <c r="ED604" s="14" t="str">
        <f t="shared" ca="1" si="11511"/>
        <v/>
      </c>
      <c r="EE604" s="14" t="str">
        <f t="shared" ca="1" si="11512"/>
        <v/>
      </c>
      <c r="EF604" s="14" t="str">
        <f t="shared" ca="1" si="11513"/>
        <v/>
      </c>
      <c r="EG604" s="14" t="str">
        <f t="shared" ca="1" si="11514"/>
        <v/>
      </c>
      <c r="EM604" s="14" t="b">
        <f t="shared" ca="1" si="11515"/>
        <v>0</v>
      </c>
      <c r="EN604" s="14" t="str">
        <f t="shared" ca="1" si="11516"/>
        <v/>
      </c>
      <c r="EO604" s="14" t="str">
        <f t="shared" ca="1" si="11517"/>
        <v/>
      </c>
      <c r="EP604" s="14" t="str">
        <f t="shared" ca="1" si="11518"/>
        <v/>
      </c>
      <c r="EQ604" s="14" t="str">
        <f t="shared" ca="1" si="11519"/>
        <v/>
      </c>
    </row>
    <row r="605" spans="2:147" s="14" customFormat="1">
      <c r="B605" s="14" t="str">
        <f t="shared" ca="1" si="11445"/>
        <v/>
      </c>
      <c r="C605" s="14">
        <f t="shared" ca="1" si="11446"/>
        <v>563</v>
      </c>
      <c r="D605" s="14">
        <f t="shared" si="11447"/>
        <v>603</v>
      </c>
      <c r="E605" s="14" t="str">
        <f t="shared" ca="1" si="11448"/>
        <v/>
      </c>
      <c r="F605" s="14" t="str">
        <f t="shared" ca="1" si="11449"/>
        <v/>
      </c>
      <c r="G605" s="14" t="str">
        <f t="shared" ca="1" si="11450"/>
        <v/>
      </c>
      <c r="H605" s="14" t="b">
        <f t="shared" ca="1" si="11451"/>
        <v>0</v>
      </c>
      <c r="I605" s="14" t="str">
        <f ca="1">IF($H605,ADDRESS(3,(D605+1)*2-1,4,,"["&amp;wew!$G$7&amp;"]"&amp;_sheetname_labels)&amp;":"&amp;ADDRESS(2+ster!$B$20,(D605+1)*2-1,4),"")</f>
        <v/>
      </c>
      <c r="J605" s="14" t="str">
        <f t="array" aca="1" ref="J605" ca="1">IF(H605,MAX(0,MAX(IF(INDIRECT(I605)&lt;&gt;"",ROW(INDIRECT(I605)),""))-2),"")</f>
        <v/>
      </c>
      <c r="K605" s="14" t="str">
        <f ca="1">IF($H605,IF($J605&gt;0,ADDRESS(3,(D605+1)*2-1,4,,"["&amp;wew!$G$7&amp;"]"&amp;_sheetname_labels)&amp;":"&amp;ADDRESS(2+J605,(D605+1)*2-1,4),""),"")</f>
        <v/>
      </c>
      <c r="L605" s="14" t="str">
        <f ca="1">IF($H605,IF($J605&gt;0,ADDRESS(3,(D605+1)*2,4,,"["&amp;wew!$G$7&amp;"]"&amp;_sheetname_labels)&amp;":"&amp;ADDRESS(2+J605,(D605+1)*2,4),""),"")</f>
        <v/>
      </c>
      <c r="M605" s="14" t="str">
        <f t="shared" ca="1" si="11452"/>
        <v/>
      </c>
      <c r="N605" s="14" t="str">
        <f t="shared" ca="1" si="11453"/>
        <v/>
      </c>
      <c r="O605" s="14" t="str">
        <f t="shared" ca="1" si="11454"/>
        <v/>
      </c>
      <c r="P605" s="14" t="str">
        <f t="shared" ca="1" si="11455"/>
        <v/>
      </c>
      <c r="Q605" s="14" t="str">
        <f ca="1">IF($BP605,ADDRESS(3,D605+1,4,,"["&amp;wew!$G$7&amp;"]"&amp;_sheetname_dataframe)&amp;":"&amp;ADDRESS(2+ster!$C$14,D605+1,4),"")</f>
        <v/>
      </c>
      <c r="R605" s="14" t="str">
        <f ca="1">IF($BP605,IF(MID(_xll.FORMULATEXT(INDEX(INDIRECT(Q605),1)),1,1)="=", _xll.FORMULATEXT(INDEX(INDIRECT(Q605),1),2,TRUE),""),"")</f>
        <v/>
      </c>
      <c r="S605" s="14" t="str">
        <f t="array" aca="1" ref="S605" ca="1">IF(H605,SUM(IF((IFERROR(INDIRECT(Q605)&lt;&gt;"",FALSE))*(INDIRECT(ster!$D$14)&lt;&gt;""),1,0)),"")</f>
        <v/>
      </c>
      <c r="T605" s="14" t="str">
        <f t="array" aca="1" ref="T605" ca="1">IF(H605,IF(M605&gt;0,SUM(IFERROR(1*(MATCH(INDIRECT(Q605),INDIRECT(K605),0)&gt;0),0)*(INDIRECT(ster!$D$14)&lt;&gt;"")*NOT(ISNUMBER(INDIRECT(Q605)))),0),"")</f>
        <v/>
      </c>
      <c r="U605" s="14" t="str">
        <f t="array" aca="1" ref="U605" ca="1">IF(H605,SUM((IFERROR(INDIRECT(Q605)="",FALSE))*(INDIRECT(ster!$D$14)&lt;&gt;"")),"")</f>
        <v/>
      </c>
      <c r="V605" s="14" t="str">
        <f t="array" aca="1" ref="V605" ca="1">IF(H605,SUM((IFERROR(INDIRECT(Q605)="#ąś",TRUE))*(INDIRECT(ster!$D$14)&lt;&gt;"")),"")</f>
        <v/>
      </c>
      <c r="W605" s="14" t="str">
        <f t="array" aca="1" ref="W605" ca="1">IF(H605,SUM(ISNUMBER(INDIRECT(Q605))*(INDIRECT(ster!$D$14)&lt;&gt;"")),"")</f>
        <v/>
      </c>
      <c r="X605" s="14" t="str">
        <f t="array" aca="1" ref="X605" ca="1">IF(AND(H605,W605&gt;0),IF(wew!$B$3,MIN(IF((INDIRECT(ster!$D$14)&lt;&gt;"")*IFERROR(INDIRECT($Q605)&lt;&gt;"",FALSE),IFERROR(INDIRECT($Q605),"X"),"X")),"&lt;włącz podświetlanie wartości&gt;"),"—")</f>
        <v>—</v>
      </c>
      <c r="Y605" s="14" t="str">
        <f t="array" aca="1" ref="Y605" ca="1">IF(AND(H605,W605&gt;0),IF(wew!$B$3,MAX(IF((INDIRECT(ster!$D$14)&lt;&gt;"")*IFERROR(INDIRECT($Q605)&lt;&gt;"",FALSE),IFERROR(INDIRECT($Q605),"X"),"X")),"&lt;włącz podświetlanie wartości&gt;"),"—")</f>
        <v>—</v>
      </c>
      <c r="Z605" s="14" t="str">
        <f t="shared" ca="1" si="11456"/>
        <v/>
      </c>
      <c r="AA605" s="12" t="str">
        <f t="shared" ca="1" si="11457"/>
        <v/>
      </c>
      <c r="AB605" s="17" t="str">
        <f t="array" aca="1" ref="AB605" ca="1">IF(H605,IF(W605&gt;0,SUM((INDIRECT(ster!$D$14)&lt;&gt;"")*IFERROR((INDIRECT(Q605)&lt;&gt;"")*(INDIRECT(Q605)=INT(INDIRECT(Q605))),0)),0),"")</f>
        <v/>
      </c>
      <c r="AC605" s="17" t="str">
        <f t="array" aca="1" ref="AC605" ca="1">IF(H605,W605-AB605,"")</f>
        <v/>
      </c>
      <c r="AD605" s="17" t="str">
        <f t="shared" ca="1" si="11458"/>
        <v/>
      </c>
      <c r="AE605" s="17" t="b">
        <f t="shared" ca="1" si="11459"/>
        <v>0</v>
      </c>
      <c r="AF605" s="17" t="str">
        <f ca="1">IF(AE605,IF($H605,ADDRESS(3,D605+2,4,,"["&amp;wew!$G$7&amp;"]"&amp;_sheetname_dataframe)&amp;":"&amp;ADDRESS(2+ster!$C$14,D605+2,4),""),"")</f>
        <v/>
      </c>
      <c r="AG605" s="17" t="str">
        <f t="shared" ca="1" si="11460"/>
        <v/>
      </c>
      <c r="AH605" s="17" t="b">
        <f t="shared" ca="1" si="11461"/>
        <v>0</v>
      </c>
      <c r="AI605" s="17" t="str">
        <f ca="1">IF(AH605,IF($H605,ADDRESS(3,D605+3,4,,"["&amp;wew!$G$7&amp;"]"&amp;_sheetname_dataframe)&amp;":"&amp;ADDRESS(2+ster!$C$14,D605+3,4),""),"")</f>
        <v/>
      </c>
      <c r="AJ605" s="17" t="str">
        <f t="shared" ca="1" si="11462"/>
        <v/>
      </c>
      <c r="AK605" s="17" t="str">
        <f t="shared" ca="1" si="11463"/>
        <v/>
      </c>
      <c r="AL605" s="17" t="str">
        <f t="shared" ca="1" si="11464"/>
        <v/>
      </c>
      <c r="AM605" s="17" t="str">
        <f t="shared" ca="1" si="11465"/>
        <v/>
      </c>
      <c r="AN605" s="17">
        <f t="shared" ca="1" si="11466"/>
        <v>2</v>
      </c>
      <c r="AO605" s="24" t="str">
        <f t="shared" ca="1" si="11467"/>
        <v/>
      </c>
      <c r="AP605" s="24" t="str">
        <f t="shared" ca="1" si="11468"/>
        <v/>
      </c>
      <c r="AQ605" s="17" t="str">
        <f t="shared" ca="1" si="11469"/>
        <v/>
      </c>
      <c r="AR605" s="17" t="str">
        <f t="shared" ca="1" si="11470"/>
        <v/>
      </c>
      <c r="AS605" s="17" t="str">
        <f t="shared" ca="1" si="11471"/>
        <v/>
      </c>
      <c r="AT605" s="17" t="str">
        <f t="shared" ca="1" si="11472"/>
        <v/>
      </c>
      <c r="AU605" s="17" t="str">
        <f t="shared" ca="1" si="11473"/>
        <v/>
      </c>
      <c r="AV605" s="17" t="str">
        <f t="shared" ca="1" si="11474"/>
        <v/>
      </c>
      <c r="AW605" s="17" t="str">
        <f t="shared" ca="1" si="11475"/>
        <v/>
      </c>
      <c r="AX605" s="14" t="str">
        <f t="array" aca="1" ref="AX605" ca="1">IF(H605,N605&gt;0,"")</f>
        <v/>
      </c>
      <c r="AY605" s="17" t="str">
        <f t="shared" ca="1" si="11476"/>
        <v/>
      </c>
      <c r="AZ605" s="17" t="str">
        <f t="array" aca="1" ref="AZ605" ca="1">IF(AY605&lt;&gt;"",SUM(1*ISERROR(MATCH(INDIRECT(AY605),INDIRECT(K605),0)))=0,"")</f>
        <v/>
      </c>
      <c r="BA605" s="17" t="b">
        <f t="shared" ca="1" si="11477"/>
        <v>0</v>
      </c>
      <c r="BB605" s="17" t="b">
        <v>0</v>
      </c>
      <c r="BC605" s="17" t="str">
        <f t="shared" ca="1" si="11478"/>
        <v/>
      </c>
      <c r="BD605" s="17" t="str">
        <f t="shared" ca="1" si="11479"/>
        <v/>
      </c>
      <c r="BE605" s="17" t="str">
        <f t="shared" ca="1" si="11480"/>
        <v/>
      </c>
      <c r="BF605" s="17" t="str">
        <f t="shared" ca="1" si="11481"/>
        <v/>
      </c>
      <c r="BG605" s="17" t="str">
        <f t="shared" ca="1" si="11482"/>
        <v/>
      </c>
      <c r="BH605" s="17" t="str">
        <f t="shared" ca="1" si="11483"/>
        <v/>
      </c>
      <c r="BI605" s="17" t="str">
        <f t="shared" ca="1" si="11484"/>
        <v/>
      </c>
      <c r="BJ605" s="17" t="b">
        <f t="shared" ca="1" si="11485"/>
        <v>0</v>
      </c>
      <c r="BK605" s="17" t="str">
        <f t="shared" ca="1" si="11486"/>
        <v/>
      </c>
      <c r="BL605" s="17" t="str">
        <f t="shared" ca="1" si="11487"/>
        <v/>
      </c>
      <c r="BM605" s="17" t="str">
        <f t="shared" ca="1" si="11488"/>
        <v/>
      </c>
      <c r="BN605" s="17" t="str">
        <f t="shared" ca="1" si="11489"/>
        <v/>
      </c>
      <c r="BO605" s="17" t="str">
        <f t="shared" ca="1" si="11490"/>
        <v/>
      </c>
      <c r="BP605" s="14" t="b">
        <f t="shared" ca="1" si="11491"/>
        <v>0</v>
      </c>
      <c r="BQ605" s="35"/>
      <c r="BX605" s="16"/>
      <c r="BY605" s="16"/>
      <c r="BZ605" s="16"/>
      <c r="CA605" s="16"/>
      <c r="CB605" s="16"/>
      <c r="CC605" s="16"/>
      <c r="CD605" s="16"/>
      <c r="CE605" s="16"/>
      <c r="CF605" s="16"/>
      <c r="CN605" s="14">
        <f ca="1">IF(H605,IFERROR(IsVariableNameLegal(O605),0),0)</f>
        <v>0</v>
      </c>
      <c r="CO605" s="14" t="str">
        <f t="array" aca="1" ref="CO605" ca="1">IF(H605,IF(COUNTIF(INDIRECT(wew!$C$13),O605)&gt;1,TRIM(SUBSTITUTE(_xll.MCONCAT(IF((INDIRECT(wew!$C$13)=O605)*(COLUMN(INDIRECT(wew!$C$13))&lt;&gt;D605+1),-1+COLUMN(INDIRECT(wew!$C$13)),"")," "),"  "," ")),""),"")</f>
        <v/>
      </c>
      <c r="CP605" s="14" t="str">
        <f t="array" aca="1" ref="CP605" ca="1">IF(P605&lt;&gt;"",IF(LEN(P605)&gt;150,1,""),"")</f>
        <v/>
      </c>
      <c r="CQ605" s="14" t="str">
        <f t="array" aca="1" ref="CQ605" ca="1">IF(AND(H605,NOT(ster!$J$3)),IF(COUNTIF(INDIRECT(wew!$C$15),P605)&gt;1,TRIM(SUBSTITUTE(_xll.MCONCAT(IF((INDIRECT(wew!$C$15)=P605)*(COLUMN(INDIRECT(wew!$C$15))&lt;&gt;D605+1),-1+COLUMN(INDIRECT(wew!$C$15)),"")," "),"  "," ")),""),"")</f>
        <v/>
      </c>
      <c r="CR605" s="14" t="str">
        <f t="array" aca="1" ref="CR605" ca="1">IF(H605,IF(AND(W605&gt;0,AO605&lt;&gt;""),TRIM(SUBSTITUTE(_xll.MCONCAT(IFERROR(IF(ISNUMBER(INDIRECT(Q605)),IF((INDIRECT(ster!$D$14)&lt;&gt;"")*(INDIRECT(Q605)&lt;AO605),INDIRECT(ster!$D$14) &amp; ": " &amp;  SUBSTITUTE(IF( AV605,IFERROR(TEXT(INDIRECT(Q605),"rrrr-mm-dd") &amp;" (" &amp; INDIRECT(Q605) &amp;")",INDIRECT(Q605)),INDIRECT(Q605))," "," "),""),""),"")," "),"  "," ")),""),"")</f>
        <v/>
      </c>
      <c r="CS605" s="14" t="str">
        <f t="array" aca="1" ref="CS605" ca="1">IF(H605,IF(AND(W605&gt;0,AP605&lt;&gt;""),TRIM(SUBSTITUTE(_xll.MCONCAT(IFERROR(IF(ISNUMBER(INDIRECT(Q605)),IF((INDIRECT(ster!$D$14)&lt;&gt;"")*(INDIRECT(Q605)&gt;AP605),INDIRECT(ster!$D$14) &amp; ": " &amp;  SUBSTITUTE(IF( AV605,IFERROR(TEXT(INDIRECT(Q605),"rrrr-mm-dd")&amp;" (" &amp; INDIRECT(Q605) &amp;")",INDIRECT(Q605)),INDIRECT(Q605))," "," "),""),""),"")," "),"  "," ")),""),"")</f>
        <v/>
      </c>
      <c r="CT605" s="14" t="str">
        <f t="array" aca="1" ref="CT605" ca="1">IF(H605,IF(AND(N605&gt;0,AR605),TRIM(SUBSTITUTE(_xll.MCONCAT(IFERROR(IF(ISNUMBER(INDIRECT(Q605)),IF((INDIRECT(ster!$D$14)&lt;&gt;"")*(IFERROR(0*(MATCH(INDIRECT(Q605),INDIRECT(K605),0)&gt;0),1)),INDIRECT(ster!$D$14) &amp; ": " &amp;  SUBSTITUTE(IF( AV605,IFERROR(TEXT(INDIRECT(Q605),"rrrr-mm-dd")&amp;" (" &amp; INDIRECT(Q605) &amp;")",INDIRECT(Q605)),INDIRECT(Q605))," "," "),""),""),"")," "),"  "," ")),""),"")</f>
        <v/>
      </c>
      <c r="CU605" s="14" t="str">
        <f t="array" aca="1" ref="CU605" ca="1">IF(H605,IF(AND(V605&gt;0),TRIM(SUBSTITUTE(_xll.MCONCAT(IF((INDIRECT(ster!$D$14)&lt;&gt;"")*(IFERROR(0*(INDIRECT(Q605)&lt;&gt;""),1)),INDIRECT(ster!$D$14),"")," "),"  "," ")),""),"")</f>
        <v/>
      </c>
      <c r="CV605" s="14" t="str">
        <f t="array" aca="1" ref="CV605" ca="1">IF(H605,IF(AS605,
TRIM(SUBSTITUTE(_xll.MCONCAT(IF(
   (INDIRECT(ster!$D$14)&lt;&gt;"")*
   ((INDIRECT(Q605)="")+
      NOT(ISNUMBER(INDIRECT(Q605)))*
      NOT(ISERROR(MATCH(INDIRECT(Q605),INDIRECT(K605),0)))
    ),
      INDIRECT(ster!$D$14),
   "")," "),"  "," ")),
""),"")</f>
        <v/>
      </c>
      <c r="CW605" s="14" t="str">
        <f t="array" aca="1" ref="CW605" ca="1">IF(H605,IF(AND(AQ605),TRIM(SUBSTITUTE(_xll.MCONCAT(IFERROR(IF(ISNUMBER(INDIRECT(Q605)),IF((INDIRECT(ster!$D$14)&lt;&gt;"")*(INDIRECT(Q605)&lt;&gt;INT(INDIRECT(Q605))),INDIRECT(ster!$D$14) &amp; ": " &amp; INDIRECT(Q605),""),""),"")," "),"  "," ")),""),"")</f>
        <v/>
      </c>
      <c r="CX605" s="14" t="str">
        <f t="array" aca="1" ref="CX605" ca="1">IF(H605,IF(OR(AU605,AV605),TRIM(SUBSTITUTE(_xll.MCONCAT(IF((INDIRECT(ster!$D$14)&lt;&gt;"")*NOT(ISNUMBER(INDIRECT(Q605))),IF(ISERROR(MATCH(INDIRECT(Q605),INDIRECT(K605),0)),IFERROR(IF(INDIRECT(Q605)&lt;&gt;"",INDIRECT(ster!$D$14) &amp; ": " &amp; SUBSTITUTE(INDIRECT(Q605)," "," "),""),""),""),"")," "),"  "," ")),""),"")</f>
        <v/>
      </c>
      <c r="CY605" s="14" t="str">
        <f t="array" aca="1" ref="CY605" ca="1">IF(H605,IF(AE605,TRIM(SUBSTITUTE(_xll.MCONCAT(IF((INDIRECT(ster!$D$14)&lt;&gt;"")*IFERROR(NOT(INDIRECT(AF605)),FALSE),IF(ISERROR(MATCH(INDIRECT(Q605),INDIRECT(K605),0)),IFERROR(IF(INDIRECT(Q605)&lt;&gt;"",INDIRECT(ster!$D$14)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CZ605" s="14" t="str">
        <f t="array" aca="1" ref="CZ605" ca="1">IF(H605,IF(AH605,TRIM(SUBSTITUTE(_xll.MCONCAT(IF((INDIRECT(ster!$D$14)&lt;&gt;"")*IFERROR(NOT(INDIRECT(AI605)),FALSE),IF(ISERROR(MATCH(INDIRECT(Q605),INDIRECT(K605),0)),IFERROR(IF(INDIRECT(Q605)&lt;&gt;"",INDIRECT(ster!$D$14)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DC605" s="14" t="str">
        <f ca="1">SUBSTITUTE(SUBSTITUTE(SUBSTITUTE(SUBSTITUTE(_xll.MCONCAT(DG605:DS605,"■"),"■■","■"),"■■","■"),"■■","■"),"■■","■")</f>
        <v>■</v>
      </c>
      <c r="DD605" s="14" t="str">
        <f t="shared" ca="1" si="11492"/>
        <v/>
      </c>
      <c r="DE605" s="14" t="str">
        <f t="shared" ca="1" si="11493"/>
        <v/>
      </c>
      <c r="DF605" s="14" t="str">
        <f t="shared" ca="1" si="11494"/>
        <v/>
      </c>
      <c r="DG605" s="14" t="str">
        <f t="shared" ca="1" si="11495"/>
        <v/>
      </c>
      <c r="DH605" s="14" t="str">
        <f t="shared" ca="1" si="11496"/>
        <v/>
      </c>
      <c r="DI605" s="14" t="str">
        <f t="shared" ca="1" si="11497"/>
        <v/>
      </c>
      <c r="DJ605" s="14" t="str">
        <f t="shared" ca="1" si="11498"/>
        <v/>
      </c>
      <c r="DK605" s="14" t="str">
        <f t="shared" ca="1" si="11499"/>
        <v/>
      </c>
      <c r="DL605" s="14" t="str">
        <f t="shared" ca="1" si="11500"/>
        <v/>
      </c>
      <c r="DM605" s="14" t="str">
        <f t="shared" ca="1" si="11501"/>
        <v/>
      </c>
      <c r="DN605" s="14" t="str">
        <f t="array" aca="1" ref="DN605" ca="1">IF(CU605&lt;&gt;"","There are errors in the entered values in the following cases: " &amp;SUBSTITUTE(CU605," ",", "),"")</f>
        <v/>
      </c>
      <c r="DO605" s="14" t="str">
        <f t="shared" ca="1" si="11502"/>
        <v/>
      </c>
      <c r="DP605" s="14" t="str">
        <f t="shared" ca="1" si="11503"/>
        <v/>
      </c>
      <c r="DQ605" s="14" t="str">
        <f t="shared" ca="1" si="11504"/>
        <v/>
      </c>
      <c r="DR605" s="14" t="str">
        <f t="shared" ca="1" si="11505"/>
        <v/>
      </c>
      <c r="DS605" s="14" t="str">
        <f t="shared" ca="1" si="11506"/>
        <v/>
      </c>
      <c r="DZ605" s="14" t="b">
        <f t="shared" ca="1" si="11507"/>
        <v>0</v>
      </c>
      <c r="EA605" s="14" t="str">
        <f t="shared" ca="1" si="11508"/>
        <v/>
      </c>
      <c r="EB605" s="14" t="str">
        <f t="shared" ca="1" si="11509"/>
        <v/>
      </c>
      <c r="EC605" s="14" t="str">
        <f t="shared" ca="1" si="11510"/>
        <v/>
      </c>
      <c r="ED605" s="14" t="str">
        <f t="shared" ca="1" si="11511"/>
        <v/>
      </c>
      <c r="EE605" s="14" t="str">
        <f t="shared" ca="1" si="11512"/>
        <v/>
      </c>
      <c r="EF605" s="14" t="str">
        <f t="shared" ca="1" si="11513"/>
        <v/>
      </c>
      <c r="EG605" s="14" t="str">
        <f t="shared" ca="1" si="11514"/>
        <v/>
      </c>
      <c r="EM605" s="14" t="b">
        <f t="shared" ca="1" si="11515"/>
        <v>0</v>
      </c>
      <c r="EN605" s="14" t="str">
        <f t="shared" ca="1" si="11516"/>
        <v/>
      </c>
      <c r="EO605" s="14" t="str">
        <f t="shared" ca="1" si="11517"/>
        <v/>
      </c>
      <c r="EP605" s="14" t="str">
        <f t="shared" ca="1" si="11518"/>
        <v/>
      </c>
      <c r="EQ605" s="14" t="str">
        <f t="shared" ca="1" si="11519"/>
        <v/>
      </c>
    </row>
    <row r="606" spans="2:147" s="14" customFormat="1">
      <c r="B606" s="14" t="str">
        <f t="shared" ca="1" si="11445"/>
        <v/>
      </c>
      <c r="C606" s="14">
        <f t="shared" ca="1" si="11446"/>
        <v>563</v>
      </c>
      <c r="D606" s="14">
        <f t="shared" si="11447"/>
        <v>604</v>
      </c>
      <c r="E606" s="14" t="str">
        <f t="shared" ca="1" si="11448"/>
        <v/>
      </c>
      <c r="F606" s="14" t="str">
        <f t="shared" ca="1" si="11449"/>
        <v/>
      </c>
      <c r="G606" s="14" t="str">
        <f t="shared" ca="1" si="11450"/>
        <v/>
      </c>
      <c r="H606" s="14" t="b">
        <f t="shared" ca="1" si="11451"/>
        <v>0</v>
      </c>
      <c r="I606" s="14" t="str">
        <f ca="1">IF($H606,ADDRESS(3,(D606+1)*2-1,4,,"["&amp;wew!$G$7&amp;"]"&amp;_sheetname_labels)&amp;":"&amp;ADDRESS(2+ster!$B$20,(D606+1)*2-1,4),"")</f>
        <v/>
      </c>
      <c r="J606" s="14" t="str">
        <f t="array" aca="1" ref="J606" ca="1">IF(H606,MAX(0,MAX(IF(INDIRECT(I606)&lt;&gt;"",ROW(INDIRECT(I606)),""))-2),"")</f>
        <v/>
      </c>
      <c r="K606" s="14" t="str">
        <f ca="1">IF($H606,IF($J606&gt;0,ADDRESS(3,(D606+1)*2-1,4,,"["&amp;wew!$G$7&amp;"]"&amp;_sheetname_labels)&amp;":"&amp;ADDRESS(2+J606,(D606+1)*2-1,4),""),"")</f>
        <v/>
      </c>
      <c r="L606" s="14" t="str">
        <f ca="1">IF($H606,IF($J606&gt;0,ADDRESS(3,(D606+1)*2,4,,"["&amp;wew!$G$7&amp;"]"&amp;_sheetname_labels)&amp;":"&amp;ADDRESS(2+J606,(D606+1)*2,4),""),"")</f>
        <v/>
      </c>
      <c r="M606" s="14" t="str">
        <f t="shared" ca="1" si="11452"/>
        <v/>
      </c>
      <c r="N606" s="14" t="str">
        <f t="shared" ca="1" si="11453"/>
        <v/>
      </c>
      <c r="O606" s="14" t="str">
        <f t="shared" ca="1" si="11454"/>
        <v/>
      </c>
      <c r="P606" s="14" t="str">
        <f t="shared" ca="1" si="11455"/>
        <v/>
      </c>
      <c r="Q606" s="14" t="str">
        <f ca="1">IF($BP606,ADDRESS(3,D606+1,4,,"["&amp;wew!$G$7&amp;"]"&amp;_sheetname_dataframe)&amp;":"&amp;ADDRESS(2+ster!$C$14,D606+1,4),"")</f>
        <v/>
      </c>
      <c r="R606" s="14" t="str">
        <f ca="1">IF($BP606,IF(MID(_xll.FORMULATEXT(INDEX(INDIRECT(Q606),1)),1,1)="=", _xll.FORMULATEXT(INDEX(INDIRECT(Q606),1),2,TRUE),""),"")</f>
        <v/>
      </c>
      <c r="S606" s="14" t="str">
        <f t="array" aca="1" ref="S606" ca="1">IF(H606,SUM(IF((IFERROR(INDIRECT(Q606)&lt;&gt;"",FALSE))*(INDIRECT(ster!$D$14)&lt;&gt;""),1,0)),"")</f>
        <v/>
      </c>
      <c r="T606" s="14" t="str">
        <f t="array" aca="1" ref="T606" ca="1">IF(H606,IF(M606&gt;0,SUM(IFERROR(1*(MATCH(INDIRECT(Q606),INDIRECT(K606),0)&gt;0),0)*(INDIRECT(ster!$D$14)&lt;&gt;"")*NOT(ISNUMBER(INDIRECT(Q606)))),0),"")</f>
        <v/>
      </c>
      <c r="U606" s="14" t="str">
        <f t="array" aca="1" ref="U606" ca="1">IF(H606,SUM((IFERROR(INDIRECT(Q606)="",FALSE))*(INDIRECT(ster!$D$14)&lt;&gt;"")),"")</f>
        <v/>
      </c>
      <c r="V606" s="14" t="str">
        <f t="array" aca="1" ref="V606" ca="1">IF(H606,SUM((IFERROR(INDIRECT(Q606)="#ąś",TRUE))*(INDIRECT(ster!$D$14)&lt;&gt;"")),"")</f>
        <v/>
      </c>
      <c r="W606" s="14" t="str">
        <f t="array" aca="1" ref="W606" ca="1">IF(H606,SUM(ISNUMBER(INDIRECT(Q606))*(INDIRECT(ster!$D$14)&lt;&gt;"")),"")</f>
        <v/>
      </c>
      <c r="X606" s="14" t="str">
        <f t="array" aca="1" ref="X606" ca="1">IF(AND(H606,W606&gt;0),IF(wew!$B$3,MIN(IF((INDIRECT(ster!$D$14)&lt;&gt;"")*IFERROR(INDIRECT($Q606)&lt;&gt;"",FALSE),IFERROR(INDIRECT($Q606),"X"),"X")),"&lt;włącz podświetlanie wartości&gt;"),"—")</f>
        <v>—</v>
      </c>
      <c r="Y606" s="14" t="str">
        <f t="array" aca="1" ref="Y606" ca="1">IF(AND(H606,W606&gt;0),IF(wew!$B$3,MAX(IF((INDIRECT(ster!$D$14)&lt;&gt;"")*IFERROR(INDIRECT($Q606)&lt;&gt;"",FALSE),IFERROR(INDIRECT($Q606),"X"),"X")),"&lt;włącz podświetlanie wartości&gt;"),"—")</f>
        <v>—</v>
      </c>
      <c r="Z606" s="14" t="str">
        <f t="shared" ca="1" si="11456"/>
        <v/>
      </c>
      <c r="AA606" s="12" t="str">
        <f t="shared" ca="1" si="11457"/>
        <v/>
      </c>
      <c r="AB606" s="17" t="str">
        <f t="array" aca="1" ref="AB606" ca="1">IF(H606,IF(W606&gt;0,SUM((INDIRECT(ster!$D$14)&lt;&gt;"")*IFERROR((INDIRECT(Q606)&lt;&gt;"")*(INDIRECT(Q606)=INT(INDIRECT(Q606))),0)),0),"")</f>
        <v/>
      </c>
      <c r="AC606" s="17" t="str">
        <f t="array" aca="1" ref="AC606" ca="1">IF(H606,W606-AB606,"")</f>
        <v/>
      </c>
      <c r="AD606" s="17" t="str">
        <f t="shared" ca="1" si="11458"/>
        <v/>
      </c>
      <c r="AE606" s="17" t="b">
        <f t="shared" ca="1" si="11459"/>
        <v>0</v>
      </c>
      <c r="AF606" s="17" t="str">
        <f ca="1">IF(AE606,IF($H606,ADDRESS(3,D606+2,4,,"["&amp;wew!$G$7&amp;"]"&amp;_sheetname_dataframe)&amp;":"&amp;ADDRESS(2+ster!$C$14,D606+2,4),""),"")</f>
        <v/>
      </c>
      <c r="AG606" s="17" t="str">
        <f t="shared" ca="1" si="11460"/>
        <v/>
      </c>
      <c r="AH606" s="17" t="b">
        <f t="shared" ca="1" si="11461"/>
        <v>0</v>
      </c>
      <c r="AI606" s="17" t="str">
        <f ca="1">IF(AH606,IF($H606,ADDRESS(3,D606+3,4,,"["&amp;wew!$G$7&amp;"]"&amp;_sheetname_dataframe)&amp;":"&amp;ADDRESS(2+ster!$C$14,D606+3,4),""),"")</f>
        <v/>
      </c>
      <c r="AJ606" s="17" t="str">
        <f t="shared" ca="1" si="11462"/>
        <v/>
      </c>
      <c r="AK606" s="17" t="str">
        <f t="shared" ca="1" si="11463"/>
        <v/>
      </c>
      <c r="AL606" s="17" t="str">
        <f t="shared" ca="1" si="11464"/>
        <v/>
      </c>
      <c r="AM606" s="17" t="str">
        <f t="shared" ca="1" si="11465"/>
        <v/>
      </c>
      <c r="AN606" s="17">
        <f t="shared" ca="1" si="11466"/>
        <v>2</v>
      </c>
      <c r="AO606" s="24" t="str">
        <f t="shared" ca="1" si="11467"/>
        <v/>
      </c>
      <c r="AP606" s="24" t="str">
        <f t="shared" ca="1" si="11468"/>
        <v/>
      </c>
      <c r="AQ606" s="17" t="str">
        <f t="shared" ca="1" si="11469"/>
        <v/>
      </c>
      <c r="AR606" s="17" t="str">
        <f t="shared" ca="1" si="11470"/>
        <v/>
      </c>
      <c r="AS606" s="17" t="str">
        <f t="shared" ca="1" si="11471"/>
        <v/>
      </c>
      <c r="AT606" s="17" t="str">
        <f t="shared" ca="1" si="11472"/>
        <v/>
      </c>
      <c r="AU606" s="17" t="str">
        <f t="shared" ca="1" si="11473"/>
        <v/>
      </c>
      <c r="AV606" s="17" t="str">
        <f t="shared" ca="1" si="11474"/>
        <v/>
      </c>
      <c r="AW606" s="17" t="str">
        <f t="shared" ca="1" si="11475"/>
        <v/>
      </c>
      <c r="AX606" s="14" t="str">
        <f t="array" aca="1" ref="AX606" ca="1">IF(H606,N606&gt;0,"")</f>
        <v/>
      </c>
      <c r="AY606" s="17" t="str">
        <f t="shared" ca="1" si="11476"/>
        <v/>
      </c>
      <c r="AZ606" s="17" t="str">
        <f t="array" aca="1" ref="AZ606" ca="1">IF(AY606&lt;&gt;"",SUM(1*ISERROR(MATCH(INDIRECT(AY606),INDIRECT(K606),0)))=0,"")</f>
        <v/>
      </c>
      <c r="BA606" s="17" t="b">
        <f t="shared" ca="1" si="11477"/>
        <v>0</v>
      </c>
      <c r="BB606" s="17" t="b">
        <v>0</v>
      </c>
      <c r="BC606" s="17" t="str">
        <f t="shared" ca="1" si="11478"/>
        <v/>
      </c>
      <c r="BD606" s="17" t="str">
        <f t="shared" ca="1" si="11479"/>
        <v/>
      </c>
      <c r="BE606" s="17" t="str">
        <f t="shared" ca="1" si="11480"/>
        <v/>
      </c>
      <c r="BF606" s="17" t="str">
        <f t="shared" ca="1" si="11481"/>
        <v/>
      </c>
      <c r="BG606" s="17" t="str">
        <f t="shared" ca="1" si="11482"/>
        <v/>
      </c>
      <c r="BH606" s="17" t="str">
        <f t="shared" ca="1" si="11483"/>
        <v/>
      </c>
      <c r="BI606" s="17" t="str">
        <f t="shared" ca="1" si="11484"/>
        <v/>
      </c>
      <c r="BJ606" s="17" t="b">
        <f t="shared" ca="1" si="11485"/>
        <v>0</v>
      </c>
      <c r="BK606" s="17" t="str">
        <f t="shared" ca="1" si="11486"/>
        <v/>
      </c>
      <c r="BL606" s="17" t="str">
        <f t="shared" ca="1" si="11487"/>
        <v/>
      </c>
      <c r="BM606" s="17" t="str">
        <f t="shared" ca="1" si="11488"/>
        <v/>
      </c>
      <c r="BN606" s="17" t="str">
        <f t="shared" ca="1" si="11489"/>
        <v/>
      </c>
      <c r="BO606" s="17" t="str">
        <f t="shared" ca="1" si="11490"/>
        <v/>
      </c>
      <c r="BP606" s="14" t="b">
        <f t="shared" ca="1" si="11491"/>
        <v>0</v>
      </c>
      <c r="BQ606" s="35"/>
      <c r="BX606" s="16"/>
      <c r="BY606" s="16"/>
      <c r="BZ606" s="16"/>
      <c r="CA606" s="16"/>
      <c r="CB606" s="16"/>
      <c r="CC606" s="16"/>
      <c r="CD606" s="16"/>
      <c r="CE606" s="16"/>
      <c r="CF606" s="16"/>
      <c r="CN606" s="14">
        <f ca="1">IF(H606,IFERROR(IsVariableNameLegal(O606),0),0)</f>
        <v>0</v>
      </c>
      <c r="CO606" s="14" t="str">
        <f t="array" aca="1" ref="CO606" ca="1">IF(H606,IF(COUNTIF(INDIRECT(wew!$C$13),O606)&gt;1,TRIM(SUBSTITUTE(_xll.MCONCAT(IF((INDIRECT(wew!$C$13)=O606)*(COLUMN(INDIRECT(wew!$C$13))&lt;&gt;D606+1),-1+COLUMN(INDIRECT(wew!$C$13)),"")," "),"  "," ")),""),"")</f>
        <v/>
      </c>
      <c r="CP606" s="14" t="str">
        <f t="array" aca="1" ref="CP606" ca="1">IF(P606&lt;&gt;"",IF(LEN(P606)&gt;150,1,""),"")</f>
        <v/>
      </c>
      <c r="CQ606" s="14" t="str">
        <f t="array" aca="1" ref="CQ606" ca="1">IF(AND(H606,NOT(ster!$J$3)),IF(COUNTIF(INDIRECT(wew!$C$15),P606)&gt;1,TRIM(SUBSTITUTE(_xll.MCONCAT(IF((INDIRECT(wew!$C$15)=P606)*(COLUMN(INDIRECT(wew!$C$15))&lt;&gt;D606+1),-1+COLUMN(INDIRECT(wew!$C$15)),"")," "),"  "," ")),""),"")</f>
        <v/>
      </c>
      <c r="CR606" s="14" t="str">
        <f t="array" aca="1" ref="CR606" ca="1">IF(H606,IF(AND(W606&gt;0,AO606&lt;&gt;""),TRIM(SUBSTITUTE(_xll.MCONCAT(IFERROR(IF(ISNUMBER(INDIRECT(Q606)),IF((INDIRECT(ster!$D$14)&lt;&gt;"")*(INDIRECT(Q606)&lt;AO606),INDIRECT(ster!$D$14) &amp; ": " &amp;  SUBSTITUTE(IF( AV606,IFERROR(TEXT(INDIRECT(Q606),"rrrr-mm-dd") &amp;" (" &amp; INDIRECT(Q606) &amp;")",INDIRECT(Q606)),INDIRECT(Q606))," "," "),""),""),"")," "),"  "," ")),""),"")</f>
        <v/>
      </c>
      <c r="CS606" s="14" t="str">
        <f t="array" aca="1" ref="CS606" ca="1">IF(H606,IF(AND(W606&gt;0,AP606&lt;&gt;""),TRIM(SUBSTITUTE(_xll.MCONCAT(IFERROR(IF(ISNUMBER(INDIRECT(Q606)),IF((INDIRECT(ster!$D$14)&lt;&gt;"")*(INDIRECT(Q606)&gt;AP606),INDIRECT(ster!$D$14) &amp; ": " &amp;  SUBSTITUTE(IF( AV606,IFERROR(TEXT(INDIRECT(Q606),"rrrr-mm-dd")&amp;" (" &amp; INDIRECT(Q606) &amp;")",INDIRECT(Q606)),INDIRECT(Q606))," "," "),""),""),"")," "),"  "," ")),""),"")</f>
        <v/>
      </c>
      <c r="CT606" s="14" t="str">
        <f t="array" aca="1" ref="CT606" ca="1">IF(H606,IF(AND(N606&gt;0,AR606),TRIM(SUBSTITUTE(_xll.MCONCAT(IFERROR(IF(ISNUMBER(INDIRECT(Q606)),IF((INDIRECT(ster!$D$14)&lt;&gt;"")*(IFERROR(0*(MATCH(INDIRECT(Q606),INDIRECT(K606),0)&gt;0),1)),INDIRECT(ster!$D$14) &amp; ": " &amp;  SUBSTITUTE(IF( AV606,IFERROR(TEXT(INDIRECT(Q606),"rrrr-mm-dd")&amp;" (" &amp; INDIRECT(Q606) &amp;")",INDIRECT(Q606)),INDIRECT(Q606))," "," "),""),""),"")," "),"  "," ")),""),"")</f>
        <v/>
      </c>
      <c r="CU606" s="14" t="str">
        <f t="array" aca="1" ref="CU606" ca="1">IF(H606,IF(AND(V606&gt;0),TRIM(SUBSTITUTE(_xll.MCONCAT(IF((INDIRECT(ster!$D$14)&lt;&gt;"")*(IFERROR(0*(INDIRECT(Q606)&lt;&gt;""),1)),INDIRECT(ster!$D$14),"")," "),"  "," ")),""),"")</f>
        <v/>
      </c>
      <c r="CV606" s="14" t="str">
        <f t="array" aca="1" ref="CV606" ca="1">IF(H606,IF(AS606,
TRIM(SUBSTITUTE(_xll.MCONCAT(IF(
   (INDIRECT(ster!$D$14)&lt;&gt;"")*
   ((INDIRECT(Q606)="")+
      NOT(ISNUMBER(INDIRECT(Q606)))*
      NOT(ISERROR(MATCH(INDIRECT(Q606),INDIRECT(K606),0)))
    ),
      INDIRECT(ster!$D$14),
   "")," "),"  "," ")),
""),"")</f>
        <v/>
      </c>
      <c r="CW606" s="14" t="str">
        <f t="array" aca="1" ref="CW606" ca="1">IF(H606,IF(AND(AQ606),TRIM(SUBSTITUTE(_xll.MCONCAT(IFERROR(IF(ISNUMBER(INDIRECT(Q606)),IF((INDIRECT(ster!$D$14)&lt;&gt;"")*(INDIRECT(Q606)&lt;&gt;INT(INDIRECT(Q606))),INDIRECT(ster!$D$14) &amp; ": " &amp; INDIRECT(Q606),""),""),"")," "),"  "," ")),""),"")</f>
        <v/>
      </c>
      <c r="CX606" s="14" t="str">
        <f t="array" aca="1" ref="CX606" ca="1">IF(H606,IF(OR(AU606,AV606),TRIM(SUBSTITUTE(_xll.MCONCAT(IF((INDIRECT(ster!$D$14)&lt;&gt;"")*NOT(ISNUMBER(INDIRECT(Q606))),IF(ISERROR(MATCH(INDIRECT(Q606),INDIRECT(K606),0)),IFERROR(IF(INDIRECT(Q606)&lt;&gt;"",INDIRECT(ster!$D$14) &amp; ": " &amp; SUBSTITUTE(INDIRECT(Q606)," "," "),""),""),""),"")," "),"  "," ")),""),"")</f>
        <v/>
      </c>
      <c r="CY606" s="14" t="str">
        <f t="array" aca="1" ref="CY606" ca="1">IF(H606,IF(AE606,TRIM(SUBSTITUTE(_xll.MCONCAT(IF((INDIRECT(ster!$D$14)&lt;&gt;"")*IFERROR(NOT(INDIRECT(AF606)),FALSE),IF(ISERROR(MATCH(INDIRECT(Q606),INDIRECT(K606),0)),IFERROR(IF(INDIRECT(Q606)&lt;&gt;"",INDIRECT(ster!$D$14)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CZ606" s="14" t="str">
        <f t="array" aca="1" ref="CZ606" ca="1">IF(H606,IF(AH606,TRIM(SUBSTITUTE(_xll.MCONCAT(IF((INDIRECT(ster!$D$14)&lt;&gt;"")*IFERROR(NOT(INDIRECT(AI606)),FALSE),IF(ISERROR(MATCH(INDIRECT(Q606),INDIRECT(K606),0)),IFERROR(IF(INDIRECT(Q606)&lt;&gt;"",INDIRECT(ster!$D$14)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DC606" s="14" t="str">
        <f ca="1">SUBSTITUTE(SUBSTITUTE(SUBSTITUTE(SUBSTITUTE(_xll.MCONCAT(DG606:DS606,"■"),"■■","■"),"■■","■"),"■■","■"),"■■","■")</f>
        <v>■</v>
      </c>
      <c r="DD606" s="14" t="str">
        <f t="shared" ca="1" si="11492"/>
        <v/>
      </c>
      <c r="DE606" s="14" t="str">
        <f t="shared" ca="1" si="11493"/>
        <v/>
      </c>
      <c r="DF606" s="14" t="str">
        <f t="shared" ca="1" si="11494"/>
        <v/>
      </c>
      <c r="DG606" s="14" t="str">
        <f t="shared" ca="1" si="11495"/>
        <v/>
      </c>
      <c r="DH606" s="14" t="str">
        <f t="shared" ca="1" si="11496"/>
        <v/>
      </c>
      <c r="DI606" s="14" t="str">
        <f t="shared" ca="1" si="11497"/>
        <v/>
      </c>
      <c r="DJ606" s="14" t="str">
        <f t="shared" ca="1" si="11498"/>
        <v/>
      </c>
      <c r="DK606" s="14" t="str">
        <f t="shared" ca="1" si="11499"/>
        <v/>
      </c>
      <c r="DL606" s="14" t="str">
        <f t="shared" ca="1" si="11500"/>
        <v/>
      </c>
      <c r="DM606" s="14" t="str">
        <f t="shared" ca="1" si="11501"/>
        <v/>
      </c>
      <c r="DN606" s="14" t="str">
        <f t="array" aca="1" ref="DN606" ca="1">IF(CU606&lt;&gt;"","There are errors in the entered values in the following cases: " &amp;SUBSTITUTE(CU606," ",", "),"")</f>
        <v/>
      </c>
      <c r="DO606" s="14" t="str">
        <f t="shared" ca="1" si="11502"/>
        <v/>
      </c>
      <c r="DP606" s="14" t="str">
        <f t="shared" ca="1" si="11503"/>
        <v/>
      </c>
      <c r="DQ606" s="14" t="str">
        <f t="shared" ca="1" si="11504"/>
        <v/>
      </c>
      <c r="DR606" s="14" t="str">
        <f t="shared" ca="1" si="11505"/>
        <v/>
      </c>
      <c r="DS606" s="14" t="str">
        <f t="shared" ca="1" si="11506"/>
        <v/>
      </c>
      <c r="DZ606" s="14" t="b">
        <f t="shared" ca="1" si="11507"/>
        <v>0</v>
      </c>
      <c r="EA606" s="14" t="str">
        <f t="shared" ca="1" si="11508"/>
        <v/>
      </c>
      <c r="EB606" s="14" t="str">
        <f t="shared" ca="1" si="11509"/>
        <v/>
      </c>
      <c r="EC606" s="14" t="str">
        <f t="shared" ca="1" si="11510"/>
        <v/>
      </c>
      <c r="ED606" s="14" t="str">
        <f t="shared" ca="1" si="11511"/>
        <v/>
      </c>
      <c r="EE606" s="14" t="str">
        <f t="shared" ca="1" si="11512"/>
        <v/>
      </c>
      <c r="EF606" s="14" t="str">
        <f t="shared" ca="1" si="11513"/>
        <v/>
      </c>
      <c r="EG606" s="14" t="str">
        <f t="shared" ca="1" si="11514"/>
        <v/>
      </c>
      <c r="EM606" s="14" t="b">
        <f t="shared" ca="1" si="11515"/>
        <v>0</v>
      </c>
      <c r="EN606" s="14" t="str">
        <f t="shared" ca="1" si="11516"/>
        <v/>
      </c>
      <c r="EO606" s="14" t="str">
        <f t="shared" ca="1" si="11517"/>
        <v/>
      </c>
      <c r="EP606" s="14" t="str">
        <f t="shared" ca="1" si="11518"/>
        <v/>
      </c>
      <c r="EQ606" s="14" t="str">
        <f t="shared" ca="1" si="11519"/>
        <v/>
      </c>
    </row>
    <row r="607" spans="2:147" s="14" customFormat="1">
      <c r="B607" s="14" t="str">
        <f t="shared" ca="1" si="11445"/>
        <v/>
      </c>
      <c r="C607" s="14">
        <f t="shared" ca="1" si="11446"/>
        <v>563</v>
      </c>
      <c r="D607" s="14">
        <f t="shared" si="11447"/>
        <v>605</v>
      </c>
      <c r="E607" s="14" t="str">
        <f t="shared" ca="1" si="11448"/>
        <v/>
      </c>
      <c r="F607" s="14" t="str">
        <f t="shared" ca="1" si="11449"/>
        <v/>
      </c>
      <c r="G607" s="14" t="str">
        <f t="shared" ca="1" si="11450"/>
        <v/>
      </c>
      <c r="H607" s="14" t="b">
        <f t="shared" ca="1" si="11451"/>
        <v>0</v>
      </c>
      <c r="I607" s="14" t="str">
        <f ca="1">IF($H607,ADDRESS(3,(D607+1)*2-1,4,,"["&amp;wew!$G$7&amp;"]"&amp;_sheetname_labels)&amp;":"&amp;ADDRESS(2+ster!$B$20,(D607+1)*2-1,4),"")</f>
        <v/>
      </c>
      <c r="J607" s="14" t="str">
        <f t="array" aca="1" ref="J607" ca="1">IF(H607,MAX(0,MAX(IF(INDIRECT(I607)&lt;&gt;"",ROW(INDIRECT(I607)),""))-2),"")</f>
        <v/>
      </c>
      <c r="K607" s="14" t="str">
        <f ca="1">IF($H607,IF($J607&gt;0,ADDRESS(3,(D607+1)*2-1,4,,"["&amp;wew!$G$7&amp;"]"&amp;_sheetname_labels)&amp;":"&amp;ADDRESS(2+J607,(D607+1)*2-1,4),""),"")</f>
        <v/>
      </c>
      <c r="L607" s="14" t="str">
        <f ca="1">IF($H607,IF($J607&gt;0,ADDRESS(3,(D607+1)*2,4,,"["&amp;wew!$G$7&amp;"]"&amp;_sheetname_labels)&amp;":"&amp;ADDRESS(2+J607,(D607+1)*2,4),""),"")</f>
        <v/>
      </c>
      <c r="M607" s="14" t="str">
        <f t="shared" ca="1" si="11452"/>
        <v/>
      </c>
      <c r="N607" s="14" t="str">
        <f t="shared" ca="1" si="11453"/>
        <v/>
      </c>
      <c r="O607" s="14" t="str">
        <f t="shared" ca="1" si="11454"/>
        <v/>
      </c>
      <c r="P607" s="14" t="str">
        <f t="shared" ca="1" si="11455"/>
        <v/>
      </c>
      <c r="Q607" s="14" t="str">
        <f ca="1">IF($BP607,ADDRESS(3,D607+1,4,,"["&amp;wew!$G$7&amp;"]"&amp;_sheetname_dataframe)&amp;":"&amp;ADDRESS(2+ster!$C$14,D607+1,4),"")</f>
        <v/>
      </c>
      <c r="R607" s="14" t="str">
        <f ca="1">IF($BP607,IF(MID(_xll.FORMULATEXT(INDEX(INDIRECT(Q607),1)),1,1)="=", _xll.FORMULATEXT(INDEX(INDIRECT(Q607),1),2,TRUE),""),"")</f>
        <v/>
      </c>
      <c r="S607" s="14" t="str">
        <f t="array" aca="1" ref="S607" ca="1">IF(H607,SUM(IF((IFERROR(INDIRECT(Q607)&lt;&gt;"",FALSE))*(INDIRECT(ster!$D$14)&lt;&gt;""),1,0)),"")</f>
        <v/>
      </c>
      <c r="T607" s="14" t="str">
        <f t="array" aca="1" ref="T607" ca="1">IF(H607,IF(M607&gt;0,SUM(IFERROR(1*(MATCH(INDIRECT(Q607),INDIRECT(K607),0)&gt;0),0)*(INDIRECT(ster!$D$14)&lt;&gt;"")*NOT(ISNUMBER(INDIRECT(Q607)))),0),"")</f>
        <v/>
      </c>
      <c r="U607" s="14" t="str">
        <f t="array" aca="1" ref="U607" ca="1">IF(H607,SUM((IFERROR(INDIRECT(Q607)="",FALSE))*(INDIRECT(ster!$D$14)&lt;&gt;"")),"")</f>
        <v/>
      </c>
      <c r="V607" s="14" t="str">
        <f t="array" aca="1" ref="V607" ca="1">IF(H607,SUM((IFERROR(INDIRECT(Q607)="#ąś",TRUE))*(INDIRECT(ster!$D$14)&lt;&gt;"")),"")</f>
        <v/>
      </c>
      <c r="W607" s="14" t="str">
        <f t="array" aca="1" ref="W607" ca="1">IF(H607,SUM(ISNUMBER(INDIRECT(Q607))*(INDIRECT(ster!$D$14)&lt;&gt;"")),"")</f>
        <v/>
      </c>
      <c r="X607" s="14" t="str">
        <f t="array" aca="1" ref="X607" ca="1">IF(AND(H607,W607&gt;0),IF(wew!$B$3,MIN(IF((INDIRECT(ster!$D$14)&lt;&gt;"")*IFERROR(INDIRECT($Q607)&lt;&gt;"",FALSE),IFERROR(INDIRECT($Q607),"X"),"X")),"&lt;włącz podświetlanie wartości&gt;"),"—")</f>
        <v>—</v>
      </c>
      <c r="Y607" s="14" t="str">
        <f t="array" aca="1" ref="Y607" ca="1">IF(AND(H607,W607&gt;0),IF(wew!$B$3,MAX(IF((INDIRECT(ster!$D$14)&lt;&gt;"")*IFERROR(INDIRECT($Q607)&lt;&gt;"",FALSE),IFERROR(INDIRECT($Q607),"X"),"X")),"&lt;włącz podświetlanie wartości&gt;"),"—")</f>
        <v>—</v>
      </c>
      <c r="Z607" s="14" t="str">
        <f t="shared" ca="1" si="11456"/>
        <v/>
      </c>
      <c r="AA607" s="12" t="str">
        <f t="shared" ca="1" si="11457"/>
        <v/>
      </c>
      <c r="AB607" s="17" t="str">
        <f t="array" aca="1" ref="AB607" ca="1">IF(H607,IF(W607&gt;0,SUM((INDIRECT(ster!$D$14)&lt;&gt;"")*IFERROR((INDIRECT(Q607)&lt;&gt;"")*(INDIRECT(Q607)=INT(INDIRECT(Q607))),0)),0),"")</f>
        <v/>
      </c>
      <c r="AC607" s="17" t="str">
        <f t="array" aca="1" ref="AC607" ca="1">IF(H607,W607-AB607,"")</f>
        <v/>
      </c>
      <c r="AD607" s="17" t="str">
        <f t="shared" ca="1" si="11458"/>
        <v/>
      </c>
      <c r="AE607" s="17" t="b">
        <f t="shared" ca="1" si="11459"/>
        <v>0</v>
      </c>
      <c r="AF607" s="17" t="str">
        <f ca="1">IF(AE607,IF($H607,ADDRESS(3,D607+2,4,,"["&amp;wew!$G$7&amp;"]"&amp;_sheetname_dataframe)&amp;":"&amp;ADDRESS(2+ster!$C$14,D607+2,4),""),"")</f>
        <v/>
      </c>
      <c r="AG607" s="17" t="str">
        <f t="shared" ca="1" si="11460"/>
        <v/>
      </c>
      <c r="AH607" s="17" t="b">
        <f t="shared" ca="1" si="11461"/>
        <v>0</v>
      </c>
      <c r="AI607" s="17" t="str">
        <f ca="1">IF(AH607,IF($H607,ADDRESS(3,D607+3,4,,"["&amp;wew!$G$7&amp;"]"&amp;_sheetname_dataframe)&amp;":"&amp;ADDRESS(2+ster!$C$14,D607+3,4),""),"")</f>
        <v/>
      </c>
      <c r="AJ607" s="17" t="str">
        <f t="shared" ca="1" si="11462"/>
        <v/>
      </c>
      <c r="AK607" s="17" t="str">
        <f t="shared" ca="1" si="11463"/>
        <v/>
      </c>
      <c r="AL607" s="17" t="str">
        <f t="shared" ca="1" si="11464"/>
        <v/>
      </c>
      <c r="AM607" s="17" t="str">
        <f t="shared" ca="1" si="11465"/>
        <v/>
      </c>
      <c r="AN607" s="17">
        <f t="shared" ca="1" si="11466"/>
        <v>2</v>
      </c>
      <c r="AO607" s="24" t="str">
        <f t="shared" ca="1" si="11467"/>
        <v/>
      </c>
      <c r="AP607" s="24" t="str">
        <f t="shared" ca="1" si="11468"/>
        <v/>
      </c>
      <c r="AQ607" s="17" t="str">
        <f t="shared" ca="1" si="11469"/>
        <v/>
      </c>
      <c r="AR607" s="17" t="str">
        <f t="shared" ca="1" si="11470"/>
        <v/>
      </c>
      <c r="AS607" s="17" t="str">
        <f t="shared" ca="1" si="11471"/>
        <v/>
      </c>
      <c r="AT607" s="17" t="str">
        <f t="shared" ca="1" si="11472"/>
        <v/>
      </c>
      <c r="AU607" s="17" t="str">
        <f t="shared" ca="1" si="11473"/>
        <v/>
      </c>
      <c r="AV607" s="17" t="str">
        <f t="shared" ca="1" si="11474"/>
        <v/>
      </c>
      <c r="AW607" s="17" t="str">
        <f t="shared" ca="1" si="11475"/>
        <v/>
      </c>
      <c r="AX607" s="14" t="str">
        <f t="array" aca="1" ref="AX607" ca="1">IF(H607,N607&gt;0,"")</f>
        <v/>
      </c>
      <c r="AY607" s="17" t="str">
        <f t="shared" ca="1" si="11476"/>
        <v/>
      </c>
      <c r="AZ607" s="17" t="str">
        <f t="array" aca="1" ref="AZ607" ca="1">IF(AY607&lt;&gt;"",SUM(1*ISERROR(MATCH(INDIRECT(AY607),INDIRECT(K607),0)))=0,"")</f>
        <v/>
      </c>
      <c r="BA607" s="17" t="b">
        <f t="shared" ca="1" si="11477"/>
        <v>0</v>
      </c>
      <c r="BB607" s="17" t="b">
        <v>0</v>
      </c>
      <c r="BC607" s="17" t="str">
        <f t="shared" ca="1" si="11478"/>
        <v/>
      </c>
      <c r="BD607" s="17" t="str">
        <f t="shared" ca="1" si="11479"/>
        <v/>
      </c>
      <c r="BE607" s="17" t="str">
        <f t="shared" ca="1" si="11480"/>
        <v/>
      </c>
      <c r="BF607" s="17" t="str">
        <f t="shared" ca="1" si="11481"/>
        <v/>
      </c>
      <c r="BG607" s="17" t="str">
        <f t="shared" ca="1" si="11482"/>
        <v/>
      </c>
      <c r="BH607" s="17" t="str">
        <f t="shared" ca="1" si="11483"/>
        <v/>
      </c>
      <c r="BI607" s="17" t="str">
        <f t="shared" ca="1" si="11484"/>
        <v/>
      </c>
      <c r="BJ607" s="17" t="b">
        <f t="shared" ca="1" si="11485"/>
        <v>0</v>
      </c>
      <c r="BK607" s="17" t="str">
        <f t="shared" ca="1" si="11486"/>
        <v/>
      </c>
      <c r="BL607" s="17" t="str">
        <f t="shared" ca="1" si="11487"/>
        <v/>
      </c>
      <c r="BM607" s="17" t="str">
        <f t="shared" ca="1" si="11488"/>
        <v/>
      </c>
      <c r="BN607" s="17" t="str">
        <f t="shared" ca="1" si="11489"/>
        <v/>
      </c>
      <c r="BO607" s="17" t="str">
        <f t="shared" ca="1" si="11490"/>
        <v/>
      </c>
      <c r="BP607" s="14" t="b">
        <f t="shared" ca="1" si="11491"/>
        <v>0</v>
      </c>
      <c r="BQ607" s="35"/>
      <c r="BX607" s="16"/>
      <c r="BY607" s="16"/>
      <c r="BZ607" s="16"/>
      <c r="CA607" s="16"/>
      <c r="CB607" s="16"/>
      <c r="CC607" s="16"/>
      <c r="CD607" s="16"/>
      <c r="CE607" s="16"/>
      <c r="CF607" s="16"/>
      <c r="CN607" s="14">
        <f ca="1">IF(H607,IFERROR(IsVariableNameLegal(O607),0),0)</f>
        <v>0</v>
      </c>
      <c r="CO607" s="14" t="str">
        <f t="array" aca="1" ref="CO607" ca="1">IF(H607,IF(COUNTIF(INDIRECT(wew!$C$13),O607)&gt;1,TRIM(SUBSTITUTE(_xll.MCONCAT(IF((INDIRECT(wew!$C$13)=O607)*(COLUMN(INDIRECT(wew!$C$13))&lt;&gt;D607+1),-1+COLUMN(INDIRECT(wew!$C$13)),"")," "),"  "," ")),""),"")</f>
        <v/>
      </c>
      <c r="CP607" s="14" t="str">
        <f t="array" aca="1" ref="CP607" ca="1">IF(P607&lt;&gt;"",IF(LEN(P607)&gt;150,1,""),"")</f>
        <v/>
      </c>
      <c r="CQ607" s="14" t="str">
        <f t="array" aca="1" ref="CQ607" ca="1">IF(AND(H607,NOT(ster!$J$3)),IF(COUNTIF(INDIRECT(wew!$C$15),P607)&gt;1,TRIM(SUBSTITUTE(_xll.MCONCAT(IF((INDIRECT(wew!$C$15)=P607)*(COLUMN(INDIRECT(wew!$C$15))&lt;&gt;D607+1),-1+COLUMN(INDIRECT(wew!$C$15)),"")," "),"  "," ")),""),"")</f>
        <v/>
      </c>
      <c r="CR607" s="14" t="str">
        <f t="array" aca="1" ref="CR607" ca="1">IF(H607,IF(AND(W607&gt;0,AO607&lt;&gt;""),TRIM(SUBSTITUTE(_xll.MCONCAT(IFERROR(IF(ISNUMBER(INDIRECT(Q607)),IF((INDIRECT(ster!$D$14)&lt;&gt;"")*(INDIRECT(Q607)&lt;AO607),INDIRECT(ster!$D$14) &amp; ": " &amp;  SUBSTITUTE(IF( AV607,IFERROR(TEXT(INDIRECT(Q607),"rrrr-mm-dd") &amp;" (" &amp; INDIRECT(Q607) &amp;")",INDIRECT(Q607)),INDIRECT(Q607))," "," "),""),""),"")," "),"  "," ")),""),"")</f>
        <v/>
      </c>
      <c r="CS607" s="14" t="str">
        <f t="array" aca="1" ref="CS607" ca="1">IF(H607,IF(AND(W607&gt;0,AP607&lt;&gt;""),TRIM(SUBSTITUTE(_xll.MCONCAT(IFERROR(IF(ISNUMBER(INDIRECT(Q607)),IF((INDIRECT(ster!$D$14)&lt;&gt;"")*(INDIRECT(Q607)&gt;AP607),INDIRECT(ster!$D$14) &amp; ": " &amp;  SUBSTITUTE(IF( AV607,IFERROR(TEXT(INDIRECT(Q607),"rrrr-mm-dd")&amp;" (" &amp; INDIRECT(Q607) &amp;")",INDIRECT(Q607)),INDIRECT(Q607))," "," "),""),""),"")," "),"  "," ")),""),"")</f>
        <v/>
      </c>
      <c r="CT607" s="14" t="str">
        <f t="array" aca="1" ref="CT607" ca="1">IF(H607,IF(AND(N607&gt;0,AR607),TRIM(SUBSTITUTE(_xll.MCONCAT(IFERROR(IF(ISNUMBER(INDIRECT(Q607)),IF((INDIRECT(ster!$D$14)&lt;&gt;"")*(IFERROR(0*(MATCH(INDIRECT(Q607),INDIRECT(K607),0)&gt;0),1)),INDIRECT(ster!$D$14) &amp; ": " &amp;  SUBSTITUTE(IF( AV607,IFERROR(TEXT(INDIRECT(Q607),"rrrr-mm-dd")&amp;" (" &amp; INDIRECT(Q607) &amp;")",INDIRECT(Q607)),INDIRECT(Q607))," "," "),""),""),"")," "),"  "," ")),""),"")</f>
        <v/>
      </c>
      <c r="CU607" s="14" t="str">
        <f t="array" aca="1" ref="CU607" ca="1">IF(H607,IF(AND(V607&gt;0),TRIM(SUBSTITUTE(_xll.MCONCAT(IF((INDIRECT(ster!$D$14)&lt;&gt;"")*(IFERROR(0*(INDIRECT(Q607)&lt;&gt;""),1)),INDIRECT(ster!$D$14),"")," "),"  "," ")),""),"")</f>
        <v/>
      </c>
      <c r="CV607" s="14" t="str">
        <f t="array" aca="1" ref="CV607" ca="1">IF(H607,IF(AS607,
TRIM(SUBSTITUTE(_xll.MCONCAT(IF(
   (INDIRECT(ster!$D$14)&lt;&gt;"")*
   ((INDIRECT(Q607)="")+
      NOT(ISNUMBER(INDIRECT(Q607)))*
      NOT(ISERROR(MATCH(INDIRECT(Q607),INDIRECT(K607),0)))
    ),
      INDIRECT(ster!$D$14),
   "")," "),"  "," ")),
""),"")</f>
        <v/>
      </c>
      <c r="CW607" s="14" t="str">
        <f t="array" aca="1" ref="CW607" ca="1">IF(H607,IF(AND(AQ607),TRIM(SUBSTITUTE(_xll.MCONCAT(IFERROR(IF(ISNUMBER(INDIRECT(Q607)),IF((INDIRECT(ster!$D$14)&lt;&gt;"")*(INDIRECT(Q607)&lt;&gt;INT(INDIRECT(Q607))),INDIRECT(ster!$D$14) &amp; ": " &amp; INDIRECT(Q607),""),""),"")," "),"  "," ")),""),"")</f>
        <v/>
      </c>
      <c r="CX607" s="14" t="str">
        <f t="array" aca="1" ref="CX607" ca="1">IF(H607,IF(OR(AU607,AV607),TRIM(SUBSTITUTE(_xll.MCONCAT(IF((INDIRECT(ster!$D$14)&lt;&gt;"")*NOT(ISNUMBER(INDIRECT(Q607))),IF(ISERROR(MATCH(INDIRECT(Q607),INDIRECT(K607),0)),IFERROR(IF(INDIRECT(Q607)&lt;&gt;"",INDIRECT(ster!$D$14) &amp; ": " &amp; SUBSTITUTE(INDIRECT(Q607)," "," "),""),""),""),"")," "),"  "," ")),""),"")</f>
        <v/>
      </c>
      <c r="CY607" s="14" t="str">
        <f t="array" aca="1" ref="CY607" ca="1">IF(H607,IF(AE607,TRIM(SUBSTITUTE(_xll.MCONCAT(IF((INDIRECT(ster!$D$14)&lt;&gt;"")*IFERROR(NOT(INDIRECT(AF607)),FALSE),IF(ISERROR(MATCH(INDIRECT(Q607),INDIRECT(K607),0)),IFERROR(IF(INDIRECT(Q607)&lt;&gt;"",INDIRECT(ster!$D$14)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CZ607" s="14" t="str">
        <f t="array" aca="1" ref="CZ607" ca="1">IF(H607,IF(AH607,TRIM(SUBSTITUTE(_xll.MCONCAT(IF((INDIRECT(ster!$D$14)&lt;&gt;"")*IFERROR(NOT(INDIRECT(AI607)),FALSE),IF(ISERROR(MATCH(INDIRECT(Q607),INDIRECT(K607),0)),IFERROR(IF(INDIRECT(Q607)&lt;&gt;"",INDIRECT(ster!$D$14)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DC607" s="14" t="str">
        <f ca="1">SUBSTITUTE(SUBSTITUTE(SUBSTITUTE(SUBSTITUTE(_xll.MCONCAT(DG607:DS607,"■"),"■■","■"),"■■","■"),"■■","■"),"■■","■")</f>
        <v>■</v>
      </c>
      <c r="DD607" s="14" t="str">
        <f t="shared" ca="1" si="11492"/>
        <v/>
      </c>
      <c r="DE607" s="14" t="str">
        <f t="shared" ca="1" si="11493"/>
        <v/>
      </c>
      <c r="DF607" s="14" t="str">
        <f t="shared" ca="1" si="11494"/>
        <v/>
      </c>
      <c r="DG607" s="14" t="str">
        <f t="shared" ca="1" si="11495"/>
        <v/>
      </c>
      <c r="DH607" s="14" t="str">
        <f t="shared" ca="1" si="11496"/>
        <v/>
      </c>
      <c r="DI607" s="14" t="str">
        <f t="shared" ca="1" si="11497"/>
        <v/>
      </c>
      <c r="DJ607" s="14" t="str">
        <f t="shared" ca="1" si="11498"/>
        <v/>
      </c>
      <c r="DK607" s="14" t="str">
        <f t="shared" ca="1" si="11499"/>
        <v/>
      </c>
      <c r="DL607" s="14" t="str">
        <f t="shared" ca="1" si="11500"/>
        <v/>
      </c>
      <c r="DM607" s="14" t="str">
        <f t="shared" ca="1" si="11501"/>
        <v/>
      </c>
      <c r="DN607" s="14" t="str">
        <f t="array" aca="1" ref="DN607" ca="1">IF(CU607&lt;&gt;"","There are errors in the entered values in the following cases: " &amp;SUBSTITUTE(CU607," ",", "),"")</f>
        <v/>
      </c>
      <c r="DO607" s="14" t="str">
        <f t="shared" ca="1" si="11502"/>
        <v/>
      </c>
      <c r="DP607" s="14" t="str">
        <f t="shared" ca="1" si="11503"/>
        <v/>
      </c>
      <c r="DQ607" s="14" t="str">
        <f t="shared" ca="1" si="11504"/>
        <v/>
      </c>
      <c r="DR607" s="14" t="str">
        <f t="shared" ca="1" si="11505"/>
        <v/>
      </c>
      <c r="DS607" s="14" t="str">
        <f t="shared" ca="1" si="11506"/>
        <v/>
      </c>
      <c r="DZ607" s="14" t="b">
        <f t="shared" ca="1" si="11507"/>
        <v>0</v>
      </c>
      <c r="EA607" s="14" t="str">
        <f t="shared" ca="1" si="11508"/>
        <v/>
      </c>
      <c r="EB607" s="14" t="str">
        <f t="shared" ca="1" si="11509"/>
        <v/>
      </c>
      <c r="EC607" s="14" t="str">
        <f t="shared" ca="1" si="11510"/>
        <v/>
      </c>
      <c r="ED607" s="14" t="str">
        <f t="shared" ca="1" si="11511"/>
        <v/>
      </c>
      <c r="EE607" s="14" t="str">
        <f t="shared" ca="1" si="11512"/>
        <v/>
      </c>
      <c r="EF607" s="14" t="str">
        <f t="shared" ca="1" si="11513"/>
        <v/>
      </c>
      <c r="EG607" s="14" t="str">
        <f t="shared" ca="1" si="11514"/>
        <v/>
      </c>
      <c r="EM607" s="14" t="b">
        <f t="shared" ca="1" si="11515"/>
        <v>0</v>
      </c>
      <c r="EN607" s="14" t="str">
        <f t="shared" ca="1" si="11516"/>
        <v/>
      </c>
      <c r="EO607" s="14" t="str">
        <f t="shared" ca="1" si="11517"/>
        <v/>
      </c>
      <c r="EP607" s="14" t="str">
        <f t="shared" ca="1" si="11518"/>
        <v/>
      </c>
      <c r="EQ607" s="14" t="str">
        <f t="shared" ca="1" si="11519"/>
        <v/>
      </c>
    </row>
    <row r="608" spans="2:147" s="14" customFormat="1">
      <c r="B608" s="14" t="str">
        <f t="shared" ca="1" si="11445"/>
        <v/>
      </c>
      <c r="C608" s="14">
        <f t="shared" ca="1" si="11446"/>
        <v>563</v>
      </c>
      <c r="D608" s="14">
        <f t="shared" si="11447"/>
        <v>606</v>
      </c>
      <c r="E608" s="14" t="str">
        <f t="shared" ca="1" si="11448"/>
        <v/>
      </c>
      <c r="F608" s="14" t="str">
        <f t="shared" ca="1" si="11449"/>
        <v/>
      </c>
      <c r="G608" s="14" t="str">
        <f t="shared" ca="1" si="11450"/>
        <v/>
      </c>
      <c r="H608" s="14" t="b">
        <f t="shared" ca="1" si="11451"/>
        <v>0</v>
      </c>
      <c r="I608" s="14" t="str">
        <f ca="1">IF($H608,ADDRESS(3,(D608+1)*2-1,4,,"["&amp;wew!$G$7&amp;"]"&amp;_sheetname_labels)&amp;":"&amp;ADDRESS(2+ster!$B$20,(D608+1)*2-1,4),"")</f>
        <v/>
      </c>
      <c r="J608" s="14" t="str">
        <f t="array" aca="1" ref="J608" ca="1">IF(H608,MAX(0,MAX(IF(INDIRECT(I608)&lt;&gt;"",ROW(INDIRECT(I608)),""))-2),"")</f>
        <v/>
      </c>
      <c r="K608" s="14" t="str">
        <f ca="1">IF($H608,IF($J608&gt;0,ADDRESS(3,(D608+1)*2-1,4,,"["&amp;wew!$G$7&amp;"]"&amp;_sheetname_labels)&amp;":"&amp;ADDRESS(2+J608,(D608+1)*2-1,4),""),"")</f>
        <v/>
      </c>
      <c r="L608" s="14" t="str">
        <f ca="1">IF($H608,IF($J608&gt;0,ADDRESS(3,(D608+1)*2,4,,"["&amp;wew!$G$7&amp;"]"&amp;_sheetname_labels)&amp;":"&amp;ADDRESS(2+J608,(D608+1)*2,4),""),"")</f>
        <v/>
      </c>
      <c r="M608" s="14" t="str">
        <f t="shared" ca="1" si="11452"/>
        <v/>
      </c>
      <c r="N608" s="14" t="str">
        <f t="shared" ca="1" si="11453"/>
        <v/>
      </c>
      <c r="O608" s="14" t="str">
        <f t="shared" ca="1" si="11454"/>
        <v/>
      </c>
      <c r="P608" s="14" t="str">
        <f t="shared" ca="1" si="11455"/>
        <v/>
      </c>
      <c r="Q608" s="14" t="str">
        <f ca="1">IF($BP608,ADDRESS(3,D608+1,4,,"["&amp;wew!$G$7&amp;"]"&amp;_sheetname_dataframe)&amp;":"&amp;ADDRESS(2+ster!$C$14,D608+1,4),"")</f>
        <v/>
      </c>
      <c r="R608" s="14" t="str">
        <f ca="1">IF($BP608,IF(MID(_xll.FORMULATEXT(INDEX(INDIRECT(Q608),1)),1,1)="=", _xll.FORMULATEXT(INDEX(INDIRECT(Q608),1),2,TRUE),""),"")</f>
        <v/>
      </c>
      <c r="S608" s="14" t="str">
        <f t="array" aca="1" ref="S608" ca="1">IF(H608,SUM(IF((IFERROR(INDIRECT(Q608)&lt;&gt;"",FALSE))*(INDIRECT(ster!$D$14)&lt;&gt;""),1,0)),"")</f>
        <v/>
      </c>
      <c r="T608" s="14" t="str">
        <f t="array" aca="1" ref="T608" ca="1">IF(H608,IF(M608&gt;0,SUM(IFERROR(1*(MATCH(INDIRECT(Q608),INDIRECT(K608),0)&gt;0),0)*(INDIRECT(ster!$D$14)&lt;&gt;"")*NOT(ISNUMBER(INDIRECT(Q608)))),0),"")</f>
        <v/>
      </c>
      <c r="U608" s="14" t="str">
        <f t="array" aca="1" ref="U608" ca="1">IF(H608,SUM((IFERROR(INDIRECT(Q608)="",FALSE))*(INDIRECT(ster!$D$14)&lt;&gt;"")),"")</f>
        <v/>
      </c>
      <c r="V608" s="14" t="str">
        <f t="array" aca="1" ref="V608" ca="1">IF(H608,SUM((IFERROR(INDIRECT(Q608)="#ąś",TRUE))*(INDIRECT(ster!$D$14)&lt;&gt;"")),"")</f>
        <v/>
      </c>
      <c r="W608" s="14" t="str">
        <f t="array" aca="1" ref="W608" ca="1">IF(H608,SUM(ISNUMBER(INDIRECT(Q608))*(INDIRECT(ster!$D$14)&lt;&gt;"")),"")</f>
        <v/>
      </c>
      <c r="X608" s="14" t="str">
        <f t="array" aca="1" ref="X608" ca="1">IF(AND(H608,W608&gt;0),IF(wew!$B$3,MIN(IF((INDIRECT(ster!$D$14)&lt;&gt;"")*IFERROR(INDIRECT($Q608)&lt;&gt;"",FALSE),IFERROR(INDIRECT($Q608),"X"),"X")),"&lt;włącz podświetlanie wartości&gt;"),"—")</f>
        <v>—</v>
      </c>
      <c r="Y608" s="14" t="str">
        <f t="array" aca="1" ref="Y608" ca="1">IF(AND(H608,W608&gt;0),IF(wew!$B$3,MAX(IF((INDIRECT(ster!$D$14)&lt;&gt;"")*IFERROR(INDIRECT($Q608)&lt;&gt;"",FALSE),IFERROR(INDIRECT($Q608),"X"),"X")),"&lt;włącz podświetlanie wartości&gt;"),"—")</f>
        <v>—</v>
      </c>
      <c r="Z608" s="14" t="str">
        <f t="shared" ca="1" si="11456"/>
        <v/>
      </c>
      <c r="AA608" s="12" t="str">
        <f t="shared" ca="1" si="11457"/>
        <v/>
      </c>
      <c r="AB608" s="17" t="str">
        <f t="array" aca="1" ref="AB608" ca="1">IF(H608,IF(W608&gt;0,SUM((INDIRECT(ster!$D$14)&lt;&gt;"")*IFERROR((INDIRECT(Q608)&lt;&gt;"")*(INDIRECT(Q608)=INT(INDIRECT(Q608))),0)),0),"")</f>
        <v/>
      </c>
      <c r="AC608" s="17" t="str">
        <f t="array" aca="1" ref="AC608" ca="1">IF(H608,W608-AB608,"")</f>
        <v/>
      </c>
      <c r="AD608" s="17" t="str">
        <f t="shared" ca="1" si="11458"/>
        <v/>
      </c>
      <c r="AE608" s="17" t="b">
        <f t="shared" ca="1" si="11459"/>
        <v>0</v>
      </c>
      <c r="AF608" s="17" t="str">
        <f ca="1">IF(AE608,IF($H608,ADDRESS(3,D608+2,4,,"["&amp;wew!$G$7&amp;"]"&amp;_sheetname_dataframe)&amp;":"&amp;ADDRESS(2+ster!$C$14,D608+2,4),""),"")</f>
        <v/>
      </c>
      <c r="AG608" s="17" t="str">
        <f t="shared" ca="1" si="11460"/>
        <v/>
      </c>
      <c r="AH608" s="17" t="b">
        <f t="shared" ca="1" si="11461"/>
        <v>0</v>
      </c>
      <c r="AI608" s="17" t="str">
        <f ca="1">IF(AH608,IF($H608,ADDRESS(3,D608+3,4,,"["&amp;wew!$G$7&amp;"]"&amp;_sheetname_dataframe)&amp;":"&amp;ADDRESS(2+ster!$C$14,D608+3,4),""),"")</f>
        <v/>
      </c>
      <c r="AJ608" s="17" t="str">
        <f t="shared" ca="1" si="11462"/>
        <v/>
      </c>
      <c r="AK608" s="17" t="str">
        <f t="shared" ca="1" si="11463"/>
        <v/>
      </c>
      <c r="AL608" s="17" t="str">
        <f t="shared" ca="1" si="11464"/>
        <v/>
      </c>
      <c r="AM608" s="17" t="str">
        <f t="shared" ca="1" si="11465"/>
        <v/>
      </c>
      <c r="AN608" s="17">
        <f t="shared" ca="1" si="11466"/>
        <v>2</v>
      </c>
      <c r="AO608" s="24" t="str">
        <f t="shared" ca="1" si="11467"/>
        <v/>
      </c>
      <c r="AP608" s="24" t="str">
        <f t="shared" ca="1" si="11468"/>
        <v/>
      </c>
      <c r="AQ608" s="17" t="str">
        <f t="shared" ca="1" si="11469"/>
        <v/>
      </c>
      <c r="AR608" s="17" t="str">
        <f t="shared" ca="1" si="11470"/>
        <v/>
      </c>
      <c r="AS608" s="17" t="str">
        <f t="shared" ca="1" si="11471"/>
        <v/>
      </c>
      <c r="AT608" s="17" t="str">
        <f t="shared" ca="1" si="11472"/>
        <v/>
      </c>
      <c r="AU608" s="17" t="str">
        <f t="shared" ca="1" si="11473"/>
        <v/>
      </c>
      <c r="AV608" s="17" t="str">
        <f t="shared" ca="1" si="11474"/>
        <v/>
      </c>
      <c r="AW608" s="17" t="str">
        <f t="shared" ca="1" si="11475"/>
        <v/>
      </c>
      <c r="AX608" s="14" t="str">
        <f t="array" aca="1" ref="AX608" ca="1">IF(H608,N608&gt;0,"")</f>
        <v/>
      </c>
      <c r="AY608" s="17" t="str">
        <f t="shared" ca="1" si="11476"/>
        <v/>
      </c>
      <c r="AZ608" s="17" t="str">
        <f t="array" aca="1" ref="AZ608" ca="1">IF(AY608&lt;&gt;"",SUM(1*ISERROR(MATCH(INDIRECT(AY608),INDIRECT(K608),0)))=0,"")</f>
        <v/>
      </c>
      <c r="BA608" s="17" t="b">
        <f t="shared" ca="1" si="11477"/>
        <v>0</v>
      </c>
      <c r="BB608" s="17" t="b">
        <v>0</v>
      </c>
      <c r="BC608" s="17" t="str">
        <f t="shared" ca="1" si="11478"/>
        <v/>
      </c>
      <c r="BD608" s="17" t="str">
        <f t="shared" ca="1" si="11479"/>
        <v/>
      </c>
      <c r="BE608" s="17" t="str">
        <f t="shared" ca="1" si="11480"/>
        <v/>
      </c>
      <c r="BF608" s="17" t="str">
        <f t="shared" ca="1" si="11481"/>
        <v/>
      </c>
      <c r="BG608" s="17" t="str">
        <f t="shared" ca="1" si="11482"/>
        <v/>
      </c>
      <c r="BH608" s="17" t="str">
        <f t="shared" ca="1" si="11483"/>
        <v/>
      </c>
      <c r="BI608" s="17" t="str">
        <f t="shared" ca="1" si="11484"/>
        <v/>
      </c>
      <c r="BJ608" s="17" t="b">
        <f t="shared" ca="1" si="11485"/>
        <v>0</v>
      </c>
      <c r="BK608" s="17" t="str">
        <f t="shared" ca="1" si="11486"/>
        <v/>
      </c>
      <c r="BL608" s="17" t="str">
        <f t="shared" ca="1" si="11487"/>
        <v/>
      </c>
      <c r="BM608" s="17" t="str">
        <f t="shared" ca="1" si="11488"/>
        <v/>
      </c>
      <c r="BN608" s="17" t="str">
        <f t="shared" ca="1" si="11489"/>
        <v/>
      </c>
      <c r="BO608" s="17" t="str">
        <f t="shared" ca="1" si="11490"/>
        <v/>
      </c>
      <c r="BP608" s="14" t="b">
        <f t="shared" ca="1" si="11491"/>
        <v>0</v>
      </c>
      <c r="BQ608" s="35"/>
      <c r="BX608" s="16"/>
      <c r="BY608" s="16"/>
      <c r="BZ608" s="16"/>
      <c r="CA608" s="16"/>
      <c r="CB608" s="16"/>
      <c r="CC608" s="16"/>
      <c r="CD608" s="16"/>
      <c r="CE608" s="16"/>
      <c r="CF608" s="16"/>
      <c r="CN608" s="14">
        <f ca="1">IF(H608,IFERROR(IsVariableNameLegal(O608),0),0)</f>
        <v>0</v>
      </c>
      <c r="CO608" s="14" t="str">
        <f t="array" aca="1" ref="CO608" ca="1">IF(H608,IF(COUNTIF(INDIRECT(wew!$C$13),O608)&gt;1,TRIM(SUBSTITUTE(_xll.MCONCAT(IF((INDIRECT(wew!$C$13)=O608)*(COLUMN(INDIRECT(wew!$C$13))&lt;&gt;D608+1),-1+COLUMN(INDIRECT(wew!$C$13)),"")," "),"  "," ")),""),"")</f>
        <v/>
      </c>
      <c r="CP608" s="14" t="str">
        <f t="array" aca="1" ref="CP608" ca="1">IF(P608&lt;&gt;"",IF(LEN(P608)&gt;150,1,""),"")</f>
        <v/>
      </c>
      <c r="CQ608" s="14" t="str">
        <f t="array" aca="1" ref="CQ608" ca="1">IF(AND(H608,NOT(ster!$J$3)),IF(COUNTIF(INDIRECT(wew!$C$15),P608)&gt;1,TRIM(SUBSTITUTE(_xll.MCONCAT(IF((INDIRECT(wew!$C$15)=P608)*(COLUMN(INDIRECT(wew!$C$15))&lt;&gt;D608+1),-1+COLUMN(INDIRECT(wew!$C$15)),"")," "),"  "," ")),""),"")</f>
        <v/>
      </c>
      <c r="CR608" s="14" t="str">
        <f t="array" aca="1" ref="CR608" ca="1">IF(H608,IF(AND(W608&gt;0,AO608&lt;&gt;""),TRIM(SUBSTITUTE(_xll.MCONCAT(IFERROR(IF(ISNUMBER(INDIRECT(Q608)),IF((INDIRECT(ster!$D$14)&lt;&gt;"")*(INDIRECT(Q608)&lt;AO608),INDIRECT(ster!$D$14) &amp; ": " &amp;  SUBSTITUTE(IF( AV608,IFERROR(TEXT(INDIRECT(Q608),"rrrr-mm-dd") &amp;" (" &amp; INDIRECT(Q608) &amp;")",INDIRECT(Q608)),INDIRECT(Q608))," "," "),""),""),"")," "),"  "," ")),""),"")</f>
        <v/>
      </c>
      <c r="CS608" s="14" t="str">
        <f t="array" aca="1" ref="CS608" ca="1">IF(H608,IF(AND(W608&gt;0,AP608&lt;&gt;""),TRIM(SUBSTITUTE(_xll.MCONCAT(IFERROR(IF(ISNUMBER(INDIRECT(Q608)),IF((INDIRECT(ster!$D$14)&lt;&gt;"")*(INDIRECT(Q608)&gt;AP608),INDIRECT(ster!$D$14) &amp; ": " &amp;  SUBSTITUTE(IF( AV608,IFERROR(TEXT(INDIRECT(Q608),"rrrr-mm-dd")&amp;" (" &amp; INDIRECT(Q608) &amp;")",INDIRECT(Q608)),INDIRECT(Q608))," "," "),""),""),"")," "),"  "," ")),""),"")</f>
        <v/>
      </c>
      <c r="CT608" s="14" t="str">
        <f t="array" aca="1" ref="CT608" ca="1">IF(H608,IF(AND(N608&gt;0,AR608),TRIM(SUBSTITUTE(_xll.MCONCAT(IFERROR(IF(ISNUMBER(INDIRECT(Q608)),IF((INDIRECT(ster!$D$14)&lt;&gt;"")*(IFERROR(0*(MATCH(INDIRECT(Q608),INDIRECT(K608),0)&gt;0),1)),INDIRECT(ster!$D$14) &amp; ": " &amp;  SUBSTITUTE(IF( AV608,IFERROR(TEXT(INDIRECT(Q608),"rrrr-mm-dd")&amp;" (" &amp; INDIRECT(Q608) &amp;")",INDIRECT(Q608)),INDIRECT(Q608))," "," "),""),""),"")," "),"  "," ")),""),"")</f>
        <v/>
      </c>
      <c r="CU608" s="14" t="str">
        <f t="array" aca="1" ref="CU608" ca="1">IF(H608,IF(AND(V608&gt;0),TRIM(SUBSTITUTE(_xll.MCONCAT(IF((INDIRECT(ster!$D$14)&lt;&gt;"")*(IFERROR(0*(INDIRECT(Q608)&lt;&gt;""),1)),INDIRECT(ster!$D$14),"")," "),"  "," ")),""),"")</f>
        <v/>
      </c>
      <c r="CV608" s="14" t="str">
        <f t="array" aca="1" ref="CV608" ca="1">IF(H608,IF(AS608,
TRIM(SUBSTITUTE(_xll.MCONCAT(IF(
   (INDIRECT(ster!$D$14)&lt;&gt;"")*
   ((INDIRECT(Q608)="")+
      NOT(ISNUMBER(INDIRECT(Q608)))*
      NOT(ISERROR(MATCH(INDIRECT(Q608),INDIRECT(K608),0)))
    ),
      INDIRECT(ster!$D$14),
   "")," "),"  "," ")),
""),"")</f>
        <v/>
      </c>
      <c r="CW608" s="14" t="str">
        <f t="array" aca="1" ref="CW608" ca="1">IF(H608,IF(AND(AQ608),TRIM(SUBSTITUTE(_xll.MCONCAT(IFERROR(IF(ISNUMBER(INDIRECT(Q608)),IF((INDIRECT(ster!$D$14)&lt;&gt;"")*(INDIRECT(Q608)&lt;&gt;INT(INDIRECT(Q608))),INDIRECT(ster!$D$14) &amp; ": " &amp; INDIRECT(Q608),""),""),"")," "),"  "," ")),""),"")</f>
        <v/>
      </c>
      <c r="CX608" s="14" t="str">
        <f t="array" aca="1" ref="CX608" ca="1">IF(H608,IF(OR(AU608,AV608),TRIM(SUBSTITUTE(_xll.MCONCAT(IF((INDIRECT(ster!$D$14)&lt;&gt;"")*NOT(ISNUMBER(INDIRECT(Q608))),IF(ISERROR(MATCH(INDIRECT(Q608),INDIRECT(K608),0)),IFERROR(IF(INDIRECT(Q608)&lt;&gt;"",INDIRECT(ster!$D$14) &amp; ": " &amp; SUBSTITUTE(INDIRECT(Q608)," "," "),""),""),""),"")," "),"  "," ")),""),"")</f>
        <v/>
      </c>
      <c r="CY608" s="14" t="str">
        <f t="array" aca="1" ref="CY608" ca="1">IF(H608,IF(AE608,TRIM(SUBSTITUTE(_xll.MCONCAT(IF((INDIRECT(ster!$D$14)&lt;&gt;"")*IFERROR(NOT(INDIRECT(AF608)),FALSE),IF(ISERROR(MATCH(INDIRECT(Q608),INDIRECT(K608),0)),IFERROR(IF(INDIRECT(Q608)&lt;&gt;"",INDIRECT(ster!$D$14)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CZ608" s="14" t="str">
        <f t="array" aca="1" ref="CZ608" ca="1">IF(H608,IF(AH608,TRIM(SUBSTITUTE(_xll.MCONCAT(IF((INDIRECT(ster!$D$14)&lt;&gt;"")*IFERROR(NOT(INDIRECT(AI608)),FALSE),IF(ISERROR(MATCH(INDIRECT(Q608),INDIRECT(K608),0)),IFERROR(IF(INDIRECT(Q608)&lt;&gt;"",INDIRECT(ster!$D$14)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DC608" s="14" t="str">
        <f ca="1">SUBSTITUTE(SUBSTITUTE(SUBSTITUTE(SUBSTITUTE(_xll.MCONCAT(DG608:DS608,"■"),"■■","■"),"■■","■"),"■■","■"),"■■","■")</f>
        <v>■</v>
      </c>
      <c r="DD608" s="14" t="str">
        <f t="shared" ca="1" si="11492"/>
        <v/>
      </c>
      <c r="DE608" s="14" t="str">
        <f t="shared" ca="1" si="11493"/>
        <v/>
      </c>
      <c r="DF608" s="14" t="str">
        <f t="shared" ca="1" si="11494"/>
        <v/>
      </c>
      <c r="DG608" s="14" t="str">
        <f t="shared" ca="1" si="11495"/>
        <v/>
      </c>
      <c r="DH608" s="14" t="str">
        <f t="shared" ca="1" si="11496"/>
        <v/>
      </c>
      <c r="DI608" s="14" t="str">
        <f t="shared" ca="1" si="11497"/>
        <v/>
      </c>
      <c r="DJ608" s="14" t="str">
        <f t="shared" ca="1" si="11498"/>
        <v/>
      </c>
      <c r="DK608" s="14" t="str">
        <f t="shared" ca="1" si="11499"/>
        <v/>
      </c>
      <c r="DL608" s="14" t="str">
        <f t="shared" ca="1" si="11500"/>
        <v/>
      </c>
      <c r="DM608" s="14" t="str">
        <f t="shared" ca="1" si="11501"/>
        <v/>
      </c>
      <c r="DN608" s="14" t="str">
        <f t="array" aca="1" ref="DN608" ca="1">IF(CU608&lt;&gt;"","There are errors in the entered values in the following cases: " &amp;SUBSTITUTE(CU608," ",", "),"")</f>
        <v/>
      </c>
      <c r="DO608" s="14" t="str">
        <f t="shared" ca="1" si="11502"/>
        <v/>
      </c>
      <c r="DP608" s="14" t="str">
        <f t="shared" ca="1" si="11503"/>
        <v/>
      </c>
      <c r="DQ608" s="14" t="str">
        <f t="shared" ca="1" si="11504"/>
        <v/>
      </c>
      <c r="DR608" s="14" t="str">
        <f t="shared" ca="1" si="11505"/>
        <v/>
      </c>
      <c r="DS608" s="14" t="str">
        <f t="shared" ca="1" si="11506"/>
        <v/>
      </c>
      <c r="DZ608" s="14" t="b">
        <f t="shared" ca="1" si="11507"/>
        <v>0</v>
      </c>
      <c r="EA608" s="14" t="str">
        <f t="shared" ca="1" si="11508"/>
        <v/>
      </c>
      <c r="EB608" s="14" t="str">
        <f t="shared" ca="1" si="11509"/>
        <v/>
      </c>
      <c r="EC608" s="14" t="str">
        <f t="shared" ca="1" si="11510"/>
        <v/>
      </c>
      <c r="ED608" s="14" t="str">
        <f t="shared" ca="1" si="11511"/>
        <v/>
      </c>
      <c r="EE608" s="14" t="str">
        <f t="shared" ca="1" si="11512"/>
        <v/>
      </c>
      <c r="EF608" s="14" t="str">
        <f t="shared" ca="1" si="11513"/>
        <v/>
      </c>
      <c r="EG608" s="14" t="str">
        <f t="shared" ca="1" si="11514"/>
        <v/>
      </c>
      <c r="EM608" s="14" t="b">
        <f t="shared" ca="1" si="11515"/>
        <v>0</v>
      </c>
      <c r="EN608" s="14" t="str">
        <f t="shared" ca="1" si="11516"/>
        <v/>
      </c>
      <c r="EO608" s="14" t="str">
        <f t="shared" ca="1" si="11517"/>
        <v/>
      </c>
      <c r="EP608" s="14" t="str">
        <f t="shared" ca="1" si="11518"/>
        <v/>
      </c>
      <c r="EQ608" s="14" t="str">
        <f t="shared" ca="1" si="11519"/>
        <v/>
      </c>
    </row>
    <row r="609" spans="2:147" s="14" customFormat="1">
      <c r="B609" s="14" t="str">
        <f t="shared" ca="1" si="11445"/>
        <v/>
      </c>
      <c r="C609" s="14">
        <f t="shared" ca="1" si="11446"/>
        <v>563</v>
      </c>
      <c r="D609" s="14">
        <f t="shared" si="11447"/>
        <v>607</v>
      </c>
      <c r="E609" s="14" t="str">
        <f t="shared" ca="1" si="11448"/>
        <v/>
      </c>
      <c r="F609" s="14" t="str">
        <f t="shared" ca="1" si="11449"/>
        <v/>
      </c>
      <c r="G609" s="14" t="str">
        <f t="shared" ca="1" si="11450"/>
        <v/>
      </c>
      <c r="H609" s="14" t="b">
        <f t="shared" ca="1" si="11451"/>
        <v>0</v>
      </c>
      <c r="I609" s="14" t="str">
        <f ca="1">IF($H609,ADDRESS(3,(D609+1)*2-1,4,,"["&amp;wew!$G$7&amp;"]"&amp;_sheetname_labels)&amp;":"&amp;ADDRESS(2+ster!$B$20,(D609+1)*2-1,4),"")</f>
        <v/>
      </c>
      <c r="J609" s="14" t="str">
        <f t="array" aca="1" ref="J609" ca="1">IF(H609,MAX(0,MAX(IF(INDIRECT(I609)&lt;&gt;"",ROW(INDIRECT(I609)),""))-2),"")</f>
        <v/>
      </c>
      <c r="K609" s="14" t="str">
        <f ca="1">IF($H609,IF($J609&gt;0,ADDRESS(3,(D609+1)*2-1,4,,"["&amp;wew!$G$7&amp;"]"&amp;_sheetname_labels)&amp;":"&amp;ADDRESS(2+J609,(D609+1)*2-1,4),""),"")</f>
        <v/>
      </c>
      <c r="L609" s="14" t="str">
        <f ca="1">IF($H609,IF($J609&gt;0,ADDRESS(3,(D609+1)*2,4,,"["&amp;wew!$G$7&amp;"]"&amp;_sheetname_labels)&amp;":"&amp;ADDRESS(2+J609,(D609+1)*2,4),""),"")</f>
        <v/>
      </c>
      <c r="M609" s="14" t="str">
        <f t="shared" ca="1" si="11452"/>
        <v/>
      </c>
      <c r="N609" s="14" t="str">
        <f t="shared" ca="1" si="11453"/>
        <v/>
      </c>
      <c r="O609" s="14" t="str">
        <f t="shared" ca="1" si="11454"/>
        <v/>
      </c>
      <c r="P609" s="14" t="str">
        <f t="shared" ca="1" si="11455"/>
        <v/>
      </c>
      <c r="Q609" s="14" t="str">
        <f ca="1">IF($BP609,ADDRESS(3,D609+1,4,,"["&amp;wew!$G$7&amp;"]"&amp;_sheetname_dataframe)&amp;":"&amp;ADDRESS(2+ster!$C$14,D609+1,4),"")</f>
        <v/>
      </c>
      <c r="R609" s="14" t="str">
        <f ca="1">IF($BP609,IF(MID(_xll.FORMULATEXT(INDEX(INDIRECT(Q609),1)),1,1)="=", _xll.FORMULATEXT(INDEX(INDIRECT(Q609),1),2,TRUE),""),"")</f>
        <v/>
      </c>
      <c r="S609" s="14" t="str">
        <f t="array" aca="1" ref="S609" ca="1">IF(H609,SUM(IF((IFERROR(INDIRECT(Q609)&lt;&gt;"",FALSE))*(INDIRECT(ster!$D$14)&lt;&gt;""),1,0)),"")</f>
        <v/>
      </c>
      <c r="T609" s="14" t="str">
        <f t="array" aca="1" ref="T609" ca="1">IF(H609,IF(M609&gt;0,SUM(IFERROR(1*(MATCH(INDIRECT(Q609),INDIRECT(K609),0)&gt;0),0)*(INDIRECT(ster!$D$14)&lt;&gt;"")*NOT(ISNUMBER(INDIRECT(Q609)))),0),"")</f>
        <v/>
      </c>
      <c r="U609" s="14" t="str">
        <f t="array" aca="1" ref="U609" ca="1">IF(H609,SUM((IFERROR(INDIRECT(Q609)="",FALSE))*(INDIRECT(ster!$D$14)&lt;&gt;"")),"")</f>
        <v/>
      </c>
      <c r="V609" s="14" t="str">
        <f t="array" aca="1" ref="V609" ca="1">IF(H609,SUM((IFERROR(INDIRECT(Q609)="#ąś",TRUE))*(INDIRECT(ster!$D$14)&lt;&gt;"")),"")</f>
        <v/>
      </c>
      <c r="W609" s="14" t="str">
        <f t="array" aca="1" ref="W609" ca="1">IF(H609,SUM(ISNUMBER(INDIRECT(Q609))*(INDIRECT(ster!$D$14)&lt;&gt;"")),"")</f>
        <v/>
      </c>
      <c r="X609" s="14" t="str">
        <f t="array" aca="1" ref="X609" ca="1">IF(AND(H609,W609&gt;0),IF(wew!$B$3,MIN(IF((INDIRECT(ster!$D$14)&lt;&gt;"")*IFERROR(INDIRECT($Q609)&lt;&gt;"",FALSE),IFERROR(INDIRECT($Q609),"X"),"X")),"&lt;włącz podświetlanie wartości&gt;"),"—")</f>
        <v>—</v>
      </c>
      <c r="Y609" s="14" t="str">
        <f t="array" aca="1" ref="Y609" ca="1">IF(AND(H609,W609&gt;0),IF(wew!$B$3,MAX(IF((INDIRECT(ster!$D$14)&lt;&gt;"")*IFERROR(INDIRECT($Q609)&lt;&gt;"",FALSE),IFERROR(INDIRECT($Q609),"X"),"X")),"&lt;włącz podświetlanie wartości&gt;"),"—")</f>
        <v>—</v>
      </c>
      <c r="Z609" s="14" t="str">
        <f t="shared" ca="1" si="11456"/>
        <v/>
      </c>
      <c r="AA609" s="12" t="str">
        <f t="shared" ca="1" si="11457"/>
        <v/>
      </c>
      <c r="AB609" s="17" t="str">
        <f t="array" aca="1" ref="AB609" ca="1">IF(H609,IF(W609&gt;0,SUM((INDIRECT(ster!$D$14)&lt;&gt;"")*IFERROR((INDIRECT(Q609)&lt;&gt;"")*(INDIRECT(Q609)=INT(INDIRECT(Q609))),0)),0),"")</f>
        <v/>
      </c>
      <c r="AC609" s="17" t="str">
        <f t="array" aca="1" ref="AC609" ca="1">IF(H609,W609-AB609,"")</f>
        <v/>
      </c>
      <c r="AD609" s="17" t="str">
        <f t="shared" ca="1" si="11458"/>
        <v/>
      </c>
      <c r="AE609" s="17" t="b">
        <f t="shared" ca="1" si="11459"/>
        <v>0</v>
      </c>
      <c r="AF609" s="17" t="str">
        <f ca="1">IF(AE609,IF($H609,ADDRESS(3,D609+2,4,,"["&amp;wew!$G$7&amp;"]"&amp;_sheetname_dataframe)&amp;":"&amp;ADDRESS(2+ster!$C$14,D609+2,4),""),"")</f>
        <v/>
      </c>
      <c r="AG609" s="17" t="str">
        <f t="shared" ca="1" si="11460"/>
        <v/>
      </c>
      <c r="AH609" s="17" t="b">
        <f t="shared" ca="1" si="11461"/>
        <v>0</v>
      </c>
      <c r="AI609" s="17" t="str">
        <f ca="1">IF(AH609,IF($H609,ADDRESS(3,D609+3,4,,"["&amp;wew!$G$7&amp;"]"&amp;_sheetname_dataframe)&amp;":"&amp;ADDRESS(2+ster!$C$14,D609+3,4),""),"")</f>
        <v/>
      </c>
      <c r="AJ609" s="17" t="str">
        <f t="shared" ca="1" si="11462"/>
        <v/>
      </c>
      <c r="AK609" s="17" t="str">
        <f t="shared" ca="1" si="11463"/>
        <v/>
      </c>
      <c r="AL609" s="17" t="str">
        <f t="shared" ca="1" si="11464"/>
        <v/>
      </c>
      <c r="AM609" s="17" t="str">
        <f t="shared" ca="1" si="11465"/>
        <v/>
      </c>
      <c r="AN609" s="17">
        <f t="shared" ca="1" si="11466"/>
        <v>2</v>
      </c>
      <c r="AO609" s="24" t="str">
        <f t="shared" ca="1" si="11467"/>
        <v/>
      </c>
      <c r="AP609" s="24" t="str">
        <f t="shared" ca="1" si="11468"/>
        <v/>
      </c>
      <c r="AQ609" s="17" t="str">
        <f t="shared" ca="1" si="11469"/>
        <v/>
      </c>
      <c r="AR609" s="17" t="str">
        <f t="shared" ca="1" si="11470"/>
        <v/>
      </c>
      <c r="AS609" s="17" t="str">
        <f t="shared" ca="1" si="11471"/>
        <v/>
      </c>
      <c r="AT609" s="17" t="str">
        <f t="shared" ca="1" si="11472"/>
        <v/>
      </c>
      <c r="AU609" s="17" t="str">
        <f t="shared" ca="1" si="11473"/>
        <v/>
      </c>
      <c r="AV609" s="17" t="str">
        <f t="shared" ca="1" si="11474"/>
        <v/>
      </c>
      <c r="AW609" s="17" t="str">
        <f t="shared" ca="1" si="11475"/>
        <v/>
      </c>
      <c r="AX609" s="14" t="str">
        <f t="array" aca="1" ref="AX609" ca="1">IF(H609,N609&gt;0,"")</f>
        <v/>
      </c>
      <c r="AY609" s="17" t="str">
        <f t="shared" ca="1" si="11476"/>
        <v/>
      </c>
      <c r="AZ609" s="17" t="str">
        <f t="array" aca="1" ref="AZ609" ca="1">IF(AY609&lt;&gt;"",SUM(1*ISERROR(MATCH(INDIRECT(AY609),INDIRECT(K609),0)))=0,"")</f>
        <v/>
      </c>
      <c r="BA609" s="17" t="b">
        <f t="shared" ca="1" si="11477"/>
        <v>0</v>
      </c>
      <c r="BB609" s="17" t="b">
        <v>0</v>
      </c>
      <c r="BC609" s="17" t="str">
        <f t="shared" ca="1" si="11478"/>
        <v/>
      </c>
      <c r="BD609" s="17" t="str">
        <f t="shared" ca="1" si="11479"/>
        <v/>
      </c>
      <c r="BE609" s="17" t="str">
        <f t="shared" ca="1" si="11480"/>
        <v/>
      </c>
      <c r="BF609" s="17" t="str">
        <f t="shared" ca="1" si="11481"/>
        <v/>
      </c>
      <c r="BG609" s="17" t="str">
        <f t="shared" ca="1" si="11482"/>
        <v/>
      </c>
      <c r="BH609" s="17" t="str">
        <f t="shared" ca="1" si="11483"/>
        <v/>
      </c>
      <c r="BI609" s="17" t="str">
        <f t="shared" ca="1" si="11484"/>
        <v/>
      </c>
      <c r="BJ609" s="17" t="b">
        <f t="shared" ca="1" si="11485"/>
        <v>0</v>
      </c>
      <c r="BK609" s="17" t="str">
        <f t="shared" ca="1" si="11486"/>
        <v/>
      </c>
      <c r="BL609" s="17" t="str">
        <f t="shared" ca="1" si="11487"/>
        <v/>
      </c>
      <c r="BM609" s="17" t="str">
        <f t="shared" ca="1" si="11488"/>
        <v/>
      </c>
      <c r="BN609" s="17" t="str">
        <f t="shared" ca="1" si="11489"/>
        <v/>
      </c>
      <c r="BO609" s="17" t="str">
        <f t="shared" ca="1" si="11490"/>
        <v/>
      </c>
      <c r="BP609" s="14" t="b">
        <f t="shared" ca="1" si="11491"/>
        <v>0</v>
      </c>
      <c r="BQ609" s="35"/>
      <c r="BX609" s="16"/>
      <c r="BY609" s="16"/>
      <c r="BZ609" s="16"/>
      <c r="CA609" s="16"/>
      <c r="CB609" s="16"/>
      <c r="CC609" s="16"/>
      <c r="CD609" s="16"/>
      <c r="CE609" s="16"/>
      <c r="CF609" s="16"/>
      <c r="CN609" s="14">
        <f ca="1">IF(H609,IFERROR(IsVariableNameLegal(O609),0),0)</f>
        <v>0</v>
      </c>
      <c r="CO609" s="14" t="str">
        <f t="array" aca="1" ref="CO609" ca="1">IF(H609,IF(COUNTIF(INDIRECT(wew!$C$13),O609)&gt;1,TRIM(SUBSTITUTE(_xll.MCONCAT(IF((INDIRECT(wew!$C$13)=O609)*(COLUMN(INDIRECT(wew!$C$13))&lt;&gt;D609+1),-1+COLUMN(INDIRECT(wew!$C$13)),"")," "),"  "," ")),""),"")</f>
        <v/>
      </c>
      <c r="CP609" s="14" t="str">
        <f t="array" aca="1" ref="CP609" ca="1">IF(P609&lt;&gt;"",IF(LEN(P609)&gt;150,1,""),"")</f>
        <v/>
      </c>
      <c r="CQ609" s="14" t="str">
        <f t="array" aca="1" ref="CQ609" ca="1">IF(AND(H609,NOT(ster!$J$3)),IF(COUNTIF(INDIRECT(wew!$C$15),P609)&gt;1,TRIM(SUBSTITUTE(_xll.MCONCAT(IF((INDIRECT(wew!$C$15)=P609)*(COLUMN(INDIRECT(wew!$C$15))&lt;&gt;D609+1),-1+COLUMN(INDIRECT(wew!$C$15)),"")," "),"  "," ")),""),"")</f>
        <v/>
      </c>
      <c r="CR609" s="14" t="str">
        <f t="array" aca="1" ref="CR609" ca="1">IF(H609,IF(AND(W609&gt;0,AO609&lt;&gt;""),TRIM(SUBSTITUTE(_xll.MCONCAT(IFERROR(IF(ISNUMBER(INDIRECT(Q609)),IF((INDIRECT(ster!$D$14)&lt;&gt;"")*(INDIRECT(Q609)&lt;AO609),INDIRECT(ster!$D$14) &amp; ": " &amp;  SUBSTITUTE(IF( AV609,IFERROR(TEXT(INDIRECT(Q609),"rrrr-mm-dd") &amp;" (" &amp; INDIRECT(Q609) &amp;")",INDIRECT(Q609)),INDIRECT(Q609))," "," "),""),""),"")," "),"  "," ")),""),"")</f>
        <v/>
      </c>
      <c r="CS609" s="14" t="str">
        <f t="array" aca="1" ref="CS609" ca="1">IF(H609,IF(AND(W609&gt;0,AP609&lt;&gt;""),TRIM(SUBSTITUTE(_xll.MCONCAT(IFERROR(IF(ISNUMBER(INDIRECT(Q609)),IF((INDIRECT(ster!$D$14)&lt;&gt;"")*(INDIRECT(Q609)&gt;AP609),INDIRECT(ster!$D$14) &amp; ": " &amp;  SUBSTITUTE(IF( AV609,IFERROR(TEXT(INDIRECT(Q609),"rrrr-mm-dd")&amp;" (" &amp; INDIRECT(Q609) &amp;")",INDIRECT(Q609)),INDIRECT(Q609))," "," "),""),""),"")," "),"  "," ")),""),"")</f>
        <v/>
      </c>
      <c r="CT609" s="14" t="str">
        <f t="array" aca="1" ref="CT609" ca="1">IF(H609,IF(AND(N609&gt;0,AR609),TRIM(SUBSTITUTE(_xll.MCONCAT(IFERROR(IF(ISNUMBER(INDIRECT(Q609)),IF((INDIRECT(ster!$D$14)&lt;&gt;"")*(IFERROR(0*(MATCH(INDIRECT(Q609),INDIRECT(K609),0)&gt;0),1)),INDIRECT(ster!$D$14) &amp; ": " &amp;  SUBSTITUTE(IF( AV609,IFERROR(TEXT(INDIRECT(Q609),"rrrr-mm-dd")&amp;" (" &amp; INDIRECT(Q609) &amp;")",INDIRECT(Q609)),INDIRECT(Q609))," "," "),""),""),"")," "),"  "," ")),""),"")</f>
        <v/>
      </c>
      <c r="CU609" s="14" t="str">
        <f t="array" aca="1" ref="CU609" ca="1">IF(H609,IF(AND(V609&gt;0),TRIM(SUBSTITUTE(_xll.MCONCAT(IF((INDIRECT(ster!$D$14)&lt;&gt;"")*(IFERROR(0*(INDIRECT(Q609)&lt;&gt;""),1)),INDIRECT(ster!$D$14),"")," "),"  "," ")),""),"")</f>
        <v/>
      </c>
      <c r="CV609" s="14" t="str">
        <f t="array" aca="1" ref="CV609" ca="1">IF(H609,IF(AS609,
TRIM(SUBSTITUTE(_xll.MCONCAT(IF(
   (INDIRECT(ster!$D$14)&lt;&gt;"")*
   ((INDIRECT(Q609)="")+
      NOT(ISNUMBER(INDIRECT(Q609)))*
      NOT(ISERROR(MATCH(INDIRECT(Q609),INDIRECT(K609),0)))
    ),
      INDIRECT(ster!$D$14),
   "")," "),"  "," ")),
""),"")</f>
        <v/>
      </c>
      <c r="CW609" s="14" t="str">
        <f t="array" aca="1" ref="CW609" ca="1">IF(H609,IF(AND(AQ609),TRIM(SUBSTITUTE(_xll.MCONCAT(IFERROR(IF(ISNUMBER(INDIRECT(Q609)),IF((INDIRECT(ster!$D$14)&lt;&gt;"")*(INDIRECT(Q609)&lt;&gt;INT(INDIRECT(Q609))),INDIRECT(ster!$D$14) &amp; ": " &amp; INDIRECT(Q609),""),""),"")," "),"  "," ")),""),"")</f>
        <v/>
      </c>
      <c r="CX609" s="14" t="str">
        <f t="array" aca="1" ref="CX609" ca="1">IF(H609,IF(OR(AU609,AV609),TRIM(SUBSTITUTE(_xll.MCONCAT(IF((INDIRECT(ster!$D$14)&lt;&gt;"")*NOT(ISNUMBER(INDIRECT(Q609))),IF(ISERROR(MATCH(INDIRECT(Q609),INDIRECT(K609),0)),IFERROR(IF(INDIRECT(Q609)&lt;&gt;"",INDIRECT(ster!$D$14) &amp; ": " &amp; SUBSTITUTE(INDIRECT(Q609)," "," "),""),""),""),"")," "),"  "," ")),""),"")</f>
        <v/>
      </c>
      <c r="CY609" s="14" t="str">
        <f t="array" aca="1" ref="CY609" ca="1">IF(H609,IF(AE609,TRIM(SUBSTITUTE(_xll.MCONCAT(IF((INDIRECT(ster!$D$14)&lt;&gt;"")*IFERROR(NOT(INDIRECT(AF609)),FALSE),IF(ISERROR(MATCH(INDIRECT(Q609),INDIRECT(K609),0)),IFERROR(IF(INDIRECT(Q609)&lt;&gt;"",INDIRECT(ster!$D$14)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CZ609" s="14" t="str">
        <f t="array" aca="1" ref="CZ609" ca="1">IF(H609,IF(AH609,TRIM(SUBSTITUTE(_xll.MCONCAT(IF((INDIRECT(ster!$D$14)&lt;&gt;"")*IFERROR(NOT(INDIRECT(AI609)),FALSE),IF(ISERROR(MATCH(INDIRECT(Q609),INDIRECT(K609),0)),IFERROR(IF(INDIRECT(Q609)&lt;&gt;"",INDIRECT(ster!$D$14)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DC609" s="14" t="str">
        <f ca="1">SUBSTITUTE(SUBSTITUTE(SUBSTITUTE(SUBSTITUTE(_xll.MCONCAT(DG609:DS609,"■"),"■■","■"),"■■","■"),"■■","■"),"■■","■")</f>
        <v>■</v>
      </c>
      <c r="DD609" s="14" t="str">
        <f t="shared" ca="1" si="11492"/>
        <v/>
      </c>
      <c r="DE609" s="14" t="str">
        <f t="shared" ca="1" si="11493"/>
        <v/>
      </c>
      <c r="DF609" s="14" t="str">
        <f t="shared" ca="1" si="11494"/>
        <v/>
      </c>
      <c r="DG609" s="14" t="str">
        <f t="shared" ca="1" si="11495"/>
        <v/>
      </c>
      <c r="DH609" s="14" t="str">
        <f t="shared" ca="1" si="11496"/>
        <v/>
      </c>
      <c r="DI609" s="14" t="str">
        <f t="shared" ca="1" si="11497"/>
        <v/>
      </c>
      <c r="DJ609" s="14" t="str">
        <f t="shared" ca="1" si="11498"/>
        <v/>
      </c>
      <c r="DK609" s="14" t="str">
        <f t="shared" ca="1" si="11499"/>
        <v/>
      </c>
      <c r="DL609" s="14" t="str">
        <f t="shared" ca="1" si="11500"/>
        <v/>
      </c>
      <c r="DM609" s="14" t="str">
        <f t="shared" ca="1" si="11501"/>
        <v/>
      </c>
      <c r="DN609" s="14" t="str">
        <f t="array" aca="1" ref="DN609" ca="1">IF(CU609&lt;&gt;"","There are errors in the entered values in the following cases: " &amp;SUBSTITUTE(CU609," ",", "),"")</f>
        <v/>
      </c>
      <c r="DO609" s="14" t="str">
        <f t="shared" ca="1" si="11502"/>
        <v/>
      </c>
      <c r="DP609" s="14" t="str">
        <f t="shared" ca="1" si="11503"/>
        <v/>
      </c>
      <c r="DQ609" s="14" t="str">
        <f t="shared" ca="1" si="11504"/>
        <v/>
      </c>
      <c r="DR609" s="14" t="str">
        <f t="shared" ca="1" si="11505"/>
        <v/>
      </c>
      <c r="DS609" s="14" t="str">
        <f t="shared" ca="1" si="11506"/>
        <v/>
      </c>
      <c r="DZ609" s="14" t="b">
        <f t="shared" ca="1" si="11507"/>
        <v>0</v>
      </c>
      <c r="EA609" s="14" t="str">
        <f t="shared" ca="1" si="11508"/>
        <v/>
      </c>
      <c r="EB609" s="14" t="str">
        <f t="shared" ca="1" si="11509"/>
        <v/>
      </c>
      <c r="EC609" s="14" t="str">
        <f t="shared" ca="1" si="11510"/>
        <v/>
      </c>
      <c r="ED609" s="14" t="str">
        <f t="shared" ca="1" si="11511"/>
        <v/>
      </c>
      <c r="EE609" s="14" t="str">
        <f t="shared" ca="1" si="11512"/>
        <v/>
      </c>
      <c r="EF609" s="14" t="str">
        <f t="shared" ca="1" si="11513"/>
        <v/>
      </c>
      <c r="EG609" s="14" t="str">
        <f t="shared" ca="1" si="11514"/>
        <v/>
      </c>
      <c r="EM609" s="14" t="b">
        <f t="shared" ca="1" si="11515"/>
        <v>0</v>
      </c>
      <c r="EN609" s="14" t="str">
        <f t="shared" ca="1" si="11516"/>
        <v/>
      </c>
      <c r="EO609" s="14" t="str">
        <f t="shared" ca="1" si="11517"/>
        <v/>
      </c>
      <c r="EP609" s="14" t="str">
        <f t="shared" ca="1" si="11518"/>
        <v/>
      </c>
      <c r="EQ609" s="14" t="str">
        <f t="shared" ca="1" si="11519"/>
        <v/>
      </c>
    </row>
    <row r="610" spans="2:147" s="14" customFormat="1">
      <c r="B610" s="14" t="str">
        <f t="shared" ca="1" si="11445"/>
        <v/>
      </c>
      <c r="C610" s="14">
        <f t="shared" ca="1" si="11446"/>
        <v>563</v>
      </c>
      <c r="D610" s="14">
        <f t="shared" si="11447"/>
        <v>608</v>
      </c>
      <c r="E610" s="14" t="str">
        <f t="shared" ca="1" si="11448"/>
        <v/>
      </c>
      <c r="F610" s="14" t="str">
        <f t="shared" ca="1" si="11449"/>
        <v/>
      </c>
      <c r="G610" s="14" t="str">
        <f t="shared" ca="1" si="11450"/>
        <v/>
      </c>
      <c r="H610" s="14" t="b">
        <f t="shared" ca="1" si="11451"/>
        <v>0</v>
      </c>
      <c r="I610" s="14" t="str">
        <f ca="1">IF($H610,ADDRESS(3,(D610+1)*2-1,4,,"["&amp;wew!$G$7&amp;"]"&amp;_sheetname_labels)&amp;":"&amp;ADDRESS(2+ster!$B$20,(D610+1)*2-1,4),"")</f>
        <v/>
      </c>
      <c r="J610" s="14" t="str">
        <f t="array" aca="1" ref="J610" ca="1">IF(H610,MAX(0,MAX(IF(INDIRECT(I610)&lt;&gt;"",ROW(INDIRECT(I610)),""))-2),"")</f>
        <v/>
      </c>
      <c r="K610" s="14" t="str">
        <f ca="1">IF($H610,IF($J610&gt;0,ADDRESS(3,(D610+1)*2-1,4,,"["&amp;wew!$G$7&amp;"]"&amp;_sheetname_labels)&amp;":"&amp;ADDRESS(2+J610,(D610+1)*2-1,4),""),"")</f>
        <v/>
      </c>
      <c r="L610" s="14" t="str">
        <f ca="1">IF($H610,IF($J610&gt;0,ADDRESS(3,(D610+1)*2,4,,"["&amp;wew!$G$7&amp;"]"&amp;_sheetname_labels)&amp;":"&amp;ADDRESS(2+J610,(D610+1)*2,4),""),"")</f>
        <v/>
      </c>
      <c r="M610" s="14" t="str">
        <f t="shared" ca="1" si="11452"/>
        <v/>
      </c>
      <c r="N610" s="14" t="str">
        <f t="shared" ca="1" si="11453"/>
        <v/>
      </c>
      <c r="O610" s="14" t="str">
        <f t="shared" ca="1" si="11454"/>
        <v/>
      </c>
      <c r="P610" s="14" t="str">
        <f t="shared" ca="1" si="11455"/>
        <v/>
      </c>
      <c r="Q610" s="14" t="str">
        <f ca="1">IF($BP610,ADDRESS(3,D610+1,4,,"["&amp;wew!$G$7&amp;"]"&amp;_sheetname_dataframe)&amp;":"&amp;ADDRESS(2+ster!$C$14,D610+1,4),"")</f>
        <v/>
      </c>
      <c r="R610" s="14" t="str">
        <f ca="1">IF($BP610,IF(MID(_xll.FORMULATEXT(INDEX(INDIRECT(Q610),1)),1,1)="=", _xll.FORMULATEXT(INDEX(INDIRECT(Q610),1),2,TRUE),""),"")</f>
        <v/>
      </c>
      <c r="S610" s="14" t="str">
        <f t="array" aca="1" ref="S610" ca="1">IF(H610,SUM(IF((IFERROR(INDIRECT(Q610)&lt;&gt;"",FALSE))*(INDIRECT(ster!$D$14)&lt;&gt;""),1,0)),"")</f>
        <v/>
      </c>
      <c r="T610" s="14" t="str">
        <f t="array" aca="1" ref="T610" ca="1">IF(H610,IF(M610&gt;0,SUM(IFERROR(1*(MATCH(INDIRECT(Q610),INDIRECT(K610),0)&gt;0),0)*(INDIRECT(ster!$D$14)&lt;&gt;"")*NOT(ISNUMBER(INDIRECT(Q610)))),0),"")</f>
        <v/>
      </c>
      <c r="U610" s="14" t="str">
        <f t="array" aca="1" ref="U610" ca="1">IF(H610,SUM((IFERROR(INDIRECT(Q610)="",FALSE))*(INDIRECT(ster!$D$14)&lt;&gt;"")),"")</f>
        <v/>
      </c>
      <c r="V610" s="14" t="str">
        <f t="array" aca="1" ref="V610" ca="1">IF(H610,SUM((IFERROR(INDIRECT(Q610)="#ąś",TRUE))*(INDIRECT(ster!$D$14)&lt;&gt;"")),"")</f>
        <v/>
      </c>
      <c r="W610" s="14" t="str">
        <f t="array" aca="1" ref="W610" ca="1">IF(H610,SUM(ISNUMBER(INDIRECT(Q610))*(INDIRECT(ster!$D$14)&lt;&gt;"")),"")</f>
        <v/>
      </c>
      <c r="X610" s="14" t="str">
        <f t="array" aca="1" ref="X610" ca="1">IF(AND(H610,W610&gt;0),IF(wew!$B$3,MIN(IF((INDIRECT(ster!$D$14)&lt;&gt;"")*IFERROR(INDIRECT($Q610)&lt;&gt;"",FALSE),IFERROR(INDIRECT($Q610),"X"),"X")),"&lt;włącz podświetlanie wartości&gt;"),"—")</f>
        <v>—</v>
      </c>
      <c r="Y610" s="14" t="str">
        <f t="array" aca="1" ref="Y610" ca="1">IF(AND(H610,W610&gt;0),IF(wew!$B$3,MAX(IF((INDIRECT(ster!$D$14)&lt;&gt;"")*IFERROR(INDIRECT($Q610)&lt;&gt;"",FALSE),IFERROR(INDIRECT($Q610),"X"),"X")),"&lt;włącz podświetlanie wartości&gt;"),"—")</f>
        <v>—</v>
      </c>
      <c r="Z610" s="14" t="str">
        <f t="shared" ca="1" si="11456"/>
        <v/>
      </c>
      <c r="AA610" s="12" t="str">
        <f t="shared" ca="1" si="11457"/>
        <v/>
      </c>
      <c r="AB610" s="17" t="str">
        <f t="array" aca="1" ref="AB610" ca="1">IF(H610,IF(W610&gt;0,SUM((INDIRECT(ster!$D$14)&lt;&gt;"")*IFERROR((INDIRECT(Q610)&lt;&gt;"")*(INDIRECT(Q610)=INT(INDIRECT(Q610))),0)),0),"")</f>
        <v/>
      </c>
      <c r="AC610" s="17" t="str">
        <f t="array" aca="1" ref="AC610" ca="1">IF(H610,W610-AB610,"")</f>
        <v/>
      </c>
      <c r="AD610" s="17" t="str">
        <f t="shared" ca="1" si="11458"/>
        <v/>
      </c>
      <c r="AE610" s="17" t="b">
        <f t="shared" ca="1" si="11459"/>
        <v>0</v>
      </c>
      <c r="AF610" s="17" t="str">
        <f ca="1">IF(AE610,IF($H610,ADDRESS(3,D610+2,4,,"["&amp;wew!$G$7&amp;"]"&amp;_sheetname_dataframe)&amp;":"&amp;ADDRESS(2+ster!$C$14,D610+2,4),""),"")</f>
        <v/>
      </c>
      <c r="AG610" s="17" t="str">
        <f t="shared" ca="1" si="11460"/>
        <v/>
      </c>
      <c r="AH610" s="17" t="b">
        <f t="shared" ca="1" si="11461"/>
        <v>0</v>
      </c>
      <c r="AI610" s="17" t="str">
        <f ca="1">IF(AH610,IF($H610,ADDRESS(3,D610+3,4,,"["&amp;wew!$G$7&amp;"]"&amp;_sheetname_dataframe)&amp;":"&amp;ADDRESS(2+ster!$C$14,D610+3,4),""),"")</f>
        <v/>
      </c>
      <c r="AJ610" s="17" t="str">
        <f t="shared" ca="1" si="11462"/>
        <v/>
      </c>
      <c r="AK610" s="17" t="str">
        <f t="shared" ca="1" si="11463"/>
        <v/>
      </c>
      <c r="AL610" s="17" t="str">
        <f t="shared" ca="1" si="11464"/>
        <v/>
      </c>
      <c r="AM610" s="17" t="str">
        <f t="shared" ca="1" si="11465"/>
        <v/>
      </c>
      <c r="AN610" s="17">
        <f t="shared" ca="1" si="11466"/>
        <v>2</v>
      </c>
      <c r="AO610" s="24" t="str">
        <f t="shared" ca="1" si="11467"/>
        <v/>
      </c>
      <c r="AP610" s="24" t="str">
        <f t="shared" ca="1" si="11468"/>
        <v/>
      </c>
      <c r="AQ610" s="17" t="str">
        <f t="shared" ca="1" si="11469"/>
        <v/>
      </c>
      <c r="AR610" s="17" t="str">
        <f t="shared" ca="1" si="11470"/>
        <v/>
      </c>
      <c r="AS610" s="17" t="str">
        <f t="shared" ca="1" si="11471"/>
        <v/>
      </c>
      <c r="AT610" s="17" t="str">
        <f t="shared" ca="1" si="11472"/>
        <v/>
      </c>
      <c r="AU610" s="17" t="str">
        <f t="shared" ca="1" si="11473"/>
        <v/>
      </c>
      <c r="AV610" s="17" t="str">
        <f t="shared" ca="1" si="11474"/>
        <v/>
      </c>
      <c r="AW610" s="17" t="str">
        <f t="shared" ca="1" si="11475"/>
        <v/>
      </c>
      <c r="AX610" s="14" t="str">
        <f t="array" aca="1" ref="AX610" ca="1">IF(H610,N610&gt;0,"")</f>
        <v/>
      </c>
      <c r="AY610" s="17" t="str">
        <f t="shared" ca="1" si="11476"/>
        <v/>
      </c>
      <c r="AZ610" s="17" t="str">
        <f t="array" aca="1" ref="AZ610" ca="1">IF(AY610&lt;&gt;"",SUM(1*ISERROR(MATCH(INDIRECT(AY610),INDIRECT(K610),0)))=0,"")</f>
        <v/>
      </c>
      <c r="BA610" s="17" t="b">
        <f t="shared" ca="1" si="11477"/>
        <v>0</v>
      </c>
      <c r="BB610" s="17" t="b">
        <v>0</v>
      </c>
      <c r="BC610" s="17" t="str">
        <f t="shared" ca="1" si="11478"/>
        <v/>
      </c>
      <c r="BD610" s="17" t="str">
        <f t="shared" ca="1" si="11479"/>
        <v/>
      </c>
      <c r="BE610" s="17" t="str">
        <f t="shared" ca="1" si="11480"/>
        <v/>
      </c>
      <c r="BF610" s="17" t="str">
        <f t="shared" ca="1" si="11481"/>
        <v/>
      </c>
      <c r="BG610" s="17" t="str">
        <f t="shared" ca="1" si="11482"/>
        <v/>
      </c>
      <c r="BH610" s="17" t="str">
        <f t="shared" ca="1" si="11483"/>
        <v/>
      </c>
      <c r="BI610" s="17" t="str">
        <f t="shared" ca="1" si="11484"/>
        <v/>
      </c>
      <c r="BJ610" s="17" t="b">
        <f t="shared" ca="1" si="11485"/>
        <v>0</v>
      </c>
      <c r="BK610" s="17" t="str">
        <f t="shared" ca="1" si="11486"/>
        <v/>
      </c>
      <c r="BL610" s="17" t="str">
        <f t="shared" ca="1" si="11487"/>
        <v/>
      </c>
      <c r="BM610" s="17" t="str">
        <f t="shared" ca="1" si="11488"/>
        <v/>
      </c>
      <c r="BN610" s="17" t="str">
        <f t="shared" ca="1" si="11489"/>
        <v/>
      </c>
      <c r="BO610" s="17" t="str">
        <f t="shared" ca="1" si="11490"/>
        <v/>
      </c>
      <c r="BP610" s="14" t="b">
        <f t="shared" ca="1" si="11491"/>
        <v>0</v>
      </c>
      <c r="BQ610" s="35"/>
      <c r="BX610" s="16"/>
      <c r="BY610" s="16"/>
      <c r="BZ610" s="16"/>
      <c r="CA610" s="16"/>
      <c r="CB610" s="16"/>
      <c r="CC610" s="16"/>
      <c r="CD610" s="16"/>
      <c r="CE610" s="16"/>
      <c r="CF610" s="16"/>
      <c r="CN610" s="14">
        <f ca="1">IF(H610,IFERROR(IsVariableNameLegal(O610),0),0)</f>
        <v>0</v>
      </c>
      <c r="CO610" s="14" t="str">
        <f t="array" aca="1" ref="CO610" ca="1">IF(H610,IF(COUNTIF(INDIRECT(wew!$C$13),O610)&gt;1,TRIM(SUBSTITUTE(_xll.MCONCAT(IF((INDIRECT(wew!$C$13)=O610)*(COLUMN(INDIRECT(wew!$C$13))&lt;&gt;D610+1),-1+COLUMN(INDIRECT(wew!$C$13)),"")," "),"  "," ")),""),"")</f>
        <v/>
      </c>
      <c r="CP610" s="14" t="str">
        <f t="array" aca="1" ref="CP610" ca="1">IF(P610&lt;&gt;"",IF(LEN(P610)&gt;150,1,""),"")</f>
        <v/>
      </c>
      <c r="CQ610" s="14" t="str">
        <f t="array" aca="1" ref="CQ610" ca="1">IF(AND(H610,NOT(ster!$J$3)),IF(COUNTIF(INDIRECT(wew!$C$15),P610)&gt;1,TRIM(SUBSTITUTE(_xll.MCONCAT(IF((INDIRECT(wew!$C$15)=P610)*(COLUMN(INDIRECT(wew!$C$15))&lt;&gt;D610+1),-1+COLUMN(INDIRECT(wew!$C$15)),"")," "),"  "," ")),""),"")</f>
        <v/>
      </c>
      <c r="CR610" s="14" t="str">
        <f t="array" aca="1" ref="CR610" ca="1">IF(H610,IF(AND(W610&gt;0,AO610&lt;&gt;""),TRIM(SUBSTITUTE(_xll.MCONCAT(IFERROR(IF(ISNUMBER(INDIRECT(Q610)),IF((INDIRECT(ster!$D$14)&lt;&gt;"")*(INDIRECT(Q610)&lt;AO610),INDIRECT(ster!$D$14) &amp; ": " &amp;  SUBSTITUTE(IF( AV610,IFERROR(TEXT(INDIRECT(Q610),"rrrr-mm-dd") &amp;" (" &amp; INDIRECT(Q610) &amp;")",INDIRECT(Q610)),INDIRECT(Q610))," "," "),""),""),"")," "),"  "," ")),""),"")</f>
        <v/>
      </c>
      <c r="CS610" s="14" t="str">
        <f t="array" aca="1" ref="CS610" ca="1">IF(H610,IF(AND(W610&gt;0,AP610&lt;&gt;""),TRIM(SUBSTITUTE(_xll.MCONCAT(IFERROR(IF(ISNUMBER(INDIRECT(Q610)),IF((INDIRECT(ster!$D$14)&lt;&gt;"")*(INDIRECT(Q610)&gt;AP610),INDIRECT(ster!$D$14) &amp; ": " &amp;  SUBSTITUTE(IF( AV610,IFERROR(TEXT(INDIRECT(Q610),"rrrr-mm-dd")&amp;" (" &amp; INDIRECT(Q610) &amp;")",INDIRECT(Q610)),INDIRECT(Q610))," "," "),""),""),"")," "),"  "," ")),""),"")</f>
        <v/>
      </c>
      <c r="CT610" s="14" t="str">
        <f t="array" aca="1" ref="CT610" ca="1">IF(H610,IF(AND(N610&gt;0,AR610),TRIM(SUBSTITUTE(_xll.MCONCAT(IFERROR(IF(ISNUMBER(INDIRECT(Q610)),IF((INDIRECT(ster!$D$14)&lt;&gt;"")*(IFERROR(0*(MATCH(INDIRECT(Q610),INDIRECT(K610),0)&gt;0),1)),INDIRECT(ster!$D$14) &amp; ": " &amp;  SUBSTITUTE(IF( AV610,IFERROR(TEXT(INDIRECT(Q610),"rrrr-mm-dd")&amp;" (" &amp; INDIRECT(Q610) &amp;")",INDIRECT(Q610)),INDIRECT(Q610))," "," "),""),""),"")," "),"  "," ")),""),"")</f>
        <v/>
      </c>
      <c r="CU610" s="14" t="str">
        <f t="array" aca="1" ref="CU610" ca="1">IF(H610,IF(AND(V610&gt;0),TRIM(SUBSTITUTE(_xll.MCONCAT(IF((INDIRECT(ster!$D$14)&lt;&gt;"")*(IFERROR(0*(INDIRECT(Q610)&lt;&gt;""),1)),INDIRECT(ster!$D$14),"")," "),"  "," ")),""),"")</f>
        <v/>
      </c>
      <c r="CV610" s="14" t="str">
        <f t="array" aca="1" ref="CV610" ca="1">IF(H610,IF(AS610,
TRIM(SUBSTITUTE(_xll.MCONCAT(IF(
   (INDIRECT(ster!$D$14)&lt;&gt;"")*
   ((INDIRECT(Q610)="")+
      NOT(ISNUMBER(INDIRECT(Q610)))*
      NOT(ISERROR(MATCH(INDIRECT(Q610),INDIRECT(K610),0)))
    ),
      INDIRECT(ster!$D$14),
   "")," "),"  "," ")),
""),"")</f>
        <v/>
      </c>
      <c r="CW610" s="14" t="str">
        <f t="array" aca="1" ref="CW610" ca="1">IF(H610,IF(AND(AQ610),TRIM(SUBSTITUTE(_xll.MCONCAT(IFERROR(IF(ISNUMBER(INDIRECT(Q610)),IF((INDIRECT(ster!$D$14)&lt;&gt;"")*(INDIRECT(Q610)&lt;&gt;INT(INDIRECT(Q610))),INDIRECT(ster!$D$14) &amp; ": " &amp; INDIRECT(Q610),""),""),"")," "),"  "," ")),""),"")</f>
        <v/>
      </c>
      <c r="CX610" s="14" t="str">
        <f t="array" aca="1" ref="CX610" ca="1">IF(H610,IF(OR(AU610,AV610),TRIM(SUBSTITUTE(_xll.MCONCAT(IF((INDIRECT(ster!$D$14)&lt;&gt;"")*NOT(ISNUMBER(INDIRECT(Q610))),IF(ISERROR(MATCH(INDIRECT(Q610),INDIRECT(K610),0)),IFERROR(IF(INDIRECT(Q610)&lt;&gt;"",INDIRECT(ster!$D$14) &amp; ": " &amp; SUBSTITUTE(INDIRECT(Q610)," "," "),""),""),""),"")," "),"  "," ")),""),"")</f>
        <v/>
      </c>
      <c r="CY610" s="14" t="str">
        <f t="array" aca="1" ref="CY610" ca="1">IF(H610,IF(AE610,TRIM(SUBSTITUTE(_xll.MCONCAT(IF((INDIRECT(ster!$D$14)&lt;&gt;"")*IFERROR(NOT(INDIRECT(AF610)),FALSE),IF(ISERROR(MATCH(INDIRECT(Q610),INDIRECT(K610),0)),IFERROR(IF(INDIRECT(Q610)&lt;&gt;"",INDIRECT(ster!$D$14)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CZ610" s="14" t="str">
        <f t="array" aca="1" ref="CZ610" ca="1">IF(H610,IF(AH610,TRIM(SUBSTITUTE(_xll.MCONCAT(IF((INDIRECT(ster!$D$14)&lt;&gt;"")*IFERROR(NOT(INDIRECT(AI610)),FALSE),IF(ISERROR(MATCH(INDIRECT(Q610),INDIRECT(K610),0)),IFERROR(IF(INDIRECT(Q610)&lt;&gt;"",INDIRECT(ster!$D$14)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DC610" s="14" t="str">
        <f ca="1">SUBSTITUTE(SUBSTITUTE(SUBSTITUTE(SUBSTITUTE(_xll.MCONCAT(DG610:DS610,"■"),"■■","■"),"■■","■"),"■■","■"),"■■","■")</f>
        <v>■</v>
      </c>
      <c r="DD610" s="14" t="str">
        <f t="shared" ca="1" si="11492"/>
        <v/>
      </c>
      <c r="DE610" s="14" t="str">
        <f t="shared" ca="1" si="11493"/>
        <v/>
      </c>
      <c r="DF610" s="14" t="str">
        <f t="shared" ca="1" si="11494"/>
        <v/>
      </c>
      <c r="DG610" s="14" t="str">
        <f t="shared" ca="1" si="11495"/>
        <v/>
      </c>
      <c r="DH610" s="14" t="str">
        <f t="shared" ca="1" si="11496"/>
        <v/>
      </c>
      <c r="DI610" s="14" t="str">
        <f t="shared" ca="1" si="11497"/>
        <v/>
      </c>
      <c r="DJ610" s="14" t="str">
        <f t="shared" ca="1" si="11498"/>
        <v/>
      </c>
      <c r="DK610" s="14" t="str">
        <f t="shared" ca="1" si="11499"/>
        <v/>
      </c>
      <c r="DL610" s="14" t="str">
        <f t="shared" ca="1" si="11500"/>
        <v/>
      </c>
      <c r="DM610" s="14" t="str">
        <f t="shared" ca="1" si="11501"/>
        <v/>
      </c>
      <c r="DN610" s="14" t="str">
        <f t="array" aca="1" ref="DN610" ca="1">IF(CU610&lt;&gt;"","There are errors in the entered values in the following cases: " &amp;SUBSTITUTE(CU610," ",", "),"")</f>
        <v/>
      </c>
      <c r="DO610" s="14" t="str">
        <f t="shared" ca="1" si="11502"/>
        <v/>
      </c>
      <c r="DP610" s="14" t="str">
        <f t="shared" ca="1" si="11503"/>
        <v/>
      </c>
      <c r="DQ610" s="14" t="str">
        <f t="shared" ca="1" si="11504"/>
        <v/>
      </c>
      <c r="DR610" s="14" t="str">
        <f t="shared" ca="1" si="11505"/>
        <v/>
      </c>
      <c r="DS610" s="14" t="str">
        <f t="shared" ca="1" si="11506"/>
        <v/>
      </c>
      <c r="DZ610" s="14" t="b">
        <f t="shared" ca="1" si="11507"/>
        <v>0</v>
      </c>
      <c r="EA610" s="14" t="str">
        <f t="shared" ca="1" si="11508"/>
        <v/>
      </c>
      <c r="EB610" s="14" t="str">
        <f t="shared" ca="1" si="11509"/>
        <v/>
      </c>
      <c r="EC610" s="14" t="str">
        <f t="shared" ca="1" si="11510"/>
        <v/>
      </c>
      <c r="ED610" s="14" t="str">
        <f t="shared" ca="1" si="11511"/>
        <v/>
      </c>
      <c r="EE610" s="14" t="str">
        <f t="shared" ca="1" si="11512"/>
        <v/>
      </c>
      <c r="EF610" s="14" t="str">
        <f t="shared" ca="1" si="11513"/>
        <v/>
      </c>
      <c r="EG610" s="14" t="str">
        <f t="shared" ca="1" si="11514"/>
        <v/>
      </c>
      <c r="EM610" s="14" t="b">
        <f t="shared" ca="1" si="11515"/>
        <v>0</v>
      </c>
      <c r="EN610" s="14" t="str">
        <f t="shared" ca="1" si="11516"/>
        <v/>
      </c>
      <c r="EO610" s="14" t="str">
        <f t="shared" ca="1" si="11517"/>
        <v/>
      </c>
      <c r="EP610" s="14" t="str">
        <f t="shared" ca="1" si="11518"/>
        <v/>
      </c>
      <c r="EQ610" s="14" t="str">
        <f t="shared" ca="1" si="11519"/>
        <v/>
      </c>
    </row>
    <row r="611" spans="2:147" s="14" customFormat="1">
      <c r="B611" s="14" t="str">
        <f t="shared" ca="1" si="11445"/>
        <v/>
      </c>
      <c r="C611" s="14">
        <f t="shared" ca="1" si="11446"/>
        <v>563</v>
      </c>
      <c r="D611" s="14">
        <f t="shared" si="11447"/>
        <v>609</v>
      </c>
      <c r="E611" s="14" t="str">
        <f t="shared" ca="1" si="11448"/>
        <v/>
      </c>
      <c r="F611" s="14" t="str">
        <f t="shared" ca="1" si="11449"/>
        <v/>
      </c>
      <c r="G611" s="14" t="str">
        <f t="shared" ca="1" si="11450"/>
        <v/>
      </c>
      <c r="H611" s="14" t="b">
        <f t="shared" ca="1" si="11451"/>
        <v>0</v>
      </c>
      <c r="I611" s="14" t="str">
        <f ca="1">IF($H611,ADDRESS(3,(D611+1)*2-1,4,,"["&amp;wew!$G$7&amp;"]"&amp;_sheetname_labels)&amp;":"&amp;ADDRESS(2+ster!$B$20,(D611+1)*2-1,4),"")</f>
        <v/>
      </c>
      <c r="J611" s="14" t="str">
        <f t="array" aca="1" ref="J611" ca="1">IF(H611,MAX(0,MAX(IF(INDIRECT(I611)&lt;&gt;"",ROW(INDIRECT(I611)),""))-2),"")</f>
        <v/>
      </c>
      <c r="K611" s="14" t="str">
        <f ca="1">IF($H611,IF($J611&gt;0,ADDRESS(3,(D611+1)*2-1,4,,"["&amp;wew!$G$7&amp;"]"&amp;_sheetname_labels)&amp;":"&amp;ADDRESS(2+J611,(D611+1)*2-1,4),""),"")</f>
        <v/>
      </c>
      <c r="L611" s="14" t="str">
        <f ca="1">IF($H611,IF($J611&gt;0,ADDRESS(3,(D611+1)*2,4,,"["&amp;wew!$G$7&amp;"]"&amp;_sheetname_labels)&amp;":"&amp;ADDRESS(2+J611,(D611+1)*2,4),""),"")</f>
        <v/>
      </c>
      <c r="M611" s="14" t="str">
        <f t="shared" ca="1" si="11452"/>
        <v/>
      </c>
      <c r="N611" s="14" t="str">
        <f t="shared" ca="1" si="11453"/>
        <v/>
      </c>
      <c r="O611" s="14" t="str">
        <f t="shared" ca="1" si="11454"/>
        <v/>
      </c>
      <c r="P611" s="14" t="str">
        <f t="shared" ca="1" si="11455"/>
        <v/>
      </c>
      <c r="Q611" s="14" t="str">
        <f ca="1">IF($BP611,ADDRESS(3,D611+1,4,,"["&amp;wew!$G$7&amp;"]"&amp;_sheetname_dataframe)&amp;":"&amp;ADDRESS(2+ster!$C$14,D611+1,4),"")</f>
        <v/>
      </c>
      <c r="R611" s="14" t="str">
        <f ca="1">IF($BP611,IF(MID(_xll.FORMULATEXT(INDEX(INDIRECT(Q611),1)),1,1)="=", _xll.FORMULATEXT(INDEX(INDIRECT(Q611),1),2,TRUE),""),"")</f>
        <v/>
      </c>
      <c r="S611" s="14" t="str">
        <f t="array" aca="1" ref="S611" ca="1">IF(H611,SUM(IF((IFERROR(INDIRECT(Q611)&lt;&gt;"",FALSE))*(INDIRECT(ster!$D$14)&lt;&gt;""),1,0)),"")</f>
        <v/>
      </c>
      <c r="T611" s="14" t="str">
        <f t="array" aca="1" ref="T611" ca="1">IF(H611,IF(M611&gt;0,SUM(IFERROR(1*(MATCH(INDIRECT(Q611),INDIRECT(K611),0)&gt;0),0)*(INDIRECT(ster!$D$14)&lt;&gt;"")*NOT(ISNUMBER(INDIRECT(Q611)))),0),"")</f>
        <v/>
      </c>
      <c r="U611" s="14" t="str">
        <f t="array" aca="1" ref="U611" ca="1">IF(H611,SUM((IFERROR(INDIRECT(Q611)="",FALSE))*(INDIRECT(ster!$D$14)&lt;&gt;"")),"")</f>
        <v/>
      </c>
      <c r="V611" s="14" t="str">
        <f t="array" aca="1" ref="V611" ca="1">IF(H611,SUM((IFERROR(INDIRECT(Q611)="#ąś",TRUE))*(INDIRECT(ster!$D$14)&lt;&gt;"")),"")</f>
        <v/>
      </c>
      <c r="W611" s="14" t="str">
        <f t="array" aca="1" ref="W611" ca="1">IF(H611,SUM(ISNUMBER(INDIRECT(Q611))*(INDIRECT(ster!$D$14)&lt;&gt;"")),"")</f>
        <v/>
      </c>
      <c r="X611" s="14" t="str">
        <f t="array" aca="1" ref="X611" ca="1">IF(AND(H611,W611&gt;0),IF(wew!$B$3,MIN(IF((INDIRECT(ster!$D$14)&lt;&gt;"")*IFERROR(INDIRECT($Q611)&lt;&gt;"",FALSE),IFERROR(INDIRECT($Q611),"X"),"X")),"&lt;włącz podświetlanie wartości&gt;"),"—")</f>
        <v>—</v>
      </c>
      <c r="Y611" s="14" t="str">
        <f t="array" aca="1" ref="Y611" ca="1">IF(AND(H611,W611&gt;0),IF(wew!$B$3,MAX(IF((INDIRECT(ster!$D$14)&lt;&gt;"")*IFERROR(INDIRECT($Q611)&lt;&gt;"",FALSE),IFERROR(INDIRECT($Q611),"X"),"X")),"&lt;włącz podświetlanie wartości&gt;"),"—")</f>
        <v>—</v>
      </c>
      <c r="Z611" s="14" t="str">
        <f t="shared" ca="1" si="11456"/>
        <v/>
      </c>
      <c r="AA611" s="12" t="str">
        <f t="shared" ca="1" si="11457"/>
        <v/>
      </c>
      <c r="AB611" s="17" t="str">
        <f t="array" aca="1" ref="AB611" ca="1">IF(H611,IF(W611&gt;0,SUM((INDIRECT(ster!$D$14)&lt;&gt;"")*IFERROR((INDIRECT(Q611)&lt;&gt;"")*(INDIRECT(Q611)=INT(INDIRECT(Q611))),0)),0),"")</f>
        <v/>
      </c>
      <c r="AC611" s="17" t="str">
        <f t="array" aca="1" ref="AC611" ca="1">IF(H611,W611-AB611,"")</f>
        <v/>
      </c>
      <c r="AD611" s="17" t="str">
        <f t="shared" ca="1" si="11458"/>
        <v/>
      </c>
      <c r="AE611" s="17" t="b">
        <f t="shared" ca="1" si="11459"/>
        <v>0</v>
      </c>
      <c r="AF611" s="17" t="str">
        <f ca="1">IF(AE611,IF($H611,ADDRESS(3,D611+2,4,,"["&amp;wew!$G$7&amp;"]"&amp;_sheetname_dataframe)&amp;":"&amp;ADDRESS(2+ster!$C$14,D611+2,4),""),"")</f>
        <v/>
      </c>
      <c r="AG611" s="17" t="str">
        <f t="shared" ca="1" si="11460"/>
        <v/>
      </c>
      <c r="AH611" s="17" t="b">
        <f t="shared" ca="1" si="11461"/>
        <v>0</v>
      </c>
      <c r="AI611" s="17" t="str">
        <f ca="1">IF(AH611,IF($H611,ADDRESS(3,D611+3,4,,"["&amp;wew!$G$7&amp;"]"&amp;_sheetname_dataframe)&amp;":"&amp;ADDRESS(2+ster!$C$14,D611+3,4),""),"")</f>
        <v/>
      </c>
      <c r="AJ611" s="17" t="str">
        <f t="shared" ca="1" si="11462"/>
        <v/>
      </c>
      <c r="AK611" s="17" t="str">
        <f t="shared" ca="1" si="11463"/>
        <v/>
      </c>
      <c r="AL611" s="17" t="str">
        <f t="shared" ca="1" si="11464"/>
        <v/>
      </c>
      <c r="AM611" s="17" t="str">
        <f t="shared" ca="1" si="11465"/>
        <v/>
      </c>
      <c r="AN611" s="17">
        <f t="shared" ca="1" si="11466"/>
        <v>2</v>
      </c>
      <c r="AO611" s="24" t="str">
        <f t="shared" ca="1" si="11467"/>
        <v/>
      </c>
      <c r="AP611" s="24" t="str">
        <f t="shared" ca="1" si="11468"/>
        <v/>
      </c>
      <c r="AQ611" s="17" t="str">
        <f t="shared" ca="1" si="11469"/>
        <v/>
      </c>
      <c r="AR611" s="17" t="str">
        <f t="shared" ca="1" si="11470"/>
        <v/>
      </c>
      <c r="AS611" s="17" t="str">
        <f t="shared" ca="1" si="11471"/>
        <v/>
      </c>
      <c r="AT611" s="17" t="str">
        <f t="shared" ca="1" si="11472"/>
        <v/>
      </c>
      <c r="AU611" s="17" t="str">
        <f t="shared" ca="1" si="11473"/>
        <v/>
      </c>
      <c r="AV611" s="17" t="str">
        <f t="shared" ca="1" si="11474"/>
        <v/>
      </c>
      <c r="AW611" s="17" t="str">
        <f t="shared" ca="1" si="11475"/>
        <v/>
      </c>
      <c r="AX611" s="14" t="str">
        <f t="array" aca="1" ref="AX611" ca="1">IF(H611,N611&gt;0,"")</f>
        <v/>
      </c>
      <c r="AY611" s="17" t="str">
        <f t="shared" ca="1" si="11476"/>
        <v/>
      </c>
      <c r="AZ611" s="17" t="str">
        <f t="array" aca="1" ref="AZ611" ca="1">IF(AY611&lt;&gt;"",SUM(1*ISERROR(MATCH(INDIRECT(AY611),INDIRECT(K611),0)))=0,"")</f>
        <v/>
      </c>
      <c r="BA611" s="17" t="b">
        <f t="shared" ca="1" si="11477"/>
        <v>0</v>
      </c>
      <c r="BB611" s="17" t="b">
        <v>0</v>
      </c>
      <c r="BC611" s="17" t="str">
        <f t="shared" ca="1" si="11478"/>
        <v/>
      </c>
      <c r="BD611" s="17" t="str">
        <f t="shared" ca="1" si="11479"/>
        <v/>
      </c>
      <c r="BE611" s="17" t="str">
        <f t="shared" ca="1" si="11480"/>
        <v/>
      </c>
      <c r="BF611" s="17" t="str">
        <f t="shared" ca="1" si="11481"/>
        <v/>
      </c>
      <c r="BG611" s="17" t="str">
        <f t="shared" ca="1" si="11482"/>
        <v/>
      </c>
      <c r="BH611" s="17" t="str">
        <f t="shared" ca="1" si="11483"/>
        <v/>
      </c>
      <c r="BI611" s="17" t="str">
        <f t="shared" ca="1" si="11484"/>
        <v/>
      </c>
      <c r="BJ611" s="17" t="b">
        <f t="shared" ca="1" si="11485"/>
        <v>0</v>
      </c>
      <c r="BK611" s="17" t="str">
        <f t="shared" ca="1" si="11486"/>
        <v/>
      </c>
      <c r="BL611" s="17" t="str">
        <f t="shared" ca="1" si="11487"/>
        <v/>
      </c>
      <c r="BM611" s="17" t="str">
        <f t="shared" ca="1" si="11488"/>
        <v/>
      </c>
      <c r="BN611" s="17" t="str">
        <f t="shared" ca="1" si="11489"/>
        <v/>
      </c>
      <c r="BO611" s="17" t="str">
        <f t="shared" ca="1" si="11490"/>
        <v/>
      </c>
      <c r="BP611" s="14" t="b">
        <f t="shared" ca="1" si="11491"/>
        <v>0</v>
      </c>
      <c r="BQ611" s="35"/>
      <c r="BX611" s="16"/>
      <c r="BY611" s="16"/>
      <c r="BZ611" s="16"/>
      <c r="CA611" s="16"/>
      <c r="CB611" s="16"/>
      <c r="CC611" s="16"/>
      <c r="CD611" s="16"/>
      <c r="CE611" s="16"/>
      <c r="CF611" s="16"/>
      <c r="CN611" s="14">
        <f ca="1">IF(H611,IFERROR(IsVariableNameLegal(O611),0),0)</f>
        <v>0</v>
      </c>
      <c r="CO611" s="14" t="str">
        <f t="array" aca="1" ref="CO611" ca="1">IF(H611,IF(COUNTIF(INDIRECT(wew!$C$13),O611)&gt;1,TRIM(SUBSTITUTE(_xll.MCONCAT(IF((INDIRECT(wew!$C$13)=O611)*(COLUMN(INDIRECT(wew!$C$13))&lt;&gt;D611+1),-1+COLUMN(INDIRECT(wew!$C$13)),"")," "),"  "," ")),""),"")</f>
        <v/>
      </c>
      <c r="CP611" s="14" t="str">
        <f t="array" aca="1" ref="CP611" ca="1">IF(P611&lt;&gt;"",IF(LEN(P611)&gt;150,1,""),"")</f>
        <v/>
      </c>
      <c r="CQ611" s="14" t="str">
        <f t="array" aca="1" ref="CQ611" ca="1">IF(AND(H611,NOT(ster!$J$3)),IF(COUNTIF(INDIRECT(wew!$C$15),P611)&gt;1,TRIM(SUBSTITUTE(_xll.MCONCAT(IF((INDIRECT(wew!$C$15)=P611)*(COLUMN(INDIRECT(wew!$C$15))&lt;&gt;D611+1),-1+COLUMN(INDIRECT(wew!$C$15)),"")," "),"  "," ")),""),"")</f>
        <v/>
      </c>
      <c r="CR611" s="14" t="str">
        <f t="array" aca="1" ref="CR611" ca="1">IF(H611,IF(AND(W611&gt;0,AO611&lt;&gt;""),TRIM(SUBSTITUTE(_xll.MCONCAT(IFERROR(IF(ISNUMBER(INDIRECT(Q611)),IF((INDIRECT(ster!$D$14)&lt;&gt;"")*(INDIRECT(Q611)&lt;AO611),INDIRECT(ster!$D$14) &amp; ": " &amp;  SUBSTITUTE(IF( AV611,IFERROR(TEXT(INDIRECT(Q611),"rrrr-mm-dd") &amp;" (" &amp; INDIRECT(Q611) &amp;")",INDIRECT(Q611)),INDIRECT(Q611))," "," "),""),""),"")," "),"  "," ")),""),"")</f>
        <v/>
      </c>
      <c r="CS611" s="14" t="str">
        <f t="array" aca="1" ref="CS611" ca="1">IF(H611,IF(AND(W611&gt;0,AP611&lt;&gt;""),TRIM(SUBSTITUTE(_xll.MCONCAT(IFERROR(IF(ISNUMBER(INDIRECT(Q611)),IF((INDIRECT(ster!$D$14)&lt;&gt;"")*(INDIRECT(Q611)&gt;AP611),INDIRECT(ster!$D$14) &amp; ": " &amp;  SUBSTITUTE(IF( AV611,IFERROR(TEXT(INDIRECT(Q611),"rrrr-mm-dd")&amp;" (" &amp; INDIRECT(Q611) &amp;")",INDIRECT(Q611)),INDIRECT(Q611))," "," "),""),""),"")," "),"  "," ")),""),"")</f>
        <v/>
      </c>
      <c r="CT611" s="14" t="str">
        <f t="array" aca="1" ref="CT611" ca="1">IF(H611,IF(AND(N611&gt;0,AR611),TRIM(SUBSTITUTE(_xll.MCONCAT(IFERROR(IF(ISNUMBER(INDIRECT(Q611)),IF((INDIRECT(ster!$D$14)&lt;&gt;"")*(IFERROR(0*(MATCH(INDIRECT(Q611),INDIRECT(K611),0)&gt;0),1)),INDIRECT(ster!$D$14) &amp; ": " &amp;  SUBSTITUTE(IF( AV611,IFERROR(TEXT(INDIRECT(Q611),"rrrr-mm-dd")&amp;" (" &amp; INDIRECT(Q611) &amp;")",INDIRECT(Q611)),INDIRECT(Q611))," "," "),""),""),"")," "),"  "," ")),""),"")</f>
        <v/>
      </c>
      <c r="CU611" s="14" t="str">
        <f t="array" aca="1" ref="CU611" ca="1">IF(H611,IF(AND(V611&gt;0),TRIM(SUBSTITUTE(_xll.MCONCAT(IF((INDIRECT(ster!$D$14)&lt;&gt;"")*(IFERROR(0*(INDIRECT(Q611)&lt;&gt;""),1)),INDIRECT(ster!$D$14),"")," "),"  "," ")),""),"")</f>
        <v/>
      </c>
      <c r="CV611" s="14" t="str">
        <f t="array" aca="1" ref="CV611" ca="1">IF(H611,IF(AS611,
TRIM(SUBSTITUTE(_xll.MCONCAT(IF(
   (INDIRECT(ster!$D$14)&lt;&gt;"")*
   ((INDIRECT(Q611)="")+
      NOT(ISNUMBER(INDIRECT(Q611)))*
      NOT(ISERROR(MATCH(INDIRECT(Q611),INDIRECT(K611),0)))
    ),
      INDIRECT(ster!$D$14),
   "")," "),"  "," ")),
""),"")</f>
        <v/>
      </c>
      <c r="CW611" s="14" t="str">
        <f t="array" aca="1" ref="CW611" ca="1">IF(H611,IF(AND(AQ611),TRIM(SUBSTITUTE(_xll.MCONCAT(IFERROR(IF(ISNUMBER(INDIRECT(Q611)),IF((INDIRECT(ster!$D$14)&lt;&gt;"")*(INDIRECT(Q611)&lt;&gt;INT(INDIRECT(Q611))),INDIRECT(ster!$D$14) &amp; ": " &amp; INDIRECT(Q611),""),""),"")," "),"  "," ")),""),"")</f>
        <v/>
      </c>
      <c r="CX611" s="14" t="str">
        <f t="array" aca="1" ref="CX611" ca="1">IF(H611,IF(OR(AU611,AV611),TRIM(SUBSTITUTE(_xll.MCONCAT(IF((INDIRECT(ster!$D$14)&lt;&gt;"")*NOT(ISNUMBER(INDIRECT(Q611))),IF(ISERROR(MATCH(INDIRECT(Q611),INDIRECT(K611),0)),IFERROR(IF(INDIRECT(Q611)&lt;&gt;"",INDIRECT(ster!$D$14) &amp; ": " &amp; SUBSTITUTE(INDIRECT(Q611)," "," "),""),""),""),"")," "),"  "," ")),""),"")</f>
        <v/>
      </c>
      <c r="CY611" s="14" t="str">
        <f t="array" aca="1" ref="CY611" ca="1">IF(H611,IF(AE611,TRIM(SUBSTITUTE(_xll.MCONCAT(IF((INDIRECT(ster!$D$14)&lt;&gt;"")*IFERROR(NOT(INDIRECT(AF611)),FALSE),IF(ISERROR(MATCH(INDIRECT(Q611),INDIRECT(K611),0)),IFERROR(IF(INDIRECT(Q611)&lt;&gt;"",INDIRECT(ster!$D$14)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CZ611" s="14" t="str">
        <f t="array" aca="1" ref="CZ611" ca="1">IF(H611,IF(AH611,TRIM(SUBSTITUTE(_xll.MCONCAT(IF((INDIRECT(ster!$D$14)&lt;&gt;"")*IFERROR(NOT(INDIRECT(AI611)),FALSE),IF(ISERROR(MATCH(INDIRECT(Q611),INDIRECT(K611),0)),IFERROR(IF(INDIRECT(Q611)&lt;&gt;"",INDIRECT(ster!$D$14)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DC611" s="14" t="str">
        <f ca="1">SUBSTITUTE(SUBSTITUTE(SUBSTITUTE(SUBSTITUTE(_xll.MCONCAT(DG611:DS611,"■"),"■■","■"),"■■","■"),"■■","■"),"■■","■")</f>
        <v>■</v>
      </c>
      <c r="DD611" s="14" t="str">
        <f t="shared" ca="1" si="11492"/>
        <v/>
      </c>
      <c r="DE611" s="14" t="str">
        <f t="shared" ca="1" si="11493"/>
        <v/>
      </c>
      <c r="DF611" s="14" t="str">
        <f t="shared" ca="1" si="11494"/>
        <v/>
      </c>
      <c r="DG611" s="14" t="str">
        <f t="shared" ca="1" si="11495"/>
        <v/>
      </c>
      <c r="DH611" s="14" t="str">
        <f t="shared" ca="1" si="11496"/>
        <v/>
      </c>
      <c r="DI611" s="14" t="str">
        <f t="shared" ca="1" si="11497"/>
        <v/>
      </c>
      <c r="DJ611" s="14" t="str">
        <f t="shared" ca="1" si="11498"/>
        <v/>
      </c>
      <c r="DK611" s="14" t="str">
        <f t="shared" ca="1" si="11499"/>
        <v/>
      </c>
      <c r="DL611" s="14" t="str">
        <f t="shared" ca="1" si="11500"/>
        <v/>
      </c>
      <c r="DM611" s="14" t="str">
        <f t="shared" ca="1" si="11501"/>
        <v/>
      </c>
      <c r="DN611" s="14" t="str">
        <f t="array" aca="1" ref="DN611" ca="1">IF(CU611&lt;&gt;"","There are errors in the entered values in the following cases: " &amp;SUBSTITUTE(CU611," ",", "),"")</f>
        <v/>
      </c>
      <c r="DO611" s="14" t="str">
        <f t="shared" ca="1" si="11502"/>
        <v/>
      </c>
      <c r="DP611" s="14" t="str">
        <f t="shared" ca="1" si="11503"/>
        <v/>
      </c>
      <c r="DQ611" s="14" t="str">
        <f t="shared" ca="1" si="11504"/>
        <v/>
      </c>
      <c r="DR611" s="14" t="str">
        <f t="shared" ca="1" si="11505"/>
        <v/>
      </c>
      <c r="DS611" s="14" t="str">
        <f t="shared" ca="1" si="11506"/>
        <v/>
      </c>
      <c r="DZ611" s="14" t="b">
        <f t="shared" ca="1" si="11507"/>
        <v>0</v>
      </c>
      <c r="EA611" s="14" t="str">
        <f t="shared" ca="1" si="11508"/>
        <v/>
      </c>
      <c r="EB611" s="14" t="str">
        <f t="shared" ca="1" si="11509"/>
        <v/>
      </c>
      <c r="EC611" s="14" t="str">
        <f t="shared" ca="1" si="11510"/>
        <v/>
      </c>
      <c r="ED611" s="14" t="str">
        <f t="shared" ca="1" si="11511"/>
        <v/>
      </c>
      <c r="EE611" s="14" t="str">
        <f t="shared" ca="1" si="11512"/>
        <v/>
      </c>
      <c r="EF611" s="14" t="str">
        <f t="shared" ca="1" si="11513"/>
        <v/>
      </c>
      <c r="EG611" s="14" t="str">
        <f t="shared" ca="1" si="11514"/>
        <v/>
      </c>
      <c r="EM611" s="14" t="b">
        <f t="shared" ca="1" si="11515"/>
        <v>0</v>
      </c>
      <c r="EN611" s="14" t="str">
        <f t="shared" ca="1" si="11516"/>
        <v/>
      </c>
      <c r="EO611" s="14" t="str">
        <f t="shared" ca="1" si="11517"/>
        <v/>
      </c>
      <c r="EP611" s="14" t="str">
        <f t="shared" ca="1" si="11518"/>
        <v/>
      </c>
      <c r="EQ611" s="14" t="str">
        <f t="shared" ca="1" si="11519"/>
        <v/>
      </c>
    </row>
    <row r="612" spans="2:147" s="14" customFormat="1">
      <c r="B612" s="14" t="str">
        <f t="shared" ca="1" si="11445"/>
        <v/>
      </c>
      <c r="C612" s="14">
        <f t="shared" ca="1" si="11446"/>
        <v>563</v>
      </c>
      <c r="D612" s="14">
        <f t="shared" si="11447"/>
        <v>610</v>
      </c>
      <c r="E612" s="14" t="str">
        <f t="shared" ca="1" si="11448"/>
        <v/>
      </c>
      <c r="F612" s="14" t="str">
        <f t="shared" ca="1" si="11449"/>
        <v/>
      </c>
      <c r="G612" s="14" t="str">
        <f t="shared" ca="1" si="11450"/>
        <v/>
      </c>
      <c r="H612" s="14" t="b">
        <f t="shared" ca="1" si="11451"/>
        <v>0</v>
      </c>
      <c r="I612" s="14" t="str">
        <f ca="1">IF($H612,ADDRESS(3,(D612+1)*2-1,4,,"["&amp;wew!$G$7&amp;"]"&amp;_sheetname_labels)&amp;":"&amp;ADDRESS(2+ster!$B$20,(D612+1)*2-1,4),"")</f>
        <v/>
      </c>
      <c r="J612" s="14" t="str">
        <f t="array" aca="1" ref="J612" ca="1">IF(H612,MAX(0,MAX(IF(INDIRECT(I612)&lt;&gt;"",ROW(INDIRECT(I612)),""))-2),"")</f>
        <v/>
      </c>
      <c r="K612" s="14" t="str">
        <f ca="1">IF($H612,IF($J612&gt;0,ADDRESS(3,(D612+1)*2-1,4,,"["&amp;wew!$G$7&amp;"]"&amp;_sheetname_labels)&amp;":"&amp;ADDRESS(2+J612,(D612+1)*2-1,4),""),"")</f>
        <v/>
      </c>
      <c r="L612" s="14" t="str">
        <f ca="1">IF($H612,IF($J612&gt;0,ADDRESS(3,(D612+1)*2,4,,"["&amp;wew!$G$7&amp;"]"&amp;_sheetname_labels)&amp;":"&amp;ADDRESS(2+J612,(D612+1)*2,4),""),"")</f>
        <v/>
      </c>
      <c r="M612" s="14" t="str">
        <f t="shared" ca="1" si="11452"/>
        <v/>
      </c>
      <c r="N612" s="14" t="str">
        <f t="shared" ca="1" si="11453"/>
        <v/>
      </c>
      <c r="O612" s="14" t="str">
        <f t="shared" ca="1" si="11454"/>
        <v/>
      </c>
      <c r="P612" s="14" t="str">
        <f t="shared" ca="1" si="11455"/>
        <v/>
      </c>
      <c r="Q612" s="14" t="str">
        <f ca="1">IF($BP612,ADDRESS(3,D612+1,4,,"["&amp;wew!$G$7&amp;"]"&amp;_sheetname_dataframe)&amp;":"&amp;ADDRESS(2+ster!$C$14,D612+1,4),"")</f>
        <v/>
      </c>
      <c r="R612" s="14" t="str">
        <f ca="1">IF($BP612,IF(MID(_xll.FORMULATEXT(INDEX(INDIRECT(Q612),1)),1,1)="=", _xll.FORMULATEXT(INDEX(INDIRECT(Q612),1),2,TRUE),""),"")</f>
        <v/>
      </c>
      <c r="S612" s="14" t="str">
        <f t="array" aca="1" ref="S612" ca="1">IF(H612,SUM(IF((IFERROR(INDIRECT(Q612)&lt;&gt;"",FALSE))*(INDIRECT(ster!$D$14)&lt;&gt;""),1,0)),"")</f>
        <v/>
      </c>
      <c r="T612" s="14" t="str">
        <f t="array" aca="1" ref="T612" ca="1">IF(H612,IF(M612&gt;0,SUM(IFERROR(1*(MATCH(INDIRECT(Q612),INDIRECT(K612),0)&gt;0),0)*(INDIRECT(ster!$D$14)&lt;&gt;"")*NOT(ISNUMBER(INDIRECT(Q612)))),0),"")</f>
        <v/>
      </c>
      <c r="U612" s="14" t="str">
        <f t="array" aca="1" ref="U612" ca="1">IF(H612,SUM((IFERROR(INDIRECT(Q612)="",FALSE))*(INDIRECT(ster!$D$14)&lt;&gt;"")),"")</f>
        <v/>
      </c>
      <c r="V612" s="14" t="str">
        <f t="array" aca="1" ref="V612" ca="1">IF(H612,SUM((IFERROR(INDIRECT(Q612)="#ąś",TRUE))*(INDIRECT(ster!$D$14)&lt;&gt;"")),"")</f>
        <v/>
      </c>
      <c r="W612" s="14" t="str">
        <f t="array" aca="1" ref="W612" ca="1">IF(H612,SUM(ISNUMBER(INDIRECT(Q612))*(INDIRECT(ster!$D$14)&lt;&gt;"")),"")</f>
        <v/>
      </c>
      <c r="X612" s="14" t="str">
        <f t="array" aca="1" ref="X612" ca="1">IF(AND(H612,W612&gt;0),IF(wew!$B$3,MIN(IF((INDIRECT(ster!$D$14)&lt;&gt;"")*IFERROR(INDIRECT($Q612)&lt;&gt;"",FALSE),IFERROR(INDIRECT($Q612),"X"),"X")),"&lt;włącz podświetlanie wartości&gt;"),"—")</f>
        <v>—</v>
      </c>
      <c r="Y612" s="14" t="str">
        <f t="array" aca="1" ref="Y612" ca="1">IF(AND(H612,W612&gt;0),IF(wew!$B$3,MAX(IF((INDIRECT(ster!$D$14)&lt;&gt;"")*IFERROR(INDIRECT($Q612)&lt;&gt;"",FALSE),IFERROR(INDIRECT($Q612),"X"),"X")),"&lt;włącz podświetlanie wartości&gt;"),"—")</f>
        <v>—</v>
      </c>
      <c r="Z612" s="14" t="str">
        <f t="shared" ca="1" si="11456"/>
        <v/>
      </c>
      <c r="AA612" s="12" t="str">
        <f t="shared" ca="1" si="11457"/>
        <v/>
      </c>
      <c r="AB612" s="17" t="str">
        <f t="array" aca="1" ref="AB612" ca="1">IF(H612,IF(W612&gt;0,SUM((INDIRECT(ster!$D$14)&lt;&gt;"")*IFERROR((INDIRECT(Q612)&lt;&gt;"")*(INDIRECT(Q612)=INT(INDIRECT(Q612))),0)),0),"")</f>
        <v/>
      </c>
      <c r="AC612" s="17" t="str">
        <f t="array" aca="1" ref="AC612" ca="1">IF(H612,W612-AB612,"")</f>
        <v/>
      </c>
      <c r="AD612" s="17" t="str">
        <f t="shared" ca="1" si="11458"/>
        <v/>
      </c>
      <c r="AE612" s="17" t="b">
        <f t="shared" ca="1" si="11459"/>
        <v>0</v>
      </c>
      <c r="AF612" s="17" t="str">
        <f ca="1">IF(AE612,IF($H612,ADDRESS(3,D612+2,4,,"["&amp;wew!$G$7&amp;"]"&amp;_sheetname_dataframe)&amp;":"&amp;ADDRESS(2+ster!$C$14,D612+2,4),""),"")</f>
        <v/>
      </c>
      <c r="AG612" s="17" t="str">
        <f t="shared" ca="1" si="11460"/>
        <v/>
      </c>
      <c r="AH612" s="17" t="b">
        <f t="shared" ca="1" si="11461"/>
        <v>0</v>
      </c>
      <c r="AI612" s="17" t="str">
        <f ca="1">IF(AH612,IF($H612,ADDRESS(3,D612+3,4,,"["&amp;wew!$G$7&amp;"]"&amp;_sheetname_dataframe)&amp;":"&amp;ADDRESS(2+ster!$C$14,D612+3,4),""),"")</f>
        <v/>
      </c>
      <c r="AJ612" s="17" t="str">
        <f t="shared" ca="1" si="11462"/>
        <v/>
      </c>
      <c r="AK612" s="17" t="str">
        <f t="shared" ca="1" si="11463"/>
        <v/>
      </c>
      <c r="AL612" s="17" t="str">
        <f t="shared" ca="1" si="11464"/>
        <v/>
      </c>
      <c r="AM612" s="17" t="str">
        <f t="shared" ca="1" si="11465"/>
        <v/>
      </c>
      <c r="AN612" s="17">
        <f t="shared" ca="1" si="11466"/>
        <v>2</v>
      </c>
      <c r="AO612" s="24" t="str">
        <f t="shared" ca="1" si="11467"/>
        <v/>
      </c>
      <c r="AP612" s="24" t="str">
        <f t="shared" ca="1" si="11468"/>
        <v/>
      </c>
      <c r="AQ612" s="17" t="str">
        <f t="shared" ca="1" si="11469"/>
        <v/>
      </c>
      <c r="AR612" s="17" t="str">
        <f t="shared" ca="1" si="11470"/>
        <v/>
      </c>
      <c r="AS612" s="17" t="str">
        <f t="shared" ca="1" si="11471"/>
        <v/>
      </c>
      <c r="AT612" s="17" t="str">
        <f t="shared" ca="1" si="11472"/>
        <v/>
      </c>
      <c r="AU612" s="17" t="str">
        <f t="shared" ca="1" si="11473"/>
        <v/>
      </c>
      <c r="AV612" s="17" t="str">
        <f t="shared" ca="1" si="11474"/>
        <v/>
      </c>
      <c r="AW612" s="17" t="str">
        <f t="shared" ca="1" si="11475"/>
        <v/>
      </c>
      <c r="AX612" s="14" t="str">
        <f t="array" aca="1" ref="AX612" ca="1">IF(H612,N612&gt;0,"")</f>
        <v/>
      </c>
      <c r="AY612" s="17" t="str">
        <f t="shared" ca="1" si="11476"/>
        <v/>
      </c>
      <c r="AZ612" s="17" t="str">
        <f t="array" aca="1" ref="AZ612" ca="1">IF(AY612&lt;&gt;"",SUM(1*ISERROR(MATCH(INDIRECT(AY612),INDIRECT(K612),0)))=0,"")</f>
        <v/>
      </c>
      <c r="BA612" s="17" t="b">
        <f t="shared" ca="1" si="11477"/>
        <v>0</v>
      </c>
      <c r="BB612" s="17" t="b">
        <v>0</v>
      </c>
      <c r="BC612" s="17" t="str">
        <f t="shared" ca="1" si="11478"/>
        <v/>
      </c>
      <c r="BD612" s="17" t="str">
        <f t="shared" ca="1" si="11479"/>
        <v/>
      </c>
      <c r="BE612" s="17" t="str">
        <f t="shared" ca="1" si="11480"/>
        <v/>
      </c>
      <c r="BF612" s="17" t="str">
        <f t="shared" ca="1" si="11481"/>
        <v/>
      </c>
      <c r="BG612" s="17" t="str">
        <f t="shared" ca="1" si="11482"/>
        <v/>
      </c>
      <c r="BH612" s="17" t="str">
        <f t="shared" ca="1" si="11483"/>
        <v/>
      </c>
      <c r="BI612" s="17" t="str">
        <f t="shared" ca="1" si="11484"/>
        <v/>
      </c>
      <c r="BJ612" s="17" t="b">
        <f t="shared" ca="1" si="11485"/>
        <v>0</v>
      </c>
      <c r="BK612" s="17" t="str">
        <f t="shared" ca="1" si="11486"/>
        <v/>
      </c>
      <c r="BL612" s="17" t="str">
        <f t="shared" ca="1" si="11487"/>
        <v/>
      </c>
      <c r="BM612" s="17" t="str">
        <f t="shared" ca="1" si="11488"/>
        <v/>
      </c>
      <c r="BN612" s="17" t="str">
        <f t="shared" ca="1" si="11489"/>
        <v/>
      </c>
      <c r="BO612" s="17" t="str">
        <f t="shared" ca="1" si="11490"/>
        <v/>
      </c>
      <c r="BP612" s="14" t="b">
        <f t="shared" ca="1" si="11491"/>
        <v>0</v>
      </c>
      <c r="BQ612" s="35"/>
      <c r="BX612" s="16"/>
      <c r="BY612" s="16"/>
      <c r="BZ612" s="16"/>
      <c r="CA612" s="16"/>
      <c r="CB612" s="16"/>
      <c r="CC612" s="16"/>
      <c r="CD612" s="16"/>
      <c r="CE612" s="16"/>
      <c r="CF612" s="16"/>
      <c r="CN612" s="14">
        <f ca="1">IF(H612,IFERROR(IsVariableNameLegal(O612),0),0)</f>
        <v>0</v>
      </c>
      <c r="CO612" s="14" t="str">
        <f t="array" aca="1" ref="CO612" ca="1">IF(H612,IF(COUNTIF(INDIRECT(wew!$C$13),O612)&gt;1,TRIM(SUBSTITUTE(_xll.MCONCAT(IF((INDIRECT(wew!$C$13)=O612)*(COLUMN(INDIRECT(wew!$C$13))&lt;&gt;D612+1),-1+COLUMN(INDIRECT(wew!$C$13)),"")," "),"  "," ")),""),"")</f>
        <v/>
      </c>
      <c r="CP612" s="14" t="str">
        <f t="array" aca="1" ref="CP612" ca="1">IF(P612&lt;&gt;"",IF(LEN(P612)&gt;150,1,""),"")</f>
        <v/>
      </c>
      <c r="CQ612" s="14" t="str">
        <f t="array" aca="1" ref="CQ612" ca="1">IF(AND(H612,NOT(ster!$J$3)),IF(COUNTIF(INDIRECT(wew!$C$15),P612)&gt;1,TRIM(SUBSTITUTE(_xll.MCONCAT(IF((INDIRECT(wew!$C$15)=P612)*(COLUMN(INDIRECT(wew!$C$15))&lt;&gt;D612+1),-1+COLUMN(INDIRECT(wew!$C$15)),"")," "),"  "," ")),""),"")</f>
        <v/>
      </c>
      <c r="CR612" s="14" t="str">
        <f t="array" aca="1" ref="CR612" ca="1">IF(H612,IF(AND(W612&gt;0,AO612&lt;&gt;""),TRIM(SUBSTITUTE(_xll.MCONCAT(IFERROR(IF(ISNUMBER(INDIRECT(Q612)),IF((INDIRECT(ster!$D$14)&lt;&gt;"")*(INDIRECT(Q612)&lt;AO612),INDIRECT(ster!$D$14) &amp; ": " &amp;  SUBSTITUTE(IF( AV612,IFERROR(TEXT(INDIRECT(Q612),"rrrr-mm-dd") &amp;" (" &amp; INDIRECT(Q612) &amp;")",INDIRECT(Q612)),INDIRECT(Q612))," "," "),""),""),"")," "),"  "," ")),""),"")</f>
        <v/>
      </c>
      <c r="CS612" s="14" t="str">
        <f t="array" aca="1" ref="CS612" ca="1">IF(H612,IF(AND(W612&gt;0,AP612&lt;&gt;""),TRIM(SUBSTITUTE(_xll.MCONCAT(IFERROR(IF(ISNUMBER(INDIRECT(Q612)),IF((INDIRECT(ster!$D$14)&lt;&gt;"")*(INDIRECT(Q612)&gt;AP612),INDIRECT(ster!$D$14) &amp; ": " &amp;  SUBSTITUTE(IF( AV612,IFERROR(TEXT(INDIRECT(Q612),"rrrr-mm-dd")&amp;" (" &amp; INDIRECT(Q612) &amp;")",INDIRECT(Q612)),INDIRECT(Q612))," "," "),""),""),"")," "),"  "," ")),""),"")</f>
        <v/>
      </c>
      <c r="CT612" s="14" t="str">
        <f t="array" aca="1" ref="CT612" ca="1">IF(H612,IF(AND(N612&gt;0,AR612),TRIM(SUBSTITUTE(_xll.MCONCAT(IFERROR(IF(ISNUMBER(INDIRECT(Q612)),IF((INDIRECT(ster!$D$14)&lt;&gt;"")*(IFERROR(0*(MATCH(INDIRECT(Q612),INDIRECT(K612),0)&gt;0),1)),INDIRECT(ster!$D$14) &amp; ": " &amp;  SUBSTITUTE(IF( AV612,IFERROR(TEXT(INDIRECT(Q612),"rrrr-mm-dd")&amp;" (" &amp; INDIRECT(Q612) &amp;")",INDIRECT(Q612)),INDIRECT(Q612))," "," "),""),""),"")," "),"  "," ")),""),"")</f>
        <v/>
      </c>
      <c r="CU612" s="14" t="str">
        <f t="array" aca="1" ref="CU612" ca="1">IF(H612,IF(AND(V612&gt;0),TRIM(SUBSTITUTE(_xll.MCONCAT(IF((INDIRECT(ster!$D$14)&lt;&gt;"")*(IFERROR(0*(INDIRECT(Q612)&lt;&gt;""),1)),INDIRECT(ster!$D$14),"")," "),"  "," ")),""),"")</f>
        <v/>
      </c>
      <c r="CV612" s="14" t="str">
        <f t="array" aca="1" ref="CV612" ca="1">IF(H612,IF(AS612,
TRIM(SUBSTITUTE(_xll.MCONCAT(IF(
   (INDIRECT(ster!$D$14)&lt;&gt;"")*
   ((INDIRECT(Q612)="")+
      NOT(ISNUMBER(INDIRECT(Q612)))*
      NOT(ISERROR(MATCH(INDIRECT(Q612),INDIRECT(K612),0)))
    ),
      INDIRECT(ster!$D$14),
   "")," "),"  "," ")),
""),"")</f>
        <v/>
      </c>
      <c r="CW612" s="14" t="str">
        <f t="array" aca="1" ref="CW612" ca="1">IF(H612,IF(AND(AQ612),TRIM(SUBSTITUTE(_xll.MCONCAT(IFERROR(IF(ISNUMBER(INDIRECT(Q612)),IF((INDIRECT(ster!$D$14)&lt;&gt;"")*(INDIRECT(Q612)&lt;&gt;INT(INDIRECT(Q612))),INDIRECT(ster!$D$14) &amp; ": " &amp; INDIRECT(Q612),""),""),"")," "),"  "," ")),""),"")</f>
        <v/>
      </c>
      <c r="CX612" s="14" t="str">
        <f t="array" aca="1" ref="CX612" ca="1">IF(H612,IF(OR(AU612,AV612),TRIM(SUBSTITUTE(_xll.MCONCAT(IF((INDIRECT(ster!$D$14)&lt;&gt;"")*NOT(ISNUMBER(INDIRECT(Q612))),IF(ISERROR(MATCH(INDIRECT(Q612),INDIRECT(K612),0)),IFERROR(IF(INDIRECT(Q612)&lt;&gt;"",INDIRECT(ster!$D$14) &amp; ": " &amp; SUBSTITUTE(INDIRECT(Q612)," "," "),""),""),""),"")," "),"  "," ")),""),"")</f>
        <v/>
      </c>
      <c r="CY612" s="14" t="str">
        <f t="array" aca="1" ref="CY612" ca="1">IF(H612,IF(AE612,TRIM(SUBSTITUTE(_xll.MCONCAT(IF((INDIRECT(ster!$D$14)&lt;&gt;"")*IFERROR(NOT(INDIRECT(AF612)),FALSE),IF(ISERROR(MATCH(INDIRECT(Q612),INDIRECT(K612),0)),IFERROR(IF(INDIRECT(Q612)&lt;&gt;"",INDIRECT(ster!$D$14)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CZ612" s="14" t="str">
        <f t="array" aca="1" ref="CZ612" ca="1">IF(H612,IF(AH612,TRIM(SUBSTITUTE(_xll.MCONCAT(IF((INDIRECT(ster!$D$14)&lt;&gt;"")*IFERROR(NOT(INDIRECT(AI612)),FALSE),IF(ISERROR(MATCH(INDIRECT(Q612),INDIRECT(K612),0)),IFERROR(IF(INDIRECT(Q612)&lt;&gt;"",INDIRECT(ster!$D$14)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DC612" s="14" t="str">
        <f ca="1">SUBSTITUTE(SUBSTITUTE(SUBSTITUTE(SUBSTITUTE(_xll.MCONCAT(DG612:DS612,"■"),"■■","■"),"■■","■"),"■■","■"),"■■","■")</f>
        <v>■</v>
      </c>
      <c r="DD612" s="14" t="str">
        <f t="shared" ca="1" si="11492"/>
        <v/>
      </c>
      <c r="DE612" s="14" t="str">
        <f t="shared" ca="1" si="11493"/>
        <v/>
      </c>
      <c r="DF612" s="14" t="str">
        <f t="shared" ca="1" si="11494"/>
        <v/>
      </c>
      <c r="DG612" s="14" t="str">
        <f t="shared" ca="1" si="11495"/>
        <v/>
      </c>
      <c r="DH612" s="14" t="str">
        <f t="shared" ca="1" si="11496"/>
        <v/>
      </c>
      <c r="DI612" s="14" t="str">
        <f t="shared" ca="1" si="11497"/>
        <v/>
      </c>
      <c r="DJ612" s="14" t="str">
        <f t="shared" ca="1" si="11498"/>
        <v/>
      </c>
      <c r="DK612" s="14" t="str">
        <f t="shared" ca="1" si="11499"/>
        <v/>
      </c>
      <c r="DL612" s="14" t="str">
        <f t="shared" ca="1" si="11500"/>
        <v/>
      </c>
      <c r="DM612" s="14" t="str">
        <f t="shared" ca="1" si="11501"/>
        <v/>
      </c>
      <c r="DN612" s="14" t="str">
        <f t="array" aca="1" ref="DN612" ca="1">IF(CU612&lt;&gt;"","There are errors in the entered values in the following cases: " &amp;SUBSTITUTE(CU612," ",", "),"")</f>
        <v/>
      </c>
      <c r="DO612" s="14" t="str">
        <f t="shared" ca="1" si="11502"/>
        <v/>
      </c>
      <c r="DP612" s="14" t="str">
        <f t="shared" ca="1" si="11503"/>
        <v/>
      </c>
      <c r="DQ612" s="14" t="str">
        <f t="shared" ca="1" si="11504"/>
        <v/>
      </c>
      <c r="DR612" s="14" t="str">
        <f t="shared" ca="1" si="11505"/>
        <v/>
      </c>
      <c r="DS612" s="14" t="str">
        <f t="shared" ca="1" si="11506"/>
        <v/>
      </c>
      <c r="DZ612" s="14" t="b">
        <f t="shared" ca="1" si="11507"/>
        <v>0</v>
      </c>
      <c r="EA612" s="14" t="str">
        <f t="shared" ca="1" si="11508"/>
        <v/>
      </c>
      <c r="EB612" s="14" t="str">
        <f t="shared" ca="1" si="11509"/>
        <v/>
      </c>
      <c r="EC612" s="14" t="str">
        <f t="shared" ca="1" si="11510"/>
        <v/>
      </c>
      <c r="ED612" s="14" t="str">
        <f t="shared" ca="1" si="11511"/>
        <v/>
      </c>
      <c r="EE612" s="14" t="str">
        <f t="shared" ca="1" si="11512"/>
        <v/>
      </c>
      <c r="EF612" s="14" t="str">
        <f t="shared" ca="1" si="11513"/>
        <v/>
      </c>
      <c r="EG612" s="14" t="str">
        <f t="shared" ca="1" si="11514"/>
        <v/>
      </c>
      <c r="EM612" s="14" t="b">
        <f t="shared" ca="1" si="11515"/>
        <v>0</v>
      </c>
      <c r="EN612" s="14" t="str">
        <f t="shared" ca="1" si="11516"/>
        <v/>
      </c>
      <c r="EO612" s="14" t="str">
        <f t="shared" ca="1" si="11517"/>
        <v/>
      </c>
      <c r="EP612" s="14" t="str">
        <f t="shared" ca="1" si="11518"/>
        <v/>
      </c>
      <c r="EQ612" s="14" t="str">
        <f t="shared" ca="1" si="11519"/>
        <v/>
      </c>
    </row>
    <row r="613" spans="2:147" s="14" customFormat="1">
      <c r="B613" s="14" t="str">
        <f t="shared" ca="1" si="11445"/>
        <v/>
      </c>
      <c r="C613" s="14">
        <f t="shared" ca="1" si="11446"/>
        <v>563</v>
      </c>
      <c r="D613" s="14">
        <f t="shared" si="11447"/>
        <v>611</v>
      </c>
      <c r="E613" s="14" t="str">
        <f t="shared" ca="1" si="11448"/>
        <v/>
      </c>
      <c r="F613" s="14" t="str">
        <f t="shared" ca="1" si="11449"/>
        <v/>
      </c>
      <c r="G613" s="14" t="str">
        <f t="shared" ca="1" si="11450"/>
        <v/>
      </c>
      <c r="H613" s="14" t="b">
        <f t="shared" ca="1" si="11451"/>
        <v>0</v>
      </c>
      <c r="I613" s="14" t="str">
        <f ca="1">IF($H613,ADDRESS(3,(D613+1)*2-1,4,,"["&amp;wew!$G$7&amp;"]"&amp;_sheetname_labels)&amp;":"&amp;ADDRESS(2+ster!$B$20,(D613+1)*2-1,4),"")</f>
        <v/>
      </c>
      <c r="J613" s="14" t="str">
        <f t="array" aca="1" ref="J613" ca="1">IF(H613,MAX(0,MAX(IF(INDIRECT(I613)&lt;&gt;"",ROW(INDIRECT(I613)),""))-2),"")</f>
        <v/>
      </c>
      <c r="K613" s="14" t="str">
        <f ca="1">IF($H613,IF($J613&gt;0,ADDRESS(3,(D613+1)*2-1,4,,"["&amp;wew!$G$7&amp;"]"&amp;_sheetname_labels)&amp;":"&amp;ADDRESS(2+J613,(D613+1)*2-1,4),""),"")</f>
        <v/>
      </c>
      <c r="L613" s="14" t="str">
        <f ca="1">IF($H613,IF($J613&gt;0,ADDRESS(3,(D613+1)*2,4,,"["&amp;wew!$G$7&amp;"]"&amp;_sheetname_labels)&amp;":"&amp;ADDRESS(2+J613,(D613+1)*2,4),""),"")</f>
        <v/>
      </c>
      <c r="M613" s="14" t="str">
        <f t="shared" ca="1" si="11452"/>
        <v/>
      </c>
      <c r="N613" s="14" t="str">
        <f t="shared" ca="1" si="11453"/>
        <v/>
      </c>
      <c r="O613" s="14" t="str">
        <f t="shared" ca="1" si="11454"/>
        <v/>
      </c>
      <c r="P613" s="14" t="str">
        <f t="shared" ca="1" si="11455"/>
        <v/>
      </c>
      <c r="Q613" s="14" t="str">
        <f ca="1">IF($BP613,ADDRESS(3,D613+1,4,,"["&amp;wew!$G$7&amp;"]"&amp;_sheetname_dataframe)&amp;":"&amp;ADDRESS(2+ster!$C$14,D613+1,4),"")</f>
        <v/>
      </c>
      <c r="R613" s="14" t="str">
        <f ca="1">IF($BP613,IF(MID(_xll.FORMULATEXT(INDEX(INDIRECT(Q613),1)),1,1)="=", _xll.FORMULATEXT(INDEX(INDIRECT(Q613),1),2,TRUE),""),"")</f>
        <v/>
      </c>
      <c r="S613" s="14" t="str">
        <f t="array" aca="1" ref="S613" ca="1">IF(H613,SUM(IF((IFERROR(INDIRECT(Q613)&lt;&gt;"",FALSE))*(INDIRECT(ster!$D$14)&lt;&gt;""),1,0)),"")</f>
        <v/>
      </c>
      <c r="T613" s="14" t="str">
        <f t="array" aca="1" ref="T613" ca="1">IF(H613,IF(M613&gt;0,SUM(IFERROR(1*(MATCH(INDIRECT(Q613),INDIRECT(K613),0)&gt;0),0)*(INDIRECT(ster!$D$14)&lt;&gt;"")*NOT(ISNUMBER(INDIRECT(Q613)))),0),"")</f>
        <v/>
      </c>
      <c r="U613" s="14" t="str">
        <f t="array" aca="1" ref="U613" ca="1">IF(H613,SUM((IFERROR(INDIRECT(Q613)="",FALSE))*(INDIRECT(ster!$D$14)&lt;&gt;"")),"")</f>
        <v/>
      </c>
      <c r="V613" s="14" t="str">
        <f t="array" aca="1" ref="V613" ca="1">IF(H613,SUM((IFERROR(INDIRECT(Q613)="#ąś",TRUE))*(INDIRECT(ster!$D$14)&lt;&gt;"")),"")</f>
        <v/>
      </c>
      <c r="W613" s="14" t="str">
        <f t="array" aca="1" ref="W613" ca="1">IF(H613,SUM(ISNUMBER(INDIRECT(Q613))*(INDIRECT(ster!$D$14)&lt;&gt;"")),"")</f>
        <v/>
      </c>
      <c r="X613" s="14" t="str">
        <f t="array" aca="1" ref="X613" ca="1">IF(AND(H613,W613&gt;0),IF(wew!$B$3,MIN(IF((INDIRECT(ster!$D$14)&lt;&gt;"")*IFERROR(INDIRECT($Q613)&lt;&gt;"",FALSE),IFERROR(INDIRECT($Q613),"X"),"X")),"&lt;włącz podświetlanie wartości&gt;"),"—")</f>
        <v>—</v>
      </c>
      <c r="Y613" s="14" t="str">
        <f t="array" aca="1" ref="Y613" ca="1">IF(AND(H613,W613&gt;0),IF(wew!$B$3,MAX(IF((INDIRECT(ster!$D$14)&lt;&gt;"")*IFERROR(INDIRECT($Q613)&lt;&gt;"",FALSE),IFERROR(INDIRECT($Q613),"X"),"X")),"&lt;włącz podświetlanie wartości&gt;"),"—")</f>
        <v>—</v>
      </c>
      <c r="Z613" s="14" t="str">
        <f t="shared" ca="1" si="11456"/>
        <v/>
      </c>
      <c r="AA613" s="12" t="str">
        <f t="shared" ca="1" si="11457"/>
        <v/>
      </c>
      <c r="AB613" s="17" t="str">
        <f t="array" aca="1" ref="AB613" ca="1">IF(H613,IF(W613&gt;0,SUM((INDIRECT(ster!$D$14)&lt;&gt;"")*IFERROR((INDIRECT(Q613)&lt;&gt;"")*(INDIRECT(Q613)=INT(INDIRECT(Q613))),0)),0),"")</f>
        <v/>
      </c>
      <c r="AC613" s="17" t="str">
        <f t="array" aca="1" ref="AC613" ca="1">IF(H613,W613-AB613,"")</f>
        <v/>
      </c>
      <c r="AD613" s="17" t="str">
        <f t="shared" ca="1" si="11458"/>
        <v/>
      </c>
      <c r="AE613" s="17" t="b">
        <f t="shared" ca="1" si="11459"/>
        <v>0</v>
      </c>
      <c r="AF613" s="17" t="str">
        <f ca="1">IF(AE613,IF($H613,ADDRESS(3,D613+2,4,,"["&amp;wew!$G$7&amp;"]"&amp;_sheetname_dataframe)&amp;":"&amp;ADDRESS(2+ster!$C$14,D613+2,4),""),"")</f>
        <v/>
      </c>
      <c r="AG613" s="17" t="str">
        <f t="shared" ca="1" si="11460"/>
        <v/>
      </c>
      <c r="AH613" s="17" t="b">
        <f t="shared" ca="1" si="11461"/>
        <v>0</v>
      </c>
      <c r="AI613" s="17" t="str">
        <f ca="1">IF(AH613,IF($H613,ADDRESS(3,D613+3,4,,"["&amp;wew!$G$7&amp;"]"&amp;_sheetname_dataframe)&amp;":"&amp;ADDRESS(2+ster!$C$14,D613+3,4),""),"")</f>
        <v/>
      </c>
      <c r="AJ613" s="17" t="str">
        <f t="shared" ca="1" si="11462"/>
        <v/>
      </c>
      <c r="AK613" s="17" t="str">
        <f t="shared" ca="1" si="11463"/>
        <v/>
      </c>
      <c r="AL613" s="17" t="str">
        <f t="shared" ca="1" si="11464"/>
        <v/>
      </c>
      <c r="AM613" s="17" t="str">
        <f t="shared" ca="1" si="11465"/>
        <v/>
      </c>
      <c r="AN613" s="17">
        <f t="shared" ca="1" si="11466"/>
        <v>2</v>
      </c>
      <c r="AO613" s="24" t="str">
        <f t="shared" ca="1" si="11467"/>
        <v/>
      </c>
      <c r="AP613" s="24" t="str">
        <f t="shared" ca="1" si="11468"/>
        <v/>
      </c>
      <c r="AQ613" s="17" t="str">
        <f t="shared" ca="1" si="11469"/>
        <v/>
      </c>
      <c r="AR613" s="17" t="str">
        <f t="shared" ca="1" si="11470"/>
        <v/>
      </c>
      <c r="AS613" s="17" t="str">
        <f t="shared" ca="1" si="11471"/>
        <v/>
      </c>
      <c r="AT613" s="17" t="str">
        <f t="shared" ca="1" si="11472"/>
        <v/>
      </c>
      <c r="AU613" s="17" t="str">
        <f t="shared" ca="1" si="11473"/>
        <v/>
      </c>
      <c r="AV613" s="17" t="str">
        <f t="shared" ca="1" si="11474"/>
        <v/>
      </c>
      <c r="AW613" s="17" t="str">
        <f t="shared" ca="1" si="11475"/>
        <v/>
      </c>
      <c r="AX613" s="14" t="str">
        <f t="array" aca="1" ref="AX613" ca="1">IF(H613,N613&gt;0,"")</f>
        <v/>
      </c>
      <c r="AY613" s="17" t="str">
        <f t="shared" ca="1" si="11476"/>
        <v/>
      </c>
      <c r="AZ613" s="17" t="str">
        <f t="array" aca="1" ref="AZ613" ca="1">IF(AY613&lt;&gt;"",SUM(1*ISERROR(MATCH(INDIRECT(AY613),INDIRECT(K613),0)))=0,"")</f>
        <v/>
      </c>
      <c r="BA613" s="17" t="b">
        <f t="shared" ca="1" si="11477"/>
        <v>0</v>
      </c>
      <c r="BB613" s="17" t="b">
        <v>0</v>
      </c>
      <c r="BC613" s="17" t="str">
        <f t="shared" ca="1" si="11478"/>
        <v/>
      </c>
      <c r="BD613" s="17" t="str">
        <f t="shared" ca="1" si="11479"/>
        <v/>
      </c>
      <c r="BE613" s="17" t="str">
        <f t="shared" ca="1" si="11480"/>
        <v/>
      </c>
      <c r="BF613" s="17" t="str">
        <f t="shared" ca="1" si="11481"/>
        <v/>
      </c>
      <c r="BG613" s="17" t="str">
        <f t="shared" ca="1" si="11482"/>
        <v/>
      </c>
      <c r="BH613" s="17" t="str">
        <f t="shared" ca="1" si="11483"/>
        <v/>
      </c>
      <c r="BI613" s="17" t="str">
        <f t="shared" ca="1" si="11484"/>
        <v/>
      </c>
      <c r="BJ613" s="17" t="b">
        <f t="shared" ca="1" si="11485"/>
        <v>0</v>
      </c>
      <c r="BK613" s="17" t="str">
        <f t="shared" ca="1" si="11486"/>
        <v/>
      </c>
      <c r="BL613" s="17" t="str">
        <f t="shared" ca="1" si="11487"/>
        <v/>
      </c>
      <c r="BM613" s="17" t="str">
        <f t="shared" ca="1" si="11488"/>
        <v/>
      </c>
      <c r="BN613" s="17" t="str">
        <f t="shared" ca="1" si="11489"/>
        <v/>
      </c>
      <c r="BO613" s="17" t="str">
        <f t="shared" ca="1" si="11490"/>
        <v/>
      </c>
      <c r="BP613" s="14" t="b">
        <f t="shared" ca="1" si="11491"/>
        <v>0</v>
      </c>
      <c r="BQ613" s="35"/>
      <c r="BX613" s="16"/>
      <c r="BY613" s="16"/>
      <c r="BZ613" s="16"/>
      <c r="CA613" s="16"/>
      <c r="CB613" s="16"/>
      <c r="CC613" s="16"/>
      <c r="CD613" s="16"/>
      <c r="CE613" s="16"/>
      <c r="CF613" s="16"/>
      <c r="CN613" s="14">
        <f ca="1">IF(H613,IFERROR(IsVariableNameLegal(O613),0),0)</f>
        <v>0</v>
      </c>
      <c r="CO613" s="14" t="str">
        <f t="array" aca="1" ref="CO613" ca="1">IF(H613,IF(COUNTIF(INDIRECT(wew!$C$13),O613)&gt;1,TRIM(SUBSTITUTE(_xll.MCONCAT(IF((INDIRECT(wew!$C$13)=O613)*(COLUMN(INDIRECT(wew!$C$13))&lt;&gt;D613+1),-1+COLUMN(INDIRECT(wew!$C$13)),"")," "),"  "," ")),""),"")</f>
        <v/>
      </c>
      <c r="CP613" s="14" t="str">
        <f t="array" aca="1" ref="CP613" ca="1">IF(P613&lt;&gt;"",IF(LEN(P613)&gt;150,1,""),"")</f>
        <v/>
      </c>
      <c r="CQ613" s="14" t="str">
        <f t="array" aca="1" ref="CQ613" ca="1">IF(AND(H613,NOT(ster!$J$3)),IF(COUNTIF(INDIRECT(wew!$C$15),P613)&gt;1,TRIM(SUBSTITUTE(_xll.MCONCAT(IF((INDIRECT(wew!$C$15)=P613)*(COLUMN(INDIRECT(wew!$C$15))&lt;&gt;D613+1),-1+COLUMN(INDIRECT(wew!$C$15)),"")," "),"  "," ")),""),"")</f>
        <v/>
      </c>
      <c r="CR613" s="14" t="str">
        <f t="array" aca="1" ref="CR613" ca="1">IF(H613,IF(AND(W613&gt;0,AO613&lt;&gt;""),TRIM(SUBSTITUTE(_xll.MCONCAT(IFERROR(IF(ISNUMBER(INDIRECT(Q613)),IF((INDIRECT(ster!$D$14)&lt;&gt;"")*(INDIRECT(Q613)&lt;AO613),INDIRECT(ster!$D$14) &amp; ": " &amp;  SUBSTITUTE(IF( AV613,IFERROR(TEXT(INDIRECT(Q613),"rrrr-mm-dd") &amp;" (" &amp; INDIRECT(Q613) &amp;")",INDIRECT(Q613)),INDIRECT(Q613))," "," "),""),""),"")," "),"  "," ")),""),"")</f>
        <v/>
      </c>
      <c r="CS613" s="14" t="str">
        <f t="array" aca="1" ref="CS613" ca="1">IF(H613,IF(AND(W613&gt;0,AP613&lt;&gt;""),TRIM(SUBSTITUTE(_xll.MCONCAT(IFERROR(IF(ISNUMBER(INDIRECT(Q613)),IF((INDIRECT(ster!$D$14)&lt;&gt;"")*(INDIRECT(Q613)&gt;AP613),INDIRECT(ster!$D$14) &amp; ": " &amp;  SUBSTITUTE(IF( AV613,IFERROR(TEXT(INDIRECT(Q613),"rrrr-mm-dd")&amp;" (" &amp; INDIRECT(Q613) &amp;")",INDIRECT(Q613)),INDIRECT(Q613))," "," "),""),""),"")," "),"  "," ")),""),"")</f>
        <v/>
      </c>
      <c r="CT613" s="14" t="str">
        <f t="array" aca="1" ref="CT613" ca="1">IF(H613,IF(AND(N613&gt;0,AR613),TRIM(SUBSTITUTE(_xll.MCONCAT(IFERROR(IF(ISNUMBER(INDIRECT(Q613)),IF((INDIRECT(ster!$D$14)&lt;&gt;"")*(IFERROR(0*(MATCH(INDIRECT(Q613),INDIRECT(K613),0)&gt;0),1)),INDIRECT(ster!$D$14) &amp; ": " &amp;  SUBSTITUTE(IF( AV613,IFERROR(TEXT(INDIRECT(Q613),"rrrr-mm-dd")&amp;" (" &amp; INDIRECT(Q613) &amp;")",INDIRECT(Q613)),INDIRECT(Q613))," "," "),""),""),"")," "),"  "," ")),""),"")</f>
        <v/>
      </c>
      <c r="CU613" s="14" t="str">
        <f t="array" aca="1" ref="CU613" ca="1">IF(H613,IF(AND(V613&gt;0),TRIM(SUBSTITUTE(_xll.MCONCAT(IF((INDIRECT(ster!$D$14)&lt;&gt;"")*(IFERROR(0*(INDIRECT(Q613)&lt;&gt;""),1)),INDIRECT(ster!$D$14),"")," "),"  "," ")),""),"")</f>
        <v/>
      </c>
      <c r="CV613" s="14" t="str">
        <f t="array" aca="1" ref="CV613" ca="1">IF(H613,IF(AS613,
TRIM(SUBSTITUTE(_xll.MCONCAT(IF(
   (INDIRECT(ster!$D$14)&lt;&gt;"")*
   ((INDIRECT(Q613)="")+
      NOT(ISNUMBER(INDIRECT(Q613)))*
      NOT(ISERROR(MATCH(INDIRECT(Q613),INDIRECT(K613),0)))
    ),
      INDIRECT(ster!$D$14),
   "")," "),"  "," ")),
""),"")</f>
        <v/>
      </c>
      <c r="CW613" s="14" t="str">
        <f t="array" aca="1" ref="CW613" ca="1">IF(H613,IF(AND(AQ613),TRIM(SUBSTITUTE(_xll.MCONCAT(IFERROR(IF(ISNUMBER(INDIRECT(Q613)),IF((INDIRECT(ster!$D$14)&lt;&gt;"")*(INDIRECT(Q613)&lt;&gt;INT(INDIRECT(Q613))),INDIRECT(ster!$D$14) &amp; ": " &amp; INDIRECT(Q613),""),""),"")," "),"  "," ")),""),"")</f>
        <v/>
      </c>
      <c r="CX613" s="14" t="str">
        <f t="array" aca="1" ref="CX613" ca="1">IF(H613,IF(OR(AU613,AV613),TRIM(SUBSTITUTE(_xll.MCONCAT(IF((INDIRECT(ster!$D$14)&lt;&gt;"")*NOT(ISNUMBER(INDIRECT(Q613))),IF(ISERROR(MATCH(INDIRECT(Q613),INDIRECT(K613),0)),IFERROR(IF(INDIRECT(Q613)&lt;&gt;"",INDIRECT(ster!$D$14) &amp; ": " &amp; SUBSTITUTE(INDIRECT(Q613)," "," "),""),""),""),"")," "),"  "," ")),""),"")</f>
        <v/>
      </c>
      <c r="CY613" s="14" t="str">
        <f t="array" aca="1" ref="CY613" ca="1">IF(H613,IF(AE613,TRIM(SUBSTITUTE(_xll.MCONCAT(IF((INDIRECT(ster!$D$14)&lt;&gt;"")*IFERROR(NOT(INDIRECT(AF613)),FALSE),IF(ISERROR(MATCH(INDIRECT(Q613),INDIRECT(K613),0)),IFERROR(IF(INDIRECT(Q613)&lt;&gt;"",INDIRECT(ster!$D$14)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CZ613" s="14" t="str">
        <f t="array" aca="1" ref="CZ613" ca="1">IF(H613,IF(AH613,TRIM(SUBSTITUTE(_xll.MCONCAT(IF((INDIRECT(ster!$D$14)&lt;&gt;"")*IFERROR(NOT(INDIRECT(AI613)),FALSE),IF(ISERROR(MATCH(INDIRECT(Q613),INDIRECT(K613),0)),IFERROR(IF(INDIRECT(Q613)&lt;&gt;"",INDIRECT(ster!$D$14)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DC613" s="14" t="str">
        <f ca="1">SUBSTITUTE(SUBSTITUTE(SUBSTITUTE(SUBSTITUTE(_xll.MCONCAT(DG613:DS613,"■"),"■■","■"),"■■","■"),"■■","■"),"■■","■")</f>
        <v>■</v>
      </c>
      <c r="DD613" s="14" t="str">
        <f t="shared" ca="1" si="11492"/>
        <v/>
      </c>
      <c r="DE613" s="14" t="str">
        <f t="shared" ca="1" si="11493"/>
        <v/>
      </c>
      <c r="DF613" s="14" t="str">
        <f t="shared" ca="1" si="11494"/>
        <v/>
      </c>
      <c r="DG613" s="14" t="str">
        <f t="shared" ca="1" si="11495"/>
        <v/>
      </c>
      <c r="DH613" s="14" t="str">
        <f t="shared" ca="1" si="11496"/>
        <v/>
      </c>
      <c r="DI613" s="14" t="str">
        <f t="shared" ca="1" si="11497"/>
        <v/>
      </c>
      <c r="DJ613" s="14" t="str">
        <f t="shared" ca="1" si="11498"/>
        <v/>
      </c>
      <c r="DK613" s="14" t="str">
        <f t="shared" ca="1" si="11499"/>
        <v/>
      </c>
      <c r="DL613" s="14" t="str">
        <f t="shared" ca="1" si="11500"/>
        <v/>
      </c>
      <c r="DM613" s="14" t="str">
        <f t="shared" ca="1" si="11501"/>
        <v/>
      </c>
      <c r="DN613" s="14" t="str">
        <f t="array" aca="1" ref="DN613" ca="1">IF(CU613&lt;&gt;"","There are errors in the entered values in the following cases: " &amp;SUBSTITUTE(CU613," ",", "),"")</f>
        <v/>
      </c>
      <c r="DO613" s="14" t="str">
        <f t="shared" ca="1" si="11502"/>
        <v/>
      </c>
      <c r="DP613" s="14" t="str">
        <f t="shared" ca="1" si="11503"/>
        <v/>
      </c>
      <c r="DQ613" s="14" t="str">
        <f t="shared" ca="1" si="11504"/>
        <v/>
      </c>
      <c r="DR613" s="14" t="str">
        <f t="shared" ca="1" si="11505"/>
        <v/>
      </c>
      <c r="DS613" s="14" t="str">
        <f t="shared" ca="1" si="11506"/>
        <v/>
      </c>
      <c r="DZ613" s="14" t="b">
        <f t="shared" ca="1" si="11507"/>
        <v>0</v>
      </c>
      <c r="EA613" s="14" t="str">
        <f t="shared" ca="1" si="11508"/>
        <v/>
      </c>
      <c r="EB613" s="14" t="str">
        <f t="shared" ca="1" si="11509"/>
        <v/>
      </c>
      <c r="EC613" s="14" t="str">
        <f t="shared" ca="1" si="11510"/>
        <v/>
      </c>
      <c r="ED613" s="14" t="str">
        <f t="shared" ca="1" si="11511"/>
        <v/>
      </c>
      <c r="EE613" s="14" t="str">
        <f t="shared" ca="1" si="11512"/>
        <v/>
      </c>
      <c r="EF613" s="14" t="str">
        <f t="shared" ca="1" si="11513"/>
        <v/>
      </c>
      <c r="EG613" s="14" t="str">
        <f t="shared" ca="1" si="11514"/>
        <v/>
      </c>
      <c r="EM613" s="14" t="b">
        <f t="shared" ca="1" si="11515"/>
        <v>0</v>
      </c>
      <c r="EN613" s="14" t="str">
        <f t="shared" ca="1" si="11516"/>
        <v/>
      </c>
      <c r="EO613" s="14" t="str">
        <f t="shared" ca="1" si="11517"/>
        <v/>
      </c>
      <c r="EP613" s="14" t="str">
        <f t="shared" ca="1" si="11518"/>
        <v/>
      </c>
      <c r="EQ613" s="14" t="str">
        <f t="shared" ca="1" si="11519"/>
        <v/>
      </c>
    </row>
    <row r="614" spans="2:147" s="14" customFormat="1">
      <c r="B614" s="14" t="str">
        <f t="shared" ca="1" si="11445"/>
        <v/>
      </c>
      <c r="C614" s="14">
        <f t="shared" ca="1" si="11446"/>
        <v>563</v>
      </c>
      <c r="D614" s="14">
        <f t="shared" si="11447"/>
        <v>612</v>
      </c>
      <c r="E614" s="14" t="str">
        <f t="shared" ca="1" si="11448"/>
        <v/>
      </c>
      <c r="F614" s="14" t="str">
        <f t="shared" ca="1" si="11449"/>
        <v/>
      </c>
      <c r="G614" s="14" t="str">
        <f t="shared" ca="1" si="11450"/>
        <v/>
      </c>
      <c r="H614" s="14" t="b">
        <f t="shared" ca="1" si="11451"/>
        <v>0</v>
      </c>
      <c r="I614" s="14" t="str">
        <f ca="1">IF($H614,ADDRESS(3,(D614+1)*2-1,4,,"["&amp;wew!$G$7&amp;"]"&amp;_sheetname_labels)&amp;":"&amp;ADDRESS(2+ster!$B$20,(D614+1)*2-1,4),"")</f>
        <v/>
      </c>
      <c r="J614" s="14" t="str">
        <f t="array" aca="1" ref="J614" ca="1">IF(H614,MAX(0,MAX(IF(INDIRECT(I614)&lt;&gt;"",ROW(INDIRECT(I614)),""))-2),"")</f>
        <v/>
      </c>
      <c r="K614" s="14" t="str">
        <f ca="1">IF($H614,IF($J614&gt;0,ADDRESS(3,(D614+1)*2-1,4,,"["&amp;wew!$G$7&amp;"]"&amp;_sheetname_labels)&amp;":"&amp;ADDRESS(2+J614,(D614+1)*2-1,4),""),"")</f>
        <v/>
      </c>
      <c r="L614" s="14" t="str">
        <f ca="1">IF($H614,IF($J614&gt;0,ADDRESS(3,(D614+1)*2,4,,"["&amp;wew!$G$7&amp;"]"&amp;_sheetname_labels)&amp;":"&amp;ADDRESS(2+J614,(D614+1)*2,4),""),"")</f>
        <v/>
      </c>
      <c r="M614" s="14" t="str">
        <f t="shared" ca="1" si="11452"/>
        <v/>
      </c>
      <c r="N614" s="14" t="str">
        <f t="shared" ca="1" si="11453"/>
        <v/>
      </c>
      <c r="O614" s="14" t="str">
        <f t="shared" ca="1" si="11454"/>
        <v/>
      </c>
      <c r="P614" s="14" t="str">
        <f t="shared" ca="1" si="11455"/>
        <v/>
      </c>
      <c r="Q614" s="14" t="str">
        <f ca="1">IF($BP614,ADDRESS(3,D614+1,4,,"["&amp;wew!$G$7&amp;"]"&amp;_sheetname_dataframe)&amp;":"&amp;ADDRESS(2+ster!$C$14,D614+1,4),"")</f>
        <v/>
      </c>
      <c r="R614" s="14" t="str">
        <f ca="1">IF($BP614,IF(MID(_xll.FORMULATEXT(INDEX(INDIRECT(Q614),1)),1,1)="=", _xll.FORMULATEXT(INDEX(INDIRECT(Q614),1),2,TRUE),""),"")</f>
        <v/>
      </c>
      <c r="S614" s="14" t="str">
        <f t="array" aca="1" ref="S614" ca="1">IF(H614,SUM(IF((IFERROR(INDIRECT(Q614)&lt;&gt;"",FALSE))*(INDIRECT(ster!$D$14)&lt;&gt;""),1,0)),"")</f>
        <v/>
      </c>
      <c r="T614" s="14" t="str">
        <f t="array" aca="1" ref="T614" ca="1">IF(H614,IF(M614&gt;0,SUM(IFERROR(1*(MATCH(INDIRECT(Q614),INDIRECT(K614),0)&gt;0),0)*(INDIRECT(ster!$D$14)&lt;&gt;"")*NOT(ISNUMBER(INDIRECT(Q614)))),0),"")</f>
        <v/>
      </c>
      <c r="U614" s="14" t="str">
        <f t="array" aca="1" ref="U614" ca="1">IF(H614,SUM((IFERROR(INDIRECT(Q614)="",FALSE))*(INDIRECT(ster!$D$14)&lt;&gt;"")),"")</f>
        <v/>
      </c>
      <c r="V614" s="14" t="str">
        <f t="array" aca="1" ref="V614" ca="1">IF(H614,SUM((IFERROR(INDIRECT(Q614)="#ąś",TRUE))*(INDIRECT(ster!$D$14)&lt;&gt;"")),"")</f>
        <v/>
      </c>
      <c r="W614" s="14" t="str">
        <f t="array" aca="1" ref="W614" ca="1">IF(H614,SUM(ISNUMBER(INDIRECT(Q614))*(INDIRECT(ster!$D$14)&lt;&gt;"")),"")</f>
        <v/>
      </c>
      <c r="X614" s="14" t="str">
        <f t="array" aca="1" ref="X614" ca="1">IF(AND(H614,W614&gt;0),IF(wew!$B$3,MIN(IF((INDIRECT(ster!$D$14)&lt;&gt;"")*IFERROR(INDIRECT($Q614)&lt;&gt;"",FALSE),IFERROR(INDIRECT($Q614),"X"),"X")),"&lt;włącz podświetlanie wartości&gt;"),"—")</f>
        <v>—</v>
      </c>
      <c r="Y614" s="14" t="str">
        <f t="array" aca="1" ref="Y614" ca="1">IF(AND(H614,W614&gt;0),IF(wew!$B$3,MAX(IF((INDIRECT(ster!$D$14)&lt;&gt;"")*IFERROR(INDIRECT($Q614)&lt;&gt;"",FALSE),IFERROR(INDIRECT($Q614),"X"),"X")),"&lt;włącz podświetlanie wartości&gt;"),"—")</f>
        <v>—</v>
      </c>
      <c r="Z614" s="14" t="str">
        <f t="shared" ca="1" si="11456"/>
        <v/>
      </c>
      <c r="AA614" s="12" t="str">
        <f t="shared" ca="1" si="11457"/>
        <v/>
      </c>
      <c r="AB614" s="17" t="str">
        <f t="array" aca="1" ref="AB614" ca="1">IF(H614,IF(W614&gt;0,SUM((INDIRECT(ster!$D$14)&lt;&gt;"")*IFERROR((INDIRECT(Q614)&lt;&gt;"")*(INDIRECT(Q614)=INT(INDIRECT(Q614))),0)),0),"")</f>
        <v/>
      </c>
      <c r="AC614" s="17" t="str">
        <f t="array" aca="1" ref="AC614" ca="1">IF(H614,W614-AB614,"")</f>
        <v/>
      </c>
      <c r="AD614" s="17" t="str">
        <f t="shared" ca="1" si="11458"/>
        <v/>
      </c>
      <c r="AE614" s="17" t="b">
        <f t="shared" ca="1" si="11459"/>
        <v>0</v>
      </c>
      <c r="AF614" s="17" t="str">
        <f ca="1">IF(AE614,IF($H614,ADDRESS(3,D614+2,4,,"["&amp;wew!$G$7&amp;"]"&amp;_sheetname_dataframe)&amp;":"&amp;ADDRESS(2+ster!$C$14,D614+2,4),""),"")</f>
        <v/>
      </c>
      <c r="AG614" s="17" t="str">
        <f t="shared" ca="1" si="11460"/>
        <v/>
      </c>
      <c r="AH614" s="17" t="b">
        <f t="shared" ca="1" si="11461"/>
        <v>0</v>
      </c>
      <c r="AI614" s="17" t="str">
        <f ca="1">IF(AH614,IF($H614,ADDRESS(3,D614+3,4,,"["&amp;wew!$G$7&amp;"]"&amp;_sheetname_dataframe)&amp;":"&amp;ADDRESS(2+ster!$C$14,D614+3,4),""),"")</f>
        <v/>
      </c>
      <c r="AJ614" s="17" t="str">
        <f t="shared" ca="1" si="11462"/>
        <v/>
      </c>
      <c r="AK614" s="17" t="str">
        <f t="shared" ca="1" si="11463"/>
        <v/>
      </c>
      <c r="AL614" s="17" t="str">
        <f t="shared" ca="1" si="11464"/>
        <v/>
      </c>
      <c r="AM614" s="17" t="str">
        <f t="shared" ca="1" si="11465"/>
        <v/>
      </c>
      <c r="AN614" s="17">
        <f t="shared" ca="1" si="11466"/>
        <v>2</v>
      </c>
      <c r="AO614" s="24" t="str">
        <f t="shared" ca="1" si="11467"/>
        <v/>
      </c>
      <c r="AP614" s="24" t="str">
        <f t="shared" ca="1" si="11468"/>
        <v/>
      </c>
      <c r="AQ614" s="17" t="str">
        <f t="shared" ca="1" si="11469"/>
        <v/>
      </c>
      <c r="AR614" s="17" t="str">
        <f t="shared" ca="1" si="11470"/>
        <v/>
      </c>
      <c r="AS614" s="17" t="str">
        <f t="shared" ca="1" si="11471"/>
        <v/>
      </c>
      <c r="AT614" s="17" t="str">
        <f t="shared" ca="1" si="11472"/>
        <v/>
      </c>
      <c r="AU614" s="17" t="str">
        <f t="shared" ca="1" si="11473"/>
        <v/>
      </c>
      <c r="AV614" s="17" t="str">
        <f t="shared" ca="1" si="11474"/>
        <v/>
      </c>
      <c r="AW614" s="17" t="str">
        <f t="shared" ca="1" si="11475"/>
        <v/>
      </c>
      <c r="AX614" s="14" t="str">
        <f t="array" aca="1" ref="AX614" ca="1">IF(H614,N614&gt;0,"")</f>
        <v/>
      </c>
      <c r="AY614" s="17" t="str">
        <f t="shared" ca="1" si="11476"/>
        <v/>
      </c>
      <c r="AZ614" s="17" t="str">
        <f t="array" aca="1" ref="AZ614" ca="1">IF(AY614&lt;&gt;"",SUM(1*ISERROR(MATCH(INDIRECT(AY614),INDIRECT(K614),0)))=0,"")</f>
        <v/>
      </c>
      <c r="BA614" s="17" t="b">
        <f t="shared" ca="1" si="11477"/>
        <v>0</v>
      </c>
      <c r="BB614" s="17" t="b">
        <v>0</v>
      </c>
      <c r="BC614" s="17" t="str">
        <f t="shared" ca="1" si="11478"/>
        <v/>
      </c>
      <c r="BD614" s="17" t="str">
        <f t="shared" ca="1" si="11479"/>
        <v/>
      </c>
      <c r="BE614" s="17" t="str">
        <f t="shared" ca="1" si="11480"/>
        <v/>
      </c>
      <c r="BF614" s="17" t="str">
        <f t="shared" ca="1" si="11481"/>
        <v/>
      </c>
      <c r="BG614" s="17" t="str">
        <f t="shared" ca="1" si="11482"/>
        <v/>
      </c>
      <c r="BH614" s="17" t="str">
        <f t="shared" ca="1" si="11483"/>
        <v/>
      </c>
      <c r="BI614" s="17" t="str">
        <f t="shared" ca="1" si="11484"/>
        <v/>
      </c>
      <c r="BJ614" s="17" t="b">
        <f t="shared" ca="1" si="11485"/>
        <v>0</v>
      </c>
      <c r="BK614" s="17" t="str">
        <f t="shared" ca="1" si="11486"/>
        <v/>
      </c>
      <c r="BL614" s="17" t="str">
        <f t="shared" ca="1" si="11487"/>
        <v/>
      </c>
      <c r="BM614" s="17" t="str">
        <f t="shared" ca="1" si="11488"/>
        <v/>
      </c>
      <c r="BN614" s="17" t="str">
        <f t="shared" ca="1" si="11489"/>
        <v/>
      </c>
      <c r="BO614" s="17" t="str">
        <f t="shared" ca="1" si="11490"/>
        <v/>
      </c>
      <c r="BP614" s="14" t="b">
        <f t="shared" ca="1" si="11491"/>
        <v>0</v>
      </c>
      <c r="BQ614" s="35"/>
      <c r="BX614" s="16"/>
      <c r="BY614" s="16"/>
      <c r="BZ614" s="16"/>
      <c r="CA614" s="16"/>
      <c r="CB614" s="16"/>
      <c r="CC614" s="16"/>
      <c r="CD614" s="16"/>
      <c r="CE614" s="16"/>
      <c r="CF614" s="16"/>
      <c r="CN614" s="14">
        <f ca="1">IF(H614,IFERROR(IsVariableNameLegal(O614),0),0)</f>
        <v>0</v>
      </c>
      <c r="CO614" s="14" t="str">
        <f t="array" aca="1" ref="CO614" ca="1">IF(H614,IF(COUNTIF(INDIRECT(wew!$C$13),O614)&gt;1,TRIM(SUBSTITUTE(_xll.MCONCAT(IF((INDIRECT(wew!$C$13)=O614)*(COLUMN(INDIRECT(wew!$C$13))&lt;&gt;D614+1),-1+COLUMN(INDIRECT(wew!$C$13)),"")," "),"  "," ")),""),"")</f>
        <v/>
      </c>
      <c r="CP614" s="14" t="str">
        <f t="array" aca="1" ref="CP614" ca="1">IF(P614&lt;&gt;"",IF(LEN(P614)&gt;150,1,""),"")</f>
        <v/>
      </c>
      <c r="CQ614" s="14" t="str">
        <f t="array" aca="1" ref="CQ614" ca="1">IF(AND(H614,NOT(ster!$J$3)),IF(COUNTIF(INDIRECT(wew!$C$15),P614)&gt;1,TRIM(SUBSTITUTE(_xll.MCONCAT(IF((INDIRECT(wew!$C$15)=P614)*(COLUMN(INDIRECT(wew!$C$15))&lt;&gt;D614+1),-1+COLUMN(INDIRECT(wew!$C$15)),"")," "),"  "," ")),""),"")</f>
        <v/>
      </c>
      <c r="CR614" s="14" t="str">
        <f t="array" aca="1" ref="CR614" ca="1">IF(H614,IF(AND(W614&gt;0,AO614&lt;&gt;""),TRIM(SUBSTITUTE(_xll.MCONCAT(IFERROR(IF(ISNUMBER(INDIRECT(Q614)),IF((INDIRECT(ster!$D$14)&lt;&gt;"")*(INDIRECT(Q614)&lt;AO614),INDIRECT(ster!$D$14) &amp; ": " &amp;  SUBSTITUTE(IF( AV614,IFERROR(TEXT(INDIRECT(Q614),"rrrr-mm-dd") &amp;" (" &amp; INDIRECT(Q614) &amp;")",INDIRECT(Q614)),INDIRECT(Q614))," "," "),""),""),"")," "),"  "," ")),""),"")</f>
        <v/>
      </c>
      <c r="CS614" s="14" t="str">
        <f t="array" aca="1" ref="CS614" ca="1">IF(H614,IF(AND(W614&gt;0,AP614&lt;&gt;""),TRIM(SUBSTITUTE(_xll.MCONCAT(IFERROR(IF(ISNUMBER(INDIRECT(Q614)),IF((INDIRECT(ster!$D$14)&lt;&gt;"")*(INDIRECT(Q614)&gt;AP614),INDIRECT(ster!$D$14) &amp; ": " &amp;  SUBSTITUTE(IF( AV614,IFERROR(TEXT(INDIRECT(Q614),"rrrr-mm-dd")&amp;" (" &amp; INDIRECT(Q614) &amp;")",INDIRECT(Q614)),INDIRECT(Q614))," "," "),""),""),"")," "),"  "," ")),""),"")</f>
        <v/>
      </c>
      <c r="CT614" s="14" t="str">
        <f t="array" aca="1" ref="CT614" ca="1">IF(H614,IF(AND(N614&gt;0,AR614),TRIM(SUBSTITUTE(_xll.MCONCAT(IFERROR(IF(ISNUMBER(INDIRECT(Q614)),IF((INDIRECT(ster!$D$14)&lt;&gt;"")*(IFERROR(0*(MATCH(INDIRECT(Q614),INDIRECT(K614),0)&gt;0),1)),INDIRECT(ster!$D$14) &amp; ": " &amp;  SUBSTITUTE(IF( AV614,IFERROR(TEXT(INDIRECT(Q614),"rrrr-mm-dd")&amp;" (" &amp; INDIRECT(Q614) &amp;")",INDIRECT(Q614)),INDIRECT(Q614))," "," "),""),""),"")," "),"  "," ")),""),"")</f>
        <v/>
      </c>
      <c r="CU614" s="14" t="str">
        <f t="array" aca="1" ref="CU614" ca="1">IF(H614,IF(AND(V614&gt;0),TRIM(SUBSTITUTE(_xll.MCONCAT(IF((INDIRECT(ster!$D$14)&lt;&gt;"")*(IFERROR(0*(INDIRECT(Q614)&lt;&gt;""),1)),INDIRECT(ster!$D$14),"")," "),"  "," ")),""),"")</f>
        <v/>
      </c>
      <c r="CV614" s="14" t="str">
        <f t="array" aca="1" ref="CV614" ca="1">IF(H614,IF(AS614,
TRIM(SUBSTITUTE(_xll.MCONCAT(IF(
   (INDIRECT(ster!$D$14)&lt;&gt;"")*
   ((INDIRECT(Q614)="")+
      NOT(ISNUMBER(INDIRECT(Q614)))*
      NOT(ISERROR(MATCH(INDIRECT(Q614),INDIRECT(K614),0)))
    ),
      INDIRECT(ster!$D$14),
   "")," "),"  "," ")),
""),"")</f>
        <v/>
      </c>
      <c r="CW614" s="14" t="str">
        <f t="array" aca="1" ref="CW614" ca="1">IF(H614,IF(AND(AQ614),TRIM(SUBSTITUTE(_xll.MCONCAT(IFERROR(IF(ISNUMBER(INDIRECT(Q614)),IF((INDIRECT(ster!$D$14)&lt;&gt;"")*(INDIRECT(Q614)&lt;&gt;INT(INDIRECT(Q614))),INDIRECT(ster!$D$14) &amp; ": " &amp; INDIRECT(Q614),""),""),"")," "),"  "," ")),""),"")</f>
        <v/>
      </c>
      <c r="CX614" s="14" t="str">
        <f t="array" aca="1" ref="CX614" ca="1">IF(H614,IF(OR(AU614,AV614),TRIM(SUBSTITUTE(_xll.MCONCAT(IF((INDIRECT(ster!$D$14)&lt;&gt;"")*NOT(ISNUMBER(INDIRECT(Q614))),IF(ISERROR(MATCH(INDIRECT(Q614),INDIRECT(K614),0)),IFERROR(IF(INDIRECT(Q614)&lt;&gt;"",INDIRECT(ster!$D$14) &amp; ": " &amp; SUBSTITUTE(INDIRECT(Q614)," "," "),""),""),""),"")," "),"  "," ")),""),"")</f>
        <v/>
      </c>
      <c r="CY614" s="14" t="str">
        <f t="array" aca="1" ref="CY614" ca="1">IF(H614,IF(AE614,TRIM(SUBSTITUTE(_xll.MCONCAT(IF((INDIRECT(ster!$D$14)&lt;&gt;"")*IFERROR(NOT(INDIRECT(AF614)),FALSE),IF(ISERROR(MATCH(INDIRECT(Q614),INDIRECT(K614),0)),IFERROR(IF(INDIRECT(Q614)&lt;&gt;"",INDIRECT(ster!$D$14)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CZ614" s="14" t="str">
        <f t="array" aca="1" ref="CZ614" ca="1">IF(H614,IF(AH614,TRIM(SUBSTITUTE(_xll.MCONCAT(IF((INDIRECT(ster!$D$14)&lt;&gt;"")*IFERROR(NOT(INDIRECT(AI614)),FALSE),IF(ISERROR(MATCH(INDIRECT(Q614),INDIRECT(K614),0)),IFERROR(IF(INDIRECT(Q614)&lt;&gt;"",INDIRECT(ster!$D$14)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DC614" s="14" t="str">
        <f ca="1">SUBSTITUTE(SUBSTITUTE(SUBSTITUTE(SUBSTITUTE(_xll.MCONCAT(DG614:DS614,"■"),"■■","■"),"■■","■"),"■■","■"),"■■","■")</f>
        <v>■</v>
      </c>
      <c r="DD614" s="14" t="str">
        <f t="shared" ca="1" si="11492"/>
        <v/>
      </c>
      <c r="DE614" s="14" t="str">
        <f t="shared" ca="1" si="11493"/>
        <v/>
      </c>
      <c r="DF614" s="14" t="str">
        <f t="shared" ca="1" si="11494"/>
        <v/>
      </c>
      <c r="DG614" s="14" t="str">
        <f t="shared" ca="1" si="11495"/>
        <v/>
      </c>
      <c r="DH614" s="14" t="str">
        <f t="shared" ca="1" si="11496"/>
        <v/>
      </c>
      <c r="DI614" s="14" t="str">
        <f t="shared" ca="1" si="11497"/>
        <v/>
      </c>
      <c r="DJ614" s="14" t="str">
        <f t="shared" ca="1" si="11498"/>
        <v/>
      </c>
      <c r="DK614" s="14" t="str">
        <f t="shared" ca="1" si="11499"/>
        <v/>
      </c>
      <c r="DL614" s="14" t="str">
        <f t="shared" ca="1" si="11500"/>
        <v/>
      </c>
      <c r="DM614" s="14" t="str">
        <f t="shared" ca="1" si="11501"/>
        <v/>
      </c>
      <c r="DN614" s="14" t="str">
        <f t="array" aca="1" ref="DN614" ca="1">IF(CU614&lt;&gt;"","There are errors in the entered values in the following cases: " &amp;SUBSTITUTE(CU614," ",", "),"")</f>
        <v/>
      </c>
      <c r="DO614" s="14" t="str">
        <f t="shared" ca="1" si="11502"/>
        <v/>
      </c>
      <c r="DP614" s="14" t="str">
        <f t="shared" ca="1" si="11503"/>
        <v/>
      </c>
      <c r="DQ614" s="14" t="str">
        <f t="shared" ca="1" si="11504"/>
        <v/>
      </c>
      <c r="DR614" s="14" t="str">
        <f t="shared" ca="1" si="11505"/>
        <v/>
      </c>
      <c r="DS614" s="14" t="str">
        <f t="shared" ca="1" si="11506"/>
        <v/>
      </c>
      <c r="DZ614" s="14" t="b">
        <f t="shared" ca="1" si="11507"/>
        <v>0</v>
      </c>
      <c r="EA614" s="14" t="str">
        <f t="shared" ca="1" si="11508"/>
        <v/>
      </c>
      <c r="EB614" s="14" t="str">
        <f t="shared" ca="1" si="11509"/>
        <v/>
      </c>
      <c r="EC614" s="14" t="str">
        <f t="shared" ca="1" si="11510"/>
        <v/>
      </c>
      <c r="ED614" s="14" t="str">
        <f t="shared" ca="1" si="11511"/>
        <v/>
      </c>
      <c r="EE614" s="14" t="str">
        <f t="shared" ca="1" si="11512"/>
        <v/>
      </c>
      <c r="EF614" s="14" t="str">
        <f t="shared" ca="1" si="11513"/>
        <v/>
      </c>
      <c r="EG614" s="14" t="str">
        <f t="shared" ca="1" si="11514"/>
        <v/>
      </c>
      <c r="EM614" s="14" t="b">
        <f t="shared" ca="1" si="11515"/>
        <v>0</v>
      </c>
      <c r="EN614" s="14" t="str">
        <f t="shared" ca="1" si="11516"/>
        <v/>
      </c>
      <c r="EO614" s="14" t="str">
        <f t="shared" ca="1" si="11517"/>
        <v/>
      </c>
      <c r="EP614" s="14" t="str">
        <f t="shared" ca="1" si="11518"/>
        <v/>
      </c>
      <c r="EQ614" s="14" t="str">
        <f t="shared" ca="1" si="11519"/>
        <v/>
      </c>
    </row>
    <row r="615" spans="2:147" s="14" customFormat="1">
      <c r="B615" s="14" t="str">
        <f t="shared" ca="1" si="11445"/>
        <v/>
      </c>
      <c r="C615" s="14">
        <f t="shared" ca="1" si="11446"/>
        <v>563</v>
      </c>
      <c r="D615" s="14">
        <f t="shared" si="11447"/>
        <v>613</v>
      </c>
      <c r="E615" s="14" t="str">
        <f t="shared" ca="1" si="11448"/>
        <v/>
      </c>
      <c r="F615" s="14" t="str">
        <f t="shared" ca="1" si="11449"/>
        <v/>
      </c>
      <c r="G615" s="14" t="str">
        <f t="shared" ca="1" si="11450"/>
        <v/>
      </c>
      <c r="H615" s="14" t="b">
        <f t="shared" ca="1" si="11451"/>
        <v>0</v>
      </c>
      <c r="I615" s="14" t="str">
        <f ca="1">IF($H615,ADDRESS(3,(D615+1)*2-1,4,,"["&amp;wew!$G$7&amp;"]"&amp;_sheetname_labels)&amp;":"&amp;ADDRESS(2+ster!$B$20,(D615+1)*2-1,4),"")</f>
        <v/>
      </c>
      <c r="J615" s="14" t="str">
        <f t="array" aca="1" ref="J615" ca="1">IF(H615,MAX(0,MAX(IF(INDIRECT(I615)&lt;&gt;"",ROW(INDIRECT(I615)),""))-2),"")</f>
        <v/>
      </c>
      <c r="K615" s="14" t="str">
        <f ca="1">IF($H615,IF($J615&gt;0,ADDRESS(3,(D615+1)*2-1,4,,"["&amp;wew!$G$7&amp;"]"&amp;_sheetname_labels)&amp;":"&amp;ADDRESS(2+J615,(D615+1)*2-1,4),""),"")</f>
        <v/>
      </c>
      <c r="L615" s="14" t="str">
        <f ca="1">IF($H615,IF($J615&gt;0,ADDRESS(3,(D615+1)*2,4,,"["&amp;wew!$G$7&amp;"]"&amp;_sheetname_labels)&amp;":"&amp;ADDRESS(2+J615,(D615+1)*2,4),""),"")</f>
        <v/>
      </c>
      <c r="M615" s="14" t="str">
        <f t="shared" ca="1" si="11452"/>
        <v/>
      </c>
      <c r="N615" s="14" t="str">
        <f t="shared" ca="1" si="11453"/>
        <v/>
      </c>
      <c r="O615" s="14" t="str">
        <f t="shared" ca="1" si="11454"/>
        <v/>
      </c>
      <c r="P615" s="14" t="str">
        <f t="shared" ca="1" si="11455"/>
        <v/>
      </c>
      <c r="Q615" s="14" t="str">
        <f ca="1">IF($BP615,ADDRESS(3,D615+1,4,,"["&amp;wew!$G$7&amp;"]"&amp;_sheetname_dataframe)&amp;":"&amp;ADDRESS(2+ster!$C$14,D615+1,4),"")</f>
        <v/>
      </c>
      <c r="R615" s="14" t="str">
        <f ca="1">IF($BP615,IF(MID(_xll.FORMULATEXT(INDEX(INDIRECT(Q615),1)),1,1)="=", _xll.FORMULATEXT(INDEX(INDIRECT(Q615),1),2,TRUE),""),"")</f>
        <v/>
      </c>
      <c r="S615" s="14" t="str">
        <f t="array" aca="1" ref="S615" ca="1">IF(H615,SUM(IF((IFERROR(INDIRECT(Q615)&lt;&gt;"",FALSE))*(INDIRECT(ster!$D$14)&lt;&gt;""),1,0)),"")</f>
        <v/>
      </c>
      <c r="T615" s="14" t="str">
        <f t="array" aca="1" ref="T615" ca="1">IF(H615,IF(M615&gt;0,SUM(IFERROR(1*(MATCH(INDIRECT(Q615),INDIRECT(K615),0)&gt;0),0)*(INDIRECT(ster!$D$14)&lt;&gt;"")*NOT(ISNUMBER(INDIRECT(Q615)))),0),"")</f>
        <v/>
      </c>
      <c r="U615" s="14" t="str">
        <f t="array" aca="1" ref="U615" ca="1">IF(H615,SUM((IFERROR(INDIRECT(Q615)="",FALSE))*(INDIRECT(ster!$D$14)&lt;&gt;"")),"")</f>
        <v/>
      </c>
      <c r="V615" s="14" t="str">
        <f t="array" aca="1" ref="V615" ca="1">IF(H615,SUM((IFERROR(INDIRECT(Q615)="#ąś",TRUE))*(INDIRECT(ster!$D$14)&lt;&gt;"")),"")</f>
        <v/>
      </c>
      <c r="W615" s="14" t="str">
        <f t="array" aca="1" ref="W615" ca="1">IF(H615,SUM(ISNUMBER(INDIRECT(Q615))*(INDIRECT(ster!$D$14)&lt;&gt;"")),"")</f>
        <v/>
      </c>
      <c r="X615" s="14" t="str">
        <f t="array" aca="1" ref="X615" ca="1">IF(AND(H615,W615&gt;0),IF(wew!$B$3,MIN(IF((INDIRECT(ster!$D$14)&lt;&gt;"")*IFERROR(INDIRECT($Q615)&lt;&gt;"",FALSE),IFERROR(INDIRECT($Q615),"X"),"X")),"&lt;włącz podświetlanie wartości&gt;"),"—")</f>
        <v>—</v>
      </c>
      <c r="Y615" s="14" t="str">
        <f t="array" aca="1" ref="Y615" ca="1">IF(AND(H615,W615&gt;0),IF(wew!$B$3,MAX(IF((INDIRECT(ster!$D$14)&lt;&gt;"")*IFERROR(INDIRECT($Q615)&lt;&gt;"",FALSE),IFERROR(INDIRECT($Q615),"X"),"X")),"&lt;włącz podświetlanie wartości&gt;"),"—")</f>
        <v>—</v>
      </c>
      <c r="Z615" s="14" t="str">
        <f t="shared" ca="1" si="11456"/>
        <v/>
      </c>
      <c r="AA615" s="12" t="str">
        <f t="shared" ca="1" si="11457"/>
        <v/>
      </c>
      <c r="AB615" s="17" t="str">
        <f t="array" aca="1" ref="AB615" ca="1">IF(H615,IF(W615&gt;0,SUM((INDIRECT(ster!$D$14)&lt;&gt;"")*IFERROR((INDIRECT(Q615)&lt;&gt;"")*(INDIRECT(Q615)=INT(INDIRECT(Q615))),0)),0),"")</f>
        <v/>
      </c>
      <c r="AC615" s="17" t="str">
        <f t="array" aca="1" ref="AC615" ca="1">IF(H615,W615-AB615,"")</f>
        <v/>
      </c>
      <c r="AD615" s="17" t="str">
        <f t="shared" ca="1" si="11458"/>
        <v/>
      </c>
      <c r="AE615" s="17" t="b">
        <f t="shared" ca="1" si="11459"/>
        <v>0</v>
      </c>
      <c r="AF615" s="17" t="str">
        <f ca="1">IF(AE615,IF($H615,ADDRESS(3,D615+2,4,,"["&amp;wew!$G$7&amp;"]"&amp;_sheetname_dataframe)&amp;":"&amp;ADDRESS(2+ster!$C$14,D615+2,4),""),"")</f>
        <v/>
      </c>
      <c r="AG615" s="17" t="str">
        <f t="shared" ca="1" si="11460"/>
        <v/>
      </c>
      <c r="AH615" s="17" t="b">
        <f t="shared" ca="1" si="11461"/>
        <v>0</v>
      </c>
      <c r="AI615" s="17" t="str">
        <f ca="1">IF(AH615,IF($H615,ADDRESS(3,D615+3,4,,"["&amp;wew!$G$7&amp;"]"&amp;_sheetname_dataframe)&amp;":"&amp;ADDRESS(2+ster!$C$14,D615+3,4),""),"")</f>
        <v/>
      </c>
      <c r="AJ615" s="17" t="str">
        <f t="shared" ca="1" si="11462"/>
        <v/>
      </c>
      <c r="AK615" s="17" t="str">
        <f t="shared" ca="1" si="11463"/>
        <v/>
      </c>
      <c r="AL615" s="17" t="str">
        <f t="shared" ca="1" si="11464"/>
        <v/>
      </c>
      <c r="AM615" s="17" t="str">
        <f t="shared" ca="1" si="11465"/>
        <v/>
      </c>
      <c r="AN615" s="17">
        <f t="shared" ca="1" si="11466"/>
        <v>2</v>
      </c>
      <c r="AO615" s="24" t="str">
        <f t="shared" ca="1" si="11467"/>
        <v/>
      </c>
      <c r="AP615" s="24" t="str">
        <f t="shared" ca="1" si="11468"/>
        <v/>
      </c>
      <c r="AQ615" s="17" t="str">
        <f t="shared" ca="1" si="11469"/>
        <v/>
      </c>
      <c r="AR615" s="17" t="str">
        <f t="shared" ca="1" si="11470"/>
        <v/>
      </c>
      <c r="AS615" s="17" t="str">
        <f t="shared" ca="1" si="11471"/>
        <v/>
      </c>
      <c r="AT615" s="17" t="str">
        <f t="shared" ca="1" si="11472"/>
        <v/>
      </c>
      <c r="AU615" s="17" t="str">
        <f t="shared" ca="1" si="11473"/>
        <v/>
      </c>
      <c r="AV615" s="17" t="str">
        <f t="shared" ca="1" si="11474"/>
        <v/>
      </c>
      <c r="AW615" s="17" t="str">
        <f t="shared" ca="1" si="11475"/>
        <v/>
      </c>
      <c r="AX615" s="14" t="str">
        <f t="array" aca="1" ref="AX615" ca="1">IF(H615,N615&gt;0,"")</f>
        <v/>
      </c>
      <c r="AY615" s="17" t="str">
        <f t="shared" ca="1" si="11476"/>
        <v/>
      </c>
      <c r="AZ615" s="17" t="str">
        <f t="array" aca="1" ref="AZ615" ca="1">IF(AY615&lt;&gt;"",SUM(1*ISERROR(MATCH(INDIRECT(AY615),INDIRECT(K615),0)))=0,"")</f>
        <v/>
      </c>
      <c r="BA615" s="17" t="b">
        <f t="shared" ca="1" si="11477"/>
        <v>0</v>
      </c>
      <c r="BB615" s="17" t="b">
        <v>0</v>
      </c>
      <c r="BC615" s="17" t="str">
        <f t="shared" ca="1" si="11478"/>
        <v/>
      </c>
      <c r="BD615" s="17" t="str">
        <f t="shared" ca="1" si="11479"/>
        <v/>
      </c>
      <c r="BE615" s="17" t="str">
        <f t="shared" ca="1" si="11480"/>
        <v/>
      </c>
      <c r="BF615" s="17" t="str">
        <f t="shared" ca="1" si="11481"/>
        <v/>
      </c>
      <c r="BG615" s="17" t="str">
        <f t="shared" ca="1" si="11482"/>
        <v/>
      </c>
      <c r="BH615" s="17" t="str">
        <f t="shared" ca="1" si="11483"/>
        <v/>
      </c>
      <c r="BI615" s="17" t="str">
        <f t="shared" ca="1" si="11484"/>
        <v/>
      </c>
      <c r="BJ615" s="17" t="b">
        <f t="shared" ca="1" si="11485"/>
        <v>0</v>
      </c>
      <c r="BK615" s="17" t="str">
        <f t="shared" ca="1" si="11486"/>
        <v/>
      </c>
      <c r="BL615" s="17" t="str">
        <f t="shared" ca="1" si="11487"/>
        <v/>
      </c>
      <c r="BM615" s="17" t="str">
        <f t="shared" ca="1" si="11488"/>
        <v/>
      </c>
      <c r="BN615" s="17" t="str">
        <f t="shared" ca="1" si="11489"/>
        <v/>
      </c>
      <c r="BO615" s="17" t="str">
        <f t="shared" ca="1" si="11490"/>
        <v/>
      </c>
      <c r="BP615" s="14" t="b">
        <f t="shared" ca="1" si="11491"/>
        <v>0</v>
      </c>
      <c r="BQ615" s="35"/>
      <c r="BX615" s="16"/>
      <c r="BY615" s="16"/>
      <c r="BZ615" s="16"/>
      <c r="CA615" s="16"/>
      <c r="CB615" s="16"/>
      <c r="CC615" s="16"/>
      <c r="CD615" s="16"/>
      <c r="CE615" s="16"/>
      <c r="CF615" s="16"/>
      <c r="CN615" s="14">
        <f ca="1">IF(H615,IFERROR(IsVariableNameLegal(O615),0),0)</f>
        <v>0</v>
      </c>
      <c r="CO615" s="14" t="str">
        <f t="array" aca="1" ref="CO615" ca="1">IF(H615,IF(COUNTIF(INDIRECT(wew!$C$13),O615)&gt;1,TRIM(SUBSTITUTE(_xll.MCONCAT(IF((INDIRECT(wew!$C$13)=O615)*(COLUMN(INDIRECT(wew!$C$13))&lt;&gt;D615+1),-1+COLUMN(INDIRECT(wew!$C$13)),"")," "),"  "," ")),""),"")</f>
        <v/>
      </c>
      <c r="CP615" s="14" t="str">
        <f t="array" aca="1" ref="CP615" ca="1">IF(P615&lt;&gt;"",IF(LEN(P615)&gt;150,1,""),"")</f>
        <v/>
      </c>
      <c r="CQ615" s="14" t="str">
        <f t="array" aca="1" ref="CQ615" ca="1">IF(AND(H615,NOT(ster!$J$3)),IF(COUNTIF(INDIRECT(wew!$C$15),P615)&gt;1,TRIM(SUBSTITUTE(_xll.MCONCAT(IF((INDIRECT(wew!$C$15)=P615)*(COLUMN(INDIRECT(wew!$C$15))&lt;&gt;D615+1),-1+COLUMN(INDIRECT(wew!$C$15)),"")," "),"  "," ")),""),"")</f>
        <v/>
      </c>
      <c r="CR615" s="14" t="str">
        <f t="array" aca="1" ref="CR615" ca="1">IF(H615,IF(AND(W615&gt;0,AO615&lt;&gt;""),TRIM(SUBSTITUTE(_xll.MCONCAT(IFERROR(IF(ISNUMBER(INDIRECT(Q615)),IF((INDIRECT(ster!$D$14)&lt;&gt;"")*(INDIRECT(Q615)&lt;AO615),INDIRECT(ster!$D$14) &amp; ": " &amp;  SUBSTITUTE(IF( AV615,IFERROR(TEXT(INDIRECT(Q615),"rrrr-mm-dd") &amp;" (" &amp; INDIRECT(Q615) &amp;")",INDIRECT(Q615)),INDIRECT(Q615))," "," "),""),""),"")," "),"  "," ")),""),"")</f>
        <v/>
      </c>
      <c r="CS615" s="14" t="str">
        <f t="array" aca="1" ref="CS615" ca="1">IF(H615,IF(AND(W615&gt;0,AP615&lt;&gt;""),TRIM(SUBSTITUTE(_xll.MCONCAT(IFERROR(IF(ISNUMBER(INDIRECT(Q615)),IF((INDIRECT(ster!$D$14)&lt;&gt;"")*(INDIRECT(Q615)&gt;AP615),INDIRECT(ster!$D$14) &amp; ": " &amp;  SUBSTITUTE(IF( AV615,IFERROR(TEXT(INDIRECT(Q615),"rrrr-mm-dd")&amp;" (" &amp; INDIRECT(Q615) &amp;")",INDIRECT(Q615)),INDIRECT(Q615))," "," "),""),""),"")," "),"  "," ")),""),"")</f>
        <v/>
      </c>
      <c r="CT615" s="14" t="str">
        <f t="array" aca="1" ref="CT615" ca="1">IF(H615,IF(AND(N615&gt;0,AR615),TRIM(SUBSTITUTE(_xll.MCONCAT(IFERROR(IF(ISNUMBER(INDIRECT(Q615)),IF((INDIRECT(ster!$D$14)&lt;&gt;"")*(IFERROR(0*(MATCH(INDIRECT(Q615),INDIRECT(K615),0)&gt;0),1)),INDIRECT(ster!$D$14) &amp; ": " &amp;  SUBSTITUTE(IF( AV615,IFERROR(TEXT(INDIRECT(Q615),"rrrr-mm-dd")&amp;" (" &amp; INDIRECT(Q615) &amp;")",INDIRECT(Q615)),INDIRECT(Q615))," "," "),""),""),"")," "),"  "," ")),""),"")</f>
        <v/>
      </c>
      <c r="CU615" s="14" t="str">
        <f t="array" aca="1" ref="CU615" ca="1">IF(H615,IF(AND(V615&gt;0),TRIM(SUBSTITUTE(_xll.MCONCAT(IF((INDIRECT(ster!$D$14)&lt;&gt;"")*(IFERROR(0*(INDIRECT(Q615)&lt;&gt;""),1)),INDIRECT(ster!$D$14),"")," "),"  "," ")),""),"")</f>
        <v/>
      </c>
      <c r="CV615" s="14" t="str">
        <f t="array" aca="1" ref="CV615" ca="1">IF(H615,IF(AS615,
TRIM(SUBSTITUTE(_xll.MCONCAT(IF(
   (INDIRECT(ster!$D$14)&lt;&gt;"")*
   ((INDIRECT(Q615)="")+
      NOT(ISNUMBER(INDIRECT(Q615)))*
      NOT(ISERROR(MATCH(INDIRECT(Q615),INDIRECT(K615),0)))
    ),
      INDIRECT(ster!$D$14),
   "")," "),"  "," ")),
""),"")</f>
        <v/>
      </c>
      <c r="CW615" s="14" t="str">
        <f t="array" aca="1" ref="CW615" ca="1">IF(H615,IF(AND(AQ615),TRIM(SUBSTITUTE(_xll.MCONCAT(IFERROR(IF(ISNUMBER(INDIRECT(Q615)),IF((INDIRECT(ster!$D$14)&lt;&gt;"")*(INDIRECT(Q615)&lt;&gt;INT(INDIRECT(Q615))),INDIRECT(ster!$D$14) &amp; ": " &amp; INDIRECT(Q615),""),""),"")," "),"  "," ")),""),"")</f>
        <v/>
      </c>
      <c r="CX615" s="14" t="str">
        <f t="array" aca="1" ref="CX615" ca="1">IF(H615,IF(OR(AU615,AV615),TRIM(SUBSTITUTE(_xll.MCONCAT(IF((INDIRECT(ster!$D$14)&lt;&gt;"")*NOT(ISNUMBER(INDIRECT(Q615))),IF(ISERROR(MATCH(INDIRECT(Q615),INDIRECT(K615),0)),IFERROR(IF(INDIRECT(Q615)&lt;&gt;"",INDIRECT(ster!$D$14) &amp; ": " &amp; SUBSTITUTE(INDIRECT(Q615)," "," "),""),""),""),"")," "),"  "," ")),""),"")</f>
        <v/>
      </c>
      <c r="CY615" s="14" t="str">
        <f t="array" aca="1" ref="CY615" ca="1">IF(H615,IF(AE615,TRIM(SUBSTITUTE(_xll.MCONCAT(IF((INDIRECT(ster!$D$14)&lt;&gt;"")*IFERROR(NOT(INDIRECT(AF615)),FALSE),IF(ISERROR(MATCH(INDIRECT(Q615),INDIRECT(K615),0)),IFERROR(IF(INDIRECT(Q615)&lt;&gt;"",INDIRECT(ster!$D$14)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CZ615" s="14" t="str">
        <f t="array" aca="1" ref="CZ615" ca="1">IF(H615,IF(AH615,TRIM(SUBSTITUTE(_xll.MCONCAT(IF((INDIRECT(ster!$D$14)&lt;&gt;"")*IFERROR(NOT(INDIRECT(AI615)),FALSE),IF(ISERROR(MATCH(INDIRECT(Q615),INDIRECT(K615),0)),IFERROR(IF(INDIRECT(Q615)&lt;&gt;"",INDIRECT(ster!$D$14)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DC615" s="14" t="str">
        <f ca="1">SUBSTITUTE(SUBSTITUTE(SUBSTITUTE(SUBSTITUTE(_xll.MCONCAT(DG615:DS615,"■"),"■■","■"),"■■","■"),"■■","■"),"■■","■")</f>
        <v>■</v>
      </c>
      <c r="DD615" s="14" t="str">
        <f t="shared" ca="1" si="11492"/>
        <v/>
      </c>
      <c r="DE615" s="14" t="str">
        <f t="shared" ca="1" si="11493"/>
        <v/>
      </c>
      <c r="DF615" s="14" t="str">
        <f t="shared" ca="1" si="11494"/>
        <v/>
      </c>
      <c r="DG615" s="14" t="str">
        <f t="shared" ca="1" si="11495"/>
        <v/>
      </c>
      <c r="DH615" s="14" t="str">
        <f t="shared" ca="1" si="11496"/>
        <v/>
      </c>
      <c r="DI615" s="14" t="str">
        <f t="shared" ca="1" si="11497"/>
        <v/>
      </c>
      <c r="DJ615" s="14" t="str">
        <f t="shared" ca="1" si="11498"/>
        <v/>
      </c>
      <c r="DK615" s="14" t="str">
        <f t="shared" ca="1" si="11499"/>
        <v/>
      </c>
      <c r="DL615" s="14" t="str">
        <f t="shared" ca="1" si="11500"/>
        <v/>
      </c>
      <c r="DM615" s="14" t="str">
        <f t="shared" ca="1" si="11501"/>
        <v/>
      </c>
      <c r="DN615" s="14" t="str">
        <f t="array" aca="1" ref="DN615" ca="1">IF(CU615&lt;&gt;"","There are errors in the entered values in the following cases: " &amp;SUBSTITUTE(CU615," ",", "),"")</f>
        <v/>
      </c>
      <c r="DO615" s="14" t="str">
        <f t="shared" ca="1" si="11502"/>
        <v/>
      </c>
      <c r="DP615" s="14" t="str">
        <f t="shared" ca="1" si="11503"/>
        <v/>
      </c>
      <c r="DQ615" s="14" t="str">
        <f t="shared" ca="1" si="11504"/>
        <v/>
      </c>
      <c r="DR615" s="14" t="str">
        <f t="shared" ca="1" si="11505"/>
        <v/>
      </c>
      <c r="DS615" s="14" t="str">
        <f t="shared" ca="1" si="11506"/>
        <v/>
      </c>
      <c r="DZ615" s="14" t="b">
        <f t="shared" ca="1" si="11507"/>
        <v>0</v>
      </c>
      <c r="EA615" s="14" t="str">
        <f t="shared" ca="1" si="11508"/>
        <v/>
      </c>
      <c r="EB615" s="14" t="str">
        <f t="shared" ca="1" si="11509"/>
        <v/>
      </c>
      <c r="EC615" s="14" t="str">
        <f t="shared" ca="1" si="11510"/>
        <v/>
      </c>
      <c r="ED615" s="14" t="str">
        <f t="shared" ca="1" si="11511"/>
        <v/>
      </c>
      <c r="EE615" s="14" t="str">
        <f t="shared" ca="1" si="11512"/>
        <v/>
      </c>
      <c r="EF615" s="14" t="str">
        <f t="shared" ca="1" si="11513"/>
        <v/>
      </c>
      <c r="EG615" s="14" t="str">
        <f t="shared" ca="1" si="11514"/>
        <v/>
      </c>
      <c r="EM615" s="14" t="b">
        <f t="shared" ca="1" si="11515"/>
        <v>0</v>
      </c>
      <c r="EN615" s="14" t="str">
        <f t="shared" ca="1" si="11516"/>
        <v/>
      </c>
      <c r="EO615" s="14" t="str">
        <f t="shared" ca="1" si="11517"/>
        <v/>
      </c>
      <c r="EP615" s="14" t="str">
        <f t="shared" ca="1" si="11518"/>
        <v/>
      </c>
      <c r="EQ615" s="14" t="str">
        <f t="shared" ca="1" si="11519"/>
        <v/>
      </c>
    </row>
    <row r="616" spans="2:147" s="14" customFormat="1">
      <c r="B616" s="14" t="str">
        <f t="shared" ca="1" si="11445"/>
        <v/>
      </c>
      <c r="C616" s="14">
        <f t="shared" ca="1" si="11446"/>
        <v>563</v>
      </c>
      <c r="D616" s="14">
        <f t="shared" si="11447"/>
        <v>614</v>
      </c>
      <c r="E616" s="14" t="str">
        <f t="shared" ca="1" si="11448"/>
        <v/>
      </c>
      <c r="F616" s="14" t="str">
        <f t="shared" ca="1" si="11449"/>
        <v/>
      </c>
      <c r="G616" s="14" t="str">
        <f t="shared" ca="1" si="11450"/>
        <v/>
      </c>
      <c r="H616" s="14" t="b">
        <f t="shared" ca="1" si="11451"/>
        <v>0</v>
      </c>
      <c r="I616" s="14" t="str">
        <f ca="1">IF($H616,ADDRESS(3,(D616+1)*2-1,4,,"["&amp;wew!$G$7&amp;"]"&amp;_sheetname_labels)&amp;":"&amp;ADDRESS(2+ster!$B$20,(D616+1)*2-1,4),"")</f>
        <v/>
      </c>
      <c r="J616" s="14" t="str">
        <f t="array" aca="1" ref="J616" ca="1">IF(H616,MAX(0,MAX(IF(INDIRECT(I616)&lt;&gt;"",ROW(INDIRECT(I616)),""))-2),"")</f>
        <v/>
      </c>
      <c r="K616" s="14" t="str">
        <f ca="1">IF($H616,IF($J616&gt;0,ADDRESS(3,(D616+1)*2-1,4,,"["&amp;wew!$G$7&amp;"]"&amp;_sheetname_labels)&amp;":"&amp;ADDRESS(2+J616,(D616+1)*2-1,4),""),"")</f>
        <v/>
      </c>
      <c r="L616" s="14" t="str">
        <f ca="1">IF($H616,IF($J616&gt;0,ADDRESS(3,(D616+1)*2,4,,"["&amp;wew!$G$7&amp;"]"&amp;_sheetname_labels)&amp;":"&amp;ADDRESS(2+J616,(D616+1)*2,4),""),"")</f>
        <v/>
      </c>
      <c r="M616" s="14" t="str">
        <f t="shared" ca="1" si="11452"/>
        <v/>
      </c>
      <c r="N616" s="14" t="str">
        <f t="shared" ca="1" si="11453"/>
        <v/>
      </c>
      <c r="O616" s="14" t="str">
        <f t="shared" ca="1" si="11454"/>
        <v/>
      </c>
      <c r="P616" s="14" t="str">
        <f t="shared" ca="1" si="11455"/>
        <v/>
      </c>
      <c r="Q616" s="14" t="str">
        <f ca="1">IF($BP616,ADDRESS(3,D616+1,4,,"["&amp;wew!$G$7&amp;"]"&amp;_sheetname_dataframe)&amp;":"&amp;ADDRESS(2+ster!$C$14,D616+1,4),"")</f>
        <v/>
      </c>
      <c r="R616" s="14" t="str">
        <f ca="1">IF($BP616,IF(MID(_xll.FORMULATEXT(INDEX(INDIRECT(Q616),1)),1,1)="=", _xll.FORMULATEXT(INDEX(INDIRECT(Q616),1),2,TRUE),""),"")</f>
        <v/>
      </c>
      <c r="S616" s="14" t="str">
        <f t="array" aca="1" ref="S616" ca="1">IF(H616,SUM(IF((IFERROR(INDIRECT(Q616)&lt;&gt;"",FALSE))*(INDIRECT(ster!$D$14)&lt;&gt;""),1,0)),"")</f>
        <v/>
      </c>
      <c r="T616" s="14" t="str">
        <f t="array" aca="1" ref="T616" ca="1">IF(H616,IF(M616&gt;0,SUM(IFERROR(1*(MATCH(INDIRECT(Q616),INDIRECT(K616),0)&gt;0),0)*(INDIRECT(ster!$D$14)&lt;&gt;"")*NOT(ISNUMBER(INDIRECT(Q616)))),0),"")</f>
        <v/>
      </c>
      <c r="U616" s="14" t="str">
        <f t="array" aca="1" ref="U616" ca="1">IF(H616,SUM((IFERROR(INDIRECT(Q616)="",FALSE))*(INDIRECT(ster!$D$14)&lt;&gt;"")),"")</f>
        <v/>
      </c>
      <c r="V616" s="14" t="str">
        <f t="array" aca="1" ref="V616" ca="1">IF(H616,SUM((IFERROR(INDIRECT(Q616)="#ąś",TRUE))*(INDIRECT(ster!$D$14)&lt;&gt;"")),"")</f>
        <v/>
      </c>
      <c r="W616" s="14" t="str">
        <f t="array" aca="1" ref="W616" ca="1">IF(H616,SUM(ISNUMBER(INDIRECT(Q616))*(INDIRECT(ster!$D$14)&lt;&gt;"")),"")</f>
        <v/>
      </c>
      <c r="X616" s="14" t="str">
        <f t="array" aca="1" ref="X616" ca="1">IF(AND(H616,W616&gt;0),IF(wew!$B$3,MIN(IF((INDIRECT(ster!$D$14)&lt;&gt;"")*IFERROR(INDIRECT($Q616)&lt;&gt;"",FALSE),IFERROR(INDIRECT($Q616),"X"),"X")),"&lt;włącz podświetlanie wartości&gt;"),"—")</f>
        <v>—</v>
      </c>
      <c r="Y616" s="14" t="str">
        <f t="array" aca="1" ref="Y616" ca="1">IF(AND(H616,W616&gt;0),IF(wew!$B$3,MAX(IF((INDIRECT(ster!$D$14)&lt;&gt;"")*IFERROR(INDIRECT($Q616)&lt;&gt;"",FALSE),IFERROR(INDIRECT($Q616),"X"),"X")),"&lt;włącz podświetlanie wartości&gt;"),"—")</f>
        <v>—</v>
      </c>
      <c r="Z616" s="14" t="str">
        <f t="shared" ca="1" si="11456"/>
        <v/>
      </c>
      <c r="AA616" s="12" t="str">
        <f t="shared" ca="1" si="11457"/>
        <v/>
      </c>
      <c r="AB616" s="17" t="str">
        <f t="array" aca="1" ref="AB616" ca="1">IF(H616,IF(W616&gt;0,SUM((INDIRECT(ster!$D$14)&lt;&gt;"")*IFERROR((INDIRECT(Q616)&lt;&gt;"")*(INDIRECT(Q616)=INT(INDIRECT(Q616))),0)),0),"")</f>
        <v/>
      </c>
      <c r="AC616" s="17" t="str">
        <f t="array" aca="1" ref="AC616" ca="1">IF(H616,W616-AB616,"")</f>
        <v/>
      </c>
      <c r="AD616" s="17" t="str">
        <f t="shared" ca="1" si="11458"/>
        <v/>
      </c>
      <c r="AE616" s="17" t="b">
        <f t="shared" ca="1" si="11459"/>
        <v>0</v>
      </c>
      <c r="AF616" s="17" t="str">
        <f ca="1">IF(AE616,IF($H616,ADDRESS(3,D616+2,4,,"["&amp;wew!$G$7&amp;"]"&amp;_sheetname_dataframe)&amp;":"&amp;ADDRESS(2+ster!$C$14,D616+2,4),""),"")</f>
        <v/>
      </c>
      <c r="AG616" s="17" t="str">
        <f t="shared" ca="1" si="11460"/>
        <v/>
      </c>
      <c r="AH616" s="17" t="b">
        <f t="shared" ca="1" si="11461"/>
        <v>0</v>
      </c>
      <c r="AI616" s="17" t="str">
        <f ca="1">IF(AH616,IF($H616,ADDRESS(3,D616+3,4,,"["&amp;wew!$G$7&amp;"]"&amp;_sheetname_dataframe)&amp;":"&amp;ADDRESS(2+ster!$C$14,D616+3,4),""),"")</f>
        <v/>
      </c>
      <c r="AJ616" s="17" t="str">
        <f t="shared" ca="1" si="11462"/>
        <v/>
      </c>
      <c r="AK616" s="17" t="str">
        <f t="shared" ca="1" si="11463"/>
        <v/>
      </c>
      <c r="AL616" s="17" t="str">
        <f t="shared" ca="1" si="11464"/>
        <v/>
      </c>
      <c r="AM616" s="17" t="str">
        <f t="shared" ca="1" si="11465"/>
        <v/>
      </c>
      <c r="AN616" s="17">
        <f t="shared" ca="1" si="11466"/>
        <v>2</v>
      </c>
      <c r="AO616" s="24" t="str">
        <f t="shared" ca="1" si="11467"/>
        <v/>
      </c>
      <c r="AP616" s="24" t="str">
        <f t="shared" ca="1" si="11468"/>
        <v/>
      </c>
      <c r="AQ616" s="17" t="str">
        <f t="shared" ca="1" si="11469"/>
        <v/>
      </c>
      <c r="AR616" s="17" t="str">
        <f t="shared" ca="1" si="11470"/>
        <v/>
      </c>
      <c r="AS616" s="17" t="str">
        <f t="shared" ca="1" si="11471"/>
        <v/>
      </c>
      <c r="AT616" s="17" t="str">
        <f t="shared" ca="1" si="11472"/>
        <v/>
      </c>
      <c r="AU616" s="17" t="str">
        <f t="shared" ca="1" si="11473"/>
        <v/>
      </c>
      <c r="AV616" s="17" t="str">
        <f t="shared" ca="1" si="11474"/>
        <v/>
      </c>
      <c r="AW616" s="17" t="str">
        <f t="shared" ca="1" si="11475"/>
        <v/>
      </c>
      <c r="AX616" s="14" t="str">
        <f t="array" aca="1" ref="AX616" ca="1">IF(H616,N616&gt;0,"")</f>
        <v/>
      </c>
      <c r="AY616" s="17" t="str">
        <f t="shared" ca="1" si="11476"/>
        <v/>
      </c>
      <c r="AZ616" s="17" t="str">
        <f t="array" aca="1" ref="AZ616" ca="1">IF(AY616&lt;&gt;"",SUM(1*ISERROR(MATCH(INDIRECT(AY616),INDIRECT(K616),0)))=0,"")</f>
        <v/>
      </c>
      <c r="BA616" s="17" t="b">
        <f t="shared" ca="1" si="11477"/>
        <v>0</v>
      </c>
      <c r="BB616" s="17" t="b">
        <v>0</v>
      </c>
      <c r="BC616" s="17" t="str">
        <f t="shared" ca="1" si="11478"/>
        <v/>
      </c>
      <c r="BD616" s="17" t="str">
        <f t="shared" ca="1" si="11479"/>
        <v/>
      </c>
      <c r="BE616" s="17" t="str">
        <f t="shared" ca="1" si="11480"/>
        <v/>
      </c>
      <c r="BF616" s="17" t="str">
        <f t="shared" ca="1" si="11481"/>
        <v/>
      </c>
      <c r="BG616" s="17" t="str">
        <f t="shared" ca="1" si="11482"/>
        <v/>
      </c>
      <c r="BH616" s="17" t="str">
        <f t="shared" ca="1" si="11483"/>
        <v/>
      </c>
      <c r="BI616" s="17" t="str">
        <f t="shared" ca="1" si="11484"/>
        <v/>
      </c>
      <c r="BJ616" s="17" t="b">
        <f t="shared" ca="1" si="11485"/>
        <v>0</v>
      </c>
      <c r="BK616" s="17" t="str">
        <f t="shared" ca="1" si="11486"/>
        <v/>
      </c>
      <c r="BL616" s="17" t="str">
        <f t="shared" ca="1" si="11487"/>
        <v/>
      </c>
      <c r="BM616" s="17" t="str">
        <f t="shared" ca="1" si="11488"/>
        <v/>
      </c>
      <c r="BN616" s="17" t="str">
        <f t="shared" ca="1" si="11489"/>
        <v/>
      </c>
      <c r="BO616" s="17" t="str">
        <f t="shared" ca="1" si="11490"/>
        <v/>
      </c>
      <c r="BP616" s="14" t="b">
        <f t="shared" ca="1" si="11491"/>
        <v>0</v>
      </c>
      <c r="BQ616" s="35"/>
      <c r="BX616" s="16"/>
      <c r="BY616" s="16"/>
      <c r="BZ616" s="16"/>
      <c r="CA616" s="16"/>
      <c r="CB616" s="16"/>
      <c r="CC616" s="16"/>
      <c r="CD616" s="16"/>
      <c r="CE616" s="16"/>
      <c r="CF616" s="16"/>
      <c r="CN616" s="14">
        <f ca="1">IF(H616,IFERROR(IsVariableNameLegal(O616),0),0)</f>
        <v>0</v>
      </c>
      <c r="CO616" s="14" t="str">
        <f t="array" aca="1" ref="CO616" ca="1">IF(H616,IF(COUNTIF(INDIRECT(wew!$C$13),O616)&gt;1,TRIM(SUBSTITUTE(_xll.MCONCAT(IF((INDIRECT(wew!$C$13)=O616)*(COLUMN(INDIRECT(wew!$C$13))&lt;&gt;D616+1),-1+COLUMN(INDIRECT(wew!$C$13)),"")," "),"  "," ")),""),"")</f>
        <v/>
      </c>
      <c r="CP616" s="14" t="str">
        <f t="array" aca="1" ref="CP616" ca="1">IF(P616&lt;&gt;"",IF(LEN(P616)&gt;150,1,""),"")</f>
        <v/>
      </c>
      <c r="CQ616" s="14" t="str">
        <f t="array" aca="1" ref="CQ616" ca="1">IF(AND(H616,NOT(ster!$J$3)),IF(COUNTIF(INDIRECT(wew!$C$15),P616)&gt;1,TRIM(SUBSTITUTE(_xll.MCONCAT(IF((INDIRECT(wew!$C$15)=P616)*(COLUMN(INDIRECT(wew!$C$15))&lt;&gt;D616+1),-1+COLUMN(INDIRECT(wew!$C$15)),"")," "),"  "," ")),""),"")</f>
        <v/>
      </c>
      <c r="CR616" s="14" t="str">
        <f t="array" aca="1" ref="CR616" ca="1">IF(H616,IF(AND(W616&gt;0,AO616&lt;&gt;""),TRIM(SUBSTITUTE(_xll.MCONCAT(IFERROR(IF(ISNUMBER(INDIRECT(Q616)),IF((INDIRECT(ster!$D$14)&lt;&gt;"")*(INDIRECT(Q616)&lt;AO616),INDIRECT(ster!$D$14) &amp; ": " &amp;  SUBSTITUTE(IF( AV616,IFERROR(TEXT(INDIRECT(Q616),"rrrr-mm-dd") &amp;" (" &amp; INDIRECT(Q616) &amp;")",INDIRECT(Q616)),INDIRECT(Q616))," "," "),""),""),"")," "),"  "," ")),""),"")</f>
        <v/>
      </c>
      <c r="CS616" s="14" t="str">
        <f t="array" aca="1" ref="CS616" ca="1">IF(H616,IF(AND(W616&gt;0,AP616&lt;&gt;""),TRIM(SUBSTITUTE(_xll.MCONCAT(IFERROR(IF(ISNUMBER(INDIRECT(Q616)),IF((INDIRECT(ster!$D$14)&lt;&gt;"")*(INDIRECT(Q616)&gt;AP616),INDIRECT(ster!$D$14) &amp; ": " &amp;  SUBSTITUTE(IF( AV616,IFERROR(TEXT(INDIRECT(Q616),"rrrr-mm-dd")&amp;" (" &amp; INDIRECT(Q616) &amp;")",INDIRECT(Q616)),INDIRECT(Q616))," "," "),""),""),"")," "),"  "," ")),""),"")</f>
        <v/>
      </c>
      <c r="CT616" s="14" t="str">
        <f t="array" aca="1" ref="CT616" ca="1">IF(H616,IF(AND(N616&gt;0,AR616),TRIM(SUBSTITUTE(_xll.MCONCAT(IFERROR(IF(ISNUMBER(INDIRECT(Q616)),IF((INDIRECT(ster!$D$14)&lt;&gt;"")*(IFERROR(0*(MATCH(INDIRECT(Q616),INDIRECT(K616),0)&gt;0),1)),INDIRECT(ster!$D$14) &amp; ": " &amp;  SUBSTITUTE(IF( AV616,IFERROR(TEXT(INDIRECT(Q616),"rrrr-mm-dd")&amp;" (" &amp; INDIRECT(Q616) &amp;")",INDIRECT(Q616)),INDIRECT(Q616))," "," "),""),""),"")," "),"  "," ")),""),"")</f>
        <v/>
      </c>
      <c r="CU616" s="14" t="str">
        <f t="array" aca="1" ref="CU616" ca="1">IF(H616,IF(AND(V616&gt;0),TRIM(SUBSTITUTE(_xll.MCONCAT(IF((INDIRECT(ster!$D$14)&lt;&gt;"")*(IFERROR(0*(INDIRECT(Q616)&lt;&gt;""),1)),INDIRECT(ster!$D$14),"")," "),"  "," ")),""),"")</f>
        <v/>
      </c>
      <c r="CV616" s="14" t="str">
        <f t="array" aca="1" ref="CV616" ca="1">IF(H616,IF(AS616,
TRIM(SUBSTITUTE(_xll.MCONCAT(IF(
   (INDIRECT(ster!$D$14)&lt;&gt;"")*
   ((INDIRECT(Q616)="")+
      NOT(ISNUMBER(INDIRECT(Q616)))*
      NOT(ISERROR(MATCH(INDIRECT(Q616),INDIRECT(K616),0)))
    ),
      INDIRECT(ster!$D$14),
   "")," "),"  "," ")),
""),"")</f>
        <v/>
      </c>
      <c r="CW616" s="14" t="str">
        <f t="array" aca="1" ref="CW616" ca="1">IF(H616,IF(AND(AQ616),TRIM(SUBSTITUTE(_xll.MCONCAT(IFERROR(IF(ISNUMBER(INDIRECT(Q616)),IF((INDIRECT(ster!$D$14)&lt;&gt;"")*(INDIRECT(Q616)&lt;&gt;INT(INDIRECT(Q616))),INDIRECT(ster!$D$14) &amp; ": " &amp; INDIRECT(Q616),""),""),"")," "),"  "," ")),""),"")</f>
        <v/>
      </c>
      <c r="CX616" s="14" t="str">
        <f t="array" aca="1" ref="CX616" ca="1">IF(H616,IF(OR(AU616,AV616),TRIM(SUBSTITUTE(_xll.MCONCAT(IF((INDIRECT(ster!$D$14)&lt;&gt;"")*NOT(ISNUMBER(INDIRECT(Q616))),IF(ISERROR(MATCH(INDIRECT(Q616),INDIRECT(K616),0)),IFERROR(IF(INDIRECT(Q616)&lt;&gt;"",INDIRECT(ster!$D$14) &amp; ": " &amp; SUBSTITUTE(INDIRECT(Q616)," "," "),""),""),""),"")," "),"  "," ")),""),"")</f>
        <v/>
      </c>
      <c r="CY616" s="14" t="str">
        <f t="array" aca="1" ref="CY616" ca="1">IF(H616,IF(AE616,TRIM(SUBSTITUTE(_xll.MCONCAT(IF((INDIRECT(ster!$D$14)&lt;&gt;"")*IFERROR(NOT(INDIRECT(AF616)),FALSE),IF(ISERROR(MATCH(INDIRECT(Q616),INDIRECT(K616),0)),IFERROR(IF(INDIRECT(Q616)&lt;&gt;"",INDIRECT(ster!$D$14)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CZ616" s="14" t="str">
        <f t="array" aca="1" ref="CZ616" ca="1">IF(H616,IF(AH616,TRIM(SUBSTITUTE(_xll.MCONCAT(IF((INDIRECT(ster!$D$14)&lt;&gt;"")*IFERROR(NOT(INDIRECT(AI616)),FALSE),IF(ISERROR(MATCH(INDIRECT(Q616),INDIRECT(K616),0)),IFERROR(IF(INDIRECT(Q616)&lt;&gt;"",INDIRECT(ster!$D$14)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DC616" s="14" t="str">
        <f ca="1">SUBSTITUTE(SUBSTITUTE(SUBSTITUTE(SUBSTITUTE(_xll.MCONCAT(DG616:DS616,"■"),"■■","■"),"■■","■"),"■■","■"),"■■","■")</f>
        <v>■</v>
      </c>
      <c r="DD616" s="14" t="str">
        <f t="shared" ca="1" si="11492"/>
        <v/>
      </c>
      <c r="DE616" s="14" t="str">
        <f t="shared" ca="1" si="11493"/>
        <v/>
      </c>
      <c r="DF616" s="14" t="str">
        <f t="shared" ca="1" si="11494"/>
        <v/>
      </c>
      <c r="DG616" s="14" t="str">
        <f t="shared" ca="1" si="11495"/>
        <v/>
      </c>
      <c r="DH616" s="14" t="str">
        <f t="shared" ca="1" si="11496"/>
        <v/>
      </c>
      <c r="DI616" s="14" t="str">
        <f t="shared" ca="1" si="11497"/>
        <v/>
      </c>
      <c r="DJ616" s="14" t="str">
        <f t="shared" ca="1" si="11498"/>
        <v/>
      </c>
      <c r="DK616" s="14" t="str">
        <f t="shared" ca="1" si="11499"/>
        <v/>
      </c>
      <c r="DL616" s="14" t="str">
        <f t="shared" ca="1" si="11500"/>
        <v/>
      </c>
      <c r="DM616" s="14" t="str">
        <f t="shared" ca="1" si="11501"/>
        <v/>
      </c>
      <c r="DN616" s="14" t="str">
        <f t="array" aca="1" ref="DN616" ca="1">IF(CU616&lt;&gt;"","There are errors in the entered values in the following cases: " &amp;SUBSTITUTE(CU616," ",", "),"")</f>
        <v/>
      </c>
      <c r="DO616" s="14" t="str">
        <f t="shared" ca="1" si="11502"/>
        <v/>
      </c>
      <c r="DP616" s="14" t="str">
        <f t="shared" ca="1" si="11503"/>
        <v/>
      </c>
      <c r="DQ616" s="14" t="str">
        <f t="shared" ca="1" si="11504"/>
        <v/>
      </c>
      <c r="DR616" s="14" t="str">
        <f t="shared" ca="1" si="11505"/>
        <v/>
      </c>
      <c r="DS616" s="14" t="str">
        <f t="shared" ca="1" si="11506"/>
        <v/>
      </c>
      <c r="DZ616" s="14" t="b">
        <f t="shared" ca="1" si="11507"/>
        <v>0</v>
      </c>
      <c r="EA616" s="14" t="str">
        <f t="shared" ca="1" si="11508"/>
        <v/>
      </c>
      <c r="EB616" s="14" t="str">
        <f t="shared" ca="1" si="11509"/>
        <v/>
      </c>
      <c r="EC616" s="14" t="str">
        <f t="shared" ca="1" si="11510"/>
        <v/>
      </c>
      <c r="ED616" s="14" t="str">
        <f t="shared" ca="1" si="11511"/>
        <v/>
      </c>
      <c r="EE616" s="14" t="str">
        <f t="shared" ca="1" si="11512"/>
        <v/>
      </c>
      <c r="EF616" s="14" t="str">
        <f t="shared" ca="1" si="11513"/>
        <v/>
      </c>
      <c r="EG616" s="14" t="str">
        <f t="shared" ca="1" si="11514"/>
        <v/>
      </c>
      <c r="EM616" s="14" t="b">
        <f t="shared" ca="1" si="11515"/>
        <v>0</v>
      </c>
      <c r="EN616" s="14" t="str">
        <f t="shared" ca="1" si="11516"/>
        <v/>
      </c>
      <c r="EO616" s="14" t="str">
        <f t="shared" ca="1" si="11517"/>
        <v/>
      </c>
      <c r="EP616" s="14" t="str">
        <f t="shared" ca="1" si="11518"/>
        <v/>
      </c>
      <c r="EQ616" s="14" t="str">
        <f t="shared" ca="1" si="11519"/>
        <v/>
      </c>
    </row>
    <row r="617" spans="2:147" s="14" customFormat="1">
      <c r="B617" s="14" t="str">
        <f t="shared" ca="1" si="11445"/>
        <v/>
      </c>
      <c r="C617" s="14">
        <f t="shared" ca="1" si="11446"/>
        <v>563</v>
      </c>
      <c r="D617" s="14">
        <f t="shared" si="11447"/>
        <v>615</v>
      </c>
      <c r="E617" s="14" t="str">
        <f t="shared" ca="1" si="11448"/>
        <v/>
      </c>
      <c r="F617" s="14" t="str">
        <f t="shared" ca="1" si="11449"/>
        <v/>
      </c>
      <c r="G617" s="14" t="str">
        <f t="shared" ca="1" si="11450"/>
        <v/>
      </c>
      <c r="H617" s="14" t="b">
        <f t="shared" ca="1" si="11451"/>
        <v>0</v>
      </c>
      <c r="I617" s="14" t="str">
        <f ca="1">IF($H617,ADDRESS(3,(D617+1)*2-1,4,,"["&amp;wew!$G$7&amp;"]"&amp;_sheetname_labels)&amp;":"&amp;ADDRESS(2+ster!$B$20,(D617+1)*2-1,4),"")</f>
        <v/>
      </c>
      <c r="J617" s="14" t="str">
        <f t="array" aca="1" ref="J617" ca="1">IF(H617,MAX(0,MAX(IF(INDIRECT(I617)&lt;&gt;"",ROW(INDIRECT(I617)),""))-2),"")</f>
        <v/>
      </c>
      <c r="K617" s="14" t="str">
        <f ca="1">IF($H617,IF($J617&gt;0,ADDRESS(3,(D617+1)*2-1,4,,"["&amp;wew!$G$7&amp;"]"&amp;_sheetname_labels)&amp;":"&amp;ADDRESS(2+J617,(D617+1)*2-1,4),""),"")</f>
        <v/>
      </c>
      <c r="L617" s="14" t="str">
        <f ca="1">IF($H617,IF($J617&gt;0,ADDRESS(3,(D617+1)*2,4,,"["&amp;wew!$G$7&amp;"]"&amp;_sheetname_labels)&amp;":"&amp;ADDRESS(2+J617,(D617+1)*2,4),""),"")</f>
        <v/>
      </c>
      <c r="M617" s="14" t="str">
        <f t="shared" ca="1" si="11452"/>
        <v/>
      </c>
      <c r="N617" s="14" t="str">
        <f t="shared" ca="1" si="11453"/>
        <v/>
      </c>
      <c r="O617" s="14" t="str">
        <f t="shared" ca="1" si="11454"/>
        <v/>
      </c>
      <c r="P617" s="14" t="str">
        <f t="shared" ca="1" si="11455"/>
        <v/>
      </c>
      <c r="Q617" s="14" t="str">
        <f ca="1">IF($BP617,ADDRESS(3,D617+1,4,,"["&amp;wew!$G$7&amp;"]"&amp;_sheetname_dataframe)&amp;":"&amp;ADDRESS(2+ster!$C$14,D617+1,4),"")</f>
        <v/>
      </c>
      <c r="R617" s="14" t="str">
        <f ca="1">IF($BP617,IF(MID(_xll.FORMULATEXT(INDEX(INDIRECT(Q617),1)),1,1)="=", _xll.FORMULATEXT(INDEX(INDIRECT(Q617),1),2,TRUE),""),"")</f>
        <v/>
      </c>
      <c r="S617" s="14" t="str">
        <f t="array" aca="1" ref="S617" ca="1">IF(H617,SUM(IF((IFERROR(INDIRECT(Q617)&lt;&gt;"",FALSE))*(INDIRECT(ster!$D$14)&lt;&gt;""),1,0)),"")</f>
        <v/>
      </c>
      <c r="T617" s="14" t="str">
        <f t="array" aca="1" ref="T617" ca="1">IF(H617,IF(M617&gt;0,SUM(IFERROR(1*(MATCH(INDIRECT(Q617),INDIRECT(K617),0)&gt;0),0)*(INDIRECT(ster!$D$14)&lt;&gt;"")*NOT(ISNUMBER(INDIRECT(Q617)))),0),"")</f>
        <v/>
      </c>
      <c r="U617" s="14" t="str">
        <f t="array" aca="1" ref="U617" ca="1">IF(H617,SUM((IFERROR(INDIRECT(Q617)="",FALSE))*(INDIRECT(ster!$D$14)&lt;&gt;"")),"")</f>
        <v/>
      </c>
      <c r="V617" s="14" t="str">
        <f t="array" aca="1" ref="V617" ca="1">IF(H617,SUM((IFERROR(INDIRECT(Q617)="#ąś",TRUE))*(INDIRECT(ster!$D$14)&lt;&gt;"")),"")</f>
        <v/>
      </c>
      <c r="W617" s="14" t="str">
        <f t="array" aca="1" ref="W617" ca="1">IF(H617,SUM(ISNUMBER(INDIRECT(Q617))*(INDIRECT(ster!$D$14)&lt;&gt;"")),"")</f>
        <v/>
      </c>
      <c r="X617" s="14" t="str">
        <f t="array" aca="1" ref="X617" ca="1">IF(AND(H617,W617&gt;0),IF(wew!$B$3,MIN(IF((INDIRECT(ster!$D$14)&lt;&gt;"")*IFERROR(INDIRECT($Q617)&lt;&gt;"",FALSE),IFERROR(INDIRECT($Q617),"X"),"X")),"&lt;włącz podświetlanie wartości&gt;"),"—")</f>
        <v>—</v>
      </c>
      <c r="Y617" s="14" t="str">
        <f t="array" aca="1" ref="Y617" ca="1">IF(AND(H617,W617&gt;0),IF(wew!$B$3,MAX(IF((INDIRECT(ster!$D$14)&lt;&gt;"")*IFERROR(INDIRECT($Q617)&lt;&gt;"",FALSE),IFERROR(INDIRECT($Q617),"X"),"X")),"&lt;włącz podświetlanie wartości&gt;"),"—")</f>
        <v>—</v>
      </c>
      <c r="Z617" s="14" t="str">
        <f t="shared" ca="1" si="11456"/>
        <v/>
      </c>
      <c r="AA617" s="12" t="str">
        <f t="shared" ca="1" si="11457"/>
        <v/>
      </c>
      <c r="AB617" s="17" t="str">
        <f t="array" aca="1" ref="AB617" ca="1">IF(H617,IF(W617&gt;0,SUM((INDIRECT(ster!$D$14)&lt;&gt;"")*IFERROR((INDIRECT(Q617)&lt;&gt;"")*(INDIRECT(Q617)=INT(INDIRECT(Q617))),0)),0),"")</f>
        <v/>
      </c>
      <c r="AC617" s="17" t="str">
        <f t="array" aca="1" ref="AC617" ca="1">IF(H617,W617-AB617,"")</f>
        <v/>
      </c>
      <c r="AD617" s="17" t="str">
        <f t="shared" ca="1" si="11458"/>
        <v/>
      </c>
      <c r="AE617" s="17" t="b">
        <f t="shared" ca="1" si="11459"/>
        <v>0</v>
      </c>
      <c r="AF617" s="17" t="str">
        <f ca="1">IF(AE617,IF($H617,ADDRESS(3,D617+2,4,,"["&amp;wew!$G$7&amp;"]"&amp;_sheetname_dataframe)&amp;":"&amp;ADDRESS(2+ster!$C$14,D617+2,4),""),"")</f>
        <v/>
      </c>
      <c r="AG617" s="17" t="str">
        <f t="shared" ca="1" si="11460"/>
        <v/>
      </c>
      <c r="AH617" s="17" t="b">
        <f t="shared" ca="1" si="11461"/>
        <v>0</v>
      </c>
      <c r="AI617" s="17" t="str">
        <f ca="1">IF(AH617,IF($H617,ADDRESS(3,D617+3,4,,"["&amp;wew!$G$7&amp;"]"&amp;_sheetname_dataframe)&amp;":"&amp;ADDRESS(2+ster!$C$14,D617+3,4),""),"")</f>
        <v/>
      </c>
      <c r="AJ617" s="17" t="str">
        <f t="shared" ca="1" si="11462"/>
        <v/>
      </c>
      <c r="AK617" s="17" t="str">
        <f t="shared" ca="1" si="11463"/>
        <v/>
      </c>
      <c r="AL617" s="17" t="str">
        <f t="shared" ca="1" si="11464"/>
        <v/>
      </c>
      <c r="AM617" s="17" t="str">
        <f t="shared" ca="1" si="11465"/>
        <v/>
      </c>
      <c r="AN617" s="17">
        <f t="shared" ca="1" si="11466"/>
        <v>2</v>
      </c>
      <c r="AO617" s="24" t="str">
        <f t="shared" ca="1" si="11467"/>
        <v/>
      </c>
      <c r="AP617" s="24" t="str">
        <f t="shared" ca="1" si="11468"/>
        <v/>
      </c>
      <c r="AQ617" s="17" t="str">
        <f t="shared" ca="1" si="11469"/>
        <v/>
      </c>
      <c r="AR617" s="17" t="str">
        <f t="shared" ca="1" si="11470"/>
        <v/>
      </c>
      <c r="AS617" s="17" t="str">
        <f t="shared" ca="1" si="11471"/>
        <v/>
      </c>
      <c r="AT617" s="17" t="str">
        <f t="shared" ca="1" si="11472"/>
        <v/>
      </c>
      <c r="AU617" s="17" t="str">
        <f t="shared" ca="1" si="11473"/>
        <v/>
      </c>
      <c r="AV617" s="17" t="str">
        <f t="shared" ca="1" si="11474"/>
        <v/>
      </c>
      <c r="AW617" s="17" t="str">
        <f t="shared" ca="1" si="11475"/>
        <v/>
      </c>
      <c r="AX617" s="14" t="str">
        <f t="array" aca="1" ref="AX617" ca="1">IF(H617,N617&gt;0,"")</f>
        <v/>
      </c>
      <c r="AY617" s="17" t="str">
        <f t="shared" ca="1" si="11476"/>
        <v/>
      </c>
      <c r="AZ617" s="17" t="str">
        <f t="array" aca="1" ref="AZ617" ca="1">IF(AY617&lt;&gt;"",SUM(1*ISERROR(MATCH(INDIRECT(AY617),INDIRECT(K617),0)))=0,"")</f>
        <v/>
      </c>
      <c r="BA617" s="17" t="b">
        <f t="shared" ca="1" si="11477"/>
        <v>0</v>
      </c>
      <c r="BB617" s="17" t="b">
        <v>0</v>
      </c>
      <c r="BC617" s="17" t="str">
        <f t="shared" ca="1" si="11478"/>
        <v/>
      </c>
      <c r="BD617" s="17" t="str">
        <f t="shared" ca="1" si="11479"/>
        <v/>
      </c>
      <c r="BE617" s="17" t="str">
        <f t="shared" ca="1" si="11480"/>
        <v/>
      </c>
      <c r="BF617" s="17" t="str">
        <f t="shared" ca="1" si="11481"/>
        <v/>
      </c>
      <c r="BG617" s="17" t="str">
        <f t="shared" ca="1" si="11482"/>
        <v/>
      </c>
      <c r="BH617" s="17" t="str">
        <f t="shared" ca="1" si="11483"/>
        <v/>
      </c>
      <c r="BI617" s="17" t="str">
        <f t="shared" ca="1" si="11484"/>
        <v/>
      </c>
      <c r="BJ617" s="17" t="b">
        <f t="shared" ca="1" si="11485"/>
        <v>0</v>
      </c>
      <c r="BK617" s="17" t="str">
        <f t="shared" ca="1" si="11486"/>
        <v/>
      </c>
      <c r="BL617" s="17" t="str">
        <f t="shared" ca="1" si="11487"/>
        <v/>
      </c>
      <c r="BM617" s="17" t="str">
        <f t="shared" ca="1" si="11488"/>
        <v/>
      </c>
      <c r="BN617" s="17" t="str">
        <f t="shared" ca="1" si="11489"/>
        <v/>
      </c>
      <c r="BO617" s="17" t="str">
        <f t="shared" ca="1" si="11490"/>
        <v/>
      </c>
      <c r="BP617" s="14" t="b">
        <f t="shared" ca="1" si="11491"/>
        <v>0</v>
      </c>
      <c r="BQ617" s="35"/>
      <c r="BX617" s="16"/>
      <c r="BY617" s="16"/>
      <c r="BZ617" s="16"/>
      <c r="CA617" s="16"/>
      <c r="CB617" s="16"/>
      <c r="CC617" s="16"/>
      <c r="CD617" s="16"/>
      <c r="CE617" s="16"/>
      <c r="CF617" s="16"/>
      <c r="CN617" s="14">
        <f ca="1">IF(H617,IFERROR(IsVariableNameLegal(O617),0),0)</f>
        <v>0</v>
      </c>
      <c r="CO617" s="14" t="str">
        <f t="array" aca="1" ref="CO617" ca="1">IF(H617,IF(COUNTIF(INDIRECT(wew!$C$13),O617)&gt;1,TRIM(SUBSTITUTE(_xll.MCONCAT(IF((INDIRECT(wew!$C$13)=O617)*(COLUMN(INDIRECT(wew!$C$13))&lt;&gt;D617+1),-1+COLUMN(INDIRECT(wew!$C$13)),"")," "),"  "," ")),""),"")</f>
        <v/>
      </c>
      <c r="CP617" s="14" t="str">
        <f t="array" aca="1" ref="CP617" ca="1">IF(P617&lt;&gt;"",IF(LEN(P617)&gt;150,1,""),"")</f>
        <v/>
      </c>
      <c r="CQ617" s="14" t="str">
        <f t="array" aca="1" ref="CQ617" ca="1">IF(AND(H617,NOT(ster!$J$3)),IF(COUNTIF(INDIRECT(wew!$C$15),P617)&gt;1,TRIM(SUBSTITUTE(_xll.MCONCAT(IF((INDIRECT(wew!$C$15)=P617)*(COLUMN(INDIRECT(wew!$C$15))&lt;&gt;D617+1),-1+COLUMN(INDIRECT(wew!$C$15)),"")," "),"  "," ")),""),"")</f>
        <v/>
      </c>
      <c r="CR617" s="14" t="str">
        <f t="array" aca="1" ref="CR617" ca="1">IF(H617,IF(AND(W617&gt;0,AO617&lt;&gt;""),TRIM(SUBSTITUTE(_xll.MCONCAT(IFERROR(IF(ISNUMBER(INDIRECT(Q617)),IF((INDIRECT(ster!$D$14)&lt;&gt;"")*(INDIRECT(Q617)&lt;AO617),INDIRECT(ster!$D$14) &amp; ": " &amp;  SUBSTITUTE(IF( AV617,IFERROR(TEXT(INDIRECT(Q617),"rrrr-mm-dd") &amp;" (" &amp; INDIRECT(Q617) &amp;")",INDIRECT(Q617)),INDIRECT(Q617))," "," "),""),""),"")," "),"  "," ")),""),"")</f>
        <v/>
      </c>
      <c r="CS617" s="14" t="str">
        <f t="array" aca="1" ref="CS617" ca="1">IF(H617,IF(AND(W617&gt;0,AP617&lt;&gt;""),TRIM(SUBSTITUTE(_xll.MCONCAT(IFERROR(IF(ISNUMBER(INDIRECT(Q617)),IF((INDIRECT(ster!$D$14)&lt;&gt;"")*(INDIRECT(Q617)&gt;AP617),INDIRECT(ster!$D$14) &amp; ": " &amp;  SUBSTITUTE(IF( AV617,IFERROR(TEXT(INDIRECT(Q617),"rrrr-mm-dd")&amp;" (" &amp; INDIRECT(Q617) &amp;")",INDIRECT(Q617)),INDIRECT(Q617))," "," "),""),""),"")," "),"  "," ")),""),"")</f>
        <v/>
      </c>
      <c r="CT617" s="14" t="str">
        <f t="array" aca="1" ref="CT617" ca="1">IF(H617,IF(AND(N617&gt;0,AR617),TRIM(SUBSTITUTE(_xll.MCONCAT(IFERROR(IF(ISNUMBER(INDIRECT(Q617)),IF((INDIRECT(ster!$D$14)&lt;&gt;"")*(IFERROR(0*(MATCH(INDIRECT(Q617),INDIRECT(K617),0)&gt;0),1)),INDIRECT(ster!$D$14) &amp; ": " &amp;  SUBSTITUTE(IF( AV617,IFERROR(TEXT(INDIRECT(Q617),"rrrr-mm-dd")&amp;" (" &amp; INDIRECT(Q617) &amp;")",INDIRECT(Q617)),INDIRECT(Q617))," "," "),""),""),"")," "),"  "," ")),""),"")</f>
        <v/>
      </c>
      <c r="CU617" s="14" t="str">
        <f t="array" aca="1" ref="CU617" ca="1">IF(H617,IF(AND(V617&gt;0),TRIM(SUBSTITUTE(_xll.MCONCAT(IF((INDIRECT(ster!$D$14)&lt;&gt;"")*(IFERROR(0*(INDIRECT(Q617)&lt;&gt;""),1)),INDIRECT(ster!$D$14),"")," "),"  "," ")),""),"")</f>
        <v/>
      </c>
      <c r="CV617" s="14" t="str">
        <f t="array" aca="1" ref="CV617" ca="1">IF(H617,IF(AS617,
TRIM(SUBSTITUTE(_xll.MCONCAT(IF(
   (INDIRECT(ster!$D$14)&lt;&gt;"")*
   ((INDIRECT(Q617)="")+
      NOT(ISNUMBER(INDIRECT(Q617)))*
      NOT(ISERROR(MATCH(INDIRECT(Q617),INDIRECT(K617),0)))
    ),
      INDIRECT(ster!$D$14),
   "")," "),"  "," ")),
""),"")</f>
        <v/>
      </c>
      <c r="CW617" s="14" t="str">
        <f t="array" aca="1" ref="CW617" ca="1">IF(H617,IF(AND(AQ617),TRIM(SUBSTITUTE(_xll.MCONCAT(IFERROR(IF(ISNUMBER(INDIRECT(Q617)),IF((INDIRECT(ster!$D$14)&lt;&gt;"")*(INDIRECT(Q617)&lt;&gt;INT(INDIRECT(Q617))),INDIRECT(ster!$D$14) &amp; ": " &amp; INDIRECT(Q617),""),""),"")," "),"  "," ")),""),"")</f>
        <v/>
      </c>
      <c r="CX617" s="14" t="str">
        <f t="array" aca="1" ref="CX617" ca="1">IF(H617,IF(OR(AU617,AV617),TRIM(SUBSTITUTE(_xll.MCONCAT(IF((INDIRECT(ster!$D$14)&lt;&gt;"")*NOT(ISNUMBER(INDIRECT(Q617))),IF(ISERROR(MATCH(INDIRECT(Q617),INDIRECT(K617),0)),IFERROR(IF(INDIRECT(Q617)&lt;&gt;"",INDIRECT(ster!$D$14) &amp; ": " &amp; SUBSTITUTE(INDIRECT(Q617)," "," "),""),""),""),"")," "),"  "," ")),""),"")</f>
        <v/>
      </c>
      <c r="CY617" s="14" t="str">
        <f t="array" aca="1" ref="CY617" ca="1">IF(H617,IF(AE617,TRIM(SUBSTITUTE(_xll.MCONCAT(IF((INDIRECT(ster!$D$14)&lt;&gt;"")*IFERROR(NOT(INDIRECT(AF617)),FALSE),IF(ISERROR(MATCH(INDIRECT(Q617),INDIRECT(K617),0)),IFERROR(IF(INDIRECT(Q617)&lt;&gt;"",INDIRECT(ster!$D$14)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CZ617" s="14" t="str">
        <f t="array" aca="1" ref="CZ617" ca="1">IF(H617,IF(AH617,TRIM(SUBSTITUTE(_xll.MCONCAT(IF((INDIRECT(ster!$D$14)&lt;&gt;"")*IFERROR(NOT(INDIRECT(AI617)),FALSE),IF(ISERROR(MATCH(INDIRECT(Q617),INDIRECT(K617),0)),IFERROR(IF(INDIRECT(Q617)&lt;&gt;"",INDIRECT(ster!$D$14)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DC617" s="14" t="str">
        <f ca="1">SUBSTITUTE(SUBSTITUTE(SUBSTITUTE(SUBSTITUTE(_xll.MCONCAT(DG617:DS617,"■"),"■■","■"),"■■","■"),"■■","■"),"■■","■")</f>
        <v>■</v>
      </c>
      <c r="DD617" s="14" t="str">
        <f t="shared" ca="1" si="11492"/>
        <v/>
      </c>
      <c r="DE617" s="14" t="str">
        <f t="shared" ca="1" si="11493"/>
        <v/>
      </c>
      <c r="DF617" s="14" t="str">
        <f t="shared" ca="1" si="11494"/>
        <v/>
      </c>
      <c r="DG617" s="14" t="str">
        <f t="shared" ca="1" si="11495"/>
        <v/>
      </c>
      <c r="DH617" s="14" t="str">
        <f t="shared" ca="1" si="11496"/>
        <v/>
      </c>
      <c r="DI617" s="14" t="str">
        <f t="shared" ca="1" si="11497"/>
        <v/>
      </c>
      <c r="DJ617" s="14" t="str">
        <f t="shared" ca="1" si="11498"/>
        <v/>
      </c>
      <c r="DK617" s="14" t="str">
        <f t="shared" ca="1" si="11499"/>
        <v/>
      </c>
      <c r="DL617" s="14" t="str">
        <f t="shared" ca="1" si="11500"/>
        <v/>
      </c>
      <c r="DM617" s="14" t="str">
        <f t="shared" ca="1" si="11501"/>
        <v/>
      </c>
      <c r="DN617" s="14" t="str">
        <f t="array" aca="1" ref="DN617" ca="1">IF(CU617&lt;&gt;"","There are errors in the entered values in the following cases: " &amp;SUBSTITUTE(CU617," ",", "),"")</f>
        <v/>
      </c>
      <c r="DO617" s="14" t="str">
        <f t="shared" ca="1" si="11502"/>
        <v/>
      </c>
      <c r="DP617" s="14" t="str">
        <f t="shared" ca="1" si="11503"/>
        <v/>
      </c>
      <c r="DQ617" s="14" t="str">
        <f t="shared" ca="1" si="11504"/>
        <v/>
      </c>
      <c r="DR617" s="14" t="str">
        <f t="shared" ca="1" si="11505"/>
        <v/>
      </c>
      <c r="DS617" s="14" t="str">
        <f t="shared" ca="1" si="11506"/>
        <v/>
      </c>
      <c r="DZ617" s="14" t="b">
        <f t="shared" ca="1" si="11507"/>
        <v>0</v>
      </c>
      <c r="EA617" s="14" t="str">
        <f t="shared" ca="1" si="11508"/>
        <v/>
      </c>
      <c r="EB617" s="14" t="str">
        <f t="shared" ca="1" si="11509"/>
        <v/>
      </c>
      <c r="EC617" s="14" t="str">
        <f t="shared" ca="1" si="11510"/>
        <v/>
      </c>
      <c r="ED617" s="14" t="str">
        <f t="shared" ca="1" si="11511"/>
        <v/>
      </c>
      <c r="EE617" s="14" t="str">
        <f t="shared" ca="1" si="11512"/>
        <v/>
      </c>
      <c r="EF617" s="14" t="str">
        <f t="shared" ca="1" si="11513"/>
        <v/>
      </c>
      <c r="EG617" s="14" t="str">
        <f t="shared" ca="1" si="11514"/>
        <v/>
      </c>
      <c r="EM617" s="14" t="b">
        <f t="shared" ca="1" si="11515"/>
        <v>0</v>
      </c>
      <c r="EN617" s="14" t="str">
        <f t="shared" ca="1" si="11516"/>
        <v/>
      </c>
      <c r="EO617" s="14" t="str">
        <f t="shared" ca="1" si="11517"/>
        <v/>
      </c>
      <c r="EP617" s="14" t="str">
        <f t="shared" ca="1" si="11518"/>
        <v/>
      </c>
      <c r="EQ617" s="14" t="str">
        <f t="shared" ca="1" si="11519"/>
        <v/>
      </c>
    </row>
    <row r="618" spans="2:147" s="14" customFormat="1">
      <c r="B618" s="14" t="str">
        <f t="shared" ca="1" si="11445"/>
        <v/>
      </c>
      <c r="C618" s="14">
        <f t="shared" ca="1" si="11446"/>
        <v>563</v>
      </c>
      <c r="D618" s="14">
        <f t="shared" si="11447"/>
        <v>616</v>
      </c>
      <c r="E618" s="14" t="str">
        <f t="shared" ca="1" si="11448"/>
        <v/>
      </c>
      <c r="F618" s="14" t="str">
        <f t="shared" ca="1" si="11449"/>
        <v/>
      </c>
      <c r="G618" s="14" t="str">
        <f t="shared" ca="1" si="11450"/>
        <v/>
      </c>
      <c r="H618" s="14" t="b">
        <f t="shared" ca="1" si="11451"/>
        <v>0</v>
      </c>
      <c r="I618" s="14" t="str">
        <f ca="1">IF($H618,ADDRESS(3,(D618+1)*2-1,4,,"["&amp;wew!$G$7&amp;"]"&amp;_sheetname_labels)&amp;":"&amp;ADDRESS(2+ster!$B$20,(D618+1)*2-1,4),"")</f>
        <v/>
      </c>
      <c r="J618" s="14" t="str">
        <f t="array" aca="1" ref="J618" ca="1">IF(H618,MAX(0,MAX(IF(INDIRECT(I618)&lt;&gt;"",ROW(INDIRECT(I618)),""))-2),"")</f>
        <v/>
      </c>
      <c r="K618" s="14" t="str">
        <f ca="1">IF($H618,IF($J618&gt;0,ADDRESS(3,(D618+1)*2-1,4,,"["&amp;wew!$G$7&amp;"]"&amp;_sheetname_labels)&amp;":"&amp;ADDRESS(2+J618,(D618+1)*2-1,4),""),"")</f>
        <v/>
      </c>
      <c r="L618" s="14" t="str">
        <f ca="1">IF($H618,IF($J618&gt;0,ADDRESS(3,(D618+1)*2,4,,"["&amp;wew!$G$7&amp;"]"&amp;_sheetname_labels)&amp;":"&amp;ADDRESS(2+J618,(D618+1)*2,4),""),"")</f>
        <v/>
      </c>
      <c r="M618" s="14" t="str">
        <f t="shared" ca="1" si="11452"/>
        <v/>
      </c>
      <c r="N618" s="14" t="str">
        <f t="shared" ca="1" si="11453"/>
        <v/>
      </c>
      <c r="O618" s="14" t="str">
        <f t="shared" ca="1" si="11454"/>
        <v/>
      </c>
      <c r="P618" s="14" t="str">
        <f t="shared" ca="1" si="11455"/>
        <v/>
      </c>
      <c r="Q618" s="14" t="str">
        <f ca="1">IF($BP618,ADDRESS(3,D618+1,4,,"["&amp;wew!$G$7&amp;"]"&amp;_sheetname_dataframe)&amp;":"&amp;ADDRESS(2+ster!$C$14,D618+1,4),"")</f>
        <v/>
      </c>
      <c r="R618" s="14" t="str">
        <f ca="1">IF($BP618,IF(MID(_xll.FORMULATEXT(INDEX(INDIRECT(Q618),1)),1,1)="=", _xll.FORMULATEXT(INDEX(INDIRECT(Q618),1),2,TRUE),""),"")</f>
        <v/>
      </c>
      <c r="S618" s="14" t="str">
        <f t="array" aca="1" ref="S618" ca="1">IF(H618,SUM(IF((IFERROR(INDIRECT(Q618)&lt;&gt;"",FALSE))*(INDIRECT(ster!$D$14)&lt;&gt;""),1,0)),"")</f>
        <v/>
      </c>
      <c r="T618" s="14" t="str">
        <f t="array" aca="1" ref="T618" ca="1">IF(H618,IF(M618&gt;0,SUM(IFERROR(1*(MATCH(INDIRECT(Q618),INDIRECT(K618),0)&gt;0),0)*(INDIRECT(ster!$D$14)&lt;&gt;"")*NOT(ISNUMBER(INDIRECT(Q618)))),0),"")</f>
        <v/>
      </c>
      <c r="U618" s="14" t="str">
        <f t="array" aca="1" ref="U618" ca="1">IF(H618,SUM((IFERROR(INDIRECT(Q618)="",FALSE))*(INDIRECT(ster!$D$14)&lt;&gt;"")),"")</f>
        <v/>
      </c>
      <c r="V618" s="14" t="str">
        <f t="array" aca="1" ref="V618" ca="1">IF(H618,SUM((IFERROR(INDIRECT(Q618)="#ąś",TRUE))*(INDIRECT(ster!$D$14)&lt;&gt;"")),"")</f>
        <v/>
      </c>
      <c r="W618" s="14" t="str">
        <f t="array" aca="1" ref="W618" ca="1">IF(H618,SUM(ISNUMBER(INDIRECT(Q618))*(INDIRECT(ster!$D$14)&lt;&gt;"")),"")</f>
        <v/>
      </c>
      <c r="X618" s="14" t="str">
        <f t="array" aca="1" ref="X618" ca="1">IF(AND(H618,W618&gt;0),IF(wew!$B$3,MIN(IF((INDIRECT(ster!$D$14)&lt;&gt;"")*IFERROR(INDIRECT($Q618)&lt;&gt;"",FALSE),IFERROR(INDIRECT($Q618),"X"),"X")),"&lt;włącz podświetlanie wartości&gt;"),"—")</f>
        <v>—</v>
      </c>
      <c r="Y618" s="14" t="str">
        <f t="array" aca="1" ref="Y618" ca="1">IF(AND(H618,W618&gt;0),IF(wew!$B$3,MAX(IF((INDIRECT(ster!$D$14)&lt;&gt;"")*IFERROR(INDIRECT($Q618)&lt;&gt;"",FALSE),IFERROR(INDIRECT($Q618),"X"),"X")),"&lt;włącz podświetlanie wartości&gt;"),"—")</f>
        <v>—</v>
      </c>
      <c r="Z618" s="14" t="str">
        <f t="shared" ca="1" si="11456"/>
        <v/>
      </c>
      <c r="AA618" s="12" t="str">
        <f t="shared" ca="1" si="11457"/>
        <v/>
      </c>
      <c r="AB618" s="17" t="str">
        <f t="array" aca="1" ref="AB618" ca="1">IF(H618,IF(W618&gt;0,SUM((INDIRECT(ster!$D$14)&lt;&gt;"")*IFERROR((INDIRECT(Q618)&lt;&gt;"")*(INDIRECT(Q618)=INT(INDIRECT(Q618))),0)),0),"")</f>
        <v/>
      </c>
      <c r="AC618" s="17" t="str">
        <f t="array" aca="1" ref="AC618" ca="1">IF(H618,W618-AB618,"")</f>
        <v/>
      </c>
      <c r="AD618" s="17" t="str">
        <f t="shared" ca="1" si="11458"/>
        <v/>
      </c>
      <c r="AE618" s="17" t="b">
        <f t="shared" ca="1" si="11459"/>
        <v>0</v>
      </c>
      <c r="AF618" s="17" t="str">
        <f ca="1">IF(AE618,IF($H618,ADDRESS(3,D618+2,4,,"["&amp;wew!$G$7&amp;"]"&amp;_sheetname_dataframe)&amp;":"&amp;ADDRESS(2+ster!$C$14,D618+2,4),""),"")</f>
        <v/>
      </c>
      <c r="AG618" s="17" t="str">
        <f t="shared" ca="1" si="11460"/>
        <v/>
      </c>
      <c r="AH618" s="17" t="b">
        <f t="shared" ca="1" si="11461"/>
        <v>0</v>
      </c>
      <c r="AI618" s="17" t="str">
        <f ca="1">IF(AH618,IF($H618,ADDRESS(3,D618+3,4,,"["&amp;wew!$G$7&amp;"]"&amp;_sheetname_dataframe)&amp;":"&amp;ADDRESS(2+ster!$C$14,D618+3,4),""),"")</f>
        <v/>
      </c>
      <c r="AJ618" s="17" t="str">
        <f t="shared" ca="1" si="11462"/>
        <v/>
      </c>
      <c r="AK618" s="17" t="str">
        <f t="shared" ca="1" si="11463"/>
        <v/>
      </c>
      <c r="AL618" s="17" t="str">
        <f t="shared" ca="1" si="11464"/>
        <v/>
      </c>
      <c r="AM618" s="17" t="str">
        <f t="shared" ca="1" si="11465"/>
        <v/>
      </c>
      <c r="AN618" s="17">
        <f t="shared" ca="1" si="11466"/>
        <v>2</v>
      </c>
      <c r="AO618" s="24" t="str">
        <f t="shared" ca="1" si="11467"/>
        <v/>
      </c>
      <c r="AP618" s="24" t="str">
        <f t="shared" ca="1" si="11468"/>
        <v/>
      </c>
      <c r="AQ618" s="17" t="str">
        <f t="shared" ca="1" si="11469"/>
        <v/>
      </c>
      <c r="AR618" s="17" t="str">
        <f t="shared" ca="1" si="11470"/>
        <v/>
      </c>
      <c r="AS618" s="17" t="str">
        <f t="shared" ca="1" si="11471"/>
        <v/>
      </c>
      <c r="AT618" s="17" t="str">
        <f t="shared" ca="1" si="11472"/>
        <v/>
      </c>
      <c r="AU618" s="17" t="str">
        <f t="shared" ca="1" si="11473"/>
        <v/>
      </c>
      <c r="AV618" s="17" t="str">
        <f t="shared" ca="1" si="11474"/>
        <v/>
      </c>
      <c r="AW618" s="17" t="str">
        <f t="shared" ca="1" si="11475"/>
        <v/>
      </c>
      <c r="AX618" s="14" t="str">
        <f t="array" aca="1" ref="AX618" ca="1">IF(H618,N618&gt;0,"")</f>
        <v/>
      </c>
      <c r="AY618" s="17" t="str">
        <f t="shared" ca="1" si="11476"/>
        <v/>
      </c>
      <c r="AZ618" s="17" t="str">
        <f t="array" aca="1" ref="AZ618" ca="1">IF(AY618&lt;&gt;"",SUM(1*ISERROR(MATCH(INDIRECT(AY618),INDIRECT(K618),0)))=0,"")</f>
        <v/>
      </c>
      <c r="BA618" s="17" t="b">
        <f t="shared" ca="1" si="11477"/>
        <v>0</v>
      </c>
      <c r="BB618" s="17" t="b">
        <v>0</v>
      </c>
      <c r="BC618" s="17" t="str">
        <f t="shared" ca="1" si="11478"/>
        <v/>
      </c>
      <c r="BD618" s="17" t="str">
        <f t="shared" ca="1" si="11479"/>
        <v/>
      </c>
      <c r="BE618" s="17" t="str">
        <f t="shared" ca="1" si="11480"/>
        <v/>
      </c>
      <c r="BF618" s="17" t="str">
        <f t="shared" ca="1" si="11481"/>
        <v/>
      </c>
      <c r="BG618" s="17" t="str">
        <f t="shared" ca="1" si="11482"/>
        <v/>
      </c>
      <c r="BH618" s="17" t="str">
        <f t="shared" ca="1" si="11483"/>
        <v/>
      </c>
      <c r="BI618" s="17" t="str">
        <f t="shared" ca="1" si="11484"/>
        <v/>
      </c>
      <c r="BJ618" s="17" t="b">
        <f t="shared" ca="1" si="11485"/>
        <v>0</v>
      </c>
      <c r="BK618" s="17" t="str">
        <f t="shared" ca="1" si="11486"/>
        <v/>
      </c>
      <c r="BL618" s="17" t="str">
        <f t="shared" ca="1" si="11487"/>
        <v/>
      </c>
      <c r="BM618" s="17" t="str">
        <f t="shared" ca="1" si="11488"/>
        <v/>
      </c>
      <c r="BN618" s="17" t="str">
        <f t="shared" ca="1" si="11489"/>
        <v/>
      </c>
      <c r="BO618" s="17" t="str">
        <f t="shared" ca="1" si="11490"/>
        <v/>
      </c>
      <c r="BP618" s="14" t="b">
        <f t="shared" ca="1" si="11491"/>
        <v>0</v>
      </c>
      <c r="BQ618" s="35"/>
      <c r="BX618" s="16"/>
      <c r="BY618" s="16"/>
      <c r="BZ618" s="16"/>
      <c r="CA618" s="16"/>
      <c r="CB618" s="16"/>
      <c r="CC618" s="16"/>
      <c r="CD618" s="16"/>
      <c r="CE618" s="16"/>
      <c r="CF618" s="16"/>
      <c r="CN618" s="14">
        <f ca="1">IF(H618,IFERROR(IsVariableNameLegal(O618),0),0)</f>
        <v>0</v>
      </c>
      <c r="CO618" s="14" t="str">
        <f t="array" aca="1" ref="CO618" ca="1">IF(H618,IF(COUNTIF(INDIRECT(wew!$C$13),O618)&gt;1,TRIM(SUBSTITUTE(_xll.MCONCAT(IF((INDIRECT(wew!$C$13)=O618)*(COLUMN(INDIRECT(wew!$C$13))&lt;&gt;D618+1),-1+COLUMN(INDIRECT(wew!$C$13)),"")," "),"  "," ")),""),"")</f>
        <v/>
      </c>
      <c r="CP618" s="14" t="str">
        <f t="array" aca="1" ref="CP618" ca="1">IF(P618&lt;&gt;"",IF(LEN(P618)&gt;150,1,""),"")</f>
        <v/>
      </c>
      <c r="CQ618" s="14" t="str">
        <f t="array" aca="1" ref="CQ618" ca="1">IF(AND(H618,NOT(ster!$J$3)),IF(COUNTIF(INDIRECT(wew!$C$15),P618)&gt;1,TRIM(SUBSTITUTE(_xll.MCONCAT(IF((INDIRECT(wew!$C$15)=P618)*(COLUMN(INDIRECT(wew!$C$15))&lt;&gt;D618+1),-1+COLUMN(INDIRECT(wew!$C$15)),"")," "),"  "," ")),""),"")</f>
        <v/>
      </c>
      <c r="CR618" s="14" t="str">
        <f t="array" aca="1" ref="CR618" ca="1">IF(H618,IF(AND(W618&gt;0,AO618&lt;&gt;""),TRIM(SUBSTITUTE(_xll.MCONCAT(IFERROR(IF(ISNUMBER(INDIRECT(Q618)),IF((INDIRECT(ster!$D$14)&lt;&gt;"")*(INDIRECT(Q618)&lt;AO618),INDIRECT(ster!$D$14) &amp; ": " &amp;  SUBSTITUTE(IF( AV618,IFERROR(TEXT(INDIRECT(Q618),"rrrr-mm-dd") &amp;" (" &amp; INDIRECT(Q618) &amp;")",INDIRECT(Q618)),INDIRECT(Q618))," "," "),""),""),"")," "),"  "," ")),""),"")</f>
        <v/>
      </c>
      <c r="CS618" s="14" t="str">
        <f t="array" aca="1" ref="CS618" ca="1">IF(H618,IF(AND(W618&gt;0,AP618&lt;&gt;""),TRIM(SUBSTITUTE(_xll.MCONCAT(IFERROR(IF(ISNUMBER(INDIRECT(Q618)),IF((INDIRECT(ster!$D$14)&lt;&gt;"")*(INDIRECT(Q618)&gt;AP618),INDIRECT(ster!$D$14) &amp; ": " &amp;  SUBSTITUTE(IF( AV618,IFERROR(TEXT(INDIRECT(Q618),"rrrr-mm-dd")&amp;" (" &amp; INDIRECT(Q618) &amp;")",INDIRECT(Q618)),INDIRECT(Q618))," "," "),""),""),"")," "),"  "," ")),""),"")</f>
        <v/>
      </c>
      <c r="CT618" s="14" t="str">
        <f t="array" aca="1" ref="CT618" ca="1">IF(H618,IF(AND(N618&gt;0,AR618),TRIM(SUBSTITUTE(_xll.MCONCAT(IFERROR(IF(ISNUMBER(INDIRECT(Q618)),IF((INDIRECT(ster!$D$14)&lt;&gt;"")*(IFERROR(0*(MATCH(INDIRECT(Q618),INDIRECT(K618),0)&gt;0),1)),INDIRECT(ster!$D$14) &amp; ": " &amp;  SUBSTITUTE(IF( AV618,IFERROR(TEXT(INDIRECT(Q618),"rrrr-mm-dd")&amp;" (" &amp; INDIRECT(Q618) &amp;")",INDIRECT(Q618)),INDIRECT(Q618))," "," "),""),""),"")," "),"  "," ")),""),"")</f>
        <v/>
      </c>
      <c r="CU618" s="14" t="str">
        <f t="array" aca="1" ref="CU618" ca="1">IF(H618,IF(AND(V618&gt;0),TRIM(SUBSTITUTE(_xll.MCONCAT(IF((INDIRECT(ster!$D$14)&lt;&gt;"")*(IFERROR(0*(INDIRECT(Q618)&lt;&gt;""),1)),INDIRECT(ster!$D$14),"")," "),"  "," ")),""),"")</f>
        <v/>
      </c>
      <c r="CV618" s="14" t="str">
        <f t="array" aca="1" ref="CV618" ca="1">IF(H618,IF(AS618,
TRIM(SUBSTITUTE(_xll.MCONCAT(IF(
   (INDIRECT(ster!$D$14)&lt;&gt;"")*
   ((INDIRECT(Q618)="")+
      NOT(ISNUMBER(INDIRECT(Q618)))*
      NOT(ISERROR(MATCH(INDIRECT(Q618),INDIRECT(K618),0)))
    ),
      INDIRECT(ster!$D$14),
   "")," "),"  "," ")),
""),"")</f>
        <v/>
      </c>
      <c r="CW618" s="14" t="str">
        <f t="array" aca="1" ref="CW618" ca="1">IF(H618,IF(AND(AQ618),TRIM(SUBSTITUTE(_xll.MCONCAT(IFERROR(IF(ISNUMBER(INDIRECT(Q618)),IF((INDIRECT(ster!$D$14)&lt;&gt;"")*(INDIRECT(Q618)&lt;&gt;INT(INDIRECT(Q618))),INDIRECT(ster!$D$14) &amp; ": " &amp; INDIRECT(Q618),""),""),"")," "),"  "," ")),""),"")</f>
        <v/>
      </c>
      <c r="CX618" s="14" t="str">
        <f t="array" aca="1" ref="CX618" ca="1">IF(H618,IF(OR(AU618,AV618),TRIM(SUBSTITUTE(_xll.MCONCAT(IF((INDIRECT(ster!$D$14)&lt;&gt;"")*NOT(ISNUMBER(INDIRECT(Q618))),IF(ISERROR(MATCH(INDIRECT(Q618),INDIRECT(K618),0)),IFERROR(IF(INDIRECT(Q618)&lt;&gt;"",INDIRECT(ster!$D$14) &amp; ": " &amp; SUBSTITUTE(INDIRECT(Q618)," "," "),""),""),""),"")," "),"  "," ")),""),"")</f>
        <v/>
      </c>
      <c r="CY618" s="14" t="str">
        <f t="array" aca="1" ref="CY618" ca="1">IF(H618,IF(AE618,TRIM(SUBSTITUTE(_xll.MCONCAT(IF((INDIRECT(ster!$D$14)&lt;&gt;"")*IFERROR(NOT(INDIRECT(AF618)),FALSE),IF(ISERROR(MATCH(INDIRECT(Q618),INDIRECT(K618),0)),IFERROR(IF(INDIRECT(Q618)&lt;&gt;"",INDIRECT(ster!$D$14)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CZ618" s="14" t="str">
        <f t="array" aca="1" ref="CZ618" ca="1">IF(H618,IF(AH618,TRIM(SUBSTITUTE(_xll.MCONCAT(IF((INDIRECT(ster!$D$14)&lt;&gt;"")*IFERROR(NOT(INDIRECT(AI618)),FALSE),IF(ISERROR(MATCH(INDIRECT(Q618),INDIRECT(K618),0)),IFERROR(IF(INDIRECT(Q618)&lt;&gt;"",INDIRECT(ster!$D$14)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DC618" s="14" t="str">
        <f ca="1">SUBSTITUTE(SUBSTITUTE(SUBSTITUTE(SUBSTITUTE(_xll.MCONCAT(DG618:DS618,"■"),"■■","■"),"■■","■"),"■■","■"),"■■","■")</f>
        <v>■</v>
      </c>
      <c r="DD618" s="14" t="str">
        <f t="shared" ca="1" si="11492"/>
        <v/>
      </c>
      <c r="DE618" s="14" t="str">
        <f t="shared" ca="1" si="11493"/>
        <v/>
      </c>
      <c r="DF618" s="14" t="str">
        <f t="shared" ca="1" si="11494"/>
        <v/>
      </c>
      <c r="DG618" s="14" t="str">
        <f t="shared" ca="1" si="11495"/>
        <v/>
      </c>
      <c r="DH618" s="14" t="str">
        <f t="shared" ca="1" si="11496"/>
        <v/>
      </c>
      <c r="DI618" s="14" t="str">
        <f t="shared" ca="1" si="11497"/>
        <v/>
      </c>
      <c r="DJ618" s="14" t="str">
        <f t="shared" ca="1" si="11498"/>
        <v/>
      </c>
      <c r="DK618" s="14" t="str">
        <f t="shared" ca="1" si="11499"/>
        <v/>
      </c>
      <c r="DL618" s="14" t="str">
        <f t="shared" ca="1" si="11500"/>
        <v/>
      </c>
      <c r="DM618" s="14" t="str">
        <f t="shared" ca="1" si="11501"/>
        <v/>
      </c>
      <c r="DN618" s="14" t="str">
        <f t="array" aca="1" ref="DN618" ca="1">IF(CU618&lt;&gt;"","There are errors in the entered values in the following cases: " &amp;SUBSTITUTE(CU618," ",", "),"")</f>
        <v/>
      </c>
      <c r="DO618" s="14" t="str">
        <f t="shared" ca="1" si="11502"/>
        <v/>
      </c>
      <c r="DP618" s="14" t="str">
        <f t="shared" ca="1" si="11503"/>
        <v/>
      </c>
      <c r="DQ618" s="14" t="str">
        <f t="shared" ca="1" si="11504"/>
        <v/>
      </c>
      <c r="DR618" s="14" t="str">
        <f t="shared" ca="1" si="11505"/>
        <v/>
      </c>
      <c r="DS618" s="14" t="str">
        <f t="shared" ca="1" si="11506"/>
        <v/>
      </c>
      <c r="DZ618" s="14" t="b">
        <f t="shared" ca="1" si="11507"/>
        <v>0</v>
      </c>
      <c r="EA618" s="14" t="str">
        <f t="shared" ca="1" si="11508"/>
        <v/>
      </c>
      <c r="EB618" s="14" t="str">
        <f t="shared" ca="1" si="11509"/>
        <v/>
      </c>
      <c r="EC618" s="14" t="str">
        <f t="shared" ca="1" si="11510"/>
        <v/>
      </c>
      <c r="ED618" s="14" t="str">
        <f t="shared" ca="1" si="11511"/>
        <v/>
      </c>
      <c r="EE618" s="14" t="str">
        <f t="shared" ca="1" si="11512"/>
        <v/>
      </c>
      <c r="EF618" s="14" t="str">
        <f t="shared" ca="1" si="11513"/>
        <v/>
      </c>
      <c r="EG618" s="14" t="str">
        <f t="shared" ca="1" si="11514"/>
        <v/>
      </c>
      <c r="EM618" s="14" t="b">
        <f t="shared" ca="1" si="11515"/>
        <v>0</v>
      </c>
      <c r="EN618" s="14" t="str">
        <f t="shared" ca="1" si="11516"/>
        <v/>
      </c>
      <c r="EO618" s="14" t="str">
        <f t="shared" ca="1" si="11517"/>
        <v/>
      </c>
      <c r="EP618" s="14" t="str">
        <f t="shared" ca="1" si="11518"/>
        <v/>
      </c>
      <c r="EQ618" s="14" t="str">
        <f t="shared" ca="1" si="11519"/>
        <v/>
      </c>
    </row>
    <row r="619" spans="2:147" s="14" customFormat="1">
      <c r="B619" s="14" t="str">
        <f t="shared" ca="1" si="11445"/>
        <v/>
      </c>
      <c r="C619" s="14">
        <f t="shared" ca="1" si="11446"/>
        <v>563</v>
      </c>
      <c r="D619" s="14">
        <f t="shared" si="11447"/>
        <v>617</v>
      </c>
      <c r="E619" s="14" t="str">
        <f t="shared" ca="1" si="11448"/>
        <v/>
      </c>
      <c r="F619" s="14" t="str">
        <f t="shared" ca="1" si="11449"/>
        <v/>
      </c>
      <c r="G619" s="14" t="str">
        <f t="shared" ca="1" si="11450"/>
        <v/>
      </c>
      <c r="H619" s="14" t="b">
        <f t="shared" ca="1" si="11451"/>
        <v>0</v>
      </c>
      <c r="I619" s="14" t="str">
        <f ca="1">IF($H619,ADDRESS(3,(D619+1)*2-1,4,,"["&amp;wew!$G$7&amp;"]"&amp;_sheetname_labels)&amp;":"&amp;ADDRESS(2+ster!$B$20,(D619+1)*2-1,4),"")</f>
        <v/>
      </c>
      <c r="J619" s="14" t="str">
        <f t="array" aca="1" ref="J619" ca="1">IF(H619,MAX(0,MAX(IF(INDIRECT(I619)&lt;&gt;"",ROW(INDIRECT(I619)),""))-2),"")</f>
        <v/>
      </c>
      <c r="K619" s="14" t="str">
        <f ca="1">IF($H619,IF($J619&gt;0,ADDRESS(3,(D619+1)*2-1,4,,"["&amp;wew!$G$7&amp;"]"&amp;_sheetname_labels)&amp;":"&amp;ADDRESS(2+J619,(D619+1)*2-1,4),""),"")</f>
        <v/>
      </c>
      <c r="L619" s="14" t="str">
        <f ca="1">IF($H619,IF($J619&gt;0,ADDRESS(3,(D619+1)*2,4,,"["&amp;wew!$G$7&amp;"]"&amp;_sheetname_labels)&amp;":"&amp;ADDRESS(2+J619,(D619+1)*2,4),""),"")</f>
        <v/>
      </c>
      <c r="M619" s="14" t="str">
        <f t="shared" ca="1" si="11452"/>
        <v/>
      </c>
      <c r="N619" s="14" t="str">
        <f t="shared" ca="1" si="11453"/>
        <v/>
      </c>
      <c r="O619" s="14" t="str">
        <f t="shared" ca="1" si="11454"/>
        <v/>
      </c>
      <c r="P619" s="14" t="str">
        <f t="shared" ca="1" si="11455"/>
        <v/>
      </c>
      <c r="Q619" s="14" t="str">
        <f ca="1">IF($BP619,ADDRESS(3,D619+1,4,,"["&amp;wew!$G$7&amp;"]"&amp;_sheetname_dataframe)&amp;":"&amp;ADDRESS(2+ster!$C$14,D619+1,4),"")</f>
        <v/>
      </c>
      <c r="R619" s="14" t="str">
        <f ca="1">IF($BP619,IF(MID(_xll.FORMULATEXT(INDEX(INDIRECT(Q619),1)),1,1)="=", _xll.FORMULATEXT(INDEX(INDIRECT(Q619),1),2,TRUE),""),"")</f>
        <v/>
      </c>
      <c r="S619" s="14" t="str">
        <f t="array" aca="1" ref="S619" ca="1">IF(H619,SUM(IF((IFERROR(INDIRECT(Q619)&lt;&gt;"",FALSE))*(INDIRECT(ster!$D$14)&lt;&gt;""),1,0)),"")</f>
        <v/>
      </c>
      <c r="T619" s="14" t="str">
        <f t="array" aca="1" ref="T619" ca="1">IF(H619,IF(M619&gt;0,SUM(IFERROR(1*(MATCH(INDIRECT(Q619),INDIRECT(K619),0)&gt;0),0)*(INDIRECT(ster!$D$14)&lt;&gt;"")*NOT(ISNUMBER(INDIRECT(Q619)))),0),"")</f>
        <v/>
      </c>
      <c r="U619" s="14" t="str">
        <f t="array" aca="1" ref="U619" ca="1">IF(H619,SUM((IFERROR(INDIRECT(Q619)="",FALSE))*(INDIRECT(ster!$D$14)&lt;&gt;"")),"")</f>
        <v/>
      </c>
      <c r="V619" s="14" t="str">
        <f t="array" aca="1" ref="V619" ca="1">IF(H619,SUM((IFERROR(INDIRECT(Q619)="#ąś",TRUE))*(INDIRECT(ster!$D$14)&lt;&gt;"")),"")</f>
        <v/>
      </c>
      <c r="W619" s="14" t="str">
        <f t="array" aca="1" ref="W619" ca="1">IF(H619,SUM(ISNUMBER(INDIRECT(Q619))*(INDIRECT(ster!$D$14)&lt;&gt;"")),"")</f>
        <v/>
      </c>
      <c r="X619" s="14" t="str">
        <f t="array" aca="1" ref="X619" ca="1">IF(AND(H619,W619&gt;0),IF(wew!$B$3,MIN(IF((INDIRECT(ster!$D$14)&lt;&gt;"")*IFERROR(INDIRECT($Q619)&lt;&gt;"",FALSE),IFERROR(INDIRECT($Q619),"X"),"X")),"&lt;włącz podświetlanie wartości&gt;"),"—")</f>
        <v>—</v>
      </c>
      <c r="Y619" s="14" t="str">
        <f t="array" aca="1" ref="Y619" ca="1">IF(AND(H619,W619&gt;0),IF(wew!$B$3,MAX(IF((INDIRECT(ster!$D$14)&lt;&gt;"")*IFERROR(INDIRECT($Q619)&lt;&gt;"",FALSE),IFERROR(INDIRECT($Q619),"X"),"X")),"&lt;włącz podświetlanie wartości&gt;"),"—")</f>
        <v>—</v>
      </c>
      <c r="Z619" s="14" t="str">
        <f t="shared" ca="1" si="11456"/>
        <v/>
      </c>
      <c r="AA619" s="12" t="str">
        <f t="shared" ca="1" si="11457"/>
        <v/>
      </c>
      <c r="AB619" s="17" t="str">
        <f t="array" aca="1" ref="AB619" ca="1">IF(H619,IF(W619&gt;0,SUM((INDIRECT(ster!$D$14)&lt;&gt;"")*IFERROR((INDIRECT(Q619)&lt;&gt;"")*(INDIRECT(Q619)=INT(INDIRECT(Q619))),0)),0),"")</f>
        <v/>
      </c>
      <c r="AC619" s="17" t="str">
        <f t="array" aca="1" ref="AC619" ca="1">IF(H619,W619-AB619,"")</f>
        <v/>
      </c>
      <c r="AD619" s="17" t="str">
        <f t="shared" ca="1" si="11458"/>
        <v/>
      </c>
      <c r="AE619" s="17" t="b">
        <f t="shared" ca="1" si="11459"/>
        <v>0</v>
      </c>
      <c r="AF619" s="17" t="str">
        <f ca="1">IF(AE619,IF($H619,ADDRESS(3,D619+2,4,,"["&amp;wew!$G$7&amp;"]"&amp;_sheetname_dataframe)&amp;":"&amp;ADDRESS(2+ster!$C$14,D619+2,4),""),"")</f>
        <v/>
      </c>
      <c r="AG619" s="17" t="str">
        <f t="shared" ca="1" si="11460"/>
        <v/>
      </c>
      <c r="AH619" s="17" t="b">
        <f t="shared" ca="1" si="11461"/>
        <v>0</v>
      </c>
      <c r="AI619" s="17" t="str">
        <f ca="1">IF(AH619,IF($H619,ADDRESS(3,D619+3,4,,"["&amp;wew!$G$7&amp;"]"&amp;_sheetname_dataframe)&amp;":"&amp;ADDRESS(2+ster!$C$14,D619+3,4),""),"")</f>
        <v/>
      </c>
      <c r="AJ619" s="17" t="str">
        <f t="shared" ca="1" si="11462"/>
        <v/>
      </c>
      <c r="AK619" s="17" t="str">
        <f t="shared" ca="1" si="11463"/>
        <v/>
      </c>
      <c r="AL619" s="17" t="str">
        <f t="shared" ca="1" si="11464"/>
        <v/>
      </c>
      <c r="AM619" s="17" t="str">
        <f t="shared" ca="1" si="11465"/>
        <v/>
      </c>
      <c r="AN619" s="17">
        <f t="shared" ca="1" si="11466"/>
        <v>2</v>
      </c>
      <c r="AO619" s="24" t="str">
        <f t="shared" ca="1" si="11467"/>
        <v/>
      </c>
      <c r="AP619" s="24" t="str">
        <f t="shared" ca="1" si="11468"/>
        <v/>
      </c>
      <c r="AQ619" s="17" t="str">
        <f t="shared" ca="1" si="11469"/>
        <v/>
      </c>
      <c r="AR619" s="17" t="str">
        <f t="shared" ca="1" si="11470"/>
        <v/>
      </c>
      <c r="AS619" s="17" t="str">
        <f t="shared" ca="1" si="11471"/>
        <v/>
      </c>
      <c r="AT619" s="17" t="str">
        <f t="shared" ca="1" si="11472"/>
        <v/>
      </c>
      <c r="AU619" s="17" t="str">
        <f t="shared" ca="1" si="11473"/>
        <v/>
      </c>
      <c r="AV619" s="17" t="str">
        <f t="shared" ca="1" si="11474"/>
        <v/>
      </c>
      <c r="AW619" s="17" t="str">
        <f t="shared" ca="1" si="11475"/>
        <v/>
      </c>
      <c r="AX619" s="14" t="str">
        <f t="array" aca="1" ref="AX619" ca="1">IF(H619,N619&gt;0,"")</f>
        <v/>
      </c>
      <c r="AY619" s="17" t="str">
        <f t="shared" ca="1" si="11476"/>
        <v/>
      </c>
      <c r="AZ619" s="17" t="str">
        <f t="array" aca="1" ref="AZ619" ca="1">IF(AY619&lt;&gt;"",SUM(1*ISERROR(MATCH(INDIRECT(AY619),INDIRECT(K619),0)))=0,"")</f>
        <v/>
      </c>
      <c r="BA619" s="17" t="b">
        <f t="shared" ca="1" si="11477"/>
        <v>0</v>
      </c>
      <c r="BB619" s="17" t="b">
        <v>0</v>
      </c>
      <c r="BC619" s="17" t="str">
        <f t="shared" ca="1" si="11478"/>
        <v/>
      </c>
      <c r="BD619" s="17" t="str">
        <f t="shared" ca="1" si="11479"/>
        <v/>
      </c>
      <c r="BE619" s="17" t="str">
        <f t="shared" ca="1" si="11480"/>
        <v/>
      </c>
      <c r="BF619" s="17" t="str">
        <f t="shared" ca="1" si="11481"/>
        <v/>
      </c>
      <c r="BG619" s="17" t="str">
        <f t="shared" ca="1" si="11482"/>
        <v/>
      </c>
      <c r="BH619" s="17" t="str">
        <f t="shared" ca="1" si="11483"/>
        <v/>
      </c>
      <c r="BI619" s="17" t="str">
        <f t="shared" ca="1" si="11484"/>
        <v/>
      </c>
      <c r="BJ619" s="17" t="b">
        <f t="shared" ca="1" si="11485"/>
        <v>0</v>
      </c>
      <c r="BK619" s="17" t="str">
        <f t="shared" ca="1" si="11486"/>
        <v/>
      </c>
      <c r="BL619" s="17" t="str">
        <f t="shared" ca="1" si="11487"/>
        <v/>
      </c>
      <c r="BM619" s="17" t="str">
        <f t="shared" ca="1" si="11488"/>
        <v/>
      </c>
      <c r="BN619" s="17" t="str">
        <f t="shared" ca="1" si="11489"/>
        <v/>
      </c>
      <c r="BO619" s="17" t="str">
        <f t="shared" ca="1" si="11490"/>
        <v/>
      </c>
      <c r="BP619" s="14" t="b">
        <f t="shared" ca="1" si="11491"/>
        <v>0</v>
      </c>
      <c r="BQ619" s="35"/>
      <c r="BX619" s="16"/>
      <c r="BY619" s="16"/>
      <c r="BZ619" s="16"/>
      <c r="CA619" s="16"/>
      <c r="CB619" s="16"/>
      <c r="CC619" s="16"/>
      <c r="CD619" s="16"/>
      <c r="CE619" s="16"/>
      <c r="CF619" s="16"/>
      <c r="CN619" s="14">
        <f ca="1">IF(H619,IFERROR(IsVariableNameLegal(O619),0),0)</f>
        <v>0</v>
      </c>
      <c r="CO619" s="14" t="str">
        <f t="array" aca="1" ref="CO619" ca="1">IF(H619,IF(COUNTIF(INDIRECT(wew!$C$13),O619)&gt;1,TRIM(SUBSTITUTE(_xll.MCONCAT(IF((INDIRECT(wew!$C$13)=O619)*(COLUMN(INDIRECT(wew!$C$13))&lt;&gt;D619+1),-1+COLUMN(INDIRECT(wew!$C$13)),"")," "),"  "," ")),""),"")</f>
        <v/>
      </c>
      <c r="CP619" s="14" t="str">
        <f t="array" aca="1" ref="CP619" ca="1">IF(P619&lt;&gt;"",IF(LEN(P619)&gt;150,1,""),"")</f>
        <v/>
      </c>
      <c r="CQ619" s="14" t="str">
        <f t="array" aca="1" ref="CQ619" ca="1">IF(AND(H619,NOT(ster!$J$3)),IF(COUNTIF(INDIRECT(wew!$C$15),P619)&gt;1,TRIM(SUBSTITUTE(_xll.MCONCAT(IF((INDIRECT(wew!$C$15)=P619)*(COLUMN(INDIRECT(wew!$C$15))&lt;&gt;D619+1),-1+COLUMN(INDIRECT(wew!$C$15)),"")," "),"  "," ")),""),"")</f>
        <v/>
      </c>
      <c r="CR619" s="14" t="str">
        <f t="array" aca="1" ref="CR619" ca="1">IF(H619,IF(AND(W619&gt;0,AO619&lt;&gt;""),TRIM(SUBSTITUTE(_xll.MCONCAT(IFERROR(IF(ISNUMBER(INDIRECT(Q619)),IF((INDIRECT(ster!$D$14)&lt;&gt;"")*(INDIRECT(Q619)&lt;AO619),INDIRECT(ster!$D$14) &amp; ": " &amp;  SUBSTITUTE(IF( AV619,IFERROR(TEXT(INDIRECT(Q619),"rrrr-mm-dd") &amp;" (" &amp; INDIRECT(Q619) &amp;")",INDIRECT(Q619)),INDIRECT(Q619))," "," "),""),""),"")," "),"  "," ")),""),"")</f>
        <v/>
      </c>
      <c r="CS619" s="14" t="str">
        <f t="array" aca="1" ref="CS619" ca="1">IF(H619,IF(AND(W619&gt;0,AP619&lt;&gt;""),TRIM(SUBSTITUTE(_xll.MCONCAT(IFERROR(IF(ISNUMBER(INDIRECT(Q619)),IF((INDIRECT(ster!$D$14)&lt;&gt;"")*(INDIRECT(Q619)&gt;AP619),INDIRECT(ster!$D$14) &amp; ": " &amp;  SUBSTITUTE(IF( AV619,IFERROR(TEXT(INDIRECT(Q619),"rrrr-mm-dd")&amp;" (" &amp; INDIRECT(Q619) &amp;")",INDIRECT(Q619)),INDIRECT(Q619))," "," "),""),""),"")," "),"  "," ")),""),"")</f>
        <v/>
      </c>
      <c r="CT619" s="14" t="str">
        <f t="array" aca="1" ref="CT619" ca="1">IF(H619,IF(AND(N619&gt;0,AR619),TRIM(SUBSTITUTE(_xll.MCONCAT(IFERROR(IF(ISNUMBER(INDIRECT(Q619)),IF((INDIRECT(ster!$D$14)&lt;&gt;"")*(IFERROR(0*(MATCH(INDIRECT(Q619),INDIRECT(K619),0)&gt;0),1)),INDIRECT(ster!$D$14) &amp; ": " &amp;  SUBSTITUTE(IF( AV619,IFERROR(TEXT(INDIRECT(Q619),"rrrr-mm-dd")&amp;" (" &amp; INDIRECT(Q619) &amp;")",INDIRECT(Q619)),INDIRECT(Q619))," "," "),""),""),"")," "),"  "," ")),""),"")</f>
        <v/>
      </c>
      <c r="CU619" s="14" t="str">
        <f t="array" aca="1" ref="CU619" ca="1">IF(H619,IF(AND(V619&gt;0),TRIM(SUBSTITUTE(_xll.MCONCAT(IF((INDIRECT(ster!$D$14)&lt;&gt;"")*(IFERROR(0*(INDIRECT(Q619)&lt;&gt;""),1)),INDIRECT(ster!$D$14),"")," "),"  "," ")),""),"")</f>
        <v/>
      </c>
      <c r="CV619" s="14" t="str">
        <f t="array" aca="1" ref="CV619" ca="1">IF(H619,IF(AS619,
TRIM(SUBSTITUTE(_xll.MCONCAT(IF(
   (INDIRECT(ster!$D$14)&lt;&gt;"")*
   ((INDIRECT(Q619)="")+
      NOT(ISNUMBER(INDIRECT(Q619)))*
      NOT(ISERROR(MATCH(INDIRECT(Q619),INDIRECT(K619),0)))
    ),
      INDIRECT(ster!$D$14),
   "")," "),"  "," ")),
""),"")</f>
        <v/>
      </c>
      <c r="CW619" s="14" t="str">
        <f t="array" aca="1" ref="CW619" ca="1">IF(H619,IF(AND(AQ619),TRIM(SUBSTITUTE(_xll.MCONCAT(IFERROR(IF(ISNUMBER(INDIRECT(Q619)),IF((INDIRECT(ster!$D$14)&lt;&gt;"")*(INDIRECT(Q619)&lt;&gt;INT(INDIRECT(Q619))),INDIRECT(ster!$D$14) &amp; ": " &amp; INDIRECT(Q619),""),""),"")," "),"  "," ")),""),"")</f>
        <v/>
      </c>
      <c r="CX619" s="14" t="str">
        <f t="array" aca="1" ref="CX619" ca="1">IF(H619,IF(OR(AU619,AV619),TRIM(SUBSTITUTE(_xll.MCONCAT(IF((INDIRECT(ster!$D$14)&lt;&gt;"")*NOT(ISNUMBER(INDIRECT(Q619))),IF(ISERROR(MATCH(INDIRECT(Q619),INDIRECT(K619),0)),IFERROR(IF(INDIRECT(Q619)&lt;&gt;"",INDIRECT(ster!$D$14) &amp; ": " &amp; SUBSTITUTE(INDIRECT(Q619)," "," "),""),""),""),"")," "),"  "," ")),""),"")</f>
        <v/>
      </c>
      <c r="CY619" s="14" t="str">
        <f t="array" aca="1" ref="CY619" ca="1">IF(H619,IF(AE619,TRIM(SUBSTITUTE(_xll.MCONCAT(IF((INDIRECT(ster!$D$14)&lt;&gt;"")*IFERROR(NOT(INDIRECT(AF619)),FALSE),IF(ISERROR(MATCH(INDIRECT(Q619),INDIRECT(K619),0)),IFERROR(IF(INDIRECT(Q619)&lt;&gt;"",INDIRECT(ster!$D$14)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CZ619" s="14" t="str">
        <f t="array" aca="1" ref="CZ619" ca="1">IF(H619,IF(AH619,TRIM(SUBSTITUTE(_xll.MCONCAT(IF((INDIRECT(ster!$D$14)&lt;&gt;"")*IFERROR(NOT(INDIRECT(AI619)),FALSE),IF(ISERROR(MATCH(INDIRECT(Q619),INDIRECT(K619),0)),IFERROR(IF(INDIRECT(Q619)&lt;&gt;"",INDIRECT(ster!$D$14)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DC619" s="14" t="str">
        <f ca="1">SUBSTITUTE(SUBSTITUTE(SUBSTITUTE(SUBSTITUTE(_xll.MCONCAT(DG619:DS619,"■"),"■■","■"),"■■","■"),"■■","■"),"■■","■")</f>
        <v>■</v>
      </c>
      <c r="DD619" s="14" t="str">
        <f t="shared" ca="1" si="11492"/>
        <v/>
      </c>
      <c r="DE619" s="14" t="str">
        <f t="shared" ca="1" si="11493"/>
        <v/>
      </c>
      <c r="DF619" s="14" t="str">
        <f t="shared" ca="1" si="11494"/>
        <v/>
      </c>
      <c r="DG619" s="14" t="str">
        <f t="shared" ca="1" si="11495"/>
        <v/>
      </c>
      <c r="DH619" s="14" t="str">
        <f t="shared" ca="1" si="11496"/>
        <v/>
      </c>
      <c r="DI619" s="14" t="str">
        <f t="shared" ca="1" si="11497"/>
        <v/>
      </c>
      <c r="DJ619" s="14" t="str">
        <f t="shared" ca="1" si="11498"/>
        <v/>
      </c>
      <c r="DK619" s="14" t="str">
        <f t="shared" ca="1" si="11499"/>
        <v/>
      </c>
      <c r="DL619" s="14" t="str">
        <f t="shared" ca="1" si="11500"/>
        <v/>
      </c>
      <c r="DM619" s="14" t="str">
        <f t="shared" ca="1" si="11501"/>
        <v/>
      </c>
      <c r="DN619" s="14" t="str">
        <f t="array" aca="1" ref="DN619" ca="1">IF(CU619&lt;&gt;"","There are errors in the entered values in the following cases: " &amp;SUBSTITUTE(CU619," ",", "),"")</f>
        <v/>
      </c>
      <c r="DO619" s="14" t="str">
        <f t="shared" ca="1" si="11502"/>
        <v/>
      </c>
      <c r="DP619" s="14" t="str">
        <f t="shared" ca="1" si="11503"/>
        <v/>
      </c>
      <c r="DQ619" s="14" t="str">
        <f t="shared" ca="1" si="11504"/>
        <v/>
      </c>
      <c r="DR619" s="14" t="str">
        <f t="shared" ca="1" si="11505"/>
        <v/>
      </c>
      <c r="DS619" s="14" t="str">
        <f t="shared" ca="1" si="11506"/>
        <v/>
      </c>
      <c r="DZ619" s="14" t="b">
        <f t="shared" ca="1" si="11507"/>
        <v>0</v>
      </c>
      <c r="EA619" s="14" t="str">
        <f t="shared" ca="1" si="11508"/>
        <v/>
      </c>
      <c r="EB619" s="14" t="str">
        <f t="shared" ca="1" si="11509"/>
        <v/>
      </c>
      <c r="EC619" s="14" t="str">
        <f t="shared" ca="1" si="11510"/>
        <v/>
      </c>
      <c r="ED619" s="14" t="str">
        <f t="shared" ca="1" si="11511"/>
        <v/>
      </c>
      <c r="EE619" s="14" t="str">
        <f t="shared" ca="1" si="11512"/>
        <v/>
      </c>
      <c r="EF619" s="14" t="str">
        <f t="shared" ca="1" si="11513"/>
        <v/>
      </c>
      <c r="EG619" s="14" t="str">
        <f t="shared" ca="1" si="11514"/>
        <v/>
      </c>
      <c r="EM619" s="14" t="b">
        <f t="shared" ca="1" si="11515"/>
        <v>0</v>
      </c>
      <c r="EN619" s="14" t="str">
        <f t="shared" ca="1" si="11516"/>
        <v/>
      </c>
      <c r="EO619" s="14" t="str">
        <f t="shared" ca="1" si="11517"/>
        <v/>
      </c>
      <c r="EP619" s="14" t="str">
        <f t="shared" ca="1" si="11518"/>
        <v/>
      </c>
      <c r="EQ619" s="14" t="str">
        <f t="shared" ca="1" si="11519"/>
        <v/>
      </c>
    </row>
    <row r="620" spans="2:147" s="14" customFormat="1">
      <c r="B620" s="14" t="str">
        <f t="shared" ca="1" si="11445"/>
        <v/>
      </c>
      <c r="C620" s="14">
        <f t="shared" ca="1" si="11446"/>
        <v>563</v>
      </c>
      <c r="D620" s="14">
        <f t="shared" si="11447"/>
        <v>618</v>
      </c>
      <c r="E620" s="14" t="str">
        <f t="shared" ca="1" si="11448"/>
        <v/>
      </c>
      <c r="F620" s="14" t="str">
        <f t="shared" ca="1" si="11449"/>
        <v/>
      </c>
      <c r="G620" s="14" t="str">
        <f t="shared" ca="1" si="11450"/>
        <v/>
      </c>
      <c r="H620" s="14" t="b">
        <f t="shared" ca="1" si="11451"/>
        <v>0</v>
      </c>
      <c r="I620" s="14" t="str">
        <f ca="1">IF($H620,ADDRESS(3,(D620+1)*2-1,4,,"["&amp;wew!$G$7&amp;"]"&amp;_sheetname_labels)&amp;":"&amp;ADDRESS(2+ster!$B$20,(D620+1)*2-1,4),"")</f>
        <v/>
      </c>
      <c r="J620" s="14" t="str">
        <f t="array" aca="1" ref="J620" ca="1">IF(H620,MAX(0,MAX(IF(INDIRECT(I620)&lt;&gt;"",ROW(INDIRECT(I620)),""))-2),"")</f>
        <v/>
      </c>
      <c r="K620" s="14" t="str">
        <f ca="1">IF($H620,IF($J620&gt;0,ADDRESS(3,(D620+1)*2-1,4,,"["&amp;wew!$G$7&amp;"]"&amp;_sheetname_labels)&amp;":"&amp;ADDRESS(2+J620,(D620+1)*2-1,4),""),"")</f>
        <v/>
      </c>
      <c r="L620" s="14" t="str">
        <f ca="1">IF($H620,IF($J620&gt;0,ADDRESS(3,(D620+1)*2,4,,"["&amp;wew!$G$7&amp;"]"&amp;_sheetname_labels)&amp;":"&amp;ADDRESS(2+J620,(D620+1)*2,4),""),"")</f>
        <v/>
      </c>
      <c r="M620" s="14" t="str">
        <f t="shared" ca="1" si="11452"/>
        <v/>
      </c>
      <c r="N620" s="14" t="str">
        <f t="shared" ca="1" si="11453"/>
        <v/>
      </c>
      <c r="O620" s="14" t="str">
        <f t="shared" ca="1" si="11454"/>
        <v/>
      </c>
      <c r="P620" s="14" t="str">
        <f t="shared" ca="1" si="11455"/>
        <v/>
      </c>
      <c r="Q620" s="14" t="str">
        <f ca="1">IF($BP620,ADDRESS(3,D620+1,4,,"["&amp;wew!$G$7&amp;"]"&amp;_sheetname_dataframe)&amp;":"&amp;ADDRESS(2+ster!$C$14,D620+1,4),"")</f>
        <v/>
      </c>
      <c r="R620" s="14" t="str">
        <f ca="1">IF($BP620,IF(MID(_xll.FORMULATEXT(INDEX(INDIRECT(Q620),1)),1,1)="=", _xll.FORMULATEXT(INDEX(INDIRECT(Q620),1),2,TRUE),""),"")</f>
        <v/>
      </c>
      <c r="S620" s="14" t="str">
        <f t="array" aca="1" ref="S620" ca="1">IF(H620,SUM(IF((IFERROR(INDIRECT(Q620)&lt;&gt;"",FALSE))*(INDIRECT(ster!$D$14)&lt;&gt;""),1,0)),"")</f>
        <v/>
      </c>
      <c r="T620" s="14" t="str">
        <f t="array" aca="1" ref="T620" ca="1">IF(H620,IF(M620&gt;0,SUM(IFERROR(1*(MATCH(INDIRECT(Q620),INDIRECT(K620),0)&gt;0),0)*(INDIRECT(ster!$D$14)&lt;&gt;"")*NOT(ISNUMBER(INDIRECT(Q620)))),0),"")</f>
        <v/>
      </c>
      <c r="U620" s="14" t="str">
        <f t="array" aca="1" ref="U620" ca="1">IF(H620,SUM((IFERROR(INDIRECT(Q620)="",FALSE))*(INDIRECT(ster!$D$14)&lt;&gt;"")),"")</f>
        <v/>
      </c>
      <c r="V620" s="14" t="str">
        <f t="array" aca="1" ref="V620" ca="1">IF(H620,SUM((IFERROR(INDIRECT(Q620)="#ąś",TRUE))*(INDIRECT(ster!$D$14)&lt;&gt;"")),"")</f>
        <v/>
      </c>
      <c r="W620" s="14" t="str">
        <f t="array" aca="1" ref="W620" ca="1">IF(H620,SUM(ISNUMBER(INDIRECT(Q620))*(INDIRECT(ster!$D$14)&lt;&gt;"")),"")</f>
        <v/>
      </c>
      <c r="X620" s="14" t="str">
        <f t="array" aca="1" ref="X620" ca="1">IF(AND(H620,W620&gt;0),IF(wew!$B$3,MIN(IF((INDIRECT(ster!$D$14)&lt;&gt;"")*IFERROR(INDIRECT($Q620)&lt;&gt;"",FALSE),IFERROR(INDIRECT($Q620),"X"),"X")),"&lt;włącz podświetlanie wartości&gt;"),"—")</f>
        <v>—</v>
      </c>
      <c r="Y620" s="14" t="str">
        <f t="array" aca="1" ref="Y620" ca="1">IF(AND(H620,W620&gt;0),IF(wew!$B$3,MAX(IF((INDIRECT(ster!$D$14)&lt;&gt;"")*IFERROR(INDIRECT($Q620)&lt;&gt;"",FALSE),IFERROR(INDIRECT($Q620),"X"),"X")),"&lt;włącz podświetlanie wartości&gt;"),"—")</f>
        <v>—</v>
      </c>
      <c r="Z620" s="14" t="str">
        <f t="shared" ca="1" si="11456"/>
        <v/>
      </c>
      <c r="AA620" s="12" t="str">
        <f t="shared" ca="1" si="11457"/>
        <v/>
      </c>
      <c r="AB620" s="17" t="str">
        <f t="array" aca="1" ref="AB620" ca="1">IF(H620,IF(W620&gt;0,SUM((INDIRECT(ster!$D$14)&lt;&gt;"")*IFERROR((INDIRECT(Q620)&lt;&gt;"")*(INDIRECT(Q620)=INT(INDIRECT(Q620))),0)),0),"")</f>
        <v/>
      </c>
      <c r="AC620" s="17" t="str">
        <f t="array" aca="1" ref="AC620" ca="1">IF(H620,W620-AB620,"")</f>
        <v/>
      </c>
      <c r="AD620" s="17" t="str">
        <f t="shared" ca="1" si="11458"/>
        <v/>
      </c>
      <c r="AE620" s="17" t="b">
        <f t="shared" ca="1" si="11459"/>
        <v>0</v>
      </c>
      <c r="AF620" s="17" t="str">
        <f ca="1">IF(AE620,IF($H620,ADDRESS(3,D620+2,4,,"["&amp;wew!$G$7&amp;"]"&amp;_sheetname_dataframe)&amp;":"&amp;ADDRESS(2+ster!$C$14,D620+2,4),""),"")</f>
        <v/>
      </c>
      <c r="AG620" s="17" t="str">
        <f t="shared" ca="1" si="11460"/>
        <v/>
      </c>
      <c r="AH620" s="17" t="b">
        <f t="shared" ca="1" si="11461"/>
        <v>0</v>
      </c>
      <c r="AI620" s="17" t="str">
        <f ca="1">IF(AH620,IF($H620,ADDRESS(3,D620+3,4,,"["&amp;wew!$G$7&amp;"]"&amp;_sheetname_dataframe)&amp;":"&amp;ADDRESS(2+ster!$C$14,D620+3,4),""),"")</f>
        <v/>
      </c>
      <c r="AJ620" s="17" t="str">
        <f t="shared" ca="1" si="11462"/>
        <v/>
      </c>
      <c r="AK620" s="17" t="str">
        <f t="shared" ca="1" si="11463"/>
        <v/>
      </c>
      <c r="AL620" s="17" t="str">
        <f t="shared" ca="1" si="11464"/>
        <v/>
      </c>
      <c r="AM620" s="17" t="str">
        <f t="shared" ca="1" si="11465"/>
        <v/>
      </c>
      <c r="AN620" s="17">
        <f t="shared" ca="1" si="11466"/>
        <v>2</v>
      </c>
      <c r="AO620" s="24" t="str">
        <f t="shared" ca="1" si="11467"/>
        <v/>
      </c>
      <c r="AP620" s="24" t="str">
        <f t="shared" ca="1" si="11468"/>
        <v/>
      </c>
      <c r="AQ620" s="17" t="str">
        <f t="shared" ca="1" si="11469"/>
        <v/>
      </c>
      <c r="AR620" s="17" t="str">
        <f t="shared" ca="1" si="11470"/>
        <v/>
      </c>
      <c r="AS620" s="17" t="str">
        <f t="shared" ca="1" si="11471"/>
        <v/>
      </c>
      <c r="AT620" s="17" t="str">
        <f t="shared" ca="1" si="11472"/>
        <v/>
      </c>
      <c r="AU620" s="17" t="str">
        <f t="shared" ca="1" si="11473"/>
        <v/>
      </c>
      <c r="AV620" s="17" t="str">
        <f t="shared" ca="1" si="11474"/>
        <v/>
      </c>
      <c r="AW620" s="17" t="str">
        <f t="shared" ca="1" si="11475"/>
        <v/>
      </c>
      <c r="AX620" s="14" t="str">
        <f t="array" aca="1" ref="AX620" ca="1">IF(H620,N620&gt;0,"")</f>
        <v/>
      </c>
      <c r="AY620" s="17" t="str">
        <f t="shared" ca="1" si="11476"/>
        <v/>
      </c>
      <c r="AZ620" s="17" t="str">
        <f t="array" aca="1" ref="AZ620" ca="1">IF(AY620&lt;&gt;"",SUM(1*ISERROR(MATCH(INDIRECT(AY620),INDIRECT(K620),0)))=0,"")</f>
        <v/>
      </c>
      <c r="BA620" s="17" t="b">
        <f t="shared" ca="1" si="11477"/>
        <v>0</v>
      </c>
      <c r="BB620" s="17" t="b">
        <v>0</v>
      </c>
      <c r="BC620" s="17" t="str">
        <f t="shared" ca="1" si="11478"/>
        <v/>
      </c>
      <c r="BD620" s="17" t="str">
        <f t="shared" ca="1" si="11479"/>
        <v/>
      </c>
      <c r="BE620" s="17" t="str">
        <f t="shared" ca="1" si="11480"/>
        <v/>
      </c>
      <c r="BF620" s="17" t="str">
        <f t="shared" ca="1" si="11481"/>
        <v/>
      </c>
      <c r="BG620" s="17" t="str">
        <f t="shared" ca="1" si="11482"/>
        <v/>
      </c>
      <c r="BH620" s="17" t="str">
        <f t="shared" ca="1" si="11483"/>
        <v/>
      </c>
      <c r="BI620" s="17" t="str">
        <f t="shared" ca="1" si="11484"/>
        <v/>
      </c>
      <c r="BJ620" s="17" t="b">
        <f t="shared" ca="1" si="11485"/>
        <v>0</v>
      </c>
      <c r="BK620" s="17" t="str">
        <f t="shared" ca="1" si="11486"/>
        <v/>
      </c>
      <c r="BL620" s="17" t="str">
        <f t="shared" ca="1" si="11487"/>
        <v/>
      </c>
      <c r="BM620" s="17" t="str">
        <f t="shared" ca="1" si="11488"/>
        <v/>
      </c>
      <c r="BN620" s="17" t="str">
        <f t="shared" ca="1" si="11489"/>
        <v/>
      </c>
      <c r="BO620" s="17" t="str">
        <f t="shared" ca="1" si="11490"/>
        <v/>
      </c>
      <c r="BP620" s="14" t="b">
        <f t="shared" ca="1" si="11491"/>
        <v>0</v>
      </c>
      <c r="BQ620" s="35"/>
      <c r="BX620" s="16"/>
      <c r="BY620" s="16"/>
      <c r="BZ620" s="16"/>
      <c r="CA620" s="16"/>
      <c r="CB620" s="16"/>
      <c r="CC620" s="16"/>
      <c r="CD620" s="16"/>
      <c r="CE620" s="16"/>
      <c r="CF620" s="16"/>
      <c r="CN620" s="14">
        <f ca="1">IF(H620,IFERROR(IsVariableNameLegal(O620),0),0)</f>
        <v>0</v>
      </c>
      <c r="CO620" s="14" t="str">
        <f t="array" aca="1" ref="CO620" ca="1">IF(H620,IF(COUNTIF(INDIRECT(wew!$C$13),O620)&gt;1,TRIM(SUBSTITUTE(_xll.MCONCAT(IF((INDIRECT(wew!$C$13)=O620)*(COLUMN(INDIRECT(wew!$C$13))&lt;&gt;D620+1),-1+COLUMN(INDIRECT(wew!$C$13)),"")," "),"  "," ")),""),"")</f>
        <v/>
      </c>
      <c r="CP620" s="14" t="str">
        <f t="array" aca="1" ref="CP620" ca="1">IF(P620&lt;&gt;"",IF(LEN(P620)&gt;150,1,""),"")</f>
        <v/>
      </c>
      <c r="CQ620" s="14" t="str">
        <f t="array" aca="1" ref="CQ620" ca="1">IF(AND(H620,NOT(ster!$J$3)),IF(COUNTIF(INDIRECT(wew!$C$15),P620)&gt;1,TRIM(SUBSTITUTE(_xll.MCONCAT(IF((INDIRECT(wew!$C$15)=P620)*(COLUMN(INDIRECT(wew!$C$15))&lt;&gt;D620+1),-1+COLUMN(INDIRECT(wew!$C$15)),"")," "),"  "," ")),""),"")</f>
        <v/>
      </c>
      <c r="CR620" s="14" t="str">
        <f t="array" aca="1" ref="CR620" ca="1">IF(H620,IF(AND(W620&gt;0,AO620&lt;&gt;""),TRIM(SUBSTITUTE(_xll.MCONCAT(IFERROR(IF(ISNUMBER(INDIRECT(Q620)),IF((INDIRECT(ster!$D$14)&lt;&gt;"")*(INDIRECT(Q620)&lt;AO620),INDIRECT(ster!$D$14) &amp; ": " &amp;  SUBSTITUTE(IF( AV620,IFERROR(TEXT(INDIRECT(Q620),"rrrr-mm-dd") &amp;" (" &amp; INDIRECT(Q620) &amp;")",INDIRECT(Q620)),INDIRECT(Q620))," "," "),""),""),"")," "),"  "," ")),""),"")</f>
        <v/>
      </c>
      <c r="CS620" s="14" t="str">
        <f t="array" aca="1" ref="CS620" ca="1">IF(H620,IF(AND(W620&gt;0,AP620&lt;&gt;""),TRIM(SUBSTITUTE(_xll.MCONCAT(IFERROR(IF(ISNUMBER(INDIRECT(Q620)),IF((INDIRECT(ster!$D$14)&lt;&gt;"")*(INDIRECT(Q620)&gt;AP620),INDIRECT(ster!$D$14) &amp; ": " &amp;  SUBSTITUTE(IF( AV620,IFERROR(TEXT(INDIRECT(Q620),"rrrr-mm-dd")&amp;" (" &amp; INDIRECT(Q620) &amp;")",INDIRECT(Q620)),INDIRECT(Q620))," "," "),""),""),"")," "),"  "," ")),""),"")</f>
        <v/>
      </c>
      <c r="CT620" s="14" t="str">
        <f t="array" aca="1" ref="CT620" ca="1">IF(H620,IF(AND(N620&gt;0,AR620),TRIM(SUBSTITUTE(_xll.MCONCAT(IFERROR(IF(ISNUMBER(INDIRECT(Q620)),IF((INDIRECT(ster!$D$14)&lt;&gt;"")*(IFERROR(0*(MATCH(INDIRECT(Q620),INDIRECT(K620),0)&gt;0),1)),INDIRECT(ster!$D$14) &amp; ": " &amp;  SUBSTITUTE(IF( AV620,IFERROR(TEXT(INDIRECT(Q620),"rrrr-mm-dd")&amp;" (" &amp; INDIRECT(Q620) &amp;")",INDIRECT(Q620)),INDIRECT(Q620))," "," "),""),""),"")," "),"  "," ")),""),"")</f>
        <v/>
      </c>
      <c r="CU620" s="14" t="str">
        <f t="array" aca="1" ref="CU620" ca="1">IF(H620,IF(AND(V620&gt;0),TRIM(SUBSTITUTE(_xll.MCONCAT(IF((INDIRECT(ster!$D$14)&lt;&gt;"")*(IFERROR(0*(INDIRECT(Q620)&lt;&gt;""),1)),INDIRECT(ster!$D$14),"")," "),"  "," ")),""),"")</f>
        <v/>
      </c>
      <c r="CV620" s="14" t="str">
        <f t="array" aca="1" ref="CV620" ca="1">IF(H620,IF(AS620,
TRIM(SUBSTITUTE(_xll.MCONCAT(IF(
   (INDIRECT(ster!$D$14)&lt;&gt;"")*
   ((INDIRECT(Q620)="")+
      NOT(ISNUMBER(INDIRECT(Q620)))*
      NOT(ISERROR(MATCH(INDIRECT(Q620),INDIRECT(K620),0)))
    ),
      INDIRECT(ster!$D$14),
   "")," "),"  "," ")),
""),"")</f>
        <v/>
      </c>
      <c r="CW620" s="14" t="str">
        <f t="array" aca="1" ref="CW620" ca="1">IF(H620,IF(AND(AQ620),TRIM(SUBSTITUTE(_xll.MCONCAT(IFERROR(IF(ISNUMBER(INDIRECT(Q620)),IF((INDIRECT(ster!$D$14)&lt;&gt;"")*(INDIRECT(Q620)&lt;&gt;INT(INDIRECT(Q620))),INDIRECT(ster!$D$14) &amp; ": " &amp; INDIRECT(Q620),""),""),"")," "),"  "," ")),""),"")</f>
        <v/>
      </c>
      <c r="CX620" s="14" t="str">
        <f t="array" aca="1" ref="CX620" ca="1">IF(H620,IF(OR(AU620,AV620),TRIM(SUBSTITUTE(_xll.MCONCAT(IF((INDIRECT(ster!$D$14)&lt;&gt;"")*NOT(ISNUMBER(INDIRECT(Q620))),IF(ISERROR(MATCH(INDIRECT(Q620),INDIRECT(K620),0)),IFERROR(IF(INDIRECT(Q620)&lt;&gt;"",INDIRECT(ster!$D$14) &amp; ": " &amp; SUBSTITUTE(INDIRECT(Q620)," "," "),""),""),""),"")," "),"  "," ")),""),"")</f>
        <v/>
      </c>
      <c r="CY620" s="14" t="str">
        <f t="array" aca="1" ref="CY620" ca="1">IF(H620,IF(AE620,TRIM(SUBSTITUTE(_xll.MCONCAT(IF((INDIRECT(ster!$D$14)&lt;&gt;"")*IFERROR(NOT(INDIRECT(AF620)),FALSE),IF(ISERROR(MATCH(INDIRECT(Q620),INDIRECT(K620),0)),IFERROR(IF(INDIRECT(Q620)&lt;&gt;"",INDIRECT(ster!$D$14)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CZ620" s="14" t="str">
        <f t="array" aca="1" ref="CZ620" ca="1">IF(H620,IF(AH620,TRIM(SUBSTITUTE(_xll.MCONCAT(IF((INDIRECT(ster!$D$14)&lt;&gt;"")*IFERROR(NOT(INDIRECT(AI620)),FALSE),IF(ISERROR(MATCH(INDIRECT(Q620),INDIRECT(K620),0)),IFERROR(IF(INDIRECT(Q620)&lt;&gt;"",INDIRECT(ster!$D$14)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DC620" s="14" t="str">
        <f ca="1">SUBSTITUTE(SUBSTITUTE(SUBSTITUTE(SUBSTITUTE(_xll.MCONCAT(DG620:DS620,"■"),"■■","■"),"■■","■"),"■■","■"),"■■","■")</f>
        <v>■</v>
      </c>
      <c r="DD620" s="14" t="str">
        <f t="shared" ca="1" si="11492"/>
        <v/>
      </c>
      <c r="DE620" s="14" t="str">
        <f t="shared" ca="1" si="11493"/>
        <v/>
      </c>
      <c r="DF620" s="14" t="str">
        <f t="shared" ca="1" si="11494"/>
        <v/>
      </c>
      <c r="DG620" s="14" t="str">
        <f t="shared" ca="1" si="11495"/>
        <v/>
      </c>
      <c r="DH620" s="14" t="str">
        <f t="shared" ca="1" si="11496"/>
        <v/>
      </c>
      <c r="DI620" s="14" t="str">
        <f t="shared" ca="1" si="11497"/>
        <v/>
      </c>
      <c r="DJ620" s="14" t="str">
        <f t="shared" ca="1" si="11498"/>
        <v/>
      </c>
      <c r="DK620" s="14" t="str">
        <f t="shared" ca="1" si="11499"/>
        <v/>
      </c>
      <c r="DL620" s="14" t="str">
        <f t="shared" ca="1" si="11500"/>
        <v/>
      </c>
      <c r="DM620" s="14" t="str">
        <f t="shared" ca="1" si="11501"/>
        <v/>
      </c>
      <c r="DN620" s="14" t="str">
        <f t="array" aca="1" ref="DN620" ca="1">IF(CU620&lt;&gt;"","There are errors in the entered values in the following cases: " &amp;SUBSTITUTE(CU620," ",", "),"")</f>
        <v/>
      </c>
      <c r="DO620" s="14" t="str">
        <f t="shared" ca="1" si="11502"/>
        <v/>
      </c>
      <c r="DP620" s="14" t="str">
        <f t="shared" ca="1" si="11503"/>
        <v/>
      </c>
      <c r="DQ620" s="14" t="str">
        <f t="shared" ca="1" si="11504"/>
        <v/>
      </c>
      <c r="DR620" s="14" t="str">
        <f t="shared" ca="1" si="11505"/>
        <v/>
      </c>
      <c r="DS620" s="14" t="str">
        <f t="shared" ca="1" si="11506"/>
        <v/>
      </c>
      <c r="DZ620" s="14" t="b">
        <f t="shared" ca="1" si="11507"/>
        <v>0</v>
      </c>
      <c r="EA620" s="14" t="str">
        <f t="shared" ca="1" si="11508"/>
        <v/>
      </c>
      <c r="EB620" s="14" t="str">
        <f t="shared" ca="1" si="11509"/>
        <v/>
      </c>
      <c r="EC620" s="14" t="str">
        <f t="shared" ca="1" si="11510"/>
        <v/>
      </c>
      <c r="ED620" s="14" t="str">
        <f t="shared" ca="1" si="11511"/>
        <v/>
      </c>
      <c r="EE620" s="14" t="str">
        <f t="shared" ca="1" si="11512"/>
        <v/>
      </c>
      <c r="EF620" s="14" t="str">
        <f t="shared" ca="1" si="11513"/>
        <v/>
      </c>
      <c r="EG620" s="14" t="str">
        <f t="shared" ca="1" si="11514"/>
        <v/>
      </c>
      <c r="EM620" s="14" t="b">
        <f t="shared" ca="1" si="11515"/>
        <v>0</v>
      </c>
      <c r="EN620" s="14" t="str">
        <f t="shared" ca="1" si="11516"/>
        <v/>
      </c>
      <c r="EO620" s="14" t="str">
        <f t="shared" ca="1" si="11517"/>
        <v/>
      </c>
      <c r="EP620" s="14" t="str">
        <f t="shared" ca="1" si="11518"/>
        <v/>
      </c>
      <c r="EQ620" s="14" t="str">
        <f t="shared" ca="1" si="11519"/>
        <v/>
      </c>
    </row>
    <row r="621" spans="2:147" s="14" customFormat="1">
      <c r="B621" s="14" t="str">
        <f t="shared" ca="1" si="11445"/>
        <v/>
      </c>
      <c r="C621" s="14">
        <f t="shared" ca="1" si="11446"/>
        <v>563</v>
      </c>
      <c r="D621" s="14">
        <f t="shared" si="11447"/>
        <v>619</v>
      </c>
      <c r="E621" s="14" t="str">
        <f t="shared" ca="1" si="11448"/>
        <v/>
      </c>
      <c r="F621" s="14" t="str">
        <f t="shared" ca="1" si="11449"/>
        <v/>
      </c>
      <c r="G621" s="14" t="str">
        <f t="shared" ca="1" si="11450"/>
        <v/>
      </c>
      <c r="H621" s="14" t="b">
        <f t="shared" ca="1" si="11451"/>
        <v>0</v>
      </c>
      <c r="I621" s="14" t="str">
        <f ca="1">IF($H621,ADDRESS(3,(D621+1)*2-1,4,,"["&amp;wew!$G$7&amp;"]"&amp;_sheetname_labels)&amp;":"&amp;ADDRESS(2+ster!$B$20,(D621+1)*2-1,4),"")</f>
        <v/>
      </c>
      <c r="J621" s="14" t="str">
        <f t="array" aca="1" ref="J621" ca="1">IF(H621,MAX(0,MAX(IF(INDIRECT(I621)&lt;&gt;"",ROW(INDIRECT(I621)),""))-2),"")</f>
        <v/>
      </c>
      <c r="K621" s="14" t="str">
        <f ca="1">IF($H621,IF($J621&gt;0,ADDRESS(3,(D621+1)*2-1,4,,"["&amp;wew!$G$7&amp;"]"&amp;_sheetname_labels)&amp;":"&amp;ADDRESS(2+J621,(D621+1)*2-1,4),""),"")</f>
        <v/>
      </c>
      <c r="L621" s="14" t="str">
        <f ca="1">IF($H621,IF($J621&gt;0,ADDRESS(3,(D621+1)*2,4,,"["&amp;wew!$G$7&amp;"]"&amp;_sheetname_labels)&amp;":"&amp;ADDRESS(2+J621,(D621+1)*2,4),""),"")</f>
        <v/>
      </c>
      <c r="M621" s="14" t="str">
        <f t="shared" ca="1" si="11452"/>
        <v/>
      </c>
      <c r="N621" s="14" t="str">
        <f t="shared" ca="1" si="11453"/>
        <v/>
      </c>
      <c r="O621" s="14" t="str">
        <f t="shared" ca="1" si="11454"/>
        <v/>
      </c>
      <c r="P621" s="14" t="str">
        <f t="shared" ca="1" si="11455"/>
        <v/>
      </c>
      <c r="Q621" s="14" t="str">
        <f ca="1">IF($BP621,ADDRESS(3,D621+1,4,,"["&amp;wew!$G$7&amp;"]"&amp;_sheetname_dataframe)&amp;":"&amp;ADDRESS(2+ster!$C$14,D621+1,4),"")</f>
        <v/>
      </c>
      <c r="R621" s="14" t="str">
        <f ca="1">IF($BP621,IF(MID(_xll.FORMULATEXT(INDEX(INDIRECT(Q621),1)),1,1)="=", _xll.FORMULATEXT(INDEX(INDIRECT(Q621),1),2,TRUE),""),"")</f>
        <v/>
      </c>
      <c r="S621" s="14" t="str">
        <f t="array" aca="1" ref="S621" ca="1">IF(H621,SUM(IF((IFERROR(INDIRECT(Q621)&lt;&gt;"",FALSE))*(INDIRECT(ster!$D$14)&lt;&gt;""),1,0)),"")</f>
        <v/>
      </c>
      <c r="T621" s="14" t="str">
        <f t="array" aca="1" ref="T621" ca="1">IF(H621,IF(M621&gt;0,SUM(IFERROR(1*(MATCH(INDIRECT(Q621),INDIRECT(K621),0)&gt;0),0)*(INDIRECT(ster!$D$14)&lt;&gt;"")*NOT(ISNUMBER(INDIRECT(Q621)))),0),"")</f>
        <v/>
      </c>
      <c r="U621" s="14" t="str">
        <f t="array" aca="1" ref="U621" ca="1">IF(H621,SUM((IFERROR(INDIRECT(Q621)="",FALSE))*(INDIRECT(ster!$D$14)&lt;&gt;"")),"")</f>
        <v/>
      </c>
      <c r="V621" s="14" t="str">
        <f t="array" aca="1" ref="V621" ca="1">IF(H621,SUM((IFERROR(INDIRECT(Q621)="#ąś",TRUE))*(INDIRECT(ster!$D$14)&lt;&gt;"")),"")</f>
        <v/>
      </c>
      <c r="W621" s="14" t="str">
        <f t="array" aca="1" ref="W621" ca="1">IF(H621,SUM(ISNUMBER(INDIRECT(Q621))*(INDIRECT(ster!$D$14)&lt;&gt;"")),"")</f>
        <v/>
      </c>
      <c r="X621" s="14" t="str">
        <f t="array" aca="1" ref="X621" ca="1">IF(AND(H621,W621&gt;0),IF(wew!$B$3,MIN(IF((INDIRECT(ster!$D$14)&lt;&gt;"")*IFERROR(INDIRECT($Q621)&lt;&gt;"",FALSE),IFERROR(INDIRECT($Q621),"X"),"X")),"&lt;włącz podświetlanie wartości&gt;"),"—")</f>
        <v>—</v>
      </c>
      <c r="Y621" s="14" t="str">
        <f t="array" aca="1" ref="Y621" ca="1">IF(AND(H621,W621&gt;0),IF(wew!$B$3,MAX(IF((INDIRECT(ster!$D$14)&lt;&gt;"")*IFERROR(INDIRECT($Q621)&lt;&gt;"",FALSE),IFERROR(INDIRECT($Q621),"X"),"X")),"&lt;włącz podświetlanie wartości&gt;"),"—")</f>
        <v>—</v>
      </c>
      <c r="Z621" s="14" t="str">
        <f t="shared" ca="1" si="11456"/>
        <v/>
      </c>
      <c r="AA621" s="12" t="str">
        <f t="shared" ca="1" si="11457"/>
        <v/>
      </c>
      <c r="AB621" s="17" t="str">
        <f t="array" aca="1" ref="AB621" ca="1">IF(H621,IF(W621&gt;0,SUM((INDIRECT(ster!$D$14)&lt;&gt;"")*IFERROR((INDIRECT(Q621)&lt;&gt;"")*(INDIRECT(Q621)=INT(INDIRECT(Q621))),0)),0),"")</f>
        <v/>
      </c>
      <c r="AC621" s="17" t="str">
        <f t="array" aca="1" ref="AC621" ca="1">IF(H621,W621-AB621,"")</f>
        <v/>
      </c>
      <c r="AD621" s="17" t="str">
        <f t="shared" ca="1" si="11458"/>
        <v/>
      </c>
      <c r="AE621" s="17" t="b">
        <f t="shared" ca="1" si="11459"/>
        <v>0</v>
      </c>
      <c r="AF621" s="17" t="str">
        <f ca="1">IF(AE621,IF($H621,ADDRESS(3,D621+2,4,,"["&amp;wew!$G$7&amp;"]"&amp;_sheetname_dataframe)&amp;":"&amp;ADDRESS(2+ster!$C$14,D621+2,4),""),"")</f>
        <v/>
      </c>
      <c r="AG621" s="17" t="str">
        <f t="shared" ca="1" si="11460"/>
        <v/>
      </c>
      <c r="AH621" s="17" t="b">
        <f t="shared" ca="1" si="11461"/>
        <v>0</v>
      </c>
      <c r="AI621" s="17" t="str">
        <f ca="1">IF(AH621,IF($H621,ADDRESS(3,D621+3,4,,"["&amp;wew!$G$7&amp;"]"&amp;_sheetname_dataframe)&amp;":"&amp;ADDRESS(2+ster!$C$14,D621+3,4),""),"")</f>
        <v/>
      </c>
      <c r="AJ621" s="17" t="str">
        <f t="shared" ca="1" si="11462"/>
        <v/>
      </c>
      <c r="AK621" s="17" t="str">
        <f t="shared" ca="1" si="11463"/>
        <v/>
      </c>
      <c r="AL621" s="17" t="str">
        <f t="shared" ca="1" si="11464"/>
        <v/>
      </c>
      <c r="AM621" s="17" t="str">
        <f t="shared" ca="1" si="11465"/>
        <v/>
      </c>
      <c r="AN621" s="17">
        <f t="shared" ca="1" si="11466"/>
        <v>2</v>
      </c>
      <c r="AO621" s="24" t="str">
        <f t="shared" ca="1" si="11467"/>
        <v/>
      </c>
      <c r="AP621" s="24" t="str">
        <f t="shared" ca="1" si="11468"/>
        <v/>
      </c>
      <c r="AQ621" s="17" t="str">
        <f t="shared" ca="1" si="11469"/>
        <v/>
      </c>
      <c r="AR621" s="17" t="str">
        <f t="shared" ca="1" si="11470"/>
        <v/>
      </c>
      <c r="AS621" s="17" t="str">
        <f t="shared" ca="1" si="11471"/>
        <v/>
      </c>
      <c r="AT621" s="17" t="str">
        <f t="shared" ca="1" si="11472"/>
        <v/>
      </c>
      <c r="AU621" s="17" t="str">
        <f t="shared" ca="1" si="11473"/>
        <v/>
      </c>
      <c r="AV621" s="17" t="str">
        <f t="shared" ca="1" si="11474"/>
        <v/>
      </c>
      <c r="AW621" s="17" t="str">
        <f t="shared" ca="1" si="11475"/>
        <v/>
      </c>
      <c r="AX621" s="14" t="str">
        <f t="array" aca="1" ref="AX621" ca="1">IF(H621,N621&gt;0,"")</f>
        <v/>
      </c>
      <c r="AY621" s="17" t="str">
        <f t="shared" ca="1" si="11476"/>
        <v/>
      </c>
      <c r="AZ621" s="17" t="str">
        <f t="array" aca="1" ref="AZ621" ca="1">IF(AY621&lt;&gt;"",SUM(1*ISERROR(MATCH(INDIRECT(AY621),INDIRECT(K621),0)))=0,"")</f>
        <v/>
      </c>
      <c r="BA621" s="17" t="b">
        <f t="shared" ca="1" si="11477"/>
        <v>0</v>
      </c>
      <c r="BB621" s="17" t="b">
        <v>0</v>
      </c>
      <c r="BC621" s="17" t="str">
        <f t="shared" ca="1" si="11478"/>
        <v/>
      </c>
      <c r="BD621" s="17" t="str">
        <f t="shared" ca="1" si="11479"/>
        <v/>
      </c>
      <c r="BE621" s="17" t="str">
        <f t="shared" ca="1" si="11480"/>
        <v/>
      </c>
      <c r="BF621" s="17" t="str">
        <f t="shared" ca="1" si="11481"/>
        <v/>
      </c>
      <c r="BG621" s="17" t="str">
        <f t="shared" ca="1" si="11482"/>
        <v/>
      </c>
      <c r="BH621" s="17" t="str">
        <f t="shared" ca="1" si="11483"/>
        <v/>
      </c>
      <c r="BI621" s="17" t="str">
        <f t="shared" ca="1" si="11484"/>
        <v/>
      </c>
      <c r="BJ621" s="17" t="b">
        <f t="shared" ca="1" si="11485"/>
        <v>0</v>
      </c>
      <c r="BK621" s="17" t="str">
        <f t="shared" ca="1" si="11486"/>
        <v/>
      </c>
      <c r="BL621" s="17" t="str">
        <f t="shared" ca="1" si="11487"/>
        <v/>
      </c>
      <c r="BM621" s="17" t="str">
        <f t="shared" ca="1" si="11488"/>
        <v/>
      </c>
      <c r="BN621" s="17" t="str">
        <f t="shared" ca="1" si="11489"/>
        <v/>
      </c>
      <c r="BO621" s="17" t="str">
        <f t="shared" ca="1" si="11490"/>
        <v/>
      </c>
      <c r="BP621" s="14" t="b">
        <f t="shared" ca="1" si="11491"/>
        <v>0</v>
      </c>
      <c r="BQ621" s="35"/>
      <c r="BX621" s="16"/>
      <c r="BY621" s="16"/>
      <c r="BZ621" s="16"/>
      <c r="CA621" s="16"/>
      <c r="CB621" s="16"/>
      <c r="CC621" s="16"/>
      <c r="CD621" s="16"/>
      <c r="CE621" s="16"/>
      <c r="CF621" s="16"/>
      <c r="CN621" s="14">
        <f ca="1">IF(H621,IFERROR(IsVariableNameLegal(O621),0),0)</f>
        <v>0</v>
      </c>
      <c r="CO621" s="14" t="str">
        <f t="array" aca="1" ref="CO621" ca="1">IF(H621,IF(COUNTIF(INDIRECT(wew!$C$13),O621)&gt;1,TRIM(SUBSTITUTE(_xll.MCONCAT(IF((INDIRECT(wew!$C$13)=O621)*(COLUMN(INDIRECT(wew!$C$13))&lt;&gt;D621+1),-1+COLUMN(INDIRECT(wew!$C$13)),"")," "),"  "," ")),""),"")</f>
        <v/>
      </c>
      <c r="CP621" s="14" t="str">
        <f t="array" aca="1" ref="CP621" ca="1">IF(P621&lt;&gt;"",IF(LEN(P621)&gt;150,1,""),"")</f>
        <v/>
      </c>
      <c r="CQ621" s="14" t="str">
        <f t="array" aca="1" ref="CQ621" ca="1">IF(AND(H621,NOT(ster!$J$3)),IF(COUNTIF(INDIRECT(wew!$C$15),P621)&gt;1,TRIM(SUBSTITUTE(_xll.MCONCAT(IF((INDIRECT(wew!$C$15)=P621)*(COLUMN(INDIRECT(wew!$C$15))&lt;&gt;D621+1),-1+COLUMN(INDIRECT(wew!$C$15)),"")," "),"  "," ")),""),"")</f>
        <v/>
      </c>
      <c r="CR621" s="14" t="str">
        <f t="array" aca="1" ref="CR621" ca="1">IF(H621,IF(AND(W621&gt;0,AO621&lt;&gt;""),TRIM(SUBSTITUTE(_xll.MCONCAT(IFERROR(IF(ISNUMBER(INDIRECT(Q621)),IF((INDIRECT(ster!$D$14)&lt;&gt;"")*(INDIRECT(Q621)&lt;AO621),INDIRECT(ster!$D$14) &amp; ": " &amp;  SUBSTITUTE(IF( AV621,IFERROR(TEXT(INDIRECT(Q621),"rrrr-mm-dd") &amp;" (" &amp; INDIRECT(Q621) &amp;")",INDIRECT(Q621)),INDIRECT(Q621))," "," "),""),""),"")," "),"  "," ")),""),"")</f>
        <v/>
      </c>
      <c r="CS621" s="14" t="str">
        <f t="array" aca="1" ref="CS621" ca="1">IF(H621,IF(AND(W621&gt;0,AP621&lt;&gt;""),TRIM(SUBSTITUTE(_xll.MCONCAT(IFERROR(IF(ISNUMBER(INDIRECT(Q621)),IF((INDIRECT(ster!$D$14)&lt;&gt;"")*(INDIRECT(Q621)&gt;AP621),INDIRECT(ster!$D$14) &amp; ": " &amp;  SUBSTITUTE(IF( AV621,IFERROR(TEXT(INDIRECT(Q621),"rrrr-mm-dd")&amp;" (" &amp; INDIRECT(Q621) &amp;")",INDIRECT(Q621)),INDIRECT(Q621))," "," "),""),""),"")," "),"  "," ")),""),"")</f>
        <v/>
      </c>
      <c r="CT621" s="14" t="str">
        <f t="array" aca="1" ref="CT621" ca="1">IF(H621,IF(AND(N621&gt;0,AR621),TRIM(SUBSTITUTE(_xll.MCONCAT(IFERROR(IF(ISNUMBER(INDIRECT(Q621)),IF((INDIRECT(ster!$D$14)&lt;&gt;"")*(IFERROR(0*(MATCH(INDIRECT(Q621),INDIRECT(K621),0)&gt;0),1)),INDIRECT(ster!$D$14) &amp; ": " &amp;  SUBSTITUTE(IF( AV621,IFERROR(TEXT(INDIRECT(Q621),"rrrr-mm-dd")&amp;" (" &amp; INDIRECT(Q621) &amp;")",INDIRECT(Q621)),INDIRECT(Q621))," "," "),""),""),"")," "),"  "," ")),""),"")</f>
        <v/>
      </c>
      <c r="CU621" s="14" t="str">
        <f t="array" aca="1" ref="CU621" ca="1">IF(H621,IF(AND(V621&gt;0),TRIM(SUBSTITUTE(_xll.MCONCAT(IF((INDIRECT(ster!$D$14)&lt;&gt;"")*(IFERROR(0*(INDIRECT(Q621)&lt;&gt;""),1)),INDIRECT(ster!$D$14),"")," "),"  "," ")),""),"")</f>
        <v/>
      </c>
      <c r="CV621" s="14" t="str">
        <f t="array" aca="1" ref="CV621" ca="1">IF(H621,IF(AS621,
TRIM(SUBSTITUTE(_xll.MCONCAT(IF(
   (INDIRECT(ster!$D$14)&lt;&gt;"")*
   ((INDIRECT(Q621)="")+
      NOT(ISNUMBER(INDIRECT(Q621)))*
      NOT(ISERROR(MATCH(INDIRECT(Q621),INDIRECT(K621),0)))
    ),
      INDIRECT(ster!$D$14),
   "")," "),"  "," ")),
""),"")</f>
        <v/>
      </c>
      <c r="CW621" s="14" t="str">
        <f t="array" aca="1" ref="CW621" ca="1">IF(H621,IF(AND(AQ621),TRIM(SUBSTITUTE(_xll.MCONCAT(IFERROR(IF(ISNUMBER(INDIRECT(Q621)),IF((INDIRECT(ster!$D$14)&lt;&gt;"")*(INDIRECT(Q621)&lt;&gt;INT(INDIRECT(Q621))),INDIRECT(ster!$D$14) &amp; ": " &amp; INDIRECT(Q621),""),""),"")," "),"  "," ")),""),"")</f>
        <v/>
      </c>
      <c r="CX621" s="14" t="str">
        <f t="array" aca="1" ref="CX621" ca="1">IF(H621,IF(OR(AU621,AV621),TRIM(SUBSTITUTE(_xll.MCONCAT(IF((INDIRECT(ster!$D$14)&lt;&gt;"")*NOT(ISNUMBER(INDIRECT(Q621))),IF(ISERROR(MATCH(INDIRECT(Q621),INDIRECT(K621),0)),IFERROR(IF(INDIRECT(Q621)&lt;&gt;"",INDIRECT(ster!$D$14) &amp; ": " &amp; SUBSTITUTE(INDIRECT(Q621)," "," "),""),""),""),"")," "),"  "," ")),""),"")</f>
        <v/>
      </c>
      <c r="CY621" s="14" t="str">
        <f t="array" aca="1" ref="CY621" ca="1">IF(H621,IF(AE621,TRIM(SUBSTITUTE(_xll.MCONCAT(IF((INDIRECT(ster!$D$14)&lt;&gt;"")*IFERROR(NOT(INDIRECT(AF621)),FALSE),IF(ISERROR(MATCH(INDIRECT(Q621),INDIRECT(K621),0)),IFERROR(IF(INDIRECT(Q621)&lt;&gt;"",INDIRECT(ster!$D$14)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CZ621" s="14" t="str">
        <f t="array" aca="1" ref="CZ621" ca="1">IF(H621,IF(AH621,TRIM(SUBSTITUTE(_xll.MCONCAT(IF((INDIRECT(ster!$D$14)&lt;&gt;"")*IFERROR(NOT(INDIRECT(AI621)),FALSE),IF(ISERROR(MATCH(INDIRECT(Q621),INDIRECT(K621),0)),IFERROR(IF(INDIRECT(Q621)&lt;&gt;"",INDIRECT(ster!$D$14)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DC621" s="14" t="str">
        <f ca="1">SUBSTITUTE(SUBSTITUTE(SUBSTITUTE(SUBSTITUTE(_xll.MCONCAT(DG621:DS621,"■"),"■■","■"),"■■","■"),"■■","■"),"■■","■")</f>
        <v>■</v>
      </c>
      <c r="DD621" s="14" t="str">
        <f t="shared" ca="1" si="11492"/>
        <v/>
      </c>
      <c r="DE621" s="14" t="str">
        <f t="shared" ca="1" si="11493"/>
        <v/>
      </c>
      <c r="DF621" s="14" t="str">
        <f t="shared" ca="1" si="11494"/>
        <v/>
      </c>
      <c r="DG621" s="14" t="str">
        <f t="shared" ca="1" si="11495"/>
        <v/>
      </c>
      <c r="DH621" s="14" t="str">
        <f t="shared" ca="1" si="11496"/>
        <v/>
      </c>
      <c r="DI621" s="14" t="str">
        <f t="shared" ca="1" si="11497"/>
        <v/>
      </c>
      <c r="DJ621" s="14" t="str">
        <f t="shared" ca="1" si="11498"/>
        <v/>
      </c>
      <c r="DK621" s="14" t="str">
        <f t="shared" ca="1" si="11499"/>
        <v/>
      </c>
      <c r="DL621" s="14" t="str">
        <f t="shared" ca="1" si="11500"/>
        <v/>
      </c>
      <c r="DM621" s="14" t="str">
        <f t="shared" ca="1" si="11501"/>
        <v/>
      </c>
      <c r="DN621" s="14" t="str">
        <f t="array" aca="1" ref="DN621" ca="1">IF(CU621&lt;&gt;"","There are errors in the entered values in the following cases: " &amp;SUBSTITUTE(CU621," ",", "),"")</f>
        <v/>
      </c>
      <c r="DO621" s="14" t="str">
        <f t="shared" ca="1" si="11502"/>
        <v/>
      </c>
      <c r="DP621" s="14" t="str">
        <f t="shared" ca="1" si="11503"/>
        <v/>
      </c>
      <c r="DQ621" s="14" t="str">
        <f t="shared" ca="1" si="11504"/>
        <v/>
      </c>
      <c r="DR621" s="14" t="str">
        <f t="shared" ca="1" si="11505"/>
        <v/>
      </c>
      <c r="DS621" s="14" t="str">
        <f t="shared" ca="1" si="11506"/>
        <v/>
      </c>
      <c r="DZ621" s="14" t="b">
        <f t="shared" ca="1" si="11507"/>
        <v>0</v>
      </c>
      <c r="EA621" s="14" t="str">
        <f t="shared" ca="1" si="11508"/>
        <v/>
      </c>
      <c r="EB621" s="14" t="str">
        <f t="shared" ca="1" si="11509"/>
        <v/>
      </c>
      <c r="EC621" s="14" t="str">
        <f t="shared" ca="1" si="11510"/>
        <v/>
      </c>
      <c r="ED621" s="14" t="str">
        <f t="shared" ca="1" si="11511"/>
        <v/>
      </c>
      <c r="EE621" s="14" t="str">
        <f t="shared" ca="1" si="11512"/>
        <v/>
      </c>
      <c r="EF621" s="14" t="str">
        <f t="shared" ca="1" si="11513"/>
        <v/>
      </c>
      <c r="EG621" s="14" t="str">
        <f t="shared" ca="1" si="11514"/>
        <v/>
      </c>
      <c r="EM621" s="14" t="b">
        <f t="shared" ca="1" si="11515"/>
        <v>0</v>
      </c>
      <c r="EN621" s="14" t="str">
        <f t="shared" ca="1" si="11516"/>
        <v/>
      </c>
      <c r="EO621" s="14" t="str">
        <f t="shared" ca="1" si="11517"/>
        <v/>
      </c>
      <c r="EP621" s="14" t="str">
        <f t="shared" ca="1" si="11518"/>
        <v/>
      </c>
      <c r="EQ621" s="14" t="str">
        <f t="shared" ca="1" si="11519"/>
        <v/>
      </c>
    </row>
    <row r="622" spans="2:147" s="14" customFormat="1">
      <c r="B622" s="14" t="str">
        <f t="shared" ca="1" si="11445"/>
        <v/>
      </c>
      <c r="C622" s="14">
        <f t="shared" ca="1" si="11446"/>
        <v>563</v>
      </c>
      <c r="D622" s="14">
        <f t="shared" si="11447"/>
        <v>620</v>
      </c>
      <c r="E622" s="14" t="str">
        <f t="shared" ca="1" si="11448"/>
        <v/>
      </c>
      <c r="F622" s="14" t="str">
        <f t="shared" ca="1" si="11449"/>
        <v/>
      </c>
      <c r="G622" s="14" t="str">
        <f t="shared" ca="1" si="11450"/>
        <v/>
      </c>
      <c r="H622" s="14" t="b">
        <f t="shared" ca="1" si="11451"/>
        <v>0</v>
      </c>
      <c r="I622" s="14" t="str">
        <f ca="1">IF($H622,ADDRESS(3,(D622+1)*2-1,4,,"["&amp;wew!$G$7&amp;"]"&amp;_sheetname_labels)&amp;":"&amp;ADDRESS(2+ster!$B$20,(D622+1)*2-1,4),"")</f>
        <v/>
      </c>
      <c r="J622" s="14" t="str">
        <f t="array" aca="1" ref="J622" ca="1">IF(H622,MAX(0,MAX(IF(INDIRECT(I622)&lt;&gt;"",ROW(INDIRECT(I622)),""))-2),"")</f>
        <v/>
      </c>
      <c r="K622" s="14" t="str">
        <f ca="1">IF($H622,IF($J622&gt;0,ADDRESS(3,(D622+1)*2-1,4,,"["&amp;wew!$G$7&amp;"]"&amp;_sheetname_labels)&amp;":"&amp;ADDRESS(2+J622,(D622+1)*2-1,4),""),"")</f>
        <v/>
      </c>
      <c r="L622" s="14" t="str">
        <f ca="1">IF($H622,IF($J622&gt;0,ADDRESS(3,(D622+1)*2,4,,"["&amp;wew!$G$7&amp;"]"&amp;_sheetname_labels)&amp;":"&amp;ADDRESS(2+J622,(D622+1)*2,4),""),"")</f>
        <v/>
      </c>
      <c r="M622" s="14" t="str">
        <f t="shared" ca="1" si="11452"/>
        <v/>
      </c>
      <c r="N622" s="14" t="str">
        <f t="shared" ca="1" si="11453"/>
        <v/>
      </c>
      <c r="O622" s="14" t="str">
        <f t="shared" ca="1" si="11454"/>
        <v/>
      </c>
      <c r="P622" s="14" t="str">
        <f t="shared" ca="1" si="11455"/>
        <v/>
      </c>
      <c r="Q622" s="14" t="str">
        <f ca="1">IF($BP622,ADDRESS(3,D622+1,4,,"["&amp;wew!$G$7&amp;"]"&amp;_sheetname_dataframe)&amp;":"&amp;ADDRESS(2+ster!$C$14,D622+1,4),"")</f>
        <v/>
      </c>
      <c r="R622" s="14" t="str">
        <f ca="1">IF($BP622,IF(MID(_xll.FORMULATEXT(INDEX(INDIRECT(Q622),1)),1,1)="=", _xll.FORMULATEXT(INDEX(INDIRECT(Q622),1),2,TRUE),""),"")</f>
        <v/>
      </c>
      <c r="S622" s="14" t="str">
        <f t="array" aca="1" ref="S622" ca="1">IF(H622,SUM(IF((IFERROR(INDIRECT(Q622)&lt;&gt;"",FALSE))*(INDIRECT(ster!$D$14)&lt;&gt;""),1,0)),"")</f>
        <v/>
      </c>
      <c r="T622" s="14" t="str">
        <f t="array" aca="1" ref="T622" ca="1">IF(H622,IF(M622&gt;0,SUM(IFERROR(1*(MATCH(INDIRECT(Q622),INDIRECT(K622),0)&gt;0),0)*(INDIRECT(ster!$D$14)&lt;&gt;"")*NOT(ISNUMBER(INDIRECT(Q622)))),0),"")</f>
        <v/>
      </c>
      <c r="U622" s="14" t="str">
        <f t="array" aca="1" ref="U622" ca="1">IF(H622,SUM((IFERROR(INDIRECT(Q622)="",FALSE))*(INDIRECT(ster!$D$14)&lt;&gt;"")),"")</f>
        <v/>
      </c>
      <c r="V622" s="14" t="str">
        <f t="array" aca="1" ref="V622" ca="1">IF(H622,SUM((IFERROR(INDIRECT(Q622)="#ąś",TRUE))*(INDIRECT(ster!$D$14)&lt;&gt;"")),"")</f>
        <v/>
      </c>
      <c r="W622" s="14" t="str">
        <f t="array" aca="1" ref="W622" ca="1">IF(H622,SUM(ISNUMBER(INDIRECT(Q622))*(INDIRECT(ster!$D$14)&lt;&gt;"")),"")</f>
        <v/>
      </c>
      <c r="X622" s="14" t="str">
        <f t="array" aca="1" ref="X622" ca="1">IF(AND(H622,W622&gt;0),IF(wew!$B$3,MIN(IF((INDIRECT(ster!$D$14)&lt;&gt;"")*IFERROR(INDIRECT($Q622)&lt;&gt;"",FALSE),IFERROR(INDIRECT($Q622),"X"),"X")),"&lt;włącz podświetlanie wartości&gt;"),"—")</f>
        <v>—</v>
      </c>
      <c r="Y622" s="14" t="str">
        <f t="array" aca="1" ref="Y622" ca="1">IF(AND(H622,W622&gt;0),IF(wew!$B$3,MAX(IF((INDIRECT(ster!$D$14)&lt;&gt;"")*IFERROR(INDIRECT($Q622)&lt;&gt;"",FALSE),IFERROR(INDIRECT($Q622),"X"),"X")),"&lt;włącz podświetlanie wartości&gt;"),"—")</f>
        <v>—</v>
      </c>
      <c r="Z622" s="14" t="str">
        <f t="shared" ca="1" si="11456"/>
        <v/>
      </c>
      <c r="AA622" s="12" t="str">
        <f t="shared" ca="1" si="11457"/>
        <v/>
      </c>
      <c r="AB622" s="17" t="str">
        <f t="array" aca="1" ref="AB622" ca="1">IF(H622,IF(W622&gt;0,SUM((INDIRECT(ster!$D$14)&lt;&gt;"")*IFERROR((INDIRECT(Q622)&lt;&gt;"")*(INDIRECT(Q622)=INT(INDIRECT(Q622))),0)),0),"")</f>
        <v/>
      </c>
      <c r="AC622" s="17" t="str">
        <f t="array" aca="1" ref="AC622" ca="1">IF(H622,W622-AB622,"")</f>
        <v/>
      </c>
      <c r="AD622" s="17" t="str">
        <f t="shared" ca="1" si="11458"/>
        <v/>
      </c>
      <c r="AE622" s="17" t="b">
        <f t="shared" ca="1" si="11459"/>
        <v>0</v>
      </c>
      <c r="AF622" s="17" t="str">
        <f ca="1">IF(AE622,IF($H622,ADDRESS(3,D622+2,4,,"["&amp;wew!$G$7&amp;"]"&amp;_sheetname_dataframe)&amp;":"&amp;ADDRESS(2+ster!$C$14,D622+2,4),""),"")</f>
        <v/>
      </c>
      <c r="AG622" s="17" t="str">
        <f t="shared" ca="1" si="11460"/>
        <v/>
      </c>
      <c r="AH622" s="17" t="b">
        <f t="shared" ca="1" si="11461"/>
        <v>0</v>
      </c>
      <c r="AI622" s="17" t="str">
        <f ca="1">IF(AH622,IF($H622,ADDRESS(3,D622+3,4,,"["&amp;wew!$G$7&amp;"]"&amp;_sheetname_dataframe)&amp;":"&amp;ADDRESS(2+ster!$C$14,D622+3,4),""),"")</f>
        <v/>
      </c>
      <c r="AJ622" s="17" t="str">
        <f t="shared" ca="1" si="11462"/>
        <v/>
      </c>
      <c r="AK622" s="17" t="str">
        <f t="shared" ca="1" si="11463"/>
        <v/>
      </c>
      <c r="AL622" s="17" t="str">
        <f t="shared" ca="1" si="11464"/>
        <v/>
      </c>
      <c r="AM622" s="17" t="str">
        <f t="shared" ca="1" si="11465"/>
        <v/>
      </c>
      <c r="AN622" s="17">
        <f t="shared" ca="1" si="11466"/>
        <v>2</v>
      </c>
      <c r="AO622" s="24" t="str">
        <f t="shared" ca="1" si="11467"/>
        <v/>
      </c>
      <c r="AP622" s="24" t="str">
        <f t="shared" ca="1" si="11468"/>
        <v/>
      </c>
      <c r="AQ622" s="17" t="str">
        <f t="shared" ca="1" si="11469"/>
        <v/>
      </c>
      <c r="AR622" s="17" t="str">
        <f t="shared" ca="1" si="11470"/>
        <v/>
      </c>
      <c r="AS622" s="17" t="str">
        <f t="shared" ca="1" si="11471"/>
        <v/>
      </c>
      <c r="AT622" s="17" t="str">
        <f t="shared" ca="1" si="11472"/>
        <v/>
      </c>
      <c r="AU622" s="17" t="str">
        <f t="shared" ca="1" si="11473"/>
        <v/>
      </c>
      <c r="AV622" s="17" t="str">
        <f t="shared" ca="1" si="11474"/>
        <v/>
      </c>
      <c r="AW622" s="17" t="str">
        <f t="shared" ca="1" si="11475"/>
        <v/>
      </c>
      <c r="AX622" s="14" t="str">
        <f t="array" aca="1" ref="AX622" ca="1">IF(H622,N622&gt;0,"")</f>
        <v/>
      </c>
      <c r="AY622" s="17" t="str">
        <f t="shared" ca="1" si="11476"/>
        <v/>
      </c>
      <c r="AZ622" s="17" t="str">
        <f t="array" aca="1" ref="AZ622" ca="1">IF(AY622&lt;&gt;"",SUM(1*ISERROR(MATCH(INDIRECT(AY622),INDIRECT(K622),0)))=0,"")</f>
        <v/>
      </c>
      <c r="BA622" s="17" t="b">
        <f t="shared" ca="1" si="11477"/>
        <v>0</v>
      </c>
      <c r="BB622" s="17" t="b">
        <v>0</v>
      </c>
      <c r="BC622" s="17" t="str">
        <f t="shared" ca="1" si="11478"/>
        <v/>
      </c>
      <c r="BD622" s="17" t="str">
        <f t="shared" ca="1" si="11479"/>
        <v/>
      </c>
      <c r="BE622" s="17" t="str">
        <f t="shared" ca="1" si="11480"/>
        <v/>
      </c>
      <c r="BF622" s="17" t="str">
        <f t="shared" ca="1" si="11481"/>
        <v/>
      </c>
      <c r="BG622" s="17" t="str">
        <f t="shared" ca="1" si="11482"/>
        <v/>
      </c>
      <c r="BH622" s="17" t="str">
        <f t="shared" ca="1" si="11483"/>
        <v/>
      </c>
      <c r="BI622" s="17" t="str">
        <f t="shared" ca="1" si="11484"/>
        <v/>
      </c>
      <c r="BJ622" s="17" t="b">
        <f t="shared" ca="1" si="11485"/>
        <v>0</v>
      </c>
      <c r="BK622" s="17" t="str">
        <f t="shared" ca="1" si="11486"/>
        <v/>
      </c>
      <c r="BL622" s="17" t="str">
        <f t="shared" ca="1" si="11487"/>
        <v/>
      </c>
      <c r="BM622" s="17" t="str">
        <f t="shared" ca="1" si="11488"/>
        <v/>
      </c>
      <c r="BN622" s="17" t="str">
        <f t="shared" ca="1" si="11489"/>
        <v/>
      </c>
      <c r="BO622" s="17" t="str">
        <f t="shared" ca="1" si="11490"/>
        <v/>
      </c>
      <c r="BP622" s="14" t="b">
        <f t="shared" ca="1" si="11491"/>
        <v>0</v>
      </c>
      <c r="BQ622" s="35"/>
      <c r="BX622" s="16"/>
      <c r="BY622" s="16"/>
      <c r="BZ622" s="16"/>
      <c r="CA622" s="16"/>
      <c r="CB622" s="16"/>
      <c r="CC622" s="16"/>
      <c r="CD622" s="16"/>
      <c r="CE622" s="16"/>
      <c r="CF622" s="16"/>
      <c r="CN622" s="14">
        <f ca="1">IF(H622,IFERROR(IsVariableNameLegal(O622),0),0)</f>
        <v>0</v>
      </c>
      <c r="CO622" s="14" t="str">
        <f t="array" aca="1" ref="CO622" ca="1">IF(H622,IF(COUNTIF(INDIRECT(wew!$C$13),O622)&gt;1,TRIM(SUBSTITUTE(_xll.MCONCAT(IF((INDIRECT(wew!$C$13)=O622)*(COLUMN(INDIRECT(wew!$C$13))&lt;&gt;D622+1),-1+COLUMN(INDIRECT(wew!$C$13)),"")," "),"  "," ")),""),"")</f>
        <v/>
      </c>
      <c r="CP622" s="14" t="str">
        <f t="array" aca="1" ref="CP622" ca="1">IF(P622&lt;&gt;"",IF(LEN(P622)&gt;150,1,""),"")</f>
        <v/>
      </c>
      <c r="CQ622" s="14" t="str">
        <f t="array" aca="1" ref="CQ622" ca="1">IF(AND(H622,NOT(ster!$J$3)),IF(COUNTIF(INDIRECT(wew!$C$15),P622)&gt;1,TRIM(SUBSTITUTE(_xll.MCONCAT(IF((INDIRECT(wew!$C$15)=P622)*(COLUMN(INDIRECT(wew!$C$15))&lt;&gt;D622+1),-1+COLUMN(INDIRECT(wew!$C$15)),"")," "),"  "," ")),""),"")</f>
        <v/>
      </c>
      <c r="CR622" s="14" t="str">
        <f t="array" aca="1" ref="CR622" ca="1">IF(H622,IF(AND(W622&gt;0,AO622&lt;&gt;""),TRIM(SUBSTITUTE(_xll.MCONCAT(IFERROR(IF(ISNUMBER(INDIRECT(Q622)),IF((INDIRECT(ster!$D$14)&lt;&gt;"")*(INDIRECT(Q622)&lt;AO622),INDIRECT(ster!$D$14) &amp; ": " &amp;  SUBSTITUTE(IF( AV622,IFERROR(TEXT(INDIRECT(Q622),"rrrr-mm-dd") &amp;" (" &amp; INDIRECT(Q622) &amp;")",INDIRECT(Q622)),INDIRECT(Q622))," "," "),""),""),"")," "),"  "," ")),""),"")</f>
        <v/>
      </c>
      <c r="CS622" s="14" t="str">
        <f t="array" aca="1" ref="CS622" ca="1">IF(H622,IF(AND(W622&gt;0,AP622&lt;&gt;""),TRIM(SUBSTITUTE(_xll.MCONCAT(IFERROR(IF(ISNUMBER(INDIRECT(Q622)),IF((INDIRECT(ster!$D$14)&lt;&gt;"")*(INDIRECT(Q622)&gt;AP622),INDIRECT(ster!$D$14) &amp; ": " &amp;  SUBSTITUTE(IF( AV622,IFERROR(TEXT(INDIRECT(Q622),"rrrr-mm-dd")&amp;" (" &amp; INDIRECT(Q622) &amp;")",INDIRECT(Q622)),INDIRECT(Q622))," "," "),""),""),"")," "),"  "," ")),""),"")</f>
        <v/>
      </c>
      <c r="CT622" s="14" t="str">
        <f t="array" aca="1" ref="CT622" ca="1">IF(H622,IF(AND(N622&gt;0,AR622),TRIM(SUBSTITUTE(_xll.MCONCAT(IFERROR(IF(ISNUMBER(INDIRECT(Q622)),IF((INDIRECT(ster!$D$14)&lt;&gt;"")*(IFERROR(0*(MATCH(INDIRECT(Q622),INDIRECT(K622),0)&gt;0),1)),INDIRECT(ster!$D$14) &amp; ": " &amp;  SUBSTITUTE(IF( AV622,IFERROR(TEXT(INDIRECT(Q622),"rrrr-mm-dd")&amp;" (" &amp; INDIRECT(Q622) &amp;")",INDIRECT(Q622)),INDIRECT(Q622))," "," "),""),""),"")," "),"  "," ")),""),"")</f>
        <v/>
      </c>
      <c r="CU622" s="14" t="str">
        <f t="array" aca="1" ref="CU622" ca="1">IF(H622,IF(AND(V622&gt;0),TRIM(SUBSTITUTE(_xll.MCONCAT(IF((INDIRECT(ster!$D$14)&lt;&gt;"")*(IFERROR(0*(INDIRECT(Q622)&lt;&gt;""),1)),INDIRECT(ster!$D$14),"")," "),"  "," ")),""),"")</f>
        <v/>
      </c>
      <c r="CV622" s="14" t="str">
        <f t="array" aca="1" ref="CV622" ca="1">IF(H622,IF(AS622,
TRIM(SUBSTITUTE(_xll.MCONCAT(IF(
   (INDIRECT(ster!$D$14)&lt;&gt;"")*
   ((INDIRECT(Q622)="")+
      NOT(ISNUMBER(INDIRECT(Q622)))*
      NOT(ISERROR(MATCH(INDIRECT(Q622),INDIRECT(K622),0)))
    ),
      INDIRECT(ster!$D$14),
   "")," "),"  "," ")),
""),"")</f>
        <v/>
      </c>
      <c r="CW622" s="14" t="str">
        <f t="array" aca="1" ref="CW622" ca="1">IF(H622,IF(AND(AQ622),TRIM(SUBSTITUTE(_xll.MCONCAT(IFERROR(IF(ISNUMBER(INDIRECT(Q622)),IF((INDIRECT(ster!$D$14)&lt;&gt;"")*(INDIRECT(Q622)&lt;&gt;INT(INDIRECT(Q622))),INDIRECT(ster!$D$14) &amp; ": " &amp; INDIRECT(Q622),""),""),"")," "),"  "," ")),""),"")</f>
        <v/>
      </c>
      <c r="CX622" s="14" t="str">
        <f t="array" aca="1" ref="CX622" ca="1">IF(H622,IF(OR(AU622,AV622),TRIM(SUBSTITUTE(_xll.MCONCAT(IF((INDIRECT(ster!$D$14)&lt;&gt;"")*NOT(ISNUMBER(INDIRECT(Q622))),IF(ISERROR(MATCH(INDIRECT(Q622),INDIRECT(K622),0)),IFERROR(IF(INDIRECT(Q622)&lt;&gt;"",INDIRECT(ster!$D$14) &amp; ": " &amp; SUBSTITUTE(INDIRECT(Q622)," "," "),""),""),""),"")," "),"  "," ")),""),"")</f>
        <v/>
      </c>
      <c r="CY622" s="14" t="str">
        <f t="array" aca="1" ref="CY622" ca="1">IF(H622,IF(AE622,TRIM(SUBSTITUTE(_xll.MCONCAT(IF((INDIRECT(ster!$D$14)&lt;&gt;"")*IFERROR(NOT(INDIRECT(AF622)),FALSE),IF(ISERROR(MATCH(INDIRECT(Q622),INDIRECT(K622),0)),IFERROR(IF(INDIRECT(Q622)&lt;&gt;"",INDIRECT(ster!$D$14)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CZ622" s="14" t="str">
        <f t="array" aca="1" ref="CZ622" ca="1">IF(H622,IF(AH622,TRIM(SUBSTITUTE(_xll.MCONCAT(IF((INDIRECT(ster!$D$14)&lt;&gt;"")*IFERROR(NOT(INDIRECT(AI622)),FALSE),IF(ISERROR(MATCH(INDIRECT(Q622),INDIRECT(K622),0)),IFERROR(IF(INDIRECT(Q622)&lt;&gt;"",INDIRECT(ster!$D$14)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DC622" s="14" t="str">
        <f ca="1">SUBSTITUTE(SUBSTITUTE(SUBSTITUTE(SUBSTITUTE(_xll.MCONCAT(DG622:DS622,"■"),"■■","■"),"■■","■"),"■■","■"),"■■","■")</f>
        <v>■</v>
      </c>
      <c r="DD622" s="14" t="str">
        <f t="shared" ca="1" si="11492"/>
        <v/>
      </c>
      <c r="DE622" s="14" t="str">
        <f t="shared" ca="1" si="11493"/>
        <v/>
      </c>
      <c r="DF622" s="14" t="str">
        <f t="shared" ca="1" si="11494"/>
        <v/>
      </c>
      <c r="DG622" s="14" t="str">
        <f t="shared" ca="1" si="11495"/>
        <v/>
      </c>
      <c r="DH622" s="14" t="str">
        <f t="shared" ca="1" si="11496"/>
        <v/>
      </c>
      <c r="DI622" s="14" t="str">
        <f t="shared" ca="1" si="11497"/>
        <v/>
      </c>
      <c r="DJ622" s="14" t="str">
        <f t="shared" ca="1" si="11498"/>
        <v/>
      </c>
      <c r="DK622" s="14" t="str">
        <f t="shared" ca="1" si="11499"/>
        <v/>
      </c>
      <c r="DL622" s="14" t="str">
        <f t="shared" ca="1" si="11500"/>
        <v/>
      </c>
      <c r="DM622" s="14" t="str">
        <f t="shared" ca="1" si="11501"/>
        <v/>
      </c>
      <c r="DN622" s="14" t="str">
        <f t="array" aca="1" ref="DN622" ca="1">IF(CU622&lt;&gt;"","There are errors in the entered values in the following cases: " &amp;SUBSTITUTE(CU622," ",", "),"")</f>
        <v/>
      </c>
      <c r="DO622" s="14" t="str">
        <f t="shared" ca="1" si="11502"/>
        <v/>
      </c>
      <c r="DP622" s="14" t="str">
        <f t="shared" ca="1" si="11503"/>
        <v/>
      </c>
      <c r="DQ622" s="14" t="str">
        <f t="shared" ca="1" si="11504"/>
        <v/>
      </c>
      <c r="DR622" s="14" t="str">
        <f t="shared" ca="1" si="11505"/>
        <v/>
      </c>
      <c r="DS622" s="14" t="str">
        <f t="shared" ca="1" si="11506"/>
        <v/>
      </c>
      <c r="DZ622" s="14" t="b">
        <f t="shared" ca="1" si="11507"/>
        <v>0</v>
      </c>
      <c r="EA622" s="14" t="str">
        <f t="shared" ca="1" si="11508"/>
        <v/>
      </c>
      <c r="EB622" s="14" t="str">
        <f t="shared" ca="1" si="11509"/>
        <v/>
      </c>
      <c r="EC622" s="14" t="str">
        <f t="shared" ca="1" si="11510"/>
        <v/>
      </c>
      <c r="ED622" s="14" t="str">
        <f t="shared" ca="1" si="11511"/>
        <v/>
      </c>
      <c r="EE622" s="14" t="str">
        <f t="shared" ca="1" si="11512"/>
        <v/>
      </c>
      <c r="EF622" s="14" t="str">
        <f t="shared" ca="1" si="11513"/>
        <v/>
      </c>
      <c r="EG622" s="14" t="str">
        <f t="shared" ca="1" si="11514"/>
        <v/>
      </c>
      <c r="EM622" s="14" t="b">
        <f t="shared" ca="1" si="11515"/>
        <v>0</v>
      </c>
      <c r="EN622" s="14" t="str">
        <f t="shared" ca="1" si="11516"/>
        <v/>
      </c>
      <c r="EO622" s="14" t="str">
        <f t="shared" ca="1" si="11517"/>
        <v/>
      </c>
      <c r="EP622" s="14" t="str">
        <f t="shared" ca="1" si="11518"/>
        <v/>
      </c>
      <c r="EQ622" s="14" t="str">
        <f t="shared" ca="1" si="11519"/>
        <v/>
      </c>
    </row>
    <row r="623" spans="2:147" s="14" customFormat="1">
      <c r="B623" s="14" t="str">
        <f t="shared" ca="1" si="11445"/>
        <v/>
      </c>
      <c r="C623" s="14">
        <f t="shared" ca="1" si="11446"/>
        <v>563</v>
      </c>
      <c r="D623" s="14">
        <f t="shared" si="11447"/>
        <v>621</v>
      </c>
      <c r="E623" s="14" t="str">
        <f t="shared" ca="1" si="11448"/>
        <v/>
      </c>
      <c r="F623" s="14" t="str">
        <f t="shared" ca="1" si="11449"/>
        <v/>
      </c>
      <c r="G623" s="14" t="str">
        <f t="shared" ca="1" si="11450"/>
        <v/>
      </c>
      <c r="H623" s="14" t="b">
        <f t="shared" ca="1" si="11451"/>
        <v>0</v>
      </c>
      <c r="I623" s="14" t="str">
        <f ca="1">IF($H623,ADDRESS(3,(D623+1)*2-1,4,,"["&amp;wew!$G$7&amp;"]"&amp;_sheetname_labels)&amp;":"&amp;ADDRESS(2+ster!$B$20,(D623+1)*2-1,4),"")</f>
        <v/>
      </c>
      <c r="J623" s="14" t="str">
        <f t="array" aca="1" ref="J623" ca="1">IF(H623,MAX(0,MAX(IF(INDIRECT(I623)&lt;&gt;"",ROW(INDIRECT(I623)),""))-2),"")</f>
        <v/>
      </c>
      <c r="K623" s="14" t="str">
        <f ca="1">IF($H623,IF($J623&gt;0,ADDRESS(3,(D623+1)*2-1,4,,"["&amp;wew!$G$7&amp;"]"&amp;_sheetname_labels)&amp;":"&amp;ADDRESS(2+J623,(D623+1)*2-1,4),""),"")</f>
        <v/>
      </c>
      <c r="L623" s="14" t="str">
        <f ca="1">IF($H623,IF($J623&gt;0,ADDRESS(3,(D623+1)*2,4,,"["&amp;wew!$G$7&amp;"]"&amp;_sheetname_labels)&amp;":"&amp;ADDRESS(2+J623,(D623+1)*2,4),""),"")</f>
        <v/>
      </c>
      <c r="M623" s="14" t="str">
        <f t="shared" ca="1" si="11452"/>
        <v/>
      </c>
      <c r="N623" s="14" t="str">
        <f t="shared" ca="1" si="11453"/>
        <v/>
      </c>
      <c r="O623" s="14" t="str">
        <f t="shared" ca="1" si="11454"/>
        <v/>
      </c>
      <c r="P623" s="14" t="str">
        <f t="shared" ca="1" si="11455"/>
        <v/>
      </c>
      <c r="Q623" s="14" t="str">
        <f ca="1">IF($BP623,ADDRESS(3,D623+1,4,,"["&amp;wew!$G$7&amp;"]"&amp;_sheetname_dataframe)&amp;":"&amp;ADDRESS(2+ster!$C$14,D623+1,4),"")</f>
        <v/>
      </c>
      <c r="R623" s="14" t="str">
        <f ca="1">IF($BP623,IF(MID(_xll.FORMULATEXT(INDEX(INDIRECT(Q623),1)),1,1)="=", _xll.FORMULATEXT(INDEX(INDIRECT(Q623),1),2,TRUE),""),"")</f>
        <v/>
      </c>
      <c r="S623" s="14" t="str">
        <f t="array" aca="1" ref="S623" ca="1">IF(H623,SUM(IF((IFERROR(INDIRECT(Q623)&lt;&gt;"",FALSE))*(INDIRECT(ster!$D$14)&lt;&gt;""),1,0)),"")</f>
        <v/>
      </c>
      <c r="T623" s="14" t="str">
        <f t="array" aca="1" ref="T623" ca="1">IF(H623,IF(M623&gt;0,SUM(IFERROR(1*(MATCH(INDIRECT(Q623),INDIRECT(K623),0)&gt;0),0)*(INDIRECT(ster!$D$14)&lt;&gt;"")*NOT(ISNUMBER(INDIRECT(Q623)))),0),"")</f>
        <v/>
      </c>
      <c r="U623" s="14" t="str">
        <f t="array" aca="1" ref="U623" ca="1">IF(H623,SUM((IFERROR(INDIRECT(Q623)="",FALSE))*(INDIRECT(ster!$D$14)&lt;&gt;"")),"")</f>
        <v/>
      </c>
      <c r="V623" s="14" t="str">
        <f t="array" aca="1" ref="V623" ca="1">IF(H623,SUM((IFERROR(INDIRECT(Q623)="#ąś",TRUE))*(INDIRECT(ster!$D$14)&lt;&gt;"")),"")</f>
        <v/>
      </c>
      <c r="W623" s="14" t="str">
        <f t="array" aca="1" ref="W623" ca="1">IF(H623,SUM(ISNUMBER(INDIRECT(Q623))*(INDIRECT(ster!$D$14)&lt;&gt;"")),"")</f>
        <v/>
      </c>
      <c r="X623" s="14" t="str">
        <f t="array" aca="1" ref="X623" ca="1">IF(AND(H623,W623&gt;0),IF(wew!$B$3,MIN(IF((INDIRECT(ster!$D$14)&lt;&gt;"")*IFERROR(INDIRECT($Q623)&lt;&gt;"",FALSE),IFERROR(INDIRECT($Q623),"X"),"X")),"&lt;włącz podświetlanie wartości&gt;"),"—")</f>
        <v>—</v>
      </c>
      <c r="Y623" s="14" t="str">
        <f t="array" aca="1" ref="Y623" ca="1">IF(AND(H623,W623&gt;0),IF(wew!$B$3,MAX(IF((INDIRECT(ster!$D$14)&lt;&gt;"")*IFERROR(INDIRECT($Q623)&lt;&gt;"",FALSE),IFERROR(INDIRECT($Q623),"X"),"X")),"&lt;włącz podświetlanie wartości&gt;"),"—")</f>
        <v>—</v>
      </c>
      <c r="Z623" s="14" t="str">
        <f t="shared" ca="1" si="11456"/>
        <v/>
      </c>
      <c r="AA623" s="12" t="str">
        <f t="shared" ca="1" si="11457"/>
        <v/>
      </c>
      <c r="AB623" s="17" t="str">
        <f t="array" aca="1" ref="AB623" ca="1">IF(H623,IF(W623&gt;0,SUM((INDIRECT(ster!$D$14)&lt;&gt;"")*IFERROR((INDIRECT(Q623)&lt;&gt;"")*(INDIRECT(Q623)=INT(INDIRECT(Q623))),0)),0),"")</f>
        <v/>
      </c>
      <c r="AC623" s="17" t="str">
        <f t="array" aca="1" ref="AC623" ca="1">IF(H623,W623-AB623,"")</f>
        <v/>
      </c>
      <c r="AD623" s="17" t="str">
        <f t="shared" ca="1" si="11458"/>
        <v/>
      </c>
      <c r="AE623" s="17" t="b">
        <f t="shared" ca="1" si="11459"/>
        <v>0</v>
      </c>
      <c r="AF623" s="17" t="str">
        <f ca="1">IF(AE623,IF($H623,ADDRESS(3,D623+2,4,,"["&amp;wew!$G$7&amp;"]"&amp;_sheetname_dataframe)&amp;":"&amp;ADDRESS(2+ster!$C$14,D623+2,4),""),"")</f>
        <v/>
      </c>
      <c r="AG623" s="17" t="str">
        <f t="shared" ca="1" si="11460"/>
        <v/>
      </c>
      <c r="AH623" s="17" t="b">
        <f t="shared" ca="1" si="11461"/>
        <v>0</v>
      </c>
      <c r="AI623" s="17" t="str">
        <f ca="1">IF(AH623,IF($H623,ADDRESS(3,D623+3,4,,"["&amp;wew!$G$7&amp;"]"&amp;_sheetname_dataframe)&amp;":"&amp;ADDRESS(2+ster!$C$14,D623+3,4),""),"")</f>
        <v/>
      </c>
      <c r="AJ623" s="17" t="str">
        <f t="shared" ca="1" si="11462"/>
        <v/>
      </c>
      <c r="AK623" s="17" t="str">
        <f t="shared" ca="1" si="11463"/>
        <v/>
      </c>
      <c r="AL623" s="17" t="str">
        <f t="shared" ca="1" si="11464"/>
        <v/>
      </c>
      <c r="AM623" s="17" t="str">
        <f t="shared" ca="1" si="11465"/>
        <v/>
      </c>
      <c r="AN623" s="17">
        <f t="shared" ca="1" si="11466"/>
        <v>2</v>
      </c>
      <c r="AO623" s="24" t="str">
        <f t="shared" ca="1" si="11467"/>
        <v/>
      </c>
      <c r="AP623" s="24" t="str">
        <f t="shared" ca="1" si="11468"/>
        <v/>
      </c>
      <c r="AQ623" s="17" t="str">
        <f t="shared" ca="1" si="11469"/>
        <v/>
      </c>
      <c r="AR623" s="17" t="str">
        <f t="shared" ca="1" si="11470"/>
        <v/>
      </c>
      <c r="AS623" s="17" t="str">
        <f t="shared" ca="1" si="11471"/>
        <v/>
      </c>
      <c r="AT623" s="17" t="str">
        <f t="shared" ca="1" si="11472"/>
        <v/>
      </c>
      <c r="AU623" s="17" t="str">
        <f t="shared" ca="1" si="11473"/>
        <v/>
      </c>
      <c r="AV623" s="17" t="str">
        <f t="shared" ca="1" si="11474"/>
        <v/>
      </c>
      <c r="AW623" s="17" t="str">
        <f t="shared" ca="1" si="11475"/>
        <v/>
      </c>
      <c r="AX623" s="14" t="str">
        <f t="array" aca="1" ref="AX623" ca="1">IF(H623,N623&gt;0,"")</f>
        <v/>
      </c>
      <c r="AY623" s="17" t="str">
        <f t="shared" ca="1" si="11476"/>
        <v/>
      </c>
      <c r="AZ623" s="17" t="str">
        <f t="array" aca="1" ref="AZ623" ca="1">IF(AY623&lt;&gt;"",SUM(1*ISERROR(MATCH(INDIRECT(AY623),INDIRECT(K623),0)))=0,"")</f>
        <v/>
      </c>
      <c r="BA623" s="17" t="b">
        <f t="shared" ca="1" si="11477"/>
        <v>0</v>
      </c>
      <c r="BB623" s="17" t="b">
        <v>0</v>
      </c>
      <c r="BC623" s="17" t="str">
        <f t="shared" ca="1" si="11478"/>
        <v/>
      </c>
      <c r="BD623" s="17" t="str">
        <f t="shared" ca="1" si="11479"/>
        <v/>
      </c>
      <c r="BE623" s="17" t="str">
        <f t="shared" ca="1" si="11480"/>
        <v/>
      </c>
      <c r="BF623" s="17" t="str">
        <f t="shared" ca="1" si="11481"/>
        <v/>
      </c>
      <c r="BG623" s="17" t="str">
        <f t="shared" ca="1" si="11482"/>
        <v/>
      </c>
      <c r="BH623" s="17" t="str">
        <f t="shared" ca="1" si="11483"/>
        <v/>
      </c>
      <c r="BI623" s="17" t="str">
        <f t="shared" ca="1" si="11484"/>
        <v/>
      </c>
      <c r="BJ623" s="17" t="b">
        <f t="shared" ca="1" si="11485"/>
        <v>0</v>
      </c>
      <c r="BK623" s="17" t="str">
        <f t="shared" ca="1" si="11486"/>
        <v/>
      </c>
      <c r="BL623" s="17" t="str">
        <f t="shared" ca="1" si="11487"/>
        <v/>
      </c>
      <c r="BM623" s="17" t="str">
        <f t="shared" ca="1" si="11488"/>
        <v/>
      </c>
      <c r="BN623" s="17" t="str">
        <f t="shared" ca="1" si="11489"/>
        <v/>
      </c>
      <c r="BO623" s="17" t="str">
        <f t="shared" ca="1" si="11490"/>
        <v/>
      </c>
      <c r="BP623" s="14" t="b">
        <f t="shared" ca="1" si="11491"/>
        <v>0</v>
      </c>
      <c r="BQ623" s="35"/>
      <c r="BX623" s="16"/>
      <c r="BY623" s="16"/>
      <c r="BZ623" s="16"/>
      <c r="CA623" s="16"/>
      <c r="CB623" s="16"/>
      <c r="CC623" s="16"/>
      <c r="CD623" s="16"/>
      <c r="CE623" s="16"/>
      <c r="CF623" s="16"/>
      <c r="CN623" s="14">
        <f ca="1">IF(H623,IFERROR(IsVariableNameLegal(O623),0),0)</f>
        <v>0</v>
      </c>
      <c r="CO623" s="14" t="str">
        <f t="array" aca="1" ref="CO623" ca="1">IF(H623,IF(COUNTIF(INDIRECT(wew!$C$13),O623)&gt;1,TRIM(SUBSTITUTE(_xll.MCONCAT(IF((INDIRECT(wew!$C$13)=O623)*(COLUMN(INDIRECT(wew!$C$13))&lt;&gt;D623+1),-1+COLUMN(INDIRECT(wew!$C$13)),"")," "),"  "," ")),""),"")</f>
        <v/>
      </c>
      <c r="CP623" s="14" t="str">
        <f t="array" aca="1" ref="CP623" ca="1">IF(P623&lt;&gt;"",IF(LEN(P623)&gt;150,1,""),"")</f>
        <v/>
      </c>
      <c r="CQ623" s="14" t="str">
        <f t="array" aca="1" ref="CQ623" ca="1">IF(AND(H623,NOT(ster!$J$3)),IF(COUNTIF(INDIRECT(wew!$C$15),P623)&gt;1,TRIM(SUBSTITUTE(_xll.MCONCAT(IF((INDIRECT(wew!$C$15)=P623)*(COLUMN(INDIRECT(wew!$C$15))&lt;&gt;D623+1),-1+COLUMN(INDIRECT(wew!$C$15)),"")," "),"  "," ")),""),"")</f>
        <v/>
      </c>
      <c r="CR623" s="14" t="str">
        <f t="array" aca="1" ref="CR623" ca="1">IF(H623,IF(AND(W623&gt;0,AO623&lt;&gt;""),TRIM(SUBSTITUTE(_xll.MCONCAT(IFERROR(IF(ISNUMBER(INDIRECT(Q623)),IF((INDIRECT(ster!$D$14)&lt;&gt;"")*(INDIRECT(Q623)&lt;AO623),INDIRECT(ster!$D$14) &amp; ": " &amp;  SUBSTITUTE(IF( AV623,IFERROR(TEXT(INDIRECT(Q623),"rrrr-mm-dd") &amp;" (" &amp; INDIRECT(Q623) &amp;")",INDIRECT(Q623)),INDIRECT(Q623))," "," "),""),""),"")," "),"  "," ")),""),"")</f>
        <v/>
      </c>
      <c r="CS623" s="14" t="str">
        <f t="array" aca="1" ref="CS623" ca="1">IF(H623,IF(AND(W623&gt;0,AP623&lt;&gt;""),TRIM(SUBSTITUTE(_xll.MCONCAT(IFERROR(IF(ISNUMBER(INDIRECT(Q623)),IF((INDIRECT(ster!$D$14)&lt;&gt;"")*(INDIRECT(Q623)&gt;AP623),INDIRECT(ster!$D$14) &amp; ": " &amp;  SUBSTITUTE(IF( AV623,IFERROR(TEXT(INDIRECT(Q623),"rrrr-mm-dd")&amp;" (" &amp; INDIRECT(Q623) &amp;")",INDIRECT(Q623)),INDIRECT(Q623))," "," "),""),""),"")," "),"  "," ")),""),"")</f>
        <v/>
      </c>
      <c r="CT623" s="14" t="str">
        <f t="array" aca="1" ref="CT623" ca="1">IF(H623,IF(AND(N623&gt;0,AR623),TRIM(SUBSTITUTE(_xll.MCONCAT(IFERROR(IF(ISNUMBER(INDIRECT(Q623)),IF((INDIRECT(ster!$D$14)&lt;&gt;"")*(IFERROR(0*(MATCH(INDIRECT(Q623),INDIRECT(K623),0)&gt;0),1)),INDIRECT(ster!$D$14) &amp; ": " &amp;  SUBSTITUTE(IF( AV623,IFERROR(TEXT(INDIRECT(Q623),"rrrr-mm-dd")&amp;" (" &amp; INDIRECT(Q623) &amp;")",INDIRECT(Q623)),INDIRECT(Q623))," "," "),""),""),"")," "),"  "," ")),""),"")</f>
        <v/>
      </c>
      <c r="CU623" s="14" t="str">
        <f t="array" aca="1" ref="CU623" ca="1">IF(H623,IF(AND(V623&gt;0),TRIM(SUBSTITUTE(_xll.MCONCAT(IF((INDIRECT(ster!$D$14)&lt;&gt;"")*(IFERROR(0*(INDIRECT(Q623)&lt;&gt;""),1)),INDIRECT(ster!$D$14),"")," "),"  "," ")),""),"")</f>
        <v/>
      </c>
      <c r="CV623" s="14" t="str">
        <f t="array" aca="1" ref="CV623" ca="1">IF(H623,IF(AS623,
TRIM(SUBSTITUTE(_xll.MCONCAT(IF(
   (INDIRECT(ster!$D$14)&lt;&gt;"")*
   ((INDIRECT(Q623)="")+
      NOT(ISNUMBER(INDIRECT(Q623)))*
      NOT(ISERROR(MATCH(INDIRECT(Q623),INDIRECT(K623),0)))
    ),
      INDIRECT(ster!$D$14),
   "")," "),"  "," ")),
""),"")</f>
        <v/>
      </c>
      <c r="CW623" s="14" t="str">
        <f t="array" aca="1" ref="CW623" ca="1">IF(H623,IF(AND(AQ623),TRIM(SUBSTITUTE(_xll.MCONCAT(IFERROR(IF(ISNUMBER(INDIRECT(Q623)),IF((INDIRECT(ster!$D$14)&lt;&gt;"")*(INDIRECT(Q623)&lt;&gt;INT(INDIRECT(Q623))),INDIRECT(ster!$D$14) &amp; ": " &amp; INDIRECT(Q623),""),""),"")," "),"  "," ")),""),"")</f>
        <v/>
      </c>
      <c r="CX623" s="14" t="str">
        <f t="array" aca="1" ref="CX623" ca="1">IF(H623,IF(OR(AU623,AV623),TRIM(SUBSTITUTE(_xll.MCONCAT(IF((INDIRECT(ster!$D$14)&lt;&gt;"")*NOT(ISNUMBER(INDIRECT(Q623))),IF(ISERROR(MATCH(INDIRECT(Q623),INDIRECT(K623),0)),IFERROR(IF(INDIRECT(Q623)&lt;&gt;"",INDIRECT(ster!$D$14) &amp; ": " &amp; SUBSTITUTE(INDIRECT(Q623)," "," "),""),""),""),"")," "),"  "," ")),""),"")</f>
        <v/>
      </c>
      <c r="CY623" s="14" t="str">
        <f t="array" aca="1" ref="CY623" ca="1">IF(H623,IF(AE623,TRIM(SUBSTITUTE(_xll.MCONCAT(IF((INDIRECT(ster!$D$14)&lt;&gt;"")*IFERROR(NOT(INDIRECT(AF623)),FALSE),IF(ISERROR(MATCH(INDIRECT(Q623),INDIRECT(K623),0)),IFERROR(IF(INDIRECT(Q623)&lt;&gt;"",INDIRECT(ster!$D$14)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CZ623" s="14" t="str">
        <f t="array" aca="1" ref="CZ623" ca="1">IF(H623,IF(AH623,TRIM(SUBSTITUTE(_xll.MCONCAT(IF((INDIRECT(ster!$D$14)&lt;&gt;"")*IFERROR(NOT(INDIRECT(AI623)),FALSE),IF(ISERROR(MATCH(INDIRECT(Q623),INDIRECT(K623),0)),IFERROR(IF(INDIRECT(Q623)&lt;&gt;"",INDIRECT(ster!$D$14)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DC623" s="14" t="str">
        <f ca="1">SUBSTITUTE(SUBSTITUTE(SUBSTITUTE(SUBSTITUTE(_xll.MCONCAT(DG623:DS623,"■"),"■■","■"),"■■","■"),"■■","■"),"■■","■")</f>
        <v>■</v>
      </c>
      <c r="DD623" s="14" t="str">
        <f t="shared" ca="1" si="11492"/>
        <v/>
      </c>
      <c r="DE623" s="14" t="str">
        <f t="shared" ca="1" si="11493"/>
        <v/>
      </c>
      <c r="DF623" s="14" t="str">
        <f t="shared" ca="1" si="11494"/>
        <v/>
      </c>
      <c r="DG623" s="14" t="str">
        <f t="shared" ca="1" si="11495"/>
        <v/>
      </c>
      <c r="DH623" s="14" t="str">
        <f t="shared" ca="1" si="11496"/>
        <v/>
      </c>
      <c r="DI623" s="14" t="str">
        <f t="shared" ca="1" si="11497"/>
        <v/>
      </c>
      <c r="DJ623" s="14" t="str">
        <f t="shared" ca="1" si="11498"/>
        <v/>
      </c>
      <c r="DK623" s="14" t="str">
        <f t="shared" ca="1" si="11499"/>
        <v/>
      </c>
      <c r="DL623" s="14" t="str">
        <f t="shared" ca="1" si="11500"/>
        <v/>
      </c>
      <c r="DM623" s="14" t="str">
        <f t="shared" ca="1" si="11501"/>
        <v/>
      </c>
      <c r="DN623" s="14" t="str">
        <f t="array" aca="1" ref="DN623" ca="1">IF(CU623&lt;&gt;"","There are errors in the entered values in the following cases: " &amp;SUBSTITUTE(CU623," ",", "),"")</f>
        <v/>
      </c>
      <c r="DO623" s="14" t="str">
        <f t="shared" ca="1" si="11502"/>
        <v/>
      </c>
      <c r="DP623" s="14" t="str">
        <f t="shared" ca="1" si="11503"/>
        <v/>
      </c>
      <c r="DQ623" s="14" t="str">
        <f t="shared" ca="1" si="11504"/>
        <v/>
      </c>
      <c r="DR623" s="14" t="str">
        <f t="shared" ca="1" si="11505"/>
        <v/>
      </c>
      <c r="DS623" s="14" t="str">
        <f t="shared" ca="1" si="11506"/>
        <v/>
      </c>
      <c r="DZ623" s="14" t="b">
        <f t="shared" ca="1" si="11507"/>
        <v>0</v>
      </c>
      <c r="EA623" s="14" t="str">
        <f t="shared" ca="1" si="11508"/>
        <v/>
      </c>
      <c r="EB623" s="14" t="str">
        <f t="shared" ca="1" si="11509"/>
        <v/>
      </c>
      <c r="EC623" s="14" t="str">
        <f t="shared" ca="1" si="11510"/>
        <v/>
      </c>
      <c r="ED623" s="14" t="str">
        <f t="shared" ca="1" si="11511"/>
        <v/>
      </c>
      <c r="EE623" s="14" t="str">
        <f t="shared" ca="1" si="11512"/>
        <v/>
      </c>
      <c r="EF623" s="14" t="str">
        <f t="shared" ca="1" si="11513"/>
        <v/>
      </c>
      <c r="EG623" s="14" t="str">
        <f t="shared" ca="1" si="11514"/>
        <v/>
      </c>
      <c r="EM623" s="14" t="b">
        <f t="shared" ca="1" si="11515"/>
        <v>0</v>
      </c>
      <c r="EN623" s="14" t="str">
        <f t="shared" ca="1" si="11516"/>
        <v/>
      </c>
      <c r="EO623" s="14" t="str">
        <f t="shared" ca="1" si="11517"/>
        <v/>
      </c>
      <c r="EP623" s="14" t="str">
        <f t="shared" ca="1" si="11518"/>
        <v/>
      </c>
      <c r="EQ623" s="14" t="str">
        <f t="shared" ca="1" si="11519"/>
        <v/>
      </c>
    </row>
    <row r="624" spans="2:147" s="14" customFormat="1">
      <c r="B624" s="14" t="str">
        <f t="shared" ca="1" si="11445"/>
        <v/>
      </c>
      <c r="C624" s="14">
        <f t="shared" ca="1" si="11446"/>
        <v>563</v>
      </c>
      <c r="D624" s="14">
        <f t="shared" si="11447"/>
        <v>622</v>
      </c>
      <c r="E624" s="14" t="str">
        <f t="shared" ca="1" si="11448"/>
        <v/>
      </c>
      <c r="F624" s="14" t="str">
        <f t="shared" ca="1" si="11449"/>
        <v/>
      </c>
      <c r="G624" s="14" t="str">
        <f t="shared" ca="1" si="11450"/>
        <v/>
      </c>
      <c r="H624" s="14" t="b">
        <f t="shared" ca="1" si="11451"/>
        <v>0</v>
      </c>
      <c r="I624" s="14" t="str">
        <f ca="1">IF($H624,ADDRESS(3,(D624+1)*2-1,4,,"["&amp;wew!$G$7&amp;"]"&amp;_sheetname_labels)&amp;":"&amp;ADDRESS(2+ster!$B$20,(D624+1)*2-1,4),"")</f>
        <v/>
      </c>
      <c r="J624" s="14" t="str">
        <f t="array" aca="1" ref="J624" ca="1">IF(H624,MAX(0,MAX(IF(INDIRECT(I624)&lt;&gt;"",ROW(INDIRECT(I624)),""))-2),"")</f>
        <v/>
      </c>
      <c r="K624" s="14" t="str">
        <f ca="1">IF($H624,IF($J624&gt;0,ADDRESS(3,(D624+1)*2-1,4,,"["&amp;wew!$G$7&amp;"]"&amp;_sheetname_labels)&amp;":"&amp;ADDRESS(2+J624,(D624+1)*2-1,4),""),"")</f>
        <v/>
      </c>
      <c r="L624" s="14" t="str">
        <f ca="1">IF($H624,IF($J624&gt;0,ADDRESS(3,(D624+1)*2,4,,"["&amp;wew!$G$7&amp;"]"&amp;_sheetname_labels)&amp;":"&amp;ADDRESS(2+J624,(D624+1)*2,4),""),"")</f>
        <v/>
      </c>
      <c r="M624" s="14" t="str">
        <f t="shared" ca="1" si="11452"/>
        <v/>
      </c>
      <c r="N624" s="14" t="str">
        <f t="shared" ca="1" si="11453"/>
        <v/>
      </c>
      <c r="O624" s="14" t="str">
        <f t="shared" ca="1" si="11454"/>
        <v/>
      </c>
      <c r="P624" s="14" t="str">
        <f t="shared" ca="1" si="11455"/>
        <v/>
      </c>
      <c r="Q624" s="14" t="str">
        <f ca="1">IF($BP624,ADDRESS(3,D624+1,4,,"["&amp;wew!$G$7&amp;"]"&amp;_sheetname_dataframe)&amp;":"&amp;ADDRESS(2+ster!$C$14,D624+1,4),"")</f>
        <v/>
      </c>
      <c r="R624" s="14" t="str">
        <f ca="1">IF($BP624,IF(MID(_xll.FORMULATEXT(INDEX(INDIRECT(Q624),1)),1,1)="=", _xll.FORMULATEXT(INDEX(INDIRECT(Q624),1),2,TRUE),""),"")</f>
        <v/>
      </c>
      <c r="S624" s="14" t="str">
        <f t="array" aca="1" ref="S624" ca="1">IF(H624,SUM(IF((IFERROR(INDIRECT(Q624)&lt;&gt;"",FALSE))*(INDIRECT(ster!$D$14)&lt;&gt;""),1,0)),"")</f>
        <v/>
      </c>
      <c r="T624" s="14" t="str">
        <f t="array" aca="1" ref="T624" ca="1">IF(H624,IF(M624&gt;0,SUM(IFERROR(1*(MATCH(INDIRECT(Q624),INDIRECT(K624),0)&gt;0),0)*(INDIRECT(ster!$D$14)&lt;&gt;"")*NOT(ISNUMBER(INDIRECT(Q624)))),0),"")</f>
        <v/>
      </c>
      <c r="U624" s="14" t="str">
        <f t="array" aca="1" ref="U624" ca="1">IF(H624,SUM((IFERROR(INDIRECT(Q624)="",FALSE))*(INDIRECT(ster!$D$14)&lt;&gt;"")),"")</f>
        <v/>
      </c>
      <c r="V624" s="14" t="str">
        <f t="array" aca="1" ref="V624" ca="1">IF(H624,SUM((IFERROR(INDIRECT(Q624)="#ąś",TRUE))*(INDIRECT(ster!$D$14)&lt;&gt;"")),"")</f>
        <v/>
      </c>
      <c r="W624" s="14" t="str">
        <f t="array" aca="1" ref="W624" ca="1">IF(H624,SUM(ISNUMBER(INDIRECT(Q624))*(INDIRECT(ster!$D$14)&lt;&gt;"")),"")</f>
        <v/>
      </c>
      <c r="X624" s="14" t="str">
        <f t="array" aca="1" ref="X624" ca="1">IF(AND(H624,W624&gt;0),IF(wew!$B$3,MIN(IF((INDIRECT(ster!$D$14)&lt;&gt;"")*IFERROR(INDIRECT($Q624)&lt;&gt;"",FALSE),IFERROR(INDIRECT($Q624),"X"),"X")),"&lt;włącz podświetlanie wartości&gt;"),"—")</f>
        <v>—</v>
      </c>
      <c r="Y624" s="14" t="str">
        <f t="array" aca="1" ref="Y624" ca="1">IF(AND(H624,W624&gt;0),IF(wew!$B$3,MAX(IF((INDIRECT(ster!$D$14)&lt;&gt;"")*IFERROR(INDIRECT($Q624)&lt;&gt;"",FALSE),IFERROR(INDIRECT($Q624),"X"),"X")),"&lt;włącz podświetlanie wartości&gt;"),"—")</f>
        <v>—</v>
      </c>
      <c r="Z624" s="14" t="str">
        <f t="shared" ca="1" si="11456"/>
        <v/>
      </c>
      <c r="AA624" s="12" t="str">
        <f t="shared" ca="1" si="11457"/>
        <v/>
      </c>
      <c r="AB624" s="17" t="str">
        <f t="array" aca="1" ref="AB624" ca="1">IF(H624,IF(W624&gt;0,SUM((INDIRECT(ster!$D$14)&lt;&gt;"")*IFERROR((INDIRECT(Q624)&lt;&gt;"")*(INDIRECT(Q624)=INT(INDIRECT(Q624))),0)),0),"")</f>
        <v/>
      </c>
      <c r="AC624" s="17" t="str">
        <f t="array" aca="1" ref="AC624" ca="1">IF(H624,W624-AB624,"")</f>
        <v/>
      </c>
      <c r="AD624" s="17" t="str">
        <f t="shared" ca="1" si="11458"/>
        <v/>
      </c>
      <c r="AE624" s="17" t="b">
        <f t="shared" ca="1" si="11459"/>
        <v>0</v>
      </c>
      <c r="AF624" s="17" t="str">
        <f ca="1">IF(AE624,IF($H624,ADDRESS(3,D624+2,4,,"["&amp;wew!$G$7&amp;"]"&amp;_sheetname_dataframe)&amp;":"&amp;ADDRESS(2+ster!$C$14,D624+2,4),""),"")</f>
        <v/>
      </c>
      <c r="AG624" s="17" t="str">
        <f t="shared" ca="1" si="11460"/>
        <v/>
      </c>
      <c r="AH624" s="17" t="b">
        <f t="shared" ca="1" si="11461"/>
        <v>0</v>
      </c>
      <c r="AI624" s="17" t="str">
        <f ca="1">IF(AH624,IF($H624,ADDRESS(3,D624+3,4,,"["&amp;wew!$G$7&amp;"]"&amp;_sheetname_dataframe)&amp;":"&amp;ADDRESS(2+ster!$C$14,D624+3,4),""),"")</f>
        <v/>
      </c>
      <c r="AJ624" s="17" t="str">
        <f t="shared" ca="1" si="11462"/>
        <v/>
      </c>
      <c r="AK624" s="17" t="str">
        <f t="shared" ca="1" si="11463"/>
        <v/>
      </c>
      <c r="AL624" s="17" t="str">
        <f t="shared" ca="1" si="11464"/>
        <v/>
      </c>
      <c r="AM624" s="17" t="str">
        <f t="shared" ca="1" si="11465"/>
        <v/>
      </c>
      <c r="AN624" s="17">
        <f t="shared" ca="1" si="11466"/>
        <v>2</v>
      </c>
      <c r="AO624" s="24" t="str">
        <f t="shared" ca="1" si="11467"/>
        <v/>
      </c>
      <c r="AP624" s="24" t="str">
        <f t="shared" ca="1" si="11468"/>
        <v/>
      </c>
      <c r="AQ624" s="17" t="str">
        <f t="shared" ca="1" si="11469"/>
        <v/>
      </c>
      <c r="AR624" s="17" t="str">
        <f t="shared" ca="1" si="11470"/>
        <v/>
      </c>
      <c r="AS624" s="17" t="str">
        <f t="shared" ca="1" si="11471"/>
        <v/>
      </c>
      <c r="AT624" s="17" t="str">
        <f t="shared" ca="1" si="11472"/>
        <v/>
      </c>
      <c r="AU624" s="17" t="str">
        <f t="shared" ca="1" si="11473"/>
        <v/>
      </c>
      <c r="AV624" s="17" t="str">
        <f t="shared" ca="1" si="11474"/>
        <v/>
      </c>
      <c r="AW624" s="17" t="str">
        <f t="shared" ca="1" si="11475"/>
        <v/>
      </c>
      <c r="AX624" s="14" t="str">
        <f t="array" aca="1" ref="AX624" ca="1">IF(H624,N624&gt;0,"")</f>
        <v/>
      </c>
      <c r="AY624" s="17" t="str">
        <f t="shared" ca="1" si="11476"/>
        <v/>
      </c>
      <c r="AZ624" s="17" t="str">
        <f t="array" aca="1" ref="AZ624" ca="1">IF(AY624&lt;&gt;"",SUM(1*ISERROR(MATCH(INDIRECT(AY624),INDIRECT(K624),0)))=0,"")</f>
        <v/>
      </c>
      <c r="BA624" s="17" t="b">
        <f t="shared" ca="1" si="11477"/>
        <v>0</v>
      </c>
      <c r="BB624" s="17" t="b">
        <v>0</v>
      </c>
      <c r="BC624" s="17" t="str">
        <f t="shared" ca="1" si="11478"/>
        <v/>
      </c>
      <c r="BD624" s="17" t="str">
        <f t="shared" ca="1" si="11479"/>
        <v/>
      </c>
      <c r="BE624" s="17" t="str">
        <f t="shared" ca="1" si="11480"/>
        <v/>
      </c>
      <c r="BF624" s="17" t="str">
        <f t="shared" ca="1" si="11481"/>
        <v/>
      </c>
      <c r="BG624" s="17" t="str">
        <f t="shared" ca="1" si="11482"/>
        <v/>
      </c>
      <c r="BH624" s="17" t="str">
        <f t="shared" ca="1" si="11483"/>
        <v/>
      </c>
      <c r="BI624" s="17" t="str">
        <f t="shared" ca="1" si="11484"/>
        <v/>
      </c>
      <c r="BJ624" s="17" t="b">
        <f t="shared" ca="1" si="11485"/>
        <v>0</v>
      </c>
      <c r="BK624" s="17" t="str">
        <f t="shared" ca="1" si="11486"/>
        <v/>
      </c>
      <c r="BL624" s="17" t="str">
        <f t="shared" ca="1" si="11487"/>
        <v/>
      </c>
      <c r="BM624" s="17" t="str">
        <f t="shared" ca="1" si="11488"/>
        <v/>
      </c>
      <c r="BN624" s="17" t="str">
        <f t="shared" ca="1" si="11489"/>
        <v/>
      </c>
      <c r="BO624" s="17" t="str">
        <f t="shared" ca="1" si="11490"/>
        <v/>
      </c>
      <c r="BP624" s="14" t="b">
        <f t="shared" ca="1" si="11491"/>
        <v>0</v>
      </c>
      <c r="BQ624" s="35"/>
      <c r="BX624" s="16"/>
      <c r="BY624" s="16"/>
      <c r="BZ624" s="16"/>
      <c r="CA624" s="16"/>
      <c r="CB624" s="16"/>
      <c r="CC624" s="16"/>
      <c r="CD624" s="16"/>
      <c r="CE624" s="16"/>
      <c r="CF624" s="16"/>
      <c r="CN624" s="14">
        <f ca="1">IF(H624,IFERROR(IsVariableNameLegal(O624),0),0)</f>
        <v>0</v>
      </c>
      <c r="CO624" s="14" t="str">
        <f t="array" aca="1" ref="CO624" ca="1">IF(H624,IF(COUNTIF(INDIRECT(wew!$C$13),O624)&gt;1,TRIM(SUBSTITUTE(_xll.MCONCAT(IF((INDIRECT(wew!$C$13)=O624)*(COLUMN(INDIRECT(wew!$C$13))&lt;&gt;D624+1),-1+COLUMN(INDIRECT(wew!$C$13)),"")," "),"  "," ")),""),"")</f>
        <v/>
      </c>
      <c r="CP624" s="14" t="str">
        <f t="array" aca="1" ref="CP624" ca="1">IF(P624&lt;&gt;"",IF(LEN(P624)&gt;150,1,""),"")</f>
        <v/>
      </c>
      <c r="CQ624" s="14" t="str">
        <f t="array" aca="1" ref="CQ624" ca="1">IF(AND(H624,NOT(ster!$J$3)),IF(COUNTIF(INDIRECT(wew!$C$15),P624)&gt;1,TRIM(SUBSTITUTE(_xll.MCONCAT(IF((INDIRECT(wew!$C$15)=P624)*(COLUMN(INDIRECT(wew!$C$15))&lt;&gt;D624+1),-1+COLUMN(INDIRECT(wew!$C$15)),"")," "),"  "," ")),""),"")</f>
        <v/>
      </c>
      <c r="CR624" s="14" t="str">
        <f t="array" aca="1" ref="CR624" ca="1">IF(H624,IF(AND(W624&gt;0,AO624&lt;&gt;""),TRIM(SUBSTITUTE(_xll.MCONCAT(IFERROR(IF(ISNUMBER(INDIRECT(Q624)),IF((INDIRECT(ster!$D$14)&lt;&gt;"")*(INDIRECT(Q624)&lt;AO624),INDIRECT(ster!$D$14) &amp; ": " &amp;  SUBSTITUTE(IF( AV624,IFERROR(TEXT(INDIRECT(Q624),"rrrr-mm-dd") &amp;" (" &amp; INDIRECT(Q624) &amp;")",INDIRECT(Q624)),INDIRECT(Q624))," "," "),""),""),"")," "),"  "," ")),""),"")</f>
        <v/>
      </c>
      <c r="CS624" s="14" t="str">
        <f t="array" aca="1" ref="CS624" ca="1">IF(H624,IF(AND(W624&gt;0,AP624&lt;&gt;""),TRIM(SUBSTITUTE(_xll.MCONCAT(IFERROR(IF(ISNUMBER(INDIRECT(Q624)),IF((INDIRECT(ster!$D$14)&lt;&gt;"")*(INDIRECT(Q624)&gt;AP624),INDIRECT(ster!$D$14) &amp; ": " &amp;  SUBSTITUTE(IF( AV624,IFERROR(TEXT(INDIRECT(Q624),"rrrr-mm-dd")&amp;" (" &amp; INDIRECT(Q624) &amp;")",INDIRECT(Q624)),INDIRECT(Q624))," "," "),""),""),"")," "),"  "," ")),""),"")</f>
        <v/>
      </c>
      <c r="CT624" s="14" t="str">
        <f t="array" aca="1" ref="CT624" ca="1">IF(H624,IF(AND(N624&gt;0,AR624),TRIM(SUBSTITUTE(_xll.MCONCAT(IFERROR(IF(ISNUMBER(INDIRECT(Q624)),IF((INDIRECT(ster!$D$14)&lt;&gt;"")*(IFERROR(0*(MATCH(INDIRECT(Q624),INDIRECT(K624),0)&gt;0),1)),INDIRECT(ster!$D$14) &amp; ": " &amp;  SUBSTITUTE(IF( AV624,IFERROR(TEXT(INDIRECT(Q624),"rrrr-mm-dd")&amp;" (" &amp; INDIRECT(Q624) &amp;")",INDIRECT(Q624)),INDIRECT(Q624))," "," "),""),""),"")," "),"  "," ")),""),"")</f>
        <v/>
      </c>
      <c r="CU624" s="14" t="str">
        <f t="array" aca="1" ref="CU624" ca="1">IF(H624,IF(AND(V624&gt;0),TRIM(SUBSTITUTE(_xll.MCONCAT(IF((INDIRECT(ster!$D$14)&lt;&gt;"")*(IFERROR(0*(INDIRECT(Q624)&lt;&gt;""),1)),INDIRECT(ster!$D$14),"")," "),"  "," ")),""),"")</f>
        <v/>
      </c>
      <c r="CV624" s="14" t="str">
        <f t="array" aca="1" ref="CV624" ca="1">IF(H624,IF(AS624,
TRIM(SUBSTITUTE(_xll.MCONCAT(IF(
   (INDIRECT(ster!$D$14)&lt;&gt;"")*
   ((INDIRECT(Q624)="")+
      NOT(ISNUMBER(INDIRECT(Q624)))*
      NOT(ISERROR(MATCH(INDIRECT(Q624),INDIRECT(K624),0)))
    ),
      INDIRECT(ster!$D$14),
   "")," "),"  "," ")),
""),"")</f>
        <v/>
      </c>
      <c r="CW624" s="14" t="str">
        <f t="array" aca="1" ref="CW624" ca="1">IF(H624,IF(AND(AQ624),TRIM(SUBSTITUTE(_xll.MCONCAT(IFERROR(IF(ISNUMBER(INDIRECT(Q624)),IF((INDIRECT(ster!$D$14)&lt;&gt;"")*(INDIRECT(Q624)&lt;&gt;INT(INDIRECT(Q624))),INDIRECT(ster!$D$14) &amp; ": " &amp; INDIRECT(Q624),""),""),"")," "),"  "," ")),""),"")</f>
        <v/>
      </c>
      <c r="CX624" s="14" t="str">
        <f t="array" aca="1" ref="CX624" ca="1">IF(H624,IF(OR(AU624,AV624),TRIM(SUBSTITUTE(_xll.MCONCAT(IF((INDIRECT(ster!$D$14)&lt;&gt;"")*NOT(ISNUMBER(INDIRECT(Q624))),IF(ISERROR(MATCH(INDIRECT(Q624),INDIRECT(K624),0)),IFERROR(IF(INDIRECT(Q624)&lt;&gt;"",INDIRECT(ster!$D$14) &amp; ": " &amp; SUBSTITUTE(INDIRECT(Q624)," "," "),""),""),""),"")," "),"  "," ")),""),"")</f>
        <v/>
      </c>
      <c r="CY624" s="14" t="str">
        <f t="array" aca="1" ref="CY624" ca="1">IF(H624,IF(AE624,TRIM(SUBSTITUTE(_xll.MCONCAT(IF((INDIRECT(ster!$D$14)&lt;&gt;"")*IFERROR(NOT(INDIRECT(AF624)),FALSE),IF(ISERROR(MATCH(INDIRECT(Q624),INDIRECT(K624),0)),IFERROR(IF(INDIRECT(Q624)&lt;&gt;"",INDIRECT(ster!$D$14)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CZ624" s="14" t="str">
        <f t="array" aca="1" ref="CZ624" ca="1">IF(H624,IF(AH624,TRIM(SUBSTITUTE(_xll.MCONCAT(IF((INDIRECT(ster!$D$14)&lt;&gt;"")*IFERROR(NOT(INDIRECT(AI624)),FALSE),IF(ISERROR(MATCH(INDIRECT(Q624),INDIRECT(K624),0)),IFERROR(IF(INDIRECT(Q624)&lt;&gt;"",INDIRECT(ster!$D$14)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DC624" s="14" t="str">
        <f ca="1">SUBSTITUTE(SUBSTITUTE(SUBSTITUTE(SUBSTITUTE(_xll.MCONCAT(DG624:DS624,"■"),"■■","■"),"■■","■"),"■■","■"),"■■","■")</f>
        <v>■</v>
      </c>
      <c r="DD624" s="14" t="str">
        <f t="shared" ca="1" si="11492"/>
        <v/>
      </c>
      <c r="DE624" s="14" t="str">
        <f t="shared" ca="1" si="11493"/>
        <v/>
      </c>
      <c r="DF624" s="14" t="str">
        <f t="shared" ca="1" si="11494"/>
        <v/>
      </c>
      <c r="DG624" s="14" t="str">
        <f t="shared" ca="1" si="11495"/>
        <v/>
      </c>
      <c r="DH624" s="14" t="str">
        <f t="shared" ca="1" si="11496"/>
        <v/>
      </c>
      <c r="DI624" s="14" t="str">
        <f t="shared" ca="1" si="11497"/>
        <v/>
      </c>
      <c r="DJ624" s="14" t="str">
        <f t="shared" ca="1" si="11498"/>
        <v/>
      </c>
      <c r="DK624" s="14" t="str">
        <f t="shared" ca="1" si="11499"/>
        <v/>
      </c>
      <c r="DL624" s="14" t="str">
        <f t="shared" ca="1" si="11500"/>
        <v/>
      </c>
      <c r="DM624" s="14" t="str">
        <f t="shared" ca="1" si="11501"/>
        <v/>
      </c>
      <c r="DN624" s="14" t="str">
        <f t="array" aca="1" ref="DN624" ca="1">IF(CU624&lt;&gt;"","There are errors in the entered values in the following cases: " &amp;SUBSTITUTE(CU624," ",", "),"")</f>
        <v/>
      </c>
      <c r="DO624" s="14" t="str">
        <f t="shared" ca="1" si="11502"/>
        <v/>
      </c>
      <c r="DP624" s="14" t="str">
        <f t="shared" ca="1" si="11503"/>
        <v/>
      </c>
      <c r="DQ624" s="14" t="str">
        <f t="shared" ca="1" si="11504"/>
        <v/>
      </c>
      <c r="DR624" s="14" t="str">
        <f t="shared" ca="1" si="11505"/>
        <v/>
      </c>
      <c r="DS624" s="14" t="str">
        <f t="shared" ca="1" si="11506"/>
        <v/>
      </c>
      <c r="DZ624" s="14" t="b">
        <f t="shared" ca="1" si="11507"/>
        <v>0</v>
      </c>
      <c r="EA624" s="14" t="str">
        <f t="shared" ca="1" si="11508"/>
        <v/>
      </c>
      <c r="EB624" s="14" t="str">
        <f t="shared" ca="1" si="11509"/>
        <v/>
      </c>
      <c r="EC624" s="14" t="str">
        <f t="shared" ca="1" si="11510"/>
        <v/>
      </c>
      <c r="ED624" s="14" t="str">
        <f t="shared" ca="1" si="11511"/>
        <v/>
      </c>
      <c r="EE624" s="14" t="str">
        <f t="shared" ca="1" si="11512"/>
        <v/>
      </c>
      <c r="EF624" s="14" t="str">
        <f t="shared" ca="1" si="11513"/>
        <v/>
      </c>
      <c r="EG624" s="14" t="str">
        <f t="shared" ca="1" si="11514"/>
        <v/>
      </c>
      <c r="EM624" s="14" t="b">
        <f t="shared" ca="1" si="11515"/>
        <v>0</v>
      </c>
      <c r="EN624" s="14" t="str">
        <f t="shared" ca="1" si="11516"/>
        <v/>
      </c>
      <c r="EO624" s="14" t="str">
        <f t="shared" ca="1" si="11517"/>
        <v/>
      </c>
      <c r="EP624" s="14" t="str">
        <f t="shared" ca="1" si="11518"/>
        <v/>
      </c>
      <c r="EQ624" s="14" t="str">
        <f t="shared" ca="1" si="11519"/>
        <v/>
      </c>
    </row>
    <row r="625" spans="2:147" s="14" customFormat="1">
      <c r="B625" s="14" t="str">
        <f t="shared" ca="1" si="11445"/>
        <v/>
      </c>
      <c r="C625" s="14">
        <f t="shared" ca="1" si="11446"/>
        <v>563</v>
      </c>
      <c r="D625" s="14">
        <f t="shared" si="11447"/>
        <v>623</v>
      </c>
      <c r="E625" s="14" t="str">
        <f t="shared" ca="1" si="11448"/>
        <v/>
      </c>
      <c r="F625" s="14" t="str">
        <f t="shared" ca="1" si="11449"/>
        <v/>
      </c>
      <c r="G625" s="14" t="str">
        <f t="shared" ca="1" si="11450"/>
        <v/>
      </c>
      <c r="H625" s="14" t="b">
        <f t="shared" ca="1" si="11451"/>
        <v>0</v>
      </c>
      <c r="I625" s="14" t="str">
        <f ca="1">IF($H625,ADDRESS(3,(D625+1)*2-1,4,,"["&amp;wew!$G$7&amp;"]"&amp;_sheetname_labels)&amp;":"&amp;ADDRESS(2+ster!$B$20,(D625+1)*2-1,4),"")</f>
        <v/>
      </c>
      <c r="J625" s="14" t="str">
        <f t="array" aca="1" ref="J625" ca="1">IF(H625,MAX(0,MAX(IF(INDIRECT(I625)&lt;&gt;"",ROW(INDIRECT(I625)),""))-2),"")</f>
        <v/>
      </c>
      <c r="K625" s="14" t="str">
        <f ca="1">IF($H625,IF($J625&gt;0,ADDRESS(3,(D625+1)*2-1,4,,"["&amp;wew!$G$7&amp;"]"&amp;_sheetname_labels)&amp;":"&amp;ADDRESS(2+J625,(D625+1)*2-1,4),""),"")</f>
        <v/>
      </c>
      <c r="L625" s="14" t="str">
        <f ca="1">IF($H625,IF($J625&gt;0,ADDRESS(3,(D625+1)*2,4,,"["&amp;wew!$G$7&amp;"]"&amp;_sheetname_labels)&amp;":"&amp;ADDRESS(2+J625,(D625+1)*2,4),""),"")</f>
        <v/>
      </c>
      <c r="M625" s="14" t="str">
        <f t="shared" ca="1" si="11452"/>
        <v/>
      </c>
      <c r="N625" s="14" t="str">
        <f t="shared" ca="1" si="11453"/>
        <v/>
      </c>
      <c r="O625" s="14" t="str">
        <f t="shared" ca="1" si="11454"/>
        <v/>
      </c>
      <c r="P625" s="14" t="str">
        <f t="shared" ca="1" si="11455"/>
        <v/>
      </c>
      <c r="Q625" s="14" t="str">
        <f ca="1">IF($BP625,ADDRESS(3,D625+1,4,,"["&amp;wew!$G$7&amp;"]"&amp;_sheetname_dataframe)&amp;":"&amp;ADDRESS(2+ster!$C$14,D625+1,4),"")</f>
        <v/>
      </c>
      <c r="R625" s="14" t="str">
        <f ca="1">IF($BP625,IF(MID(_xll.FORMULATEXT(INDEX(INDIRECT(Q625),1)),1,1)="=", _xll.FORMULATEXT(INDEX(INDIRECT(Q625),1),2,TRUE),""),"")</f>
        <v/>
      </c>
      <c r="S625" s="14" t="str">
        <f t="array" aca="1" ref="S625" ca="1">IF(H625,SUM(IF((IFERROR(INDIRECT(Q625)&lt;&gt;"",FALSE))*(INDIRECT(ster!$D$14)&lt;&gt;""),1,0)),"")</f>
        <v/>
      </c>
      <c r="T625" s="14" t="str">
        <f t="array" aca="1" ref="T625" ca="1">IF(H625,IF(M625&gt;0,SUM(IFERROR(1*(MATCH(INDIRECT(Q625),INDIRECT(K625),0)&gt;0),0)*(INDIRECT(ster!$D$14)&lt;&gt;"")*NOT(ISNUMBER(INDIRECT(Q625)))),0),"")</f>
        <v/>
      </c>
      <c r="U625" s="14" t="str">
        <f t="array" aca="1" ref="U625" ca="1">IF(H625,SUM((IFERROR(INDIRECT(Q625)="",FALSE))*(INDIRECT(ster!$D$14)&lt;&gt;"")),"")</f>
        <v/>
      </c>
      <c r="V625" s="14" t="str">
        <f t="array" aca="1" ref="V625" ca="1">IF(H625,SUM((IFERROR(INDIRECT(Q625)="#ąś",TRUE))*(INDIRECT(ster!$D$14)&lt;&gt;"")),"")</f>
        <v/>
      </c>
      <c r="W625" s="14" t="str">
        <f t="array" aca="1" ref="W625" ca="1">IF(H625,SUM(ISNUMBER(INDIRECT(Q625))*(INDIRECT(ster!$D$14)&lt;&gt;"")),"")</f>
        <v/>
      </c>
      <c r="X625" s="14" t="str">
        <f t="array" aca="1" ref="X625" ca="1">IF(AND(H625,W625&gt;0),IF(wew!$B$3,MIN(IF((INDIRECT(ster!$D$14)&lt;&gt;"")*IFERROR(INDIRECT($Q625)&lt;&gt;"",FALSE),IFERROR(INDIRECT($Q625),"X"),"X")),"&lt;włącz podświetlanie wartości&gt;"),"—")</f>
        <v>—</v>
      </c>
      <c r="Y625" s="14" t="str">
        <f t="array" aca="1" ref="Y625" ca="1">IF(AND(H625,W625&gt;0),IF(wew!$B$3,MAX(IF((INDIRECT(ster!$D$14)&lt;&gt;"")*IFERROR(INDIRECT($Q625)&lt;&gt;"",FALSE),IFERROR(INDIRECT($Q625),"X"),"X")),"&lt;włącz podświetlanie wartości&gt;"),"—")</f>
        <v>—</v>
      </c>
      <c r="Z625" s="14" t="str">
        <f t="shared" ca="1" si="11456"/>
        <v/>
      </c>
      <c r="AA625" s="12" t="str">
        <f t="shared" ca="1" si="11457"/>
        <v/>
      </c>
      <c r="AB625" s="17" t="str">
        <f t="array" aca="1" ref="AB625" ca="1">IF(H625,IF(W625&gt;0,SUM((INDIRECT(ster!$D$14)&lt;&gt;"")*IFERROR((INDIRECT(Q625)&lt;&gt;"")*(INDIRECT(Q625)=INT(INDIRECT(Q625))),0)),0),"")</f>
        <v/>
      </c>
      <c r="AC625" s="17" t="str">
        <f t="array" aca="1" ref="AC625" ca="1">IF(H625,W625-AB625,"")</f>
        <v/>
      </c>
      <c r="AD625" s="17" t="str">
        <f t="shared" ca="1" si="11458"/>
        <v/>
      </c>
      <c r="AE625" s="17" t="b">
        <f t="shared" ca="1" si="11459"/>
        <v>0</v>
      </c>
      <c r="AF625" s="17" t="str">
        <f ca="1">IF(AE625,IF($H625,ADDRESS(3,D625+2,4,,"["&amp;wew!$G$7&amp;"]"&amp;_sheetname_dataframe)&amp;":"&amp;ADDRESS(2+ster!$C$14,D625+2,4),""),"")</f>
        <v/>
      </c>
      <c r="AG625" s="17" t="str">
        <f t="shared" ca="1" si="11460"/>
        <v/>
      </c>
      <c r="AH625" s="17" t="b">
        <f t="shared" ca="1" si="11461"/>
        <v>0</v>
      </c>
      <c r="AI625" s="17" t="str">
        <f ca="1">IF(AH625,IF($H625,ADDRESS(3,D625+3,4,,"["&amp;wew!$G$7&amp;"]"&amp;_sheetname_dataframe)&amp;":"&amp;ADDRESS(2+ster!$C$14,D625+3,4),""),"")</f>
        <v/>
      </c>
      <c r="AJ625" s="17" t="str">
        <f t="shared" ca="1" si="11462"/>
        <v/>
      </c>
      <c r="AK625" s="17" t="str">
        <f t="shared" ca="1" si="11463"/>
        <v/>
      </c>
      <c r="AL625" s="17" t="str">
        <f t="shared" ca="1" si="11464"/>
        <v/>
      </c>
      <c r="AM625" s="17" t="str">
        <f t="shared" ca="1" si="11465"/>
        <v/>
      </c>
      <c r="AN625" s="17">
        <f t="shared" ca="1" si="11466"/>
        <v>2</v>
      </c>
      <c r="AO625" s="24" t="str">
        <f t="shared" ca="1" si="11467"/>
        <v/>
      </c>
      <c r="AP625" s="24" t="str">
        <f t="shared" ca="1" si="11468"/>
        <v/>
      </c>
      <c r="AQ625" s="17" t="str">
        <f t="shared" ca="1" si="11469"/>
        <v/>
      </c>
      <c r="AR625" s="17" t="str">
        <f t="shared" ca="1" si="11470"/>
        <v/>
      </c>
      <c r="AS625" s="17" t="str">
        <f t="shared" ca="1" si="11471"/>
        <v/>
      </c>
      <c r="AT625" s="17" t="str">
        <f t="shared" ca="1" si="11472"/>
        <v/>
      </c>
      <c r="AU625" s="17" t="str">
        <f t="shared" ca="1" si="11473"/>
        <v/>
      </c>
      <c r="AV625" s="17" t="str">
        <f t="shared" ca="1" si="11474"/>
        <v/>
      </c>
      <c r="AW625" s="17" t="str">
        <f t="shared" ca="1" si="11475"/>
        <v/>
      </c>
      <c r="AX625" s="14" t="str">
        <f t="array" aca="1" ref="AX625" ca="1">IF(H625,N625&gt;0,"")</f>
        <v/>
      </c>
      <c r="AY625" s="17" t="str">
        <f t="shared" ca="1" si="11476"/>
        <v/>
      </c>
      <c r="AZ625" s="17" t="str">
        <f t="array" aca="1" ref="AZ625" ca="1">IF(AY625&lt;&gt;"",SUM(1*ISERROR(MATCH(INDIRECT(AY625),INDIRECT(K625),0)))=0,"")</f>
        <v/>
      </c>
      <c r="BA625" s="17" t="b">
        <f t="shared" ca="1" si="11477"/>
        <v>0</v>
      </c>
      <c r="BB625" s="17" t="b">
        <v>0</v>
      </c>
      <c r="BC625" s="17" t="str">
        <f t="shared" ca="1" si="11478"/>
        <v/>
      </c>
      <c r="BD625" s="17" t="str">
        <f t="shared" ca="1" si="11479"/>
        <v/>
      </c>
      <c r="BE625" s="17" t="str">
        <f t="shared" ca="1" si="11480"/>
        <v/>
      </c>
      <c r="BF625" s="17" t="str">
        <f t="shared" ca="1" si="11481"/>
        <v/>
      </c>
      <c r="BG625" s="17" t="str">
        <f t="shared" ca="1" si="11482"/>
        <v/>
      </c>
      <c r="BH625" s="17" t="str">
        <f t="shared" ca="1" si="11483"/>
        <v/>
      </c>
      <c r="BI625" s="17" t="str">
        <f t="shared" ca="1" si="11484"/>
        <v/>
      </c>
      <c r="BJ625" s="17" t="b">
        <f t="shared" ca="1" si="11485"/>
        <v>0</v>
      </c>
      <c r="BK625" s="17" t="str">
        <f t="shared" ca="1" si="11486"/>
        <v/>
      </c>
      <c r="BL625" s="17" t="str">
        <f t="shared" ca="1" si="11487"/>
        <v/>
      </c>
      <c r="BM625" s="17" t="str">
        <f t="shared" ca="1" si="11488"/>
        <v/>
      </c>
      <c r="BN625" s="17" t="str">
        <f t="shared" ca="1" si="11489"/>
        <v/>
      </c>
      <c r="BO625" s="17" t="str">
        <f t="shared" ca="1" si="11490"/>
        <v/>
      </c>
      <c r="BP625" s="14" t="b">
        <f t="shared" ca="1" si="11491"/>
        <v>0</v>
      </c>
      <c r="BQ625" s="35"/>
      <c r="BX625" s="16"/>
      <c r="BY625" s="16"/>
      <c r="BZ625" s="16"/>
      <c r="CA625" s="16"/>
      <c r="CB625" s="16"/>
      <c r="CC625" s="16"/>
      <c r="CD625" s="16"/>
      <c r="CE625" s="16"/>
      <c r="CF625" s="16"/>
      <c r="CN625" s="14">
        <f ca="1">IF(H625,IFERROR(IsVariableNameLegal(O625),0),0)</f>
        <v>0</v>
      </c>
      <c r="CO625" s="14" t="str">
        <f t="array" aca="1" ref="CO625" ca="1">IF(H625,IF(COUNTIF(INDIRECT(wew!$C$13),O625)&gt;1,TRIM(SUBSTITUTE(_xll.MCONCAT(IF((INDIRECT(wew!$C$13)=O625)*(COLUMN(INDIRECT(wew!$C$13))&lt;&gt;D625+1),-1+COLUMN(INDIRECT(wew!$C$13)),"")," "),"  "," ")),""),"")</f>
        <v/>
      </c>
      <c r="CP625" s="14" t="str">
        <f t="array" aca="1" ref="CP625" ca="1">IF(P625&lt;&gt;"",IF(LEN(P625)&gt;150,1,""),"")</f>
        <v/>
      </c>
      <c r="CQ625" s="14" t="str">
        <f t="array" aca="1" ref="CQ625" ca="1">IF(AND(H625,NOT(ster!$J$3)),IF(COUNTIF(INDIRECT(wew!$C$15),P625)&gt;1,TRIM(SUBSTITUTE(_xll.MCONCAT(IF((INDIRECT(wew!$C$15)=P625)*(COLUMN(INDIRECT(wew!$C$15))&lt;&gt;D625+1),-1+COLUMN(INDIRECT(wew!$C$15)),"")," "),"  "," ")),""),"")</f>
        <v/>
      </c>
      <c r="CR625" s="14" t="str">
        <f t="array" aca="1" ref="CR625" ca="1">IF(H625,IF(AND(W625&gt;0,AO625&lt;&gt;""),TRIM(SUBSTITUTE(_xll.MCONCAT(IFERROR(IF(ISNUMBER(INDIRECT(Q625)),IF((INDIRECT(ster!$D$14)&lt;&gt;"")*(INDIRECT(Q625)&lt;AO625),INDIRECT(ster!$D$14) &amp; ": " &amp;  SUBSTITUTE(IF( AV625,IFERROR(TEXT(INDIRECT(Q625),"rrrr-mm-dd") &amp;" (" &amp; INDIRECT(Q625) &amp;")",INDIRECT(Q625)),INDIRECT(Q625))," "," "),""),""),"")," "),"  "," ")),""),"")</f>
        <v/>
      </c>
      <c r="CS625" s="14" t="str">
        <f t="array" aca="1" ref="CS625" ca="1">IF(H625,IF(AND(W625&gt;0,AP625&lt;&gt;""),TRIM(SUBSTITUTE(_xll.MCONCAT(IFERROR(IF(ISNUMBER(INDIRECT(Q625)),IF((INDIRECT(ster!$D$14)&lt;&gt;"")*(INDIRECT(Q625)&gt;AP625),INDIRECT(ster!$D$14) &amp; ": " &amp;  SUBSTITUTE(IF( AV625,IFERROR(TEXT(INDIRECT(Q625),"rrrr-mm-dd")&amp;" (" &amp; INDIRECT(Q625) &amp;")",INDIRECT(Q625)),INDIRECT(Q625))," "," "),""),""),"")," "),"  "," ")),""),"")</f>
        <v/>
      </c>
      <c r="CT625" s="14" t="str">
        <f t="array" aca="1" ref="CT625" ca="1">IF(H625,IF(AND(N625&gt;0,AR625),TRIM(SUBSTITUTE(_xll.MCONCAT(IFERROR(IF(ISNUMBER(INDIRECT(Q625)),IF((INDIRECT(ster!$D$14)&lt;&gt;"")*(IFERROR(0*(MATCH(INDIRECT(Q625),INDIRECT(K625),0)&gt;0),1)),INDIRECT(ster!$D$14) &amp; ": " &amp;  SUBSTITUTE(IF( AV625,IFERROR(TEXT(INDIRECT(Q625),"rrrr-mm-dd")&amp;" (" &amp; INDIRECT(Q625) &amp;")",INDIRECT(Q625)),INDIRECT(Q625))," "," "),""),""),"")," "),"  "," ")),""),"")</f>
        <v/>
      </c>
      <c r="CU625" s="14" t="str">
        <f t="array" aca="1" ref="CU625" ca="1">IF(H625,IF(AND(V625&gt;0),TRIM(SUBSTITUTE(_xll.MCONCAT(IF((INDIRECT(ster!$D$14)&lt;&gt;"")*(IFERROR(0*(INDIRECT(Q625)&lt;&gt;""),1)),INDIRECT(ster!$D$14),"")," "),"  "," ")),""),"")</f>
        <v/>
      </c>
      <c r="CV625" s="14" t="str">
        <f t="array" aca="1" ref="CV625" ca="1">IF(H625,IF(AS625,
TRIM(SUBSTITUTE(_xll.MCONCAT(IF(
   (INDIRECT(ster!$D$14)&lt;&gt;"")*
   ((INDIRECT(Q625)="")+
      NOT(ISNUMBER(INDIRECT(Q625)))*
      NOT(ISERROR(MATCH(INDIRECT(Q625),INDIRECT(K625),0)))
    ),
      INDIRECT(ster!$D$14),
   "")," "),"  "," ")),
""),"")</f>
        <v/>
      </c>
      <c r="CW625" s="14" t="str">
        <f t="array" aca="1" ref="CW625" ca="1">IF(H625,IF(AND(AQ625),TRIM(SUBSTITUTE(_xll.MCONCAT(IFERROR(IF(ISNUMBER(INDIRECT(Q625)),IF((INDIRECT(ster!$D$14)&lt;&gt;"")*(INDIRECT(Q625)&lt;&gt;INT(INDIRECT(Q625))),INDIRECT(ster!$D$14) &amp; ": " &amp; INDIRECT(Q625),""),""),"")," "),"  "," ")),""),"")</f>
        <v/>
      </c>
      <c r="CX625" s="14" t="str">
        <f t="array" aca="1" ref="CX625" ca="1">IF(H625,IF(OR(AU625,AV625),TRIM(SUBSTITUTE(_xll.MCONCAT(IF((INDIRECT(ster!$D$14)&lt;&gt;"")*NOT(ISNUMBER(INDIRECT(Q625))),IF(ISERROR(MATCH(INDIRECT(Q625),INDIRECT(K625),0)),IFERROR(IF(INDIRECT(Q625)&lt;&gt;"",INDIRECT(ster!$D$14) &amp; ": " &amp; SUBSTITUTE(INDIRECT(Q625)," "," "),""),""),""),"")," "),"  "," ")),""),"")</f>
        <v/>
      </c>
      <c r="CY625" s="14" t="str">
        <f t="array" aca="1" ref="CY625" ca="1">IF(H625,IF(AE625,TRIM(SUBSTITUTE(_xll.MCONCAT(IF((INDIRECT(ster!$D$14)&lt;&gt;"")*IFERROR(NOT(INDIRECT(AF625)),FALSE),IF(ISERROR(MATCH(INDIRECT(Q625),INDIRECT(K625),0)),IFERROR(IF(INDIRECT(Q625)&lt;&gt;"",INDIRECT(ster!$D$14)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CZ625" s="14" t="str">
        <f t="array" aca="1" ref="CZ625" ca="1">IF(H625,IF(AH625,TRIM(SUBSTITUTE(_xll.MCONCAT(IF((INDIRECT(ster!$D$14)&lt;&gt;"")*IFERROR(NOT(INDIRECT(AI625)),FALSE),IF(ISERROR(MATCH(INDIRECT(Q625),INDIRECT(K625),0)),IFERROR(IF(INDIRECT(Q625)&lt;&gt;"",INDIRECT(ster!$D$14)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DC625" s="14" t="str">
        <f ca="1">SUBSTITUTE(SUBSTITUTE(SUBSTITUTE(SUBSTITUTE(_xll.MCONCAT(DG625:DS625,"■"),"■■","■"),"■■","■"),"■■","■"),"■■","■")</f>
        <v>■</v>
      </c>
      <c r="DD625" s="14" t="str">
        <f t="shared" ca="1" si="11492"/>
        <v/>
      </c>
      <c r="DE625" s="14" t="str">
        <f t="shared" ca="1" si="11493"/>
        <v/>
      </c>
      <c r="DF625" s="14" t="str">
        <f t="shared" ca="1" si="11494"/>
        <v/>
      </c>
      <c r="DG625" s="14" t="str">
        <f t="shared" ca="1" si="11495"/>
        <v/>
      </c>
      <c r="DH625" s="14" t="str">
        <f t="shared" ca="1" si="11496"/>
        <v/>
      </c>
      <c r="DI625" s="14" t="str">
        <f t="shared" ca="1" si="11497"/>
        <v/>
      </c>
      <c r="DJ625" s="14" t="str">
        <f t="shared" ca="1" si="11498"/>
        <v/>
      </c>
      <c r="DK625" s="14" t="str">
        <f t="shared" ca="1" si="11499"/>
        <v/>
      </c>
      <c r="DL625" s="14" t="str">
        <f t="shared" ca="1" si="11500"/>
        <v/>
      </c>
      <c r="DM625" s="14" t="str">
        <f t="shared" ca="1" si="11501"/>
        <v/>
      </c>
      <c r="DN625" s="14" t="str">
        <f t="array" aca="1" ref="DN625" ca="1">IF(CU625&lt;&gt;"","There are errors in the entered values in the following cases: " &amp;SUBSTITUTE(CU625," ",", "),"")</f>
        <v/>
      </c>
      <c r="DO625" s="14" t="str">
        <f t="shared" ca="1" si="11502"/>
        <v/>
      </c>
      <c r="DP625" s="14" t="str">
        <f t="shared" ca="1" si="11503"/>
        <v/>
      </c>
      <c r="DQ625" s="14" t="str">
        <f t="shared" ca="1" si="11504"/>
        <v/>
      </c>
      <c r="DR625" s="14" t="str">
        <f t="shared" ca="1" si="11505"/>
        <v/>
      </c>
      <c r="DS625" s="14" t="str">
        <f t="shared" ca="1" si="11506"/>
        <v/>
      </c>
      <c r="DZ625" s="14" t="b">
        <f t="shared" ca="1" si="11507"/>
        <v>0</v>
      </c>
      <c r="EA625" s="14" t="str">
        <f t="shared" ca="1" si="11508"/>
        <v/>
      </c>
      <c r="EB625" s="14" t="str">
        <f t="shared" ca="1" si="11509"/>
        <v/>
      </c>
      <c r="EC625" s="14" t="str">
        <f t="shared" ca="1" si="11510"/>
        <v/>
      </c>
      <c r="ED625" s="14" t="str">
        <f t="shared" ca="1" si="11511"/>
        <v/>
      </c>
      <c r="EE625" s="14" t="str">
        <f t="shared" ca="1" si="11512"/>
        <v/>
      </c>
      <c r="EF625" s="14" t="str">
        <f t="shared" ca="1" si="11513"/>
        <v/>
      </c>
      <c r="EG625" s="14" t="str">
        <f t="shared" ca="1" si="11514"/>
        <v/>
      </c>
      <c r="EM625" s="14" t="b">
        <f t="shared" ca="1" si="11515"/>
        <v>0</v>
      </c>
      <c r="EN625" s="14" t="str">
        <f t="shared" ca="1" si="11516"/>
        <v/>
      </c>
      <c r="EO625" s="14" t="str">
        <f t="shared" ca="1" si="11517"/>
        <v/>
      </c>
      <c r="EP625" s="14" t="str">
        <f t="shared" ca="1" si="11518"/>
        <v/>
      </c>
      <c r="EQ625" s="14" t="str">
        <f t="shared" ca="1" si="11519"/>
        <v/>
      </c>
    </row>
    <row r="626" spans="2:147" s="14" customFormat="1">
      <c r="B626" s="14" t="str">
        <f t="shared" ca="1" si="11445"/>
        <v/>
      </c>
      <c r="C626" s="14">
        <f t="shared" ca="1" si="11446"/>
        <v>563</v>
      </c>
      <c r="D626" s="14">
        <f t="shared" si="11447"/>
        <v>624</v>
      </c>
      <c r="E626" s="14" t="str">
        <f t="shared" ca="1" si="11448"/>
        <v/>
      </c>
      <c r="F626" s="14" t="str">
        <f t="shared" ca="1" si="11449"/>
        <v/>
      </c>
      <c r="G626" s="14" t="str">
        <f t="shared" ca="1" si="11450"/>
        <v/>
      </c>
      <c r="H626" s="14" t="b">
        <f t="shared" ca="1" si="11451"/>
        <v>0</v>
      </c>
      <c r="I626" s="14" t="str">
        <f ca="1">IF($H626,ADDRESS(3,(D626+1)*2-1,4,,"["&amp;wew!$G$7&amp;"]"&amp;_sheetname_labels)&amp;":"&amp;ADDRESS(2+ster!$B$20,(D626+1)*2-1,4),"")</f>
        <v/>
      </c>
      <c r="J626" s="14" t="str">
        <f t="array" aca="1" ref="J626" ca="1">IF(H626,MAX(0,MAX(IF(INDIRECT(I626)&lt;&gt;"",ROW(INDIRECT(I626)),""))-2),"")</f>
        <v/>
      </c>
      <c r="K626" s="14" t="str">
        <f ca="1">IF($H626,IF($J626&gt;0,ADDRESS(3,(D626+1)*2-1,4,,"["&amp;wew!$G$7&amp;"]"&amp;_sheetname_labels)&amp;":"&amp;ADDRESS(2+J626,(D626+1)*2-1,4),""),"")</f>
        <v/>
      </c>
      <c r="L626" s="14" t="str">
        <f ca="1">IF($H626,IF($J626&gt;0,ADDRESS(3,(D626+1)*2,4,,"["&amp;wew!$G$7&amp;"]"&amp;_sheetname_labels)&amp;":"&amp;ADDRESS(2+J626,(D626+1)*2,4),""),"")</f>
        <v/>
      </c>
      <c r="M626" s="14" t="str">
        <f t="shared" ca="1" si="11452"/>
        <v/>
      </c>
      <c r="N626" s="14" t="str">
        <f t="shared" ca="1" si="11453"/>
        <v/>
      </c>
      <c r="O626" s="14" t="str">
        <f t="shared" ca="1" si="11454"/>
        <v/>
      </c>
      <c r="P626" s="14" t="str">
        <f t="shared" ca="1" si="11455"/>
        <v/>
      </c>
      <c r="Q626" s="14" t="str">
        <f ca="1">IF($BP626,ADDRESS(3,D626+1,4,,"["&amp;wew!$G$7&amp;"]"&amp;_sheetname_dataframe)&amp;":"&amp;ADDRESS(2+ster!$C$14,D626+1,4),"")</f>
        <v/>
      </c>
      <c r="R626" s="14" t="str">
        <f ca="1">IF($BP626,IF(MID(_xll.FORMULATEXT(INDEX(INDIRECT(Q626),1)),1,1)="=", _xll.FORMULATEXT(INDEX(INDIRECT(Q626),1),2,TRUE),""),"")</f>
        <v/>
      </c>
      <c r="S626" s="14" t="str">
        <f t="array" aca="1" ref="S626" ca="1">IF(H626,SUM(IF((IFERROR(INDIRECT(Q626)&lt;&gt;"",FALSE))*(INDIRECT(ster!$D$14)&lt;&gt;""),1,0)),"")</f>
        <v/>
      </c>
      <c r="T626" s="14" t="str">
        <f t="array" aca="1" ref="T626" ca="1">IF(H626,IF(M626&gt;0,SUM(IFERROR(1*(MATCH(INDIRECT(Q626),INDIRECT(K626),0)&gt;0),0)*(INDIRECT(ster!$D$14)&lt;&gt;"")*NOT(ISNUMBER(INDIRECT(Q626)))),0),"")</f>
        <v/>
      </c>
      <c r="U626" s="14" t="str">
        <f t="array" aca="1" ref="U626" ca="1">IF(H626,SUM((IFERROR(INDIRECT(Q626)="",FALSE))*(INDIRECT(ster!$D$14)&lt;&gt;"")),"")</f>
        <v/>
      </c>
      <c r="V626" s="14" t="str">
        <f t="array" aca="1" ref="V626" ca="1">IF(H626,SUM((IFERROR(INDIRECT(Q626)="#ąś",TRUE))*(INDIRECT(ster!$D$14)&lt;&gt;"")),"")</f>
        <v/>
      </c>
      <c r="W626" s="14" t="str">
        <f t="array" aca="1" ref="W626" ca="1">IF(H626,SUM(ISNUMBER(INDIRECT(Q626))*(INDIRECT(ster!$D$14)&lt;&gt;"")),"")</f>
        <v/>
      </c>
      <c r="X626" s="14" t="str">
        <f t="array" aca="1" ref="X626" ca="1">IF(AND(H626,W626&gt;0),IF(wew!$B$3,MIN(IF((INDIRECT(ster!$D$14)&lt;&gt;"")*IFERROR(INDIRECT($Q626)&lt;&gt;"",FALSE),IFERROR(INDIRECT($Q626),"X"),"X")),"&lt;włącz podświetlanie wartości&gt;"),"—")</f>
        <v>—</v>
      </c>
      <c r="Y626" s="14" t="str">
        <f t="array" aca="1" ref="Y626" ca="1">IF(AND(H626,W626&gt;0),IF(wew!$B$3,MAX(IF((INDIRECT(ster!$D$14)&lt;&gt;"")*IFERROR(INDIRECT($Q626)&lt;&gt;"",FALSE),IFERROR(INDIRECT($Q626),"X"),"X")),"&lt;włącz podświetlanie wartości&gt;"),"—")</f>
        <v>—</v>
      </c>
      <c r="Z626" s="14" t="str">
        <f t="shared" ca="1" si="11456"/>
        <v/>
      </c>
      <c r="AA626" s="12" t="str">
        <f t="shared" ca="1" si="11457"/>
        <v/>
      </c>
      <c r="AB626" s="17" t="str">
        <f t="array" aca="1" ref="AB626" ca="1">IF(H626,IF(W626&gt;0,SUM((INDIRECT(ster!$D$14)&lt;&gt;"")*IFERROR((INDIRECT(Q626)&lt;&gt;"")*(INDIRECT(Q626)=INT(INDIRECT(Q626))),0)),0),"")</f>
        <v/>
      </c>
      <c r="AC626" s="17" t="str">
        <f t="array" aca="1" ref="AC626" ca="1">IF(H626,W626-AB626,"")</f>
        <v/>
      </c>
      <c r="AD626" s="17" t="str">
        <f t="shared" ca="1" si="11458"/>
        <v/>
      </c>
      <c r="AE626" s="17" t="b">
        <f t="shared" ca="1" si="11459"/>
        <v>0</v>
      </c>
      <c r="AF626" s="17" t="str">
        <f ca="1">IF(AE626,IF($H626,ADDRESS(3,D626+2,4,,"["&amp;wew!$G$7&amp;"]"&amp;_sheetname_dataframe)&amp;":"&amp;ADDRESS(2+ster!$C$14,D626+2,4),""),"")</f>
        <v/>
      </c>
      <c r="AG626" s="17" t="str">
        <f t="shared" ca="1" si="11460"/>
        <v/>
      </c>
      <c r="AH626" s="17" t="b">
        <f t="shared" ca="1" si="11461"/>
        <v>0</v>
      </c>
      <c r="AI626" s="17" t="str">
        <f ca="1">IF(AH626,IF($H626,ADDRESS(3,D626+3,4,,"["&amp;wew!$G$7&amp;"]"&amp;_sheetname_dataframe)&amp;":"&amp;ADDRESS(2+ster!$C$14,D626+3,4),""),"")</f>
        <v/>
      </c>
      <c r="AJ626" s="17" t="str">
        <f t="shared" ca="1" si="11462"/>
        <v/>
      </c>
      <c r="AK626" s="17" t="str">
        <f t="shared" ca="1" si="11463"/>
        <v/>
      </c>
      <c r="AL626" s="17" t="str">
        <f t="shared" ca="1" si="11464"/>
        <v/>
      </c>
      <c r="AM626" s="17" t="str">
        <f t="shared" ca="1" si="11465"/>
        <v/>
      </c>
      <c r="AN626" s="17">
        <f t="shared" ca="1" si="11466"/>
        <v>2</v>
      </c>
      <c r="AO626" s="24" t="str">
        <f t="shared" ca="1" si="11467"/>
        <v/>
      </c>
      <c r="AP626" s="24" t="str">
        <f t="shared" ca="1" si="11468"/>
        <v/>
      </c>
      <c r="AQ626" s="17" t="str">
        <f t="shared" ca="1" si="11469"/>
        <v/>
      </c>
      <c r="AR626" s="17" t="str">
        <f t="shared" ca="1" si="11470"/>
        <v/>
      </c>
      <c r="AS626" s="17" t="str">
        <f t="shared" ca="1" si="11471"/>
        <v/>
      </c>
      <c r="AT626" s="17" t="str">
        <f t="shared" ca="1" si="11472"/>
        <v/>
      </c>
      <c r="AU626" s="17" t="str">
        <f t="shared" ca="1" si="11473"/>
        <v/>
      </c>
      <c r="AV626" s="17" t="str">
        <f t="shared" ca="1" si="11474"/>
        <v/>
      </c>
      <c r="AW626" s="17" t="str">
        <f t="shared" ca="1" si="11475"/>
        <v/>
      </c>
      <c r="AX626" s="14" t="str">
        <f t="array" aca="1" ref="AX626" ca="1">IF(H626,N626&gt;0,"")</f>
        <v/>
      </c>
      <c r="AY626" s="17" t="str">
        <f t="shared" ca="1" si="11476"/>
        <v/>
      </c>
      <c r="AZ626" s="17" t="str">
        <f t="array" aca="1" ref="AZ626" ca="1">IF(AY626&lt;&gt;"",SUM(1*ISERROR(MATCH(INDIRECT(AY626),INDIRECT(K626),0)))=0,"")</f>
        <v/>
      </c>
      <c r="BA626" s="17" t="b">
        <f t="shared" ca="1" si="11477"/>
        <v>0</v>
      </c>
      <c r="BB626" s="17" t="b">
        <v>0</v>
      </c>
      <c r="BC626" s="17" t="str">
        <f t="shared" ca="1" si="11478"/>
        <v/>
      </c>
      <c r="BD626" s="17" t="str">
        <f t="shared" ca="1" si="11479"/>
        <v/>
      </c>
      <c r="BE626" s="17" t="str">
        <f t="shared" ca="1" si="11480"/>
        <v/>
      </c>
      <c r="BF626" s="17" t="str">
        <f t="shared" ca="1" si="11481"/>
        <v/>
      </c>
      <c r="BG626" s="17" t="str">
        <f t="shared" ca="1" si="11482"/>
        <v/>
      </c>
      <c r="BH626" s="17" t="str">
        <f t="shared" ca="1" si="11483"/>
        <v/>
      </c>
      <c r="BI626" s="17" t="str">
        <f t="shared" ca="1" si="11484"/>
        <v/>
      </c>
      <c r="BJ626" s="17" t="b">
        <f t="shared" ca="1" si="11485"/>
        <v>0</v>
      </c>
      <c r="BK626" s="17" t="str">
        <f t="shared" ca="1" si="11486"/>
        <v/>
      </c>
      <c r="BL626" s="17" t="str">
        <f t="shared" ca="1" si="11487"/>
        <v/>
      </c>
      <c r="BM626" s="17" t="str">
        <f t="shared" ca="1" si="11488"/>
        <v/>
      </c>
      <c r="BN626" s="17" t="str">
        <f t="shared" ca="1" si="11489"/>
        <v/>
      </c>
      <c r="BO626" s="17" t="str">
        <f t="shared" ca="1" si="11490"/>
        <v/>
      </c>
      <c r="BP626" s="14" t="b">
        <f t="shared" ca="1" si="11491"/>
        <v>0</v>
      </c>
      <c r="BQ626" s="35"/>
      <c r="BX626" s="16"/>
      <c r="BY626" s="16"/>
      <c r="BZ626" s="16"/>
      <c r="CA626" s="16"/>
      <c r="CB626" s="16"/>
      <c r="CC626" s="16"/>
      <c r="CD626" s="16"/>
      <c r="CE626" s="16"/>
      <c r="CF626" s="16"/>
      <c r="CN626" s="14">
        <f ca="1">IF(H626,IFERROR(IsVariableNameLegal(O626),0),0)</f>
        <v>0</v>
      </c>
      <c r="CO626" s="14" t="str">
        <f t="array" aca="1" ref="CO626" ca="1">IF(H626,IF(COUNTIF(INDIRECT(wew!$C$13),O626)&gt;1,TRIM(SUBSTITUTE(_xll.MCONCAT(IF((INDIRECT(wew!$C$13)=O626)*(COLUMN(INDIRECT(wew!$C$13))&lt;&gt;D626+1),-1+COLUMN(INDIRECT(wew!$C$13)),"")," "),"  "," ")),""),"")</f>
        <v/>
      </c>
      <c r="CP626" s="14" t="str">
        <f t="array" aca="1" ref="CP626" ca="1">IF(P626&lt;&gt;"",IF(LEN(P626)&gt;150,1,""),"")</f>
        <v/>
      </c>
      <c r="CQ626" s="14" t="str">
        <f t="array" aca="1" ref="CQ626" ca="1">IF(AND(H626,NOT(ster!$J$3)),IF(COUNTIF(INDIRECT(wew!$C$15),P626)&gt;1,TRIM(SUBSTITUTE(_xll.MCONCAT(IF((INDIRECT(wew!$C$15)=P626)*(COLUMN(INDIRECT(wew!$C$15))&lt;&gt;D626+1),-1+COLUMN(INDIRECT(wew!$C$15)),"")," "),"  "," ")),""),"")</f>
        <v/>
      </c>
      <c r="CR626" s="14" t="str">
        <f t="array" aca="1" ref="CR626" ca="1">IF(H626,IF(AND(W626&gt;0,AO626&lt;&gt;""),TRIM(SUBSTITUTE(_xll.MCONCAT(IFERROR(IF(ISNUMBER(INDIRECT(Q626)),IF((INDIRECT(ster!$D$14)&lt;&gt;"")*(INDIRECT(Q626)&lt;AO626),INDIRECT(ster!$D$14) &amp; ": " &amp;  SUBSTITUTE(IF( AV626,IFERROR(TEXT(INDIRECT(Q626),"rrrr-mm-dd") &amp;" (" &amp; INDIRECT(Q626) &amp;")",INDIRECT(Q626)),INDIRECT(Q626))," "," "),""),""),"")," "),"  "," ")),""),"")</f>
        <v/>
      </c>
      <c r="CS626" s="14" t="str">
        <f t="array" aca="1" ref="CS626" ca="1">IF(H626,IF(AND(W626&gt;0,AP626&lt;&gt;""),TRIM(SUBSTITUTE(_xll.MCONCAT(IFERROR(IF(ISNUMBER(INDIRECT(Q626)),IF((INDIRECT(ster!$D$14)&lt;&gt;"")*(INDIRECT(Q626)&gt;AP626),INDIRECT(ster!$D$14) &amp; ": " &amp;  SUBSTITUTE(IF( AV626,IFERROR(TEXT(INDIRECT(Q626),"rrrr-mm-dd")&amp;" (" &amp; INDIRECT(Q626) &amp;")",INDIRECT(Q626)),INDIRECT(Q626))," "," "),""),""),"")," "),"  "," ")),""),"")</f>
        <v/>
      </c>
      <c r="CT626" s="14" t="str">
        <f t="array" aca="1" ref="CT626" ca="1">IF(H626,IF(AND(N626&gt;0,AR626),TRIM(SUBSTITUTE(_xll.MCONCAT(IFERROR(IF(ISNUMBER(INDIRECT(Q626)),IF((INDIRECT(ster!$D$14)&lt;&gt;"")*(IFERROR(0*(MATCH(INDIRECT(Q626),INDIRECT(K626),0)&gt;0),1)),INDIRECT(ster!$D$14) &amp; ": " &amp;  SUBSTITUTE(IF( AV626,IFERROR(TEXT(INDIRECT(Q626),"rrrr-mm-dd")&amp;" (" &amp; INDIRECT(Q626) &amp;")",INDIRECT(Q626)),INDIRECT(Q626))," "," "),""),""),"")," "),"  "," ")),""),"")</f>
        <v/>
      </c>
      <c r="CU626" s="14" t="str">
        <f t="array" aca="1" ref="CU626" ca="1">IF(H626,IF(AND(V626&gt;0),TRIM(SUBSTITUTE(_xll.MCONCAT(IF((INDIRECT(ster!$D$14)&lt;&gt;"")*(IFERROR(0*(INDIRECT(Q626)&lt;&gt;""),1)),INDIRECT(ster!$D$14),"")," "),"  "," ")),""),"")</f>
        <v/>
      </c>
      <c r="CV626" s="14" t="str">
        <f t="array" aca="1" ref="CV626" ca="1">IF(H626,IF(AS626,
TRIM(SUBSTITUTE(_xll.MCONCAT(IF(
   (INDIRECT(ster!$D$14)&lt;&gt;"")*
   ((INDIRECT(Q626)="")+
      NOT(ISNUMBER(INDIRECT(Q626)))*
      NOT(ISERROR(MATCH(INDIRECT(Q626),INDIRECT(K626),0)))
    ),
      INDIRECT(ster!$D$14),
   "")," "),"  "," ")),
""),"")</f>
        <v/>
      </c>
      <c r="CW626" s="14" t="str">
        <f t="array" aca="1" ref="CW626" ca="1">IF(H626,IF(AND(AQ626),TRIM(SUBSTITUTE(_xll.MCONCAT(IFERROR(IF(ISNUMBER(INDIRECT(Q626)),IF((INDIRECT(ster!$D$14)&lt;&gt;"")*(INDIRECT(Q626)&lt;&gt;INT(INDIRECT(Q626))),INDIRECT(ster!$D$14) &amp; ": " &amp; INDIRECT(Q626),""),""),"")," "),"  "," ")),""),"")</f>
        <v/>
      </c>
      <c r="CX626" s="14" t="str">
        <f t="array" aca="1" ref="CX626" ca="1">IF(H626,IF(OR(AU626,AV626),TRIM(SUBSTITUTE(_xll.MCONCAT(IF((INDIRECT(ster!$D$14)&lt;&gt;"")*NOT(ISNUMBER(INDIRECT(Q626))),IF(ISERROR(MATCH(INDIRECT(Q626),INDIRECT(K626),0)),IFERROR(IF(INDIRECT(Q626)&lt;&gt;"",INDIRECT(ster!$D$14) &amp; ": " &amp; SUBSTITUTE(INDIRECT(Q626)," "," "),""),""),""),"")," "),"  "," ")),""),"")</f>
        <v/>
      </c>
      <c r="CY626" s="14" t="str">
        <f t="array" aca="1" ref="CY626" ca="1">IF(H626,IF(AE626,TRIM(SUBSTITUTE(_xll.MCONCAT(IF((INDIRECT(ster!$D$14)&lt;&gt;"")*IFERROR(NOT(INDIRECT(AF626)),FALSE),IF(ISERROR(MATCH(INDIRECT(Q626),INDIRECT(K626),0)),IFERROR(IF(INDIRECT(Q626)&lt;&gt;"",INDIRECT(ster!$D$14)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CZ626" s="14" t="str">
        <f t="array" aca="1" ref="CZ626" ca="1">IF(H626,IF(AH626,TRIM(SUBSTITUTE(_xll.MCONCAT(IF((INDIRECT(ster!$D$14)&lt;&gt;"")*IFERROR(NOT(INDIRECT(AI626)),FALSE),IF(ISERROR(MATCH(INDIRECT(Q626),INDIRECT(K626),0)),IFERROR(IF(INDIRECT(Q626)&lt;&gt;"",INDIRECT(ster!$D$14)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DC626" s="14" t="str">
        <f ca="1">SUBSTITUTE(SUBSTITUTE(SUBSTITUTE(SUBSTITUTE(_xll.MCONCAT(DG626:DS626,"■"),"■■","■"),"■■","■"),"■■","■"),"■■","■")</f>
        <v>■</v>
      </c>
      <c r="DD626" s="14" t="str">
        <f t="shared" ca="1" si="11492"/>
        <v/>
      </c>
      <c r="DE626" s="14" t="str">
        <f t="shared" ca="1" si="11493"/>
        <v/>
      </c>
      <c r="DF626" s="14" t="str">
        <f t="shared" ca="1" si="11494"/>
        <v/>
      </c>
      <c r="DG626" s="14" t="str">
        <f t="shared" ca="1" si="11495"/>
        <v/>
      </c>
      <c r="DH626" s="14" t="str">
        <f t="shared" ca="1" si="11496"/>
        <v/>
      </c>
      <c r="DI626" s="14" t="str">
        <f t="shared" ca="1" si="11497"/>
        <v/>
      </c>
      <c r="DJ626" s="14" t="str">
        <f t="shared" ca="1" si="11498"/>
        <v/>
      </c>
      <c r="DK626" s="14" t="str">
        <f t="shared" ca="1" si="11499"/>
        <v/>
      </c>
      <c r="DL626" s="14" t="str">
        <f t="shared" ca="1" si="11500"/>
        <v/>
      </c>
      <c r="DM626" s="14" t="str">
        <f t="shared" ca="1" si="11501"/>
        <v/>
      </c>
      <c r="DN626" s="14" t="str">
        <f t="array" aca="1" ref="DN626" ca="1">IF(CU626&lt;&gt;"","There are errors in the entered values in the following cases: " &amp;SUBSTITUTE(CU626," ",", "),"")</f>
        <v/>
      </c>
      <c r="DO626" s="14" t="str">
        <f t="shared" ca="1" si="11502"/>
        <v/>
      </c>
      <c r="DP626" s="14" t="str">
        <f t="shared" ca="1" si="11503"/>
        <v/>
      </c>
      <c r="DQ626" s="14" t="str">
        <f t="shared" ca="1" si="11504"/>
        <v/>
      </c>
      <c r="DR626" s="14" t="str">
        <f t="shared" ca="1" si="11505"/>
        <v/>
      </c>
      <c r="DS626" s="14" t="str">
        <f t="shared" ca="1" si="11506"/>
        <v/>
      </c>
      <c r="DZ626" s="14" t="b">
        <f t="shared" ca="1" si="11507"/>
        <v>0</v>
      </c>
      <c r="EA626" s="14" t="str">
        <f t="shared" ca="1" si="11508"/>
        <v/>
      </c>
      <c r="EB626" s="14" t="str">
        <f t="shared" ca="1" si="11509"/>
        <v/>
      </c>
      <c r="EC626" s="14" t="str">
        <f t="shared" ca="1" si="11510"/>
        <v/>
      </c>
      <c r="ED626" s="14" t="str">
        <f t="shared" ca="1" si="11511"/>
        <v/>
      </c>
      <c r="EE626" s="14" t="str">
        <f t="shared" ca="1" si="11512"/>
        <v/>
      </c>
      <c r="EF626" s="14" t="str">
        <f t="shared" ca="1" si="11513"/>
        <v/>
      </c>
      <c r="EG626" s="14" t="str">
        <f t="shared" ca="1" si="11514"/>
        <v/>
      </c>
      <c r="EM626" s="14" t="b">
        <f t="shared" ca="1" si="11515"/>
        <v>0</v>
      </c>
      <c r="EN626" s="14" t="str">
        <f t="shared" ca="1" si="11516"/>
        <v/>
      </c>
      <c r="EO626" s="14" t="str">
        <f t="shared" ca="1" si="11517"/>
        <v/>
      </c>
      <c r="EP626" s="14" t="str">
        <f t="shared" ca="1" si="11518"/>
        <v/>
      </c>
      <c r="EQ626" s="14" t="str">
        <f t="shared" ca="1" si="11519"/>
        <v/>
      </c>
    </row>
    <row r="627" spans="2:147" s="14" customFormat="1">
      <c r="B627" s="14" t="str">
        <f t="shared" ca="1" si="11445"/>
        <v/>
      </c>
      <c r="C627" s="14">
        <f t="shared" ca="1" si="11446"/>
        <v>563</v>
      </c>
      <c r="D627" s="14">
        <f t="shared" si="11447"/>
        <v>625</v>
      </c>
      <c r="E627" s="14" t="str">
        <f t="shared" ca="1" si="11448"/>
        <v/>
      </c>
      <c r="F627" s="14" t="str">
        <f t="shared" ca="1" si="11449"/>
        <v/>
      </c>
      <c r="G627" s="14" t="str">
        <f t="shared" ca="1" si="11450"/>
        <v/>
      </c>
      <c r="H627" s="14" t="b">
        <f t="shared" ca="1" si="11451"/>
        <v>0</v>
      </c>
      <c r="I627" s="14" t="str">
        <f ca="1">IF($H627,ADDRESS(3,(D627+1)*2-1,4,,"["&amp;wew!$G$7&amp;"]"&amp;_sheetname_labels)&amp;":"&amp;ADDRESS(2+ster!$B$20,(D627+1)*2-1,4),"")</f>
        <v/>
      </c>
      <c r="J627" s="14" t="str">
        <f t="array" aca="1" ref="J627" ca="1">IF(H627,MAX(0,MAX(IF(INDIRECT(I627)&lt;&gt;"",ROW(INDIRECT(I627)),""))-2),"")</f>
        <v/>
      </c>
      <c r="K627" s="14" t="str">
        <f ca="1">IF($H627,IF($J627&gt;0,ADDRESS(3,(D627+1)*2-1,4,,"["&amp;wew!$G$7&amp;"]"&amp;_sheetname_labels)&amp;":"&amp;ADDRESS(2+J627,(D627+1)*2-1,4),""),"")</f>
        <v/>
      </c>
      <c r="L627" s="14" t="str">
        <f ca="1">IF($H627,IF($J627&gt;0,ADDRESS(3,(D627+1)*2,4,,"["&amp;wew!$G$7&amp;"]"&amp;_sheetname_labels)&amp;":"&amp;ADDRESS(2+J627,(D627+1)*2,4),""),"")</f>
        <v/>
      </c>
      <c r="M627" s="14" t="str">
        <f t="shared" ca="1" si="11452"/>
        <v/>
      </c>
      <c r="N627" s="14" t="str">
        <f t="shared" ca="1" si="11453"/>
        <v/>
      </c>
      <c r="O627" s="14" t="str">
        <f t="shared" ca="1" si="11454"/>
        <v/>
      </c>
      <c r="P627" s="14" t="str">
        <f t="shared" ca="1" si="11455"/>
        <v/>
      </c>
      <c r="Q627" s="14" t="str">
        <f ca="1">IF($BP627,ADDRESS(3,D627+1,4,,"["&amp;wew!$G$7&amp;"]"&amp;_sheetname_dataframe)&amp;":"&amp;ADDRESS(2+ster!$C$14,D627+1,4),"")</f>
        <v/>
      </c>
      <c r="R627" s="14" t="str">
        <f ca="1">IF($BP627,IF(MID(_xll.FORMULATEXT(INDEX(INDIRECT(Q627),1)),1,1)="=", _xll.FORMULATEXT(INDEX(INDIRECT(Q627),1),2,TRUE),""),"")</f>
        <v/>
      </c>
      <c r="S627" s="14" t="str">
        <f t="array" aca="1" ref="S627" ca="1">IF(H627,SUM(IF((IFERROR(INDIRECT(Q627)&lt;&gt;"",FALSE))*(INDIRECT(ster!$D$14)&lt;&gt;""),1,0)),"")</f>
        <v/>
      </c>
      <c r="T627" s="14" t="str">
        <f t="array" aca="1" ref="T627" ca="1">IF(H627,IF(M627&gt;0,SUM(IFERROR(1*(MATCH(INDIRECT(Q627),INDIRECT(K627),0)&gt;0),0)*(INDIRECT(ster!$D$14)&lt;&gt;"")*NOT(ISNUMBER(INDIRECT(Q627)))),0),"")</f>
        <v/>
      </c>
      <c r="U627" s="14" t="str">
        <f t="array" aca="1" ref="U627" ca="1">IF(H627,SUM((IFERROR(INDIRECT(Q627)="",FALSE))*(INDIRECT(ster!$D$14)&lt;&gt;"")),"")</f>
        <v/>
      </c>
      <c r="V627" s="14" t="str">
        <f t="array" aca="1" ref="V627" ca="1">IF(H627,SUM((IFERROR(INDIRECT(Q627)="#ąś",TRUE))*(INDIRECT(ster!$D$14)&lt;&gt;"")),"")</f>
        <v/>
      </c>
      <c r="W627" s="14" t="str">
        <f t="array" aca="1" ref="W627" ca="1">IF(H627,SUM(ISNUMBER(INDIRECT(Q627))*(INDIRECT(ster!$D$14)&lt;&gt;"")),"")</f>
        <v/>
      </c>
      <c r="X627" s="14" t="str">
        <f t="array" aca="1" ref="X627" ca="1">IF(AND(H627,W627&gt;0),IF(wew!$B$3,MIN(IF((INDIRECT(ster!$D$14)&lt;&gt;"")*IFERROR(INDIRECT($Q627)&lt;&gt;"",FALSE),IFERROR(INDIRECT($Q627),"X"),"X")),"&lt;włącz podświetlanie wartości&gt;"),"—")</f>
        <v>—</v>
      </c>
      <c r="Y627" s="14" t="str">
        <f t="array" aca="1" ref="Y627" ca="1">IF(AND(H627,W627&gt;0),IF(wew!$B$3,MAX(IF((INDIRECT(ster!$D$14)&lt;&gt;"")*IFERROR(INDIRECT($Q627)&lt;&gt;"",FALSE),IFERROR(INDIRECT($Q627),"X"),"X")),"&lt;włącz podświetlanie wartości&gt;"),"—")</f>
        <v>—</v>
      </c>
      <c r="Z627" s="14" t="str">
        <f t="shared" ca="1" si="11456"/>
        <v/>
      </c>
      <c r="AA627" s="12" t="str">
        <f t="shared" ca="1" si="11457"/>
        <v/>
      </c>
      <c r="AB627" s="17" t="str">
        <f t="array" aca="1" ref="AB627" ca="1">IF(H627,IF(W627&gt;0,SUM((INDIRECT(ster!$D$14)&lt;&gt;"")*IFERROR((INDIRECT(Q627)&lt;&gt;"")*(INDIRECT(Q627)=INT(INDIRECT(Q627))),0)),0),"")</f>
        <v/>
      </c>
      <c r="AC627" s="17" t="str">
        <f t="array" aca="1" ref="AC627" ca="1">IF(H627,W627-AB627,"")</f>
        <v/>
      </c>
      <c r="AD627" s="17" t="str">
        <f t="shared" ca="1" si="11458"/>
        <v/>
      </c>
      <c r="AE627" s="17" t="b">
        <f t="shared" ca="1" si="11459"/>
        <v>0</v>
      </c>
      <c r="AF627" s="17" t="str">
        <f ca="1">IF(AE627,IF($H627,ADDRESS(3,D627+2,4,,"["&amp;wew!$G$7&amp;"]"&amp;_sheetname_dataframe)&amp;":"&amp;ADDRESS(2+ster!$C$14,D627+2,4),""),"")</f>
        <v/>
      </c>
      <c r="AG627" s="17" t="str">
        <f t="shared" ca="1" si="11460"/>
        <v/>
      </c>
      <c r="AH627" s="17" t="b">
        <f t="shared" ca="1" si="11461"/>
        <v>0</v>
      </c>
      <c r="AI627" s="17" t="str">
        <f ca="1">IF(AH627,IF($H627,ADDRESS(3,D627+3,4,,"["&amp;wew!$G$7&amp;"]"&amp;_sheetname_dataframe)&amp;":"&amp;ADDRESS(2+ster!$C$14,D627+3,4),""),"")</f>
        <v/>
      </c>
      <c r="AJ627" s="17" t="str">
        <f t="shared" ca="1" si="11462"/>
        <v/>
      </c>
      <c r="AK627" s="17" t="str">
        <f t="shared" ca="1" si="11463"/>
        <v/>
      </c>
      <c r="AL627" s="17" t="str">
        <f t="shared" ca="1" si="11464"/>
        <v/>
      </c>
      <c r="AM627" s="17" t="str">
        <f t="shared" ca="1" si="11465"/>
        <v/>
      </c>
      <c r="AN627" s="17">
        <f t="shared" ca="1" si="11466"/>
        <v>2</v>
      </c>
      <c r="AO627" s="24" t="str">
        <f t="shared" ca="1" si="11467"/>
        <v/>
      </c>
      <c r="AP627" s="24" t="str">
        <f t="shared" ca="1" si="11468"/>
        <v/>
      </c>
      <c r="AQ627" s="17" t="str">
        <f t="shared" ca="1" si="11469"/>
        <v/>
      </c>
      <c r="AR627" s="17" t="str">
        <f t="shared" ca="1" si="11470"/>
        <v/>
      </c>
      <c r="AS627" s="17" t="str">
        <f t="shared" ca="1" si="11471"/>
        <v/>
      </c>
      <c r="AT627" s="17" t="str">
        <f t="shared" ca="1" si="11472"/>
        <v/>
      </c>
      <c r="AU627" s="17" t="str">
        <f t="shared" ca="1" si="11473"/>
        <v/>
      </c>
      <c r="AV627" s="17" t="str">
        <f t="shared" ca="1" si="11474"/>
        <v/>
      </c>
      <c r="AW627" s="17" t="str">
        <f t="shared" ca="1" si="11475"/>
        <v/>
      </c>
      <c r="AX627" s="14" t="str">
        <f t="array" aca="1" ref="AX627" ca="1">IF(H627,N627&gt;0,"")</f>
        <v/>
      </c>
      <c r="AY627" s="17" t="str">
        <f t="shared" ca="1" si="11476"/>
        <v/>
      </c>
      <c r="AZ627" s="17" t="str">
        <f t="array" aca="1" ref="AZ627" ca="1">IF(AY627&lt;&gt;"",SUM(1*ISERROR(MATCH(INDIRECT(AY627),INDIRECT(K627),0)))=0,"")</f>
        <v/>
      </c>
      <c r="BA627" s="17" t="b">
        <f t="shared" ca="1" si="11477"/>
        <v>0</v>
      </c>
      <c r="BB627" s="17" t="b">
        <v>0</v>
      </c>
      <c r="BC627" s="17" t="str">
        <f t="shared" ca="1" si="11478"/>
        <v/>
      </c>
      <c r="BD627" s="17" t="str">
        <f t="shared" ca="1" si="11479"/>
        <v/>
      </c>
      <c r="BE627" s="17" t="str">
        <f t="shared" ca="1" si="11480"/>
        <v/>
      </c>
      <c r="BF627" s="17" t="str">
        <f t="shared" ca="1" si="11481"/>
        <v/>
      </c>
      <c r="BG627" s="17" t="str">
        <f t="shared" ca="1" si="11482"/>
        <v/>
      </c>
      <c r="BH627" s="17" t="str">
        <f t="shared" ca="1" si="11483"/>
        <v/>
      </c>
      <c r="BI627" s="17" t="str">
        <f t="shared" ca="1" si="11484"/>
        <v/>
      </c>
      <c r="BJ627" s="17" t="b">
        <f t="shared" ca="1" si="11485"/>
        <v>0</v>
      </c>
      <c r="BK627" s="17" t="str">
        <f t="shared" ca="1" si="11486"/>
        <v/>
      </c>
      <c r="BL627" s="17" t="str">
        <f t="shared" ca="1" si="11487"/>
        <v/>
      </c>
      <c r="BM627" s="17" t="str">
        <f t="shared" ca="1" si="11488"/>
        <v/>
      </c>
      <c r="BN627" s="17" t="str">
        <f t="shared" ca="1" si="11489"/>
        <v/>
      </c>
      <c r="BO627" s="17" t="str">
        <f t="shared" ca="1" si="11490"/>
        <v/>
      </c>
      <c r="BP627" s="14" t="b">
        <f t="shared" ca="1" si="11491"/>
        <v>0</v>
      </c>
      <c r="BQ627" s="35"/>
      <c r="BX627" s="16"/>
      <c r="BY627" s="16"/>
      <c r="BZ627" s="16"/>
      <c r="CA627" s="16"/>
      <c r="CB627" s="16"/>
      <c r="CC627" s="16"/>
      <c r="CD627" s="16"/>
      <c r="CE627" s="16"/>
      <c r="CF627" s="16"/>
      <c r="CN627" s="14">
        <f ca="1">IF(H627,IFERROR(IsVariableNameLegal(O627),0),0)</f>
        <v>0</v>
      </c>
      <c r="CO627" s="14" t="str">
        <f t="array" aca="1" ref="CO627" ca="1">IF(H627,IF(COUNTIF(INDIRECT(wew!$C$13),O627)&gt;1,TRIM(SUBSTITUTE(_xll.MCONCAT(IF((INDIRECT(wew!$C$13)=O627)*(COLUMN(INDIRECT(wew!$C$13))&lt;&gt;D627+1),-1+COLUMN(INDIRECT(wew!$C$13)),"")," "),"  "," ")),""),"")</f>
        <v/>
      </c>
      <c r="CP627" s="14" t="str">
        <f t="array" aca="1" ref="CP627" ca="1">IF(P627&lt;&gt;"",IF(LEN(P627)&gt;150,1,""),"")</f>
        <v/>
      </c>
      <c r="CQ627" s="14" t="str">
        <f t="array" aca="1" ref="CQ627" ca="1">IF(AND(H627,NOT(ster!$J$3)),IF(COUNTIF(INDIRECT(wew!$C$15),P627)&gt;1,TRIM(SUBSTITUTE(_xll.MCONCAT(IF((INDIRECT(wew!$C$15)=P627)*(COLUMN(INDIRECT(wew!$C$15))&lt;&gt;D627+1),-1+COLUMN(INDIRECT(wew!$C$15)),"")," "),"  "," ")),""),"")</f>
        <v/>
      </c>
      <c r="CR627" s="14" t="str">
        <f t="array" aca="1" ref="CR627" ca="1">IF(H627,IF(AND(W627&gt;0,AO627&lt;&gt;""),TRIM(SUBSTITUTE(_xll.MCONCAT(IFERROR(IF(ISNUMBER(INDIRECT(Q627)),IF((INDIRECT(ster!$D$14)&lt;&gt;"")*(INDIRECT(Q627)&lt;AO627),INDIRECT(ster!$D$14) &amp; ": " &amp;  SUBSTITUTE(IF( AV627,IFERROR(TEXT(INDIRECT(Q627),"rrrr-mm-dd") &amp;" (" &amp; INDIRECT(Q627) &amp;")",INDIRECT(Q627)),INDIRECT(Q627))," "," "),""),""),"")," "),"  "," ")),""),"")</f>
        <v/>
      </c>
      <c r="CS627" s="14" t="str">
        <f t="array" aca="1" ref="CS627" ca="1">IF(H627,IF(AND(W627&gt;0,AP627&lt;&gt;""),TRIM(SUBSTITUTE(_xll.MCONCAT(IFERROR(IF(ISNUMBER(INDIRECT(Q627)),IF((INDIRECT(ster!$D$14)&lt;&gt;"")*(INDIRECT(Q627)&gt;AP627),INDIRECT(ster!$D$14) &amp; ": " &amp;  SUBSTITUTE(IF( AV627,IFERROR(TEXT(INDIRECT(Q627),"rrrr-mm-dd")&amp;" (" &amp; INDIRECT(Q627) &amp;")",INDIRECT(Q627)),INDIRECT(Q627))," "," "),""),""),"")," "),"  "," ")),""),"")</f>
        <v/>
      </c>
      <c r="CT627" s="14" t="str">
        <f t="array" aca="1" ref="CT627" ca="1">IF(H627,IF(AND(N627&gt;0,AR627),TRIM(SUBSTITUTE(_xll.MCONCAT(IFERROR(IF(ISNUMBER(INDIRECT(Q627)),IF((INDIRECT(ster!$D$14)&lt;&gt;"")*(IFERROR(0*(MATCH(INDIRECT(Q627),INDIRECT(K627),0)&gt;0),1)),INDIRECT(ster!$D$14) &amp; ": " &amp;  SUBSTITUTE(IF( AV627,IFERROR(TEXT(INDIRECT(Q627),"rrrr-mm-dd")&amp;" (" &amp; INDIRECT(Q627) &amp;")",INDIRECT(Q627)),INDIRECT(Q627))," "," "),""),""),"")," "),"  "," ")),""),"")</f>
        <v/>
      </c>
      <c r="CU627" s="14" t="str">
        <f t="array" aca="1" ref="CU627" ca="1">IF(H627,IF(AND(V627&gt;0),TRIM(SUBSTITUTE(_xll.MCONCAT(IF((INDIRECT(ster!$D$14)&lt;&gt;"")*(IFERROR(0*(INDIRECT(Q627)&lt;&gt;""),1)),INDIRECT(ster!$D$14),"")," "),"  "," ")),""),"")</f>
        <v/>
      </c>
      <c r="CV627" s="14" t="str">
        <f t="array" aca="1" ref="CV627" ca="1">IF(H627,IF(AS627,
TRIM(SUBSTITUTE(_xll.MCONCAT(IF(
   (INDIRECT(ster!$D$14)&lt;&gt;"")*
   ((INDIRECT(Q627)="")+
      NOT(ISNUMBER(INDIRECT(Q627)))*
      NOT(ISERROR(MATCH(INDIRECT(Q627),INDIRECT(K627),0)))
    ),
      INDIRECT(ster!$D$14),
   "")," "),"  "," ")),
""),"")</f>
        <v/>
      </c>
      <c r="CW627" s="14" t="str">
        <f t="array" aca="1" ref="CW627" ca="1">IF(H627,IF(AND(AQ627),TRIM(SUBSTITUTE(_xll.MCONCAT(IFERROR(IF(ISNUMBER(INDIRECT(Q627)),IF((INDIRECT(ster!$D$14)&lt;&gt;"")*(INDIRECT(Q627)&lt;&gt;INT(INDIRECT(Q627))),INDIRECT(ster!$D$14) &amp; ": " &amp; INDIRECT(Q627),""),""),"")," "),"  "," ")),""),"")</f>
        <v/>
      </c>
      <c r="CX627" s="14" t="str">
        <f t="array" aca="1" ref="CX627" ca="1">IF(H627,IF(OR(AU627,AV627),TRIM(SUBSTITUTE(_xll.MCONCAT(IF((INDIRECT(ster!$D$14)&lt;&gt;"")*NOT(ISNUMBER(INDIRECT(Q627))),IF(ISERROR(MATCH(INDIRECT(Q627),INDIRECT(K627),0)),IFERROR(IF(INDIRECT(Q627)&lt;&gt;"",INDIRECT(ster!$D$14) &amp; ": " &amp; SUBSTITUTE(INDIRECT(Q627)," "," "),""),""),""),"")," "),"  "," ")),""),"")</f>
        <v/>
      </c>
      <c r="CY627" s="14" t="str">
        <f t="array" aca="1" ref="CY627" ca="1">IF(H627,IF(AE627,TRIM(SUBSTITUTE(_xll.MCONCAT(IF((INDIRECT(ster!$D$14)&lt;&gt;"")*IFERROR(NOT(INDIRECT(AF627)),FALSE),IF(ISERROR(MATCH(INDIRECT(Q627),INDIRECT(K627),0)),IFERROR(IF(INDIRECT(Q627)&lt;&gt;"",INDIRECT(ster!$D$14)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CZ627" s="14" t="str">
        <f t="array" aca="1" ref="CZ627" ca="1">IF(H627,IF(AH627,TRIM(SUBSTITUTE(_xll.MCONCAT(IF((INDIRECT(ster!$D$14)&lt;&gt;"")*IFERROR(NOT(INDIRECT(AI627)),FALSE),IF(ISERROR(MATCH(INDIRECT(Q627),INDIRECT(K627),0)),IFERROR(IF(INDIRECT(Q627)&lt;&gt;"",INDIRECT(ster!$D$14)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DC627" s="14" t="str">
        <f ca="1">SUBSTITUTE(SUBSTITUTE(SUBSTITUTE(SUBSTITUTE(_xll.MCONCAT(DG627:DS627,"■"),"■■","■"),"■■","■"),"■■","■"),"■■","■")</f>
        <v>■</v>
      </c>
      <c r="DD627" s="14" t="str">
        <f t="shared" ca="1" si="11492"/>
        <v/>
      </c>
      <c r="DE627" s="14" t="str">
        <f t="shared" ca="1" si="11493"/>
        <v/>
      </c>
      <c r="DF627" s="14" t="str">
        <f t="shared" ca="1" si="11494"/>
        <v/>
      </c>
      <c r="DG627" s="14" t="str">
        <f t="shared" ca="1" si="11495"/>
        <v/>
      </c>
      <c r="DH627" s="14" t="str">
        <f t="shared" ca="1" si="11496"/>
        <v/>
      </c>
      <c r="DI627" s="14" t="str">
        <f t="shared" ca="1" si="11497"/>
        <v/>
      </c>
      <c r="DJ627" s="14" t="str">
        <f t="shared" ca="1" si="11498"/>
        <v/>
      </c>
      <c r="DK627" s="14" t="str">
        <f t="shared" ca="1" si="11499"/>
        <v/>
      </c>
      <c r="DL627" s="14" t="str">
        <f t="shared" ca="1" si="11500"/>
        <v/>
      </c>
      <c r="DM627" s="14" t="str">
        <f t="shared" ca="1" si="11501"/>
        <v/>
      </c>
      <c r="DN627" s="14" t="str">
        <f t="array" aca="1" ref="DN627" ca="1">IF(CU627&lt;&gt;"","There are errors in the entered values in the following cases: " &amp;SUBSTITUTE(CU627," ",", "),"")</f>
        <v/>
      </c>
      <c r="DO627" s="14" t="str">
        <f t="shared" ca="1" si="11502"/>
        <v/>
      </c>
      <c r="DP627" s="14" t="str">
        <f t="shared" ca="1" si="11503"/>
        <v/>
      </c>
      <c r="DQ627" s="14" t="str">
        <f t="shared" ca="1" si="11504"/>
        <v/>
      </c>
      <c r="DR627" s="14" t="str">
        <f t="shared" ca="1" si="11505"/>
        <v/>
      </c>
      <c r="DS627" s="14" t="str">
        <f t="shared" ca="1" si="11506"/>
        <v/>
      </c>
      <c r="DZ627" s="14" t="b">
        <f t="shared" ca="1" si="11507"/>
        <v>0</v>
      </c>
      <c r="EA627" s="14" t="str">
        <f t="shared" ca="1" si="11508"/>
        <v/>
      </c>
      <c r="EB627" s="14" t="str">
        <f t="shared" ca="1" si="11509"/>
        <v/>
      </c>
      <c r="EC627" s="14" t="str">
        <f t="shared" ca="1" si="11510"/>
        <v/>
      </c>
      <c r="ED627" s="14" t="str">
        <f t="shared" ca="1" si="11511"/>
        <v/>
      </c>
      <c r="EE627" s="14" t="str">
        <f t="shared" ca="1" si="11512"/>
        <v/>
      </c>
      <c r="EF627" s="14" t="str">
        <f t="shared" ca="1" si="11513"/>
        <v/>
      </c>
      <c r="EG627" s="14" t="str">
        <f t="shared" ca="1" si="11514"/>
        <v/>
      </c>
      <c r="EM627" s="14" t="b">
        <f t="shared" ca="1" si="11515"/>
        <v>0</v>
      </c>
      <c r="EN627" s="14" t="str">
        <f t="shared" ca="1" si="11516"/>
        <v/>
      </c>
      <c r="EO627" s="14" t="str">
        <f t="shared" ca="1" si="11517"/>
        <v/>
      </c>
      <c r="EP627" s="14" t="str">
        <f t="shared" ca="1" si="11518"/>
        <v/>
      </c>
      <c r="EQ627" s="14" t="str">
        <f t="shared" ca="1" si="11519"/>
        <v/>
      </c>
    </row>
    <row r="628" spans="2:147" s="14" customFormat="1">
      <c r="B628" s="14" t="str">
        <f t="shared" ca="1" si="11445"/>
        <v/>
      </c>
      <c r="C628" s="14">
        <f t="shared" ca="1" si="11446"/>
        <v>563</v>
      </c>
      <c r="D628" s="14">
        <f t="shared" si="11447"/>
        <v>626</v>
      </c>
      <c r="E628" s="14" t="str">
        <f t="shared" ca="1" si="11448"/>
        <v/>
      </c>
      <c r="F628" s="14" t="str">
        <f t="shared" ca="1" si="11449"/>
        <v/>
      </c>
      <c r="G628" s="14" t="str">
        <f t="shared" ca="1" si="11450"/>
        <v/>
      </c>
      <c r="H628" s="14" t="b">
        <f t="shared" ca="1" si="11451"/>
        <v>0</v>
      </c>
      <c r="I628" s="14" t="str">
        <f ca="1">IF($H628,ADDRESS(3,(D628+1)*2-1,4,,"["&amp;wew!$G$7&amp;"]"&amp;_sheetname_labels)&amp;":"&amp;ADDRESS(2+ster!$B$20,(D628+1)*2-1,4),"")</f>
        <v/>
      </c>
      <c r="J628" s="14" t="str">
        <f t="array" aca="1" ref="J628" ca="1">IF(H628,MAX(0,MAX(IF(INDIRECT(I628)&lt;&gt;"",ROW(INDIRECT(I628)),""))-2),"")</f>
        <v/>
      </c>
      <c r="K628" s="14" t="str">
        <f ca="1">IF($H628,IF($J628&gt;0,ADDRESS(3,(D628+1)*2-1,4,,"["&amp;wew!$G$7&amp;"]"&amp;_sheetname_labels)&amp;":"&amp;ADDRESS(2+J628,(D628+1)*2-1,4),""),"")</f>
        <v/>
      </c>
      <c r="L628" s="14" t="str">
        <f ca="1">IF($H628,IF($J628&gt;0,ADDRESS(3,(D628+1)*2,4,,"["&amp;wew!$G$7&amp;"]"&amp;_sheetname_labels)&amp;":"&amp;ADDRESS(2+J628,(D628+1)*2,4),""),"")</f>
        <v/>
      </c>
      <c r="M628" s="14" t="str">
        <f t="shared" ca="1" si="11452"/>
        <v/>
      </c>
      <c r="N628" s="14" t="str">
        <f t="shared" ca="1" si="11453"/>
        <v/>
      </c>
      <c r="O628" s="14" t="str">
        <f t="shared" ca="1" si="11454"/>
        <v/>
      </c>
      <c r="P628" s="14" t="str">
        <f t="shared" ca="1" si="11455"/>
        <v/>
      </c>
      <c r="Q628" s="14" t="str">
        <f ca="1">IF($BP628,ADDRESS(3,D628+1,4,,"["&amp;wew!$G$7&amp;"]"&amp;_sheetname_dataframe)&amp;":"&amp;ADDRESS(2+ster!$C$14,D628+1,4),"")</f>
        <v/>
      </c>
      <c r="R628" s="14" t="str">
        <f ca="1">IF($BP628,IF(MID(_xll.FORMULATEXT(INDEX(INDIRECT(Q628),1)),1,1)="=", _xll.FORMULATEXT(INDEX(INDIRECT(Q628),1),2,TRUE),""),"")</f>
        <v/>
      </c>
      <c r="S628" s="14" t="str">
        <f t="array" aca="1" ref="S628" ca="1">IF(H628,SUM(IF((IFERROR(INDIRECT(Q628)&lt;&gt;"",FALSE))*(INDIRECT(ster!$D$14)&lt;&gt;""),1,0)),"")</f>
        <v/>
      </c>
      <c r="T628" s="14" t="str">
        <f t="array" aca="1" ref="T628" ca="1">IF(H628,IF(M628&gt;0,SUM(IFERROR(1*(MATCH(INDIRECT(Q628),INDIRECT(K628),0)&gt;0),0)*(INDIRECT(ster!$D$14)&lt;&gt;"")*NOT(ISNUMBER(INDIRECT(Q628)))),0),"")</f>
        <v/>
      </c>
      <c r="U628" s="14" t="str">
        <f t="array" aca="1" ref="U628" ca="1">IF(H628,SUM((IFERROR(INDIRECT(Q628)="",FALSE))*(INDIRECT(ster!$D$14)&lt;&gt;"")),"")</f>
        <v/>
      </c>
      <c r="V628" s="14" t="str">
        <f t="array" aca="1" ref="V628" ca="1">IF(H628,SUM((IFERROR(INDIRECT(Q628)="#ąś",TRUE))*(INDIRECT(ster!$D$14)&lt;&gt;"")),"")</f>
        <v/>
      </c>
      <c r="W628" s="14" t="str">
        <f t="array" aca="1" ref="W628" ca="1">IF(H628,SUM(ISNUMBER(INDIRECT(Q628))*(INDIRECT(ster!$D$14)&lt;&gt;"")),"")</f>
        <v/>
      </c>
      <c r="X628" s="14" t="str">
        <f t="array" aca="1" ref="X628" ca="1">IF(AND(H628,W628&gt;0),IF(wew!$B$3,MIN(IF((INDIRECT(ster!$D$14)&lt;&gt;"")*IFERROR(INDIRECT($Q628)&lt;&gt;"",FALSE),IFERROR(INDIRECT($Q628),"X"),"X")),"&lt;włącz podświetlanie wartości&gt;"),"—")</f>
        <v>—</v>
      </c>
      <c r="Y628" s="14" t="str">
        <f t="array" aca="1" ref="Y628" ca="1">IF(AND(H628,W628&gt;0),IF(wew!$B$3,MAX(IF((INDIRECT(ster!$D$14)&lt;&gt;"")*IFERROR(INDIRECT($Q628)&lt;&gt;"",FALSE),IFERROR(INDIRECT($Q628),"X"),"X")),"&lt;włącz podświetlanie wartości&gt;"),"—")</f>
        <v>—</v>
      </c>
      <c r="Z628" s="14" t="str">
        <f t="shared" ca="1" si="11456"/>
        <v/>
      </c>
      <c r="AA628" s="12" t="str">
        <f t="shared" ca="1" si="11457"/>
        <v/>
      </c>
      <c r="AB628" s="17" t="str">
        <f t="array" aca="1" ref="AB628" ca="1">IF(H628,IF(W628&gt;0,SUM((INDIRECT(ster!$D$14)&lt;&gt;"")*IFERROR((INDIRECT(Q628)&lt;&gt;"")*(INDIRECT(Q628)=INT(INDIRECT(Q628))),0)),0),"")</f>
        <v/>
      </c>
      <c r="AC628" s="17" t="str">
        <f t="array" aca="1" ref="AC628" ca="1">IF(H628,W628-AB628,"")</f>
        <v/>
      </c>
      <c r="AD628" s="17" t="str">
        <f t="shared" ca="1" si="11458"/>
        <v/>
      </c>
      <c r="AE628" s="17" t="b">
        <f t="shared" ca="1" si="11459"/>
        <v>0</v>
      </c>
      <c r="AF628" s="17" t="str">
        <f ca="1">IF(AE628,IF($H628,ADDRESS(3,D628+2,4,,"["&amp;wew!$G$7&amp;"]"&amp;_sheetname_dataframe)&amp;":"&amp;ADDRESS(2+ster!$C$14,D628+2,4),""),"")</f>
        <v/>
      </c>
      <c r="AG628" s="17" t="str">
        <f t="shared" ca="1" si="11460"/>
        <v/>
      </c>
      <c r="AH628" s="17" t="b">
        <f t="shared" ca="1" si="11461"/>
        <v>0</v>
      </c>
      <c r="AI628" s="17" t="str">
        <f ca="1">IF(AH628,IF($H628,ADDRESS(3,D628+3,4,,"["&amp;wew!$G$7&amp;"]"&amp;_sheetname_dataframe)&amp;":"&amp;ADDRESS(2+ster!$C$14,D628+3,4),""),"")</f>
        <v/>
      </c>
      <c r="AJ628" s="17" t="str">
        <f t="shared" ca="1" si="11462"/>
        <v/>
      </c>
      <c r="AK628" s="17" t="str">
        <f t="shared" ca="1" si="11463"/>
        <v/>
      </c>
      <c r="AL628" s="17" t="str">
        <f t="shared" ca="1" si="11464"/>
        <v/>
      </c>
      <c r="AM628" s="17" t="str">
        <f t="shared" ca="1" si="11465"/>
        <v/>
      </c>
      <c r="AN628" s="17">
        <f t="shared" ca="1" si="11466"/>
        <v>2</v>
      </c>
      <c r="AO628" s="24" t="str">
        <f t="shared" ca="1" si="11467"/>
        <v/>
      </c>
      <c r="AP628" s="24" t="str">
        <f t="shared" ca="1" si="11468"/>
        <v/>
      </c>
      <c r="AQ628" s="17" t="str">
        <f t="shared" ca="1" si="11469"/>
        <v/>
      </c>
      <c r="AR628" s="17" t="str">
        <f t="shared" ca="1" si="11470"/>
        <v/>
      </c>
      <c r="AS628" s="17" t="str">
        <f t="shared" ca="1" si="11471"/>
        <v/>
      </c>
      <c r="AT628" s="17" t="str">
        <f t="shared" ca="1" si="11472"/>
        <v/>
      </c>
      <c r="AU628" s="17" t="str">
        <f t="shared" ca="1" si="11473"/>
        <v/>
      </c>
      <c r="AV628" s="17" t="str">
        <f t="shared" ca="1" si="11474"/>
        <v/>
      </c>
      <c r="AW628" s="17" t="str">
        <f t="shared" ca="1" si="11475"/>
        <v/>
      </c>
      <c r="AX628" s="14" t="str">
        <f t="array" aca="1" ref="AX628" ca="1">IF(H628,N628&gt;0,"")</f>
        <v/>
      </c>
      <c r="AY628" s="17" t="str">
        <f t="shared" ca="1" si="11476"/>
        <v/>
      </c>
      <c r="AZ628" s="17" t="str">
        <f t="array" aca="1" ref="AZ628" ca="1">IF(AY628&lt;&gt;"",SUM(1*ISERROR(MATCH(INDIRECT(AY628),INDIRECT(K628),0)))=0,"")</f>
        <v/>
      </c>
      <c r="BA628" s="17" t="b">
        <f t="shared" ca="1" si="11477"/>
        <v>0</v>
      </c>
      <c r="BB628" s="17" t="b">
        <v>0</v>
      </c>
      <c r="BC628" s="17" t="str">
        <f t="shared" ca="1" si="11478"/>
        <v/>
      </c>
      <c r="BD628" s="17" t="str">
        <f t="shared" ca="1" si="11479"/>
        <v/>
      </c>
      <c r="BE628" s="17" t="str">
        <f t="shared" ca="1" si="11480"/>
        <v/>
      </c>
      <c r="BF628" s="17" t="str">
        <f t="shared" ca="1" si="11481"/>
        <v/>
      </c>
      <c r="BG628" s="17" t="str">
        <f t="shared" ca="1" si="11482"/>
        <v/>
      </c>
      <c r="BH628" s="17" t="str">
        <f t="shared" ca="1" si="11483"/>
        <v/>
      </c>
      <c r="BI628" s="17" t="str">
        <f t="shared" ca="1" si="11484"/>
        <v/>
      </c>
      <c r="BJ628" s="17" t="b">
        <f t="shared" ca="1" si="11485"/>
        <v>0</v>
      </c>
      <c r="BK628" s="17" t="str">
        <f t="shared" ca="1" si="11486"/>
        <v/>
      </c>
      <c r="BL628" s="17" t="str">
        <f t="shared" ca="1" si="11487"/>
        <v/>
      </c>
      <c r="BM628" s="17" t="str">
        <f t="shared" ca="1" si="11488"/>
        <v/>
      </c>
      <c r="BN628" s="17" t="str">
        <f t="shared" ca="1" si="11489"/>
        <v/>
      </c>
      <c r="BO628" s="17" t="str">
        <f t="shared" ca="1" si="11490"/>
        <v/>
      </c>
      <c r="BP628" s="14" t="b">
        <f t="shared" ca="1" si="11491"/>
        <v>0</v>
      </c>
      <c r="BQ628" s="35"/>
      <c r="BX628" s="16"/>
      <c r="BY628" s="16"/>
      <c r="BZ628" s="16"/>
      <c r="CA628" s="16"/>
      <c r="CB628" s="16"/>
      <c r="CC628" s="16"/>
      <c r="CD628" s="16"/>
      <c r="CE628" s="16"/>
      <c r="CF628" s="16"/>
      <c r="CN628" s="14">
        <f ca="1">IF(H628,IFERROR(IsVariableNameLegal(O628),0),0)</f>
        <v>0</v>
      </c>
      <c r="CO628" s="14" t="str">
        <f t="array" aca="1" ref="CO628" ca="1">IF(H628,IF(COUNTIF(INDIRECT(wew!$C$13),O628)&gt;1,TRIM(SUBSTITUTE(_xll.MCONCAT(IF((INDIRECT(wew!$C$13)=O628)*(COLUMN(INDIRECT(wew!$C$13))&lt;&gt;D628+1),-1+COLUMN(INDIRECT(wew!$C$13)),"")," "),"  "," ")),""),"")</f>
        <v/>
      </c>
      <c r="CP628" s="14" t="str">
        <f t="array" aca="1" ref="CP628" ca="1">IF(P628&lt;&gt;"",IF(LEN(P628)&gt;150,1,""),"")</f>
        <v/>
      </c>
      <c r="CQ628" s="14" t="str">
        <f t="array" aca="1" ref="CQ628" ca="1">IF(AND(H628,NOT(ster!$J$3)),IF(COUNTIF(INDIRECT(wew!$C$15),P628)&gt;1,TRIM(SUBSTITUTE(_xll.MCONCAT(IF((INDIRECT(wew!$C$15)=P628)*(COLUMN(INDIRECT(wew!$C$15))&lt;&gt;D628+1),-1+COLUMN(INDIRECT(wew!$C$15)),"")," "),"  "," ")),""),"")</f>
        <v/>
      </c>
      <c r="CR628" s="14" t="str">
        <f t="array" aca="1" ref="CR628" ca="1">IF(H628,IF(AND(W628&gt;0,AO628&lt;&gt;""),TRIM(SUBSTITUTE(_xll.MCONCAT(IFERROR(IF(ISNUMBER(INDIRECT(Q628)),IF((INDIRECT(ster!$D$14)&lt;&gt;"")*(INDIRECT(Q628)&lt;AO628),INDIRECT(ster!$D$14) &amp; ": " &amp;  SUBSTITUTE(IF( AV628,IFERROR(TEXT(INDIRECT(Q628),"rrrr-mm-dd") &amp;" (" &amp; INDIRECT(Q628) &amp;")",INDIRECT(Q628)),INDIRECT(Q628))," "," "),""),""),"")," "),"  "," ")),""),"")</f>
        <v/>
      </c>
      <c r="CS628" s="14" t="str">
        <f t="array" aca="1" ref="CS628" ca="1">IF(H628,IF(AND(W628&gt;0,AP628&lt;&gt;""),TRIM(SUBSTITUTE(_xll.MCONCAT(IFERROR(IF(ISNUMBER(INDIRECT(Q628)),IF((INDIRECT(ster!$D$14)&lt;&gt;"")*(INDIRECT(Q628)&gt;AP628),INDIRECT(ster!$D$14) &amp; ": " &amp;  SUBSTITUTE(IF( AV628,IFERROR(TEXT(INDIRECT(Q628),"rrrr-mm-dd")&amp;" (" &amp; INDIRECT(Q628) &amp;")",INDIRECT(Q628)),INDIRECT(Q628))," "," "),""),""),"")," "),"  "," ")),""),"")</f>
        <v/>
      </c>
      <c r="CT628" s="14" t="str">
        <f t="array" aca="1" ref="CT628" ca="1">IF(H628,IF(AND(N628&gt;0,AR628),TRIM(SUBSTITUTE(_xll.MCONCAT(IFERROR(IF(ISNUMBER(INDIRECT(Q628)),IF((INDIRECT(ster!$D$14)&lt;&gt;"")*(IFERROR(0*(MATCH(INDIRECT(Q628),INDIRECT(K628),0)&gt;0),1)),INDIRECT(ster!$D$14) &amp; ": " &amp;  SUBSTITUTE(IF( AV628,IFERROR(TEXT(INDIRECT(Q628),"rrrr-mm-dd")&amp;" (" &amp; INDIRECT(Q628) &amp;")",INDIRECT(Q628)),INDIRECT(Q628))," "," "),""),""),"")," "),"  "," ")),""),"")</f>
        <v/>
      </c>
      <c r="CU628" s="14" t="str">
        <f t="array" aca="1" ref="CU628" ca="1">IF(H628,IF(AND(V628&gt;0),TRIM(SUBSTITUTE(_xll.MCONCAT(IF((INDIRECT(ster!$D$14)&lt;&gt;"")*(IFERROR(0*(INDIRECT(Q628)&lt;&gt;""),1)),INDIRECT(ster!$D$14),"")," "),"  "," ")),""),"")</f>
        <v/>
      </c>
      <c r="CV628" s="14" t="str">
        <f t="array" aca="1" ref="CV628" ca="1">IF(H628,IF(AS628,
TRIM(SUBSTITUTE(_xll.MCONCAT(IF(
   (INDIRECT(ster!$D$14)&lt;&gt;"")*
   ((INDIRECT(Q628)="")+
      NOT(ISNUMBER(INDIRECT(Q628)))*
      NOT(ISERROR(MATCH(INDIRECT(Q628),INDIRECT(K628),0)))
    ),
      INDIRECT(ster!$D$14),
   "")," "),"  "," ")),
""),"")</f>
        <v/>
      </c>
      <c r="CW628" s="14" t="str">
        <f t="array" aca="1" ref="CW628" ca="1">IF(H628,IF(AND(AQ628),TRIM(SUBSTITUTE(_xll.MCONCAT(IFERROR(IF(ISNUMBER(INDIRECT(Q628)),IF((INDIRECT(ster!$D$14)&lt;&gt;"")*(INDIRECT(Q628)&lt;&gt;INT(INDIRECT(Q628))),INDIRECT(ster!$D$14) &amp; ": " &amp; INDIRECT(Q628),""),""),"")," "),"  "," ")),""),"")</f>
        <v/>
      </c>
      <c r="CX628" s="14" t="str">
        <f t="array" aca="1" ref="CX628" ca="1">IF(H628,IF(OR(AU628,AV628),TRIM(SUBSTITUTE(_xll.MCONCAT(IF((INDIRECT(ster!$D$14)&lt;&gt;"")*NOT(ISNUMBER(INDIRECT(Q628))),IF(ISERROR(MATCH(INDIRECT(Q628),INDIRECT(K628),0)),IFERROR(IF(INDIRECT(Q628)&lt;&gt;"",INDIRECT(ster!$D$14) &amp; ": " &amp; SUBSTITUTE(INDIRECT(Q628)," "," "),""),""),""),"")," "),"  "," ")),""),"")</f>
        <v/>
      </c>
      <c r="CY628" s="14" t="str">
        <f t="array" aca="1" ref="CY628" ca="1">IF(H628,IF(AE628,TRIM(SUBSTITUTE(_xll.MCONCAT(IF((INDIRECT(ster!$D$14)&lt;&gt;"")*IFERROR(NOT(INDIRECT(AF628)),FALSE),IF(ISERROR(MATCH(INDIRECT(Q628),INDIRECT(K628),0)),IFERROR(IF(INDIRECT(Q628)&lt;&gt;"",INDIRECT(ster!$D$14)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CZ628" s="14" t="str">
        <f t="array" aca="1" ref="CZ628" ca="1">IF(H628,IF(AH628,TRIM(SUBSTITUTE(_xll.MCONCAT(IF((INDIRECT(ster!$D$14)&lt;&gt;"")*IFERROR(NOT(INDIRECT(AI628)),FALSE),IF(ISERROR(MATCH(INDIRECT(Q628),INDIRECT(K628),0)),IFERROR(IF(INDIRECT(Q628)&lt;&gt;"",INDIRECT(ster!$D$14)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DC628" s="14" t="str">
        <f ca="1">SUBSTITUTE(SUBSTITUTE(SUBSTITUTE(SUBSTITUTE(_xll.MCONCAT(DG628:DS628,"■"),"■■","■"),"■■","■"),"■■","■"),"■■","■")</f>
        <v>■</v>
      </c>
      <c r="DD628" s="14" t="str">
        <f t="shared" ca="1" si="11492"/>
        <v/>
      </c>
      <c r="DE628" s="14" t="str">
        <f t="shared" ca="1" si="11493"/>
        <v/>
      </c>
      <c r="DF628" s="14" t="str">
        <f t="shared" ca="1" si="11494"/>
        <v/>
      </c>
      <c r="DG628" s="14" t="str">
        <f t="shared" ca="1" si="11495"/>
        <v/>
      </c>
      <c r="DH628" s="14" t="str">
        <f t="shared" ca="1" si="11496"/>
        <v/>
      </c>
      <c r="DI628" s="14" t="str">
        <f t="shared" ca="1" si="11497"/>
        <v/>
      </c>
      <c r="DJ628" s="14" t="str">
        <f t="shared" ca="1" si="11498"/>
        <v/>
      </c>
      <c r="DK628" s="14" t="str">
        <f t="shared" ca="1" si="11499"/>
        <v/>
      </c>
      <c r="DL628" s="14" t="str">
        <f t="shared" ca="1" si="11500"/>
        <v/>
      </c>
      <c r="DM628" s="14" t="str">
        <f t="shared" ca="1" si="11501"/>
        <v/>
      </c>
      <c r="DN628" s="14" t="str">
        <f t="array" aca="1" ref="DN628" ca="1">IF(CU628&lt;&gt;"","There are errors in the entered values in the following cases: " &amp;SUBSTITUTE(CU628," ",", "),"")</f>
        <v/>
      </c>
      <c r="DO628" s="14" t="str">
        <f t="shared" ca="1" si="11502"/>
        <v/>
      </c>
      <c r="DP628" s="14" t="str">
        <f t="shared" ca="1" si="11503"/>
        <v/>
      </c>
      <c r="DQ628" s="14" t="str">
        <f t="shared" ca="1" si="11504"/>
        <v/>
      </c>
      <c r="DR628" s="14" t="str">
        <f t="shared" ca="1" si="11505"/>
        <v/>
      </c>
      <c r="DS628" s="14" t="str">
        <f t="shared" ca="1" si="11506"/>
        <v/>
      </c>
      <c r="DZ628" s="14" t="b">
        <f t="shared" ca="1" si="11507"/>
        <v>0</v>
      </c>
      <c r="EA628" s="14" t="str">
        <f t="shared" ca="1" si="11508"/>
        <v/>
      </c>
      <c r="EB628" s="14" t="str">
        <f t="shared" ca="1" si="11509"/>
        <v/>
      </c>
      <c r="EC628" s="14" t="str">
        <f t="shared" ca="1" si="11510"/>
        <v/>
      </c>
      <c r="ED628" s="14" t="str">
        <f t="shared" ca="1" si="11511"/>
        <v/>
      </c>
      <c r="EE628" s="14" t="str">
        <f t="shared" ca="1" si="11512"/>
        <v/>
      </c>
      <c r="EF628" s="14" t="str">
        <f t="shared" ca="1" si="11513"/>
        <v/>
      </c>
      <c r="EG628" s="14" t="str">
        <f t="shared" ca="1" si="11514"/>
        <v/>
      </c>
      <c r="EM628" s="14" t="b">
        <f t="shared" ca="1" si="11515"/>
        <v>0</v>
      </c>
      <c r="EN628" s="14" t="str">
        <f t="shared" ca="1" si="11516"/>
        <v/>
      </c>
      <c r="EO628" s="14" t="str">
        <f t="shared" ca="1" si="11517"/>
        <v/>
      </c>
      <c r="EP628" s="14" t="str">
        <f t="shared" ca="1" si="11518"/>
        <v/>
      </c>
      <c r="EQ628" s="14" t="str">
        <f t="shared" ca="1" si="11519"/>
        <v/>
      </c>
    </row>
    <row r="629" spans="2:147" s="14" customFormat="1">
      <c r="B629" s="14" t="str">
        <f t="shared" ca="1" si="11445"/>
        <v/>
      </c>
      <c r="C629" s="14">
        <f t="shared" ca="1" si="11446"/>
        <v>563</v>
      </c>
      <c r="D629" s="14">
        <f t="shared" si="11447"/>
        <v>627</v>
      </c>
      <c r="E629" s="14" t="str">
        <f t="shared" ca="1" si="11448"/>
        <v/>
      </c>
      <c r="F629" s="14" t="str">
        <f t="shared" ca="1" si="11449"/>
        <v/>
      </c>
      <c r="G629" s="14" t="str">
        <f t="shared" ca="1" si="11450"/>
        <v/>
      </c>
      <c r="H629" s="14" t="b">
        <f t="shared" ca="1" si="11451"/>
        <v>0</v>
      </c>
      <c r="I629" s="14" t="str">
        <f ca="1">IF($H629,ADDRESS(3,(D629+1)*2-1,4,,"["&amp;wew!$G$7&amp;"]"&amp;_sheetname_labels)&amp;":"&amp;ADDRESS(2+ster!$B$20,(D629+1)*2-1,4),"")</f>
        <v/>
      </c>
      <c r="J629" s="14" t="str">
        <f t="array" aca="1" ref="J629" ca="1">IF(H629,MAX(0,MAX(IF(INDIRECT(I629)&lt;&gt;"",ROW(INDIRECT(I629)),""))-2),"")</f>
        <v/>
      </c>
      <c r="K629" s="14" t="str">
        <f ca="1">IF($H629,IF($J629&gt;0,ADDRESS(3,(D629+1)*2-1,4,,"["&amp;wew!$G$7&amp;"]"&amp;_sheetname_labels)&amp;":"&amp;ADDRESS(2+J629,(D629+1)*2-1,4),""),"")</f>
        <v/>
      </c>
      <c r="L629" s="14" t="str">
        <f ca="1">IF($H629,IF($J629&gt;0,ADDRESS(3,(D629+1)*2,4,,"["&amp;wew!$G$7&amp;"]"&amp;_sheetname_labels)&amp;":"&amp;ADDRESS(2+J629,(D629+1)*2,4),""),"")</f>
        <v/>
      </c>
      <c r="M629" s="14" t="str">
        <f t="shared" ca="1" si="11452"/>
        <v/>
      </c>
      <c r="N629" s="14" t="str">
        <f t="shared" ca="1" si="11453"/>
        <v/>
      </c>
      <c r="O629" s="14" t="str">
        <f t="shared" ca="1" si="11454"/>
        <v/>
      </c>
      <c r="P629" s="14" t="str">
        <f t="shared" ca="1" si="11455"/>
        <v/>
      </c>
      <c r="Q629" s="14" t="str">
        <f ca="1">IF($BP629,ADDRESS(3,D629+1,4,,"["&amp;wew!$G$7&amp;"]"&amp;_sheetname_dataframe)&amp;":"&amp;ADDRESS(2+ster!$C$14,D629+1,4),"")</f>
        <v/>
      </c>
      <c r="R629" s="14" t="str">
        <f ca="1">IF($BP629,IF(MID(_xll.FORMULATEXT(INDEX(INDIRECT(Q629),1)),1,1)="=", _xll.FORMULATEXT(INDEX(INDIRECT(Q629),1),2,TRUE),""),"")</f>
        <v/>
      </c>
      <c r="S629" s="14" t="str">
        <f t="array" aca="1" ref="S629" ca="1">IF(H629,SUM(IF((IFERROR(INDIRECT(Q629)&lt;&gt;"",FALSE))*(INDIRECT(ster!$D$14)&lt;&gt;""),1,0)),"")</f>
        <v/>
      </c>
      <c r="T629" s="14" t="str">
        <f t="array" aca="1" ref="T629" ca="1">IF(H629,IF(M629&gt;0,SUM(IFERROR(1*(MATCH(INDIRECT(Q629),INDIRECT(K629),0)&gt;0),0)*(INDIRECT(ster!$D$14)&lt;&gt;"")*NOT(ISNUMBER(INDIRECT(Q629)))),0),"")</f>
        <v/>
      </c>
      <c r="U629" s="14" t="str">
        <f t="array" aca="1" ref="U629" ca="1">IF(H629,SUM((IFERROR(INDIRECT(Q629)="",FALSE))*(INDIRECT(ster!$D$14)&lt;&gt;"")),"")</f>
        <v/>
      </c>
      <c r="V629" s="14" t="str">
        <f t="array" aca="1" ref="V629" ca="1">IF(H629,SUM((IFERROR(INDIRECT(Q629)="#ąś",TRUE))*(INDIRECT(ster!$D$14)&lt;&gt;"")),"")</f>
        <v/>
      </c>
      <c r="W629" s="14" t="str">
        <f t="array" aca="1" ref="W629" ca="1">IF(H629,SUM(ISNUMBER(INDIRECT(Q629))*(INDIRECT(ster!$D$14)&lt;&gt;"")),"")</f>
        <v/>
      </c>
      <c r="X629" s="14" t="str">
        <f t="array" aca="1" ref="X629" ca="1">IF(AND(H629,W629&gt;0),IF(wew!$B$3,MIN(IF((INDIRECT(ster!$D$14)&lt;&gt;"")*IFERROR(INDIRECT($Q629)&lt;&gt;"",FALSE),IFERROR(INDIRECT($Q629),"X"),"X")),"&lt;włącz podświetlanie wartości&gt;"),"—")</f>
        <v>—</v>
      </c>
      <c r="Y629" s="14" t="str">
        <f t="array" aca="1" ref="Y629" ca="1">IF(AND(H629,W629&gt;0),IF(wew!$B$3,MAX(IF((INDIRECT(ster!$D$14)&lt;&gt;"")*IFERROR(INDIRECT($Q629)&lt;&gt;"",FALSE),IFERROR(INDIRECT($Q629),"X"),"X")),"&lt;włącz podświetlanie wartości&gt;"),"—")</f>
        <v>—</v>
      </c>
      <c r="Z629" s="14" t="str">
        <f t="shared" ca="1" si="11456"/>
        <v/>
      </c>
      <c r="AA629" s="12" t="str">
        <f t="shared" ca="1" si="11457"/>
        <v/>
      </c>
      <c r="AB629" s="17" t="str">
        <f t="array" aca="1" ref="AB629" ca="1">IF(H629,IF(W629&gt;0,SUM((INDIRECT(ster!$D$14)&lt;&gt;"")*IFERROR((INDIRECT(Q629)&lt;&gt;"")*(INDIRECT(Q629)=INT(INDIRECT(Q629))),0)),0),"")</f>
        <v/>
      </c>
      <c r="AC629" s="17" t="str">
        <f t="array" aca="1" ref="AC629" ca="1">IF(H629,W629-AB629,"")</f>
        <v/>
      </c>
      <c r="AD629" s="17" t="str">
        <f t="shared" ca="1" si="11458"/>
        <v/>
      </c>
      <c r="AE629" s="17" t="b">
        <f t="shared" ca="1" si="11459"/>
        <v>0</v>
      </c>
      <c r="AF629" s="17" t="str">
        <f ca="1">IF(AE629,IF($H629,ADDRESS(3,D629+2,4,,"["&amp;wew!$G$7&amp;"]"&amp;_sheetname_dataframe)&amp;":"&amp;ADDRESS(2+ster!$C$14,D629+2,4),""),"")</f>
        <v/>
      </c>
      <c r="AG629" s="17" t="str">
        <f t="shared" ca="1" si="11460"/>
        <v/>
      </c>
      <c r="AH629" s="17" t="b">
        <f t="shared" ca="1" si="11461"/>
        <v>0</v>
      </c>
      <c r="AI629" s="17" t="str">
        <f ca="1">IF(AH629,IF($H629,ADDRESS(3,D629+3,4,,"["&amp;wew!$G$7&amp;"]"&amp;_sheetname_dataframe)&amp;":"&amp;ADDRESS(2+ster!$C$14,D629+3,4),""),"")</f>
        <v/>
      </c>
      <c r="AJ629" s="17" t="str">
        <f t="shared" ca="1" si="11462"/>
        <v/>
      </c>
      <c r="AK629" s="17" t="str">
        <f t="shared" ca="1" si="11463"/>
        <v/>
      </c>
      <c r="AL629" s="17" t="str">
        <f t="shared" ca="1" si="11464"/>
        <v/>
      </c>
      <c r="AM629" s="17" t="str">
        <f t="shared" ca="1" si="11465"/>
        <v/>
      </c>
      <c r="AN629" s="17">
        <f t="shared" ca="1" si="11466"/>
        <v>2</v>
      </c>
      <c r="AO629" s="24" t="str">
        <f t="shared" ca="1" si="11467"/>
        <v/>
      </c>
      <c r="AP629" s="24" t="str">
        <f t="shared" ca="1" si="11468"/>
        <v/>
      </c>
      <c r="AQ629" s="17" t="str">
        <f t="shared" ca="1" si="11469"/>
        <v/>
      </c>
      <c r="AR629" s="17" t="str">
        <f t="shared" ca="1" si="11470"/>
        <v/>
      </c>
      <c r="AS629" s="17" t="str">
        <f t="shared" ca="1" si="11471"/>
        <v/>
      </c>
      <c r="AT629" s="17" t="str">
        <f t="shared" ca="1" si="11472"/>
        <v/>
      </c>
      <c r="AU629" s="17" t="str">
        <f t="shared" ca="1" si="11473"/>
        <v/>
      </c>
      <c r="AV629" s="17" t="str">
        <f t="shared" ca="1" si="11474"/>
        <v/>
      </c>
      <c r="AW629" s="17" t="str">
        <f t="shared" ca="1" si="11475"/>
        <v/>
      </c>
      <c r="AX629" s="14" t="str">
        <f t="array" aca="1" ref="AX629" ca="1">IF(H629,N629&gt;0,"")</f>
        <v/>
      </c>
      <c r="AY629" s="17" t="str">
        <f t="shared" ca="1" si="11476"/>
        <v/>
      </c>
      <c r="AZ629" s="17" t="str">
        <f t="array" aca="1" ref="AZ629" ca="1">IF(AY629&lt;&gt;"",SUM(1*ISERROR(MATCH(INDIRECT(AY629),INDIRECT(K629),0)))=0,"")</f>
        <v/>
      </c>
      <c r="BA629" s="17" t="b">
        <f t="shared" ca="1" si="11477"/>
        <v>0</v>
      </c>
      <c r="BB629" s="17" t="b">
        <v>0</v>
      </c>
      <c r="BC629" s="17" t="str">
        <f t="shared" ca="1" si="11478"/>
        <v/>
      </c>
      <c r="BD629" s="17" t="str">
        <f t="shared" ca="1" si="11479"/>
        <v/>
      </c>
      <c r="BE629" s="17" t="str">
        <f t="shared" ca="1" si="11480"/>
        <v/>
      </c>
      <c r="BF629" s="17" t="str">
        <f t="shared" ca="1" si="11481"/>
        <v/>
      </c>
      <c r="BG629" s="17" t="str">
        <f t="shared" ca="1" si="11482"/>
        <v/>
      </c>
      <c r="BH629" s="17" t="str">
        <f t="shared" ca="1" si="11483"/>
        <v/>
      </c>
      <c r="BI629" s="17" t="str">
        <f t="shared" ca="1" si="11484"/>
        <v/>
      </c>
      <c r="BJ629" s="17" t="b">
        <f t="shared" ca="1" si="11485"/>
        <v>0</v>
      </c>
      <c r="BK629" s="17" t="str">
        <f t="shared" ca="1" si="11486"/>
        <v/>
      </c>
      <c r="BL629" s="17" t="str">
        <f t="shared" ca="1" si="11487"/>
        <v/>
      </c>
      <c r="BM629" s="17" t="str">
        <f t="shared" ca="1" si="11488"/>
        <v/>
      </c>
      <c r="BN629" s="17" t="str">
        <f t="shared" ca="1" si="11489"/>
        <v/>
      </c>
      <c r="BO629" s="17" t="str">
        <f t="shared" ca="1" si="11490"/>
        <v/>
      </c>
      <c r="BP629" s="14" t="b">
        <f t="shared" ca="1" si="11491"/>
        <v>0</v>
      </c>
      <c r="BQ629" s="35"/>
      <c r="BX629" s="16"/>
      <c r="BY629" s="16"/>
      <c r="BZ629" s="16"/>
      <c r="CA629" s="16"/>
      <c r="CB629" s="16"/>
      <c r="CC629" s="16"/>
      <c r="CD629" s="16"/>
      <c r="CE629" s="16"/>
      <c r="CF629" s="16"/>
      <c r="CN629" s="14">
        <f ca="1">IF(H629,IFERROR(IsVariableNameLegal(O629),0),0)</f>
        <v>0</v>
      </c>
      <c r="CO629" s="14" t="str">
        <f t="array" aca="1" ref="CO629" ca="1">IF(H629,IF(COUNTIF(INDIRECT(wew!$C$13),O629)&gt;1,TRIM(SUBSTITUTE(_xll.MCONCAT(IF((INDIRECT(wew!$C$13)=O629)*(COLUMN(INDIRECT(wew!$C$13))&lt;&gt;D629+1),-1+COLUMN(INDIRECT(wew!$C$13)),"")," "),"  "," ")),""),"")</f>
        <v/>
      </c>
      <c r="CP629" s="14" t="str">
        <f t="array" aca="1" ref="CP629" ca="1">IF(P629&lt;&gt;"",IF(LEN(P629)&gt;150,1,""),"")</f>
        <v/>
      </c>
      <c r="CQ629" s="14" t="str">
        <f t="array" aca="1" ref="CQ629" ca="1">IF(AND(H629,NOT(ster!$J$3)),IF(COUNTIF(INDIRECT(wew!$C$15),P629)&gt;1,TRIM(SUBSTITUTE(_xll.MCONCAT(IF((INDIRECT(wew!$C$15)=P629)*(COLUMN(INDIRECT(wew!$C$15))&lt;&gt;D629+1),-1+COLUMN(INDIRECT(wew!$C$15)),"")," "),"  "," ")),""),"")</f>
        <v/>
      </c>
      <c r="CR629" s="14" t="str">
        <f t="array" aca="1" ref="CR629" ca="1">IF(H629,IF(AND(W629&gt;0,AO629&lt;&gt;""),TRIM(SUBSTITUTE(_xll.MCONCAT(IFERROR(IF(ISNUMBER(INDIRECT(Q629)),IF((INDIRECT(ster!$D$14)&lt;&gt;"")*(INDIRECT(Q629)&lt;AO629),INDIRECT(ster!$D$14) &amp; ": " &amp;  SUBSTITUTE(IF( AV629,IFERROR(TEXT(INDIRECT(Q629),"rrrr-mm-dd") &amp;" (" &amp; INDIRECT(Q629) &amp;")",INDIRECT(Q629)),INDIRECT(Q629))," "," "),""),""),"")," "),"  "," ")),""),"")</f>
        <v/>
      </c>
      <c r="CS629" s="14" t="str">
        <f t="array" aca="1" ref="CS629" ca="1">IF(H629,IF(AND(W629&gt;0,AP629&lt;&gt;""),TRIM(SUBSTITUTE(_xll.MCONCAT(IFERROR(IF(ISNUMBER(INDIRECT(Q629)),IF((INDIRECT(ster!$D$14)&lt;&gt;"")*(INDIRECT(Q629)&gt;AP629),INDIRECT(ster!$D$14) &amp; ": " &amp;  SUBSTITUTE(IF( AV629,IFERROR(TEXT(INDIRECT(Q629),"rrrr-mm-dd")&amp;" (" &amp; INDIRECT(Q629) &amp;")",INDIRECT(Q629)),INDIRECT(Q629))," "," "),""),""),"")," "),"  "," ")),""),"")</f>
        <v/>
      </c>
      <c r="CT629" s="14" t="str">
        <f t="array" aca="1" ref="CT629" ca="1">IF(H629,IF(AND(N629&gt;0,AR629),TRIM(SUBSTITUTE(_xll.MCONCAT(IFERROR(IF(ISNUMBER(INDIRECT(Q629)),IF((INDIRECT(ster!$D$14)&lt;&gt;"")*(IFERROR(0*(MATCH(INDIRECT(Q629),INDIRECT(K629),0)&gt;0),1)),INDIRECT(ster!$D$14) &amp; ": " &amp;  SUBSTITUTE(IF( AV629,IFERROR(TEXT(INDIRECT(Q629),"rrrr-mm-dd")&amp;" (" &amp; INDIRECT(Q629) &amp;")",INDIRECT(Q629)),INDIRECT(Q629))," "," "),""),""),"")," "),"  "," ")),""),"")</f>
        <v/>
      </c>
      <c r="CU629" s="14" t="str">
        <f t="array" aca="1" ref="CU629" ca="1">IF(H629,IF(AND(V629&gt;0),TRIM(SUBSTITUTE(_xll.MCONCAT(IF((INDIRECT(ster!$D$14)&lt;&gt;"")*(IFERROR(0*(INDIRECT(Q629)&lt;&gt;""),1)),INDIRECT(ster!$D$14),"")," "),"  "," ")),""),"")</f>
        <v/>
      </c>
      <c r="CV629" s="14" t="str">
        <f t="array" aca="1" ref="CV629" ca="1">IF(H629,IF(AS629,
TRIM(SUBSTITUTE(_xll.MCONCAT(IF(
   (INDIRECT(ster!$D$14)&lt;&gt;"")*
   ((INDIRECT(Q629)="")+
      NOT(ISNUMBER(INDIRECT(Q629)))*
      NOT(ISERROR(MATCH(INDIRECT(Q629),INDIRECT(K629),0)))
    ),
      INDIRECT(ster!$D$14),
   "")," "),"  "," ")),
""),"")</f>
        <v/>
      </c>
      <c r="CW629" s="14" t="str">
        <f t="array" aca="1" ref="CW629" ca="1">IF(H629,IF(AND(AQ629),TRIM(SUBSTITUTE(_xll.MCONCAT(IFERROR(IF(ISNUMBER(INDIRECT(Q629)),IF((INDIRECT(ster!$D$14)&lt;&gt;"")*(INDIRECT(Q629)&lt;&gt;INT(INDIRECT(Q629))),INDIRECT(ster!$D$14) &amp; ": " &amp; INDIRECT(Q629),""),""),"")," "),"  "," ")),""),"")</f>
        <v/>
      </c>
      <c r="CX629" s="14" t="str">
        <f t="array" aca="1" ref="CX629" ca="1">IF(H629,IF(OR(AU629,AV629),TRIM(SUBSTITUTE(_xll.MCONCAT(IF((INDIRECT(ster!$D$14)&lt;&gt;"")*NOT(ISNUMBER(INDIRECT(Q629))),IF(ISERROR(MATCH(INDIRECT(Q629),INDIRECT(K629),0)),IFERROR(IF(INDIRECT(Q629)&lt;&gt;"",INDIRECT(ster!$D$14) &amp; ": " &amp; SUBSTITUTE(INDIRECT(Q629)," "," "),""),""),""),"")," "),"  "," ")),""),"")</f>
        <v/>
      </c>
      <c r="CY629" s="14" t="str">
        <f t="array" aca="1" ref="CY629" ca="1">IF(H629,IF(AE629,TRIM(SUBSTITUTE(_xll.MCONCAT(IF((INDIRECT(ster!$D$14)&lt;&gt;"")*IFERROR(NOT(INDIRECT(AF629)),FALSE),IF(ISERROR(MATCH(INDIRECT(Q629),INDIRECT(K629),0)),IFERROR(IF(INDIRECT(Q629)&lt;&gt;"",INDIRECT(ster!$D$14)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CZ629" s="14" t="str">
        <f t="array" aca="1" ref="CZ629" ca="1">IF(H629,IF(AH629,TRIM(SUBSTITUTE(_xll.MCONCAT(IF((INDIRECT(ster!$D$14)&lt;&gt;"")*IFERROR(NOT(INDIRECT(AI629)),FALSE),IF(ISERROR(MATCH(INDIRECT(Q629),INDIRECT(K629),0)),IFERROR(IF(INDIRECT(Q629)&lt;&gt;"",INDIRECT(ster!$D$14)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DC629" s="14" t="str">
        <f ca="1">SUBSTITUTE(SUBSTITUTE(SUBSTITUTE(SUBSTITUTE(_xll.MCONCAT(DG629:DS629,"■"),"■■","■"),"■■","■"),"■■","■"),"■■","■")</f>
        <v>■</v>
      </c>
      <c r="DD629" s="14" t="str">
        <f t="shared" ca="1" si="11492"/>
        <v/>
      </c>
      <c r="DE629" s="14" t="str">
        <f t="shared" ca="1" si="11493"/>
        <v/>
      </c>
      <c r="DF629" s="14" t="str">
        <f t="shared" ca="1" si="11494"/>
        <v/>
      </c>
      <c r="DG629" s="14" t="str">
        <f t="shared" ca="1" si="11495"/>
        <v/>
      </c>
      <c r="DH629" s="14" t="str">
        <f t="shared" ca="1" si="11496"/>
        <v/>
      </c>
      <c r="DI629" s="14" t="str">
        <f t="shared" ca="1" si="11497"/>
        <v/>
      </c>
      <c r="DJ629" s="14" t="str">
        <f t="shared" ca="1" si="11498"/>
        <v/>
      </c>
      <c r="DK629" s="14" t="str">
        <f t="shared" ca="1" si="11499"/>
        <v/>
      </c>
      <c r="DL629" s="14" t="str">
        <f t="shared" ca="1" si="11500"/>
        <v/>
      </c>
      <c r="DM629" s="14" t="str">
        <f t="shared" ca="1" si="11501"/>
        <v/>
      </c>
      <c r="DN629" s="14" t="str">
        <f t="array" aca="1" ref="DN629" ca="1">IF(CU629&lt;&gt;"","There are errors in the entered values in the following cases: " &amp;SUBSTITUTE(CU629," ",", "),"")</f>
        <v/>
      </c>
      <c r="DO629" s="14" t="str">
        <f t="shared" ca="1" si="11502"/>
        <v/>
      </c>
      <c r="DP629" s="14" t="str">
        <f t="shared" ca="1" si="11503"/>
        <v/>
      </c>
      <c r="DQ629" s="14" t="str">
        <f t="shared" ca="1" si="11504"/>
        <v/>
      </c>
      <c r="DR629" s="14" t="str">
        <f t="shared" ca="1" si="11505"/>
        <v/>
      </c>
      <c r="DS629" s="14" t="str">
        <f t="shared" ca="1" si="11506"/>
        <v/>
      </c>
      <c r="DZ629" s="14" t="b">
        <f t="shared" ca="1" si="11507"/>
        <v>0</v>
      </c>
      <c r="EA629" s="14" t="str">
        <f t="shared" ca="1" si="11508"/>
        <v/>
      </c>
      <c r="EB629" s="14" t="str">
        <f t="shared" ca="1" si="11509"/>
        <v/>
      </c>
      <c r="EC629" s="14" t="str">
        <f t="shared" ca="1" si="11510"/>
        <v/>
      </c>
      <c r="ED629" s="14" t="str">
        <f t="shared" ca="1" si="11511"/>
        <v/>
      </c>
      <c r="EE629" s="14" t="str">
        <f t="shared" ca="1" si="11512"/>
        <v/>
      </c>
      <c r="EF629" s="14" t="str">
        <f t="shared" ca="1" si="11513"/>
        <v/>
      </c>
      <c r="EG629" s="14" t="str">
        <f t="shared" ca="1" si="11514"/>
        <v/>
      </c>
      <c r="EM629" s="14" t="b">
        <f t="shared" ca="1" si="11515"/>
        <v>0</v>
      </c>
      <c r="EN629" s="14" t="str">
        <f t="shared" ca="1" si="11516"/>
        <v/>
      </c>
      <c r="EO629" s="14" t="str">
        <f t="shared" ca="1" si="11517"/>
        <v/>
      </c>
      <c r="EP629" s="14" t="str">
        <f t="shared" ca="1" si="11518"/>
        <v/>
      </c>
      <c r="EQ629" s="14" t="str">
        <f t="shared" ca="1" si="11519"/>
        <v/>
      </c>
    </row>
    <row r="630" spans="2:147" s="14" customFormat="1">
      <c r="B630" s="14" t="str">
        <f t="shared" ca="1" si="11445"/>
        <v/>
      </c>
      <c r="C630" s="14">
        <f t="shared" ca="1" si="11446"/>
        <v>563</v>
      </c>
      <c r="D630" s="14">
        <f t="shared" si="11447"/>
        <v>628</v>
      </c>
      <c r="E630" s="14" t="str">
        <f t="shared" ca="1" si="11448"/>
        <v/>
      </c>
      <c r="F630" s="14" t="str">
        <f t="shared" ca="1" si="11449"/>
        <v/>
      </c>
      <c r="G630" s="14" t="str">
        <f t="shared" ca="1" si="11450"/>
        <v/>
      </c>
      <c r="H630" s="14" t="b">
        <f t="shared" ca="1" si="11451"/>
        <v>0</v>
      </c>
      <c r="I630" s="14" t="str">
        <f ca="1">IF($H630,ADDRESS(3,(D630+1)*2-1,4,,"["&amp;wew!$G$7&amp;"]"&amp;_sheetname_labels)&amp;":"&amp;ADDRESS(2+ster!$B$20,(D630+1)*2-1,4),"")</f>
        <v/>
      </c>
      <c r="J630" s="14" t="str">
        <f t="array" aca="1" ref="J630" ca="1">IF(H630,MAX(0,MAX(IF(INDIRECT(I630)&lt;&gt;"",ROW(INDIRECT(I630)),""))-2),"")</f>
        <v/>
      </c>
      <c r="K630" s="14" t="str">
        <f ca="1">IF($H630,IF($J630&gt;0,ADDRESS(3,(D630+1)*2-1,4,,"["&amp;wew!$G$7&amp;"]"&amp;_sheetname_labels)&amp;":"&amp;ADDRESS(2+J630,(D630+1)*2-1,4),""),"")</f>
        <v/>
      </c>
      <c r="L630" s="14" t="str">
        <f ca="1">IF($H630,IF($J630&gt;0,ADDRESS(3,(D630+1)*2,4,,"["&amp;wew!$G$7&amp;"]"&amp;_sheetname_labels)&amp;":"&amp;ADDRESS(2+J630,(D630+1)*2,4),""),"")</f>
        <v/>
      </c>
      <c r="M630" s="14" t="str">
        <f t="shared" ca="1" si="11452"/>
        <v/>
      </c>
      <c r="N630" s="14" t="str">
        <f t="shared" ca="1" si="11453"/>
        <v/>
      </c>
      <c r="O630" s="14" t="str">
        <f t="shared" ca="1" si="11454"/>
        <v/>
      </c>
      <c r="P630" s="14" t="str">
        <f t="shared" ca="1" si="11455"/>
        <v/>
      </c>
      <c r="Q630" s="14" t="str">
        <f ca="1">IF($BP630,ADDRESS(3,D630+1,4,,"["&amp;wew!$G$7&amp;"]"&amp;_sheetname_dataframe)&amp;":"&amp;ADDRESS(2+ster!$C$14,D630+1,4),"")</f>
        <v/>
      </c>
      <c r="R630" s="14" t="str">
        <f ca="1">IF($BP630,IF(MID(_xll.FORMULATEXT(INDEX(INDIRECT(Q630),1)),1,1)="=", _xll.FORMULATEXT(INDEX(INDIRECT(Q630),1),2,TRUE),""),"")</f>
        <v/>
      </c>
      <c r="S630" s="14" t="str">
        <f t="array" aca="1" ref="S630" ca="1">IF(H630,SUM(IF((IFERROR(INDIRECT(Q630)&lt;&gt;"",FALSE))*(INDIRECT(ster!$D$14)&lt;&gt;""),1,0)),"")</f>
        <v/>
      </c>
      <c r="T630" s="14" t="str">
        <f t="array" aca="1" ref="T630" ca="1">IF(H630,IF(M630&gt;0,SUM(IFERROR(1*(MATCH(INDIRECT(Q630),INDIRECT(K630),0)&gt;0),0)*(INDIRECT(ster!$D$14)&lt;&gt;"")*NOT(ISNUMBER(INDIRECT(Q630)))),0),"")</f>
        <v/>
      </c>
      <c r="U630" s="14" t="str">
        <f t="array" aca="1" ref="U630" ca="1">IF(H630,SUM((IFERROR(INDIRECT(Q630)="",FALSE))*(INDIRECT(ster!$D$14)&lt;&gt;"")),"")</f>
        <v/>
      </c>
      <c r="V630" s="14" t="str">
        <f t="array" aca="1" ref="V630" ca="1">IF(H630,SUM((IFERROR(INDIRECT(Q630)="#ąś",TRUE))*(INDIRECT(ster!$D$14)&lt;&gt;"")),"")</f>
        <v/>
      </c>
      <c r="W630" s="14" t="str">
        <f t="array" aca="1" ref="W630" ca="1">IF(H630,SUM(ISNUMBER(INDIRECT(Q630))*(INDIRECT(ster!$D$14)&lt;&gt;"")),"")</f>
        <v/>
      </c>
      <c r="X630" s="14" t="str">
        <f t="array" aca="1" ref="X630" ca="1">IF(AND(H630,W630&gt;0),IF(wew!$B$3,MIN(IF((INDIRECT(ster!$D$14)&lt;&gt;"")*IFERROR(INDIRECT($Q630)&lt;&gt;"",FALSE),IFERROR(INDIRECT($Q630),"X"),"X")),"&lt;włącz podświetlanie wartości&gt;"),"—")</f>
        <v>—</v>
      </c>
      <c r="Y630" s="14" t="str">
        <f t="array" aca="1" ref="Y630" ca="1">IF(AND(H630,W630&gt;0),IF(wew!$B$3,MAX(IF((INDIRECT(ster!$D$14)&lt;&gt;"")*IFERROR(INDIRECT($Q630)&lt;&gt;"",FALSE),IFERROR(INDIRECT($Q630),"X"),"X")),"&lt;włącz podświetlanie wartości&gt;"),"—")</f>
        <v>—</v>
      </c>
      <c r="Z630" s="14" t="str">
        <f t="shared" ca="1" si="11456"/>
        <v/>
      </c>
      <c r="AA630" s="12" t="str">
        <f t="shared" ca="1" si="11457"/>
        <v/>
      </c>
      <c r="AB630" s="17" t="str">
        <f t="array" aca="1" ref="AB630" ca="1">IF(H630,IF(W630&gt;0,SUM((INDIRECT(ster!$D$14)&lt;&gt;"")*IFERROR((INDIRECT(Q630)&lt;&gt;"")*(INDIRECT(Q630)=INT(INDIRECT(Q630))),0)),0),"")</f>
        <v/>
      </c>
      <c r="AC630" s="17" t="str">
        <f t="array" aca="1" ref="AC630" ca="1">IF(H630,W630-AB630,"")</f>
        <v/>
      </c>
      <c r="AD630" s="17" t="str">
        <f t="shared" ca="1" si="11458"/>
        <v/>
      </c>
      <c r="AE630" s="17" t="b">
        <f t="shared" ca="1" si="11459"/>
        <v>0</v>
      </c>
      <c r="AF630" s="17" t="str">
        <f ca="1">IF(AE630,IF($H630,ADDRESS(3,D630+2,4,,"["&amp;wew!$G$7&amp;"]"&amp;_sheetname_dataframe)&amp;":"&amp;ADDRESS(2+ster!$C$14,D630+2,4),""),"")</f>
        <v/>
      </c>
      <c r="AG630" s="17" t="str">
        <f t="shared" ca="1" si="11460"/>
        <v/>
      </c>
      <c r="AH630" s="17" t="b">
        <f t="shared" ca="1" si="11461"/>
        <v>0</v>
      </c>
      <c r="AI630" s="17" t="str">
        <f ca="1">IF(AH630,IF($H630,ADDRESS(3,D630+3,4,,"["&amp;wew!$G$7&amp;"]"&amp;_sheetname_dataframe)&amp;":"&amp;ADDRESS(2+ster!$C$14,D630+3,4),""),"")</f>
        <v/>
      </c>
      <c r="AJ630" s="17" t="str">
        <f t="shared" ca="1" si="11462"/>
        <v/>
      </c>
      <c r="AK630" s="17" t="str">
        <f t="shared" ca="1" si="11463"/>
        <v/>
      </c>
      <c r="AL630" s="17" t="str">
        <f t="shared" ca="1" si="11464"/>
        <v/>
      </c>
      <c r="AM630" s="17" t="str">
        <f t="shared" ca="1" si="11465"/>
        <v/>
      </c>
      <c r="AN630" s="17">
        <f t="shared" ca="1" si="11466"/>
        <v>2</v>
      </c>
      <c r="AO630" s="24" t="str">
        <f t="shared" ca="1" si="11467"/>
        <v/>
      </c>
      <c r="AP630" s="24" t="str">
        <f t="shared" ca="1" si="11468"/>
        <v/>
      </c>
      <c r="AQ630" s="17" t="str">
        <f t="shared" ca="1" si="11469"/>
        <v/>
      </c>
      <c r="AR630" s="17" t="str">
        <f t="shared" ca="1" si="11470"/>
        <v/>
      </c>
      <c r="AS630" s="17" t="str">
        <f t="shared" ca="1" si="11471"/>
        <v/>
      </c>
      <c r="AT630" s="17" t="str">
        <f t="shared" ca="1" si="11472"/>
        <v/>
      </c>
      <c r="AU630" s="17" t="str">
        <f t="shared" ca="1" si="11473"/>
        <v/>
      </c>
      <c r="AV630" s="17" t="str">
        <f t="shared" ca="1" si="11474"/>
        <v/>
      </c>
      <c r="AW630" s="17" t="str">
        <f t="shared" ca="1" si="11475"/>
        <v/>
      </c>
      <c r="AX630" s="14" t="str">
        <f t="array" aca="1" ref="AX630" ca="1">IF(H630,N630&gt;0,"")</f>
        <v/>
      </c>
      <c r="AY630" s="17" t="str">
        <f t="shared" ca="1" si="11476"/>
        <v/>
      </c>
      <c r="AZ630" s="17" t="str">
        <f t="array" aca="1" ref="AZ630" ca="1">IF(AY630&lt;&gt;"",SUM(1*ISERROR(MATCH(INDIRECT(AY630),INDIRECT(K630),0)))=0,"")</f>
        <v/>
      </c>
      <c r="BA630" s="17" t="b">
        <f t="shared" ca="1" si="11477"/>
        <v>0</v>
      </c>
      <c r="BB630" s="17" t="b">
        <v>0</v>
      </c>
      <c r="BC630" s="17" t="str">
        <f t="shared" ca="1" si="11478"/>
        <v/>
      </c>
      <c r="BD630" s="17" t="str">
        <f t="shared" ca="1" si="11479"/>
        <v/>
      </c>
      <c r="BE630" s="17" t="str">
        <f t="shared" ca="1" si="11480"/>
        <v/>
      </c>
      <c r="BF630" s="17" t="str">
        <f t="shared" ca="1" si="11481"/>
        <v/>
      </c>
      <c r="BG630" s="17" t="str">
        <f t="shared" ca="1" si="11482"/>
        <v/>
      </c>
      <c r="BH630" s="17" t="str">
        <f t="shared" ca="1" si="11483"/>
        <v/>
      </c>
      <c r="BI630" s="17" t="str">
        <f t="shared" ca="1" si="11484"/>
        <v/>
      </c>
      <c r="BJ630" s="17" t="b">
        <f t="shared" ca="1" si="11485"/>
        <v>0</v>
      </c>
      <c r="BK630" s="17" t="str">
        <f t="shared" ca="1" si="11486"/>
        <v/>
      </c>
      <c r="BL630" s="17" t="str">
        <f t="shared" ca="1" si="11487"/>
        <v/>
      </c>
      <c r="BM630" s="17" t="str">
        <f t="shared" ca="1" si="11488"/>
        <v/>
      </c>
      <c r="BN630" s="17" t="str">
        <f t="shared" ca="1" si="11489"/>
        <v/>
      </c>
      <c r="BO630" s="17" t="str">
        <f t="shared" ca="1" si="11490"/>
        <v/>
      </c>
      <c r="BP630" s="14" t="b">
        <f t="shared" ca="1" si="11491"/>
        <v>0</v>
      </c>
      <c r="BQ630" s="35"/>
      <c r="BX630" s="16"/>
      <c r="BY630" s="16"/>
      <c r="BZ630" s="16"/>
      <c r="CA630" s="16"/>
      <c r="CB630" s="16"/>
      <c r="CC630" s="16"/>
      <c r="CD630" s="16"/>
      <c r="CE630" s="16"/>
      <c r="CF630" s="16"/>
      <c r="CN630" s="14">
        <f ca="1">IF(H630,IFERROR(IsVariableNameLegal(O630),0),0)</f>
        <v>0</v>
      </c>
      <c r="CO630" s="14" t="str">
        <f t="array" aca="1" ref="CO630" ca="1">IF(H630,IF(COUNTIF(INDIRECT(wew!$C$13),O630)&gt;1,TRIM(SUBSTITUTE(_xll.MCONCAT(IF((INDIRECT(wew!$C$13)=O630)*(COLUMN(INDIRECT(wew!$C$13))&lt;&gt;D630+1),-1+COLUMN(INDIRECT(wew!$C$13)),"")," "),"  "," ")),""),"")</f>
        <v/>
      </c>
      <c r="CP630" s="14" t="str">
        <f t="array" aca="1" ref="CP630" ca="1">IF(P630&lt;&gt;"",IF(LEN(P630)&gt;150,1,""),"")</f>
        <v/>
      </c>
      <c r="CQ630" s="14" t="str">
        <f t="array" aca="1" ref="CQ630" ca="1">IF(AND(H630,NOT(ster!$J$3)),IF(COUNTIF(INDIRECT(wew!$C$15),P630)&gt;1,TRIM(SUBSTITUTE(_xll.MCONCAT(IF((INDIRECT(wew!$C$15)=P630)*(COLUMN(INDIRECT(wew!$C$15))&lt;&gt;D630+1),-1+COLUMN(INDIRECT(wew!$C$15)),"")," "),"  "," ")),""),"")</f>
        <v/>
      </c>
      <c r="CR630" s="14" t="str">
        <f t="array" aca="1" ref="CR630" ca="1">IF(H630,IF(AND(W630&gt;0,AO630&lt;&gt;""),TRIM(SUBSTITUTE(_xll.MCONCAT(IFERROR(IF(ISNUMBER(INDIRECT(Q630)),IF((INDIRECT(ster!$D$14)&lt;&gt;"")*(INDIRECT(Q630)&lt;AO630),INDIRECT(ster!$D$14) &amp; ": " &amp;  SUBSTITUTE(IF( AV630,IFERROR(TEXT(INDIRECT(Q630),"rrrr-mm-dd") &amp;" (" &amp; INDIRECT(Q630) &amp;")",INDIRECT(Q630)),INDIRECT(Q630))," "," "),""),""),"")," "),"  "," ")),""),"")</f>
        <v/>
      </c>
      <c r="CS630" s="14" t="str">
        <f t="array" aca="1" ref="CS630" ca="1">IF(H630,IF(AND(W630&gt;0,AP630&lt;&gt;""),TRIM(SUBSTITUTE(_xll.MCONCAT(IFERROR(IF(ISNUMBER(INDIRECT(Q630)),IF((INDIRECT(ster!$D$14)&lt;&gt;"")*(INDIRECT(Q630)&gt;AP630),INDIRECT(ster!$D$14) &amp; ": " &amp;  SUBSTITUTE(IF( AV630,IFERROR(TEXT(INDIRECT(Q630),"rrrr-mm-dd")&amp;" (" &amp; INDIRECT(Q630) &amp;")",INDIRECT(Q630)),INDIRECT(Q630))," "," "),""),""),"")," "),"  "," ")),""),"")</f>
        <v/>
      </c>
      <c r="CT630" s="14" t="str">
        <f t="array" aca="1" ref="CT630" ca="1">IF(H630,IF(AND(N630&gt;0,AR630),TRIM(SUBSTITUTE(_xll.MCONCAT(IFERROR(IF(ISNUMBER(INDIRECT(Q630)),IF((INDIRECT(ster!$D$14)&lt;&gt;"")*(IFERROR(0*(MATCH(INDIRECT(Q630),INDIRECT(K630),0)&gt;0),1)),INDIRECT(ster!$D$14) &amp; ": " &amp;  SUBSTITUTE(IF( AV630,IFERROR(TEXT(INDIRECT(Q630),"rrrr-mm-dd")&amp;" (" &amp; INDIRECT(Q630) &amp;")",INDIRECT(Q630)),INDIRECT(Q630))," "," "),""),""),"")," "),"  "," ")),""),"")</f>
        <v/>
      </c>
      <c r="CU630" s="14" t="str">
        <f t="array" aca="1" ref="CU630" ca="1">IF(H630,IF(AND(V630&gt;0),TRIM(SUBSTITUTE(_xll.MCONCAT(IF((INDIRECT(ster!$D$14)&lt;&gt;"")*(IFERROR(0*(INDIRECT(Q630)&lt;&gt;""),1)),INDIRECT(ster!$D$14),"")," "),"  "," ")),""),"")</f>
        <v/>
      </c>
      <c r="CV630" s="14" t="str">
        <f t="array" aca="1" ref="CV630" ca="1">IF(H630,IF(AS630,
TRIM(SUBSTITUTE(_xll.MCONCAT(IF(
   (INDIRECT(ster!$D$14)&lt;&gt;"")*
   ((INDIRECT(Q630)="")+
      NOT(ISNUMBER(INDIRECT(Q630)))*
      NOT(ISERROR(MATCH(INDIRECT(Q630),INDIRECT(K630),0)))
    ),
      INDIRECT(ster!$D$14),
   "")," "),"  "," ")),
""),"")</f>
        <v/>
      </c>
      <c r="CW630" s="14" t="str">
        <f t="array" aca="1" ref="CW630" ca="1">IF(H630,IF(AND(AQ630),TRIM(SUBSTITUTE(_xll.MCONCAT(IFERROR(IF(ISNUMBER(INDIRECT(Q630)),IF((INDIRECT(ster!$D$14)&lt;&gt;"")*(INDIRECT(Q630)&lt;&gt;INT(INDIRECT(Q630))),INDIRECT(ster!$D$14) &amp; ": " &amp; INDIRECT(Q630),""),""),"")," "),"  "," ")),""),"")</f>
        <v/>
      </c>
      <c r="CX630" s="14" t="str">
        <f t="array" aca="1" ref="CX630" ca="1">IF(H630,IF(OR(AU630,AV630),TRIM(SUBSTITUTE(_xll.MCONCAT(IF((INDIRECT(ster!$D$14)&lt;&gt;"")*NOT(ISNUMBER(INDIRECT(Q630))),IF(ISERROR(MATCH(INDIRECT(Q630),INDIRECT(K630),0)),IFERROR(IF(INDIRECT(Q630)&lt;&gt;"",INDIRECT(ster!$D$14) &amp; ": " &amp; SUBSTITUTE(INDIRECT(Q630)," "," "),""),""),""),"")," "),"  "," ")),""),"")</f>
        <v/>
      </c>
      <c r="CY630" s="14" t="str">
        <f t="array" aca="1" ref="CY630" ca="1">IF(H630,IF(AE630,TRIM(SUBSTITUTE(_xll.MCONCAT(IF((INDIRECT(ster!$D$14)&lt;&gt;"")*IFERROR(NOT(INDIRECT(AF630)),FALSE),IF(ISERROR(MATCH(INDIRECT(Q630),INDIRECT(K630),0)),IFERROR(IF(INDIRECT(Q630)&lt;&gt;"",INDIRECT(ster!$D$14)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CZ630" s="14" t="str">
        <f t="array" aca="1" ref="CZ630" ca="1">IF(H630,IF(AH630,TRIM(SUBSTITUTE(_xll.MCONCAT(IF((INDIRECT(ster!$D$14)&lt;&gt;"")*IFERROR(NOT(INDIRECT(AI630)),FALSE),IF(ISERROR(MATCH(INDIRECT(Q630),INDIRECT(K630),0)),IFERROR(IF(INDIRECT(Q630)&lt;&gt;"",INDIRECT(ster!$D$14)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DC630" s="14" t="str">
        <f ca="1">SUBSTITUTE(SUBSTITUTE(SUBSTITUTE(SUBSTITUTE(_xll.MCONCAT(DG630:DS630,"■"),"■■","■"),"■■","■"),"■■","■"),"■■","■")</f>
        <v>■</v>
      </c>
      <c r="DD630" s="14" t="str">
        <f t="shared" ca="1" si="11492"/>
        <v/>
      </c>
      <c r="DE630" s="14" t="str">
        <f t="shared" ca="1" si="11493"/>
        <v/>
      </c>
      <c r="DF630" s="14" t="str">
        <f t="shared" ca="1" si="11494"/>
        <v/>
      </c>
      <c r="DG630" s="14" t="str">
        <f t="shared" ca="1" si="11495"/>
        <v/>
      </c>
      <c r="DH630" s="14" t="str">
        <f t="shared" ca="1" si="11496"/>
        <v/>
      </c>
      <c r="DI630" s="14" t="str">
        <f t="shared" ca="1" si="11497"/>
        <v/>
      </c>
      <c r="DJ630" s="14" t="str">
        <f t="shared" ca="1" si="11498"/>
        <v/>
      </c>
      <c r="DK630" s="14" t="str">
        <f t="shared" ca="1" si="11499"/>
        <v/>
      </c>
      <c r="DL630" s="14" t="str">
        <f t="shared" ca="1" si="11500"/>
        <v/>
      </c>
      <c r="DM630" s="14" t="str">
        <f t="shared" ca="1" si="11501"/>
        <v/>
      </c>
      <c r="DN630" s="14" t="str">
        <f t="array" aca="1" ref="DN630" ca="1">IF(CU630&lt;&gt;"","There are errors in the entered values in the following cases: " &amp;SUBSTITUTE(CU630," ",", "),"")</f>
        <v/>
      </c>
      <c r="DO630" s="14" t="str">
        <f t="shared" ca="1" si="11502"/>
        <v/>
      </c>
      <c r="DP630" s="14" t="str">
        <f t="shared" ca="1" si="11503"/>
        <v/>
      </c>
      <c r="DQ630" s="14" t="str">
        <f t="shared" ca="1" si="11504"/>
        <v/>
      </c>
      <c r="DR630" s="14" t="str">
        <f t="shared" ca="1" si="11505"/>
        <v/>
      </c>
      <c r="DS630" s="14" t="str">
        <f t="shared" ca="1" si="11506"/>
        <v/>
      </c>
      <c r="DZ630" s="14" t="b">
        <f t="shared" ca="1" si="11507"/>
        <v>0</v>
      </c>
      <c r="EA630" s="14" t="str">
        <f t="shared" ca="1" si="11508"/>
        <v/>
      </c>
      <c r="EB630" s="14" t="str">
        <f t="shared" ca="1" si="11509"/>
        <v/>
      </c>
      <c r="EC630" s="14" t="str">
        <f t="shared" ca="1" si="11510"/>
        <v/>
      </c>
      <c r="ED630" s="14" t="str">
        <f t="shared" ca="1" si="11511"/>
        <v/>
      </c>
      <c r="EE630" s="14" t="str">
        <f t="shared" ca="1" si="11512"/>
        <v/>
      </c>
      <c r="EF630" s="14" t="str">
        <f t="shared" ca="1" si="11513"/>
        <v/>
      </c>
      <c r="EG630" s="14" t="str">
        <f t="shared" ca="1" si="11514"/>
        <v/>
      </c>
      <c r="EM630" s="14" t="b">
        <f t="shared" ca="1" si="11515"/>
        <v>0</v>
      </c>
      <c r="EN630" s="14" t="str">
        <f t="shared" ca="1" si="11516"/>
        <v/>
      </c>
      <c r="EO630" s="14" t="str">
        <f t="shared" ca="1" si="11517"/>
        <v/>
      </c>
      <c r="EP630" s="14" t="str">
        <f t="shared" ca="1" si="11518"/>
        <v/>
      </c>
      <c r="EQ630" s="14" t="str">
        <f t="shared" ca="1" si="11519"/>
        <v/>
      </c>
    </row>
    <row r="631" spans="2:147" s="14" customFormat="1">
      <c r="B631" s="14" t="str">
        <f t="shared" ca="1" si="11445"/>
        <v/>
      </c>
      <c r="C631" s="14">
        <f t="shared" ca="1" si="11446"/>
        <v>563</v>
      </c>
      <c r="D631" s="14">
        <f t="shared" si="11447"/>
        <v>629</v>
      </c>
      <c r="E631" s="14" t="str">
        <f t="shared" ca="1" si="11448"/>
        <v/>
      </c>
      <c r="F631" s="14" t="str">
        <f t="shared" ca="1" si="11449"/>
        <v/>
      </c>
      <c r="G631" s="14" t="str">
        <f t="shared" ca="1" si="11450"/>
        <v/>
      </c>
      <c r="H631" s="14" t="b">
        <f t="shared" ca="1" si="11451"/>
        <v>0</v>
      </c>
      <c r="I631" s="14" t="str">
        <f ca="1">IF($H631,ADDRESS(3,(D631+1)*2-1,4,,"["&amp;wew!$G$7&amp;"]"&amp;_sheetname_labels)&amp;":"&amp;ADDRESS(2+ster!$B$20,(D631+1)*2-1,4),"")</f>
        <v/>
      </c>
      <c r="J631" s="14" t="str">
        <f t="array" aca="1" ref="J631" ca="1">IF(H631,MAX(0,MAX(IF(INDIRECT(I631)&lt;&gt;"",ROW(INDIRECT(I631)),""))-2),"")</f>
        <v/>
      </c>
      <c r="K631" s="14" t="str">
        <f ca="1">IF($H631,IF($J631&gt;0,ADDRESS(3,(D631+1)*2-1,4,,"["&amp;wew!$G$7&amp;"]"&amp;_sheetname_labels)&amp;":"&amp;ADDRESS(2+J631,(D631+1)*2-1,4),""),"")</f>
        <v/>
      </c>
      <c r="L631" s="14" t="str">
        <f ca="1">IF($H631,IF($J631&gt;0,ADDRESS(3,(D631+1)*2,4,,"["&amp;wew!$G$7&amp;"]"&amp;_sheetname_labels)&amp;":"&amp;ADDRESS(2+J631,(D631+1)*2,4),""),"")</f>
        <v/>
      </c>
      <c r="M631" s="14" t="str">
        <f t="shared" ca="1" si="11452"/>
        <v/>
      </c>
      <c r="N631" s="14" t="str">
        <f t="shared" ca="1" si="11453"/>
        <v/>
      </c>
      <c r="O631" s="14" t="str">
        <f t="shared" ca="1" si="11454"/>
        <v/>
      </c>
      <c r="P631" s="14" t="str">
        <f t="shared" ca="1" si="11455"/>
        <v/>
      </c>
      <c r="Q631" s="14" t="str">
        <f ca="1">IF($BP631,ADDRESS(3,D631+1,4,,"["&amp;wew!$G$7&amp;"]"&amp;_sheetname_dataframe)&amp;":"&amp;ADDRESS(2+ster!$C$14,D631+1,4),"")</f>
        <v/>
      </c>
      <c r="R631" s="14" t="str">
        <f ca="1">IF($BP631,IF(MID(_xll.FORMULATEXT(INDEX(INDIRECT(Q631),1)),1,1)="=", _xll.FORMULATEXT(INDEX(INDIRECT(Q631),1),2,TRUE),""),"")</f>
        <v/>
      </c>
      <c r="S631" s="14" t="str">
        <f t="array" aca="1" ref="S631" ca="1">IF(H631,SUM(IF((IFERROR(INDIRECT(Q631)&lt;&gt;"",FALSE))*(INDIRECT(ster!$D$14)&lt;&gt;""),1,0)),"")</f>
        <v/>
      </c>
      <c r="T631" s="14" t="str">
        <f t="array" aca="1" ref="T631" ca="1">IF(H631,IF(M631&gt;0,SUM(IFERROR(1*(MATCH(INDIRECT(Q631),INDIRECT(K631),0)&gt;0),0)*(INDIRECT(ster!$D$14)&lt;&gt;"")*NOT(ISNUMBER(INDIRECT(Q631)))),0),"")</f>
        <v/>
      </c>
      <c r="U631" s="14" t="str">
        <f t="array" aca="1" ref="U631" ca="1">IF(H631,SUM((IFERROR(INDIRECT(Q631)="",FALSE))*(INDIRECT(ster!$D$14)&lt;&gt;"")),"")</f>
        <v/>
      </c>
      <c r="V631" s="14" t="str">
        <f t="array" aca="1" ref="V631" ca="1">IF(H631,SUM((IFERROR(INDIRECT(Q631)="#ąś",TRUE))*(INDIRECT(ster!$D$14)&lt;&gt;"")),"")</f>
        <v/>
      </c>
      <c r="W631" s="14" t="str">
        <f t="array" aca="1" ref="W631" ca="1">IF(H631,SUM(ISNUMBER(INDIRECT(Q631))*(INDIRECT(ster!$D$14)&lt;&gt;"")),"")</f>
        <v/>
      </c>
      <c r="X631" s="14" t="str">
        <f t="array" aca="1" ref="X631" ca="1">IF(AND(H631,W631&gt;0),IF(wew!$B$3,MIN(IF((INDIRECT(ster!$D$14)&lt;&gt;"")*IFERROR(INDIRECT($Q631)&lt;&gt;"",FALSE),IFERROR(INDIRECT($Q631),"X"),"X")),"&lt;włącz podświetlanie wartości&gt;"),"—")</f>
        <v>—</v>
      </c>
      <c r="Y631" s="14" t="str">
        <f t="array" aca="1" ref="Y631" ca="1">IF(AND(H631,W631&gt;0),IF(wew!$B$3,MAX(IF((INDIRECT(ster!$D$14)&lt;&gt;"")*IFERROR(INDIRECT($Q631)&lt;&gt;"",FALSE),IFERROR(INDIRECT($Q631),"X"),"X")),"&lt;włącz podświetlanie wartości&gt;"),"—")</f>
        <v>—</v>
      </c>
      <c r="Z631" s="14" t="str">
        <f t="shared" ca="1" si="11456"/>
        <v/>
      </c>
      <c r="AA631" s="12" t="str">
        <f t="shared" ca="1" si="11457"/>
        <v/>
      </c>
      <c r="AB631" s="17" t="str">
        <f t="array" aca="1" ref="AB631" ca="1">IF(H631,IF(W631&gt;0,SUM((INDIRECT(ster!$D$14)&lt;&gt;"")*IFERROR((INDIRECT(Q631)&lt;&gt;"")*(INDIRECT(Q631)=INT(INDIRECT(Q631))),0)),0),"")</f>
        <v/>
      </c>
      <c r="AC631" s="17" t="str">
        <f t="array" aca="1" ref="AC631" ca="1">IF(H631,W631-AB631,"")</f>
        <v/>
      </c>
      <c r="AD631" s="17" t="str">
        <f t="shared" ca="1" si="11458"/>
        <v/>
      </c>
      <c r="AE631" s="17" t="b">
        <f t="shared" ca="1" si="11459"/>
        <v>0</v>
      </c>
      <c r="AF631" s="17" t="str">
        <f ca="1">IF(AE631,IF($H631,ADDRESS(3,D631+2,4,,"["&amp;wew!$G$7&amp;"]"&amp;_sheetname_dataframe)&amp;":"&amp;ADDRESS(2+ster!$C$14,D631+2,4),""),"")</f>
        <v/>
      </c>
      <c r="AG631" s="17" t="str">
        <f t="shared" ca="1" si="11460"/>
        <v/>
      </c>
      <c r="AH631" s="17" t="b">
        <f t="shared" ca="1" si="11461"/>
        <v>0</v>
      </c>
      <c r="AI631" s="17" t="str">
        <f ca="1">IF(AH631,IF($H631,ADDRESS(3,D631+3,4,,"["&amp;wew!$G$7&amp;"]"&amp;_sheetname_dataframe)&amp;":"&amp;ADDRESS(2+ster!$C$14,D631+3,4),""),"")</f>
        <v/>
      </c>
      <c r="AJ631" s="17" t="str">
        <f t="shared" ca="1" si="11462"/>
        <v/>
      </c>
      <c r="AK631" s="17" t="str">
        <f t="shared" ca="1" si="11463"/>
        <v/>
      </c>
      <c r="AL631" s="17" t="str">
        <f t="shared" ca="1" si="11464"/>
        <v/>
      </c>
      <c r="AM631" s="17" t="str">
        <f t="shared" ca="1" si="11465"/>
        <v/>
      </c>
      <c r="AN631" s="17">
        <f t="shared" ca="1" si="11466"/>
        <v>2</v>
      </c>
      <c r="AO631" s="24" t="str">
        <f t="shared" ca="1" si="11467"/>
        <v/>
      </c>
      <c r="AP631" s="24" t="str">
        <f t="shared" ca="1" si="11468"/>
        <v/>
      </c>
      <c r="AQ631" s="17" t="str">
        <f t="shared" ca="1" si="11469"/>
        <v/>
      </c>
      <c r="AR631" s="17" t="str">
        <f t="shared" ca="1" si="11470"/>
        <v/>
      </c>
      <c r="AS631" s="17" t="str">
        <f t="shared" ca="1" si="11471"/>
        <v/>
      </c>
      <c r="AT631" s="17" t="str">
        <f t="shared" ca="1" si="11472"/>
        <v/>
      </c>
      <c r="AU631" s="17" t="str">
        <f t="shared" ca="1" si="11473"/>
        <v/>
      </c>
      <c r="AV631" s="17" t="str">
        <f t="shared" ca="1" si="11474"/>
        <v/>
      </c>
      <c r="AW631" s="17" t="str">
        <f t="shared" ca="1" si="11475"/>
        <v/>
      </c>
      <c r="AX631" s="14" t="str">
        <f t="array" aca="1" ref="AX631" ca="1">IF(H631,N631&gt;0,"")</f>
        <v/>
      </c>
      <c r="AY631" s="17" t="str">
        <f t="shared" ca="1" si="11476"/>
        <v/>
      </c>
      <c r="AZ631" s="17" t="str">
        <f t="array" aca="1" ref="AZ631" ca="1">IF(AY631&lt;&gt;"",SUM(1*ISERROR(MATCH(INDIRECT(AY631),INDIRECT(K631),0)))=0,"")</f>
        <v/>
      </c>
      <c r="BA631" s="17" t="b">
        <f t="shared" ca="1" si="11477"/>
        <v>0</v>
      </c>
      <c r="BB631" s="17" t="b">
        <v>0</v>
      </c>
      <c r="BC631" s="17" t="str">
        <f t="shared" ca="1" si="11478"/>
        <v/>
      </c>
      <c r="BD631" s="17" t="str">
        <f t="shared" ca="1" si="11479"/>
        <v/>
      </c>
      <c r="BE631" s="17" t="str">
        <f t="shared" ca="1" si="11480"/>
        <v/>
      </c>
      <c r="BF631" s="17" t="str">
        <f t="shared" ca="1" si="11481"/>
        <v/>
      </c>
      <c r="BG631" s="17" t="str">
        <f t="shared" ca="1" si="11482"/>
        <v/>
      </c>
      <c r="BH631" s="17" t="str">
        <f t="shared" ca="1" si="11483"/>
        <v/>
      </c>
      <c r="BI631" s="17" t="str">
        <f t="shared" ca="1" si="11484"/>
        <v/>
      </c>
      <c r="BJ631" s="17" t="b">
        <f t="shared" ca="1" si="11485"/>
        <v>0</v>
      </c>
      <c r="BK631" s="17" t="str">
        <f t="shared" ca="1" si="11486"/>
        <v/>
      </c>
      <c r="BL631" s="17" t="str">
        <f t="shared" ca="1" si="11487"/>
        <v/>
      </c>
      <c r="BM631" s="17" t="str">
        <f t="shared" ca="1" si="11488"/>
        <v/>
      </c>
      <c r="BN631" s="17" t="str">
        <f t="shared" ca="1" si="11489"/>
        <v/>
      </c>
      <c r="BO631" s="17" t="str">
        <f t="shared" ca="1" si="11490"/>
        <v/>
      </c>
      <c r="BP631" s="14" t="b">
        <f t="shared" ca="1" si="11491"/>
        <v>0</v>
      </c>
      <c r="BQ631" s="35"/>
      <c r="BX631" s="16"/>
      <c r="BY631" s="16"/>
      <c r="BZ631" s="16"/>
      <c r="CA631" s="16"/>
      <c r="CB631" s="16"/>
      <c r="CC631" s="16"/>
      <c r="CD631" s="16"/>
      <c r="CE631" s="16"/>
      <c r="CF631" s="16"/>
      <c r="CN631" s="14">
        <f ca="1">IF(H631,IFERROR(IsVariableNameLegal(O631),0),0)</f>
        <v>0</v>
      </c>
      <c r="CO631" s="14" t="str">
        <f t="array" aca="1" ref="CO631" ca="1">IF(H631,IF(COUNTIF(INDIRECT(wew!$C$13),O631)&gt;1,TRIM(SUBSTITUTE(_xll.MCONCAT(IF((INDIRECT(wew!$C$13)=O631)*(COLUMN(INDIRECT(wew!$C$13))&lt;&gt;D631+1),-1+COLUMN(INDIRECT(wew!$C$13)),"")," "),"  "," ")),""),"")</f>
        <v/>
      </c>
      <c r="CP631" s="14" t="str">
        <f t="array" aca="1" ref="CP631" ca="1">IF(P631&lt;&gt;"",IF(LEN(P631)&gt;150,1,""),"")</f>
        <v/>
      </c>
      <c r="CQ631" s="14" t="str">
        <f t="array" aca="1" ref="CQ631" ca="1">IF(AND(H631,NOT(ster!$J$3)),IF(COUNTIF(INDIRECT(wew!$C$15),P631)&gt;1,TRIM(SUBSTITUTE(_xll.MCONCAT(IF((INDIRECT(wew!$C$15)=P631)*(COLUMN(INDIRECT(wew!$C$15))&lt;&gt;D631+1),-1+COLUMN(INDIRECT(wew!$C$15)),"")," "),"  "," ")),""),"")</f>
        <v/>
      </c>
      <c r="CR631" s="14" t="str">
        <f t="array" aca="1" ref="CR631" ca="1">IF(H631,IF(AND(W631&gt;0,AO631&lt;&gt;""),TRIM(SUBSTITUTE(_xll.MCONCAT(IFERROR(IF(ISNUMBER(INDIRECT(Q631)),IF((INDIRECT(ster!$D$14)&lt;&gt;"")*(INDIRECT(Q631)&lt;AO631),INDIRECT(ster!$D$14) &amp; ": " &amp;  SUBSTITUTE(IF( AV631,IFERROR(TEXT(INDIRECT(Q631),"rrrr-mm-dd") &amp;" (" &amp; INDIRECT(Q631) &amp;")",INDIRECT(Q631)),INDIRECT(Q631))," "," "),""),""),"")," "),"  "," ")),""),"")</f>
        <v/>
      </c>
      <c r="CS631" s="14" t="str">
        <f t="array" aca="1" ref="CS631" ca="1">IF(H631,IF(AND(W631&gt;0,AP631&lt;&gt;""),TRIM(SUBSTITUTE(_xll.MCONCAT(IFERROR(IF(ISNUMBER(INDIRECT(Q631)),IF((INDIRECT(ster!$D$14)&lt;&gt;"")*(INDIRECT(Q631)&gt;AP631),INDIRECT(ster!$D$14) &amp; ": " &amp;  SUBSTITUTE(IF( AV631,IFERROR(TEXT(INDIRECT(Q631),"rrrr-mm-dd")&amp;" (" &amp; INDIRECT(Q631) &amp;")",INDIRECT(Q631)),INDIRECT(Q631))," "," "),""),""),"")," "),"  "," ")),""),"")</f>
        <v/>
      </c>
      <c r="CT631" s="14" t="str">
        <f t="array" aca="1" ref="CT631" ca="1">IF(H631,IF(AND(N631&gt;0,AR631),TRIM(SUBSTITUTE(_xll.MCONCAT(IFERROR(IF(ISNUMBER(INDIRECT(Q631)),IF((INDIRECT(ster!$D$14)&lt;&gt;"")*(IFERROR(0*(MATCH(INDIRECT(Q631),INDIRECT(K631),0)&gt;0),1)),INDIRECT(ster!$D$14) &amp; ": " &amp;  SUBSTITUTE(IF( AV631,IFERROR(TEXT(INDIRECT(Q631),"rrrr-mm-dd")&amp;" (" &amp; INDIRECT(Q631) &amp;")",INDIRECT(Q631)),INDIRECT(Q631))," "," "),""),""),"")," "),"  "," ")),""),"")</f>
        <v/>
      </c>
      <c r="CU631" s="14" t="str">
        <f t="array" aca="1" ref="CU631" ca="1">IF(H631,IF(AND(V631&gt;0),TRIM(SUBSTITUTE(_xll.MCONCAT(IF((INDIRECT(ster!$D$14)&lt;&gt;"")*(IFERROR(0*(INDIRECT(Q631)&lt;&gt;""),1)),INDIRECT(ster!$D$14),"")," "),"  "," ")),""),"")</f>
        <v/>
      </c>
      <c r="CV631" s="14" t="str">
        <f t="array" aca="1" ref="CV631" ca="1">IF(H631,IF(AS631,
TRIM(SUBSTITUTE(_xll.MCONCAT(IF(
   (INDIRECT(ster!$D$14)&lt;&gt;"")*
   ((INDIRECT(Q631)="")+
      NOT(ISNUMBER(INDIRECT(Q631)))*
      NOT(ISERROR(MATCH(INDIRECT(Q631),INDIRECT(K631),0)))
    ),
      INDIRECT(ster!$D$14),
   "")," "),"  "," ")),
""),"")</f>
        <v/>
      </c>
      <c r="CW631" s="14" t="str">
        <f t="array" aca="1" ref="CW631" ca="1">IF(H631,IF(AND(AQ631),TRIM(SUBSTITUTE(_xll.MCONCAT(IFERROR(IF(ISNUMBER(INDIRECT(Q631)),IF((INDIRECT(ster!$D$14)&lt;&gt;"")*(INDIRECT(Q631)&lt;&gt;INT(INDIRECT(Q631))),INDIRECT(ster!$D$14) &amp; ": " &amp; INDIRECT(Q631),""),""),"")," "),"  "," ")),""),"")</f>
        <v/>
      </c>
      <c r="CX631" s="14" t="str">
        <f t="array" aca="1" ref="CX631" ca="1">IF(H631,IF(OR(AU631,AV631),TRIM(SUBSTITUTE(_xll.MCONCAT(IF((INDIRECT(ster!$D$14)&lt;&gt;"")*NOT(ISNUMBER(INDIRECT(Q631))),IF(ISERROR(MATCH(INDIRECT(Q631),INDIRECT(K631),0)),IFERROR(IF(INDIRECT(Q631)&lt;&gt;"",INDIRECT(ster!$D$14) &amp; ": " &amp; SUBSTITUTE(INDIRECT(Q631)," "," "),""),""),""),"")," "),"  "," ")),""),"")</f>
        <v/>
      </c>
      <c r="CY631" s="14" t="str">
        <f t="array" aca="1" ref="CY631" ca="1">IF(H631,IF(AE631,TRIM(SUBSTITUTE(_xll.MCONCAT(IF((INDIRECT(ster!$D$14)&lt;&gt;"")*IFERROR(NOT(INDIRECT(AF631)),FALSE),IF(ISERROR(MATCH(INDIRECT(Q631),INDIRECT(K631),0)),IFERROR(IF(INDIRECT(Q631)&lt;&gt;"",INDIRECT(ster!$D$14)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CZ631" s="14" t="str">
        <f t="array" aca="1" ref="CZ631" ca="1">IF(H631,IF(AH631,TRIM(SUBSTITUTE(_xll.MCONCAT(IF((INDIRECT(ster!$D$14)&lt;&gt;"")*IFERROR(NOT(INDIRECT(AI631)),FALSE),IF(ISERROR(MATCH(INDIRECT(Q631),INDIRECT(K631),0)),IFERROR(IF(INDIRECT(Q631)&lt;&gt;"",INDIRECT(ster!$D$14)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DC631" s="14" t="str">
        <f ca="1">SUBSTITUTE(SUBSTITUTE(SUBSTITUTE(SUBSTITUTE(_xll.MCONCAT(DG631:DS631,"■"),"■■","■"),"■■","■"),"■■","■"),"■■","■")</f>
        <v>■</v>
      </c>
      <c r="DD631" s="14" t="str">
        <f t="shared" ca="1" si="11492"/>
        <v/>
      </c>
      <c r="DE631" s="14" t="str">
        <f t="shared" ca="1" si="11493"/>
        <v/>
      </c>
      <c r="DF631" s="14" t="str">
        <f t="shared" ca="1" si="11494"/>
        <v/>
      </c>
      <c r="DG631" s="14" t="str">
        <f t="shared" ca="1" si="11495"/>
        <v/>
      </c>
      <c r="DH631" s="14" t="str">
        <f t="shared" ca="1" si="11496"/>
        <v/>
      </c>
      <c r="DI631" s="14" t="str">
        <f t="shared" ca="1" si="11497"/>
        <v/>
      </c>
      <c r="DJ631" s="14" t="str">
        <f t="shared" ca="1" si="11498"/>
        <v/>
      </c>
      <c r="DK631" s="14" t="str">
        <f t="shared" ca="1" si="11499"/>
        <v/>
      </c>
      <c r="DL631" s="14" t="str">
        <f t="shared" ca="1" si="11500"/>
        <v/>
      </c>
      <c r="DM631" s="14" t="str">
        <f t="shared" ca="1" si="11501"/>
        <v/>
      </c>
      <c r="DN631" s="14" t="str">
        <f t="array" aca="1" ref="DN631" ca="1">IF(CU631&lt;&gt;"","There are errors in the entered values in the following cases: " &amp;SUBSTITUTE(CU631," ",", "),"")</f>
        <v/>
      </c>
      <c r="DO631" s="14" t="str">
        <f t="shared" ca="1" si="11502"/>
        <v/>
      </c>
      <c r="DP631" s="14" t="str">
        <f t="shared" ca="1" si="11503"/>
        <v/>
      </c>
      <c r="DQ631" s="14" t="str">
        <f t="shared" ca="1" si="11504"/>
        <v/>
      </c>
      <c r="DR631" s="14" t="str">
        <f t="shared" ca="1" si="11505"/>
        <v/>
      </c>
      <c r="DS631" s="14" t="str">
        <f t="shared" ca="1" si="11506"/>
        <v/>
      </c>
      <c r="DZ631" s="14" t="b">
        <f t="shared" ca="1" si="11507"/>
        <v>0</v>
      </c>
      <c r="EA631" s="14" t="str">
        <f t="shared" ca="1" si="11508"/>
        <v/>
      </c>
      <c r="EB631" s="14" t="str">
        <f t="shared" ca="1" si="11509"/>
        <v/>
      </c>
      <c r="EC631" s="14" t="str">
        <f t="shared" ca="1" si="11510"/>
        <v/>
      </c>
      <c r="ED631" s="14" t="str">
        <f t="shared" ca="1" si="11511"/>
        <v/>
      </c>
      <c r="EE631" s="14" t="str">
        <f t="shared" ca="1" si="11512"/>
        <v/>
      </c>
      <c r="EF631" s="14" t="str">
        <f t="shared" ca="1" si="11513"/>
        <v/>
      </c>
      <c r="EG631" s="14" t="str">
        <f t="shared" ca="1" si="11514"/>
        <v/>
      </c>
      <c r="EM631" s="14" t="b">
        <f t="shared" ca="1" si="11515"/>
        <v>0</v>
      </c>
      <c r="EN631" s="14" t="str">
        <f t="shared" ca="1" si="11516"/>
        <v/>
      </c>
      <c r="EO631" s="14" t="str">
        <f t="shared" ca="1" si="11517"/>
        <v/>
      </c>
      <c r="EP631" s="14" t="str">
        <f t="shared" ca="1" si="11518"/>
        <v/>
      </c>
      <c r="EQ631" s="14" t="str">
        <f t="shared" ca="1" si="11519"/>
        <v/>
      </c>
    </row>
    <row r="632" spans="2:147" s="14" customFormat="1">
      <c r="B632" s="14" t="str">
        <f t="shared" ca="1" si="11445"/>
        <v/>
      </c>
      <c r="C632" s="14">
        <f t="shared" ca="1" si="11446"/>
        <v>563</v>
      </c>
      <c r="D632" s="14">
        <f t="shared" si="11447"/>
        <v>630</v>
      </c>
      <c r="E632" s="14" t="str">
        <f t="shared" ca="1" si="11448"/>
        <v/>
      </c>
      <c r="F632" s="14" t="str">
        <f t="shared" ca="1" si="11449"/>
        <v/>
      </c>
      <c r="G632" s="14" t="str">
        <f t="shared" ca="1" si="11450"/>
        <v/>
      </c>
      <c r="H632" s="14" t="b">
        <f t="shared" ca="1" si="11451"/>
        <v>0</v>
      </c>
      <c r="I632" s="14" t="str">
        <f ca="1">IF($H632,ADDRESS(3,(D632+1)*2-1,4,,"["&amp;wew!$G$7&amp;"]"&amp;_sheetname_labels)&amp;":"&amp;ADDRESS(2+ster!$B$20,(D632+1)*2-1,4),"")</f>
        <v/>
      </c>
      <c r="J632" s="14" t="str">
        <f t="array" aca="1" ref="J632" ca="1">IF(H632,MAX(0,MAX(IF(INDIRECT(I632)&lt;&gt;"",ROW(INDIRECT(I632)),""))-2),"")</f>
        <v/>
      </c>
      <c r="K632" s="14" t="str">
        <f ca="1">IF($H632,IF($J632&gt;0,ADDRESS(3,(D632+1)*2-1,4,,"["&amp;wew!$G$7&amp;"]"&amp;_sheetname_labels)&amp;":"&amp;ADDRESS(2+J632,(D632+1)*2-1,4),""),"")</f>
        <v/>
      </c>
      <c r="L632" s="14" t="str">
        <f ca="1">IF($H632,IF($J632&gt;0,ADDRESS(3,(D632+1)*2,4,,"["&amp;wew!$G$7&amp;"]"&amp;_sheetname_labels)&amp;":"&amp;ADDRESS(2+J632,(D632+1)*2,4),""),"")</f>
        <v/>
      </c>
      <c r="M632" s="14" t="str">
        <f t="shared" ca="1" si="11452"/>
        <v/>
      </c>
      <c r="N632" s="14" t="str">
        <f t="shared" ca="1" si="11453"/>
        <v/>
      </c>
      <c r="O632" s="14" t="str">
        <f t="shared" ca="1" si="11454"/>
        <v/>
      </c>
      <c r="P632" s="14" t="str">
        <f t="shared" ca="1" si="11455"/>
        <v/>
      </c>
      <c r="Q632" s="14" t="str">
        <f ca="1">IF($BP632,ADDRESS(3,D632+1,4,,"["&amp;wew!$G$7&amp;"]"&amp;_sheetname_dataframe)&amp;":"&amp;ADDRESS(2+ster!$C$14,D632+1,4),"")</f>
        <v/>
      </c>
      <c r="R632" s="14" t="str">
        <f ca="1">IF($BP632,IF(MID(_xll.FORMULATEXT(INDEX(INDIRECT(Q632),1)),1,1)="=", _xll.FORMULATEXT(INDEX(INDIRECT(Q632),1),2,TRUE),""),"")</f>
        <v/>
      </c>
      <c r="S632" s="14" t="str">
        <f t="array" aca="1" ref="S632" ca="1">IF(H632,SUM(IF((IFERROR(INDIRECT(Q632)&lt;&gt;"",FALSE))*(INDIRECT(ster!$D$14)&lt;&gt;""),1,0)),"")</f>
        <v/>
      </c>
      <c r="T632" s="14" t="str">
        <f t="array" aca="1" ref="T632" ca="1">IF(H632,IF(M632&gt;0,SUM(IFERROR(1*(MATCH(INDIRECT(Q632),INDIRECT(K632),0)&gt;0),0)*(INDIRECT(ster!$D$14)&lt;&gt;"")*NOT(ISNUMBER(INDIRECT(Q632)))),0),"")</f>
        <v/>
      </c>
      <c r="U632" s="14" t="str">
        <f t="array" aca="1" ref="U632" ca="1">IF(H632,SUM((IFERROR(INDIRECT(Q632)="",FALSE))*(INDIRECT(ster!$D$14)&lt;&gt;"")),"")</f>
        <v/>
      </c>
      <c r="V632" s="14" t="str">
        <f t="array" aca="1" ref="V632" ca="1">IF(H632,SUM((IFERROR(INDIRECT(Q632)="#ąś",TRUE))*(INDIRECT(ster!$D$14)&lt;&gt;"")),"")</f>
        <v/>
      </c>
      <c r="W632" s="14" t="str">
        <f t="array" aca="1" ref="W632" ca="1">IF(H632,SUM(ISNUMBER(INDIRECT(Q632))*(INDIRECT(ster!$D$14)&lt;&gt;"")),"")</f>
        <v/>
      </c>
      <c r="X632" s="14" t="str">
        <f t="array" aca="1" ref="X632" ca="1">IF(AND(H632,W632&gt;0),IF(wew!$B$3,MIN(IF((INDIRECT(ster!$D$14)&lt;&gt;"")*IFERROR(INDIRECT($Q632)&lt;&gt;"",FALSE),IFERROR(INDIRECT($Q632),"X"),"X")),"&lt;włącz podświetlanie wartości&gt;"),"—")</f>
        <v>—</v>
      </c>
      <c r="Y632" s="14" t="str">
        <f t="array" aca="1" ref="Y632" ca="1">IF(AND(H632,W632&gt;0),IF(wew!$B$3,MAX(IF((INDIRECT(ster!$D$14)&lt;&gt;"")*IFERROR(INDIRECT($Q632)&lt;&gt;"",FALSE),IFERROR(INDIRECT($Q632),"X"),"X")),"&lt;włącz podświetlanie wartości&gt;"),"—")</f>
        <v>—</v>
      </c>
      <c r="Z632" s="14" t="str">
        <f t="shared" ca="1" si="11456"/>
        <v/>
      </c>
      <c r="AA632" s="12" t="str">
        <f t="shared" ca="1" si="11457"/>
        <v/>
      </c>
      <c r="AB632" s="17" t="str">
        <f t="array" aca="1" ref="AB632" ca="1">IF(H632,IF(W632&gt;0,SUM((INDIRECT(ster!$D$14)&lt;&gt;"")*IFERROR((INDIRECT(Q632)&lt;&gt;"")*(INDIRECT(Q632)=INT(INDIRECT(Q632))),0)),0),"")</f>
        <v/>
      </c>
      <c r="AC632" s="17" t="str">
        <f t="array" aca="1" ref="AC632" ca="1">IF(H632,W632-AB632,"")</f>
        <v/>
      </c>
      <c r="AD632" s="17" t="str">
        <f t="shared" ca="1" si="11458"/>
        <v/>
      </c>
      <c r="AE632" s="17" t="b">
        <f t="shared" ca="1" si="11459"/>
        <v>0</v>
      </c>
      <c r="AF632" s="17" t="str">
        <f ca="1">IF(AE632,IF($H632,ADDRESS(3,D632+2,4,,"["&amp;wew!$G$7&amp;"]"&amp;_sheetname_dataframe)&amp;":"&amp;ADDRESS(2+ster!$C$14,D632+2,4),""),"")</f>
        <v/>
      </c>
      <c r="AG632" s="17" t="str">
        <f t="shared" ca="1" si="11460"/>
        <v/>
      </c>
      <c r="AH632" s="17" t="b">
        <f t="shared" ca="1" si="11461"/>
        <v>0</v>
      </c>
      <c r="AI632" s="17" t="str">
        <f ca="1">IF(AH632,IF($H632,ADDRESS(3,D632+3,4,,"["&amp;wew!$G$7&amp;"]"&amp;_sheetname_dataframe)&amp;":"&amp;ADDRESS(2+ster!$C$14,D632+3,4),""),"")</f>
        <v/>
      </c>
      <c r="AJ632" s="17" t="str">
        <f t="shared" ca="1" si="11462"/>
        <v/>
      </c>
      <c r="AK632" s="17" t="str">
        <f t="shared" ca="1" si="11463"/>
        <v/>
      </c>
      <c r="AL632" s="17" t="str">
        <f t="shared" ca="1" si="11464"/>
        <v/>
      </c>
      <c r="AM632" s="17" t="str">
        <f t="shared" ca="1" si="11465"/>
        <v/>
      </c>
      <c r="AN632" s="17">
        <f t="shared" ca="1" si="11466"/>
        <v>2</v>
      </c>
      <c r="AO632" s="24" t="str">
        <f t="shared" ca="1" si="11467"/>
        <v/>
      </c>
      <c r="AP632" s="24" t="str">
        <f t="shared" ca="1" si="11468"/>
        <v/>
      </c>
      <c r="AQ632" s="17" t="str">
        <f t="shared" ca="1" si="11469"/>
        <v/>
      </c>
      <c r="AR632" s="17" t="str">
        <f t="shared" ca="1" si="11470"/>
        <v/>
      </c>
      <c r="AS632" s="17" t="str">
        <f t="shared" ca="1" si="11471"/>
        <v/>
      </c>
      <c r="AT632" s="17" t="str">
        <f t="shared" ca="1" si="11472"/>
        <v/>
      </c>
      <c r="AU632" s="17" t="str">
        <f t="shared" ca="1" si="11473"/>
        <v/>
      </c>
      <c r="AV632" s="17" t="str">
        <f t="shared" ca="1" si="11474"/>
        <v/>
      </c>
      <c r="AW632" s="17" t="str">
        <f t="shared" ca="1" si="11475"/>
        <v/>
      </c>
      <c r="AX632" s="14" t="str">
        <f t="array" aca="1" ref="AX632" ca="1">IF(H632,N632&gt;0,"")</f>
        <v/>
      </c>
      <c r="AY632" s="17" t="str">
        <f t="shared" ca="1" si="11476"/>
        <v/>
      </c>
      <c r="AZ632" s="17" t="str">
        <f t="array" aca="1" ref="AZ632" ca="1">IF(AY632&lt;&gt;"",SUM(1*ISERROR(MATCH(INDIRECT(AY632),INDIRECT(K632),0)))=0,"")</f>
        <v/>
      </c>
      <c r="BA632" s="17" t="b">
        <f t="shared" ca="1" si="11477"/>
        <v>0</v>
      </c>
      <c r="BB632" s="17" t="b">
        <v>0</v>
      </c>
      <c r="BC632" s="17" t="str">
        <f t="shared" ca="1" si="11478"/>
        <v/>
      </c>
      <c r="BD632" s="17" t="str">
        <f t="shared" ca="1" si="11479"/>
        <v/>
      </c>
      <c r="BE632" s="17" t="str">
        <f t="shared" ca="1" si="11480"/>
        <v/>
      </c>
      <c r="BF632" s="17" t="str">
        <f t="shared" ca="1" si="11481"/>
        <v/>
      </c>
      <c r="BG632" s="17" t="str">
        <f t="shared" ca="1" si="11482"/>
        <v/>
      </c>
      <c r="BH632" s="17" t="str">
        <f t="shared" ca="1" si="11483"/>
        <v/>
      </c>
      <c r="BI632" s="17" t="str">
        <f t="shared" ca="1" si="11484"/>
        <v/>
      </c>
      <c r="BJ632" s="17" t="b">
        <f t="shared" ca="1" si="11485"/>
        <v>0</v>
      </c>
      <c r="BK632" s="17" t="str">
        <f t="shared" ca="1" si="11486"/>
        <v/>
      </c>
      <c r="BL632" s="17" t="str">
        <f t="shared" ca="1" si="11487"/>
        <v/>
      </c>
      <c r="BM632" s="17" t="str">
        <f t="shared" ca="1" si="11488"/>
        <v/>
      </c>
      <c r="BN632" s="17" t="str">
        <f t="shared" ca="1" si="11489"/>
        <v/>
      </c>
      <c r="BO632" s="17" t="str">
        <f t="shared" ca="1" si="11490"/>
        <v/>
      </c>
      <c r="BP632" s="14" t="b">
        <f t="shared" ca="1" si="11491"/>
        <v>0</v>
      </c>
      <c r="BQ632" s="35"/>
      <c r="BX632" s="16"/>
      <c r="BY632" s="16"/>
      <c r="BZ632" s="16"/>
      <c r="CA632" s="16"/>
      <c r="CB632" s="16"/>
      <c r="CC632" s="16"/>
      <c r="CD632" s="16"/>
      <c r="CE632" s="16"/>
      <c r="CF632" s="16"/>
      <c r="CN632" s="14">
        <f ca="1">IF(H632,IFERROR(IsVariableNameLegal(O632),0),0)</f>
        <v>0</v>
      </c>
      <c r="CO632" s="14" t="str">
        <f t="array" aca="1" ref="CO632" ca="1">IF(H632,IF(COUNTIF(INDIRECT(wew!$C$13),O632)&gt;1,TRIM(SUBSTITUTE(_xll.MCONCAT(IF((INDIRECT(wew!$C$13)=O632)*(COLUMN(INDIRECT(wew!$C$13))&lt;&gt;D632+1),-1+COLUMN(INDIRECT(wew!$C$13)),"")," "),"  "," ")),""),"")</f>
        <v/>
      </c>
      <c r="CP632" s="14" t="str">
        <f t="array" aca="1" ref="CP632" ca="1">IF(P632&lt;&gt;"",IF(LEN(P632)&gt;150,1,""),"")</f>
        <v/>
      </c>
      <c r="CQ632" s="14" t="str">
        <f t="array" aca="1" ref="CQ632" ca="1">IF(AND(H632,NOT(ster!$J$3)),IF(COUNTIF(INDIRECT(wew!$C$15),P632)&gt;1,TRIM(SUBSTITUTE(_xll.MCONCAT(IF((INDIRECT(wew!$C$15)=P632)*(COLUMN(INDIRECT(wew!$C$15))&lt;&gt;D632+1),-1+COLUMN(INDIRECT(wew!$C$15)),"")," "),"  "," ")),""),"")</f>
        <v/>
      </c>
      <c r="CR632" s="14" t="str">
        <f t="array" aca="1" ref="CR632" ca="1">IF(H632,IF(AND(W632&gt;0,AO632&lt;&gt;""),TRIM(SUBSTITUTE(_xll.MCONCAT(IFERROR(IF(ISNUMBER(INDIRECT(Q632)),IF((INDIRECT(ster!$D$14)&lt;&gt;"")*(INDIRECT(Q632)&lt;AO632),INDIRECT(ster!$D$14) &amp; ": " &amp;  SUBSTITUTE(IF( AV632,IFERROR(TEXT(INDIRECT(Q632),"rrrr-mm-dd") &amp;" (" &amp; INDIRECT(Q632) &amp;")",INDIRECT(Q632)),INDIRECT(Q632))," "," "),""),""),"")," "),"  "," ")),""),"")</f>
        <v/>
      </c>
      <c r="CS632" s="14" t="str">
        <f t="array" aca="1" ref="CS632" ca="1">IF(H632,IF(AND(W632&gt;0,AP632&lt;&gt;""),TRIM(SUBSTITUTE(_xll.MCONCAT(IFERROR(IF(ISNUMBER(INDIRECT(Q632)),IF((INDIRECT(ster!$D$14)&lt;&gt;"")*(INDIRECT(Q632)&gt;AP632),INDIRECT(ster!$D$14) &amp; ": " &amp;  SUBSTITUTE(IF( AV632,IFERROR(TEXT(INDIRECT(Q632),"rrrr-mm-dd")&amp;" (" &amp; INDIRECT(Q632) &amp;")",INDIRECT(Q632)),INDIRECT(Q632))," "," "),""),""),"")," "),"  "," ")),""),"")</f>
        <v/>
      </c>
      <c r="CT632" s="14" t="str">
        <f t="array" aca="1" ref="CT632" ca="1">IF(H632,IF(AND(N632&gt;0,AR632),TRIM(SUBSTITUTE(_xll.MCONCAT(IFERROR(IF(ISNUMBER(INDIRECT(Q632)),IF((INDIRECT(ster!$D$14)&lt;&gt;"")*(IFERROR(0*(MATCH(INDIRECT(Q632),INDIRECT(K632),0)&gt;0),1)),INDIRECT(ster!$D$14) &amp; ": " &amp;  SUBSTITUTE(IF( AV632,IFERROR(TEXT(INDIRECT(Q632),"rrrr-mm-dd")&amp;" (" &amp; INDIRECT(Q632) &amp;")",INDIRECT(Q632)),INDIRECT(Q632))," "," "),""),""),"")," "),"  "," ")),""),"")</f>
        <v/>
      </c>
      <c r="CU632" s="14" t="str">
        <f t="array" aca="1" ref="CU632" ca="1">IF(H632,IF(AND(V632&gt;0),TRIM(SUBSTITUTE(_xll.MCONCAT(IF((INDIRECT(ster!$D$14)&lt;&gt;"")*(IFERROR(0*(INDIRECT(Q632)&lt;&gt;""),1)),INDIRECT(ster!$D$14),"")," "),"  "," ")),""),"")</f>
        <v/>
      </c>
      <c r="CV632" s="14" t="str">
        <f t="array" aca="1" ref="CV632" ca="1">IF(H632,IF(AS632,
TRIM(SUBSTITUTE(_xll.MCONCAT(IF(
   (INDIRECT(ster!$D$14)&lt;&gt;"")*
   ((INDIRECT(Q632)="")+
      NOT(ISNUMBER(INDIRECT(Q632)))*
      NOT(ISERROR(MATCH(INDIRECT(Q632),INDIRECT(K632),0)))
    ),
      INDIRECT(ster!$D$14),
   "")," "),"  "," ")),
""),"")</f>
        <v/>
      </c>
      <c r="CW632" s="14" t="str">
        <f t="array" aca="1" ref="CW632" ca="1">IF(H632,IF(AND(AQ632),TRIM(SUBSTITUTE(_xll.MCONCAT(IFERROR(IF(ISNUMBER(INDIRECT(Q632)),IF((INDIRECT(ster!$D$14)&lt;&gt;"")*(INDIRECT(Q632)&lt;&gt;INT(INDIRECT(Q632))),INDIRECT(ster!$D$14) &amp; ": " &amp; INDIRECT(Q632),""),""),"")," "),"  "," ")),""),"")</f>
        <v/>
      </c>
      <c r="CX632" s="14" t="str">
        <f t="array" aca="1" ref="CX632" ca="1">IF(H632,IF(OR(AU632,AV632),TRIM(SUBSTITUTE(_xll.MCONCAT(IF((INDIRECT(ster!$D$14)&lt;&gt;"")*NOT(ISNUMBER(INDIRECT(Q632))),IF(ISERROR(MATCH(INDIRECT(Q632),INDIRECT(K632),0)),IFERROR(IF(INDIRECT(Q632)&lt;&gt;"",INDIRECT(ster!$D$14) &amp; ": " &amp; SUBSTITUTE(INDIRECT(Q632)," "," "),""),""),""),"")," "),"  "," ")),""),"")</f>
        <v/>
      </c>
      <c r="CY632" s="14" t="str">
        <f t="array" aca="1" ref="CY632" ca="1">IF(H632,IF(AE632,TRIM(SUBSTITUTE(_xll.MCONCAT(IF((INDIRECT(ster!$D$14)&lt;&gt;"")*IFERROR(NOT(INDIRECT(AF632)),FALSE),IF(ISERROR(MATCH(INDIRECT(Q632),INDIRECT(K632),0)),IFERROR(IF(INDIRECT(Q632)&lt;&gt;"",INDIRECT(ster!$D$14)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CZ632" s="14" t="str">
        <f t="array" aca="1" ref="CZ632" ca="1">IF(H632,IF(AH632,TRIM(SUBSTITUTE(_xll.MCONCAT(IF((INDIRECT(ster!$D$14)&lt;&gt;"")*IFERROR(NOT(INDIRECT(AI632)),FALSE),IF(ISERROR(MATCH(INDIRECT(Q632),INDIRECT(K632),0)),IFERROR(IF(INDIRECT(Q632)&lt;&gt;"",INDIRECT(ster!$D$14)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DC632" s="14" t="str">
        <f ca="1">SUBSTITUTE(SUBSTITUTE(SUBSTITUTE(SUBSTITUTE(_xll.MCONCAT(DG632:DS632,"■"),"■■","■"),"■■","■"),"■■","■"),"■■","■")</f>
        <v>■</v>
      </c>
      <c r="DD632" s="14" t="str">
        <f t="shared" ca="1" si="11492"/>
        <v/>
      </c>
      <c r="DE632" s="14" t="str">
        <f t="shared" ca="1" si="11493"/>
        <v/>
      </c>
      <c r="DF632" s="14" t="str">
        <f t="shared" ca="1" si="11494"/>
        <v/>
      </c>
      <c r="DG632" s="14" t="str">
        <f t="shared" ca="1" si="11495"/>
        <v/>
      </c>
      <c r="DH632" s="14" t="str">
        <f t="shared" ca="1" si="11496"/>
        <v/>
      </c>
      <c r="DI632" s="14" t="str">
        <f t="shared" ca="1" si="11497"/>
        <v/>
      </c>
      <c r="DJ632" s="14" t="str">
        <f t="shared" ca="1" si="11498"/>
        <v/>
      </c>
      <c r="DK632" s="14" t="str">
        <f t="shared" ca="1" si="11499"/>
        <v/>
      </c>
      <c r="DL632" s="14" t="str">
        <f t="shared" ca="1" si="11500"/>
        <v/>
      </c>
      <c r="DM632" s="14" t="str">
        <f t="shared" ca="1" si="11501"/>
        <v/>
      </c>
      <c r="DN632" s="14" t="str">
        <f t="array" aca="1" ref="DN632" ca="1">IF(CU632&lt;&gt;"","There are errors in the entered values in the following cases: " &amp;SUBSTITUTE(CU632," ",", "),"")</f>
        <v/>
      </c>
      <c r="DO632" s="14" t="str">
        <f t="shared" ca="1" si="11502"/>
        <v/>
      </c>
      <c r="DP632" s="14" t="str">
        <f t="shared" ca="1" si="11503"/>
        <v/>
      </c>
      <c r="DQ632" s="14" t="str">
        <f t="shared" ca="1" si="11504"/>
        <v/>
      </c>
      <c r="DR632" s="14" t="str">
        <f t="shared" ca="1" si="11505"/>
        <v/>
      </c>
      <c r="DS632" s="14" t="str">
        <f t="shared" ca="1" si="11506"/>
        <v/>
      </c>
      <c r="DZ632" s="14" t="b">
        <f t="shared" ca="1" si="11507"/>
        <v>0</v>
      </c>
      <c r="EA632" s="14" t="str">
        <f t="shared" ca="1" si="11508"/>
        <v/>
      </c>
      <c r="EB632" s="14" t="str">
        <f t="shared" ca="1" si="11509"/>
        <v/>
      </c>
      <c r="EC632" s="14" t="str">
        <f t="shared" ca="1" si="11510"/>
        <v/>
      </c>
      <c r="ED632" s="14" t="str">
        <f t="shared" ca="1" si="11511"/>
        <v/>
      </c>
      <c r="EE632" s="14" t="str">
        <f t="shared" ca="1" si="11512"/>
        <v/>
      </c>
      <c r="EF632" s="14" t="str">
        <f t="shared" ca="1" si="11513"/>
        <v/>
      </c>
      <c r="EG632" s="14" t="str">
        <f t="shared" ca="1" si="11514"/>
        <v/>
      </c>
      <c r="EM632" s="14" t="b">
        <f t="shared" ca="1" si="11515"/>
        <v>0</v>
      </c>
      <c r="EN632" s="14" t="str">
        <f t="shared" ca="1" si="11516"/>
        <v/>
      </c>
      <c r="EO632" s="14" t="str">
        <f t="shared" ca="1" si="11517"/>
        <v/>
      </c>
      <c r="EP632" s="14" t="str">
        <f t="shared" ca="1" si="11518"/>
        <v/>
      </c>
      <c r="EQ632" s="14" t="str">
        <f t="shared" ca="1" si="11519"/>
        <v/>
      </c>
    </row>
    <row r="633" spans="2:147" s="14" customFormat="1">
      <c r="B633" s="14" t="str">
        <f t="shared" ca="1" si="11445"/>
        <v/>
      </c>
      <c r="C633" s="14">
        <f t="shared" ca="1" si="11446"/>
        <v>563</v>
      </c>
      <c r="D633" s="14">
        <f t="shared" si="11447"/>
        <v>631</v>
      </c>
      <c r="E633" s="14" t="str">
        <f t="shared" ca="1" si="11448"/>
        <v/>
      </c>
      <c r="F633" s="14" t="str">
        <f t="shared" ca="1" si="11449"/>
        <v/>
      </c>
      <c r="G633" s="14" t="str">
        <f t="shared" ca="1" si="11450"/>
        <v/>
      </c>
      <c r="H633" s="14" t="b">
        <f t="shared" ca="1" si="11451"/>
        <v>0</v>
      </c>
      <c r="I633" s="14" t="str">
        <f ca="1">IF($H633,ADDRESS(3,(D633+1)*2-1,4,,"["&amp;wew!$G$7&amp;"]"&amp;_sheetname_labels)&amp;":"&amp;ADDRESS(2+ster!$B$20,(D633+1)*2-1,4),"")</f>
        <v/>
      </c>
      <c r="J633" s="14" t="str">
        <f t="array" aca="1" ref="J633" ca="1">IF(H633,MAX(0,MAX(IF(INDIRECT(I633)&lt;&gt;"",ROW(INDIRECT(I633)),""))-2),"")</f>
        <v/>
      </c>
      <c r="K633" s="14" t="str">
        <f ca="1">IF($H633,IF($J633&gt;0,ADDRESS(3,(D633+1)*2-1,4,,"["&amp;wew!$G$7&amp;"]"&amp;_sheetname_labels)&amp;":"&amp;ADDRESS(2+J633,(D633+1)*2-1,4),""),"")</f>
        <v/>
      </c>
      <c r="L633" s="14" t="str">
        <f ca="1">IF($H633,IF($J633&gt;0,ADDRESS(3,(D633+1)*2,4,,"["&amp;wew!$G$7&amp;"]"&amp;_sheetname_labels)&amp;":"&amp;ADDRESS(2+J633,(D633+1)*2,4),""),"")</f>
        <v/>
      </c>
      <c r="M633" s="14" t="str">
        <f t="shared" ca="1" si="11452"/>
        <v/>
      </c>
      <c r="N633" s="14" t="str">
        <f t="shared" ca="1" si="11453"/>
        <v/>
      </c>
      <c r="O633" s="14" t="str">
        <f t="shared" ca="1" si="11454"/>
        <v/>
      </c>
      <c r="P633" s="14" t="str">
        <f t="shared" ca="1" si="11455"/>
        <v/>
      </c>
      <c r="Q633" s="14" t="str">
        <f ca="1">IF($BP633,ADDRESS(3,D633+1,4,,"["&amp;wew!$G$7&amp;"]"&amp;_sheetname_dataframe)&amp;":"&amp;ADDRESS(2+ster!$C$14,D633+1,4),"")</f>
        <v/>
      </c>
      <c r="R633" s="14" t="str">
        <f ca="1">IF($BP633,IF(MID(_xll.FORMULATEXT(INDEX(INDIRECT(Q633),1)),1,1)="=", _xll.FORMULATEXT(INDEX(INDIRECT(Q633),1),2,TRUE),""),"")</f>
        <v/>
      </c>
      <c r="S633" s="14" t="str">
        <f t="array" aca="1" ref="S633" ca="1">IF(H633,SUM(IF((IFERROR(INDIRECT(Q633)&lt;&gt;"",FALSE))*(INDIRECT(ster!$D$14)&lt;&gt;""),1,0)),"")</f>
        <v/>
      </c>
      <c r="T633" s="14" t="str">
        <f t="array" aca="1" ref="T633" ca="1">IF(H633,IF(M633&gt;0,SUM(IFERROR(1*(MATCH(INDIRECT(Q633),INDIRECT(K633),0)&gt;0),0)*(INDIRECT(ster!$D$14)&lt;&gt;"")*NOT(ISNUMBER(INDIRECT(Q633)))),0),"")</f>
        <v/>
      </c>
      <c r="U633" s="14" t="str">
        <f t="array" aca="1" ref="U633" ca="1">IF(H633,SUM((IFERROR(INDIRECT(Q633)="",FALSE))*(INDIRECT(ster!$D$14)&lt;&gt;"")),"")</f>
        <v/>
      </c>
      <c r="V633" s="14" t="str">
        <f t="array" aca="1" ref="V633" ca="1">IF(H633,SUM((IFERROR(INDIRECT(Q633)="#ąś",TRUE))*(INDIRECT(ster!$D$14)&lt;&gt;"")),"")</f>
        <v/>
      </c>
      <c r="W633" s="14" t="str">
        <f t="array" aca="1" ref="W633" ca="1">IF(H633,SUM(ISNUMBER(INDIRECT(Q633))*(INDIRECT(ster!$D$14)&lt;&gt;"")),"")</f>
        <v/>
      </c>
      <c r="X633" s="14" t="str">
        <f t="array" aca="1" ref="X633" ca="1">IF(AND(H633,W633&gt;0),IF(wew!$B$3,MIN(IF((INDIRECT(ster!$D$14)&lt;&gt;"")*IFERROR(INDIRECT($Q633)&lt;&gt;"",FALSE),IFERROR(INDIRECT($Q633),"X"),"X")),"&lt;włącz podświetlanie wartości&gt;"),"—")</f>
        <v>—</v>
      </c>
      <c r="Y633" s="14" t="str">
        <f t="array" aca="1" ref="Y633" ca="1">IF(AND(H633,W633&gt;0),IF(wew!$B$3,MAX(IF((INDIRECT(ster!$D$14)&lt;&gt;"")*IFERROR(INDIRECT($Q633)&lt;&gt;"",FALSE),IFERROR(INDIRECT($Q633),"X"),"X")),"&lt;włącz podświetlanie wartości&gt;"),"—")</f>
        <v>—</v>
      </c>
      <c r="Z633" s="14" t="str">
        <f t="shared" ca="1" si="11456"/>
        <v/>
      </c>
      <c r="AA633" s="12" t="str">
        <f t="shared" ca="1" si="11457"/>
        <v/>
      </c>
      <c r="AB633" s="17" t="str">
        <f t="array" aca="1" ref="AB633" ca="1">IF(H633,IF(W633&gt;0,SUM((INDIRECT(ster!$D$14)&lt;&gt;"")*IFERROR((INDIRECT(Q633)&lt;&gt;"")*(INDIRECT(Q633)=INT(INDIRECT(Q633))),0)),0),"")</f>
        <v/>
      </c>
      <c r="AC633" s="17" t="str">
        <f t="array" aca="1" ref="AC633" ca="1">IF(H633,W633-AB633,"")</f>
        <v/>
      </c>
      <c r="AD633" s="17" t="str">
        <f t="shared" ca="1" si="11458"/>
        <v/>
      </c>
      <c r="AE633" s="17" t="b">
        <f t="shared" ca="1" si="11459"/>
        <v>0</v>
      </c>
      <c r="AF633" s="17" t="str">
        <f ca="1">IF(AE633,IF($H633,ADDRESS(3,D633+2,4,,"["&amp;wew!$G$7&amp;"]"&amp;_sheetname_dataframe)&amp;":"&amp;ADDRESS(2+ster!$C$14,D633+2,4),""),"")</f>
        <v/>
      </c>
      <c r="AG633" s="17" t="str">
        <f t="shared" ca="1" si="11460"/>
        <v/>
      </c>
      <c r="AH633" s="17" t="b">
        <f t="shared" ca="1" si="11461"/>
        <v>0</v>
      </c>
      <c r="AI633" s="17" t="str">
        <f ca="1">IF(AH633,IF($H633,ADDRESS(3,D633+3,4,,"["&amp;wew!$G$7&amp;"]"&amp;_sheetname_dataframe)&amp;":"&amp;ADDRESS(2+ster!$C$14,D633+3,4),""),"")</f>
        <v/>
      </c>
      <c r="AJ633" s="17" t="str">
        <f t="shared" ca="1" si="11462"/>
        <v/>
      </c>
      <c r="AK633" s="17" t="str">
        <f t="shared" ca="1" si="11463"/>
        <v/>
      </c>
      <c r="AL633" s="17" t="str">
        <f t="shared" ca="1" si="11464"/>
        <v/>
      </c>
      <c r="AM633" s="17" t="str">
        <f t="shared" ca="1" si="11465"/>
        <v/>
      </c>
      <c r="AN633" s="17">
        <f t="shared" ca="1" si="11466"/>
        <v>2</v>
      </c>
      <c r="AO633" s="24" t="str">
        <f t="shared" ca="1" si="11467"/>
        <v/>
      </c>
      <c r="AP633" s="24" t="str">
        <f t="shared" ca="1" si="11468"/>
        <v/>
      </c>
      <c r="AQ633" s="17" t="str">
        <f t="shared" ca="1" si="11469"/>
        <v/>
      </c>
      <c r="AR633" s="17" t="str">
        <f t="shared" ca="1" si="11470"/>
        <v/>
      </c>
      <c r="AS633" s="17" t="str">
        <f t="shared" ca="1" si="11471"/>
        <v/>
      </c>
      <c r="AT633" s="17" t="str">
        <f t="shared" ca="1" si="11472"/>
        <v/>
      </c>
      <c r="AU633" s="17" t="str">
        <f t="shared" ca="1" si="11473"/>
        <v/>
      </c>
      <c r="AV633" s="17" t="str">
        <f t="shared" ca="1" si="11474"/>
        <v/>
      </c>
      <c r="AW633" s="17" t="str">
        <f t="shared" ca="1" si="11475"/>
        <v/>
      </c>
      <c r="AX633" s="14" t="str">
        <f t="array" aca="1" ref="AX633" ca="1">IF(H633,N633&gt;0,"")</f>
        <v/>
      </c>
      <c r="AY633" s="17" t="str">
        <f t="shared" ca="1" si="11476"/>
        <v/>
      </c>
      <c r="AZ633" s="17" t="str">
        <f t="array" aca="1" ref="AZ633" ca="1">IF(AY633&lt;&gt;"",SUM(1*ISERROR(MATCH(INDIRECT(AY633),INDIRECT(K633),0)))=0,"")</f>
        <v/>
      </c>
      <c r="BA633" s="17" t="b">
        <f t="shared" ca="1" si="11477"/>
        <v>0</v>
      </c>
      <c r="BB633" s="17" t="b">
        <v>0</v>
      </c>
      <c r="BC633" s="17" t="str">
        <f t="shared" ca="1" si="11478"/>
        <v/>
      </c>
      <c r="BD633" s="17" t="str">
        <f t="shared" ca="1" si="11479"/>
        <v/>
      </c>
      <c r="BE633" s="17" t="str">
        <f t="shared" ca="1" si="11480"/>
        <v/>
      </c>
      <c r="BF633" s="17" t="str">
        <f t="shared" ca="1" si="11481"/>
        <v/>
      </c>
      <c r="BG633" s="17" t="str">
        <f t="shared" ca="1" si="11482"/>
        <v/>
      </c>
      <c r="BH633" s="17" t="str">
        <f t="shared" ca="1" si="11483"/>
        <v/>
      </c>
      <c r="BI633" s="17" t="str">
        <f t="shared" ca="1" si="11484"/>
        <v/>
      </c>
      <c r="BJ633" s="17" t="b">
        <f t="shared" ca="1" si="11485"/>
        <v>0</v>
      </c>
      <c r="BK633" s="17" t="str">
        <f t="shared" ca="1" si="11486"/>
        <v/>
      </c>
      <c r="BL633" s="17" t="str">
        <f t="shared" ca="1" si="11487"/>
        <v/>
      </c>
      <c r="BM633" s="17" t="str">
        <f t="shared" ca="1" si="11488"/>
        <v/>
      </c>
      <c r="BN633" s="17" t="str">
        <f t="shared" ca="1" si="11489"/>
        <v/>
      </c>
      <c r="BO633" s="17" t="str">
        <f t="shared" ca="1" si="11490"/>
        <v/>
      </c>
      <c r="BP633" s="14" t="b">
        <f t="shared" ca="1" si="11491"/>
        <v>0</v>
      </c>
      <c r="BQ633" s="35"/>
      <c r="BX633" s="16"/>
      <c r="BY633" s="16"/>
      <c r="BZ633" s="16"/>
      <c r="CA633" s="16"/>
      <c r="CB633" s="16"/>
      <c r="CC633" s="16"/>
      <c r="CD633" s="16"/>
      <c r="CE633" s="16"/>
      <c r="CF633" s="16"/>
      <c r="CN633" s="14">
        <f ca="1">IF(H633,IFERROR(IsVariableNameLegal(O633),0),0)</f>
        <v>0</v>
      </c>
      <c r="CO633" s="14" t="str">
        <f t="array" aca="1" ref="CO633" ca="1">IF(H633,IF(COUNTIF(INDIRECT(wew!$C$13),O633)&gt;1,TRIM(SUBSTITUTE(_xll.MCONCAT(IF((INDIRECT(wew!$C$13)=O633)*(COLUMN(INDIRECT(wew!$C$13))&lt;&gt;D633+1),-1+COLUMN(INDIRECT(wew!$C$13)),"")," "),"  "," ")),""),"")</f>
        <v/>
      </c>
      <c r="CP633" s="14" t="str">
        <f t="array" aca="1" ref="CP633" ca="1">IF(P633&lt;&gt;"",IF(LEN(P633)&gt;150,1,""),"")</f>
        <v/>
      </c>
      <c r="CQ633" s="14" t="str">
        <f t="array" aca="1" ref="CQ633" ca="1">IF(AND(H633,NOT(ster!$J$3)),IF(COUNTIF(INDIRECT(wew!$C$15),P633)&gt;1,TRIM(SUBSTITUTE(_xll.MCONCAT(IF((INDIRECT(wew!$C$15)=P633)*(COLUMN(INDIRECT(wew!$C$15))&lt;&gt;D633+1),-1+COLUMN(INDIRECT(wew!$C$15)),"")," "),"  "," ")),""),"")</f>
        <v/>
      </c>
      <c r="CR633" s="14" t="str">
        <f t="array" aca="1" ref="CR633" ca="1">IF(H633,IF(AND(W633&gt;0,AO633&lt;&gt;""),TRIM(SUBSTITUTE(_xll.MCONCAT(IFERROR(IF(ISNUMBER(INDIRECT(Q633)),IF((INDIRECT(ster!$D$14)&lt;&gt;"")*(INDIRECT(Q633)&lt;AO633),INDIRECT(ster!$D$14) &amp; ": " &amp;  SUBSTITUTE(IF( AV633,IFERROR(TEXT(INDIRECT(Q633),"rrrr-mm-dd") &amp;" (" &amp; INDIRECT(Q633) &amp;")",INDIRECT(Q633)),INDIRECT(Q633))," "," "),""),""),"")," "),"  "," ")),""),"")</f>
        <v/>
      </c>
      <c r="CS633" s="14" t="str">
        <f t="array" aca="1" ref="CS633" ca="1">IF(H633,IF(AND(W633&gt;0,AP633&lt;&gt;""),TRIM(SUBSTITUTE(_xll.MCONCAT(IFERROR(IF(ISNUMBER(INDIRECT(Q633)),IF((INDIRECT(ster!$D$14)&lt;&gt;"")*(INDIRECT(Q633)&gt;AP633),INDIRECT(ster!$D$14) &amp; ": " &amp;  SUBSTITUTE(IF( AV633,IFERROR(TEXT(INDIRECT(Q633),"rrrr-mm-dd")&amp;" (" &amp; INDIRECT(Q633) &amp;")",INDIRECT(Q633)),INDIRECT(Q633))," "," "),""),""),"")," "),"  "," ")),""),"")</f>
        <v/>
      </c>
      <c r="CT633" s="14" t="str">
        <f t="array" aca="1" ref="CT633" ca="1">IF(H633,IF(AND(N633&gt;0,AR633),TRIM(SUBSTITUTE(_xll.MCONCAT(IFERROR(IF(ISNUMBER(INDIRECT(Q633)),IF((INDIRECT(ster!$D$14)&lt;&gt;"")*(IFERROR(0*(MATCH(INDIRECT(Q633),INDIRECT(K633),0)&gt;0),1)),INDIRECT(ster!$D$14) &amp; ": " &amp;  SUBSTITUTE(IF( AV633,IFERROR(TEXT(INDIRECT(Q633),"rrrr-mm-dd")&amp;" (" &amp; INDIRECT(Q633) &amp;")",INDIRECT(Q633)),INDIRECT(Q633))," "," "),""),""),"")," "),"  "," ")),""),"")</f>
        <v/>
      </c>
      <c r="CU633" s="14" t="str">
        <f t="array" aca="1" ref="CU633" ca="1">IF(H633,IF(AND(V633&gt;0),TRIM(SUBSTITUTE(_xll.MCONCAT(IF((INDIRECT(ster!$D$14)&lt;&gt;"")*(IFERROR(0*(INDIRECT(Q633)&lt;&gt;""),1)),INDIRECT(ster!$D$14),"")," "),"  "," ")),""),"")</f>
        <v/>
      </c>
      <c r="CV633" s="14" t="str">
        <f t="array" aca="1" ref="CV633" ca="1">IF(H633,IF(AS633,
TRIM(SUBSTITUTE(_xll.MCONCAT(IF(
   (INDIRECT(ster!$D$14)&lt;&gt;"")*
   ((INDIRECT(Q633)="")+
      NOT(ISNUMBER(INDIRECT(Q633)))*
      NOT(ISERROR(MATCH(INDIRECT(Q633),INDIRECT(K633),0)))
    ),
      INDIRECT(ster!$D$14),
   "")," "),"  "," ")),
""),"")</f>
        <v/>
      </c>
      <c r="CW633" s="14" t="str">
        <f t="array" aca="1" ref="CW633" ca="1">IF(H633,IF(AND(AQ633),TRIM(SUBSTITUTE(_xll.MCONCAT(IFERROR(IF(ISNUMBER(INDIRECT(Q633)),IF((INDIRECT(ster!$D$14)&lt;&gt;"")*(INDIRECT(Q633)&lt;&gt;INT(INDIRECT(Q633))),INDIRECT(ster!$D$14) &amp; ": " &amp; INDIRECT(Q633),""),""),"")," "),"  "," ")),""),"")</f>
        <v/>
      </c>
      <c r="CX633" s="14" t="str">
        <f t="array" aca="1" ref="CX633" ca="1">IF(H633,IF(OR(AU633,AV633),TRIM(SUBSTITUTE(_xll.MCONCAT(IF((INDIRECT(ster!$D$14)&lt;&gt;"")*NOT(ISNUMBER(INDIRECT(Q633))),IF(ISERROR(MATCH(INDIRECT(Q633),INDIRECT(K633),0)),IFERROR(IF(INDIRECT(Q633)&lt;&gt;"",INDIRECT(ster!$D$14) &amp; ": " &amp; SUBSTITUTE(INDIRECT(Q633)," "," "),""),""),""),"")," "),"  "," ")),""),"")</f>
        <v/>
      </c>
      <c r="CY633" s="14" t="str">
        <f t="array" aca="1" ref="CY633" ca="1">IF(H633,IF(AE633,TRIM(SUBSTITUTE(_xll.MCONCAT(IF((INDIRECT(ster!$D$14)&lt;&gt;"")*IFERROR(NOT(INDIRECT(AF633)),FALSE),IF(ISERROR(MATCH(INDIRECT(Q633),INDIRECT(K633),0)),IFERROR(IF(INDIRECT(Q633)&lt;&gt;"",INDIRECT(ster!$D$14)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CZ633" s="14" t="str">
        <f t="array" aca="1" ref="CZ633" ca="1">IF(H633,IF(AH633,TRIM(SUBSTITUTE(_xll.MCONCAT(IF((INDIRECT(ster!$D$14)&lt;&gt;"")*IFERROR(NOT(INDIRECT(AI633)),FALSE),IF(ISERROR(MATCH(INDIRECT(Q633),INDIRECT(K633),0)),IFERROR(IF(INDIRECT(Q633)&lt;&gt;"",INDIRECT(ster!$D$14)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DC633" s="14" t="str">
        <f ca="1">SUBSTITUTE(SUBSTITUTE(SUBSTITUTE(SUBSTITUTE(_xll.MCONCAT(DG633:DS633,"■"),"■■","■"),"■■","■"),"■■","■"),"■■","■")</f>
        <v>■</v>
      </c>
      <c r="DD633" s="14" t="str">
        <f t="shared" ca="1" si="11492"/>
        <v/>
      </c>
      <c r="DE633" s="14" t="str">
        <f t="shared" ca="1" si="11493"/>
        <v/>
      </c>
      <c r="DF633" s="14" t="str">
        <f t="shared" ca="1" si="11494"/>
        <v/>
      </c>
      <c r="DG633" s="14" t="str">
        <f t="shared" ca="1" si="11495"/>
        <v/>
      </c>
      <c r="DH633" s="14" t="str">
        <f t="shared" ca="1" si="11496"/>
        <v/>
      </c>
      <c r="DI633" s="14" t="str">
        <f t="shared" ca="1" si="11497"/>
        <v/>
      </c>
      <c r="DJ633" s="14" t="str">
        <f t="shared" ca="1" si="11498"/>
        <v/>
      </c>
      <c r="DK633" s="14" t="str">
        <f t="shared" ca="1" si="11499"/>
        <v/>
      </c>
      <c r="DL633" s="14" t="str">
        <f t="shared" ca="1" si="11500"/>
        <v/>
      </c>
      <c r="DM633" s="14" t="str">
        <f t="shared" ca="1" si="11501"/>
        <v/>
      </c>
      <c r="DN633" s="14" t="str">
        <f t="array" aca="1" ref="DN633" ca="1">IF(CU633&lt;&gt;"","There are errors in the entered values in the following cases: " &amp;SUBSTITUTE(CU633," ",", "),"")</f>
        <v/>
      </c>
      <c r="DO633" s="14" t="str">
        <f t="shared" ca="1" si="11502"/>
        <v/>
      </c>
      <c r="DP633" s="14" t="str">
        <f t="shared" ca="1" si="11503"/>
        <v/>
      </c>
      <c r="DQ633" s="14" t="str">
        <f t="shared" ca="1" si="11504"/>
        <v/>
      </c>
      <c r="DR633" s="14" t="str">
        <f t="shared" ca="1" si="11505"/>
        <v/>
      </c>
      <c r="DS633" s="14" t="str">
        <f t="shared" ca="1" si="11506"/>
        <v/>
      </c>
      <c r="DZ633" s="14" t="b">
        <f t="shared" ca="1" si="11507"/>
        <v>0</v>
      </c>
      <c r="EA633" s="14" t="str">
        <f t="shared" ca="1" si="11508"/>
        <v/>
      </c>
      <c r="EB633" s="14" t="str">
        <f t="shared" ca="1" si="11509"/>
        <v/>
      </c>
      <c r="EC633" s="14" t="str">
        <f t="shared" ca="1" si="11510"/>
        <v/>
      </c>
      <c r="ED633" s="14" t="str">
        <f t="shared" ca="1" si="11511"/>
        <v/>
      </c>
      <c r="EE633" s="14" t="str">
        <f t="shared" ca="1" si="11512"/>
        <v/>
      </c>
      <c r="EF633" s="14" t="str">
        <f t="shared" ca="1" si="11513"/>
        <v/>
      </c>
      <c r="EG633" s="14" t="str">
        <f t="shared" ca="1" si="11514"/>
        <v/>
      </c>
      <c r="EM633" s="14" t="b">
        <f t="shared" ca="1" si="11515"/>
        <v>0</v>
      </c>
      <c r="EN633" s="14" t="str">
        <f t="shared" ca="1" si="11516"/>
        <v/>
      </c>
      <c r="EO633" s="14" t="str">
        <f t="shared" ca="1" si="11517"/>
        <v/>
      </c>
      <c r="EP633" s="14" t="str">
        <f t="shared" ca="1" si="11518"/>
        <v/>
      </c>
      <c r="EQ633" s="14" t="str">
        <f t="shared" ca="1" si="11519"/>
        <v/>
      </c>
    </row>
    <row r="634" spans="2:147" s="14" customFormat="1">
      <c r="B634" s="14" t="str">
        <f t="shared" ca="1" si="11445"/>
        <v/>
      </c>
      <c r="C634" s="14">
        <f t="shared" ca="1" si="11446"/>
        <v>563</v>
      </c>
      <c r="D634" s="14">
        <f t="shared" si="11447"/>
        <v>632</v>
      </c>
      <c r="E634" s="14" t="str">
        <f t="shared" ca="1" si="11448"/>
        <v/>
      </c>
      <c r="F634" s="14" t="str">
        <f t="shared" ca="1" si="11449"/>
        <v/>
      </c>
      <c r="G634" s="14" t="str">
        <f t="shared" ca="1" si="11450"/>
        <v/>
      </c>
      <c r="H634" s="14" t="b">
        <f t="shared" ca="1" si="11451"/>
        <v>0</v>
      </c>
      <c r="I634" s="14" t="str">
        <f ca="1">IF($H634,ADDRESS(3,(D634+1)*2-1,4,,"["&amp;wew!$G$7&amp;"]"&amp;_sheetname_labels)&amp;":"&amp;ADDRESS(2+ster!$B$20,(D634+1)*2-1,4),"")</f>
        <v/>
      </c>
      <c r="J634" s="14" t="str">
        <f t="array" aca="1" ref="J634" ca="1">IF(H634,MAX(0,MAX(IF(INDIRECT(I634)&lt;&gt;"",ROW(INDIRECT(I634)),""))-2),"")</f>
        <v/>
      </c>
      <c r="K634" s="14" t="str">
        <f ca="1">IF($H634,IF($J634&gt;0,ADDRESS(3,(D634+1)*2-1,4,,"["&amp;wew!$G$7&amp;"]"&amp;_sheetname_labels)&amp;":"&amp;ADDRESS(2+J634,(D634+1)*2-1,4),""),"")</f>
        <v/>
      </c>
      <c r="L634" s="14" t="str">
        <f ca="1">IF($H634,IF($J634&gt;0,ADDRESS(3,(D634+1)*2,4,,"["&amp;wew!$G$7&amp;"]"&amp;_sheetname_labels)&amp;":"&amp;ADDRESS(2+J634,(D634+1)*2,4),""),"")</f>
        <v/>
      </c>
      <c r="M634" s="14" t="str">
        <f t="shared" ca="1" si="11452"/>
        <v/>
      </c>
      <c r="N634" s="14" t="str">
        <f t="shared" ca="1" si="11453"/>
        <v/>
      </c>
      <c r="O634" s="14" t="str">
        <f t="shared" ca="1" si="11454"/>
        <v/>
      </c>
      <c r="P634" s="14" t="str">
        <f t="shared" ca="1" si="11455"/>
        <v/>
      </c>
      <c r="Q634" s="14" t="str">
        <f ca="1">IF($BP634,ADDRESS(3,D634+1,4,,"["&amp;wew!$G$7&amp;"]"&amp;_sheetname_dataframe)&amp;":"&amp;ADDRESS(2+ster!$C$14,D634+1,4),"")</f>
        <v/>
      </c>
      <c r="R634" s="14" t="str">
        <f ca="1">IF($BP634,IF(MID(_xll.FORMULATEXT(INDEX(INDIRECT(Q634),1)),1,1)="=", _xll.FORMULATEXT(INDEX(INDIRECT(Q634),1),2,TRUE),""),"")</f>
        <v/>
      </c>
      <c r="S634" s="14" t="str">
        <f t="array" aca="1" ref="S634" ca="1">IF(H634,SUM(IF((IFERROR(INDIRECT(Q634)&lt;&gt;"",FALSE))*(INDIRECT(ster!$D$14)&lt;&gt;""),1,0)),"")</f>
        <v/>
      </c>
      <c r="T634" s="14" t="str">
        <f t="array" aca="1" ref="T634" ca="1">IF(H634,IF(M634&gt;0,SUM(IFERROR(1*(MATCH(INDIRECT(Q634),INDIRECT(K634),0)&gt;0),0)*(INDIRECT(ster!$D$14)&lt;&gt;"")*NOT(ISNUMBER(INDIRECT(Q634)))),0),"")</f>
        <v/>
      </c>
      <c r="U634" s="14" t="str">
        <f t="array" aca="1" ref="U634" ca="1">IF(H634,SUM((IFERROR(INDIRECT(Q634)="",FALSE))*(INDIRECT(ster!$D$14)&lt;&gt;"")),"")</f>
        <v/>
      </c>
      <c r="V634" s="14" t="str">
        <f t="array" aca="1" ref="V634" ca="1">IF(H634,SUM((IFERROR(INDIRECT(Q634)="#ąś",TRUE))*(INDIRECT(ster!$D$14)&lt;&gt;"")),"")</f>
        <v/>
      </c>
      <c r="W634" s="14" t="str">
        <f t="array" aca="1" ref="W634" ca="1">IF(H634,SUM(ISNUMBER(INDIRECT(Q634))*(INDIRECT(ster!$D$14)&lt;&gt;"")),"")</f>
        <v/>
      </c>
      <c r="X634" s="14" t="str">
        <f t="array" aca="1" ref="X634" ca="1">IF(AND(H634,W634&gt;0),IF(wew!$B$3,MIN(IF((INDIRECT(ster!$D$14)&lt;&gt;"")*IFERROR(INDIRECT($Q634)&lt;&gt;"",FALSE),IFERROR(INDIRECT($Q634),"X"),"X")),"&lt;włącz podświetlanie wartości&gt;"),"—")</f>
        <v>—</v>
      </c>
      <c r="Y634" s="14" t="str">
        <f t="array" aca="1" ref="Y634" ca="1">IF(AND(H634,W634&gt;0),IF(wew!$B$3,MAX(IF((INDIRECT(ster!$D$14)&lt;&gt;"")*IFERROR(INDIRECT($Q634)&lt;&gt;"",FALSE),IFERROR(INDIRECT($Q634),"X"),"X")),"&lt;włącz podświetlanie wartości&gt;"),"—")</f>
        <v>—</v>
      </c>
      <c r="Z634" s="14" t="str">
        <f t="shared" ca="1" si="11456"/>
        <v/>
      </c>
      <c r="AA634" s="12" t="str">
        <f t="shared" ca="1" si="11457"/>
        <v/>
      </c>
      <c r="AB634" s="17" t="str">
        <f t="array" aca="1" ref="AB634" ca="1">IF(H634,IF(W634&gt;0,SUM((INDIRECT(ster!$D$14)&lt;&gt;"")*IFERROR((INDIRECT(Q634)&lt;&gt;"")*(INDIRECT(Q634)=INT(INDIRECT(Q634))),0)),0),"")</f>
        <v/>
      </c>
      <c r="AC634" s="17" t="str">
        <f t="array" aca="1" ref="AC634" ca="1">IF(H634,W634-AB634,"")</f>
        <v/>
      </c>
      <c r="AD634" s="17" t="str">
        <f t="shared" ca="1" si="11458"/>
        <v/>
      </c>
      <c r="AE634" s="17" t="b">
        <f t="shared" ca="1" si="11459"/>
        <v>0</v>
      </c>
      <c r="AF634" s="17" t="str">
        <f ca="1">IF(AE634,IF($H634,ADDRESS(3,D634+2,4,,"["&amp;wew!$G$7&amp;"]"&amp;_sheetname_dataframe)&amp;":"&amp;ADDRESS(2+ster!$C$14,D634+2,4),""),"")</f>
        <v/>
      </c>
      <c r="AG634" s="17" t="str">
        <f t="shared" ca="1" si="11460"/>
        <v/>
      </c>
      <c r="AH634" s="17" t="b">
        <f t="shared" ca="1" si="11461"/>
        <v>0</v>
      </c>
      <c r="AI634" s="17" t="str">
        <f ca="1">IF(AH634,IF($H634,ADDRESS(3,D634+3,4,,"["&amp;wew!$G$7&amp;"]"&amp;_sheetname_dataframe)&amp;":"&amp;ADDRESS(2+ster!$C$14,D634+3,4),""),"")</f>
        <v/>
      </c>
      <c r="AJ634" s="17" t="str">
        <f t="shared" ca="1" si="11462"/>
        <v/>
      </c>
      <c r="AK634" s="17" t="str">
        <f t="shared" ca="1" si="11463"/>
        <v/>
      </c>
      <c r="AL634" s="17" t="str">
        <f t="shared" ca="1" si="11464"/>
        <v/>
      </c>
      <c r="AM634" s="17" t="str">
        <f t="shared" ca="1" si="11465"/>
        <v/>
      </c>
      <c r="AN634" s="17">
        <f t="shared" ca="1" si="11466"/>
        <v>2</v>
      </c>
      <c r="AO634" s="24" t="str">
        <f t="shared" ca="1" si="11467"/>
        <v/>
      </c>
      <c r="AP634" s="24" t="str">
        <f t="shared" ca="1" si="11468"/>
        <v/>
      </c>
      <c r="AQ634" s="17" t="str">
        <f t="shared" ca="1" si="11469"/>
        <v/>
      </c>
      <c r="AR634" s="17" t="str">
        <f t="shared" ca="1" si="11470"/>
        <v/>
      </c>
      <c r="AS634" s="17" t="str">
        <f t="shared" ca="1" si="11471"/>
        <v/>
      </c>
      <c r="AT634" s="17" t="str">
        <f t="shared" ca="1" si="11472"/>
        <v/>
      </c>
      <c r="AU634" s="17" t="str">
        <f t="shared" ca="1" si="11473"/>
        <v/>
      </c>
      <c r="AV634" s="17" t="str">
        <f t="shared" ca="1" si="11474"/>
        <v/>
      </c>
      <c r="AW634" s="17" t="str">
        <f t="shared" ca="1" si="11475"/>
        <v/>
      </c>
      <c r="AX634" s="14" t="str">
        <f t="array" aca="1" ref="AX634" ca="1">IF(H634,N634&gt;0,"")</f>
        <v/>
      </c>
      <c r="AY634" s="17" t="str">
        <f t="shared" ca="1" si="11476"/>
        <v/>
      </c>
      <c r="AZ634" s="17" t="str">
        <f t="array" aca="1" ref="AZ634" ca="1">IF(AY634&lt;&gt;"",SUM(1*ISERROR(MATCH(INDIRECT(AY634),INDIRECT(K634),0)))=0,"")</f>
        <v/>
      </c>
      <c r="BA634" s="17" t="b">
        <f t="shared" ca="1" si="11477"/>
        <v>0</v>
      </c>
      <c r="BB634" s="17" t="b">
        <v>0</v>
      </c>
      <c r="BC634" s="17" t="str">
        <f t="shared" ca="1" si="11478"/>
        <v/>
      </c>
      <c r="BD634" s="17" t="str">
        <f t="shared" ca="1" si="11479"/>
        <v/>
      </c>
      <c r="BE634" s="17" t="str">
        <f t="shared" ca="1" si="11480"/>
        <v/>
      </c>
      <c r="BF634" s="17" t="str">
        <f t="shared" ca="1" si="11481"/>
        <v/>
      </c>
      <c r="BG634" s="17" t="str">
        <f t="shared" ca="1" si="11482"/>
        <v/>
      </c>
      <c r="BH634" s="17" t="str">
        <f t="shared" ca="1" si="11483"/>
        <v/>
      </c>
      <c r="BI634" s="17" t="str">
        <f t="shared" ca="1" si="11484"/>
        <v/>
      </c>
      <c r="BJ634" s="17" t="b">
        <f t="shared" ca="1" si="11485"/>
        <v>0</v>
      </c>
      <c r="BK634" s="17" t="str">
        <f t="shared" ca="1" si="11486"/>
        <v/>
      </c>
      <c r="BL634" s="17" t="str">
        <f t="shared" ca="1" si="11487"/>
        <v/>
      </c>
      <c r="BM634" s="17" t="str">
        <f t="shared" ca="1" si="11488"/>
        <v/>
      </c>
      <c r="BN634" s="17" t="str">
        <f t="shared" ca="1" si="11489"/>
        <v/>
      </c>
      <c r="BO634" s="17" t="str">
        <f t="shared" ca="1" si="11490"/>
        <v/>
      </c>
      <c r="BP634" s="14" t="b">
        <f t="shared" ca="1" si="11491"/>
        <v>0</v>
      </c>
      <c r="BQ634" s="35"/>
      <c r="BX634" s="16"/>
      <c r="BY634" s="16"/>
      <c r="BZ634" s="16"/>
      <c r="CA634" s="16"/>
      <c r="CB634" s="16"/>
      <c r="CC634" s="16"/>
      <c r="CD634" s="16"/>
      <c r="CE634" s="16"/>
      <c r="CF634" s="16"/>
      <c r="CN634" s="14">
        <f ca="1">IF(H634,IFERROR(IsVariableNameLegal(O634),0),0)</f>
        <v>0</v>
      </c>
      <c r="CO634" s="14" t="str">
        <f t="array" aca="1" ref="CO634" ca="1">IF(H634,IF(COUNTIF(INDIRECT(wew!$C$13),O634)&gt;1,TRIM(SUBSTITUTE(_xll.MCONCAT(IF((INDIRECT(wew!$C$13)=O634)*(COLUMN(INDIRECT(wew!$C$13))&lt;&gt;D634+1),-1+COLUMN(INDIRECT(wew!$C$13)),"")," "),"  "," ")),""),"")</f>
        <v/>
      </c>
      <c r="CP634" s="14" t="str">
        <f t="array" aca="1" ref="CP634" ca="1">IF(P634&lt;&gt;"",IF(LEN(P634)&gt;150,1,""),"")</f>
        <v/>
      </c>
      <c r="CQ634" s="14" t="str">
        <f t="array" aca="1" ref="CQ634" ca="1">IF(AND(H634,NOT(ster!$J$3)),IF(COUNTIF(INDIRECT(wew!$C$15),P634)&gt;1,TRIM(SUBSTITUTE(_xll.MCONCAT(IF((INDIRECT(wew!$C$15)=P634)*(COLUMN(INDIRECT(wew!$C$15))&lt;&gt;D634+1),-1+COLUMN(INDIRECT(wew!$C$15)),"")," "),"  "," ")),""),"")</f>
        <v/>
      </c>
      <c r="CR634" s="14" t="str">
        <f t="array" aca="1" ref="CR634" ca="1">IF(H634,IF(AND(W634&gt;0,AO634&lt;&gt;""),TRIM(SUBSTITUTE(_xll.MCONCAT(IFERROR(IF(ISNUMBER(INDIRECT(Q634)),IF((INDIRECT(ster!$D$14)&lt;&gt;"")*(INDIRECT(Q634)&lt;AO634),INDIRECT(ster!$D$14) &amp; ": " &amp;  SUBSTITUTE(IF( AV634,IFERROR(TEXT(INDIRECT(Q634),"rrrr-mm-dd") &amp;" (" &amp; INDIRECT(Q634) &amp;")",INDIRECT(Q634)),INDIRECT(Q634))," "," "),""),""),"")," "),"  "," ")),""),"")</f>
        <v/>
      </c>
      <c r="CS634" s="14" t="str">
        <f t="array" aca="1" ref="CS634" ca="1">IF(H634,IF(AND(W634&gt;0,AP634&lt;&gt;""),TRIM(SUBSTITUTE(_xll.MCONCAT(IFERROR(IF(ISNUMBER(INDIRECT(Q634)),IF((INDIRECT(ster!$D$14)&lt;&gt;"")*(INDIRECT(Q634)&gt;AP634),INDIRECT(ster!$D$14) &amp; ": " &amp;  SUBSTITUTE(IF( AV634,IFERROR(TEXT(INDIRECT(Q634),"rrrr-mm-dd")&amp;" (" &amp; INDIRECT(Q634) &amp;")",INDIRECT(Q634)),INDIRECT(Q634))," "," "),""),""),"")," "),"  "," ")),""),"")</f>
        <v/>
      </c>
      <c r="CT634" s="14" t="str">
        <f t="array" aca="1" ref="CT634" ca="1">IF(H634,IF(AND(N634&gt;0,AR634),TRIM(SUBSTITUTE(_xll.MCONCAT(IFERROR(IF(ISNUMBER(INDIRECT(Q634)),IF((INDIRECT(ster!$D$14)&lt;&gt;"")*(IFERROR(0*(MATCH(INDIRECT(Q634),INDIRECT(K634),0)&gt;0),1)),INDIRECT(ster!$D$14) &amp; ": " &amp;  SUBSTITUTE(IF( AV634,IFERROR(TEXT(INDIRECT(Q634),"rrrr-mm-dd")&amp;" (" &amp; INDIRECT(Q634) &amp;")",INDIRECT(Q634)),INDIRECT(Q634))," "," "),""),""),"")," "),"  "," ")),""),"")</f>
        <v/>
      </c>
      <c r="CU634" s="14" t="str">
        <f t="array" aca="1" ref="CU634" ca="1">IF(H634,IF(AND(V634&gt;0),TRIM(SUBSTITUTE(_xll.MCONCAT(IF((INDIRECT(ster!$D$14)&lt;&gt;"")*(IFERROR(0*(INDIRECT(Q634)&lt;&gt;""),1)),INDIRECT(ster!$D$14),"")," "),"  "," ")),""),"")</f>
        <v/>
      </c>
      <c r="CV634" s="14" t="str">
        <f t="array" aca="1" ref="CV634" ca="1">IF(H634,IF(AS634,
TRIM(SUBSTITUTE(_xll.MCONCAT(IF(
   (INDIRECT(ster!$D$14)&lt;&gt;"")*
   ((INDIRECT(Q634)="")+
      NOT(ISNUMBER(INDIRECT(Q634)))*
      NOT(ISERROR(MATCH(INDIRECT(Q634),INDIRECT(K634),0)))
    ),
      INDIRECT(ster!$D$14),
   "")," "),"  "," ")),
""),"")</f>
        <v/>
      </c>
      <c r="CW634" s="14" t="str">
        <f t="array" aca="1" ref="CW634" ca="1">IF(H634,IF(AND(AQ634),TRIM(SUBSTITUTE(_xll.MCONCAT(IFERROR(IF(ISNUMBER(INDIRECT(Q634)),IF((INDIRECT(ster!$D$14)&lt;&gt;"")*(INDIRECT(Q634)&lt;&gt;INT(INDIRECT(Q634))),INDIRECT(ster!$D$14) &amp; ": " &amp; INDIRECT(Q634),""),""),"")," "),"  "," ")),""),"")</f>
        <v/>
      </c>
      <c r="CX634" s="14" t="str">
        <f t="array" aca="1" ref="CX634" ca="1">IF(H634,IF(OR(AU634,AV634),TRIM(SUBSTITUTE(_xll.MCONCAT(IF((INDIRECT(ster!$D$14)&lt;&gt;"")*NOT(ISNUMBER(INDIRECT(Q634))),IF(ISERROR(MATCH(INDIRECT(Q634),INDIRECT(K634),0)),IFERROR(IF(INDIRECT(Q634)&lt;&gt;"",INDIRECT(ster!$D$14) &amp; ": " &amp; SUBSTITUTE(INDIRECT(Q634)," "," "),""),""),""),"")," "),"  "," ")),""),"")</f>
        <v/>
      </c>
      <c r="CY634" s="14" t="str">
        <f t="array" aca="1" ref="CY634" ca="1">IF(H634,IF(AE634,TRIM(SUBSTITUTE(_xll.MCONCAT(IF((INDIRECT(ster!$D$14)&lt;&gt;"")*IFERROR(NOT(INDIRECT(AF634)),FALSE),IF(ISERROR(MATCH(INDIRECT(Q634),INDIRECT(K634),0)),IFERROR(IF(INDIRECT(Q634)&lt;&gt;"",INDIRECT(ster!$D$14)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CZ634" s="14" t="str">
        <f t="array" aca="1" ref="CZ634" ca="1">IF(H634,IF(AH634,TRIM(SUBSTITUTE(_xll.MCONCAT(IF((INDIRECT(ster!$D$14)&lt;&gt;"")*IFERROR(NOT(INDIRECT(AI634)),FALSE),IF(ISERROR(MATCH(INDIRECT(Q634),INDIRECT(K634),0)),IFERROR(IF(INDIRECT(Q634)&lt;&gt;"",INDIRECT(ster!$D$14)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DC634" s="14" t="str">
        <f ca="1">SUBSTITUTE(SUBSTITUTE(SUBSTITUTE(SUBSTITUTE(_xll.MCONCAT(DG634:DS634,"■"),"■■","■"),"■■","■"),"■■","■"),"■■","■")</f>
        <v>■</v>
      </c>
      <c r="DD634" s="14" t="str">
        <f t="shared" ca="1" si="11492"/>
        <v/>
      </c>
      <c r="DE634" s="14" t="str">
        <f t="shared" ca="1" si="11493"/>
        <v/>
      </c>
      <c r="DF634" s="14" t="str">
        <f t="shared" ca="1" si="11494"/>
        <v/>
      </c>
      <c r="DG634" s="14" t="str">
        <f t="shared" ca="1" si="11495"/>
        <v/>
      </c>
      <c r="DH634" s="14" t="str">
        <f t="shared" ca="1" si="11496"/>
        <v/>
      </c>
      <c r="DI634" s="14" t="str">
        <f t="shared" ca="1" si="11497"/>
        <v/>
      </c>
      <c r="DJ634" s="14" t="str">
        <f t="shared" ca="1" si="11498"/>
        <v/>
      </c>
      <c r="DK634" s="14" t="str">
        <f t="shared" ca="1" si="11499"/>
        <v/>
      </c>
      <c r="DL634" s="14" t="str">
        <f t="shared" ca="1" si="11500"/>
        <v/>
      </c>
      <c r="DM634" s="14" t="str">
        <f t="shared" ca="1" si="11501"/>
        <v/>
      </c>
      <c r="DN634" s="14" t="str">
        <f t="array" aca="1" ref="DN634" ca="1">IF(CU634&lt;&gt;"","There are errors in the entered values in the following cases: " &amp;SUBSTITUTE(CU634," ",", "),"")</f>
        <v/>
      </c>
      <c r="DO634" s="14" t="str">
        <f t="shared" ca="1" si="11502"/>
        <v/>
      </c>
      <c r="DP634" s="14" t="str">
        <f t="shared" ca="1" si="11503"/>
        <v/>
      </c>
      <c r="DQ634" s="14" t="str">
        <f t="shared" ca="1" si="11504"/>
        <v/>
      </c>
      <c r="DR634" s="14" t="str">
        <f t="shared" ca="1" si="11505"/>
        <v/>
      </c>
      <c r="DS634" s="14" t="str">
        <f t="shared" ca="1" si="11506"/>
        <v/>
      </c>
      <c r="DZ634" s="14" t="b">
        <f t="shared" ca="1" si="11507"/>
        <v>0</v>
      </c>
      <c r="EA634" s="14" t="str">
        <f t="shared" ca="1" si="11508"/>
        <v/>
      </c>
      <c r="EB634" s="14" t="str">
        <f t="shared" ca="1" si="11509"/>
        <v/>
      </c>
      <c r="EC634" s="14" t="str">
        <f t="shared" ca="1" si="11510"/>
        <v/>
      </c>
      <c r="ED634" s="14" t="str">
        <f t="shared" ca="1" si="11511"/>
        <v/>
      </c>
      <c r="EE634" s="14" t="str">
        <f t="shared" ca="1" si="11512"/>
        <v/>
      </c>
      <c r="EF634" s="14" t="str">
        <f t="shared" ca="1" si="11513"/>
        <v/>
      </c>
      <c r="EG634" s="14" t="str">
        <f t="shared" ca="1" si="11514"/>
        <v/>
      </c>
      <c r="EM634" s="14" t="b">
        <f t="shared" ca="1" si="11515"/>
        <v>0</v>
      </c>
      <c r="EN634" s="14" t="str">
        <f t="shared" ca="1" si="11516"/>
        <v/>
      </c>
      <c r="EO634" s="14" t="str">
        <f t="shared" ca="1" si="11517"/>
        <v/>
      </c>
      <c r="EP634" s="14" t="str">
        <f t="shared" ca="1" si="11518"/>
        <v/>
      </c>
      <c r="EQ634" s="14" t="str">
        <f t="shared" ca="1" si="11519"/>
        <v/>
      </c>
    </row>
    <row r="635" spans="2:147" s="14" customFormat="1">
      <c r="B635" s="14" t="str">
        <f t="shared" ca="1" si="11445"/>
        <v/>
      </c>
      <c r="C635" s="14">
        <f t="shared" ca="1" si="11446"/>
        <v>563</v>
      </c>
      <c r="D635" s="14">
        <f t="shared" si="11447"/>
        <v>633</v>
      </c>
      <c r="E635" s="14" t="str">
        <f t="shared" ca="1" si="11448"/>
        <v/>
      </c>
      <c r="F635" s="14" t="str">
        <f t="shared" ca="1" si="11449"/>
        <v/>
      </c>
      <c r="G635" s="14" t="str">
        <f t="shared" ca="1" si="11450"/>
        <v/>
      </c>
      <c r="H635" s="14" t="b">
        <f t="shared" ca="1" si="11451"/>
        <v>0</v>
      </c>
      <c r="I635" s="14" t="str">
        <f ca="1">IF($H635,ADDRESS(3,(D635+1)*2-1,4,,"["&amp;wew!$G$7&amp;"]"&amp;_sheetname_labels)&amp;":"&amp;ADDRESS(2+ster!$B$20,(D635+1)*2-1,4),"")</f>
        <v/>
      </c>
      <c r="J635" s="14" t="str">
        <f t="array" aca="1" ref="J635" ca="1">IF(H635,MAX(0,MAX(IF(INDIRECT(I635)&lt;&gt;"",ROW(INDIRECT(I635)),""))-2),"")</f>
        <v/>
      </c>
      <c r="K635" s="14" t="str">
        <f ca="1">IF($H635,IF($J635&gt;0,ADDRESS(3,(D635+1)*2-1,4,,"["&amp;wew!$G$7&amp;"]"&amp;_sheetname_labels)&amp;":"&amp;ADDRESS(2+J635,(D635+1)*2-1,4),""),"")</f>
        <v/>
      </c>
      <c r="L635" s="14" t="str">
        <f ca="1">IF($H635,IF($J635&gt;0,ADDRESS(3,(D635+1)*2,4,,"["&amp;wew!$G$7&amp;"]"&amp;_sheetname_labels)&amp;":"&amp;ADDRESS(2+J635,(D635+1)*2,4),""),"")</f>
        <v/>
      </c>
      <c r="M635" s="14" t="str">
        <f t="shared" ca="1" si="11452"/>
        <v/>
      </c>
      <c r="N635" s="14" t="str">
        <f t="shared" ca="1" si="11453"/>
        <v/>
      </c>
      <c r="O635" s="14" t="str">
        <f t="shared" ca="1" si="11454"/>
        <v/>
      </c>
      <c r="P635" s="14" t="str">
        <f t="shared" ca="1" si="11455"/>
        <v/>
      </c>
      <c r="Q635" s="14" t="str">
        <f ca="1">IF($BP635,ADDRESS(3,D635+1,4,,"["&amp;wew!$G$7&amp;"]"&amp;_sheetname_dataframe)&amp;":"&amp;ADDRESS(2+ster!$C$14,D635+1,4),"")</f>
        <v/>
      </c>
      <c r="R635" s="14" t="str">
        <f ca="1">IF($BP635,IF(MID(_xll.FORMULATEXT(INDEX(INDIRECT(Q635),1)),1,1)="=", _xll.FORMULATEXT(INDEX(INDIRECT(Q635),1),2,TRUE),""),"")</f>
        <v/>
      </c>
      <c r="S635" s="14" t="str">
        <f t="array" aca="1" ref="S635" ca="1">IF(H635,SUM(IF((IFERROR(INDIRECT(Q635)&lt;&gt;"",FALSE))*(INDIRECT(ster!$D$14)&lt;&gt;""),1,0)),"")</f>
        <v/>
      </c>
      <c r="T635" s="14" t="str">
        <f t="array" aca="1" ref="T635" ca="1">IF(H635,IF(M635&gt;0,SUM(IFERROR(1*(MATCH(INDIRECT(Q635),INDIRECT(K635),0)&gt;0),0)*(INDIRECT(ster!$D$14)&lt;&gt;"")*NOT(ISNUMBER(INDIRECT(Q635)))),0),"")</f>
        <v/>
      </c>
      <c r="U635" s="14" t="str">
        <f t="array" aca="1" ref="U635" ca="1">IF(H635,SUM((IFERROR(INDIRECT(Q635)="",FALSE))*(INDIRECT(ster!$D$14)&lt;&gt;"")),"")</f>
        <v/>
      </c>
      <c r="V635" s="14" t="str">
        <f t="array" aca="1" ref="V635" ca="1">IF(H635,SUM((IFERROR(INDIRECT(Q635)="#ąś",TRUE))*(INDIRECT(ster!$D$14)&lt;&gt;"")),"")</f>
        <v/>
      </c>
      <c r="W635" s="14" t="str">
        <f t="array" aca="1" ref="W635" ca="1">IF(H635,SUM(ISNUMBER(INDIRECT(Q635))*(INDIRECT(ster!$D$14)&lt;&gt;"")),"")</f>
        <v/>
      </c>
      <c r="X635" s="14" t="str">
        <f t="array" aca="1" ref="X635" ca="1">IF(AND(H635,W635&gt;0),IF(wew!$B$3,MIN(IF((INDIRECT(ster!$D$14)&lt;&gt;"")*IFERROR(INDIRECT($Q635)&lt;&gt;"",FALSE),IFERROR(INDIRECT($Q635),"X"),"X")),"&lt;włącz podświetlanie wartości&gt;"),"—")</f>
        <v>—</v>
      </c>
      <c r="Y635" s="14" t="str">
        <f t="array" aca="1" ref="Y635" ca="1">IF(AND(H635,W635&gt;0),IF(wew!$B$3,MAX(IF((INDIRECT(ster!$D$14)&lt;&gt;"")*IFERROR(INDIRECT($Q635)&lt;&gt;"",FALSE),IFERROR(INDIRECT($Q635),"X"),"X")),"&lt;włącz podświetlanie wartości&gt;"),"—")</f>
        <v>—</v>
      </c>
      <c r="Z635" s="14" t="str">
        <f t="shared" ca="1" si="11456"/>
        <v/>
      </c>
      <c r="AA635" s="12" t="str">
        <f t="shared" ca="1" si="11457"/>
        <v/>
      </c>
      <c r="AB635" s="17" t="str">
        <f t="array" aca="1" ref="AB635" ca="1">IF(H635,IF(W635&gt;0,SUM((INDIRECT(ster!$D$14)&lt;&gt;"")*IFERROR((INDIRECT(Q635)&lt;&gt;"")*(INDIRECT(Q635)=INT(INDIRECT(Q635))),0)),0),"")</f>
        <v/>
      </c>
      <c r="AC635" s="17" t="str">
        <f t="array" aca="1" ref="AC635" ca="1">IF(H635,W635-AB635,"")</f>
        <v/>
      </c>
      <c r="AD635" s="17" t="str">
        <f t="shared" ca="1" si="11458"/>
        <v/>
      </c>
      <c r="AE635" s="17" t="b">
        <f t="shared" ca="1" si="11459"/>
        <v>0</v>
      </c>
      <c r="AF635" s="17" t="str">
        <f ca="1">IF(AE635,IF($H635,ADDRESS(3,D635+2,4,,"["&amp;wew!$G$7&amp;"]"&amp;_sheetname_dataframe)&amp;":"&amp;ADDRESS(2+ster!$C$14,D635+2,4),""),"")</f>
        <v/>
      </c>
      <c r="AG635" s="17" t="str">
        <f t="shared" ca="1" si="11460"/>
        <v/>
      </c>
      <c r="AH635" s="17" t="b">
        <f t="shared" ca="1" si="11461"/>
        <v>0</v>
      </c>
      <c r="AI635" s="17" t="str">
        <f ca="1">IF(AH635,IF($H635,ADDRESS(3,D635+3,4,,"["&amp;wew!$G$7&amp;"]"&amp;_sheetname_dataframe)&amp;":"&amp;ADDRESS(2+ster!$C$14,D635+3,4),""),"")</f>
        <v/>
      </c>
      <c r="AJ635" s="17" t="str">
        <f t="shared" ca="1" si="11462"/>
        <v/>
      </c>
      <c r="AK635" s="17" t="str">
        <f t="shared" ca="1" si="11463"/>
        <v/>
      </c>
      <c r="AL635" s="17" t="str">
        <f t="shared" ca="1" si="11464"/>
        <v/>
      </c>
      <c r="AM635" s="17" t="str">
        <f t="shared" ca="1" si="11465"/>
        <v/>
      </c>
      <c r="AN635" s="17">
        <f t="shared" ca="1" si="11466"/>
        <v>2</v>
      </c>
      <c r="AO635" s="24" t="str">
        <f t="shared" ca="1" si="11467"/>
        <v/>
      </c>
      <c r="AP635" s="24" t="str">
        <f t="shared" ca="1" si="11468"/>
        <v/>
      </c>
      <c r="AQ635" s="17" t="str">
        <f t="shared" ca="1" si="11469"/>
        <v/>
      </c>
      <c r="AR635" s="17" t="str">
        <f t="shared" ca="1" si="11470"/>
        <v/>
      </c>
      <c r="AS635" s="17" t="str">
        <f t="shared" ca="1" si="11471"/>
        <v/>
      </c>
      <c r="AT635" s="17" t="str">
        <f t="shared" ca="1" si="11472"/>
        <v/>
      </c>
      <c r="AU635" s="17" t="str">
        <f t="shared" ca="1" si="11473"/>
        <v/>
      </c>
      <c r="AV635" s="17" t="str">
        <f t="shared" ca="1" si="11474"/>
        <v/>
      </c>
      <c r="AW635" s="17" t="str">
        <f t="shared" ca="1" si="11475"/>
        <v/>
      </c>
      <c r="AX635" s="14" t="str">
        <f t="array" aca="1" ref="AX635" ca="1">IF(H635,N635&gt;0,"")</f>
        <v/>
      </c>
      <c r="AY635" s="17" t="str">
        <f t="shared" ca="1" si="11476"/>
        <v/>
      </c>
      <c r="AZ635" s="17" t="str">
        <f t="array" aca="1" ref="AZ635" ca="1">IF(AY635&lt;&gt;"",SUM(1*ISERROR(MATCH(INDIRECT(AY635),INDIRECT(K635),0)))=0,"")</f>
        <v/>
      </c>
      <c r="BA635" s="17" t="b">
        <f t="shared" ca="1" si="11477"/>
        <v>0</v>
      </c>
      <c r="BB635" s="17" t="b">
        <v>0</v>
      </c>
      <c r="BC635" s="17" t="str">
        <f t="shared" ca="1" si="11478"/>
        <v/>
      </c>
      <c r="BD635" s="17" t="str">
        <f t="shared" ca="1" si="11479"/>
        <v/>
      </c>
      <c r="BE635" s="17" t="str">
        <f t="shared" ca="1" si="11480"/>
        <v/>
      </c>
      <c r="BF635" s="17" t="str">
        <f t="shared" ca="1" si="11481"/>
        <v/>
      </c>
      <c r="BG635" s="17" t="str">
        <f t="shared" ca="1" si="11482"/>
        <v/>
      </c>
      <c r="BH635" s="17" t="str">
        <f t="shared" ca="1" si="11483"/>
        <v/>
      </c>
      <c r="BI635" s="17" t="str">
        <f t="shared" ca="1" si="11484"/>
        <v/>
      </c>
      <c r="BJ635" s="17" t="b">
        <f t="shared" ca="1" si="11485"/>
        <v>0</v>
      </c>
      <c r="BK635" s="17" t="str">
        <f t="shared" ca="1" si="11486"/>
        <v/>
      </c>
      <c r="BL635" s="17" t="str">
        <f t="shared" ca="1" si="11487"/>
        <v/>
      </c>
      <c r="BM635" s="17" t="str">
        <f t="shared" ca="1" si="11488"/>
        <v/>
      </c>
      <c r="BN635" s="17" t="str">
        <f t="shared" ca="1" si="11489"/>
        <v/>
      </c>
      <c r="BO635" s="17" t="str">
        <f t="shared" ca="1" si="11490"/>
        <v/>
      </c>
      <c r="BP635" s="14" t="b">
        <f t="shared" ca="1" si="11491"/>
        <v>0</v>
      </c>
      <c r="BQ635" s="35"/>
      <c r="BX635" s="16"/>
      <c r="BY635" s="16"/>
      <c r="BZ635" s="16"/>
      <c r="CA635" s="16"/>
      <c r="CB635" s="16"/>
      <c r="CC635" s="16"/>
      <c r="CD635" s="16"/>
      <c r="CE635" s="16"/>
      <c r="CF635" s="16"/>
      <c r="CN635" s="14">
        <f ca="1">IF(H635,IFERROR(IsVariableNameLegal(O635),0),0)</f>
        <v>0</v>
      </c>
      <c r="CO635" s="14" t="str">
        <f t="array" aca="1" ref="CO635" ca="1">IF(H635,IF(COUNTIF(INDIRECT(wew!$C$13),O635)&gt;1,TRIM(SUBSTITUTE(_xll.MCONCAT(IF((INDIRECT(wew!$C$13)=O635)*(COLUMN(INDIRECT(wew!$C$13))&lt;&gt;D635+1),-1+COLUMN(INDIRECT(wew!$C$13)),"")," "),"  "," ")),""),"")</f>
        <v/>
      </c>
      <c r="CP635" s="14" t="str">
        <f t="array" aca="1" ref="CP635" ca="1">IF(P635&lt;&gt;"",IF(LEN(P635)&gt;150,1,""),"")</f>
        <v/>
      </c>
      <c r="CQ635" s="14" t="str">
        <f t="array" aca="1" ref="CQ635" ca="1">IF(AND(H635,NOT(ster!$J$3)),IF(COUNTIF(INDIRECT(wew!$C$15),P635)&gt;1,TRIM(SUBSTITUTE(_xll.MCONCAT(IF((INDIRECT(wew!$C$15)=P635)*(COLUMN(INDIRECT(wew!$C$15))&lt;&gt;D635+1),-1+COLUMN(INDIRECT(wew!$C$15)),"")," "),"  "," ")),""),"")</f>
        <v/>
      </c>
      <c r="CR635" s="14" t="str">
        <f t="array" aca="1" ref="CR635" ca="1">IF(H635,IF(AND(W635&gt;0,AO635&lt;&gt;""),TRIM(SUBSTITUTE(_xll.MCONCAT(IFERROR(IF(ISNUMBER(INDIRECT(Q635)),IF((INDIRECT(ster!$D$14)&lt;&gt;"")*(INDIRECT(Q635)&lt;AO635),INDIRECT(ster!$D$14) &amp; ": " &amp;  SUBSTITUTE(IF( AV635,IFERROR(TEXT(INDIRECT(Q635),"rrrr-mm-dd") &amp;" (" &amp; INDIRECT(Q635) &amp;")",INDIRECT(Q635)),INDIRECT(Q635))," "," "),""),""),"")," "),"  "," ")),""),"")</f>
        <v/>
      </c>
      <c r="CS635" s="14" t="str">
        <f t="array" aca="1" ref="CS635" ca="1">IF(H635,IF(AND(W635&gt;0,AP635&lt;&gt;""),TRIM(SUBSTITUTE(_xll.MCONCAT(IFERROR(IF(ISNUMBER(INDIRECT(Q635)),IF((INDIRECT(ster!$D$14)&lt;&gt;"")*(INDIRECT(Q635)&gt;AP635),INDIRECT(ster!$D$14) &amp; ": " &amp;  SUBSTITUTE(IF( AV635,IFERROR(TEXT(INDIRECT(Q635),"rrrr-mm-dd")&amp;" (" &amp; INDIRECT(Q635) &amp;")",INDIRECT(Q635)),INDIRECT(Q635))," "," "),""),""),"")," "),"  "," ")),""),"")</f>
        <v/>
      </c>
      <c r="CT635" s="14" t="str">
        <f t="array" aca="1" ref="CT635" ca="1">IF(H635,IF(AND(N635&gt;0,AR635),TRIM(SUBSTITUTE(_xll.MCONCAT(IFERROR(IF(ISNUMBER(INDIRECT(Q635)),IF((INDIRECT(ster!$D$14)&lt;&gt;"")*(IFERROR(0*(MATCH(INDIRECT(Q635),INDIRECT(K635),0)&gt;0),1)),INDIRECT(ster!$D$14) &amp; ": " &amp;  SUBSTITUTE(IF( AV635,IFERROR(TEXT(INDIRECT(Q635),"rrrr-mm-dd")&amp;" (" &amp; INDIRECT(Q635) &amp;")",INDIRECT(Q635)),INDIRECT(Q635))," "," "),""),""),"")," "),"  "," ")),""),"")</f>
        <v/>
      </c>
      <c r="CU635" s="14" t="str">
        <f t="array" aca="1" ref="CU635" ca="1">IF(H635,IF(AND(V635&gt;0),TRIM(SUBSTITUTE(_xll.MCONCAT(IF((INDIRECT(ster!$D$14)&lt;&gt;"")*(IFERROR(0*(INDIRECT(Q635)&lt;&gt;""),1)),INDIRECT(ster!$D$14),"")," "),"  "," ")),""),"")</f>
        <v/>
      </c>
      <c r="CV635" s="14" t="str">
        <f t="array" aca="1" ref="CV635" ca="1">IF(H635,IF(AS635,
TRIM(SUBSTITUTE(_xll.MCONCAT(IF(
   (INDIRECT(ster!$D$14)&lt;&gt;"")*
   ((INDIRECT(Q635)="")+
      NOT(ISNUMBER(INDIRECT(Q635)))*
      NOT(ISERROR(MATCH(INDIRECT(Q635),INDIRECT(K635),0)))
    ),
      INDIRECT(ster!$D$14),
   "")," "),"  "," ")),
""),"")</f>
        <v/>
      </c>
      <c r="CW635" s="14" t="str">
        <f t="array" aca="1" ref="CW635" ca="1">IF(H635,IF(AND(AQ635),TRIM(SUBSTITUTE(_xll.MCONCAT(IFERROR(IF(ISNUMBER(INDIRECT(Q635)),IF((INDIRECT(ster!$D$14)&lt;&gt;"")*(INDIRECT(Q635)&lt;&gt;INT(INDIRECT(Q635))),INDIRECT(ster!$D$14) &amp; ": " &amp; INDIRECT(Q635),""),""),"")," "),"  "," ")),""),"")</f>
        <v/>
      </c>
      <c r="CX635" s="14" t="str">
        <f t="array" aca="1" ref="CX635" ca="1">IF(H635,IF(OR(AU635,AV635),TRIM(SUBSTITUTE(_xll.MCONCAT(IF((INDIRECT(ster!$D$14)&lt;&gt;"")*NOT(ISNUMBER(INDIRECT(Q635))),IF(ISERROR(MATCH(INDIRECT(Q635),INDIRECT(K635),0)),IFERROR(IF(INDIRECT(Q635)&lt;&gt;"",INDIRECT(ster!$D$14) &amp; ": " &amp; SUBSTITUTE(INDIRECT(Q635)," "," "),""),""),""),"")," "),"  "," ")),""),"")</f>
        <v/>
      </c>
      <c r="CY635" s="14" t="str">
        <f t="array" aca="1" ref="CY635" ca="1">IF(H635,IF(AE635,TRIM(SUBSTITUTE(_xll.MCONCAT(IF((INDIRECT(ster!$D$14)&lt;&gt;"")*IFERROR(NOT(INDIRECT(AF635)),FALSE),IF(ISERROR(MATCH(INDIRECT(Q635),INDIRECT(K635),0)),IFERROR(IF(INDIRECT(Q635)&lt;&gt;"",INDIRECT(ster!$D$14)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CZ635" s="14" t="str">
        <f t="array" aca="1" ref="CZ635" ca="1">IF(H635,IF(AH635,TRIM(SUBSTITUTE(_xll.MCONCAT(IF((INDIRECT(ster!$D$14)&lt;&gt;"")*IFERROR(NOT(INDIRECT(AI635)),FALSE),IF(ISERROR(MATCH(INDIRECT(Q635),INDIRECT(K635),0)),IFERROR(IF(INDIRECT(Q635)&lt;&gt;"",INDIRECT(ster!$D$14)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DC635" s="14" t="str">
        <f ca="1">SUBSTITUTE(SUBSTITUTE(SUBSTITUTE(SUBSTITUTE(_xll.MCONCAT(DG635:DS635,"■"),"■■","■"),"■■","■"),"■■","■"),"■■","■")</f>
        <v>■</v>
      </c>
      <c r="DD635" s="14" t="str">
        <f t="shared" ca="1" si="11492"/>
        <v/>
      </c>
      <c r="DE635" s="14" t="str">
        <f t="shared" ca="1" si="11493"/>
        <v/>
      </c>
      <c r="DF635" s="14" t="str">
        <f t="shared" ca="1" si="11494"/>
        <v/>
      </c>
      <c r="DG635" s="14" t="str">
        <f t="shared" ca="1" si="11495"/>
        <v/>
      </c>
      <c r="DH635" s="14" t="str">
        <f t="shared" ca="1" si="11496"/>
        <v/>
      </c>
      <c r="DI635" s="14" t="str">
        <f t="shared" ca="1" si="11497"/>
        <v/>
      </c>
      <c r="DJ635" s="14" t="str">
        <f t="shared" ca="1" si="11498"/>
        <v/>
      </c>
      <c r="DK635" s="14" t="str">
        <f t="shared" ca="1" si="11499"/>
        <v/>
      </c>
      <c r="DL635" s="14" t="str">
        <f t="shared" ca="1" si="11500"/>
        <v/>
      </c>
      <c r="DM635" s="14" t="str">
        <f t="shared" ca="1" si="11501"/>
        <v/>
      </c>
      <c r="DN635" s="14" t="str">
        <f t="array" aca="1" ref="DN635" ca="1">IF(CU635&lt;&gt;"","There are errors in the entered values in the following cases: " &amp;SUBSTITUTE(CU635," ",", "),"")</f>
        <v/>
      </c>
      <c r="DO635" s="14" t="str">
        <f t="shared" ca="1" si="11502"/>
        <v/>
      </c>
      <c r="DP635" s="14" t="str">
        <f t="shared" ca="1" si="11503"/>
        <v/>
      </c>
      <c r="DQ635" s="14" t="str">
        <f t="shared" ca="1" si="11504"/>
        <v/>
      </c>
      <c r="DR635" s="14" t="str">
        <f t="shared" ca="1" si="11505"/>
        <v/>
      </c>
      <c r="DS635" s="14" t="str">
        <f t="shared" ca="1" si="11506"/>
        <v/>
      </c>
      <c r="DZ635" s="14" t="b">
        <f t="shared" ca="1" si="11507"/>
        <v>0</v>
      </c>
      <c r="EA635" s="14" t="str">
        <f t="shared" ca="1" si="11508"/>
        <v/>
      </c>
      <c r="EB635" s="14" t="str">
        <f t="shared" ca="1" si="11509"/>
        <v/>
      </c>
      <c r="EC635" s="14" t="str">
        <f t="shared" ca="1" si="11510"/>
        <v/>
      </c>
      <c r="ED635" s="14" t="str">
        <f t="shared" ca="1" si="11511"/>
        <v/>
      </c>
      <c r="EE635" s="14" t="str">
        <f t="shared" ca="1" si="11512"/>
        <v/>
      </c>
      <c r="EF635" s="14" t="str">
        <f t="shared" ca="1" si="11513"/>
        <v/>
      </c>
      <c r="EG635" s="14" t="str">
        <f t="shared" ca="1" si="11514"/>
        <v/>
      </c>
      <c r="EM635" s="14" t="b">
        <f t="shared" ca="1" si="11515"/>
        <v>0</v>
      </c>
      <c r="EN635" s="14" t="str">
        <f t="shared" ca="1" si="11516"/>
        <v/>
      </c>
      <c r="EO635" s="14" t="str">
        <f t="shared" ca="1" si="11517"/>
        <v/>
      </c>
      <c r="EP635" s="14" t="str">
        <f t="shared" ca="1" si="11518"/>
        <v/>
      </c>
      <c r="EQ635" s="14" t="str">
        <f t="shared" ca="1" si="11519"/>
        <v/>
      </c>
    </row>
    <row r="636" spans="2:147" s="14" customFormat="1">
      <c r="B636" s="14" t="str">
        <f t="shared" ca="1" si="11445"/>
        <v/>
      </c>
      <c r="C636" s="14">
        <f t="shared" ca="1" si="11446"/>
        <v>563</v>
      </c>
      <c r="D636" s="14">
        <f t="shared" si="11447"/>
        <v>634</v>
      </c>
      <c r="E636" s="14" t="str">
        <f t="shared" ca="1" si="11448"/>
        <v/>
      </c>
      <c r="F636" s="14" t="str">
        <f t="shared" ca="1" si="11449"/>
        <v/>
      </c>
      <c r="G636" s="14" t="str">
        <f t="shared" ca="1" si="11450"/>
        <v/>
      </c>
      <c r="H636" s="14" t="b">
        <f t="shared" ca="1" si="11451"/>
        <v>0</v>
      </c>
      <c r="I636" s="14" t="str">
        <f ca="1">IF($H636,ADDRESS(3,(D636+1)*2-1,4,,"["&amp;wew!$G$7&amp;"]"&amp;_sheetname_labels)&amp;":"&amp;ADDRESS(2+ster!$B$20,(D636+1)*2-1,4),"")</f>
        <v/>
      </c>
      <c r="J636" s="14" t="str">
        <f t="array" aca="1" ref="J636" ca="1">IF(H636,MAX(0,MAX(IF(INDIRECT(I636)&lt;&gt;"",ROW(INDIRECT(I636)),""))-2),"")</f>
        <v/>
      </c>
      <c r="K636" s="14" t="str">
        <f ca="1">IF($H636,IF($J636&gt;0,ADDRESS(3,(D636+1)*2-1,4,,"["&amp;wew!$G$7&amp;"]"&amp;_sheetname_labels)&amp;":"&amp;ADDRESS(2+J636,(D636+1)*2-1,4),""),"")</f>
        <v/>
      </c>
      <c r="L636" s="14" t="str">
        <f ca="1">IF($H636,IF($J636&gt;0,ADDRESS(3,(D636+1)*2,4,,"["&amp;wew!$G$7&amp;"]"&amp;_sheetname_labels)&amp;":"&amp;ADDRESS(2+J636,(D636+1)*2,4),""),"")</f>
        <v/>
      </c>
      <c r="M636" s="14" t="str">
        <f t="shared" ca="1" si="11452"/>
        <v/>
      </c>
      <c r="N636" s="14" t="str">
        <f t="shared" ca="1" si="11453"/>
        <v/>
      </c>
      <c r="O636" s="14" t="str">
        <f t="shared" ca="1" si="11454"/>
        <v/>
      </c>
      <c r="P636" s="14" t="str">
        <f t="shared" ca="1" si="11455"/>
        <v/>
      </c>
      <c r="Q636" s="14" t="str">
        <f ca="1">IF($BP636,ADDRESS(3,D636+1,4,,"["&amp;wew!$G$7&amp;"]"&amp;_sheetname_dataframe)&amp;":"&amp;ADDRESS(2+ster!$C$14,D636+1,4),"")</f>
        <v/>
      </c>
      <c r="R636" s="14" t="str">
        <f ca="1">IF($BP636,IF(MID(_xll.FORMULATEXT(INDEX(INDIRECT(Q636),1)),1,1)="=", _xll.FORMULATEXT(INDEX(INDIRECT(Q636),1),2,TRUE),""),"")</f>
        <v/>
      </c>
      <c r="S636" s="14" t="str">
        <f t="array" aca="1" ref="S636" ca="1">IF(H636,SUM(IF((IFERROR(INDIRECT(Q636)&lt;&gt;"",FALSE))*(INDIRECT(ster!$D$14)&lt;&gt;""),1,0)),"")</f>
        <v/>
      </c>
      <c r="T636" s="14" t="str">
        <f t="array" aca="1" ref="T636" ca="1">IF(H636,IF(M636&gt;0,SUM(IFERROR(1*(MATCH(INDIRECT(Q636),INDIRECT(K636),0)&gt;0),0)*(INDIRECT(ster!$D$14)&lt;&gt;"")*NOT(ISNUMBER(INDIRECT(Q636)))),0),"")</f>
        <v/>
      </c>
      <c r="U636" s="14" t="str">
        <f t="array" aca="1" ref="U636" ca="1">IF(H636,SUM((IFERROR(INDIRECT(Q636)="",FALSE))*(INDIRECT(ster!$D$14)&lt;&gt;"")),"")</f>
        <v/>
      </c>
      <c r="V636" s="14" t="str">
        <f t="array" aca="1" ref="V636" ca="1">IF(H636,SUM((IFERROR(INDIRECT(Q636)="#ąś",TRUE))*(INDIRECT(ster!$D$14)&lt;&gt;"")),"")</f>
        <v/>
      </c>
      <c r="W636" s="14" t="str">
        <f t="array" aca="1" ref="W636" ca="1">IF(H636,SUM(ISNUMBER(INDIRECT(Q636))*(INDIRECT(ster!$D$14)&lt;&gt;"")),"")</f>
        <v/>
      </c>
      <c r="X636" s="14" t="str">
        <f t="array" aca="1" ref="X636" ca="1">IF(AND(H636,W636&gt;0),IF(wew!$B$3,MIN(IF((INDIRECT(ster!$D$14)&lt;&gt;"")*IFERROR(INDIRECT($Q636)&lt;&gt;"",FALSE),IFERROR(INDIRECT($Q636),"X"),"X")),"&lt;włącz podświetlanie wartości&gt;"),"—")</f>
        <v>—</v>
      </c>
      <c r="Y636" s="14" t="str">
        <f t="array" aca="1" ref="Y636" ca="1">IF(AND(H636,W636&gt;0),IF(wew!$B$3,MAX(IF((INDIRECT(ster!$D$14)&lt;&gt;"")*IFERROR(INDIRECT($Q636)&lt;&gt;"",FALSE),IFERROR(INDIRECT($Q636),"X"),"X")),"&lt;włącz podświetlanie wartości&gt;"),"—")</f>
        <v>—</v>
      </c>
      <c r="Z636" s="14" t="str">
        <f t="shared" ca="1" si="11456"/>
        <v/>
      </c>
      <c r="AA636" s="12" t="str">
        <f t="shared" ca="1" si="11457"/>
        <v/>
      </c>
      <c r="AB636" s="17" t="str">
        <f t="array" aca="1" ref="AB636" ca="1">IF(H636,IF(W636&gt;0,SUM((INDIRECT(ster!$D$14)&lt;&gt;"")*IFERROR((INDIRECT(Q636)&lt;&gt;"")*(INDIRECT(Q636)=INT(INDIRECT(Q636))),0)),0),"")</f>
        <v/>
      </c>
      <c r="AC636" s="17" t="str">
        <f t="array" aca="1" ref="AC636" ca="1">IF(H636,W636-AB636,"")</f>
        <v/>
      </c>
      <c r="AD636" s="17" t="str">
        <f t="shared" ca="1" si="11458"/>
        <v/>
      </c>
      <c r="AE636" s="17" t="b">
        <f t="shared" ca="1" si="11459"/>
        <v>0</v>
      </c>
      <c r="AF636" s="17" t="str">
        <f ca="1">IF(AE636,IF($H636,ADDRESS(3,D636+2,4,,"["&amp;wew!$G$7&amp;"]"&amp;_sheetname_dataframe)&amp;":"&amp;ADDRESS(2+ster!$C$14,D636+2,4),""),"")</f>
        <v/>
      </c>
      <c r="AG636" s="17" t="str">
        <f t="shared" ca="1" si="11460"/>
        <v/>
      </c>
      <c r="AH636" s="17" t="b">
        <f t="shared" ca="1" si="11461"/>
        <v>0</v>
      </c>
      <c r="AI636" s="17" t="str">
        <f ca="1">IF(AH636,IF($H636,ADDRESS(3,D636+3,4,,"["&amp;wew!$G$7&amp;"]"&amp;_sheetname_dataframe)&amp;":"&amp;ADDRESS(2+ster!$C$14,D636+3,4),""),"")</f>
        <v/>
      </c>
      <c r="AJ636" s="17" t="str">
        <f t="shared" ca="1" si="11462"/>
        <v/>
      </c>
      <c r="AK636" s="17" t="str">
        <f t="shared" ca="1" si="11463"/>
        <v/>
      </c>
      <c r="AL636" s="17" t="str">
        <f t="shared" ca="1" si="11464"/>
        <v/>
      </c>
      <c r="AM636" s="17" t="str">
        <f t="shared" ca="1" si="11465"/>
        <v/>
      </c>
      <c r="AN636" s="17">
        <f t="shared" ca="1" si="11466"/>
        <v>2</v>
      </c>
      <c r="AO636" s="24" t="str">
        <f t="shared" ca="1" si="11467"/>
        <v/>
      </c>
      <c r="AP636" s="24" t="str">
        <f t="shared" ca="1" si="11468"/>
        <v/>
      </c>
      <c r="AQ636" s="17" t="str">
        <f t="shared" ca="1" si="11469"/>
        <v/>
      </c>
      <c r="AR636" s="17" t="str">
        <f t="shared" ca="1" si="11470"/>
        <v/>
      </c>
      <c r="AS636" s="17" t="str">
        <f t="shared" ca="1" si="11471"/>
        <v/>
      </c>
      <c r="AT636" s="17" t="str">
        <f t="shared" ca="1" si="11472"/>
        <v/>
      </c>
      <c r="AU636" s="17" t="str">
        <f t="shared" ca="1" si="11473"/>
        <v/>
      </c>
      <c r="AV636" s="17" t="str">
        <f t="shared" ca="1" si="11474"/>
        <v/>
      </c>
      <c r="AW636" s="17" t="str">
        <f t="shared" ca="1" si="11475"/>
        <v/>
      </c>
      <c r="AX636" s="14" t="str">
        <f t="array" aca="1" ref="AX636" ca="1">IF(H636,N636&gt;0,"")</f>
        <v/>
      </c>
      <c r="AY636" s="17" t="str">
        <f t="shared" ca="1" si="11476"/>
        <v/>
      </c>
      <c r="AZ636" s="17" t="str">
        <f t="array" aca="1" ref="AZ636" ca="1">IF(AY636&lt;&gt;"",SUM(1*ISERROR(MATCH(INDIRECT(AY636),INDIRECT(K636),0)))=0,"")</f>
        <v/>
      </c>
      <c r="BA636" s="17" t="b">
        <f t="shared" ca="1" si="11477"/>
        <v>0</v>
      </c>
      <c r="BB636" s="17" t="b">
        <v>0</v>
      </c>
      <c r="BC636" s="17" t="str">
        <f t="shared" ca="1" si="11478"/>
        <v/>
      </c>
      <c r="BD636" s="17" t="str">
        <f t="shared" ca="1" si="11479"/>
        <v/>
      </c>
      <c r="BE636" s="17" t="str">
        <f t="shared" ca="1" si="11480"/>
        <v/>
      </c>
      <c r="BF636" s="17" t="str">
        <f t="shared" ca="1" si="11481"/>
        <v/>
      </c>
      <c r="BG636" s="17" t="str">
        <f t="shared" ca="1" si="11482"/>
        <v/>
      </c>
      <c r="BH636" s="17" t="str">
        <f t="shared" ca="1" si="11483"/>
        <v/>
      </c>
      <c r="BI636" s="17" t="str">
        <f t="shared" ca="1" si="11484"/>
        <v/>
      </c>
      <c r="BJ636" s="17" t="b">
        <f t="shared" ca="1" si="11485"/>
        <v>0</v>
      </c>
      <c r="BK636" s="17" t="str">
        <f t="shared" ca="1" si="11486"/>
        <v/>
      </c>
      <c r="BL636" s="17" t="str">
        <f t="shared" ca="1" si="11487"/>
        <v/>
      </c>
      <c r="BM636" s="17" t="str">
        <f t="shared" ca="1" si="11488"/>
        <v/>
      </c>
      <c r="BN636" s="17" t="str">
        <f t="shared" ca="1" si="11489"/>
        <v/>
      </c>
      <c r="BO636" s="17" t="str">
        <f t="shared" ca="1" si="11490"/>
        <v/>
      </c>
      <c r="BP636" s="14" t="b">
        <f t="shared" ca="1" si="11491"/>
        <v>0</v>
      </c>
      <c r="BQ636" s="35"/>
      <c r="BX636" s="16"/>
      <c r="BY636" s="16"/>
      <c r="BZ636" s="16"/>
      <c r="CA636" s="16"/>
      <c r="CB636" s="16"/>
      <c r="CC636" s="16"/>
      <c r="CD636" s="16"/>
      <c r="CE636" s="16"/>
      <c r="CF636" s="16"/>
      <c r="CN636" s="14">
        <f ca="1">IF(H636,IFERROR(IsVariableNameLegal(O636),0),0)</f>
        <v>0</v>
      </c>
      <c r="CO636" s="14" t="str">
        <f t="array" aca="1" ref="CO636" ca="1">IF(H636,IF(COUNTIF(INDIRECT(wew!$C$13),O636)&gt;1,TRIM(SUBSTITUTE(_xll.MCONCAT(IF((INDIRECT(wew!$C$13)=O636)*(COLUMN(INDIRECT(wew!$C$13))&lt;&gt;D636+1),-1+COLUMN(INDIRECT(wew!$C$13)),"")," "),"  "," ")),""),"")</f>
        <v/>
      </c>
      <c r="CP636" s="14" t="str">
        <f t="array" aca="1" ref="CP636" ca="1">IF(P636&lt;&gt;"",IF(LEN(P636)&gt;150,1,""),"")</f>
        <v/>
      </c>
      <c r="CQ636" s="14" t="str">
        <f t="array" aca="1" ref="CQ636" ca="1">IF(AND(H636,NOT(ster!$J$3)),IF(COUNTIF(INDIRECT(wew!$C$15),P636)&gt;1,TRIM(SUBSTITUTE(_xll.MCONCAT(IF((INDIRECT(wew!$C$15)=P636)*(COLUMN(INDIRECT(wew!$C$15))&lt;&gt;D636+1),-1+COLUMN(INDIRECT(wew!$C$15)),"")," "),"  "," ")),""),"")</f>
        <v/>
      </c>
      <c r="CR636" s="14" t="str">
        <f t="array" aca="1" ref="CR636" ca="1">IF(H636,IF(AND(W636&gt;0,AO636&lt;&gt;""),TRIM(SUBSTITUTE(_xll.MCONCAT(IFERROR(IF(ISNUMBER(INDIRECT(Q636)),IF((INDIRECT(ster!$D$14)&lt;&gt;"")*(INDIRECT(Q636)&lt;AO636),INDIRECT(ster!$D$14) &amp; ": " &amp;  SUBSTITUTE(IF( AV636,IFERROR(TEXT(INDIRECT(Q636),"rrrr-mm-dd") &amp;" (" &amp; INDIRECT(Q636) &amp;")",INDIRECT(Q636)),INDIRECT(Q636))," "," "),""),""),"")," "),"  "," ")),""),"")</f>
        <v/>
      </c>
      <c r="CS636" s="14" t="str">
        <f t="array" aca="1" ref="CS636" ca="1">IF(H636,IF(AND(W636&gt;0,AP636&lt;&gt;""),TRIM(SUBSTITUTE(_xll.MCONCAT(IFERROR(IF(ISNUMBER(INDIRECT(Q636)),IF((INDIRECT(ster!$D$14)&lt;&gt;"")*(INDIRECT(Q636)&gt;AP636),INDIRECT(ster!$D$14) &amp; ": " &amp;  SUBSTITUTE(IF( AV636,IFERROR(TEXT(INDIRECT(Q636),"rrrr-mm-dd")&amp;" (" &amp; INDIRECT(Q636) &amp;")",INDIRECT(Q636)),INDIRECT(Q636))," "," "),""),""),"")," "),"  "," ")),""),"")</f>
        <v/>
      </c>
      <c r="CT636" s="14" t="str">
        <f t="array" aca="1" ref="CT636" ca="1">IF(H636,IF(AND(N636&gt;0,AR636),TRIM(SUBSTITUTE(_xll.MCONCAT(IFERROR(IF(ISNUMBER(INDIRECT(Q636)),IF((INDIRECT(ster!$D$14)&lt;&gt;"")*(IFERROR(0*(MATCH(INDIRECT(Q636),INDIRECT(K636),0)&gt;0),1)),INDIRECT(ster!$D$14) &amp; ": " &amp;  SUBSTITUTE(IF( AV636,IFERROR(TEXT(INDIRECT(Q636),"rrrr-mm-dd")&amp;" (" &amp; INDIRECT(Q636) &amp;")",INDIRECT(Q636)),INDIRECT(Q636))," "," "),""),""),"")," "),"  "," ")),""),"")</f>
        <v/>
      </c>
      <c r="CU636" s="14" t="str">
        <f t="array" aca="1" ref="CU636" ca="1">IF(H636,IF(AND(V636&gt;0),TRIM(SUBSTITUTE(_xll.MCONCAT(IF((INDIRECT(ster!$D$14)&lt;&gt;"")*(IFERROR(0*(INDIRECT(Q636)&lt;&gt;""),1)),INDIRECT(ster!$D$14),"")," "),"  "," ")),""),"")</f>
        <v/>
      </c>
      <c r="CV636" s="14" t="str">
        <f t="array" aca="1" ref="CV636" ca="1">IF(H636,IF(AS636,
TRIM(SUBSTITUTE(_xll.MCONCAT(IF(
   (INDIRECT(ster!$D$14)&lt;&gt;"")*
   ((INDIRECT(Q636)="")+
      NOT(ISNUMBER(INDIRECT(Q636)))*
      NOT(ISERROR(MATCH(INDIRECT(Q636),INDIRECT(K636),0)))
    ),
      INDIRECT(ster!$D$14),
   "")," "),"  "," ")),
""),"")</f>
        <v/>
      </c>
      <c r="CW636" s="14" t="str">
        <f t="array" aca="1" ref="CW636" ca="1">IF(H636,IF(AND(AQ636),TRIM(SUBSTITUTE(_xll.MCONCAT(IFERROR(IF(ISNUMBER(INDIRECT(Q636)),IF((INDIRECT(ster!$D$14)&lt;&gt;"")*(INDIRECT(Q636)&lt;&gt;INT(INDIRECT(Q636))),INDIRECT(ster!$D$14) &amp; ": " &amp; INDIRECT(Q636),""),""),"")," "),"  "," ")),""),"")</f>
        <v/>
      </c>
      <c r="CX636" s="14" t="str">
        <f t="array" aca="1" ref="CX636" ca="1">IF(H636,IF(OR(AU636,AV636),TRIM(SUBSTITUTE(_xll.MCONCAT(IF((INDIRECT(ster!$D$14)&lt;&gt;"")*NOT(ISNUMBER(INDIRECT(Q636))),IF(ISERROR(MATCH(INDIRECT(Q636),INDIRECT(K636),0)),IFERROR(IF(INDIRECT(Q636)&lt;&gt;"",INDIRECT(ster!$D$14) &amp; ": " &amp; SUBSTITUTE(INDIRECT(Q636)," "," "),""),""),""),"")," "),"  "," ")),""),"")</f>
        <v/>
      </c>
      <c r="CY636" s="14" t="str">
        <f t="array" aca="1" ref="CY636" ca="1">IF(H636,IF(AE636,TRIM(SUBSTITUTE(_xll.MCONCAT(IF((INDIRECT(ster!$D$14)&lt;&gt;"")*IFERROR(NOT(INDIRECT(AF636)),FALSE),IF(ISERROR(MATCH(INDIRECT(Q636),INDIRECT(K636),0)),IFERROR(IF(INDIRECT(Q636)&lt;&gt;"",INDIRECT(ster!$D$14)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CZ636" s="14" t="str">
        <f t="array" aca="1" ref="CZ636" ca="1">IF(H636,IF(AH636,TRIM(SUBSTITUTE(_xll.MCONCAT(IF((INDIRECT(ster!$D$14)&lt;&gt;"")*IFERROR(NOT(INDIRECT(AI636)),FALSE),IF(ISERROR(MATCH(INDIRECT(Q636),INDIRECT(K636),0)),IFERROR(IF(INDIRECT(Q636)&lt;&gt;"",INDIRECT(ster!$D$14)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DC636" s="14" t="str">
        <f ca="1">SUBSTITUTE(SUBSTITUTE(SUBSTITUTE(SUBSTITUTE(_xll.MCONCAT(DG636:DS636,"■"),"■■","■"),"■■","■"),"■■","■"),"■■","■")</f>
        <v>■</v>
      </c>
      <c r="DD636" s="14" t="str">
        <f t="shared" ca="1" si="11492"/>
        <v/>
      </c>
      <c r="DE636" s="14" t="str">
        <f t="shared" ca="1" si="11493"/>
        <v/>
      </c>
      <c r="DF636" s="14" t="str">
        <f t="shared" ca="1" si="11494"/>
        <v/>
      </c>
      <c r="DG636" s="14" t="str">
        <f t="shared" ca="1" si="11495"/>
        <v/>
      </c>
      <c r="DH636" s="14" t="str">
        <f t="shared" ca="1" si="11496"/>
        <v/>
      </c>
      <c r="DI636" s="14" t="str">
        <f t="shared" ca="1" si="11497"/>
        <v/>
      </c>
      <c r="DJ636" s="14" t="str">
        <f t="shared" ca="1" si="11498"/>
        <v/>
      </c>
      <c r="DK636" s="14" t="str">
        <f t="shared" ca="1" si="11499"/>
        <v/>
      </c>
      <c r="DL636" s="14" t="str">
        <f t="shared" ca="1" si="11500"/>
        <v/>
      </c>
      <c r="DM636" s="14" t="str">
        <f t="shared" ca="1" si="11501"/>
        <v/>
      </c>
      <c r="DN636" s="14" t="str">
        <f t="array" aca="1" ref="DN636" ca="1">IF(CU636&lt;&gt;"","There are errors in the entered values in the following cases: " &amp;SUBSTITUTE(CU636," ",", "),"")</f>
        <v/>
      </c>
      <c r="DO636" s="14" t="str">
        <f t="shared" ca="1" si="11502"/>
        <v/>
      </c>
      <c r="DP636" s="14" t="str">
        <f t="shared" ca="1" si="11503"/>
        <v/>
      </c>
      <c r="DQ636" s="14" t="str">
        <f t="shared" ca="1" si="11504"/>
        <v/>
      </c>
      <c r="DR636" s="14" t="str">
        <f t="shared" ca="1" si="11505"/>
        <v/>
      </c>
      <c r="DS636" s="14" t="str">
        <f t="shared" ca="1" si="11506"/>
        <v/>
      </c>
      <c r="DZ636" s="14" t="b">
        <f t="shared" ca="1" si="11507"/>
        <v>0</v>
      </c>
      <c r="EA636" s="14" t="str">
        <f t="shared" ca="1" si="11508"/>
        <v/>
      </c>
      <c r="EB636" s="14" t="str">
        <f t="shared" ca="1" si="11509"/>
        <v/>
      </c>
      <c r="EC636" s="14" t="str">
        <f t="shared" ca="1" si="11510"/>
        <v/>
      </c>
      <c r="ED636" s="14" t="str">
        <f t="shared" ca="1" si="11511"/>
        <v/>
      </c>
      <c r="EE636" s="14" t="str">
        <f t="shared" ca="1" si="11512"/>
        <v/>
      </c>
      <c r="EF636" s="14" t="str">
        <f t="shared" ca="1" si="11513"/>
        <v/>
      </c>
      <c r="EG636" s="14" t="str">
        <f t="shared" ca="1" si="11514"/>
        <v/>
      </c>
      <c r="EM636" s="14" t="b">
        <f t="shared" ca="1" si="11515"/>
        <v>0</v>
      </c>
      <c r="EN636" s="14" t="str">
        <f t="shared" ca="1" si="11516"/>
        <v/>
      </c>
      <c r="EO636" s="14" t="str">
        <f t="shared" ca="1" si="11517"/>
        <v/>
      </c>
      <c r="EP636" s="14" t="str">
        <f t="shared" ca="1" si="11518"/>
        <v/>
      </c>
      <c r="EQ636" s="14" t="str">
        <f t="shared" ca="1" si="11519"/>
        <v/>
      </c>
    </row>
    <row r="637" spans="2:147" s="14" customFormat="1">
      <c r="B637" s="14" t="str">
        <f t="shared" ca="1" si="11445"/>
        <v/>
      </c>
      <c r="C637" s="14">
        <f t="shared" ca="1" si="11446"/>
        <v>563</v>
      </c>
      <c r="D637" s="14">
        <f t="shared" si="11447"/>
        <v>635</v>
      </c>
      <c r="E637" s="14" t="str">
        <f t="shared" ca="1" si="11448"/>
        <v/>
      </c>
      <c r="F637" s="14" t="str">
        <f t="shared" ca="1" si="11449"/>
        <v/>
      </c>
      <c r="G637" s="14" t="str">
        <f t="shared" ca="1" si="11450"/>
        <v/>
      </c>
      <c r="H637" s="14" t="b">
        <f t="shared" ca="1" si="11451"/>
        <v>0</v>
      </c>
      <c r="I637" s="14" t="str">
        <f ca="1">IF($H637,ADDRESS(3,(D637+1)*2-1,4,,"["&amp;wew!$G$7&amp;"]"&amp;_sheetname_labels)&amp;":"&amp;ADDRESS(2+ster!$B$20,(D637+1)*2-1,4),"")</f>
        <v/>
      </c>
      <c r="J637" s="14" t="str">
        <f t="array" aca="1" ref="J637" ca="1">IF(H637,MAX(0,MAX(IF(INDIRECT(I637)&lt;&gt;"",ROW(INDIRECT(I637)),""))-2),"")</f>
        <v/>
      </c>
      <c r="K637" s="14" t="str">
        <f ca="1">IF($H637,IF($J637&gt;0,ADDRESS(3,(D637+1)*2-1,4,,"["&amp;wew!$G$7&amp;"]"&amp;_sheetname_labels)&amp;":"&amp;ADDRESS(2+J637,(D637+1)*2-1,4),""),"")</f>
        <v/>
      </c>
      <c r="L637" s="14" t="str">
        <f ca="1">IF($H637,IF($J637&gt;0,ADDRESS(3,(D637+1)*2,4,,"["&amp;wew!$G$7&amp;"]"&amp;_sheetname_labels)&amp;":"&amp;ADDRESS(2+J637,(D637+1)*2,4),""),"")</f>
        <v/>
      </c>
      <c r="M637" s="14" t="str">
        <f t="shared" ca="1" si="11452"/>
        <v/>
      </c>
      <c r="N637" s="14" t="str">
        <f t="shared" ca="1" si="11453"/>
        <v/>
      </c>
      <c r="O637" s="14" t="str">
        <f t="shared" ca="1" si="11454"/>
        <v/>
      </c>
      <c r="P637" s="14" t="str">
        <f t="shared" ca="1" si="11455"/>
        <v/>
      </c>
      <c r="Q637" s="14" t="str">
        <f ca="1">IF($BP637,ADDRESS(3,D637+1,4,,"["&amp;wew!$G$7&amp;"]"&amp;_sheetname_dataframe)&amp;":"&amp;ADDRESS(2+ster!$C$14,D637+1,4),"")</f>
        <v/>
      </c>
      <c r="R637" s="14" t="str">
        <f ca="1">IF($BP637,IF(MID(_xll.FORMULATEXT(INDEX(INDIRECT(Q637),1)),1,1)="=", _xll.FORMULATEXT(INDEX(INDIRECT(Q637),1),2,TRUE),""),"")</f>
        <v/>
      </c>
      <c r="S637" s="14" t="str">
        <f t="array" aca="1" ref="S637" ca="1">IF(H637,SUM(IF((IFERROR(INDIRECT(Q637)&lt;&gt;"",FALSE))*(INDIRECT(ster!$D$14)&lt;&gt;""),1,0)),"")</f>
        <v/>
      </c>
      <c r="T637" s="14" t="str">
        <f t="array" aca="1" ref="T637" ca="1">IF(H637,IF(M637&gt;0,SUM(IFERROR(1*(MATCH(INDIRECT(Q637),INDIRECT(K637),0)&gt;0),0)*(INDIRECT(ster!$D$14)&lt;&gt;"")*NOT(ISNUMBER(INDIRECT(Q637)))),0),"")</f>
        <v/>
      </c>
      <c r="U637" s="14" t="str">
        <f t="array" aca="1" ref="U637" ca="1">IF(H637,SUM((IFERROR(INDIRECT(Q637)="",FALSE))*(INDIRECT(ster!$D$14)&lt;&gt;"")),"")</f>
        <v/>
      </c>
      <c r="V637" s="14" t="str">
        <f t="array" aca="1" ref="V637" ca="1">IF(H637,SUM((IFERROR(INDIRECT(Q637)="#ąś",TRUE))*(INDIRECT(ster!$D$14)&lt;&gt;"")),"")</f>
        <v/>
      </c>
      <c r="W637" s="14" t="str">
        <f t="array" aca="1" ref="W637" ca="1">IF(H637,SUM(ISNUMBER(INDIRECT(Q637))*(INDIRECT(ster!$D$14)&lt;&gt;"")),"")</f>
        <v/>
      </c>
      <c r="X637" s="14" t="str">
        <f t="array" aca="1" ref="X637" ca="1">IF(AND(H637,W637&gt;0),IF(wew!$B$3,MIN(IF((INDIRECT(ster!$D$14)&lt;&gt;"")*IFERROR(INDIRECT($Q637)&lt;&gt;"",FALSE),IFERROR(INDIRECT($Q637),"X"),"X")),"&lt;włącz podświetlanie wartości&gt;"),"—")</f>
        <v>—</v>
      </c>
      <c r="Y637" s="14" t="str">
        <f t="array" aca="1" ref="Y637" ca="1">IF(AND(H637,W637&gt;0),IF(wew!$B$3,MAX(IF((INDIRECT(ster!$D$14)&lt;&gt;"")*IFERROR(INDIRECT($Q637)&lt;&gt;"",FALSE),IFERROR(INDIRECT($Q637),"X"),"X")),"&lt;włącz podświetlanie wartości&gt;"),"—")</f>
        <v>—</v>
      </c>
      <c r="Z637" s="14" t="str">
        <f t="shared" ca="1" si="11456"/>
        <v/>
      </c>
      <c r="AA637" s="12" t="str">
        <f t="shared" ca="1" si="11457"/>
        <v/>
      </c>
      <c r="AB637" s="17" t="str">
        <f t="array" aca="1" ref="AB637" ca="1">IF(H637,IF(W637&gt;0,SUM((INDIRECT(ster!$D$14)&lt;&gt;"")*IFERROR((INDIRECT(Q637)&lt;&gt;"")*(INDIRECT(Q637)=INT(INDIRECT(Q637))),0)),0),"")</f>
        <v/>
      </c>
      <c r="AC637" s="17" t="str">
        <f t="array" aca="1" ref="AC637" ca="1">IF(H637,W637-AB637,"")</f>
        <v/>
      </c>
      <c r="AD637" s="17" t="str">
        <f t="shared" ca="1" si="11458"/>
        <v/>
      </c>
      <c r="AE637" s="17" t="b">
        <f t="shared" ca="1" si="11459"/>
        <v>0</v>
      </c>
      <c r="AF637" s="17" t="str">
        <f ca="1">IF(AE637,IF($H637,ADDRESS(3,D637+2,4,,"["&amp;wew!$G$7&amp;"]"&amp;_sheetname_dataframe)&amp;":"&amp;ADDRESS(2+ster!$C$14,D637+2,4),""),"")</f>
        <v/>
      </c>
      <c r="AG637" s="17" t="str">
        <f t="shared" ca="1" si="11460"/>
        <v/>
      </c>
      <c r="AH637" s="17" t="b">
        <f t="shared" ca="1" si="11461"/>
        <v>0</v>
      </c>
      <c r="AI637" s="17" t="str">
        <f ca="1">IF(AH637,IF($H637,ADDRESS(3,D637+3,4,,"["&amp;wew!$G$7&amp;"]"&amp;_sheetname_dataframe)&amp;":"&amp;ADDRESS(2+ster!$C$14,D637+3,4),""),"")</f>
        <v/>
      </c>
      <c r="AJ637" s="17" t="str">
        <f t="shared" ca="1" si="11462"/>
        <v/>
      </c>
      <c r="AK637" s="17" t="str">
        <f t="shared" ca="1" si="11463"/>
        <v/>
      </c>
      <c r="AL637" s="17" t="str">
        <f t="shared" ca="1" si="11464"/>
        <v/>
      </c>
      <c r="AM637" s="17" t="str">
        <f t="shared" ca="1" si="11465"/>
        <v/>
      </c>
      <c r="AN637" s="17">
        <f t="shared" ca="1" si="11466"/>
        <v>2</v>
      </c>
      <c r="AO637" s="24" t="str">
        <f t="shared" ca="1" si="11467"/>
        <v/>
      </c>
      <c r="AP637" s="24" t="str">
        <f t="shared" ca="1" si="11468"/>
        <v/>
      </c>
      <c r="AQ637" s="17" t="str">
        <f t="shared" ca="1" si="11469"/>
        <v/>
      </c>
      <c r="AR637" s="17" t="str">
        <f t="shared" ca="1" si="11470"/>
        <v/>
      </c>
      <c r="AS637" s="17" t="str">
        <f t="shared" ca="1" si="11471"/>
        <v/>
      </c>
      <c r="AT637" s="17" t="str">
        <f t="shared" ca="1" si="11472"/>
        <v/>
      </c>
      <c r="AU637" s="17" t="str">
        <f t="shared" ca="1" si="11473"/>
        <v/>
      </c>
      <c r="AV637" s="17" t="str">
        <f t="shared" ca="1" si="11474"/>
        <v/>
      </c>
      <c r="AW637" s="17" t="str">
        <f t="shared" ca="1" si="11475"/>
        <v/>
      </c>
      <c r="AX637" s="14" t="str">
        <f t="array" aca="1" ref="AX637" ca="1">IF(H637,N637&gt;0,"")</f>
        <v/>
      </c>
      <c r="AY637" s="17" t="str">
        <f t="shared" ca="1" si="11476"/>
        <v/>
      </c>
      <c r="AZ637" s="17" t="str">
        <f t="array" aca="1" ref="AZ637" ca="1">IF(AY637&lt;&gt;"",SUM(1*ISERROR(MATCH(INDIRECT(AY637),INDIRECT(K637),0)))=0,"")</f>
        <v/>
      </c>
      <c r="BA637" s="17" t="b">
        <f t="shared" ca="1" si="11477"/>
        <v>0</v>
      </c>
      <c r="BB637" s="17" t="b">
        <v>0</v>
      </c>
      <c r="BC637" s="17" t="str">
        <f t="shared" ca="1" si="11478"/>
        <v/>
      </c>
      <c r="BD637" s="17" t="str">
        <f t="shared" ca="1" si="11479"/>
        <v/>
      </c>
      <c r="BE637" s="17" t="str">
        <f t="shared" ca="1" si="11480"/>
        <v/>
      </c>
      <c r="BF637" s="17" t="str">
        <f t="shared" ca="1" si="11481"/>
        <v/>
      </c>
      <c r="BG637" s="17" t="str">
        <f t="shared" ca="1" si="11482"/>
        <v/>
      </c>
      <c r="BH637" s="17" t="str">
        <f t="shared" ca="1" si="11483"/>
        <v/>
      </c>
      <c r="BI637" s="17" t="str">
        <f t="shared" ca="1" si="11484"/>
        <v/>
      </c>
      <c r="BJ637" s="17" t="b">
        <f t="shared" ca="1" si="11485"/>
        <v>0</v>
      </c>
      <c r="BK637" s="17" t="str">
        <f t="shared" ca="1" si="11486"/>
        <v/>
      </c>
      <c r="BL637" s="17" t="str">
        <f t="shared" ca="1" si="11487"/>
        <v/>
      </c>
      <c r="BM637" s="17" t="str">
        <f t="shared" ca="1" si="11488"/>
        <v/>
      </c>
      <c r="BN637" s="17" t="str">
        <f t="shared" ca="1" si="11489"/>
        <v/>
      </c>
      <c r="BO637" s="17" t="str">
        <f t="shared" ca="1" si="11490"/>
        <v/>
      </c>
      <c r="BP637" s="14" t="b">
        <f t="shared" ca="1" si="11491"/>
        <v>0</v>
      </c>
      <c r="BQ637" s="35"/>
      <c r="BX637" s="16"/>
      <c r="BY637" s="16"/>
      <c r="BZ637" s="16"/>
      <c r="CA637" s="16"/>
      <c r="CB637" s="16"/>
      <c r="CC637" s="16"/>
      <c r="CD637" s="16"/>
      <c r="CE637" s="16"/>
      <c r="CF637" s="16"/>
      <c r="CN637" s="14">
        <f ca="1">IF(H637,IFERROR(IsVariableNameLegal(O637),0),0)</f>
        <v>0</v>
      </c>
      <c r="CO637" s="14" t="str">
        <f t="array" aca="1" ref="CO637" ca="1">IF(H637,IF(COUNTIF(INDIRECT(wew!$C$13),O637)&gt;1,TRIM(SUBSTITUTE(_xll.MCONCAT(IF((INDIRECT(wew!$C$13)=O637)*(COLUMN(INDIRECT(wew!$C$13))&lt;&gt;D637+1),-1+COLUMN(INDIRECT(wew!$C$13)),"")," "),"  "," ")),""),"")</f>
        <v/>
      </c>
      <c r="CP637" s="14" t="str">
        <f t="array" aca="1" ref="CP637" ca="1">IF(P637&lt;&gt;"",IF(LEN(P637)&gt;150,1,""),"")</f>
        <v/>
      </c>
      <c r="CQ637" s="14" t="str">
        <f t="array" aca="1" ref="CQ637" ca="1">IF(AND(H637,NOT(ster!$J$3)),IF(COUNTIF(INDIRECT(wew!$C$15),P637)&gt;1,TRIM(SUBSTITUTE(_xll.MCONCAT(IF((INDIRECT(wew!$C$15)=P637)*(COLUMN(INDIRECT(wew!$C$15))&lt;&gt;D637+1),-1+COLUMN(INDIRECT(wew!$C$15)),"")," "),"  "," ")),""),"")</f>
        <v/>
      </c>
      <c r="CR637" s="14" t="str">
        <f t="array" aca="1" ref="CR637" ca="1">IF(H637,IF(AND(W637&gt;0,AO637&lt;&gt;""),TRIM(SUBSTITUTE(_xll.MCONCAT(IFERROR(IF(ISNUMBER(INDIRECT(Q637)),IF((INDIRECT(ster!$D$14)&lt;&gt;"")*(INDIRECT(Q637)&lt;AO637),INDIRECT(ster!$D$14) &amp; ": " &amp;  SUBSTITUTE(IF( AV637,IFERROR(TEXT(INDIRECT(Q637),"rrrr-mm-dd") &amp;" (" &amp; INDIRECT(Q637) &amp;")",INDIRECT(Q637)),INDIRECT(Q637))," "," "),""),""),"")," "),"  "," ")),""),"")</f>
        <v/>
      </c>
      <c r="CS637" s="14" t="str">
        <f t="array" aca="1" ref="CS637" ca="1">IF(H637,IF(AND(W637&gt;0,AP637&lt;&gt;""),TRIM(SUBSTITUTE(_xll.MCONCAT(IFERROR(IF(ISNUMBER(INDIRECT(Q637)),IF((INDIRECT(ster!$D$14)&lt;&gt;"")*(INDIRECT(Q637)&gt;AP637),INDIRECT(ster!$D$14) &amp; ": " &amp;  SUBSTITUTE(IF( AV637,IFERROR(TEXT(INDIRECT(Q637),"rrrr-mm-dd")&amp;" (" &amp; INDIRECT(Q637) &amp;")",INDIRECT(Q637)),INDIRECT(Q637))," "," "),""),""),"")," "),"  "," ")),""),"")</f>
        <v/>
      </c>
      <c r="CT637" s="14" t="str">
        <f t="array" aca="1" ref="CT637" ca="1">IF(H637,IF(AND(N637&gt;0,AR637),TRIM(SUBSTITUTE(_xll.MCONCAT(IFERROR(IF(ISNUMBER(INDIRECT(Q637)),IF((INDIRECT(ster!$D$14)&lt;&gt;"")*(IFERROR(0*(MATCH(INDIRECT(Q637),INDIRECT(K637),0)&gt;0),1)),INDIRECT(ster!$D$14) &amp; ": " &amp;  SUBSTITUTE(IF( AV637,IFERROR(TEXT(INDIRECT(Q637),"rrrr-mm-dd")&amp;" (" &amp; INDIRECT(Q637) &amp;")",INDIRECT(Q637)),INDIRECT(Q637))," "," "),""),""),"")," "),"  "," ")),""),"")</f>
        <v/>
      </c>
      <c r="CU637" s="14" t="str">
        <f t="array" aca="1" ref="CU637" ca="1">IF(H637,IF(AND(V637&gt;0),TRIM(SUBSTITUTE(_xll.MCONCAT(IF((INDIRECT(ster!$D$14)&lt;&gt;"")*(IFERROR(0*(INDIRECT(Q637)&lt;&gt;""),1)),INDIRECT(ster!$D$14),"")," "),"  "," ")),""),"")</f>
        <v/>
      </c>
      <c r="CV637" s="14" t="str">
        <f t="array" aca="1" ref="CV637" ca="1">IF(H637,IF(AS637,
TRIM(SUBSTITUTE(_xll.MCONCAT(IF(
   (INDIRECT(ster!$D$14)&lt;&gt;"")*
   ((INDIRECT(Q637)="")+
      NOT(ISNUMBER(INDIRECT(Q637)))*
      NOT(ISERROR(MATCH(INDIRECT(Q637),INDIRECT(K637),0)))
    ),
      INDIRECT(ster!$D$14),
   "")," "),"  "," ")),
""),"")</f>
        <v/>
      </c>
      <c r="CW637" s="14" t="str">
        <f t="array" aca="1" ref="CW637" ca="1">IF(H637,IF(AND(AQ637),TRIM(SUBSTITUTE(_xll.MCONCAT(IFERROR(IF(ISNUMBER(INDIRECT(Q637)),IF((INDIRECT(ster!$D$14)&lt;&gt;"")*(INDIRECT(Q637)&lt;&gt;INT(INDIRECT(Q637))),INDIRECT(ster!$D$14) &amp; ": " &amp; INDIRECT(Q637),""),""),"")," "),"  "," ")),""),"")</f>
        <v/>
      </c>
      <c r="CX637" s="14" t="str">
        <f t="array" aca="1" ref="CX637" ca="1">IF(H637,IF(OR(AU637,AV637),TRIM(SUBSTITUTE(_xll.MCONCAT(IF((INDIRECT(ster!$D$14)&lt;&gt;"")*NOT(ISNUMBER(INDIRECT(Q637))),IF(ISERROR(MATCH(INDIRECT(Q637),INDIRECT(K637),0)),IFERROR(IF(INDIRECT(Q637)&lt;&gt;"",INDIRECT(ster!$D$14) &amp; ": " &amp; SUBSTITUTE(INDIRECT(Q637)," "," "),""),""),""),"")," "),"  "," ")),""),"")</f>
        <v/>
      </c>
      <c r="CY637" s="14" t="str">
        <f t="array" aca="1" ref="CY637" ca="1">IF(H637,IF(AE637,TRIM(SUBSTITUTE(_xll.MCONCAT(IF((INDIRECT(ster!$D$14)&lt;&gt;"")*IFERROR(NOT(INDIRECT(AF637)),FALSE),IF(ISERROR(MATCH(INDIRECT(Q637),INDIRECT(K637),0)),IFERROR(IF(INDIRECT(Q637)&lt;&gt;"",INDIRECT(ster!$D$14)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CZ637" s="14" t="str">
        <f t="array" aca="1" ref="CZ637" ca="1">IF(H637,IF(AH637,TRIM(SUBSTITUTE(_xll.MCONCAT(IF((INDIRECT(ster!$D$14)&lt;&gt;"")*IFERROR(NOT(INDIRECT(AI637)),FALSE),IF(ISERROR(MATCH(INDIRECT(Q637),INDIRECT(K637),0)),IFERROR(IF(INDIRECT(Q637)&lt;&gt;"",INDIRECT(ster!$D$14)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DC637" s="14" t="str">
        <f ca="1">SUBSTITUTE(SUBSTITUTE(SUBSTITUTE(SUBSTITUTE(_xll.MCONCAT(DG637:DS637,"■"),"■■","■"),"■■","■"),"■■","■"),"■■","■")</f>
        <v>■</v>
      </c>
      <c r="DD637" s="14" t="str">
        <f t="shared" ca="1" si="11492"/>
        <v/>
      </c>
      <c r="DE637" s="14" t="str">
        <f t="shared" ca="1" si="11493"/>
        <v/>
      </c>
      <c r="DF637" s="14" t="str">
        <f t="shared" ca="1" si="11494"/>
        <v/>
      </c>
      <c r="DG637" s="14" t="str">
        <f t="shared" ca="1" si="11495"/>
        <v/>
      </c>
      <c r="DH637" s="14" t="str">
        <f t="shared" ca="1" si="11496"/>
        <v/>
      </c>
      <c r="DI637" s="14" t="str">
        <f t="shared" ca="1" si="11497"/>
        <v/>
      </c>
      <c r="DJ637" s="14" t="str">
        <f t="shared" ca="1" si="11498"/>
        <v/>
      </c>
      <c r="DK637" s="14" t="str">
        <f t="shared" ca="1" si="11499"/>
        <v/>
      </c>
      <c r="DL637" s="14" t="str">
        <f t="shared" ca="1" si="11500"/>
        <v/>
      </c>
      <c r="DM637" s="14" t="str">
        <f t="shared" ca="1" si="11501"/>
        <v/>
      </c>
      <c r="DN637" s="14" t="str">
        <f t="array" aca="1" ref="DN637" ca="1">IF(CU637&lt;&gt;"","There are errors in the entered values in the following cases: " &amp;SUBSTITUTE(CU637," ",", "),"")</f>
        <v/>
      </c>
      <c r="DO637" s="14" t="str">
        <f t="shared" ca="1" si="11502"/>
        <v/>
      </c>
      <c r="DP637" s="14" t="str">
        <f t="shared" ca="1" si="11503"/>
        <v/>
      </c>
      <c r="DQ637" s="14" t="str">
        <f t="shared" ca="1" si="11504"/>
        <v/>
      </c>
      <c r="DR637" s="14" t="str">
        <f t="shared" ca="1" si="11505"/>
        <v/>
      </c>
      <c r="DS637" s="14" t="str">
        <f t="shared" ca="1" si="11506"/>
        <v/>
      </c>
      <c r="DZ637" s="14" t="b">
        <f t="shared" ca="1" si="11507"/>
        <v>0</v>
      </c>
      <c r="EA637" s="14" t="str">
        <f t="shared" ca="1" si="11508"/>
        <v/>
      </c>
      <c r="EB637" s="14" t="str">
        <f t="shared" ca="1" si="11509"/>
        <v/>
      </c>
      <c r="EC637" s="14" t="str">
        <f t="shared" ca="1" si="11510"/>
        <v/>
      </c>
      <c r="ED637" s="14" t="str">
        <f t="shared" ca="1" si="11511"/>
        <v/>
      </c>
      <c r="EE637" s="14" t="str">
        <f t="shared" ca="1" si="11512"/>
        <v/>
      </c>
      <c r="EF637" s="14" t="str">
        <f t="shared" ca="1" si="11513"/>
        <v/>
      </c>
      <c r="EG637" s="14" t="str">
        <f t="shared" ca="1" si="11514"/>
        <v/>
      </c>
      <c r="EM637" s="14" t="b">
        <f t="shared" ca="1" si="11515"/>
        <v>0</v>
      </c>
      <c r="EN637" s="14" t="str">
        <f t="shared" ca="1" si="11516"/>
        <v/>
      </c>
      <c r="EO637" s="14" t="str">
        <f t="shared" ca="1" si="11517"/>
        <v/>
      </c>
      <c r="EP637" s="14" t="str">
        <f t="shared" ca="1" si="11518"/>
        <v/>
      </c>
      <c r="EQ637" s="14" t="str">
        <f t="shared" ca="1" si="11519"/>
        <v/>
      </c>
    </row>
    <row r="638" spans="2:147" s="14" customFormat="1">
      <c r="B638" s="14" t="str">
        <f t="shared" ca="1" si="11445"/>
        <v/>
      </c>
      <c r="C638" s="14">
        <f t="shared" ca="1" si="11446"/>
        <v>563</v>
      </c>
      <c r="D638" s="14">
        <f t="shared" si="11447"/>
        <v>636</v>
      </c>
      <c r="E638" s="14" t="str">
        <f t="shared" ca="1" si="11448"/>
        <v/>
      </c>
      <c r="F638" s="14" t="str">
        <f t="shared" ca="1" si="11449"/>
        <v/>
      </c>
      <c r="G638" s="14" t="str">
        <f t="shared" ca="1" si="11450"/>
        <v/>
      </c>
      <c r="H638" s="14" t="b">
        <f t="shared" ca="1" si="11451"/>
        <v>0</v>
      </c>
      <c r="I638" s="14" t="str">
        <f ca="1">IF($H638,ADDRESS(3,(D638+1)*2-1,4,,"["&amp;wew!$G$7&amp;"]"&amp;_sheetname_labels)&amp;":"&amp;ADDRESS(2+ster!$B$20,(D638+1)*2-1,4),"")</f>
        <v/>
      </c>
      <c r="J638" s="14" t="str">
        <f t="array" aca="1" ref="J638" ca="1">IF(H638,MAX(0,MAX(IF(INDIRECT(I638)&lt;&gt;"",ROW(INDIRECT(I638)),""))-2),"")</f>
        <v/>
      </c>
      <c r="K638" s="14" t="str">
        <f ca="1">IF($H638,IF($J638&gt;0,ADDRESS(3,(D638+1)*2-1,4,,"["&amp;wew!$G$7&amp;"]"&amp;_sheetname_labels)&amp;":"&amp;ADDRESS(2+J638,(D638+1)*2-1,4),""),"")</f>
        <v/>
      </c>
      <c r="L638" s="14" t="str">
        <f ca="1">IF($H638,IF($J638&gt;0,ADDRESS(3,(D638+1)*2,4,,"["&amp;wew!$G$7&amp;"]"&amp;_sheetname_labels)&amp;":"&amp;ADDRESS(2+J638,(D638+1)*2,4),""),"")</f>
        <v/>
      </c>
      <c r="M638" s="14" t="str">
        <f t="shared" ca="1" si="11452"/>
        <v/>
      </c>
      <c r="N638" s="14" t="str">
        <f t="shared" ca="1" si="11453"/>
        <v/>
      </c>
      <c r="O638" s="14" t="str">
        <f t="shared" ca="1" si="11454"/>
        <v/>
      </c>
      <c r="P638" s="14" t="str">
        <f t="shared" ca="1" si="11455"/>
        <v/>
      </c>
      <c r="Q638" s="14" t="str">
        <f ca="1">IF($BP638,ADDRESS(3,D638+1,4,,"["&amp;wew!$G$7&amp;"]"&amp;_sheetname_dataframe)&amp;":"&amp;ADDRESS(2+ster!$C$14,D638+1,4),"")</f>
        <v/>
      </c>
      <c r="R638" s="14" t="str">
        <f ca="1">IF($BP638,IF(MID(_xll.FORMULATEXT(INDEX(INDIRECT(Q638),1)),1,1)="=", _xll.FORMULATEXT(INDEX(INDIRECT(Q638),1),2,TRUE),""),"")</f>
        <v/>
      </c>
      <c r="S638" s="14" t="str">
        <f t="array" aca="1" ref="S638" ca="1">IF(H638,SUM(IF((IFERROR(INDIRECT(Q638)&lt;&gt;"",FALSE))*(INDIRECT(ster!$D$14)&lt;&gt;""),1,0)),"")</f>
        <v/>
      </c>
      <c r="T638" s="14" t="str">
        <f t="array" aca="1" ref="T638" ca="1">IF(H638,IF(M638&gt;0,SUM(IFERROR(1*(MATCH(INDIRECT(Q638),INDIRECT(K638),0)&gt;0),0)*(INDIRECT(ster!$D$14)&lt;&gt;"")*NOT(ISNUMBER(INDIRECT(Q638)))),0),"")</f>
        <v/>
      </c>
      <c r="U638" s="14" t="str">
        <f t="array" aca="1" ref="U638" ca="1">IF(H638,SUM((IFERROR(INDIRECT(Q638)="",FALSE))*(INDIRECT(ster!$D$14)&lt;&gt;"")),"")</f>
        <v/>
      </c>
      <c r="V638" s="14" t="str">
        <f t="array" aca="1" ref="V638" ca="1">IF(H638,SUM((IFERROR(INDIRECT(Q638)="#ąś",TRUE))*(INDIRECT(ster!$D$14)&lt;&gt;"")),"")</f>
        <v/>
      </c>
      <c r="W638" s="14" t="str">
        <f t="array" aca="1" ref="W638" ca="1">IF(H638,SUM(ISNUMBER(INDIRECT(Q638))*(INDIRECT(ster!$D$14)&lt;&gt;"")),"")</f>
        <v/>
      </c>
      <c r="X638" s="14" t="str">
        <f t="array" aca="1" ref="X638" ca="1">IF(AND(H638,W638&gt;0),IF(wew!$B$3,MIN(IF((INDIRECT(ster!$D$14)&lt;&gt;"")*IFERROR(INDIRECT($Q638)&lt;&gt;"",FALSE),IFERROR(INDIRECT($Q638),"X"),"X")),"&lt;włącz podświetlanie wartości&gt;"),"—")</f>
        <v>—</v>
      </c>
      <c r="Y638" s="14" t="str">
        <f t="array" aca="1" ref="Y638" ca="1">IF(AND(H638,W638&gt;0),IF(wew!$B$3,MAX(IF((INDIRECT(ster!$D$14)&lt;&gt;"")*IFERROR(INDIRECT($Q638)&lt;&gt;"",FALSE),IFERROR(INDIRECT($Q638),"X"),"X")),"&lt;włącz podświetlanie wartości&gt;"),"—")</f>
        <v>—</v>
      </c>
      <c r="Z638" s="14" t="str">
        <f t="shared" ca="1" si="11456"/>
        <v/>
      </c>
      <c r="AA638" s="12" t="str">
        <f t="shared" ca="1" si="11457"/>
        <v/>
      </c>
      <c r="AB638" s="17" t="str">
        <f t="array" aca="1" ref="AB638" ca="1">IF(H638,IF(W638&gt;0,SUM((INDIRECT(ster!$D$14)&lt;&gt;"")*IFERROR((INDIRECT(Q638)&lt;&gt;"")*(INDIRECT(Q638)=INT(INDIRECT(Q638))),0)),0),"")</f>
        <v/>
      </c>
      <c r="AC638" s="17" t="str">
        <f t="array" aca="1" ref="AC638" ca="1">IF(H638,W638-AB638,"")</f>
        <v/>
      </c>
      <c r="AD638" s="17" t="str">
        <f t="shared" ca="1" si="11458"/>
        <v/>
      </c>
      <c r="AE638" s="17" t="b">
        <f t="shared" ca="1" si="11459"/>
        <v>0</v>
      </c>
      <c r="AF638" s="17" t="str">
        <f ca="1">IF(AE638,IF($H638,ADDRESS(3,D638+2,4,,"["&amp;wew!$G$7&amp;"]"&amp;_sheetname_dataframe)&amp;":"&amp;ADDRESS(2+ster!$C$14,D638+2,4),""),"")</f>
        <v/>
      </c>
      <c r="AG638" s="17" t="str">
        <f t="shared" ca="1" si="11460"/>
        <v/>
      </c>
      <c r="AH638" s="17" t="b">
        <f t="shared" ca="1" si="11461"/>
        <v>0</v>
      </c>
      <c r="AI638" s="17" t="str">
        <f ca="1">IF(AH638,IF($H638,ADDRESS(3,D638+3,4,,"["&amp;wew!$G$7&amp;"]"&amp;_sheetname_dataframe)&amp;":"&amp;ADDRESS(2+ster!$C$14,D638+3,4),""),"")</f>
        <v/>
      </c>
      <c r="AJ638" s="17" t="str">
        <f t="shared" ca="1" si="11462"/>
        <v/>
      </c>
      <c r="AK638" s="17" t="str">
        <f t="shared" ca="1" si="11463"/>
        <v/>
      </c>
      <c r="AL638" s="17" t="str">
        <f t="shared" ca="1" si="11464"/>
        <v/>
      </c>
      <c r="AM638" s="17" t="str">
        <f t="shared" ca="1" si="11465"/>
        <v/>
      </c>
      <c r="AN638" s="17">
        <f t="shared" ca="1" si="11466"/>
        <v>2</v>
      </c>
      <c r="AO638" s="24" t="str">
        <f t="shared" ca="1" si="11467"/>
        <v/>
      </c>
      <c r="AP638" s="24" t="str">
        <f t="shared" ca="1" si="11468"/>
        <v/>
      </c>
      <c r="AQ638" s="17" t="str">
        <f t="shared" ca="1" si="11469"/>
        <v/>
      </c>
      <c r="AR638" s="17" t="str">
        <f t="shared" ca="1" si="11470"/>
        <v/>
      </c>
      <c r="AS638" s="17" t="str">
        <f t="shared" ca="1" si="11471"/>
        <v/>
      </c>
      <c r="AT638" s="17" t="str">
        <f t="shared" ca="1" si="11472"/>
        <v/>
      </c>
      <c r="AU638" s="17" t="str">
        <f t="shared" ca="1" si="11473"/>
        <v/>
      </c>
      <c r="AV638" s="17" t="str">
        <f t="shared" ca="1" si="11474"/>
        <v/>
      </c>
      <c r="AW638" s="17" t="str">
        <f t="shared" ca="1" si="11475"/>
        <v/>
      </c>
      <c r="AX638" s="14" t="str">
        <f t="array" aca="1" ref="AX638" ca="1">IF(H638,N638&gt;0,"")</f>
        <v/>
      </c>
      <c r="AY638" s="17" t="str">
        <f t="shared" ca="1" si="11476"/>
        <v/>
      </c>
      <c r="AZ638" s="17" t="str">
        <f t="array" aca="1" ref="AZ638" ca="1">IF(AY638&lt;&gt;"",SUM(1*ISERROR(MATCH(INDIRECT(AY638),INDIRECT(K638),0)))=0,"")</f>
        <v/>
      </c>
      <c r="BA638" s="17" t="b">
        <f t="shared" ca="1" si="11477"/>
        <v>0</v>
      </c>
      <c r="BB638" s="17" t="b">
        <v>0</v>
      </c>
      <c r="BC638" s="17" t="str">
        <f t="shared" ca="1" si="11478"/>
        <v/>
      </c>
      <c r="BD638" s="17" t="str">
        <f t="shared" ca="1" si="11479"/>
        <v/>
      </c>
      <c r="BE638" s="17" t="str">
        <f t="shared" ca="1" si="11480"/>
        <v/>
      </c>
      <c r="BF638" s="17" t="str">
        <f t="shared" ca="1" si="11481"/>
        <v/>
      </c>
      <c r="BG638" s="17" t="str">
        <f t="shared" ca="1" si="11482"/>
        <v/>
      </c>
      <c r="BH638" s="17" t="str">
        <f t="shared" ca="1" si="11483"/>
        <v/>
      </c>
      <c r="BI638" s="17" t="str">
        <f t="shared" ca="1" si="11484"/>
        <v/>
      </c>
      <c r="BJ638" s="17" t="b">
        <f t="shared" ca="1" si="11485"/>
        <v>0</v>
      </c>
      <c r="BK638" s="17" t="str">
        <f t="shared" ca="1" si="11486"/>
        <v/>
      </c>
      <c r="BL638" s="17" t="str">
        <f t="shared" ca="1" si="11487"/>
        <v/>
      </c>
      <c r="BM638" s="17" t="str">
        <f t="shared" ca="1" si="11488"/>
        <v/>
      </c>
      <c r="BN638" s="17" t="str">
        <f t="shared" ca="1" si="11489"/>
        <v/>
      </c>
      <c r="BO638" s="17" t="str">
        <f t="shared" ca="1" si="11490"/>
        <v/>
      </c>
      <c r="BP638" s="14" t="b">
        <f t="shared" ca="1" si="11491"/>
        <v>0</v>
      </c>
      <c r="BQ638" s="35"/>
      <c r="BX638" s="16"/>
      <c r="BY638" s="16"/>
      <c r="BZ638" s="16"/>
      <c r="CA638" s="16"/>
      <c r="CB638" s="16"/>
      <c r="CC638" s="16"/>
      <c r="CD638" s="16"/>
      <c r="CE638" s="16"/>
      <c r="CF638" s="16"/>
      <c r="CN638" s="14">
        <f ca="1">IF(H638,IFERROR(IsVariableNameLegal(O638),0),0)</f>
        <v>0</v>
      </c>
      <c r="CO638" s="14" t="str">
        <f t="array" aca="1" ref="CO638" ca="1">IF(H638,IF(COUNTIF(INDIRECT(wew!$C$13),O638)&gt;1,TRIM(SUBSTITUTE(_xll.MCONCAT(IF((INDIRECT(wew!$C$13)=O638)*(COLUMN(INDIRECT(wew!$C$13))&lt;&gt;D638+1),-1+COLUMN(INDIRECT(wew!$C$13)),"")," "),"  "," ")),""),"")</f>
        <v/>
      </c>
      <c r="CP638" s="14" t="str">
        <f t="array" aca="1" ref="CP638" ca="1">IF(P638&lt;&gt;"",IF(LEN(P638)&gt;150,1,""),"")</f>
        <v/>
      </c>
      <c r="CQ638" s="14" t="str">
        <f t="array" aca="1" ref="CQ638" ca="1">IF(AND(H638,NOT(ster!$J$3)),IF(COUNTIF(INDIRECT(wew!$C$15),P638)&gt;1,TRIM(SUBSTITUTE(_xll.MCONCAT(IF((INDIRECT(wew!$C$15)=P638)*(COLUMN(INDIRECT(wew!$C$15))&lt;&gt;D638+1),-1+COLUMN(INDIRECT(wew!$C$15)),"")," "),"  "," ")),""),"")</f>
        <v/>
      </c>
      <c r="CR638" s="14" t="str">
        <f t="array" aca="1" ref="CR638" ca="1">IF(H638,IF(AND(W638&gt;0,AO638&lt;&gt;""),TRIM(SUBSTITUTE(_xll.MCONCAT(IFERROR(IF(ISNUMBER(INDIRECT(Q638)),IF((INDIRECT(ster!$D$14)&lt;&gt;"")*(INDIRECT(Q638)&lt;AO638),INDIRECT(ster!$D$14) &amp; ": " &amp;  SUBSTITUTE(IF( AV638,IFERROR(TEXT(INDIRECT(Q638),"rrrr-mm-dd") &amp;" (" &amp; INDIRECT(Q638) &amp;")",INDIRECT(Q638)),INDIRECT(Q638))," "," "),""),""),"")," "),"  "," ")),""),"")</f>
        <v/>
      </c>
      <c r="CS638" s="14" t="str">
        <f t="array" aca="1" ref="CS638" ca="1">IF(H638,IF(AND(W638&gt;0,AP638&lt;&gt;""),TRIM(SUBSTITUTE(_xll.MCONCAT(IFERROR(IF(ISNUMBER(INDIRECT(Q638)),IF((INDIRECT(ster!$D$14)&lt;&gt;"")*(INDIRECT(Q638)&gt;AP638),INDIRECT(ster!$D$14) &amp; ": " &amp;  SUBSTITUTE(IF( AV638,IFERROR(TEXT(INDIRECT(Q638),"rrrr-mm-dd")&amp;" (" &amp; INDIRECT(Q638) &amp;")",INDIRECT(Q638)),INDIRECT(Q638))," "," "),""),""),"")," "),"  "," ")),""),"")</f>
        <v/>
      </c>
      <c r="CT638" s="14" t="str">
        <f t="array" aca="1" ref="CT638" ca="1">IF(H638,IF(AND(N638&gt;0,AR638),TRIM(SUBSTITUTE(_xll.MCONCAT(IFERROR(IF(ISNUMBER(INDIRECT(Q638)),IF((INDIRECT(ster!$D$14)&lt;&gt;"")*(IFERROR(0*(MATCH(INDIRECT(Q638),INDIRECT(K638),0)&gt;0),1)),INDIRECT(ster!$D$14) &amp; ": " &amp;  SUBSTITUTE(IF( AV638,IFERROR(TEXT(INDIRECT(Q638),"rrrr-mm-dd")&amp;" (" &amp; INDIRECT(Q638) &amp;")",INDIRECT(Q638)),INDIRECT(Q638))," "," "),""),""),"")," "),"  "," ")),""),"")</f>
        <v/>
      </c>
      <c r="CU638" s="14" t="str">
        <f t="array" aca="1" ref="CU638" ca="1">IF(H638,IF(AND(V638&gt;0),TRIM(SUBSTITUTE(_xll.MCONCAT(IF((INDIRECT(ster!$D$14)&lt;&gt;"")*(IFERROR(0*(INDIRECT(Q638)&lt;&gt;""),1)),INDIRECT(ster!$D$14),"")," "),"  "," ")),""),"")</f>
        <v/>
      </c>
      <c r="CV638" s="14" t="str">
        <f t="array" aca="1" ref="CV638" ca="1">IF(H638,IF(AS638,
TRIM(SUBSTITUTE(_xll.MCONCAT(IF(
   (INDIRECT(ster!$D$14)&lt;&gt;"")*
   ((INDIRECT(Q638)="")+
      NOT(ISNUMBER(INDIRECT(Q638)))*
      NOT(ISERROR(MATCH(INDIRECT(Q638),INDIRECT(K638),0)))
    ),
      INDIRECT(ster!$D$14),
   "")," "),"  "," ")),
""),"")</f>
        <v/>
      </c>
      <c r="CW638" s="14" t="str">
        <f t="array" aca="1" ref="CW638" ca="1">IF(H638,IF(AND(AQ638),TRIM(SUBSTITUTE(_xll.MCONCAT(IFERROR(IF(ISNUMBER(INDIRECT(Q638)),IF((INDIRECT(ster!$D$14)&lt;&gt;"")*(INDIRECT(Q638)&lt;&gt;INT(INDIRECT(Q638))),INDIRECT(ster!$D$14) &amp; ": " &amp; INDIRECT(Q638),""),""),"")," "),"  "," ")),""),"")</f>
        <v/>
      </c>
      <c r="CX638" s="14" t="str">
        <f t="array" aca="1" ref="CX638" ca="1">IF(H638,IF(OR(AU638,AV638),TRIM(SUBSTITUTE(_xll.MCONCAT(IF((INDIRECT(ster!$D$14)&lt;&gt;"")*NOT(ISNUMBER(INDIRECT(Q638))),IF(ISERROR(MATCH(INDIRECT(Q638),INDIRECT(K638),0)),IFERROR(IF(INDIRECT(Q638)&lt;&gt;"",INDIRECT(ster!$D$14) &amp; ": " &amp; SUBSTITUTE(INDIRECT(Q638)," "," "),""),""),""),"")," "),"  "," ")),""),"")</f>
        <v/>
      </c>
      <c r="CY638" s="14" t="str">
        <f t="array" aca="1" ref="CY638" ca="1">IF(H638,IF(AE638,TRIM(SUBSTITUTE(_xll.MCONCAT(IF((INDIRECT(ster!$D$14)&lt;&gt;"")*IFERROR(NOT(INDIRECT(AF638)),FALSE),IF(ISERROR(MATCH(INDIRECT(Q638),INDIRECT(K638),0)),IFERROR(IF(INDIRECT(Q638)&lt;&gt;"",INDIRECT(ster!$D$14)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CZ638" s="14" t="str">
        <f t="array" aca="1" ref="CZ638" ca="1">IF(H638,IF(AH638,TRIM(SUBSTITUTE(_xll.MCONCAT(IF((INDIRECT(ster!$D$14)&lt;&gt;"")*IFERROR(NOT(INDIRECT(AI638)),FALSE),IF(ISERROR(MATCH(INDIRECT(Q638),INDIRECT(K638),0)),IFERROR(IF(INDIRECT(Q638)&lt;&gt;"",INDIRECT(ster!$D$14)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DC638" s="14" t="str">
        <f ca="1">SUBSTITUTE(SUBSTITUTE(SUBSTITUTE(SUBSTITUTE(_xll.MCONCAT(DG638:DS638,"■"),"■■","■"),"■■","■"),"■■","■"),"■■","■")</f>
        <v>■</v>
      </c>
      <c r="DD638" s="14" t="str">
        <f t="shared" ca="1" si="11492"/>
        <v/>
      </c>
      <c r="DE638" s="14" t="str">
        <f t="shared" ca="1" si="11493"/>
        <v/>
      </c>
      <c r="DF638" s="14" t="str">
        <f t="shared" ca="1" si="11494"/>
        <v/>
      </c>
      <c r="DG638" s="14" t="str">
        <f t="shared" ca="1" si="11495"/>
        <v/>
      </c>
      <c r="DH638" s="14" t="str">
        <f t="shared" ca="1" si="11496"/>
        <v/>
      </c>
      <c r="DI638" s="14" t="str">
        <f t="shared" ca="1" si="11497"/>
        <v/>
      </c>
      <c r="DJ638" s="14" t="str">
        <f t="shared" ca="1" si="11498"/>
        <v/>
      </c>
      <c r="DK638" s="14" t="str">
        <f t="shared" ca="1" si="11499"/>
        <v/>
      </c>
      <c r="DL638" s="14" t="str">
        <f t="shared" ca="1" si="11500"/>
        <v/>
      </c>
      <c r="DM638" s="14" t="str">
        <f t="shared" ca="1" si="11501"/>
        <v/>
      </c>
      <c r="DN638" s="14" t="str">
        <f t="array" aca="1" ref="DN638" ca="1">IF(CU638&lt;&gt;"","There are errors in the entered values in the following cases: " &amp;SUBSTITUTE(CU638," ",", "),"")</f>
        <v/>
      </c>
      <c r="DO638" s="14" t="str">
        <f t="shared" ca="1" si="11502"/>
        <v/>
      </c>
      <c r="DP638" s="14" t="str">
        <f t="shared" ca="1" si="11503"/>
        <v/>
      </c>
      <c r="DQ638" s="14" t="str">
        <f t="shared" ca="1" si="11504"/>
        <v/>
      </c>
      <c r="DR638" s="14" t="str">
        <f t="shared" ca="1" si="11505"/>
        <v/>
      </c>
      <c r="DS638" s="14" t="str">
        <f t="shared" ca="1" si="11506"/>
        <v/>
      </c>
      <c r="DZ638" s="14" t="b">
        <f t="shared" ca="1" si="11507"/>
        <v>0</v>
      </c>
      <c r="EA638" s="14" t="str">
        <f t="shared" ca="1" si="11508"/>
        <v/>
      </c>
      <c r="EB638" s="14" t="str">
        <f t="shared" ca="1" si="11509"/>
        <v/>
      </c>
      <c r="EC638" s="14" t="str">
        <f t="shared" ca="1" si="11510"/>
        <v/>
      </c>
      <c r="ED638" s="14" t="str">
        <f t="shared" ca="1" si="11511"/>
        <v/>
      </c>
      <c r="EE638" s="14" t="str">
        <f t="shared" ca="1" si="11512"/>
        <v/>
      </c>
      <c r="EF638" s="14" t="str">
        <f t="shared" ca="1" si="11513"/>
        <v/>
      </c>
      <c r="EG638" s="14" t="str">
        <f t="shared" ca="1" si="11514"/>
        <v/>
      </c>
      <c r="EM638" s="14" t="b">
        <f t="shared" ca="1" si="11515"/>
        <v>0</v>
      </c>
      <c r="EN638" s="14" t="str">
        <f t="shared" ca="1" si="11516"/>
        <v/>
      </c>
      <c r="EO638" s="14" t="str">
        <f t="shared" ca="1" si="11517"/>
        <v/>
      </c>
      <c r="EP638" s="14" t="str">
        <f t="shared" ca="1" si="11518"/>
        <v/>
      </c>
      <c r="EQ638" s="14" t="str">
        <f t="shared" ca="1" si="11519"/>
        <v/>
      </c>
    </row>
    <row r="639" spans="2:147" s="14" customFormat="1">
      <c r="B639" s="14" t="str">
        <f t="shared" ca="1" si="11445"/>
        <v/>
      </c>
      <c r="C639" s="14">
        <f t="shared" ca="1" si="11446"/>
        <v>563</v>
      </c>
      <c r="D639" s="14">
        <f t="shared" si="11447"/>
        <v>637</v>
      </c>
      <c r="E639" s="14" t="str">
        <f t="shared" ca="1" si="11448"/>
        <v/>
      </c>
      <c r="F639" s="14" t="str">
        <f t="shared" ca="1" si="11449"/>
        <v/>
      </c>
      <c r="G639" s="14" t="str">
        <f t="shared" ca="1" si="11450"/>
        <v/>
      </c>
      <c r="H639" s="14" t="b">
        <f t="shared" ca="1" si="11451"/>
        <v>0</v>
      </c>
      <c r="I639" s="14" t="str">
        <f ca="1">IF($H639,ADDRESS(3,(D639+1)*2-1,4,,"["&amp;wew!$G$7&amp;"]"&amp;_sheetname_labels)&amp;":"&amp;ADDRESS(2+ster!$B$20,(D639+1)*2-1,4),"")</f>
        <v/>
      </c>
      <c r="J639" s="14" t="str">
        <f t="array" aca="1" ref="J639" ca="1">IF(H639,MAX(0,MAX(IF(INDIRECT(I639)&lt;&gt;"",ROW(INDIRECT(I639)),""))-2),"")</f>
        <v/>
      </c>
      <c r="K639" s="14" t="str">
        <f ca="1">IF($H639,IF($J639&gt;0,ADDRESS(3,(D639+1)*2-1,4,,"["&amp;wew!$G$7&amp;"]"&amp;_sheetname_labels)&amp;":"&amp;ADDRESS(2+J639,(D639+1)*2-1,4),""),"")</f>
        <v/>
      </c>
      <c r="L639" s="14" t="str">
        <f ca="1">IF($H639,IF($J639&gt;0,ADDRESS(3,(D639+1)*2,4,,"["&amp;wew!$G$7&amp;"]"&amp;_sheetname_labels)&amp;":"&amp;ADDRESS(2+J639,(D639+1)*2,4),""),"")</f>
        <v/>
      </c>
      <c r="M639" s="14" t="str">
        <f t="shared" ca="1" si="11452"/>
        <v/>
      </c>
      <c r="N639" s="14" t="str">
        <f t="shared" ca="1" si="11453"/>
        <v/>
      </c>
      <c r="O639" s="14" t="str">
        <f t="shared" ca="1" si="11454"/>
        <v/>
      </c>
      <c r="P639" s="14" t="str">
        <f t="shared" ca="1" si="11455"/>
        <v/>
      </c>
      <c r="Q639" s="14" t="str">
        <f ca="1">IF($BP639,ADDRESS(3,D639+1,4,,"["&amp;wew!$G$7&amp;"]"&amp;_sheetname_dataframe)&amp;":"&amp;ADDRESS(2+ster!$C$14,D639+1,4),"")</f>
        <v/>
      </c>
      <c r="R639" s="14" t="str">
        <f ca="1">IF($BP639,IF(MID(_xll.FORMULATEXT(INDEX(INDIRECT(Q639),1)),1,1)="=", _xll.FORMULATEXT(INDEX(INDIRECT(Q639),1),2,TRUE),""),"")</f>
        <v/>
      </c>
      <c r="S639" s="14" t="str">
        <f t="array" aca="1" ref="S639" ca="1">IF(H639,SUM(IF((IFERROR(INDIRECT(Q639)&lt;&gt;"",FALSE))*(INDIRECT(ster!$D$14)&lt;&gt;""),1,0)),"")</f>
        <v/>
      </c>
      <c r="T639" s="14" t="str">
        <f t="array" aca="1" ref="T639" ca="1">IF(H639,IF(M639&gt;0,SUM(IFERROR(1*(MATCH(INDIRECT(Q639),INDIRECT(K639),0)&gt;0),0)*(INDIRECT(ster!$D$14)&lt;&gt;"")*NOT(ISNUMBER(INDIRECT(Q639)))),0),"")</f>
        <v/>
      </c>
      <c r="U639" s="14" t="str">
        <f t="array" aca="1" ref="U639" ca="1">IF(H639,SUM((IFERROR(INDIRECT(Q639)="",FALSE))*(INDIRECT(ster!$D$14)&lt;&gt;"")),"")</f>
        <v/>
      </c>
      <c r="V639" s="14" t="str">
        <f t="array" aca="1" ref="V639" ca="1">IF(H639,SUM((IFERROR(INDIRECT(Q639)="#ąś",TRUE))*(INDIRECT(ster!$D$14)&lt;&gt;"")),"")</f>
        <v/>
      </c>
      <c r="W639" s="14" t="str">
        <f t="array" aca="1" ref="W639" ca="1">IF(H639,SUM(ISNUMBER(INDIRECT(Q639))*(INDIRECT(ster!$D$14)&lt;&gt;"")),"")</f>
        <v/>
      </c>
      <c r="X639" s="14" t="str">
        <f t="array" aca="1" ref="X639" ca="1">IF(AND(H639,W639&gt;0),IF(wew!$B$3,MIN(IF((INDIRECT(ster!$D$14)&lt;&gt;"")*IFERROR(INDIRECT($Q639)&lt;&gt;"",FALSE),IFERROR(INDIRECT($Q639),"X"),"X")),"&lt;włącz podświetlanie wartości&gt;"),"—")</f>
        <v>—</v>
      </c>
      <c r="Y639" s="14" t="str">
        <f t="array" aca="1" ref="Y639" ca="1">IF(AND(H639,W639&gt;0),IF(wew!$B$3,MAX(IF((INDIRECT(ster!$D$14)&lt;&gt;"")*IFERROR(INDIRECT($Q639)&lt;&gt;"",FALSE),IFERROR(INDIRECT($Q639),"X"),"X")),"&lt;włącz podświetlanie wartości&gt;"),"—")</f>
        <v>—</v>
      </c>
      <c r="Z639" s="14" t="str">
        <f t="shared" ca="1" si="11456"/>
        <v/>
      </c>
      <c r="AA639" s="12" t="str">
        <f t="shared" ca="1" si="11457"/>
        <v/>
      </c>
      <c r="AB639" s="17" t="str">
        <f t="array" aca="1" ref="AB639" ca="1">IF(H639,IF(W639&gt;0,SUM((INDIRECT(ster!$D$14)&lt;&gt;"")*IFERROR((INDIRECT(Q639)&lt;&gt;"")*(INDIRECT(Q639)=INT(INDIRECT(Q639))),0)),0),"")</f>
        <v/>
      </c>
      <c r="AC639" s="17" t="str">
        <f t="array" aca="1" ref="AC639" ca="1">IF(H639,W639-AB639,"")</f>
        <v/>
      </c>
      <c r="AD639" s="17" t="str">
        <f t="shared" ca="1" si="11458"/>
        <v/>
      </c>
      <c r="AE639" s="17" t="b">
        <f t="shared" ca="1" si="11459"/>
        <v>0</v>
      </c>
      <c r="AF639" s="17" t="str">
        <f ca="1">IF(AE639,IF($H639,ADDRESS(3,D639+2,4,,"["&amp;wew!$G$7&amp;"]"&amp;_sheetname_dataframe)&amp;":"&amp;ADDRESS(2+ster!$C$14,D639+2,4),""),"")</f>
        <v/>
      </c>
      <c r="AG639" s="17" t="str">
        <f t="shared" ca="1" si="11460"/>
        <v/>
      </c>
      <c r="AH639" s="17" t="b">
        <f t="shared" ca="1" si="11461"/>
        <v>0</v>
      </c>
      <c r="AI639" s="17" t="str">
        <f ca="1">IF(AH639,IF($H639,ADDRESS(3,D639+3,4,,"["&amp;wew!$G$7&amp;"]"&amp;_sheetname_dataframe)&amp;":"&amp;ADDRESS(2+ster!$C$14,D639+3,4),""),"")</f>
        <v/>
      </c>
      <c r="AJ639" s="17" t="str">
        <f t="shared" ca="1" si="11462"/>
        <v/>
      </c>
      <c r="AK639" s="17" t="str">
        <f t="shared" ca="1" si="11463"/>
        <v/>
      </c>
      <c r="AL639" s="17" t="str">
        <f t="shared" ca="1" si="11464"/>
        <v/>
      </c>
      <c r="AM639" s="17" t="str">
        <f t="shared" ca="1" si="11465"/>
        <v/>
      </c>
      <c r="AN639" s="17">
        <f t="shared" ca="1" si="11466"/>
        <v>2</v>
      </c>
      <c r="AO639" s="24" t="str">
        <f t="shared" ca="1" si="11467"/>
        <v/>
      </c>
      <c r="AP639" s="24" t="str">
        <f t="shared" ca="1" si="11468"/>
        <v/>
      </c>
      <c r="AQ639" s="17" t="str">
        <f t="shared" ca="1" si="11469"/>
        <v/>
      </c>
      <c r="AR639" s="17" t="str">
        <f t="shared" ca="1" si="11470"/>
        <v/>
      </c>
      <c r="AS639" s="17" t="str">
        <f t="shared" ca="1" si="11471"/>
        <v/>
      </c>
      <c r="AT639" s="17" t="str">
        <f t="shared" ca="1" si="11472"/>
        <v/>
      </c>
      <c r="AU639" s="17" t="str">
        <f t="shared" ca="1" si="11473"/>
        <v/>
      </c>
      <c r="AV639" s="17" t="str">
        <f t="shared" ca="1" si="11474"/>
        <v/>
      </c>
      <c r="AW639" s="17" t="str">
        <f t="shared" ca="1" si="11475"/>
        <v/>
      </c>
      <c r="AX639" s="14" t="str">
        <f t="array" aca="1" ref="AX639" ca="1">IF(H639,N639&gt;0,"")</f>
        <v/>
      </c>
      <c r="AY639" s="17" t="str">
        <f t="shared" ca="1" si="11476"/>
        <v/>
      </c>
      <c r="AZ639" s="17" t="str">
        <f t="array" aca="1" ref="AZ639" ca="1">IF(AY639&lt;&gt;"",SUM(1*ISERROR(MATCH(INDIRECT(AY639),INDIRECT(K639),0)))=0,"")</f>
        <v/>
      </c>
      <c r="BA639" s="17" t="b">
        <f t="shared" ca="1" si="11477"/>
        <v>0</v>
      </c>
      <c r="BB639" s="17" t="b">
        <v>0</v>
      </c>
      <c r="BC639" s="17" t="str">
        <f t="shared" ca="1" si="11478"/>
        <v/>
      </c>
      <c r="BD639" s="17" t="str">
        <f t="shared" ca="1" si="11479"/>
        <v/>
      </c>
      <c r="BE639" s="17" t="str">
        <f t="shared" ca="1" si="11480"/>
        <v/>
      </c>
      <c r="BF639" s="17" t="str">
        <f t="shared" ca="1" si="11481"/>
        <v/>
      </c>
      <c r="BG639" s="17" t="str">
        <f t="shared" ca="1" si="11482"/>
        <v/>
      </c>
      <c r="BH639" s="17" t="str">
        <f t="shared" ca="1" si="11483"/>
        <v/>
      </c>
      <c r="BI639" s="17" t="str">
        <f t="shared" ca="1" si="11484"/>
        <v/>
      </c>
      <c r="BJ639" s="17" t="b">
        <f t="shared" ca="1" si="11485"/>
        <v>0</v>
      </c>
      <c r="BK639" s="17" t="str">
        <f t="shared" ca="1" si="11486"/>
        <v/>
      </c>
      <c r="BL639" s="17" t="str">
        <f t="shared" ca="1" si="11487"/>
        <v/>
      </c>
      <c r="BM639" s="17" t="str">
        <f t="shared" ca="1" si="11488"/>
        <v/>
      </c>
      <c r="BN639" s="17" t="str">
        <f t="shared" ca="1" si="11489"/>
        <v/>
      </c>
      <c r="BO639" s="17" t="str">
        <f t="shared" ca="1" si="11490"/>
        <v/>
      </c>
      <c r="BP639" s="14" t="b">
        <f t="shared" ca="1" si="11491"/>
        <v>0</v>
      </c>
      <c r="BQ639" s="35"/>
      <c r="BX639" s="16"/>
      <c r="BY639" s="16"/>
      <c r="BZ639" s="16"/>
      <c r="CA639" s="16"/>
      <c r="CB639" s="16"/>
      <c r="CC639" s="16"/>
      <c r="CD639" s="16"/>
      <c r="CE639" s="16"/>
      <c r="CF639" s="16"/>
      <c r="CN639" s="14">
        <f ca="1">IF(H639,IFERROR(IsVariableNameLegal(O639),0),0)</f>
        <v>0</v>
      </c>
      <c r="CO639" s="14" t="str">
        <f t="array" aca="1" ref="CO639" ca="1">IF(H639,IF(COUNTIF(INDIRECT(wew!$C$13),O639)&gt;1,TRIM(SUBSTITUTE(_xll.MCONCAT(IF((INDIRECT(wew!$C$13)=O639)*(COLUMN(INDIRECT(wew!$C$13))&lt;&gt;D639+1),-1+COLUMN(INDIRECT(wew!$C$13)),"")," "),"  "," ")),""),"")</f>
        <v/>
      </c>
      <c r="CP639" s="14" t="str">
        <f t="array" aca="1" ref="CP639" ca="1">IF(P639&lt;&gt;"",IF(LEN(P639)&gt;150,1,""),"")</f>
        <v/>
      </c>
      <c r="CQ639" s="14" t="str">
        <f t="array" aca="1" ref="CQ639" ca="1">IF(AND(H639,NOT(ster!$J$3)),IF(COUNTIF(INDIRECT(wew!$C$15),P639)&gt;1,TRIM(SUBSTITUTE(_xll.MCONCAT(IF((INDIRECT(wew!$C$15)=P639)*(COLUMN(INDIRECT(wew!$C$15))&lt;&gt;D639+1),-1+COLUMN(INDIRECT(wew!$C$15)),"")," "),"  "," ")),""),"")</f>
        <v/>
      </c>
      <c r="CR639" s="14" t="str">
        <f t="array" aca="1" ref="CR639" ca="1">IF(H639,IF(AND(W639&gt;0,AO639&lt;&gt;""),TRIM(SUBSTITUTE(_xll.MCONCAT(IFERROR(IF(ISNUMBER(INDIRECT(Q639)),IF((INDIRECT(ster!$D$14)&lt;&gt;"")*(INDIRECT(Q639)&lt;AO639),INDIRECT(ster!$D$14) &amp; ": " &amp;  SUBSTITUTE(IF( AV639,IFERROR(TEXT(INDIRECT(Q639),"rrrr-mm-dd") &amp;" (" &amp; INDIRECT(Q639) &amp;")",INDIRECT(Q639)),INDIRECT(Q639))," "," "),""),""),"")," "),"  "," ")),""),"")</f>
        <v/>
      </c>
      <c r="CS639" s="14" t="str">
        <f t="array" aca="1" ref="CS639" ca="1">IF(H639,IF(AND(W639&gt;0,AP639&lt;&gt;""),TRIM(SUBSTITUTE(_xll.MCONCAT(IFERROR(IF(ISNUMBER(INDIRECT(Q639)),IF((INDIRECT(ster!$D$14)&lt;&gt;"")*(INDIRECT(Q639)&gt;AP639),INDIRECT(ster!$D$14) &amp; ": " &amp;  SUBSTITUTE(IF( AV639,IFERROR(TEXT(INDIRECT(Q639),"rrrr-mm-dd")&amp;" (" &amp; INDIRECT(Q639) &amp;")",INDIRECT(Q639)),INDIRECT(Q639))," "," "),""),""),"")," "),"  "," ")),""),"")</f>
        <v/>
      </c>
      <c r="CT639" s="14" t="str">
        <f t="array" aca="1" ref="CT639" ca="1">IF(H639,IF(AND(N639&gt;0,AR639),TRIM(SUBSTITUTE(_xll.MCONCAT(IFERROR(IF(ISNUMBER(INDIRECT(Q639)),IF((INDIRECT(ster!$D$14)&lt;&gt;"")*(IFERROR(0*(MATCH(INDIRECT(Q639),INDIRECT(K639),0)&gt;0),1)),INDIRECT(ster!$D$14) &amp; ": " &amp;  SUBSTITUTE(IF( AV639,IFERROR(TEXT(INDIRECT(Q639),"rrrr-mm-dd")&amp;" (" &amp; INDIRECT(Q639) &amp;")",INDIRECT(Q639)),INDIRECT(Q639))," "," "),""),""),"")," "),"  "," ")),""),"")</f>
        <v/>
      </c>
      <c r="CU639" s="14" t="str">
        <f t="array" aca="1" ref="CU639" ca="1">IF(H639,IF(AND(V639&gt;0),TRIM(SUBSTITUTE(_xll.MCONCAT(IF((INDIRECT(ster!$D$14)&lt;&gt;"")*(IFERROR(0*(INDIRECT(Q639)&lt;&gt;""),1)),INDIRECT(ster!$D$14),"")," "),"  "," ")),""),"")</f>
        <v/>
      </c>
      <c r="CV639" s="14" t="str">
        <f t="array" aca="1" ref="CV639" ca="1">IF(H639,IF(AS639,
TRIM(SUBSTITUTE(_xll.MCONCAT(IF(
   (INDIRECT(ster!$D$14)&lt;&gt;"")*
   ((INDIRECT(Q639)="")+
      NOT(ISNUMBER(INDIRECT(Q639)))*
      NOT(ISERROR(MATCH(INDIRECT(Q639),INDIRECT(K639),0)))
    ),
      INDIRECT(ster!$D$14),
   "")," "),"  "," ")),
""),"")</f>
        <v/>
      </c>
      <c r="CW639" s="14" t="str">
        <f t="array" aca="1" ref="CW639" ca="1">IF(H639,IF(AND(AQ639),TRIM(SUBSTITUTE(_xll.MCONCAT(IFERROR(IF(ISNUMBER(INDIRECT(Q639)),IF((INDIRECT(ster!$D$14)&lt;&gt;"")*(INDIRECT(Q639)&lt;&gt;INT(INDIRECT(Q639))),INDIRECT(ster!$D$14) &amp; ": " &amp; INDIRECT(Q639),""),""),"")," "),"  "," ")),""),"")</f>
        <v/>
      </c>
      <c r="CX639" s="14" t="str">
        <f t="array" aca="1" ref="CX639" ca="1">IF(H639,IF(OR(AU639,AV639),TRIM(SUBSTITUTE(_xll.MCONCAT(IF((INDIRECT(ster!$D$14)&lt;&gt;"")*NOT(ISNUMBER(INDIRECT(Q639))),IF(ISERROR(MATCH(INDIRECT(Q639),INDIRECT(K639),0)),IFERROR(IF(INDIRECT(Q639)&lt;&gt;"",INDIRECT(ster!$D$14) &amp; ": " &amp; SUBSTITUTE(INDIRECT(Q639)," "," "),""),""),""),"")," "),"  "," ")),""),"")</f>
        <v/>
      </c>
      <c r="CY639" s="14" t="str">
        <f t="array" aca="1" ref="CY639" ca="1">IF(H639,IF(AE639,TRIM(SUBSTITUTE(_xll.MCONCAT(IF((INDIRECT(ster!$D$14)&lt;&gt;"")*IFERROR(NOT(INDIRECT(AF639)),FALSE),IF(ISERROR(MATCH(INDIRECT(Q639),INDIRECT(K639),0)),IFERROR(IF(INDIRECT(Q639)&lt;&gt;"",INDIRECT(ster!$D$14)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CZ639" s="14" t="str">
        <f t="array" aca="1" ref="CZ639" ca="1">IF(H639,IF(AH639,TRIM(SUBSTITUTE(_xll.MCONCAT(IF((INDIRECT(ster!$D$14)&lt;&gt;"")*IFERROR(NOT(INDIRECT(AI639)),FALSE),IF(ISERROR(MATCH(INDIRECT(Q639),INDIRECT(K639),0)),IFERROR(IF(INDIRECT(Q639)&lt;&gt;"",INDIRECT(ster!$D$14)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DC639" s="14" t="str">
        <f ca="1">SUBSTITUTE(SUBSTITUTE(SUBSTITUTE(SUBSTITUTE(_xll.MCONCAT(DG639:DS639,"■"),"■■","■"),"■■","■"),"■■","■"),"■■","■")</f>
        <v>■</v>
      </c>
      <c r="DD639" s="14" t="str">
        <f t="shared" ca="1" si="11492"/>
        <v/>
      </c>
      <c r="DE639" s="14" t="str">
        <f t="shared" ca="1" si="11493"/>
        <v/>
      </c>
      <c r="DF639" s="14" t="str">
        <f t="shared" ca="1" si="11494"/>
        <v/>
      </c>
      <c r="DG639" s="14" t="str">
        <f t="shared" ca="1" si="11495"/>
        <v/>
      </c>
      <c r="DH639" s="14" t="str">
        <f t="shared" ca="1" si="11496"/>
        <v/>
      </c>
      <c r="DI639" s="14" t="str">
        <f t="shared" ca="1" si="11497"/>
        <v/>
      </c>
      <c r="DJ639" s="14" t="str">
        <f t="shared" ca="1" si="11498"/>
        <v/>
      </c>
      <c r="DK639" s="14" t="str">
        <f t="shared" ca="1" si="11499"/>
        <v/>
      </c>
      <c r="DL639" s="14" t="str">
        <f t="shared" ca="1" si="11500"/>
        <v/>
      </c>
      <c r="DM639" s="14" t="str">
        <f t="shared" ca="1" si="11501"/>
        <v/>
      </c>
      <c r="DN639" s="14" t="str">
        <f t="array" aca="1" ref="DN639" ca="1">IF(CU639&lt;&gt;"","There are errors in the entered values in the following cases: " &amp;SUBSTITUTE(CU639," ",", "),"")</f>
        <v/>
      </c>
      <c r="DO639" s="14" t="str">
        <f t="shared" ca="1" si="11502"/>
        <v/>
      </c>
      <c r="DP639" s="14" t="str">
        <f t="shared" ca="1" si="11503"/>
        <v/>
      </c>
      <c r="DQ639" s="14" t="str">
        <f t="shared" ca="1" si="11504"/>
        <v/>
      </c>
      <c r="DR639" s="14" t="str">
        <f t="shared" ca="1" si="11505"/>
        <v/>
      </c>
      <c r="DS639" s="14" t="str">
        <f t="shared" ca="1" si="11506"/>
        <v/>
      </c>
      <c r="DZ639" s="14" t="b">
        <f t="shared" ca="1" si="11507"/>
        <v>0</v>
      </c>
      <c r="EA639" s="14" t="str">
        <f t="shared" ca="1" si="11508"/>
        <v/>
      </c>
      <c r="EB639" s="14" t="str">
        <f t="shared" ca="1" si="11509"/>
        <v/>
      </c>
      <c r="EC639" s="14" t="str">
        <f t="shared" ca="1" si="11510"/>
        <v/>
      </c>
      <c r="ED639" s="14" t="str">
        <f t="shared" ca="1" si="11511"/>
        <v/>
      </c>
      <c r="EE639" s="14" t="str">
        <f t="shared" ca="1" si="11512"/>
        <v/>
      </c>
      <c r="EF639" s="14" t="str">
        <f t="shared" ca="1" si="11513"/>
        <v/>
      </c>
      <c r="EG639" s="14" t="str">
        <f t="shared" ca="1" si="11514"/>
        <v/>
      </c>
      <c r="EM639" s="14" t="b">
        <f t="shared" ca="1" si="11515"/>
        <v>0</v>
      </c>
      <c r="EN639" s="14" t="str">
        <f t="shared" ca="1" si="11516"/>
        <v/>
      </c>
      <c r="EO639" s="14" t="str">
        <f t="shared" ca="1" si="11517"/>
        <v/>
      </c>
      <c r="EP639" s="14" t="str">
        <f t="shared" ca="1" si="11518"/>
        <v/>
      </c>
      <c r="EQ639" s="14" t="str">
        <f t="shared" ca="1" si="11519"/>
        <v/>
      </c>
    </row>
    <row r="640" spans="2:147" s="14" customFormat="1">
      <c r="B640" s="14" t="str">
        <f t="shared" ca="1" si="11445"/>
        <v/>
      </c>
      <c r="C640" s="14">
        <f t="shared" ca="1" si="11446"/>
        <v>563</v>
      </c>
      <c r="D640" s="14">
        <f t="shared" si="11447"/>
        <v>638</v>
      </c>
      <c r="E640" s="14" t="str">
        <f t="shared" ca="1" si="11448"/>
        <v/>
      </c>
      <c r="F640" s="14" t="str">
        <f t="shared" ca="1" si="11449"/>
        <v/>
      </c>
      <c r="G640" s="14" t="str">
        <f t="shared" ca="1" si="11450"/>
        <v/>
      </c>
      <c r="H640" s="14" t="b">
        <f t="shared" ca="1" si="11451"/>
        <v>0</v>
      </c>
      <c r="I640" s="14" t="str">
        <f ca="1">IF($H640,ADDRESS(3,(D640+1)*2-1,4,,"["&amp;wew!$G$7&amp;"]"&amp;_sheetname_labels)&amp;":"&amp;ADDRESS(2+ster!$B$20,(D640+1)*2-1,4),"")</f>
        <v/>
      </c>
      <c r="J640" s="14" t="str">
        <f t="array" aca="1" ref="J640" ca="1">IF(H640,MAX(0,MAX(IF(INDIRECT(I640)&lt;&gt;"",ROW(INDIRECT(I640)),""))-2),"")</f>
        <v/>
      </c>
      <c r="K640" s="14" t="str">
        <f ca="1">IF($H640,IF($J640&gt;0,ADDRESS(3,(D640+1)*2-1,4,,"["&amp;wew!$G$7&amp;"]"&amp;_sheetname_labels)&amp;":"&amp;ADDRESS(2+J640,(D640+1)*2-1,4),""),"")</f>
        <v/>
      </c>
      <c r="L640" s="14" t="str">
        <f ca="1">IF($H640,IF($J640&gt;0,ADDRESS(3,(D640+1)*2,4,,"["&amp;wew!$G$7&amp;"]"&amp;_sheetname_labels)&amp;":"&amp;ADDRESS(2+J640,(D640+1)*2,4),""),"")</f>
        <v/>
      </c>
      <c r="M640" s="14" t="str">
        <f t="shared" ca="1" si="11452"/>
        <v/>
      </c>
      <c r="N640" s="14" t="str">
        <f t="shared" ca="1" si="11453"/>
        <v/>
      </c>
      <c r="O640" s="14" t="str">
        <f t="shared" ca="1" si="11454"/>
        <v/>
      </c>
      <c r="P640" s="14" t="str">
        <f t="shared" ca="1" si="11455"/>
        <v/>
      </c>
      <c r="Q640" s="14" t="str">
        <f ca="1">IF($BP640,ADDRESS(3,D640+1,4,,"["&amp;wew!$G$7&amp;"]"&amp;_sheetname_dataframe)&amp;":"&amp;ADDRESS(2+ster!$C$14,D640+1,4),"")</f>
        <v/>
      </c>
      <c r="R640" s="14" t="str">
        <f ca="1">IF($BP640,IF(MID(_xll.FORMULATEXT(INDEX(INDIRECT(Q640),1)),1,1)="=", _xll.FORMULATEXT(INDEX(INDIRECT(Q640),1),2,TRUE),""),"")</f>
        <v/>
      </c>
      <c r="S640" s="14" t="str">
        <f t="array" aca="1" ref="S640" ca="1">IF(H640,SUM(IF((IFERROR(INDIRECT(Q640)&lt;&gt;"",FALSE))*(INDIRECT(ster!$D$14)&lt;&gt;""),1,0)),"")</f>
        <v/>
      </c>
      <c r="T640" s="14" t="str">
        <f t="array" aca="1" ref="T640" ca="1">IF(H640,IF(M640&gt;0,SUM(IFERROR(1*(MATCH(INDIRECT(Q640),INDIRECT(K640),0)&gt;0),0)*(INDIRECT(ster!$D$14)&lt;&gt;"")*NOT(ISNUMBER(INDIRECT(Q640)))),0),"")</f>
        <v/>
      </c>
      <c r="U640" s="14" t="str">
        <f t="array" aca="1" ref="U640" ca="1">IF(H640,SUM((IFERROR(INDIRECT(Q640)="",FALSE))*(INDIRECT(ster!$D$14)&lt;&gt;"")),"")</f>
        <v/>
      </c>
      <c r="V640" s="14" t="str">
        <f t="array" aca="1" ref="V640" ca="1">IF(H640,SUM((IFERROR(INDIRECT(Q640)="#ąś",TRUE))*(INDIRECT(ster!$D$14)&lt;&gt;"")),"")</f>
        <v/>
      </c>
      <c r="W640" s="14" t="str">
        <f t="array" aca="1" ref="W640" ca="1">IF(H640,SUM(ISNUMBER(INDIRECT(Q640))*(INDIRECT(ster!$D$14)&lt;&gt;"")),"")</f>
        <v/>
      </c>
      <c r="X640" s="14" t="str">
        <f t="array" aca="1" ref="X640" ca="1">IF(AND(H640,W640&gt;0),IF(wew!$B$3,MIN(IF((INDIRECT(ster!$D$14)&lt;&gt;"")*IFERROR(INDIRECT($Q640)&lt;&gt;"",FALSE),IFERROR(INDIRECT($Q640),"X"),"X")),"&lt;włącz podświetlanie wartości&gt;"),"—")</f>
        <v>—</v>
      </c>
      <c r="Y640" s="14" t="str">
        <f t="array" aca="1" ref="Y640" ca="1">IF(AND(H640,W640&gt;0),IF(wew!$B$3,MAX(IF((INDIRECT(ster!$D$14)&lt;&gt;"")*IFERROR(INDIRECT($Q640)&lt;&gt;"",FALSE),IFERROR(INDIRECT($Q640),"X"),"X")),"&lt;włącz podświetlanie wartości&gt;"),"—")</f>
        <v>—</v>
      </c>
      <c r="Z640" s="14" t="str">
        <f t="shared" ca="1" si="11456"/>
        <v/>
      </c>
      <c r="AA640" s="12" t="str">
        <f t="shared" ca="1" si="11457"/>
        <v/>
      </c>
      <c r="AB640" s="17" t="str">
        <f t="array" aca="1" ref="AB640" ca="1">IF(H640,IF(W640&gt;0,SUM((INDIRECT(ster!$D$14)&lt;&gt;"")*IFERROR((INDIRECT(Q640)&lt;&gt;"")*(INDIRECT(Q640)=INT(INDIRECT(Q640))),0)),0),"")</f>
        <v/>
      </c>
      <c r="AC640" s="17" t="str">
        <f t="array" aca="1" ref="AC640" ca="1">IF(H640,W640-AB640,"")</f>
        <v/>
      </c>
      <c r="AD640" s="17" t="str">
        <f t="shared" ca="1" si="11458"/>
        <v/>
      </c>
      <c r="AE640" s="17" t="b">
        <f t="shared" ca="1" si="11459"/>
        <v>0</v>
      </c>
      <c r="AF640" s="17" t="str">
        <f ca="1">IF(AE640,IF($H640,ADDRESS(3,D640+2,4,,"["&amp;wew!$G$7&amp;"]"&amp;_sheetname_dataframe)&amp;":"&amp;ADDRESS(2+ster!$C$14,D640+2,4),""),"")</f>
        <v/>
      </c>
      <c r="AG640" s="17" t="str">
        <f t="shared" ca="1" si="11460"/>
        <v/>
      </c>
      <c r="AH640" s="17" t="b">
        <f t="shared" ca="1" si="11461"/>
        <v>0</v>
      </c>
      <c r="AI640" s="17" t="str">
        <f ca="1">IF(AH640,IF($H640,ADDRESS(3,D640+3,4,,"["&amp;wew!$G$7&amp;"]"&amp;_sheetname_dataframe)&amp;":"&amp;ADDRESS(2+ster!$C$14,D640+3,4),""),"")</f>
        <v/>
      </c>
      <c r="AJ640" s="17" t="str">
        <f t="shared" ca="1" si="11462"/>
        <v/>
      </c>
      <c r="AK640" s="17" t="str">
        <f t="shared" ca="1" si="11463"/>
        <v/>
      </c>
      <c r="AL640" s="17" t="str">
        <f t="shared" ca="1" si="11464"/>
        <v/>
      </c>
      <c r="AM640" s="17" t="str">
        <f t="shared" ca="1" si="11465"/>
        <v/>
      </c>
      <c r="AN640" s="17">
        <f t="shared" ca="1" si="11466"/>
        <v>2</v>
      </c>
      <c r="AO640" s="24" t="str">
        <f t="shared" ca="1" si="11467"/>
        <v/>
      </c>
      <c r="AP640" s="24" t="str">
        <f t="shared" ca="1" si="11468"/>
        <v/>
      </c>
      <c r="AQ640" s="17" t="str">
        <f t="shared" ca="1" si="11469"/>
        <v/>
      </c>
      <c r="AR640" s="17" t="str">
        <f t="shared" ca="1" si="11470"/>
        <v/>
      </c>
      <c r="AS640" s="17" t="str">
        <f t="shared" ca="1" si="11471"/>
        <v/>
      </c>
      <c r="AT640" s="17" t="str">
        <f t="shared" ca="1" si="11472"/>
        <v/>
      </c>
      <c r="AU640" s="17" t="str">
        <f t="shared" ca="1" si="11473"/>
        <v/>
      </c>
      <c r="AV640" s="17" t="str">
        <f t="shared" ca="1" si="11474"/>
        <v/>
      </c>
      <c r="AW640" s="17" t="str">
        <f t="shared" ca="1" si="11475"/>
        <v/>
      </c>
      <c r="AX640" s="14" t="str">
        <f t="array" aca="1" ref="AX640" ca="1">IF(H640,N640&gt;0,"")</f>
        <v/>
      </c>
      <c r="AY640" s="17" t="str">
        <f t="shared" ca="1" si="11476"/>
        <v/>
      </c>
      <c r="AZ640" s="17" t="str">
        <f t="array" aca="1" ref="AZ640" ca="1">IF(AY640&lt;&gt;"",SUM(1*ISERROR(MATCH(INDIRECT(AY640),INDIRECT(K640),0)))=0,"")</f>
        <v/>
      </c>
      <c r="BA640" s="17" t="b">
        <f t="shared" ca="1" si="11477"/>
        <v>0</v>
      </c>
      <c r="BB640" s="17" t="b">
        <v>0</v>
      </c>
      <c r="BC640" s="17" t="str">
        <f t="shared" ca="1" si="11478"/>
        <v/>
      </c>
      <c r="BD640" s="17" t="str">
        <f t="shared" ca="1" si="11479"/>
        <v/>
      </c>
      <c r="BE640" s="17" t="str">
        <f t="shared" ca="1" si="11480"/>
        <v/>
      </c>
      <c r="BF640" s="17" t="str">
        <f t="shared" ca="1" si="11481"/>
        <v/>
      </c>
      <c r="BG640" s="17" t="str">
        <f t="shared" ca="1" si="11482"/>
        <v/>
      </c>
      <c r="BH640" s="17" t="str">
        <f t="shared" ca="1" si="11483"/>
        <v/>
      </c>
      <c r="BI640" s="17" t="str">
        <f t="shared" ca="1" si="11484"/>
        <v/>
      </c>
      <c r="BJ640" s="17" t="b">
        <f t="shared" ca="1" si="11485"/>
        <v>0</v>
      </c>
      <c r="BK640" s="17" t="str">
        <f t="shared" ca="1" si="11486"/>
        <v/>
      </c>
      <c r="BL640" s="17" t="str">
        <f t="shared" ca="1" si="11487"/>
        <v/>
      </c>
      <c r="BM640" s="17" t="str">
        <f t="shared" ca="1" si="11488"/>
        <v/>
      </c>
      <c r="BN640" s="17" t="str">
        <f t="shared" ca="1" si="11489"/>
        <v/>
      </c>
      <c r="BO640" s="17" t="str">
        <f t="shared" ca="1" si="11490"/>
        <v/>
      </c>
      <c r="BP640" s="14" t="b">
        <f t="shared" ca="1" si="11491"/>
        <v>0</v>
      </c>
      <c r="BQ640" s="35"/>
      <c r="BX640" s="16"/>
      <c r="BY640" s="16"/>
      <c r="BZ640" s="16"/>
      <c r="CA640" s="16"/>
      <c r="CB640" s="16"/>
      <c r="CC640" s="16"/>
      <c r="CD640" s="16"/>
      <c r="CE640" s="16"/>
      <c r="CF640" s="16"/>
      <c r="CN640" s="14">
        <f ca="1">IF(H640,IFERROR(IsVariableNameLegal(O640),0),0)</f>
        <v>0</v>
      </c>
      <c r="CO640" s="14" t="str">
        <f t="array" aca="1" ref="CO640" ca="1">IF(H640,IF(COUNTIF(INDIRECT(wew!$C$13),O640)&gt;1,TRIM(SUBSTITUTE(_xll.MCONCAT(IF((INDIRECT(wew!$C$13)=O640)*(COLUMN(INDIRECT(wew!$C$13))&lt;&gt;D640+1),-1+COLUMN(INDIRECT(wew!$C$13)),"")," "),"  "," ")),""),"")</f>
        <v/>
      </c>
      <c r="CP640" s="14" t="str">
        <f t="array" aca="1" ref="CP640" ca="1">IF(P640&lt;&gt;"",IF(LEN(P640)&gt;150,1,""),"")</f>
        <v/>
      </c>
      <c r="CQ640" s="14" t="str">
        <f t="array" aca="1" ref="CQ640" ca="1">IF(AND(H640,NOT(ster!$J$3)),IF(COUNTIF(INDIRECT(wew!$C$15),P640)&gt;1,TRIM(SUBSTITUTE(_xll.MCONCAT(IF((INDIRECT(wew!$C$15)=P640)*(COLUMN(INDIRECT(wew!$C$15))&lt;&gt;D640+1),-1+COLUMN(INDIRECT(wew!$C$15)),"")," "),"  "," ")),""),"")</f>
        <v/>
      </c>
      <c r="CR640" s="14" t="str">
        <f t="array" aca="1" ref="CR640" ca="1">IF(H640,IF(AND(W640&gt;0,AO640&lt;&gt;""),TRIM(SUBSTITUTE(_xll.MCONCAT(IFERROR(IF(ISNUMBER(INDIRECT(Q640)),IF((INDIRECT(ster!$D$14)&lt;&gt;"")*(INDIRECT(Q640)&lt;AO640),INDIRECT(ster!$D$14) &amp; ": " &amp;  SUBSTITUTE(IF( AV640,IFERROR(TEXT(INDIRECT(Q640),"rrrr-mm-dd") &amp;" (" &amp; INDIRECT(Q640) &amp;")",INDIRECT(Q640)),INDIRECT(Q640))," "," "),""),""),"")," "),"  "," ")),""),"")</f>
        <v/>
      </c>
      <c r="CS640" s="14" t="str">
        <f t="array" aca="1" ref="CS640" ca="1">IF(H640,IF(AND(W640&gt;0,AP640&lt;&gt;""),TRIM(SUBSTITUTE(_xll.MCONCAT(IFERROR(IF(ISNUMBER(INDIRECT(Q640)),IF((INDIRECT(ster!$D$14)&lt;&gt;"")*(INDIRECT(Q640)&gt;AP640),INDIRECT(ster!$D$14) &amp; ": " &amp;  SUBSTITUTE(IF( AV640,IFERROR(TEXT(INDIRECT(Q640),"rrrr-mm-dd")&amp;" (" &amp; INDIRECT(Q640) &amp;")",INDIRECT(Q640)),INDIRECT(Q640))," "," "),""),""),"")," "),"  "," ")),""),"")</f>
        <v/>
      </c>
      <c r="CT640" s="14" t="str">
        <f t="array" aca="1" ref="CT640" ca="1">IF(H640,IF(AND(N640&gt;0,AR640),TRIM(SUBSTITUTE(_xll.MCONCAT(IFERROR(IF(ISNUMBER(INDIRECT(Q640)),IF((INDIRECT(ster!$D$14)&lt;&gt;"")*(IFERROR(0*(MATCH(INDIRECT(Q640),INDIRECT(K640),0)&gt;0),1)),INDIRECT(ster!$D$14) &amp; ": " &amp;  SUBSTITUTE(IF( AV640,IFERROR(TEXT(INDIRECT(Q640),"rrrr-mm-dd")&amp;" (" &amp; INDIRECT(Q640) &amp;")",INDIRECT(Q640)),INDIRECT(Q640))," "," "),""),""),"")," "),"  "," ")),""),"")</f>
        <v/>
      </c>
      <c r="CU640" s="14" t="str">
        <f t="array" aca="1" ref="CU640" ca="1">IF(H640,IF(AND(V640&gt;0),TRIM(SUBSTITUTE(_xll.MCONCAT(IF((INDIRECT(ster!$D$14)&lt;&gt;"")*(IFERROR(0*(INDIRECT(Q640)&lt;&gt;""),1)),INDIRECT(ster!$D$14),"")," "),"  "," ")),""),"")</f>
        <v/>
      </c>
      <c r="CV640" s="14" t="str">
        <f t="array" aca="1" ref="CV640" ca="1">IF(H640,IF(AS640,
TRIM(SUBSTITUTE(_xll.MCONCAT(IF(
   (INDIRECT(ster!$D$14)&lt;&gt;"")*
   ((INDIRECT(Q640)="")+
      NOT(ISNUMBER(INDIRECT(Q640)))*
      NOT(ISERROR(MATCH(INDIRECT(Q640),INDIRECT(K640),0)))
    ),
      INDIRECT(ster!$D$14),
   "")," "),"  "," ")),
""),"")</f>
        <v/>
      </c>
      <c r="CW640" s="14" t="str">
        <f t="array" aca="1" ref="CW640" ca="1">IF(H640,IF(AND(AQ640),TRIM(SUBSTITUTE(_xll.MCONCAT(IFERROR(IF(ISNUMBER(INDIRECT(Q640)),IF((INDIRECT(ster!$D$14)&lt;&gt;"")*(INDIRECT(Q640)&lt;&gt;INT(INDIRECT(Q640))),INDIRECT(ster!$D$14) &amp; ": " &amp; INDIRECT(Q640),""),""),"")," "),"  "," ")),""),"")</f>
        <v/>
      </c>
      <c r="CX640" s="14" t="str">
        <f t="array" aca="1" ref="CX640" ca="1">IF(H640,IF(OR(AU640,AV640),TRIM(SUBSTITUTE(_xll.MCONCAT(IF((INDIRECT(ster!$D$14)&lt;&gt;"")*NOT(ISNUMBER(INDIRECT(Q640))),IF(ISERROR(MATCH(INDIRECT(Q640),INDIRECT(K640),0)),IFERROR(IF(INDIRECT(Q640)&lt;&gt;"",INDIRECT(ster!$D$14) &amp; ": " &amp; SUBSTITUTE(INDIRECT(Q640)," "," "),""),""),""),"")," "),"  "," ")),""),"")</f>
        <v/>
      </c>
      <c r="CY640" s="14" t="str">
        <f t="array" aca="1" ref="CY640" ca="1">IF(H640,IF(AE640,TRIM(SUBSTITUTE(_xll.MCONCAT(IF((INDIRECT(ster!$D$14)&lt;&gt;"")*IFERROR(NOT(INDIRECT(AF640)),FALSE),IF(ISERROR(MATCH(INDIRECT(Q640),INDIRECT(K640),0)),IFERROR(IF(INDIRECT(Q640)&lt;&gt;"",INDIRECT(ster!$D$14)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CZ640" s="14" t="str">
        <f t="array" aca="1" ref="CZ640" ca="1">IF(H640,IF(AH640,TRIM(SUBSTITUTE(_xll.MCONCAT(IF((INDIRECT(ster!$D$14)&lt;&gt;"")*IFERROR(NOT(INDIRECT(AI640)),FALSE),IF(ISERROR(MATCH(INDIRECT(Q640),INDIRECT(K640),0)),IFERROR(IF(INDIRECT(Q640)&lt;&gt;"",INDIRECT(ster!$D$14)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DC640" s="14" t="str">
        <f ca="1">SUBSTITUTE(SUBSTITUTE(SUBSTITUTE(SUBSTITUTE(_xll.MCONCAT(DG640:DS640,"■"),"■■","■"),"■■","■"),"■■","■"),"■■","■")</f>
        <v>■</v>
      </c>
      <c r="DD640" s="14" t="str">
        <f t="shared" ca="1" si="11492"/>
        <v/>
      </c>
      <c r="DE640" s="14" t="str">
        <f t="shared" ca="1" si="11493"/>
        <v/>
      </c>
      <c r="DF640" s="14" t="str">
        <f t="shared" ca="1" si="11494"/>
        <v/>
      </c>
      <c r="DG640" s="14" t="str">
        <f t="shared" ca="1" si="11495"/>
        <v/>
      </c>
      <c r="DH640" s="14" t="str">
        <f t="shared" ca="1" si="11496"/>
        <v/>
      </c>
      <c r="DI640" s="14" t="str">
        <f t="shared" ca="1" si="11497"/>
        <v/>
      </c>
      <c r="DJ640" s="14" t="str">
        <f t="shared" ca="1" si="11498"/>
        <v/>
      </c>
      <c r="DK640" s="14" t="str">
        <f t="shared" ca="1" si="11499"/>
        <v/>
      </c>
      <c r="DL640" s="14" t="str">
        <f t="shared" ca="1" si="11500"/>
        <v/>
      </c>
      <c r="DM640" s="14" t="str">
        <f t="shared" ca="1" si="11501"/>
        <v/>
      </c>
      <c r="DN640" s="14" t="str">
        <f t="array" aca="1" ref="DN640" ca="1">IF(CU640&lt;&gt;"","There are errors in the entered values in the following cases: " &amp;SUBSTITUTE(CU640," ",", "),"")</f>
        <v/>
      </c>
      <c r="DO640" s="14" t="str">
        <f t="shared" ca="1" si="11502"/>
        <v/>
      </c>
      <c r="DP640" s="14" t="str">
        <f t="shared" ca="1" si="11503"/>
        <v/>
      </c>
      <c r="DQ640" s="14" t="str">
        <f t="shared" ca="1" si="11504"/>
        <v/>
      </c>
      <c r="DR640" s="14" t="str">
        <f t="shared" ca="1" si="11505"/>
        <v/>
      </c>
      <c r="DS640" s="14" t="str">
        <f t="shared" ca="1" si="11506"/>
        <v/>
      </c>
      <c r="DZ640" s="14" t="b">
        <f t="shared" ca="1" si="11507"/>
        <v>0</v>
      </c>
      <c r="EA640" s="14" t="str">
        <f t="shared" ca="1" si="11508"/>
        <v/>
      </c>
      <c r="EB640" s="14" t="str">
        <f t="shared" ca="1" si="11509"/>
        <v/>
      </c>
      <c r="EC640" s="14" t="str">
        <f t="shared" ca="1" si="11510"/>
        <v/>
      </c>
      <c r="ED640" s="14" t="str">
        <f t="shared" ca="1" si="11511"/>
        <v/>
      </c>
      <c r="EE640" s="14" t="str">
        <f t="shared" ca="1" si="11512"/>
        <v/>
      </c>
      <c r="EF640" s="14" t="str">
        <f t="shared" ca="1" si="11513"/>
        <v/>
      </c>
      <c r="EG640" s="14" t="str">
        <f t="shared" ca="1" si="11514"/>
        <v/>
      </c>
      <c r="EM640" s="14" t="b">
        <f t="shared" ca="1" si="11515"/>
        <v>0</v>
      </c>
      <c r="EN640" s="14" t="str">
        <f t="shared" ca="1" si="11516"/>
        <v/>
      </c>
      <c r="EO640" s="14" t="str">
        <f t="shared" ca="1" si="11517"/>
        <v/>
      </c>
      <c r="EP640" s="14" t="str">
        <f t="shared" ca="1" si="11518"/>
        <v/>
      </c>
      <c r="EQ640" s="14" t="str">
        <f t="shared" ca="1" si="11519"/>
        <v/>
      </c>
    </row>
    <row r="641" spans="2:147" s="14" customFormat="1">
      <c r="B641" s="14" t="str">
        <f t="shared" ca="1" si="11445"/>
        <v/>
      </c>
      <c r="C641" s="14">
        <f t="shared" ca="1" si="11446"/>
        <v>563</v>
      </c>
      <c r="D641" s="14">
        <f t="shared" si="11447"/>
        <v>639</v>
      </c>
      <c r="E641" s="14" t="str">
        <f t="shared" ca="1" si="11448"/>
        <v/>
      </c>
      <c r="F641" s="14" t="str">
        <f t="shared" ca="1" si="11449"/>
        <v/>
      </c>
      <c r="G641" s="14" t="str">
        <f t="shared" ca="1" si="11450"/>
        <v/>
      </c>
      <c r="H641" s="14" t="b">
        <f t="shared" ca="1" si="11451"/>
        <v>0</v>
      </c>
      <c r="I641" s="14" t="str">
        <f ca="1">IF($H641,ADDRESS(3,(D641+1)*2-1,4,,"["&amp;wew!$G$7&amp;"]"&amp;_sheetname_labels)&amp;":"&amp;ADDRESS(2+ster!$B$20,(D641+1)*2-1,4),"")</f>
        <v/>
      </c>
      <c r="J641" s="14" t="str">
        <f t="array" aca="1" ref="J641" ca="1">IF(H641,MAX(0,MAX(IF(INDIRECT(I641)&lt;&gt;"",ROW(INDIRECT(I641)),""))-2),"")</f>
        <v/>
      </c>
      <c r="K641" s="14" t="str">
        <f ca="1">IF($H641,IF($J641&gt;0,ADDRESS(3,(D641+1)*2-1,4,,"["&amp;wew!$G$7&amp;"]"&amp;_sheetname_labels)&amp;":"&amp;ADDRESS(2+J641,(D641+1)*2-1,4),""),"")</f>
        <v/>
      </c>
      <c r="L641" s="14" t="str">
        <f ca="1">IF($H641,IF($J641&gt;0,ADDRESS(3,(D641+1)*2,4,,"["&amp;wew!$G$7&amp;"]"&amp;_sheetname_labels)&amp;":"&amp;ADDRESS(2+J641,(D641+1)*2,4),""),"")</f>
        <v/>
      </c>
      <c r="M641" s="14" t="str">
        <f t="shared" ca="1" si="11452"/>
        <v/>
      </c>
      <c r="N641" s="14" t="str">
        <f t="shared" ca="1" si="11453"/>
        <v/>
      </c>
      <c r="O641" s="14" t="str">
        <f t="shared" ca="1" si="11454"/>
        <v/>
      </c>
      <c r="P641" s="14" t="str">
        <f t="shared" ca="1" si="11455"/>
        <v/>
      </c>
      <c r="Q641" s="14" t="str">
        <f ca="1">IF($BP641,ADDRESS(3,D641+1,4,,"["&amp;wew!$G$7&amp;"]"&amp;_sheetname_dataframe)&amp;":"&amp;ADDRESS(2+ster!$C$14,D641+1,4),"")</f>
        <v/>
      </c>
      <c r="R641" s="14" t="str">
        <f ca="1">IF($BP641,IF(MID(_xll.FORMULATEXT(INDEX(INDIRECT(Q641),1)),1,1)="=", _xll.FORMULATEXT(INDEX(INDIRECT(Q641),1),2,TRUE),""),"")</f>
        <v/>
      </c>
      <c r="S641" s="14" t="str">
        <f t="array" aca="1" ref="S641" ca="1">IF(H641,SUM(IF((IFERROR(INDIRECT(Q641)&lt;&gt;"",FALSE))*(INDIRECT(ster!$D$14)&lt;&gt;""),1,0)),"")</f>
        <v/>
      </c>
      <c r="T641" s="14" t="str">
        <f t="array" aca="1" ref="T641" ca="1">IF(H641,IF(M641&gt;0,SUM(IFERROR(1*(MATCH(INDIRECT(Q641),INDIRECT(K641),0)&gt;0),0)*(INDIRECT(ster!$D$14)&lt;&gt;"")*NOT(ISNUMBER(INDIRECT(Q641)))),0),"")</f>
        <v/>
      </c>
      <c r="U641" s="14" t="str">
        <f t="array" aca="1" ref="U641" ca="1">IF(H641,SUM((IFERROR(INDIRECT(Q641)="",FALSE))*(INDIRECT(ster!$D$14)&lt;&gt;"")),"")</f>
        <v/>
      </c>
      <c r="V641" s="14" t="str">
        <f t="array" aca="1" ref="V641" ca="1">IF(H641,SUM((IFERROR(INDIRECT(Q641)="#ąś",TRUE))*(INDIRECT(ster!$D$14)&lt;&gt;"")),"")</f>
        <v/>
      </c>
      <c r="W641" s="14" t="str">
        <f t="array" aca="1" ref="W641" ca="1">IF(H641,SUM(ISNUMBER(INDIRECT(Q641))*(INDIRECT(ster!$D$14)&lt;&gt;"")),"")</f>
        <v/>
      </c>
      <c r="X641" s="14" t="str">
        <f t="array" aca="1" ref="X641" ca="1">IF(AND(H641,W641&gt;0),IF(wew!$B$3,MIN(IF((INDIRECT(ster!$D$14)&lt;&gt;"")*IFERROR(INDIRECT($Q641)&lt;&gt;"",FALSE),IFERROR(INDIRECT($Q641),"X"),"X")),"&lt;włącz podświetlanie wartości&gt;"),"—")</f>
        <v>—</v>
      </c>
      <c r="Y641" s="14" t="str">
        <f t="array" aca="1" ref="Y641" ca="1">IF(AND(H641,W641&gt;0),IF(wew!$B$3,MAX(IF((INDIRECT(ster!$D$14)&lt;&gt;"")*IFERROR(INDIRECT($Q641)&lt;&gt;"",FALSE),IFERROR(INDIRECT($Q641),"X"),"X")),"&lt;włącz podświetlanie wartości&gt;"),"—")</f>
        <v>—</v>
      </c>
      <c r="Z641" s="14" t="str">
        <f t="shared" ca="1" si="11456"/>
        <v/>
      </c>
      <c r="AA641" s="12" t="str">
        <f t="shared" ca="1" si="11457"/>
        <v/>
      </c>
      <c r="AB641" s="17" t="str">
        <f t="array" aca="1" ref="AB641" ca="1">IF(H641,IF(W641&gt;0,SUM((INDIRECT(ster!$D$14)&lt;&gt;"")*IFERROR((INDIRECT(Q641)&lt;&gt;"")*(INDIRECT(Q641)=INT(INDIRECT(Q641))),0)),0),"")</f>
        <v/>
      </c>
      <c r="AC641" s="17" t="str">
        <f t="array" aca="1" ref="AC641" ca="1">IF(H641,W641-AB641,"")</f>
        <v/>
      </c>
      <c r="AD641" s="17" t="str">
        <f t="shared" ca="1" si="11458"/>
        <v/>
      </c>
      <c r="AE641" s="17" t="b">
        <f t="shared" ca="1" si="11459"/>
        <v>0</v>
      </c>
      <c r="AF641" s="17" t="str">
        <f ca="1">IF(AE641,IF($H641,ADDRESS(3,D641+2,4,,"["&amp;wew!$G$7&amp;"]"&amp;_sheetname_dataframe)&amp;":"&amp;ADDRESS(2+ster!$C$14,D641+2,4),""),"")</f>
        <v/>
      </c>
      <c r="AG641" s="17" t="str">
        <f t="shared" ca="1" si="11460"/>
        <v/>
      </c>
      <c r="AH641" s="17" t="b">
        <f t="shared" ca="1" si="11461"/>
        <v>0</v>
      </c>
      <c r="AI641" s="17" t="str">
        <f ca="1">IF(AH641,IF($H641,ADDRESS(3,D641+3,4,,"["&amp;wew!$G$7&amp;"]"&amp;_sheetname_dataframe)&amp;":"&amp;ADDRESS(2+ster!$C$14,D641+3,4),""),"")</f>
        <v/>
      </c>
      <c r="AJ641" s="17" t="str">
        <f t="shared" ca="1" si="11462"/>
        <v/>
      </c>
      <c r="AK641" s="17" t="str">
        <f t="shared" ca="1" si="11463"/>
        <v/>
      </c>
      <c r="AL641" s="17" t="str">
        <f t="shared" ca="1" si="11464"/>
        <v/>
      </c>
      <c r="AM641" s="17" t="str">
        <f t="shared" ca="1" si="11465"/>
        <v/>
      </c>
      <c r="AN641" s="17">
        <f t="shared" ca="1" si="11466"/>
        <v>2</v>
      </c>
      <c r="AO641" s="24" t="str">
        <f t="shared" ca="1" si="11467"/>
        <v/>
      </c>
      <c r="AP641" s="24" t="str">
        <f t="shared" ca="1" si="11468"/>
        <v/>
      </c>
      <c r="AQ641" s="17" t="str">
        <f t="shared" ca="1" si="11469"/>
        <v/>
      </c>
      <c r="AR641" s="17" t="str">
        <f t="shared" ca="1" si="11470"/>
        <v/>
      </c>
      <c r="AS641" s="17" t="str">
        <f t="shared" ca="1" si="11471"/>
        <v/>
      </c>
      <c r="AT641" s="17" t="str">
        <f t="shared" ca="1" si="11472"/>
        <v/>
      </c>
      <c r="AU641" s="17" t="str">
        <f t="shared" ca="1" si="11473"/>
        <v/>
      </c>
      <c r="AV641" s="17" t="str">
        <f t="shared" ca="1" si="11474"/>
        <v/>
      </c>
      <c r="AW641" s="17" t="str">
        <f t="shared" ca="1" si="11475"/>
        <v/>
      </c>
      <c r="AX641" s="14" t="str">
        <f t="array" aca="1" ref="AX641" ca="1">IF(H641,N641&gt;0,"")</f>
        <v/>
      </c>
      <c r="AY641" s="17" t="str">
        <f t="shared" ca="1" si="11476"/>
        <v/>
      </c>
      <c r="AZ641" s="17" t="str">
        <f t="array" aca="1" ref="AZ641" ca="1">IF(AY641&lt;&gt;"",SUM(1*ISERROR(MATCH(INDIRECT(AY641),INDIRECT(K641),0)))=0,"")</f>
        <v/>
      </c>
      <c r="BA641" s="17" t="b">
        <f t="shared" ca="1" si="11477"/>
        <v>0</v>
      </c>
      <c r="BB641" s="17" t="b">
        <v>0</v>
      </c>
      <c r="BC641" s="17" t="str">
        <f t="shared" ca="1" si="11478"/>
        <v/>
      </c>
      <c r="BD641" s="17" t="str">
        <f t="shared" ca="1" si="11479"/>
        <v/>
      </c>
      <c r="BE641" s="17" t="str">
        <f t="shared" ca="1" si="11480"/>
        <v/>
      </c>
      <c r="BF641" s="17" t="str">
        <f t="shared" ca="1" si="11481"/>
        <v/>
      </c>
      <c r="BG641" s="17" t="str">
        <f t="shared" ca="1" si="11482"/>
        <v/>
      </c>
      <c r="BH641" s="17" t="str">
        <f t="shared" ca="1" si="11483"/>
        <v/>
      </c>
      <c r="BI641" s="17" t="str">
        <f t="shared" ca="1" si="11484"/>
        <v/>
      </c>
      <c r="BJ641" s="17" t="b">
        <f t="shared" ca="1" si="11485"/>
        <v>0</v>
      </c>
      <c r="BK641" s="17" t="str">
        <f t="shared" ca="1" si="11486"/>
        <v/>
      </c>
      <c r="BL641" s="17" t="str">
        <f t="shared" ca="1" si="11487"/>
        <v/>
      </c>
      <c r="BM641" s="17" t="str">
        <f t="shared" ca="1" si="11488"/>
        <v/>
      </c>
      <c r="BN641" s="17" t="str">
        <f t="shared" ca="1" si="11489"/>
        <v/>
      </c>
      <c r="BO641" s="17" t="str">
        <f t="shared" ca="1" si="11490"/>
        <v/>
      </c>
      <c r="BP641" s="14" t="b">
        <f t="shared" ca="1" si="11491"/>
        <v>0</v>
      </c>
      <c r="BQ641" s="35"/>
      <c r="BX641" s="16"/>
      <c r="BY641" s="16"/>
      <c r="BZ641" s="16"/>
      <c r="CA641" s="16"/>
      <c r="CB641" s="16"/>
      <c r="CC641" s="16"/>
      <c r="CD641" s="16"/>
      <c r="CE641" s="16"/>
      <c r="CF641" s="16"/>
      <c r="CN641" s="14">
        <f ca="1">IF(H641,IFERROR(IsVariableNameLegal(O641),0),0)</f>
        <v>0</v>
      </c>
      <c r="CO641" s="14" t="str">
        <f t="array" aca="1" ref="CO641" ca="1">IF(H641,IF(COUNTIF(INDIRECT(wew!$C$13),O641)&gt;1,TRIM(SUBSTITUTE(_xll.MCONCAT(IF((INDIRECT(wew!$C$13)=O641)*(COLUMN(INDIRECT(wew!$C$13))&lt;&gt;D641+1),-1+COLUMN(INDIRECT(wew!$C$13)),"")," "),"  "," ")),""),"")</f>
        <v/>
      </c>
      <c r="CP641" s="14" t="str">
        <f t="array" aca="1" ref="CP641" ca="1">IF(P641&lt;&gt;"",IF(LEN(P641)&gt;150,1,""),"")</f>
        <v/>
      </c>
      <c r="CQ641" s="14" t="str">
        <f t="array" aca="1" ref="CQ641" ca="1">IF(AND(H641,NOT(ster!$J$3)),IF(COUNTIF(INDIRECT(wew!$C$15),P641)&gt;1,TRIM(SUBSTITUTE(_xll.MCONCAT(IF((INDIRECT(wew!$C$15)=P641)*(COLUMN(INDIRECT(wew!$C$15))&lt;&gt;D641+1),-1+COLUMN(INDIRECT(wew!$C$15)),"")," "),"  "," ")),""),"")</f>
        <v/>
      </c>
      <c r="CR641" s="14" t="str">
        <f t="array" aca="1" ref="CR641" ca="1">IF(H641,IF(AND(W641&gt;0,AO641&lt;&gt;""),TRIM(SUBSTITUTE(_xll.MCONCAT(IFERROR(IF(ISNUMBER(INDIRECT(Q641)),IF((INDIRECT(ster!$D$14)&lt;&gt;"")*(INDIRECT(Q641)&lt;AO641),INDIRECT(ster!$D$14) &amp; ": " &amp;  SUBSTITUTE(IF( AV641,IFERROR(TEXT(INDIRECT(Q641),"rrrr-mm-dd") &amp;" (" &amp; INDIRECT(Q641) &amp;")",INDIRECT(Q641)),INDIRECT(Q641))," "," "),""),""),"")," "),"  "," ")),""),"")</f>
        <v/>
      </c>
      <c r="CS641" s="14" t="str">
        <f t="array" aca="1" ref="CS641" ca="1">IF(H641,IF(AND(W641&gt;0,AP641&lt;&gt;""),TRIM(SUBSTITUTE(_xll.MCONCAT(IFERROR(IF(ISNUMBER(INDIRECT(Q641)),IF((INDIRECT(ster!$D$14)&lt;&gt;"")*(INDIRECT(Q641)&gt;AP641),INDIRECT(ster!$D$14) &amp; ": " &amp;  SUBSTITUTE(IF( AV641,IFERROR(TEXT(INDIRECT(Q641),"rrrr-mm-dd")&amp;" (" &amp; INDIRECT(Q641) &amp;")",INDIRECT(Q641)),INDIRECT(Q641))," "," "),""),""),"")," "),"  "," ")),""),"")</f>
        <v/>
      </c>
      <c r="CT641" s="14" t="str">
        <f t="array" aca="1" ref="CT641" ca="1">IF(H641,IF(AND(N641&gt;0,AR641),TRIM(SUBSTITUTE(_xll.MCONCAT(IFERROR(IF(ISNUMBER(INDIRECT(Q641)),IF((INDIRECT(ster!$D$14)&lt;&gt;"")*(IFERROR(0*(MATCH(INDIRECT(Q641),INDIRECT(K641),0)&gt;0),1)),INDIRECT(ster!$D$14) &amp; ": " &amp;  SUBSTITUTE(IF( AV641,IFERROR(TEXT(INDIRECT(Q641),"rrrr-mm-dd")&amp;" (" &amp; INDIRECT(Q641) &amp;")",INDIRECT(Q641)),INDIRECT(Q641))," "," "),""),""),"")," "),"  "," ")),""),"")</f>
        <v/>
      </c>
      <c r="CU641" s="14" t="str">
        <f t="array" aca="1" ref="CU641" ca="1">IF(H641,IF(AND(V641&gt;0),TRIM(SUBSTITUTE(_xll.MCONCAT(IF((INDIRECT(ster!$D$14)&lt;&gt;"")*(IFERROR(0*(INDIRECT(Q641)&lt;&gt;""),1)),INDIRECT(ster!$D$14),"")," "),"  "," ")),""),"")</f>
        <v/>
      </c>
      <c r="CV641" s="14" t="str">
        <f t="array" aca="1" ref="CV641" ca="1">IF(H641,IF(AS641,
TRIM(SUBSTITUTE(_xll.MCONCAT(IF(
   (INDIRECT(ster!$D$14)&lt;&gt;"")*
   ((INDIRECT(Q641)="")+
      NOT(ISNUMBER(INDIRECT(Q641)))*
      NOT(ISERROR(MATCH(INDIRECT(Q641),INDIRECT(K641),0)))
    ),
      INDIRECT(ster!$D$14),
   "")," "),"  "," ")),
""),"")</f>
        <v/>
      </c>
      <c r="CW641" s="14" t="str">
        <f t="array" aca="1" ref="CW641" ca="1">IF(H641,IF(AND(AQ641),TRIM(SUBSTITUTE(_xll.MCONCAT(IFERROR(IF(ISNUMBER(INDIRECT(Q641)),IF((INDIRECT(ster!$D$14)&lt;&gt;"")*(INDIRECT(Q641)&lt;&gt;INT(INDIRECT(Q641))),INDIRECT(ster!$D$14) &amp; ": " &amp; INDIRECT(Q641),""),""),"")," "),"  "," ")),""),"")</f>
        <v/>
      </c>
      <c r="CX641" s="14" t="str">
        <f t="array" aca="1" ref="CX641" ca="1">IF(H641,IF(OR(AU641,AV641),TRIM(SUBSTITUTE(_xll.MCONCAT(IF((INDIRECT(ster!$D$14)&lt;&gt;"")*NOT(ISNUMBER(INDIRECT(Q641))),IF(ISERROR(MATCH(INDIRECT(Q641),INDIRECT(K641),0)),IFERROR(IF(INDIRECT(Q641)&lt;&gt;"",INDIRECT(ster!$D$14) &amp; ": " &amp; SUBSTITUTE(INDIRECT(Q641)," "," "),""),""),""),"")," "),"  "," ")),""),"")</f>
        <v/>
      </c>
      <c r="CY641" s="14" t="str">
        <f t="array" aca="1" ref="CY641" ca="1">IF(H641,IF(AE641,TRIM(SUBSTITUTE(_xll.MCONCAT(IF((INDIRECT(ster!$D$14)&lt;&gt;"")*IFERROR(NOT(INDIRECT(AF641)),FALSE),IF(ISERROR(MATCH(INDIRECT(Q641),INDIRECT(K641),0)),IFERROR(IF(INDIRECT(Q641)&lt;&gt;"",INDIRECT(ster!$D$14)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CZ641" s="14" t="str">
        <f t="array" aca="1" ref="CZ641" ca="1">IF(H641,IF(AH641,TRIM(SUBSTITUTE(_xll.MCONCAT(IF((INDIRECT(ster!$D$14)&lt;&gt;"")*IFERROR(NOT(INDIRECT(AI641)),FALSE),IF(ISERROR(MATCH(INDIRECT(Q641),INDIRECT(K641),0)),IFERROR(IF(INDIRECT(Q641)&lt;&gt;"",INDIRECT(ster!$D$14)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DC641" s="14" t="str">
        <f ca="1">SUBSTITUTE(SUBSTITUTE(SUBSTITUTE(SUBSTITUTE(_xll.MCONCAT(DG641:DS641,"■"),"■■","■"),"■■","■"),"■■","■"),"■■","■")</f>
        <v>■</v>
      </c>
      <c r="DD641" s="14" t="str">
        <f t="shared" ca="1" si="11492"/>
        <v/>
      </c>
      <c r="DE641" s="14" t="str">
        <f t="shared" ca="1" si="11493"/>
        <v/>
      </c>
      <c r="DF641" s="14" t="str">
        <f t="shared" ca="1" si="11494"/>
        <v/>
      </c>
      <c r="DG641" s="14" t="str">
        <f t="shared" ca="1" si="11495"/>
        <v/>
      </c>
      <c r="DH641" s="14" t="str">
        <f t="shared" ca="1" si="11496"/>
        <v/>
      </c>
      <c r="DI641" s="14" t="str">
        <f t="shared" ca="1" si="11497"/>
        <v/>
      </c>
      <c r="DJ641" s="14" t="str">
        <f t="shared" ca="1" si="11498"/>
        <v/>
      </c>
      <c r="DK641" s="14" t="str">
        <f t="shared" ca="1" si="11499"/>
        <v/>
      </c>
      <c r="DL641" s="14" t="str">
        <f t="shared" ca="1" si="11500"/>
        <v/>
      </c>
      <c r="DM641" s="14" t="str">
        <f t="shared" ca="1" si="11501"/>
        <v/>
      </c>
      <c r="DN641" s="14" t="str">
        <f t="array" aca="1" ref="DN641" ca="1">IF(CU641&lt;&gt;"","There are errors in the entered values in the following cases: " &amp;SUBSTITUTE(CU641," ",", "),"")</f>
        <v/>
      </c>
      <c r="DO641" s="14" t="str">
        <f t="shared" ca="1" si="11502"/>
        <v/>
      </c>
      <c r="DP641" s="14" t="str">
        <f t="shared" ca="1" si="11503"/>
        <v/>
      </c>
      <c r="DQ641" s="14" t="str">
        <f t="shared" ca="1" si="11504"/>
        <v/>
      </c>
      <c r="DR641" s="14" t="str">
        <f t="shared" ca="1" si="11505"/>
        <v/>
      </c>
      <c r="DS641" s="14" t="str">
        <f t="shared" ca="1" si="11506"/>
        <v/>
      </c>
      <c r="DZ641" s="14" t="b">
        <f t="shared" ca="1" si="11507"/>
        <v>0</v>
      </c>
      <c r="EA641" s="14" t="str">
        <f t="shared" ca="1" si="11508"/>
        <v/>
      </c>
      <c r="EB641" s="14" t="str">
        <f t="shared" ca="1" si="11509"/>
        <v/>
      </c>
      <c r="EC641" s="14" t="str">
        <f t="shared" ca="1" si="11510"/>
        <v/>
      </c>
      <c r="ED641" s="14" t="str">
        <f t="shared" ca="1" si="11511"/>
        <v/>
      </c>
      <c r="EE641" s="14" t="str">
        <f t="shared" ca="1" si="11512"/>
        <v/>
      </c>
      <c r="EF641" s="14" t="str">
        <f t="shared" ca="1" si="11513"/>
        <v/>
      </c>
      <c r="EG641" s="14" t="str">
        <f t="shared" ca="1" si="11514"/>
        <v/>
      </c>
      <c r="EM641" s="14" t="b">
        <f t="shared" ca="1" si="11515"/>
        <v>0</v>
      </c>
      <c r="EN641" s="14" t="str">
        <f t="shared" ca="1" si="11516"/>
        <v/>
      </c>
      <c r="EO641" s="14" t="str">
        <f t="shared" ca="1" si="11517"/>
        <v/>
      </c>
      <c r="EP641" s="14" t="str">
        <f t="shared" ca="1" si="11518"/>
        <v/>
      </c>
      <c r="EQ641" s="14" t="str">
        <f t="shared" ca="1" si="11519"/>
        <v/>
      </c>
    </row>
    <row r="642" spans="2:147" s="14" customFormat="1">
      <c r="B642" s="14" t="str">
        <f t="shared" ca="1" si="11445"/>
        <v/>
      </c>
      <c r="C642" s="14">
        <f t="shared" ca="1" si="11446"/>
        <v>563</v>
      </c>
      <c r="D642" s="14">
        <f t="shared" si="11447"/>
        <v>640</v>
      </c>
      <c r="E642" s="14" t="str">
        <f t="shared" ca="1" si="11448"/>
        <v/>
      </c>
      <c r="F642" s="14" t="str">
        <f t="shared" ca="1" si="11449"/>
        <v/>
      </c>
      <c r="G642" s="14" t="str">
        <f t="shared" ca="1" si="11450"/>
        <v/>
      </c>
      <c r="H642" s="14" t="b">
        <f t="shared" ca="1" si="11451"/>
        <v>0</v>
      </c>
      <c r="I642" s="14" t="str">
        <f ca="1">IF($H642,ADDRESS(3,(D642+1)*2-1,4,,"["&amp;wew!$G$7&amp;"]"&amp;_sheetname_labels)&amp;":"&amp;ADDRESS(2+ster!$B$20,(D642+1)*2-1,4),"")</f>
        <v/>
      </c>
      <c r="J642" s="14" t="str">
        <f t="array" aca="1" ref="J642" ca="1">IF(H642,MAX(0,MAX(IF(INDIRECT(I642)&lt;&gt;"",ROW(INDIRECT(I642)),""))-2),"")</f>
        <v/>
      </c>
      <c r="K642" s="14" t="str">
        <f ca="1">IF($H642,IF($J642&gt;0,ADDRESS(3,(D642+1)*2-1,4,,"["&amp;wew!$G$7&amp;"]"&amp;_sheetname_labels)&amp;":"&amp;ADDRESS(2+J642,(D642+1)*2-1,4),""),"")</f>
        <v/>
      </c>
      <c r="L642" s="14" t="str">
        <f ca="1">IF($H642,IF($J642&gt;0,ADDRESS(3,(D642+1)*2,4,,"["&amp;wew!$G$7&amp;"]"&amp;_sheetname_labels)&amp;":"&amp;ADDRESS(2+J642,(D642+1)*2,4),""),"")</f>
        <v/>
      </c>
      <c r="M642" s="14" t="str">
        <f t="shared" ca="1" si="11452"/>
        <v/>
      </c>
      <c r="N642" s="14" t="str">
        <f t="shared" ca="1" si="11453"/>
        <v/>
      </c>
      <c r="O642" s="14" t="str">
        <f t="shared" ca="1" si="11454"/>
        <v/>
      </c>
      <c r="P642" s="14" t="str">
        <f t="shared" ca="1" si="11455"/>
        <v/>
      </c>
      <c r="Q642" s="14" t="str">
        <f ca="1">IF($BP642,ADDRESS(3,D642+1,4,,"["&amp;wew!$G$7&amp;"]"&amp;_sheetname_dataframe)&amp;":"&amp;ADDRESS(2+ster!$C$14,D642+1,4),"")</f>
        <v/>
      </c>
      <c r="R642" s="14" t="str">
        <f ca="1">IF($BP642,IF(MID(_xll.FORMULATEXT(INDEX(INDIRECT(Q642),1)),1,1)="=", _xll.FORMULATEXT(INDEX(INDIRECT(Q642),1),2,TRUE),""),"")</f>
        <v/>
      </c>
      <c r="S642" s="14" t="str">
        <f t="array" aca="1" ref="S642" ca="1">IF(H642,SUM(IF((IFERROR(INDIRECT(Q642)&lt;&gt;"",FALSE))*(INDIRECT(ster!$D$14)&lt;&gt;""),1,0)),"")</f>
        <v/>
      </c>
      <c r="T642" s="14" t="str">
        <f t="array" aca="1" ref="T642" ca="1">IF(H642,IF(M642&gt;0,SUM(IFERROR(1*(MATCH(INDIRECT(Q642),INDIRECT(K642),0)&gt;0),0)*(INDIRECT(ster!$D$14)&lt;&gt;"")*NOT(ISNUMBER(INDIRECT(Q642)))),0),"")</f>
        <v/>
      </c>
      <c r="U642" s="14" t="str">
        <f t="array" aca="1" ref="U642" ca="1">IF(H642,SUM((IFERROR(INDIRECT(Q642)="",FALSE))*(INDIRECT(ster!$D$14)&lt;&gt;"")),"")</f>
        <v/>
      </c>
      <c r="V642" s="14" t="str">
        <f t="array" aca="1" ref="V642" ca="1">IF(H642,SUM((IFERROR(INDIRECT(Q642)="#ąś",TRUE))*(INDIRECT(ster!$D$14)&lt;&gt;"")),"")</f>
        <v/>
      </c>
      <c r="W642" s="14" t="str">
        <f t="array" aca="1" ref="W642" ca="1">IF(H642,SUM(ISNUMBER(INDIRECT(Q642))*(INDIRECT(ster!$D$14)&lt;&gt;"")),"")</f>
        <v/>
      </c>
      <c r="X642" s="14" t="str">
        <f t="array" aca="1" ref="X642" ca="1">IF(AND(H642,W642&gt;0),IF(wew!$B$3,MIN(IF((INDIRECT(ster!$D$14)&lt;&gt;"")*IFERROR(INDIRECT($Q642)&lt;&gt;"",FALSE),IFERROR(INDIRECT($Q642),"X"),"X")),"&lt;włącz podświetlanie wartości&gt;"),"—")</f>
        <v>—</v>
      </c>
      <c r="Y642" s="14" t="str">
        <f t="array" aca="1" ref="Y642" ca="1">IF(AND(H642,W642&gt;0),IF(wew!$B$3,MAX(IF((INDIRECT(ster!$D$14)&lt;&gt;"")*IFERROR(INDIRECT($Q642)&lt;&gt;"",FALSE),IFERROR(INDIRECT($Q642),"X"),"X")),"&lt;włącz podświetlanie wartości&gt;"),"—")</f>
        <v>—</v>
      </c>
      <c r="Z642" s="14" t="str">
        <f t="shared" ca="1" si="11456"/>
        <v/>
      </c>
      <c r="AA642" s="12" t="str">
        <f t="shared" ca="1" si="11457"/>
        <v/>
      </c>
      <c r="AB642" s="17" t="str">
        <f t="array" aca="1" ref="AB642" ca="1">IF(H642,IF(W642&gt;0,SUM((INDIRECT(ster!$D$14)&lt;&gt;"")*IFERROR((INDIRECT(Q642)&lt;&gt;"")*(INDIRECT(Q642)=INT(INDIRECT(Q642))),0)),0),"")</f>
        <v/>
      </c>
      <c r="AC642" s="17" t="str">
        <f t="array" aca="1" ref="AC642" ca="1">IF(H642,W642-AB642,"")</f>
        <v/>
      </c>
      <c r="AD642" s="17" t="str">
        <f t="shared" ca="1" si="11458"/>
        <v/>
      </c>
      <c r="AE642" s="17" t="b">
        <f t="shared" ca="1" si="11459"/>
        <v>0</v>
      </c>
      <c r="AF642" s="17" t="str">
        <f ca="1">IF(AE642,IF($H642,ADDRESS(3,D642+2,4,,"["&amp;wew!$G$7&amp;"]"&amp;_sheetname_dataframe)&amp;":"&amp;ADDRESS(2+ster!$C$14,D642+2,4),""),"")</f>
        <v/>
      </c>
      <c r="AG642" s="17" t="str">
        <f t="shared" ca="1" si="11460"/>
        <v/>
      </c>
      <c r="AH642" s="17" t="b">
        <f t="shared" ca="1" si="11461"/>
        <v>0</v>
      </c>
      <c r="AI642" s="17" t="str">
        <f ca="1">IF(AH642,IF($H642,ADDRESS(3,D642+3,4,,"["&amp;wew!$G$7&amp;"]"&amp;_sheetname_dataframe)&amp;":"&amp;ADDRESS(2+ster!$C$14,D642+3,4),""),"")</f>
        <v/>
      </c>
      <c r="AJ642" s="17" t="str">
        <f t="shared" ca="1" si="11462"/>
        <v/>
      </c>
      <c r="AK642" s="17" t="str">
        <f t="shared" ca="1" si="11463"/>
        <v/>
      </c>
      <c r="AL642" s="17" t="str">
        <f t="shared" ca="1" si="11464"/>
        <v/>
      </c>
      <c r="AM642" s="17" t="str">
        <f t="shared" ca="1" si="11465"/>
        <v/>
      </c>
      <c r="AN642" s="17">
        <f t="shared" ca="1" si="11466"/>
        <v>2</v>
      </c>
      <c r="AO642" s="24" t="str">
        <f t="shared" ca="1" si="11467"/>
        <v/>
      </c>
      <c r="AP642" s="24" t="str">
        <f t="shared" ca="1" si="11468"/>
        <v/>
      </c>
      <c r="AQ642" s="17" t="str">
        <f t="shared" ca="1" si="11469"/>
        <v/>
      </c>
      <c r="AR642" s="17" t="str">
        <f t="shared" ca="1" si="11470"/>
        <v/>
      </c>
      <c r="AS642" s="17" t="str">
        <f t="shared" ca="1" si="11471"/>
        <v/>
      </c>
      <c r="AT642" s="17" t="str">
        <f t="shared" ca="1" si="11472"/>
        <v/>
      </c>
      <c r="AU642" s="17" t="str">
        <f t="shared" ca="1" si="11473"/>
        <v/>
      </c>
      <c r="AV642" s="17" t="str">
        <f t="shared" ca="1" si="11474"/>
        <v/>
      </c>
      <c r="AW642" s="17" t="str">
        <f t="shared" ca="1" si="11475"/>
        <v/>
      </c>
      <c r="AX642" s="14" t="str">
        <f t="array" aca="1" ref="AX642" ca="1">IF(H642,N642&gt;0,"")</f>
        <v/>
      </c>
      <c r="AY642" s="17" t="str">
        <f t="shared" ca="1" si="11476"/>
        <v/>
      </c>
      <c r="AZ642" s="17" t="str">
        <f t="array" aca="1" ref="AZ642" ca="1">IF(AY642&lt;&gt;"",SUM(1*ISERROR(MATCH(INDIRECT(AY642),INDIRECT(K642),0)))=0,"")</f>
        <v/>
      </c>
      <c r="BA642" s="17" t="b">
        <f t="shared" ca="1" si="11477"/>
        <v>0</v>
      </c>
      <c r="BB642" s="17" t="b">
        <v>0</v>
      </c>
      <c r="BC642" s="17" t="str">
        <f t="shared" ca="1" si="11478"/>
        <v/>
      </c>
      <c r="BD642" s="17" t="str">
        <f t="shared" ca="1" si="11479"/>
        <v/>
      </c>
      <c r="BE642" s="17" t="str">
        <f t="shared" ca="1" si="11480"/>
        <v/>
      </c>
      <c r="BF642" s="17" t="str">
        <f t="shared" ca="1" si="11481"/>
        <v/>
      </c>
      <c r="BG642" s="17" t="str">
        <f t="shared" ca="1" si="11482"/>
        <v/>
      </c>
      <c r="BH642" s="17" t="str">
        <f t="shared" ca="1" si="11483"/>
        <v/>
      </c>
      <c r="BI642" s="17" t="str">
        <f t="shared" ca="1" si="11484"/>
        <v/>
      </c>
      <c r="BJ642" s="17" t="b">
        <f t="shared" ca="1" si="11485"/>
        <v>0</v>
      </c>
      <c r="BK642" s="17" t="str">
        <f t="shared" ca="1" si="11486"/>
        <v/>
      </c>
      <c r="BL642" s="17" t="str">
        <f t="shared" ca="1" si="11487"/>
        <v/>
      </c>
      <c r="BM642" s="17" t="str">
        <f t="shared" ca="1" si="11488"/>
        <v/>
      </c>
      <c r="BN642" s="17" t="str">
        <f t="shared" ca="1" si="11489"/>
        <v/>
      </c>
      <c r="BO642" s="17" t="str">
        <f t="shared" ca="1" si="11490"/>
        <v/>
      </c>
      <c r="BP642" s="14" t="b">
        <f t="shared" ca="1" si="11491"/>
        <v>0</v>
      </c>
      <c r="BQ642" s="35"/>
      <c r="BX642" s="16"/>
      <c r="BY642" s="16"/>
      <c r="BZ642" s="16"/>
      <c r="CA642" s="16"/>
      <c r="CB642" s="16"/>
      <c r="CC642" s="16"/>
      <c r="CD642" s="16"/>
      <c r="CE642" s="16"/>
      <c r="CF642" s="16"/>
      <c r="CN642" s="14">
        <f ca="1">IF(H642,IFERROR(IsVariableNameLegal(O642),0),0)</f>
        <v>0</v>
      </c>
      <c r="CO642" s="14" t="str">
        <f t="array" aca="1" ref="CO642" ca="1">IF(H642,IF(COUNTIF(INDIRECT(wew!$C$13),O642)&gt;1,TRIM(SUBSTITUTE(_xll.MCONCAT(IF((INDIRECT(wew!$C$13)=O642)*(COLUMN(INDIRECT(wew!$C$13))&lt;&gt;D642+1),-1+COLUMN(INDIRECT(wew!$C$13)),"")," "),"  "," ")),""),"")</f>
        <v/>
      </c>
      <c r="CP642" s="14" t="str">
        <f t="array" aca="1" ref="CP642" ca="1">IF(P642&lt;&gt;"",IF(LEN(P642)&gt;150,1,""),"")</f>
        <v/>
      </c>
      <c r="CQ642" s="14" t="str">
        <f t="array" aca="1" ref="CQ642" ca="1">IF(AND(H642,NOT(ster!$J$3)),IF(COUNTIF(INDIRECT(wew!$C$15),P642)&gt;1,TRIM(SUBSTITUTE(_xll.MCONCAT(IF((INDIRECT(wew!$C$15)=P642)*(COLUMN(INDIRECT(wew!$C$15))&lt;&gt;D642+1),-1+COLUMN(INDIRECT(wew!$C$15)),"")," "),"  "," ")),""),"")</f>
        <v/>
      </c>
      <c r="CR642" s="14" t="str">
        <f t="array" aca="1" ref="CR642" ca="1">IF(H642,IF(AND(W642&gt;0,AO642&lt;&gt;""),TRIM(SUBSTITUTE(_xll.MCONCAT(IFERROR(IF(ISNUMBER(INDIRECT(Q642)),IF((INDIRECT(ster!$D$14)&lt;&gt;"")*(INDIRECT(Q642)&lt;AO642),INDIRECT(ster!$D$14) &amp; ": " &amp;  SUBSTITUTE(IF( AV642,IFERROR(TEXT(INDIRECT(Q642),"rrrr-mm-dd") &amp;" (" &amp; INDIRECT(Q642) &amp;")",INDIRECT(Q642)),INDIRECT(Q642))," "," "),""),""),"")," "),"  "," ")),""),"")</f>
        <v/>
      </c>
      <c r="CS642" s="14" t="str">
        <f t="array" aca="1" ref="CS642" ca="1">IF(H642,IF(AND(W642&gt;0,AP642&lt;&gt;""),TRIM(SUBSTITUTE(_xll.MCONCAT(IFERROR(IF(ISNUMBER(INDIRECT(Q642)),IF((INDIRECT(ster!$D$14)&lt;&gt;"")*(INDIRECT(Q642)&gt;AP642),INDIRECT(ster!$D$14) &amp; ": " &amp;  SUBSTITUTE(IF( AV642,IFERROR(TEXT(INDIRECT(Q642),"rrrr-mm-dd")&amp;" (" &amp; INDIRECT(Q642) &amp;")",INDIRECT(Q642)),INDIRECT(Q642))," "," "),""),""),"")," "),"  "," ")),""),"")</f>
        <v/>
      </c>
      <c r="CT642" s="14" t="str">
        <f t="array" aca="1" ref="CT642" ca="1">IF(H642,IF(AND(N642&gt;0,AR642),TRIM(SUBSTITUTE(_xll.MCONCAT(IFERROR(IF(ISNUMBER(INDIRECT(Q642)),IF((INDIRECT(ster!$D$14)&lt;&gt;"")*(IFERROR(0*(MATCH(INDIRECT(Q642),INDIRECT(K642),0)&gt;0),1)),INDIRECT(ster!$D$14) &amp; ": " &amp;  SUBSTITUTE(IF( AV642,IFERROR(TEXT(INDIRECT(Q642),"rrrr-mm-dd")&amp;" (" &amp; INDIRECT(Q642) &amp;")",INDIRECT(Q642)),INDIRECT(Q642))," "," "),""),""),"")," "),"  "," ")),""),"")</f>
        <v/>
      </c>
      <c r="CU642" s="14" t="str">
        <f t="array" aca="1" ref="CU642" ca="1">IF(H642,IF(AND(V642&gt;0),TRIM(SUBSTITUTE(_xll.MCONCAT(IF((INDIRECT(ster!$D$14)&lt;&gt;"")*(IFERROR(0*(INDIRECT(Q642)&lt;&gt;""),1)),INDIRECT(ster!$D$14),"")," "),"  "," ")),""),"")</f>
        <v/>
      </c>
      <c r="CV642" s="14" t="str">
        <f t="array" aca="1" ref="CV642" ca="1">IF(H642,IF(AS642,
TRIM(SUBSTITUTE(_xll.MCONCAT(IF(
   (INDIRECT(ster!$D$14)&lt;&gt;"")*
   ((INDIRECT(Q642)="")+
      NOT(ISNUMBER(INDIRECT(Q642)))*
      NOT(ISERROR(MATCH(INDIRECT(Q642),INDIRECT(K642),0)))
    ),
      INDIRECT(ster!$D$14),
   "")," "),"  "," ")),
""),"")</f>
        <v/>
      </c>
      <c r="CW642" s="14" t="str">
        <f t="array" aca="1" ref="CW642" ca="1">IF(H642,IF(AND(AQ642),TRIM(SUBSTITUTE(_xll.MCONCAT(IFERROR(IF(ISNUMBER(INDIRECT(Q642)),IF((INDIRECT(ster!$D$14)&lt;&gt;"")*(INDIRECT(Q642)&lt;&gt;INT(INDIRECT(Q642))),INDIRECT(ster!$D$14) &amp; ": " &amp; INDIRECT(Q642),""),""),"")," "),"  "," ")),""),"")</f>
        <v/>
      </c>
      <c r="CX642" s="14" t="str">
        <f t="array" aca="1" ref="CX642" ca="1">IF(H642,IF(OR(AU642,AV642),TRIM(SUBSTITUTE(_xll.MCONCAT(IF((INDIRECT(ster!$D$14)&lt;&gt;"")*NOT(ISNUMBER(INDIRECT(Q642))),IF(ISERROR(MATCH(INDIRECT(Q642),INDIRECT(K642),0)),IFERROR(IF(INDIRECT(Q642)&lt;&gt;"",INDIRECT(ster!$D$14) &amp; ": " &amp; SUBSTITUTE(INDIRECT(Q642)," "," "),""),""),""),"")," "),"  "," ")),""),"")</f>
        <v/>
      </c>
      <c r="CY642" s="14" t="str">
        <f t="array" aca="1" ref="CY642" ca="1">IF(H642,IF(AE642,TRIM(SUBSTITUTE(_xll.MCONCAT(IF((INDIRECT(ster!$D$14)&lt;&gt;"")*IFERROR(NOT(INDIRECT(AF642)),FALSE),IF(ISERROR(MATCH(INDIRECT(Q642),INDIRECT(K642),0)),IFERROR(IF(INDIRECT(Q642)&lt;&gt;"",INDIRECT(ster!$D$14)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CZ642" s="14" t="str">
        <f t="array" aca="1" ref="CZ642" ca="1">IF(H642,IF(AH642,TRIM(SUBSTITUTE(_xll.MCONCAT(IF((INDIRECT(ster!$D$14)&lt;&gt;"")*IFERROR(NOT(INDIRECT(AI642)),FALSE),IF(ISERROR(MATCH(INDIRECT(Q642),INDIRECT(K642),0)),IFERROR(IF(INDIRECT(Q642)&lt;&gt;"",INDIRECT(ster!$D$14)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DC642" s="14" t="str">
        <f ca="1">SUBSTITUTE(SUBSTITUTE(SUBSTITUTE(SUBSTITUTE(_xll.MCONCAT(DG642:DS642,"■"),"■■","■"),"■■","■"),"■■","■"),"■■","■")</f>
        <v>■</v>
      </c>
      <c r="DD642" s="14" t="str">
        <f t="shared" ca="1" si="11492"/>
        <v/>
      </c>
      <c r="DE642" s="14" t="str">
        <f t="shared" ca="1" si="11493"/>
        <v/>
      </c>
      <c r="DF642" s="14" t="str">
        <f t="shared" ca="1" si="11494"/>
        <v/>
      </c>
      <c r="DG642" s="14" t="str">
        <f t="shared" ca="1" si="11495"/>
        <v/>
      </c>
      <c r="DH642" s="14" t="str">
        <f t="shared" ca="1" si="11496"/>
        <v/>
      </c>
      <c r="DI642" s="14" t="str">
        <f t="shared" ca="1" si="11497"/>
        <v/>
      </c>
      <c r="DJ642" s="14" t="str">
        <f t="shared" ca="1" si="11498"/>
        <v/>
      </c>
      <c r="DK642" s="14" t="str">
        <f t="shared" ca="1" si="11499"/>
        <v/>
      </c>
      <c r="DL642" s="14" t="str">
        <f t="shared" ca="1" si="11500"/>
        <v/>
      </c>
      <c r="DM642" s="14" t="str">
        <f t="shared" ca="1" si="11501"/>
        <v/>
      </c>
      <c r="DN642" s="14" t="str">
        <f t="array" aca="1" ref="DN642" ca="1">IF(CU642&lt;&gt;"","There are errors in the entered values in the following cases: " &amp;SUBSTITUTE(CU642," ",", "),"")</f>
        <v/>
      </c>
      <c r="DO642" s="14" t="str">
        <f t="shared" ca="1" si="11502"/>
        <v/>
      </c>
      <c r="DP642" s="14" t="str">
        <f t="shared" ca="1" si="11503"/>
        <v/>
      </c>
      <c r="DQ642" s="14" t="str">
        <f t="shared" ca="1" si="11504"/>
        <v/>
      </c>
      <c r="DR642" s="14" t="str">
        <f t="shared" ca="1" si="11505"/>
        <v/>
      </c>
      <c r="DS642" s="14" t="str">
        <f t="shared" ca="1" si="11506"/>
        <v/>
      </c>
      <c r="DZ642" s="14" t="b">
        <f t="shared" ca="1" si="11507"/>
        <v>0</v>
      </c>
      <c r="EA642" s="14" t="str">
        <f t="shared" ca="1" si="11508"/>
        <v/>
      </c>
      <c r="EB642" s="14" t="str">
        <f t="shared" ca="1" si="11509"/>
        <v/>
      </c>
      <c r="EC642" s="14" t="str">
        <f t="shared" ca="1" si="11510"/>
        <v/>
      </c>
      <c r="ED642" s="14" t="str">
        <f t="shared" ca="1" si="11511"/>
        <v/>
      </c>
      <c r="EE642" s="14" t="str">
        <f t="shared" ca="1" si="11512"/>
        <v/>
      </c>
      <c r="EF642" s="14" t="str">
        <f t="shared" ca="1" si="11513"/>
        <v/>
      </c>
      <c r="EG642" s="14" t="str">
        <f t="shared" ca="1" si="11514"/>
        <v/>
      </c>
      <c r="EM642" s="14" t="b">
        <f t="shared" ca="1" si="11515"/>
        <v>0</v>
      </c>
      <c r="EN642" s="14" t="str">
        <f t="shared" ca="1" si="11516"/>
        <v/>
      </c>
      <c r="EO642" s="14" t="str">
        <f t="shared" ca="1" si="11517"/>
        <v/>
      </c>
      <c r="EP642" s="14" t="str">
        <f t="shared" ca="1" si="11518"/>
        <v/>
      </c>
      <c r="EQ642" s="14" t="str">
        <f t="shared" ca="1" si="11519"/>
        <v/>
      </c>
    </row>
    <row r="643" spans="2:147" s="14" customFormat="1">
      <c r="B643" s="14" t="str">
        <f t="shared" ca="1" si="11445"/>
        <v/>
      </c>
      <c r="C643" s="14">
        <f t="shared" ca="1" si="11446"/>
        <v>563</v>
      </c>
      <c r="D643" s="14">
        <f t="shared" si="11447"/>
        <v>641</v>
      </c>
      <c r="E643" s="14" t="str">
        <f t="shared" ca="1" si="11448"/>
        <v/>
      </c>
      <c r="F643" s="14" t="str">
        <f t="shared" ca="1" si="11449"/>
        <v/>
      </c>
      <c r="G643" s="14" t="str">
        <f t="shared" ca="1" si="11450"/>
        <v/>
      </c>
      <c r="H643" s="14" t="b">
        <f t="shared" ca="1" si="11451"/>
        <v>0</v>
      </c>
      <c r="I643" s="14" t="str">
        <f ca="1">IF($H643,ADDRESS(3,(D643+1)*2-1,4,,"["&amp;wew!$G$7&amp;"]"&amp;_sheetname_labels)&amp;":"&amp;ADDRESS(2+ster!$B$20,(D643+1)*2-1,4),"")</f>
        <v/>
      </c>
      <c r="J643" s="14" t="str">
        <f t="array" aca="1" ref="J643" ca="1">IF(H643,MAX(0,MAX(IF(INDIRECT(I643)&lt;&gt;"",ROW(INDIRECT(I643)),""))-2),"")</f>
        <v/>
      </c>
      <c r="K643" s="14" t="str">
        <f ca="1">IF($H643,IF($J643&gt;0,ADDRESS(3,(D643+1)*2-1,4,,"["&amp;wew!$G$7&amp;"]"&amp;_sheetname_labels)&amp;":"&amp;ADDRESS(2+J643,(D643+1)*2-1,4),""),"")</f>
        <v/>
      </c>
      <c r="L643" s="14" t="str">
        <f ca="1">IF($H643,IF($J643&gt;0,ADDRESS(3,(D643+1)*2,4,,"["&amp;wew!$G$7&amp;"]"&amp;_sheetname_labels)&amp;":"&amp;ADDRESS(2+J643,(D643+1)*2,4),""),"")</f>
        <v/>
      </c>
      <c r="M643" s="14" t="str">
        <f t="shared" ca="1" si="11452"/>
        <v/>
      </c>
      <c r="N643" s="14" t="str">
        <f t="shared" ca="1" si="11453"/>
        <v/>
      </c>
      <c r="O643" s="14" t="str">
        <f t="shared" ca="1" si="11454"/>
        <v/>
      </c>
      <c r="P643" s="14" t="str">
        <f t="shared" ca="1" si="11455"/>
        <v/>
      </c>
      <c r="Q643" s="14" t="str">
        <f ca="1">IF($BP643,ADDRESS(3,D643+1,4,,"["&amp;wew!$G$7&amp;"]"&amp;_sheetname_dataframe)&amp;":"&amp;ADDRESS(2+ster!$C$14,D643+1,4),"")</f>
        <v/>
      </c>
      <c r="R643" s="14" t="str">
        <f ca="1">IF($BP643,IF(MID(_xll.FORMULATEXT(INDEX(INDIRECT(Q643),1)),1,1)="=", _xll.FORMULATEXT(INDEX(INDIRECT(Q643),1),2,TRUE),""),"")</f>
        <v/>
      </c>
      <c r="S643" s="14" t="str">
        <f t="array" aca="1" ref="S643" ca="1">IF(H643,SUM(IF((IFERROR(INDIRECT(Q643)&lt;&gt;"",FALSE))*(INDIRECT(ster!$D$14)&lt;&gt;""),1,0)),"")</f>
        <v/>
      </c>
      <c r="T643" s="14" t="str">
        <f t="array" aca="1" ref="T643" ca="1">IF(H643,IF(M643&gt;0,SUM(IFERROR(1*(MATCH(INDIRECT(Q643),INDIRECT(K643),0)&gt;0),0)*(INDIRECT(ster!$D$14)&lt;&gt;"")*NOT(ISNUMBER(INDIRECT(Q643)))),0),"")</f>
        <v/>
      </c>
      <c r="U643" s="14" t="str">
        <f t="array" aca="1" ref="U643" ca="1">IF(H643,SUM((IFERROR(INDIRECT(Q643)="",FALSE))*(INDIRECT(ster!$D$14)&lt;&gt;"")),"")</f>
        <v/>
      </c>
      <c r="V643" s="14" t="str">
        <f t="array" aca="1" ref="V643" ca="1">IF(H643,SUM((IFERROR(INDIRECT(Q643)="#ąś",TRUE))*(INDIRECT(ster!$D$14)&lt;&gt;"")),"")</f>
        <v/>
      </c>
      <c r="W643" s="14" t="str">
        <f t="array" aca="1" ref="W643" ca="1">IF(H643,SUM(ISNUMBER(INDIRECT(Q643))*(INDIRECT(ster!$D$14)&lt;&gt;"")),"")</f>
        <v/>
      </c>
      <c r="X643" s="14" t="str">
        <f t="array" aca="1" ref="X643" ca="1">IF(AND(H643,W643&gt;0),IF(wew!$B$3,MIN(IF((INDIRECT(ster!$D$14)&lt;&gt;"")*IFERROR(INDIRECT($Q643)&lt;&gt;"",FALSE),IFERROR(INDIRECT($Q643),"X"),"X")),"&lt;włącz podświetlanie wartości&gt;"),"—")</f>
        <v>—</v>
      </c>
      <c r="Y643" s="14" t="str">
        <f t="array" aca="1" ref="Y643" ca="1">IF(AND(H643,W643&gt;0),IF(wew!$B$3,MAX(IF((INDIRECT(ster!$D$14)&lt;&gt;"")*IFERROR(INDIRECT($Q643)&lt;&gt;"",FALSE),IFERROR(INDIRECT($Q643),"X"),"X")),"&lt;włącz podświetlanie wartości&gt;"),"—")</f>
        <v>—</v>
      </c>
      <c r="Z643" s="14" t="str">
        <f t="shared" ca="1" si="11456"/>
        <v/>
      </c>
      <c r="AA643" s="12" t="str">
        <f t="shared" ca="1" si="11457"/>
        <v/>
      </c>
      <c r="AB643" s="17" t="str">
        <f t="array" aca="1" ref="AB643" ca="1">IF(H643,IF(W643&gt;0,SUM((INDIRECT(ster!$D$14)&lt;&gt;"")*IFERROR((INDIRECT(Q643)&lt;&gt;"")*(INDIRECT(Q643)=INT(INDIRECT(Q643))),0)),0),"")</f>
        <v/>
      </c>
      <c r="AC643" s="17" t="str">
        <f t="array" aca="1" ref="AC643" ca="1">IF(H643,W643-AB643,"")</f>
        <v/>
      </c>
      <c r="AD643" s="17" t="str">
        <f t="shared" ca="1" si="11458"/>
        <v/>
      </c>
      <c r="AE643" s="17" t="b">
        <f t="shared" ca="1" si="11459"/>
        <v>0</v>
      </c>
      <c r="AF643" s="17" t="str">
        <f ca="1">IF(AE643,IF($H643,ADDRESS(3,D643+2,4,,"["&amp;wew!$G$7&amp;"]"&amp;_sheetname_dataframe)&amp;":"&amp;ADDRESS(2+ster!$C$14,D643+2,4),""),"")</f>
        <v/>
      </c>
      <c r="AG643" s="17" t="str">
        <f t="shared" ca="1" si="11460"/>
        <v/>
      </c>
      <c r="AH643" s="17" t="b">
        <f t="shared" ca="1" si="11461"/>
        <v>0</v>
      </c>
      <c r="AI643" s="17" t="str">
        <f ca="1">IF(AH643,IF($H643,ADDRESS(3,D643+3,4,,"["&amp;wew!$G$7&amp;"]"&amp;_sheetname_dataframe)&amp;":"&amp;ADDRESS(2+ster!$C$14,D643+3,4),""),"")</f>
        <v/>
      </c>
      <c r="AJ643" s="17" t="str">
        <f t="shared" ca="1" si="11462"/>
        <v/>
      </c>
      <c r="AK643" s="17" t="str">
        <f t="shared" ca="1" si="11463"/>
        <v/>
      </c>
      <c r="AL643" s="17" t="str">
        <f t="shared" ca="1" si="11464"/>
        <v/>
      </c>
      <c r="AM643" s="17" t="str">
        <f t="shared" ca="1" si="11465"/>
        <v/>
      </c>
      <c r="AN643" s="17">
        <f t="shared" ca="1" si="11466"/>
        <v>2</v>
      </c>
      <c r="AO643" s="24" t="str">
        <f t="shared" ca="1" si="11467"/>
        <v/>
      </c>
      <c r="AP643" s="24" t="str">
        <f t="shared" ca="1" si="11468"/>
        <v/>
      </c>
      <c r="AQ643" s="17" t="str">
        <f t="shared" ca="1" si="11469"/>
        <v/>
      </c>
      <c r="AR643" s="17" t="str">
        <f t="shared" ca="1" si="11470"/>
        <v/>
      </c>
      <c r="AS643" s="17" t="str">
        <f t="shared" ca="1" si="11471"/>
        <v/>
      </c>
      <c r="AT643" s="17" t="str">
        <f t="shared" ca="1" si="11472"/>
        <v/>
      </c>
      <c r="AU643" s="17" t="str">
        <f t="shared" ca="1" si="11473"/>
        <v/>
      </c>
      <c r="AV643" s="17" t="str">
        <f t="shared" ca="1" si="11474"/>
        <v/>
      </c>
      <c r="AW643" s="17" t="str">
        <f t="shared" ca="1" si="11475"/>
        <v/>
      </c>
      <c r="AX643" s="14" t="str">
        <f t="array" aca="1" ref="AX643" ca="1">IF(H643,N643&gt;0,"")</f>
        <v/>
      </c>
      <c r="AY643" s="17" t="str">
        <f t="shared" ca="1" si="11476"/>
        <v/>
      </c>
      <c r="AZ643" s="17" t="str">
        <f t="array" aca="1" ref="AZ643" ca="1">IF(AY643&lt;&gt;"",SUM(1*ISERROR(MATCH(INDIRECT(AY643),INDIRECT(K643),0)))=0,"")</f>
        <v/>
      </c>
      <c r="BA643" s="17" t="b">
        <f t="shared" ca="1" si="11477"/>
        <v>0</v>
      </c>
      <c r="BB643" s="17" t="b">
        <v>0</v>
      </c>
      <c r="BC643" s="17" t="str">
        <f t="shared" ca="1" si="11478"/>
        <v/>
      </c>
      <c r="BD643" s="17" t="str">
        <f t="shared" ca="1" si="11479"/>
        <v/>
      </c>
      <c r="BE643" s="17" t="str">
        <f t="shared" ca="1" si="11480"/>
        <v/>
      </c>
      <c r="BF643" s="17" t="str">
        <f t="shared" ca="1" si="11481"/>
        <v/>
      </c>
      <c r="BG643" s="17" t="str">
        <f t="shared" ca="1" si="11482"/>
        <v/>
      </c>
      <c r="BH643" s="17" t="str">
        <f t="shared" ca="1" si="11483"/>
        <v/>
      </c>
      <c r="BI643" s="17" t="str">
        <f t="shared" ca="1" si="11484"/>
        <v/>
      </c>
      <c r="BJ643" s="17" t="b">
        <f t="shared" ca="1" si="11485"/>
        <v>0</v>
      </c>
      <c r="BK643" s="17" t="str">
        <f t="shared" ca="1" si="11486"/>
        <v/>
      </c>
      <c r="BL643" s="17" t="str">
        <f t="shared" ca="1" si="11487"/>
        <v/>
      </c>
      <c r="BM643" s="17" t="str">
        <f t="shared" ca="1" si="11488"/>
        <v/>
      </c>
      <c r="BN643" s="17" t="str">
        <f t="shared" ca="1" si="11489"/>
        <v/>
      </c>
      <c r="BO643" s="17" t="str">
        <f t="shared" ca="1" si="11490"/>
        <v/>
      </c>
      <c r="BP643" s="14" t="b">
        <f t="shared" ca="1" si="11491"/>
        <v>0</v>
      </c>
      <c r="BQ643" s="35"/>
      <c r="BX643" s="16"/>
      <c r="BY643" s="16"/>
      <c r="BZ643" s="16"/>
      <c r="CA643" s="16"/>
      <c r="CB643" s="16"/>
      <c r="CC643" s="16"/>
      <c r="CD643" s="16"/>
      <c r="CE643" s="16"/>
      <c r="CF643" s="16"/>
      <c r="CN643" s="14">
        <f ca="1">IF(H643,IFERROR(IsVariableNameLegal(O643),0),0)</f>
        <v>0</v>
      </c>
      <c r="CO643" s="14" t="str">
        <f t="array" aca="1" ref="CO643" ca="1">IF(H643,IF(COUNTIF(INDIRECT(wew!$C$13),O643)&gt;1,TRIM(SUBSTITUTE(_xll.MCONCAT(IF((INDIRECT(wew!$C$13)=O643)*(COLUMN(INDIRECT(wew!$C$13))&lt;&gt;D643+1),-1+COLUMN(INDIRECT(wew!$C$13)),"")," "),"  "," ")),""),"")</f>
        <v/>
      </c>
      <c r="CP643" s="14" t="str">
        <f t="array" aca="1" ref="CP643" ca="1">IF(P643&lt;&gt;"",IF(LEN(P643)&gt;150,1,""),"")</f>
        <v/>
      </c>
      <c r="CQ643" s="14" t="str">
        <f t="array" aca="1" ref="CQ643" ca="1">IF(AND(H643,NOT(ster!$J$3)),IF(COUNTIF(INDIRECT(wew!$C$15),P643)&gt;1,TRIM(SUBSTITUTE(_xll.MCONCAT(IF((INDIRECT(wew!$C$15)=P643)*(COLUMN(INDIRECT(wew!$C$15))&lt;&gt;D643+1),-1+COLUMN(INDIRECT(wew!$C$15)),"")," "),"  "," ")),""),"")</f>
        <v/>
      </c>
      <c r="CR643" s="14" t="str">
        <f t="array" aca="1" ref="CR643" ca="1">IF(H643,IF(AND(W643&gt;0,AO643&lt;&gt;""),TRIM(SUBSTITUTE(_xll.MCONCAT(IFERROR(IF(ISNUMBER(INDIRECT(Q643)),IF((INDIRECT(ster!$D$14)&lt;&gt;"")*(INDIRECT(Q643)&lt;AO643),INDIRECT(ster!$D$14) &amp; ": " &amp;  SUBSTITUTE(IF( AV643,IFERROR(TEXT(INDIRECT(Q643),"rrrr-mm-dd") &amp;" (" &amp; INDIRECT(Q643) &amp;")",INDIRECT(Q643)),INDIRECT(Q643))," "," "),""),""),"")," "),"  "," ")),""),"")</f>
        <v/>
      </c>
      <c r="CS643" s="14" t="str">
        <f t="array" aca="1" ref="CS643" ca="1">IF(H643,IF(AND(W643&gt;0,AP643&lt;&gt;""),TRIM(SUBSTITUTE(_xll.MCONCAT(IFERROR(IF(ISNUMBER(INDIRECT(Q643)),IF((INDIRECT(ster!$D$14)&lt;&gt;"")*(INDIRECT(Q643)&gt;AP643),INDIRECT(ster!$D$14) &amp; ": " &amp;  SUBSTITUTE(IF( AV643,IFERROR(TEXT(INDIRECT(Q643),"rrrr-mm-dd")&amp;" (" &amp; INDIRECT(Q643) &amp;")",INDIRECT(Q643)),INDIRECT(Q643))," "," "),""),""),"")," "),"  "," ")),""),"")</f>
        <v/>
      </c>
      <c r="CT643" s="14" t="str">
        <f t="array" aca="1" ref="CT643" ca="1">IF(H643,IF(AND(N643&gt;0,AR643),TRIM(SUBSTITUTE(_xll.MCONCAT(IFERROR(IF(ISNUMBER(INDIRECT(Q643)),IF((INDIRECT(ster!$D$14)&lt;&gt;"")*(IFERROR(0*(MATCH(INDIRECT(Q643),INDIRECT(K643),0)&gt;0),1)),INDIRECT(ster!$D$14) &amp; ": " &amp;  SUBSTITUTE(IF( AV643,IFERROR(TEXT(INDIRECT(Q643),"rrrr-mm-dd")&amp;" (" &amp; INDIRECT(Q643) &amp;")",INDIRECT(Q643)),INDIRECT(Q643))," "," "),""),""),"")," "),"  "," ")),""),"")</f>
        <v/>
      </c>
      <c r="CU643" s="14" t="str">
        <f t="array" aca="1" ref="CU643" ca="1">IF(H643,IF(AND(V643&gt;0),TRIM(SUBSTITUTE(_xll.MCONCAT(IF((INDIRECT(ster!$D$14)&lt;&gt;"")*(IFERROR(0*(INDIRECT(Q643)&lt;&gt;""),1)),INDIRECT(ster!$D$14),"")," "),"  "," ")),""),"")</f>
        <v/>
      </c>
      <c r="CV643" s="14" t="str">
        <f t="array" aca="1" ref="CV643" ca="1">IF(H643,IF(AS643,
TRIM(SUBSTITUTE(_xll.MCONCAT(IF(
   (INDIRECT(ster!$D$14)&lt;&gt;"")*
   ((INDIRECT(Q643)="")+
      NOT(ISNUMBER(INDIRECT(Q643)))*
      NOT(ISERROR(MATCH(INDIRECT(Q643),INDIRECT(K643),0)))
    ),
      INDIRECT(ster!$D$14),
   "")," "),"  "," ")),
""),"")</f>
        <v/>
      </c>
      <c r="CW643" s="14" t="str">
        <f t="array" aca="1" ref="CW643" ca="1">IF(H643,IF(AND(AQ643),TRIM(SUBSTITUTE(_xll.MCONCAT(IFERROR(IF(ISNUMBER(INDIRECT(Q643)),IF((INDIRECT(ster!$D$14)&lt;&gt;"")*(INDIRECT(Q643)&lt;&gt;INT(INDIRECT(Q643))),INDIRECT(ster!$D$14) &amp; ": " &amp; INDIRECT(Q643),""),""),"")," "),"  "," ")),""),"")</f>
        <v/>
      </c>
      <c r="CX643" s="14" t="str">
        <f t="array" aca="1" ref="CX643" ca="1">IF(H643,IF(OR(AU643,AV643),TRIM(SUBSTITUTE(_xll.MCONCAT(IF((INDIRECT(ster!$D$14)&lt;&gt;"")*NOT(ISNUMBER(INDIRECT(Q643))),IF(ISERROR(MATCH(INDIRECT(Q643),INDIRECT(K643),0)),IFERROR(IF(INDIRECT(Q643)&lt;&gt;"",INDIRECT(ster!$D$14) &amp; ": " &amp; SUBSTITUTE(INDIRECT(Q643)," "," "),""),""),""),"")," "),"  "," ")),""),"")</f>
        <v/>
      </c>
      <c r="CY643" s="14" t="str">
        <f t="array" aca="1" ref="CY643" ca="1">IF(H643,IF(AE643,TRIM(SUBSTITUTE(_xll.MCONCAT(IF((INDIRECT(ster!$D$14)&lt;&gt;"")*IFERROR(NOT(INDIRECT(AF643)),FALSE),IF(ISERROR(MATCH(INDIRECT(Q643),INDIRECT(K643),0)),IFERROR(IF(INDIRECT(Q643)&lt;&gt;"",INDIRECT(ster!$D$14)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CZ643" s="14" t="str">
        <f t="array" aca="1" ref="CZ643" ca="1">IF(H643,IF(AH643,TRIM(SUBSTITUTE(_xll.MCONCAT(IF((INDIRECT(ster!$D$14)&lt;&gt;"")*IFERROR(NOT(INDIRECT(AI643)),FALSE),IF(ISERROR(MATCH(INDIRECT(Q643),INDIRECT(K643),0)),IFERROR(IF(INDIRECT(Q643)&lt;&gt;"",INDIRECT(ster!$D$14)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DC643" s="14" t="str">
        <f ca="1">SUBSTITUTE(SUBSTITUTE(SUBSTITUTE(SUBSTITUTE(_xll.MCONCAT(DG643:DS643,"■"),"■■","■"),"■■","■"),"■■","■"),"■■","■")</f>
        <v>■</v>
      </c>
      <c r="DD643" s="14" t="str">
        <f t="shared" ca="1" si="11492"/>
        <v/>
      </c>
      <c r="DE643" s="14" t="str">
        <f t="shared" ca="1" si="11493"/>
        <v/>
      </c>
      <c r="DF643" s="14" t="str">
        <f t="shared" ca="1" si="11494"/>
        <v/>
      </c>
      <c r="DG643" s="14" t="str">
        <f t="shared" ca="1" si="11495"/>
        <v/>
      </c>
      <c r="DH643" s="14" t="str">
        <f t="shared" ca="1" si="11496"/>
        <v/>
      </c>
      <c r="DI643" s="14" t="str">
        <f t="shared" ca="1" si="11497"/>
        <v/>
      </c>
      <c r="DJ643" s="14" t="str">
        <f t="shared" ca="1" si="11498"/>
        <v/>
      </c>
      <c r="DK643" s="14" t="str">
        <f t="shared" ca="1" si="11499"/>
        <v/>
      </c>
      <c r="DL643" s="14" t="str">
        <f t="shared" ca="1" si="11500"/>
        <v/>
      </c>
      <c r="DM643" s="14" t="str">
        <f t="shared" ca="1" si="11501"/>
        <v/>
      </c>
      <c r="DN643" s="14" t="str">
        <f t="array" aca="1" ref="DN643" ca="1">IF(CU643&lt;&gt;"","There are errors in the entered values in the following cases: " &amp;SUBSTITUTE(CU643," ",", "),"")</f>
        <v/>
      </c>
      <c r="DO643" s="14" t="str">
        <f t="shared" ca="1" si="11502"/>
        <v/>
      </c>
      <c r="DP643" s="14" t="str">
        <f t="shared" ca="1" si="11503"/>
        <v/>
      </c>
      <c r="DQ643" s="14" t="str">
        <f t="shared" ca="1" si="11504"/>
        <v/>
      </c>
      <c r="DR643" s="14" t="str">
        <f t="shared" ca="1" si="11505"/>
        <v/>
      </c>
      <c r="DS643" s="14" t="str">
        <f t="shared" ca="1" si="11506"/>
        <v/>
      </c>
      <c r="DZ643" s="14" t="b">
        <f t="shared" ca="1" si="11507"/>
        <v>0</v>
      </c>
      <c r="EA643" s="14" t="str">
        <f t="shared" ca="1" si="11508"/>
        <v/>
      </c>
      <c r="EB643" s="14" t="str">
        <f t="shared" ca="1" si="11509"/>
        <v/>
      </c>
      <c r="EC643" s="14" t="str">
        <f t="shared" ca="1" si="11510"/>
        <v/>
      </c>
      <c r="ED643" s="14" t="str">
        <f t="shared" ca="1" si="11511"/>
        <v/>
      </c>
      <c r="EE643" s="14" t="str">
        <f t="shared" ca="1" si="11512"/>
        <v/>
      </c>
      <c r="EF643" s="14" t="str">
        <f t="shared" ca="1" si="11513"/>
        <v/>
      </c>
      <c r="EG643" s="14" t="str">
        <f t="shared" ca="1" si="11514"/>
        <v/>
      </c>
      <c r="EM643" s="14" t="b">
        <f t="shared" ca="1" si="11515"/>
        <v>0</v>
      </c>
      <c r="EN643" s="14" t="str">
        <f t="shared" ca="1" si="11516"/>
        <v/>
      </c>
      <c r="EO643" s="14" t="str">
        <f t="shared" ca="1" si="11517"/>
        <v/>
      </c>
      <c r="EP643" s="14" t="str">
        <f t="shared" ca="1" si="11518"/>
        <v/>
      </c>
      <c r="EQ643" s="14" t="str">
        <f t="shared" ca="1" si="11519"/>
        <v/>
      </c>
    </row>
    <row r="644" spans="2:147" s="14" customFormat="1">
      <c r="B644" s="14" t="str">
        <f t="shared" ca="1" si="11445"/>
        <v/>
      </c>
      <c r="C644" s="14">
        <f t="shared" ca="1" si="11446"/>
        <v>563</v>
      </c>
      <c r="D644" s="14">
        <f t="shared" si="11447"/>
        <v>642</v>
      </c>
      <c r="E644" s="14" t="str">
        <f t="shared" ca="1" si="11448"/>
        <v/>
      </c>
      <c r="F644" s="14" t="str">
        <f t="shared" ca="1" si="11449"/>
        <v/>
      </c>
      <c r="G644" s="14" t="str">
        <f t="shared" ca="1" si="11450"/>
        <v/>
      </c>
      <c r="H644" s="14" t="b">
        <f t="shared" ca="1" si="11451"/>
        <v>0</v>
      </c>
      <c r="I644" s="14" t="str">
        <f ca="1">IF($H644,ADDRESS(3,(D644+1)*2-1,4,,"["&amp;wew!$G$7&amp;"]"&amp;_sheetname_labels)&amp;":"&amp;ADDRESS(2+ster!$B$20,(D644+1)*2-1,4),"")</f>
        <v/>
      </c>
      <c r="J644" s="14" t="str">
        <f t="array" aca="1" ref="J644" ca="1">IF(H644,MAX(0,MAX(IF(INDIRECT(I644)&lt;&gt;"",ROW(INDIRECT(I644)),""))-2),"")</f>
        <v/>
      </c>
      <c r="K644" s="14" t="str">
        <f ca="1">IF($H644,IF($J644&gt;0,ADDRESS(3,(D644+1)*2-1,4,,"["&amp;wew!$G$7&amp;"]"&amp;_sheetname_labels)&amp;":"&amp;ADDRESS(2+J644,(D644+1)*2-1,4),""),"")</f>
        <v/>
      </c>
      <c r="L644" s="14" t="str">
        <f ca="1">IF($H644,IF($J644&gt;0,ADDRESS(3,(D644+1)*2,4,,"["&amp;wew!$G$7&amp;"]"&amp;_sheetname_labels)&amp;":"&amp;ADDRESS(2+J644,(D644+1)*2,4),""),"")</f>
        <v/>
      </c>
      <c r="M644" s="14" t="str">
        <f t="shared" ca="1" si="11452"/>
        <v/>
      </c>
      <c r="N644" s="14" t="str">
        <f t="shared" ca="1" si="11453"/>
        <v/>
      </c>
      <c r="O644" s="14" t="str">
        <f t="shared" ca="1" si="11454"/>
        <v/>
      </c>
      <c r="P644" s="14" t="str">
        <f t="shared" ca="1" si="11455"/>
        <v/>
      </c>
      <c r="Q644" s="14" t="str">
        <f ca="1">IF($BP644,ADDRESS(3,D644+1,4,,"["&amp;wew!$G$7&amp;"]"&amp;_sheetname_dataframe)&amp;":"&amp;ADDRESS(2+ster!$C$14,D644+1,4),"")</f>
        <v/>
      </c>
      <c r="R644" s="14" t="str">
        <f ca="1">IF($BP644,IF(MID(_xll.FORMULATEXT(INDEX(INDIRECT(Q644),1)),1,1)="=", _xll.FORMULATEXT(INDEX(INDIRECT(Q644),1),2,TRUE),""),"")</f>
        <v/>
      </c>
      <c r="S644" s="14" t="str">
        <f t="array" aca="1" ref="S644" ca="1">IF(H644,SUM(IF((IFERROR(INDIRECT(Q644)&lt;&gt;"",FALSE))*(INDIRECT(ster!$D$14)&lt;&gt;""),1,0)),"")</f>
        <v/>
      </c>
      <c r="T644" s="14" t="str">
        <f t="array" aca="1" ref="T644" ca="1">IF(H644,IF(M644&gt;0,SUM(IFERROR(1*(MATCH(INDIRECT(Q644),INDIRECT(K644),0)&gt;0),0)*(INDIRECT(ster!$D$14)&lt;&gt;"")*NOT(ISNUMBER(INDIRECT(Q644)))),0),"")</f>
        <v/>
      </c>
      <c r="U644" s="14" t="str">
        <f t="array" aca="1" ref="U644" ca="1">IF(H644,SUM((IFERROR(INDIRECT(Q644)="",FALSE))*(INDIRECT(ster!$D$14)&lt;&gt;"")),"")</f>
        <v/>
      </c>
      <c r="V644" s="14" t="str">
        <f t="array" aca="1" ref="V644" ca="1">IF(H644,SUM((IFERROR(INDIRECT(Q644)="#ąś",TRUE))*(INDIRECT(ster!$D$14)&lt;&gt;"")),"")</f>
        <v/>
      </c>
      <c r="W644" s="14" t="str">
        <f t="array" aca="1" ref="W644" ca="1">IF(H644,SUM(ISNUMBER(INDIRECT(Q644))*(INDIRECT(ster!$D$14)&lt;&gt;"")),"")</f>
        <v/>
      </c>
      <c r="X644" s="14" t="str">
        <f t="array" aca="1" ref="X644" ca="1">IF(AND(H644,W644&gt;0),IF(wew!$B$3,MIN(IF((INDIRECT(ster!$D$14)&lt;&gt;"")*IFERROR(INDIRECT($Q644)&lt;&gt;"",FALSE),IFERROR(INDIRECT($Q644),"X"),"X")),"&lt;włącz podświetlanie wartości&gt;"),"—")</f>
        <v>—</v>
      </c>
      <c r="Y644" s="14" t="str">
        <f t="array" aca="1" ref="Y644" ca="1">IF(AND(H644,W644&gt;0),IF(wew!$B$3,MAX(IF((INDIRECT(ster!$D$14)&lt;&gt;"")*IFERROR(INDIRECT($Q644)&lt;&gt;"",FALSE),IFERROR(INDIRECT($Q644),"X"),"X")),"&lt;włącz podświetlanie wartości&gt;"),"—")</f>
        <v>—</v>
      </c>
      <c r="Z644" s="14" t="str">
        <f t="shared" ca="1" si="11456"/>
        <v/>
      </c>
      <c r="AA644" s="12" t="str">
        <f t="shared" ca="1" si="11457"/>
        <v/>
      </c>
      <c r="AB644" s="17" t="str">
        <f t="array" aca="1" ref="AB644" ca="1">IF(H644,IF(W644&gt;0,SUM((INDIRECT(ster!$D$14)&lt;&gt;"")*IFERROR((INDIRECT(Q644)&lt;&gt;"")*(INDIRECT(Q644)=INT(INDIRECT(Q644))),0)),0),"")</f>
        <v/>
      </c>
      <c r="AC644" s="17" t="str">
        <f t="array" aca="1" ref="AC644" ca="1">IF(H644,W644-AB644,"")</f>
        <v/>
      </c>
      <c r="AD644" s="17" t="str">
        <f t="shared" ca="1" si="11458"/>
        <v/>
      </c>
      <c r="AE644" s="17" t="b">
        <f t="shared" ca="1" si="11459"/>
        <v>0</v>
      </c>
      <c r="AF644" s="17" t="str">
        <f ca="1">IF(AE644,IF($H644,ADDRESS(3,D644+2,4,,"["&amp;wew!$G$7&amp;"]"&amp;_sheetname_dataframe)&amp;":"&amp;ADDRESS(2+ster!$C$14,D644+2,4),""),"")</f>
        <v/>
      </c>
      <c r="AG644" s="17" t="str">
        <f t="shared" ca="1" si="11460"/>
        <v/>
      </c>
      <c r="AH644" s="17" t="b">
        <f t="shared" ca="1" si="11461"/>
        <v>0</v>
      </c>
      <c r="AI644" s="17" t="str">
        <f ca="1">IF(AH644,IF($H644,ADDRESS(3,D644+3,4,,"["&amp;wew!$G$7&amp;"]"&amp;_sheetname_dataframe)&amp;":"&amp;ADDRESS(2+ster!$C$14,D644+3,4),""),"")</f>
        <v/>
      </c>
      <c r="AJ644" s="17" t="str">
        <f t="shared" ca="1" si="11462"/>
        <v/>
      </c>
      <c r="AK644" s="17" t="str">
        <f t="shared" ca="1" si="11463"/>
        <v/>
      </c>
      <c r="AL644" s="17" t="str">
        <f t="shared" ca="1" si="11464"/>
        <v/>
      </c>
      <c r="AM644" s="17" t="str">
        <f t="shared" ca="1" si="11465"/>
        <v/>
      </c>
      <c r="AN644" s="17">
        <f t="shared" ca="1" si="11466"/>
        <v>2</v>
      </c>
      <c r="AO644" s="24" t="str">
        <f t="shared" ca="1" si="11467"/>
        <v/>
      </c>
      <c r="AP644" s="24" t="str">
        <f t="shared" ca="1" si="11468"/>
        <v/>
      </c>
      <c r="AQ644" s="17" t="str">
        <f t="shared" ca="1" si="11469"/>
        <v/>
      </c>
      <c r="AR644" s="17" t="str">
        <f t="shared" ca="1" si="11470"/>
        <v/>
      </c>
      <c r="AS644" s="17" t="str">
        <f t="shared" ca="1" si="11471"/>
        <v/>
      </c>
      <c r="AT644" s="17" t="str">
        <f t="shared" ca="1" si="11472"/>
        <v/>
      </c>
      <c r="AU644" s="17" t="str">
        <f t="shared" ca="1" si="11473"/>
        <v/>
      </c>
      <c r="AV644" s="17" t="str">
        <f t="shared" ca="1" si="11474"/>
        <v/>
      </c>
      <c r="AW644" s="17" t="str">
        <f t="shared" ca="1" si="11475"/>
        <v/>
      </c>
      <c r="AX644" s="14" t="str">
        <f t="array" aca="1" ref="AX644" ca="1">IF(H644,N644&gt;0,"")</f>
        <v/>
      </c>
      <c r="AY644" s="17" t="str">
        <f t="shared" ca="1" si="11476"/>
        <v/>
      </c>
      <c r="AZ644" s="17" t="str">
        <f t="array" aca="1" ref="AZ644" ca="1">IF(AY644&lt;&gt;"",SUM(1*ISERROR(MATCH(INDIRECT(AY644),INDIRECT(K644),0)))=0,"")</f>
        <v/>
      </c>
      <c r="BA644" s="17" t="b">
        <f t="shared" ca="1" si="11477"/>
        <v>0</v>
      </c>
      <c r="BB644" s="17" t="b">
        <v>0</v>
      </c>
      <c r="BC644" s="17" t="str">
        <f t="shared" ca="1" si="11478"/>
        <v/>
      </c>
      <c r="BD644" s="17" t="str">
        <f t="shared" ca="1" si="11479"/>
        <v/>
      </c>
      <c r="BE644" s="17" t="str">
        <f t="shared" ca="1" si="11480"/>
        <v/>
      </c>
      <c r="BF644" s="17" t="str">
        <f t="shared" ca="1" si="11481"/>
        <v/>
      </c>
      <c r="BG644" s="17" t="str">
        <f t="shared" ca="1" si="11482"/>
        <v/>
      </c>
      <c r="BH644" s="17" t="str">
        <f t="shared" ca="1" si="11483"/>
        <v/>
      </c>
      <c r="BI644" s="17" t="str">
        <f t="shared" ca="1" si="11484"/>
        <v/>
      </c>
      <c r="BJ644" s="17" t="b">
        <f t="shared" ca="1" si="11485"/>
        <v>0</v>
      </c>
      <c r="BK644" s="17" t="str">
        <f t="shared" ca="1" si="11486"/>
        <v/>
      </c>
      <c r="BL644" s="17" t="str">
        <f t="shared" ca="1" si="11487"/>
        <v/>
      </c>
      <c r="BM644" s="17" t="str">
        <f t="shared" ca="1" si="11488"/>
        <v/>
      </c>
      <c r="BN644" s="17" t="str">
        <f t="shared" ca="1" si="11489"/>
        <v/>
      </c>
      <c r="BO644" s="17" t="str">
        <f t="shared" ca="1" si="11490"/>
        <v/>
      </c>
      <c r="BP644" s="14" t="b">
        <f t="shared" ca="1" si="11491"/>
        <v>0</v>
      </c>
      <c r="BQ644" s="35"/>
      <c r="BX644" s="16"/>
      <c r="BY644" s="16"/>
      <c r="BZ644" s="16"/>
      <c r="CA644" s="16"/>
      <c r="CB644" s="16"/>
      <c r="CC644" s="16"/>
      <c r="CD644" s="16"/>
      <c r="CE644" s="16"/>
      <c r="CF644" s="16"/>
      <c r="CN644" s="14">
        <f ca="1">IF(H644,IFERROR(IsVariableNameLegal(O644),0),0)</f>
        <v>0</v>
      </c>
      <c r="CO644" s="14" t="str">
        <f t="array" aca="1" ref="CO644" ca="1">IF(H644,IF(COUNTIF(INDIRECT(wew!$C$13),O644)&gt;1,TRIM(SUBSTITUTE(_xll.MCONCAT(IF((INDIRECT(wew!$C$13)=O644)*(COLUMN(INDIRECT(wew!$C$13))&lt;&gt;D644+1),-1+COLUMN(INDIRECT(wew!$C$13)),"")," "),"  "," ")),""),"")</f>
        <v/>
      </c>
      <c r="CP644" s="14" t="str">
        <f t="array" aca="1" ref="CP644" ca="1">IF(P644&lt;&gt;"",IF(LEN(P644)&gt;150,1,""),"")</f>
        <v/>
      </c>
      <c r="CQ644" s="14" t="str">
        <f t="array" aca="1" ref="CQ644" ca="1">IF(AND(H644,NOT(ster!$J$3)),IF(COUNTIF(INDIRECT(wew!$C$15),P644)&gt;1,TRIM(SUBSTITUTE(_xll.MCONCAT(IF((INDIRECT(wew!$C$15)=P644)*(COLUMN(INDIRECT(wew!$C$15))&lt;&gt;D644+1),-1+COLUMN(INDIRECT(wew!$C$15)),"")," "),"  "," ")),""),"")</f>
        <v/>
      </c>
      <c r="CR644" s="14" t="str">
        <f t="array" aca="1" ref="CR644" ca="1">IF(H644,IF(AND(W644&gt;0,AO644&lt;&gt;""),TRIM(SUBSTITUTE(_xll.MCONCAT(IFERROR(IF(ISNUMBER(INDIRECT(Q644)),IF((INDIRECT(ster!$D$14)&lt;&gt;"")*(INDIRECT(Q644)&lt;AO644),INDIRECT(ster!$D$14) &amp; ": " &amp;  SUBSTITUTE(IF( AV644,IFERROR(TEXT(INDIRECT(Q644),"rrrr-mm-dd") &amp;" (" &amp; INDIRECT(Q644) &amp;")",INDIRECT(Q644)),INDIRECT(Q644))," "," "),""),""),"")," "),"  "," ")),""),"")</f>
        <v/>
      </c>
      <c r="CS644" s="14" t="str">
        <f t="array" aca="1" ref="CS644" ca="1">IF(H644,IF(AND(W644&gt;0,AP644&lt;&gt;""),TRIM(SUBSTITUTE(_xll.MCONCAT(IFERROR(IF(ISNUMBER(INDIRECT(Q644)),IF((INDIRECT(ster!$D$14)&lt;&gt;"")*(INDIRECT(Q644)&gt;AP644),INDIRECT(ster!$D$14) &amp; ": " &amp;  SUBSTITUTE(IF( AV644,IFERROR(TEXT(INDIRECT(Q644),"rrrr-mm-dd")&amp;" (" &amp; INDIRECT(Q644) &amp;")",INDIRECT(Q644)),INDIRECT(Q644))," "," "),""),""),"")," "),"  "," ")),""),"")</f>
        <v/>
      </c>
      <c r="CT644" s="14" t="str">
        <f t="array" aca="1" ref="CT644" ca="1">IF(H644,IF(AND(N644&gt;0,AR644),TRIM(SUBSTITUTE(_xll.MCONCAT(IFERROR(IF(ISNUMBER(INDIRECT(Q644)),IF((INDIRECT(ster!$D$14)&lt;&gt;"")*(IFERROR(0*(MATCH(INDIRECT(Q644),INDIRECT(K644),0)&gt;0),1)),INDIRECT(ster!$D$14) &amp; ": " &amp;  SUBSTITUTE(IF( AV644,IFERROR(TEXT(INDIRECT(Q644),"rrrr-mm-dd")&amp;" (" &amp; INDIRECT(Q644) &amp;")",INDIRECT(Q644)),INDIRECT(Q644))," "," "),""),""),"")," "),"  "," ")),""),"")</f>
        <v/>
      </c>
      <c r="CU644" s="14" t="str">
        <f t="array" aca="1" ref="CU644" ca="1">IF(H644,IF(AND(V644&gt;0),TRIM(SUBSTITUTE(_xll.MCONCAT(IF((INDIRECT(ster!$D$14)&lt;&gt;"")*(IFERROR(0*(INDIRECT(Q644)&lt;&gt;""),1)),INDIRECT(ster!$D$14),"")," "),"  "," ")),""),"")</f>
        <v/>
      </c>
      <c r="CV644" s="14" t="str">
        <f t="array" aca="1" ref="CV644" ca="1">IF(H644,IF(AS644,
TRIM(SUBSTITUTE(_xll.MCONCAT(IF(
   (INDIRECT(ster!$D$14)&lt;&gt;"")*
   ((INDIRECT(Q644)="")+
      NOT(ISNUMBER(INDIRECT(Q644)))*
      NOT(ISERROR(MATCH(INDIRECT(Q644),INDIRECT(K644),0)))
    ),
      INDIRECT(ster!$D$14),
   "")," "),"  "," ")),
""),"")</f>
        <v/>
      </c>
      <c r="CW644" s="14" t="str">
        <f t="array" aca="1" ref="CW644" ca="1">IF(H644,IF(AND(AQ644),TRIM(SUBSTITUTE(_xll.MCONCAT(IFERROR(IF(ISNUMBER(INDIRECT(Q644)),IF((INDIRECT(ster!$D$14)&lt;&gt;"")*(INDIRECT(Q644)&lt;&gt;INT(INDIRECT(Q644))),INDIRECT(ster!$D$14) &amp; ": " &amp; INDIRECT(Q644),""),""),"")," "),"  "," ")),""),"")</f>
        <v/>
      </c>
      <c r="CX644" s="14" t="str">
        <f t="array" aca="1" ref="CX644" ca="1">IF(H644,IF(OR(AU644,AV644),TRIM(SUBSTITUTE(_xll.MCONCAT(IF((INDIRECT(ster!$D$14)&lt;&gt;"")*NOT(ISNUMBER(INDIRECT(Q644))),IF(ISERROR(MATCH(INDIRECT(Q644),INDIRECT(K644),0)),IFERROR(IF(INDIRECT(Q644)&lt;&gt;"",INDIRECT(ster!$D$14) &amp; ": " &amp; SUBSTITUTE(INDIRECT(Q644)," "," "),""),""),""),"")," "),"  "," ")),""),"")</f>
        <v/>
      </c>
      <c r="CY644" s="14" t="str">
        <f t="array" aca="1" ref="CY644" ca="1">IF(H644,IF(AE644,TRIM(SUBSTITUTE(_xll.MCONCAT(IF((INDIRECT(ster!$D$14)&lt;&gt;"")*IFERROR(NOT(INDIRECT(AF644)),FALSE),IF(ISERROR(MATCH(INDIRECT(Q644),INDIRECT(K644),0)),IFERROR(IF(INDIRECT(Q644)&lt;&gt;"",INDIRECT(ster!$D$14)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CZ644" s="14" t="str">
        <f t="array" aca="1" ref="CZ644" ca="1">IF(H644,IF(AH644,TRIM(SUBSTITUTE(_xll.MCONCAT(IF((INDIRECT(ster!$D$14)&lt;&gt;"")*IFERROR(NOT(INDIRECT(AI644)),FALSE),IF(ISERROR(MATCH(INDIRECT(Q644),INDIRECT(K644),0)),IFERROR(IF(INDIRECT(Q644)&lt;&gt;"",INDIRECT(ster!$D$14)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DC644" s="14" t="str">
        <f ca="1">SUBSTITUTE(SUBSTITUTE(SUBSTITUTE(SUBSTITUTE(_xll.MCONCAT(DG644:DS644,"■"),"■■","■"),"■■","■"),"■■","■"),"■■","■")</f>
        <v>■</v>
      </c>
      <c r="DD644" s="14" t="str">
        <f t="shared" ca="1" si="11492"/>
        <v/>
      </c>
      <c r="DE644" s="14" t="str">
        <f t="shared" ca="1" si="11493"/>
        <v/>
      </c>
      <c r="DF644" s="14" t="str">
        <f t="shared" ca="1" si="11494"/>
        <v/>
      </c>
      <c r="DG644" s="14" t="str">
        <f t="shared" ca="1" si="11495"/>
        <v/>
      </c>
      <c r="DH644" s="14" t="str">
        <f t="shared" ca="1" si="11496"/>
        <v/>
      </c>
      <c r="DI644" s="14" t="str">
        <f t="shared" ca="1" si="11497"/>
        <v/>
      </c>
      <c r="DJ644" s="14" t="str">
        <f t="shared" ca="1" si="11498"/>
        <v/>
      </c>
      <c r="DK644" s="14" t="str">
        <f t="shared" ca="1" si="11499"/>
        <v/>
      </c>
      <c r="DL644" s="14" t="str">
        <f t="shared" ca="1" si="11500"/>
        <v/>
      </c>
      <c r="DM644" s="14" t="str">
        <f t="shared" ca="1" si="11501"/>
        <v/>
      </c>
      <c r="DN644" s="14" t="str">
        <f t="array" aca="1" ref="DN644" ca="1">IF(CU644&lt;&gt;"","There are errors in the entered values in the following cases: " &amp;SUBSTITUTE(CU644," ",", "),"")</f>
        <v/>
      </c>
      <c r="DO644" s="14" t="str">
        <f t="shared" ca="1" si="11502"/>
        <v/>
      </c>
      <c r="DP644" s="14" t="str">
        <f t="shared" ca="1" si="11503"/>
        <v/>
      </c>
      <c r="DQ644" s="14" t="str">
        <f t="shared" ca="1" si="11504"/>
        <v/>
      </c>
      <c r="DR644" s="14" t="str">
        <f t="shared" ca="1" si="11505"/>
        <v/>
      </c>
      <c r="DS644" s="14" t="str">
        <f t="shared" ca="1" si="11506"/>
        <v/>
      </c>
      <c r="DZ644" s="14" t="b">
        <f t="shared" ca="1" si="11507"/>
        <v>0</v>
      </c>
      <c r="EA644" s="14" t="str">
        <f t="shared" ca="1" si="11508"/>
        <v/>
      </c>
      <c r="EB644" s="14" t="str">
        <f t="shared" ca="1" si="11509"/>
        <v/>
      </c>
      <c r="EC644" s="14" t="str">
        <f t="shared" ca="1" si="11510"/>
        <v/>
      </c>
      <c r="ED644" s="14" t="str">
        <f t="shared" ca="1" si="11511"/>
        <v/>
      </c>
      <c r="EE644" s="14" t="str">
        <f t="shared" ca="1" si="11512"/>
        <v/>
      </c>
      <c r="EF644" s="14" t="str">
        <f t="shared" ca="1" si="11513"/>
        <v/>
      </c>
      <c r="EG644" s="14" t="str">
        <f t="shared" ca="1" si="11514"/>
        <v/>
      </c>
      <c r="EM644" s="14" t="b">
        <f t="shared" ca="1" si="11515"/>
        <v>0</v>
      </c>
      <c r="EN644" s="14" t="str">
        <f t="shared" ca="1" si="11516"/>
        <v/>
      </c>
      <c r="EO644" s="14" t="str">
        <f t="shared" ca="1" si="11517"/>
        <v/>
      </c>
      <c r="EP644" s="14" t="str">
        <f t="shared" ca="1" si="11518"/>
        <v/>
      </c>
      <c r="EQ644" s="14" t="str">
        <f t="shared" ca="1" si="11519"/>
        <v/>
      </c>
    </row>
    <row r="645" spans="2:147" s="14" customFormat="1">
      <c r="B645" s="14" t="str">
        <f t="shared" ca="1" si="11445"/>
        <v/>
      </c>
      <c r="C645" s="14">
        <f t="shared" ca="1" si="11446"/>
        <v>563</v>
      </c>
      <c r="D645" s="14">
        <f t="shared" si="11447"/>
        <v>643</v>
      </c>
      <c r="E645" s="14" t="str">
        <f t="shared" ca="1" si="11448"/>
        <v/>
      </c>
      <c r="F645" s="14" t="str">
        <f t="shared" ca="1" si="11449"/>
        <v/>
      </c>
      <c r="G645" s="14" t="str">
        <f t="shared" ca="1" si="11450"/>
        <v/>
      </c>
      <c r="H645" s="14" t="b">
        <f t="shared" ca="1" si="11451"/>
        <v>0</v>
      </c>
      <c r="I645" s="14" t="str">
        <f ca="1">IF($H645,ADDRESS(3,(D645+1)*2-1,4,,"["&amp;wew!$G$7&amp;"]"&amp;_sheetname_labels)&amp;":"&amp;ADDRESS(2+ster!$B$20,(D645+1)*2-1,4),"")</f>
        <v/>
      </c>
      <c r="J645" s="14" t="str">
        <f t="array" aca="1" ref="J645" ca="1">IF(H645,MAX(0,MAX(IF(INDIRECT(I645)&lt;&gt;"",ROW(INDIRECT(I645)),""))-2),"")</f>
        <v/>
      </c>
      <c r="K645" s="14" t="str">
        <f ca="1">IF($H645,IF($J645&gt;0,ADDRESS(3,(D645+1)*2-1,4,,"["&amp;wew!$G$7&amp;"]"&amp;_sheetname_labels)&amp;":"&amp;ADDRESS(2+J645,(D645+1)*2-1,4),""),"")</f>
        <v/>
      </c>
      <c r="L645" s="14" t="str">
        <f ca="1">IF($H645,IF($J645&gt;0,ADDRESS(3,(D645+1)*2,4,,"["&amp;wew!$G$7&amp;"]"&amp;_sheetname_labels)&amp;":"&amp;ADDRESS(2+J645,(D645+1)*2,4),""),"")</f>
        <v/>
      </c>
      <c r="M645" s="14" t="str">
        <f t="shared" ca="1" si="11452"/>
        <v/>
      </c>
      <c r="N645" s="14" t="str">
        <f t="shared" ca="1" si="11453"/>
        <v/>
      </c>
      <c r="O645" s="14" t="str">
        <f t="shared" ca="1" si="11454"/>
        <v/>
      </c>
      <c r="P645" s="14" t="str">
        <f t="shared" ca="1" si="11455"/>
        <v/>
      </c>
      <c r="Q645" s="14" t="str">
        <f ca="1">IF($BP645,ADDRESS(3,D645+1,4,,"["&amp;wew!$G$7&amp;"]"&amp;_sheetname_dataframe)&amp;":"&amp;ADDRESS(2+ster!$C$14,D645+1,4),"")</f>
        <v/>
      </c>
      <c r="R645" s="14" t="str">
        <f ca="1">IF($BP645,IF(MID(_xll.FORMULATEXT(INDEX(INDIRECT(Q645),1)),1,1)="=", _xll.FORMULATEXT(INDEX(INDIRECT(Q645),1),2,TRUE),""),"")</f>
        <v/>
      </c>
      <c r="S645" s="14" t="str">
        <f t="array" aca="1" ref="S645" ca="1">IF(H645,SUM(IF((IFERROR(INDIRECT(Q645)&lt;&gt;"",FALSE))*(INDIRECT(ster!$D$14)&lt;&gt;""),1,0)),"")</f>
        <v/>
      </c>
      <c r="T645" s="14" t="str">
        <f t="array" aca="1" ref="T645" ca="1">IF(H645,IF(M645&gt;0,SUM(IFERROR(1*(MATCH(INDIRECT(Q645),INDIRECT(K645),0)&gt;0),0)*(INDIRECT(ster!$D$14)&lt;&gt;"")*NOT(ISNUMBER(INDIRECT(Q645)))),0),"")</f>
        <v/>
      </c>
      <c r="U645" s="14" t="str">
        <f t="array" aca="1" ref="U645" ca="1">IF(H645,SUM((IFERROR(INDIRECT(Q645)="",FALSE))*(INDIRECT(ster!$D$14)&lt;&gt;"")),"")</f>
        <v/>
      </c>
      <c r="V645" s="14" t="str">
        <f t="array" aca="1" ref="V645" ca="1">IF(H645,SUM((IFERROR(INDIRECT(Q645)="#ąś",TRUE))*(INDIRECT(ster!$D$14)&lt;&gt;"")),"")</f>
        <v/>
      </c>
      <c r="W645" s="14" t="str">
        <f t="array" aca="1" ref="W645" ca="1">IF(H645,SUM(ISNUMBER(INDIRECT(Q645))*(INDIRECT(ster!$D$14)&lt;&gt;"")),"")</f>
        <v/>
      </c>
      <c r="X645" s="14" t="str">
        <f t="array" aca="1" ref="X645" ca="1">IF(AND(H645,W645&gt;0),IF(wew!$B$3,MIN(IF((INDIRECT(ster!$D$14)&lt;&gt;"")*IFERROR(INDIRECT($Q645)&lt;&gt;"",FALSE),IFERROR(INDIRECT($Q645),"X"),"X")),"&lt;włącz podświetlanie wartości&gt;"),"—")</f>
        <v>—</v>
      </c>
      <c r="Y645" s="14" t="str">
        <f t="array" aca="1" ref="Y645" ca="1">IF(AND(H645,W645&gt;0),IF(wew!$B$3,MAX(IF((INDIRECT(ster!$D$14)&lt;&gt;"")*IFERROR(INDIRECT($Q645)&lt;&gt;"",FALSE),IFERROR(INDIRECT($Q645),"X"),"X")),"&lt;włącz podświetlanie wartości&gt;"),"—")</f>
        <v>—</v>
      </c>
      <c r="Z645" s="14" t="str">
        <f t="shared" ca="1" si="11456"/>
        <v/>
      </c>
      <c r="AA645" s="12" t="str">
        <f t="shared" ca="1" si="11457"/>
        <v/>
      </c>
      <c r="AB645" s="17" t="str">
        <f t="array" aca="1" ref="AB645" ca="1">IF(H645,IF(W645&gt;0,SUM((INDIRECT(ster!$D$14)&lt;&gt;"")*IFERROR((INDIRECT(Q645)&lt;&gt;"")*(INDIRECT(Q645)=INT(INDIRECT(Q645))),0)),0),"")</f>
        <v/>
      </c>
      <c r="AC645" s="17" t="str">
        <f t="array" aca="1" ref="AC645" ca="1">IF(H645,W645-AB645,"")</f>
        <v/>
      </c>
      <c r="AD645" s="17" t="str">
        <f t="shared" ca="1" si="11458"/>
        <v/>
      </c>
      <c r="AE645" s="17" t="b">
        <f t="shared" ca="1" si="11459"/>
        <v>0</v>
      </c>
      <c r="AF645" s="17" t="str">
        <f ca="1">IF(AE645,IF($H645,ADDRESS(3,D645+2,4,,"["&amp;wew!$G$7&amp;"]"&amp;_sheetname_dataframe)&amp;":"&amp;ADDRESS(2+ster!$C$14,D645+2,4),""),"")</f>
        <v/>
      </c>
      <c r="AG645" s="17" t="str">
        <f t="shared" ca="1" si="11460"/>
        <v/>
      </c>
      <c r="AH645" s="17" t="b">
        <f t="shared" ca="1" si="11461"/>
        <v>0</v>
      </c>
      <c r="AI645" s="17" t="str">
        <f ca="1">IF(AH645,IF($H645,ADDRESS(3,D645+3,4,,"["&amp;wew!$G$7&amp;"]"&amp;_sheetname_dataframe)&amp;":"&amp;ADDRESS(2+ster!$C$14,D645+3,4),""),"")</f>
        <v/>
      </c>
      <c r="AJ645" s="17" t="str">
        <f t="shared" ca="1" si="11462"/>
        <v/>
      </c>
      <c r="AK645" s="17" t="str">
        <f t="shared" ca="1" si="11463"/>
        <v/>
      </c>
      <c r="AL645" s="17" t="str">
        <f t="shared" ca="1" si="11464"/>
        <v/>
      </c>
      <c r="AM645" s="17" t="str">
        <f t="shared" ca="1" si="11465"/>
        <v/>
      </c>
      <c r="AN645" s="17">
        <f t="shared" ca="1" si="11466"/>
        <v>2</v>
      </c>
      <c r="AO645" s="24" t="str">
        <f t="shared" ca="1" si="11467"/>
        <v/>
      </c>
      <c r="AP645" s="24" t="str">
        <f t="shared" ca="1" si="11468"/>
        <v/>
      </c>
      <c r="AQ645" s="17" t="str">
        <f t="shared" ca="1" si="11469"/>
        <v/>
      </c>
      <c r="AR645" s="17" t="str">
        <f t="shared" ca="1" si="11470"/>
        <v/>
      </c>
      <c r="AS645" s="17" t="str">
        <f t="shared" ca="1" si="11471"/>
        <v/>
      </c>
      <c r="AT645" s="17" t="str">
        <f t="shared" ca="1" si="11472"/>
        <v/>
      </c>
      <c r="AU645" s="17" t="str">
        <f t="shared" ca="1" si="11473"/>
        <v/>
      </c>
      <c r="AV645" s="17" t="str">
        <f t="shared" ca="1" si="11474"/>
        <v/>
      </c>
      <c r="AW645" s="17" t="str">
        <f t="shared" ca="1" si="11475"/>
        <v/>
      </c>
      <c r="AX645" s="14" t="str">
        <f t="array" aca="1" ref="AX645" ca="1">IF(H645,N645&gt;0,"")</f>
        <v/>
      </c>
      <c r="AY645" s="17" t="str">
        <f t="shared" ca="1" si="11476"/>
        <v/>
      </c>
      <c r="AZ645" s="17" t="str">
        <f t="array" aca="1" ref="AZ645" ca="1">IF(AY645&lt;&gt;"",SUM(1*ISERROR(MATCH(INDIRECT(AY645),INDIRECT(K645),0)))=0,"")</f>
        <v/>
      </c>
      <c r="BA645" s="17" t="b">
        <f t="shared" ca="1" si="11477"/>
        <v>0</v>
      </c>
      <c r="BB645" s="17" t="b">
        <v>0</v>
      </c>
      <c r="BC645" s="17" t="str">
        <f t="shared" ca="1" si="11478"/>
        <v/>
      </c>
      <c r="BD645" s="17" t="str">
        <f t="shared" ca="1" si="11479"/>
        <v/>
      </c>
      <c r="BE645" s="17" t="str">
        <f t="shared" ca="1" si="11480"/>
        <v/>
      </c>
      <c r="BF645" s="17" t="str">
        <f t="shared" ca="1" si="11481"/>
        <v/>
      </c>
      <c r="BG645" s="17" t="str">
        <f t="shared" ca="1" si="11482"/>
        <v/>
      </c>
      <c r="BH645" s="17" t="str">
        <f t="shared" ca="1" si="11483"/>
        <v/>
      </c>
      <c r="BI645" s="17" t="str">
        <f t="shared" ca="1" si="11484"/>
        <v/>
      </c>
      <c r="BJ645" s="17" t="b">
        <f t="shared" ca="1" si="11485"/>
        <v>0</v>
      </c>
      <c r="BK645" s="17" t="str">
        <f t="shared" ca="1" si="11486"/>
        <v/>
      </c>
      <c r="BL645" s="17" t="str">
        <f t="shared" ca="1" si="11487"/>
        <v/>
      </c>
      <c r="BM645" s="17" t="str">
        <f t="shared" ca="1" si="11488"/>
        <v/>
      </c>
      <c r="BN645" s="17" t="str">
        <f t="shared" ca="1" si="11489"/>
        <v/>
      </c>
      <c r="BO645" s="17" t="str">
        <f t="shared" ca="1" si="11490"/>
        <v/>
      </c>
      <c r="BP645" s="14" t="b">
        <f t="shared" ca="1" si="11491"/>
        <v>0</v>
      </c>
      <c r="BQ645" s="35"/>
      <c r="BX645" s="16"/>
      <c r="BY645" s="16"/>
      <c r="BZ645" s="16"/>
      <c r="CA645" s="16"/>
      <c r="CB645" s="16"/>
      <c r="CC645" s="16"/>
      <c r="CD645" s="16"/>
      <c r="CE645" s="16"/>
      <c r="CF645" s="16"/>
      <c r="CN645" s="14">
        <f ca="1">IF(H645,IFERROR(IsVariableNameLegal(O645),0),0)</f>
        <v>0</v>
      </c>
      <c r="CO645" s="14" t="str">
        <f t="array" aca="1" ref="CO645" ca="1">IF(H645,IF(COUNTIF(INDIRECT(wew!$C$13),O645)&gt;1,TRIM(SUBSTITUTE(_xll.MCONCAT(IF((INDIRECT(wew!$C$13)=O645)*(COLUMN(INDIRECT(wew!$C$13))&lt;&gt;D645+1),-1+COLUMN(INDIRECT(wew!$C$13)),"")," "),"  "," ")),""),"")</f>
        <v/>
      </c>
      <c r="CP645" s="14" t="str">
        <f t="array" aca="1" ref="CP645" ca="1">IF(P645&lt;&gt;"",IF(LEN(P645)&gt;150,1,""),"")</f>
        <v/>
      </c>
      <c r="CQ645" s="14" t="str">
        <f t="array" aca="1" ref="CQ645" ca="1">IF(AND(H645,NOT(ster!$J$3)),IF(COUNTIF(INDIRECT(wew!$C$15),P645)&gt;1,TRIM(SUBSTITUTE(_xll.MCONCAT(IF((INDIRECT(wew!$C$15)=P645)*(COLUMN(INDIRECT(wew!$C$15))&lt;&gt;D645+1),-1+COLUMN(INDIRECT(wew!$C$15)),"")," "),"  "," ")),""),"")</f>
        <v/>
      </c>
      <c r="CR645" s="14" t="str">
        <f t="array" aca="1" ref="CR645" ca="1">IF(H645,IF(AND(W645&gt;0,AO645&lt;&gt;""),TRIM(SUBSTITUTE(_xll.MCONCAT(IFERROR(IF(ISNUMBER(INDIRECT(Q645)),IF((INDIRECT(ster!$D$14)&lt;&gt;"")*(INDIRECT(Q645)&lt;AO645),INDIRECT(ster!$D$14) &amp; ": " &amp;  SUBSTITUTE(IF( AV645,IFERROR(TEXT(INDIRECT(Q645),"rrrr-mm-dd") &amp;" (" &amp; INDIRECT(Q645) &amp;")",INDIRECT(Q645)),INDIRECT(Q645))," "," "),""),""),"")," "),"  "," ")),""),"")</f>
        <v/>
      </c>
      <c r="CS645" s="14" t="str">
        <f t="array" aca="1" ref="CS645" ca="1">IF(H645,IF(AND(W645&gt;0,AP645&lt;&gt;""),TRIM(SUBSTITUTE(_xll.MCONCAT(IFERROR(IF(ISNUMBER(INDIRECT(Q645)),IF((INDIRECT(ster!$D$14)&lt;&gt;"")*(INDIRECT(Q645)&gt;AP645),INDIRECT(ster!$D$14) &amp; ": " &amp;  SUBSTITUTE(IF( AV645,IFERROR(TEXT(INDIRECT(Q645),"rrrr-mm-dd")&amp;" (" &amp; INDIRECT(Q645) &amp;")",INDIRECT(Q645)),INDIRECT(Q645))," "," "),""),""),"")," "),"  "," ")),""),"")</f>
        <v/>
      </c>
      <c r="CT645" s="14" t="str">
        <f t="array" aca="1" ref="CT645" ca="1">IF(H645,IF(AND(N645&gt;0,AR645),TRIM(SUBSTITUTE(_xll.MCONCAT(IFERROR(IF(ISNUMBER(INDIRECT(Q645)),IF((INDIRECT(ster!$D$14)&lt;&gt;"")*(IFERROR(0*(MATCH(INDIRECT(Q645),INDIRECT(K645),0)&gt;0),1)),INDIRECT(ster!$D$14) &amp; ": " &amp;  SUBSTITUTE(IF( AV645,IFERROR(TEXT(INDIRECT(Q645),"rrrr-mm-dd")&amp;" (" &amp; INDIRECT(Q645) &amp;")",INDIRECT(Q645)),INDIRECT(Q645))," "," "),""),""),"")," "),"  "," ")),""),"")</f>
        <v/>
      </c>
      <c r="CU645" s="14" t="str">
        <f t="array" aca="1" ref="CU645" ca="1">IF(H645,IF(AND(V645&gt;0),TRIM(SUBSTITUTE(_xll.MCONCAT(IF((INDIRECT(ster!$D$14)&lt;&gt;"")*(IFERROR(0*(INDIRECT(Q645)&lt;&gt;""),1)),INDIRECT(ster!$D$14),"")," "),"  "," ")),""),"")</f>
        <v/>
      </c>
      <c r="CV645" s="14" t="str">
        <f t="array" aca="1" ref="CV645" ca="1">IF(H645,IF(AS645,
TRIM(SUBSTITUTE(_xll.MCONCAT(IF(
   (INDIRECT(ster!$D$14)&lt;&gt;"")*
   ((INDIRECT(Q645)="")+
      NOT(ISNUMBER(INDIRECT(Q645)))*
      NOT(ISERROR(MATCH(INDIRECT(Q645),INDIRECT(K645),0)))
    ),
      INDIRECT(ster!$D$14),
   "")," "),"  "," ")),
""),"")</f>
        <v/>
      </c>
      <c r="CW645" s="14" t="str">
        <f t="array" aca="1" ref="CW645" ca="1">IF(H645,IF(AND(AQ645),TRIM(SUBSTITUTE(_xll.MCONCAT(IFERROR(IF(ISNUMBER(INDIRECT(Q645)),IF((INDIRECT(ster!$D$14)&lt;&gt;"")*(INDIRECT(Q645)&lt;&gt;INT(INDIRECT(Q645))),INDIRECT(ster!$D$14) &amp; ": " &amp; INDIRECT(Q645),""),""),"")," "),"  "," ")),""),"")</f>
        <v/>
      </c>
      <c r="CX645" s="14" t="str">
        <f t="array" aca="1" ref="CX645" ca="1">IF(H645,IF(OR(AU645,AV645),TRIM(SUBSTITUTE(_xll.MCONCAT(IF((INDIRECT(ster!$D$14)&lt;&gt;"")*NOT(ISNUMBER(INDIRECT(Q645))),IF(ISERROR(MATCH(INDIRECT(Q645),INDIRECT(K645),0)),IFERROR(IF(INDIRECT(Q645)&lt;&gt;"",INDIRECT(ster!$D$14) &amp; ": " &amp; SUBSTITUTE(INDIRECT(Q645)," "," "),""),""),""),"")," "),"  "," ")),""),"")</f>
        <v/>
      </c>
      <c r="CY645" s="14" t="str">
        <f t="array" aca="1" ref="CY645" ca="1">IF(H645,IF(AE645,TRIM(SUBSTITUTE(_xll.MCONCAT(IF((INDIRECT(ster!$D$14)&lt;&gt;"")*IFERROR(NOT(INDIRECT(AF645)),FALSE),IF(ISERROR(MATCH(INDIRECT(Q645),INDIRECT(K645),0)),IFERROR(IF(INDIRECT(Q645)&lt;&gt;"",INDIRECT(ster!$D$14)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CZ645" s="14" t="str">
        <f t="array" aca="1" ref="CZ645" ca="1">IF(H645,IF(AH645,TRIM(SUBSTITUTE(_xll.MCONCAT(IF((INDIRECT(ster!$D$14)&lt;&gt;"")*IFERROR(NOT(INDIRECT(AI645)),FALSE),IF(ISERROR(MATCH(INDIRECT(Q645),INDIRECT(K645),0)),IFERROR(IF(INDIRECT(Q645)&lt;&gt;"",INDIRECT(ster!$D$14)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DC645" s="14" t="str">
        <f ca="1">SUBSTITUTE(SUBSTITUTE(SUBSTITUTE(SUBSTITUTE(_xll.MCONCAT(DG645:DS645,"■"),"■■","■"),"■■","■"),"■■","■"),"■■","■")</f>
        <v>■</v>
      </c>
      <c r="DD645" s="14" t="str">
        <f t="shared" ca="1" si="11492"/>
        <v/>
      </c>
      <c r="DE645" s="14" t="str">
        <f t="shared" ca="1" si="11493"/>
        <v/>
      </c>
      <c r="DF645" s="14" t="str">
        <f t="shared" ca="1" si="11494"/>
        <v/>
      </c>
      <c r="DG645" s="14" t="str">
        <f t="shared" ca="1" si="11495"/>
        <v/>
      </c>
      <c r="DH645" s="14" t="str">
        <f t="shared" ca="1" si="11496"/>
        <v/>
      </c>
      <c r="DI645" s="14" t="str">
        <f t="shared" ca="1" si="11497"/>
        <v/>
      </c>
      <c r="DJ645" s="14" t="str">
        <f t="shared" ca="1" si="11498"/>
        <v/>
      </c>
      <c r="DK645" s="14" t="str">
        <f t="shared" ca="1" si="11499"/>
        <v/>
      </c>
      <c r="DL645" s="14" t="str">
        <f t="shared" ca="1" si="11500"/>
        <v/>
      </c>
      <c r="DM645" s="14" t="str">
        <f t="shared" ca="1" si="11501"/>
        <v/>
      </c>
      <c r="DN645" s="14" t="str">
        <f t="array" aca="1" ref="DN645" ca="1">IF(CU645&lt;&gt;"","There are errors in the entered values in the following cases: " &amp;SUBSTITUTE(CU645," ",", "),"")</f>
        <v/>
      </c>
      <c r="DO645" s="14" t="str">
        <f t="shared" ca="1" si="11502"/>
        <v/>
      </c>
      <c r="DP645" s="14" t="str">
        <f t="shared" ca="1" si="11503"/>
        <v/>
      </c>
      <c r="DQ645" s="14" t="str">
        <f t="shared" ca="1" si="11504"/>
        <v/>
      </c>
      <c r="DR645" s="14" t="str">
        <f t="shared" ca="1" si="11505"/>
        <v/>
      </c>
      <c r="DS645" s="14" t="str">
        <f t="shared" ca="1" si="11506"/>
        <v/>
      </c>
      <c r="DZ645" s="14" t="b">
        <f t="shared" ca="1" si="11507"/>
        <v>0</v>
      </c>
      <c r="EA645" s="14" t="str">
        <f t="shared" ca="1" si="11508"/>
        <v/>
      </c>
      <c r="EB645" s="14" t="str">
        <f t="shared" ca="1" si="11509"/>
        <v/>
      </c>
      <c r="EC645" s="14" t="str">
        <f t="shared" ca="1" si="11510"/>
        <v/>
      </c>
      <c r="ED645" s="14" t="str">
        <f t="shared" ca="1" si="11511"/>
        <v/>
      </c>
      <c r="EE645" s="14" t="str">
        <f t="shared" ca="1" si="11512"/>
        <v/>
      </c>
      <c r="EF645" s="14" t="str">
        <f t="shared" ca="1" si="11513"/>
        <v/>
      </c>
      <c r="EG645" s="14" t="str">
        <f t="shared" ca="1" si="11514"/>
        <v/>
      </c>
      <c r="EM645" s="14" t="b">
        <f t="shared" ca="1" si="11515"/>
        <v>0</v>
      </c>
      <c r="EN645" s="14" t="str">
        <f t="shared" ca="1" si="11516"/>
        <v/>
      </c>
      <c r="EO645" s="14" t="str">
        <f t="shared" ca="1" si="11517"/>
        <v/>
      </c>
      <c r="EP645" s="14" t="str">
        <f t="shared" ca="1" si="11518"/>
        <v/>
      </c>
      <c r="EQ645" s="14" t="str">
        <f t="shared" ca="1" si="11519"/>
        <v/>
      </c>
    </row>
    <row r="646" spans="2:147" s="14" customFormat="1">
      <c r="B646" s="14" t="str">
        <f t="shared" ca="1" si="11445"/>
        <v/>
      </c>
      <c r="C646" s="14">
        <f t="shared" ca="1" si="11446"/>
        <v>563</v>
      </c>
      <c r="D646" s="14">
        <f t="shared" si="11447"/>
        <v>644</v>
      </c>
      <c r="E646" s="14" t="str">
        <f t="shared" ca="1" si="11448"/>
        <v/>
      </c>
      <c r="F646" s="14" t="str">
        <f t="shared" ca="1" si="11449"/>
        <v/>
      </c>
      <c r="G646" s="14" t="str">
        <f t="shared" ca="1" si="11450"/>
        <v/>
      </c>
      <c r="H646" s="14" t="b">
        <f t="shared" ca="1" si="11451"/>
        <v>0</v>
      </c>
      <c r="I646" s="14" t="str">
        <f ca="1">IF($H646,ADDRESS(3,(D646+1)*2-1,4,,"["&amp;wew!$G$7&amp;"]"&amp;_sheetname_labels)&amp;":"&amp;ADDRESS(2+ster!$B$20,(D646+1)*2-1,4),"")</f>
        <v/>
      </c>
      <c r="J646" s="14" t="str">
        <f t="array" aca="1" ref="J646" ca="1">IF(H646,MAX(0,MAX(IF(INDIRECT(I646)&lt;&gt;"",ROW(INDIRECT(I646)),""))-2),"")</f>
        <v/>
      </c>
      <c r="K646" s="14" t="str">
        <f ca="1">IF($H646,IF($J646&gt;0,ADDRESS(3,(D646+1)*2-1,4,,"["&amp;wew!$G$7&amp;"]"&amp;_sheetname_labels)&amp;":"&amp;ADDRESS(2+J646,(D646+1)*2-1,4),""),"")</f>
        <v/>
      </c>
      <c r="L646" s="14" t="str">
        <f ca="1">IF($H646,IF($J646&gt;0,ADDRESS(3,(D646+1)*2,4,,"["&amp;wew!$G$7&amp;"]"&amp;_sheetname_labels)&amp;":"&amp;ADDRESS(2+J646,(D646+1)*2,4),""),"")</f>
        <v/>
      </c>
      <c r="M646" s="14" t="str">
        <f t="shared" ca="1" si="11452"/>
        <v/>
      </c>
      <c r="N646" s="14" t="str">
        <f t="shared" ca="1" si="11453"/>
        <v/>
      </c>
      <c r="O646" s="14" t="str">
        <f t="shared" ca="1" si="11454"/>
        <v/>
      </c>
      <c r="P646" s="14" t="str">
        <f t="shared" ca="1" si="11455"/>
        <v/>
      </c>
      <c r="Q646" s="14" t="str">
        <f ca="1">IF($BP646,ADDRESS(3,D646+1,4,,"["&amp;wew!$G$7&amp;"]"&amp;_sheetname_dataframe)&amp;":"&amp;ADDRESS(2+ster!$C$14,D646+1,4),"")</f>
        <v/>
      </c>
      <c r="R646" s="14" t="str">
        <f ca="1">IF($BP646,IF(MID(_xll.FORMULATEXT(INDEX(INDIRECT(Q646),1)),1,1)="=", _xll.FORMULATEXT(INDEX(INDIRECT(Q646),1),2,TRUE),""),"")</f>
        <v/>
      </c>
      <c r="S646" s="14" t="str">
        <f t="array" aca="1" ref="S646" ca="1">IF(H646,SUM(IF((IFERROR(INDIRECT(Q646)&lt;&gt;"",FALSE))*(INDIRECT(ster!$D$14)&lt;&gt;""),1,0)),"")</f>
        <v/>
      </c>
      <c r="T646" s="14" t="str">
        <f t="array" aca="1" ref="T646" ca="1">IF(H646,IF(M646&gt;0,SUM(IFERROR(1*(MATCH(INDIRECT(Q646),INDIRECT(K646),0)&gt;0),0)*(INDIRECT(ster!$D$14)&lt;&gt;"")*NOT(ISNUMBER(INDIRECT(Q646)))),0),"")</f>
        <v/>
      </c>
      <c r="U646" s="14" t="str">
        <f t="array" aca="1" ref="U646" ca="1">IF(H646,SUM((IFERROR(INDIRECT(Q646)="",FALSE))*(INDIRECT(ster!$D$14)&lt;&gt;"")),"")</f>
        <v/>
      </c>
      <c r="V646" s="14" t="str">
        <f t="array" aca="1" ref="V646" ca="1">IF(H646,SUM((IFERROR(INDIRECT(Q646)="#ąś",TRUE))*(INDIRECT(ster!$D$14)&lt;&gt;"")),"")</f>
        <v/>
      </c>
      <c r="W646" s="14" t="str">
        <f t="array" aca="1" ref="W646" ca="1">IF(H646,SUM(ISNUMBER(INDIRECT(Q646))*(INDIRECT(ster!$D$14)&lt;&gt;"")),"")</f>
        <v/>
      </c>
      <c r="X646" s="14" t="str">
        <f t="array" aca="1" ref="X646" ca="1">IF(AND(H646,W646&gt;0),IF(wew!$B$3,MIN(IF((INDIRECT(ster!$D$14)&lt;&gt;"")*IFERROR(INDIRECT($Q646)&lt;&gt;"",FALSE),IFERROR(INDIRECT($Q646),"X"),"X")),"&lt;włącz podświetlanie wartości&gt;"),"—")</f>
        <v>—</v>
      </c>
      <c r="Y646" s="14" t="str">
        <f t="array" aca="1" ref="Y646" ca="1">IF(AND(H646,W646&gt;0),IF(wew!$B$3,MAX(IF((INDIRECT(ster!$D$14)&lt;&gt;"")*IFERROR(INDIRECT($Q646)&lt;&gt;"",FALSE),IFERROR(INDIRECT($Q646),"X"),"X")),"&lt;włącz podświetlanie wartości&gt;"),"—")</f>
        <v>—</v>
      </c>
      <c r="Z646" s="14" t="str">
        <f t="shared" ca="1" si="11456"/>
        <v/>
      </c>
      <c r="AA646" s="12" t="str">
        <f t="shared" ca="1" si="11457"/>
        <v/>
      </c>
      <c r="AB646" s="17" t="str">
        <f t="array" aca="1" ref="AB646" ca="1">IF(H646,IF(W646&gt;0,SUM((INDIRECT(ster!$D$14)&lt;&gt;"")*IFERROR((INDIRECT(Q646)&lt;&gt;"")*(INDIRECT(Q646)=INT(INDIRECT(Q646))),0)),0),"")</f>
        <v/>
      </c>
      <c r="AC646" s="17" t="str">
        <f t="array" aca="1" ref="AC646" ca="1">IF(H646,W646-AB646,"")</f>
        <v/>
      </c>
      <c r="AD646" s="17" t="str">
        <f t="shared" ca="1" si="11458"/>
        <v/>
      </c>
      <c r="AE646" s="17" t="b">
        <f t="shared" ca="1" si="11459"/>
        <v>0</v>
      </c>
      <c r="AF646" s="17" t="str">
        <f ca="1">IF(AE646,IF($H646,ADDRESS(3,D646+2,4,,"["&amp;wew!$G$7&amp;"]"&amp;_sheetname_dataframe)&amp;":"&amp;ADDRESS(2+ster!$C$14,D646+2,4),""),"")</f>
        <v/>
      </c>
      <c r="AG646" s="17" t="str">
        <f t="shared" ca="1" si="11460"/>
        <v/>
      </c>
      <c r="AH646" s="17" t="b">
        <f t="shared" ca="1" si="11461"/>
        <v>0</v>
      </c>
      <c r="AI646" s="17" t="str">
        <f ca="1">IF(AH646,IF($H646,ADDRESS(3,D646+3,4,,"["&amp;wew!$G$7&amp;"]"&amp;_sheetname_dataframe)&amp;":"&amp;ADDRESS(2+ster!$C$14,D646+3,4),""),"")</f>
        <v/>
      </c>
      <c r="AJ646" s="17" t="str">
        <f t="shared" ca="1" si="11462"/>
        <v/>
      </c>
      <c r="AK646" s="17" t="str">
        <f t="shared" ca="1" si="11463"/>
        <v/>
      </c>
      <c r="AL646" s="17" t="str">
        <f t="shared" ca="1" si="11464"/>
        <v/>
      </c>
      <c r="AM646" s="17" t="str">
        <f t="shared" ca="1" si="11465"/>
        <v/>
      </c>
      <c r="AN646" s="17">
        <f t="shared" ca="1" si="11466"/>
        <v>2</v>
      </c>
      <c r="AO646" s="24" t="str">
        <f t="shared" ca="1" si="11467"/>
        <v/>
      </c>
      <c r="AP646" s="24" t="str">
        <f t="shared" ca="1" si="11468"/>
        <v/>
      </c>
      <c r="AQ646" s="17" t="str">
        <f t="shared" ca="1" si="11469"/>
        <v/>
      </c>
      <c r="AR646" s="17" t="str">
        <f t="shared" ca="1" si="11470"/>
        <v/>
      </c>
      <c r="AS646" s="17" t="str">
        <f t="shared" ca="1" si="11471"/>
        <v/>
      </c>
      <c r="AT646" s="17" t="str">
        <f t="shared" ca="1" si="11472"/>
        <v/>
      </c>
      <c r="AU646" s="17" t="str">
        <f t="shared" ca="1" si="11473"/>
        <v/>
      </c>
      <c r="AV646" s="17" t="str">
        <f t="shared" ca="1" si="11474"/>
        <v/>
      </c>
      <c r="AW646" s="17" t="str">
        <f t="shared" ca="1" si="11475"/>
        <v/>
      </c>
      <c r="AX646" s="14" t="str">
        <f t="array" aca="1" ref="AX646" ca="1">IF(H646,N646&gt;0,"")</f>
        <v/>
      </c>
      <c r="AY646" s="17" t="str">
        <f t="shared" ca="1" si="11476"/>
        <v/>
      </c>
      <c r="AZ646" s="17" t="str">
        <f t="array" aca="1" ref="AZ646" ca="1">IF(AY646&lt;&gt;"",SUM(1*ISERROR(MATCH(INDIRECT(AY646),INDIRECT(K646),0)))=0,"")</f>
        <v/>
      </c>
      <c r="BA646" s="17" t="b">
        <f t="shared" ca="1" si="11477"/>
        <v>0</v>
      </c>
      <c r="BB646" s="17" t="b">
        <v>0</v>
      </c>
      <c r="BC646" s="17" t="str">
        <f t="shared" ca="1" si="11478"/>
        <v/>
      </c>
      <c r="BD646" s="17" t="str">
        <f t="shared" ca="1" si="11479"/>
        <v/>
      </c>
      <c r="BE646" s="17" t="str">
        <f t="shared" ca="1" si="11480"/>
        <v/>
      </c>
      <c r="BF646" s="17" t="str">
        <f t="shared" ca="1" si="11481"/>
        <v/>
      </c>
      <c r="BG646" s="17" t="str">
        <f t="shared" ca="1" si="11482"/>
        <v/>
      </c>
      <c r="BH646" s="17" t="str">
        <f t="shared" ca="1" si="11483"/>
        <v/>
      </c>
      <c r="BI646" s="17" t="str">
        <f t="shared" ca="1" si="11484"/>
        <v/>
      </c>
      <c r="BJ646" s="17" t="b">
        <f t="shared" ca="1" si="11485"/>
        <v>0</v>
      </c>
      <c r="BK646" s="17" t="str">
        <f t="shared" ca="1" si="11486"/>
        <v/>
      </c>
      <c r="BL646" s="17" t="str">
        <f t="shared" ca="1" si="11487"/>
        <v/>
      </c>
      <c r="BM646" s="17" t="str">
        <f t="shared" ca="1" si="11488"/>
        <v/>
      </c>
      <c r="BN646" s="17" t="str">
        <f t="shared" ca="1" si="11489"/>
        <v/>
      </c>
      <c r="BO646" s="17" t="str">
        <f t="shared" ca="1" si="11490"/>
        <v/>
      </c>
      <c r="BP646" s="14" t="b">
        <f t="shared" ca="1" si="11491"/>
        <v>0</v>
      </c>
      <c r="BQ646" s="35"/>
      <c r="BX646" s="16"/>
      <c r="BY646" s="16"/>
      <c r="BZ646" s="16"/>
      <c r="CA646" s="16"/>
      <c r="CB646" s="16"/>
      <c r="CC646" s="16"/>
      <c r="CD646" s="16"/>
      <c r="CE646" s="16"/>
      <c r="CF646" s="16"/>
      <c r="CN646" s="14">
        <f ca="1">IF(H646,IFERROR(IsVariableNameLegal(O646),0),0)</f>
        <v>0</v>
      </c>
      <c r="CO646" s="14" t="str">
        <f t="array" aca="1" ref="CO646" ca="1">IF(H646,IF(COUNTIF(INDIRECT(wew!$C$13),O646)&gt;1,TRIM(SUBSTITUTE(_xll.MCONCAT(IF((INDIRECT(wew!$C$13)=O646)*(COLUMN(INDIRECT(wew!$C$13))&lt;&gt;D646+1),-1+COLUMN(INDIRECT(wew!$C$13)),"")," "),"  "," ")),""),"")</f>
        <v/>
      </c>
      <c r="CP646" s="14" t="str">
        <f t="array" aca="1" ref="CP646" ca="1">IF(P646&lt;&gt;"",IF(LEN(P646)&gt;150,1,""),"")</f>
        <v/>
      </c>
      <c r="CQ646" s="14" t="str">
        <f t="array" aca="1" ref="CQ646" ca="1">IF(AND(H646,NOT(ster!$J$3)),IF(COUNTIF(INDIRECT(wew!$C$15),P646)&gt;1,TRIM(SUBSTITUTE(_xll.MCONCAT(IF((INDIRECT(wew!$C$15)=P646)*(COLUMN(INDIRECT(wew!$C$15))&lt;&gt;D646+1),-1+COLUMN(INDIRECT(wew!$C$15)),"")," "),"  "," ")),""),"")</f>
        <v/>
      </c>
      <c r="CR646" s="14" t="str">
        <f t="array" aca="1" ref="CR646" ca="1">IF(H646,IF(AND(W646&gt;0,AO646&lt;&gt;""),TRIM(SUBSTITUTE(_xll.MCONCAT(IFERROR(IF(ISNUMBER(INDIRECT(Q646)),IF((INDIRECT(ster!$D$14)&lt;&gt;"")*(INDIRECT(Q646)&lt;AO646),INDIRECT(ster!$D$14) &amp; ": " &amp;  SUBSTITUTE(IF( AV646,IFERROR(TEXT(INDIRECT(Q646),"rrrr-mm-dd") &amp;" (" &amp; INDIRECT(Q646) &amp;")",INDIRECT(Q646)),INDIRECT(Q646))," "," "),""),""),"")," "),"  "," ")),""),"")</f>
        <v/>
      </c>
      <c r="CS646" s="14" t="str">
        <f t="array" aca="1" ref="CS646" ca="1">IF(H646,IF(AND(W646&gt;0,AP646&lt;&gt;""),TRIM(SUBSTITUTE(_xll.MCONCAT(IFERROR(IF(ISNUMBER(INDIRECT(Q646)),IF((INDIRECT(ster!$D$14)&lt;&gt;"")*(INDIRECT(Q646)&gt;AP646),INDIRECT(ster!$D$14) &amp; ": " &amp;  SUBSTITUTE(IF( AV646,IFERROR(TEXT(INDIRECT(Q646),"rrrr-mm-dd")&amp;" (" &amp; INDIRECT(Q646) &amp;")",INDIRECT(Q646)),INDIRECT(Q646))," "," "),""),""),"")," "),"  "," ")),""),"")</f>
        <v/>
      </c>
      <c r="CT646" s="14" t="str">
        <f t="array" aca="1" ref="CT646" ca="1">IF(H646,IF(AND(N646&gt;0,AR646),TRIM(SUBSTITUTE(_xll.MCONCAT(IFERROR(IF(ISNUMBER(INDIRECT(Q646)),IF((INDIRECT(ster!$D$14)&lt;&gt;"")*(IFERROR(0*(MATCH(INDIRECT(Q646),INDIRECT(K646),0)&gt;0),1)),INDIRECT(ster!$D$14) &amp; ": " &amp;  SUBSTITUTE(IF( AV646,IFERROR(TEXT(INDIRECT(Q646),"rrrr-mm-dd")&amp;" (" &amp; INDIRECT(Q646) &amp;")",INDIRECT(Q646)),INDIRECT(Q646))," "," "),""),""),"")," "),"  "," ")),""),"")</f>
        <v/>
      </c>
      <c r="CU646" s="14" t="str">
        <f t="array" aca="1" ref="CU646" ca="1">IF(H646,IF(AND(V646&gt;0),TRIM(SUBSTITUTE(_xll.MCONCAT(IF((INDIRECT(ster!$D$14)&lt;&gt;"")*(IFERROR(0*(INDIRECT(Q646)&lt;&gt;""),1)),INDIRECT(ster!$D$14),"")," "),"  "," ")),""),"")</f>
        <v/>
      </c>
      <c r="CV646" s="14" t="str">
        <f t="array" aca="1" ref="CV646" ca="1">IF(H646,IF(AS646,
TRIM(SUBSTITUTE(_xll.MCONCAT(IF(
   (INDIRECT(ster!$D$14)&lt;&gt;"")*
   ((INDIRECT(Q646)="")+
      NOT(ISNUMBER(INDIRECT(Q646)))*
      NOT(ISERROR(MATCH(INDIRECT(Q646),INDIRECT(K646),0)))
    ),
      INDIRECT(ster!$D$14),
   "")," "),"  "," ")),
""),"")</f>
        <v/>
      </c>
      <c r="CW646" s="14" t="str">
        <f t="array" aca="1" ref="CW646" ca="1">IF(H646,IF(AND(AQ646),TRIM(SUBSTITUTE(_xll.MCONCAT(IFERROR(IF(ISNUMBER(INDIRECT(Q646)),IF((INDIRECT(ster!$D$14)&lt;&gt;"")*(INDIRECT(Q646)&lt;&gt;INT(INDIRECT(Q646))),INDIRECT(ster!$D$14) &amp; ": " &amp; INDIRECT(Q646),""),""),"")," "),"  "," ")),""),"")</f>
        <v/>
      </c>
      <c r="CX646" s="14" t="str">
        <f t="array" aca="1" ref="CX646" ca="1">IF(H646,IF(OR(AU646,AV646),TRIM(SUBSTITUTE(_xll.MCONCAT(IF((INDIRECT(ster!$D$14)&lt;&gt;"")*NOT(ISNUMBER(INDIRECT(Q646))),IF(ISERROR(MATCH(INDIRECT(Q646),INDIRECT(K646),0)),IFERROR(IF(INDIRECT(Q646)&lt;&gt;"",INDIRECT(ster!$D$14) &amp; ": " &amp; SUBSTITUTE(INDIRECT(Q646)," "," "),""),""),""),"")," "),"  "," ")),""),"")</f>
        <v/>
      </c>
      <c r="CY646" s="14" t="str">
        <f t="array" aca="1" ref="CY646" ca="1">IF(H646,IF(AE646,TRIM(SUBSTITUTE(_xll.MCONCAT(IF((INDIRECT(ster!$D$14)&lt;&gt;"")*IFERROR(NOT(INDIRECT(AF646)),FALSE),IF(ISERROR(MATCH(INDIRECT(Q646),INDIRECT(K646),0)),IFERROR(IF(INDIRECT(Q646)&lt;&gt;"",INDIRECT(ster!$D$14)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CZ646" s="14" t="str">
        <f t="array" aca="1" ref="CZ646" ca="1">IF(H646,IF(AH646,TRIM(SUBSTITUTE(_xll.MCONCAT(IF((INDIRECT(ster!$D$14)&lt;&gt;"")*IFERROR(NOT(INDIRECT(AI646)),FALSE),IF(ISERROR(MATCH(INDIRECT(Q646),INDIRECT(K646),0)),IFERROR(IF(INDIRECT(Q646)&lt;&gt;"",INDIRECT(ster!$D$14)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DC646" s="14" t="str">
        <f ca="1">SUBSTITUTE(SUBSTITUTE(SUBSTITUTE(SUBSTITUTE(_xll.MCONCAT(DG646:DS646,"■"),"■■","■"),"■■","■"),"■■","■"),"■■","■")</f>
        <v>■</v>
      </c>
      <c r="DD646" s="14" t="str">
        <f t="shared" ca="1" si="11492"/>
        <v/>
      </c>
      <c r="DE646" s="14" t="str">
        <f t="shared" ca="1" si="11493"/>
        <v/>
      </c>
      <c r="DF646" s="14" t="str">
        <f t="shared" ca="1" si="11494"/>
        <v/>
      </c>
      <c r="DG646" s="14" t="str">
        <f t="shared" ca="1" si="11495"/>
        <v/>
      </c>
      <c r="DH646" s="14" t="str">
        <f t="shared" ca="1" si="11496"/>
        <v/>
      </c>
      <c r="DI646" s="14" t="str">
        <f t="shared" ca="1" si="11497"/>
        <v/>
      </c>
      <c r="DJ646" s="14" t="str">
        <f t="shared" ca="1" si="11498"/>
        <v/>
      </c>
      <c r="DK646" s="14" t="str">
        <f t="shared" ca="1" si="11499"/>
        <v/>
      </c>
      <c r="DL646" s="14" t="str">
        <f t="shared" ca="1" si="11500"/>
        <v/>
      </c>
      <c r="DM646" s="14" t="str">
        <f t="shared" ca="1" si="11501"/>
        <v/>
      </c>
      <c r="DN646" s="14" t="str">
        <f t="array" aca="1" ref="DN646" ca="1">IF(CU646&lt;&gt;"","There are errors in the entered values in the following cases: " &amp;SUBSTITUTE(CU646," ",", "),"")</f>
        <v/>
      </c>
      <c r="DO646" s="14" t="str">
        <f t="shared" ca="1" si="11502"/>
        <v/>
      </c>
      <c r="DP646" s="14" t="str">
        <f t="shared" ca="1" si="11503"/>
        <v/>
      </c>
      <c r="DQ646" s="14" t="str">
        <f t="shared" ca="1" si="11504"/>
        <v/>
      </c>
      <c r="DR646" s="14" t="str">
        <f t="shared" ca="1" si="11505"/>
        <v/>
      </c>
      <c r="DS646" s="14" t="str">
        <f t="shared" ca="1" si="11506"/>
        <v/>
      </c>
      <c r="DZ646" s="14" t="b">
        <f t="shared" ca="1" si="11507"/>
        <v>0</v>
      </c>
      <c r="EA646" s="14" t="str">
        <f t="shared" ca="1" si="11508"/>
        <v/>
      </c>
      <c r="EB646" s="14" t="str">
        <f t="shared" ca="1" si="11509"/>
        <v/>
      </c>
      <c r="EC646" s="14" t="str">
        <f t="shared" ca="1" si="11510"/>
        <v/>
      </c>
      <c r="ED646" s="14" t="str">
        <f t="shared" ca="1" si="11511"/>
        <v/>
      </c>
      <c r="EE646" s="14" t="str">
        <f t="shared" ca="1" si="11512"/>
        <v/>
      </c>
      <c r="EF646" s="14" t="str">
        <f t="shared" ca="1" si="11513"/>
        <v/>
      </c>
      <c r="EG646" s="14" t="str">
        <f t="shared" ca="1" si="11514"/>
        <v/>
      </c>
      <c r="EM646" s="14" t="b">
        <f t="shared" ca="1" si="11515"/>
        <v>0</v>
      </c>
      <c r="EN646" s="14" t="str">
        <f t="shared" ca="1" si="11516"/>
        <v/>
      </c>
      <c r="EO646" s="14" t="str">
        <f t="shared" ca="1" si="11517"/>
        <v/>
      </c>
      <c r="EP646" s="14" t="str">
        <f t="shared" ca="1" si="11518"/>
        <v/>
      </c>
      <c r="EQ646" s="14" t="str">
        <f t="shared" ca="1" si="11519"/>
        <v/>
      </c>
    </row>
    <row r="647" spans="2:147" s="14" customFormat="1">
      <c r="B647" s="14" t="str">
        <f t="shared" ca="1" si="11445"/>
        <v/>
      </c>
      <c r="C647" s="14">
        <f t="shared" ca="1" si="11446"/>
        <v>563</v>
      </c>
      <c r="D647" s="14">
        <f t="shared" si="11447"/>
        <v>645</v>
      </c>
      <c r="E647" s="14" t="str">
        <f t="shared" ca="1" si="11448"/>
        <v/>
      </c>
      <c r="F647" s="14" t="str">
        <f t="shared" ca="1" si="11449"/>
        <v/>
      </c>
      <c r="G647" s="14" t="str">
        <f t="shared" ca="1" si="11450"/>
        <v/>
      </c>
      <c r="H647" s="14" t="b">
        <f t="shared" ca="1" si="11451"/>
        <v>0</v>
      </c>
      <c r="I647" s="14" t="str">
        <f ca="1">IF($H647,ADDRESS(3,(D647+1)*2-1,4,,"["&amp;wew!$G$7&amp;"]"&amp;_sheetname_labels)&amp;":"&amp;ADDRESS(2+ster!$B$20,(D647+1)*2-1,4),"")</f>
        <v/>
      </c>
      <c r="J647" s="14" t="str">
        <f t="array" aca="1" ref="J647" ca="1">IF(H647,MAX(0,MAX(IF(INDIRECT(I647)&lt;&gt;"",ROW(INDIRECT(I647)),""))-2),"")</f>
        <v/>
      </c>
      <c r="K647" s="14" t="str">
        <f ca="1">IF($H647,IF($J647&gt;0,ADDRESS(3,(D647+1)*2-1,4,,"["&amp;wew!$G$7&amp;"]"&amp;_sheetname_labels)&amp;":"&amp;ADDRESS(2+J647,(D647+1)*2-1,4),""),"")</f>
        <v/>
      </c>
      <c r="L647" s="14" t="str">
        <f ca="1">IF($H647,IF($J647&gt;0,ADDRESS(3,(D647+1)*2,4,,"["&amp;wew!$G$7&amp;"]"&amp;_sheetname_labels)&amp;":"&amp;ADDRESS(2+J647,(D647+1)*2,4),""),"")</f>
        <v/>
      </c>
      <c r="M647" s="14" t="str">
        <f t="shared" ca="1" si="11452"/>
        <v/>
      </c>
      <c r="N647" s="14" t="str">
        <f t="shared" ca="1" si="11453"/>
        <v/>
      </c>
      <c r="O647" s="14" t="str">
        <f t="shared" ca="1" si="11454"/>
        <v/>
      </c>
      <c r="P647" s="14" t="str">
        <f t="shared" ca="1" si="11455"/>
        <v/>
      </c>
      <c r="Q647" s="14" t="str">
        <f ca="1">IF($BP647,ADDRESS(3,D647+1,4,,"["&amp;wew!$G$7&amp;"]"&amp;_sheetname_dataframe)&amp;":"&amp;ADDRESS(2+ster!$C$14,D647+1,4),"")</f>
        <v/>
      </c>
      <c r="R647" s="14" t="str">
        <f ca="1">IF($BP647,IF(MID(_xll.FORMULATEXT(INDEX(INDIRECT(Q647),1)),1,1)="=", _xll.FORMULATEXT(INDEX(INDIRECT(Q647),1),2,TRUE),""),"")</f>
        <v/>
      </c>
      <c r="S647" s="14" t="str">
        <f t="array" aca="1" ref="S647" ca="1">IF(H647,SUM(IF((IFERROR(INDIRECT(Q647)&lt;&gt;"",FALSE))*(INDIRECT(ster!$D$14)&lt;&gt;""),1,0)),"")</f>
        <v/>
      </c>
      <c r="T647" s="14" t="str">
        <f t="array" aca="1" ref="T647" ca="1">IF(H647,IF(M647&gt;0,SUM(IFERROR(1*(MATCH(INDIRECT(Q647),INDIRECT(K647),0)&gt;0),0)*(INDIRECT(ster!$D$14)&lt;&gt;"")*NOT(ISNUMBER(INDIRECT(Q647)))),0),"")</f>
        <v/>
      </c>
      <c r="U647" s="14" t="str">
        <f t="array" aca="1" ref="U647" ca="1">IF(H647,SUM((IFERROR(INDIRECT(Q647)="",FALSE))*(INDIRECT(ster!$D$14)&lt;&gt;"")),"")</f>
        <v/>
      </c>
      <c r="V647" s="14" t="str">
        <f t="array" aca="1" ref="V647" ca="1">IF(H647,SUM((IFERROR(INDIRECT(Q647)="#ąś",TRUE))*(INDIRECT(ster!$D$14)&lt;&gt;"")),"")</f>
        <v/>
      </c>
      <c r="W647" s="14" t="str">
        <f t="array" aca="1" ref="W647" ca="1">IF(H647,SUM(ISNUMBER(INDIRECT(Q647))*(INDIRECT(ster!$D$14)&lt;&gt;"")),"")</f>
        <v/>
      </c>
      <c r="X647" s="14" t="str">
        <f t="array" aca="1" ref="X647" ca="1">IF(AND(H647,W647&gt;0),IF(wew!$B$3,MIN(IF((INDIRECT(ster!$D$14)&lt;&gt;"")*IFERROR(INDIRECT($Q647)&lt;&gt;"",FALSE),IFERROR(INDIRECT($Q647),"X"),"X")),"&lt;włącz podświetlanie wartości&gt;"),"—")</f>
        <v>—</v>
      </c>
      <c r="Y647" s="14" t="str">
        <f t="array" aca="1" ref="Y647" ca="1">IF(AND(H647,W647&gt;0),IF(wew!$B$3,MAX(IF((INDIRECT(ster!$D$14)&lt;&gt;"")*IFERROR(INDIRECT($Q647)&lt;&gt;"",FALSE),IFERROR(INDIRECT($Q647),"X"),"X")),"&lt;włącz podświetlanie wartości&gt;"),"—")</f>
        <v>—</v>
      </c>
      <c r="Z647" s="14" t="str">
        <f t="shared" ca="1" si="11456"/>
        <v/>
      </c>
      <c r="AA647" s="12" t="str">
        <f t="shared" ca="1" si="11457"/>
        <v/>
      </c>
      <c r="AB647" s="17" t="str">
        <f t="array" aca="1" ref="AB647" ca="1">IF(H647,IF(W647&gt;0,SUM((INDIRECT(ster!$D$14)&lt;&gt;"")*IFERROR((INDIRECT(Q647)&lt;&gt;"")*(INDIRECT(Q647)=INT(INDIRECT(Q647))),0)),0),"")</f>
        <v/>
      </c>
      <c r="AC647" s="17" t="str">
        <f t="array" aca="1" ref="AC647" ca="1">IF(H647,W647-AB647,"")</f>
        <v/>
      </c>
      <c r="AD647" s="17" t="str">
        <f t="shared" ca="1" si="11458"/>
        <v/>
      </c>
      <c r="AE647" s="17" t="b">
        <f t="shared" ca="1" si="11459"/>
        <v>0</v>
      </c>
      <c r="AF647" s="17" t="str">
        <f ca="1">IF(AE647,IF($H647,ADDRESS(3,D647+2,4,,"["&amp;wew!$G$7&amp;"]"&amp;_sheetname_dataframe)&amp;":"&amp;ADDRESS(2+ster!$C$14,D647+2,4),""),"")</f>
        <v/>
      </c>
      <c r="AG647" s="17" t="str">
        <f t="shared" ca="1" si="11460"/>
        <v/>
      </c>
      <c r="AH647" s="17" t="b">
        <f t="shared" ca="1" si="11461"/>
        <v>0</v>
      </c>
      <c r="AI647" s="17" t="str">
        <f ca="1">IF(AH647,IF($H647,ADDRESS(3,D647+3,4,,"["&amp;wew!$G$7&amp;"]"&amp;_sheetname_dataframe)&amp;":"&amp;ADDRESS(2+ster!$C$14,D647+3,4),""),"")</f>
        <v/>
      </c>
      <c r="AJ647" s="17" t="str">
        <f t="shared" ca="1" si="11462"/>
        <v/>
      </c>
      <c r="AK647" s="17" t="str">
        <f t="shared" ca="1" si="11463"/>
        <v/>
      </c>
      <c r="AL647" s="17" t="str">
        <f t="shared" ca="1" si="11464"/>
        <v/>
      </c>
      <c r="AM647" s="17" t="str">
        <f t="shared" ca="1" si="11465"/>
        <v/>
      </c>
      <c r="AN647" s="17">
        <f t="shared" ca="1" si="11466"/>
        <v>2</v>
      </c>
      <c r="AO647" s="24" t="str">
        <f t="shared" ca="1" si="11467"/>
        <v/>
      </c>
      <c r="AP647" s="24" t="str">
        <f t="shared" ca="1" si="11468"/>
        <v/>
      </c>
      <c r="AQ647" s="17" t="str">
        <f t="shared" ca="1" si="11469"/>
        <v/>
      </c>
      <c r="AR647" s="17" t="str">
        <f t="shared" ca="1" si="11470"/>
        <v/>
      </c>
      <c r="AS647" s="17" t="str">
        <f t="shared" ca="1" si="11471"/>
        <v/>
      </c>
      <c r="AT647" s="17" t="str">
        <f t="shared" ca="1" si="11472"/>
        <v/>
      </c>
      <c r="AU647" s="17" t="str">
        <f t="shared" ca="1" si="11473"/>
        <v/>
      </c>
      <c r="AV647" s="17" t="str">
        <f t="shared" ca="1" si="11474"/>
        <v/>
      </c>
      <c r="AW647" s="17" t="str">
        <f t="shared" ca="1" si="11475"/>
        <v/>
      </c>
      <c r="AX647" s="14" t="str">
        <f t="array" aca="1" ref="AX647" ca="1">IF(H647,N647&gt;0,"")</f>
        <v/>
      </c>
      <c r="AY647" s="17" t="str">
        <f t="shared" ca="1" si="11476"/>
        <v/>
      </c>
      <c r="AZ647" s="17" t="str">
        <f t="array" aca="1" ref="AZ647" ca="1">IF(AY647&lt;&gt;"",SUM(1*ISERROR(MATCH(INDIRECT(AY647),INDIRECT(K647),0)))=0,"")</f>
        <v/>
      </c>
      <c r="BA647" s="17" t="b">
        <f t="shared" ca="1" si="11477"/>
        <v>0</v>
      </c>
      <c r="BB647" s="17" t="b">
        <v>0</v>
      </c>
      <c r="BC647" s="17" t="str">
        <f t="shared" ca="1" si="11478"/>
        <v/>
      </c>
      <c r="BD647" s="17" t="str">
        <f t="shared" ca="1" si="11479"/>
        <v/>
      </c>
      <c r="BE647" s="17" t="str">
        <f t="shared" ca="1" si="11480"/>
        <v/>
      </c>
      <c r="BF647" s="17" t="str">
        <f t="shared" ca="1" si="11481"/>
        <v/>
      </c>
      <c r="BG647" s="17" t="str">
        <f t="shared" ca="1" si="11482"/>
        <v/>
      </c>
      <c r="BH647" s="17" t="str">
        <f t="shared" ca="1" si="11483"/>
        <v/>
      </c>
      <c r="BI647" s="17" t="str">
        <f t="shared" ca="1" si="11484"/>
        <v/>
      </c>
      <c r="BJ647" s="17" t="b">
        <f t="shared" ca="1" si="11485"/>
        <v>0</v>
      </c>
      <c r="BK647" s="17" t="str">
        <f t="shared" ca="1" si="11486"/>
        <v/>
      </c>
      <c r="BL647" s="17" t="str">
        <f t="shared" ca="1" si="11487"/>
        <v/>
      </c>
      <c r="BM647" s="17" t="str">
        <f t="shared" ca="1" si="11488"/>
        <v/>
      </c>
      <c r="BN647" s="17" t="str">
        <f t="shared" ca="1" si="11489"/>
        <v/>
      </c>
      <c r="BO647" s="17" t="str">
        <f t="shared" ca="1" si="11490"/>
        <v/>
      </c>
      <c r="BP647" s="14" t="b">
        <f t="shared" ca="1" si="11491"/>
        <v>0</v>
      </c>
      <c r="BQ647" s="35"/>
      <c r="BX647" s="16"/>
      <c r="BY647" s="16"/>
      <c r="BZ647" s="16"/>
      <c r="CA647" s="16"/>
      <c r="CB647" s="16"/>
      <c r="CC647" s="16"/>
      <c r="CD647" s="16"/>
      <c r="CE647" s="16"/>
      <c r="CF647" s="16"/>
      <c r="CN647" s="14">
        <f ca="1">IF(H647,IFERROR(IsVariableNameLegal(O647),0),0)</f>
        <v>0</v>
      </c>
      <c r="CO647" s="14" t="str">
        <f t="array" aca="1" ref="CO647" ca="1">IF(H647,IF(COUNTIF(INDIRECT(wew!$C$13),O647)&gt;1,TRIM(SUBSTITUTE(_xll.MCONCAT(IF((INDIRECT(wew!$C$13)=O647)*(COLUMN(INDIRECT(wew!$C$13))&lt;&gt;D647+1),-1+COLUMN(INDIRECT(wew!$C$13)),"")," "),"  "," ")),""),"")</f>
        <v/>
      </c>
      <c r="CP647" s="14" t="str">
        <f t="array" aca="1" ref="CP647" ca="1">IF(P647&lt;&gt;"",IF(LEN(P647)&gt;150,1,""),"")</f>
        <v/>
      </c>
      <c r="CQ647" s="14" t="str">
        <f t="array" aca="1" ref="CQ647" ca="1">IF(AND(H647,NOT(ster!$J$3)),IF(COUNTIF(INDIRECT(wew!$C$15),P647)&gt;1,TRIM(SUBSTITUTE(_xll.MCONCAT(IF((INDIRECT(wew!$C$15)=P647)*(COLUMN(INDIRECT(wew!$C$15))&lt;&gt;D647+1),-1+COLUMN(INDIRECT(wew!$C$15)),"")," "),"  "," ")),""),"")</f>
        <v/>
      </c>
      <c r="CR647" s="14" t="str">
        <f t="array" aca="1" ref="CR647" ca="1">IF(H647,IF(AND(W647&gt;0,AO647&lt;&gt;""),TRIM(SUBSTITUTE(_xll.MCONCAT(IFERROR(IF(ISNUMBER(INDIRECT(Q647)),IF((INDIRECT(ster!$D$14)&lt;&gt;"")*(INDIRECT(Q647)&lt;AO647),INDIRECT(ster!$D$14) &amp; ": " &amp;  SUBSTITUTE(IF( AV647,IFERROR(TEXT(INDIRECT(Q647),"rrrr-mm-dd") &amp;" (" &amp; INDIRECT(Q647) &amp;")",INDIRECT(Q647)),INDIRECT(Q647))," "," "),""),""),"")," "),"  "," ")),""),"")</f>
        <v/>
      </c>
      <c r="CS647" s="14" t="str">
        <f t="array" aca="1" ref="CS647" ca="1">IF(H647,IF(AND(W647&gt;0,AP647&lt;&gt;""),TRIM(SUBSTITUTE(_xll.MCONCAT(IFERROR(IF(ISNUMBER(INDIRECT(Q647)),IF((INDIRECT(ster!$D$14)&lt;&gt;"")*(INDIRECT(Q647)&gt;AP647),INDIRECT(ster!$D$14) &amp; ": " &amp;  SUBSTITUTE(IF( AV647,IFERROR(TEXT(INDIRECT(Q647),"rrrr-mm-dd")&amp;" (" &amp; INDIRECT(Q647) &amp;")",INDIRECT(Q647)),INDIRECT(Q647))," "," "),""),""),"")," "),"  "," ")),""),"")</f>
        <v/>
      </c>
      <c r="CT647" s="14" t="str">
        <f t="array" aca="1" ref="CT647" ca="1">IF(H647,IF(AND(N647&gt;0,AR647),TRIM(SUBSTITUTE(_xll.MCONCAT(IFERROR(IF(ISNUMBER(INDIRECT(Q647)),IF((INDIRECT(ster!$D$14)&lt;&gt;"")*(IFERROR(0*(MATCH(INDIRECT(Q647),INDIRECT(K647),0)&gt;0),1)),INDIRECT(ster!$D$14) &amp; ": " &amp;  SUBSTITUTE(IF( AV647,IFERROR(TEXT(INDIRECT(Q647),"rrrr-mm-dd")&amp;" (" &amp; INDIRECT(Q647) &amp;")",INDIRECT(Q647)),INDIRECT(Q647))," "," "),""),""),"")," "),"  "," ")),""),"")</f>
        <v/>
      </c>
      <c r="CU647" s="14" t="str">
        <f t="array" aca="1" ref="CU647" ca="1">IF(H647,IF(AND(V647&gt;0),TRIM(SUBSTITUTE(_xll.MCONCAT(IF((INDIRECT(ster!$D$14)&lt;&gt;"")*(IFERROR(0*(INDIRECT(Q647)&lt;&gt;""),1)),INDIRECT(ster!$D$14),"")," "),"  "," ")),""),"")</f>
        <v/>
      </c>
      <c r="CV647" s="14" t="str">
        <f t="array" aca="1" ref="CV647" ca="1">IF(H647,IF(AS647,
TRIM(SUBSTITUTE(_xll.MCONCAT(IF(
   (INDIRECT(ster!$D$14)&lt;&gt;"")*
   ((INDIRECT(Q647)="")+
      NOT(ISNUMBER(INDIRECT(Q647)))*
      NOT(ISERROR(MATCH(INDIRECT(Q647),INDIRECT(K647),0)))
    ),
      INDIRECT(ster!$D$14),
   "")," "),"  "," ")),
""),"")</f>
        <v/>
      </c>
      <c r="CW647" s="14" t="str">
        <f t="array" aca="1" ref="CW647" ca="1">IF(H647,IF(AND(AQ647),TRIM(SUBSTITUTE(_xll.MCONCAT(IFERROR(IF(ISNUMBER(INDIRECT(Q647)),IF((INDIRECT(ster!$D$14)&lt;&gt;"")*(INDIRECT(Q647)&lt;&gt;INT(INDIRECT(Q647))),INDIRECT(ster!$D$14) &amp; ": " &amp; INDIRECT(Q647),""),""),"")," "),"  "," ")),""),"")</f>
        <v/>
      </c>
      <c r="CX647" s="14" t="str">
        <f t="array" aca="1" ref="CX647" ca="1">IF(H647,IF(OR(AU647,AV647),TRIM(SUBSTITUTE(_xll.MCONCAT(IF((INDIRECT(ster!$D$14)&lt;&gt;"")*NOT(ISNUMBER(INDIRECT(Q647))),IF(ISERROR(MATCH(INDIRECT(Q647),INDIRECT(K647),0)),IFERROR(IF(INDIRECT(Q647)&lt;&gt;"",INDIRECT(ster!$D$14) &amp; ": " &amp; SUBSTITUTE(INDIRECT(Q647)," "," "),""),""),""),"")," "),"  "," ")),""),"")</f>
        <v/>
      </c>
      <c r="CY647" s="14" t="str">
        <f t="array" aca="1" ref="CY647" ca="1">IF(H647,IF(AE647,TRIM(SUBSTITUTE(_xll.MCONCAT(IF((INDIRECT(ster!$D$14)&lt;&gt;"")*IFERROR(NOT(INDIRECT(AF647)),FALSE),IF(ISERROR(MATCH(INDIRECT(Q647),INDIRECT(K647),0)),IFERROR(IF(INDIRECT(Q647)&lt;&gt;"",INDIRECT(ster!$D$14)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CZ647" s="14" t="str">
        <f t="array" aca="1" ref="CZ647" ca="1">IF(H647,IF(AH647,TRIM(SUBSTITUTE(_xll.MCONCAT(IF((INDIRECT(ster!$D$14)&lt;&gt;"")*IFERROR(NOT(INDIRECT(AI647)),FALSE),IF(ISERROR(MATCH(INDIRECT(Q647),INDIRECT(K647),0)),IFERROR(IF(INDIRECT(Q647)&lt;&gt;"",INDIRECT(ster!$D$14)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DC647" s="14" t="str">
        <f ca="1">SUBSTITUTE(SUBSTITUTE(SUBSTITUTE(SUBSTITUTE(_xll.MCONCAT(DG647:DS647,"■"),"■■","■"),"■■","■"),"■■","■"),"■■","■")</f>
        <v>■</v>
      </c>
      <c r="DD647" s="14" t="str">
        <f t="shared" ca="1" si="11492"/>
        <v/>
      </c>
      <c r="DE647" s="14" t="str">
        <f t="shared" ca="1" si="11493"/>
        <v/>
      </c>
      <c r="DF647" s="14" t="str">
        <f t="shared" ca="1" si="11494"/>
        <v/>
      </c>
      <c r="DG647" s="14" t="str">
        <f t="shared" ca="1" si="11495"/>
        <v/>
      </c>
      <c r="DH647" s="14" t="str">
        <f t="shared" ca="1" si="11496"/>
        <v/>
      </c>
      <c r="DI647" s="14" t="str">
        <f t="shared" ca="1" si="11497"/>
        <v/>
      </c>
      <c r="DJ647" s="14" t="str">
        <f t="shared" ca="1" si="11498"/>
        <v/>
      </c>
      <c r="DK647" s="14" t="str">
        <f t="shared" ca="1" si="11499"/>
        <v/>
      </c>
      <c r="DL647" s="14" t="str">
        <f t="shared" ca="1" si="11500"/>
        <v/>
      </c>
      <c r="DM647" s="14" t="str">
        <f t="shared" ca="1" si="11501"/>
        <v/>
      </c>
      <c r="DN647" s="14" t="str">
        <f t="array" aca="1" ref="DN647" ca="1">IF(CU647&lt;&gt;"","There are errors in the entered values in the following cases: " &amp;SUBSTITUTE(CU647," ",", "),"")</f>
        <v/>
      </c>
      <c r="DO647" s="14" t="str">
        <f t="shared" ca="1" si="11502"/>
        <v/>
      </c>
      <c r="DP647" s="14" t="str">
        <f t="shared" ca="1" si="11503"/>
        <v/>
      </c>
      <c r="DQ647" s="14" t="str">
        <f t="shared" ca="1" si="11504"/>
        <v/>
      </c>
      <c r="DR647" s="14" t="str">
        <f t="shared" ca="1" si="11505"/>
        <v/>
      </c>
      <c r="DS647" s="14" t="str">
        <f t="shared" ca="1" si="11506"/>
        <v/>
      </c>
      <c r="DZ647" s="14" t="b">
        <f t="shared" ca="1" si="11507"/>
        <v>0</v>
      </c>
      <c r="EA647" s="14" t="str">
        <f t="shared" ca="1" si="11508"/>
        <v/>
      </c>
      <c r="EB647" s="14" t="str">
        <f t="shared" ca="1" si="11509"/>
        <v/>
      </c>
      <c r="EC647" s="14" t="str">
        <f t="shared" ca="1" si="11510"/>
        <v/>
      </c>
      <c r="ED647" s="14" t="str">
        <f t="shared" ca="1" si="11511"/>
        <v/>
      </c>
      <c r="EE647" s="14" t="str">
        <f t="shared" ca="1" si="11512"/>
        <v/>
      </c>
      <c r="EF647" s="14" t="str">
        <f t="shared" ca="1" si="11513"/>
        <v/>
      </c>
      <c r="EG647" s="14" t="str">
        <f t="shared" ca="1" si="11514"/>
        <v/>
      </c>
      <c r="EM647" s="14" t="b">
        <f t="shared" ca="1" si="11515"/>
        <v>0</v>
      </c>
      <c r="EN647" s="14" t="str">
        <f t="shared" ca="1" si="11516"/>
        <v/>
      </c>
      <c r="EO647" s="14" t="str">
        <f t="shared" ca="1" si="11517"/>
        <v/>
      </c>
      <c r="EP647" s="14" t="str">
        <f t="shared" ca="1" si="11518"/>
        <v/>
      </c>
      <c r="EQ647" s="14" t="str">
        <f t="shared" ca="1" si="11519"/>
        <v/>
      </c>
    </row>
    <row r="648" spans="2:147" s="14" customFormat="1">
      <c r="B648" s="14" t="str">
        <f t="shared" ca="1" si="11445"/>
        <v/>
      </c>
      <c r="C648" s="14">
        <f t="shared" ca="1" si="11446"/>
        <v>563</v>
      </c>
      <c r="D648" s="14">
        <f t="shared" si="11447"/>
        <v>646</v>
      </c>
      <c r="E648" s="14" t="str">
        <f t="shared" ca="1" si="11448"/>
        <v/>
      </c>
      <c r="F648" s="14" t="str">
        <f t="shared" ca="1" si="11449"/>
        <v/>
      </c>
      <c r="G648" s="14" t="str">
        <f t="shared" ca="1" si="11450"/>
        <v/>
      </c>
      <c r="H648" s="14" t="b">
        <f t="shared" ca="1" si="11451"/>
        <v>0</v>
      </c>
      <c r="I648" s="14" t="str">
        <f ca="1">IF($H648,ADDRESS(3,(D648+1)*2-1,4,,"["&amp;wew!$G$7&amp;"]"&amp;_sheetname_labels)&amp;":"&amp;ADDRESS(2+ster!$B$20,(D648+1)*2-1,4),"")</f>
        <v/>
      </c>
      <c r="J648" s="14" t="str">
        <f t="array" aca="1" ref="J648" ca="1">IF(H648,MAX(0,MAX(IF(INDIRECT(I648)&lt;&gt;"",ROW(INDIRECT(I648)),""))-2),"")</f>
        <v/>
      </c>
      <c r="K648" s="14" t="str">
        <f ca="1">IF($H648,IF($J648&gt;0,ADDRESS(3,(D648+1)*2-1,4,,"["&amp;wew!$G$7&amp;"]"&amp;_sheetname_labels)&amp;":"&amp;ADDRESS(2+J648,(D648+1)*2-1,4),""),"")</f>
        <v/>
      </c>
      <c r="L648" s="14" t="str">
        <f ca="1">IF($H648,IF($J648&gt;0,ADDRESS(3,(D648+1)*2,4,,"["&amp;wew!$G$7&amp;"]"&amp;_sheetname_labels)&amp;":"&amp;ADDRESS(2+J648,(D648+1)*2,4),""),"")</f>
        <v/>
      </c>
      <c r="M648" s="14" t="str">
        <f t="shared" ca="1" si="11452"/>
        <v/>
      </c>
      <c r="N648" s="14" t="str">
        <f t="shared" ca="1" si="11453"/>
        <v/>
      </c>
      <c r="O648" s="14" t="str">
        <f t="shared" ca="1" si="11454"/>
        <v/>
      </c>
      <c r="P648" s="14" t="str">
        <f t="shared" ca="1" si="11455"/>
        <v/>
      </c>
      <c r="Q648" s="14" t="str">
        <f ca="1">IF($BP648,ADDRESS(3,D648+1,4,,"["&amp;wew!$G$7&amp;"]"&amp;_sheetname_dataframe)&amp;":"&amp;ADDRESS(2+ster!$C$14,D648+1,4),"")</f>
        <v/>
      </c>
      <c r="R648" s="14" t="str">
        <f ca="1">IF($BP648,IF(MID(_xll.FORMULATEXT(INDEX(INDIRECT(Q648),1)),1,1)="=", _xll.FORMULATEXT(INDEX(INDIRECT(Q648),1),2,TRUE),""),"")</f>
        <v/>
      </c>
      <c r="S648" s="14" t="str">
        <f t="array" aca="1" ref="S648" ca="1">IF(H648,SUM(IF((IFERROR(INDIRECT(Q648)&lt;&gt;"",FALSE))*(INDIRECT(ster!$D$14)&lt;&gt;""),1,0)),"")</f>
        <v/>
      </c>
      <c r="T648" s="14" t="str">
        <f t="array" aca="1" ref="T648" ca="1">IF(H648,IF(M648&gt;0,SUM(IFERROR(1*(MATCH(INDIRECT(Q648),INDIRECT(K648),0)&gt;0),0)*(INDIRECT(ster!$D$14)&lt;&gt;"")*NOT(ISNUMBER(INDIRECT(Q648)))),0),"")</f>
        <v/>
      </c>
      <c r="U648" s="14" t="str">
        <f t="array" aca="1" ref="U648" ca="1">IF(H648,SUM((IFERROR(INDIRECT(Q648)="",FALSE))*(INDIRECT(ster!$D$14)&lt;&gt;"")),"")</f>
        <v/>
      </c>
      <c r="V648" s="14" t="str">
        <f t="array" aca="1" ref="V648" ca="1">IF(H648,SUM((IFERROR(INDIRECT(Q648)="#ąś",TRUE))*(INDIRECT(ster!$D$14)&lt;&gt;"")),"")</f>
        <v/>
      </c>
      <c r="W648" s="14" t="str">
        <f t="array" aca="1" ref="W648" ca="1">IF(H648,SUM(ISNUMBER(INDIRECT(Q648))*(INDIRECT(ster!$D$14)&lt;&gt;"")),"")</f>
        <v/>
      </c>
      <c r="X648" s="14" t="str">
        <f t="array" aca="1" ref="X648" ca="1">IF(AND(H648,W648&gt;0),IF(wew!$B$3,MIN(IF((INDIRECT(ster!$D$14)&lt;&gt;"")*IFERROR(INDIRECT($Q648)&lt;&gt;"",FALSE),IFERROR(INDIRECT($Q648),"X"),"X")),"&lt;włącz podświetlanie wartości&gt;"),"—")</f>
        <v>—</v>
      </c>
      <c r="Y648" s="14" t="str">
        <f t="array" aca="1" ref="Y648" ca="1">IF(AND(H648,W648&gt;0),IF(wew!$B$3,MAX(IF((INDIRECT(ster!$D$14)&lt;&gt;"")*IFERROR(INDIRECT($Q648)&lt;&gt;"",FALSE),IFERROR(INDIRECT($Q648),"X"),"X")),"&lt;włącz podświetlanie wartości&gt;"),"—")</f>
        <v>—</v>
      </c>
      <c r="Z648" s="14" t="str">
        <f t="shared" ca="1" si="11456"/>
        <v/>
      </c>
      <c r="AA648" s="12" t="str">
        <f t="shared" ca="1" si="11457"/>
        <v/>
      </c>
      <c r="AB648" s="17" t="str">
        <f t="array" aca="1" ref="AB648" ca="1">IF(H648,IF(W648&gt;0,SUM((INDIRECT(ster!$D$14)&lt;&gt;"")*IFERROR((INDIRECT(Q648)&lt;&gt;"")*(INDIRECT(Q648)=INT(INDIRECT(Q648))),0)),0),"")</f>
        <v/>
      </c>
      <c r="AC648" s="17" t="str">
        <f t="array" aca="1" ref="AC648" ca="1">IF(H648,W648-AB648,"")</f>
        <v/>
      </c>
      <c r="AD648" s="17" t="str">
        <f t="shared" ca="1" si="11458"/>
        <v/>
      </c>
      <c r="AE648" s="17" t="b">
        <f t="shared" ca="1" si="11459"/>
        <v>0</v>
      </c>
      <c r="AF648" s="17" t="str">
        <f ca="1">IF(AE648,IF($H648,ADDRESS(3,D648+2,4,,"["&amp;wew!$G$7&amp;"]"&amp;_sheetname_dataframe)&amp;":"&amp;ADDRESS(2+ster!$C$14,D648+2,4),""),"")</f>
        <v/>
      </c>
      <c r="AG648" s="17" t="str">
        <f t="shared" ca="1" si="11460"/>
        <v/>
      </c>
      <c r="AH648" s="17" t="b">
        <f t="shared" ca="1" si="11461"/>
        <v>0</v>
      </c>
      <c r="AI648" s="17" t="str">
        <f ca="1">IF(AH648,IF($H648,ADDRESS(3,D648+3,4,,"["&amp;wew!$G$7&amp;"]"&amp;_sheetname_dataframe)&amp;":"&amp;ADDRESS(2+ster!$C$14,D648+3,4),""),"")</f>
        <v/>
      </c>
      <c r="AJ648" s="17" t="str">
        <f t="shared" ca="1" si="11462"/>
        <v/>
      </c>
      <c r="AK648" s="17" t="str">
        <f t="shared" ca="1" si="11463"/>
        <v/>
      </c>
      <c r="AL648" s="17" t="str">
        <f t="shared" ca="1" si="11464"/>
        <v/>
      </c>
      <c r="AM648" s="17" t="str">
        <f t="shared" ca="1" si="11465"/>
        <v/>
      </c>
      <c r="AN648" s="17">
        <f t="shared" ca="1" si="11466"/>
        <v>2</v>
      </c>
      <c r="AO648" s="24" t="str">
        <f t="shared" ca="1" si="11467"/>
        <v/>
      </c>
      <c r="AP648" s="24" t="str">
        <f t="shared" ca="1" si="11468"/>
        <v/>
      </c>
      <c r="AQ648" s="17" t="str">
        <f t="shared" ca="1" si="11469"/>
        <v/>
      </c>
      <c r="AR648" s="17" t="str">
        <f t="shared" ca="1" si="11470"/>
        <v/>
      </c>
      <c r="AS648" s="17" t="str">
        <f t="shared" ca="1" si="11471"/>
        <v/>
      </c>
      <c r="AT648" s="17" t="str">
        <f t="shared" ca="1" si="11472"/>
        <v/>
      </c>
      <c r="AU648" s="17" t="str">
        <f t="shared" ca="1" si="11473"/>
        <v/>
      </c>
      <c r="AV648" s="17" t="str">
        <f t="shared" ca="1" si="11474"/>
        <v/>
      </c>
      <c r="AW648" s="17" t="str">
        <f t="shared" ca="1" si="11475"/>
        <v/>
      </c>
      <c r="AX648" s="14" t="str">
        <f t="array" aca="1" ref="AX648" ca="1">IF(H648,N648&gt;0,"")</f>
        <v/>
      </c>
      <c r="AY648" s="17" t="str">
        <f t="shared" ca="1" si="11476"/>
        <v/>
      </c>
      <c r="AZ648" s="17" t="str">
        <f t="array" aca="1" ref="AZ648" ca="1">IF(AY648&lt;&gt;"",SUM(1*ISERROR(MATCH(INDIRECT(AY648),INDIRECT(K648),0)))=0,"")</f>
        <v/>
      </c>
      <c r="BA648" s="17" t="b">
        <f t="shared" ca="1" si="11477"/>
        <v>0</v>
      </c>
      <c r="BB648" s="17" t="b">
        <v>0</v>
      </c>
      <c r="BC648" s="17" t="str">
        <f t="shared" ca="1" si="11478"/>
        <v/>
      </c>
      <c r="BD648" s="17" t="str">
        <f t="shared" ca="1" si="11479"/>
        <v/>
      </c>
      <c r="BE648" s="17" t="str">
        <f t="shared" ca="1" si="11480"/>
        <v/>
      </c>
      <c r="BF648" s="17" t="str">
        <f t="shared" ca="1" si="11481"/>
        <v/>
      </c>
      <c r="BG648" s="17" t="str">
        <f t="shared" ca="1" si="11482"/>
        <v/>
      </c>
      <c r="BH648" s="17" t="str">
        <f t="shared" ca="1" si="11483"/>
        <v/>
      </c>
      <c r="BI648" s="17" t="str">
        <f t="shared" ca="1" si="11484"/>
        <v/>
      </c>
      <c r="BJ648" s="17" t="b">
        <f t="shared" ca="1" si="11485"/>
        <v>0</v>
      </c>
      <c r="BK648" s="17" t="str">
        <f t="shared" ca="1" si="11486"/>
        <v/>
      </c>
      <c r="BL648" s="17" t="str">
        <f t="shared" ca="1" si="11487"/>
        <v/>
      </c>
      <c r="BM648" s="17" t="str">
        <f t="shared" ca="1" si="11488"/>
        <v/>
      </c>
      <c r="BN648" s="17" t="str">
        <f t="shared" ca="1" si="11489"/>
        <v/>
      </c>
      <c r="BO648" s="17" t="str">
        <f t="shared" ca="1" si="11490"/>
        <v/>
      </c>
      <c r="BP648" s="14" t="b">
        <f t="shared" ca="1" si="11491"/>
        <v>0</v>
      </c>
      <c r="BQ648" s="35"/>
      <c r="BX648" s="16"/>
      <c r="BY648" s="16"/>
      <c r="BZ648" s="16"/>
      <c r="CA648" s="16"/>
      <c r="CB648" s="16"/>
      <c r="CC648" s="16"/>
      <c r="CD648" s="16"/>
      <c r="CE648" s="16"/>
      <c r="CF648" s="16"/>
      <c r="CN648" s="14">
        <f ca="1">IF(H648,IFERROR(IsVariableNameLegal(O648),0),0)</f>
        <v>0</v>
      </c>
      <c r="CO648" s="14" t="str">
        <f t="array" aca="1" ref="CO648" ca="1">IF(H648,IF(COUNTIF(INDIRECT(wew!$C$13),O648)&gt;1,TRIM(SUBSTITUTE(_xll.MCONCAT(IF((INDIRECT(wew!$C$13)=O648)*(COLUMN(INDIRECT(wew!$C$13))&lt;&gt;D648+1),-1+COLUMN(INDIRECT(wew!$C$13)),"")," "),"  "," ")),""),"")</f>
        <v/>
      </c>
      <c r="CP648" s="14" t="str">
        <f t="array" aca="1" ref="CP648" ca="1">IF(P648&lt;&gt;"",IF(LEN(P648)&gt;150,1,""),"")</f>
        <v/>
      </c>
      <c r="CQ648" s="14" t="str">
        <f t="array" aca="1" ref="CQ648" ca="1">IF(AND(H648,NOT(ster!$J$3)),IF(COUNTIF(INDIRECT(wew!$C$15),P648)&gt;1,TRIM(SUBSTITUTE(_xll.MCONCAT(IF((INDIRECT(wew!$C$15)=P648)*(COLUMN(INDIRECT(wew!$C$15))&lt;&gt;D648+1),-1+COLUMN(INDIRECT(wew!$C$15)),"")," "),"  "," ")),""),"")</f>
        <v/>
      </c>
      <c r="CR648" s="14" t="str">
        <f t="array" aca="1" ref="CR648" ca="1">IF(H648,IF(AND(W648&gt;0,AO648&lt;&gt;""),TRIM(SUBSTITUTE(_xll.MCONCAT(IFERROR(IF(ISNUMBER(INDIRECT(Q648)),IF((INDIRECT(ster!$D$14)&lt;&gt;"")*(INDIRECT(Q648)&lt;AO648),INDIRECT(ster!$D$14) &amp; ": " &amp;  SUBSTITUTE(IF( AV648,IFERROR(TEXT(INDIRECT(Q648),"rrrr-mm-dd") &amp;" (" &amp; INDIRECT(Q648) &amp;")",INDIRECT(Q648)),INDIRECT(Q648))," "," "),""),""),"")," "),"  "," ")),""),"")</f>
        <v/>
      </c>
      <c r="CS648" s="14" t="str">
        <f t="array" aca="1" ref="CS648" ca="1">IF(H648,IF(AND(W648&gt;0,AP648&lt;&gt;""),TRIM(SUBSTITUTE(_xll.MCONCAT(IFERROR(IF(ISNUMBER(INDIRECT(Q648)),IF((INDIRECT(ster!$D$14)&lt;&gt;"")*(INDIRECT(Q648)&gt;AP648),INDIRECT(ster!$D$14) &amp; ": " &amp;  SUBSTITUTE(IF( AV648,IFERROR(TEXT(INDIRECT(Q648),"rrrr-mm-dd")&amp;" (" &amp; INDIRECT(Q648) &amp;")",INDIRECT(Q648)),INDIRECT(Q648))," "," "),""),""),"")," "),"  "," ")),""),"")</f>
        <v/>
      </c>
      <c r="CT648" s="14" t="str">
        <f t="array" aca="1" ref="CT648" ca="1">IF(H648,IF(AND(N648&gt;0,AR648),TRIM(SUBSTITUTE(_xll.MCONCAT(IFERROR(IF(ISNUMBER(INDIRECT(Q648)),IF((INDIRECT(ster!$D$14)&lt;&gt;"")*(IFERROR(0*(MATCH(INDIRECT(Q648),INDIRECT(K648),0)&gt;0),1)),INDIRECT(ster!$D$14) &amp; ": " &amp;  SUBSTITUTE(IF( AV648,IFERROR(TEXT(INDIRECT(Q648),"rrrr-mm-dd")&amp;" (" &amp; INDIRECT(Q648) &amp;")",INDIRECT(Q648)),INDIRECT(Q648))," "," "),""),""),"")," "),"  "," ")),""),"")</f>
        <v/>
      </c>
      <c r="CU648" s="14" t="str">
        <f t="array" aca="1" ref="CU648" ca="1">IF(H648,IF(AND(V648&gt;0),TRIM(SUBSTITUTE(_xll.MCONCAT(IF((INDIRECT(ster!$D$14)&lt;&gt;"")*(IFERROR(0*(INDIRECT(Q648)&lt;&gt;""),1)),INDIRECT(ster!$D$14),"")," "),"  "," ")),""),"")</f>
        <v/>
      </c>
      <c r="CV648" s="14" t="str">
        <f t="array" aca="1" ref="CV648" ca="1">IF(H648,IF(AS648,
TRIM(SUBSTITUTE(_xll.MCONCAT(IF(
   (INDIRECT(ster!$D$14)&lt;&gt;"")*
   ((INDIRECT(Q648)="")+
      NOT(ISNUMBER(INDIRECT(Q648)))*
      NOT(ISERROR(MATCH(INDIRECT(Q648),INDIRECT(K648),0)))
    ),
      INDIRECT(ster!$D$14),
   "")," "),"  "," ")),
""),"")</f>
        <v/>
      </c>
      <c r="CW648" s="14" t="str">
        <f t="array" aca="1" ref="CW648" ca="1">IF(H648,IF(AND(AQ648),TRIM(SUBSTITUTE(_xll.MCONCAT(IFERROR(IF(ISNUMBER(INDIRECT(Q648)),IF((INDIRECT(ster!$D$14)&lt;&gt;"")*(INDIRECT(Q648)&lt;&gt;INT(INDIRECT(Q648))),INDIRECT(ster!$D$14) &amp; ": " &amp; INDIRECT(Q648),""),""),"")," "),"  "," ")),""),"")</f>
        <v/>
      </c>
      <c r="CX648" s="14" t="str">
        <f t="array" aca="1" ref="CX648" ca="1">IF(H648,IF(OR(AU648,AV648),TRIM(SUBSTITUTE(_xll.MCONCAT(IF((INDIRECT(ster!$D$14)&lt;&gt;"")*NOT(ISNUMBER(INDIRECT(Q648))),IF(ISERROR(MATCH(INDIRECT(Q648),INDIRECT(K648),0)),IFERROR(IF(INDIRECT(Q648)&lt;&gt;"",INDIRECT(ster!$D$14) &amp; ": " &amp; SUBSTITUTE(INDIRECT(Q648)," "," "),""),""),""),"")," "),"  "," ")),""),"")</f>
        <v/>
      </c>
      <c r="CY648" s="14" t="str">
        <f t="array" aca="1" ref="CY648" ca="1">IF(H648,IF(AE648,TRIM(SUBSTITUTE(_xll.MCONCAT(IF((INDIRECT(ster!$D$14)&lt;&gt;"")*IFERROR(NOT(INDIRECT(AF648)),FALSE),IF(ISERROR(MATCH(INDIRECT(Q648),INDIRECT(K648),0)),IFERROR(IF(INDIRECT(Q648)&lt;&gt;"",INDIRECT(ster!$D$14)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CZ648" s="14" t="str">
        <f t="array" aca="1" ref="CZ648" ca="1">IF(H648,IF(AH648,TRIM(SUBSTITUTE(_xll.MCONCAT(IF((INDIRECT(ster!$D$14)&lt;&gt;"")*IFERROR(NOT(INDIRECT(AI648)),FALSE),IF(ISERROR(MATCH(INDIRECT(Q648),INDIRECT(K648),0)),IFERROR(IF(INDIRECT(Q648)&lt;&gt;"",INDIRECT(ster!$D$14)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DC648" s="14" t="str">
        <f ca="1">SUBSTITUTE(SUBSTITUTE(SUBSTITUTE(SUBSTITUTE(_xll.MCONCAT(DG648:DS648,"■"),"■■","■"),"■■","■"),"■■","■"),"■■","■")</f>
        <v>■</v>
      </c>
      <c r="DD648" s="14" t="str">
        <f t="shared" ca="1" si="11492"/>
        <v/>
      </c>
      <c r="DE648" s="14" t="str">
        <f t="shared" ca="1" si="11493"/>
        <v/>
      </c>
      <c r="DF648" s="14" t="str">
        <f t="shared" ca="1" si="11494"/>
        <v/>
      </c>
      <c r="DG648" s="14" t="str">
        <f t="shared" ca="1" si="11495"/>
        <v/>
      </c>
      <c r="DH648" s="14" t="str">
        <f t="shared" ca="1" si="11496"/>
        <v/>
      </c>
      <c r="DI648" s="14" t="str">
        <f t="shared" ca="1" si="11497"/>
        <v/>
      </c>
      <c r="DJ648" s="14" t="str">
        <f t="shared" ca="1" si="11498"/>
        <v/>
      </c>
      <c r="DK648" s="14" t="str">
        <f t="shared" ca="1" si="11499"/>
        <v/>
      </c>
      <c r="DL648" s="14" t="str">
        <f t="shared" ca="1" si="11500"/>
        <v/>
      </c>
      <c r="DM648" s="14" t="str">
        <f t="shared" ca="1" si="11501"/>
        <v/>
      </c>
      <c r="DN648" s="14" t="str">
        <f t="array" aca="1" ref="DN648" ca="1">IF(CU648&lt;&gt;"","There are errors in the entered values in the following cases: " &amp;SUBSTITUTE(CU648," ",", "),"")</f>
        <v/>
      </c>
      <c r="DO648" s="14" t="str">
        <f t="shared" ca="1" si="11502"/>
        <v/>
      </c>
      <c r="DP648" s="14" t="str">
        <f t="shared" ca="1" si="11503"/>
        <v/>
      </c>
      <c r="DQ648" s="14" t="str">
        <f t="shared" ca="1" si="11504"/>
        <v/>
      </c>
      <c r="DR648" s="14" t="str">
        <f t="shared" ca="1" si="11505"/>
        <v/>
      </c>
      <c r="DS648" s="14" t="str">
        <f t="shared" ca="1" si="11506"/>
        <v/>
      </c>
      <c r="DZ648" s="14" t="b">
        <f t="shared" ca="1" si="11507"/>
        <v>0</v>
      </c>
      <c r="EA648" s="14" t="str">
        <f t="shared" ca="1" si="11508"/>
        <v/>
      </c>
      <c r="EB648" s="14" t="str">
        <f t="shared" ca="1" si="11509"/>
        <v/>
      </c>
      <c r="EC648" s="14" t="str">
        <f t="shared" ca="1" si="11510"/>
        <v/>
      </c>
      <c r="ED648" s="14" t="str">
        <f t="shared" ca="1" si="11511"/>
        <v/>
      </c>
      <c r="EE648" s="14" t="str">
        <f t="shared" ca="1" si="11512"/>
        <v/>
      </c>
      <c r="EF648" s="14" t="str">
        <f t="shared" ca="1" si="11513"/>
        <v/>
      </c>
      <c r="EG648" s="14" t="str">
        <f t="shared" ca="1" si="11514"/>
        <v/>
      </c>
      <c r="EM648" s="14" t="b">
        <f t="shared" ca="1" si="11515"/>
        <v>0</v>
      </c>
      <c r="EN648" s="14" t="str">
        <f t="shared" ca="1" si="11516"/>
        <v/>
      </c>
      <c r="EO648" s="14" t="str">
        <f t="shared" ca="1" si="11517"/>
        <v/>
      </c>
      <c r="EP648" s="14" t="str">
        <f t="shared" ca="1" si="11518"/>
        <v/>
      </c>
      <c r="EQ648" s="14" t="str">
        <f t="shared" ca="1" si="11519"/>
        <v/>
      </c>
    </row>
    <row r="649" spans="2:147" s="14" customFormat="1">
      <c r="B649" s="14" t="str">
        <f t="shared" ca="1" si="11445"/>
        <v/>
      </c>
      <c r="C649" s="14">
        <f t="shared" ca="1" si="11446"/>
        <v>563</v>
      </c>
      <c r="D649" s="14">
        <f t="shared" si="11447"/>
        <v>647</v>
      </c>
      <c r="E649" s="14" t="str">
        <f t="shared" ca="1" si="11448"/>
        <v/>
      </c>
      <c r="F649" s="14" t="str">
        <f t="shared" ca="1" si="11449"/>
        <v/>
      </c>
      <c r="G649" s="14" t="str">
        <f t="shared" ca="1" si="11450"/>
        <v/>
      </c>
      <c r="H649" s="14" t="b">
        <f t="shared" ca="1" si="11451"/>
        <v>0</v>
      </c>
      <c r="I649" s="14" t="str">
        <f ca="1">IF($H649,ADDRESS(3,(D649+1)*2-1,4,,"["&amp;wew!$G$7&amp;"]"&amp;_sheetname_labels)&amp;":"&amp;ADDRESS(2+ster!$B$20,(D649+1)*2-1,4),"")</f>
        <v/>
      </c>
      <c r="J649" s="14" t="str">
        <f t="array" aca="1" ref="J649" ca="1">IF(H649,MAX(0,MAX(IF(INDIRECT(I649)&lt;&gt;"",ROW(INDIRECT(I649)),""))-2),"")</f>
        <v/>
      </c>
      <c r="K649" s="14" t="str">
        <f ca="1">IF($H649,IF($J649&gt;0,ADDRESS(3,(D649+1)*2-1,4,,"["&amp;wew!$G$7&amp;"]"&amp;_sheetname_labels)&amp;":"&amp;ADDRESS(2+J649,(D649+1)*2-1,4),""),"")</f>
        <v/>
      </c>
      <c r="L649" s="14" t="str">
        <f ca="1">IF($H649,IF($J649&gt;0,ADDRESS(3,(D649+1)*2,4,,"["&amp;wew!$G$7&amp;"]"&amp;_sheetname_labels)&amp;":"&amp;ADDRESS(2+J649,(D649+1)*2,4),""),"")</f>
        <v/>
      </c>
      <c r="M649" s="14" t="str">
        <f t="shared" ca="1" si="11452"/>
        <v/>
      </c>
      <c r="N649" s="14" t="str">
        <f t="shared" ca="1" si="11453"/>
        <v/>
      </c>
      <c r="O649" s="14" t="str">
        <f t="shared" ca="1" si="11454"/>
        <v/>
      </c>
      <c r="P649" s="14" t="str">
        <f t="shared" ca="1" si="11455"/>
        <v/>
      </c>
      <c r="Q649" s="14" t="str">
        <f ca="1">IF($BP649,ADDRESS(3,D649+1,4,,"["&amp;wew!$G$7&amp;"]"&amp;_sheetname_dataframe)&amp;":"&amp;ADDRESS(2+ster!$C$14,D649+1,4),"")</f>
        <v/>
      </c>
      <c r="R649" s="14" t="str">
        <f ca="1">IF($BP649,IF(MID(_xll.FORMULATEXT(INDEX(INDIRECT(Q649),1)),1,1)="=", _xll.FORMULATEXT(INDEX(INDIRECT(Q649),1),2,TRUE),""),"")</f>
        <v/>
      </c>
      <c r="S649" s="14" t="str">
        <f t="array" aca="1" ref="S649" ca="1">IF(H649,SUM(IF((IFERROR(INDIRECT(Q649)&lt;&gt;"",FALSE))*(INDIRECT(ster!$D$14)&lt;&gt;""),1,0)),"")</f>
        <v/>
      </c>
      <c r="T649" s="14" t="str">
        <f t="array" aca="1" ref="T649" ca="1">IF(H649,IF(M649&gt;0,SUM(IFERROR(1*(MATCH(INDIRECT(Q649),INDIRECT(K649),0)&gt;0),0)*(INDIRECT(ster!$D$14)&lt;&gt;"")*NOT(ISNUMBER(INDIRECT(Q649)))),0),"")</f>
        <v/>
      </c>
      <c r="U649" s="14" t="str">
        <f t="array" aca="1" ref="U649" ca="1">IF(H649,SUM((IFERROR(INDIRECT(Q649)="",FALSE))*(INDIRECT(ster!$D$14)&lt;&gt;"")),"")</f>
        <v/>
      </c>
      <c r="V649" s="14" t="str">
        <f t="array" aca="1" ref="V649" ca="1">IF(H649,SUM((IFERROR(INDIRECT(Q649)="#ąś",TRUE))*(INDIRECT(ster!$D$14)&lt;&gt;"")),"")</f>
        <v/>
      </c>
      <c r="W649" s="14" t="str">
        <f t="array" aca="1" ref="W649" ca="1">IF(H649,SUM(ISNUMBER(INDIRECT(Q649))*(INDIRECT(ster!$D$14)&lt;&gt;"")),"")</f>
        <v/>
      </c>
      <c r="X649" s="14" t="str">
        <f t="array" aca="1" ref="X649" ca="1">IF(AND(H649,W649&gt;0),IF(wew!$B$3,MIN(IF((INDIRECT(ster!$D$14)&lt;&gt;"")*IFERROR(INDIRECT($Q649)&lt;&gt;"",FALSE),IFERROR(INDIRECT($Q649),"X"),"X")),"&lt;włącz podświetlanie wartości&gt;"),"—")</f>
        <v>—</v>
      </c>
      <c r="Y649" s="14" t="str">
        <f t="array" aca="1" ref="Y649" ca="1">IF(AND(H649,W649&gt;0),IF(wew!$B$3,MAX(IF((INDIRECT(ster!$D$14)&lt;&gt;"")*IFERROR(INDIRECT($Q649)&lt;&gt;"",FALSE),IFERROR(INDIRECT($Q649),"X"),"X")),"&lt;włącz podświetlanie wartości&gt;"),"—")</f>
        <v>—</v>
      </c>
      <c r="Z649" s="14" t="str">
        <f t="shared" ca="1" si="11456"/>
        <v/>
      </c>
      <c r="AA649" s="12" t="str">
        <f t="shared" ca="1" si="11457"/>
        <v/>
      </c>
      <c r="AB649" s="17" t="str">
        <f t="array" aca="1" ref="AB649" ca="1">IF(H649,IF(W649&gt;0,SUM((INDIRECT(ster!$D$14)&lt;&gt;"")*IFERROR((INDIRECT(Q649)&lt;&gt;"")*(INDIRECT(Q649)=INT(INDIRECT(Q649))),0)),0),"")</f>
        <v/>
      </c>
      <c r="AC649" s="17" t="str">
        <f t="array" aca="1" ref="AC649" ca="1">IF(H649,W649-AB649,"")</f>
        <v/>
      </c>
      <c r="AD649" s="17" t="str">
        <f t="shared" ca="1" si="11458"/>
        <v/>
      </c>
      <c r="AE649" s="17" t="b">
        <f t="shared" ca="1" si="11459"/>
        <v>0</v>
      </c>
      <c r="AF649" s="17" t="str">
        <f ca="1">IF(AE649,IF($H649,ADDRESS(3,D649+2,4,,"["&amp;wew!$G$7&amp;"]"&amp;_sheetname_dataframe)&amp;":"&amp;ADDRESS(2+ster!$C$14,D649+2,4),""),"")</f>
        <v/>
      </c>
      <c r="AG649" s="17" t="str">
        <f t="shared" ca="1" si="11460"/>
        <v/>
      </c>
      <c r="AH649" s="17" t="b">
        <f t="shared" ca="1" si="11461"/>
        <v>0</v>
      </c>
      <c r="AI649" s="17" t="str">
        <f ca="1">IF(AH649,IF($H649,ADDRESS(3,D649+3,4,,"["&amp;wew!$G$7&amp;"]"&amp;_sheetname_dataframe)&amp;":"&amp;ADDRESS(2+ster!$C$14,D649+3,4),""),"")</f>
        <v/>
      </c>
      <c r="AJ649" s="17" t="str">
        <f t="shared" ca="1" si="11462"/>
        <v/>
      </c>
      <c r="AK649" s="17" t="str">
        <f t="shared" ca="1" si="11463"/>
        <v/>
      </c>
      <c r="AL649" s="17" t="str">
        <f t="shared" ca="1" si="11464"/>
        <v/>
      </c>
      <c r="AM649" s="17" t="str">
        <f t="shared" ca="1" si="11465"/>
        <v/>
      </c>
      <c r="AN649" s="17">
        <f t="shared" ca="1" si="11466"/>
        <v>2</v>
      </c>
      <c r="AO649" s="24" t="str">
        <f t="shared" ca="1" si="11467"/>
        <v/>
      </c>
      <c r="AP649" s="24" t="str">
        <f t="shared" ca="1" si="11468"/>
        <v/>
      </c>
      <c r="AQ649" s="17" t="str">
        <f t="shared" ca="1" si="11469"/>
        <v/>
      </c>
      <c r="AR649" s="17" t="str">
        <f t="shared" ca="1" si="11470"/>
        <v/>
      </c>
      <c r="AS649" s="17" t="str">
        <f t="shared" ca="1" si="11471"/>
        <v/>
      </c>
      <c r="AT649" s="17" t="str">
        <f t="shared" ca="1" si="11472"/>
        <v/>
      </c>
      <c r="AU649" s="17" t="str">
        <f t="shared" ca="1" si="11473"/>
        <v/>
      </c>
      <c r="AV649" s="17" t="str">
        <f t="shared" ca="1" si="11474"/>
        <v/>
      </c>
      <c r="AW649" s="17" t="str">
        <f t="shared" ca="1" si="11475"/>
        <v/>
      </c>
      <c r="AX649" s="14" t="str">
        <f t="array" aca="1" ref="AX649" ca="1">IF(H649,N649&gt;0,"")</f>
        <v/>
      </c>
      <c r="AY649" s="17" t="str">
        <f t="shared" ca="1" si="11476"/>
        <v/>
      </c>
      <c r="AZ649" s="17" t="str">
        <f t="array" aca="1" ref="AZ649" ca="1">IF(AY649&lt;&gt;"",SUM(1*ISERROR(MATCH(INDIRECT(AY649),INDIRECT(K649),0)))=0,"")</f>
        <v/>
      </c>
      <c r="BA649" s="17" t="b">
        <f t="shared" ca="1" si="11477"/>
        <v>0</v>
      </c>
      <c r="BB649" s="17" t="b">
        <v>0</v>
      </c>
      <c r="BC649" s="17" t="str">
        <f t="shared" ca="1" si="11478"/>
        <v/>
      </c>
      <c r="BD649" s="17" t="str">
        <f t="shared" ca="1" si="11479"/>
        <v/>
      </c>
      <c r="BE649" s="17" t="str">
        <f t="shared" ca="1" si="11480"/>
        <v/>
      </c>
      <c r="BF649" s="17" t="str">
        <f t="shared" ca="1" si="11481"/>
        <v/>
      </c>
      <c r="BG649" s="17" t="str">
        <f t="shared" ca="1" si="11482"/>
        <v/>
      </c>
      <c r="BH649" s="17" t="str">
        <f t="shared" ca="1" si="11483"/>
        <v/>
      </c>
      <c r="BI649" s="17" t="str">
        <f t="shared" ca="1" si="11484"/>
        <v/>
      </c>
      <c r="BJ649" s="17" t="b">
        <f t="shared" ca="1" si="11485"/>
        <v>0</v>
      </c>
      <c r="BK649" s="17" t="str">
        <f t="shared" ca="1" si="11486"/>
        <v/>
      </c>
      <c r="BL649" s="17" t="str">
        <f t="shared" ca="1" si="11487"/>
        <v/>
      </c>
      <c r="BM649" s="17" t="str">
        <f t="shared" ca="1" si="11488"/>
        <v/>
      </c>
      <c r="BN649" s="17" t="str">
        <f t="shared" ca="1" si="11489"/>
        <v/>
      </c>
      <c r="BO649" s="17" t="str">
        <f t="shared" ca="1" si="11490"/>
        <v/>
      </c>
      <c r="BP649" s="14" t="b">
        <f t="shared" ca="1" si="11491"/>
        <v>0</v>
      </c>
      <c r="BQ649" s="35"/>
      <c r="BX649" s="16"/>
      <c r="BY649" s="16"/>
      <c r="BZ649" s="16"/>
      <c r="CA649" s="16"/>
      <c r="CB649" s="16"/>
      <c r="CC649" s="16"/>
      <c r="CD649" s="16"/>
      <c r="CE649" s="16"/>
      <c r="CF649" s="16"/>
      <c r="CN649" s="14">
        <f ca="1">IF(H649,IFERROR(IsVariableNameLegal(O649),0),0)</f>
        <v>0</v>
      </c>
      <c r="CO649" s="14" t="str">
        <f t="array" aca="1" ref="CO649" ca="1">IF(H649,IF(COUNTIF(INDIRECT(wew!$C$13),O649)&gt;1,TRIM(SUBSTITUTE(_xll.MCONCAT(IF((INDIRECT(wew!$C$13)=O649)*(COLUMN(INDIRECT(wew!$C$13))&lt;&gt;D649+1),-1+COLUMN(INDIRECT(wew!$C$13)),"")," "),"  "," ")),""),"")</f>
        <v/>
      </c>
      <c r="CP649" s="14" t="str">
        <f t="array" aca="1" ref="CP649" ca="1">IF(P649&lt;&gt;"",IF(LEN(P649)&gt;150,1,""),"")</f>
        <v/>
      </c>
      <c r="CQ649" s="14" t="str">
        <f t="array" aca="1" ref="CQ649" ca="1">IF(AND(H649,NOT(ster!$J$3)),IF(COUNTIF(INDIRECT(wew!$C$15),P649)&gt;1,TRIM(SUBSTITUTE(_xll.MCONCAT(IF((INDIRECT(wew!$C$15)=P649)*(COLUMN(INDIRECT(wew!$C$15))&lt;&gt;D649+1),-1+COLUMN(INDIRECT(wew!$C$15)),"")," "),"  "," ")),""),"")</f>
        <v/>
      </c>
      <c r="CR649" s="14" t="str">
        <f t="array" aca="1" ref="CR649" ca="1">IF(H649,IF(AND(W649&gt;0,AO649&lt;&gt;""),TRIM(SUBSTITUTE(_xll.MCONCAT(IFERROR(IF(ISNUMBER(INDIRECT(Q649)),IF((INDIRECT(ster!$D$14)&lt;&gt;"")*(INDIRECT(Q649)&lt;AO649),INDIRECT(ster!$D$14) &amp; ": " &amp;  SUBSTITUTE(IF( AV649,IFERROR(TEXT(INDIRECT(Q649),"rrrr-mm-dd") &amp;" (" &amp; INDIRECT(Q649) &amp;")",INDIRECT(Q649)),INDIRECT(Q649))," "," "),""),""),"")," "),"  "," ")),""),"")</f>
        <v/>
      </c>
      <c r="CS649" s="14" t="str">
        <f t="array" aca="1" ref="CS649" ca="1">IF(H649,IF(AND(W649&gt;0,AP649&lt;&gt;""),TRIM(SUBSTITUTE(_xll.MCONCAT(IFERROR(IF(ISNUMBER(INDIRECT(Q649)),IF((INDIRECT(ster!$D$14)&lt;&gt;"")*(INDIRECT(Q649)&gt;AP649),INDIRECT(ster!$D$14) &amp; ": " &amp;  SUBSTITUTE(IF( AV649,IFERROR(TEXT(INDIRECT(Q649),"rrrr-mm-dd")&amp;" (" &amp; INDIRECT(Q649) &amp;")",INDIRECT(Q649)),INDIRECT(Q649))," "," "),""),""),"")," "),"  "," ")),""),"")</f>
        <v/>
      </c>
      <c r="CT649" s="14" t="str">
        <f t="array" aca="1" ref="CT649" ca="1">IF(H649,IF(AND(N649&gt;0,AR649),TRIM(SUBSTITUTE(_xll.MCONCAT(IFERROR(IF(ISNUMBER(INDIRECT(Q649)),IF((INDIRECT(ster!$D$14)&lt;&gt;"")*(IFERROR(0*(MATCH(INDIRECT(Q649),INDIRECT(K649),0)&gt;0),1)),INDIRECT(ster!$D$14) &amp; ": " &amp;  SUBSTITUTE(IF( AV649,IFERROR(TEXT(INDIRECT(Q649),"rrrr-mm-dd")&amp;" (" &amp; INDIRECT(Q649) &amp;")",INDIRECT(Q649)),INDIRECT(Q649))," "," "),""),""),"")," "),"  "," ")),""),"")</f>
        <v/>
      </c>
      <c r="CU649" s="14" t="str">
        <f t="array" aca="1" ref="CU649" ca="1">IF(H649,IF(AND(V649&gt;0),TRIM(SUBSTITUTE(_xll.MCONCAT(IF((INDIRECT(ster!$D$14)&lt;&gt;"")*(IFERROR(0*(INDIRECT(Q649)&lt;&gt;""),1)),INDIRECT(ster!$D$14),"")," "),"  "," ")),""),"")</f>
        <v/>
      </c>
      <c r="CV649" s="14" t="str">
        <f t="array" aca="1" ref="CV649" ca="1">IF(H649,IF(AS649,
TRIM(SUBSTITUTE(_xll.MCONCAT(IF(
   (INDIRECT(ster!$D$14)&lt;&gt;"")*
   ((INDIRECT(Q649)="")+
      NOT(ISNUMBER(INDIRECT(Q649)))*
      NOT(ISERROR(MATCH(INDIRECT(Q649),INDIRECT(K649),0)))
    ),
      INDIRECT(ster!$D$14),
   "")," "),"  "," ")),
""),"")</f>
        <v/>
      </c>
      <c r="CW649" s="14" t="str">
        <f t="array" aca="1" ref="CW649" ca="1">IF(H649,IF(AND(AQ649),TRIM(SUBSTITUTE(_xll.MCONCAT(IFERROR(IF(ISNUMBER(INDIRECT(Q649)),IF((INDIRECT(ster!$D$14)&lt;&gt;"")*(INDIRECT(Q649)&lt;&gt;INT(INDIRECT(Q649))),INDIRECT(ster!$D$14) &amp; ": " &amp; INDIRECT(Q649),""),""),"")," "),"  "," ")),""),"")</f>
        <v/>
      </c>
      <c r="CX649" s="14" t="str">
        <f t="array" aca="1" ref="CX649" ca="1">IF(H649,IF(OR(AU649,AV649),TRIM(SUBSTITUTE(_xll.MCONCAT(IF((INDIRECT(ster!$D$14)&lt;&gt;"")*NOT(ISNUMBER(INDIRECT(Q649))),IF(ISERROR(MATCH(INDIRECT(Q649),INDIRECT(K649),0)),IFERROR(IF(INDIRECT(Q649)&lt;&gt;"",INDIRECT(ster!$D$14) &amp; ": " &amp; SUBSTITUTE(INDIRECT(Q649)," "," "),""),""),""),"")," "),"  "," ")),""),"")</f>
        <v/>
      </c>
      <c r="CY649" s="14" t="str">
        <f t="array" aca="1" ref="CY649" ca="1">IF(H649,IF(AE649,TRIM(SUBSTITUTE(_xll.MCONCAT(IF((INDIRECT(ster!$D$14)&lt;&gt;"")*IFERROR(NOT(INDIRECT(AF649)),FALSE),IF(ISERROR(MATCH(INDIRECT(Q649),INDIRECT(K649),0)),IFERROR(IF(INDIRECT(Q649)&lt;&gt;"",INDIRECT(ster!$D$14)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CZ649" s="14" t="str">
        <f t="array" aca="1" ref="CZ649" ca="1">IF(H649,IF(AH649,TRIM(SUBSTITUTE(_xll.MCONCAT(IF((INDIRECT(ster!$D$14)&lt;&gt;"")*IFERROR(NOT(INDIRECT(AI649)),FALSE),IF(ISERROR(MATCH(INDIRECT(Q649),INDIRECT(K649),0)),IFERROR(IF(INDIRECT(Q649)&lt;&gt;"",INDIRECT(ster!$D$14)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DC649" s="14" t="str">
        <f ca="1">SUBSTITUTE(SUBSTITUTE(SUBSTITUTE(SUBSTITUTE(_xll.MCONCAT(DG649:DS649,"■"),"■■","■"),"■■","■"),"■■","■"),"■■","■")</f>
        <v>■</v>
      </c>
      <c r="DD649" s="14" t="str">
        <f t="shared" ca="1" si="11492"/>
        <v/>
      </c>
      <c r="DE649" s="14" t="str">
        <f t="shared" ca="1" si="11493"/>
        <v/>
      </c>
      <c r="DF649" s="14" t="str">
        <f t="shared" ca="1" si="11494"/>
        <v/>
      </c>
      <c r="DG649" s="14" t="str">
        <f t="shared" ca="1" si="11495"/>
        <v/>
      </c>
      <c r="DH649" s="14" t="str">
        <f t="shared" ca="1" si="11496"/>
        <v/>
      </c>
      <c r="DI649" s="14" t="str">
        <f t="shared" ca="1" si="11497"/>
        <v/>
      </c>
      <c r="DJ649" s="14" t="str">
        <f t="shared" ca="1" si="11498"/>
        <v/>
      </c>
      <c r="DK649" s="14" t="str">
        <f t="shared" ca="1" si="11499"/>
        <v/>
      </c>
      <c r="DL649" s="14" t="str">
        <f t="shared" ca="1" si="11500"/>
        <v/>
      </c>
      <c r="DM649" s="14" t="str">
        <f t="shared" ca="1" si="11501"/>
        <v/>
      </c>
      <c r="DN649" s="14" t="str">
        <f t="array" aca="1" ref="DN649" ca="1">IF(CU649&lt;&gt;"","There are errors in the entered values in the following cases: " &amp;SUBSTITUTE(CU649," ",", "),"")</f>
        <v/>
      </c>
      <c r="DO649" s="14" t="str">
        <f t="shared" ca="1" si="11502"/>
        <v/>
      </c>
      <c r="DP649" s="14" t="str">
        <f t="shared" ca="1" si="11503"/>
        <v/>
      </c>
      <c r="DQ649" s="14" t="str">
        <f t="shared" ca="1" si="11504"/>
        <v/>
      </c>
      <c r="DR649" s="14" t="str">
        <f t="shared" ca="1" si="11505"/>
        <v/>
      </c>
      <c r="DS649" s="14" t="str">
        <f t="shared" ca="1" si="11506"/>
        <v/>
      </c>
      <c r="DZ649" s="14" t="b">
        <f t="shared" ca="1" si="11507"/>
        <v>0</v>
      </c>
      <c r="EA649" s="14" t="str">
        <f t="shared" ca="1" si="11508"/>
        <v/>
      </c>
      <c r="EB649" s="14" t="str">
        <f t="shared" ca="1" si="11509"/>
        <v/>
      </c>
      <c r="EC649" s="14" t="str">
        <f t="shared" ca="1" si="11510"/>
        <v/>
      </c>
      <c r="ED649" s="14" t="str">
        <f t="shared" ca="1" si="11511"/>
        <v/>
      </c>
      <c r="EE649" s="14" t="str">
        <f t="shared" ca="1" si="11512"/>
        <v/>
      </c>
      <c r="EF649" s="14" t="str">
        <f t="shared" ca="1" si="11513"/>
        <v/>
      </c>
      <c r="EG649" s="14" t="str">
        <f t="shared" ca="1" si="11514"/>
        <v/>
      </c>
      <c r="EM649" s="14" t="b">
        <f t="shared" ca="1" si="11515"/>
        <v>0</v>
      </c>
      <c r="EN649" s="14" t="str">
        <f t="shared" ca="1" si="11516"/>
        <v/>
      </c>
      <c r="EO649" s="14" t="str">
        <f t="shared" ca="1" si="11517"/>
        <v/>
      </c>
      <c r="EP649" s="14" t="str">
        <f t="shared" ca="1" si="11518"/>
        <v/>
      </c>
      <c r="EQ649" s="14" t="str">
        <f t="shared" ca="1" si="11519"/>
        <v/>
      </c>
    </row>
    <row r="650" spans="2:147" s="14" customFormat="1">
      <c r="B650" s="14" t="str">
        <f t="shared" ca="1" si="11445"/>
        <v/>
      </c>
      <c r="C650" s="14">
        <f t="shared" ca="1" si="11446"/>
        <v>563</v>
      </c>
      <c r="D650" s="14">
        <f t="shared" si="11447"/>
        <v>648</v>
      </c>
      <c r="E650" s="14" t="str">
        <f t="shared" ca="1" si="11448"/>
        <v/>
      </c>
      <c r="F650" s="14" t="str">
        <f t="shared" ca="1" si="11449"/>
        <v/>
      </c>
      <c r="G650" s="14" t="str">
        <f t="shared" ca="1" si="11450"/>
        <v/>
      </c>
      <c r="H650" s="14" t="b">
        <f t="shared" ca="1" si="11451"/>
        <v>0</v>
      </c>
      <c r="I650" s="14" t="str">
        <f ca="1">IF($H650,ADDRESS(3,(D650+1)*2-1,4,,"["&amp;wew!$G$7&amp;"]"&amp;_sheetname_labels)&amp;":"&amp;ADDRESS(2+ster!$B$20,(D650+1)*2-1,4),"")</f>
        <v/>
      </c>
      <c r="J650" s="14" t="str">
        <f t="array" aca="1" ref="J650" ca="1">IF(H650,MAX(0,MAX(IF(INDIRECT(I650)&lt;&gt;"",ROW(INDIRECT(I650)),""))-2),"")</f>
        <v/>
      </c>
      <c r="K650" s="14" t="str">
        <f ca="1">IF($H650,IF($J650&gt;0,ADDRESS(3,(D650+1)*2-1,4,,"["&amp;wew!$G$7&amp;"]"&amp;_sheetname_labels)&amp;":"&amp;ADDRESS(2+J650,(D650+1)*2-1,4),""),"")</f>
        <v/>
      </c>
      <c r="L650" s="14" t="str">
        <f ca="1">IF($H650,IF($J650&gt;0,ADDRESS(3,(D650+1)*2,4,,"["&amp;wew!$G$7&amp;"]"&amp;_sheetname_labels)&amp;":"&amp;ADDRESS(2+J650,(D650+1)*2,4),""),"")</f>
        <v/>
      </c>
      <c r="M650" s="14" t="str">
        <f t="shared" ca="1" si="11452"/>
        <v/>
      </c>
      <c r="N650" s="14" t="str">
        <f t="shared" ca="1" si="11453"/>
        <v/>
      </c>
      <c r="O650" s="14" t="str">
        <f t="shared" ca="1" si="11454"/>
        <v/>
      </c>
      <c r="P650" s="14" t="str">
        <f t="shared" ca="1" si="11455"/>
        <v/>
      </c>
      <c r="Q650" s="14" t="str">
        <f ca="1">IF($BP650,ADDRESS(3,D650+1,4,,"["&amp;wew!$G$7&amp;"]"&amp;_sheetname_dataframe)&amp;":"&amp;ADDRESS(2+ster!$C$14,D650+1,4),"")</f>
        <v/>
      </c>
      <c r="R650" s="14" t="str">
        <f ca="1">IF($BP650,IF(MID(_xll.FORMULATEXT(INDEX(INDIRECT(Q650),1)),1,1)="=", _xll.FORMULATEXT(INDEX(INDIRECT(Q650),1),2,TRUE),""),"")</f>
        <v/>
      </c>
      <c r="S650" s="14" t="str">
        <f t="array" aca="1" ref="S650" ca="1">IF(H650,SUM(IF((IFERROR(INDIRECT(Q650)&lt;&gt;"",FALSE))*(INDIRECT(ster!$D$14)&lt;&gt;""),1,0)),"")</f>
        <v/>
      </c>
      <c r="T650" s="14" t="str">
        <f t="array" aca="1" ref="T650" ca="1">IF(H650,IF(M650&gt;0,SUM(IFERROR(1*(MATCH(INDIRECT(Q650),INDIRECT(K650),0)&gt;0),0)*(INDIRECT(ster!$D$14)&lt;&gt;"")*NOT(ISNUMBER(INDIRECT(Q650)))),0),"")</f>
        <v/>
      </c>
      <c r="U650" s="14" t="str">
        <f t="array" aca="1" ref="U650" ca="1">IF(H650,SUM((IFERROR(INDIRECT(Q650)="",FALSE))*(INDIRECT(ster!$D$14)&lt;&gt;"")),"")</f>
        <v/>
      </c>
      <c r="V650" s="14" t="str">
        <f t="array" aca="1" ref="V650" ca="1">IF(H650,SUM((IFERROR(INDIRECT(Q650)="#ąś",TRUE))*(INDIRECT(ster!$D$14)&lt;&gt;"")),"")</f>
        <v/>
      </c>
      <c r="W650" s="14" t="str">
        <f t="array" aca="1" ref="W650" ca="1">IF(H650,SUM(ISNUMBER(INDIRECT(Q650))*(INDIRECT(ster!$D$14)&lt;&gt;"")),"")</f>
        <v/>
      </c>
      <c r="X650" s="14" t="str">
        <f t="array" aca="1" ref="X650" ca="1">IF(AND(H650,W650&gt;0),IF(wew!$B$3,MIN(IF((INDIRECT(ster!$D$14)&lt;&gt;"")*IFERROR(INDIRECT($Q650)&lt;&gt;"",FALSE),IFERROR(INDIRECT($Q650),"X"),"X")),"&lt;włącz podświetlanie wartości&gt;"),"—")</f>
        <v>—</v>
      </c>
      <c r="Y650" s="14" t="str">
        <f t="array" aca="1" ref="Y650" ca="1">IF(AND(H650,W650&gt;0),IF(wew!$B$3,MAX(IF((INDIRECT(ster!$D$14)&lt;&gt;"")*IFERROR(INDIRECT($Q650)&lt;&gt;"",FALSE),IFERROR(INDIRECT($Q650),"X"),"X")),"&lt;włącz podświetlanie wartości&gt;"),"—")</f>
        <v>—</v>
      </c>
      <c r="Z650" s="14" t="str">
        <f t="shared" ca="1" si="11456"/>
        <v/>
      </c>
      <c r="AA650" s="12" t="str">
        <f t="shared" ca="1" si="11457"/>
        <v/>
      </c>
      <c r="AB650" s="17" t="str">
        <f t="array" aca="1" ref="AB650" ca="1">IF(H650,IF(W650&gt;0,SUM((INDIRECT(ster!$D$14)&lt;&gt;"")*IFERROR((INDIRECT(Q650)&lt;&gt;"")*(INDIRECT(Q650)=INT(INDIRECT(Q650))),0)),0),"")</f>
        <v/>
      </c>
      <c r="AC650" s="17" t="str">
        <f t="array" aca="1" ref="AC650" ca="1">IF(H650,W650-AB650,"")</f>
        <v/>
      </c>
      <c r="AD650" s="17" t="str">
        <f t="shared" ca="1" si="11458"/>
        <v/>
      </c>
      <c r="AE650" s="17" t="b">
        <f t="shared" ca="1" si="11459"/>
        <v>0</v>
      </c>
      <c r="AF650" s="17" t="str">
        <f ca="1">IF(AE650,IF($H650,ADDRESS(3,D650+2,4,,"["&amp;wew!$G$7&amp;"]"&amp;_sheetname_dataframe)&amp;":"&amp;ADDRESS(2+ster!$C$14,D650+2,4),""),"")</f>
        <v/>
      </c>
      <c r="AG650" s="17" t="str">
        <f t="shared" ca="1" si="11460"/>
        <v/>
      </c>
      <c r="AH650" s="17" t="b">
        <f t="shared" ca="1" si="11461"/>
        <v>0</v>
      </c>
      <c r="AI650" s="17" t="str">
        <f ca="1">IF(AH650,IF($H650,ADDRESS(3,D650+3,4,,"["&amp;wew!$G$7&amp;"]"&amp;_sheetname_dataframe)&amp;":"&amp;ADDRESS(2+ster!$C$14,D650+3,4),""),"")</f>
        <v/>
      </c>
      <c r="AJ650" s="17" t="str">
        <f t="shared" ca="1" si="11462"/>
        <v/>
      </c>
      <c r="AK650" s="17" t="str">
        <f t="shared" ca="1" si="11463"/>
        <v/>
      </c>
      <c r="AL650" s="17" t="str">
        <f t="shared" ca="1" si="11464"/>
        <v/>
      </c>
      <c r="AM650" s="17" t="str">
        <f t="shared" ca="1" si="11465"/>
        <v/>
      </c>
      <c r="AN650" s="17">
        <f t="shared" ca="1" si="11466"/>
        <v>2</v>
      </c>
      <c r="AO650" s="24" t="str">
        <f t="shared" ca="1" si="11467"/>
        <v/>
      </c>
      <c r="AP650" s="24" t="str">
        <f t="shared" ca="1" si="11468"/>
        <v/>
      </c>
      <c r="AQ650" s="17" t="str">
        <f t="shared" ca="1" si="11469"/>
        <v/>
      </c>
      <c r="AR650" s="17" t="str">
        <f t="shared" ca="1" si="11470"/>
        <v/>
      </c>
      <c r="AS650" s="17" t="str">
        <f t="shared" ca="1" si="11471"/>
        <v/>
      </c>
      <c r="AT650" s="17" t="str">
        <f t="shared" ca="1" si="11472"/>
        <v/>
      </c>
      <c r="AU650" s="17" t="str">
        <f t="shared" ca="1" si="11473"/>
        <v/>
      </c>
      <c r="AV650" s="17" t="str">
        <f t="shared" ca="1" si="11474"/>
        <v/>
      </c>
      <c r="AW650" s="17" t="str">
        <f t="shared" ca="1" si="11475"/>
        <v/>
      </c>
      <c r="AX650" s="14" t="str">
        <f t="array" aca="1" ref="AX650" ca="1">IF(H650,N650&gt;0,"")</f>
        <v/>
      </c>
      <c r="AY650" s="17" t="str">
        <f t="shared" ca="1" si="11476"/>
        <v/>
      </c>
      <c r="AZ650" s="17" t="str">
        <f t="array" aca="1" ref="AZ650" ca="1">IF(AY650&lt;&gt;"",SUM(1*ISERROR(MATCH(INDIRECT(AY650),INDIRECT(K650),0)))=0,"")</f>
        <v/>
      </c>
      <c r="BA650" s="17" t="b">
        <f t="shared" ca="1" si="11477"/>
        <v>0</v>
      </c>
      <c r="BB650" s="17" t="b">
        <v>0</v>
      </c>
      <c r="BC650" s="17" t="str">
        <f t="shared" ca="1" si="11478"/>
        <v/>
      </c>
      <c r="BD650" s="17" t="str">
        <f t="shared" ca="1" si="11479"/>
        <v/>
      </c>
      <c r="BE650" s="17" t="str">
        <f t="shared" ca="1" si="11480"/>
        <v/>
      </c>
      <c r="BF650" s="17" t="str">
        <f t="shared" ca="1" si="11481"/>
        <v/>
      </c>
      <c r="BG650" s="17" t="str">
        <f t="shared" ca="1" si="11482"/>
        <v/>
      </c>
      <c r="BH650" s="17" t="str">
        <f t="shared" ca="1" si="11483"/>
        <v/>
      </c>
      <c r="BI650" s="17" t="str">
        <f t="shared" ca="1" si="11484"/>
        <v/>
      </c>
      <c r="BJ650" s="17" t="b">
        <f t="shared" ca="1" si="11485"/>
        <v>0</v>
      </c>
      <c r="BK650" s="17" t="str">
        <f t="shared" ca="1" si="11486"/>
        <v/>
      </c>
      <c r="BL650" s="17" t="str">
        <f t="shared" ca="1" si="11487"/>
        <v/>
      </c>
      <c r="BM650" s="17" t="str">
        <f t="shared" ca="1" si="11488"/>
        <v/>
      </c>
      <c r="BN650" s="17" t="str">
        <f t="shared" ca="1" si="11489"/>
        <v/>
      </c>
      <c r="BO650" s="17" t="str">
        <f t="shared" ca="1" si="11490"/>
        <v/>
      </c>
      <c r="BP650" s="14" t="b">
        <f t="shared" ca="1" si="11491"/>
        <v>0</v>
      </c>
      <c r="BQ650" s="35"/>
      <c r="BX650" s="16"/>
      <c r="BY650" s="16"/>
      <c r="BZ650" s="16"/>
      <c r="CA650" s="16"/>
      <c r="CB650" s="16"/>
      <c r="CC650" s="16"/>
      <c r="CD650" s="16"/>
      <c r="CE650" s="16"/>
      <c r="CF650" s="16"/>
      <c r="CN650" s="14">
        <f ca="1">IF(H650,IFERROR(IsVariableNameLegal(O650),0),0)</f>
        <v>0</v>
      </c>
      <c r="CO650" s="14" t="str">
        <f t="array" aca="1" ref="CO650" ca="1">IF(H650,IF(COUNTIF(INDIRECT(wew!$C$13),O650)&gt;1,TRIM(SUBSTITUTE(_xll.MCONCAT(IF((INDIRECT(wew!$C$13)=O650)*(COLUMN(INDIRECT(wew!$C$13))&lt;&gt;D650+1),-1+COLUMN(INDIRECT(wew!$C$13)),"")," "),"  "," ")),""),"")</f>
        <v/>
      </c>
      <c r="CP650" s="14" t="str">
        <f t="array" aca="1" ref="CP650" ca="1">IF(P650&lt;&gt;"",IF(LEN(P650)&gt;150,1,""),"")</f>
        <v/>
      </c>
      <c r="CQ650" s="14" t="str">
        <f t="array" aca="1" ref="CQ650" ca="1">IF(AND(H650,NOT(ster!$J$3)),IF(COUNTIF(INDIRECT(wew!$C$15),P650)&gt;1,TRIM(SUBSTITUTE(_xll.MCONCAT(IF((INDIRECT(wew!$C$15)=P650)*(COLUMN(INDIRECT(wew!$C$15))&lt;&gt;D650+1),-1+COLUMN(INDIRECT(wew!$C$15)),"")," "),"  "," ")),""),"")</f>
        <v/>
      </c>
      <c r="CR650" s="14" t="str">
        <f t="array" aca="1" ref="CR650" ca="1">IF(H650,IF(AND(W650&gt;0,AO650&lt;&gt;""),TRIM(SUBSTITUTE(_xll.MCONCAT(IFERROR(IF(ISNUMBER(INDIRECT(Q650)),IF((INDIRECT(ster!$D$14)&lt;&gt;"")*(INDIRECT(Q650)&lt;AO650),INDIRECT(ster!$D$14) &amp; ": " &amp;  SUBSTITUTE(IF( AV650,IFERROR(TEXT(INDIRECT(Q650),"rrrr-mm-dd") &amp;" (" &amp; INDIRECT(Q650) &amp;")",INDIRECT(Q650)),INDIRECT(Q650))," "," "),""),""),"")," "),"  "," ")),""),"")</f>
        <v/>
      </c>
      <c r="CS650" s="14" t="str">
        <f t="array" aca="1" ref="CS650" ca="1">IF(H650,IF(AND(W650&gt;0,AP650&lt;&gt;""),TRIM(SUBSTITUTE(_xll.MCONCAT(IFERROR(IF(ISNUMBER(INDIRECT(Q650)),IF((INDIRECT(ster!$D$14)&lt;&gt;"")*(INDIRECT(Q650)&gt;AP650),INDIRECT(ster!$D$14) &amp; ": " &amp;  SUBSTITUTE(IF( AV650,IFERROR(TEXT(INDIRECT(Q650),"rrrr-mm-dd")&amp;" (" &amp; INDIRECT(Q650) &amp;")",INDIRECT(Q650)),INDIRECT(Q650))," "," "),""),""),"")," "),"  "," ")),""),"")</f>
        <v/>
      </c>
      <c r="CT650" s="14" t="str">
        <f t="array" aca="1" ref="CT650" ca="1">IF(H650,IF(AND(N650&gt;0,AR650),TRIM(SUBSTITUTE(_xll.MCONCAT(IFERROR(IF(ISNUMBER(INDIRECT(Q650)),IF((INDIRECT(ster!$D$14)&lt;&gt;"")*(IFERROR(0*(MATCH(INDIRECT(Q650),INDIRECT(K650),0)&gt;0),1)),INDIRECT(ster!$D$14) &amp; ": " &amp;  SUBSTITUTE(IF( AV650,IFERROR(TEXT(INDIRECT(Q650),"rrrr-mm-dd")&amp;" (" &amp; INDIRECT(Q650) &amp;")",INDIRECT(Q650)),INDIRECT(Q650))," "," "),""),""),"")," "),"  "," ")),""),"")</f>
        <v/>
      </c>
      <c r="CU650" s="14" t="str">
        <f t="array" aca="1" ref="CU650" ca="1">IF(H650,IF(AND(V650&gt;0),TRIM(SUBSTITUTE(_xll.MCONCAT(IF((INDIRECT(ster!$D$14)&lt;&gt;"")*(IFERROR(0*(INDIRECT(Q650)&lt;&gt;""),1)),INDIRECT(ster!$D$14),"")," "),"  "," ")),""),"")</f>
        <v/>
      </c>
      <c r="CV650" s="14" t="str">
        <f t="array" aca="1" ref="CV650" ca="1">IF(H650,IF(AS650,
TRIM(SUBSTITUTE(_xll.MCONCAT(IF(
   (INDIRECT(ster!$D$14)&lt;&gt;"")*
   ((INDIRECT(Q650)="")+
      NOT(ISNUMBER(INDIRECT(Q650)))*
      NOT(ISERROR(MATCH(INDIRECT(Q650),INDIRECT(K650),0)))
    ),
      INDIRECT(ster!$D$14),
   "")," "),"  "," ")),
""),"")</f>
        <v/>
      </c>
      <c r="CW650" s="14" t="str">
        <f t="array" aca="1" ref="CW650" ca="1">IF(H650,IF(AND(AQ650),TRIM(SUBSTITUTE(_xll.MCONCAT(IFERROR(IF(ISNUMBER(INDIRECT(Q650)),IF((INDIRECT(ster!$D$14)&lt;&gt;"")*(INDIRECT(Q650)&lt;&gt;INT(INDIRECT(Q650))),INDIRECT(ster!$D$14) &amp; ": " &amp; INDIRECT(Q650),""),""),"")," "),"  "," ")),""),"")</f>
        <v/>
      </c>
      <c r="CX650" s="14" t="str">
        <f t="array" aca="1" ref="CX650" ca="1">IF(H650,IF(OR(AU650,AV650),TRIM(SUBSTITUTE(_xll.MCONCAT(IF((INDIRECT(ster!$D$14)&lt;&gt;"")*NOT(ISNUMBER(INDIRECT(Q650))),IF(ISERROR(MATCH(INDIRECT(Q650),INDIRECT(K650),0)),IFERROR(IF(INDIRECT(Q650)&lt;&gt;"",INDIRECT(ster!$D$14) &amp; ": " &amp; SUBSTITUTE(INDIRECT(Q650)," "," "),""),""),""),"")," "),"  "," ")),""),"")</f>
        <v/>
      </c>
      <c r="CY650" s="14" t="str">
        <f t="array" aca="1" ref="CY650" ca="1">IF(H650,IF(AE650,TRIM(SUBSTITUTE(_xll.MCONCAT(IF((INDIRECT(ster!$D$14)&lt;&gt;"")*IFERROR(NOT(INDIRECT(AF650)),FALSE),IF(ISERROR(MATCH(INDIRECT(Q650),INDIRECT(K650),0)),IFERROR(IF(INDIRECT(Q650)&lt;&gt;"",INDIRECT(ster!$D$14)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CZ650" s="14" t="str">
        <f t="array" aca="1" ref="CZ650" ca="1">IF(H650,IF(AH650,TRIM(SUBSTITUTE(_xll.MCONCAT(IF((INDIRECT(ster!$D$14)&lt;&gt;"")*IFERROR(NOT(INDIRECT(AI650)),FALSE),IF(ISERROR(MATCH(INDIRECT(Q650),INDIRECT(K650),0)),IFERROR(IF(INDIRECT(Q650)&lt;&gt;"",INDIRECT(ster!$D$14)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DC650" s="14" t="str">
        <f ca="1">SUBSTITUTE(SUBSTITUTE(SUBSTITUTE(SUBSTITUTE(_xll.MCONCAT(DG650:DS650,"■"),"■■","■"),"■■","■"),"■■","■"),"■■","■")</f>
        <v>■</v>
      </c>
      <c r="DD650" s="14" t="str">
        <f t="shared" ca="1" si="11492"/>
        <v/>
      </c>
      <c r="DE650" s="14" t="str">
        <f t="shared" ca="1" si="11493"/>
        <v/>
      </c>
      <c r="DF650" s="14" t="str">
        <f t="shared" ca="1" si="11494"/>
        <v/>
      </c>
      <c r="DG650" s="14" t="str">
        <f t="shared" ca="1" si="11495"/>
        <v/>
      </c>
      <c r="DH650" s="14" t="str">
        <f t="shared" ca="1" si="11496"/>
        <v/>
      </c>
      <c r="DI650" s="14" t="str">
        <f t="shared" ca="1" si="11497"/>
        <v/>
      </c>
      <c r="DJ650" s="14" t="str">
        <f t="shared" ca="1" si="11498"/>
        <v/>
      </c>
      <c r="DK650" s="14" t="str">
        <f t="shared" ca="1" si="11499"/>
        <v/>
      </c>
      <c r="DL650" s="14" t="str">
        <f t="shared" ca="1" si="11500"/>
        <v/>
      </c>
      <c r="DM650" s="14" t="str">
        <f t="shared" ca="1" si="11501"/>
        <v/>
      </c>
      <c r="DN650" s="14" t="str">
        <f t="array" aca="1" ref="DN650" ca="1">IF(CU650&lt;&gt;"","There are errors in the entered values in the following cases: " &amp;SUBSTITUTE(CU650," ",", "),"")</f>
        <v/>
      </c>
      <c r="DO650" s="14" t="str">
        <f t="shared" ca="1" si="11502"/>
        <v/>
      </c>
      <c r="DP650" s="14" t="str">
        <f t="shared" ca="1" si="11503"/>
        <v/>
      </c>
      <c r="DQ650" s="14" t="str">
        <f t="shared" ca="1" si="11504"/>
        <v/>
      </c>
      <c r="DR650" s="14" t="str">
        <f t="shared" ca="1" si="11505"/>
        <v/>
      </c>
      <c r="DS650" s="14" t="str">
        <f t="shared" ca="1" si="11506"/>
        <v/>
      </c>
      <c r="DZ650" s="14" t="b">
        <f t="shared" ca="1" si="11507"/>
        <v>0</v>
      </c>
      <c r="EA650" s="14" t="str">
        <f t="shared" ca="1" si="11508"/>
        <v/>
      </c>
      <c r="EB650" s="14" t="str">
        <f t="shared" ca="1" si="11509"/>
        <v/>
      </c>
      <c r="EC650" s="14" t="str">
        <f t="shared" ca="1" si="11510"/>
        <v/>
      </c>
      <c r="ED650" s="14" t="str">
        <f t="shared" ca="1" si="11511"/>
        <v/>
      </c>
      <c r="EE650" s="14" t="str">
        <f t="shared" ca="1" si="11512"/>
        <v/>
      </c>
      <c r="EF650" s="14" t="str">
        <f t="shared" ca="1" si="11513"/>
        <v/>
      </c>
      <c r="EG650" s="14" t="str">
        <f t="shared" ca="1" si="11514"/>
        <v/>
      </c>
      <c r="EM650" s="14" t="b">
        <f t="shared" ca="1" si="11515"/>
        <v>0</v>
      </c>
      <c r="EN650" s="14" t="str">
        <f t="shared" ca="1" si="11516"/>
        <v/>
      </c>
      <c r="EO650" s="14" t="str">
        <f t="shared" ca="1" si="11517"/>
        <v/>
      </c>
      <c r="EP650" s="14" t="str">
        <f t="shared" ca="1" si="11518"/>
        <v/>
      </c>
      <c r="EQ650" s="14" t="str">
        <f t="shared" ca="1" si="11519"/>
        <v/>
      </c>
    </row>
    <row r="651" spans="2:147" s="14" customFormat="1">
      <c r="B651" s="14" t="str">
        <f t="shared" ca="1" si="11445"/>
        <v/>
      </c>
      <c r="C651" s="14">
        <f t="shared" ca="1" si="11446"/>
        <v>563</v>
      </c>
      <c r="D651" s="14">
        <f t="shared" si="11447"/>
        <v>649</v>
      </c>
      <c r="E651" s="14" t="str">
        <f t="shared" ca="1" si="11448"/>
        <v/>
      </c>
      <c r="F651" s="14" t="str">
        <f t="shared" ca="1" si="11449"/>
        <v/>
      </c>
      <c r="G651" s="14" t="str">
        <f t="shared" ca="1" si="11450"/>
        <v/>
      </c>
      <c r="H651" s="14" t="b">
        <f t="shared" ca="1" si="11451"/>
        <v>0</v>
      </c>
      <c r="I651" s="14" t="str">
        <f ca="1">IF($H651,ADDRESS(3,(D651+1)*2-1,4,,"["&amp;wew!$G$7&amp;"]"&amp;_sheetname_labels)&amp;":"&amp;ADDRESS(2+ster!$B$20,(D651+1)*2-1,4),"")</f>
        <v/>
      </c>
      <c r="J651" s="14" t="str">
        <f t="array" aca="1" ref="J651" ca="1">IF(H651,MAX(0,MAX(IF(INDIRECT(I651)&lt;&gt;"",ROW(INDIRECT(I651)),""))-2),"")</f>
        <v/>
      </c>
      <c r="K651" s="14" t="str">
        <f ca="1">IF($H651,IF($J651&gt;0,ADDRESS(3,(D651+1)*2-1,4,,"["&amp;wew!$G$7&amp;"]"&amp;_sheetname_labels)&amp;":"&amp;ADDRESS(2+J651,(D651+1)*2-1,4),""),"")</f>
        <v/>
      </c>
      <c r="L651" s="14" t="str">
        <f ca="1">IF($H651,IF($J651&gt;0,ADDRESS(3,(D651+1)*2,4,,"["&amp;wew!$G$7&amp;"]"&amp;_sheetname_labels)&amp;":"&amp;ADDRESS(2+J651,(D651+1)*2,4),""),"")</f>
        <v/>
      </c>
      <c r="M651" s="14" t="str">
        <f t="shared" ca="1" si="11452"/>
        <v/>
      </c>
      <c r="N651" s="14" t="str">
        <f t="shared" ca="1" si="11453"/>
        <v/>
      </c>
      <c r="O651" s="14" t="str">
        <f t="shared" ca="1" si="11454"/>
        <v/>
      </c>
      <c r="P651" s="14" t="str">
        <f t="shared" ca="1" si="11455"/>
        <v/>
      </c>
      <c r="Q651" s="14" t="str">
        <f ca="1">IF($BP651,ADDRESS(3,D651+1,4,,"["&amp;wew!$G$7&amp;"]"&amp;_sheetname_dataframe)&amp;":"&amp;ADDRESS(2+ster!$C$14,D651+1,4),"")</f>
        <v/>
      </c>
      <c r="R651" s="14" t="str">
        <f ca="1">IF($BP651,IF(MID(_xll.FORMULATEXT(INDEX(INDIRECT(Q651),1)),1,1)="=", _xll.FORMULATEXT(INDEX(INDIRECT(Q651),1),2,TRUE),""),"")</f>
        <v/>
      </c>
      <c r="S651" s="14" t="str">
        <f t="array" aca="1" ref="S651" ca="1">IF(H651,SUM(IF((IFERROR(INDIRECT(Q651)&lt;&gt;"",FALSE))*(INDIRECT(ster!$D$14)&lt;&gt;""),1,0)),"")</f>
        <v/>
      </c>
      <c r="T651" s="14" t="str">
        <f t="array" aca="1" ref="T651" ca="1">IF(H651,IF(M651&gt;0,SUM(IFERROR(1*(MATCH(INDIRECT(Q651),INDIRECT(K651),0)&gt;0),0)*(INDIRECT(ster!$D$14)&lt;&gt;"")*NOT(ISNUMBER(INDIRECT(Q651)))),0),"")</f>
        <v/>
      </c>
      <c r="U651" s="14" t="str">
        <f t="array" aca="1" ref="U651" ca="1">IF(H651,SUM((IFERROR(INDIRECT(Q651)="",FALSE))*(INDIRECT(ster!$D$14)&lt;&gt;"")),"")</f>
        <v/>
      </c>
      <c r="V651" s="14" t="str">
        <f t="array" aca="1" ref="V651" ca="1">IF(H651,SUM((IFERROR(INDIRECT(Q651)="#ąś",TRUE))*(INDIRECT(ster!$D$14)&lt;&gt;"")),"")</f>
        <v/>
      </c>
      <c r="W651" s="14" t="str">
        <f t="array" aca="1" ref="W651" ca="1">IF(H651,SUM(ISNUMBER(INDIRECT(Q651))*(INDIRECT(ster!$D$14)&lt;&gt;"")),"")</f>
        <v/>
      </c>
      <c r="X651" s="14" t="str">
        <f t="array" aca="1" ref="X651" ca="1">IF(AND(H651,W651&gt;0),IF(wew!$B$3,MIN(IF((INDIRECT(ster!$D$14)&lt;&gt;"")*IFERROR(INDIRECT($Q651)&lt;&gt;"",FALSE),IFERROR(INDIRECT($Q651),"X"),"X")),"&lt;włącz podświetlanie wartości&gt;"),"—")</f>
        <v>—</v>
      </c>
      <c r="Y651" s="14" t="str">
        <f t="array" aca="1" ref="Y651" ca="1">IF(AND(H651,W651&gt;0),IF(wew!$B$3,MAX(IF((INDIRECT(ster!$D$14)&lt;&gt;"")*IFERROR(INDIRECT($Q651)&lt;&gt;"",FALSE),IFERROR(INDIRECT($Q651),"X"),"X")),"&lt;włącz podświetlanie wartości&gt;"),"—")</f>
        <v>—</v>
      </c>
      <c r="Z651" s="14" t="str">
        <f t="shared" ca="1" si="11456"/>
        <v/>
      </c>
      <c r="AA651" s="12" t="str">
        <f t="shared" ca="1" si="11457"/>
        <v/>
      </c>
      <c r="AB651" s="17" t="str">
        <f t="array" aca="1" ref="AB651" ca="1">IF(H651,IF(W651&gt;0,SUM((INDIRECT(ster!$D$14)&lt;&gt;"")*IFERROR((INDIRECT(Q651)&lt;&gt;"")*(INDIRECT(Q651)=INT(INDIRECT(Q651))),0)),0),"")</f>
        <v/>
      </c>
      <c r="AC651" s="17" t="str">
        <f t="array" aca="1" ref="AC651" ca="1">IF(H651,W651-AB651,"")</f>
        <v/>
      </c>
      <c r="AD651" s="17" t="str">
        <f t="shared" ca="1" si="11458"/>
        <v/>
      </c>
      <c r="AE651" s="17" t="b">
        <f t="shared" ca="1" si="11459"/>
        <v>0</v>
      </c>
      <c r="AF651" s="17" t="str">
        <f ca="1">IF(AE651,IF($H651,ADDRESS(3,D651+2,4,,"["&amp;wew!$G$7&amp;"]"&amp;_sheetname_dataframe)&amp;":"&amp;ADDRESS(2+ster!$C$14,D651+2,4),""),"")</f>
        <v/>
      </c>
      <c r="AG651" s="17" t="str">
        <f t="shared" ca="1" si="11460"/>
        <v/>
      </c>
      <c r="AH651" s="17" t="b">
        <f t="shared" ca="1" si="11461"/>
        <v>0</v>
      </c>
      <c r="AI651" s="17" t="str">
        <f ca="1">IF(AH651,IF($H651,ADDRESS(3,D651+3,4,,"["&amp;wew!$G$7&amp;"]"&amp;_sheetname_dataframe)&amp;":"&amp;ADDRESS(2+ster!$C$14,D651+3,4),""),"")</f>
        <v/>
      </c>
      <c r="AJ651" s="17" t="str">
        <f t="shared" ca="1" si="11462"/>
        <v/>
      </c>
      <c r="AK651" s="17" t="str">
        <f t="shared" ca="1" si="11463"/>
        <v/>
      </c>
      <c r="AL651" s="17" t="str">
        <f t="shared" ca="1" si="11464"/>
        <v/>
      </c>
      <c r="AM651" s="17" t="str">
        <f t="shared" ca="1" si="11465"/>
        <v/>
      </c>
      <c r="AN651" s="17">
        <f t="shared" ca="1" si="11466"/>
        <v>2</v>
      </c>
      <c r="AO651" s="24" t="str">
        <f t="shared" ca="1" si="11467"/>
        <v/>
      </c>
      <c r="AP651" s="24" t="str">
        <f t="shared" ca="1" si="11468"/>
        <v/>
      </c>
      <c r="AQ651" s="17" t="str">
        <f t="shared" ca="1" si="11469"/>
        <v/>
      </c>
      <c r="AR651" s="17" t="str">
        <f t="shared" ca="1" si="11470"/>
        <v/>
      </c>
      <c r="AS651" s="17" t="str">
        <f t="shared" ca="1" si="11471"/>
        <v/>
      </c>
      <c r="AT651" s="17" t="str">
        <f t="shared" ca="1" si="11472"/>
        <v/>
      </c>
      <c r="AU651" s="17" t="str">
        <f t="shared" ca="1" si="11473"/>
        <v/>
      </c>
      <c r="AV651" s="17" t="str">
        <f t="shared" ca="1" si="11474"/>
        <v/>
      </c>
      <c r="AW651" s="17" t="str">
        <f t="shared" ca="1" si="11475"/>
        <v/>
      </c>
      <c r="AX651" s="14" t="str">
        <f t="array" aca="1" ref="AX651" ca="1">IF(H651,N651&gt;0,"")</f>
        <v/>
      </c>
      <c r="AY651" s="17" t="str">
        <f t="shared" ca="1" si="11476"/>
        <v/>
      </c>
      <c r="AZ651" s="17" t="str">
        <f t="array" aca="1" ref="AZ651" ca="1">IF(AY651&lt;&gt;"",SUM(1*ISERROR(MATCH(INDIRECT(AY651),INDIRECT(K651),0)))=0,"")</f>
        <v/>
      </c>
      <c r="BA651" s="17" t="b">
        <f t="shared" ca="1" si="11477"/>
        <v>0</v>
      </c>
      <c r="BB651" s="17" t="b">
        <v>0</v>
      </c>
      <c r="BC651" s="17" t="str">
        <f t="shared" ca="1" si="11478"/>
        <v/>
      </c>
      <c r="BD651" s="17" t="str">
        <f t="shared" ca="1" si="11479"/>
        <v/>
      </c>
      <c r="BE651" s="17" t="str">
        <f t="shared" ca="1" si="11480"/>
        <v/>
      </c>
      <c r="BF651" s="17" t="str">
        <f t="shared" ca="1" si="11481"/>
        <v/>
      </c>
      <c r="BG651" s="17" t="str">
        <f t="shared" ca="1" si="11482"/>
        <v/>
      </c>
      <c r="BH651" s="17" t="str">
        <f t="shared" ca="1" si="11483"/>
        <v/>
      </c>
      <c r="BI651" s="17" t="str">
        <f t="shared" ca="1" si="11484"/>
        <v/>
      </c>
      <c r="BJ651" s="17" t="b">
        <f t="shared" ca="1" si="11485"/>
        <v>0</v>
      </c>
      <c r="BK651" s="17" t="str">
        <f t="shared" ca="1" si="11486"/>
        <v/>
      </c>
      <c r="BL651" s="17" t="str">
        <f t="shared" ca="1" si="11487"/>
        <v/>
      </c>
      <c r="BM651" s="17" t="str">
        <f t="shared" ca="1" si="11488"/>
        <v/>
      </c>
      <c r="BN651" s="17" t="str">
        <f t="shared" ca="1" si="11489"/>
        <v/>
      </c>
      <c r="BO651" s="17" t="str">
        <f t="shared" ca="1" si="11490"/>
        <v/>
      </c>
      <c r="BP651" s="14" t="b">
        <f t="shared" ca="1" si="11491"/>
        <v>0</v>
      </c>
      <c r="BQ651" s="35"/>
      <c r="BX651" s="16"/>
      <c r="BY651" s="16"/>
      <c r="BZ651" s="16"/>
      <c r="CA651" s="16"/>
      <c r="CB651" s="16"/>
      <c r="CC651" s="16"/>
      <c r="CD651" s="16"/>
      <c r="CE651" s="16"/>
      <c r="CF651" s="16"/>
      <c r="CN651" s="14">
        <f ca="1">IF(H651,IFERROR(IsVariableNameLegal(O651),0),0)</f>
        <v>0</v>
      </c>
      <c r="CO651" s="14" t="str">
        <f t="array" aca="1" ref="CO651" ca="1">IF(H651,IF(COUNTIF(INDIRECT(wew!$C$13),O651)&gt;1,TRIM(SUBSTITUTE(_xll.MCONCAT(IF((INDIRECT(wew!$C$13)=O651)*(COLUMN(INDIRECT(wew!$C$13))&lt;&gt;D651+1),-1+COLUMN(INDIRECT(wew!$C$13)),"")," "),"  "," ")),""),"")</f>
        <v/>
      </c>
      <c r="CP651" s="14" t="str">
        <f t="array" aca="1" ref="CP651" ca="1">IF(P651&lt;&gt;"",IF(LEN(P651)&gt;150,1,""),"")</f>
        <v/>
      </c>
      <c r="CQ651" s="14" t="str">
        <f t="array" aca="1" ref="CQ651" ca="1">IF(AND(H651,NOT(ster!$J$3)),IF(COUNTIF(INDIRECT(wew!$C$15),P651)&gt;1,TRIM(SUBSTITUTE(_xll.MCONCAT(IF((INDIRECT(wew!$C$15)=P651)*(COLUMN(INDIRECT(wew!$C$15))&lt;&gt;D651+1),-1+COLUMN(INDIRECT(wew!$C$15)),"")," "),"  "," ")),""),"")</f>
        <v/>
      </c>
      <c r="CR651" s="14" t="str">
        <f t="array" aca="1" ref="CR651" ca="1">IF(H651,IF(AND(W651&gt;0,AO651&lt;&gt;""),TRIM(SUBSTITUTE(_xll.MCONCAT(IFERROR(IF(ISNUMBER(INDIRECT(Q651)),IF((INDIRECT(ster!$D$14)&lt;&gt;"")*(INDIRECT(Q651)&lt;AO651),INDIRECT(ster!$D$14) &amp; ": " &amp;  SUBSTITUTE(IF( AV651,IFERROR(TEXT(INDIRECT(Q651),"rrrr-mm-dd") &amp;" (" &amp; INDIRECT(Q651) &amp;")",INDIRECT(Q651)),INDIRECT(Q651))," "," "),""),""),"")," "),"  "," ")),""),"")</f>
        <v/>
      </c>
      <c r="CS651" s="14" t="str">
        <f t="array" aca="1" ref="CS651" ca="1">IF(H651,IF(AND(W651&gt;0,AP651&lt;&gt;""),TRIM(SUBSTITUTE(_xll.MCONCAT(IFERROR(IF(ISNUMBER(INDIRECT(Q651)),IF((INDIRECT(ster!$D$14)&lt;&gt;"")*(INDIRECT(Q651)&gt;AP651),INDIRECT(ster!$D$14) &amp; ": " &amp;  SUBSTITUTE(IF( AV651,IFERROR(TEXT(INDIRECT(Q651),"rrrr-mm-dd")&amp;" (" &amp; INDIRECT(Q651) &amp;")",INDIRECT(Q651)),INDIRECT(Q651))," "," "),""),""),"")," "),"  "," ")),""),"")</f>
        <v/>
      </c>
      <c r="CT651" s="14" t="str">
        <f t="array" aca="1" ref="CT651" ca="1">IF(H651,IF(AND(N651&gt;0,AR651),TRIM(SUBSTITUTE(_xll.MCONCAT(IFERROR(IF(ISNUMBER(INDIRECT(Q651)),IF((INDIRECT(ster!$D$14)&lt;&gt;"")*(IFERROR(0*(MATCH(INDIRECT(Q651),INDIRECT(K651),0)&gt;0),1)),INDIRECT(ster!$D$14) &amp; ": " &amp;  SUBSTITUTE(IF( AV651,IFERROR(TEXT(INDIRECT(Q651),"rrrr-mm-dd")&amp;" (" &amp; INDIRECT(Q651) &amp;")",INDIRECT(Q651)),INDIRECT(Q651))," "," "),""),""),"")," "),"  "," ")),""),"")</f>
        <v/>
      </c>
      <c r="CU651" s="14" t="str">
        <f t="array" aca="1" ref="CU651" ca="1">IF(H651,IF(AND(V651&gt;0),TRIM(SUBSTITUTE(_xll.MCONCAT(IF((INDIRECT(ster!$D$14)&lt;&gt;"")*(IFERROR(0*(INDIRECT(Q651)&lt;&gt;""),1)),INDIRECT(ster!$D$14),"")," "),"  "," ")),""),"")</f>
        <v/>
      </c>
      <c r="CV651" s="14" t="str">
        <f t="array" aca="1" ref="CV651" ca="1">IF(H651,IF(AS651,
TRIM(SUBSTITUTE(_xll.MCONCAT(IF(
   (INDIRECT(ster!$D$14)&lt;&gt;"")*
   ((INDIRECT(Q651)="")+
      NOT(ISNUMBER(INDIRECT(Q651)))*
      NOT(ISERROR(MATCH(INDIRECT(Q651),INDIRECT(K651),0)))
    ),
      INDIRECT(ster!$D$14),
   "")," "),"  "," ")),
""),"")</f>
        <v/>
      </c>
      <c r="CW651" s="14" t="str">
        <f t="array" aca="1" ref="CW651" ca="1">IF(H651,IF(AND(AQ651),TRIM(SUBSTITUTE(_xll.MCONCAT(IFERROR(IF(ISNUMBER(INDIRECT(Q651)),IF((INDIRECT(ster!$D$14)&lt;&gt;"")*(INDIRECT(Q651)&lt;&gt;INT(INDIRECT(Q651))),INDIRECT(ster!$D$14) &amp; ": " &amp; INDIRECT(Q651),""),""),"")," "),"  "," ")),""),"")</f>
        <v/>
      </c>
      <c r="CX651" s="14" t="str">
        <f t="array" aca="1" ref="CX651" ca="1">IF(H651,IF(OR(AU651,AV651),TRIM(SUBSTITUTE(_xll.MCONCAT(IF((INDIRECT(ster!$D$14)&lt;&gt;"")*NOT(ISNUMBER(INDIRECT(Q651))),IF(ISERROR(MATCH(INDIRECT(Q651),INDIRECT(K651),0)),IFERROR(IF(INDIRECT(Q651)&lt;&gt;"",INDIRECT(ster!$D$14) &amp; ": " &amp; SUBSTITUTE(INDIRECT(Q651)," "," "),""),""),""),"")," "),"  "," ")),""),"")</f>
        <v/>
      </c>
      <c r="CY651" s="14" t="str">
        <f t="array" aca="1" ref="CY651" ca="1">IF(H651,IF(AE651,TRIM(SUBSTITUTE(_xll.MCONCAT(IF((INDIRECT(ster!$D$14)&lt;&gt;"")*IFERROR(NOT(INDIRECT(AF651)),FALSE),IF(ISERROR(MATCH(INDIRECT(Q651),INDIRECT(K651),0)),IFERROR(IF(INDIRECT(Q651)&lt;&gt;"",INDIRECT(ster!$D$14)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CZ651" s="14" t="str">
        <f t="array" aca="1" ref="CZ651" ca="1">IF(H651,IF(AH651,TRIM(SUBSTITUTE(_xll.MCONCAT(IF((INDIRECT(ster!$D$14)&lt;&gt;"")*IFERROR(NOT(INDIRECT(AI651)),FALSE),IF(ISERROR(MATCH(INDIRECT(Q651),INDIRECT(K651),0)),IFERROR(IF(INDIRECT(Q651)&lt;&gt;"",INDIRECT(ster!$D$14)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DC651" s="14" t="str">
        <f ca="1">SUBSTITUTE(SUBSTITUTE(SUBSTITUTE(SUBSTITUTE(_xll.MCONCAT(DG651:DS651,"■"),"■■","■"),"■■","■"),"■■","■"),"■■","■")</f>
        <v>■</v>
      </c>
      <c r="DD651" s="14" t="str">
        <f t="shared" ca="1" si="11492"/>
        <v/>
      </c>
      <c r="DE651" s="14" t="str">
        <f t="shared" ca="1" si="11493"/>
        <v/>
      </c>
      <c r="DF651" s="14" t="str">
        <f t="shared" ca="1" si="11494"/>
        <v/>
      </c>
      <c r="DG651" s="14" t="str">
        <f t="shared" ca="1" si="11495"/>
        <v/>
      </c>
      <c r="DH651" s="14" t="str">
        <f t="shared" ca="1" si="11496"/>
        <v/>
      </c>
      <c r="DI651" s="14" t="str">
        <f t="shared" ca="1" si="11497"/>
        <v/>
      </c>
      <c r="DJ651" s="14" t="str">
        <f t="shared" ca="1" si="11498"/>
        <v/>
      </c>
      <c r="DK651" s="14" t="str">
        <f t="shared" ca="1" si="11499"/>
        <v/>
      </c>
      <c r="DL651" s="14" t="str">
        <f t="shared" ca="1" si="11500"/>
        <v/>
      </c>
      <c r="DM651" s="14" t="str">
        <f t="shared" ca="1" si="11501"/>
        <v/>
      </c>
      <c r="DN651" s="14" t="str">
        <f t="array" aca="1" ref="DN651" ca="1">IF(CU651&lt;&gt;"","There are errors in the entered values in the following cases: " &amp;SUBSTITUTE(CU651," ",", "),"")</f>
        <v/>
      </c>
      <c r="DO651" s="14" t="str">
        <f t="shared" ca="1" si="11502"/>
        <v/>
      </c>
      <c r="DP651" s="14" t="str">
        <f t="shared" ca="1" si="11503"/>
        <v/>
      </c>
      <c r="DQ651" s="14" t="str">
        <f t="shared" ca="1" si="11504"/>
        <v/>
      </c>
      <c r="DR651" s="14" t="str">
        <f t="shared" ca="1" si="11505"/>
        <v/>
      </c>
      <c r="DS651" s="14" t="str">
        <f t="shared" ca="1" si="11506"/>
        <v/>
      </c>
      <c r="DZ651" s="14" t="b">
        <f t="shared" ca="1" si="11507"/>
        <v>0</v>
      </c>
      <c r="EA651" s="14" t="str">
        <f t="shared" ca="1" si="11508"/>
        <v/>
      </c>
      <c r="EB651" s="14" t="str">
        <f t="shared" ca="1" si="11509"/>
        <v/>
      </c>
      <c r="EC651" s="14" t="str">
        <f t="shared" ca="1" si="11510"/>
        <v/>
      </c>
      <c r="ED651" s="14" t="str">
        <f t="shared" ca="1" si="11511"/>
        <v/>
      </c>
      <c r="EE651" s="14" t="str">
        <f t="shared" ca="1" si="11512"/>
        <v/>
      </c>
      <c r="EF651" s="14" t="str">
        <f t="shared" ca="1" si="11513"/>
        <v/>
      </c>
      <c r="EG651" s="14" t="str">
        <f t="shared" ca="1" si="11514"/>
        <v/>
      </c>
      <c r="EM651" s="14" t="b">
        <f t="shared" ca="1" si="11515"/>
        <v>0</v>
      </c>
      <c r="EN651" s="14" t="str">
        <f t="shared" ca="1" si="11516"/>
        <v/>
      </c>
      <c r="EO651" s="14" t="str">
        <f t="shared" ca="1" si="11517"/>
        <v/>
      </c>
      <c r="EP651" s="14" t="str">
        <f t="shared" ca="1" si="11518"/>
        <v/>
      </c>
      <c r="EQ651" s="14" t="str">
        <f t="shared" ca="1" si="11519"/>
        <v/>
      </c>
    </row>
    <row r="652" spans="2:147" s="14" customFormat="1">
      <c r="B652" s="14" t="str">
        <f t="shared" ca="1" si="11445"/>
        <v/>
      </c>
      <c r="C652" s="14">
        <f t="shared" ca="1" si="11446"/>
        <v>563</v>
      </c>
      <c r="D652" s="14">
        <f t="shared" si="11447"/>
        <v>650</v>
      </c>
      <c r="E652" s="14" t="str">
        <f t="shared" ca="1" si="11448"/>
        <v/>
      </c>
      <c r="F652" s="14" t="str">
        <f t="shared" ca="1" si="11449"/>
        <v/>
      </c>
      <c r="G652" s="14" t="str">
        <f t="shared" ca="1" si="11450"/>
        <v/>
      </c>
      <c r="H652" s="14" t="b">
        <f t="shared" ca="1" si="11451"/>
        <v>0</v>
      </c>
      <c r="I652" s="14" t="str">
        <f ca="1">IF($H652,ADDRESS(3,(D652+1)*2-1,4,,"["&amp;wew!$G$7&amp;"]"&amp;_sheetname_labels)&amp;":"&amp;ADDRESS(2+ster!$B$20,(D652+1)*2-1,4),"")</f>
        <v/>
      </c>
      <c r="J652" s="14" t="str">
        <f t="array" aca="1" ref="J652" ca="1">IF(H652,MAX(0,MAX(IF(INDIRECT(I652)&lt;&gt;"",ROW(INDIRECT(I652)),""))-2),"")</f>
        <v/>
      </c>
      <c r="K652" s="14" t="str">
        <f ca="1">IF($H652,IF($J652&gt;0,ADDRESS(3,(D652+1)*2-1,4,,"["&amp;wew!$G$7&amp;"]"&amp;_sheetname_labels)&amp;":"&amp;ADDRESS(2+J652,(D652+1)*2-1,4),""),"")</f>
        <v/>
      </c>
      <c r="L652" s="14" t="str">
        <f ca="1">IF($H652,IF($J652&gt;0,ADDRESS(3,(D652+1)*2,4,,"["&amp;wew!$G$7&amp;"]"&amp;_sheetname_labels)&amp;":"&amp;ADDRESS(2+J652,(D652+1)*2,4),""),"")</f>
        <v/>
      </c>
      <c r="M652" s="14" t="str">
        <f t="shared" ca="1" si="11452"/>
        <v/>
      </c>
      <c r="N652" s="14" t="str">
        <f t="shared" ca="1" si="11453"/>
        <v/>
      </c>
      <c r="O652" s="14" t="str">
        <f t="shared" ca="1" si="11454"/>
        <v/>
      </c>
      <c r="P652" s="14" t="str">
        <f t="shared" ca="1" si="11455"/>
        <v/>
      </c>
      <c r="Q652" s="14" t="str">
        <f ca="1">IF($BP652,ADDRESS(3,D652+1,4,,"["&amp;wew!$G$7&amp;"]"&amp;_sheetname_dataframe)&amp;":"&amp;ADDRESS(2+ster!$C$14,D652+1,4),"")</f>
        <v/>
      </c>
      <c r="R652" s="14" t="str">
        <f ca="1">IF($BP652,IF(MID(_xll.FORMULATEXT(INDEX(INDIRECT(Q652),1)),1,1)="=", _xll.FORMULATEXT(INDEX(INDIRECT(Q652),1),2,TRUE),""),"")</f>
        <v/>
      </c>
      <c r="S652" s="14" t="str">
        <f t="array" aca="1" ref="S652" ca="1">IF(H652,SUM(IF((IFERROR(INDIRECT(Q652)&lt;&gt;"",FALSE))*(INDIRECT(ster!$D$14)&lt;&gt;""),1,0)),"")</f>
        <v/>
      </c>
      <c r="T652" s="14" t="str">
        <f t="array" aca="1" ref="T652" ca="1">IF(H652,IF(M652&gt;0,SUM(IFERROR(1*(MATCH(INDIRECT(Q652),INDIRECT(K652),0)&gt;0),0)*(INDIRECT(ster!$D$14)&lt;&gt;"")*NOT(ISNUMBER(INDIRECT(Q652)))),0),"")</f>
        <v/>
      </c>
      <c r="U652" s="14" t="str">
        <f t="array" aca="1" ref="U652" ca="1">IF(H652,SUM((IFERROR(INDIRECT(Q652)="",FALSE))*(INDIRECT(ster!$D$14)&lt;&gt;"")),"")</f>
        <v/>
      </c>
      <c r="V652" s="14" t="str">
        <f t="array" aca="1" ref="V652" ca="1">IF(H652,SUM((IFERROR(INDIRECT(Q652)="#ąś",TRUE))*(INDIRECT(ster!$D$14)&lt;&gt;"")),"")</f>
        <v/>
      </c>
      <c r="W652" s="14" t="str">
        <f t="array" aca="1" ref="W652" ca="1">IF(H652,SUM(ISNUMBER(INDIRECT(Q652))*(INDIRECT(ster!$D$14)&lt;&gt;"")),"")</f>
        <v/>
      </c>
      <c r="X652" s="14" t="str">
        <f t="array" aca="1" ref="X652" ca="1">IF(AND(H652,W652&gt;0),IF(wew!$B$3,MIN(IF((INDIRECT(ster!$D$14)&lt;&gt;"")*IFERROR(INDIRECT($Q652)&lt;&gt;"",FALSE),IFERROR(INDIRECT($Q652),"X"),"X")),"&lt;włącz podświetlanie wartości&gt;"),"—")</f>
        <v>—</v>
      </c>
      <c r="Y652" s="14" t="str">
        <f t="array" aca="1" ref="Y652" ca="1">IF(AND(H652,W652&gt;0),IF(wew!$B$3,MAX(IF((INDIRECT(ster!$D$14)&lt;&gt;"")*IFERROR(INDIRECT($Q652)&lt;&gt;"",FALSE),IFERROR(INDIRECT($Q652),"X"),"X")),"&lt;włącz podświetlanie wartości&gt;"),"—")</f>
        <v>—</v>
      </c>
      <c r="Z652" s="14" t="str">
        <f t="shared" ca="1" si="11456"/>
        <v/>
      </c>
      <c r="AA652" s="12" t="str">
        <f t="shared" ca="1" si="11457"/>
        <v/>
      </c>
      <c r="AB652" s="17" t="str">
        <f t="array" aca="1" ref="AB652" ca="1">IF(H652,IF(W652&gt;0,SUM((INDIRECT(ster!$D$14)&lt;&gt;"")*IFERROR((INDIRECT(Q652)&lt;&gt;"")*(INDIRECT(Q652)=INT(INDIRECT(Q652))),0)),0),"")</f>
        <v/>
      </c>
      <c r="AC652" s="17" t="str">
        <f t="array" aca="1" ref="AC652" ca="1">IF(H652,W652-AB652,"")</f>
        <v/>
      </c>
      <c r="AD652" s="17" t="str">
        <f t="shared" ca="1" si="11458"/>
        <v/>
      </c>
      <c r="AE652" s="17" t="b">
        <f t="shared" ca="1" si="11459"/>
        <v>0</v>
      </c>
      <c r="AF652" s="17" t="str">
        <f ca="1">IF(AE652,IF($H652,ADDRESS(3,D652+2,4,,"["&amp;wew!$G$7&amp;"]"&amp;_sheetname_dataframe)&amp;":"&amp;ADDRESS(2+ster!$C$14,D652+2,4),""),"")</f>
        <v/>
      </c>
      <c r="AG652" s="17" t="str">
        <f t="shared" ca="1" si="11460"/>
        <v/>
      </c>
      <c r="AH652" s="17" t="b">
        <f t="shared" ca="1" si="11461"/>
        <v>0</v>
      </c>
      <c r="AI652" s="17" t="str">
        <f ca="1">IF(AH652,IF($H652,ADDRESS(3,D652+3,4,,"["&amp;wew!$G$7&amp;"]"&amp;_sheetname_dataframe)&amp;":"&amp;ADDRESS(2+ster!$C$14,D652+3,4),""),"")</f>
        <v/>
      </c>
      <c r="AJ652" s="17" t="str">
        <f t="shared" ca="1" si="11462"/>
        <v/>
      </c>
      <c r="AK652" s="17" t="str">
        <f t="shared" ca="1" si="11463"/>
        <v/>
      </c>
      <c r="AL652" s="17" t="str">
        <f t="shared" ca="1" si="11464"/>
        <v/>
      </c>
      <c r="AM652" s="17" t="str">
        <f t="shared" ca="1" si="11465"/>
        <v/>
      </c>
      <c r="AN652" s="17">
        <f t="shared" ca="1" si="11466"/>
        <v>2</v>
      </c>
      <c r="AO652" s="24" t="str">
        <f t="shared" ca="1" si="11467"/>
        <v/>
      </c>
      <c r="AP652" s="24" t="str">
        <f t="shared" ca="1" si="11468"/>
        <v/>
      </c>
      <c r="AQ652" s="17" t="str">
        <f t="shared" ca="1" si="11469"/>
        <v/>
      </c>
      <c r="AR652" s="17" t="str">
        <f t="shared" ca="1" si="11470"/>
        <v/>
      </c>
      <c r="AS652" s="17" t="str">
        <f t="shared" ca="1" si="11471"/>
        <v/>
      </c>
      <c r="AT652" s="17" t="str">
        <f t="shared" ca="1" si="11472"/>
        <v/>
      </c>
      <c r="AU652" s="17" t="str">
        <f t="shared" ca="1" si="11473"/>
        <v/>
      </c>
      <c r="AV652" s="17" t="str">
        <f t="shared" ca="1" si="11474"/>
        <v/>
      </c>
      <c r="AW652" s="17" t="str">
        <f t="shared" ca="1" si="11475"/>
        <v/>
      </c>
      <c r="AX652" s="14" t="str">
        <f t="array" aca="1" ref="AX652" ca="1">IF(H652,N652&gt;0,"")</f>
        <v/>
      </c>
      <c r="AY652" s="17" t="str">
        <f t="shared" ca="1" si="11476"/>
        <v/>
      </c>
      <c r="AZ652" s="17" t="str">
        <f t="array" aca="1" ref="AZ652" ca="1">IF(AY652&lt;&gt;"",SUM(1*ISERROR(MATCH(INDIRECT(AY652),INDIRECT(K652),0)))=0,"")</f>
        <v/>
      </c>
      <c r="BA652" s="17" t="b">
        <f t="shared" ca="1" si="11477"/>
        <v>0</v>
      </c>
      <c r="BB652" s="17" t="b">
        <v>0</v>
      </c>
      <c r="BC652" s="17" t="str">
        <f t="shared" ca="1" si="11478"/>
        <v/>
      </c>
      <c r="BD652" s="17" t="str">
        <f t="shared" ca="1" si="11479"/>
        <v/>
      </c>
      <c r="BE652" s="17" t="str">
        <f t="shared" ca="1" si="11480"/>
        <v/>
      </c>
      <c r="BF652" s="17" t="str">
        <f t="shared" ca="1" si="11481"/>
        <v/>
      </c>
      <c r="BG652" s="17" t="str">
        <f t="shared" ca="1" si="11482"/>
        <v/>
      </c>
      <c r="BH652" s="17" t="str">
        <f t="shared" ca="1" si="11483"/>
        <v/>
      </c>
      <c r="BI652" s="17" t="str">
        <f t="shared" ca="1" si="11484"/>
        <v/>
      </c>
      <c r="BJ652" s="17" t="b">
        <f t="shared" ca="1" si="11485"/>
        <v>0</v>
      </c>
      <c r="BK652" s="17" t="str">
        <f t="shared" ca="1" si="11486"/>
        <v/>
      </c>
      <c r="BL652" s="17" t="str">
        <f t="shared" ca="1" si="11487"/>
        <v/>
      </c>
      <c r="BM652" s="17" t="str">
        <f t="shared" ca="1" si="11488"/>
        <v/>
      </c>
      <c r="BN652" s="17" t="str">
        <f t="shared" ca="1" si="11489"/>
        <v/>
      </c>
      <c r="BO652" s="17" t="str">
        <f t="shared" ca="1" si="11490"/>
        <v/>
      </c>
      <c r="BP652" s="14" t="b">
        <f t="shared" ca="1" si="11491"/>
        <v>0</v>
      </c>
      <c r="BQ652" s="35"/>
      <c r="BX652" s="16"/>
      <c r="BY652" s="16"/>
      <c r="BZ652" s="16"/>
      <c r="CA652" s="16"/>
      <c r="CB652" s="16"/>
      <c r="CC652" s="16"/>
      <c r="CD652" s="16"/>
      <c r="CE652" s="16"/>
      <c r="CF652" s="16"/>
      <c r="CN652" s="14">
        <f ca="1">IF(H652,IFERROR(IsVariableNameLegal(O652),0),0)</f>
        <v>0</v>
      </c>
      <c r="CO652" s="14" t="str">
        <f t="array" aca="1" ref="CO652" ca="1">IF(H652,IF(COUNTIF(INDIRECT(wew!$C$13),O652)&gt;1,TRIM(SUBSTITUTE(_xll.MCONCAT(IF((INDIRECT(wew!$C$13)=O652)*(COLUMN(INDIRECT(wew!$C$13))&lt;&gt;D652+1),-1+COLUMN(INDIRECT(wew!$C$13)),"")," "),"  "," ")),""),"")</f>
        <v/>
      </c>
      <c r="CP652" s="14" t="str">
        <f t="array" aca="1" ref="CP652" ca="1">IF(P652&lt;&gt;"",IF(LEN(P652)&gt;150,1,""),"")</f>
        <v/>
      </c>
      <c r="CQ652" s="14" t="str">
        <f t="array" aca="1" ref="CQ652" ca="1">IF(AND(H652,NOT(ster!$J$3)),IF(COUNTIF(INDIRECT(wew!$C$15),P652)&gt;1,TRIM(SUBSTITUTE(_xll.MCONCAT(IF((INDIRECT(wew!$C$15)=P652)*(COLUMN(INDIRECT(wew!$C$15))&lt;&gt;D652+1),-1+COLUMN(INDIRECT(wew!$C$15)),"")," "),"  "," ")),""),"")</f>
        <v/>
      </c>
      <c r="CR652" s="14" t="str">
        <f t="array" aca="1" ref="CR652" ca="1">IF(H652,IF(AND(W652&gt;0,AO652&lt;&gt;""),TRIM(SUBSTITUTE(_xll.MCONCAT(IFERROR(IF(ISNUMBER(INDIRECT(Q652)),IF((INDIRECT(ster!$D$14)&lt;&gt;"")*(INDIRECT(Q652)&lt;AO652),INDIRECT(ster!$D$14) &amp; ": " &amp;  SUBSTITUTE(IF( AV652,IFERROR(TEXT(INDIRECT(Q652),"rrrr-mm-dd") &amp;" (" &amp; INDIRECT(Q652) &amp;")",INDIRECT(Q652)),INDIRECT(Q652))," "," "),""),""),"")," "),"  "," ")),""),"")</f>
        <v/>
      </c>
      <c r="CS652" s="14" t="str">
        <f t="array" aca="1" ref="CS652" ca="1">IF(H652,IF(AND(W652&gt;0,AP652&lt;&gt;""),TRIM(SUBSTITUTE(_xll.MCONCAT(IFERROR(IF(ISNUMBER(INDIRECT(Q652)),IF((INDIRECT(ster!$D$14)&lt;&gt;"")*(INDIRECT(Q652)&gt;AP652),INDIRECT(ster!$D$14) &amp; ": " &amp;  SUBSTITUTE(IF( AV652,IFERROR(TEXT(INDIRECT(Q652),"rrrr-mm-dd")&amp;" (" &amp; INDIRECT(Q652) &amp;")",INDIRECT(Q652)),INDIRECT(Q652))," "," "),""),""),"")," "),"  "," ")),""),"")</f>
        <v/>
      </c>
      <c r="CT652" s="14" t="str">
        <f t="array" aca="1" ref="CT652" ca="1">IF(H652,IF(AND(N652&gt;0,AR652),TRIM(SUBSTITUTE(_xll.MCONCAT(IFERROR(IF(ISNUMBER(INDIRECT(Q652)),IF((INDIRECT(ster!$D$14)&lt;&gt;"")*(IFERROR(0*(MATCH(INDIRECT(Q652),INDIRECT(K652),0)&gt;0),1)),INDIRECT(ster!$D$14) &amp; ": " &amp;  SUBSTITUTE(IF( AV652,IFERROR(TEXT(INDIRECT(Q652),"rrrr-mm-dd")&amp;" (" &amp; INDIRECT(Q652) &amp;")",INDIRECT(Q652)),INDIRECT(Q652))," "," "),""),""),"")," "),"  "," ")),""),"")</f>
        <v/>
      </c>
      <c r="CU652" s="14" t="str">
        <f t="array" aca="1" ref="CU652" ca="1">IF(H652,IF(AND(V652&gt;0),TRIM(SUBSTITUTE(_xll.MCONCAT(IF((INDIRECT(ster!$D$14)&lt;&gt;"")*(IFERROR(0*(INDIRECT(Q652)&lt;&gt;""),1)),INDIRECT(ster!$D$14),"")," "),"  "," ")),""),"")</f>
        <v/>
      </c>
      <c r="CV652" s="14" t="str">
        <f t="array" aca="1" ref="CV652" ca="1">IF(H652,IF(AS652,
TRIM(SUBSTITUTE(_xll.MCONCAT(IF(
   (INDIRECT(ster!$D$14)&lt;&gt;"")*
   ((INDIRECT(Q652)="")+
      NOT(ISNUMBER(INDIRECT(Q652)))*
      NOT(ISERROR(MATCH(INDIRECT(Q652),INDIRECT(K652),0)))
    ),
      INDIRECT(ster!$D$14),
   "")," "),"  "," ")),
""),"")</f>
        <v/>
      </c>
      <c r="CW652" s="14" t="str">
        <f t="array" aca="1" ref="CW652" ca="1">IF(H652,IF(AND(AQ652),TRIM(SUBSTITUTE(_xll.MCONCAT(IFERROR(IF(ISNUMBER(INDIRECT(Q652)),IF((INDIRECT(ster!$D$14)&lt;&gt;"")*(INDIRECT(Q652)&lt;&gt;INT(INDIRECT(Q652))),INDIRECT(ster!$D$14) &amp; ": " &amp; INDIRECT(Q652),""),""),"")," "),"  "," ")),""),"")</f>
        <v/>
      </c>
      <c r="CX652" s="14" t="str">
        <f t="array" aca="1" ref="CX652" ca="1">IF(H652,IF(OR(AU652,AV652),TRIM(SUBSTITUTE(_xll.MCONCAT(IF((INDIRECT(ster!$D$14)&lt;&gt;"")*NOT(ISNUMBER(INDIRECT(Q652))),IF(ISERROR(MATCH(INDIRECT(Q652),INDIRECT(K652),0)),IFERROR(IF(INDIRECT(Q652)&lt;&gt;"",INDIRECT(ster!$D$14) &amp; ": " &amp; SUBSTITUTE(INDIRECT(Q652)," "," "),""),""),""),"")," "),"  "," ")),""),"")</f>
        <v/>
      </c>
      <c r="CY652" s="14" t="str">
        <f t="array" aca="1" ref="CY652" ca="1">IF(H652,IF(AE652,TRIM(SUBSTITUTE(_xll.MCONCAT(IF((INDIRECT(ster!$D$14)&lt;&gt;"")*IFERROR(NOT(INDIRECT(AF652)),FALSE),IF(ISERROR(MATCH(INDIRECT(Q652),INDIRECT(K652),0)),IFERROR(IF(INDIRECT(Q652)&lt;&gt;"",INDIRECT(ster!$D$14)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CZ652" s="14" t="str">
        <f t="array" aca="1" ref="CZ652" ca="1">IF(H652,IF(AH652,TRIM(SUBSTITUTE(_xll.MCONCAT(IF((INDIRECT(ster!$D$14)&lt;&gt;"")*IFERROR(NOT(INDIRECT(AI652)),FALSE),IF(ISERROR(MATCH(INDIRECT(Q652),INDIRECT(K652),0)),IFERROR(IF(INDIRECT(Q652)&lt;&gt;"",INDIRECT(ster!$D$14)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DC652" s="14" t="str">
        <f ca="1">SUBSTITUTE(SUBSTITUTE(SUBSTITUTE(SUBSTITUTE(_xll.MCONCAT(DG652:DS652,"■"),"■■","■"),"■■","■"),"■■","■"),"■■","■")</f>
        <v>■</v>
      </c>
      <c r="DD652" s="14" t="str">
        <f t="shared" ca="1" si="11492"/>
        <v/>
      </c>
      <c r="DE652" s="14" t="str">
        <f t="shared" ca="1" si="11493"/>
        <v/>
      </c>
      <c r="DF652" s="14" t="str">
        <f t="shared" ca="1" si="11494"/>
        <v/>
      </c>
      <c r="DG652" s="14" t="str">
        <f t="shared" ca="1" si="11495"/>
        <v/>
      </c>
      <c r="DH652" s="14" t="str">
        <f t="shared" ca="1" si="11496"/>
        <v/>
      </c>
      <c r="DI652" s="14" t="str">
        <f t="shared" ca="1" si="11497"/>
        <v/>
      </c>
      <c r="DJ652" s="14" t="str">
        <f t="shared" ca="1" si="11498"/>
        <v/>
      </c>
      <c r="DK652" s="14" t="str">
        <f t="shared" ca="1" si="11499"/>
        <v/>
      </c>
      <c r="DL652" s="14" t="str">
        <f t="shared" ca="1" si="11500"/>
        <v/>
      </c>
      <c r="DM652" s="14" t="str">
        <f t="shared" ca="1" si="11501"/>
        <v/>
      </c>
      <c r="DN652" s="14" t="str">
        <f t="array" aca="1" ref="DN652" ca="1">IF(CU652&lt;&gt;"","There are errors in the entered values in the following cases: " &amp;SUBSTITUTE(CU652," ",", "),"")</f>
        <v/>
      </c>
      <c r="DO652" s="14" t="str">
        <f t="shared" ca="1" si="11502"/>
        <v/>
      </c>
      <c r="DP652" s="14" t="str">
        <f t="shared" ca="1" si="11503"/>
        <v/>
      </c>
      <c r="DQ652" s="14" t="str">
        <f t="shared" ca="1" si="11504"/>
        <v/>
      </c>
      <c r="DR652" s="14" t="str">
        <f t="shared" ca="1" si="11505"/>
        <v/>
      </c>
      <c r="DS652" s="14" t="str">
        <f t="shared" ca="1" si="11506"/>
        <v/>
      </c>
      <c r="DZ652" s="14" t="b">
        <f t="shared" ca="1" si="11507"/>
        <v>0</v>
      </c>
      <c r="EA652" s="14" t="str">
        <f t="shared" ca="1" si="11508"/>
        <v/>
      </c>
      <c r="EB652" s="14" t="str">
        <f t="shared" ca="1" si="11509"/>
        <v/>
      </c>
      <c r="EC652" s="14" t="str">
        <f t="shared" ca="1" si="11510"/>
        <v/>
      </c>
      <c r="ED652" s="14" t="str">
        <f t="shared" ca="1" si="11511"/>
        <v/>
      </c>
      <c r="EE652" s="14" t="str">
        <f t="shared" ca="1" si="11512"/>
        <v/>
      </c>
      <c r="EF652" s="14" t="str">
        <f t="shared" ca="1" si="11513"/>
        <v/>
      </c>
      <c r="EG652" s="14" t="str">
        <f t="shared" ca="1" si="11514"/>
        <v/>
      </c>
      <c r="EM652" s="14" t="b">
        <f t="shared" ca="1" si="11515"/>
        <v>0</v>
      </c>
      <c r="EN652" s="14" t="str">
        <f t="shared" ca="1" si="11516"/>
        <v/>
      </c>
      <c r="EO652" s="14" t="str">
        <f t="shared" ca="1" si="11517"/>
        <v/>
      </c>
      <c r="EP652" s="14" t="str">
        <f t="shared" ca="1" si="11518"/>
        <v/>
      </c>
      <c r="EQ652" s="14" t="str">
        <f t="shared" ca="1" si="11519"/>
        <v/>
      </c>
    </row>
    <row r="653" spans="2:147" s="14" customFormat="1">
      <c r="B653" s="14" t="str">
        <f t="shared" ca="1" si="11445"/>
        <v/>
      </c>
      <c r="C653" s="14">
        <f t="shared" ca="1" si="11446"/>
        <v>563</v>
      </c>
      <c r="D653" s="14">
        <f t="shared" si="11447"/>
        <v>651</v>
      </c>
      <c r="E653" s="14" t="str">
        <f t="shared" ca="1" si="11448"/>
        <v/>
      </c>
      <c r="F653" s="14" t="str">
        <f t="shared" ca="1" si="11449"/>
        <v/>
      </c>
      <c r="G653" s="14" t="str">
        <f t="shared" ca="1" si="11450"/>
        <v/>
      </c>
      <c r="H653" s="14" t="b">
        <f t="shared" ca="1" si="11451"/>
        <v>0</v>
      </c>
      <c r="I653" s="14" t="str">
        <f ca="1">IF($H653,ADDRESS(3,(D653+1)*2-1,4,,"["&amp;wew!$G$7&amp;"]"&amp;_sheetname_labels)&amp;":"&amp;ADDRESS(2+ster!$B$20,(D653+1)*2-1,4),"")</f>
        <v/>
      </c>
      <c r="J653" s="14" t="str">
        <f t="array" aca="1" ref="J653" ca="1">IF(H653,MAX(0,MAX(IF(INDIRECT(I653)&lt;&gt;"",ROW(INDIRECT(I653)),""))-2),"")</f>
        <v/>
      </c>
      <c r="K653" s="14" t="str">
        <f ca="1">IF($H653,IF($J653&gt;0,ADDRESS(3,(D653+1)*2-1,4,,"["&amp;wew!$G$7&amp;"]"&amp;_sheetname_labels)&amp;":"&amp;ADDRESS(2+J653,(D653+1)*2-1,4),""),"")</f>
        <v/>
      </c>
      <c r="L653" s="14" t="str">
        <f ca="1">IF($H653,IF($J653&gt;0,ADDRESS(3,(D653+1)*2,4,,"["&amp;wew!$G$7&amp;"]"&amp;_sheetname_labels)&amp;":"&amp;ADDRESS(2+J653,(D653+1)*2,4),""),"")</f>
        <v/>
      </c>
      <c r="M653" s="14" t="str">
        <f t="shared" ca="1" si="11452"/>
        <v/>
      </c>
      <c r="N653" s="14" t="str">
        <f t="shared" ca="1" si="11453"/>
        <v/>
      </c>
      <c r="O653" s="14" t="str">
        <f t="shared" ca="1" si="11454"/>
        <v/>
      </c>
      <c r="P653" s="14" t="str">
        <f t="shared" ca="1" si="11455"/>
        <v/>
      </c>
      <c r="Q653" s="14" t="str">
        <f ca="1">IF($BP653,ADDRESS(3,D653+1,4,,"["&amp;wew!$G$7&amp;"]"&amp;_sheetname_dataframe)&amp;":"&amp;ADDRESS(2+ster!$C$14,D653+1,4),"")</f>
        <v/>
      </c>
      <c r="R653" s="14" t="str">
        <f ca="1">IF($BP653,IF(MID(_xll.FORMULATEXT(INDEX(INDIRECT(Q653),1)),1,1)="=", _xll.FORMULATEXT(INDEX(INDIRECT(Q653),1),2,TRUE),""),"")</f>
        <v/>
      </c>
      <c r="S653" s="14" t="str">
        <f t="array" aca="1" ref="S653" ca="1">IF(H653,SUM(IF((IFERROR(INDIRECT(Q653)&lt;&gt;"",FALSE))*(INDIRECT(ster!$D$14)&lt;&gt;""),1,0)),"")</f>
        <v/>
      </c>
      <c r="T653" s="14" t="str">
        <f t="array" aca="1" ref="T653" ca="1">IF(H653,IF(M653&gt;0,SUM(IFERROR(1*(MATCH(INDIRECT(Q653),INDIRECT(K653),0)&gt;0),0)*(INDIRECT(ster!$D$14)&lt;&gt;"")*NOT(ISNUMBER(INDIRECT(Q653)))),0),"")</f>
        <v/>
      </c>
      <c r="U653" s="14" t="str">
        <f t="array" aca="1" ref="U653" ca="1">IF(H653,SUM((IFERROR(INDIRECT(Q653)="",FALSE))*(INDIRECT(ster!$D$14)&lt;&gt;"")),"")</f>
        <v/>
      </c>
      <c r="V653" s="14" t="str">
        <f t="array" aca="1" ref="V653" ca="1">IF(H653,SUM((IFERROR(INDIRECT(Q653)="#ąś",TRUE))*(INDIRECT(ster!$D$14)&lt;&gt;"")),"")</f>
        <v/>
      </c>
      <c r="W653" s="14" t="str">
        <f t="array" aca="1" ref="W653" ca="1">IF(H653,SUM(ISNUMBER(INDIRECT(Q653))*(INDIRECT(ster!$D$14)&lt;&gt;"")),"")</f>
        <v/>
      </c>
      <c r="X653" s="14" t="str">
        <f t="array" aca="1" ref="X653" ca="1">IF(AND(H653,W653&gt;0),IF(wew!$B$3,MIN(IF((INDIRECT(ster!$D$14)&lt;&gt;"")*IFERROR(INDIRECT($Q653)&lt;&gt;"",FALSE),IFERROR(INDIRECT($Q653),"X"),"X")),"&lt;włącz podświetlanie wartości&gt;"),"—")</f>
        <v>—</v>
      </c>
      <c r="Y653" s="14" t="str">
        <f t="array" aca="1" ref="Y653" ca="1">IF(AND(H653,W653&gt;0),IF(wew!$B$3,MAX(IF((INDIRECT(ster!$D$14)&lt;&gt;"")*IFERROR(INDIRECT($Q653)&lt;&gt;"",FALSE),IFERROR(INDIRECT($Q653),"X"),"X")),"&lt;włącz podświetlanie wartości&gt;"),"—")</f>
        <v>—</v>
      </c>
      <c r="Z653" s="14" t="str">
        <f t="shared" ca="1" si="11456"/>
        <v/>
      </c>
      <c r="AA653" s="12" t="str">
        <f t="shared" ca="1" si="11457"/>
        <v/>
      </c>
      <c r="AB653" s="17" t="str">
        <f t="array" aca="1" ref="AB653" ca="1">IF(H653,IF(W653&gt;0,SUM((INDIRECT(ster!$D$14)&lt;&gt;"")*IFERROR((INDIRECT(Q653)&lt;&gt;"")*(INDIRECT(Q653)=INT(INDIRECT(Q653))),0)),0),"")</f>
        <v/>
      </c>
      <c r="AC653" s="17" t="str">
        <f t="array" aca="1" ref="AC653" ca="1">IF(H653,W653-AB653,"")</f>
        <v/>
      </c>
      <c r="AD653" s="17" t="str">
        <f t="shared" ca="1" si="11458"/>
        <v/>
      </c>
      <c r="AE653" s="17" t="b">
        <f t="shared" ca="1" si="11459"/>
        <v>0</v>
      </c>
      <c r="AF653" s="17" t="str">
        <f ca="1">IF(AE653,IF($H653,ADDRESS(3,D653+2,4,,"["&amp;wew!$G$7&amp;"]"&amp;_sheetname_dataframe)&amp;":"&amp;ADDRESS(2+ster!$C$14,D653+2,4),""),"")</f>
        <v/>
      </c>
      <c r="AG653" s="17" t="str">
        <f t="shared" ca="1" si="11460"/>
        <v/>
      </c>
      <c r="AH653" s="17" t="b">
        <f t="shared" ca="1" si="11461"/>
        <v>0</v>
      </c>
      <c r="AI653" s="17" t="str">
        <f ca="1">IF(AH653,IF($H653,ADDRESS(3,D653+3,4,,"["&amp;wew!$G$7&amp;"]"&amp;_sheetname_dataframe)&amp;":"&amp;ADDRESS(2+ster!$C$14,D653+3,4),""),"")</f>
        <v/>
      </c>
      <c r="AJ653" s="17" t="str">
        <f t="shared" ca="1" si="11462"/>
        <v/>
      </c>
      <c r="AK653" s="17" t="str">
        <f t="shared" ca="1" si="11463"/>
        <v/>
      </c>
      <c r="AL653" s="17" t="str">
        <f t="shared" ca="1" si="11464"/>
        <v/>
      </c>
      <c r="AM653" s="17" t="str">
        <f t="shared" ca="1" si="11465"/>
        <v/>
      </c>
      <c r="AN653" s="17">
        <f t="shared" ca="1" si="11466"/>
        <v>2</v>
      </c>
      <c r="AO653" s="24" t="str">
        <f t="shared" ca="1" si="11467"/>
        <v/>
      </c>
      <c r="AP653" s="24" t="str">
        <f t="shared" ca="1" si="11468"/>
        <v/>
      </c>
      <c r="AQ653" s="17" t="str">
        <f t="shared" ca="1" si="11469"/>
        <v/>
      </c>
      <c r="AR653" s="17" t="str">
        <f t="shared" ca="1" si="11470"/>
        <v/>
      </c>
      <c r="AS653" s="17" t="str">
        <f t="shared" ca="1" si="11471"/>
        <v/>
      </c>
      <c r="AT653" s="17" t="str">
        <f t="shared" ca="1" si="11472"/>
        <v/>
      </c>
      <c r="AU653" s="17" t="str">
        <f t="shared" ca="1" si="11473"/>
        <v/>
      </c>
      <c r="AV653" s="17" t="str">
        <f t="shared" ca="1" si="11474"/>
        <v/>
      </c>
      <c r="AW653" s="17" t="str">
        <f t="shared" ca="1" si="11475"/>
        <v/>
      </c>
      <c r="AX653" s="14" t="str">
        <f t="array" aca="1" ref="AX653" ca="1">IF(H653,N653&gt;0,"")</f>
        <v/>
      </c>
      <c r="AY653" s="17" t="str">
        <f t="shared" ca="1" si="11476"/>
        <v/>
      </c>
      <c r="AZ653" s="17" t="str">
        <f t="array" aca="1" ref="AZ653" ca="1">IF(AY653&lt;&gt;"",SUM(1*ISERROR(MATCH(INDIRECT(AY653),INDIRECT(K653),0)))=0,"")</f>
        <v/>
      </c>
      <c r="BA653" s="17" t="b">
        <f t="shared" ca="1" si="11477"/>
        <v>0</v>
      </c>
      <c r="BB653" s="17" t="b">
        <v>0</v>
      </c>
      <c r="BC653" s="17" t="str">
        <f t="shared" ca="1" si="11478"/>
        <v/>
      </c>
      <c r="BD653" s="17" t="str">
        <f t="shared" ca="1" si="11479"/>
        <v/>
      </c>
      <c r="BE653" s="17" t="str">
        <f t="shared" ca="1" si="11480"/>
        <v/>
      </c>
      <c r="BF653" s="17" t="str">
        <f t="shared" ca="1" si="11481"/>
        <v/>
      </c>
      <c r="BG653" s="17" t="str">
        <f t="shared" ca="1" si="11482"/>
        <v/>
      </c>
      <c r="BH653" s="17" t="str">
        <f t="shared" ca="1" si="11483"/>
        <v/>
      </c>
      <c r="BI653" s="17" t="str">
        <f t="shared" ca="1" si="11484"/>
        <v/>
      </c>
      <c r="BJ653" s="17" t="b">
        <f t="shared" ca="1" si="11485"/>
        <v>0</v>
      </c>
      <c r="BK653" s="17" t="str">
        <f t="shared" ca="1" si="11486"/>
        <v/>
      </c>
      <c r="BL653" s="17" t="str">
        <f t="shared" ca="1" si="11487"/>
        <v/>
      </c>
      <c r="BM653" s="17" t="str">
        <f t="shared" ca="1" si="11488"/>
        <v/>
      </c>
      <c r="BN653" s="17" t="str">
        <f t="shared" ca="1" si="11489"/>
        <v/>
      </c>
      <c r="BO653" s="17" t="str">
        <f t="shared" ca="1" si="11490"/>
        <v/>
      </c>
      <c r="BP653" s="14" t="b">
        <f t="shared" ca="1" si="11491"/>
        <v>0</v>
      </c>
      <c r="BQ653" s="35"/>
      <c r="BX653" s="16"/>
      <c r="BY653" s="16"/>
      <c r="BZ653" s="16"/>
      <c r="CA653" s="16"/>
      <c r="CB653" s="16"/>
      <c r="CC653" s="16"/>
      <c r="CD653" s="16"/>
      <c r="CE653" s="16"/>
      <c r="CF653" s="16"/>
      <c r="CN653" s="14">
        <f ca="1">IF(H653,IFERROR(IsVariableNameLegal(O653),0),0)</f>
        <v>0</v>
      </c>
      <c r="CO653" s="14" t="str">
        <f t="array" aca="1" ref="CO653" ca="1">IF(H653,IF(COUNTIF(INDIRECT(wew!$C$13),O653)&gt;1,TRIM(SUBSTITUTE(_xll.MCONCAT(IF((INDIRECT(wew!$C$13)=O653)*(COLUMN(INDIRECT(wew!$C$13))&lt;&gt;D653+1),-1+COLUMN(INDIRECT(wew!$C$13)),"")," "),"  "," ")),""),"")</f>
        <v/>
      </c>
      <c r="CP653" s="14" t="str">
        <f t="array" aca="1" ref="CP653" ca="1">IF(P653&lt;&gt;"",IF(LEN(P653)&gt;150,1,""),"")</f>
        <v/>
      </c>
      <c r="CQ653" s="14" t="str">
        <f t="array" aca="1" ref="CQ653" ca="1">IF(AND(H653,NOT(ster!$J$3)),IF(COUNTIF(INDIRECT(wew!$C$15),P653)&gt;1,TRIM(SUBSTITUTE(_xll.MCONCAT(IF((INDIRECT(wew!$C$15)=P653)*(COLUMN(INDIRECT(wew!$C$15))&lt;&gt;D653+1),-1+COLUMN(INDIRECT(wew!$C$15)),"")," "),"  "," ")),""),"")</f>
        <v/>
      </c>
      <c r="CR653" s="14" t="str">
        <f t="array" aca="1" ref="CR653" ca="1">IF(H653,IF(AND(W653&gt;0,AO653&lt;&gt;""),TRIM(SUBSTITUTE(_xll.MCONCAT(IFERROR(IF(ISNUMBER(INDIRECT(Q653)),IF((INDIRECT(ster!$D$14)&lt;&gt;"")*(INDIRECT(Q653)&lt;AO653),INDIRECT(ster!$D$14) &amp; ": " &amp;  SUBSTITUTE(IF( AV653,IFERROR(TEXT(INDIRECT(Q653),"rrrr-mm-dd") &amp;" (" &amp; INDIRECT(Q653) &amp;")",INDIRECT(Q653)),INDIRECT(Q653))," "," "),""),""),"")," "),"  "," ")),""),"")</f>
        <v/>
      </c>
      <c r="CS653" s="14" t="str">
        <f t="array" aca="1" ref="CS653" ca="1">IF(H653,IF(AND(W653&gt;0,AP653&lt;&gt;""),TRIM(SUBSTITUTE(_xll.MCONCAT(IFERROR(IF(ISNUMBER(INDIRECT(Q653)),IF((INDIRECT(ster!$D$14)&lt;&gt;"")*(INDIRECT(Q653)&gt;AP653),INDIRECT(ster!$D$14) &amp; ": " &amp;  SUBSTITUTE(IF( AV653,IFERROR(TEXT(INDIRECT(Q653),"rrrr-mm-dd")&amp;" (" &amp; INDIRECT(Q653) &amp;")",INDIRECT(Q653)),INDIRECT(Q653))," "," "),""),""),"")," "),"  "," ")),""),"")</f>
        <v/>
      </c>
      <c r="CT653" s="14" t="str">
        <f t="array" aca="1" ref="CT653" ca="1">IF(H653,IF(AND(N653&gt;0,AR653),TRIM(SUBSTITUTE(_xll.MCONCAT(IFERROR(IF(ISNUMBER(INDIRECT(Q653)),IF((INDIRECT(ster!$D$14)&lt;&gt;"")*(IFERROR(0*(MATCH(INDIRECT(Q653),INDIRECT(K653),0)&gt;0),1)),INDIRECT(ster!$D$14) &amp; ": " &amp;  SUBSTITUTE(IF( AV653,IFERROR(TEXT(INDIRECT(Q653),"rrrr-mm-dd")&amp;" (" &amp; INDIRECT(Q653) &amp;")",INDIRECT(Q653)),INDIRECT(Q653))," "," "),""),""),"")," "),"  "," ")),""),"")</f>
        <v/>
      </c>
      <c r="CU653" s="14" t="str">
        <f t="array" aca="1" ref="CU653" ca="1">IF(H653,IF(AND(V653&gt;0),TRIM(SUBSTITUTE(_xll.MCONCAT(IF((INDIRECT(ster!$D$14)&lt;&gt;"")*(IFERROR(0*(INDIRECT(Q653)&lt;&gt;""),1)),INDIRECT(ster!$D$14),"")," "),"  "," ")),""),"")</f>
        <v/>
      </c>
      <c r="CV653" s="14" t="str">
        <f t="array" aca="1" ref="CV653" ca="1">IF(H653,IF(AS653,
TRIM(SUBSTITUTE(_xll.MCONCAT(IF(
   (INDIRECT(ster!$D$14)&lt;&gt;"")*
   ((INDIRECT(Q653)="")+
      NOT(ISNUMBER(INDIRECT(Q653)))*
      NOT(ISERROR(MATCH(INDIRECT(Q653),INDIRECT(K653),0)))
    ),
      INDIRECT(ster!$D$14),
   "")," "),"  "," ")),
""),"")</f>
        <v/>
      </c>
      <c r="CW653" s="14" t="str">
        <f t="array" aca="1" ref="CW653" ca="1">IF(H653,IF(AND(AQ653),TRIM(SUBSTITUTE(_xll.MCONCAT(IFERROR(IF(ISNUMBER(INDIRECT(Q653)),IF((INDIRECT(ster!$D$14)&lt;&gt;"")*(INDIRECT(Q653)&lt;&gt;INT(INDIRECT(Q653))),INDIRECT(ster!$D$14) &amp; ": " &amp; INDIRECT(Q653),""),""),"")," "),"  "," ")),""),"")</f>
        <v/>
      </c>
      <c r="CX653" s="14" t="str">
        <f t="array" aca="1" ref="CX653" ca="1">IF(H653,IF(OR(AU653,AV653),TRIM(SUBSTITUTE(_xll.MCONCAT(IF((INDIRECT(ster!$D$14)&lt;&gt;"")*NOT(ISNUMBER(INDIRECT(Q653))),IF(ISERROR(MATCH(INDIRECT(Q653),INDIRECT(K653),0)),IFERROR(IF(INDIRECT(Q653)&lt;&gt;"",INDIRECT(ster!$D$14) &amp; ": " &amp; SUBSTITUTE(INDIRECT(Q653)," "," "),""),""),""),"")," "),"  "," ")),""),"")</f>
        <v/>
      </c>
      <c r="CY653" s="14" t="str">
        <f t="array" aca="1" ref="CY653" ca="1">IF(H653,IF(AE653,TRIM(SUBSTITUTE(_xll.MCONCAT(IF((INDIRECT(ster!$D$14)&lt;&gt;"")*IFERROR(NOT(INDIRECT(AF653)),FALSE),IF(ISERROR(MATCH(INDIRECT(Q653),INDIRECT(K653),0)),IFERROR(IF(INDIRECT(Q653)&lt;&gt;"",INDIRECT(ster!$D$14)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CZ653" s="14" t="str">
        <f t="array" aca="1" ref="CZ653" ca="1">IF(H653,IF(AH653,TRIM(SUBSTITUTE(_xll.MCONCAT(IF((INDIRECT(ster!$D$14)&lt;&gt;"")*IFERROR(NOT(INDIRECT(AI653)),FALSE),IF(ISERROR(MATCH(INDIRECT(Q653),INDIRECT(K653),0)),IFERROR(IF(INDIRECT(Q653)&lt;&gt;"",INDIRECT(ster!$D$14)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DC653" s="14" t="str">
        <f ca="1">SUBSTITUTE(SUBSTITUTE(SUBSTITUTE(SUBSTITUTE(_xll.MCONCAT(DG653:DS653,"■"),"■■","■"),"■■","■"),"■■","■"),"■■","■")</f>
        <v>■</v>
      </c>
      <c r="DD653" s="14" t="str">
        <f t="shared" ca="1" si="11492"/>
        <v/>
      </c>
      <c r="DE653" s="14" t="str">
        <f t="shared" ca="1" si="11493"/>
        <v/>
      </c>
      <c r="DF653" s="14" t="str">
        <f t="shared" ca="1" si="11494"/>
        <v/>
      </c>
      <c r="DG653" s="14" t="str">
        <f t="shared" ca="1" si="11495"/>
        <v/>
      </c>
      <c r="DH653" s="14" t="str">
        <f t="shared" ca="1" si="11496"/>
        <v/>
      </c>
      <c r="DI653" s="14" t="str">
        <f t="shared" ca="1" si="11497"/>
        <v/>
      </c>
      <c r="DJ653" s="14" t="str">
        <f t="shared" ca="1" si="11498"/>
        <v/>
      </c>
      <c r="DK653" s="14" t="str">
        <f t="shared" ca="1" si="11499"/>
        <v/>
      </c>
      <c r="DL653" s="14" t="str">
        <f t="shared" ca="1" si="11500"/>
        <v/>
      </c>
      <c r="DM653" s="14" t="str">
        <f t="shared" ca="1" si="11501"/>
        <v/>
      </c>
      <c r="DN653" s="14" t="str">
        <f t="array" aca="1" ref="DN653" ca="1">IF(CU653&lt;&gt;"","There are errors in the entered values in the following cases: " &amp;SUBSTITUTE(CU653," ",", "),"")</f>
        <v/>
      </c>
      <c r="DO653" s="14" t="str">
        <f t="shared" ca="1" si="11502"/>
        <v/>
      </c>
      <c r="DP653" s="14" t="str">
        <f t="shared" ca="1" si="11503"/>
        <v/>
      </c>
      <c r="DQ653" s="14" t="str">
        <f t="shared" ca="1" si="11504"/>
        <v/>
      </c>
      <c r="DR653" s="14" t="str">
        <f t="shared" ca="1" si="11505"/>
        <v/>
      </c>
      <c r="DS653" s="14" t="str">
        <f t="shared" ca="1" si="11506"/>
        <v/>
      </c>
      <c r="DZ653" s="14" t="b">
        <f t="shared" ca="1" si="11507"/>
        <v>0</v>
      </c>
      <c r="EA653" s="14" t="str">
        <f t="shared" ca="1" si="11508"/>
        <v/>
      </c>
      <c r="EB653" s="14" t="str">
        <f t="shared" ca="1" si="11509"/>
        <v/>
      </c>
      <c r="EC653" s="14" t="str">
        <f t="shared" ca="1" si="11510"/>
        <v/>
      </c>
      <c r="ED653" s="14" t="str">
        <f t="shared" ca="1" si="11511"/>
        <v/>
      </c>
      <c r="EE653" s="14" t="str">
        <f t="shared" ca="1" si="11512"/>
        <v/>
      </c>
      <c r="EF653" s="14" t="str">
        <f t="shared" ca="1" si="11513"/>
        <v/>
      </c>
      <c r="EG653" s="14" t="str">
        <f t="shared" ca="1" si="11514"/>
        <v/>
      </c>
      <c r="EM653" s="14" t="b">
        <f t="shared" ca="1" si="11515"/>
        <v>0</v>
      </c>
      <c r="EN653" s="14" t="str">
        <f t="shared" ca="1" si="11516"/>
        <v/>
      </c>
      <c r="EO653" s="14" t="str">
        <f t="shared" ca="1" si="11517"/>
        <v/>
      </c>
      <c r="EP653" s="14" t="str">
        <f t="shared" ca="1" si="11518"/>
        <v/>
      </c>
      <c r="EQ653" s="14" t="str">
        <f t="shared" ca="1" si="11519"/>
        <v/>
      </c>
    </row>
    <row r="654" spans="2:147" s="14" customFormat="1">
      <c r="B654" s="14" t="str">
        <f t="shared" ca="1" si="11445"/>
        <v/>
      </c>
      <c r="C654" s="14">
        <f t="shared" ca="1" si="11446"/>
        <v>563</v>
      </c>
      <c r="D654" s="14">
        <f t="shared" si="11447"/>
        <v>652</v>
      </c>
      <c r="E654" s="14" t="str">
        <f t="shared" ca="1" si="11448"/>
        <v/>
      </c>
      <c r="F654" s="14" t="str">
        <f t="shared" ca="1" si="11449"/>
        <v/>
      </c>
      <c r="G654" s="14" t="str">
        <f t="shared" ca="1" si="11450"/>
        <v/>
      </c>
      <c r="H654" s="14" t="b">
        <f t="shared" ca="1" si="11451"/>
        <v>0</v>
      </c>
      <c r="I654" s="14" t="str">
        <f ca="1">IF($H654,ADDRESS(3,(D654+1)*2-1,4,,"["&amp;wew!$G$7&amp;"]"&amp;_sheetname_labels)&amp;":"&amp;ADDRESS(2+ster!$B$20,(D654+1)*2-1,4),"")</f>
        <v/>
      </c>
      <c r="J654" s="14" t="str">
        <f t="array" aca="1" ref="J654" ca="1">IF(H654,MAX(0,MAX(IF(INDIRECT(I654)&lt;&gt;"",ROW(INDIRECT(I654)),""))-2),"")</f>
        <v/>
      </c>
      <c r="K654" s="14" t="str">
        <f ca="1">IF($H654,IF($J654&gt;0,ADDRESS(3,(D654+1)*2-1,4,,"["&amp;wew!$G$7&amp;"]"&amp;_sheetname_labels)&amp;":"&amp;ADDRESS(2+J654,(D654+1)*2-1,4),""),"")</f>
        <v/>
      </c>
      <c r="L654" s="14" t="str">
        <f ca="1">IF($H654,IF($J654&gt;0,ADDRESS(3,(D654+1)*2,4,,"["&amp;wew!$G$7&amp;"]"&amp;_sheetname_labels)&amp;":"&amp;ADDRESS(2+J654,(D654+1)*2,4),""),"")</f>
        <v/>
      </c>
      <c r="M654" s="14" t="str">
        <f t="shared" ca="1" si="11452"/>
        <v/>
      </c>
      <c r="N654" s="14" t="str">
        <f t="shared" ca="1" si="11453"/>
        <v/>
      </c>
      <c r="O654" s="14" t="str">
        <f t="shared" ca="1" si="11454"/>
        <v/>
      </c>
      <c r="P654" s="14" t="str">
        <f t="shared" ca="1" si="11455"/>
        <v/>
      </c>
      <c r="Q654" s="14" t="str">
        <f ca="1">IF($BP654,ADDRESS(3,D654+1,4,,"["&amp;wew!$G$7&amp;"]"&amp;_sheetname_dataframe)&amp;":"&amp;ADDRESS(2+ster!$C$14,D654+1,4),"")</f>
        <v/>
      </c>
      <c r="R654" s="14" t="str">
        <f ca="1">IF($BP654,IF(MID(_xll.FORMULATEXT(INDEX(INDIRECT(Q654),1)),1,1)="=", _xll.FORMULATEXT(INDEX(INDIRECT(Q654),1),2,TRUE),""),"")</f>
        <v/>
      </c>
      <c r="S654" s="14" t="str">
        <f t="array" aca="1" ref="S654" ca="1">IF(H654,SUM(IF((IFERROR(INDIRECT(Q654)&lt;&gt;"",FALSE))*(INDIRECT(ster!$D$14)&lt;&gt;""),1,0)),"")</f>
        <v/>
      </c>
      <c r="T654" s="14" t="str">
        <f t="array" aca="1" ref="T654" ca="1">IF(H654,IF(M654&gt;0,SUM(IFERROR(1*(MATCH(INDIRECT(Q654),INDIRECT(K654),0)&gt;0),0)*(INDIRECT(ster!$D$14)&lt;&gt;"")*NOT(ISNUMBER(INDIRECT(Q654)))),0),"")</f>
        <v/>
      </c>
      <c r="U654" s="14" t="str">
        <f t="array" aca="1" ref="U654" ca="1">IF(H654,SUM((IFERROR(INDIRECT(Q654)="",FALSE))*(INDIRECT(ster!$D$14)&lt;&gt;"")),"")</f>
        <v/>
      </c>
      <c r="V654" s="14" t="str">
        <f t="array" aca="1" ref="V654" ca="1">IF(H654,SUM((IFERROR(INDIRECT(Q654)="#ąś",TRUE))*(INDIRECT(ster!$D$14)&lt;&gt;"")),"")</f>
        <v/>
      </c>
      <c r="W654" s="14" t="str">
        <f t="array" aca="1" ref="W654" ca="1">IF(H654,SUM(ISNUMBER(INDIRECT(Q654))*(INDIRECT(ster!$D$14)&lt;&gt;"")),"")</f>
        <v/>
      </c>
      <c r="X654" s="14" t="str">
        <f t="array" aca="1" ref="X654" ca="1">IF(AND(H654,W654&gt;0),IF(wew!$B$3,MIN(IF((INDIRECT(ster!$D$14)&lt;&gt;"")*IFERROR(INDIRECT($Q654)&lt;&gt;"",FALSE),IFERROR(INDIRECT($Q654),"X"),"X")),"&lt;włącz podświetlanie wartości&gt;"),"—")</f>
        <v>—</v>
      </c>
      <c r="Y654" s="14" t="str">
        <f t="array" aca="1" ref="Y654" ca="1">IF(AND(H654,W654&gt;0),IF(wew!$B$3,MAX(IF((INDIRECT(ster!$D$14)&lt;&gt;"")*IFERROR(INDIRECT($Q654)&lt;&gt;"",FALSE),IFERROR(INDIRECT($Q654),"X"),"X")),"&lt;włącz podświetlanie wartości&gt;"),"—")</f>
        <v>—</v>
      </c>
      <c r="Z654" s="14" t="str">
        <f t="shared" ca="1" si="11456"/>
        <v/>
      </c>
      <c r="AA654" s="12" t="str">
        <f t="shared" ca="1" si="11457"/>
        <v/>
      </c>
      <c r="AB654" s="17" t="str">
        <f t="array" aca="1" ref="AB654" ca="1">IF(H654,IF(W654&gt;0,SUM((INDIRECT(ster!$D$14)&lt;&gt;"")*IFERROR((INDIRECT(Q654)&lt;&gt;"")*(INDIRECT(Q654)=INT(INDIRECT(Q654))),0)),0),"")</f>
        <v/>
      </c>
      <c r="AC654" s="17" t="str">
        <f t="array" aca="1" ref="AC654" ca="1">IF(H654,W654-AB654,"")</f>
        <v/>
      </c>
      <c r="AD654" s="17" t="str">
        <f t="shared" ca="1" si="11458"/>
        <v/>
      </c>
      <c r="AE654" s="17" t="b">
        <f t="shared" ca="1" si="11459"/>
        <v>0</v>
      </c>
      <c r="AF654" s="17" t="str">
        <f ca="1">IF(AE654,IF($H654,ADDRESS(3,D654+2,4,,"["&amp;wew!$G$7&amp;"]"&amp;_sheetname_dataframe)&amp;":"&amp;ADDRESS(2+ster!$C$14,D654+2,4),""),"")</f>
        <v/>
      </c>
      <c r="AG654" s="17" t="str">
        <f t="shared" ca="1" si="11460"/>
        <v/>
      </c>
      <c r="AH654" s="17" t="b">
        <f t="shared" ca="1" si="11461"/>
        <v>0</v>
      </c>
      <c r="AI654" s="17" t="str">
        <f ca="1">IF(AH654,IF($H654,ADDRESS(3,D654+3,4,,"["&amp;wew!$G$7&amp;"]"&amp;_sheetname_dataframe)&amp;":"&amp;ADDRESS(2+ster!$C$14,D654+3,4),""),"")</f>
        <v/>
      </c>
      <c r="AJ654" s="17" t="str">
        <f t="shared" ca="1" si="11462"/>
        <v/>
      </c>
      <c r="AK654" s="17" t="str">
        <f t="shared" ca="1" si="11463"/>
        <v/>
      </c>
      <c r="AL654" s="17" t="str">
        <f t="shared" ca="1" si="11464"/>
        <v/>
      </c>
      <c r="AM654" s="17" t="str">
        <f t="shared" ca="1" si="11465"/>
        <v/>
      </c>
      <c r="AN654" s="17">
        <f t="shared" ca="1" si="11466"/>
        <v>2</v>
      </c>
      <c r="AO654" s="24" t="str">
        <f t="shared" ca="1" si="11467"/>
        <v/>
      </c>
      <c r="AP654" s="24" t="str">
        <f t="shared" ca="1" si="11468"/>
        <v/>
      </c>
      <c r="AQ654" s="17" t="str">
        <f t="shared" ca="1" si="11469"/>
        <v/>
      </c>
      <c r="AR654" s="17" t="str">
        <f t="shared" ca="1" si="11470"/>
        <v/>
      </c>
      <c r="AS654" s="17" t="str">
        <f t="shared" ca="1" si="11471"/>
        <v/>
      </c>
      <c r="AT654" s="17" t="str">
        <f t="shared" ca="1" si="11472"/>
        <v/>
      </c>
      <c r="AU654" s="17" t="str">
        <f t="shared" ca="1" si="11473"/>
        <v/>
      </c>
      <c r="AV654" s="17" t="str">
        <f t="shared" ca="1" si="11474"/>
        <v/>
      </c>
      <c r="AW654" s="17" t="str">
        <f t="shared" ca="1" si="11475"/>
        <v/>
      </c>
      <c r="AX654" s="14" t="str">
        <f t="array" aca="1" ref="AX654" ca="1">IF(H654,N654&gt;0,"")</f>
        <v/>
      </c>
      <c r="AY654" s="17" t="str">
        <f t="shared" ca="1" si="11476"/>
        <v/>
      </c>
      <c r="AZ654" s="17" t="str">
        <f t="array" aca="1" ref="AZ654" ca="1">IF(AY654&lt;&gt;"",SUM(1*ISERROR(MATCH(INDIRECT(AY654),INDIRECT(K654),0)))=0,"")</f>
        <v/>
      </c>
      <c r="BA654" s="17" t="b">
        <f t="shared" ca="1" si="11477"/>
        <v>0</v>
      </c>
      <c r="BB654" s="17" t="b">
        <v>0</v>
      </c>
      <c r="BC654" s="17" t="str">
        <f t="shared" ca="1" si="11478"/>
        <v/>
      </c>
      <c r="BD654" s="17" t="str">
        <f t="shared" ca="1" si="11479"/>
        <v/>
      </c>
      <c r="BE654" s="17" t="str">
        <f t="shared" ca="1" si="11480"/>
        <v/>
      </c>
      <c r="BF654" s="17" t="str">
        <f t="shared" ca="1" si="11481"/>
        <v/>
      </c>
      <c r="BG654" s="17" t="str">
        <f t="shared" ca="1" si="11482"/>
        <v/>
      </c>
      <c r="BH654" s="17" t="str">
        <f t="shared" ca="1" si="11483"/>
        <v/>
      </c>
      <c r="BI654" s="17" t="str">
        <f t="shared" ca="1" si="11484"/>
        <v/>
      </c>
      <c r="BJ654" s="17" t="b">
        <f t="shared" ca="1" si="11485"/>
        <v>0</v>
      </c>
      <c r="BK654" s="17" t="str">
        <f t="shared" ca="1" si="11486"/>
        <v/>
      </c>
      <c r="BL654" s="17" t="str">
        <f t="shared" ca="1" si="11487"/>
        <v/>
      </c>
      <c r="BM654" s="17" t="str">
        <f t="shared" ca="1" si="11488"/>
        <v/>
      </c>
      <c r="BN654" s="17" t="str">
        <f t="shared" ca="1" si="11489"/>
        <v/>
      </c>
      <c r="BO654" s="17" t="str">
        <f t="shared" ca="1" si="11490"/>
        <v/>
      </c>
      <c r="BP654" s="14" t="b">
        <f t="shared" ca="1" si="11491"/>
        <v>0</v>
      </c>
      <c r="BQ654" s="35"/>
      <c r="BX654" s="16"/>
      <c r="BY654" s="16"/>
      <c r="BZ654" s="16"/>
      <c r="CA654" s="16"/>
      <c r="CB654" s="16"/>
      <c r="CC654" s="16"/>
      <c r="CD654" s="16"/>
      <c r="CE654" s="16"/>
      <c r="CF654" s="16"/>
      <c r="CN654" s="14">
        <f ca="1">IF(H654,IFERROR(IsVariableNameLegal(O654),0),0)</f>
        <v>0</v>
      </c>
      <c r="CO654" s="14" t="str">
        <f t="array" aca="1" ref="CO654" ca="1">IF(H654,IF(COUNTIF(INDIRECT(wew!$C$13),O654)&gt;1,TRIM(SUBSTITUTE(_xll.MCONCAT(IF((INDIRECT(wew!$C$13)=O654)*(COLUMN(INDIRECT(wew!$C$13))&lt;&gt;D654+1),-1+COLUMN(INDIRECT(wew!$C$13)),"")," "),"  "," ")),""),"")</f>
        <v/>
      </c>
      <c r="CP654" s="14" t="str">
        <f t="array" aca="1" ref="CP654" ca="1">IF(P654&lt;&gt;"",IF(LEN(P654)&gt;150,1,""),"")</f>
        <v/>
      </c>
      <c r="CQ654" s="14" t="str">
        <f t="array" aca="1" ref="CQ654" ca="1">IF(AND(H654,NOT(ster!$J$3)),IF(COUNTIF(INDIRECT(wew!$C$15),P654)&gt;1,TRIM(SUBSTITUTE(_xll.MCONCAT(IF((INDIRECT(wew!$C$15)=P654)*(COLUMN(INDIRECT(wew!$C$15))&lt;&gt;D654+1),-1+COLUMN(INDIRECT(wew!$C$15)),"")," "),"  "," ")),""),"")</f>
        <v/>
      </c>
      <c r="CR654" s="14" t="str">
        <f t="array" aca="1" ref="CR654" ca="1">IF(H654,IF(AND(W654&gt;0,AO654&lt;&gt;""),TRIM(SUBSTITUTE(_xll.MCONCAT(IFERROR(IF(ISNUMBER(INDIRECT(Q654)),IF((INDIRECT(ster!$D$14)&lt;&gt;"")*(INDIRECT(Q654)&lt;AO654),INDIRECT(ster!$D$14) &amp; ": " &amp;  SUBSTITUTE(IF( AV654,IFERROR(TEXT(INDIRECT(Q654),"rrrr-mm-dd") &amp;" (" &amp; INDIRECT(Q654) &amp;")",INDIRECT(Q654)),INDIRECT(Q654))," "," "),""),""),"")," "),"  "," ")),""),"")</f>
        <v/>
      </c>
      <c r="CS654" s="14" t="str">
        <f t="array" aca="1" ref="CS654" ca="1">IF(H654,IF(AND(W654&gt;0,AP654&lt;&gt;""),TRIM(SUBSTITUTE(_xll.MCONCAT(IFERROR(IF(ISNUMBER(INDIRECT(Q654)),IF((INDIRECT(ster!$D$14)&lt;&gt;"")*(INDIRECT(Q654)&gt;AP654),INDIRECT(ster!$D$14) &amp; ": " &amp;  SUBSTITUTE(IF( AV654,IFERROR(TEXT(INDIRECT(Q654),"rrrr-mm-dd")&amp;" (" &amp; INDIRECT(Q654) &amp;")",INDIRECT(Q654)),INDIRECT(Q654))," "," "),""),""),"")," "),"  "," ")),""),"")</f>
        <v/>
      </c>
      <c r="CT654" s="14" t="str">
        <f t="array" aca="1" ref="CT654" ca="1">IF(H654,IF(AND(N654&gt;0,AR654),TRIM(SUBSTITUTE(_xll.MCONCAT(IFERROR(IF(ISNUMBER(INDIRECT(Q654)),IF((INDIRECT(ster!$D$14)&lt;&gt;"")*(IFERROR(0*(MATCH(INDIRECT(Q654),INDIRECT(K654),0)&gt;0),1)),INDIRECT(ster!$D$14) &amp; ": " &amp;  SUBSTITUTE(IF( AV654,IFERROR(TEXT(INDIRECT(Q654),"rrrr-mm-dd")&amp;" (" &amp; INDIRECT(Q654) &amp;")",INDIRECT(Q654)),INDIRECT(Q654))," "," "),""),""),"")," "),"  "," ")),""),"")</f>
        <v/>
      </c>
      <c r="CU654" s="14" t="str">
        <f t="array" aca="1" ref="CU654" ca="1">IF(H654,IF(AND(V654&gt;0),TRIM(SUBSTITUTE(_xll.MCONCAT(IF((INDIRECT(ster!$D$14)&lt;&gt;"")*(IFERROR(0*(INDIRECT(Q654)&lt;&gt;""),1)),INDIRECT(ster!$D$14),"")," "),"  "," ")),""),"")</f>
        <v/>
      </c>
      <c r="CV654" s="14" t="str">
        <f t="array" aca="1" ref="CV654" ca="1">IF(H654,IF(AS654,
TRIM(SUBSTITUTE(_xll.MCONCAT(IF(
   (INDIRECT(ster!$D$14)&lt;&gt;"")*
   ((INDIRECT(Q654)="")+
      NOT(ISNUMBER(INDIRECT(Q654)))*
      NOT(ISERROR(MATCH(INDIRECT(Q654),INDIRECT(K654),0)))
    ),
      INDIRECT(ster!$D$14),
   "")," "),"  "," ")),
""),"")</f>
        <v/>
      </c>
      <c r="CW654" s="14" t="str">
        <f t="array" aca="1" ref="CW654" ca="1">IF(H654,IF(AND(AQ654),TRIM(SUBSTITUTE(_xll.MCONCAT(IFERROR(IF(ISNUMBER(INDIRECT(Q654)),IF((INDIRECT(ster!$D$14)&lt;&gt;"")*(INDIRECT(Q654)&lt;&gt;INT(INDIRECT(Q654))),INDIRECT(ster!$D$14) &amp; ": " &amp; INDIRECT(Q654),""),""),"")," "),"  "," ")),""),"")</f>
        <v/>
      </c>
      <c r="CX654" s="14" t="str">
        <f t="array" aca="1" ref="CX654" ca="1">IF(H654,IF(OR(AU654,AV654),TRIM(SUBSTITUTE(_xll.MCONCAT(IF((INDIRECT(ster!$D$14)&lt;&gt;"")*NOT(ISNUMBER(INDIRECT(Q654))),IF(ISERROR(MATCH(INDIRECT(Q654),INDIRECT(K654),0)),IFERROR(IF(INDIRECT(Q654)&lt;&gt;"",INDIRECT(ster!$D$14) &amp; ": " &amp; SUBSTITUTE(INDIRECT(Q654)," "," "),""),""),""),"")," "),"  "," ")),""),"")</f>
        <v/>
      </c>
      <c r="CY654" s="14" t="str">
        <f t="array" aca="1" ref="CY654" ca="1">IF(H654,IF(AE654,TRIM(SUBSTITUTE(_xll.MCONCAT(IF((INDIRECT(ster!$D$14)&lt;&gt;"")*IFERROR(NOT(INDIRECT(AF654)),FALSE),IF(ISERROR(MATCH(INDIRECT(Q654),INDIRECT(K654),0)),IFERROR(IF(INDIRECT(Q654)&lt;&gt;"",INDIRECT(ster!$D$14)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CZ654" s="14" t="str">
        <f t="array" aca="1" ref="CZ654" ca="1">IF(H654,IF(AH654,TRIM(SUBSTITUTE(_xll.MCONCAT(IF((INDIRECT(ster!$D$14)&lt;&gt;"")*IFERROR(NOT(INDIRECT(AI654)),FALSE),IF(ISERROR(MATCH(INDIRECT(Q654),INDIRECT(K654),0)),IFERROR(IF(INDIRECT(Q654)&lt;&gt;"",INDIRECT(ster!$D$14)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DC654" s="14" t="str">
        <f ca="1">SUBSTITUTE(SUBSTITUTE(SUBSTITUTE(SUBSTITUTE(_xll.MCONCAT(DG654:DS654,"■"),"■■","■"),"■■","■"),"■■","■"),"■■","■")</f>
        <v>■</v>
      </c>
      <c r="DD654" s="14" t="str">
        <f t="shared" ca="1" si="11492"/>
        <v/>
      </c>
      <c r="DE654" s="14" t="str">
        <f t="shared" ca="1" si="11493"/>
        <v/>
      </c>
      <c r="DF654" s="14" t="str">
        <f t="shared" ca="1" si="11494"/>
        <v/>
      </c>
      <c r="DG654" s="14" t="str">
        <f t="shared" ca="1" si="11495"/>
        <v/>
      </c>
      <c r="DH654" s="14" t="str">
        <f t="shared" ca="1" si="11496"/>
        <v/>
      </c>
      <c r="DI654" s="14" t="str">
        <f t="shared" ca="1" si="11497"/>
        <v/>
      </c>
      <c r="DJ654" s="14" t="str">
        <f t="shared" ca="1" si="11498"/>
        <v/>
      </c>
      <c r="DK654" s="14" t="str">
        <f t="shared" ca="1" si="11499"/>
        <v/>
      </c>
      <c r="DL654" s="14" t="str">
        <f t="shared" ca="1" si="11500"/>
        <v/>
      </c>
      <c r="DM654" s="14" t="str">
        <f t="shared" ca="1" si="11501"/>
        <v/>
      </c>
      <c r="DN654" s="14" t="str">
        <f t="array" aca="1" ref="DN654" ca="1">IF(CU654&lt;&gt;"","There are errors in the entered values in the following cases: " &amp;SUBSTITUTE(CU654," ",", "),"")</f>
        <v/>
      </c>
      <c r="DO654" s="14" t="str">
        <f t="shared" ca="1" si="11502"/>
        <v/>
      </c>
      <c r="DP654" s="14" t="str">
        <f t="shared" ca="1" si="11503"/>
        <v/>
      </c>
      <c r="DQ654" s="14" t="str">
        <f t="shared" ca="1" si="11504"/>
        <v/>
      </c>
      <c r="DR654" s="14" t="str">
        <f t="shared" ca="1" si="11505"/>
        <v/>
      </c>
      <c r="DS654" s="14" t="str">
        <f t="shared" ca="1" si="11506"/>
        <v/>
      </c>
      <c r="DZ654" s="14" t="b">
        <f t="shared" ca="1" si="11507"/>
        <v>0</v>
      </c>
      <c r="EA654" s="14" t="str">
        <f t="shared" ca="1" si="11508"/>
        <v/>
      </c>
      <c r="EB654" s="14" t="str">
        <f t="shared" ca="1" si="11509"/>
        <v/>
      </c>
      <c r="EC654" s="14" t="str">
        <f t="shared" ca="1" si="11510"/>
        <v/>
      </c>
      <c r="ED654" s="14" t="str">
        <f t="shared" ca="1" si="11511"/>
        <v/>
      </c>
      <c r="EE654" s="14" t="str">
        <f t="shared" ca="1" si="11512"/>
        <v/>
      </c>
      <c r="EF654" s="14" t="str">
        <f t="shared" ca="1" si="11513"/>
        <v/>
      </c>
      <c r="EG654" s="14" t="str">
        <f t="shared" ca="1" si="11514"/>
        <v/>
      </c>
      <c r="EM654" s="14" t="b">
        <f t="shared" ca="1" si="11515"/>
        <v>0</v>
      </c>
      <c r="EN654" s="14" t="str">
        <f t="shared" ca="1" si="11516"/>
        <v/>
      </c>
      <c r="EO654" s="14" t="str">
        <f t="shared" ca="1" si="11517"/>
        <v/>
      </c>
      <c r="EP654" s="14" t="str">
        <f t="shared" ca="1" si="11518"/>
        <v/>
      </c>
      <c r="EQ654" s="14" t="str">
        <f t="shared" ca="1" si="11519"/>
        <v/>
      </c>
    </row>
    <row r="655" spans="2:147" s="14" customFormat="1">
      <c r="B655" s="14" t="str">
        <f t="shared" ca="1" si="11445"/>
        <v/>
      </c>
      <c r="C655" s="14">
        <f t="shared" ca="1" si="11446"/>
        <v>563</v>
      </c>
      <c r="D655" s="14">
        <f t="shared" si="11447"/>
        <v>653</v>
      </c>
      <c r="E655" s="14" t="str">
        <f t="shared" ca="1" si="11448"/>
        <v/>
      </c>
      <c r="F655" s="14" t="str">
        <f t="shared" ca="1" si="11449"/>
        <v/>
      </c>
      <c r="G655" s="14" t="str">
        <f t="shared" ca="1" si="11450"/>
        <v/>
      </c>
      <c r="H655" s="14" t="b">
        <f t="shared" ca="1" si="11451"/>
        <v>0</v>
      </c>
      <c r="I655" s="14" t="str">
        <f ca="1">IF($H655,ADDRESS(3,(D655+1)*2-1,4,,"["&amp;wew!$G$7&amp;"]"&amp;_sheetname_labels)&amp;":"&amp;ADDRESS(2+ster!$B$20,(D655+1)*2-1,4),"")</f>
        <v/>
      </c>
      <c r="J655" s="14" t="str">
        <f t="array" aca="1" ref="J655" ca="1">IF(H655,MAX(0,MAX(IF(INDIRECT(I655)&lt;&gt;"",ROW(INDIRECT(I655)),""))-2),"")</f>
        <v/>
      </c>
      <c r="K655" s="14" t="str">
        <f ca="1">IF($H655,IF($J655&gt;0,ADDRESS(3,(D655+1)*2-1,4,,"["&amp;wew!$G$7&amp;"]"&amp;_sheetname_labels)&amp;":"&amp;ADDRESS(2+J655,(D655+1)*2-1,4),""),"")</f>
        <v/>
      </c>
      <c r="L655" s="14" t="str">
        <f ca="1">IF($H655,IF($J655&gt;0,ADDRESS(3,(D655+1)*2,4,,"["&amp;wew!$G$7&amp;"]"&amp;_sheetname_labels)&amp;":"&amp;ADDRESS(2+J655,(D655+1)*2,4),""),"")</f>
        <v/>
      </c>
      <c r="M655" s="14" t="str">
        <f t="shared" ca="1" si="11452"/>
        <v/>
      </c>
      <c r="N655" s="14" t="str">
        <f t="shared" ca="1" si="11453"/>
        <v/>
      </c>
      <c r="O655" s="14" t="str">
        <f t="shared" ca="1" si="11454"/>
        <v/>
      </c>
      <c r="P655" s="14" t="str">
        <f t="shared" ca="1" si="11455"/>
        <v/>
      </c>
      <c r="Q655" s="14" t="str">
        <f ca="1">IF($BP655,ADDRESS(3,D655+1,4,,"["&amp;wew!$G$7&amp;"]"&amp;_sheetname_dataframe)&amp;":"&amp;ADDRESS(2+ster!$C$14,D655+1,4),"")</f>
        <v/>
      </c>
      <c r="R655" s="14" t="str">
        <f ca="1">IF($BP655,IF(MID(_xll.FORMULATEXT(INDEX(INDIRECT(Q655),1)),1,1)="=", _xll.FORMULATEXT(INDEX(INDIRECT(Q655),1),2,TRUE),""),"")</f>
        <v/>
      </c>
      <c r="S655" s="14" t="str">
        <f t="array" aca="1" ref="S655" ca="1">IF(H655,SUM(IF((IFERROR(INDIRECT(Q655)&lt;&gt;"",FALSE))*(INDIRECT(ster!$D$14)&lt;&gt;""),1,0)),"")</f>
        <v/>
      </c>
      <c r="T655" s="14" t="str">
        <f t="array" aca="1" ref="T655" ca="1">IF(H655,IF(M655&gt;0,SUM(IFERROR(1*(MATCH(INDIRECT(Q655),INDIRECT(K655),0)&gt;0),0)*(INDIRECT(ster!$D$14)&lt;&gt;"")*NOT(ISNUMBER(INDIRECT(Q655)))),0),"")</f>
        <v/>
      </c>
      <c r="U655" s="14" t="str">
        <f t="array" aca="1" ref="U655" ca="1">IF(H655,SUM((IFERROR(INDIRECT(Q655)="",FALSE))*(INDIRECT(ster!$D$14)&lt;&gt;"")),"")</f>
        <v/>
      </c>
      <c r="V655" s="14" t="str">
        <f t="array" aca="1" ref="V655" ca="1">IF(H655,SUM((IFERROR(INDIRECT(Q655)="#ąś",TRUE))*(INDIRECT(ster!$D$14)&lt;&gt;"")),"")</f>
        <v/>
      </c>
      <c r="W655" s="14" t="str">
        <f t="array" aca="1" ref="W655" ca="1">IF(H655,SUM(ISNUMBER(INDIRECT(Q655))*(INDIRECT(ster!$D$14)&lt;&gt;"")),"")</f>
        <v/>
      </c>
      <c r="X655" s="14" t="str">
        <f t="array" aca="1" ref="X655" ca="1">IF(AND(H655,W655&gt;0),IF(wew!$B$3,MIN(IF((INDIRECT(ster!$D$14)&lt;&gt;"")*IFERROR(INDIRECT($Q655)&lt;&gt;"",FALSE),IFERROR(INDIRECT($Q655),"X"),"X")),"&lt;włącz podświetlanie wartości&gt;"),"—")</f>
        <v>—</v>
      </c>
      <c r="Y655" s="14" t="str">
        <f t="array" aca="1" ref="Y655" ca="1">IF(AND(H655,W655&gt;0),IF(wew!$B$3,MAX(IF((INDIRECT(ster!$D$14)&lt;&gt;"")*IFERROR(INDIRECT($Q655)&lt;&gt;"",FALSE),IFERROR(INDIRECT($Q655),"X"),"X")),"&lt;włącz podświetlanie wartości&gt;"),"—")</f>
        <v>—</v>
      </c>
      <c r="Z655" s="14" t="str">
        <f t="shared" ca="1" si="11456"/>
        <v/>
      </c>
      <c r="AA655" s="12" t="str">
        <f t="shared" ca="1" si="11457"/>
        <v/>
      </c>
      <c r="AB655" s="17" t="str">
        <f t="array" aca="1" ref="AB655" ca="1">IF(H655,IF(W655&gt;0,SUM((INDIRECT(ster!$D$14)&lt;&gt;"")*IFERROR((INDIRECT(Q655)&lt;&gt;"")*(INDIRECT(Q655)=INT(INDIRECT(Q655))),0)),0),"")</f>
        <v/>
      </c>
      <c r="AC655" s="17" t="str">
        <f t="array" aca="1" ref="AC655" ca="1">IF(H655,W655-AB655,"")</f>
        <v/>
      </c>
      <c r="AD655" s="17" t="str">
        <f t="shared" ca="1" si="11458"/>
        <v/>
      </c>
      <c r="AE655" s="17" t="b">
        <f t="shared" ca="1" si="11459"/>
        <v>0</v>
      </c>
      <c r="AF655" s="17" t="str">
        <f ca="1">IF(AE655,IF($H655,ADDRESS(3,D655+2,4,,"["&amp;wew!$G$7&amp;"]"&amp;_sheetname_dataframe)&amp;":"&amp;ADDRESS(2+ster!$C$14,D655+2,4),""),"")</f>
        <v/>
      </c>
      <c r="AG655" s="17" t="str">
        <f t="shared" ca="1" si="11460"/>
        <v/>
      </c>
      <c r="AH655" s="17" t="b">
        <f t="shared" ca="1" si="11461"/>
        <v>0</v>
      </c>
      <c r="AI655" s="17" t="str">
        <f ca="1">IF(AH655,IF($H655,ADDRESS(3,D655+3,4,,"["&amp;wew!$G$7&amp;"]"&amp;_sheetname_dataframe)&amp;":"&amp;ADDRESS(2+ster!$C$14,D655+3,4),""),"")</f>
        <v/>
      </c>
      <c r="AJ655" s="17" t="str">
        <f t="shared" ca="1" si="11462"/>
        <v/>
      </c>
      <c r="AK655" s="17" t="str">
        <f t="shared" ca="1" si="11463"/>
        <v/>
      </c>
      <c r="AL655" s="17" t="str">
        <f t="shared" ca="1" si="11464"/>
        <v/>
      </c>
      <c r="AM655" s="17" t="str">
        <f t="shared" ca="1" si="11465"/>
        <v/>
      </c>
      <c r="AN655" s="17">
        <f t="shared" ca="1" si="11466"/>
        <v>2</v>
      </c>
      <c r="AO655" s="24" t="str">
        <f t="shared" ca="1" si="11467"/>
        <v/>
      </c>
      <c r="AP655" s="24" t="str">
        <f t="shared" ca="1" si="11468"/>
        <v/>
      </c>
      <c r="AQ655" s="17" t="str">
        <f t="shared" ca="1" si="11469"/>
        <v/>
      </c>
      <c r="AR655" s="17" t="str">
        <f t="shared" ca="1" si="11470"/>
        <v/>
      </c>
      <c r="AS655" s="17" t="str">
        <f t="shared" ca="1" si="11471"/>
        <v/>
      </c>
      <c r="AT655" s="17" t="str">
        <f t="shared" ca="1" si="11472"/>
        <v/>
      </c>
      <c r="AU655" s="17" t="str">
        <f t="shared" ca="1" si="11473"/>
        <v/>
      </c>
      <c r="AV655" s="17" t="str">
        <f t="shared" ca="1" si="11474"/>
        <v/>
      </c>
      <c r="AW655" s="17" t="str">
        <f t="shared" ca="1" si="11475"/>
        <v/>
      </c>
      <c r="AX655" s="14" t="str">
        <f t="array" aca="1" ref="AX655" ca="1">IF(H655,N655&gt;0,"")</f>
        <v/>
      </c>
      <c r="AY655" s="17" t="str">
        <f t="shared" ca="1" si="11476"/>
        <v/>
      </c>
      <c r="AZ655" s="17" t="str">
        <f t="array" aca="1" ref="AZ655" ca="1">IF(AY655&lt;&gt;"",SUM(1*ISERROR(MATCH(INDIRECT(AY655),INDIRECT(K655),0)))=0,"")</f>
        <v/>
      </c>
      <c r="BA655" s="17" t="b">
        <f t="shared" ca="1" si="11477"/>
        <v>0</v>
      </c>
      <c r="BB655" s="17" t="b">
        <v>0</v>
      </c>
      <c r="BC655" s="17" t="str">
        <f t="shared" ca="1" si="11478"/>
        <v/>
      </c>
      <c r="BD655" s="17" t="str">
        <f t="shared" ca="1" si="11479"/>
        <v/>
      </c>
      <c r="BE655" s="17" t="str">
        <f t="shared" ca="1" si="11480"/>
        <v/>
      </c>
      <c r="BF655" s="17" t="str">
        <f t="shared" ca="1" si="11481"/>
        <v/>
      </c>
      <c r="BG655" s="17" t="str">
        <f t="shared" ca="1" si="11482"/>
        <v/>
      </c>
      <c r="BH655" s="17" t="str">
        <f t="shared" ca="1" si="11483"/>
        <v/>
      </c>
      <c r="BI655" s="17" t="str">
        <f t="shared" ca="1" si="11484"/>
        <v/>
      </c>
      <c r="BJ655" s="17" t="b">
        <f t="shared" ca="1" si="11485"/>
        <v>0</v>
      </c>
      <c r="BK655" s="17" t="str">
        <f t="shared" ca="1" si="11486"/>
        <v/>
      </c>
      <c r="BL655" s="17" t="str">
        <f t="shared" ca="1" si="11487"/>
        <v/>
      </c>
      <c r="BM655" s="17" t="str">
        <f t="shared" ca="1" si="11488"/>
        <v/>
      </c>
      <c r="BN655" s="17" t="str">
        <f t="shared" ca="1" si="11489"/>
        <v/>
      </c>
      <c r="BO655" s="17" t="str">
        <f t="shared" ca="1" si="11490"/>
        <v/>
      </c>
      <c r="BP655" s="14" t="b">
        <f t="shared" ca="1" si="11491"/>
        <v>0</v>
      </c>
      <c r="BQ655" s="35"/>
      <c r="BX655" s="16"/>
      <c r="BY655" s="16"/>
      <c r="BZ655" s="16"/>
      <c r="CA655" s="16"/>
      <c r="CB655" s="16"/>
      <c r="CC655" s="16"/>
      <c r="CD655" s="16"/>
      <c r="CE655" s="16"/>
      <c r="CF655" s="16"/>
      <c r="CN655" s="14">
        <f ca="1">IF(H655,IFERROR(IsVariableNameLegal(O655),0),0)</f>
        <v>0</v>
      </c>
      <c r="CO655" s="14" t="str">
        <f t="array" aca="1" ref="CO655" ca="1">IF(H655,IF(COUNTIF(INDIRECT(wew!$C$13),O655)&gt;1,TRIM(SUBSTITUTE(_xll.MCONCAT(IF((INDIRECT(wew!$C$13)=O655)*(COLUMN(INDIRECT(wew!$C$13))&lt;&gt;D655+1),-1+COLUMN(INDIRECT(wew!$C$13)),"")," "),"  "," ")),""),"")</f>
        <v/>
      </c>
      <c r="CP655" s="14" t="str">
        <f t="array" aca="1" ref="CP655" ca="1">IF(P655&lt;&gt;"",IF(LEN(P655)&gt;150,1,""),"")</f>
        <v/>
      </c>
      <c r="CQ655" s="14" t="str">
        <f t="array" aca="1" ref="CQ655" ca="1">IF(AND(H655,NOT(ster!$J$3)),IF(COUNTIF(INDIRECT(wew!$C$15),P655)&gt;1,TRIM(SUBSTITUTE(_xll.MCONCAT(IF((INDIRECT(wew!$C$15)=P655)*(COLUMN(INDIRECT(wew!$C$15))&lt;&gt;D655+1),-1+COLUMN(INDIRECT(wew!$C$15)),"")," "),"  "," ")),""),"")</f>
        <v/>
      </c>
      <c r="CR655" s="14" t="str">
        <f t="array" aca="1" ref="CR655" ca="1">IF(H655,IF(AND(W655&gt;0,AO655&lt;&gt;""),TRIM(SUBSTITUTE(_xll.MCONCAT(IFERROR(IF(ISNUMBER(INDIRECT(Q655)),IF((INDIRECT(ster!$D$14)&lt;&gt;"")*(INDIRECT(Q655)&lt;AO655),INDIRECT(ster!$D$14) &amp; ": " &amp;  SUBSTITUTE(IF( AV655,IFERROR(TEXT(INDIRECT(Q655),"rrrr-mm-dd") &amp;" (" &amp; INDIRECT(Q655) &amp;")",INDIRECT(Q655)),INDIRECT(Q655))," "," "),""),""),"")," "),"  "," ")),""),"")</f>
        <v/>
      </c>
      <c r="CS655" s="14" t="str">
        <f t="array" aca="1" ref="CS655" ca="1">IF(H655,IF(AND(W655&gt;0,AP655&lt;&gt;""),TRIM(SUBSTITUTE(_xll.MCONCAT(IFERROR(IF(ISNUMBER(INDIRECT(Q655)),IF((INDIRECT(ster!$D$14)&lt;&gt;"")*(INDIRECT(Q655)&gt;AP655),INDIRECT(ster!$D$14) &amp; ": " &amp;  SUBSTITUTE(IF( AV655,IFERROR(TEXT(INDIRECT(Q655),"rrrr-mm-dd")&amp;" (" &amp; INDIRECT(Q655) &amp;")",INDIRECT(Q655)),INDIRECT(Q655))," "," "),""),""),"")," "),"  "," ")),""),"")</f>
        <v/>
      </c>
      <c r="CT655" s="14" t="str">
        <f t="array" aca="1" ref="CT655" ca="1">IF(H655,IF(AND(N655&gt;0,AR655),TRIM(SUBSTITUTE(_xll.MCONCAT(IFERROR(IF(ISNUMBER(INDIRECT(Q655)),IF((INDIRECT(ster!$D$14)&lt;&gt;"")*(IFERROR(0*(MATCH(INDIRECT(Q655),INDIRECT(K655),0)&gt;0),1)),INDIRECT(ster!$D$14) &amp; ": " &amp;  SUBSTITUTE(IF( AV655,IFERROR(TEXT(INDIRECT(Q655),"rrrr-mm-dd")&amp;" (" &amp; INDIRECT(Q655) &amp;")",INDIRECT(Q655)),INDIRECT(Q655))," "," "),""),""),"")," "),"  "," ")),""),"")</f>
        <v/>
      </c>
      <c r="CU655" s="14" t="str">
        <f t="array" aca="1" ref="CU655" ca="1">IF(H655,IF(AND(V655&gt;0),TRIM(SUBSTITUTE(_xll.MCONCAT(IF((INDIRECT(ster!$D$14)&lt;&gt;"")*(IFERROR(0*(INDIRECT(Q655)&lt;&gt;""),1)),INDIRECT(ster!$D$14),"")," "),"  "," ")),""),"")</f>
        <v/>
      </c>
      <c r="CV655" s="14" t="str">
        <f t="array" aca="1" ref="CV655" ca="1">IF(H655,IF(AS655,
TRIM(SUBSTITUTE(_xll.MCONCAT(IF(
   (INDIRECT(ster!$D$14)&lt;&gt;"")*
   ((INDIRECT(Q655)="")+
      NOT(ISNUMBER(INDIRECT(Q655)))*
      NOT(ISERROR(MATCH(INDIRECT(Q655),INDIRECT(K655),0)))
    ),
      INDIRECT(ster!$D$14),
   "")," "),"  "," ")),
""),"")</f>
        <v/>
      </c>
      <c r="CW655" s="14" t="str">
        <f t="array" aca="1" ref="CW655" ca="1">IF(H655,IF(AND(AQ655),TRIM(SUBSTITUTE(_xll.MCONCAT(IFERROR(IF(ISNUMBER(INDIRECT(Q655)),IF((INDIRECT(ster!$D$14)&lt;&gt;"")*(INDIRECT(Q655)&lt;&gt;INT(INDIRECT(Q655))),INDIRECT(ster!$D$14) &amp; ": " &amp; INDIRECT(Q655),""),""),"")," "),"  "," ")),""),"")</f>
        <v/>
      </c>
      <c r="CX655" s="14" t="str">
        <f t="array" aca="1" ref="CX655" ca="1">IF(H655,IF(OR(AU655,AV655),TRIM(SUBSTITUTE(_xll.MCONCAT(IF((INDIRECT(ster!$D$14)&lt;&gt;"")*NOT(ISNUMBER(INDIRECT(Q655))),IF(ISERROR(MATCH(INDIRECT(Q655),INDIRECT(K655),0)),IFERROR(IF(INDIRECT(Q655)&lt;&gt;"",INDIRECT(ster!$D$14) &amp; ": " &amp; SUBSTITUTE(INDIRECT(Q655)," "," "),""),""),""),"")," "),"  "," ")),""),"")</f>
        <v/>
      </c>
      <c r="CY655" s="14" t="str">
        <f t="array" aca="1" ref="CY655" ca="1">IF(H655,IF(AE655,TRIM(SUBSTITUTE(_xll.MCONCAT(IF((INDIRECT(ster!$D$14)&lt;&gt;"")*IFERROR(NOT(INDIRECT(AF655)),FALSE),IF(ISERROR(MATCH(INDIRECT(Q655),INDIRECT(K655),0)),IFERROR(IF(INDIRECT(Q655)&lt;&gt;"",INDIRECT(ster!$D$14)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CZ655" s="14" t="str">
        <f t="array" aca="1" ref="CZ655" ca="1">IF(H655,IF(AH655,TRIM(SUBSTITUTE(_xll.MCONCAT(IF((INDIRECT(ster!$D$14)&lt;&gt;"")*IFERROR(NOT(INDIRECT(AI655)),FALSE),IF(ISERROR(MATCH(INDIRECT(Q655),INDIRECT(K655),0)),IFERROR(IF(INDIRECT(Q655)&lt;&gt;"",INDIRECT(ster!$D$14)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DC655" s="14" t="str">
        <f ca="1">SUBSTITUTE(SUBSTITUTE(SUBSTITUTE(SUBSTITUTE(_xll.MCONCAT(DG655:DS655,"■"),"■■","■"),"■■","■"),"■■","■"),"■■","■")</f>
        <v>■</v>
      </c>
      <c r="DD655" s="14" t="str">
        <f t="shared" ca="1" si="11492"/>
        <v/>
      </c>
      <c r="DE655" s="14" t="str">
        <f t="shared" ca="1" si="11493"/>
        <v/>
      </c>
      <c r="DF655" s="14" t="str">
        <f t="shared" ca="1" si="11494"/>
        <v/>
      </c>
      <c r="DG655" s="14" t="str">
        <f t="shared" ca="1" si="11495"/>
        <v/>
      </c>
      <c r="DH655" s="14" t="str">
        <f t="shared" ca="1" si="11496"/>
        <v/>
      </c>
      <c r="DI655" s="14" t="str">
        <f t="shared" ca="1" si="11497"/>
        <v/>
      </c>
      <c r="DJ655" s="14" t="str">
        <f t="shared" ca="1" si="11498"/>
        <v/>
      </c>
      <c r="DK655" s="14" t="str">
        <f t="shared" ca="1" si="11499"/>
        <v/>
      </c>
      <c r="DL655" s="14" t="str">
        <f t="shared" ca="1" si="11500"/>
        <v/>
      </c>
      <c r="DM655" s="14" t="str">
        <f t="shared" ca="1" si="11501"/>
        <v/>
      </c>
      <c r="DN655" s="14" t="str">
        <f t="array" aca="1" ref="DN655" ca="1">IF(CU655&lt;&gt;"","There are errors in the entered values in the following cases: " &amp;SUBSTITUTE(CU655," ",", "),"")</f>
        <v/>
      </c>
      <c r="DO655" s="14" t="str">
        <f t="shared" ca="1" si="11502"/>
        <v/>
      </c>
      <c r="DP655" s="14" t="str">
        <f t="shared" ca="1" si="11503"/>
        <v/>
      </c>
      <c r="DQ655" s="14" t="str">
        <f t="shared" ca="1" si="11504"/>
        <v/>
      </c>
      <c r="DR655" s="14" t="str">
        <f t="shared" ca="1" si="11505"/>
        <v/>
      </c>
      <c r="DS655" s="14" t="str">
        <f t="shared" ca="1" si="11506"/>
        <v/>
      </c>
      <c r="DZ655" s="14" t="b">
        <f t="shared" ca="1" si="11507"/>
        <v>0</v>
      </c>
      <c r="EA655" s="14" t="str">
        <f t="shared" ca="1" si="11508"/>
        <v/>
      </c>
      <c r="EB655" s="14" t="str">
        <f t="shared" ca="1" si="11509"/>
        <v/>
      </c>
      <c r="EC655" s="14" t="str">
        <f t="shared" ca="1" si="11510"/>
        <v/>
      </c>
      <c r="ED655" s="14" t="str">
        <f t="shared" ca="1" si="11511"/>
        <v/>
      </c>
      <c r="EE655" s="14" t="str">
        <f t="shared" ca="1" si="11512"/>
        <v/>
      </c>
      <c r="EF655" s="14" t="str">
        <f t="shared" ca="1" si="11513"/>
        <v/>
      </c>
      <c r="EG655" s="14" t="str">
        <f t="shared" ca="1" si="11514"/>
        <v/>
      </c>
      <c r="EM655" s="14" t="b">
        <f t="shared" ca="1" si="11515"/>
        <v>0</v>
      </c>
      <c r="EN655" s="14" t="str">
        <f t="shared" ca="1" si="11516"/>
        <v/>
      </c>
      <c r="EO655" s="14" t="str">
        <f t="shared" ca="1" si="11517"/>
        <v/>
      </c>
      <c r="EP655" s="14" t="str">
        <f t="shared" ca="1" si="11518"/>
        <v/>
      </c>
      <c r="EQ655" s="14" t="str">
        <f t="shared" ca="1" si="11519"/>
        <v/>
      </c>
    </row>
    <row r="656" spans="2:147" s="14" customFormat="1">
      <c r="B656" s="14" t="str">
        <f t="shared" ca="1" si="11445"/>
        <v/>
      </c>
      <c r="C656" s="14">
        <f t="shared" ca="1" si="11446"/>
        <v>563</v>
      </c>
      <c r="D656" s="14">
        <f t="shared" si="11447"/>
        <v>654</v>
      </c>
      <c r="E656" s="14" t="str">
        <f t="shared" ca="1" si="11448"/>
        <v/>
      </c>
      <c r="F656" s="14" t="str">
        <f t="shared" ca="1" si="11449"/>
        <v/>
      </c>
      <c r="G656" s="14" t="str">
        <f t="shared" ca="1" si="11450"/>
        <v/>
      </c>
      <c r="H656" s="14" t="b">
        <f t="shared" ca="1" si="11451"/>
        <v>0</v>
      </c>
      <c r="I656" s="14" t="str">
        <f ca="1">IF($H656,ADDRESS(3,(D656+1)*2-1,4,,"["&amp;wew!$G$7&amp;"]"&amp;_sheetname_labels)&amp;":"&amp;ADDRESS(2+ster!$B$20,(D656+1)*2-1,4),"")</f>
        <v/>
      </c>
      <c r="J656" s="14" t="str">
        <f t="array" aca="1" ref="J656" ca="1">IF(H656,MAX(0,MAX(IF(INDIRECT(I656)&lt;&gt;"",ROW(INDIRECT(I656)),""))-2),"")</f>
        <v/>
      </c>
      <c r="K656" s="14" t="str">
        <f ca="1">IF($H656,IF($J656&gt;0,ADDRESS(3,(D656+1)*2-1,4,,"["&amp;wew!$G$7&amp;"]"&amp;_sheetname_labels)&amp;":"&amp;ADDRESS(2+J656,(D656+1)*2-1,4),""),"")</f>
        <v/>
      </c>
      <c r="L656" s="14" t="str">
        <f ca="1">IF($H656,IF($J656&gt;0,ADDRESS(3,(D656+1)*2,4,,"["&amp;wew!$G$7&amp;"]"&amp;_sheetname_labels)&amp;":"&amp;ADDRESS(2+J656,(D656+1)*2,4),""),"")</f>
        <v/>
      </c>
      <c r="M656" s="14" t="str">
        <f t="shared" ca="1" si="11452"/>
        <v/>
      </c>
      <c r="N656" s="14" t="str">
        <f t="shared" ca="1" si="11453"/>
        <v/>
      </c>
      <c r="O656" s="14" t="str">
        <f t="shared" ca="1" si="11454"/>
        <v/>
      </c>
      <c r="P656" s="14" t="str">
        <f t="shared" ca="1" si="11455"/>
        <v/>
      </c>
      <c r="Q656" s="14" t="str">
        <f ca="1">IF($BP656,ADDRESS(3,D656+1,4,,"["&amp;wew!$G$7&amp;"]"&amp;_sheetname_dataframe)&amp;":"&amp;ADDRESS(2+ster!$C$14,D656+1,4),"")</f>
        <v/>
      </c>
      <c r="R656" s="14" t="str">
        <f ca="1">IF($BP656,IF(MID(_xll.FORMULATEXT(INDEX(INDIRECT(Q656),1)),1,1)="=", _xll.FORMULATEXT(INDEX(INDIRECT(Q656),1),2,TRUE),""),"")</f>
        <v/>
      </c>
      <c r="S656" s="14" t="str">
        <f t="array" aca="1" ref="S656" ca="1">IF(H656,SUM(IF((IFERROR(INDIRECT(Q656)&lt;&gt;"",FALSE))*(INDIRECT(ster!$D$14)&lt;&gt;""),1,0)),"")</f>
        <v/>
      </c>
      <c r="T656" s="14" t="str">
        <f t="array" aca="1" ref="T656" ca="1">IF(H656,IF(M656&gt;0,SUM(IFERROR(1*(MATCH(INDIRECT(Q656),INDIRECT(K656),0)&gt;0),0)*(INDIRECT(ster!$D$14)&lt;&gt;"")*NOT(ISNUMBER(INDIRECT(Q656)))),0),"")</f>
        <v/>
      </c>
      <c r="U656" s="14" t="str">
        <f t="array" aca="1" ref="U656" ca="1">IF(H656,SUM((IFERROR(INDIRECT(Q656)="",FALSE))*(INDIRECT(ster!$D$14)&lt;&gt;"")),"")</f>
        <v/>
      </c>
      <c r="V656" s="14" t="str">
        <f t="array" aca="1" ref="V656" ca="1">IF(H656,SUM((IFERROR(INDIRECT(Q656)="#ąś",TRUE))*(INDIRECT(ster!$D$14)&lt;&gt;"")),"")</f>
        <v/>
      </c>
      <c r="W656" s="14" t="str">
        <f t="array" aca="1" ref="W656" ca="1">IF(H656,SUM(ISNUMBER(INDIRECT(Q656))*(INDIRECT(ster!$D$14)&lt;&gt;"")),"")</f>
        <v/>
      </c>
      <c r="X656" s="14" t="str">
        <f t="array" aca="1" ref="X656" ca="1">IF(AND(H656,W656&gt;0),IF(wew!$B$3,MIN(IF((INDIRECT(ster!$D$14)&lt;&gt;"")*IFERROR(INDIRECT($Q656)&lt;&gt;"",FALSE),IFERROR(INDIRECT($Q656),"X"),"X")),"&lt;włącz podświetlanie wartości&gt;"),"—")</f>
        <v>—</v>
      </c>
      <c r="Y656" s="14" t="str">
        <f t="array" aca="1" ref="Y656" ca="1">IF(AND(H656,W656&gt;0),IF(wew!$B$3,MAX(IF((INDIRECT(ster!$D$14)&lt;&gt;"")*IFERROR(INDIRECT($Q656)&lt;&gt;"",FALSE),IFERROR(INDIRECT($Q656),"X"),"X")),"&lt;włącz podświetlanie wartości&gt;"),"—")</f>
        <v>—</v>
      </c>
      <c r="Z656" s="14" t="str">
        <f t="shared" ca="1" si="11456"/>
        <v/>
      </c>
      <c r="AA656" s="12" t="str">
        <f t="shared" ca="1" si="11457"/>
        <v/>
      </c>
      <c r="AB656" s="17" t="str">
        <f t="array" aca="1" ref="AB656" ca="1">IF(H656,IF(W656&gt;0,SUM((INDIRECT(ster!$D$14)&lt;&gt;"")*IFERROR((INDIRECT(Q656)&lt;&gt;"")*(INDIRECT(Q656)=INT(INDIRECT(Q656))),0)),0),"")</f>
        <v/>
      </c>
      <c r="AC656" s="17" t="str">
        <f t="array" aca="1" ref="AC656" ca="1">IF(H656,W656-AB656,"")</f>
        <v/>
      </c>
      <c r="AD656" s="17" t="str">
        <f t="shared" ca="1" si="11458"/>
        <v/>
      </c>
      <c r="AE656" s="17" t="b">
        <f t="shared" ca="1" si="11459"/>
        <v>0</v>
      </c>
      <c r="AF656" s="17" t="str">
        <f ca="1">IF(AE656,IF($H656,ADDRESS(3,D656+2,4,,"["&amp;wew!$G$7&amp;"]"&amp;_sheetname_dataframe)&amp;":"&amp;ADDRESS(2+ster!$C$14,D656+2,4),""),"")</f>
        <v/>
      </c>
      <c r="AG656" s="17" t="str">
        <f t="shared" ca="1" si="11460"/>
        <v/>
      </c>
      <c r="AH656" s="17" t="b">
        <f t="shared" ca="1" si="11461"/>
        <v>0</v>
      </c>
      <c r="AI656" s="17" t="str">
        <f ca="1">IF(AH656,IF($H656,ADDRESS(3,D656+3,4,,"["&amp;wew!$G$7&amp;"]"&amp;_sheetname_dataframe)&amp;":"&amp;ADDRESS(2+ster!$C$14,D656+3,4),""),"")</f>
        <v/>
      </c>
      <c r="AJ656" s="17" t="str">
        <f t="shared" ca="1" si="11462"/>
        <v/>
      </c>
      <c r="AK656" s="17" t="str">
        <f t="shared" ca="1" si="11463"/>
        <v/>
      </c>
      <c r="AL656" s="17" t="str">
        <f t="shared" ca="1" si="11464"/>
        <v/>
      </c>
      <c r="AM656" s="17" t="str">
        <f t="shared" ca="1" si="11465"/>
        <v/>
      </c>
      <c r="AN656" s="17">
        <f t="shared" ca="1" si="11466"/>
        <v>2</v>
      </c>
      <c r="AO656" s="24" t="str">
        <f t="shared" ca="1" si="11467"/>
        <v/>
      </c>
      <c r="AP656" s="24" t="str">
        <f t="shared" ca="1" si="11468"/>
        <v/>
      </c>
      <c r="AQ656" s="17" t="str">
        <f t="shared" ca="1" si="11469"/>
        <v/>
      </c>
      <c r="AR656" s="17" t="str">
        <f t="shared" ca="1" si="11470"/>
        <v/>
      </c>
      <c r="AS656" s="17" t="str">
        <f t="shared" ca="1" si="11471"/>
        <v/>
      </c>
      <c r="AT656" s="17" t="str">
        <f t="shared" ca="1" si="11472"/>
        <v/>
      </c>
      <c r="AU656" s="17" t="str">
        <f t="shared" ca="1" si="11473"/>
        <v/>
      </c>
      <c r="AV656" s="17" t="str">
        <f t="shared" ca="1" si="11474"/>
        <v/>
      </c>
      <c r="AW656" s="17" t="str">
        <f t="shared" ca="1" si="11475"/>
        <v/>
      </c>
      <c r="AX656" s="14" t="str">
        <f t="array" aca="1" ref="AX656" ca="1">IF(H656,N656&gt;0,"")</f>
        <v/>
      </c>
      <c r="AY656" s="17" t="str">
        <f t="shared" ca="1" si="11476"/>
        <v/>
      </c>
      <c r="AZ656" s="17" t="str">
        <f t="array" aca="1" ref="AZ656" ca="1">IF(AY656&lt;&gt;"",SUM(1*ISERROR(MATCH(INDIRECT(AY656),INDIRECT(K656),0)))=0,"")</f>
        <v/>
      </c>
      <c r="BA656" s="17" t="b">
        <f t="shared" ca="1" si="11477"/>
        <v>0</v>
      </c>
      <c r="BB656" s="17" t="b">
        <v>0</v>
      </c>
      <c r="BC656" s="17" t="str">
        <f t="shared" ca="1" si="11478"/>
        <v/>
      </c>
      <c r="BD656" s="17" t="str">
        <f t="shared" ca="1" si="11479"/>
        <v/>
      </c>
      <c r="BE656" s="17" t="str">
        <f t="shared" ca="1" si="11480"/>
        <v/>
      </c>
      <c r="BF656" s="17" t="str">
        <f t="shared" ca="1" si="11481"/>
        <v/>
      </c>
      <c r="BG656" s="17" t="str">
        <f t="shared" ca="1" si="11482"/>
        <v/>
      </c>
      <c r="BH656" s="17" t="str">
        <f t="shared" ca="1" si="11483"/>
        <v/>
      </c>
      <c r="BI656" s="17" t="str">
        <f t="shared" ca="1" si="11484"/>
        <v/>
      </c>
      <c r="BJ656" s="17" t="b">
        <f t="shared" ca="1" si="11485"/>
        <v>0</v>
      </c>
      <c r="BK656" s="17" t="str">
        <f t="shared" ca="1" si="11486"/>
        <v/>
      </c>
      <c r="BL656" s="17" t="str">
        <f t="shared" ca="1" si="11487"/>
        <v/>
      </c>
      <c r="BM656" s="17" t="str">
        <f t="shared" ca="1" si="11488"/>
        <v/>
      </c>
      <c r="BN656" s="17" t="str">
        <f t="shared" ca="1" si="11489"/>
        <v/>
      </c>
      <c r="BO656" s="17" t="str">
        <f t="shared" ca="1" si="11490"/>
        <v/>
      </c>
      <c r="BP656" s="14" t="b">
        <f t="shared" ca="1" si="11491"/>
        <v>0</v>
      </c>
      <c r="BQ656" s="35"/>
      <c r="BX656" s="16"/>
      <c r="BY656" s="16"/>
      <c r="BZ656" s="16"/>
      <c r="CA656" s="16"/>
      <c r="CB656" s="16"/>
      <c r="CC656" s="16"/>
      <c r="CD656" s="16"/>
      <c r="CE656" s="16"/>
      <c r="CF656" s="16"/>
      <c r="CN656" s="14">
        <f ca="1">IF(H656,IFERROR(IsVariableNameLegal(O656),0),0)</f>
        <v>0</v>
      </c>
      <c r="CO656" s="14" t="str">
        <f t="array" aca="1" ref="CO656" ca="1">IF(H656,IF(COUNTIF(INDIRECT(wew!$C$13),O656)&gt;1,TRIM(SUBSTITUTE(_xll.MCONCAT(IF((INDIRECT(wew!$C$13)=O656)*(COLUMN(INDIRECT(wew!$C$13))&lt;&gt;D656+1),-1+COLUMN(INDIRECT(wew!$C$13)),"")," "),"  "," ")),""),"")</f>
        <v/>
      </c>
      <c r="CP656" s="14" t="str">
        <f t="array" aca="1" ref="CP656" ca="1">IF(P656&lt;&gt;"",IF(LEN(P656)&gt;150,1,""),"")</f>
        <v/>
      </c>
      <c r="CQ656" s="14" t="str">
        <f t="array" aca="1" ref="CQ656" ca="1">IF(AND(H656,NOT(ster!$J$3)),IF(COUNTIF(INDIRECT(wew!$C$15),P656)&gt;1,TRIM(SUBSTITUTE(_xll.MCONCAT(IF((INDIRECT(wew!$C$15)=P656)*(COLUMN(INDIRECT(wew!$C$15))&lt;&gt;D656+1),-1+COLUMN(INDIRECT(wew!$C$15)),"")," "),"  "," ")),""),"")</f>
        <v/>
      </c>
      <c r="CR656" s="14" t="str">
        <f t="array" aca="1" ref="CR656" ca="1">IF(H656,IF(AND(W656&gt;0,AO656&lt;&gt;""),TRIM(SUBSTITUTE(_xll.MCONCAT(IFERROR(IF(ISNUMBER(INDIRECT(Q656)),IF((INDIRECT(ster!$D$14)&lt;&gt;"")*(INDIRECT(Q656)&lt;AO656),INDIRECT(ster!$D$14) &amp; ": " &amp;  SUBSTITUTE(IF( AV656,IFERROR(TEXT(INDIRECT(Q656),"rrrr-mm-dd") &amp;" (" &amp; INDIRECT(Q656) &amp;")",INDIRECT(Q656)),INDIRECT(Q656))," "," "),""),""),"")," "),"  "," ")),""),"")</f>
        <v/>
      </c>
      <c r="CS656" s="14" t="str">
        <f t="array" aca="1" ref="CS656" ca="1">IF(H656,IF(AND(W656&gt;0,AP656&lt;&gt;""),TRIM(SUBSTITUTE(_xll.MCONCAT(IFERROR(IF(ISNUMBER(INDIRECT(Q656)),IF((INDIRECT(ster!$D$14)&lt;&gt;"")*(INDIRECT(Q656)&gt;AP656),INDIRECT(ster!$D$14) &amp; ": " &amp;  SUBSTITUTE(IF( AV656,IFERROR(TEXT(INDIRECT(Q656),"rrrr-mm-dd")&amp;" (" &amp; INDIRECT(Q656) &amp;")",INDIRECT(Q656)),INDIRECT(Q656))," "," "),""),""),"")," "),"  "," ")),""),"")</f>
        <v/>
      </c>
      <c r="CT656" s="14" t="str">
        <f t="array" aca="1" ref="CT656" ca="1">IF(H656,IF(AND(N656&gt;0,AR656),TRIM(SUBSTITUTE(_xll.MCONCAT(IFERROR(IF(ISNUMBER(INDIRECT(Q656)),IF((INDIRECT(ster!$D$14)&lt;&gt;"")*(IFERROR(0*(MATCH(INDIRECT(Q656),INDIRECT(K656),0)&gt;0),1)),INDIRECT(ster!$D$14) &amp; ": " &amp;  SUBSTITUTE(IF( AV656,IFERROR(TEXT(INDIRECT(Q656),"rrrr-mm-dd")&amp;" (" &amp; INDIRECT(Q656) &amp;")",INDIRECT(Q656)),INDIRECT(Q656))," "," "),""),""),"")," "),"  "," ")),""),"")</f>
        <v/>
      </c>
      <c r="CU656" s="14" t="str">
        <f t="array" aca="1" ref="CU656" ca="1">IF(H656,IF(AND(V656&gt;0),TRIM(SUBSTITUTE(_xll.MCONCAT(IF((INDIRECT(ster!$D$14)&lt;&gt;"")*(IFERROR(0*(INDIRECT(Q656)&lt;&gt;""),1)),INDIRECT(ster!$D$14),"")," "),"  "," ")),""),"")</f>
        <v/>
      </c>
      <c r="CV656" s="14" t="str">
        <f t="array" aca="1" ref="CV656" ca="1">IF(H656,IF(AS656,
TRIM(SUBSTITUTE(_xll.MCONCAT(IF(
   (INDIRECT(ster!$D$14)&lt;&gt;"")*
   ((INDIRECT(Q656)="")+
      NOT(ISNUMBER(INDIRECT(Q656)))*
      NOT(ISERROR(MATCH(INDIRECT(Q656),INDIRECT(K656),0)))
    ),
      INDIRECT(ster!$D$14),
   "")," "),"  "," ")),
""),"")</f>
        <v/>
      </c>
      <c r="CW656" s="14" t="str">
        <f t="array" aca="1" ref="CW656" ca="1">IF(H656,IF(AND(AQ656),TRIM(SUBSTITUTE(_xll.MCONCAT(IFERROR(IF(ISNUMBER(INDIRECT(Q656)),IF((INDIRECT(ster!$D$14)&lt;&gt;"")*(INDIRECT(Q656)&lt;&gt;INT(INDIRECT(Q656))),INDIRECT(ster!$D$14) &amp; ": " &amp; INDIRECT(Q656),""),""),"")," "),"  "," ")),""),"")</f>
        <v/>
      </c>
      <c r="CX656" s="14" t="str">
        <f t="array" aca="1" ref="CX656" ca="1">IF(H656,IF(OR(AU656,AV656),TRIM(SUBSTITUTE(_xll.MCONCAT(IF((INDIRECT(ster!$D$14)&lt;&gt;"")*NOT(ISNUMBER(INDIRECT(Q656))),IF(ISERROR(MATCH(INDIRECT(Q656),INDIRECT(K656),0)),IFERROR(IF(INDIRECT(Q656)&lt;&gt;"",INDIRECT(ster!$D$14) &amp; ": " &amp; SUBSTITUTE(INDIRECT(Q656)," "," "),""),""),""),"")," "),"  "," ")),""),"")</f>
        <v/>
      </c>
      <c r="CY656" s="14" t="str">
        <f t="array" aca="1" ref="CY656" ca="1">IF(H656,IF(AE656,TRIM(SUBSTITUTE(_xll.MCONCAT(IF((INDIRECT(ster!$D$14)&lt;&gt;"")*IFERROR(NOT(INDIRECT(AF656)),FALSE),IF(ISERROR(MATCH(INDIRECT(Q656),INDIRECT(K656),0)),IFERROR(IF(INDIRECT(Q656)&lt;&gt;"",INDIRECT(ster!$D$14)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CZ656" s="14" t="str">
        <f t="array" aca="1" ref="CZ656" ca="1">IF(H656,IF(AH656,TRIM(SUBSTITUTE(_xll.MCONCAT(IF((INDIRECT(ster!$D$14)&lt;&gt;"")*IFERROR(NOT(INDIRECT(AI656)),FALSE),IF(ISERROR(MATCH(INDIRECT(Q656),INDIRECT(K656),0)),IFERROR(IF(INDIRECT(Q656)&lt;&gt;"",INDIRECT(ster!$D$14)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DC656" s="14" t="str">
        <f ca="1">SUBSTITUTE(SUBSTITUTE(SUBSTITUTE(SUBSTITUTE(_xll.MCONCAT(DG656:DS656,"■"),"■■","■"),"■■","■"),"■■","■"),"■■","■")</f>
        <v>■</v>
      </c>
      <c r="DD656" s="14" t="str">
        <f t="shared" ca="1" si="11492"/>
        <v/>
      </c>
      <c r="DE656" s="14" t="str">
        <f t="shared" ca="1" si="11493"/>
        <v/>
      </c>
      <c r="DF656" s="14" t="str">
        <f t="shared" ca="1" si="11494"/>
        <v/>
      </c>
      <c r="DG656" s="14" t="str">
        <f t="shared" ca="1" si="11495"/>
        <v/>
      </c>
      <c r="DH656" s="14" t="str">
        <f t="shared" ca="1" si="11496"/>
        <v/>
      </c>
      <c r="DI656" s="14" t="str">
        <f t="shared" ca="1" si="11497"/>
        <v/>
      </c>
      <c r="DJ656" s="14" t="str">
        <f t="shared" ca="1" si="11498"/>
        <v/>
      </c>
      <c r="DK656" s="14" t="str">
        <f t="shared" ca="1" si="11499"/>
        <v/>
      </c>
      <c r="DL656" s="14" t="str">
        <f t="shared" ca="1" si="11500"/>
        <v/>
      </c>
      <c r="DM656" s="14" t="str">
        <f t="shared" ca="1" si="11501"/>
        <v/>
      </c>
      <c r="DN656" s="14" t="str">
        <f t="array" aca="1" ref="DN656" ca="1">IF(CU656&lt;&gt;"","There are errors in the entered values in the following cases: " &amp;SUBSTITUTE(CU656," ",", "),"")</f>
        <v/>
      </c>
      <c r="DO656" s="14" t="str">
        <f t="shared" ca="1" si="11502"/>
        <v/>
      </c>
      <c r="DP656" s="14" t="str">
        <f t="shared" ca="1" si="11503"/>
        <v/>
      </c>
      <c r="DQ656" s="14" t="str">
        <f t="shared" ca="1" si="11504"/>
        <v/>
      </c>
      <c r="DR656" s="14" t="str">
        <f t="shared" ca="1" si="11505"/>
        <v/>
      </c>
      <c r="DS656" s="14" t="str">
        <f t="shared" ca="1" si="11506"/>
        <v/>
      </c>
      <c r="DZ656" s="14" t="b">
        <f t="shared" ca="1" si="11507"/>
        <v>0</v>
      </c>
      <c r="EA656" s="14" t="str">
        <f t="shared" ca="1" si="11508"/>
        <v/>
      </c>
      <c r="EB656" s="14" t="str">
        <f t="shared" ca="1" si="11509"/>
        <v/>
      </c>
      <c r="EC656" s="14" t="str">
        <f t="shared" ca="1" si="11510"/>
        <v/>
      </c>
      <c r="ED656" s="14" t="str">
        <f t="shared" ca="1" si="11511"/>
        <v/>
      </c>
      <c r="EE656" s="14" t="str">
        <f t="shared" ca="1" si="11512"/>
        <v/>
      </c>
      <c r="EF656" s="14" t="str">
        <f t="shared" ca="1" si="11513"/>
        <v/>
      </c>
      <c r="EG656" s="14" t="str">
        <f t="shared" ca="1" si="11514"/>
        <v/>
      </c>
      <c r="EM656" s="14" t="b">
        <f t="shared" ca="1" si="11515"/>
        <v>0</v>
      </c>
      <c r="EN656" s="14" t="str">
        <f t="shared" ca="1" si="11516"/>
        <v/>
      </c>
      <c r="EO656" s="14" t="str">
        <f t="shared" ca="1" si="11517"/>
        <v/>
      </c>
      <c r="EP656" s="14" t="str">
        <f t="shared" ca="1" si="11518"/>
        <v/>
      </c>
      <c r="EQ656" s="14" t="str">
        <f t="shared" ca="1" si="11519"/>
        <v/>
      </c>
    </row>
    <row r="657" spans="2:147" s="14" customFormat="1">
      <c r="B657" s="14" t="str">
        <f t="shared" ca="1" si="11445"/>
        <v/>
      </c>
      <c r="C657" s="14">
        <f t="shared" ca="1" si="11446"/>
        <v>563</v>
      </c>
      <c r="D657" s="14">
        <f t="shared" si="11447"/>
        <v>655</v>
      </c>
      <c r="E657" s="14" t="str">
        <f t="shared" ca="1" si="11448"/>
        <v/>
      </c>
      <c r="F657" s="14" t="str">
        <f t="shared" ca="1" si="11449"/>
        <v/>
      </c>
      <c r="G657" s="14" t="str">
        <f t="shared" ca="1" si="11450"/>
        <v/>
      </c>
      <c r="H657" s="14" t="b">
        <f t="shared" ca="1" si="11451"/>
        <v>0</v>
      </c>
      <c r="I657" s="14" t="str">
        <f ca="1">IF($H657,ADDRESS(3,(D657+1)*2-1,4,,"["&amp;wew!$G$7&amp;"]"&amp;_sheetname_labels)&amp;":"&amp;ADDRESS(2+ster!$B$20,(D657+1)*2-1,4),"")</f>
        <v/>
      </c>
      <c r="J657" s="14" t="str">
        <f t="array" aca="1" ref="J657" ca="1">IF(H657,MAX(0,MAX(IF(INDIRECT(I657)&lt;&gt;"",ROW(INDIRECT(I657)),""))-2),"")</f>
        <v/>
      </c>
      <c r="K657" s="14" t="str">
        <f ca="1">IF($H657,IF($J657&gt;0,ADDRESS(3,(D657+1)*2-1,4,,"["&amp;wew!$G$7&amp;"]"&amp;_sheetname_labels)&amp;":"&amp;ADDRESS(2+J657,(D657+1)*2-1,4),""),"")</f>
        <v/>
      </c>
      <c r="L657" s="14" t="str">
        <f ca="1">IF($H657,IF($J657&gt;0,ADDRESS(3,(D657+1)*2,4,,"["&amp;wew!$G$7&amp;"]"&amp;_sheetname_labels)&amp;":"&amp;ADDRESS(2+J657,(D657+1)*2,4),""),"")</f>
        <v/>
      </c>
      <c r="M657" s="14" t="str">
        <f t="shared" ca="1" si="11452"/>
        <v/>
      </c>
      <c r="N657" s="14" t="str">
        <f t="shared" ca="1" si="11453"/>
        <v/>
      </c>
      <c r="O657" s="14" t="str">
        <f t="shared" ca="1" si="11454"/>
        <v/>
      </c>
      <c r="P657" s="14" t="str">
        <f t="shared" ca="1" si="11455"/>
        <v/>
      </c>
      <c r="Q657" s="14" t="str">
        <f ca="1">IF($BP657,ADDRESS(3,D657+1,4,,"["&amp;wew!$G$7&amp;"]"&amp;_sheetname_dataframe)&amp;":"&amp;ADDRESS(2+ster!$C$14,D657+1,4),"")</f>
        <v/>
      </c>
      <c r="R657" s="14" t="str">
        <f ca="1">IF($BP657,IF(MID(_xll.FORMULATEXT(INDEX(INDIRECT(Q657),1)),1,1)="=", _xll.FORMULATEXT(INDEX(INDIRECT(Q657),1),2,TRUE),""),"")</f>
        <v/>
      </c>
      <c r="S657" s="14" t="str">
        <f t="array" aca="1" ref="S657" ca="1">IF(H657,SUM(IF((IFERROR(INDIRECT(Q657)&lt;&gt;"",FALSE))*(INDIRECT(ster!$D$14)&lt;&gt;""),1,0)),"")</f>
        <v/>
      </c>
      <c r="T657" s="14" t="str">
        <f t="array" aca="1" ref="T657" ca="1">IF(H657,IF(M657&gt;0,SUM(IFERROR(1*(MATCH(INDIRECT(Q657),INDIRECT(K657),0)&gt;0),0)*(INDIRECT(ster!$D$14)&lt;&gt;"")*NOT(ISNUMBER(INDIRECT(Q657)))),0),"")</f>
        <v/>
      </c>
      <c r="U657" s="14" t="str">
        <f t="array" aca="1" ref="U657" ca="1">IF(H657,SUM((IFERROR(INDIRECT(Q657)="",FALSE))*(INDIRECT(ster!$D$14)&lt;&gt;"")),"")</f>
        <v/>
      </c>
      <c r="V657" s="14" t="str">
        <f t="array" aca="1" ref="V657" ca="1">IF(H657,SUM((IFERROR(INDIRECT(Q657)="#ąś",TRUE))*(INDIRECT(ster!$D$14)&lt;&gt;"")),"")</f>
        <v/>
      </c>
      <c r="W657" s="14" t="str">
        <f t="array" aca="1" ref="W657" ca="1">IF(H657,SUM(ISNUMBER(INDIRECT(Q657))*(INDIRECT(ster!$D$14)&lt;&gt;"")),"")</f>
        <v/>
      </c>
      <c r="X657" s="14" t="str">
        <f t="array" aca="1" ref="X657" ca="1">IF(AND(H657,W657&gt;0),IF(wew!$B$3,MIN(IF((INDIRECT(ster!$D$14)&lt;&gt;"")*IFERROR(INDIRECT($Q657)&lt;&gt;"",FALSE),IFERROR(INDIRECT($Q657),"X"),"X")),"&lt;włącz podświetlanie wartości&gt;"),"—")</f>
        <v>—</v>
      </c>
      <c r="Y657" s="14" t="str">
        <f t="array" aca="1" ref="Y657" ca="1">IF(AND(H657,W657&gt;0),IF(wew!$B$3,MAX(IF((INDIRECT(ster!$D$14)&lt;&gt;"")*IFERROR(INDIRECT($Q657)&lt;&gt;"",FALSE),IFERROR(INDIRECT($Q657),"X"),"X")),"&lt;włącz podświetlanie wartości&gt;"),"—")</f>
        <v>—</v>
      </c>
      <c r="Z657" s="14" t="str">
        <f t="shared" ca="1" si="11456"/>
        <v/>
      </c>
      <c r="AA657" s="12" t="str">
        <f t="shared" ca="1" si="11457"/>
        <v/>
      </c>
      <c r="AB657" s="17" t="str">
        <f t="array" aca="1" ref="AB657" ca="1">IF(H657,IF(W657&gt;0,SUM((INDIRECT(ster!$D$14)&lt;&gt;"")*IFERROR((INDIRECT(Q657)&lt;&gt;"")*(INDIRECT(Q657)=INT(INDIRECT(Q657))),0)),0),"")</f>
        <v/>
      </c>
      <c r="AC657" s="17" t="str">
        <f t="array" aca="1" ref="AC657" ca="1">IF(H657,W657-AB657,"")</f>
        <v/>
      </c>
      <c r="AD657" s="17" t="str">
        <f t="shared" ca="1" si="11458"/>
        <v/>
      </c>
      <c r="AE657" s="17" t="b">
        <f t="shared" ca="1" si="11459"/>
        <v>0</v>
      </c>
      <c r="AF657" s="17" t="str">
        <f ca="1">IF(AE657,IF($H657,ADDRESS(3,D657+2,4,,"["&amp;wew!$G$7&amp;"]"&amp;_sheetname_dataframe)&amp;":"&amp;ADDRESS(2+ster!$C$14,D657+2,4),""),"")</f>
        <v/>
      </c>
      <c r="AG657" s="17" t="str">
        <f t="shared" ca="1" si="11460"/>
        <v/>
      </c>
      <c r="AH657" s="17" t="b">
        <f t="shared" ca="1" si="11461"/>
        <v>0</v>
      </c>
      <c r="AI657" s="17" t="str">
        <f ca="1">IF(AH657,IF($H657,ADDRESS(3,D657+3,4,,"["&amp;wew!$G$7&amp;"]"&amp;_sheetname_dataframe)&amp;":"&amp;ADDRESS(2+ster!$C$14,D657+3,4),""),"")</f>
        <v/>
      </c>
      <c r="AJ657" s="17" t="str">
        <f t="shared" ca="1" si="11462"/>
        <v/>
      </c>
      <c r="AK657" s="17" t="str">
        <f t="shared" ca="1" si="11463"/>
        <v/>
      </c>
      <c r="AL657" s="17" t="str">
        <f t="shared" ca="1" si="11464"/>
        <v/>
      </c>
      <c r="AM657" s="17" t="str">
        <f t="shared" ca="1" si="11465"/>
        <v/>
      </c>
      <c r="AN657" s="17">
        <f t="shared" ca="1" si="11466"/>
        <v>2</v>
      </c>
      <c r="AO657" s="24" t="str">
        <f t="shared" ca="1" si="11467"/>
        <v/>
      </c>
      <c r="AP657" s="24" t="str">
        <f t="shared" ca="1" si="11468"/>
        <v/>
      </c>
      <c r="AQ657" s="17" t="str">
        <f t="shared" ca="1" si="11469"/>
        <v/>
      </c>
      <c r="AR657" s="17" t="str">
        <f t="shared" ca="1" si="11470"/>
        <v/>
      </c>
      <c r="AS657" s="17" t="str">
        <f t="shared" ca="1" si="11471"/>
        <v/>
      </c>
      <c r="AT657" s="17" t="str">
        <f t="shared" ca="1" si="11472"/>
        <v/>
      </c>
      <c r="AU657" s="17" t="str">
        <f t="shared" ca="1" si="11473"/>
        <v/>
      </c>
      <c r="AV657" s="17" t="str">
        <f t="shared" ca="1" si="11474"/>
        <v/>
      </c>
      <c r="AW657" s="17" t="str">
        <f t="shared" ca="1" si="11475"/>
        <v/>
      </c>
      <c r="AX657" s="14" t="str">
        <f t="array" aca="1" ref="AX657" ca="1">IF(H657,N657&gt;0,"")</f>
        <v/>
      </c>
      <c r="AY657" s="17" t="str">
        <f t="shared" ca="1" si="11476"/>
        <v/>
      </c>
      <c r="AZ657" s="17" t="str">
        <f t="array" aca="1" ref="AZ657" ca="1">IF(AY657&lt;&gt;"",SUM(1*ISERROR(MATCH(INDIRECT(AY657),INDIRECT(K657),0)))=0,"")</f>
        <v/>
      </c>
      <c r="BA657" s="17" t="b">
        <f t="shared" ca="1" si="11477"/>
        <v>0</v>
      </c>
      <c r="BB657" s="17" t="b">
        <v>0</v>
      </c>
      <c r="BC657" s="17" t="str">
        <f t="shared" ca="1" si="11478"/>
        <v/>
      </c>
      <c r="BD657" s="17" t="str">
        <f t="shared" ca="1" si="11479"/>
        <v/>
      </c>
      <c r="BE657" s="17" t="str">
        <f t="shared" ca="1" si="11480"/>
        <v/>
      </c>
      <c r="BF657" s="17" t="str">
        <f t="shared" ca="1" si="11481"/>
        <v/>
      </c>
      <c r="BG657" s="17" t="str">
        <f t="shared" ca="1" si="11482"/>
        <v/>
      </c>
      <c r="BH657" s="17" t="str">
        <f t="shared" ca="1" si="11483"/>
        <v/>
      </c>
      <c r="BI657" s="17" t="str">
        <f t="shared" ca="1" si="11484"/>
        <v/>
      </c>
      <c r="BJ657" s="17" t="b">
        <f t="shared" ca="1" si="11485"/>
        <v>0</v>
      </c>
      <c r="BK657" s="17" t="str">
        <f t="shared" ca="1" si="11486"/>
        <v/>
      </c>
      <c r="BL657" s="17" t="str">
        <f t="shared" ca="1" si="11487"/>
        <v/>
      </c>
      <c r="BM657" s="17" t="str">
        <f t="shared" ca="1" si="11488"/>
        <v/>
      </c>
      <c r="BN657" s="17" t="str">
        <f t="shared" ca="1" si="11489"/>
        <v/>
      </c>
      <c r="BO657" s="17" t="str">
        <f t="shared" ca="1" si="11490"/>
        <v/>
      </c>
      <c r="BP657" s="14" t="b">
        <f t="shared" ca="1" si="11491"/>
        <v>0</v>
      </c>
      <c r="BQ657" s="35"/>
      <c r="BX657" s="16"/>
      <c r="BY657" s="16"/>
      <c r="BZ657" s="16"/>
      <c r="CA657" s="16"/>
      <c r="CB657" s="16"/>
      <c r="CC657" s="16"/>
      <c r="CD657" s="16"/>
      <c r="CE657" s="16"/>
      <c r="CF657" s="16"/>
      <c r="CN657" s="14">
        <f ca="1">IF(H657,IFERROR(IsVariableNameLegal(O657),0),0)</f>
        <v>0</v>
      </c>
      <c r="CO657" s="14" t="str">
        <f t="array" aca="1" ref="CO657" ca="1">IF(H657,IF(COUNTIF(INDIRECT(wew!$C$13),O657)&gt;1,TRIM(SUBSTITUTE(_xll.MCONCAT(IF((INDIRECT(wew!$C$13)=O657)*(COLUMN(INDIRECT(wew!$C$13))&lt;&gt;D657+1),-1+COLUMN(INDIRECT(wew!$C$13)),"")," "),"  "," ")),""),"")</f>
        <v/>
      </c>
      <c r="CP657" s="14" t="str">
        <f t="array" aca="1" ref="CP657" ca="1">IF(P657&lt;&gt;"",IF(LEN(P657)&gt;150,1,""),"")</f>
        <v/>
      </c>
      <c r="CQ657" s="14" t="str">
        <f t="array" aca="1" ref="CQ657" ca="1">IF(AND(H657,NOT(ster!$J$3)),IF(COUNTIF(INDIRECT(wew!$C$15),P657)&gt;1,TRIM(SUBSTITUTE(_xll.MCONCAT(IF((INDIRECT(wew!$C$15)=P657)*(COLUMN(INDIRECT(wew!$C$15))&lt;&gt;D657+1),-1+COLUMN(INDIRECT(wew!$C$15)),"")," "),"  "," ")),""),"")</f>
        <v/>
      </c>
      <c r="CR657" s="14" t="str">
        <f t="array" aca="1" ref="CR657" ca="1">IF(H657,IF(AND(W657&gt;0,AO657&lt;&gt;""),TRIM(SUBSTITUTE(_xll.MCONCAT(IFERROR(IF(ISNUMBER(INDIRECT(Q657)),IF((INDIRECT(ster!$D$14)&lt;&gt;"")*(INDIRECT(Q657)&lt;AO657),INDIRECT(ster!$D$14) &amp; ": " &amp;  SUBSTITUTE(IF( AV657,IFERROR(TEXT(INDIRECT(Q657),"rrrr-mm-dd") &amp;" (" &amp; INDIRECT(Q657) &amp;")",INDIRECT(Q657)),INDIRECT(Q657))," "," "),""),""),"")," "),"  "," ")),""),"")</f>
        <v/>
      </c>
      <c r="CS657" s="14" t="str">
        <f t="array" aca="1" ref="CS657" ca="1">IF(H657,IF(AND(W657&gt;0,AP657&lt;&gt;""),TRIM(SUBSTITUTE(_xll.MCONCAT(IFERROR(IF(ISNUMBER(INDIRECT(Q657)),IF((INDIRECT(ster!$D$14)&lt;&gt;"")*(INDIRECT(Q657)&gt;AP657),INDIRECT(ster!$D$14) &amp; ": " &amp;  SUBSTITUTE(IF( AV657,IFERROR(TEXT(INDIRECT(Q657),"rrrr-mm-dd")&amp;" (" &amp; INDIRECT(Q657) &amp;")",INDIRECT(Q657)),INDIRECT(Q657))," "," "),""),""),"")," "),"  "," ")),""),"")</f>
        <v/>
      </c>
      <c r="CT657" s="14" t="str">
        <f t="array" aca="1" ref="CT657" ca="1">IF(H657,IF(AND(N657&gt;0,AR657),TRIM(SUBSTITUTE(_xll.MCONCAT(IFERROR(IF(ISNUMBER(INDIRECT(Q657)),IF((INDIRECT(ster!$D$14)&lt;&gt;"")*(IFERROR(0*(MATCH(INDIRECT(Q657),INDIRECT(K657),0)&gt;0),1)),INDIRECT(ster!$D$14) &amp; ": " &amp;  SUBSTITUTE(IF( AV657,IFERROR(TEXT(INDIRECT(Q657),"rrrr-mm-dd")&amp;" (" &amp; INDIRECT(Q657) &amp;")",INDIRECT(Q657)),INDIRECT(Q657))," "," "),""),""),"")," "),"  "," ")),""),"")</f>
        <v/>
      </c>
      <c r="CU657" s="14" t="str">
        <f t="array" aca="1" ref="CU657" ca="1">IF(H657,IF(AND(V657&gt;0),TRIM(SUBSTITUTE(_xll.MCONCAT(IF((INDIRECT(ster!$D$14)&lt;&gt;"")*(IFERROR(0*(INDIRECT(Q657)&lt;&gt;""),1)),INDIRECT(ster!$D$14),"")," "),"  "," ")),""),"")</f>
        <v/>
      </c>
      <c r="CV657" s="14" t="str">
        <f t="array" aca="1" ref="CV657" ca="1">IF(H657,IF(AS657,
TRIM(SUBSTITUTE(_xll.MCONCAT(IF(
   (INDIRECT(ster!$D$14)&lt;&gt;"")*
   ((INDIRECT(Q657)="")+
      NOT(ISNUMBER(INDIRECT(Q657)))*
      NOT(ISERROR(MATCH(INDIRECT(Q657),INDIRECT(K657),0)))
    ),
      INDIRECT(ster!$D$14),
   "")," "),"  "," ")),
""),"")</f>
        <v/>
      </c>
      <c r="CW657" s="14" t="str">
        <f t="array" aca="1" ref="CW657" ca="1">IF(H657,IF(AND(AQ657),TRIM(SUBSTITUTE(_xll.MCONCAT(IFERROR(IF(ISNUMBER(INDIRECT(Q657)),IF((INDIRECT(ster!$D$14)&lt;&gt;"")*(INDIRECT(Q657)&lt;&gt;INT(INDIRECT(Q657))),INDIRECT(ster!$D$14) &amp; ": " &amp; INDIRECT(Q657),""),""),"")," "),"  "," ")),""),"")</f>
        <v/>
      </c>
      <c r="CX657" s="14" t="str">
        <f t="array" aca="1" ref="CX657" ca="1">IF(H657,IF(OR(AU657,AV657),TRIM(SUBSTITUTE(_xll.MCONCAT(IF((INDIRECT(ster!$D$14)&lt;&gt;"")*NOT(ISNUMBER(INDIRECT(Q657))),IF(ISERROR(MATCH(INDIRECT(Q657),INDIRECT(K657),0)),IFERROR(IF(INDIRECT(Q657)&lt;&gt;"",INDIRECT(ster!$D$14) &amp; ": " &amp; SUBSTITUTE(INDIRECT(Q657)," "," "),""),""),""),"")," "),"  "," ")),""),"")</f>
        <v/>
      </c>
      <c r="CY657" s="14" t="str">
        <f t="array" aca="1" ref="CY657" ca="1">IF(H657,IF(AE657,TRIM(SUBSTITUTE(_xll.MCONCAT(IF((INDIRECT(ster!$D$14)&lt;&gt;"")*IFERROR(NOT(INDIRECT(AF657)),FALSE),IF(ISERROR(MATCH(INDIRECT(Q657),INDIRECT(K657),0)),IFERROR(IF(INDIRECT(Q657)&lt;&gt;"",INDIRECT(ster!$D$14)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CZ657" s="14" t="str">
        <f t="array" aca="1" ref="CZ657" ca="1">IF(H657,IF(AH657,TRIM(SUBSTITUTE(_xll.MCONCAT(IF((INDIRECT(ster!$D$14)&lt;&gt;"")*IFERROR(NOT(INDIRECT(AI657)),FALSE),IF(ISERROR(MATCH(INDIRECT(Q657),INDIRECT(K657),0)),IFERROR(IF(INDIRECT(Q657)&lt;&gt;"",INDIRECT(ster!$D$14)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DC657" s="14" t="str">
        <f ca="1">SUBSTITUTE(SUBSTITUTE(SUBSTITUTE(SUBSTITUTE(_xll.MCONCAT(DG657:DS657,"■"),"■■","■"),"■■","■"),"■■","■"),"■■","■")</f>
        <v>■</v>
      </c>
      <c r="DD657" s="14" t="str">
        <f t="shared" ca="1" si="11492"/>
        <v/>
      </c>
      <c r="DE657" s="14" t="str">
        <f t="shared" ca="1" si="11493"/>
        <v/>
      </c>
      <c r="DF657" s="14" t="str">
        <f t="shared" ca="1" si="11494"/>
        <v/>
      </c>
      <c r="DG657" s="14" t="str">
        <f t="shared" ca="1" si="11495"/>
        <v/>
      </c>
      <c r="DH657" s="14" t="str">
        <f t="shared" ca="1" si="11496"/>
        <v/>
      </c>
      <c r="DI657" s="14" t="str">
        <f t="shared" ca="1" si="11497"/>
        <v/>
      </c>
      <c r="DJ657" s="14" t="str">
        <f t="shared" ca="1" si="11498"/>
        <v/>
      </c>
      <c r="DK657" s="14" t="str">
        <f t="shared" ca="1" si="11499"/>
        <v/>
      </c>
      <c r="DL657" s="14" t="str">
        <f t="shared" ca="1" si="11500"/>
        <v/>
      </c>
      <c r="DM657" s="14" t="str">
        <f t="shared" ca="1" si="11501"/>
        <v/>
      </c>
      <c r="DN657" s="14" t="str">
        <f t="array" aca="1" ref="DN657" ca="1">IF(CU657&lt;&gt;"","There are errors in the entered values in the following cases: " &amp;SUBSTITUTE(CU657," ",", "),"")</f>
        <v/>
      </c>
      <c r="DO657" s="14" t="str">
        <f t="shared" ca="1" si="11502"/>
        <v/>
      </c>
      <c r="DP657" s="14" t="str">
        <f t="shared" ca="1" si="11503"/>
        <v/>
      </c>
      <c r="DQ657" s="14" t="str">
        <f t="shared" ca="1" si="11504"/>
        <v/>
      </c>
      <c r="DR657" s="14" t="str">
        <f t="shared" ca="1" si="11505"/>
        <v/>
      </c>
      <c r="DS657" s="14" t="str">
        <f t="shared" ca="1" si="11506"/>
        <v/>
      </c>
      <c r="DZ657" s="14" t="b">
        <f t="shared" ca="1" si="11507"/>
        <v>0</v>
      </c>
      <c r="EA657" s="14" t="str">
        <f t="shared" ca="1" si="11508"/>
        <v/>
      </c>
      <c r="EB657" s="14" t="str">
        <f t="shared" ca="1" si="11509"/>
        <v/>
      </c>
      <c r="EC657" s="14" t="str">
        <f t="shared" ca="1" si="11510"/>
        <v/>
      </c>
      <c r="ED657" s="14" t="str">
        <f t="shared" ca="1" si="11511"/>
        <v/>
      </c>
      <c r="EE657" s="14" t="str">
        <f t="shared" ca="1" si="11512"/>
        <v/>
      </c>
      <c r="EF657" s="14" t="str">
        <f t="shared" ca="1" si="11513"/>
        <v/>
      </c>
      <c r="EG657" s="14" t="str">
        <f t="shared" ca="1" si="11514"/>
        <v/>
      </c>
      <c r="EM657" s="14" t="b">
        <f t="shared" ca="1" si="11515"/>
        <v>0</v>
      </c>
      <c r="EN657" s="14" t="str">
        <f t="shared" ca="1" si="11516"/>
        <v/>
      </c>
      <c r="EO657" s="14" t="str">
        <f t="shared" ca="1" si="11517"/>
        <v/>
      </c>
      <c r="EP657" s="14" t="str">
        <f t="shared" ca="1" si="11518"/>
        <v/>
      </c>
      <c r="EQ657" s="14" t="str">
        <f t="shared" ca="1" si="11519"/>
        <v/>
      </c>
    </row>
    <row r="658" spans="2:147" s="14" customFormat="1">
      <c r="B658" s="14" t="str">
        <f t="shared" ca="1" si="11445"/>
        <v/>
      </c>
      <c r="C658" s="14">
        <f t="shared" ca="1" si="11446"/>
        <v>563</v>
      </c>
      <c r="D658" s="14">
        <f t="shared" si="11447"/>
        <v>656</v>
      </c>
      <c r="E658" s="14" t="str">
        <f t="shared" ca="1" si="11448"/>
        <v/>
      </c>
      <c r="F658" s="14" t="str">
        <f t="shared" ca="1" si="11449"/>
        <v/>
      </c>
      <c r="G658" s="14" t="str">
        <f t="shared" ca="1" si="11450"/>
        <v/>
      </c>
      <c r="H658" s="14" t="b">
        <f t="shared" ca="1" si="11451"/>
        <v>0</v>
      </c>
      <c r="I658" s="14" t="str">
        <f ca="1">IF($H658,ADDRESS(3,(D658+1)*2-1,4,,"["&amp;wew!$G$7&amp;"]"&amp;_sheetname_labels)&amp;":"&amp;ADDRESS(2+ster!$B$20,(D658+1)*2-1,4),"")</f>
        <v/>
      </c>
      <c r="J658" s="14" t="str">
        <f t="array" aca="1" ref="J658" ca="1">IF(H658,MAX(0,MAX(IF(INDIRECT(I658)&lt;&gt;"",ROW(INDIRECT(I658)),""))-2),"")</f>
        <v/>
      </c>
      <c r="K658" s="14" t="str">
        <f ca="1">IF($H658,IF($J658&gt;0,ADDRESS(3,(D658+1)*2-1,4,,"["&amp;wew!$G$7&amp;"]"&amp;_sheetname_labels)&amp;":"&amp;ADDRESS(2+J658,(D658+1)*2-1,4),""),"")</f>
        <v/>
      </c>
      <c r="L658" s="14" t="str">
        <f ca="1">IF($H658,IF($J658&gt;0,ADDRESS(3,(D658+1)*2,4,,"["&amp;wew!$G$7&amp;"]"&amp;_sheetname_labels)&amp;":"&amp;ADDRESS(2+J658,(D658+1)*2,4),""),"")</f>
        <v/>
      </c>
      <c r="M658" s="14" t="str">
        <f t="shared" ca="1" si="11452"/>
        <v/>
      </c>
      <c r="N658" s="14" t="str">
        <f t="shared" ca="1" si="11453"/>
        <v/>
      </c>
      <c r="O658" s="14" t="str">
        <f t="shared" ca="1" si="11454"/>
        <v/>
      </c>
      <c r="P658" s="14" t="str">
        <f t="shared" ca="1" si="11455"/>
        <v/>
      </c>
      <c r="Q658" s="14" t="str">
        <f ca="1">IF($BP658,ADDRESS(3,D658+1,4,,"["&amp;wew!$G$7&amp;"]"&amp;_sheetname_dataframe)&amp;":"&amp;ADDRESS(2+ster!$C$14,D658+1,4),"")</f>
        <v/>
      </c>
      <c r="R658" s="14" t="str">
        <f ca="1">IF($BP658,IF(MID(_xll.FORMULATEXT(INDEX(INDIRECT(Q658),1)),1,1)="=", _xll.FORMULATEXT(INDEX(INDIRECT(Q658),1),2,TRUE),""),"")</f>
        <v/>
      </c>
      <c r="S658" s="14" t="str">
        <f t="array" aca="1" ref="S658" ca="1">IF(H658,SUM(IF((IFERROR(INDIRECT(Q658)&lt;&gt;"",FALSE))*(INDIRECT(ster!$D$14)&lt;&gt;""),1,0)),"")</f>
        <v/>
      </c>
      <c r="T658" s="14" t="str">
        <f t="array" aca="1" ref="T658" ca="1">IF(H658,IF(M658&gt;0,SUM(IFERROR(1*(MATCH(INDIRECT(Q658),INDIRECT(K658),0)&gt;0),0)*(INDIRECT(ster!$D$14)&lt;&gt;"")*NOT(ISNUMBER(INDIRECT(Q658)))),0),"")</f>
        <v/>
      </c>
      <c r="U658" s="14" t="str">
        <f t="array" aca="1" ref="U658" ca="1">IF(H658,SUM((IFERROR(INDIRECT(Q658)="",FALSE))*(INDIRECT(ster!$D$14)&lt;&gt;"")),"")</f>
        <v/>
      </c>
      <c r="V658" s="14" t="str">
        <f t="array" aca="1" ref="V658" ca="1">IF(H658,SUM((IFERROR(INDIRECT(Q658)="#ąś",TRUE))*(INDIRECT(ster!$D$14)&lt;&gt;"")),"")</f>
        <v/>
      </c>
      <c r="W658" s="14" t="str">
        <f t="array" aca="1" ref="W658" ca="1">IF(H658,SUM(ISNUMBER(INDIRECT(Q658))*(INDIRECT(ster!$D$14)&lt;&gt;"")),"")</f>
        <v/>
      </c>
      <c r="X658" s="14" t="str">
        <f t="array" aca="1" ref="X658" ca="1">IF(AND(H658,W658&gt;0),IF(wew!$B$3,MIN(IF((INDIRECT(ster!$D$14)&lt;&gt;"")*IFERROR(INDIRECT($Q658)&lt;&gt;"",FALSE),IFERROR(INDIRECT($Q658),"X"),"X")),"&lt;włącz podświetlanie wartości&gt;"),"—")</f>
        <v>—</v>
      </c>
      <c r="Y658" s="14" t="str">
        <f t="array" aca="1" ref="Y658" ca="1">IF(AND(H658,W658&gt;0),IF(wew!$B$3,MAX(IF((INDIRECT(ster!$D$14)&lt;&gt;"")*IFERROR(INDIRECT($Q658)&lt;&gt;"",FALSE),IFERROR(INDIRECT($Q658),"X"),"X")),"&lt;włącz podświetlanie wartości&gt;"),"—")</f>
        <v>—</v>
      </c>
      <c r="Z658" s="14" t="str">
        <f t="shared" ca="1" si="11456"/>
        <v/>
      </c>
      <c r="AA658" s="12" t="str">
        <f t="shared" ca="1" si="11457"/>
        <v/>
      </c>
      <c r="AB658" s="17" t="str">
        <f t="array" aca="1" ref="AB658" ca="1">IF(H658,IF(W658&gt;0,SUM((INDIRECT(ster!$D$14)&lt;&gt;"")*IFERROR((INDIRECT(Q658)&lt;&gt;"")*(INDIRECT(Q658)=INT(INDIRECT(Q658))),0)),0),"")</f>
        <v/>
      </c>
      <c r="AC658" s="17" t="str">
        <f t="array" aca="1" ref="AC658" ca="1">IF(H658,W658-AB658,"")</f>
        <v/>
      </c>
      <c r="AD658" s="17" t="str">
        <f t="shared" ca="1" si="11458"/>
        <v/>
      </c>
      <c r="AE658" s="17" t="b">
        <f t="shared" ca="1" si="11459"/>
        <v>0</v>
      </c>
      <c r="AF658" s="17" t="str">
        <f ca="1">IF(AE658,IF($H658,ADDRESS(3,D658+2,4,,"["&amp;wew!$G$7&amp;"]"&amp;_sheetname_dataframe)&amp;":"&amp;ADDRESS(2+ster!$C$14,D658+2,4),""),"")</f>
        <v/>
      </c>
      <c r="AG658" s="17" t="str">
        <f t="shared" ca="1" si="11460"/>
        <v/>
      </c>
      <c r="AH658" s="17" t="b">
        <f t="shared" ca="1" si="11461"/>
        <v>0</v>
      </c>
      <c r="AI658" s="17" t="str">
        <f ca="1">IF(AH658,IF($H658,ADDRESS(3,D658+3,4,,"["&amp;wew!$G$7&amp;"]"&amp;_sheetname_dataframe)&amp;":"&amp;ADDRESS(2+ster!$C$14,D658+3,4),""),"")</f>
        <v/>
      </c>
      <c r="AJ658" s="17" t="str">
        <f t="shared" ca="1" si="11462"/>
        <v/>
      </c>
      <c r="AK658" s="17" t="str">
        <f t="shared" ca="1" si="11463"/>
        <v/>
      </c>
      <c r="AL658" s="17" t="str">
        <f t="shared" ca="1" si="11464"/>
        <v/>
      </c>
      <c r="AM658" s="17" t="str">
        <f t="shared" ca="1" si="11465"/>
        <v/>
      </c>
      <c r="AN658" s="17">
        <f t="shared" ca="1" si="11466"/>
        <v>2</v>
      </c>
      <c r="AO658" s="24" t="str">
        <f t="shared" ca="1" si="11467"/>
        <v/>
      </c>
      <c r="AP658" s="24" t="str">
        <f t="shared" ca="1" si="11468"/>
        <v/>
      </c>
      <c r="AQ658" s="17" t="str">
        <f t="shared" ca="1" si="11469"/>
        <v/>
      </c>
      <c r="AR658" s="17" t="str">
        <f t="shared" ca="1" si="11470"/>
        <v/>
      </c>
      <c r="AS658" s="17" t="str">
        <f t="shared" ca="1" si="11471"/>
        <v/>
      </c>
      <c r="AT658" s="17" t="str">
        <f t="shared" ca="1" si="11472"/>
        <v/>
      </c>
      <c r="AU658" s="17" t="str">
        <f t="shared" ca="1" si="11473"/>
        <v/>
      </c>
      <c r="AV658" s="17" t="str">
        <f t="shared" ca="1" si="11474"/>
        <v/>
      </c>
      <c r="AW658" s="17" t="str">
        <f t="shared" ca="1" si="11475"/>
        <v/>
      </c>
      <c r="AX658" s="14" t="str">
        <f t="array" aca="1" ref="AX658" ca="1">IF(H658,N658&gt;0,"")</f>
        <v/>
      </c>
      <c r="AY658" s="17" t="str">
        <f t="shared" ca="1" si="11476"/>
        <v/>
      </c>
      <c r="AZ658" s="17" t="str">
        <f t="array" aca="1" ref="AZ658" ca="1">IF(AY658&lt;&gt;"",SUM(1*ISERROR(MATCH(INDIRECT(AY658),INDIRECT(K658),0)))=0,"")</f>
        <v/>
      </c>
      <c r="BA658" s="17" t="b">
        <f t="shared" ca="1" si="11477"/>
        <v>0</v>
      </c>
      <c r="BB658" s="17" t="b">
        <v>0</v>
      </c>
      <c r="BC658" s="17" t="str">
        <f t="shared" ca="1" si="11478"/>
        <v/>
      </c>
      <c r="BD658" s="17" t="str">
        <f t="shared" ca="1" si="11479"/>
        <v/>
      </c>
      <c r="BE658" s="17" t="str">
        <f t="shared" ca="1" si="11480"/>
        <v/>
      </c>
      <c r="BF658" s="17" t="str">
        <f t="shared" ca="1" si="11481"/>
        <v/>
      </c>
      <c r="BG658" s="17" t="str">
        <f t="shared" ca="1" si="11482"/>
        <v/>
      </c>
      <c r="BH658" s="17" t="str">
        <f t="shared" ca="1" si="11483"/>
        <v/>
      </c>
      <c r="BI658" s="17" t="str">
        <f t="shared" ca="1" si="11484"/>
        <v/>
      </c>
      <c r="BJ658" s="17" t="b">
        <f t="shared" ca="1" si="11485"/>
        <v>0</v>
      </c>
      <c r="BK658" s="17" t="str">
        <f t="shared" ca="1" si="11486"/>
        <v/>
      </c>
      <c r="BL658" s="17" t="str">
        <f t="shared" ca="1" si="11487"/>
        <v/>
      </c>
      <c r="BM658" s="17" t="str">
        <f t="shared" ca="1" si="11488"/>
        <v/>
      </c>
      <c r="BN658" s="17" t="str">
        <f t="shared" ca="1" si="11489"/>
        <v/>
      </c>
      <c r="BO658" s="17" t="str">
        <f t="shared" ca="1" si="11490"/>
        <v/>
      </c>
      <c r="BP658" s="14" t="b">
        <f t="shared" ca="1" si="11491"/>
        <v>0</v>
      </c>
      <c r="BQ658" s="35"/>
      <c r="BX658" s="16"/>
      <c r="BY658" s="16"/>
      <c r="BZ658" s="16"/>
      <c r="CA658" s="16"/>
      <c r="CB658" s="16"/>
      <c r="CC658" s="16"/>
      <c r="CD658" s="16"/>
      <c r="CE658" s="16"/>
      <c r="CF658" s="16"/>
      <c r="CN658" s="14">
        <f ca="1">IF(H658,IFERROR(IsVariableNameLegal(O658),0),0)</f>
        <v>0</v>
      </c>
      <c r="CO658" s="14" t="str">
        <f t="array" aca="1" ref="CO658" ca="1">IF(H658,IF(COUNTIF(INDIRECT(wew!$C$13),O658)&gt;1,TRIM(SUBSTITUTE(_xll.MCONCAT(IF((INDIRECT(wew!$C$13)=O658)*(COLUMN(INDIRECT(wew!$C$13))&lt;&gt;D658+1),-1+COLUMN(INDIRECT(wew!$C$13)),"")," "),"  "," ")),""),"")</f>
        <v/>
      </c>
      <c r="CP658" s="14" t="str">
        <f t="array" aca="1" ref="CP658" ca="1">IF(P658&lt;&gt;"",IF(LEN(P658)&gt;150,1,""),"")</f>
        <v/>
      </c>
      <c r="CQ658" s="14" t="str">
        <f t="array" aca="1" ref="CQ658" ca="1">IF(AND(H658,NOT(ster!$J$3)),IF(COUNTIF(INDIRECT(wew!$C$15),P658)&gt;1,TRIM(SUBSTITUTE(_xll.MCONCAT(IF((INDIRECT(wew!$C$15)=P658)*(COLUMN(INDIRECT(wew!$C$15))&lt;&gt;D658+1),-1+COLUMN(INDIRECT(wew!$C$15)),"")," "),"  "," ")),""),"")</f>
        <v/>
      </c>
      <c r="CR658" s="14" t="str">
        <f t="array" aca="1" ref="CR658" ca="1">IF(H658,IF(AND(W658&gt;0,AO658&lt;&gt;""),TRIM(SUBSTITUTE(_xll.MCONCAT(IFERROR(IF(ISNUMBER(INDIRECT(Q658)),IF((INDIRECT(ster!$D$14)&lt;&gt;"")*(INDIRECT(Q658)&lt;AO658),INDIRECT(ster!$D$14) &amp; ": " &amp;  SUBSTITUTE(IF( AV658,IFERROR(TEXT(INDIRECT(Q658),"rrrr-mm-dd") &amp;" (" &amp; INDIRECT(Q658) &amp;")",INDIRECT(Q658)),INDIRECT(Q658))," "," "),""),""),"")," "),"  "," ")),""),"")</f>
        <v/>
      </c>
      <c r="CS658" s="14" t="str">
        <f t="array" aca="1" ref="CS658" ca="1">IF(H658,IF(AND(W658&gt;0,AP658&lt;&gt;""),TRIM(SUBSTITUTE(_xll.MCONCAT(IFERROR(IF(ISNUMBER(INDIRECT(Q658)),IF((INDIRECT(ster!$D$14)&lt;&gt;"")*(INDIRECT(Q658)&gt;AP658),INDIRECT(ster!$D$14) &amp; ": " &amp;  SUBSTITUTE(IF( AV658,IFERROR(TEXT(INDIRECT(Q658),"rrrr-mm-dd")&amp;" (" &amp; INDIRECT(Q658) &amp;")",INDIRECT(Q658)),INDIRECT(Q658))," "," "),""),""),"")," "),"  "," ")),""),"")</f>
        <v/>
      </c>
      <c r="CT658" s="14" t="str">
        <f t="array" aca="1" ref="CT658" ca="1">IF(H658,IF(AND(N658&gt;0,AR658),TRIM(SUBSTITUTE(_xll.MCONCAT(IFERROR(IF(ISNUMBER(INDIRECT(Q658)),IF((INDIRECT(ster!$D$14)&lt;&gt;"")*(IFERROR(0*(MATCH(INDIRECT(Q658),INDIRECT(K658),0)&gt;0),1)),INDIRECT(ster!$D$14) &amp; ": " &amp;  SUBSTITUTE(IF( AV658,IFERROR(TEXT(INDIRECT(Q658),"rrrr-mm-dd")&amp;" (" &amp; INDIRECT(Q658) &amp;")",INDIRECT(Q658)),INDIRECT(Q658))," "," "),""),""),"")," "),"  "," ")),""),"")</f>
        <v/>
      </c>
      <c r="CU658" s="14" t="str">
        <f t="array" aca="1" ref="CU658" ca="1">IF(H658,IF(AND(V658&gt;0),TRIM(SUBSTITUTE(_xll.MCONCAT(IF((INDIRECT(ster!$D$14)&lt;&gt;"")*(IFERROR(0*(INDIRECT(Q658)&lt;&gt;""),1)),INDIRECT(ster!$D$14),"")," "),"  "," ")),""),"")</f>
        <v/>
      </c>
      <c r="CV658" s="14" t="str">
        <f t="array" aca="1" ref="CV658" ca="1">IF(H658,IF(AS658,
TRIM(SUBSTITUTE(_xll.MCONCAT(IF(
   (INDIRECT(ster!$D$14)&lt;&gt;"")*
   ((INDIRECT(Q658)="")+
      NOT(ISNUMBER(INDIRECT(Q658)))*
      NOT(ISERROR(MATCH(INDIRECT(Q658),INDIRECT(K658),0)))
    ),
      INDIRECT(ster!$D$14),
   "")," "),"  "," ")),
""),"")</f>
        <v/>
      </c>
      <c r="CW658" s="14" t="str">
        <f t="array" aca="1" ref="CW658" ca="1">IF(H658,IF(AND(AQ658),TRIM(SUBSTITUTE(_xll.MCONCAT(IFERROR(IF(ISNUMBER(INDIRECT(Q658)),IF((INDIRECT(ster!$D$14)&lt;&gt;"")*(INDIRECT(Q658)&lt;&gt;INT(INDIRECT(Q658))),INDIRECT(ster!$D$14) &amp; ": " &amp; INDIRECT(Q658),""),""),"")," "),"  "," ")),""),"")</f>
        <v/>
      </c>
      <c r="CX658" s="14" t="str">
        <f t="array" aca="1" ref="CX658" ca="1">IF(H658,IF(OR(AU658,AV658),TRIM(SUBSTITUTE(_xll.MCONCAT(IF((INDIRECT(ster!$D$14)&lt;&gt;"")*NOT(ISNUMBER(INDIRECT(Q658))),IF(ISERROR(MATCH(INDIRECT(Q658),INDIRECT(K658),0)),IFERROR(IF(INDIRECT(Q658)&lt;&gt;"",INDIRECT(ster!$D$14) &amp; ": " &amp; SUBSTITUTE(INDIRECT(Q658)," "," "),""),""),""),"")," "),"  "," ")),""),"")</f>
        <v/>
      </c>
      <c r="CY658" s="14" t="str">
        <f t="array" aca="1" ref="CY658" ca="1">IF(H658,IF(AE658,TRIM(SUBSTITUTE(_xll.MCONCAT(IF((INDIRECT(ster!$D$14)&lt;&gt;"")*IFERROR(NOT(INDIRECT(AF658)),FALSE),IF(ISERROR(MATCH(INDIRECT(Q658),INDIRECT(K658),0)),IFERROR(IF(INDIRECT(Q658)&lt;&gt;"",INDIRECT(ster!$D$14)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CZ658" s="14" t="str">
        <f t="array" aca="1" ref="CZ658" ca="1">IF(H658,IF(AH658,TRIM(SUBSTITUTE(_xll.MCONCAT(IF((INDIRECT(ster!$D$14)&lt;&gt;"")*IFERROR(NOT(INDIRECT(AI658)),FALSE),IF(ISERROR(MATCH(INDIRECT(Q658),INDIRECT(K658),0)),IFERROR(IF(INDIRECT(Q658)&lt;&gt;"",INDIRECT(ster!$D$14)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DC658" s="14" t="str">
        <f ca="1">SUBSTITUTE(SUBSTITUTE(SUBSTITUTE(SUBSTITUTE(_xll.MCONCAT(DG658:DS658,"■"),"■■","■"),"■■","■"),"■■","■"),"■■","■")</f>
        <v>■</v>
      </c>
      <c r="DD658" s="14" t="str">
        <f t="shared" ca="1" si="11492"/>
        <v/>
      </c>
      <c r="DE658" s="14" t="str">
        <f t="shared" ca="1" si="11493"/>
        <v/>
      </c>
      <c r="DF658" s="14" t="str">
        <f t="shared" ca="1" si="11494"/>
        <v/>
      </c>
      <c r="DG658" s="14" t="str">
        <f t="shared" ca="1" si="11495"/>
        <v/>
      </c>
      <c r="DH658" s="14" t="str">
        <f t="shared" ca="1" si="11496"/>
        <v/>
      </c>
      <c r="DI658" s="14" t="str">
        <f t="shared" ca="1" si="11497"/>
        <v/>
      </c>
      <c r="DJ658" s="14" t="str">
        <f t="shared" ca="1" si="11498"/>
        <v/>
      </c>
      <c r="DK658" s="14" t="str">
        <f t="shared" ca="1" si="11499"/>
        <v/>
      </c>
      <c r="DL658" s="14" t="str">
        <f t="shared" ca="1" si="11500"/>
        <v/>
      </c>
      <c r="DM658" s="14" t="str">
        <f t="shared" ca="1" si="11501"/>
        <v/>
      </c>
      <c r="DN658" s="14" t="str">
        <f t="array" aca="1" ref="DN658" ca="1">IF(CU658&lt;&gt;"","There are errors in the entered values in the following cases: " &amp;SUBSTITUTE(CU658," ",", "),"")</f>
        <v/>
      </c>
      <c r="DO658" s="14" t="str">
        <f t="shared" ca="1" si="11502"/>
        <v/>
      </c>
      <c r="DP658" s="14" t="str">
        <f t="shared" ca="1" si="11503"/>
        <v/>
      </c>
      <c r="DQ658" s="14" t="str">
        <f t="shared" ca="1" si="11504"/>
        <v/>
      </c>
      <c r="DR658" s="14" t="str">
        <f t="shared" ca="1" si="11505"/>
        <v/>
      </c>
      <c r="DS658" s="14" t="str">
        <f t="shared" ca="1" si="11506"/>
        <v/>
      </c>
      <c r="DZ658" s="14" t="b">
        <f t="shared" ca="1" si="11507"/>
        <v>0</v>
      </c>
      <c r="EA658" s="14" t="str">
        <f t="shared" ca="1" si="11508"/>
        <v/>
      </c>
      <c r="EB658" s="14" t="str">
        <f t="shared" ca="1" si="11509"/>
        <v/>
      </c>
      <c r="EC658" s="14" t="str">
        <f t="shared" ca="1" si="11510"/>
        <v/>
      </c>
      <c r="ED658" s="14" t="str">
        <f t="shared" ca="1" si="11511"/>
        <v/>
      </c>
      <c r="EE658" s="14" t="str">
        <f t="shared" ca="1" si="11512"/>
        <v/>
      </c>
      <c r="EF658" s="14" t="str">
        <f t="shared" ca="1" si="11513"/>
        <v/>
      </c>
      <c r="EG658" s="14" t="str">
        <f t="shared" ca="1" si="11514"/>
        <v/>
      </c>
      <c r="EM658" s="14" t="b">
        <f t="shared" ca="1" si="11515"/>
        <v>0</v>
      </c>
      <c r="EN658" s="14" t="str">
        <f t="shared" ca="1" si="11516"/>
        <v/>
      </c>
      <c r="EO658" s="14" t="str">
        <f t="shared" ca="1" si="11517"/>
        <v/>
      </c>
      <c r="EP658" s="14" t="str">
        <f t="shared" ca="1" si="11518"/>
        <v/>
      </c>
      <c r="EQ658" s="14" t="str">
        <f t="shared" ca="1" si="11519"/>
        <v/>
      </c>
    </row>
    <row r="659" spans="2:147" s="14" customFormat="1">
      <c r="B659" s="14" t="str">
        <f t="shared" ca="1" si="11445"/>
        <v/>
      </c>
      <c r="C659" s="14">
        <f t="shared" ca="1" si="11446"/>
        <v>563</v>
      </c>
      <c r="D659" s="14">
        <f t="shared" si="11447"/>
        <v>657</v>
      </c>
      <c r="E659" s="14" t="str">
        <f t="shared" ca="1" si="11448"/>
        <v/>
      </c>
      <c r="F659" s="14" t="str">
        <f t="shared" ca="1" si="11449"/>
        <v/>
      </c>
      <c r="G659" s="14" t="str">
        <f t="shared" ca="1" si="11450"/>
        <v/>
      </c>
      <c r="H659" s="14" t="b">
        <f t="shared" ca="1" si="11451"/>
        <v>0</v>
      </c>
      <c r="I659" s="14" t="str">
        <f ca="1">IF($H659,ADDRESS(3,(D659+1)*2-1,4,,"["&amp;wew!$G$7&amp;"]"&amp;_sheetname_labels)&amp;":"&amp;ADDRESS(2+ster!$B$20,(D659+1)*2-1,4),"")</f>
        <v/>
      </c>
      <c r="J659" s="14" t="str">
        <f t="array" aca="1" ref="J659" ca="1">IF(H659,MAX(0,MAX(IF(INDIRECT(I659)&lt;&gt;"",ROW(INDIRECT(I659)),""))-2),"")</f>
        <v/>
      </c>
      <c r="K659" s="14" t="str">
        <f ca="1">IF($H659,IF($J659&gt;0,ADDRESS(3,(D659+1)*2-1,4,,"["&amp;wew!$G$7&amp;"]"&amp;_sheetname_labels)&amp;":"&amp;ADDRESS(2+J659,(D659+1)*2-1,4),""),"")</f>
        <v/>
      </c>
      <c r="L659" s="14" t="str">
        <f ca="1">IF($H659,IF($J659&gt;0,ADDRESS(3,(D659+1)*2,4,,"["&amp;wew!$G$7&amp;"]"&amp;_sheetname_labels)&amp;":"&amp;ADDRESS(2+J659,(D659+1)*2,4),""),"")</f>
        <v/>
      </c>
      <c r="M659" s="14" t="str">
        <f t="shared" ca="1" si="11452"/>
        <v/>
      </c>
      <c r="N659" s="14" t="str">
        <f t="shared" ca="1" si="11453"/>
        <v/>
      </c>
      <c r="O659" s="14" t="str">
        <f t="shared" ca="1" si="11454"/>
        <v/>
      </c>
      <c r="P659" s="14" t="str">
        <f t="shared" ca="1" si="11455"/>
        <v/>
      </c>
      <c r="Q659" s="14" t="str">
        <f ca="1">IF($BP659,ADDRESS(3,D659+1,4,,"["&amp;wew!$G$7&amp;"]"&amp;_sheetname_dataframe)&amp;":"&amp;ADDRESS(2+ster!$C$14,D659+1,4),"")</f>
        <v/>
      </c>
      <c r="R659" s="14" t="str">
        <f ca="1">IF($BP659,IF(MID(_xll.FORMULATEXT(INDEX(INDIRECT(Q659),1)),1,1)="=", _xll.FORMULATEXT(INDEX(INDIRECT(Q659),1),2,TRUE),""),"")</f>
        <v/>
      </c>
      <c r="S659" s="14" t="str">
        <f t="array" aca="1" ref="S659" ca="1">IF(H659,SUM(IF((IFERROR(INDIRECT(Q659)&lt;&gt;"",FALSE))*(INDIRECT(ster!$D$14)&lt;&gt;""),1,0)),"")</f>
        <v/>
      </c>
      <c r="T659" s="14" t="str">
        <f t="array" aca="1" ref="T659" ca="1">IF(H659,IF(M659&gt;0,SUM(IFERROR(1*(MATCH(INDIRECT(Q659),INDIRECT(K659),0)&gt;0),0)*(INDIRECT(ster!$D$14)&lt;&gt;"")*NOT(ISNUMBER(INDIRECT(Q659)))),0),"")</f>
        <v/>
      </c>
      <c r="U659" s="14" t="str">
        <f t="array" aca="1" ref="U659" ca="1">IF(H659,SUM((IFERROR(INDIRECT(Q659)="",FALSE))*(INDIRECT(ster!$D$14)&lt;&gt;"")),"")</f>
        <v/>
      </c>
      <c r="V659" s="14" t="str">
        <f t="array" aca="1" ref="V659" ca="1">IF(H659,SUM((IFERROR(INDIRECT(Q659)="#ąś",TRUE))*(INDIRECT(ster!$D$14)&lt;&gt;"")),"")</f>
        <v/>
      </c>
      <c r="W659" s="14" t="str">
        <f t="array" aca="1" ref="W659" ca="1">IF(H659,SUM(ISNUMBER(INDIRECT(Q659))*(INDIRECT(ster!$D$14)&lt;&gt;"")),"")</f>
        <v/>
      </c>
      <c r="X659" s="14" t="str">
        <f t="array" aca="1" ref="X659" ca="1">IF(AND(H659,W659&gt;0),IF(wew!$B$3,MIN(IF((INDIRECT(ster!$D$14)&lt;&gt;"")*IFERROR(INDIRECT($Q659)&lt;&gt;"",FALSE),IFERROR(INDIRECT($Q659),"X"),"X")),"&lt;włącz podświetlanie wartości&gt;"),"—")</f>
        <v>—</v>
      </c>
      <c r="Y659" s="14" t="str">
        <f t="array" aca="1" ref="Y659" ca="1">IF(AND(H659,W659&gt;0),IF(wew!$B$3,MAX(IF((INDIRECT(ster!$D$14)&lt;&gt;"")*IFERROR(INDIRECT($Q659)&lt;&gt;"",FALSE),IFERROR(INDIRECT($Q659),"X"),"X")),"&lt;włącz podświetlanie wartości&gt;"),"—")</f>
        <v>—</v>
      </c>
      <c r="Z659" s="14" t="str">
        <f t="shared" ca="1" si="11456"/>
        <v/>
      </c>
      <c r="AA659" s="12" t="str">
        <f t="shared" ca="1" si="11457"/>
        <v/>
      </c>
      <c r="AB659" s="17" t="str">
        <f t="array" aca="1" ref="AB659" ca="1">IF(H659,IF(W659&gt;0,SUM((INDIRECT(ster!$D$14)&lt;&gt;"")*IFERROR((INDIRECT(Q659)&lt;&gt;"")*(INDIRECT(Q659)=INT(INDIRECT(Q659))),0)),0),"")</f>
        <v/>
      </c>
      <c r="AC659" s="17" t="str">
        <f t="array" aca="1" ref="AC659" ca="1">IF(H659,W659-AB659,"")</f>
        <v/>
      </c>
      <c r="AD659" s="17" t="str">
        <f t="shared" ca="1" si="11458"/>
        <v/>
      </c>
      <c r="AE659" s="17" t="b">
        <f t="shared" ca="1" si="11459"/>
        <v>0</v>
      </c>
      <c r="AF659" s="17" t="str">
        <f ca="1">IF(AE659,IF($H659,ADDRESS(3,D659+2,4,,"["&amp;wew!$G$7&amp;"]"&amp;_sheetname_dataframe)&amp;":"&amp;ADDRESS(2+ster!$C$14,D659+2,4),""),"")</f>
        <v/>
      </c>
      <c r="AG659" s="17" t="str">
        <f t="shared" ca="1" si="11460"/>
        <v/>
      </c>
      <c r="AH659" s="17" t="b">
        <f t="shared" ca="1" si="11461"/>
        <v>0</v>
      </c>
      <c r="AI659" s="17" t="str">
        <f ca="1">IF(AH659,IF($H659,ADDRESS(3,D659+3,4,,"["&amp;wew!$G$7&amp;"]"&amp;_sheetname_dataframe)&amp;":"&amp;ADDRESS(2+ster!$C$14,D659+3,4),""),"")</f>
        <v/>
      </c>
      <c r="AJ659" s="17" t="str">
        <f t="shared" ca="1" si="11462"/>
        <v/>
      </c>
      <c r="AK659" s="17" t="str">
        <f t="shared" ca="1" si="11463"/>
        <v/>
      </c>
      <c r="AL659" s="17" t="str">
        <f t="shared" ca="1" si="11464"/>
        <v/>
      </c>
      <c r="AM659" s="17" t="str">
        <f t="shared" ca="1" si="11465"/>
        <v/>
      </c>
      <c r="AN659" s="17">
        <f t="shared" ca="1" si="11466"/>
        <v>2</v>
      </c>
      <c r="AO659" s="24" t="str">
        <f t="shared" ca="1" si="11467"/>
        <v/>
      </c>
      <c r="AP659" s="24" t="str">
        <f t="shared" ca="1" si="11468"/>
        <v/>
      </c>
      <c r="AQ659" s="17" t="str">
        <f t="shared" ca="1" si="11469"/>
        <v/>
      </c>
      <c r="AR659" s="17" t="str">
        <f t="shared" ca="1" si="11470"/>
        <v/>
      </c>
      <c r="AS659" s="17" t="str">
        <f t="shared" ca="1" si="11471"/>
        <v/>
      </c>
      <c r="AT659" s="17" t="str">
        <f t="shared" ca="1" si="11472"/>
        <v/>
      </c>
      <c r="AU659" s="17" t="str">
        <f t="shared" ca="1" si="11473"/>
        <v/>
      </c>
      <c r="AV659" s="17" t="str">
        <f t="shared" ca="1" si="11474"/>
        <v/>
      </c>
      <c r="AW659" s="17" t="str">
        <f t="shared" ca="1" si="11475"/>
        <v/>
      </c>
      <c r="AX659" s="14" t="str">
        <f t="array" aca="1" ref="AX659" ca="1">IF(H659,N659&gt;0,"")</f>
        <v/>
      </c>
      <c r="AY659" s="17" t="str">
        <f t="shared" ca="1" si="11476"/>
        <v/>
      </c>
      <c r="AZ659" s="17" t="str">
        <f t="array" aca="1" ref="AZ659" ca="1">IF(AY659&lt;&gt;"",SUM(1*ISERROR(MATCH(INDIRECT(AY659),INDIRECT(K659),0)))=0,"")</f>
        <v/>
      </c>
      <c r="BA659" s="17" t="b">
        <f t="shared" ca="1" si="11477"/>
        <v>0</v>
      </c>
      <c r="BB659" s="17" t="b">
        <v>0</v>
      </c>
      <c r="BC659" s="17" t="str">
        <f t="shared" ca="1" si="11478"/>
        <v/>
      </c>
      <c r="BD659" s="17" t="str">
        <f t="shared" ca="1" si="11479"/>
        <v/>
      </c>
      <c r="BE659" s="17" t="str">
        <f t="shared" ca="1" si="11480"/>
        <v/>
      </c>
      <c r="BF659" s="17" t="str">
        <f t="shared" ca="1" si="11481"/>
        <v/>
      </c>
      <c r="BG659" s="17" t="str">
        <f t="shared" ca="1" si="11482"/>
        <v/>
      </c>
      <c r="BH659" s="17" t="str">
        <f t="shared" ca="1" si="11483"/>
        <v/>
      </c>
      <c r="BI659" s="17" t="str">
        <f t="shared" ca="1" si="11484"/>
        <v/>
      </c>
      <c r="BJ659" s="17" t="b">
        <f t="shared" ca="1" si="11485"/>
        <v>0</v>
      </c>
      <c r="BK659" s="17" t="str">
        <f t="shared" ca="1" si="11486"/>
        <v/>
      </c>
      <c r="BL659" s="17" t="str">
        <f t="shared" ca="1" si="11487"/>
        <v/>
      </c>
      <c r="BM659" s="17" t="str">
        <f t="shared" ca="1" si="11488"/>
        <v/>
      </c>
      <c r="BN659" s="17" t="str">
        <f t="shared" ca="1" si="11489"/>
        <v/>
      </c>
      <c r="BO659" s="17" t="str">
        <f t="shared" ca="1" si="11490"/>
        <v/>
      </c>
      <c r="BP659" s="14" t="b">
        <f t="shared" ca="1" si="11491"/>
        <v>0</v>
      </c>
      <c r="BQ659" s="35"/>
      <c r="BX659" s="16"/>
      <c r="BY659" s="16"/>
      <c r="BZ659" s="16"/>
      <c r="CA659" s="16"/>
      <c r="CB659" s="16"/>
      <c r="CC659" s="16"/>
      <c r="CD659" s="16"/>
      <c r="CE659" s="16"/>
      <c r="CF659" s="16"/>
      <c r="CN659" s="14">
        <f ca="1">IF(H659,IFERROR(IsVariableNameLegal(O659),0),0)</f>
        <v>0</v>
      </c>
      <c r="CO659" s="14" t="str">
        <f t="array" aca="1" ref="CO659" ca="1">IF(H659,IF(COUNTIF(INDIRECT(wew!$C$13),O659)&gt;1,TRIM(SUBSTITUTE(_xll.MCONCAT(IF((INDIRECT(wew!$C$13)=O659)*(COLUMN(INDIRECT(wew!$C$13))&lt;&gt;D659+1),-1+COLUMN(INDIRECT(wew!$C$13)),"")," "),"  "," ")),""),"")</f>
        <v/>
      </c>
      <c r="CP659" s="14" t="str">
        <f t="array" aca="1" ref="CP659" ca="1">IF(P659&lt;&gt;"",IF(LEN(P659)&gt;150,1,""),"")</f>
        <v/>
      </c>
      <c r="CQ659" s="14" t="str">
        <f t="array" aca="1" ref="CQ659" ca="1">IF(AND(H659,NOT(ster!$J$3)),IF(COUNTIF(INDIRECT(wew!$C$15),P659)&gt;1,TRIM(SUBSTITUTE(_xll.MCONCAT(IF((INDIRECT(wew!$C$15)=P659)*(COLUMN(INDIRECT(wew!$C$15))&lt;&gt;D659+1),-1+COLUMN(INDIRECT(wew!$C$15)),"")," "),"  "," ")),""),"")</f>
        <v/>
      </c>
      <c r="CR659" s="14" t="str">
        <f t="array" aca="1" ref="CR659" ca="1">IF(H659,IF(AND(W659&gt;0,AO659&lt;&gt;""),TRIM(SUBSTITUTE(_xll.MCONCAT(IFERROR(IF(ISNUMBER(INDIRECT(Q659)),IF((INDIRECT(ster!$D$14)&lt;&gt;"")*(INDIRECT(Q659)&lt;AO659),INDIRECT(ster!$D$14) &amp; ": " &amp;  SUBSTITUTE(IF( AV659,IFERROR(TEXT(INDIRECT(Q659),"rrrr-mm-dd") &amp;" (" &amp; INDIRECT(Q659) &amp;")",INDIRECT(Q659)),INDIRECT(Q659))," "," "),""),""),"")," "),"  "," ")),""),"")</f>
        <v/>
      </c>
      <c r="CS659" s="14" t="str">
        <f t="array" aca="1" ref="CS659" ca="1">IF(H659,IF(AND(W659&gt;0,AP659&lt;&gt;""),TRIM(SUBSTITUTE(_xll.MCONCAT(IFERROR(IF(ISNUMBER(INDIRECT(Q659)),IF((INDIRECT(ster!$D$14)&lt;&gt;"")*(INDIRECT(Q659)&gt;AP659),INDIRECT(ster!$D$14) &amp; ": " &amp;  SUBSTITUTE(IF( AV659,IFERROR(TEXT(INDIRECT(Q659),"rrrr-mm-dd")&amp;" (" &amp; INDIRECT(Q659) &amp;")",INDIRECT(Q659)),INDIRECT(Q659))," "," "),""),""),"")," "),"  "," ")),""),"")</f>
        <v/>
      </c>
      <c r="CT659" s="14" t="str">
        <f t="array" aca="1" ref="CT659" ca="1">IF(H659,IF(AND(N659&gt;0,AR659),TRIM(SUBSTITUTE(_xll.MCONCAT(IFERROR(IF(ISNUMBER(INDIRECT(Q659)),IF((INDIRECT(ster!$D$14)&lt;&gt;"")*(IFERROR(0*(MATCH(INDIRECT(Q659),INDIRECT(K659),0)&gt;0),1)),INDIRECT(ster!$D$14) &amp; ": " &amp;  SUBSTITUTE(IF( AV659,IFERROR(TEXT(INDIRECT(Q659),"rrrr-mm-dd")&amp;" (" &amp; INDIRECT(Q659) &amp;")",INDIRECT(Q659)),INDIRECT(Q659))," "," "),""),""),"")," "),"  "," ")),""),"")</f>
        <v/>
      </c>
      <c r="CU659" s="14" t="str">
        <f t="array" aca="1" ref="CU659" ca="1">IF(H659,IF(AND(V659&gt;0),TRIM(SUBSTITUTE(_xll.MCONCAT(IF((INDIRECT(ster!$D$14)&lt;&gt;"")*(IFERROR(0*(INDIRECT(Q659)&lt;&gt;""),1)),INDIRECT(ster!$D$14),"")," "),"  "," ")),""),"")</f>
        <v/>
      </c>
      <c r="CV659" s="14" t="str">
        <f t="array" aca="1" ref="CV659" ca="1">IF(H659,IF(AS659,
TRIM(SUBSTITUTE(_xll.MCONCAT(IF(
   (INDIRECT(ster!$D$14)&lt;&gt;"")*
   ((INDIRECT(Q659)="")+
      NOT(ISNUMBER(INDIRECT(Q659)))*
      NOT(ISERROR(MATCH(INDIRECT(Q659),INDIRECT(K659),0)))
    ),
      INDIRECT(ster!$D$14),
   "")," "),"  "," ")),
""),"")</f>
        <v/>
      </c>
      <c r="CW659" s="14" t="str">
        <f t="array" aca="1" ref="CW659" ca="1">IF(H659,IF(AND(AQ659),TRIM(SUBSTITUTE(_xll.MCONCAT(IFERROR(IF(ISNUMBER(INDIRECT(Q659)),IF((INDIRECT(ster!$D$14)&lt;&gt;"")*(INDIRECT(Q659)&lt;&gt;INT(INDIRECT(Q659))),INDIRECT(ster!$D$14) &amp; ": " &amp; INDIRECT(Q659),""),""),"")," "),"  "," ")),""),"")</f>
        <v/>
      </c>
      <c r="CX659" s="14" t="str">
        <f t="array" aca="1" ref="CX659" ca="1">IF(H659,IF(OR(AU659,AV659),TRIM(SUBSTITUTE(_xll.MCONCAT(IF((INDIRECT(ster!$D$14)&lt;&gt;"")*NOT(ISNUMBER(INDIRECT(Q659))),IF(ISERROR(MATCH(INDIRECT(Q659),INDIRECT(K659),0)),IFERROR(IF(INDIRECT(Q659)&lt;&gt;"",INDIRECT(ster!$D$14) &amp; ": " &amp; SUBSTITUTE(INDIRECT(Q659)," "," "),""),""),""),"")," "),"  "," ")),""),"")</f>
        <v/>
      </c>
      <c r="CY659" s="14" t="str">
        <f t="array" aca="1" ref="CY659" ca="1">IF(H659,IF(AE659,TRIM(SUBSTITUTE(_xll.MCONCAT(IF((INDIRECT(ster!$D$14)&lt;&gt;"")*IFERROR(NOT(INDIRECT(AF659)),FALSE),IF(ISERROR(MATCH(INDIRECT(Q659),INDIRECT(K659),0)),IFERROR(IF(INDIRECT(Q659)&lt;&gt;"",INDIRECT(ster!$D$14)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CZ659" s="14" t="str">
        <f t="array" aca="1" ref="CZ659" ca="1">IF(H659,IF(AH659,TRIM(SUBSTITUTE(_xll.MCONCAT(IF((INDIRECT(ster!$D$14)&lt;&gt;"")*IFERROR(NOT(INDIRECT(AI659)),FALSE),IF(ISERROR(MATCH(INDIRECT(Q659),INDIRECT(K659),0)),IFERROR(IF(INDIRECT(Q659)&lt;&gt;"",INDIRECT(ster!$D$14)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DC659" s="14" t="str">
        <f ca="1">SUBSTITUTE(SUBSTITUTE(SUBSTITUTE(SUBSTITUTE(_xll.MCONCAT(DG659:DS659,"■"),"■■","■"),"■■","■"),"■■","■"),"■■","■")</f>
        <v>■</v>
      </c>
      <c r="DD659" s="14" t="str">
        <f t="shared" ca="1" si="11492"/>
        <v/>
      </c>
      <c r="DE659" s="14" t="str">
        <f t="shared" ca="1" si="11493"/>
        <v/>
      </c>
      <c r="DF659" s="14" t="str">
        <f t="shared" ca="1" si="11494"/>
        <v/>
      </c>
      <c r="DG659" s="14" t="str">
        <f t="shared" ca="1" si="11495"/>
        <v/>
      </c>
      <c r="DH659" s="14" t="str">
        <f t="shared" ca="1" si="11496"/>
        <v/>
      </c>
      <c r="DI659" s="14" t="str">
        <f t="shared" ca="1" si="11497"/>
        <v/>
      </c>
      <c r="DJ659" s="14" t="str">
        <f t="shared" ca="1" si="11498"/>
        <v/>
      </c>
      <c r="DK659" s="14" t="str">
        <f t="shared" ca="1" si="11499"/>
        <v/>
      </c>
      <c r="DL659" s="14" t="str">
        <f t="shared" ca="1" si="11500"/>
        <v/>
      </c>
      <c r="DM659" s="14" t="str">
        <f t="shared" ca="1" si="11501"/>
        <v/>
      </c>
      <c r="DN659" s="14" t="str">
        <f t="array" aca="1" ref="DN659" ca="1">IF(CU659&lt;&gt;"","There are errors in the entered values in the following cases: " &amp;SUBSTITUTE(CU659," ",", "),"")</f>
        <v/>
      </c>
      <c r="DO659" s="14" t="str">
        <f t="shared" ca="1" si="11502"/>
        <v/>
      </c>
      <c r="DP659" s="14" t="str">
        <f t="shared" ca="1" si="11503"/>
        <v/>
      </c>
      <c r="DQ659" s="14" t="str">
        <f t="shared" ca="1" si="11504"/>
        <v/>
      </c>
      <c r="DR659" s="14" t="str">
        <f t="shared" ca="1" si="11505"/>
        <v/>
      </c>
      <c r="DS659" s="14" t="str">
        <f t="shared" ca="1" si="11506"/>
        <v/>
      </c>
      <c r="DZ659" s="14" t="b">
        <f t="shared" ca="1" si="11507"/>
        <v>0</v>
      </c>
      <c r="EA659" s="14" t="str">
        <f t="shared" ca="1" si="11508"/>
        <v/>
      </c>
      <c r="EB659" s="14" t="str">
        <f t="shared" ca="1" si="11509"/>
        <v/>
      </c>
      <c r="EC659" s="14" t="str">
        <f t="shared" ca="1" si="11510"/>
        <v/>
      </c>
      <c r="ED659" s="14" t="str">
        <f t="shared" ca="1" si="11511"/>
        <v/>
      </c>
      <c r="EE659" s="14" t="str">
        <f t="shared" ca="1" si="11512"/>
        <v/>
      </c>
      <c r="EF659" s="14" t="str">
        <f t="shared" ca="1" si="11513"/>
        <v/>
      </c>
      <c r="EG659" s="14" t="str">
        <f t="shared" ca="1" si="11514"/>
        <v/>
      </c>
      <c r="EM659" s="14" t="b">
        <f t="shared" ca="1" si="11515"/>
        <v>0</v>
      </c>
      <c r="EN659" s="14" t="str">
        <f t="shared" ca="1" si="11516"/>
        <v/>
      </c>
      <c r="EO659" s="14" t="str">
        <f t="shared" ca="1" si="11517"/>
        <v/>
      </c>
      <c r="EP659" s="14" t="str">
        <f t="shared" ca="1" si="11518"/>
        <v/>
      </c>
      <c r="EQ659" s="14" t="str">
        <f t="shared" ca="1" si="11519"/>
        <v/>
      </c>
    </row>
    <row r="660" spans="2:147" s="14" customFormat="1">
      <c r="B660" s="14" t="str">
        <f t="shared" ca="1" si="11445"/>
        <v/>
      </c>
      <c r="C660" s="14">
        <f t="shared" ca="1" si="11446"/>
        <v>563</v>
      </c>
      <c r="D660" s="14">
        <f t="shared" si="11447"/>
        <v>658</v>
      </c>
      <c r="E660" s="14" t="str">
        <f t="shared" ca="1" si="11448"/>
        <v/>
      </c>
      <c r="F660" s="14" t="str">
        <f t="shared" ca="1" si="11449"/>
        <v/>
      </c>
      <c r="G660" s="14" t="str">
        <f t="shared" ca="1" si="11450"/>
        <v/>
      </c>
      <c r="H660" s="14" t="b">
        <f t="shared" ca="1" si="11451"/>
        <v>0</v>
      </c>
      <c r="I660" s="14" t="str">
        <f ca="1">IF($H660,ADDRESS(3,(D660+1)*2-1,4,,"["&amp;wew!$G$7&amp;"]"&amp;_sheetname_labels)&amp;":"&amp;ADDRESS(2+ster!$B$20,(D660+1)*2-1,4),"")</f>
        <v/>
      </c>
      <c r="J660" s="14" t="str">
        <f t="array" aca="1" ref="J660" ca="1">IF(H660,MAX(0,MAX(IF(INDIRECT(I660)&lt;&gt;"",ROW(INDIRECT(I660)),""))-2),"")</f>
        <v/>
      </c>
      <c r="K660" s="14" t="str">
        <f ca="1">IF($H660,IF($J660&gt;0,ADDRESS(3,(D660+1)*2-1,4,,"["&amp;wew!$G$7&amp;"]"&amp;_sheetname_labels)&amp;":"&amp;ADDRESS(2+J660,(D660+1)*2-1,4),""),"")</f>
        <v/>
      </c>
      <c r="L660" s="14" t="str">
        <f ca="1">IF($H660,IF($J660&gt;0,ADDRESS(3,(D660+1)*2,4,,"["&amp;wew!$G$7&amp;"]"&amp;_sheetname_labels)&amp;":"&amp;ADDRESS(2+J660,(D660+1)*2,4),""),"")</f>
        <v/>
      </c>
      <c r="M660" s="14" t="str">
        <f t="shared" ca="1" si="11452"/>
        <v/>
      </c>
      <c r="N660" s="14" t="str">
        <f t="shared" ca="1" si="11453"/>
        <v/>
      </c>
      <c r="O660" s="14" t="str">
        <f t="shared" ca="1" si="11454"/>
        <v/>
      </c>
      <c r="P660" s="14" t="str">
        <f t="shared" ca="1" si="11455"/>
        <v/>
      </c>
      <c r="Q660" s="14" t="str">
        <f ca="1">IF($BP660,ADDRESS(3,D660+1,4,,"["&amp;wew!$G$7&amp;"]"&amp;_sheetname_dataframe)&amp;":"&amp;ADDRESS(2+ster!$C$14,D660+1,4),"")</f>
        <v/>
      </c>
      <c r="R660" s="14" t="str">
        <f ca="1">IF($BP660,IF(MID(_xll.FORMULATEXT(INDEX(INDIRECT(Q660),1)),1,1)="=", _xll.FORMULATEXT(INDEX(INDIRECT(Q660),1),2,TRUE),""),"")</f>
        <v/>
      </c>
      <c r="S660" s="14" t="str">
        <f t="array" aca="1" ref="S660" ca="1">IF(H660,SUM(IF((IFERROR(INDIRECT(Q660)&lt;&gt;"",FALSE))*(INDIRECT(ster!$D$14)&lt;&gt;""),1,0)),"")</f>
        <v/>
      </c>
      <c r="T660" s="14" t="str">
        <f t="array" aca="1" ref="T660" ca="1">IF(H660,IF(M660&gt;0,SUM(IFERROR(1*(MATCH(INDIRECT(Q660),INDIRECT(K660),0)&gt;0),0)*(INDIRECT(ster!$D$14)&lt;&gt;"")*NOT(ISNUMBER(INDIRECT(Q660)))),0),"")</f>
        <v/>
      </c>
      <c r="U660" s="14" t="str">
        <f t="array" aca="1" ref="U660" ca="1">IF(H660,SUM((IFERROR(INDIRECT(Q660)="",FALSE))*(INDIRECT(ster!$D$14)&lt;&gt;"")),"")</f>
        <v/>
      </c>
      <c r="V660" s="14" t="str">
        <f t="array" aca="1" ref="V660" ca="1">IF(H660,SUM((IFERROR(INDIRECT(Q660)="#ąś",TRUE))*(INDIRECT(ster!$D$14)&lt;&gt;"")),"")</f>
        <v/>
      </c>
      <c r="W660" s="14" t="str">
        <f t="array" aca="1" ref="W660" ca="1">IF(H660,SUM(ISNUMBER(INDIRECT(Q660))*(INDIRECT(ster!$D$14)&lt;&gt;"")),"")</f>
        <v/>
      </c>
      <c r="X660" s="14" t="str">
        <f t="array" aca="1" ref="X660" ca="1">IF(AND(H660,W660&gt;0),IF(wew!$B$3,MIN(IF((INDIRECT(ster!$D$14)&lt;&gt;"")*IFERROR(INDIRECT($Q660)&lt;&gt;"",FALSE),IFERROR(INDIRECT($Q660),"X"),"X")),"&lt;włącz podświetlanie wartości&gt;"),"—")</f>
        <v>—</v>
      </c>
      <c r="Y660" s="14" t="str">
        <f t="array" aca="1" ref="Y660" ca="1">IF(AND(H660,W660&gt;0),IF(wew!$B$3,MAX(IF((INDIRECT(ster!$D$14)&lt;&gt;"")*IFERROR(INDIRECT($Q660)&lt;&gt;"",FALSE),IFERROR(INDIRECT($Q660),"X"),"X")),"&lt;włącz podświetlanie wartości&gt;"),"—")</f>
        <v>—</v>
      </c>
      <c r="Z660" s="14" t="str">
        <f t="shared" ca="1" si="11456"/>
        <v/>
      </c>
      <c r="AA660" s="12" t="str">
        <f t="shared" ca="1" si="11457"/>
        <v/>
      </c>
      <c r="AB660" s="17" t="str">
        <f t="array" aca="1" ref="AB660" ca="1">IF(H660,IF(W660&gt;0,SUM((INDIRECT(ster!$D$14)&lt;&gt;"")*IFERROR((INDIRECT(Q660)&lt;&gt;"")*(INDIRECT(Q660)=INT(INDIRECT(Q660))),0)),0),"")</f>
        <v/>
      </c>
      <c r="AC660" s="17" t="str">
        <f t="array" aca="1" ref="AC660" ca="1">IF(H660,W660-AB660,"")</f>
        <v/>
      </c>
      <c r="AD660" s="17" t="str">
        <f t="shared" ca="1" si="11458"/>
        <v/>
      </c>
      <c r="AE660" s="17" t="b">
        <f t="shared" ca="1" si="11459"/>
        <v>0</v>
      </c>
      <c r="AF660" s="17" t="str">
        <f ca="1">IF(AE660,IF($H660,ADDRESS(3,D660+2,4,,"["&amp;wew!$G$7&amp;"]"&amp;_sheetname_dataframe)&amp;":"&amp;ADDRESS(2+ster!$C$14,D660+2,4),""),"")</f>
        <v/>
      </c>
      <c r="AG660" s="17" t="str">
        <f t="shared" ca="1" si="11460"/>
        <v/>
      </c>
      <c r="AH660" s="17" t="b">
        <f t="shared" ca="1" si="11461"/>
        <v>0</v>
      </c>
      <c r="AI660" s="17" t="str">
        <f ca="1">IF(AH660,IF($H660,ADDRESS(3,D660+3,4,,"["&amp;wew!$G$7&amp;"]"&amp;_sheetname_dataframe)&amp;":"&amp;ADDRESS(2+ster!$C$14,D660+3,4),""),"")</f>
        <v/>
      </c>
      <c r="AJ660" s="17" t="str">
        <f t="shared" ca="1" si="11462"/>
        <v/>
      </c>
      <c r="AK660" s="17" t="str">
        <f t="shared" ca="1" si="11463"/>
        <v/>
      </c>
      <c r="AL660" s="17" t="str">
        <f t="shared" ca="1" si="11464"/>
        <v/>
      </c>
      <c r="AM660" s="17" t="str">
        <f t="shared" ca="1" si="11465"/>
        <v/>
      </c>
      <c r="AN660" s="17">
        <f t="shared" ca="1" si="11466"/>
        <v>2</v>
      </c>
      <c r="AO660" s="24" t="str">
        <f t="shared" ca="1" si="11467"/>
        <v/>
      </c>
      <c r="AP660" s="24" t="str">
        <f t="shared" ca="1" si="11468"/>
        <v/>
      </c>
      <c r="AQ660" s="17" t="str">
        <f t="shared" ca="1" si="11469"/>
        <v/>
      </c>
      <c r="AR660" s="17" t="str">
        <f t="shared" ca="1" si="11470"/>
        <v/>
      </c>
      <c r="AS660" s="17" t="str">
        <f t="shared" ca="1" si="11471"/>
        <v/>
      </c>
      <c r="AT660" s="17" t="str">
        <f t="shared" ca="1" si="11472"/>
        <v/>
      </c>
      <c r="AU660" s="17" t="str">
        <f t="shared" ca="1" si="11473"/>
        <v/>
      </c>
      <c r="AV660" s="17" t="str">
        <f t="shared" ca="1" si="11474"/>
        <v/>
      </c>
      <c r="AW660" s="17" t="str">
        <f t="shared" ca="1" si="11475"/>
        <v/>
      </c>
      <c r="AX660" s="14" t="str">
        <f t="array" aca="1" ref="AX660" ca="1">IF(H660,N660&gt;0,"")</f>
        <v/>
      </c>
      <c r="AY660" s="17" t="str">
        <f t="shared" ca="1" si="11476"/>
        <v/>
      </c>
      <c r="AZ660" s="17" t="str">
        <f t="array" aca="1" ref="AZ660" ca="1">IF(AY660&lt;&gt;"",SUM(1*ISERROR(MATCH(INDIRECT(AY660),INDIRECT(K660),0)))=0,"")</f>
        <v/>
      </c>
      <c r="BA660" s="17" t="b">
        <f t="shared" ca="1" si="11477"/>
        <v>0</v>
      </c>
      <c r="BB660" s="17" t="b">
        <v>0</v>
      </c>
      <c r="BC660" s="17" t="str">
        <f t="shared" ca="1" si="11478"/>
        <v/>
      </c>
      <c r="BD660" s="17" t="str">
        <f t="shared" ca="1" si="11479"/>
        <v/>
      </c>
      <c r="BE660" s="17" t="str">
        <f t="shared" ca="1" si="11480"/>
        <v/>
      </c>
      <c r="BF660" s="17" t="str">
        <f t="shared" ca="1" si="11481"/>
        <v/>
      </c>
      <c r="BG660" s="17" t="str">
        <f t="shared" ca="1" si="11482"/>
        <v/>
      </c>
      <c r="BH660" s="17" t="str">
        <f t="shared" ca="1" si="11483"/>
        <v/>
      </c>
      <c r="BI660" s="17" t="str">
        <f t="shared" ca="1" si="11484"/>
        <v/>
      </c>
      <c r="BJ660" s="17" t="b">
        <f t="shared" ca="1" si="11485"/>
        <v>0</v>
      </c>
      <c r="BK660" s="17" t="str">
        <f t="shared" ca="1" si="11486"/>
        <v/>
      </c>
      <c r="BL660" s="17" t="str">
        <f t="shared" ca="1" si="11487"/>
        <v/>
      </c>
      <c r="BM660" s="17" t="str">
        <f t="shared" ca="1" si="11488"/>
        <v/>
      </c>
      <c r="BN660" s="17" t="str">
        <f t="shared" ca="1" si="11489"/>
        <v/>
      </c>
      <c r="BO660" s="17" t="str">
        <f t="shared" ca="1" si="11490"/>
        <v/>
      </c>
      <c r="BP660" s="14" t="b">
        <f t="shared" ca="1" si="11491"/>
        <v>0</v>
      </c>
      <c r="BQ660" s="35"/>
      <c r="BX660" s="16"/>
      <c r="BY660" s="16"/>
      <c r="BZ660" s="16"/>
      <c r="CA660" s="16"/>
      <c r="CB660" s="16"/>
      <c r="CC660" s="16"/>
      <c r="CD660" s="16"/>
      <c r="CE660" s="16"/>
      <c r="CF660" s="16"/>
      <c r="CN660" s="14">
        <f ca="1">IF(H660,IFERROR(IsVariableNameLegal(O660),0),0)</f>
        <v>0</v>
      </c>
      <c r="CO660" s="14" t="str">
        <f t="array" aca="1" ref="CO660" ca="1">IF(H660,IF(COUNTIF(INDIRECT(wew!$C$13),O660)&gt;1,TRIM(SUBSTITUTE(_xll.MCONCAT(IF((INDIRECT(wew!$C$13)=O660)*(COLUMN(INDIRECT(wew!$C$13))&lt;&gt;D660+1),-1+COLUMN(INDIRECT(wew!$C$13)),"")," "),"  "," ")),""),"")</f>
        <v/>
      </c>
      <c r="CP660" s="14" t="str">
        <f t="array" aca="1" ref="CP660" ca="1">IF(P660&lt;&gt;"",IF(LEN(P660)&gt;150,1,""),"")</f>
        <v/>
      </c>
      <c r="CQ660" s="14" t="str">
        <f t="array" aca="1" ref="CQ660" ca="1">IF(AND(H660,NOT(ster!$J$3)),IF(COUNTIF(INDIRECT(wew!$C$15),P660)&gt;1,TRIM(SUBSTITUTE(_xll.MCONCAT(IF((INDIRECT(wew!$C$15)=P660)*(COLUMN(INDIRECT(wew!$C$15))&lt;&gt;D660+1),-1+COLUMN(INDIRECT(wew!$C$15)),"")," "),"  "," ")),""),"")</f>
        <v/>
      </c>
      <c r="CR660" s="14" t="str">
        <f t="array" aca="1" ref="CR660" ca="1">IF(H660,IF(AND(W660&gt;0,AO660&lt;&gt;""),TRIM(SUBSTITUTE(_xll.MCONCAT(IFERROR(IF(ISNUMBER(INDIRECT(Q660)),IF((INDIRECT(ster!$D$14)&lt;&gt;"")*(INDIRECT(Q660)&lt;AO660),INDIRECT(ster!$D$14) &amp; ": " &amp;  SUBSTITUTE(IF( AV660,IFERROR(TEXT(INDIRECT(Q660),"rrrr-mm-dd") &amp;" (" &amp; INDIRECT(Q660) &amp;")",INDIRECT(Q660)),INDIRECT(Q660))," "," "),""),""),"")," "),"  "," ")),""),"")</f>
        <v/>
      </c>
      <c r="CS660" s="14" t="str">
        <f t="array" aca="1" ref="CS660" ca="1">IF(H660,IF(AND(W660&gt;0,AP660&lt;&gt;""),TRIM(SUBSTITUTE(_xll.MCONCAT(IFERROR(IF(ISNUMBER(INDIRECT(Q660)),IF((INDIRECT(ster!$D$14)&lt;&gt;"")*(INDIRECT(Q660)&gt;AP660),INDIRECT(ster!$D$14) &amp; ": " &amp;  SUBSTITUTE(IF( AV660,IFERROR(TEXT(INDIRECT(Q660),"rrrr-mm-dd")&amp;" (" &amp; INDIRECT(Q660) &amp;")",INDIRECT(Q660)),INDIRECT(Q660))," "," "),""),""),"")," "),"  "," ")),""),"")</f>
        <v/>
      </c>
      <c r="CT660" s="14" t="str">
        <f t="array" aca="1" ref="CT660" ca="1">IF(H660,IF(AND(N660&gt;0,AR660),TRIM(SUBSTITUTE(_xll.MCONCAT(IFERROR(IF(ISNUMBER(INDIRECT(Q660)),IF((INDIRECT(ster!$D$14)&lt;&gt;"")*(IFERROR(0*(MATCH(INDIRECT(Q660),INDIRECT(K660),0)&gt;0),1)),INDIRECT(ster!$D$14) &amp; ": " &amp;  SUBSTITUTE(IF( AV660,IFERROR(TEXT(INDIRECT(Q660),"rrrr-mm-dd")&amp;" (" &amp; INDIRECT(Q660) &amp;")",INDIRECT(Q660)),INDIRECT(Q660))," "," "),""),""),"")," "),"  "," ")),""),"")</f>
        <v/>
      </c>
      <c r="CU660" s="14" t="str">
        <f t="array" aca="1" ref="CU660" ca="1">IF(H660,IF(AND(V660&gt;0),TRIM(SUBSTITUTE(_xll.MCONCAT(IF((INDIRECT(ster!$D$14)&lt;&gt;"")*(IFERROR(0*(INDIRECT(Q660)&lt;&gt;""),1)),INDIRECT(ster!$D$14),"")," "),"  "," ")),""),"")</f>
        <v/>
      </c>
      <c r="CV660" s="14" t="str">
        <f t="array" aca="1" ref="CV660" ca="1">IF(H660,IF(AS660,
TRIM(SUBSTITUTE(_xll.MCONCAT(IF(
   (INDIRECT(ster!$D$14)&lt;&gt;"")*
   ((INDIRECT(Q660)="")+
      NOT(ISNUMBER(INDIRECT(Q660)))*
      NOT(ISERROR(MATCH(INDIRECT(Q660),INDIRECT(K660),0)))
    ),
      INDIRECT(ster!$D$14),
   "")," "),"  "," ")),
""),"")</f>
        <v/>
      </c>
      <c r="CW660" s="14" t="str">
        <f t="array" aca="1" ref="CW660" ca="1">IF(H660,IF(AND(AQ660),TRIM(SUBSTITUTE(_xll.MCONCAT(IFERROR(IF(ISNUMBER(INDIRECT(Q660)),IF((INDIRECT(ster!$D$14)&lt;&gt;"")*(INDIRECT(Q660)&lt;&gt;INT(INDIRECT(Q660))),INDIRECT(ster!$D$14) &amp; ": " &amp; INDIRECT(Q660),""),""),"")," "),"  "," ")),""),"")</f>
        <v/>
      </c>
      <c r="CX660" s="14" t="str">
        <f t="array" aca="1" ref="CX660" ca="1">IF(H660,IF(OR(AU660,AV660),TRIM(SUBSTITUTE(_xll.MCONCAT(IF((INDIRECT(ster!$D$14)&lt;&gt;"")*NOT(ISNUMBER(INDIRECT(Q660))),IF(ISERROR(MATCH(INDIRECT(Q660),INDIRECT(K660),0)),IFERROR(IF(INDIRECT(Q660)&lt;&gt;"",INDIRECT(ster!$D$14) &amp; ": " &amp; SUBSTITUTE(INDIRECT(Q660)," "," "),""),""),""),"")," "),"  "," ")),""),"")</f>
        <v/>
      </c>
      <c r="CY660" s="14" t="str">
        <f t="array" aca="1" ref="CY660" ca="1">IF(H660,IF(AE660,TRIM(SUBSTITUTE(_xll.MCONCAT(IF((INDIRECT(ster!$D$14)&lt;&gt;"")*IFERROR(NOT(INDIRECT(AF660)),FALSE),IF(ISERROR(MATCH(INDIRECT(Q660),INDIRECT(K660),0)),IFERROR(IF(INDIRECT(Q660)&lt;&gt;"",INDIRECT(ster!$D$14)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CZ660" s="14" t="str">
        <f t="array" aca="1" ref="CZ660" ca="1">IF(H660,IF(AH660,TRIM(SUBSTITUTE(_xll.MCONCAT(IF((INDIRECT(ster!$D$14)&lt;&gt;"")*IFERROR(NOT(INDIRECT(AI660)),FALSE),IF(ISERROR(MATCH(INDIRECT(Q660),INDIRECT(K660),0)),IFERROR(IF(INDIRECT(Q660)&lt;&gt;"",INDIRECT(ster!$D$14)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DC660" s="14" t="str">
        <f ca="1">SUBSTITUTE(SUBSTITUTE(SUBSTITUTE(SUBSTITUTE(_xll.MCONCAT(DG660:DS660,"■"),"■■","■"),"■■","■"),"■■","■"),"■■","■")</f>
        <v>■</v>
      </c>
      <c r="DD660" s="14" t="str">
        <f t="shared" ca="1" si="11492"/>
        <v/>
      </c>
      <c r="DE660" s="14" t="str">
        <f t="shared" ca="1" si="11493"/>
        <v/>
      </c>
      <c r="DF660" s="14" t="str">
        <f t="shared" ca="1" si="11494"/>
        <v/>
      </c>
      <c r="DG660" s="14" t="str">
        <f t="shared" ca="1" si="11495"/>
        <v/>
      </c>
      <c r="DH660" s="14" t="str">
        <f t="shared" ca="1" si="11496"/>
        <v/>
      </c>
      <c r="DI660" s="14" t="str">
        <f t="shared" ca="1" si="11497"/>
        <v/>
      </c>
      <c r="DJ660" s="14" t="str">
        <f t="shared" ca="1" si="11498"/>
        <v/>
      </c>
      <c r="DK660" s="14" t="str">
        <f t="shared" ca="1" si="11499"/>
        <v/>
      </c>
      <c r="DL660" s="14" t="str">
        <f t="shared" ca="1" si="11500"/>
        <v/>
      </c>
      <c r="DM660" s="14" t="str">
        <f t="shared" ca="1" si="11501"/>
        <v/>
      </c>
      <c r="DN660" s="14" t="str">
        <f t="array" aca="1" ref="DN660" ca="1">IF(CU660&lt;&gt;"","There are errors in the entered values in the following cases: " &amp;SUBSTITUTE(CU660," ",", "),"")</f>
        <v/>
      </c>
      <c r="DO660" s="14" t="str">
        <f t="shared" ca="1" si="11502"/>
        <v/>
      </c>
      <c r="DP660" s="14" t="str">
        <f t="shared" ca="1" si="11503"/>
        <v/>
      </c>
      <c r="DQ660" s="14" t="str">
        <f t="shared" ca="1" si="11504"/>
        <v/>
      </c>
      <c r="DR660" s="14" t="str">
        <f t="shared" ca="1" si="11505"/>
        <v/>
      </c>
      <c r="DS660" s="14" t="str">
        <f t="shared" ca="1" si="11506"/>
        <v/>
      </c>
      <c r="DZ660" s="14" t="b">
        <f t="shared" ca="1" si="11507"/>
        <v>0</v>
      </c>
      <c r="EA660" s="14" t="str">
        <f t="shared" ca="1" si="11508"/>
        <v/>
      </c>
      <c r="EB660" s="14" t="str">
        <f t="shared" ca="1" si="11509"/>
        <v/>
      </c>
      <c r="EC660" s="14" t="str">
        <f t="shared" ca="1" si="11510"/>
        <v/>
      </c>
      <c r="ED660" s="14" t="str">
        <f t="shared" ca="1" si="11511"/>
        <v/>
      </c>
      <c r="EE660" s="14" t="str">
        <f t="shared" ca="1" si="11512"/>
        <v/>
      </c>
      <c r="EF660" s="14" t="str">
        <f t="shared" ca="1" si="11513"/>
        <v/>
      </c>
      <c r="EG660" s="14" t="str">
        <f t="shared" ca="1" si="11514"/>
        <v/>
      </c>
      <c r="EM660" s="14" t="b">
        <f t="shared" ca="1" si="11515"/>
        <v>0</v>
      </c>
      <c r="EN660" s="14" t="str">
        <f t="shared" ca="1" si="11516"/>
        <v/>
      </c>
      <c r="EO660" s="14" t="str">
        <f t="shared" ca="1" si="11517"/>
        <v/>
      </c>
      <c r="EP660" s="14" t="str">
        <f t="shared" ca="1" si="11518"/>
        <v/>
      </c>
      <c r="EQ660" s="14" t="str">
        <f t="shared" ca="1" si="11519"/>
        <v/>
      </c>
    </row>
    <row r="661" spans="2:147" s="14" customFormat="1">
      <c r="B661" s="14" t="str">
        <f t="shared" ref="B661:B724" ca="1" si="11520">DF661</f>
        <v/>
      </c>
      <c r="C661" s="14">
        <f t="shared" ref="C661:C724" ca="1" si="11521">IF(OFFSET(B661,-1,COLUMN(VariableExists)-2),OFFSET(B661,-1,1)+1,OFFSET(B661,-1,1))</f>
        <v>563</v>
      </c>
      <c r="D661" s="14">
        <f t="shared" ref="D661:D724" si="11522">ROW(A661)-2</f>
        <v>659</v>
      </c>
      <c r="E661" s="14" t="str">
        <f t="shared" ref="E661:E724" ca="1" si="11523">IF(OR(G661="",ROW(G661)=2),"",IF(Z661&gt;0,"S",IF(AX661,IF(J661=2,"D","N"),"I")))</f>
        <v/>
      </c>
      <c r="F661" s="14" t="str">
        <f t="shared" ref="F661:F724" ca="1" si="11524">IF(H661,O661,"")</f>
        <v/>
      </c>
      <c r="G661" s="14" t="str">
        <f t="shared" ref="G661:G724" ca="1" si="11525">IF(H661,P661,"")</f>
        <v/>
      </c>
      <c r="H661" s="14" t="b">
        <f t="shared" ref="H661:H724" ca="1" si="11526">IF(INDIRECT(ADDRESS(2,D661+1,,,_sheetname_dataframe))="",FALSE,MID(INDIRECT(ADDRESS(2,D661+1,,,_sheetname_dataframe)),1,1)&lt;&gt;".")</f>
        <v>0</v>
      </c>
      <c r="I661" s="14" t="str">
        <f ca="1">IF($H661,ADDRESS(3,(D661+1)*2-1,4,,"["&amp;wew!$G$7&amp;"]"&amp;_sheetname_labels)&amp;":"&amp;ADDRESS(2+ster!$B$20,(D661+1)*2-1,4),"")</f>
        <v/>
      </c>
      <c r="J661" s="14" t="str">
        <f t="array" aca="1" ref="J661" ca="1">IF(H661,MAX(0,MAX(IF(INDIRECT(I661)&lt;&gt;"",ROW(INDIRECT(I661)),""))-2),"")</f>
        <v/>
      </c>
      <c r="K661" s="14" t="str">
        <f ca="1">IF($H661,IF($J661&gt;0,ADDRESS(3,(D661+1)*2-1,4,,"["&amp;wew!$G$7&amp;"]"&amp;_sheetname_labels)&amp;":"&amp;ADDRESS(2+J661,(D661+1)*2-1,4),""),"")</f>
        <v/>
      </c>
      <c r="L661" s="14" t="str">
        <f ca="1">IF($H661,IF($J661&gt;0,ADDRESS(3,(D661+1)*2,4,,"["&amp;wew!$G$7&amp;"]"&amp;_sheetname_labels)&amp;":"&amp;ADDRESS(2+J661,(D661+1)*2,4),""),"")</f>
        <v/>
      </c>
      <c r="M661" s="14" t="str">
        <f t="shared" ref="M661:M724" ca="1" si="11527">IF($H661,IF(J661&gt;0,COUNTA(INDIRECT(K661))-COUNT(INDIRECT(K661)),0),"")</f>
        <v/>
      </c>
      <c r="N661" s="14" t="str">
        <f t="shared" ref="N661:N724" ca="1" si="11528">IF(H661,J661-M661,"")</f>
        <v/>
      </c>
      <c r="O661" s="14" t="str">
        <f t="shared" ref="O661:O724" ca="1" si="11529">IF(INDIRECT(ADDRESS(2,D661+1,,,_sheetname_dataframe))="","",INDIRECT(ADDRESS(2,D661+1,,,_sheetname_dataframe)))</f>
        <v/>
      </c>
      <c r="P661" s="14" t="str">
        <f t="shared" ref="P661:P724" ca="1" si="11530">IF(H661,IF(INDIRECT(ADDRESS(1,D661+1,,,_sheetname_dataframe))="","",INDIRECT(ADDRESS(1,D661+1,,,_sheetname_dataframe))),"")</f>
        <v/>
      </c>
      <c r="Q661" s="14" t="str">
        <f ca="1">IF($BP661,ADDRESS(3,D661+1,4,,"["&amp;wew!$G$7&amp;"]"&amp;_sheetname_dataframe)&amp;":"&amp;ADDRESS(2+ster!$C$14,D661+1,4),"")</f>
        <v/>
      </c>
      <c r="R661" s="14" t="str">
        <f ca="1">IF($BP661,IF(MID(_xll.FORMULATEXT(INDEX(INDIRECT(Q661),1)),1,1)="=", _xll.FORMULATEXT(INDEX(INDIRECT(Q661),1),2,TRUE),""),"")</f>
        <v/>
      </c>
      <c r="S661" s="14" t="str">
        <f t="array" aca="1" ref="S661" ca="1">IF(H661,SUM(IF((IFERROR(INDIRECT(Q661)&lt;&gt;"",FALSE))*(INDIRECT(ster!$D$14)&lt;&gt;""),1,0)),"")</f>
        <v/>
      </c>
      <c r="T661" s="14" t="str">
        <f t="array" aca="1" ref="T661" ca="1">IF(H661,IF(M661&gt;0,SUM(IFERROR(1*(MATCH(INDIRECT(Q661),INDIRECT(K661),0)&gt;0),0)*(INDIRECT(ster!$D$14)&lt;&gt;"")*NOT(ISNUMBER(INDIRECT(Q661)))),0),"")</f>
        <v/>
      </c>
      <c r="U661" s="14" t="str">
        <f t="array" aca="1" ref="U661" ca="1">IF(H661,SUM((IFERROR(INDIRECT(Q661)="",FALSE))*(INDIRECT(ster!$D$14)&lt;&gt;"")),"")</f>
        <v/>
      </c>
      <c r="V661" s="14" t="str">
        <f t="array" aca="1" ref="V661" ca="1">IF(H661,SUM((IFERROR(INDIRECT(Q661)="#ąś",TRUE))*(INDIRECT(ster!$D$14)&lt;&gt;"")),"")</f>
        <v/>
      </c>
      <c r="W661" s="14" t="str">
        <f t="array" aca="1" ref="W661" ca="1">IF(H661,SUM(ISNUMBER(INDIRECT(Q661))*(INDIRECT(ster!$D$14)&lt;&gt;"")),"")</f>
        <v/>
      </c>
      <c r="X661" s="14" t="str">
        <f t="array" aca="1" ref="X661" ca="1">IF(AND(H661,W661&gt;0),IF(wew!$B$3,MIN(IF((INDIRECT(ster!$D$14)&lt;&gt;"")*IFERROR(INDIRECT($Q661)&lt;&gt;"",FALSE),IFERROR(INDIRECT($Q661),"X"),"X")),"&lt;włącz podświetlanie wartości&gt;"),"—")</f>
        <v>—</v>
      </c>
      <c r="Y661" s="14" t="str">
        <f t="array" aca="1" ref="Y661" ca="1">IF(AND(H661,W661&gt;0),IF(wew!$B$3,MAX(IF((INDIRECT(ster!$D$14)&lt;&gt;"")*IFERROR(INDIRECT($Q661)&lt;&gt;"",FALSE),IFERROR(INDIRECT($Q661),"X"),"X")),"&lt;włącz podświetlanie wartości&gt;"),"—")</f>
        <v>—</v>
      </c>
      <c r="Z661" s="14" t="str">
        <f t="shared" ref="Z661:Z724" ca="1" si="11531">IF(H661,S661-T661-W661,"")</f>
        <v/>
      </c>
      <c r="AA661" s="12" t="str">
        <f t="shared" ref="AA661:AA724" ca="1" si="11532">IF(H661,IF(S661&gt;0,W661/(S661),"—"),"")</f>
        <v/>
      </c>
      <c r="AB661" s="17" t="str">
        <f t="array" aca="1" ref="AB661" ca="1">IF(H661,IF(W661&gt;0,SUM((INDIRECT(ster!$D$14)&lt;&gt;"")*IFERROR((INDIRECT(Q661)&lt;&gt;"")*(INDIRECT(Q661)=INT(INDIRECT(Q661))),0)),0),"")</f>
        <v/>
      </c>
      <c r="AC661" s="17" t="str">
        <f t="array" aca="1" ref="AC661" ca="1">IF(H661,W661-AB661,"")</f>
        <v/>
      </c>
      <c r="AD661" s="17" t="str">
        <f t="shared" ref="AD661:AD724" ca="1" si="11533">IF($H661,IF(AC661&lt;&gt;"",IF(AC661=0,1,IF(AC661/W661&lt;0.15,2,3)),0),"")</f>
        <v/>
      </c>
      <c r="AE661" s="17" t="b">
        <f t="shared" ref="AE661:AE724" ca="1" si="11534">IF(H661,OFFSET(O661,1,0)=".validation",FALSE)</f>
        <v>0</v>
      </c>
      <c r="AF661" s="17" t="str">
        <f ca="1">IF(AE661,IF($H661,ADDRESS(3,D661+2,4,,"["&amp;wew!$G$7&amp;"]"&amp;_sheetname_dataframe)&amp;":"&amp;ADDRESS(2+ster!$C$14,D661+2,4),""),"")</f>
        <v/>
      </c>
      <c r="AG661" s="17" t="str">
        <f t="shared" ref="AG661:AG724" ca="1" si="11535">IF(AE661,IF($H661,IF(INDIRECT(ADDRESS(1,D661+2,,,_sheetname_dataframe))="","",INDIRECT(ADDRESS(1,D661+2,,,_sheetname_dataframe))),""),"")</f>
        <v/>
      </c>
      <c r="AH661" s="17" t="b">
        <f t="shared" ref="AH661:AH724" ca="1" si="11536">IF(H661,AND(AE661,OFFSET(O661,2,0)=".validation"),FALSE)</f>
        <v>0</v>
      </c>
      <c r="AI661" s="17" t="str">
        <f ca="1">IF(AH661,IF($H661,ADDRESS(3,D661+3,4,,"["&amp;wew!$G$7&amp;"]"&amp;_sheetname_dataframe)&amp;":"&amp;ADDRESS(2+ster!$C$14,D661+3,4),""),"")</f>
        <v/>
      </c>
      <c r="AJ661" s="17" t="str">
        <f t="shared" ref="AJ661:AJ724" ca="1" si="11537">IF(AH661,IF($H661,IF(INDIRECT(ADDRESS(1,D661+3,,,_sheetname_dataframe))="","",INDIRECT(ADDRESS(1,D661+3,,,_sheetname_dataframe))),""),"")</f>
        <v/>
      </c>
      <c r="AK661" s="17" t="str">
        <f t="shared" ref="AK661:AK724" ca="1" si="11538">IF(H661,OR(AQ661,AD661=2),"")</f>
        <v/>
      </c>
      <c r="AL661" s="17" t="str">
        <f t="shared" ref="AL661:AL724" ca="1" si="11539">IF($H661,IF(BV661&lt;&gt;"",IF(OR(BM661="F",BM661="L",BM661="I",BM661="D"),BV661&lt;&gt;0)),"")</f>
        <v/>
      </c>
      <c r="AM661" s="17" t="str">
        <f t="shared" ref="AM661:AM724" ca="1" si="11540">IF($H661,AND(NOT(AL661),OR(IF(BW661&lt;&gt;"",IF(OR(BM661="F",BM661="L"),BW661&lt;&gt;0)),BM661="I",BM661="N",BM661="D")),"")</f>
        <v/>
      </c>
      <c r="AN661" s="17">
        <f t="shared" ref="AN661:AN724" ca="1" si="11541">IF(COUNTA(INDIRECT(Q661))=0,0, IF(AND(AO661&lt;&gt;"",X661&lt;AO661),1,IF(AND(AP661&lt;&gt;"",Y661&gt;AP661),1,IF(AND(AQ661,AC661&gt;0),2,0))))</f>
        <v>2</v>
      </c>
      <c r="AO661" s="24" t="str">
        <f t="shared" ref="AO661:AO724" ca="1" si="11542">IF($H661,IF(BY661&lt;&gt;"",IF(ISNUMBER(BY661),BY661,""),""),"")</f>
        <v/>
      </c>
      <c r="AP661" s="24" t="str">
        <f t="shared" ref="AP661:AP724" ca="1" si="11543">IF($H661,IF(BZ661&lt;&gt;"",IF(ISNUMBER(BZ661),BZ661,""),""),"")</f>
        <v/>
      </c>
      <c r="AQ661" s="17" t="str">
        <f t="shared" ref="AQ661:AQ724" ca="1" si="11544">IF(H661,IF(CA661&lt;&gt;"",CA661&lt;&gt;0,FALSE),"")</f>
        <v/>
      </c>
      <c r="AR661" s="17" t="str">
        <f t="shared" ref="AR661:AR724" ca="1" si="11545">IF(H661,IF(N661&gt;0,IF(BQ661&lt;&gt;"",BQ661&lt;&gt;0,FALSE),FALSE),"")</f>
        <v/>
      </c>
      <c r="AS661" s="17" t="str">
        <f t="shared" ref="AS661:AS724" ca="1" si="11546">IF(H661,IF(BR661&lt;&gt;"",BR661&lt;&gt;0,FALSE),"")</f>
        <v/>
      </c>
      <c r="AT661" s="17" t="str">
        <f t="shared" ref="AT661:AT724" ca="1" si="11547">IF(H661,IF(N661&gt;0,FALSE,IF(BU661&lt;&gt;"",MATCH(BU661,DataType,0)=1,FALSE)),"")</f>
        <v/>
      </c>
      <c r="AU661" s="17" t="str">
        <f t="shared" ref="AU661:AU724" ca="1" si="11548">IF(H661,IF(N661&gt;0,TRUE,IF(BU661&lt;&gt;"",MATCH(BU661,DataType,0)=2,FALSE)),"")</f>
        <v/>
      </c>
      <c r="AV661" s="17" t="str">
        <f t="shared" ref="AV661:AV724" ca="1" si="11549">IF(H661,IF(N661&gt;0,FALSE,IF(BU661&lt;&gt;"",MATCH(BU661,DataType,0)=3,FALSE)),"")</f>
        <v/>
      </c>
      <c r="AW661" s="17" t="str">
        <f t="shared" ref="AW661:AW724" ca="1" si="11550">IF(H661,IF(W661&gt;0,Z661=0,FALSE),"")</f>
        <v/>
      </c>
      <c r="AX661" s="14" t="str">
        <f t="array" aca="1" ref="AX661" ca="1">IF(H661,N661&gt;0,"")</f>
        <v/>
      </c>
      <c r="AY661" s="17" t="str">
        <f t="shared" ref="AY661:AY724" ca="1" si="11551">IF(H661,IF(N661&gt;0,ADDRESS(ROW(VariablesOrigin)+1,COLUMN(VariablesOrigin)+1,4) &amp; ":" &amp; ADDRESS(ROW(VariablesOrigin)+N661,COLUMN(VariablesOrigin)+1,4),""),"")</f>
        <v/>
      </c>
      <c r="AZ661" s="17" t="str">
        <f t="array" aca="1" ref="AZ661" ca="1">IF(AY661&lt;&gt;"",SUM(1*ISERROR(MATCH(INDIRECT(AY661),INDIRECT(K661),0)))=0,"")</f>
        <v/>
      </c>
      <c r="BA661" s="17" t="b">
        <f t="shared" ref="BA661:BA724" ca="1" si="11552">IF(H661,BU661="",FALSE)</f>
        <v>0</v>
      </c>
      <c r="BB661" s="17" t="b">
        <v>0</v>
      </c>
      <c r="BC661" s="17" t="str">
        <f t="shared" ref="BC661:BC724" ca="1" si="11553">IF(BA661,IF(N661&gt;0,AND(AZ661,Z661=0),FALSE),"")</f>
        <v/>
      </c>
      <c r="BD661" s="17" t="str">
        <f t="shared" ref="BD661:BD724" ca="1" si="11554">IF(BA661,IF(N661&gt;0,AND(NOT(AZ661),Z661=0),FALSE),"")</f>
        <v/>
      </c>
      <c r="BE661" s="17" t="str">
        <f t="shared" ref="BE661:BE724" ca="1" si="11555">IF(BA661,IF(AND(AW661,NOT(BB661),NOT(BC661),NOT(BD661)),AND(Z661=0,AC661=0),FALSE),"")</f>
        <v/>
      </c>
      <c r="BF661" s="17" t="str">
        <f t="shared" ref="BF661:BF724" ca="1" si="11556">IF(BA661,IF(AND(AW661,NOT(BB661),NOT(BC661),NOT(BD661)),AND(Z661=0,OR(AC661&gt;0)),FALSE),"")</f>
        <v/>
      </c>
      <c r="BG661" s="17" t="str">
        <f t="shared" ref="BG661:BG724" ca="1" si="11557">IF(BA661,IF(OR(BB661:BF661),FALSE,IF(Z661=0,FALSE,Z661&gt;0)),"")</f>
        <v/>
      </c>
      <c r="BH661" s="17" t="str">
        <f t="shared" ref="BH661:BH724" ca="1" si="11558">IF(BA661,COUNTIF(BB661:BG661,TRUE)=1,"")</f>
        <v/>
      </c>
      <c r="BI661" s="17" t="str">
        <f t="shared" ref="BI661:BI724" ca="1" si="11559">IF(BA661,IFERROR(MATCH(TRUE,BB661:BG661,0),7),"")</f>
        <v/>
      </c>
      <c r="BJ661" s="17" t="b">
        <f t="shared" ref="BJ661:BJ724" ca="1" si="11560">DF661&lt;&gt;""</f>
        <v>0</v>
      </c>
      <c r="BK661" s="17" t="str">
        <f t="shared" ref="BK661:BK724" ca="1" si="11561">IF(H661,IF(AND(NOT(BA661),AU661),AC661=0,""),"")</f>
        <v/>
      </c>
      <c r="BL661" s="17" t="str">
        <f t="shared" ref="BL661:BL724" ca="1" si="11562">IF(H661,IF(AND(NOT(BA661),AU661),AC661&gt;0,""),"")</f>
        <v/>
      </c>
      <c r="BM661" s="17" t="str">
        <f t="shared" ref="BM661:BM724" ca="1" si="11563">IF(H661,IF(BA661,CHOOSE(BI661,"0","F","L","I","N",IF(AA661&gt;0.5,"N","S"),"0"),CHOOSE(MATCH(BU661,DataType,0),"S",IF(BK661,"I","N"),"D"  )),"")</f>
        <v/>
      </c>
      <c r="BN661" s="17" t="str">
        <f t="shared" ref="BN661:BN724" ca="1" si="11564">IF(H661,IF(BJ661,"E",IF(BA661,CHOOSE(BI661,"0","F","L","I","N","S","0"),CHOOSE(MATCH(BU661,DataType,0),"S",IF(BK661,"I","N"),"D"  ))),"")</f>
        <v/>
      </c>
      <c r="BO661" s="17" t="str">
        <f t="shared" ref="BO661:BO724" ca="1" si="11565">IF($H661,IF(BM661="0","",IF(AND(AR661,N661=2),"D",IF(BM661="S","N",IF(AL661,"O",IF(AM661,"I","N"))))),"")</f>
        <v/>
      </c>
      <c r="BP661" s="14" t="b">
        <f t="shared" ref="BP661:BP724" ca="1" si="11566">INDIRECT(ADDRESS(2,ROW(A661)-1,,,_sheetname_dataframe))&lt;&gt;""</f>
        <v>0</v>
      </c>
      <c r="BQ661" s="35"/>
      <c r="BX661" s="16"/>
      <c r="BY661" s="16"/>
      <c r="BZ661" s="16"/>
      <c r="CA661" s="16"/>
      <c r="CB661" s="16"/>
      <c r="CC661" s="16"/>
      <c r="CD661" s="16"/>
      <c r="CE661" s="16"/>
      <c r="CF661" s="16"/>
      <c r="CN661" s="14">
        <f ca="1">IF(H661,IFERROR(IsVariableNameLegal(O661),0),0)</f>
        <v>0</v>
      </c>
      <c r="CO661" s="14" t="str">
        <f t="array" aca="1" ref="CO661" ca="1">IF(H661,IF(COUNTIF(INDIRECT(wew!$C$13),O661)&gt;1,TRIM(SUBSTITUTE(_xll.MCONCAT(IF((INDIRECT(wew!$C$13)=O661)*(COLUMN(INDIRECT(wew!$C$13))&lt;&gt;D661+1),-1+COLUMN(INDIRECT(wew!$C$13)),"")," "),"  "," ")),""),"")</f>
        <v/>
      </c>
      <c r="CP661" s="14" t="str">
        <f t="array" aca="1" ref="CP661" ca="1">IF(P661&lt;&gt;"",IF(LEN(P661)&gt;150,1,""),"")</f>
        <v/>
      </c>
      <c r="CQ661" s="14" t="str">
        <f t="array" aca="1" ref="CQ661" ca="1">IF(AND(H661,NOT(ster!$J$3)),IF(COUNTIF(INDIRECT(wew!$C$15),P661)&gt;1,TRIM(SUBSTITUTE(_xll.MCONCAT(IF((INDIRECT(wew!$C$15)=P661)*(COLUMN(INDIRECT(wew!$C$15))&lt;&gt;D661+1),-1+COLUMN(INDIRECT(wew!$C$15)),"")," "),"  "," ")),""),"")</f>
        <v/>
      </c>
      <c r="CR661" s="14" t="str">
        <f t="array" aca="1" ref="CR661" ca="1">IF(H661,IF(AND(W661&gt;0,AO661&lt;&gt;""),TRIM(SUBSTITUTE(_xll.MCONCAT(IFERROR(IF(ISNUMBER(INDIRECT(Q661)),IF((INDIRECT(ster!$D$14)&lt;&gt;"")*(INDIRECT(Q661)&lt;AO661),INDIRECT(ster!$D$14) &amp; ": " &amp;  SUBSTITUTE(IF( AV661,IFERROR(TEXT(INDIRECT(Q661),"rrrr-mm-dd") &amp;" (" &amp; INDIRECT(Q661) &amp;")",INDIRECT(Q661)),INDIRECT(Q661))," "," "),""),""),"")," "),"  "," ")),""),"")</f>
        <v/>
      </c>
      <c r="CS661" s="14" t="str">
        <f t="array" aca="1" ref="CS661" ca="1">IF(H661,IF(AND(W661&gt;0,AP661&lt;&gt;""),TRIM(SUBSTITUTE(_xll.MCONCAT(IFERROR(IF(ISNUMBER(INDIRECT(Q661)),IF((INDIRECT(ster!$D$14)&lt;&gt;"")*(INDIRECT(Q661)&gt;AP661),INDIRECT(ster!$D$14) &amp; ": " &amp;  SUBSTITUTE(IF( AV661,IFERROR(TEXT(INDIRECT(Q661),"rrrr-mm-dd")&amp;" (" &amp; INDIRECT(Q661) &amp;")",INDIRECT(Q661)),INDIRECT(Q661))," "," "),""),""),"")," "),"  "," ")),""),"")</f>
        <v/>
      </c>
      <c r="CT661" s="14" t="str">
        <f t="array" aca="1" ref="CT661" ca="1">IF(H661,IF(AND(N661&gt;0,AR661),TRIM(SUBSTITUTE(_xll.MCONCAT(IFERROR(IF(ISNUMBER(INDIRECT(Q661)),IF((INDIRECT(ster!$D$14)&lt;&gt;"")*(IFERROR(0*(MATCH(INDIRECT(Q661),INDIRECT(K661),0)&gt;0),1)),INDIRECT(ster!$D$14) &amp; ": " &amp;  SUBSTITUTE(IF( AV661,IFERROR(TEXT(INDIRECT(Q661),"rrrr-mm-dd")&amp;" (" &amp; INDIRECT(Q661) &amp;")",INDIRECT(Q661)),INDIRECT(Q661))," "," "),""),""),"")," "),"  "," ")),""),"")</f>
        <v/>
      </c>
      <c r="CU661" s="14" t="str">
        <f t="array" aca="1" ref="CU661" ca="1">IF(H661,IF(AND(V661&gt;0),TRIM(SUBSTITUTE(_xll.MCONCAT(IF((INDIRECT(ster!$D$14)&lt;&gt;"")*(IFERROR(0*(INDIRECT(Q661)&lt;&gt;""),1)),INDIRECT(ster!$D$14),"")," "),"  "," ")),""),"")</f>
        <v/>
      </c>
      <c r="CV661" s="14" t="str">
        <f t="array" aca="1" ref="CV661" ca="1">IF(H661,IF(AS661,
TRIM(SUBSTITUTE(_xll.MCONCAT(IF(
   (INDIRECT(ster!$D$14)&lt;&gt;"")*
   ((INDIRECT(Q661)="")+
      NOT(ISNUMBER(INDIRECT(Q661)))*
      NOT(ISERROR(MATCH(INDIRECT(Q661),INDIRECT(K661),0)))
    ),
      INDIRECT(ster!$D$14),
   "")," "),"  "," ")),
""),"")</f>
        <v/>
      </c>
      <c r="CW661" s="14" t="str">
        <f t="array" aca="1" ref="CW661" ca="1">IF(H661,IF(AND(AQ661),TRIM(SUBSTITUTE(_xll.MCONCAT(IFERROR(IF(ISNUMBER(INDIRECT(Q661)),IF((INDIRECT(ster!$D$14)&lt;&gt;"")*(INDIRECT(Q661)&lt;&gt;INT(INDIRECT(Q661))),INDIRECT(ster!$D$14) &amp; ": " &amp; INDIRECT(Q661),""),""),"")," "),"  "," ")),""),"")</f>
        <v/>
      </c>
      <c r="CX661" s="14" t="str">
        <f t="array" aca="1" ref="CX661" ca="1">IF(H661,IF(OR(AU661,AV661),TRIM(SUBSTITUTE(_xll.MCONCAT(IF((INDIRECT(ster!$D$14)&lt;&gt;"")*NOT(ISNUMBER(INDIRECT(Q661))),IF(ISERROR(MATCH(INDIRECT(Q661),INDIRECT(K661),0)),IFERROR(IF(INDIRECT(Q661)&lt;&gt;"",INDIRECT(ster!$D$14) &amp; ": " &amp; SUBSTITUTE(INDIRECT(Q661)," "," "),""),""),""),"")," "),"  "," ")),""),"")</f>
        <v/>
      </c>
      <c r="CY661" s="14" t="str">
        <f t="array" aca="1" ref="CY661" ca="1">IF(H661,IF(AE661,TRIM(SUBSTITUTE(_xll.MCONCAT(IF((INDIRECT(ster!$D$14)&lt;&gt;"")*IFERROR(NOT(INDIRECT(AF661)),FALSE),IF(ISERROR(MATCH(INDIRECT(Q661),INDIRECT(K661),0)),IFERROR(IF(INDIRECT(Q661)&lt;&gt;"",INDIRECT(ster!$D$14)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CZ661" s="14" t="str">
        <f t="array" aca="1" ref="CZ661" ca="1">IF(H661,IF(AH661,TRIM(SUBSTITUTE(_xll.MCONCAT(IF((INDIRECT(ster!$D$14)&lt;&gt;"")*IFERROR(NOT(INDIRECT(AI661)),FALSE),IF(ISERROR(MATCH(INDIRECT(Q661),INDIRECT(K661),0)),IFERROR(IF(INDIRECT(Q661)&lt;&gt;"",INDIRECT(ster!$D$14)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DC661" s="14" t="str">
        <f ca="1">SUBSTITUTE(SUBSTITUTE(SUBSTITUTE(SUBSTITUTE(_xll.MCONCAT(DG661:DS661,"■"),"■■","■"),"■■","■"),"■■","■"),"■■","■")</f>
        <v>■</v>
      </c>
      <c r="DD661" s="14" t="str">
        <f t="shared" ref="DD661:DD724" ca="1" si="11567">IF(MID(DC661,1,1)="■",MID(DC661,2,LEN(DC661)),DC661)</f>
        <v/>
      </c>
      <c r="DE661" s="14" t="str">
        <f t="shared" ref="DE661:DE724" ca="1" si="11568">IF(DD661&lt;&gt;"",IF(MID(DD661,LEN(DD661),1)="■",MID(DD661,1,LEN(DD661)-1),DD661),"")</f>
        <v/>
      </c>
      <c r="DF661" s="14" t="str">
        <f t="shared" ref="DF661:DF724" ca="1" si="11569">IFERROR(IF(DE661&lt;&gt;"",SUBSTITUTE(DE661,"■",". "),""),"##INTERNAL_ERROR")</f>
        <v/>
      </c>
      <c r="DG661" s="14" t="str">
        <f t="shared" ref="DG661:DG724" ca="1" si="11570">IF(CN661&lt;&gt;0,"Variable name don't comply with the naming convention","")</f>
        <v/>
      </c>
      <c r="DH661" s="14" t="str">
        <f t="shared" ref="DH661:DH724" ca="1" si="11571">IF(CO661&lt;&gt;"","Duplicated name. " &amp; IF(ISERROR(FIND(" ",CO661)),"Duplicate have index " &amp; CO661, "Duplicates have indices: "&amp;SUBSTITUTE(CO661," ",", ")),"")</f>
        <v/>
      </c>
      <c r="DI661" s="14" t="str">
        <f t="shared" ref="DI661:DI724" ca="1" si="11572">IF(CP661&lt;&gt;"","Variable label exceed length 150","")</f>
        <v/>
      </c>
      <c r="DJ661" s="14" t="str">
        <f t="shared" ref="DJ661:DJ724" ca="1" si="11573">IF(CQ661&lt;&gt;"","Duplicated variable label. " &amp; IF(ISERROR(FIND(" ",CQ661)),"Duplicate have index " &amp; CQ661, "Duplicates have indices: "&amp;SUBSTITUTE(CQ661," ",", ")),"")</f>
        <v/>
      </c>
      <c r="DK661" s="14" t="str">
        <f t="shared" ref="DK661:DK724" ca="1" si="11574">IF(CR661&lt;&gt;"","The following cases have values below declared theorethical min: " &amp;SUBSTITUTE(CR661," ",", "),"")</f>
        <v/>
      </c>
      <c r="DL661" s="14" t="str">
        <f t="shared" ref="DL661:DL724" ca="1" si="11575">IF(CS661&lt;&gt;"","The following cases have values above declared theorethical max: " &amp;SUBSTITUTE(CS661," ",", "),"")</f>
        <v/>
      </c>
      <c r="DM661" s="14" t="str">
        <f t="shared" ref="DM661:DM724" ca="1" si="11576">IF(CT661&lt;&gt;"","There are some cases with values not explicitly declared in the labels dictionary: " &amp;SUBSTITUTE(CT661," ",", "),"")</f>
        <v/>
      </c>
      <c r="DN661" s="14" t="str">
        <f t="array" aca="1" ref="DN661" ca="1">IF(CU661&lt;&gt;"","There are errors in the entered values in the following cases: " &amp;SUBSTITUTE(CU661," ",", "),"")</f>
        <v/>
      </c>
      <c r="DO661" s="14" t="str">
        <f t="shared" ref="DO661:DO724" ca="1" si="11577">IF(CV661&lt;&gt;"","The following records are missing in this required field: " &amp;SUBSTITUTE(CV661," ",", "),"")</f>
        <v/>
      </c>
      <c r="DP661" s="14" t="str">
        <f t="shared" ref="DP661:DP724" ca="1" si="11578">IF(CW661&lt;&gt;"","The following cases have non-integer values: " &amp;SUBSTITUTE(CW661," ",", "),"")</f>
        <v/>
      </c>
      <c r="DQ661" s="14" t="str">
        <f t="shared" ref="DQ661:DQ724" ca="1" si="11579">IF(CX661&lt;&gt;"","The following cases are non-numeric: " &amp;SUBSTITUTE(CX661," ",", "),"")</f>
        <v/>
      </c>
      <c r="DR661" s="14" t="str">
        <f t="shared" ref="DR661:DR724" ca="1" si="11580">IF(CY661&lt;&gt;"","In the following cases " &amp; P661 &amp; " " &amp; LOWER(MID(AG661,1,1)) &amp; MID(AG661,2,LEN(AG661)) &amp; ": " &amp;SUBSTITUTE(CY661," ",", "),"")</f>
        <v/>
      </c>
      <c r="DS661" s="14" t="str">
        <f t="shared" ref="DS661:DS724" ca="1" si="11581">IF(CZ661&lt;&gt;"","In the following cases " &amp; P661 &amp; " " &amp; LOWER(MID(AJ661,1,1)) &amp; MID(AJ661,2,LEN(AJ661)) &amp; ": " &amp;SUBSTITUTE(CZ661," ",", "),"")</f>
        <v/>
      </c>
      <c r="DZ661" s="14" t="b">
        <f t="shared" ref="DZ661:DZ724" ca="1" si="11582">OR(ED661&lt;&gt;"",EF661&lt;&gt;"",EG661&lt;&gt;"")</f>
        <v>0</v>
      </c>
      <c r="EA661" s="14" t="str">
        <f t="shared" ref="EA661:EA724" ca="1" si="11583">IF(EB661&lt;&gt;"",G661 &amp; " (" &amp; F661 &amp; ")","")</f>
        <v/>
      </c>
      <c r="EB661" s="14" t="str">
        <f t="shared" ref="EB661:EB724" ca="1" si="11584">IF(EE661&lt;&gt;"",EE661&amp;IF(ED661&lt;&gt;""," and "&amp;ED661,""),UPPER(MID(ED661,1,1)&amp;MID(ED661,2,LEN(ED661))))&amp; IF(OR(EF661&lt;&gt;"",EG661&lt;&gt;"")," and "&amp;IF(EF661&lt;&gt;"",LOWER(MID(EF661,1,1) &amp; MID(EF661,2,LEN(EF661))),"")&amp; IF(AND(EF661 &lt;&gt;"",EG661&lt;&gt;"")," and ","") &amp; IF(EG661&lt;&gt;"",LOWER(MID(EG661,1,1) &amp; MID(EG661,2,LEN(EG661))),""),"") &amp; IF(OR(EE661&lt;&gt;"",ED661&lt;&gt;"",EF661&lt;&gt;"",EG661&lt;&gt;""), ". ","")</f>
        <v/>
      </c>
      <c r="EC661" s="14" t="str">
        <f t="shared" ref="EC661:EC724" ca="1" si="11585">IF(EB661&lt;&gt;"",G661 &amp; " (" &amp; F661 &amp; "): " &amp; EB661,"")</f>
        <v/>
      </c>
      <c r="ED661" s="14" t="str">
        <f t="shared" ref="ED661:ED724" ca="1" si="11586">IF(H661,IF(W661&gt;0,IF(AND(AO661&lt;&gt;"",AP661&lt;&gt;""),"each value must be between " &amp; IF( AV661,IFERROR(TEXT(AO661,"rrrr-mm-dd") &amp;" (" &amp; AO661 &amp;")",AO661),AO661) &amp; " and " &amp; IF( AV661,IFERROR(TEXT(AP661,"rrrr-mm-dd") &amp;" (" &amp; AP661 &amp;")",AP661),AP661),IF(AO661&lt;&gt;"","each value must be above " &amp; IF( AV661,IFERROR(TEXT(AO661,"rrrr-mm-dd") &amp;" (" &amp; AO661 &amp;")",AO661),AO661), IF(AP661&lt;&gt;"","each value must be below " &amp; IF( AV661,IFERROR(TEXT(AP661,"rrrr-mm-dd") &amp;" (" &amp; AP661 &amp;")",AP661),AP661),""))),""),"")</f>
        <v/>
      </c>
      <c r="EE661" s="14" t="str">
        <f t="shared" ref="EE661:EE724" ca="1" si="11587">IF(H661,IF(OR(AQ661,AU661,AV661,AS661,AR661),
   "Values must be" &amp;
   IF(AR661," limited to predefinied list", IF(AQ661, " integers",IF(OR(AU661,AV661)," numeric",""))) &amp;
   IF(AS661,IF(OR(AR661,AQ661,AU661,AV661), " and ","") &amp; "non-missing",""),
""),"")</f>
        <v/>
      </c>
      <c r="EF661" s="14" t="str">
        <f t="shared" ref="EF661:EF724" ca="1" si="11588">IF($H661,AG661,"")</f>
        <v/>
      </c>
      <c r="EG661" s="14" t="str">
        <f t="shared" ref="EG661:EG724" ca="1" si="11589">IF($H661,AJ661,"")</f>
        <v/>
      </c>
      <c r="EM661" s="14" t="b">
        <f t="shared" ref="EM661:EM724" ca="1" si="11590">OR(EC661&lt;&gt;"",DF661&lt;&gt;"")</f>
        <v>0</v>
      </c>
      <c r="EN661" s="14" t="str">
        <f t="shared" ref="EN661:EN724" ca="1" si="11591">IF(EM661,C661,"")</f>
        <v/>
      </c>
      <c r="EO661" s="14" t="str">
        <f t="shared" ref="EO661:EO724" ca="1" si="11592">IF(EM661,F661,"")</f>
        <v/>
      </c>
      <c r="EP661" s="14" t="str">
        <f t="shared" ref="EP661:EP724" ca="1" si="11593">EC661</f>
        <v/>
      </c>
      <c r="EQ661" s="14" t="str">
        <f t="shared" ref="EQ661:EQ724" ca="1" si="11594">DF661</f>
        <v/>
      </c>
    </row>
    <row r="662" spans="2:147" s="14" customFormat="1">
      <c r="B662" s="14" t="str">
        <f t="shared" ca="1" si="11520"/>
        <v/>
      </c>
      <c r="C662" s="14">
        <f t="shared" ca="1" si="11521"/>
        <v>563</v>
      </c>
      <c r="D662" s="14">
        <f t="shared" si="11522"/>
        <v>660</v>
      </c>
      <c r="E662" s="14" t="str">
        <f t="shared" ca="1" si="11523"/>
        <v/>
      </c>
      <c r="F662" s="14" t="str">
        <f t="shared" ca="1" si="11524"/>
        <v/>
      </c>
      <c r="G662" s="14" t="str">
        <f t="shared" ca="1" si="11525"/>
        <v/>
      </c>
      <c r="H662" s="14" t="b">
        <f t="shared" ca="1" si="11526"/>
        <v>0</v>
      </c>
      <c r="I662" s="14" t="str">
        <f ca="1">IF($H662,ADDRESS(3,(D662+1)*2-1,4,,"["&amp;wew!$G$7&amp;"]"&amp;_sheetname_labels)&amp;":"&amp;ADDRESS(2+ster!$B$20,(D662+1)*2-1,4),"")</f>
        <v/>
      </c>
      <c r="J662" s="14" t="str">
        <f t="array" aca="1" ref="J662" ca="1">IF(H662,MAX(0,MAX(IF(INDIRECT(I662)&lt;&gt;"",ROW(INDIRECT(I662)),""))-2),"")</f>
        <v/>
      </c>
      <c r="K662" s="14" t="str">
        <f ca="1">IF($H662,IF($J662&gt;0,ADDRESS(3,(D662+1)*2-1,4,,"["&amp;wew!$G$7&amp;"]"&amp;_sheetname_labels)&amp;":"&amp;ADDRESS(2+J662,(D662+1)*2-1,4),""),"")</f>
        <v/>
      </c>
      <c r="L662" s="14" t="str">
        <f ca="1">IF($H662,IF($J662&gt;0,ADDRESS(3,(D662+1)*2,4,,"["&amp;wew!$G$7&amp;"]"&amp;_sheetname_labels)&amp;":"&amp;ADDRESS(2+J662,(D662+1)*2,4),""),"")</f>
        <v/>
      </c>
      <c r="M662" s="14" t="str">
        <f t="shared" ca="1" si="11527"/>
        <v/>
      </c>
      <c r="N662" s="14" t="str">
        <f t="shared" ca="1" si="11528"/>
        <v/>
      </c>
      <c r="O662" s="14" t="str">
        <f t="shared" ca="1" si="11529"/>
        <v/>
      </c>
      <c r="P662" s="14" t="str">
        <f t="shared" ca="1" si="11530"/>
        <v/>
      </c>
      <c r="Q662" s="14" t="str">
        <f ca="1">IF($BP662,ADDRESS(3,D662+1,4,,"["&amp;wew!$G$7&amp;"]"&amp;_sheetname_dataframe)&amp;":"&amp;ADDRESS(2+ster!$C$14,D662+1,4),"")</f>
        <v/>
      </c>
      <c r="R662" s="14" t="str">
        <f ca="1">IF($BP662,IF(MID(_xll.FORMULATEXT(INDEX(INDIRECT(Q662),1)),1,1)="=", _xll.FORMULATEXT(INDEX(INDIRECT(Q662),1),2,TRUE),""),"")</f>
        <v/>
      </c>
      <c r="S662" s="14" t="str">
        <f t="array" aca="1" ref="S662" ca="1">IF(H662,SUM(IF((IFERROR(INDIRECT(Q662)&lt;&gt;"",FALSE))*(INDIRECT(ster!$D$14)&lt;&gt;""),1,0)),"")</f>
        <v/>
      </c>
      <c r="T662" s="14" t="str">
        <f t="array" aca="1" ref="T662" ca="1">IF(H662,IF(M662&gt;0,SUM(IFERROR(1*(MATCH(INDIRECT(Q662),INDIRECT(K662),0)&gt;0),0)*(INDIRECT(ster!$D$14)&lt;&gt;"")*NOT(ISNUMBER(INDIRECT(Q662)))),0),"")</f>
        <v/>
      </c>
      <c r="U662" s="14" t="str">
        <f t="array" aca="1" ref="U662" ca="1">IF(H662,SUM((IFERROR(INDIRECT(Q662)="",FALSE))*(INDIRECT(ster!$D$14)&lt;&gt;"")),"")</f>
        <v/>
      </c>
      <c r="V662" s="14" t="str">
        <f t="array" aca="1" ref="V662" ca="1">IF(H662,SUM((IFERROR(INDIRECT(Q662)="#ąś",TRUE))*(INDIRECT(ster!$D$14)&lt;&gt;"")),"")</f>
        <v/>
      </c>
      <c r="W662" s="14" t="str">
        <f t="array" aca="1" ref="W662" ca="1">IF(H662,SUM(ISNUMBER(INDIRECT(Q662))*(INDIRECT(ster!$D$14)&lt;&gt;"")),"")</f>
        <v/>
      </c>
      <c r="X662" s="14" t="str">
        <f t="array" aca="1" ref="X662" ca="1">IF(AND(H662,W662&gt;0),IF(wew!$B$3,MIN(IF((INDIRECT(ster!$D$14)&lt;&gt;"")*IFERROR(INDIRECT($Q662)&lt;&gt;"",FALSE),IFERROR(INDIRECT($Q662),"X"),"X")),"&lt;włącz podświetlanie wartości&gt;"),"—")</f>
        <v>—</v>
      </c>
      <c r="Y662" s="14" t="str">
        <f t="array" aca="1" ref="Y662" ca="1">IF(AND(H662,W662&gt;0),IF(wew!$B$3,MAX(IF((INDIRECT(ster!$D$14)&lt;&gt;"")*IFERROR(INDIRECT($Q662)&lt;&gt;"",FALSE),IFERROR(INDIRECT($Q662),"X"),"X")),"&lt;włącz podświetlanie wartości&gt;"),"—")</f>
        <v>—</v>
      </c>
      <c r="Z662" s="14" t="str">
        <f t="shared" ca="1" si="11531"/>
        <v/>
      </c>
      <c r="AA662" s="12" t="str">
        <f t="shared" ca="1" si="11532"/>
        <v/>
      </c>
      <c r="AB662" s="17" t="str">
        <f t="array" aca="1" ref="AB662" ca="1">IF(H662,IF(W662&gt;0,SUM((INDIRECT(ster!$D$14)&lt;&gt;"")*IFERROR((INDIRECT(Q662)&lt;&gt;"")*(INDIRECT(Q662)=INT(INDIRECT(Q662))),0)),0),"")</f>
        <v/>
      </c>
      <c r="AC662" s="17" t="str">
        <f t="array" aca="1" ref="AC662" ca="1">IF(H662,W662-AB662,"")</f>
        <v/>
      </c>
      <c r="AD662" s="17" t="str">
        <f t="shared" ca="1" si="11533"/>
        <v/>
      </c>
      <c r="AE662" s="17" t="b">
        <f t="shared" ca="1" si="11534"/>
        <v>0</v>
      </c>
      <c r="AF662" s="17" t="str">
        <f ca="1">IF(AE662,IF($H662,ADDRESS(3,D662+2,4,,"["&amp;wew!$G$7&amp;"]"&amp;_sheetname_dataframe)&amp;":"&amp;ADDRESS(2+ster!$C$14,D662+2,4),""),"")</f>
        <v/>
      </c>
      <c r="AG662" s="17" t="str">
        <f t="shared" ca="1" si="11535"/>
        <v/>
      </c>
      <c r="AH662" s="17" t="b">
        <f t="shared" ca="1" si="11536"/>
        <v>0</v>
      </c>
      <c r="AI662" s="17" t="str">
        <f ca="1">IF(AH662,IF($H662,ADDRESS(3,D662+3,4,,"["&amp;wew!$G$7&amp;"]"&amp;_sheetname_dataframe)&amp;":"&amp;ADDRESS(2+ster!$C$14,D662+3,4),""),"")</f>
        <v/>
      </c>
      <c r="AJ662" s="17" t="str">
        <f t="shared" ca="1" si="11537"/>
        <v/>
      </c>
      <c r="AK662" s="17" t="str">
        <f t="shared" ca="1" si="11538"/>
        <v/>
      </c>
      <c r="AL662" s="17" t="str">
        <f t="shared" ca="1" si="11539"/>
        <v/>
      </c>
      <c r="AM662" s="17" t="str">
        <f t="shared" ca="1" si="11540"/>
        <v/>
      </c>
      <c r="AN662" s="17">
        <f t="shared" ca="1" si="11541"/>
        <v>2</v>
      </c>
      <c r="AO662" s="24" t="str">
        <f t="shared" ca="1" si="11542"/>
        <v/>
      </c>
      <c r="AP662" s="24" t="str">
        <f t="shared" ca="1" si="11543"/>
        <v/>
      </c>
      <c r="AQ662" s="17" t="str">
        <f t="shared" ca="1" si="11544"/>
        <v/>
      </c>
      <c r="AR662" s="17" t="str">
        <f t="shared" ca="1" si="11545"/>
        <v/>
      </c>
      <c r="AS662" s="17" t="str">
        <f t="shared" ca="1" si="11546"/>
        <v/>
      </c>
      <c r="AT662" s="17" t="str">
        <f t="shared" ca="1" si="11547"/>
        <v/>
      </c>
      <c r="AU662" s="17" t="str">
        <f t="shared" ca="1" si="11548"/>
        <v/>
      </c>
      <c r="AV662" s="17" t="str">
        <f t="shared" ca="1" si="11549"/>
        <v/>
      </c>
      <c r="AW662" s="17" t="str">
        <f t="shared" ca="1" si="11550"/>
        <v/>
      </c>
      <c r="AX662" s="14" t="str">
        <f t="array" aca="1" ref="AX662" ca="1">IF(H662,N662&gt;0,"")</f>
        <v/>
      </c>
      <c r="AY662" s="17" t="str">
        <f t="shared" ca="1" si="11551"/>
        <v/>
      </c>
      <c r="AZ662" s="17" t="str">
        <f t="array" aca="1" ref="AZ662" ca="1">IF(AY662&lt;&gt;"",SUM(1*ISERROR(MATCH(INDIRECT(AY662),INDIRECT(K662),0)))=0,"")</f>
        <v/>
      </c>
      <c r="BA662" s="17" t="b">
        <f t="shared" ca="1" si="11552"/>
        <v>0</v>
      </c>
      <c r="BB662" s="17" t="b">
        <v>0</v>
      </c>
      <c r="BC662" s="17" t="str">
        <f t="shared" ca="1" si="11553"/>
        <v/>
      </c>
      <c r="BD662" s="17" t="str">
        <f t="shared" ca="1" si="11554"/>
        <v/>
      </c>
      <c r="BE662" s="17" t="str">
        <f t="shared" ca="1" si="11555"/>
        <v/>
      </c>
      <c r="BF662" s="17" t="str">
        <f t="shared" ca="1" si="11556"/>
        <v/>
      </c>
      <c r="BG662" s="17" t="str">
        <f t="shared" ca="1" si="11557"/>
        <v/>
      </c>
      <c r="BH662" s="17" t="str">
        <f t="shared" ca="1" si="11558"/>
        <v/>
      </c>
      <c r="BI662" s="17" t="str">
        <f t="shared" ca="1" si="11559"/>
        <v/>
      </c>
      <c r="BJ662" s="17" t="b">
        <f t="shared" ca="1" si="11560"/>
        <v>0</v>
      </c>
      <c r="BK662" s="17" t="str">
        <f t="shared" ca="1" si="11561"/>
        <v/>
      </c>
      <c r="BL662" s="17" t="str">
        <f t="shared" ca="1" si="11562"/>
        <v/>
      </c>
      <c r="BM662" s="17" t="str">
        <f t="shared" ca="1" si="11563"/>
        <v/>
      </c>
      <c r="BN662" s="17" t="str">
        <f t="shared" ca="1" si="11564"/>
        <v/>
      </c>
      <c r="BO662" s="17" t="str">
        <f t="shared" ca="1" si="11565"/>
        <v/>
      </c>
      <c r="BP662" s="14" t="b">
        <f t="shared" ca="1" si="11566"/>
        <v>0</v>
      </c>
      <c r="BQ662" s="35"/>
      <c r="BX662" s="16"/>
      <c r="BY662" s="16"/>
      <c r="BZ662" s="16"/>
      <c r="CA662" s="16"/>
      <c r="CB662" s="16"/>
      <c r="CC662" s="16"/>
      <c r="CD662" s="16"/>
      <c r="CE662" s="16"/>
      <c r="CF662" s="16"/>
      <c r="CN662" s="14">
        <f ca="1">IF(H662,IFERROR(IsVariableNameLegal(O662),0),0)</f>
        <v>0</v>
      </c>
      <c r="CO662" s="14" t="str">
        <f t="array" aca="1" ref="CO662" ca="1">IF(H662,IF(COUNTIF(INDIRECT(wew!$C$13),O662)&gt;1,TRIM(SUBSTITUTE(_xll.MCONCAT(IF((INDIRECT(wew!$C$13)=O662)*(COLUMN(INDIRECT(wew!$C$13))&lt;&gt;D662+1),-1+COLUMN(INDIRECT(wew!$C$13)),"")," "),"  "," ")),""),"")</f>
        <v/>
      </c>
      <c r="CP662" s="14" t="str">
        <f t="array" aca="1" ref="CP662" ca="1">IF(P662&lt;&gt;"",IF(LEN(P662)&gt;150,1,""),"")</f>
        <v/>
      </c>
      <c r="CQ662" s="14" t="str">
        <f t="array" aca="1" ref="CQ662" ca="1">IF(AND(H662,NOT(ster!$J$3)),IF(COUNTIF(INDIRECT(wew!$C$15),P662)&gt;1,TRIM(SUBSTITUTE(_xll.MCONCAT(IF((INDIRECT(wew!$C$15)=P662)*(COLUMN(INDIRECT(wew!$C$15))&lt;&gt;D662+1),-1+COLUMN(INDIRECT(wew!$C$15)),"")," "),"  "," ")),""),"")</f>
        <v/>
      </c>
      <c r="CR662" s="14" t="str">
        <f t="array" aca="1" ref="CR662" ca="1">IF(H662,IF(AND(W662&gt;0,AO662&lt;&gt;""),TRIM(SUBSTITUTE(_xll.MCONCAT(IFERROR(IF(ISNUMBER(INDIRECT(Q662)),IF((INDIRECT(ster!$D$14)&lt;&gt;"")*(INDIRECT(Q662)&lt;AO662),INDIRECT(ster!$D$14) &amp; ": " &amp;  SUBSTITUTE(IF( AV662,IFERROR(TEXT(INDIRECT(Q662),"rrrr-mm-dd") &amp;" (" &amp; INDIRECT(Q662) &amp;")",INDIRECT(Q662)),INDIRECT(Q662))," "," "),""),""),"")," "),"  "," ")),""),"")</f>
        <v/>
      </c>
      <c r="CS662" s="14" t="str">
        <f t="array" aca="1" ref="CS662" ca="1">IF(H662,IF(AND(W662&gt;0,AP662&lt;&gt;""),TRIM(SUBSTITUTE(_xll.MCONCAT(IFERROR(IF(ISNUMBER(INDIRECT(Q662)),IF((INDIRECT(ster!$D$14)&lt;&gt;"")*(INDIRECT(Q662)&gt;AP662),INDIRECT(ster!$D$14) &amp; ": " &amp;  SUBSTITUTE(IF( AV662,IFERROR(TEXT(INDIRECT(Q662),"rrrr-mm-dd")&amp;" (" &amp; INDIRECT(Q662) &amp;")",INDIRECT(Q662)),INDIRECT(Q662))," "," "),""),""),"")," "),"  "," ")),""),"")</f>
        <v/>
      </c>
      <c r="CT662" s="14" t="str">
        <f t="array" aca="1" ref="CT662" ca="1">IF(H662,IF(AND(N662&gt;0,AR662),TRIM(SUBSTITUTE(_xll.MCONCAT(IFERROR(IF(ISNUMBER(INDIRECT(Q662)),IF((INDIRECT(ster!$D$14)&lt;&gt;"")*(IFERROR(0*(MATCH(INDIRECT(Q662),INDIRECT(K662),0)&gt;0),1)),INDIRECT(ster!$D$14) &amp; ": " &amp;  SUBSTITUTE(IF( AV662,IFERROR(TEXT(INDIRECT(Q662),"rrrr-mm-dd")&amp;" (" &amp; INDIRECT(Q662) &amp;")",INDIRECT(Q662)),INDIRECT(Q662))," "," "),""),""),"")," "),"  "," ")),""),"")</f>
        <v/>
      </c>
      <c r="CU662" s="14" t="str">
        <f t="array" aca="1" ref="CU662" ca="1">IF(H662,IF(AND(V662&gt;0),TRIM(SUBSTITUTE(_xll.MCONCAT(IF((INDIRECT(ster!$D$14)&lt;&gt;"")*(IFERROR(0*(INDIRECT(Q662)&lt;&gt;""),1)),INDIRECT(ster!$D$14),"")," "),"  "," ")),""),"")</f>
        <v/>
      </c>
      <c r="CV662" s="14" t="str">
        <f t="array" aca="1" ref="CV662" ca="1">IF(H662,IF(AS662,
TRIM(SUBSTITUTE(_xll.MCONCAT(IF(
   (INDIRECT(ster!$D$14)&lt;&gt;"")*
   ((INDIRECT(Q662)="")+
      NOT(ISNUMBER(INDIRECT(Q662)))*
      NOT(ISERROR(MATCH(INDIRECT(Q662),INDIRECT(K662),0)))
    ),
      INDIRECT(ster!$D$14),
   "")," "),"  "," ")),
""),"")</f>
        <v/>
      </c>
      <c r="CW662" s="14" t="str">
        <f t="array" aca="1" ref="CW662" ca="1">IF(H662,IF(AND(AQ662),TRIM(SUBSTITUTE(_xll.MCONCAT(IFERROR(IF(ISNUMBER(INDIRECT(Q662)),IF((INDIRECT(ster!$D$14)&lt;&gt;"")*(INDIRECT(Q662)&lt;&gt;INT(INDIRECT(Q662))),INDIRECT(ster!$D$14) &amp; ": " &amp; INDIRECT(Q662),""),""),"")," "),"  "," ")),""),"")</f>
        <v/>
      </c>
      <c r="CX662" s="14" t="str">
        <f t="array" aca="1" ref="CX662" ca="1">IF(H662,IF(OR(AU662,AV662),TRIM(SUBSTITUTE(_xll.MCONCAT(IF((INDIRECT(ster!$D$14)&lt;&gt;"")*NOT(ISNUMBER(INDIRECT(Q662))),IF(ISERROR(MATCH(INDIRECT(Q662),INDIRECT(K662),0)),IFERROR(IF(INDIRECT(Q662)&lt;&gt;"",INDIRECT(ster!$D$14) &amp; ": " &amp; SUBSTITUTE(INDIRECT(Q662)," "," "),""),""),""),"")," "),"  "," ")),""),"")</f>
        <v/>
      </c>
      <c r="CY662" s="14" t="str">
        <f t="array" aca="1" ref="CY662" ca="1">IF(H662,IF(AE662,TRIM(SUBSTITUTE(_xll.MCONCAT(IF((INDIRECT(ster!$D$14)&lt;&gt;"")*IFERROR(NOT(INDIRECT(AF662)),FALSE),IF(ISERROR(MATCH(INDIRECT(Q662),INDIRECT(K662),0)),IFERROR(IF(INDIRECT(Q662)&lt;&gt;"",INDIRECT(ster!$D$14)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CZ662" s="14" t="str">
        <f t="array" aca="1" ref="CZ662" ca="1">IF(H662,IF(AH662,TRIM(SUBSTITUTE(_xll.MCONCAT(IF((INDIRECT(ster!$D$14)&lt;&gt;"")*IFERROR(NOT(INDIRECT(AI662)),FALSE),IF(ISERROR(MATCH(INDIRECT(Q662),INDIRECT(K662),0)),IFERROR(IF(INDIRECT(Q662)&lt;&gt;"",INDIRECT(ster!$D$14)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DC662" s="14" t="str">
        <f ca="1">SUBSTITUTE(SUBSTITUTE(SUBSTITUTE(SUBSTITUTE(_xll.MCONCAT(DG662:DS662,"■"),"■■","■"),"■■","■"),"■■","■"),"■■","■")</f>
        <v>■</v>
      </c>
      <c r="DD662" s="14" t="str">
        <f t="shared" ca="1" si="11567"/>
        <v/>
      </c>
      <c r="DE662" s="14" t="str">
        <f t="shared" ca="1" si="11568"/>
        <v/>
      </c>
      <c r="DF662" s="14" t="str">
        <f t="shared" ca="1" si="11569"/>
        <v/>
      </c>
      <c r="DG662" s="14" t="str">
        <f t="shared" ca="1" si="11570"/>
        <v/>
      </c>
      <c r="DH662" s="14" t="str">
        <f t="shared" ca="1" si="11571"/>
        <v/>
      </c>
      <c r="DI662" s="14" t="str">
        <f t="shared" ca="1" si="11572"/>
        <v/>
      </c>
      <c r="DJ662" s="14" t="str">
        <f t="shared" ca="1" si="11573"/>
        <v/>
      </c>
      <c r="DK662" s="14" t="str">
        <f t="shared" ca="1" si="11574"/>
        <v/>
      </c>
      <c r="DL662" s="14" t="str">
        <f t="shared" ca="1" si="11575"/>
        <v/>
      </c>
      <c r="DM662" s="14" t="str">
        <f t="shared" ca="1" si="11576"/>
        <v/>
      </c>
      <c r="DN662" s="14" t="str">
        <f t="array" aca="1" ref="DN662" ca="1">IF(CU662&lt;&gt;"","There are errors in the entered values in the following cases: " &amp;SUBSTITUTE(CU662," ",", "),"")</f>
        <v/>
      </c>
      <c r="DO662" s="14" t="str">
        <f t="shared" ca="1" si="11577"/>
        <v/>
      </c>
      <c r="DP662" s="14" t="str">
        <f t="shared" ca="1" si="11578"/>
        <v/>
      </c>
      <c r="DQ662" s="14" t="str">
        <f t="shared" ca="1" si="11579"/>
        <v/>
      </c>
      <c r="DR662" s="14" t="str">
        <f t="shared" ca="1" si="11580"/>
        <v/>
      </c>
      <c r="DS662" s="14" t="str">
        <f t="shared" ca="1" si="11581"/>
        <v/>
      </c>
      <c r="DZ662" s="14" t="b">
        <f t="shared" ca="1" si="11582"/>
        <v>0</v>
      </c>
      <c r="EA662" s="14" t="str">
        <f t="shared" ca="1" si="11583"/>
        <v/>
      </c>
      <c r="EB662" s="14" t="str">
        <f t="shared" ca="1" si="11584"/>
        <v/>
      </c>
      <c r="EC662" s="14" t="str">
        <f t="shared" ca="1" si="11585"/>
        <v/>
      </c>
      <c r="ED662" s="14" t="str">
        <f t="shared" ca="1" si="11586"/>
        <v/>
      </c>
      <c r="EE662" s="14" t="str">
        <f t="shared" ca="1" si="11587"/>
        <v/>
      </c>
      <c r="EF662" s="14" t="str">
        <f t="shared" ca="1" si="11588"/>
        <v/>
      </c>
      <c r="EG662" s="14" t="str">
        <f t="shared" ca="1" si="11589"/>
        <v/>
      </c>
      <c r="EM662" s="14" t="b">
        <f t="shared" ca="1" si="11590"/>
        <v>0</v>
      </c>
      <c r="EN662" s="14" t="str">
        <f t="shared" ca="1" si="11591"/>
        <v/>
      </c>
      <c r="EO662" s="14" t="str">
        <f t="shared" ca="1" si="11592"/>
        <v/>
      </c>
      <c r="EP662" s="14" t="str">
        <f t="shared" ca="1" si="11593"/>
        <v/>
      </c>
      <c r="EQ662" s="14" t="str">
        <f t="shared" ca="1" si="11594"/>
        <v/>
      </c>
    </row>
    <row r="663" spans="2:147" s="14" customFormat="1">
      <c r="B663" s="14" t="str">
        <f t="shared" ca="1" si="11520"/>
        <v/>
      </c>
      <c r="C663" s="14">
        <f t="shared" ca="1" si="11521"/>
        <v>563</v>
      </c>
      <c r="D663" s="14">
        <f t="shared" si="11522"/>
        <v>661</v>
      </c>
      <c r="E663" s="14" t="str">
        <f t="shared" ca="1" si="11523"/>
        <v/>
      </c>
      <c r="F663" s="14" t="str">
        <f t="shared" ca="1" si="11524"/>
        <v/>
      </c>
      <c r="G663" s="14" t="str">
        <f t="shared" ca="1" si="11525"/>
        <v/>
      </c>
      <c r="H663" s="14" t="b">
        <f t="shared" ca="1" si="11526"/>
        <v>0</v>
      </c>
      <c r="I663" s="14" t="str">
        <f ca="1">IF($H663,ADDRESS(3,(D663+1)*2-1,4,,"["&amp;wew!$G$7&amp;"]"&amp;_sheetname_labels)&amp;":"&amp;ADDRESS(2+ster!$B$20,(D663+1)*2-1,4),"")</f>
        <v/>
      </c>
      <c r="J663" s="14" t="str">
        <f t="array" aca="1" ref="J663" ca="1">IF(H663,MAX(0,MAX(IF(INDIRECT(I663)&lt;&gt;"",ROW(INDIRECT(I663)),""))-2),"")</f>
        <v/>
      </c>
      <c r="K663" s="14" t="str">
        <f ca="1">IF($H663,IF($J663&gt;0,ADDRESS(3,(D663+1)*2-1,4,,"["&amp;wew!$G$7&amp;"]"&amp;_sheetname_labels)&amp;":"&amp;ADDRESS(2+J663,(D663+1)*2-1,4),""),"")</f>
        <v/>
      </c>
      <c r="L663" s="14" t="str">
        <f ca="1">IF($H663,IF($J663&gt;0,ADDRESS(3,(D663+1)*2,4,,"["&amp;wew!$G$7&amp;"]"&amp;_sheetname_labels)&amp;":"&amp;ADDRESS(2+J663,(D663+1)*2,4),""),"")</f>
        <v/>
      </c>
      <c r="M663" s="14" t="str">
        <f t="shared" ca="1" si="11527"/>
        <v/>
      </c>
      <c r="N663" s="14" t="str">
        <f t="shared" ca="1" si="11528"/>
        <v/>
      </c>
      <c r="O663" s="14" t="str">
        <f t="shared" ca="1" si="11529"/>
        <v/>
      </c>
      <c r="P663" s="14" t="str">
        <f t="shared" ca="1" si="11530"/>
        <v/>
      </c>
      <c r="Q663" s="14" t="str">
        <f ca="1">IF($BP663,ADDRESS(3,D663+1,4,,"["&amp;wew!$G$7&amp;"]"&amp;_sheetname_dataframe)&amp;":"&amp;ADDRESS(2+ster!$C$14,D663+1,4),"")</f>
        <v/>
      </c>
      <c r="R663" s="14" t="str">
        <f ca="1">IF($BP663,IF(MID(_xll.FORMULATEXT(INDEX(INDIRECT(Q663),1)),1,1)="=", _xll.FORMULATEXT(INDEX(INDIRECT(Q663),1),2,TRUE),""),"")</f>
        <v/>
      </c>
      <c r="S663" s="14" t="str">
        <f t="array" aca="1" ref="S663" ca="1">IF(H663,SUM(IF((IFERROR(INDIRECT(Q663)&lt;&gt;"",FALSE))*(INDIRECT(ster!$D$14)&lt;&gt;""),1,0)),"")</f>
        <v/>
      </c>
      <c r="T663" s="14" t="str">
        <f t="array" aca="1" ref="T663" ca="1">IF(H663,IF(M663&gt;0,SUM(IFERROR(1*(MATCH(INDIRECT(Q663),INDIRECT(K663),0)&gt;0),0)*(INDIRECT(ster!$D$14)&lt;&gt;"")*NOT(ISNUMBER(INDIRECT(Q663)))),0),"")</f>
        <v/>
      </c>
      <c r="U663" s="14" t="str">
        <f t="array" aca="1" ref="U663" ca="1">IF(H663,SUM((IFERROR(INDIRECT(Q663)="",FALSE))*(INDIRECT(ster!$D$14)&lt;&gt;"")),"")</f>
        <v/>
      </c>
      <c r="V663" s="14" t="str">
        <f t="array" aca="1" ref="V663" ca="1">IF(H663,SUM((IFERROR(INDIRECT(Q663)="#ąś",TRUE))*(INDIRECT(ster!$D$14)&lt;&gt;"")),"")</f>
        <v/>
      </c>
      <c r="W663" s="14" t="str">
        <f t="array" aca="1" ref="W663" ca="1">IF(H663,SUM(ISNUMBER(INDIRECT(Q663))*(INDIRECT(ster!$D$14)&lt;&gt;"")),"")</f>
        <v/>
      </c>
      <c r="X663" s="14" t="str">
        <f t="array" aca="1" ref="X663" ca="1">IF(AND(H663,W663&gt;0),IF(wew!$B$3,MIN(IF((INDIRECT(ster!$D$14)&lt;&gt;"")*IFERROR(INDIRECT($Q663)&lt;&gt;"",FALSE),IFERROR(INDIRECT($Q663),"X"),"X")),"&lt;włącz podświetlanie wartości&gt;"),"—")</f>
        <v>—</v>
      </c>
      <c r="Y663" s="14" t="str">
        <f t="array" aca="1" ref="Y663" ca="1">IF(AND(H663,W663&gt;0),IF(wew!$B$3,MAX(IF((INDIRECT(ster!$D$14)&lt;&gt;"")*IFERROR(INDIRECT($Q663)&lt;&gt;"",FALSE),IFERROR(INDIRECT($Q663),"X"),"X")),"&lt;włącz podświetlanie wartości&gt;"),"—")</f>
        <v>—</v>
      </c>
      <c r="Z663" s="14" t="str">
        <f t="shared" ca="1" si="11531"/>
        <v/>
      </c>
      <c r="AA663" s="12" t="str">
        <f t="shared" ca="1" si="11532"/>
        <v/>
      </c>
      <c r="AB663" s="17" t="str">
        <f t="array" aca="1" ref="AB663" ca="1">IF(H663,IF(W663&gt;0,SUM((INDIRECT(ster!$D$14)&lt;&gt;"")*IFERROR((INDIRECT(Q663)&lt;&gt;"")*(INDIRECT(Q663)=INT(INDIRECT(Q663))),0)),0),"")</f>
        <v/>
      </c>
      <c r="AC663" s="17" t="str">
        <f t="array" aca="1" ref="AC663" ca="1">IF(H663,W663-AB663,"")</f>
        <v/>
      </c>
      <c r="AD663" s="17" t="str">
        <f t="shared" ca="1" si="11533"/>
        <v/>
      </c>
      <c r="AE663" s="17" t="b">
        <f t="shared" ca="1" si="11534"/>
        <v>0</v>
      </c>
      <c r="AF663" s="17" t="str">
        <f ca="1">IF(AE663,IF($H663,ADDRESS(3,D663+2,4,,"["&amp;wew!$G$7&amp;"]"&amp;_sheetname_dataframe)&amp;":"&amp;ADDRESS(2+ster!$C$14,D663+2,4),""),"")</f>
        <v/>
      </c>
      <c r="AG663" s="17" t="str">
        <f t="shared" ca="1" si="11535"/>
        <v/>
      </c>
      <c r="AH663" s="17" t="b">
        <f t="shared" ca="1" si="11536"/>
        <v>0</v>
      </c>
      <c r="AI663" s="17" t="str">
        <f ca="1">IF(AH663,IF($H663,ADDRESS(3,D663+3,4,,"["&amp;wew!$G$7&amp;"]"&amp;_sheetname_dataframe)&amp;":"&amp;ADDRESS(2+ster!$C$14,D663+3,4),""),"")</f>
        <v/>
      </c>
      <c r="AJ663" s="17" t="str">
        <f t="shared" ca="1" si="11537"/>
        <v/>
      </c>
      <c r="AK663" s="17" t="str">
        <f t="shared" ca="1" si="11538"/>
        <v/>
      </c>
      <c r="AL663" s="17" t="str">
        <f t="shared" ca="1" si="11539"/>
        <v/>
      </c>
      <c r="AM663" s="17" t="str">
        <f t="shared" ca="1" si="11540"/>
        <v/>
      </c>
      <c r="AN663" s="17">
        <f t="shared" ca="1" si="11541"/>
        <v>2</v>
      </c>
      <c r="AO663" s="24" t="str">
        <f t="shared" ca="1" si="11542"/>
        <v/>
      </c>
      <c r="AP663" s="24" t="str">
        <f t="shared" ca="1" si="11543"/>
        <v/>
      </c>
      <c r="AQ663" s="17" t="str">
        <f t="shared" ca="1" si="11544"/>
        <v/>
      </c>
      <c r="AR663" s="17" t="str">
        <f t="shared" ca="1" si="11545"/>
        <v/>
      </c>
      <c r="AS663" s="17" t="str">
        <f t="shared" ca="1" si="11546"/>
        <v/>
      </c>
      <c r="AT663" s="17" t="str">
        <f t="shared" ca="1" si="11547"/>
        <v/>
      </c>
      <c r="AU663" s="17" t="str">
        <f t="shared" ca="1" si="11548"/>
        <v/>
      </c>
      <c r="AV663" s="17" t="str">
        <f t="shared" ca="1" si="11549"/>
        <v/>
      </c>
      <c r="AW663" s="17" t="str">
        <f t="shared" ca="1" si="11550"/>
        <v/>
      </c>
      <c r="AX663" s="14" t="str">
        <f t="array" aca="1" ref="AX663" ca="1">IF(H663,N663&gt;0,"")</f>
        <v/>
      </c>
      <c r="AY663" s="17" t="str">
        <f t="shared" ca="1" si="11551"/>
        <v/>
      </c>
      <c r="AZ663" s="17" t="str">
        <f t="array" aca="1" ref="AZ663" ca="1">IF(AY663&lt;&gt;"",SUM(1*ISERROR(MATCH(INDIRECT(AY663),INDIRECT(K663),0)))=0,"")</f>
        <v/>
      </c>
      <c r="BA663" s="17" t="b">
        <f t="shared" ca="1" si="11552"/>
        <v>0</v>
      </c>
      <c r="BB663" s="17" t="b">
        <v>0</v>
      </c>
      <c r="BC663" s="17" t="str">
        <f t="shared" ca="1" si="11553"/>
        <v/>
      </c>
      <c r="BD663" s="17" t="str">
        <f t="shared" ca="1" si="11554"/>
        <v/>
      </c>
      <c r="BE663" s="17" t="str">
        <f t="shared" ca="1" si="11555"/>
        <v/>
      </c>
      <c r="BF663" s="17" t="str">
        <f t="shared" ca="1" si="11556"/>
        <v/>
      </c>
      <c r="BG663" s="17" t="str">
        <f t="shared" ca="1" si="11557"/>
        <v/>
      </c>
      <c r="BH663" s="17" t="str">
        <f t="shared" ca="1" si="11558"/>
        <v/>
      </c>
      <c r="BI663" s="17" t="str">
        <f t="shared" ca="1" si="11559"/>
        <v/>
      </c>
      <c r="BJ663" s="17" t="b">
        <f t="shared" ca="1" si="11560"/>
        <v>0</v>
      </c>
      <c r="BK663" s="17" t="str">
        <f t="shared" ca="1" si="11561"/>
        <v/>
      </c>
      <c r="BL663" s="17" t="str">
        <f t="shared" ca="1" si="11562"/>
        <v/>
      </c>
      <c r="BM663" s="17" t="str">
        <f t="shared" ca="1" si="11563"/>
        <v/>
      </c>
      <c r="BN663" s="17" t="str">
        <f t="shared" ca="1" si="11564"/>
        <v/>
      </c>
      <c r="BO663" s="17" t="str">
        <f t="shared" ca="1" si="11565"/>
        <v/>
      </c>
      <c r="BP663" s="14" t="b">
        <f t="shared" ca="1" si="11566"/>
        <v>0</v>
      </c>
      <c r="BQ663" s="35"/>
      <c r="BX663" s="16"/>
      <c r="BY663" s="16"/>
      <c r="BZ663" s="16"/>
      <c r="CA663" s="16"/>
      <c r="CB663" s="16"/>
      <c r="CC663" s="16"/>
      <c r="CD663" s="16"/>
      <c r="CE663" s="16"/>
      <c r="CF663" s="16"/>
      <c r="CN663" s="14">
        <f ca="1">IF(H663,IFERROR(IsVariableNameLegal(O663),0),0)</f>
        <v>0</v>
      </c>
      <c r="CO663" s="14" t="str">
        <f t="array" aca="1" ref="CO663" ca="1">IF(H663,IF(COUNTIF(INDIRECT(wew!$C$13),O663)&gt;1,TRIM(SUBSTITUTE(_xll.MCONCAT(IF((INDIRECT(wew!$C$13)=O663)*(COLUMN(INDIRECT(wew!$C$13))&lt;&gt;D663+1),-1+COLUMN(INDIRECT(wew!$C$13)),"")," "),"  "," ")),""),"")</f>
        <v/>
      </c>
      <c r="CP663" s="14" t="str">
        <f t="array" aca="1" ref="CP663" ca="1">IF(P663&lt;&gt;"",IF(LEN(P663)&gt;150,1,""),"")</f>
        <v/>
      </c>
      <c r="CQ663" s="14" t="str">
        <f t="array" aca="1" ref="CQ663" ca="1">IF(AND(H663,NOT(ster!$J$3)),IF(COUNTIF(INDIRECT(wew!$C$15),P663)&gt;1,TRIM(SUBSTITUTE(_xll.MCONCAT(IF((INDIRECT(wew!$C$15)=P663)*(COLUMN(INDIRECT(wew!$C$15))&lt;&gt;D663+1),-1+COLUMN(INDIRECT(wew!$C$15)),"")," "),"  "," ")),""),"")</f>
        <v/>
      </c>
      <c r="CR663" s="14" t="str">
        <f t="array" aca="1" ref="CR663" ca="1">IF(H663,IF(AND(W663&gt;0,AO663&lt;&gt;""),TRIM(SUBSTITUTE(_xll.MCONCAT(IFERROR(IF(ISNUMBER(INDIRECT(Q663)),IF((INDIRECT(ster!$D$14)&lt;&gt;"")*(INDIRECT(Q663)&lt;AO663),INDIRECT(ster!$D$14) &amp; ": " &amp;  SUBSTITUTE(IF( AV663,IFERROR(TEXT(INDIRECT(Q663),"rrrr-mm-dd") &amp;" (" &amp; INDIRECT(Q663) &amp;")",INDIRECT(Q663)),INDIRECT(Q663))," "," "),""),""),"")," "),"  "," ")),""),"")</f>
        <v/>
      </c>
      <c r="CS663" s="14" t="str">
        <f t="array" aca="1" ref="CS663" ca="1">IF(H663,IF(AND(W663&gt;0,AP663&lt;&gt;""),TRIM(SUBSTITUTE(_xll.MCONCAT(IFERROR(IF(ISNUMBER(INDIRECT(Q663)),IF((INDIRECT(ster!$D$14)&lt;&gt;"")*(INDIRECT(Q663)&gt;AP663),INDIRECT(ster!$D$14) &amp; ": " &amp;  SUBSTITUTE(IF( AV663,IFERROR(TEXT(INDIRECT(Q663),"rrrr-mm-dd")&amp;" (" &amp; INDIRECT(Q663) &amp;")",INDIRECT(Q663)),INDIRECT(Q663))," "," "),""),""),"")," "),"  "," ")),""),"")</f>
        <v/>
      </c>
      <c r="CT663" s="14" t="str">
        <f t="array" aca="1" ref="CT663" ca="1">IF(H663,IF(AND(N663&gt;0,AR663),TRIM(SUBSTITUTE(_xll.MCONCAT(IFERROR(IF(ISNUMBER(INDIRECT(Q663)),IF((INDIRECT(ster!$D$14)&lt;&gt;"")*(IFERROR(0*(MATCH(INDIRECT(Q663),INDIRECT(K663),0)&gt;0),1)),INDIRECT(ster!$D$14) &amp; ": " &amp;  SUBSTITUTE(IF( AV663,IFERROR(TEXT(INDIRECT(Q663),"rrrr-mm-dd")&amp;" (" &amp; INDIRECT(Q663) &amp;")",INDIRECT(Q663)),INDIRECT(Q663))," "," "),""),""),"")," "),"  "," ")),""),"")</f>
        <v/>
      </c>
      <c r="CU663" s="14" t="str">
        <f t="array" aca="1" ref="CU663" ca="1">IF(H663,IF(AND(V663&gt;0),TRIM(SUBSTITUTE(_xll.MCONCAT(IF((INDIRECT(ster!$D$14)&lt;&gt;"")*(IFERROR(0*(INDIRECT(Q663)&lt;&gt;""),1)),INDIRECT(ster!$D$14),"")," "),"  "," ")),""),"")</f>
        <v/>
      </c>
      <c r="CV663" s="14" t="str">
        <f t="array" aca="1" ref="CV663" ca="1">IF(H663,IF(AS663,
TRIM(SUBSTITUTE(_xll.MCONCAT(IF(
   (INDIRECT(ster!$D$14)&lt;&gt;"")*
   ((INDIRECT(Q663)="")+
      NOT(ISNUMBER(INDIRECT(Q663)))*
      NOT(ISERROR(MATCH(INDIRECT(Q663),INDIRECT(K663),0)))
    ),
      INDIRECT(ster!$D$14),
   "")," "),"  "," ")),
""),"")</f>
        <v/>
      </c>
      <c r="CW663" s="14" t="str">
        <f t="array" aca="1" ref="CW663" ca="1">IF(H663,IF(AND(AQ663),TRIM(SUBSTITUTE(_xll.MCONCAT(IFERROR(IF(ISNUMBER(INDIRECT(Q663)),IF((INDIRECT(ster!$D$14)&lt;&gt;"")*(INDIRECT(Q663)&lt;&gt;INT(INDIRECT(Q663))),INDIRECT(ster!$D$14) &amp; ": " &amp; INDIRECT(Q663),""),""),"")," "),"  "," ")),""),"")</f>
        <v/>
      </c>
      <c r="CX663" s="14" t="str">
        <f t="array" aca="1" ref="CX663" ca="1">IF(H663,IF(OR(AU663,AV663),TRIM(SUBSTITUTE(_xll.MCONCAT(IF((INDIRECT(ster!$D$14)&lt;&gt;"")*NOT(ISNUMBER(INDIRECT(Q663))),IF(ISERROR(MATCH(INDIRECT(Q663),INDIRECT(K663),0)),IFERROR(IF(INDIRECT(Q663)&lt;&gt;"",INDIRECT(ster!$D$14) &amp; ": " &amp; SUBSTITUTE(INDIRECT(Q663)," "," "),""),""),""),"")," "),"  "," ")),""),"")</f>
        <v/>
      </c>
      <c r="CY663" s="14" t="str">
        <f t="array" aca="1" ref="CY663" ca="1">IF(H663,IF(AE663,TRIM(SUBSTITUTE(_xll.MCONCAT(IF((INDIRECT(ster!$D$14)&lt;&gt;"")*IFERROR(NOT(INDIRECT(AF663)),FALSE),IF(ISERROR(MATCH(INDIRECT(Q663),INDIRECT(K663),0)),IFERROR(IF(INDIRECT(Q663)&lt;&gt;"",INDIRECT(ster!$D$14)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CZ663" s="14" t="str">
        <f t="array" aca="1" ref="CZ663" ca="1">IF(H663,IF(AH663,TRIM(SUBSTITUTE(_xll.MCONCAT(IF((INDIRECT(ster!$D$14)&lt;&gt;"")*IFERROR(NOT(INDIRECT(AI663)),FALSE),IF(ISERROR(MATCH(INDIRECT(Q663),INDIRECT(K663),0)),IFERROR(IF(INDIRECT(Q663)&lt;&gt;"",INDIRECT(ster!$D$14)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DC663" s="14" t="str">
        <f ca="1">SUBSTITUTE(SUBSTITUTE(SUBSTITUTE(SUBSTITUTE(_xll.MCONCAT(DG663:DS663,"■"),"■■","■"),"■■","■"),"■■","■"),"■■","■")</f>
        <v>■</v>
      </c>
      <c r="DD663" s="14" t="str">
        <f t="shared" ca="1" si="11567"/>
        <v/>
      </c>
      <c r="DE663" s="14" t="str">
        <f t="shared" ca="1" si="11568"/>
        <v/>
      </c>
      <c r="DF663" s="14" t="str">
        <f t="shared" ca="1" si="11569"/>
        <v/>
      </c>
      <c r="DG663" s="14" t="str">
        <f t="shared" ca="1" si="11570"/>
        <v/>
      </c>
      <c r="DH663" s="14" t="str">
        <f t="shared" ca="1" si="11571"/>
        <v/>
      </c>
      <c r="DI663" s="14" t="str">
        <f t="shared" ca="1" si="11572"/>
        <v/>
      </c>
      <c r="DJ663" s="14" t="str">
        <f t="shared" ca="1" si="11573"/>
        <v/>
      </c>
      <c r="DK663" s="14" t="str">
        <f t="shared" ca="1" si="11574"/>
        <v/>
      </c>
      <c r="DL663" s="14" t="str">
        <f t="shared" ca="1" si="11575"/>
        <v/>
      </c>
      <c r="DM663" s="14" t="str">
        <f t="shared" ca="1" si="11576"/>
        <v/>
      </c>
      <c r="DN663" s="14" t="str">
        <f t="array" aca="1" ref="DN663" ca="1">IF(CU663&lt;&gt;"","There are errors in the entered values in the following cases: " &amp;SUBSTITUTE(CU663," ",", "),"")</f>
        <v/>
      </c>
      <c r="DO663" s="14" t="str">
        <f t="shared" ca="1" si="11577"/>
        <v/>
      </c>
      <c r="DP663" s="14" t="str">
        <f t="shared" ca="1" si="11578"/>
        <v/>
      </c>
      <c r="DQ663" s="14" t="str">
        <f t="shared" ca="1" si="11579"/>
        <v/>
      </c>
      <c r="DR663" s="14" t="str">
        <f t="shared" ca="1" si="11580"/>
        <v/>
      </c>
      <c r="DS663" s="14" t="str">
        <f t="shared" ca="1" si="11581"/>
        <v/>
      </c>
      <c r="DZ663" s="14" t="b">
        <f t="shared" ca="1" si="11582"/>
        <v>0</v>
      </c>
      <c r="EA663" s="14" t="str">
        <f t="shared" ca="1" si="11583"/>
        <v/>
      </c>
      <c r="EB663" s="14" t="str">
        <f t="shared" ca="1" si="11584"/>
        <v/>
      </c>
      <c r="EC663" s="14" t="str">
        <f t="shared" ca="1" si="11585"/>
        <v/>
      </c>
      <c r="ED663" s="14" t="str">
        <f t="shared" ca="1" si="11586"/>
        <v/>
      </c>
      <c r="EE663" s="14" t="str">
        <f t="shared" ca="1" si="11587"/>
        <v/>
      </c>
      <c r="EF663" s="14" t="str">
        <f t="shared" ca="1" si="11588"/>
        <v/>
      </c>
      <c r="EG663" s="14" t="str">
        <f t="shared" ca="1" si="11589"/>
        <v/>
      </c>
      <c r="EM663" s="14" t="b">
        <f t="shared" ca="1" si="11590"/>
        <v>0</v>
      </c>
      <c r="EN663" s="14" t="str">
        <f t="shared" ca="1" si="11591"/>
        <v/>
      </c>
      <c r="EO663" s="14" t="str">
        <f t="shared" ca="1" si="11592"/>
        <v/>
      </c>
      <c r="EP663" s="14" t="str">
        <f t="shared" ca="1" si="11593"/>
        <v/>
      </c>
      <c r="EQ663" s="14" t="str">
        <f t="shared" ca="1" si="11594"/>
        <v/>
      </c>
    </row>
    <row r="664" spans="2:147" s="14" customFormat="1">
      <c r="B664" s="14" t="str">
        <f t="shared" ca="1" si="11520"/>
        <v/>
      </c>
      <c r="C664" s="14">
        <f t="shared" ca="1" si="11521"/>
        <v>563</v>
      </c>
      <c r="D664" s="14">
        <f t="shared" si="11522"/>
        <v>662</v>
      </c>
      <c r="E664" s="14" t="str">
        <f t="shared" ca="1" si="11523"/>
        <v/>
      </c>
      <c r="F664" s="14" t="str">
        <f t="shared" ca="1" si="11524"/>
        <v/>
      </c>
      <c r="G664" s="14" t="str">
        <f t="shared" ca="1" si="11525"/>
        <v/>
      </c>
      <c r="H664" s="14" t="b">
        <f t="shared" ca="1" si="11526"/>
        <v>0</v>
      </c>
      <c r="I664" s="14" t="str">
        <f ca="1">IF($H664,ADDRESS(3,(D664+1)*2-1,4,,"["&amp;wew!$G$7&amp;"]"&amp;_sheetname_labels)&amp;":"&amp;ADDRESS(2+ster!$B$20,(D664+1)*2-1,4),"")</f>
        <v/>
      </c>
      <c r="J664" s="14" t="str">
        <f t="array" aca="1" ref="J664" ca="1">IF(H664,MAX(0,MAX(IF(INDIRECT(I664)&lt;&gt;"",ROW(INDIRECT(I664)),""))-2),"")</f>
        <v/>
      </c>
      <c r="K664" s="14" t="str">
        <f ca="1">IF($H664,IF($J664&gt;0,ADDRESS(3,(D664+1)*2-1,4,,"["&amp;wew!$G$7&amp;"]"&amp;_sheetname_labels)&amp;":"&amp;ADDRESS(2+J664,(D664+1)*2-1,4),""),"")</f>
        <v/>
      </c>
      <c r="L664" s="14" t="str">
        <f ca="1">IF($H664,IF($J664&gt;0,ADDRESS(3,(D664+1)*2,4,,"["&amp;wew!$G$7&amp;"]"&amp;_sheetname_labels)&amp;":"&amp;ADDRESS(2+J664,(D664+1)*2,4),""),"")</f>
        <v/>
      </c>
      <c r="M664" s="14" t="str">
        <f t="shared" ca="1" si="11527"/>
        <v/>
      </c>
      <c r="N664" s="14" t="str">
        <f t="shared" ca="1" si="11528"/>
        <v/>
      </c>
      <c r="O664" s="14" t="str">
        <f t="shared" ca="1" si="11529"/>
        <v/>
      </c>
      <c r="P664" s="14" t="str">
        <f t="shared" ca="1" si="11530"/>
        <v/>
      </c>
      <c r="Q664" s="14" t="str">
        <f ca="1">IF($BP664,ADDRESS(3,D664+1,4,,"["&amp;wew!$G$7&amp;"]"&amp;_sheetname_dataframe)&amp;":"&amp;ADDRESS(2+ster!$C$14,D664+1,4),"")</f>
        <v/>
      </c>
      <c r="R664" s="14" t="str">
        <f ca="1">IF($BP664,IF(MID(_xll.FORMULATEXT(INDEX(INDIRECT(Q664),1)),1,1)="=", _xll.FORMULATEXT(INDEX(INDIRECT(Q664),1),2,TRUE),""),"")</f>
        <v/>
      </c>
      <c r="S664" s="14" t="str">
        <f t="array" aca="1" ref="S664" ca="1">IF(H664,SUM(IF((IFERROR(INDIRECT(Q664)&lt;&gt;"",FALSE))*(INDIRECT(ster!$D$14)&lt;&gt;""),1,0)),"")</f>
        <v/>
      </c>
      <c r="T664" s="14" t="str">
        <f t="array" aca="1" ref="T664" ca="1">IF(H664,IF(M664&gt;0,SUM(IFERROR(1*(MATCH(INDIRECT(Q664),INDIRECT(K664),0)&gt;0),0)*(INDIRECT(ster!$D$14)&lt;&gt;"")*NOT(ISNUMBER(INDIRECT(Q664)))),0),"")</f>
        <v/>
      </c>
      <c r="U664" s="14" t="str">
        <f t="array" aca="1" ref="U664" ca="1">IF(H664,SUM((IFERROR(INDIRECT(Q664)="",FALSE))*(INDIRECT(ster!$D$14)&lt;&gt;"")),"")</f>
        <v/>
      </c>
      <c r="V664" s="14" t="str">
        <f t="array" aca="1" ref="V664" ca="1">IF(H664,SUM((IFERROR(INDIRECT(Q664)="#ąś",TRUE))*(INDIRECT(ster!$D$14)&lt;&gt;"")),"")</f>
        <v/>
      </c>
      <c r="W664" s="14" t="str">
        <f t="array" aca="1" ref="W664" ca="1">IF(H664,SUM(ISNUMBER(INDIRECT(Q664))*(INDIRECT(ster!$D$14)&lt;&gt;"")),"")</f>
        <v/>
      </c>
      <c r="X664" s="14" t="str">
        <f t="array" aca="1" ref="X664" ca="1">IF(AND(H664,W664&gt;0),IF(wew!$B$3,MIN(IF((INDIRECT(ster!$D$14)&lt;&gt;"")*IFERROR(INDIRECT($Q664)&lt;&gt;"",FALSE),IFERROR(INDIRECT($Q664),"X"),"X")),"&lt;włącz podświetlanie wartości&gt;"),"—")</f>
        <v>—</v>
      </c>
      <c r="Y664" s="14" t="str">
        <f t="array" aca="1" ref="Y664" ca="1">IF(AND(H664,W664&gt;0),IF(wew!$B$3,MAX(IF((INDIRECT(ster!$D$14)&lt;&gt;"")*IFERROR(INDIRECT($Q664)&lt;&gt;"",FALSE),IFERROR(INDIRECT($Q664),"X"),"X")),"&lt;włącz podświetlanie wartości&gt;"),"—")</f>
        <v>—</v>
      </c>
      <c r="Z664" s="14" t="str">
        <f t="shared" ca="1" si="11531"/>
        <v/>
      </c>
      <c r="AA664" s="12" t="str">
        <f t="shared" ca="1" si="11532"/>
        <v/>
      </c>
      <c r="AB664" s="17" t="str">
        <f t="array" aca="1" ref="AB664" ca="1">IF(H664,IF(W664&gt;0,SUM((INDIRECT(ster!$D$14)&lt;&gt;"")*IFERROR((INDIRECT(Q664)&lt;&gt;"")*(INDIRECT(Q664)=INT(INDIRECT(Q664))),0)),0),"")</f>
        <v/>
      </c>
      <c r="AC664" s="17" t="str">
        <f t="array" aca="1" ref="AC664" ca="1">IF(H664,W664-AB664,"")</f>
        <v/>
      </c>
      <c r="AD664" s="17" t="str">
        <f t="shared" ca="1" si="11533"/>
        <v/>
      </c>
      <c r="AE664" s="17" t="b">
        <f t="shared" ca="1" si="11534"/>
        <v>0</v>
      </c>
      <c r="AF664" s="17" t="str">
        <f ca="1">IF(AE664,IF($H664,ADDRESS(3,D664+2,4,,"["&amp;wew!$G$7&amp;"]"&amp;_sheetname_dataframe)&amp;":"&amp;ADDRESS(2+ster!$C$14,D664+2,4),""),"")</f>
        <v/>
      </c>
      <c r="AG664" s="17" t="str">
        <f t="shared" ca="1" si="11535"/>
        <v/>
      </c>
      <c r="AH664" s="17" t="b">
        <f t="shared" ca="1" si="11536"/>
        <v>0</v>
      </c>
      <c r="AI664" s="17" t="str">
        <f ca="1">IF(AH664,IF($H664,ADDRESS(3,D664+3,4,,"["&amp;wew!$G$7&amp;"]"&amp;_sheetname_dataframe)&amp;":"&amp;ADDRESS(2+ster!$C$14,D664+3,4),""),"")</f>
        <v/>
      </c>
      <c r="AJ664" s="17" t="str">
        <f t="shared" ca="1" si="11537"/>
        <v/>
      </c>
      <c r="AK664" s="17" t="str">
        <f t="shared" ca="1" si="11538"/>
        <v/>
      </c>
      <c r="AL664" s="17" t="str">
        <f t="shared" ca="1" si="11539"/>
        <v/>
      </c>
      <c r="AM664" s="17" t="str">
        <f t="shared" ca="1" si="11540"/>
        <v/>
      </c>
      <c r="AN664" s="17">
        <f t="shared" ca="1" si="11541"/>
        <v>2</v>
      </c>
      <c r="AO664" s="24" t="str">
        <f t="shared" ca="1" si="11542"/>
        <v/>
      </c>
      <c r="AP664" s="24" t="str">
        <f t="shared" ca="1" si="11543"/>
        <v/>
      </c>
      <c r="AQ664" s="17" t="str">
        <f t="shared" ca="1" si="11544"/>
        <v/>
      </c>
      <c r="AR664" s="17" t="str">
        <f t="shared" ca="1" si="11545"/>
        <v/>
      </c>
      <c r="AS664" s="17" t="str">
        <f t="shared" ca="1" si="11546"/>
        <v/>
      </c>
      <c r="AT664" s="17" t="str">
        <f t="shared" ca="1" si="11547"/>
        <v/>
      </c>
      <c r="AU664" s="17" t="str">
        <f t="shared" ca="1" si="11548"/>
        <v/>
      </c>
      <c r="AV664" s="17" t="str">
        <f t="shared" ca="1" si="11549"/>
        <v/>
      </c>
      <c r="AW664" s="17" t="str">
        <f t="shared" ca="1" si="11550"/>
        <v/>
      </c>
      <c r="AX664" s="14" t="str">
        <f t="array" aca="1" ref="AX664" ca="1">IF(H664,N664&gt;0,"")</f>
        <v/>
      </c>
      <c r="AY664" s="17" t="str">
        <f t="shared" ca="1" si="11551"/>
        <v/>
      </c>
      <c r="AZ664" s="17" t="str">
        <f t="array" aca="1" ref="AZ664" ca="1">IF(AY664&lt;&gt;"",SUM(1*ISERROR(MATCH(INDIRECT(AY664),INDIRECT(K664),0)))=0,"")</f>
        <v/>
      </c>
      <c r="BA664" s="17" t="b">
        <f t="shared" ca="1" si="11552"/>
        <v>0</v>
      </c>
      <c r="BB664" s="17" t="b">
        <v>0</v>
      </c>
      <c r="BC664" s="17" t="str">
        <f t="shared" ca="1" si="11553"/>
        <v/>
      </c>
      <c r="BD664" s="17" t="str">
        <f t="shared" ca="1" si="11554"/>
        <v/>
      </c>
      <c r="BE664" s="17" t="str">
        <f t="shared" ca="1" si="11555"/>
        <v/>
      </c>
      <c r="BF664" s="17" t="str">
        <f t="shared" ca="1" si="11556"/>
        <v/>
      </c>
      <c r="BG664" s="17" t="str">
        <f t="shared" ca="1" si="11557"/>
        <v/>
      </c>
      <c r="BH664" s="17" t="str">
        <f t="shared" ca="1" si="11558"/>
        <v/>
      </c>
      <c r="BI664" s="17" t="str">
        <f t="shared" ca="1" si="11559"/>
        <v/>
      </c>
      <c r="BJ664" s="17" t="b">
        <f t="shared" ca="1" si="11560"/>
        <v>0</v>
      </c>
      <c r="BK664" s="17" t="str">
        <f t="shared" ca="1" si="11561"/>
        <v/>
      </c>
      <c r="BL664" s="17" t="str">
        <f t="shared" ca="1" si="11562"/>
        <v/>
      </c>
      <c r="BM664" s="17" t="str">
        <f t="shared" ca="1" si="11563"/>
        <v/>
      </c>
      <c r="BN664" s="17" t="str">
        <f t="shared" ca="1" si="11564"/>
        <v/>
      </c>
      <c r="BO664" s="17" t="str">
        <f t="shared" ca="1" si="11565"/>
        <v/>
      </c>
      <c r="BP664" s="14" t="b">
        <f t="shared" ca="1" si="11566"/>
        <v>0</v>
      </c>
      <c r="BQ664" s="35"/>
      <c r="BX664" s="16"/>
      <c r="BY664" s="16"/>
      <c r="BZ664" s="16"/>
      <c r="CA664" s="16"/>
      <c r="CB664" s="16"/>
      <c r="CC664" s="16"/>
      <c r="CD664" s="16"/>
      <c r="CE664" s="16"/>
      <c r="CF664" s="16"/>
      <c r="CN664" s="14">
        <f ca="1">IF(H664,IFERROR(IsVariableNameLegal(O664),0),0)</f>
        <v>0</v>
      </c>
      <c r="CO664" s="14" t="str">
        <f t="array" aca="1" ref="CO664" ca="1">IF(H664,IF(COUNTIF(INDIRECT(wew!$C$13),O664)&gt;1,TRIM(SUBSTITUTE(_xll.MCONCAT(IF((INDIRECT(wew!$C$13)=O664)*(COLUMN(INDIRECT(wew!$C$13))&lt;&gt;D664+1),-1+COLUMN(INDIRECT(wew!$C$13)),"")," "),"  "," ")),""),"")</f>
        <v/>
      </c>
      <c r="CP664" s="14" t="str">
        <f t="array" aca="1" ref="CP664" ca="1">IF(P664&lt;&gt;"",IF(LEN(P664)&gt;150,1,""),"")</f>
        <v/>
      </c>
      <c r="CQ664" s="14" t="str">
        <f t="array" aca="1" ref="CQ664" ca="1">IF(AND(H664,NOT(ster!$J$3)),IF(COUNTIF(INDIRECT(wew!$C$15),P664)&gt;1,TRIM(SUBSTITUTE(_xll.MCONCAT(IF((INDIRECT(wew!$C$15)=P664)*(COLUMN(INDIRECT(wew!$C$15))&lt;&gt;D664+1),-1+COLUMN(INDIRECT(wew!$C$15)),"")," "),"  "," ")),""),"")</f>
        <v/>
      </c>
      <c r="CR664" s="14" t="str">
        <f t="array" aca="1" ref="CR664" ca="1">IF(H664,IF(AND(W664&gt;0,AO664&lt;&gt;""),TRIM(SUBSTITUTE(_xll.MCONCAT(IFERROR(IF(ISNUMBER(INDIRECT(Q664)),IF((INDIRECT(ster!$D$14)&lt;&gt;"")*(INDIRECT(Q664)&lt;AO664),INDIRECT(ster!$D$14) &amp; ": " &amp;  SUBSTITUTE(IF( AV664,IFERROR(TEXT(INDIRECT(Q664),"rrrr-mm-dd") &amp;" (" &amp; INDIRECT(Q664) &amp;")",INDIRECT(Q664)),INDIRECT(Q664))," "," "),""),""),"")," "),"  "," ")),""),"")</f>
        <v/>
      </c>
      <c r="CS664" s="14" t="str">
        <f t="array" aca="1" ref="CS664" ca="1">IF(H664,IF(AND(W664&gt;0,AP664&lt;&gt;""),TRIM(SUBSTITUTE(_xll.MCONCAT(IFERROR(IF(ISNUMBER(INDIRECT(Q664)),IF((INDIRECT(ster!$D$14)&lt;&gt;"")*(INDIRECT(Q664)&gt;AP664),INDIRECT(ster!$D$14) &amp; ": " &amp;  SUBSTITUTE(IF( AV664,IFERROR(TEXT(INDIRECT(Q664),"rrrr-mm-dd")&amp;" (" &amp; INDIRECT(Q664) &amp;")",INDIRECT(Q664)),INDIRECT(Q664))," "," "),""),""),"")," "),"  "," ")),""),"")</f>
        <v/>
      </c>
      <c r="CT664" s="14" t="str">
        <f t="array" aca="1" ref="CT664" ca="1">IF(H664,IF(AND(N664&gt;0,AR664),TRIM(SUBSTITUTE(_xll.MCONCAT(IFERROR(IF(ISNUMBER(INDIRECT(Q664)),IF((INDIRECT(ster!$D$14)&lt;&gt;"")*(IFERROR(0*(MATCH(INDIRECT(Q664),INDIRECT(K664),0)&gt;0),1)),INDIRECT(ster!$D$14) &amp; ": " &amp;  SUBSTITUTE(IF( AV664,IFERROR(TEXT(INDIRECT(Q664),"rrrr-mm-dd")&amp;" (" &amp; INDIRECT(Q664) &amp;")",INDIRECT(Q664)),INDIRECT(Q664))," "," "),""),""),"")," "),"  "," ")),""),"")</f>
        <v/>
      </c>
      <c r="CU664" s="14" t="str">
        <f t="array" aca="1" ref="CU664" ca="1">IF(H664,IF(AND(V664&gt;0),TRIM(SUBSTITUTE(_xll.MCONCAT(IF((INDIRECT(ster!$D$14)&lt;&gt;"")*(IFERROR(0*(INDIRECT(Q664)&lt;&gt;""),1)),INDIRECT(ster!$D$14),"")," "),"  "," ")),""),"")</f>
        <v/>
      </c>
      <c r="CV664" s="14" t="str">
        <f t="array" aca="1" ref="CV664" ca="1">IF(H664,IF(AS664,
TRIM(SUBSTITUTE(_xll.MCONCAT(IF(
   (INDIRECT(ster!$D$14)&lt;&gt;"")*
   ((INDIRECT(Q664)="")+
      NOT(ISNUMBER(INDIRECT(Q664)))*
      NOT(ISERROR(MATCH(INDIRECT(Q664),INDIRECT(K664),0)))
    ),
      INDIRECT(ster!$D$14),
   "")," "),"  "," ")),
""),"")</f>
        <v/>
      </c>
      <c r="CW664" s="14" t="str">
        <f t="array" aca="1" ref="CW664" ca="1">IF(H664,IF(AND(AQ664),TRIM(SUBSTITUTE(_xll.MCONCAT(IFERROR(IF(ISNUMBER(INDIRECT(Q664)),IF((INDIRECT(ster!$D$14)&lt;&gt;"")*(INDIRECT(Q664)&lt;&gt;INT(INDIRECT(Q664))),INDIRECT(ster!$D$14) &amp; ": " &amp; INDIRECT(Q664),""),""),"")," "),"  "," ")),""),"")</f>
        <v/>
      </c>
      <c r="CX664" s="14" t="str">
        <f t="array" aca="1" ref="CX664" ca="1">IF(H664,IF(OR(AU664,AV664),TRIM(SUBSTITUTE(_xll.MCONCAT(IF((INDIRECT(ster!$D$14)&lt;&gt;"")*NOT(ISNUMBER(INDIRECT(Q664))),IF(ISERROR(MATCH(INDIRECT(Q664),INDIRECT(K664),0)),IFERROR(IF(INDIRECT(Q664)&lt;&gt;"",INDIRECT(ster!$D$14) &amp; ": " &amp; SUBSTITUTE(INDIRECT(Q664)," "," "),""),""),""),"")," "),"  "," ")),""),"")</f>
        <v/>
      </c>
      <c r="CY664" s="14" t="str">
        <f t="array" aca="1" ref="CY664" ca="1">IF(H664,IF(AE664,TRIM(SUBSTITUTE(_xll.MCONCAT(IF((INDIRECT(ster!$D$14)&lt;&gt;"")*IFERROR(NOT(INDIRECT(AF664)),FALSE),IF(ISERROR(MATCH(INDIRECT(Q664),INDIRECT(K664),0)),IFERROR(IF(INDIRECT(Q664)&lt;&gt;"",INDIRECT(ster!$D$14)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CZ664" s="14" t="str">
        <f t="array" aca="1" ref="CZ664" ca="1">IF(H664,IF(AH664,TRIM(SUBSTITUTE(_xll.MCONCAT(IF((INDIRECT(ster!$D$14)&lt;&gt;"")*IFERROR(NOT(INDIRECT(AI664)),FALSE),IF(ISERROR(MATCH(INDIRECT(Q664),INDIRECT(K664),0)),IFERROR(IF(INDIRECT(Q664)&lt;&gt;"",INDIRECT(ster!$D$14)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DC664" s="14" t="str">
        <f ca="1">SUBSTITUTE(SUBSTITUTE(SUBSTITUTE(SUBSTITUTE(_xll.MCONCAT(DG664:DS664,"■"),"■■","■"),"■■","■"),"■■","■"),"■■","■")</f>
        <v>■</v>
      </c>
      <c r="DD664" s="14" t="str">
        <f t="shared" ca="1" si="11567"/>
        <v/>
      </c>
      <c r="DE664" s="14" t="str">
        <f t="shared" ca="1" si="11568"/>
        <v/>
      </c>
      <c r="DF664" s="14" t="str">
        <f t="shared" ca="1" si="11569"/>
        <v/>
      </c>
      <c r="DG664" s="14" t="str">
        <f t="shared" ca="1" si="11570"/>
        <v/>
      </c>
      <c r="DH664" s="14" t="str">
        <f t="shared" ca="1" si="11571"/>
        <v/>
      </c>
      <c r="DI664" s="14" t="str">
        <f t="shared" ca="1" si="11572"/>
        <v/>
      </c>
      <c r="DJ664" s="14" t="str">
        <f t="shared" ca="1" si="11573"/>
        <v/>
      </c>
      <c r="DK664" s="14" t="str">
        <f t="shared" ca="1" si="11574"/>
        <v/>
      </c>
      <c r="DL664" s="14" t="str">
        <f t="shared" ca="1" si="11575"/>
        <v/>
      </c>
      <c r="DM664" s="14" t="str">
        <f t="shared" ca="1" si="11576"/>
        <v/>
      </c>
      <c r="DN664" s="14" t="str">
        <f t="array" aca="1" ref="DN664" ca="1">IF(CU664&lt;&gt;"","There are errors in the entered values in the following cases: " &amp;SUBSTITUTE(CU664," ",", "),"")</f>
        <v/>
      </c>
      <c r="DO664" s="14" t="str">
        <f t="shared" ca="1" si="11577"/>
        <v/>
      </c>
      <c r="DP664" s="14" t="str">
        <f t="shared" ca="1" si="11578"/>
        <v/>
      </c>
      <c r="DQ664" s="14" t="str">
        <f t="shared" ca="1" si="11579"/>
        <v/>
      </c>
      <c r="DR664" s="14" t="str">
        <f t="shared" ca="1" si="11580"/>
        <v/>
      </c>
      <c r="DS664" s="14" t="str">
        <f t="shared" ca="1" si="11581"/>
        <v/>
      </c>
      <c r="DZ664" s="14" t="b">
        <f t="shared" ca="1" si="11582"/>
        <v>0</v>
      </c>
      <c r="EA664" s="14" t="str">
        <f t="shared" ca="1" si="11583"/>
        <v/>
      </c>
      <c r="EB664" s="14" t="str">
        <f t="shared" ca="1" si="11584"/>
        <v/>
      </c>
      <c r="EC664" s="14" t="str">
        <f t="shared" ca="1" si="11585"/>
        <v/>
      </c>
      <c r="ED664" s="14" t="str">
        <f t="shared" ca="1" si="11586"/>
        <v/>
      </c>
      <c r="EE664" s="14" t="str">
        <f t="shared" ca="1" si="11587"/>
        <v/>
      </c>
      <c r="EF664" s="14" t="str">
        <f t="shared" ca="1" si="11588"/>
        <v/>
      </c>
      <c r="EG664" s="14" t="str">
        <f t="shared" ca="1" si="11589"/>
        <v/>
      </c>
      <c r="EM664" s="14" t="b">
        <f t="shared" ca="1" si="11590"/>
        <v>0</v>
      </c>
      <c r="EN664" s="14" t="str">
        <f t="shared" ca="1" si="11591"/>
        <v/>
      </c>
      <c r="EO664" s="14" t="str">
        <f t="shared" ca="1" si="11592"/>
        <v/>
      </c>
      <c r="EP664" s="14" t="str">
        <f t="shared" ca="1" si="11593"/>
        <v/>
      </c>
      <c r="EQ664" s="14" t="str">
        <f t="shared" ca="1" si="11594"/>
        <v/>
      </c>
    </row>
    <row r="665" spans="2:147" s="14" customFormat="1">
      <c r="B665" s="14" t="str">
        <f t="shared" ca="1" si="11520"/>
        <v/>
      </c>
      <c r="C665" s="14">
        <f t="shared" ca="1" si="11521"/>
        <v>563</v>
      </c>
      <c r="D665" s="14">
        <f t="shared" si="11522"/>
        <v>663</v>
      </c>
      <c r="E665" s="14" t="str">
        <f t="shared" ca="1" si="11523"/>
        <v/>
      </c>
      <c r="F665" s="14" t="str">
        <f t="shared" ca="1" si="11524"/>
        <v/>
      </c>
      <c r="G665" s="14" t="str">
        <f t="shared" ca="1" si="11525"/>
        <v/>
      </c>
      <c r="H665" s="14" t="b">
        <f t="shared" ca="1" si="11526"/>
        <v>0</v>
      </c>
      <c r="I665" s="14" t="str">
        <f ca="1">IF($H665,ADDRESS(3,(D665+1)*2-1,4,,"["&amp;wew!$G$7&amp;"]"&amp;_sheetname_labels)&amp;":"&amp;ADDRESS(2+ster!$B$20,(D665+1)*2-1,4),"")</f>
        <v/>
      </c>
      <c r="J665" s="14" t="str">
        <f t="array" aca="1" ref="J665" ca="1">IF(H665,MAX(0,MAX(IF(INDIRECT(I665)&lt;&gt;"",ROW(INDIRECT(I665)),""))-2),"")</f>
        <v/>
      </c>
      <c r="K665" s="14" t="str">
        <f ca="1">IF($H665,IF($J665&gt;0,ADDRESS(3,(D665+1)*2-1,4,,"["&amp;wew!$G$7&amp;"]"&amp;_sheetname_labels)&amp;":"&amp;ADDRESS(2+J665,(D665+1)*2-1,4),""),"")</f>
        <v/>
      </c>
      <c r="L665" s="14" t="str">
        <f ca="1">IF($H665,IF($J665&gt;0,ADDRESS(3,(D665+1)*2,4,,"["&amp;wew!$G$7&amp;"]"&amp;_sheetname_labels)&amp;":"&amp;ADDRESS(2+J665,(D665+1)*2,4),""),"")</f>
        <v/>
      </c>
      <c r="M665" s="14" t="str">
        <f t="shared" ca="1" si="11527"/>
        <v/>
      </c>
      <c r="N665" s="14" t="str">
        <f t="shared" ca="1" si="11528"/>
        <v/>
      </c>
      <c r="O665" s="14" t="str">
        <f t="shared" ca="1" si="11529"/>
        <v/>
      </c>
      <c r="P665" s="14" t="str">
        <f t="shared" ca="1" si="11530"/>
        <v/>
      </c>
      <c r="Q665" s="14" t="str">
        <f ca="1">IF($BP665,ADDRESS(3,D665+1,4,,"["&amp;wew!$G$7&amp;"]"&amp;_sheetname_dataframe)&amp;":"&amp;ADDRESS(2+ster!$C$14,D665+1,4),"")</f>
        <v/>
      </c>
      <c r="R665" s="14" t="str">
        <f ca="1">IF($BP665,IF(MID(_xll.FORMULATEXT(INDEX(INDIRECT(Q665),1)),1,1)="=", _xll.FORMULATEXT(INDEX(INDIRECT(Q665),1),2,TRUE),""),"")</f>
        <v/>
      </c>
      <c r="S665" s="14" t="str">
        <f t="array" aca="1" ref="S665" ca="1">IF(H665,SUM(IF((IFERROR(INDIRECT(Q665)&lt;&gt;"",FALSE))*(INDIRECT(ster!$D$14)&lt;&gt;""),1,0)),"")</f>
        <v/>
      </c>
      <c r="T665" s="14" t="str">
        <f t="array" aca="1" ref="T665" ca="1">IF(H665,IF(M665&gt;0,SUM(IFERROR(1*(MATCH(INDIRECT(Q665),INDIRECT(K665),0)&gt;0),0)*(INDIRECT(ster!$D$14)&lt;&gt;"")*NOT(ISNUMBER(INDIRECT(Q665)))),0),"")</f>
        <v/>
      </c>
      <c r="U665" s="14" t="str">
        <f t="array" aca="1" ref="U665" ca="1">IF(H665,SUM((IFERROR(INDIRECT(Q665)="",FALSE))*(INDIRECT(ster!$D$14)&lt;&gt;"")),"")</f>
        <v/>
      </c>
      <c r="V665" s="14" t="str">
        <f t="array" aca="1" ref="V665" ca="1">IF(H665,SUM((IFERROR(INDIRECT(Q665)="#ąś",TRUE))*(INDIRECT(ster!$D$14)&lt;&gt;"")),"")</f>
        <v/>
      </c>
      <c r="W665" s="14" t="str">
        <f t="array" aca="1" ref="W665" ca="1">IF(H665,SUM(ISNUMBER(INDIRECT(Q665))*(INDIRECT(ster!$D$14)&lt;&gt;"")),"")</f>
        <v/>
      </c>
      <c r="X665" s="14" t="str">
        <f t="array" aca="1" ref="X665" ca="1">IF(AND(H665,W665&gt;0),IF(wew!$B$3,MIN(IF((INDIRECT(ster!$D$14)&lt;&gt;"")*IFERROR(INDIRECT($Q665)&lt;&gt;"",FALSE),IFERROR(INDIRECT($Q665),"X"),"X")),"&lt;włącz podświetlanie wartości&gt;"),"—")</f>
        <v>—</v>
      </c>
      <c r="Y665" s="14" t="str">
        <f t="array" aca="1" ref="Y665" ca="1">IF(AND(H665,W665&gt;0),IF(wew!$B$3,MAX(IF((INDIRECT(ster!$D$14)&lt;&gt;"")*IFERROR(INDIRECT($Q665)&lt;&gt;"",FALSE),IFERROR(INDIRECT($Q665),"X"),"X")),"&lt;włącz podświetlanie wartości&gt;"),"—")</f>
        <v>—</v>
      </c>
      <c r="Z665" s="14" t="str">
        <f t="shared" ca="1" si="11531"/>
        <v/>
      </c>
      <c r="AA665" s="12" t="str">
        <f t="shared" ca="1" si="11532"/>
        <v/>
      </c>
      <c r="AB665" s="17" t="str">
        <f t="array" aca="1" ref="AB665" ca="1">IF(H665,IF(W665&gt;0,SUM((INDIRECT(ster!$D$14)&lt;&gt;"")*IFERROR((INDIRECT(Q665)&lt;&gt;"")*(INDIRECT(Q665)=INT(INDIRECT(Q665))),0)),0),"")</f>
        <v/>
      </c>
      <c r="AC665" s="17" t="str">
        <f t="array" aca="1" ref="AC665" ca="1">IF(H665,W665-AB665,"")</f>
        <v/>
      </c>
      <c r="AD665" s="17" t="str">
        <f t="shared" ca="1" si="11533"/>
        <v/>
      </c>
      <c r="AE665" s="17" t="b">
        <f t="shared" ca="1" si="11534"/>
        <v>0</v>
      </c>
      <c r="AF665" s="17" t="str">
        <f ca="1">IF(AE665,IF($H665,ADDRESS(3,D665+2,4,,"["&amp;wew!$G$7&amp;"]"&amp;_sheetname_dataframe)&amp;":"&amp;ADDRESS(2+ster!$C$14,D665+2,4),""),"")</f>
        <v/>
      </c>
      <c r="AG665" s="17" t="str">
        <f t="shared" ca="1" si="11535"/>
        <v/>
      </c>
      <c r="AH665" s="17" t="b">
        <f t="shared" ca="1" si="11536"/>
        <v>0</v>
      </c>
      <c r="AI665" s="17" t="str">
        <f ca="1">IF(AH665,IF($H665,ADDRESS(3,D665+3,4,,"["&amp;wew!$G$7&amp;"]"&amp;_sheetname_dataframe)&amp;":"&amp;ADDRESS(2+ster!$C$14,D665+3,4),""),"")</f>
        <v/>
      </c>
      <c r="AJ665" s="17" t="str">
        <f t="shared" ca="1" si="11537"/>
        <v/>
      </c>
      <c r="AK665" s="17" t="str">
        <f t="shared" ca="1" si="11538"/>
        <v/>
      </c>
      <c r="AL665" s="17" t="str">
        <f t="shared" ca="1" si="11539"/>
        <v/>
      </c>
      <c r="AM665" s="17" t="str">
        <f t="shared" ca="1" si="11540"/>
        <v/>
      </c>
      <c r="AN665" s="17">
        <f t="shared" ca="1" si="11541"/>
        <v>2</v>
      </c>
      <c r="AO665" s="24" t="str">
        <f t="shared" ca="1" si="11542"/>
        <v/>
      </c>
      <c r="AP665" s="24" t="str">
        <f t="shared" ca="1" si="11543"/>
        <v/>
      </c>
      <c r="AQ665" s="17" t="str">
        <f t="shared" ca="1" si="11544"/>
        <v/>
      </c>
      <c r="AR665" s="17" t="str">
        <f t="shared" ca="1" si="11545"/>
        <v/>
      </c>
      <c r="AS665" s="17" t="str">
        <f t="shared" ca="1" si="11546"/>
        <v/>
      </c>
      <c r="AT665" s="17" t="str">
        <f t="shared" ca="1" si="11547"/>
        <v/>
      </c>
      <c r="AU665" s="17" t="str">
        <f t="shared" ca="1" si="11548"/>
        <v/>
      </c>
      <c r="AV665" s="17" t="str">
        <f t="shared" ca="1" si="11549"/>
        <v/>
      </c>
      <c r="AW665" s="17" t="str">
        <f t="shared" ca="1" si="11550"/>
        <v/>
      </c>
      <c r="AX665" s="14" t="str">
        <f t="array" aca="1" ref="AX665" ca="1">IF(H665,N665&gt;0,"")</f>
        <v/>
      </c>
      <c r="AY665" s="17" t="str">
        <f t="shared" ca="1" si="11551"/>
        <v/>
      </c>
      <c r="AZ665" s="17" t="str">
        <f t="array" aca="1" ref="AZ665" ca="1">IF(AY665&lt;&gt;"",SUM(1*ISERROR(MATCH(INDIRECT(AY665),INDIRECT(K665),0)))=0,"")</f>
        <v/>
      </c>
      <c r="BA665" s="17" t="b">
        <f t="shared" ca="1" si="11552"/>
        <v>0</v>
      </c>
      <c r="BB665" s="17" t="b">
        <v>0</v>
      </c>
      <c r="BC665" s="17" t="str">
        <f t="shared" ca="1" si="11553"/>
        <v/>
      </c>
      <c r="BD665" s="17" t="str">
        <f t="shared" ca="1" si="11554"/>
        <v/>
      </c>
      <c r="BE665" s="17" t="str">
        <f t="shared" ca="1" si="11555"/>
        <v/>
      </c>
      <c r="BF665" s="17" t="str">
        <f t="shared" ca="1" si="11556"/>
        <v/>
      </c>
      <c r="BG665" s="17" t="str">
        <f t="shared" ca="1" si="11557"/>
        <v/>
      </c>
      <c r="BH665" s="17" t="str">
        <f t="shared" ca="1" si="11558"/>
        <v/>
      </c>
      <c r="BI665" s="17" t="str">
        <f t="shared" ca="1" si="11559"/>
        <v/>
      </c>
      <c r="BJ665" s="17" t="b">
        <f t="shared" ca="1" si="11560"/>
        <v>0</v>
      </c>
      <c r="BK665" s="17" t="str">
        <f t="shared" ca="1" si="11561"/>
        <v/>
      </c>
      <c r="BL665" s="17" t="str">
        <f t="shared" ca="1" si="11562"/>
        <v/>
      </c>
      <c r="BM665" s="17" t="str">
        <f t="shared" ca="1" si="11563"/>
        <v/>
      </c>
      <c r="BN665" s="17" t="str">
        <f t="shared" ca="1" si="11564"/>
        <v/>
      </c>
      <c r="BO665" s="17" t="str">
        <f t="shared" ca="1" si="11565"/>
        <v/>
      </c>
      <c r="BP665" s="14" t="b">
        <f t="shared" ca="1" si="11566"/>
        <v>0</v>
      </c>
      <c r="BQ665" s="35"/>
      <c r="BX665" s="16"/>
      <c r="BY665" s="16"/>
      <c r="BZ665" s="16"/>
      <c r="CA665" s="16"/>
      <c r="CB665" s="16"/>
      <c r="CC665" s="16"/>
      <c r="CD665" s="16"/>
      <c r="CE665" s="16"/>
      <c r="CF665" s="16"/>
      <c r="CN665" s="14">
        <f ca="1">IF(H665,IFERROR(IsVariableNameLegal(O665),0),0)</f>
        <v>0</v>
      </c>
      <c r="CO665" s="14" t="str">
        <f t="array" aca="1" ref="CO665" ca="1">IF(H665,IF(COUNTIF(INDIRECT(wew!$C$13),O665)&gt;1,TRIM(SUBSTITUTE(_xll.MCONCAT(IF((INDIRECT(wew!$C$13)=O665)*(COLUMN(INDIRECT(wew!$C$13))&lt;&gt;D665+1),-1+COLUMN(INDIRECT(wew!$C$13)),"")," "),"  "," ")),""),"")</f>
        <v/>
      </c>
      <c r="CP665" s="14" t="str">
        <f t="array" aca="1" ref="CP665" ca="1">IF(P665&lt;&gt;"",IF(LEN(P665)&gt;150,1,""),"")</f>
        <v/>
      </c>
      <c r="CQ665" s="14" t="str">
        <f t="array" aca="1" ref="CQ665" ca="1">IF(AND(H665,NOT(ster!$J$3)),IF(COUNTIF(INDIRECT(wew!$C$15),P665)&gt;1,TRIM(SUBSTITUTE(_xll.MCONCAT(IF((INDIRECT(wew!$C$15)=P665)*(COLUMN(INDIRECT(wew!$C$15))&lt;&gt;D665+1),-1+COLUMN(INDIRECT(wew!$C$15)),"")," "),"  "," ")),""),"")</f>
        <v/>
      </c>
      <c r="CR665" s="14" t="str">
        <f t="array" aca="1" ref="CR665" ca="1">IF(H665,IF(AND(W665&gt;0,AO665&lt;&gt;""),TRIM(SUBSTITUTE(_xll.MCONCAT(IFERROR(IF(ISNUMBER(INDIRECT(Q665)),IF((INDIRECT(ster!$D$14)&lt;&gt;"")*(INDIRECT(Q665)&lt;AO665),INDIRECT(ster!$D$14) &amp; ": " &amp;  SUBSTITUTE(IF( AV665,IFERROR(TEXT(INDIRECT(Q665),"rrrr-mm-dd") &amp;" (" &amp; INDIRECT(Q665) &amp;")",INDIRECT(Q665)),INDIRECT(Q665))," "," "),""),""),"")," "),"  "," ")),""),"")</f>
        <v/>
      </c>
      <c r="CS665" s="14" t="str">
        <f t="array" aca="1" ref="CS665" ca="1">IF(H665,IF(AND(W665&gt;0,AP665&lt;&gt;""),TRIM(SUBSTITUTE(_xll.MCONCAT(IFERROR(IF(ISNUMBER(INDIRECT(Q665)),IF((INDIRECT(ster!$D$14)&lt;&gt;"")*(INDIRECT(Q665)&gt;AP665),INDIRECT(ster!$D$14) &amp; ": " &amp;  SUBSTITUTE(IF( AV665,IFERROR(TEXT(INDIRECT(Q665),"rrrr-mm-dd")&amp;" (" &amp; INDIRECT(Q665) &amp;")",INDIRECT(Q665)),INDIRECT(Q665))," "," "),""),""),"")," "),"  "," ")),""),"")</f>
        <v/>
      </c>
      <c r="CT665" s="14" t="str">
        <f t="array" aca="1" ref="CT665" ca="1">IF(H665,IF(AND(N665&gt;0,AR665),TRIM(SUBSTITUTE(_xll.MCONCAT(IFERROR(IF(ISNUMBER(INDIRECT(Q665)),IF((INDIRECT(ster!$D$14)&lt;&gt;"")*(IFERROR(0*(MATCH(INDIRECT(Q665),INDIRECT(K665),0)&gt;0),1)),INDIRECT(ster!$D$14) &amp; ": " &amp;  SUBSTITUTE(IF( AV665,IFERROR(TEXT(INDIRECT(Q665),"rrrr-mm-dd")&amp;" (" &amp; INDIRECT(Q665) &amp;")",INDIRECT(Q665)),INDIRECT(Q665))," "," "),""),""),"")," "),"  "," ")),""),"")</f>
        <v/>
      </c>
      <c r="CU665" s="14" t="str">
        <f t="array" aca="1" ref="CU665" ca="1">IF(H665,IF(AND(V665&gt;0),TRIM(SUBSTITUTE(_xll.MCONCAT(IF((INDIRECT(ster!$D$14)&lt;&gt;"")*(IFERROR(0*(INDIRECT(Q665)&lt;&gt;""),1)),INDIRECT(ster!$D$14),"")," "),"  "," ")),""),"")</f>
        <v/>
      </c>
      <c r="CV665" s="14" t="str">
        <f t="array" aca="1" ref="CV665" ca="1">IF(H665,IF(AS665,
TRIM(SUBSTITUTE(_xll.MCONCAT(IF(
   (INDIRECT(ster!$D$14)&lt;&gt;"")*
   ((INDIRECT(Q665)="")+
      NOT(ISNUMBER(INDIRECT(Q665)))*
      NOT(ISERROR(MATCH(INDIRECT(Q665),INDIRECT(K665),0)))
    ),
      INDIRECT(ster!$D$14),
   "")," "),"  "," ")),
""),"")</f>
        <v/>
      </c>
      <c r="CW665" s="14" t="str">
        <f t="array" aca="1" ref="CW665" ca="1">IF(H665,IF(AND(AQ665),TRIM(SUBSTITUTE(_xll.MCONCAT(IFERROR(IF(ISNUMBER(INDIRECT(Q665)),IF((INDIRECT(ster!$D$14)&lt;&gt;"")*(INDIRECT(Q665)&lt;&gt;INT(INDIRECT(Q665))),INDIRECT(ster!$D$14) &amp; ": " &amp; INDIRECT(Q665),""),""),"")," "),"  "," ")),""),"")</f>
        <v/>
      </c>
      <c r="CX665" s="14" t="str">
        <f t="array" aca="1" ref="CX665" ca="1">IF(H665,IF(OR(AU665,AV665),TRIM(SUBSTITUTE(_xll.MCONCAT(IF((INDIRECT(ster!$D$14)&lt;&gt;"")*NOT(ISNUMBER(INDIRECT(Q665))),IF(ISERROR(MATCH(INDIRECT(Q665),INDIRECT(K665),0)),IFERROR(IF(INDIRECT(Q665)&lt;&gt;"",INDIRECT(ster!$D$14) &amp; ": " &amp; SUBSTITUTE(INDIRECT(Q665)," "," "),""),""),""),"")," "),"  "," ")),""),"")</f>
        <v/>
      </c>
      <c r="CY665" s="14" t="str">
        <f t="array" aca="1" ref="CY665" ca="1">IF(H665,IF(AE665,TRIM(SUBSTITUTE(_xll.MCONCAT(IF((INDIRECT(ster!$D$14)&lt;&gt;"")*IFERROR(NOT(INDIRECT(AF665)),FALSE),IF(ISERROR(MATCH(INDIRECT(Q665),INDIRECT(K665),0)),IFERROR(IF(INDIRECT(Q665)&lt;&gt;"",INDIRECT(ster!$D$14)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CZ665" s="14" t="str">
        <f t="array" aca="1" ref="CZ665" ca="1">IF(H665,IF(AH665,TRIM(SUBSTITUTE(_xll.MCONCAT(IF((INDIRECT(ster!$D$14)&lt;&gt;"")*IFERROR(NOT(INDIRECT(AI665)),FALSE),IF(ISERROR(MATCH(INDIRECT(Q665),INDIRECT(K665),0)),IFERROR(IF(INDIRECT(Q665)&lt;&gt;"",INDIRECT(ster!$D$14)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DC665" s="14" t="str">
        <f ca="1">SUBSTITUTE(SUBSTITUTE(SUBSTITUTE(SUBSTITUTE(_xll.MCONCAT(DG665:DS665,"■"),"■■","■"),"■■","■"),"■■","■"),"■■","■")</f>
        <v>■</v>
      </c>
      <c r="DD665" s="14" t="str">
        <f t="shared" ca="1" si="11567"/>
        <v/>
      </c>
      <c r="DE665" s="14" t="str">
        <f t="shared" ca="1" si="11568"/>
        <v/>
      </c>
      <c r="DF665" s="14" t="str">
        <f t="shared" ca="1" si="11569"/>
        <v/>
      </c>
      <c r="DG665" s="14" t="str">
        <f t="shared" ca="1" si="11570"/>
        <v/>
      </c>
      <c r="DH665" s="14" t="str">
        <f t="shared" ca="1" si="11571"/>
        <v/>
      </c>
      <c r="DI665" s="14" t="str">
        <f t="shared" ca="1" si="11572"/>
        <v/>
      </c>
      <c r="DJ665" s="14" t="str">
        <f t="shared" ca="1" si="11573"/>
        <v/>
      </c>
      <c r="DK665" s="14" t="str">
        <f t="shared" ca="1" si="11574"/>
        <v/>
      </c>
      <c r="DL665" s="14" t="str">
        <f t="shared" ca="1" si="11575"/>
        <v/>
      </c>
      <c r="DM665" s="14" t="str">
        <f t="shared" ca="1" si="11576"/>
        <v/>
      </c>
      <c r="DN665" s="14" t="str">
        <f t="array" aca="1" ref="DN665" ca="1">IF(CU665&lt;&gt;"","There are errors in the entered values in the following cases: " &amp;SUBSTITUTE(CU665," ",", "),"")</f>
        <v/>
      </c>
      <c r="DO665" s="14" t="str">
        <f t="shared" ca="1" si="11577"/>
        <v/>
      </c>
      <c r="DP665" s="14" t="str">
        <f t="shared" ca="1" si="11578"/>
        <v/>
      </c>
      <c r="DQ665" s="14" t="str">
        <f t="shared" ca="1" si="11579"/>
        <v/>
      </c>
      <c r="DR665" s="14" t="str">
        <f t="shared" ca="1" si="11580"/>
        <v/>
      </c>
      <c r="DS665" s="14" t="str">
        <f t="shared" ca="1" si="11581"/>
        <v/>
      </c>
      <c r="DZ665" s="14" t="b">
        <f t="shared" ca="1" si="11582"/>
        <v>0</v>
      </c>
      <c r="EA665" s="14" t="str">
        <f t="shared" ca="1" si="11583"/>
        <v/>
      </c>
      <c r="EB665" s="14" t="str">
        <f t="shared" ca="1" si="11584"/>
        <v/>
      </c>
      <c r="EC665" s="14" t="str">
        <f t="shared" ca="1" si="11585"/>
        <v/>
      </c>
      <c r="ED665" s="14" t="str">
        <f t="shared" ca="1" si="11586"/>
        <v/>
      </c>
      <c r="EE665" s="14" t="str">
        <f t="shared" ca="1" si="11587"/>
        <v/>
      </c>
      <c r="EF665" s="14" t="str">
        <f t="shared" ca="1" si="11588"/>
        <v/>
      </c>
      <c r="EG665" s="14" t="str">
        <f t="shared" ca="1" si="11589"/>
        <v/>
      </c>
      <c r="EM665" s="14" t="b">
        <f t="shared" ca="1" si="11590"/>
        <v>0</v>
      </c>
      <c r="EN665" s="14" t="str">
        <f t="shared" ca="1" si="11591"/>
        <v/>
      </c>
      <c r="EO665" s="14" t="str">
        <f t="shared" ca="1" si="11592"/>
        <v/>
      </c>
      <c r="EP665" s="14" t="str">
        <f t="shared" ca="1" si="11593"/>
        <v/>
      </c>
      <c r="EQ665" s="14" t="str">
        <f t="shared" ca="1" si="11594"/>
        <v/>
      </c>
    </row>
    <row r="666" spans="2:147" s="14" customFormat="1">
      <c r="B666" s="14" t="str">
        <f t="shared" ca="1" si="11520"/>
        <v/>
      </c>
      <c r="C666" s="14">
        <f t="shared" ca="1" si="11521"/>
        <v>563</v>
      </c>
      <c r="D666" s="14">
        <f t="shared" si="11522"/>
        <v>664</v>
      </c>
      <c r="E666" s="14" t="str">
        <f t="shared" ca="1" si="11523"/>
        <v/>
      </c>
      <c r="F666" s="14" t="str">
        <f t="shared" ca="1" si="11524"/>
        <v/>
      </c>
      <c r="G666" s="14" t="str">
        <f t="shared" ca="1" si="11525"/>
        <v/>
      </c>
      <c r="H666" s="14" t="b">
        <f t="shared" ca="1" si="11526"/>
        <v>0</v>
      </c>
      <c r="I666" s="14" t="str">
        <f ca="1">IF($H666,ADDRESS(3,(D666+1)*2-1,4,,"["&amp;wew!$G$7&amp;"]"&amp;_sheetname_labels)&amp;":"&amp;ADDRESS(2+ster!$B$20,(D666+1)*2-1,4),"")</f>
        <v/>
      </c>
      <c r="J666" s="14" t="str">
        <f t="array" aca="1" ref="J666" ca="1">IF(H666,MAX(0,MAX(IF(INDIRECT(I666)&lt;&gt;"",ROW(INDIRECT(I666)),""))-2),"")</f>
        <v/>
      </c>
      <c r="K666" s="14" t="str">
        <f ca="1">IF($H666,IF($J666&gt;0,ADDRESS(3,(D666+1)*2-1,4,,"["&amp;wew!$G$7&amp;"]"&amp;_sheetname_labels)&amp;":"&amp;ADDRESS(2+J666,(D666+1)*2-1,4),""),"")</f>
        <v/>
      </c>
      <c r="L666" s="14" t="str">
        <f ca="1">IF($H666,IF($J666&gt;0,ADDRESS(3,(D666+1)*2,4,,"["&amp;wew!$G$7&amp;"]"&amp;_sheetname_labels)&amp;":"&amp;ADDRESS(2+J666,(D666+1)*2,4),""),"")</f>
        <v/>
      </c>
      <c r="M666" s="14" t="str">
        <f t="shared" ca="1" si="11527"/>
        <v/>
      </c>
      <c r="N666" s="14" t="str">
        <f t="shared" ca="1" si="11528"/>
        <v/>
      </c>
      <c r="O666" s="14" t="str">
        <f t="shared" ca="1" si="11529"/>
        <v/>
      </c>
      <c r="P666" s="14" t="str">
        <f t="shared" ca="1" si="11530"/>
        <v/>
      </c>
      <c r="Q666" s="14" t="str">
        <f ca="1">IF($BP666,ADDRESS(3,D666+1,4,,"["&amp;wew!$G$7&amp;"]"&amp;_sheetname_dataframe)&amp;":"&amp;ADDRESS(2+ster!$C$14,D666+1,4),"")</f>
        <v/>
      </c>
      <c r="R666" s="14" t="str">
        <f ca="1">IF($BP666,IF(MID(_xll.FORMULATEXT(INDEX(INDIRECT(Q666),1)),1,1)="=", _xll.FORMULATEXT(INDEX(INDIRECT(Q666),1),2,TRUE),""),"")</f>
        <v/>
      </c>
      <c r="S666" s="14" t="str">
        <f t="array" aca="1" ref="S666" ca="1">IF(H666,SUM(IF((IFERROR(INDIRECT(Q666)&lt;&gt;"",FALSE))*(INDIRECT(ster!$D$14)&lt;&gt;""),1,0)),"")</f>
        <v/>
      </c>
      <c r="T666" s="14" t="str">
        <f t="array" aca="1" ref="T666" ca="1">IF(H666,IF(M666&gt;0,SUM(IFERROR(1*(MATCH(INDIRECT(Q666),INDIRECT(K666),0)&gt;0),0)*(INDIRECT(ster!$D$14)&lt;&gt;"")*NOT(ISNUMBER(INDIRECT(Q666)))),0),"")</f>
        <v/>
      </c>
      <c r="U666" s="14" t="str">
        <f t="array" aca="1" ref="U666" ca="1">IF(H666,SUM((IFERROR(INDIRECT(Q666)="",FALSE))*(INDIRECT(ster!$D$14)&lt;&gt;"")),"")</f>
        <v/>
      </c>
      <c r="V666" s="14" t="str">
        <f t="array" aca="1" ref="V666" ca="1">IF(H666,SUM((IFERROR(INDIRECT(Q666)="#ąś",TRUE))*(INDIRECT(ster!$D$14)&lt;&gt;"")),"")</f>
        <v/>
      </c>
      <c r="W666" s="14" t="str">
        <f t="array" aca="1" ref="W666" ca="1">IF(H666,SUM(ISNUMBER(INDIRECT(Q666))*(INDIRECT(ster!$D$14)&lt;&gt;"")),"")</f>
        <v/>
      </c>
      <c r="X666" s="14" t="str">
        <f t="array" aca="1" ref="X666" ca="1">IF(AND(H666,W666&gt;0),IF(wew!$B$3,MIN(IF((INDIRECT(ster!$D$14)&lt;&gt;"")*IFERROR(INDIRECT($Q666)&lt;&gt;"",FALSE),IFERROR(INDIRECT($Q666),"X"),"X")),"&lt;włącz podświetlanie wartości&gt;"),"—")</f>
        <v>—</v>
      </c>
      <c r="Y666" s="14" t="str">
        <f t="array" aca="1" ref="Y666" ca="1">IF(AND(H666,W666&gt;0),IF(wew!$B$3,MAX(IF((INDIRECT(ster!$D$14)&lt;&gt;"")*IFERROR(INDIRECT($Q666)&lt;&gt;"",FALSE),IFERROR(INDIRECT($Q666),"X"),"X")),"&lt;włącz podświetlanie wartości&gt;"),"—")</f>
        <v>—</v>
      </c>
      <c r="Z666" s="14" t="str">
        <f t="shared" ca="1" si="11531"/>
        <v/>
      </c>
      <c r="AA666" s="12" t="str">
        <f t="shared" ca="1" si="11532"/>
        <v/>
      </c>
      <c r="AB666" s="17" t="str">
        <f t="array" aca="1" ref="AB666" ca="1">IF(H666,IF(W666&gt;0,SUM((INDIRECT(ster!$D$14)&lt;&gt;"")*IFERROR((INDIRECT(Q666)&lt;&gt;"")*(INDIRECT(Q666)=INT(INDIRECT(Q666))),0)),0),"")</f>
        <v/>
      </c>
      <c r="AC666" s="17" t="str">
        <f t="array" aca="1" ref="AC666" ca="1">IF(H666,W666-AB666,"")</f>
        <v/>
      </c>
      <c r="AD666" s="17" t="str">
        <f t="shared" ca="1" si="11533"/>
        <v/>
      </c>
      <c r="AE666" s="17" t="b">
        <f t="shared" ca="1" si="11534"/>
        <v>0</v>
      </c>
      <c r="AF666" s="17" t="str">
        <f ca="1">IF(AE666,IF($H666,ADDRESS(3,D666+2,4,,"["&amp;wew!$G$7&amp;"]"&amp;_sheetname_dataframe)&amp;":"&amp;ADDRESS(2+ster!$C$14,D666+2,4),""),"")</f>
        <v/>
      </c>
      <c r="AG666" s="17" t="str">
        <f t="shared" ca="1" si="11535"/>
        <v/>
      </c>
      <c r="AH666" s="17" t="b">
        <f t="shared" ca="1" si="11536"/>
        <v>0</v>
      </c>
      <c r="AI666" s="17" t="str">
        <f ca="1">IF(AH666,IF($H666,ADDRESS(3,D666+3,4,,"["&amp;wew!$G$7&amp;"]"&amp;_sheetname_dataframe)&amp;":"&amp;ADDRESS(2+ster!$C$14,D666+3,4),""),"")</f>
        <v/>
      </c>
      <c r="AJ666" s="17" t="str">
        <f t="shared" ca="1" si="11537"/>
        <v/>
      </c>
      <c r="AK666" s="17" t="str">
        <f t="shared" ca="1" si="11538"/>
        <v/>
      </c>
      <c r="AL666" s="17" t="str">
        <f t="shared" ca="1" si="11539"/>
        <v/>
      </c>
      <c r="AM666" s="17" t="str">
        <f t="shared" ca="1" si="11540"/>
        <v/>
      </c>
      <c r="AN666" s="17">
        <f t="shared" ca="1" si="11541"/>
        <v>2</v>
      </c>
      <c r="AO666" s="24" t="str">
        <f t="shared" ca="1" si="11542"/>
        <v/>
      </c>
      <c r="AP666" s="24" t="str">
        <f t="shared" ca="1" si="11543"/>
        <v/>
      </c>
      <c r="AQ666" s="17" t="str">
        <f t="shared" ca="1" si="11544"/>
        <v/>
      </c>
      <c r="AR666" s="17" t="str">
        <f t="shared" ca="1" si="11545"/>
        <v/>
      </c>
      <c r="AS666" s="17" t="str">
        <f t="shared" ca="1" si="11546"/>
        <v/>
      </c>
      <c r="AT666" s="17" t="str">
        <f t="shared" ca="1" si="11547"/>
        <v/>
      </c>
      <c r="AU666" s="17" t="str">
        <f t="shared" ca="1" si="11548"/>
        <v/>
      </c>
      <c r="AV666" s="17" t="str">
        <f t="shared" ca="1" si="11549"/>
        <v/>
      </c>
      <c r="AW666" s="17" t="str">
        <f t="shared" ca="1" si="11550"/>
        <v/>
      </c>
      <c r="AX666" s="14" t="str">
        <f t="array" aca="1" ref="AX666" ca="1">IF(H666,N666&gt;0,"")</f>
        <v/>
      </c>
      <c r="AY666" s="17" t="str">
        <f t="shared" ca="1" si="11551"/>
        <v/>
      </c>
      <c r="AZ666" s="17" t="str">
        <f t="array" aca="1" ref="AZ666" ca="1">IF(AY666&lt;&gt;"",SUM(1*ISERROR(MATCH(INDIRECT(AY666),INDIRECT(K666),0)))=0,"")</f>
        <v/>
      </c>
      <c r="BA666" s="17" t="b">
        <f t="shared" ca="1" si="11552"/>
        <v>0</v>
      </c>
      <c r="BB666" s="17" t="b">
        <v>0</v>
      </c>
      <c r="BC666" s="17" t="str">
        <f t="shared" ca="1" si="11553"/>
        <v/>
      </c>
      <c r="BD666" s="17" t="str">
        <f t="shared" ca="1" si="11554"/>
        <v/>
      </c>
      <c r="BE666" s="17" t="str">
        <f t="shared" ca="1" si="11555"/>
        <v/>
      </c>
      <c r="BF666" s="17" t="str">
        <f t="shared" ca="1" si="11556"/>
        <v/>
      </c>
      <c r="BG666" s="17" t="str">
        <f t="shared" ca="1" si="11557"/>
        <v/>
      </c>
      <c r="BH666" s="17" t="str">
        <f t="shared" ca="1" si="11558"/>
        <v/>
      </c>
      <c r="BI666" s="17" t="str">
        <f t="shared" ca="1" si="11559"/>
        <v/>
      </c>
      <c r="BJ666" s="17" t="b">
        <f t="shared" ca="1" si="11560"/>
        <v>0</v>
      </c>
      <c r="BK666" s="17" t="str">
        <f t="shared" ca="1" si="11561"/>
        <v/>
      </c>
      <c r="BL666" s="17" t="str">
        <f t="shared" ca="1" si="11562"/>
        <v/>
      </c>
      <c r="BM666" s="17" t="str">
        <f t="shared" ca="1" si="11563"/>
        <v/>
      </c>
      <c r="BN666" s="17" t="str">
        <f t="shared" ca="1" si="11564"/>
        <v/>
      </c>
      <c r="BO666" s="17" t="str">
        <f t="shared" ca="1" si="11565"/>
        <v/>
      </c>
      <c r="BP666" s="14" t="b">
        <f t="shared" ca="1" si="11566"/>
        <v>0</v>
      </c>
      <c r="BQ666" s="35"/>
      <c r="BX666" s="16"/>
      <c r="BY666" s="16"/>
      <c r="BZ666" s="16"/>
      <c r="CA666" s="16"/>
      <c r="CB666" s="16"/>
      <c r="CC666" s="16"/>
      <c r="CD666" s="16"/>
      <c r="CE666" s="16"/>
      <c r="CF666" s="16"/>
      <c r="CN666" s="14">
        <f ca="1">IF(H666,IFERROR(IsVariableNameLegal(O666),0),0)</f>
        <v>0</v>
      </c>
      <c r="CO666" s="14" t="str">
        <f t="array" aca="1" ref="CO666" ca="1">IF(H666,IF(COUNTIF(INDIRECT(wew!$C$13),O666)&gt;1,TRIM(SUBSTITUTE(_xll.MCONCAT(IF((INDIRECT(wew!$C$13)=O666)*(COLUMN(INDIRECT(wew!$C$13))&lt;&gt;D666+1),-1+COLUMN(INDIRECT(wew!$C$13)),"")," "),"  "," ")),""),"")</f>
        <v/>
      </c>
      <c r="CP666" s="14" t="str">
        <f t="array" aca="1" ref="CP666" ca="1">IF(P666&lt;&gt;"",IF(LEN(P666)&gt;150,1,""),"")</f>
        <v/>
      </c>
      <c r="CQ666" s="14" t="str">
        <f t="array" aca="1" ref="CQ666" ca="1">IF(AND(H666,NOT(ster!$J$3)),IF(COUNTIF(INDIRECT(wew!$C$15),P666)&gt;1,TRIM(SUBSTITUTE(_xll.MCONCAT(IF((INDIRECT(wew!$C$15)=P666)*(COLUMN(INDIRECT(wew!$C$15))&lt;&gt;D666+1),-1+COLUMN(INDIRECT(wew!$C$15)),"")," "),"  "," ")),""),"")</f>
        <v/>
      </c>
      <c r="CR666" s="14" t="str">
        <f t="array" aca="1" ref="CR666" ca="1">IF(H666,IF(AND(W666&gt;0,AO666&lt;&gt;""),TRIM(SUBSTITUTE(_xll.MCONCAT(IFERROR(IF(ISNUMBER(INDIRECT(Q666)),IF((INDIRECT(ster!$D$14)&lt;&gt;"")*(INDIRECT(Q666)&lt;AO666),INDIRECT(ster!$D$14) &amp; ": " &amp;  SUBSTITUTE(IF( AV666,IFERROR(TEXT(INDIRECT(Q666),"rrrr-mm-dd") &amp;" (" &amp; INDIRECT(Q666) &amp;")",INDIRECT(Q666)),INDIRECT(Q666))," "," "),""),""),"")," "),"  "," ")),""),"")</f>
        <v/>
      </c>
      <c r="CS666" s="14" t="str">
        <f t="array" aca="1" ref="CS666" ca="1">IF(H666,IF(AND(W666&gt;0,AP666&lt;&gt;""),TRIM(SUBSTITUTE(_xll.MCONCAT(IFERROR(IF(ISNUMBER(INDIRECT(Q666)),IF((INDIRECT(ster!$D$14)&lt;&gt;"")*(INDIRECT(Q666)&gt;AP666),INDIRECT(ster!$D$14) &amp; ": " &amp;  SUBSTITUTE(IF( AV666,IFERROR(TEXT(INDIRECT(Q666),"rrrr-mm-dd")&amp;" (" &amp; INDIRECT(Q666) &amp;")",INDIRECT(Q666)),INDIRECT(Q666))," "," "),""),""),"")," "),"  "," ")),""),"")</f>
        <v/>
      </c>
      <c r="CT666" s="14" t="str">
        <f t="array" aca="1" ref="CT666" ca="1">IF(H666,IF(AND(N666&gt;0,AR666),TRIM(SUBSTITUTE(_xll.MCONCAT(IFERROR(IF(ISNUMBER(INDIRECT(Q666)),IF((INDIRECT(ster!$D$14)&lt;&gt;"")*(IFERROR(0*(MATCH(INDIRECT(Q666),INDIRECT(K666),0)&gt;0),1)),INDIRECT(ster!$D$14) &amp; ": " &amp;  SUBSTITUTE(IF( AV666,IFERROR(TEXT(INDIRECT(Q666),"rrrr-mm-dd")&amp;" (" &amp; INDIRECT(Q666) &amp;")",INDIRECT(Q666)),INDIRECT(Q666))," "," "),""),""),"")," "),"  "," ")),""),"")</f>
        <v/>
      </c>
      <c r="CU666" s="14" t="str">
        <f t="array" aca="1" ref="CU666" ca="1">IF(H666,IF(AND(V666&gt;0),TRIM(SUBSTITUTE(_xll.MCONCAT(IF((INDIRECT(ster!$D$14)&lt;&gt;"")*(IFERROR(0*(INDIRECT(Q666)&lt;&gt;""),1)),INDIRECT(ster!$D$14),"")," "),"  "," ")),""),"")</f>
        <v/>
      </c>
      <c r="CV666" s="14" t="str">
        <f t="array" aca="1" ref="CV666" ca="1">IF(H666,IF(AS666,
TRIM(SUBSTITUTE(_xll.MCONCAT(IF(
   (INDIRECT(ster!$D$14)&lt;&gt;"")*
   ((INDIRECT(Q666)="")+
      NOT(ISNUMBER(INDIRECT(Q666)))*
      NOT(ISERROR(MATCH(INDIRECT(Q666),INDIRECT(K666),0)))
    ),
      INDIRECT(ster!$D$14),
   "")," "),"  "," ")),
""),"")</f>
        <v/>
      </c>
      <c r="CW666" s="14" t="str">
        <f t="array" aca="1" ref="CW666" ca="1">IF(H666,IF(AND(AQ666),TRIM(SUBSTITUTE(_xll.MCONCAT(IFERROR(IF(ISNUMBER(INDIRECT(Q666)),IF((INDIRECT(ster!$D$14)&lt;&gt;"")*(INDIRECT(Q666)&lt;&gt;INT(INDIRECT(Q666))),INDIRECT(ster!$D$14) &amp; ": " &amp; INDIRECT(Q666),""),""),"")," "),"  "," ")),""),"")</f>
        <v/>
      </c>
      <c r="CX666" s="14" t="str">
        <f t="array" aca="1" ref="CX666" ca="1">IF(H666,IF(OR(AU666,AV666),TRIM(SUBSTITUTE(_xll.MCONCAT(IF((INDIRECT(ster!$D$14)&lt;&gt;"")*NOT(ISNUMBER(INDIRECT(Q666))),IF(ISERROR(MATCH(INDIRECT(Q666),INDIRECT(K666),0)),IFERROR(IF(INDIRECT(Q666)&lt;&gt;"",INDIRECT(ster!$D$14) &amp; ": " &amp; SUBSTITUTE(INDIRECT(Q666)," "," "),""),""),""),"")," "),"  "," ")),""),"")</f>
        <v/>
      </c>
      <c r="CY666" s="14" t="str">
        <f t="array" aca="1" ref="CY666" ca="1">IF(H666,IF(AE666,TRIM(SUBSTITUTE(_xll.MCONCAT(IF((INDIRECT(ster!$D$14)&lt;&gt;"")*IFERROR(NOT(INDIRECT(AF666)),FALSE),IF(ISERROR(MATCH(INDIRECT(Q666),INDIRECT(K666),0)),IFERROR(IF(INDIRECT(Q666)&lt;&gt;"",INDIRECT(ster!$D$14)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CZ666" s="14" t="str">
        <f t="array" aca="1" ref="CZ666" ca="1">IF(H666,IF(AH666,TRIM(SUBSTITUTE(_xll.MCONCAT(IF((INDIRECT(ster!$D$14)&lt;&gt;"")*IFERROR(NOT(INDIRECT(AI666)),FALSE),IF(ISERROR(MATCH(INDIRECT(Q666),INDIRECT(K666),0)),IFERROR(IF(INDIRECT(Q666)&lt;&gt;"",INDIRECT(ster!$D$14)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DC666" s="14" t="str">
        <f ca="1">SUBSTITUTE(SUBSTITUTE(SUBSTITUTE(SUBSTITUTE(_xll.MCONCAT(DG666:DS666,"■"),"■■","■"),"■■","■"),"■■","■"),"■■","■")</f>
        <v>■</v>
      </c>
      <c r="DD666" s="14" t="str">
        <f t="shared" ca="1" si="11567"/>
        <v/>
      </c>
      <c r="DE666" s="14" t="str">
        <f t="shared" ca="1" si="11568"/>
        <v/>
      </c>
      <c r="DF666" s="14" t="str">
        <f t="shared" ca="1" si="11569"/>
        <v/>
      </c>
      <c r="DG666" s="14" t="str">
        <f t="shared" ca="1" si="11570"/>
        <v/>
      </c>
      <c r="DH666" s="14" t="str">
        <f t="shared" ca="1" si="11571"/>
        <v/>
      </c>
      <c r="DI666" s="14" t="str">
        <f t="shared" ca="1" si="11572"/>
        <v/>
      </c>
      <c r="DJ666" s="14" t="str">
        <f t="shared" ca="1" si="11573"/>
        <v/>
      </c>
      <c r="DK666" s="14" t="str">
        <f t="shared" ca="1" si="11574"/>
        <v/>
      </c>
      <c r="DL666" s="14" t="str">
        <f t="shared" ca="1" si="11575"/>
        <v/>
      </c>
      <c r="DM666" s="14" t="str">
        <f t="shared" ca="1" si="11576"/>
        <v/>
      </c>
      <c r="DN666" s="14" t="str">
        <f t="array" aca="1" ref="DN666" ca="1">IF(CU666&lt;&gt;"","There are errors in the entered values in the following cases: " &amp;SUBSTITUTE(CU666," ",", "),"")</f>
        <v/>
      </c>
      <c r="DO666" s="14" t="str">
        <f t="shared" ca="1" si="11577"/>
        <v/>
      </c>
      <c r="DP666" s="14" t="str">
        <f t="shared" ca="1" si="11578"/>
        <v/>
      </c>
      <c r="DQ666" s="14" t="str">
        <f t="shared" ca="1" si="11579"/>
        <v/>
      </c>
      <c r="DR666" s="14" t="str">
        <f t="shared" ca="1" si="11580"/>
        <v/>
      </c>
      <c r="DS666" s="14" t="str">
        <f t="shared" ca="1" si="11581"/>
        <v/>
      </c>
      <c r="DZ666" s="14" t="b">
        <f t="shared" ca="1" si="11582"/>
        <v>0</v>
      </c>
      <c r="EA666" s="14" t="str">
        <f t="shared" ca="1" si="11583"/>
        <v/>
      </c>
      <c r="EB666" s="14" t="str">
        <f t="shared" ca="1" si="11584"/>
        <v/>
      </c>
      <c r="EC666" s="14" t="str">
        <f t="shared" ca="1" si="11585"/>
        <v/>
      </c>
      <c r="ED666" s="14" t="str">
        <f t="shared" ca="1" si="11586"/>
        <v/>
      </c>
      <c r="EE666" s="14" t="str">
        <f t="shared" ca="1" si="11587"/>
        <v/>
      </c>
      <c r="EF666" s="14" t="str">
        <f t="shared" ca="1" si="11588"/>
        <v/>
      </c>
      <c r="EG666" s="14" t="str">
        <f t="shared" ca="1" si="11589"/>
        <v/>
      </c>
      <c r="EM666" s="14" t="b">
        <f t="shared" ca="1" si="11590"/>
        <v>0</v>
      </c>
      <c r="EN666" s="14" t="str">
        <f t="shared" ca="1" si="11591"/>
        <v/>
      </c>
      <c r="EO666" s="14" t="str">
        <f t="shared" ca="1" si="11592"/>
        <v/>
      </c>
      <c r="EP666" s="14" t="str">
        <f t="shared" ca="1" si="11593"/>
        <v/>
      </c>
      <c r="EQ666" s="14" t="str">
        <f t="shared" ca="1" si="11594"/>
        <v/>
      </c>
    </row>
    <row r="667" spans="2:147" s="14" customFormat="1">
      <c r="B667" s="14" t="str">
        <f t="shared" ca="1" si="11520"/>
        <v/>
      </c>
      <c r="C667" s="14">
        <f t="shared" ca="1" si="11521"/>
        <v>563</v>
      </c>
      <c r="D667" s="14">
        <f t="shared" si="11522"/>
        <v>665</v>
      </c>
      <c r="E667" s="14" t="str">
        <f t="shared" ca="1" si="11523"/>
        <v/>
      </c>
      <c r="F667" s="14" t="str">
        <f t="shared" ca="1" si="11524"/>
        <v/>
      </c>
      <c r="G667" s="14" t="str">
        <f t="shared" ca="1" si="11525"/>
        <v/>
      </c>
      <c r="H667" s="14" t="b">
        <f t="shared" ca="1" si="11526"/>
        <v>0</v>
      </c>
      <c r="I667" s="14" t="str">
        <f ca="1">IF($H667,ADDRESS(3,(D667+1)*2-1,4,,"["&amp;wew!$G$7&amp;"]"&amp;_sheetname_labels)&amp;":"&amp;ADDRESS(2+ster!$B$20,(D667+1)*2-1,4),"")</f>
        <v/>
      </c>
      <c r="J667" s="14" t="str">
        <f t="array" aca="1" ref="J667" ca="1">IF(H667,MAX(0,MAX(IF(INDIRECT(I667)&lt;&gt;"",ROW(INDIRECT(I667)),""))-2),"")</f>
        <v/>
      </c>
      <c r="K667" s="14" t="str">
        <f ca="1">IF($H667,IF($J667&gt;0,ADDRESS(3,(D667+1)*2-1,4,,"["&amp;wew!$G$7&amp;"]"&amp;_sheetname_labels)&amp;":"&amp;ADDRESS(2+J667,(D667+1)*2-1,4),""),"")</f>
        <v/>
      </c>
      <c r="L667" s="14" t="str">
        <f ca="1">IF($H667,IF($J667&gt;0,ADDRESS(3,(D667+1)*2,4,,"["&amp;wew!$G$7&amp;"]"&amp;_sheetname_labels)&amp;":"&amp;ADDRESS(2+J667,(D667+1)*2,4),""),"")</f>
        <v/>
      </c>
      <c r="M667" s="14" t="str">
        <f t="shared" ca="1" si="11527"/>
        <v/>
      </c>
      <c r="N667" s="14" t="str">
        <f t="shared" ca="1" si="11528"/>
        <v/>
      </c>
      <c r="O667" s="14" t="str">
        <f t="shared" ca="1" si="11529"/>
        <v/>
      </c>
      <c r="P667" s="14" t="str">
        <f t="shared" ca="1" si="11530"/>
        <v/>
      </c>
      <c r="Q667" s="14" t="str">
        <f ca="1">IF($BP667,ADDRESS(3,D667+1,4,,"["&amp;wew!$G$7&amp;"]"&amp;_sheetname_dataframe)&amp;":"&amp;ADDRESS(2+ster!$C$14,D667+1,4),"")</f>
        <v/>
      </c>
      <c r="R667" s="14" t="str">
        <f ca="1">IF($BP667,IF(MID(_xll.FORMULATEXT(INDEX(INDIRECT(Q667),1)),1,1)="=", _xll.FORMULATEXT(INDEX(INDIRECT(Q667),1),2,TRUE),""),"")</f>
        <v/>
      </c>
      <c r="S667" s="14" t="str">
        <f t="array" aca="1" ref="S667" ca="1">IF(H667,SUM(IF((IFERROR(INDIRECT(Q667)&lt;&gt;"",FALSE))*(INDIRECT(ster!$D$14)&lt;&gt;""),1,0)),"")</f>
        <v/>
      </c>
      <c r="T667" s="14" t="str">
        <f t="array" aca="1" ref="T667" ca="1">IF(H667,IF(M667&gt;0,SUM(IFERROR(1*(MATCH(INDIRECT(Q667),INDIRECT(K667),0)&gt;0),0)*(INDIRECT(ster!$D$14)&lt;&gt;"")*NOT(ISNUMBER(INDIRECT(Q667)))),0),"")</f>
        <v/>
      </c>
      <c r="U667" s="14" t="str">
        <f t="array" aca="1" ref="U667" ca="1">IF(H667,SUM((IFERROR(INDIRECT(Q667)="",FALSE))*(INDIRECT(ster!$D$14)&lt;&gt;"")),"")</f>
        <v/>
      </c>
      <c r="V667" s="14" t="str">
        <f t="array" aca="1" ref="V667" ca="1">IF(H667,SUM((IFERROR(INDIRECT(Q667)="#ąś",TRUE))*(INDIRECT(ster!$D$14)&lt;&gt;"")),"")</f>
        <v/>
      </c>
      <c r="W667" s="14" t="str">
        <f t="array" aca="1" ref="W667" ca="1">IF(H667,SUM(ISNUMBER(INDIRECT(Q667))*(INDIRECT(ster!$D$14)&lt;&gt;"")),"")</f>
        <v/>
      </c>
      <c r="X667" s="14" t="str">
        <f t="array" aca="1" ref="X667" ca="1">IF(AND(H667,W667&gt;0),IF(wew!$B$3,MIN(IF((INDIRECT(ster!$D$14)&lt;&gt;"")*IFERROR(INDIRECT($Q667)&lt;&gt;"",FALSE),IFERROR(INDIRECT($Q667),"X"),"X")),"&lt;włącz podświetlanie wartości&gt;"),"—")</f>
        <v>—</v>
      </c>
      <c r="Y667" s="14" t="str">
        <f t="array" aca="1" ref="Y667" ca="1">IF(AND(H667,W667&gt;0),IF(wew!$B$3,MAX(IF((INDIRECT(ster!$D$14)&lt;&gt;"")*IFERROR(INDIRECT($Q667)&lt;&gt;"",FALSE),IFERROR(INDIRECT($Q667),"X"),"X")),"&lt;włącz podświetlanie wartości&gt;"),"—")</f>
        <v>—</v>
      </c>
      <c r="Z667" s="14" t="str">
        <f t="shared" ca="1" si="11531"/>
        <v/>
      </c>
      <c r="AA667" s="12" t="str">
        <f t="shared" ca="1" si="11532"/>
        <v/>
      </c>
      <c r="AB667" s="17" t="str">
        <f t="array" aca="1" ref="AB667" ca="1">IF(H667,IF(W667&gt;0,SUM((INDIRECT(ster!$D$14)&lt;&gt;"")*IFERROR((INDIRECT(Q667)&lt;&gt;"")*(INDIRECT(Q667)=INT(INDIRECT(Q667))),0)),0),"")</f>
        <v/>
      </c>
      <c r="AC667" s="17" t="str">
        <f t="array" aca="1" ref="AC667" ca="1">IF(H667,W667-AB667,"")</f>
        <v/>
      </c>
      <c r="AD667" s="17" t="str">
        <f t="shared" ca="1" si="11533"/>
        <v/>
      </c>
      <c r="AE667" s="17" t="b">
        <f t="shared" ca="1" si="11534"/>
        <v>0</v>
      </c>
      <c r="AF667" s="17" t="str">
        <f ca="1">IF(AE667,IF($H667,ADDRESS(3,D667+2,4,,"["&amp;wew!$G$7&amp;"]"&amp;_sheetname_dataframe)&amp;":"&amp;ADDRESS(2+ster!$C$14,D667+2,4),""),"")</f>
        <v/>
      </c>
      <c r="AG667" s="17" t="str">
        <f t="shared" ca="1" si="11535"/>
        <v/>
      </c>
      <c r="AH667" s="17" t="b">
        <f t="shared" ca="1" si="11536"/>
        <v>0</v>
      </c>
      <c r="AI667" s="17" t="str">
        <f ca="1">IF(AH667,IF($H667,ADDRESS(3,D667+3,4,,"["&amp;wew!$G$7&amp;"]"&amp;_sheetname_dataframe)&amp;":"&amp;ADDRESS(2+ster!$C$14,D667+3,4),""),"")</f>
        <v/>
      </c>
      <c r="AJ667" s="17" t="str">
        <f t="shared" ca="1" si="11537"/>
        <v/>
      </c>
      <c r="AK667" s="17" t="str">
        <f t="shared" ca="1" si="11538"/>
        <v/>
      </c>
      <c r="AL667" s="17" t="str">
        <f t="shared" ca="1" si="11539"/>
        <v/>
      </c>
      <c r="AM667" s="17" t="str">
        <f t="shared" ca="1" si="11540"/>
        <v/>
      </c>
      <c r="AN667" s="17">
        <f t="shared" ca="1" si="11541"/>
        <v>2</v>
      </c>
      <c r="AO667" s="24" t="str">
        <f t="shared" ca="1" si="11542"/>
        <v/>
      </c>
      <c r="AP667" s="24" t="str">
        <f t="shared" ca="1" si="11543"/>
        <v/>
      </c>
      <c r="AQ667" s="17" t="str">
        <f t="shared" ca="1" si="11544"/>
        <v/>
      </c>
      <c r="AR667" s="17" t="str">
        <f t="shared" ca="1" si="11545"/>
        <v/>
      </c>
      <c r="AS667" s="17" t="str">
        <f t="shared" ca="1" si="11546"/>
        <v/>
      </c>
      <c r="AT667" s="17" t="str">
        <f t="shared" ca="1" si="11547"/>
        <v/>
      </c>
      <c r="AU667" s="17" t="str">
        <f t="shared" ca="1" si="11548"/>
        <v/>
      </c>
      <c r="AV667" s="17" t="str">
        <f t="shared" ca="1" si="11549"/>
        <v/>
      </c>
      <c r="AW667" s="17" t="str">
        <f t="shared" ca="1" si="11550"/>
        <v/>
      </c>
      <c r="AX667" s="14" t="str">
        <f t="array" aca="1" ref="AX667" ca="1">IF(H667,N667&gt;0,"")</f>
        <v/>
      </c>
      <c r="AY667" s="17" t="str">
        <f t="shared" ca="1" si="11551"/>
        <v/>
      </c>
      <c r="AZ667" s="17" t="str">
        <f t="array" aca="1" ref="AZ667" ca="1">IF(AY667&lt;&gt;"",SUM(1*ISERROR(MATCH(INDIRECT(AY667),INDIRECT(K667),0)))=0,"")</f>
        <v/>
      </c>
      <c r="BA667" s="17" t="b">
        <f t="shared" ca="1" si="11552"/>
        <v>0</v>
      </c>
      <c r="BB667" s="17" t="b">
        <v>0</v>
      </c>
      <c r="BC667" s="17" t="str">
        <f t="shared" ca="1" si="11553"/>
        <v/>
      </c>
      <c r="BD667" s="17" t="str">
        <f t="shared" ca="1" si="11554"/>
        <v/>
      </c>
      <c r="BE667" s="17" t="str">
        <f t="shared" ca="1" si="11555"/>
        <v/>
      </c>
      <c r="BF667" s="17" t="str">
        <f t="shared" ca="1" si="11556"/>
        <v/>
      </c>
      <c r="BG667" s="17" t="str">
        <f t="shared" ca="1" si="11557"/>
        <v/>
      </c>
      <c r="BH667" s="17" t="str">
        <f t="shared" ca="1" si="11558"/>
        <v/>
      </c>
      <c r="BI667" s="17" t="str">
        <f t="shared" ca="1" si="11559"/>
        <v/>
      </c>
      <c r="BJ667" s="17" t="b">
        <f t="shared" ca="1" si="11560"/>
        <v>0</v>
      </c>
      <c r="BK667" s="17" t="str">
        <f t="shared" ca="1" si="11561"/>
        <v/>
      </c>
      <c r="BL667" s="17" t="str">
        <f t="shared" ca="1" si="11562"/>
        <v/>
      </c>
      <c r="BM667" s="17" t="str">
        <f t="shared" ca="1" si="11563"/>
        <v/>
      </c>
      <c r="BN667" s="17" t="str">
        <f t="shared" ca="1" si="11564"/>
        <v/>
      </c>
      <c r="BO667" s="17" t="str">
        <f t="shared" ca="1" si="11565"/>
        <v/>
      </c>
      <c r="BP667" s="14" t="b">
        <f t="shared" ca="1" si="11566"/>
        <v>0</v>
      </c>
      <c r="BQ667" s="35"/>
      <c r="BX667" s="16"/>
      <c r="BY667" s="16"/>
      <c r="BZ667" s="16"/>
      <c r="CA667" s="16"/>
      <c r="CB667" s="16"/>
      <c r="CC667" s="16"/>
      <c r="CD667" s="16"/>
      <c r="CE667" s="16"/>
      <c r="CF667" s="16"/>
      <c r="CN667" s="14">
        <f ca="1">IF(H667,IFERROR(IsVariableNameLegal(O667),0),0)</f>
        <v>0</v>
      </c>
      <c r="CO667" s="14" t="str">
        <f t="array" aca="1" ref="CO667" ca="1">IF(H667,IF(COUNTIF(INDIRECT(wew!$C$13),O667)&gt;1,TRIM(SUBSTITUTE(_xll.MCONCAT(IF((INDIRECT(wew!$C$13)=O667)*(COLUMN(INDIRECT(wew!$C$13))&lt;&gt;D667+1),-1+COLUMN(INDIRECT(wew!$C$13)),"")," "),"  "," ")),""),"")</f>
        <v/>
      </c>
      <c r="CP667" s="14" t="str">
        <f t="array" aca="1" ref="CP667" ca="1">IF(P667&lt;&gt;"",IF(LEN(P667)&gt;150,1,""),"")</f>
        <v/>
      </c>
      <c r="CQ667" s="14" t="str">
        <f t="array" aca="1" ref="CQ667" ca="1">IF(AND(H667,NOT(ster!$J$3)),IF(COUNTIF(INDIRECT(wew!$C$15),P667)&gt;1,TRIM(SUBSTITUTE(_xll.MCONCAT(IF((INDIRECT(wew!$C$15)=P667)*(COLUMN(INDIRECT(wew!$C$15))&lt;&gt;D667+1),-1+COLUMN(INDIRECT(wew!$C$15)),"")," "),"  "," ")),""),"")</f>
        <v/>
      </c>
      <c r="CR667" s="14" t="str">
        <f t="array" aca="1" ref="CR667" ca="1">IF(H667,IF(AND(W667&gt;0,AO667&lt;&gt;""),TRIM(SUBSTITUTE(_xll.MCONCAT(IFERROR(IF(ISNUMBER(INDIRECT(Q667)),IF((INDIRECT(ster!$D$14)&lt;&gt;"")*(INDIRECT(Q667)&lt;AO667),INDIRECT(ster!$D$14) &amp; ": " &amp;  SUBSTITUTE(IF( AV667,IFERROR(TEXT(INDIRECT(Q667),"rrrr-mm-dd") &amp;" (" &amp; INDIRECT(Q667) &amp;")",INDIRECT(Q667)),INDIRECT(Q667))," "," "),""),""),"")," "),"  "," ")),""),"")</f>
        <v/>
      </c>
      <c r="CS667" s="14" t="str">
        <f t="array" aca="1" ref="CS667" ca="1">IF(H667,IF(AND(W667&gt;0,AP667&lt;&gt;""),TRIM(SUBSTITUTE(_xll.MCONCAT(IFERROR(IF(ISNUMBER(INDIRECT(Q667)),IF((INDIRECT(ster!$D$14)&lt;&gt;"")*(INDIRECT(Q667)&gt;AP667),INDIRECT(ster!$D$14) &amp; ": " &amp;  SUBSTITUTE(IF( AV667,IFERROR(TEXT(INDIRECT(Q667),"rrrr-mm-dd")&amp;" (" &amp; INDIRECT(Q667) &amp;")",INDIRECT(Q667)),INDIRECT(Q667))," "," "),""),""),"")," "),"  "," ")),""),"")</f>
        <v/>
      </c>
      <c r="CT667" s="14" t="str">
        <f t="array" aca="1" ref="CT667" ca="1">IF(H667,IF(AND(N667&gt;0,AR667),TRIM(SUBSTITUTE(_xll.MCONCAT(IFERROR(IF(ISNUMBER(INDIRECT(Q667)),IF((INDIRECT(ster!$D$14)&lt;&gt;"")*(IFERROR(0*(MATCH(INDIRECT(Q667),INDIRECT(K667),0)&gt;0),1)),INDIRECT(ster!$D$14) &amp; ": " &amp;  SUBSTITUTE(IF( AV667,IFERROR(TEXT(INDIRECT(Q667),"rrrr-mm-dd")&amp;" (" &amp; INDIRECT(Q667) &amp;")",INDIRECT(Q667)),INDIRECT(Q667))," "," "),""),""),"")," "),"  "," ")),""),"")</f>
        <v/>
      </c>
      <c r="CU667" s="14" t="str">
        <f t="array" aca="1" ref="CU667" ca="1">IF(H667,IF(AND(V667&gt;0),TRIM(SUBSTITUTE(_xll.MCONCAT(IF((INDIRECT(ster!$D$14)&lt;&gt;"")*(IFERROR(0*(INDIRECT(Q667)&lt;&gt;""),1)),INDIRECT(ster!$D$14),"")," "),"  "," ")),""),"")</f>
        <v/>
      </c>
      <c r="CV667" s="14" t="str">
        <f t="array" aca="1" ref="CV667" ca="1">IF(H667,IF(AS667,
TRIM(SUBSTITUTE(_xll.MCONCAT(IF(
   (INDIRECT(ster!$D$14)&lt;&gt;"")*
   ((INDIRECT(Q667)="")+
      NOT(ISNUMBER(INDIRECT(Q667)))*
      NOT(ISERROR(MATCH(INDIRECT(Q667),INDIRECT(K667),0)))
    ),
      INDIRECT(ster!$D$14),
   "")," "),"  "," ")),
""),"")</f>
        <v/>
      </c>
      <c r="CW667" s="14" t="str">
        <f t="array" aca="1" ref="CW667" ca="1">IF(H667,IF(AND(AQ667),TRIM(SUBSTITUTE(_xll.MCONCAT(IFERROR(IF(ISNUMBER(INDIRECT(Q667)),IF((INDIRECT(ster!$D$14)&lt;&gt;"")*(INDIRECT(Q667)&lt;&gt;INT(INDIRECT(Q667))),INDIRECT(ster!$D$14) &amp; ": " &amp; INDIRECT(Q667),""),""),"")," "),"  "," ")),""),"")</f>
        <v/>
      </c>
      <c r="CX667" s="14" t="str">
        <f t="array" aca="1" ref="CX667" ca="1">IF(H667,IF(OR(AU667,AV667),TRIM(SUBSTITUTE(_xll.MCONCAT(IF((INDIRECT(ster!$D$14)&lt;&gt;"")*NOT(ISNUMBER(INDIRECT(Q667))),IF(ISERROR(MATCH(INDIRECT(Q667),INDIRECT(K667),0)),IFERROR(IF(INDIRECT(Q667)&lt;&gt;"",INDIRECT(ster!$D$14) &amp; ": " &amp; SUBSTITUTE(INDIRECT(Q667)," "," "),""),""),""),"")," "),"  "," ")),""),"")</f>
        <v/>
      </c>
      <c r="CY667" s="14" t="str">
        <f t="array" aca="1" ref="CY667" ca="1">IF(H667,IF(AE667,TRIM(SUBSTITUTE(_xll.MCONCAT(IF((INDIRECT(ster!$D$14)&lt;&gt;"")*IFERROR(NOT(INDIRECT(AF667)),FALSE),IF(ISERROR(MATCH(INDIRECT(Q667),INDIRECT(K667),0)),IFERROR(IF(INDIRECT(Q667)&lt;&gt;"",INDIRECT(ster!$D$14)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CZ667" s="14" t="str">
        <f t="array" aca="1" ref="CZ667" ca="1">IF(H667,IF(AH667,TRIM(SUBSTITUTE(_xll.MCONCAT(IF((INDIRECT(ster!$D$14)&lt;&gt;"")*IFERROR(NOT(INDIRECT(AI667)),FALSE),IF(ISERROR(MATCH(INDIRECT(Q667),INDIRECT(K667),0)),IFERROR(IF(INDIRECT(Q667)&lt;&gt;"",INDIRECT(ster!$D$14)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DC667" s="14" t="str">
        <f ca="1">SUBSTITUTE(SUBSTITUTE(SUBSTITUTE(SUBSTITUTE(_xll.MCONCAT(DG667:DS667,"■"),"■■","■"),"■■","■"),"■■","■"),"■■","■")</f>
        <v>■</v>
      </c>
      <c r="DD667" s="14" t="str">
        <f t="shared" ca="1" si="11567"/>
        <v/>
      </c>
      <c r="DE667" s="14" t="str">
        <f t="shared" ca="1" si="11568"/>
        <v/>
      </c>
      <c r="DF667" s="14" t="str">
        <f t="shared" ca="1" si="11569"/>
        <v/>
      </c>
      <c r="DG667" s="14" t="str">
        <f t="shared" ca="1" si="11570"/>
        <v/>
      </c>
      <c r="DH667" s="14" t="str">
        <f t="shared" ca="1" si="11571"/>
        <v/>
      </c>
      <c r="DI667" s="14" t="str">
        <f t="shared" ca="1" si="11572"/>
        <v/>
      </c>
      <c r="DJ667" s="14" t="str">
        <f t="shared" ca="1" si="11573"/>
        <v/>
      </c>
      <c r="DK667" s="14" t="str">
        <f t="shared" ca="1" si="11574"/>
        <v/>
      </c>
      <c r="DL667" s="14" t="str">
        <f t="shared" ca="1" si="11575"/>
        <v/>
      </c>
      <c r="DM667" s="14" t="str">
        <f t="shared" ca="1" si="11576"/>
        <v/>
      </c>
      <c r="DN667" s="14" t="str">
        <f t="array" aca="1" ref="DN667" ca="1">IF(CU667&lt;&gt;"","There are errors in the entered values in the following cases: " &amp;SUBSTITUTE(CU667," ",", "),"")</f>
        <v/>
      </c>
      <c r="DO667" s="14" t="str">
        <f t="shared" ca="1" si="11577"/>
        <v/>
      </c>
      <c r="DP667" s="14" t="str">
        <f t="shared" ca="1" si="11578"/>
        <v/>
      </c>
      <c r="DQ667" s="14" t="str">
        <f t="shared" ca="1" si="11579"/>
        <v/>
      </c>
      <c r="DR667" s="14" t="str">
        <f t="shared" ca="1" si="11580"/>
        <v/>
      </c>
      <c r="DS667" s="14" t="str">
        <f t="shared" ca="1" si="11581"/>
        <v/>
      </c>
      <c r="DZ667" s="14" t="b">
        <f t="shared" ca="1" si="11582"/>
        <v>0</v>
      </c>
      <c r="EA667" s="14" t="str">
        <f t="shared" ca="1" si="11583"/>
        <v/>
      </c>
      <c r="EB667" s="14" t="str">
        <f t="shared" ca="1" si="11584"/>
        <v/>
      </c>
      <c r="EC667" s="14" t="str">
        <f t="shared" ca="1" si="11585"/>
        <v/>
      </c>
      <c r="ED667" s="14" t="str">
        <f t="shared" ca="1" si="11586"/>
        <v/>
      </c>
      <c r="EE667" s="14" t="str">
        <f t="shared" ca="1" si="11587"/>
        <v/>
      </c>
      <c r="EF667" s="14" t="str">
        <f t="shared" ca="1" si="11588"/>
        <v/>
      </c>
      <c r="EG667" s="14" t="str">
        <f t="shared" ca="1" si="11589"/>
        <v/>
      </c>
      <c r="EM667" s="14" t="b">
        <f t="shared" ca="1" si="11590"/>
        <v>0</v>
      </c>
      <c r="EN667" s="14" t="str">
        <f t="shared" ca="1" si="11591"/>
        <v/>
      </c>
      <c r="EO667" s="14" t="str">
        <f t="shared" ca="1" si="11592"/>
        <v/>
      </c>
      <c r="EP667" s="14" t="str">
        <f t="shared" ca="1" si="11593"/>
        <v/>
      </c>
      <c r="EQ667" s="14" t="str">
        <f t="shared" ca="1" si="11594"/>
        <v/>
      </c>
    </row>
    <row r="668" spans="2:147" s="14" customFormat="1">
      <c r="B668" s="14" t="str">
        <f t="shared" ca="1" si="11520"/>
        <v/>
      </c>
      <c r="C668" s="14">
        <f t="shared" ca="1" si="11521"/>
        <v>563</v>
      </c>
      <c r="D668" s="14">
        <f t="shared" si="11522"/>
        <v>666</v>
      </c>
      <c r="E668" s="14" t="str">
        <f t="shared" ca="1" si="11523"/>
        <v/>
      </c>
      <c r="F668" s="14" t="str">
        <f t="shared" ca="1" si="11524"/>
        <v/>
      </c>
      <c r="G668" s="14" t="str">
        <f t="shared" ca="1" si="11525"/>
        <v/>
      </c>
      <c r="H668" s="14" t="b">
        <f t="shared" ca="1" si="11526"/>
        <v>0</v>
      </c>
      <c r="I668" s="14" t="str">
        <f ca="1">IF($H668,ADDRESS(3,(D668+1)*2-1,4,,"["&amp;wew!$G$7&amp;"]"&amp;_sheetname_labels)&amp;":"&amp;ADDRESS(2+ster!$B$20,(D668+1)*2-1,4),"")</f>
        <v/>
      </c>
      <c r="J668" s="14" t="str">
        <f t="array" aca="1" ref="J668" ca="1">IF(H668,MAX(0,MAX(IF(INDIRECT(I668)&lt;&gt;"",ROW(INDIRECT(I668)),""))-2),"")</f>
        <v/>
      </c>
      <c r="K668" s="14" t="str">
        <f ca="1">IF($H668,IF($J668&gt;0,ADDRESS(3,(D668+1)*2-1,4,,"["&amp;wew!$G$7&amp;"]"&amp;_sheetname_labels)&amp;":"&amp;ADDRESS(2+J668,(D668+1)*2-1,4),""),"")</f>
        <v/>
      </c>
      <c r="L668" s="14" t="str">
        <f ca="1">IF($H668,IF($J668&gt;0,ADDRESS(3,(D668+1)*2,4,,"["&amp;wew!$G$7&amp;"]"&amp;_sheetname_labels)&amp;":"&amp;ADDRESS(2+J668,(D668+1)*2,4),""),"")</f>
        <v/>
      </c>
      <c r="M668" s="14" t="str">
        <f t="shared" ca="1" si="11527"/>
        <v/>
      </c>
      <c r="N668" s="14" t="str">
        <f t="shared" ca="1" si="11528"/>
        <v/>
      </c>
      <c r="O668" s="14" t="str">
        <f t="shared" ca="1" si="11529"/>
        <v/>
      </c>
      <c r="P668" s="14" t="str">
        <f t="shared" ca="1" si="11530"/>
        <v/>
      </c>
      <c r="Q668" s="14" t="str">
        <f ca="1">IF($BP668,ADDRESS(3,D668+1,4,,"["&amp;wew!$G$7&amp;"]"&amp;_sheetname_dataframe)&amp;":"&amp;ADDRESS(2+ster!$C$14,D668+1,4),"")</f>
        <v/>
      </c>
      <c r="R668" s="14" t="str">
        <f ca="1">IF($BP668,IF(MID(_xll.FORMULATEXT(INDEX(INDIRECT(Q668),1)),1,1)="=", _xll.FORMULATEXT(INDEX(INDIRECT(Q668),1),2,TRUE),""),"")</f>
        <v/>
      </c>
      <c r="S668" s="14" t="str">
        <f t="array" aca="1" ref="S668" ca="1">IF(H668,SUM(IF((IFERROR(INDIRECT(Q668)&lt;&gt;"",FALSE))*(INDIRECT(ster!$D$14)&lt;&gt;""),1,0)),"")</f>
        <v/>
      </c>
      <c r="T668" s="14" t="str">
        <f t="array" aca="1" ref="T668" ca="1">IF(H668,IF(M668&gt;0,SUM(IFERROR(1*(MATCH(INDIRECT(Q668),INDIRECT(K668),0)&gt;0),0)*(INDIRECT(ster!$D$14)&lt;&gt;"")*NOT(ISNUMBER(INDIRECT(Q668)))),0),"")</f>
        <v/>
      </c>
      <c r="U668" s="14" t="str">
        <f t="array" aca="1" ref="U668" ca="1">IF(H668,SUM((IFERROR(INDIRECT(Q668)="",FALSE))*(INDIRECT(ster!$D$14)&lt;&gt;"")),"")</f>
        <v/>
      </c>
      <c r="V668" s="14" t="str">
        <f t="array" aca="1" ref="V668" ca="1">IF(H668,SUM((IFERROR(INDIRECT(Q668)="#ąś",TRUE))*(INDIRECT(ster!$D$14)&lt;&gt;"")),"")</f>
        <v/>
      </c>
      <c r="W668" s="14" t="str">
        <f t="array" aca="1" ref="W668" ca="1">IF(H668,SUM(ISNUMBER(INDIRECT(Q668))*(INDIRECT(ster!$D$14)&lt;&gt;"")),"")</f>
        <v/>
      </c>
      <c r="X668" s="14" t="str">
        <f t="array" aca="1" ref="X668" ca="1">IF(AND(H668,W668&gt;0),IF(wew!$B$3,MIN(IF((INDIRECT(ster!$D$14)&lt;&gt;"")*IFERROR(INDIRECT($Q668)&lt;&gt;"",FALSE),IFERROR(INDIRECT($Q668),"X"),"X")),"&lt;włącz podświetlanie wartości&gt;"),"—")</f>
        <v>—</v>
      </c>
      <c r="Y668" s="14" t="str">
        <f t="array" aca="1" ref="Y668" ca="1">IF(AND(H668,W668&gt;0),IF(wew!$B$3,MAX(IF((INDIRECT(ster!$D$14)&lt;&gt;"")*IFERROR(INDIRECT($Q668)&lt;&gt;"",FALSE),IFERROR(INDIRECT($Q668),"X"),"X")),"&lt;włącz podświetlanie wartości&gt;"),"—")</f>
        <v>—</v>
      </c>
      <c r="Z668" s="14" t="str">
        <f t="shared" ca="1" si="11531"/>
        <v/>
      </c>
      <c r="AA668" s="12" t="str">
        <f t="shared" ca="1" si="11532"/>
        <v/>
      </c>
      <c r="AB668" s="17" t="str">
        <f t="array" aca="1" ref="AB668" ca="1">IF(H668,IF(W668&gt;0,SUM((INDIRECT(ster!$D$14)&lt;&gt;"")*IFERROR((INDIRECT(Q668)&lt;&gt;"")*(INDIRECT(Q668)=INT(INDIRECT(Q668))),0)),0),"")</f>
        <v/>
      </c>
      <c r="AC668" s="17" t="str">
        <f t="array" aca="1" ref="AC668" ca="1">IF(H668,W668-AB668,"")</f>
        <v/>
      </c>
      <c r="AD668" s="17" t="str">
        <f t="shared" ca="1" si="11533"/>
        <v/>
      </c>
      <c r="AE668" s="17" t="b">
        <f t="shared" ca="1" si="11534"/>
        <v>0</v>
      </c>
      <c r="AF668" s="17" t="str">
        <f ca="1">IF(AE668,IF($H668,ADDRESS(3,D668+2,4,,"["&amp;wew!$G$7&amp;"]"&amp;_sheetname_dataframe)&amp;":"&amp;ADDRESS(2+ster!$C$14,D668+2,4),""),"")</f>
        <v/>
      </c>
      <c r="AG668" s="17" t="str">
        <f t="shared" ca="1" si="11535"/>
        <v/>
      </c>
      <c r="AH668" s="17" t="b">
        <f t="shared" ca="1" si="11536"/>
        <v>0</v>
      </c>
      <c r="AI668" s="17" t="str">
        <f ca="1">IF(AH668,IF($H668,ADDRESS(3,D668+3,4,,"["&amp;wew!$G$7&amp;"]"&amp;_sheetname_dataframe)&amp;":"&amp;ADDRESS(2+ster!$C$14,D668+3,4),""),"")</f>
        <v/>
      </c>
      <c r="AJ668" s="17" t="str">
        <f t="shared" ca="1" si="11537"/>
        <v/>
      </c>
      <c r="AK668" s="17" t="str">
        <f t="shared" ca="1" si="11538"/>
        <v/>
      </c>
      <c r="AL668" s="17" t="str">
        <f t="shared" ca="1" si="11539"/>
        <v/>
      </c>
      <c r="AM668" s="17" t="str">
        <f t="shared" ca="1" si="11540"/>
        <v/>
      </c>
      <c r="AN668" s="17">
        <f t="shared" ca="1" si="11541"/>
        <v>2</v>
      </c>
      <c r="AO668" s="24" t="str">
        <f t="shared" ca="1" si="11542"/>
        <v/>
      </c>
      <c r="AP668" s="24" t="str">
        <f t="shared" ca="1" si="11543"/>
        <v/>
      </c>
      <c r="AQ668" s="17" t="str">
        <f t="shared" ca="1" si="11544"/>
        <v/>
      </c>
      <c r="AR668" s="17" t="str">
        <f t="shared" ca="1" si="11545"/>
        <v/>
      </c>
      <c r="AS668" s="17" t="str">
        <f t="shared" ca="1" si="11546"/>
        <v/>
      </c>
      <c r="AT668" s="17" t="str">
        <f t="shared" ca="1" si="11547"/>
        <v/>
      </c>
      <c r="AU668" s="17" t="str">
        <f t="shared" ca="1" si="11548"/>
        <v/>
      </c>
      <c r="AV668" s="17" t="str">
        <f t="shared" ca="1" si="11549"/>
        <v/>
      </c>
      <c r="AW668" s="17" t="str">
        <f t="shared" ca="1" si="11550"/>
        <v/>
      </c>
      <c r="AX668" s="14" t="str">
        <f t="array" aca="1" ref="AX668" ca="1">IF(H668,N668&gt;0,"")</f>
        <v/>
      </c>
      <c r="AY668" s="17" t="str">
        <f t="shared" ca="1" si="11551"/>
        <v/>
      </c>
      <c r="AZ668" s="17" t="str">
        <f t="array" aca="1" ref="AZ668" ca="1">IF(AY668&lt;&gt;"",SUM(1*ISERROR(MATCH(INDIRECT(AY668),INDIRECT(K668),0)))=0,"")</f>
        <v/>
      </c>
      <c r="BA668" s="17" t="b">
        <f t="shared" ca="1" si="11552"/>
        <v>0</v>
      </c>
      <c r="BB668" s="17" t="b">
        <v>0</v>
      </c>
      <c r="BC668" s="17" t="str">
        <f t="shared" ca="1" si="11553"/>
        <v/>
      </c>
      <c r="BD668" s="17" t="str">
        <f t="shared" ca="1" si="11554"/>
        <v/>
      </c>
      <c r="BE668" s="17" t="str">
        <f t="shared" ca="1" si="11555"/>
        <v/>
      </c>
      <c r="BF668" s="17" t="str">
        <f t="shared" ca="1" si="11556"/>
        <v/>
      </c>
      <c r="BG668" s="17" t="str">
        <f t="shared" ca="1" si="11557"/>
        <v/>
      </c>
      <c r="BH668" s="17" t="str">
        <f t="shared" ca="1" si="11558"/>
        <v/>
      </c>
      <c r="BI668" s="17" t="str">
        <f t="shared" ca="1" si="11559"/>
        <v/>
      </c>
      <c r="BJ668" s="17" t="b">
        <f t="shared" ca="1" si="11560"/>
        <v>0</v>
      </c>
      <c r="BK668" s="17" t="str">
        <f t="shared" ca="1" si="11561"/>
        <v/>
      </c>
      <c r="BL668" s="17" t="str">
        <f t="shared" ca="1" si="11562"/>
        <v/>
      </c>
      <c r="BM668" s="17" t="str">
        <f t="shared" ca="1" si="11563"/>
        <v/>
      </c>
      <c r="BN668" s="17" t="str">
        <f t="shared" ca="1" si="11564"/>
        <v/>
      </c>
      <c r="BO668" s="17" t="str">
        <f t="shared" ca="1" si="11565"/>
        <v/>
      </c>
      <c r="BP668" s="14" t="b">
        <f t="shared" ca="1" si="11566"/>
        <v>0</v>
      </c>
      <c r="BQ668" s="35"/>
      <c r="BX668" s="16"/>
      <c r="BY668" s="16"/>
      <c r="BZ668" s="16"/>
      <c r="CA668" s="16"/>
      <c r="CB668" s="16"/>
      <c r="CC668" s="16"/>
      <c r="CD668" s="16"/>
      <c r="CE668" s="16"/>
      <c r="CF668" s="16"/>
      <c r="CN668" s="14">
        <f ca="1">IF(H668,IFERROR(IsVariableNameLegal(O668),0),0)</f>
        <v>0</v>
      </c>
      <c r="CO668" s="14" t="str">
        <f t="array" aca="1" ref="CO668" ca="1">IF(H668,IF(COUNTIF(INDIRECT(wew!$C$13),O668)&gt;1,TRIM(SUBSTITUTE(_xll.MCONCAT(IF((INDIRECT(wew!$C$13)=O668)*(COLUMN(INDIRECT(wew!$C$13))&lt;&gt;D668+1),-1+COLUMN(INDIRECT(wew!$C$13)),"")," "),"  "," ")),""),"")</f>
        <v/>
      </c>
      <c r="CP668" s="14" t="str">
        <f t="array" aca="1" ref="CP668" ca="1">IF(P668&lt;&gt;"",IF(LEN(P668)&gt;150,1,""),"")</f>
        <v/>
      </c>
      <c r="CQ668" s="14" t="str">
        <f t="array" aca="1" ref="CQ668" ca="1">IF(AND(H668,NOT(ster!$J$3)),IF(COUNTIF(INDIRECT(wew!$C$15),P668)&gt;1,TRIM(SUBSTITUTE(_xll.MCONCAT(IF((INDIRECT(wew!$C$15)=P668)*(COLUMN(INDIRECT(wew!$C$15))&lt;&gt;D668+1),-1+COLUMN(INDIRECT(wew!$C$15)),"")," "),"  "," ")),""),"")</f>
        <v/>
      </c>
      <c r="CR668" s="14" t="str">
        <f t="array" aca="1" ref="CR668" ca="1">IF(H668,IF(AND(W668&gt;0,AO668&lt;&gt;""),TRIM(SUBSTITUTE(_xll.MCONCAT(IFERROR(IF(ISNUMBER(INDIRECT(Q668)),IF((INDIRECT(ster!$D$14)&lt;&gt;"")*(INDIRECT(Q668)&lt;AO668),INDIRECT(ster!$D$14) &amp; ": " &amp;  SUBSTITUTE(IF( AV668,IFERROR(TEXT(INDIRECT(Q668),"rrrr-mm-dd") &amp;" (" &amp; INDIRECT(Q668) &amp;")",INDIRECT(Q668)),INDIRECT(Q668))," "," "),""),""),"")," "),"  "," ")),""),"")</f>
        <v/>
      </c>
      <c r="CS668" s="14" t="str">
        <f t="array" aca="1" ref="CS668" ca="1">IF(H668,IF(AND(W668&gt;0,AP668&lt;&gt;""),TRIM(SUBSTITUTE(_xll.MCONCAT(IFERROR(IF(ISNUMBER(INDIRECT(Q668)),IF((INDIRECT(ster!$D$14)&lt;&gt;"")*(INDIRECT(Q668)&gt;AP668),INDIRECT(ster!$D$14) &amp; ": " &amp;  SUBSTITUTE(IF( AV668,IFERROR(TEXT(INDIRECT(Q668),"rrrr-mm-dd")&amp;" (" &amp; INDIRECT(Q668) &amp;")",INDIRECT(Q668)),INDIRECT(Q668))," "," "),""),""),"")," "),"  "," ")),""),"")</f>
        <v/>
      </c>
      <c r="CT668" s="14" t="str">
        <f t="array" aca="1" ref="CT668" ca="1">IF(H668,IF(AND(N668&gt;0,AR668),TRIM(SUBSTITUTE(_xll.MCONCAT(IFERROR(IF(ISNUMBER(INDIRECT(Q668)),IF((INDIRECT(ster!$D$14)&lt;&gt;"")*(IFERROR(0*(MATCH(INDIRECT(Q668),INDIRECT(K668),0)&gt;0),1)),INDIRECT(ster!$D$14) &amp; ": " &amp;  SUBSTITUTE(IF( AV668,IFERROR(TEXT(INDIRECT(Q668),"rrrr-mm-dd")&amp;" (" &amp; INDIRECT(Q668) &amp;")",INDIRECT(Q668)),INDIRECT(Q668))," "," "),""),""),"")," "),"  "," ")),""),"")</f>
        <v/>
      </c>
      <c r="CU668" s="14" t="str">
        <f t="array" aca="1" ref="CU668" ca="1">IF(H668,IF(AND(V668&gt;0),TRIM(SUBSTITUTE(_xll.MCONCAT(IF((INDIRECT(ster!$D$14)&lt;&gt;"")*(IFERROR(0*(INDIRECT(Q668)&lt;&gt;""),1)),INDIRECT(ster!$D$14),"")," "),"  "," ")),""),"")</f>
        <v/>
      </c>
      <c r="CV668" s="14" t="str">
        <f t="array" aca="1" ref="CV668" ca="1">IF(H668,IF(AS668,
TRIM(SUBSTITUTE(_xll.MCONCAT(IF(
   (INDIRECT(ster!$D$14)&lt;&gt;"")*
   ((INDIRECT(Q668)="")+
      NOT(ISNUMBER(INDIRECT(Q668)))*
      NOT(ISERROR(MATCH(INDIRECT(Q668),INDIRECT(K668),0)))
    ),
      INDIRECT(ster!$D$14),
   "")," "),"  "," ")),
""),"")</f>
        <v/>
      </c>
      <c r="CW668" s="14" t="str">
        <f t="array" aca="1" ref="CW668" ca="1">IF(H668,IF(AND(AQ668),TRIM(SUBSTITUTE(_xll.MCONCAT(IFERROR(IF(ISNUMBER(INDIRECT(Q668)),IF((INDIRECT(ster!$D$14)&lt;&gt;"")*(INDIRECT(Q668)&lt;&gt;INT(INDIRECT(Q668))),INDIRECT(ster!$D$14) &amp; ": " &amp; INDIRECT(Q668),""),""),"")," "),"  "," ")),""),"")</f>
        <v/>
      </c>
      <c r="CX668" s="14" t="str">
        <f t="array" aca="1" ref="CX668" ca="1">IF(H668,IF(OR(AU668,AV668),TRIM(SUBSTITUTE(_xll.MCONCAT(IF((INDIRECT(ster!$D$14)&lt;&gt;"")*NOT(ISNUMBER(INDIRECT(Q668))),IF(ISERROR(MATCH(INDIRECT(Q668),INDIRECT(K668),0)),IFERROR(IF(INDIRECT(Q668)&lt;&gt;"",INDIRECT(ster!$D$14) &amp; ": " &amp; SUBSTITUTE(INDIRECT(Q668)," "," "),""),""),""),"")," "),"  "," ")),""),"")</f>
        <v/>
      </c>
      <c r="CY668" s="14" t="str">
        <f t="array" aca="1" ref="CY668" ca="1">IF(H668,IF(AE668,TRIM(SUBSTITUTE(_xll.MCONCAT(IF((INDIRECT(ster!$D$14)&lt;&gt;"")*IFERROR(NOT(INDIRECT(AF668)),FALSE),IF(ISERROR(MATCH(INDIRECT(Q668),INDIRECT(K668),0)),IFERROR(IF(INDIRECT(Q668)&lt;&gt;"",INDIRECT(ster!$D$14)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CZ668" s="14" t="str">
        <f t="array" aca="1" ref="CZ668" ca="1">IF(H668,IF(AH668,TRIM(SUBSTITUTE(_xll.MCONCAT(IF((INDIRECT(ster!$D$14)&lt;&gt;"")*IFERROR(NOT(INDIRECT(AI668)),FALSE),IF(ISERROR(MATCH(INDIRECT(Q668),INDIRECT(K668),0)),IFERROR(IF(INDIRECT(Q668)&lt;&gt;"",INDIRECT(ster!$D$14)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DC668" s="14" t="str">
        <f ca="1">SUBSTITUTE(SUBSTITUTE(SUBSTITUTE(SUBSTITUTE(_xll.MCONCAT(DG668:DS668,"■"),"■■","■"),"■■","■"),"■■","■"),"■■","■")</f>
        <v>■</v>
      </c>
      <c r="DD668" s="14" t="str">
        <f t="shared" ca="1" si="11567"/>
        <v/>
      </c>
      <c r="DE668" s="14" t="str">
        <f t="shared" ca="1" si="11568"/>
        <v/>
      </c>
      <c r="DF668" s="14" t="str">
        <f t="shared" ca="1" si="11569"/>
        <v/>
      </c>
      <c r="DG668" s="14" t="str">
        <f t="shared" ca="1" si="11570"/>
        <v/>
      </c>
      <c r="DH668" s="14" t="str">
        <f t="shared" ca="1" si="11571"/>
        <v/>
      </c>
      <c r="DI668" s="14" t="str">
        <f t="shared" ca="1" si="11572"/>
        <v/>
      </c>
      <c r="DJ668" s="14" t="str">
        <f t="shared" ca="1" si="11573"/>
        <v/>
      </c>
      <c r="DK668" s="14" t="str">
        <f t="shared" ca="1" si="11574"/>
        <v/>
      </c>
      <c r="DL668" s="14" t="str">
        <f t="shared" ca="1" si="11575"/>
        <v/>
      </c>
      <c r="DM668" s="14" t="str">
        <f t="shared" ca="1" si="11576"/>
        <v/>
      </c>
      <c r="DN668" s="14" t="str">
        <f t="array" aca="1" ref="DN668" ca="1">IF(CU668&lt;&gt;"","There are errors in the entered values in the following cases: " &amp;SUBSTITUTE(CU668," ",", "),"")</f>
        <v/>
      </c>
      <c r="DO668" s="14" t="str">
        <f t="shared" ca="1" si="11577"/>
        <v/>
      </c>
      <c r="DP668" s="14" t="str">
        <f t="shared" ca="1" si="11578"/>
        <v/>
      </c>
      <c r="DQ668" s="14" t="str">
        <f t="shared" ca="1" si="11579"/>
        <v/>
      </c>
      <c r="DR668" s="14" t="str">
        <f t="shared" ca="1" si="11580"/>
        <v/>
      </c>
      <c r="DS668" s="14" t="str">
        <f t="shared" ca="1" si="11581"/>
        <v/>
      </c>
      <c r="DZ668" s="14" t="b">
        <f t="shared" ca="1" si="11582"/>
        <v>0</v>
      </c>
      <c r="EA668" s="14" t="str">
        <f t="shared" ca="1" si="11583"/>
        <v/>
      </c>
      <c r="EB668" s="14" t="str">
        <f t="shared" ca="1" si="11584"/>
        <v/>
      </c>
      <c r="EC668" s="14" t="str">
        <f t="shared" ca="1" si="11585"/>
        <v/>
      </c>
      <c r="ED668" s="14" t="str">
        <f t="shared" ca="1" si="11586"/>
        <v/>
      </c>
      <c r="EE668" s="14" t="str">
        <f t="shared" ca="1" si="11587"/>
        <v/>
      </c>
      <c r="EF668" s="14" t="str">
        <f t="shared" ca="1" si="11588"/>
        <v/>
      </c>
      <c r="EG668" s="14" t="str">
        <f t="shared" ca="1" si="11589"/>
        <v/>
      </c>
      <c r="EM668" s="14" t="b">
        <f t="shared" ca="1" si="11590"/>
        <v>0</v>
      </c>
      <c r="EN668" s="14" t="str">
        <f t="shared" ca="1" si="11591"/>
        <v/>
      </c>
      <c r="EO668" s="14" t="str">
        <f t="shared" ca="1" si="11592"/>
        <v/>
      </c>
      <c r="EP668" s="14" t="str">
        <f t="shared" ca="1" si="11593"/>
        <v/>
      </c>
      <c r="EQ668" s="14" t="str">
        <f t="shared" ca="1" si="11594"/>
        <v/>
      </c>
    </row>
    <row r="669" spans="2:147" s="14" customFormat="1">
      <c r="B669" s="14" t="str">
        <f t="shared" ca="1" si="11520"/>
        <v/>
      </c>
      <c r="C669" s="14">
        <f t="shared" ca="1" si="11521"/>
        <v>563</v>
      </c>
      <c r="D669" s="14">
        <f t="shared" si="11522"/>
        <v>667</v>
      </c>
      <c r="E669" s="14" t="str">
        <f t="shared" ca="1" si="11523"/>
        <v/>
      </c>
      <c r="F669" s="14" t="str">
        <f t="shared" ca="1" si="11524"/>
        <v/>
      </c>
      <c r="G669" s="14" t="str">
        <f t="shared" ca="1" si="11525"/>
        <v/>
      </c>
      <c r="H669" s="14" t="b">
        <f t="shared" ca="1" si="11526"/>
        <v>0</v>
      </c>
      <c r="I669" s="14" t="str">
        <f ca="1">IF($H669,ADDRESS(3,(D669+1)*2-1,4,,"["&amp;wew!$G$7&amp;"]"&amp;_sheetname_labels)&amp;":"&amp;ADDRESS(2+ster!$B$20,(D669+1)*2-1,4),"")</f>
        <v/>
      </c>
      <c r="J669" s="14" t="str">
        <f t="array" aca="1" ref="J669" ca="1">IF(H669,MAX(0,MAX(IF(INDIRECT(I669)&lt;&gt;"",ROW(INDIRECT(I669)),""))-2),"")</f>
        <v/>
      </c>
      <c r="K669" s="14" t="str">
        <f ca="1">IF($H669,IF($J669&gt;0,ADDRESS(3,(D669+1)*2-1,4,,"["&amp;wew!$G$7&amp;"]"&amp;_sheetname_labels)&amp;":"&amp;ADDRESS(2+J669,(D669+1)*2-1,4),""),"")</f>
        <v/>
      </c>
      <c r="L669" s="14" t="str">
        <f ca="1">IF($H669,IF($J669&gt;0,ADDRESS(3,(D669+1)*2,4,,"["&amp;wew!$G$7&amp;"]"&amp;_sheetname_labels)&amp;":"&amp;ADDRESS(2+J669,(D669+1)*2,4),""),"")</f>
        <v/>
      </c>
      <c r="M669" s="14" t="str">
        <f t="shared" ca="1" si="11527"/>
        <v/>
      </c>
      <c r="N669" s="14" t="str">
        <f t="shared" ca="1" si="11528"/>
        <v/>
      </c>
      <c r="O669" s="14" t="str">
        <f t="shared" ca="1" si="11529"/>
        <v/>
      </c>
      <c r="P669" s="14" t="str">
        <f t="shared" ca="1" si="11530"/>
        <v/>
      </c>
      <c r="Q669" s="14" t="str">
        <f ca="1">IF($BP669,ADDRESS(3,D669+1,4,,"["&amp;wew!$G$7&amp;"]"&amp;_sheetname_dataframe)&amp;":"&amp;ADDRESS(2+ster!$C$14,D669+1,4),"")</f>
        <v/>
      </c>
      <c r="R669" s="14" t="str">
        <f ca="1">IF($BP669,IF(MID(_xll.FORMULATEXT(INDEX(INDIRECT(Q669),1)),1,1)="=", _xll.FORMULATEXT(INDEX(INDIRECT(Q669),1),2,TRUE),""),"")</f>
        <v/>
      </c>
      <c r="S669" s="14" t="str">
        <f t="array" aca="1" ref="S669" ca="1">IF(H669,SUM(IF((IFERROR(INDIRECT(Q669)&lt;&gt;"",FALSE))*(INDIRECT(ster!$D$14)&lt;&gt;""),1,0)),"")</f>
        <v/>
      </c>
      <c r="T669" s="14" t="str">
        <f t="array" aca="1" ref="T669" ca="1">IF(H669,IF(M669&gt;0,SUM(IFERROR(1*(MATCH(INDIRECT(Q669),INDIRECT(K669),0)&gt;0),0)*(INDIRECT(ster!$D$14)&lt;&gt;"")*NOT(ISNUMBER(INDIRECT(Q669)))),0),"")</f>
        <v/>
      </c>
      <c r="U669" s="14" t="str">
        <f t="array" aca="1" ref="U669" ca="1">IF(H669,SUM((IFERROR(INDIRECT(Q669)="",FALSE))*(INDIRECT(ster!$D$14)&lt;&gt;"")),"")</f>
        <v/>
      </c>
      <c r="V669" s="14" t="str">
        <f t="array" aca="1" ref="V669" ca="1">IF(H669,SUM((IFERROR(INDIRECT(Q669)="#ąś",TRUE))*(INDIRECT(ster!$D$14)&lt;&gt;"")),"")</f>
        <v/>
      </c>
      <c r="W669" s="14" t="str">
        <f t="array" aca="1" ref="W669" ca="1">IF(H669,SUM(ISNUMBER(INDIRECT(Q669))*(INDIRECT(ster!$D$14)&lt;&gt;"")),"")</f>
        <v/>
      </c>
      <c r="X669" s="14" t="str">
        <f t="array" aca="1" ref="X669" ca="1">IF(AND(H669,W669&gt;0),IF(wew!$B$3,MIN(IF((INDIRECT(ster!$D$14)&lt;&gt;"")*IFERROR(INDIRECT($Q669)&lt;&gt;"",FALSE),IFERROR(INDIRECT($Q669),"X"),"X")),"&lt;włącz podświetlanie wartości&gt;"),"—")</f>
        <v>—</v>
      </c>
      <c r="Y669" s="14" t="str">
        <f t="array" aca="1" ref="Y669" ca="1">IF(AND(H669,W669&gt;0),IF(wew!$B$3,MAX(IF((INDIRECT(ster!$D$14)&lt;&gt;"")*IFERROR(INDIRECT($Q669)&lt;&gt;"",FALSE),IFERROR(INDIRECT($Q669),"X"),"X")),"&lt;włącz podświetlanie wartości&gt;"),"—")</f>
        <v>—</v>
      </c>
      <c r="Z669" s="14" t="str">
        <f t="shared" ca="1" si="11531"/>
        <v/>
      </c>
      <c r="AA669" s="12" t="str">
        <f t="shared" ca="1" si="11532"/>
        <v/>
      </c>
      <c r="AB669" s="17" t="str">
        <f t="array" aca="1" ref="AB669" ca="1">IF(H669,IF(W669&gt;0,SUM((INDIRECT(ster!$D$14)&lt;&gt;"")*IFERROR((INDIRECT(Q669)&lt;&gt;"")*(INDIRECT(Q669)=INT(INDIRECT(Q669))),0)),0),"")</f>
        <v/>
      </c>
      <c r="AC669" s="17" t="str">
        <f t="array" aca="1" ref="AC669" ca="1">IF(H669,W669-AB669,"")</f>
        <v/>
      </c>
      <c r="AD669" s="17" t="str">
        <f t="shared" ca="1" si="11533"/>
        <v/>
      </c>
      <c r="AE669" s="17" t="b">
        <f t="shared" ca="1" si="11534"/>
        <v>0</v>
      </c>
      <c r="AF669" s="17" t="str">
        <f ca="1">IF(AE669,IF($H669,ADDRESS(3,D669+2,4,,"["&amp;wew!$G$7&amp;"]"&amp;_sheetname_dataframe)&amp;":"&amp;ADDRESS(2+ster!$C$14,D669+2,4),""),"")</f>
        <v/>
      </c>
      <c r="AG669" s="17" t="str">
        <f t="shared" ca="1" si="11535"/>
        <v/>
      </c>
      <c r="AH669" s="17" t="b">
        <f t="shared" ca="1" si="11536"/>
        <v>0</v>
      </c>
      <c r="AI669" s="17" t="str">
        <f ca="1">IF(AH669,IF($H669,ADDRESS(3,D669+3,4,,"["&amp;wew!$G$7&amp;"]"&amp;_sheetname_dataframe)&amp;":"&amp;ADDRESS(2+ster!$C$14,D669+3,4),""),"")</f>
        <v/>
      </c>
      <c r="AJ669" s="17" t="str">
        <f t="shared" ca="1" si="11537"/>
        <v/>
      </c>
      <c r="AK669" s="17" t="str">
        <f t="shared" ca="1" si="11538"/>
        <v/>
      </c>
      <c r="AL669" s="17" t="str">
        <f t="shared" ca="1" si="11539"/>
        <v/>
      </c>
      <c r="AM669" s="17" t="str">
        <f t="shared" ca="1" si="11540"/>
        <v/>
      </c>
      <c r="AN669" s="17">
        <f t="shared" ca="1" si="11541"/>
        <v>2</v>
      </c>
      <c r="AO669" s="24" t="str">
        <f t="shared" ca="1" si="11542"/>
        <v/>
      </c>
      <c r="AP669" s="24" t="str">
        <f t="shared" ca="1" si="11543"/>
        <v/>
      </c>
      <c r="AQ669" s="17" t="str">
        <f t="shared" ca="1" si="11544"/>
        <v/>
      </c>
      <c r="AR669" s="17" t="str">
        <f t="shared" ca="1" si="11545"/>
        <v/>
      </c>
      <c r="AS669" s="17" t="str">
        <f t="shared" ca="1" si="11546"/>
        <v/>
      </c>
      <c r="AT669" s="17" t="str">
        <f t="shared" ca="1" si="11547"/>
        <v/>
      </c>
      <c r="AU669" s="17" t="str">
        <f t="shared" ca="1" si="11548"/>
        <v/>
      </c>
      <c r="AV669" s="17" t="str">
        <f t="shared" ca="1" si="11549"/>
        <v/>
      </c>
      <c r="AW669" s="17" t="str">
        <f t="shared" ca="1" si="11550"/>
        <v/>
      </c>
      <c r="AX669" s="14" t="str">
        <f t="array" aca="1" ref="AX669" ca="1">IF(H669,N669&gt;0,"")</f>
        <v/>
      </c>
      <c r="AY669" s="17" t="str">
        <f t="shared" ca="1" si="11551"/>
        <v/>
      </c>
      <c r="AZ669" s="17" t="str">
        <f t="array" aca="1" ref="AZ669" ca="1">IF(AY669&lt;&gt;"",SUM(1*ISERROR(MATCH(INDIRECT(AY669),INDIRECT(K669),0)))=0,"")</f>
        <v/>
      </c>
      <c r="BA669" s="17" t="b">
        <f t="shared" ca="1" si="11552"/>
        <v>0</v>
      </c>
      <c r="BB669" s="17" t="b">
        <v>0</v>
      </c>
      <c r="BC669" s="17" t="str">
        <f t="shared" ca="1" si="11553"/>
        <v/>
      </c>
      <c r="BD669" s="17" t="str">
        <f t="shared" ca="1" si="11554"/>
        <v/>
      </c>
      <c r="BE669" s="17" t="str">
        <f t="shared" ca="1" si="11555"/>
        <v/>
      </c>
      <c r="BF669" s="17" t="str">
        <f t="shared" ca="1" si="11556"/>
        <v/>
      </c>
      <c r="BG669" s="17" t="str">
        <f t="shared" ca="1" si="11557"/>
        <v/>
      </c>
      <c r="BH669" s="17" t="str">
        <f t="shared" ca="1" si="11558"/>
        <v/>
      </c>
      <c r="BI669" s="17" t="str">
        <f t="shared" ca="1" si="11559"/>
        <v/>
      </c>
      <c r="BJ669" s="17" t="b">
        <f t="shared" ca="1" si="11560"/>
        <v>0</v>
      </c>
      <c r="BK669" s="17" t="str">
        <f t="shared" ca="1" si="11561"/>
        <v/>
      </c>
      <c r="BL669" s="17" t="str">
        <f t="shared" ca="1" si="11562"/>
        <v/>
      </c>
      <c r="BM669" s="17" t="str">
        <f t="shared" ca="1" si="11563"/>
        <v/>
      </c>
      <c r="BN669" s="17" t="str">
        <f t="shared" ca="1" si="11564"/>
        <v/>
      </c>
      <c r="BO669" s="17" t="str">
        <f t="shared" ca="1" si="11565"/>
        <v/>
      </c>
      <c r="BP669" s="14" t="b">
        <f t="shared" ca="1" si="11566"/>
        <v>0</v>
      </c>
      <c r="BQ669" s="35"/>
      <c r="BX669" s="16"/>
      <c r="BY669" s="16"/>
      <c r="BZ669" s="16"/>
      <c r="CA669" s="16"/>
      <c r="CB669" s="16"/>
      <c r="CC669" s="16"/>
      <c r="CD669" s="16"/>
      <c r="CE669" s="16"/>
      <c r="CF669" s="16"/>
      <c r="CN669" s="14">
        <f ca="1">IF(H669,IFERROR(IsVariableNameLegal(O669),0),0)</f>
        <v>0</v>
      </c>
      <c r="CO669" s="14" t="str">
        <f t="array" aca="1" ref="CO669" ca="1">IF(H669,IF(COUNTIF(INDIRECT(wew!$C$13),O669)&gt;1,TRIM(SUBSTITUTE(_xll.MCONCAT(IF((INDIRECT(wew!$C$13)=O669)*(COLUMN(INDIRECT(wew!$C$13))&lt;&gt;D669+1),-1+COLUMN(INDIRECT(wew!$C$13)),"")," "),"  "," ")),""),"")</f>
        <v/>
      </c>
      <c r="CP669" s="14" t="str">
        <f t="array" aca="1" ref="CP669" ca="1">IF(P669&lt;&gt;"",IF(LEN(P669)&gt;150,1,""),"")</f>
        <v/>
      </c>
      <c r="CQ669" s="14" t="str">
        <f t="array" aca="1" ref="CQ669" ca="1">IF(AND(H669,NOT(ster!$J$3)),IF(COUNTIF(INDIRECT(wew!$C$15),P669)&gt;1,TRIM(SUBSTITUTE(_xll.MCONCAT(IF((INDIRECT(wew!$C$15)=P669)*(COLUMN(INDIRECT(wew!$C$15))&lt;&gt;D669+1),-1+COLUMN(INDIRECT(wew!$C$15)),"")," "),"  "," ")),""),"")</f>
        <v/>
      </c>
      <c r="CR669" s="14" t="str">
        <f t="array" aca="1" ref="CR669" ca="1">IF(H669,IF(AND(W669&gt;0,AO669&lt;&gt;""),TRIM(SUBSTITUTE(_xll.MCONCAT(IFERROR(IF(ISNUMBER(INDIRECT(Q669)),IF((INDIRECT(ster!$D$14)&lt;&gt;"")*(INDIRECT(Q669)&lt;AO669),INDIRECT(ster!$D$14) &amp; ": " &amp;  SUBSTITUTE(IF( AV669,IFERROR(TEXT(INDIRECT(Q669),"rrrr-mm-dd") &amp;" (" &amp; INDIRECT(Q669) &amp;")",INDIRECT(Q669)),INDIRECT(Q669))," "," "),""),""),"")," "),"  "," ")),""),"")</f>
        <v/>
      </c>
      <c r="CS669" s="14" t="str">
        <f t="array" aca="1" ref="CS669" ca="1">IF(H669,IF(AND(W669&gt;0,AP669&lt;&gt;""),TRIM(SUBSTITUTE(_xll.MCONCAT(IFERROR(IF(ISNUMBER(INDIRECT(Q669)),IF((INDIRECT(ster!$D$14)&lt;&gt;"")*(INDIRECT(Q669)&gt;AP669),INDIRECT(ster!$D$14) &amp; ": " &amp;  SUBSTITUTE(IF( AV669,IFERROR(TEXT(INDIRECT(Q669),"rrrr-mm-dd")&amp;" (" &amp; INDIRECT(Q669) &amp;")",INDIRECT(Q669)),INDIRECT(Q669))," "," "),""),""),"")," "),"  "," ")),""),"")</f>
        <v/>
      </c>
      <c r="CT669" s="14" t="str">
        <f t="array" aca="1" ref="CT669" ca="1">IF(H669,IF(AND(N669&gt;0,AR669),TRIM(SUBSTITUTE(_xll.MCONCAT(IFERROR(IF(ISNUMBER(INDIRECT(Q669)),IF((INDIRECT(ster!$D$14)&lt;&gt;"")*(IFERROR(0*(MATCH(INDIRECT(Q669),INDIRECT(K669),0)&gt;0),1)),INDIRECT(ster!$D$14) &amp; ": " &amp;  SUBSTITUTE(IF( AV669,IFERROR(TEXT(INDIRECT(Q669),"rrrr-mm-dd")&amp;" (" &amp; INDIRECT(Q669) &amp;")",INDIRECT(Q669)),INDIRECT(Q669))," "," "),""),""),"")," "),"  "," ")),""),"")</f>
        <v/>
      </c>
      <c r="CU669" s="14" t="str">
        <f t="array" aca="1" ref="CU669" ca="1">IF(H669,IF(AND(V669&gt;0),TRIM(SUBSTITUTE(_xll.MCONCAT(IF((INDIRECT(ster!$D$14)&lt;&gt;"")*(IFERROR(0*(INDIRECT(Q669)&lt;&gt;""),1)),INDIRECT(ster!$D$14),"")," "),"  "," ")),""),"")</f>
        <v/>
      </c>
      <c r="CV669" s="14" t="str">
        <f t="array" aca="1" ref="CV669" ca="1">IF(H669,IF(AS669,
TRIM(SUBSTITUTE(_xll.MCONCAT(IF(
   (INDIRECT(ster!$D$14)&lt;&gt;"")*
   ((INDIRECT(Q669)="")+
      NOT(ISNUMBER(INDIRECT(Q669)))*
      NOT(ISERROR(MATCH(INDIRECT(Q669),INDIRECT(K669),0)))
    ),
      INDIRECT(ster!$D$14),
   "")," "),"  "," ")),
""),"")</f>
        <v/>
      </c>
      <c r="CW669" s="14" t="str">
        <f t="array" aca="1" ref="CW669" ca="1">IF(H669,IF(AND(AQ669),TRIM(SUBSTITUTE(_xll.MCONCAT(IFERROR(IF(ISNUMBER(INDIRECT(Q669)),IF((INDIRECT(ster!$D$14)&lt;&gt;"")*(INDIRECT(Q669)&lt;&gt;INT(INDIRECT(Q669))),INDIRECT(ster!$D$14) &amp; ": " &amp; INDIRECT(Q669),""),""),"")," "),"  "," ")),""),"")</f>
        <v/>
      </c>
      <c r="CX669" s="14" t="str">
        <f t="array" aca="1" ref="CX669" ca="1">IF(H669,IF(OR(AU669,AV669),TRIM(SUBSTITUTE(_xll.MCONCAT(IF((INDIRECT(ster!$D$14)&lt;&gt;"")*NOT(ISNUMBER(INDIRECT(Q669))),IF(ISERROR(MATCH(INDIRECT(Q669),INDIRECT(K669),0)),IFERROR(IF(INDIRECT(Q669)&lt;&gt;"",INDIRECT(ster!$D$14) &amp; ": " &amp; SUBSTITUTE(INDIRECT(Q669)," "," "),""),""),""),"")," "),"  "," ")),""),"")</f>
        <v/>
      </c>
      <c r="CY669" s="14" t="str">
        <f t="array" aca="1" ref="CY669" ca="1">IF(H669,IF(AE669,TRIM(SUBSTITUTE(_xll.MCONCAT(IF((INDIRECT(ster!$D$14)&lt;&gt;"")*IFERROR(NOT(INDIRECT(AF669)),FALSE),IF(ISERROR(MATCH(INDIRECT(Q669),INDIRECT(K669),0)),IFERROR(IF(INDIRECT(Q669)&lt;&gt;"",INDIRECT(ster!$D$14)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CZ669" s="14" t="str">
        <f t="array" aca="1" ref="CZ669" ca="1">IF(H669,IF(AH669,TRIM(SUBSTITUTE(_xll.MCONCAT(IF((INDIRECT(ster!$D$14)&lt;&gt;"")*IFERROR(NOT(INDIRECT(AI669)),FALSE),IF(ISERROR(MATCH(INDIRECT(Q669),INDIRECT(K669),0)),IFERROR(IF(INDIRECT(Q669)&lt;&gt;"",INDIRECT(ster!$D$14)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DC669" s="14" t="str">
        <f ca="1">SUBSTITUTE(SUBSTITUTE(SUBSTITUTE(SUBSTITUTE(_xll.MCONCAT(DG669:DS669,"■"),"■■","■"),"■■","■"),"■■","■"),"■■","■")</f>
        <v>■</v>
      </c>
      <c r="DD669" s="14" t="str">
        <f t="shared" ca="1" si="11567"/>
        <v/>
      </c>
      <c r="DE669" s="14" t="str">
        <f t="shared" ca="1" si="11568"/>
        <v/>
      </c>
      <c r="DF669" s="14" t="str">
        <f t="shared" ca="1" si="11569"/>
        <v/>
      </c>
      <c r="DG669" s="14" t="str">
        <f t="shared" ca="1" si="11570"/>
        <v/>
      </c>
      <c r="DH669" s="14" t="str">
        <f t="shared" ca="1" si="11571"/>
        <v/>
      </c>
      <c r="DI669" s="14" t="str">
        <f t="shared" ca="1" si="11572"/>
        <v/>
      </c>
      <c r="DJ669" s="14" t="str">
        <f t="shared" ca="1" si="11573"/>
        <v/>
      </c>
      <c r="DK669" s="14" t="str">
        <f t="shared" ca="1" si="11574"/>
        <v/>
      </c>
      <c r="DL669" s="14" t="str">
        <f t="shared" ca="1" si="11575"/>
        <v/>
      </c>
      <c r="DM669" s="14" t="str">
        <f t="shared" ca="1" si="11576"/>
        <v/>
      </c>
      <c r="DN669" s="14" t="str">
        <f t="array" aca="1" ref="DN669" ca="1">IF(CU669&lt;&gt;"","There are errors in the entered values in the following cases: " &amp;SUBSTITUTE(CU669," ",", "),"")</f>
        <v/>
      </c>
      <c r="DO669" s="14" t="str">
        <f t="shared" ca="1" si="11577"/>
        <v/>
      </c>
      <c r="DP669" s="14" t="str">
        <f t="shared" ca="1" si="11578"/>
        <v/>
      </c>
      <c r="DQ669" s="14" t="str">
        <f t="shared" ca="1" si="11579"/>
        <v/>
      </c>
      <c r="DR669" s="14" t="str">
        <f t="shared" ca="1" si="11580"/>
        <v/>
      </c>
      <c r="DS669" s="14" t="str">
        <f t="shared" ca="1" si="11581"/>
        <v/>
      </c>
      <c r="DZ669" s="14" t="b">
        <f t="shared" ca="1" si="11582"/>
        <v>0</v>
      </c>
      <c r="EA669" s="14" t="str">
        <f t="shared" ca="1" si="11583"/>
        <v/>
      </c>
      <c r="EB669" s="14" t="str">
        <f t="shared" ca="1" si="11584"/>
        <v/>
      </c>
      <c r="EC669" s="14" t="str">
        <f t="shared" ca="1" si="11585"/>
        <v/>
      </c>
      <c r="ED669" s="14" t="str">
        <f t="shared" ca="1" si="11586"/>
        <v/>
      </c>
      <c r="EE669" s="14" t="str">
        <f t="shared" ca="1" si="11587"/>
        <v/>
      </c>
      <c r="EF669" s="14" t="str">
        <f t="shared" ca="1" si="11588"/>
        <v/>
      </c>
      <c r="EG669" s="14" t="str">
        <f t="shared" ca="1" si="11589"/>
        <v/>
      </c>
      <c r="EM669" s="14" t="b">
        <f t="shared" ca="1" si="11590"/>
        <v>0</v>
      </c>
      <c r="EN669" s="14" t="str">
        <f t="shared" ca="1" si="11591"/>
        <v/>
      </c>
      <c r="EO669" s="14" t="str">
        <f t="shared" ca="1" si="11592"/>
        <v/>
      </c>
      <c r="EP669" s="14" t="str">
        <f t="shared" ca="1" si="11593"/>
        <v/>
      </c>
      <c r="EQ669" s="14" t="str">
        <f t="shared" ca="1" si="11594"/>
        <v/>
      </c>
    </row>
    <row r="670" spans="2:147" s="14" customFormat="1">
      <c r="B670" s="14" t="str">
        <f t="shared" ca="1" si="11520"/>
        <v/>
      </c>
      <c r="C670" s="14">
        <f t="shared" ca="1" si="11521"/>
        <v>563</v>
      </c>
      <c r="D670" s="14">
        <f t="shared" si="11522"/>
        <v>668</v>
      </c>
      <c r="E670" s="14" t="str">
        <f t="shared" ca="1" si="11523"/>
        <v/>
      </c>
      <c r="F670" s="14" t="str">
        <f t="shared" ca="1" si="11524"/>
        <v/>
      </c>
      <c r="G670" s="14" t="str">
        <f t="shared" ca="1" si="11525"/>
        <v/>
      </c>
      <c r="H670" s="14" t="b">
        <f t="shared" ca="1" si="11526"/>
        <v>0</v>
      </c>
      <c r="I670" s="14" t="str">
        <f ca="1">IF($H670,ADDRESS(3,(D670+1)*2-1,4,,"["&amp;wew!$G$7&amp;"]"&amp;_sheetname_labels)&amp;":"&amp;ADDRESS(2+ster!$B$20,(D670+1)*2-1,4),"")</f>
        <v/>
      </c>
      <c r="J670" s="14" t="str">
        <f t="array" aca="1" ref="J670" ca="1">IF(H670,MAX(0,MAX(IF(INDIRECT(I670)&lt;&gt;"",ROW(INDIRECT(I670)),""))-2),"")</f>
        <v/>
      </c>
      <c r="K670" s="14" t="str">
        <f ca="1">IF($H670,IF($J670&gt;0,ADDRESS(3,(D670+1)*2-1,4,,"["&amp;wew!$G$7&amp;"]"&amp;_sheetname_labels)&amp;":"&amp;ADDRESS(2+J670,(D670+1)*2-1,4),""),"")</f>
        <v/>
      </c>
      <c r="L670" s="14" t="str">
        <f ca="1">IF($H670,IF($J670&gt;0,ADDRESS(3,(D670+1)*2,4,,"["&amp;wew!$G$7&amp;"]"&amp;_sheetname_labels)&amp;":"&amp;ADDRESS(2+J670,(D670+1)*2,4),""),"")</f>
        <v/>
      </c>
      <c r="M670" s="14" t="str">
        <f t="shared" ca="1" si="11527"/>
        <v/>
      </c>
      <c r="N670" s="14" t="str">
        <f t="shared" ca="1" si="11528"/>
        <v/>
      </c>
      <c r="O670" s="14" t="str">
        <f t="shared" ca="1" si="11529"/>
        <v/>
      </c>
      <c r="P670" s="14" t="str">
        <f t="shared" ca="1" si="11530"/>
        <v/>
      </c>
      <c r="Q670" s="14" t="str">
        <f ca="1">IF($BP670,ADDRESS(3,D670+1,4,,"["&amp;wew!$G$7&amp;"]"&amp;_sheetname_dataframe)&amp;":"&amp;ADDRESS(2+ster!$C$14,D670+1,4),"")</f>
        <v/>
      </c>
      <c r="R670" s="14" t="str">
        <f ca="1">IF($BP670,IF(MID(_xll.FORMULATEXT(INDEX(INDIRECT(Q670),1)),1,1)="=", _xll.FORMULATEXT(INDEX(INDIRECT(Q670),1),2,TRUE),""),"")</f>
        <v/>
      </c>
      <c r="S670" s="14" t="str">
        <f t="array" aca="1" ref="S670" ca="1">IF(H670,SUM(IF((IFERROR(INDIRECT(Q670)&lt;&gt;"",FALSE))*(INDIRECT(ster!$D$14)&lt;&gt;""),1,0)),"")</f>
        <v/>
      </c>
      <c r="T670" s="14" t="str">
        <f t="array" aca="1" ref="T670" ca="1">IF(H670,IF(M670&gt;0,SUM(IFERROR(1*(MATCH(INDIRECT(Q670),INDIRECT(K670),0)&gt;0),0)*(INDIRECT(ster!$D$14)&lt;&gt;"")*NOT(ISNUMBER(INDIRECT(Q670)))),0),"")</f>
        <v/>
      </c>
      <c r="U670" s="14" t="str">
        <f t="array" aca="1" ref="U670" ca="1">IF(H670,SUM((IFERROR(INDIRECT(Q670)="",FALSE))*(INDIRECT(ster!$D$14)&lt;&gt;"")),"")</f>
        <v/>
      </c>
      <c r="V670" s="14" t="str">
        <f t="array" aca="1" ref="V670" ca="1">IF(H670,SUM((IFERROR(INDIRECT(Q670)="#ąś",TRUE))*(INDIRECT(ster!$D$14)&lt;&gt;"")),"")</f>
        <v/>
      </c>
      <c r="W670" s="14" t="str">
        <f t="array" aca="1" ref="W670" ca="1">IF(H670,SUM(ISNUMBER(INDIRECT(Q670))*(INDIRECT(ster!$D$14)&lt;&gt;"")),"")</f>
        <v/>
      </c>
      <c r="X670" s="14" t="str">
        <f t="array" aca="1" ref="X670" ca="1">IF(AND(H670,W670&gt;0),IF(wew!$B$3,MIN(IF((INDIRECT(ster!$D$14)&lt;&gt;"")*IFERROR(INDIRECT($Q670)&lt;&gt;"",FALSE),IFERROR(INDIRECT($Q670),"X"),"X")),"&lt;włącz podświetlanie wartości&gt;"),"—")</f>
        <v>—</v>
      </c>
      <c r="Y670" s="14" t="str">
        <f t="array" aca="1" ref="Y670" ca="1">IF(AND(H670,W670&gt;0),IF(wew!$B$3,MAX(IF((INDIRECT(ster!$D$14)&lt;&gt;"")*IFERROR(INDIRECT($Q670)&lt;&gt;"",FALSE),IFERROR(INDIRECT($Q670),"X"),"X")),"&lt;włącz podświetlanie wartości&gt;"),"—")</f>
        <v>—</v>
      </c>
      <c r="Z670" s="14" t="str">
        <f t="shared" ca="1" si="11531"/>
        <v/>
      </c>
      <c r="AA670" s="12" t="str">
        <f t="shared" ca="1" si="11532"/>
        <v/>
      </c>
      <c r="AB670" s="17" t="str">
        <f t="array" aca="1" ref="AB670" ca="1">IF(H670,IF(W670&gt;0,SUM((INDIRECT(ster!$D$14)&lt;&gt;"")*IFERROR((INDIRECT(Q670)&lt;&gt;"")*(INDIRECT(Q670)=INT(INDIRECT(Q670))),0)),0),"")</f>
        <v/>
      </c>
      <c r="AC670" s="17" t="str">
        <f t="array" aca="1" ref="AC670" ca="1">IF(H670,W670-AB670,"")</f>
        <v/>
      </c>
      <c r="AD670" s="17" t="str">
        <f t="shared" ca="1" si="11533"/>
        <v/>
      </c>
      <c r="AE670" s="17" t="b">
        <f t="shared" ca="1" si="11534"/>
        <v>0</v>
      </c>
      <c r="AF670" s="17" t="str">
        <f ca="1">IF(AE670,IF($H670,ADDRESS(3,D670+2,4,,"["&amp;wew!$G$7&amp;"]"&amp;_sheetname_dataframe)&amp;":"&amp;ADDRESS(2+ster!$C$14,D670+2,4),""),"")</f>
        <v/>
      </c>
      <c r="AG670" s="17" t="str">
        <f t="shared" ca="1" si="11535"/>
        <v/>
      </c>
      <c r="AH670" s="17" t="b">
        <f t="shared" ca="1" si="11536"/>
        <v>0</v>
      </c>
      <c r="AI670" s="17" t="str">
        <f ca="1">IF(AH670,IF($H670,ADDRESS(3,D670+3,4,,"["&amp;wew!$G$7&amp;"]"&amp;_sheetname_dataframe)&amp;":"&amp;ADDRESS(2+ster!$C$14,D670+3,4),""),"")</f>
        <v/>
      </c>
      <c r="AJ670" s="17" t="str">
        <f t="shared" ca="1" si="11537"/>
        <v/>
      </c>
      <c r="AK670" s="17" t="str">
        <f t="shared" ca="1" si="11538"/>
        <v/>
      </c>
      <c r="AL670" s="17" t="str">
        <f t="shared" ca="1" si="11539"/>
        <v/>
      </c>
      <c r="AM670" s="17" t="str">
        <f t="shared" ca="1" si="11540"/>
        <v/>
      </c>
      <c r="AN670" s="17">
        <f t="shared" ca="1" si="11541"/>
        <v>2</v>
      </c>
      <c r="AO670" s="24" t="str">
        <f t="shared" ca="1" si="11542"/>
        <v/>
      </c>
      <c r="AP670" s="24" t="str">
        <f t="shared" ca="1" si="11543"/>
        <v/>
      </c>
      <c r="AQ670" s="17" t="str">
        <f t="shared" ca="1" si="11544"/>
        <v/>
      </c>
      <c r="AR670" s="17" t="str">
        <f t="shared" ca="1" si="11545"/>
        <v/>
      </c>
      <c r="AS670" s="17" t="str">
        <f t="shared" ca="1" si="11546"/>
        <v/>
      </c>
      <c r="AT670" s="17" t="str">
        <f t="shared" ca="1" si="11547"/>
        <v/>
      </c>
      <c r="AU670" s="17" t="str">
        <f t="shared" ca="1" si="11548"/>
        <v/>
      </c>
      <c r="AV670" s="17" t="str">
        <f t="shared" ca="1" si="11549"/>
        <v/>
      </c>
      <c r="AW670" s="17" t="str">
        <f t="shared" ca="1" si="11550"/>
        <v/>
      </c>
      <c r="AX670" s="14" t="str">
        <f t="array" aca="1" ref="AX670" ca="1">IF(H670,N670&gt;0,"")</f>
        <v/>
      </c>
      <c r="AY670" s="17" t="str">
        <f t="shared" ca="1" si="11551"/>
        <v/>
      </c>
      <c r="AZ670" s="17" t="str">
        <f t="array" aca="1" ref="AZ670" ca="1">IF(AY670&lt;&gt;"",SUM(1*ISERROR(MATCH(INDIRECT(AY670),INDIRECT(K670),0)))=0,"")</f>
        <v/>
      </c>
      <c r="BA670" s="17" t="b">
        <f t="shared" ca="1" si="11552"/>
        <v>0</v>
      </c>
      <c r="BB670" s="17" t="b">
        <v>0</v>
      </c>
      <c r="BC670" s="17" t="str">
        <f t="shared" ca="1" si="11553"/>
        <v/>
      </c>
      <c r="BD670" s="17" t="str">
        <f t="shared" ca="1" si="11554"/>
        <v/>
      </c>
      <c r="BE670" s="17" t="str">
        <f t="shared" ca="1" si="11555"/>
        <v/>
      </c>
      <c r="BF670" s="17" t="str">
        <f t="shared" ca="1" si="11556"/>
        <v/>
      </c>
      <c r="BG670" s="17" t="str">
        <f t="shared" ca="1" si="11557"/>
        <v/>
      </c>
      <c r="BH670" s="17" t="str">
        <f t="shared" ca="1" si="11558"/>
        <v/>
      </c>
      <c r="BI670" s="17" t="str">
        <f t="shared" ca="1" si="11559"/>
        <v/>
      </c>
      <c r="BJ670" s="17" t="b">
        <f t="shared" ca="1" si="11560"/>
        <v>0</v>
      </c>
      <c r="BK670" s="17" t="str">
        <f t="shared" ca="1" si="11561"/>
        <v/>
      </c>
      <c r="BL670" s="17" t="str">
        <f t="shared" ca="1" si="11562"/>
        <v/>
      </c>
      <c r="BM670" s="17" t="str">
        <f t="shared" ca="1" si="11563"/>
        <v/>
      </c>
      <c r="BN670" s="17" t="str">
        <f t="shared" ca="1" si="11564"/>
        <v/>
      </c>
      <c r="BO670" s="17" t="str">
        <f t="shared" ca="1" si="11565"/>
        <v/>
      </c>
      <c r="BP670" s="14" t="b">
        <f t="shared" ca="1" si="11566"/>
        <v>0</v>
      </c>
      <c r="BQ670" s="35"/>
      <c r="BX670" s="16"/>
      <c r="BY670" s="16"/>
      <c r="BZ670" s="16"/>
      <c r="CA670" s="16"/>
      <c r="CB670" s="16"/>
      <c r="CC670" s="16"/>
      <c r="CD670" s="16"/>
      <c r="CE670" s="16"/>
      <c r="CF670" s="16"/>
      <c r="CN670" s="14">
        <f ca="1">IF(H670,IFERROR(IsVariableNameLegal(O670),0),0)</f>
        <v>0</v>
      </c>
      <c r="CO670" s="14" t="str">
        <f t="array" aca="1" ref="CO670" ca="1">IF(H670,IF(COUNTIF(INDIRECT(wew!$C$13),O670)&gt;1,TRIM(SUBSTITUTE(_xll.MCONCAT(IF((INDIRECT(wew!$C$13)=O670)*(COLUMN(INDIRECT(wew!$C$13))&lt;&gt;D670+1),-1+COLUMN(INDIRECT(wew!$C$13)),"")," "),"  "," ")),""),"")</f>
        <v/>
      </c>
      <c r="CP670" s="14" t="str">
        <f t="array" aca="1" ref="CP670" ca="1">IF(P670&lt;&gt;"",IF(LEN(P670)&gt;150,1,""),"")</f>
        <v/>
      </c>
      <c r="CQ670" s="14" t="str">
        <f t="array" aca="1" ref="CQ670" ca="1">IF(AND(H670,NOT(ster!$J$3)),IF(COUNTIF(INDIRECT(wew!$C$15),P670)&gt;1,TRIM(SUBSTITUTE(_xll.MCONCAT(IF((INDIRECT(wew!$C$15)=P670)*(COLUMN(INDIRECT(wew!$C$15))&lt;&gt;D670+1),-1+COLUMN(INDIRECT(wew!$C$15)),"")," "),"  "," ")),""),"")</f>
        <v/>
      </c>
      <c r="CR670" s="14" t="str">
        <f t="array" aca="1" ref="CR670" ca="1">IF(H670,IF(AND(W670&gt;0,AO670&lt;&gt;""),TRIM(SUBSTITUTE(_xll.MCONCAT(IFERROR(IF(ISNUMBER(INDIRECT(Q670)),IF((INDIRECT(ster!$D$14)&lt;&gt;"")*(INDIRECT(Q670)&lt;AO670),INDIRECT(ster!$D$14) &amp; ": " &amp;  SUBSTITUTE(IF( AV670,IFERROR(TEXT(INDIRECT(Q670),"rrrr-mm-dd") &amp;" (" &amp; INDIRECT(Q670) &amp;")",INDIRECT(Q670)),INDIRECT(Q670))," "," "),""),""),"")," "),"  "," ")),""),"")</f>
        <v/>
      </c>
      <c r="CS670" s="14" t="str">
        <f t="array" aca="1" ref="CS670" ca="1">IF(H670,IF(AND(W670&gt;0,AP670&lt;&gt;""),TRIM(SUBSTITUTE(_xll.MCONCAT(IFERROR(IF(ISNUMBER(INDIRECT(Q670)),IF((INDIRECT(ster!$D$14)&lt;&gt;"")*(INDIRECT(Q670)&gt;AP670),INDIRECT(ster!$D$14) &amp; ": " &amp;  SUBSTITUTE(IF( AV670,IFERROR(TEXT(INDIRECT(Q670),"rrrr-mm-dd")&amp;" (" &amp; INDIRECT(Q670) &amp;")",INDIRECT(Q670)),INDIRECT(Q670))," "," "),""),""),"")," "),"  "," ")),""),"")</f>
        <v/>
      </c>
      <c r="CT670" s="14" t="str">
        <f t="array" aca="1" ref="CT670" ca="1">IF(H670,IF(AND(N670&gt;0,AR670),TRIM(SUBSTITUTE(_xll.MCONCAT(IFERROR(IF(ISNUMBER(INDIRECT(Q670)),IF((INDIRECT(ster!$D$14)&lt;&gt;"")*(IFERROR(0*(MATCH(INDIRECT(Q670),INDIRECT(K670),0)&gt;0),1)),INDIRECT(ster!$D$14) &amp; ": " &amp;  SUBSTITUTE(IF( AV670,IFERROR(TEXT(INDIRECT(Q670),"rrrr-mm-dd")&amp;" (" &amp; INDIRECT(Q670) &amp;")",INDIRECT(Q670)),INDIRECT(Q670))," "," "),""),""),"")," "),"  "," ")),""),"")</f>
        <v/>
      </c>
      <c r="CU670" s="14" t="str">
        <f t="array" aca="1" ref="CU670" ca="1">IF(H670,IF(AND(V670&gt;0),TRIM(SUBSTITUTE(_xll.MCONCAT(IF((INDIRECT(ster!$D$14)&lt;&gt;"")*(IFERROR(0*(INDIRECT(Q670)&lt;&gt;""),1)),INDIRECT(ster!$D$14),"")," "),"  "," ")),""),"")</f>
        <v/>
      </c>
      <c r="CV670" s="14" t="str">
        <f t="array" aca="1" ref="CV670" ca="1">IF(H670,IF(AS670,
TRIM(SUBSTITUTE(_xll.MCONCAT(IF(
   (INDIRECT(ster!$D$14)&lt;&gt;"")*
   ((INDIRECT(Q670)="")+
      NOT(ISNUMBER(INDIRECT(Q670)))*
      NOT(ISERROR(MATCH(INDIRECT(Q670),INDIRECT(K670),0)))
    ),
      INDIRECT(ster!$D$14),
   "")," "),"  "," ")),
""),"")</f>
        <v/>
      </c>
      <c r="CW670" s="14" t="str">
        <f t="array" aca="1" ref="CW670" ca="1">IF(H670,IF(AND(AQ670),TRIM(SUBSTITUTE(_xll.MCONCAT(IFERROR(IF(ISNUMBER(INDIRECT(Q670)),IF((INDIRECT(ster!$D$14)&lt;&gt;"")*(INDIRECT(Q670)&lt;&gt;INT(INDIRECT(Q670))),INDIRECT(ster!$D$14) &amp; ": " &amp; INDIRECT(Q670),""),""),"")," "),"  "," ")),""),"")</f>
        <v/>
      </c>
      <c r="CX670" s="14" t="str">
        <f t="array" aca="1" ref="CX670" ca="1">IF(H670,IF(OR(AU670,AV670),TRIM(SUBSTITUTE(_xll.MCONCAT(IF((INDIRECT(ster!$D$14)&lt;&gt;"")*NOT(ISNUMBER(INDIRECT(Q670))),IF(ISERROR(MATCH(INDIRECT(Q670),INDIRECT(K670),0)),IFERROR(IF(INDIRECT(Q670)&lt;&gt;"",INDIRECT(ster!$D$14) &amp; ": " &amp; SUBSTITUTE(INDIRECT(Q670)," "," "),""),""),""),"")," "),"  "," ")),""),"")</f>
        <v/>
      </c>
      <c r="CY670" s="14" t="str">
        <f t="array" aca="1" ref="CY670" ca="1">IF(H670,IF(AE670,TRIM(SUBSTITUTE(_xll.MCONCAT(IF((INDIRECT(ster!$D$14)&lt;&gt;"")*IFERROR(NOT(INDIRECT(AF670)),FALSE),IF(ISERROR(MATCH(INDIRECT(Q670),INDIRECT(K670),0)),IFERROR(IF(INDIRECT(Q670)&lt;&gt;"",INDIRECT(ster!$D$14)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CZ670" s="14" t="str">
        <f t="array" aca="1" ref="CZ670" ca="1">IF(H670,IF(AH670,TRIM(SUBSTITUTE(_xll.MCONCAT(IF((INDIRECT(ster!$D$14)&lt;&gt;"")*IFERROR(NOT(INDIRECT(AI670)),FALSE),IF(ISERROR(MATCH(INDIRECT(Q670),INDIRECT(K670),0)),IFERROR(IF(INDIRECT(Q670)&lt;&gt;"",INDIRECT(ster!$D$14)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DC670" s="14" t="str">
        <f ca="1">SUBSTITUTE(SUBSTITUTE(SUBSTITUTE(SUBSTITUTE(_xll.MCONCAT(DG670:DS670,"■"),"■■","■"),"■■","■"),"■■","■"),"■■","■")</f>
        <v>■</v>
      </c>
      <c r="DD670" s="14" t="str">
        <f t="shared" ca="1" si="11567"/>
        <v/>
      </c>
      <c r="DE670" s="14" t="str">
        <f t="shared" ca="1" si="11568"/>
        <v/>
      </c>
      <c r="DF670" s="14" t="str">
        <f t="shared" ca="1" si="11569"/>
        <v/>
      </c>
      <c r="DG670" s="14" t="str">
        <f t="shared" ca="1" si="11570"/>
        <v/>
      </c>
      <c r="DH670" s="14" t="str">
        <f t="shared" ca="1" si="11571"/>
        <v/>
      </c>
      <c r="DI670" s="14" t="str">
        <f t="shared" ca="1" si="11572"/>
        <v/>
      </c>
      <c r="DJ670" s="14" t="str">
        <f t="shared" ca="1" si="11573"/>
        <v/>
      </c>
      <c r="DK670" s="14" t="str">
        <f t="shared" ca="1" si="11574"/>
        <v/>
      </c>
      <c r="DL670" s="14" t="str">
        <f t="shared" ca="1" si="11575"/>
        <v/>
      </c>
      <c r="DM670" s="14" t="str">
        <f t="shared" ca="1" si="11576"/>
        <v/>
      </c>
      <c r="DN670" s="14" t="str">
        <f t="array" aca="1" ref="DN670" ca="1">IF(CU670&lt;&gt;"","There are errors in the entered values in the following cases: " &amp;SUBSTITUTE(CU670," ",", "),"")</f>
        <v/>
      </c>
      <c r="DO670" s="14" t="str">
        <f t="shared" ca="1" si="11577"/>
        <v/>
      </c>
      <c r="DP670" s="14" t="str">
        <f t="shared" ca="1" si="11578"/>
        <v/>
      </c>
      <c r="DQ670" s="14" t="str">
        <f t="shared" ca="1" si="11579"/>
        <v/>
      </c>
      <c r="DR670" s="14" t="str">
        <f t="shared" ca="1" si="11580"/>
        <v/>
      </c>
      <c r="DS670" s="14" t="str">
        <f t="shared" ca="1" si="11581"/>
        <v/>
      </c>
      <c r="DZ670" s="14" t="b">
        <f t="shared" ca="1" si="11582"/>
        <v>0</v>
      </c>
      <c r="EA670" s="14" t="str">
        <f t="shared" ca="1" si="11583"/>
        <v/>
      </c>
      <c r="EB670" s="14" t="str">
        <f t="shared" ca="1" si="11584"/>
        <v/>
      </c>
      <c r="EC670" s="14" t="str">
        <f t="shared" ca="1" si="11585"/>
        <v/>
      </c>
      <c r="ED670" s="14" t="str">
        <f t="shared" ca="1" si="11586"/>
        <v/>
      </c>
      <c r="EE670" s="14" t="str">
        <f t="shared" ca="1" si="11587"/>
        <v/>
      </c>
      <c r="EF670" s="14" t="str">
        <f t="shared" ca="1" si="11588"/>
        <v/>
      </c>
      <c r="EG670" s="14" t="str">
        <f t="shared" ca="1" si="11589"/>
        <v/>
      </c>
      <c r="EM670" s="14" t="b">
        <f t="shared" ca="1" si="11590"/>
        <v>0</v>
      </c>
      <c r="EN670" s="14" t="str">
        <f t="shared" ca="1" si="11591"/>
        <v/>
      </c>
      <c r="EO670" s="14" t="str">
        <f t="shared" ca="1" si="11592"/>
        <v/>
      </c>
      <c r="EP670" s="14" t="str">
        <f t="shared" ca="1" si="11593"/>
        <v/>
      </c>
      <c r="EQ670" s="14" t="str">
        <f t="shared" ca="1" si="11594"/>
        <v/>
      </c>
    </row>
    <row r="671" spans="2:147" s="14" customFormat="1">
      <c r="B671" s="14" t="str">
        <f t="shared" ca="1" si="11520"/>
        <v/>
      </c>
      <c r="C671" s="14">
        <f t="shared" ca="1" si="11521"/>
        <v>563</v>
      </c>
      <c r="D671" s="14">
        <f t="shared" si="11522"/>
        <v>669</v>
      </c>
      <c r="E671" s="14" t="str">
        <f t="shared" ca="1" si="11523"/>
        <v/>
      </c>
      <c r="F671" s="14" t="str">
        <f t="shared" ca="1" si="11524"/>
        <v/>
      </c>
      <c r="G671" s="14" t="str">
        <f t="shared" ca="1" si="11525"/>
        <v/>
      </c>
      <c r="H671" s="14" t="b">
        <f t="shared" ca="1" si="11526"/>
        <v>0</v>
      </c>
      <c r="I671" s="14" t="str">
        <f ca="1">IF($H671,ADDRESS(3,(D671+1)*2-1,4,,"["&amp;wew!$G$7&amp;"]"&amp;_sheetname_labels)&amp;":"&amp;ADDRESS(2+ster!$B$20,(D671+1)*2-1,4),"")</f>
        <v/>
      </c>
      <c r="J671" s="14" t="str">
        <f t="array" aca="1" ref="J671" ca="1">IF(H671,MAX(0,MAX(IF(INDIRECT(I671)&lt;&gt;"",ROW(INDIRECT(I671)),""))-2),"")</f>
        <v/>
      </c>
      <c r="K671" s="14" t="str">
        <f ca="1">IF($H671,IF($J671&gt;0,ADDRESS(3,(D671+1)*2-1,4,,"["&amp;wew!$G$7&amp;"]"&amp;_sheetname_labels)&amp;":"&amp;ADDRESS(2+J671,(D671+1)*2-1,4),""),"")</f>
        <v/>
      </c>
      <c r="L671" s="14" t="str">
        <f ca="1">IF($H671,IF($J671&gt;0,ADDRESS(3,(D671+1)*2,4,,"["&amp;wew!$G$7&amp;"]"&amp;_sheetname_labels)&amp;":"&amp;ADDRESS(2+J671,(D671+1)*2,4),""),"")</f>
        <v/>
      </c>
      <c r="M671" s="14" t="str">
        <f t="shared" ca="1" si="11527"/>
        <v/>
      </c>
      <c r="N671" s="14" t="str">
        <f t="shared" ca="1" si="11528"/>
        <v/>
      </c>
      <c r="O671" s="14" t="str">
        <f t="shared" ca="1" si="11529"/>
        <v/>
      </c>
      <c r="P671" s="14" t="str">
        <f t="shared" ca="1" si="11530"/>
        <v/>
      </c>
      <c r="Q671" s="14" t="str">
        <f ca="1">IF($BP671,ADDRESS(3,D671+1,4,,"["&amp;wew!$G$7&amp;"]"&amp;_sheetname_dataframe)&amp;":"&amp;ADDRESS(2+ster!$C$14,D671+1,4),"")</f>
        <v/>
      </c>
      <c r="R671" s="14" t="str">
        <f ca="1">IF($BP671,IF(MID(_xll.FORMULATEXT(INDEX(INDIRECT(Q671),1)),1,1)="=", _xll.FORMULATEXT(INDEX(INDIRECT(Q671),1),2,TRUE),""),"")</f>
        <v/>
      </c>
      <c r="S671" s="14" t="str">
        <f t="array" aca="1" ref="S671" ca="1">IF(H671,SUM(IF((IFERROR(INDIRECT(Q671)&lt;&gt;"",FALSE))*(INDIRECT(ster!$D$14)&lt;&gt;""),1,0)),"")</f>
        <v/>
      </c>
      <c r="T671" s="14" t="str">
        <f t="array" aca="1" ref="T671" ca="1">IF(H671,IF(M671&gt;0,SUM(IFERROR(1*(MATCH(INDIRECT(Q671),INDIRECT(K671),0)&gt;0),0)*(INDIRECT(ster!$D$14)&lt;&gt;"")*NOT(ISNUMBER(INDIRECT(Q671)))),0),"")</f>
        <v/>
      </c>
      <c r="U671" s="14" t="str">
        <f t="array" aca="1" ref="U671" ca="1">IF(H671,SUM((IFERROR(INDIRECT(Q671)="",FALSE))*(INDIRECT(ster!$D$14)&lt;&gt;"")),"")</f>
        <v/>
      </c>
      <c r="V671" s="14" t="str">
        <f t="array" aca="1" ref="V671" ca="1">IF(H671,SUM((IFERROR(INDIRECT(Q671)="#ąś",TRUE))*(INDIRECT(ster!$D$14)&lt;&gt;"")),"")</f>
        <v/>
      </c>
      <c r="W671" s="14" t="str">
        <f t="array" aca="1" ref="W671" ca="1">IF(H671,SUM(ISNUMBER(INDIRECT(Q671))*(INDIRECT(ster!$D$14)&lt;&gt;"")),"")</f>
        <v/>
      </c>
      <c r="X671" s="14" t="str">
        <f t="array" aca="1" ref="X671" ca="1">IF(AND(H671,W671&gt;0),IF(wew!$B$3,MIN(IF((INDIRECT(ster!$D$14)&lt;&gt;"")*IFERROR(INDIRECT($Q671)&lt;&gt;"",FALSE),IFERROR(INDIRECT($Q671),"X"),"X")),"&lt;włącz podświetlanie wartości&gt;"),"—")</f>
        <v>—</v>
      </c>
      <c r="Y671" s="14" t="str">
        <f t="array" aca="1" ref="Y671" ca="1">IF(AND(H671,W671&gt;0),IF(wew!$B$3,MAX(IF((INDIRECT(ster!$D$14)&lt;&gt;"")*IFERROR(INDIRECT($Q671)&lt;&gt;"",FALSE),IFERROR(INDIRECT($Q671),"X"),"X")),"&lt;włącz podświetlanie wartości&gt;"),"—")</f>
        <v>—</v>
      </c>
      <c r="Z671" s="14" t="str">
        <f t="shared" ca="1" si="11531"/>
        <v/>
      </c>
      <c r="AA671" s="12" t="str">
        <f t="shared" ca="1" si="11532"/>
        <v/>
      </c>
      <c r="AB671" s="17" t="str">
        <f t="array" aca="1" ref="AB671" ca="1">IF(H671,IF(W671&gt;0,SUM((INDIRECT(ster!$D$14)&lt;&gt;"")*IFERROR((INDIRECT(Q671)&lt;&gt;"")*(INDIRECT(Q671)=INT(INDIRECT(Q671))),0)),0),"")</f>
        <v/>
      </c>
      <c r="AC671" s="17" t="str">
        <f t="array" aca="1" ref="AC671" ca="1">IF(H671,W671-AB671,"")</f>
        <v/>
      </c>
      <c r="AD671" s="17" t="str">
        <f t="shared" ca="1" si="11533"/>
        <v/>
      </c>
      <c r="AE671" s="17" t="b">
        <f t="shared" ca="1" si="11534"/>
        <v>0</v>
      </c>
      <c r="AF671" s="17" t="str">
        <f ca="1">IF(AE671,IF($H671,ADDRESS(3,D671+2,4,,"["&amp;wew!$G$7&amp;"]"&amp;_sheetname_dataframe)&amp;":"&amp;ADDRESS(2+ster!$C$14,D671+2,4),""),"")</f>
        <v/>
      </c>
      <c r="AG671" s="17" t="str">
        <f t="shared" ca="1" si="11535"/>
        <v/>
      </c>
      <c r="AH671" s="17" t="b">
        <f t="shared" ca="1" si="11536"/>
        <v>0</v>
      </c>
      <c r="AI671" s="17" t="str">
        <f ca="1">IF(AH671,IF($H671,ADDRESS(3,D671+3,4,,"["&amp;wew!$G$7&amp;"]"&amp;_sheetname_dataframe)&amp;":"&amp;ADDRESS(2+ster!$C$14,D671+3,4),""),"")</f>
        <v/>
      </c>
      <c r="AJ671" s="17" t="str">
        <f t="shared" ca="1" si="11537"/>
        <v/>
      </c>
      <c r="AK671" s="17" t="str">
        <f t="shared" ca="1" si="11538"/>
        <v/>
      </c>
      <c r="AL671" s="17" t="str">
        <f t="shared" ca="1" si="11539"/>
        <v/>
      </c>
      <c r="AM671" s="17" t="str">
        <f t="shared" ca="1" si="11540"/>
        <v/>
      </c>
      <c r="AN671" s="17">
        <f t="shared" ca="1" si="11541"/>
        <v>2</v>
      </c>
      <c r="AO671" s="24" t="str">
        <f t="shared" ca="1" si="11542"/>
        <v/>
      </c>
      <c r="AP671" s="24" t="str">
        <f t="shared" ca="1" si="11543"/>
        <v/>
      </c>
      <c r="AQ671" s="17" t="str">
        <f t="shared" ca="1" si="11544"/>
        <v/>
      </c>
      <c r="AR671" s="17" t="str">
        <f t="shared" ca="1" si="11545"/>
        <v/>
      </c>
      <c r="AS671" s="17" t="str">
        <f t="shared" ca="1" si="11546"/>
        <v/>
      </c>
      <c r="AT671" s="17" t="str">
        <f t="shared" ca="1" si="11547"/>
        <v/>
      </c>
      <c r="AU671" s="17" t="str">
        <f t="shared" ca="1" si="11548"/>
        <v/>
      </c>
      <c r="AV671" s="17" t="str">
        <f t="shared" ca="1" si="11549"/>
        <v/>
      </c>
      <c r="AW671" s="17" t="str">
        <f t="shared" ca="1" si="11550"/>
        <v/>
      </c>
      <c r="AX671" s="14" t="str">
        <f t="array" aca="1" ref="AX671" ca="1">IF(H671,N671&gt;0,"")</f>
        <v/>
      </c>
      <c r="AY671" s="17" t="str">
        <f t="shared" ca="1" si="11551"/>
        <v/>
      </c>
      <c r="AZ671" s="17" t="str">
        <f t="array" aca="1" ref="AZ671" ca="1">IF(AY671&lt;&gt;"",SUM(1*ISERROR(MATCH(INDIRECT(AY671),INDIRECT(K671),0)))=0,"")</f>
        <v/>
      </c>
      <c r="BA671" s="17" t="b">
        <f t="shared" ca="1" si="11552"/>
        <v>0</v>
      </c>
      <c r="BB671" s="17" t="b">
        <v>0</v>
      </c>
      <c r="BC671" s="17" t="str">
        <f t="shared" ca="1" si="11553"/>
        <v/>
      </c>
      <c r="BD671" s="17" t="str">
        <f t="shared" ca="1" si="11554"/>
        <v/>
      </c>
      <c r="BE671" s="17" t="str">
        <f t="shared" ca="1" si="11555"/>
        <v/>
      </c>
      <c r="BF671" s="17" t="str">
        <f t="shared" ca="1" si="11556"/>
        <v/>
      </c>
      <c r="BG671" s="17" t="str">
        <f t="shared" ca="1" si="11557"/>
        <v/>
      </c>
      <c r="BH671" s="17" t="str">
        <f t="shared" ca="1" si="11558"/>
        <v/>
      </c>
      <c r="BI671" s="17" t="str">
        <f t="shared" ca="1" si="11559"/>
        <v/>
      </c>
      <c r="BJ671" s="17" t="b">
        <f t="shared" ca="1" si="11560"/>
        <v>0</v>
      </c>
      <c r="BK671" s="17" t="str">
        <f t="shared" ca="1" si="11561"/>
        <v/>
      </c>
      <c r="BL671" s="17" t="str">
        <f t="shared" ca="1" si="11562"/>
        <v/>
      </c>
      <c r="BM671" s="17" t="str">
        <f t="shared" ca="1" si="11563"/>
        <v/>
      </c>
      <c r="BN671" s="17" t="str">
        <f t="shared" ca="1" si="11564"/>
        <v/>
      </c>
      <c r="BO671" s="17" t="str">
        <f t="shared" ca="1" si="11565"/>
        <v/>
      </c>
      <c r="BP671" s="14" t="b">
        <f t="shared" ca="1" si="11566"/>
        <v>0</v>
      </c>
      <c r="BQ671" s="35"/>
      <c r="BX671" s="16"/>
      <c r="BY671" s="16"/>
      <c r="BZ671" s="16"/>
      <c r="CA671" s="16"/>
      <c r="CB671" s="16"/>
      <c r="CC671" s="16"/>
      <c r="CD671" s="16"/>
      <c r="CE671" s="16"/>
      <c r="CF671" s="16"/>
      <c r="CN671" s="14">
        <f ca="1">IF(H671,IFERROR(IsVariableNameLegal(O671),0),0)</f>
        <v>0</v>
      </c>
      <c r="CO671" s="14" t="str">
        <f t="array" aca="1" ref="CO671" ca="1">IF(H671,IF(COUNTIF(INDIRECT(wew!$C$13),O671)&gt;1,TRIM(SUBSTITUTE(_xll.MCONCAT(IF((INDIRECT(wew!$C$13)=O671)*(COLUMN(INDIRECT(wew!$C$13))&lt;&gt;D671+1),-1+COLUMN(INDIRECT(wew!$C$13)),"")," "),"  "," ")),""),"")</f>
        <v/>
      </c>
      <c r="CP671" s="14" t="str">
        <f t="array" aca="1" ref="CP671" ca="1">IF(P671&lt;&gt;"",IF(LEN(P671)&gt;150,1,""),"")</f>
        <v/>
      </c>
      <c r="CQ671" s="14" t="str">
        <f t="array" aca="1" ref="CQ671" ca="1">IF(AND(H671,NOT(ster!$J$3)),IF(COUNTIF(INDIRECT(wew!$C$15),P671)&gt;1,TRIM(SUBSTITUTE(_xll.MCONCAT(IF((INDIRECT(wew!$C$15)=P671)*(COLUMN(INDIRECT(wew!$C$15))&lt;&gt;D671+1),-1+COLUMN(INDIRECT(wew!$C$15)),"")," "),"  "," ")),""),"")</f>
        <v/>
      </c>
      <c r="CR671" s="14" t="str">
        <f t="array" aca="1" ref="CR671" ca="1">IF(H671,IF(AND(W671&gt;0,AO671&lt;&gt;""),TRIM(SUBSTITUTE(_xll.MCONCAT(IFERROR(IF(ISNUMBER(INDIRECT(Q671)),IF((INDIRECT(ster!$D$14)&lt;&gt;"")*(INDIRECT(Q671)&lt;AO671),INDIRECT(ster!$D$14) &amp; ": " &amp;  SUBSTITUTE(IF( AV671,IFERROR(TEXT(INDIRECT(Q671),"rrrr-mm-dd") &amp;" (" &amp; INDIRECT(Q671) &amp;")",INDIRECT(Q671)),INDIRECT(Q671))," "," "),""),""),"")," "),"  "," ")),""),"")</f>
        <v/>
      </c>
      <c r="CS671" s="14" t="str">
        <f t="array" aca="1" ref="CS671" ca="1">IF(H671,IF(AND(W671&gt;0,AP671&lt;&gt;""),TRIM(SUBSTITUTE(_xll.MCONCAT(IFERROR(IF(ISNUMBER(INDIRECT(Q671)),IF((INDIRECT(ster!$D$14)&lt;&gt;"")*(INDIRECT(Q671)&gt;AP671),INDIRECT(ster!$D$14) &amp; ": " &amp;  SUBSTITUTE(IF( AV671,IFERROR(TEXT(INDIRECT(Q671),"rrrr-mm-dd")&amp;" (" &amp; INDIRECT(Q671) &amp;")",INDIRECT(Q671)),INDIRECT(Q671))," "," "),""),""),"")," "),"  "," ")),""),"")</f>
        <v/>
      </c>
      <c r="CT671" s="14" t="str">
        <f t="array" aca="1" ref="CT671" ca="1">IF(H671,IF(AND(N671&gt;0,AR671),TRIM(SUBSTITUTE(_xll.MCONCAT(IFERROR(IF(ISNUMBER(INDIRECT(Q671)),IF((INDIRECT(ster!$D$14)&lt;&gt;"")*(IFERROR(0*(MATCH(INDIRECT(Q671),INDIRECT(K671),0)&gt;0),1)),INDIRECT(ster!$D$14) &amp; ": " &amp;  SUBSTITUTE(IF( AV671,IFERROR(TEXT(INDIRECT(Q671),"rrrr-mm-dd")&amp;" (" &amp; INDIRECT(Q671) &amp;")",INDIRECT(Q671)),INDIRECT(Q671))," "," "),""),""),"")," "),"  "," ")),""),"")</f>
        <v/>
      </c>
      <c r="CU671" s="14" t="str">
        <f t="array" aca="1" ref="CU671" ca="1">IF(H671,IF(AND(V671&gt;0),TRIM(SUBSTITUTE(_xll.MCONCAT(IF((INDIRECT(ster!$D$14)&lt;&gt;"")*(IFERROR(0*(INDIRECT(Q671)&lt;&gt;""),1)),INDIRECT(ster!$D$14),"")," "),"  "," ")),""),"")</f>
        <v/>
      </c>
      <c r="CV671" s="14" t="str">
        <f t="array" aca="1" ref="CV671" ca="1">IF(H671,IF(AS671,
TRIM(SUBSTITUTE(_xll.MCONCAT(IF(
   (INDIRECT(ster!$D$14)&lt;&gt;"")*
   ((INDIRECT(Q671)="")+
      NOT(ISNUMBER(INDIRECT(Q671)))*
      NOT(ISERROR(MATCH(INDIRECT(Q671),INDIRECT(K671),0)))
    ),
      INDIRECT(ster!$D$14),
   "")," "),"  "," ")),
""),"")</f>
        <v/>
      </c>
      <c r="CW671" s="14" t="str">
        <f t="array" aca="1" ref="CW671" ca="1">IF(H671,IF(AND(AQ671),TRIM(SUBSTITUTE(_xll.MCONCAT(IFERROR(IF(ISNUMBER(INDIRECT(Q671)),IF((INDIRECT(ster!$D$14)&lt;&gt;"")*(INDIRECT(Q671)&lt;&gt;INT(INDIRECT(Q671))),INDIRECT(ster!$D$14) &amp; ": " &amp; INDIRECT(Q671),""),""),"")," "),"  "," ")),""),"")</f>
        <v/>
      </c>
      <c r="CX671" s="14" t="str">
        <f t="array" aca="1" ref="CX671" ca="1">IF(H671,IF(OR(AU671,AV671),TRIM(SUBSTITUTE(_xll.MCONCAT(IF((INDIRECT(ster!$D$14)&lt;&gt;"")*NOT(ISNUMBER(INDIRECT(Q671))),IF(ISERROR(MATCH(INDIRECT(Q671),INDIRECT(K671),0)),IFERROR(IF(INDIRECT(Q671)&lt;&gt;"",INDIRECT(ster!$D$14) &amp; ": " &amp; SUBSTITUTE(INDIRECT(Q671)," "," "),""),""),""),"")," "),"  "," ")),""),"")</f>
        <v/>
      </c>
      <c r="CY671" s="14" t="str">
        <f t="array" aca="1" ref="CY671" ca="1">IF(H671,IF(AE671,TRIM(SUBSTITUTE(_xll.MCONCAT(IF((INDIRECT(ster!$D$14)&lt;&gt;"")*IFERROR(NOT(INDIRECT(AF671)),FALSE),IF(ISERROR(MATCH(INDIRECT(Q671),INDIRECT(K671),0)),IFERROR(IF(INDIRECT(Q671)&lt;&gt;"",INDIRECT(ster!$D$14)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CZ671" s="14" t="str">
        <f t="array" aca="1" ref="CZ671" ca="1">IF(H671,IF(AH671,TRIM(SUBSTITUTE(_xll.MCONCAT(IF((INDIRECT(ster!$D$14)&lt;&gt;"")*IFERROR(NOT(INDIRECT(AI671)),FALSE),IF(ISERROR(MATCH(INDIRECT(Q671),INDIRECT(K671),0)),IFERROR(IF(INDIRECT(Q671)&lt;&gt;"",INDIRECT(ster!$D$14)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DC671" s="14" t="str">
        <f ca="1">SUBSTITUTE(SUBSTITUTE(SUBSTITUTE(SUBSTITUTE(_xll.MCONCAT(DG671:DS671,"■"),"■■","■"),"■■","■"),"■■","■"),"■■","■")</f>
        <v>■</v>
      </c>
      <c r="DD671" s="14" t="str">
        <f t="shared" ca="1" si="11567"/>
        <v/>
      </c>
      <c r="DE671" s="14" t="str">
        <f t="shared" ca="1" si="11568"/>
        <v/>
      </c>
      <c r="DF671" s="14" t="str">
        <f t="shared" ca="1" si="11569"/>
        <v/>
      </c>
      <c r="DG671" s="14" t="str">
        <f t="shared" ca="1" si="11570"/>
        <v/>
      </c>
      <c r="DH671" s="14" t="str">
        <f t="shared" ca="1" si="11571"/>
        <v/>
      </c>
      <c r="DI671" s="14" t="str">
        <f t="shared" ca="1" si="11572"/>
        <v/>
      </c>
      <c r="DJ671" s="14" t="str">
        <f t="shared" ca="1" si="11573"/>
        <v/>
      </c>
      <c r="DK671" s="14" t="str">
        <f t="shared" ca="1" si="11574"/>
        <v/>
      </c>
      <c r="DL671" s="14" t="str">
        <f t="shared" ca="1" si="11575"/>
        <v/>
      </c>
      <c r="DM671" s="14" t="str">
        <f t="shared" ca="1" si="11576"/>
        <v/>
      </c>
      <c r="DN671" s="14" t="str">
        <f t="array" aca="1" ref="DN671" ca="1">IF(CU671&lt;&gt;"","There are errors in the entered values in the following cases: " &amp;SUBSTITUTE(CU671," ",", "),"")</f>
        <v/>
      </c>
      <c r="DO671" s="14" t="str">
        <f t="shared" ca="1" si="11577"/>
        <v/>
      </c>
      <c r="DP671" s="14" t="str">
        <f t="shared" ca="1" si="11578"/>
        <v/>
      </c>
      <c r="DQ671" s="14" t="str">
        <f t="shared" ca="1" si="11579"/>
        <v/>
      </c>
      <c r="DR671" s="14" t="str">
        <f t="shared" ca="1" si="11580"/>
        <v/>
      </c>
      <c r="DS671" s="14" t="str">
        <f t="shared" ca="1" si="11581"/>
        <v/>
      </c>
      <c r="DZ671" s="14" t="b">
        <f t="shared" ca="1" si="11582"/>
        <v>0</v>
      </c>
      <c r="EA671" s="14" t="str">
        <f t="shared" ca="1" si="11583"/>
        <v/>
      </c>
      <c r="EB671" s="14" t="str">
        <f t="shared" ca="1" si="11584"/>
        <v/>
      </c>
      <c r="EC671" s="14" t="str">
        <f t="shared" ca="1" si="11585"/>
        <v/>
      </c>
      <c r="ED671" s="14" t="str">
        <f t="shared" ca="1" si="11586"/>
        <v/>
      </c>
      <c r="EE671" s="14" t="str">
        <f t="shared" ca="1" si="11587"/>
        <v/>
      </c>
      <c r="EF671" s="14" t="str">
        <f t="shared" ca="1" si="11588"/>
        <v/>
      </c>
      <c r="EG671" s="14" t="str">
        <f t="shared" ca="1" si="11589"/>
        <v/>
      </c>
      <c r="EM671" s="14" t="b">
        <f t="shared" ca="1" si="11590"/>
        <v>0</v>
      </c>
      <c r="EN671" s="14" t="str">
        <f t="shared" ca="1" si="11591"/>
        <v/>
      </c>
      <c r="EO671" s="14" t="str">
        <f t="shared" ca="1" si="11592"/>
        <v/>
      </c>
      <c r="EP671" s="14" t="str">
        <f t="shared" ca="1" si="11593"/>
        <v/>
      </c>
      <c r="EQ671" s="14" t="str">
        <f t="shared" ca="1" si="11594"/>
        <v/>
      </c>
    </row>
    <row r="672" spans="2:147" s="14" customFormat="1">
      <c r="B672" s="14" t="str">
        <f t="shared" ca="1" si="11520"/>
        <v/>
      </c>
      <c r="C672" s="14">
        <f t="shared" ca="1" si="11521"/>
        <v>563</v>
      </c>
      <c r="D672" s="14">
        <f t="shared" si="11522"/>
        <v>670</v>
      </c>
      <c r="E672" s="14" t="str">
        <f t="shared" ca="1" si="11523"/>
        <v/>
      </c>
      <c r="F672" s="14" t="str">
        <f t="shared" ca="1" si="11524"/>
        <v/>
      </c>
      <c r="G672" s="14" t="str">
        <f t="shared" ca="1" si="11525"/>
        <v/>
      </c>
      <c r="H672" s="14" t="b">
        <f t="shared" ca="1" si="11526"/>
        <v>0</v>
      </c>
      <c r="I672" s="14" t="str">
        <f ca="1">IF($H672,ADDRESS(3,(D672+1)*2-1,4,,"["&amp;wew!$G$7&amp;"]"&amp;_sheetname_labels)&amp;":"&amp;ADDRESS(2+ster!$B$20,(D672+1)*2-1,4),"")</f>
        <v/>
      </c>
      <c r="J672" s="14" t="str">
        <f t="array" aca="1" ref="J672" ca="1">IF(H672,MAX(0,MAX(IF(INDIRECT(I672)&lt;&gt;"",ROW(INDIRECT(I672)),""))-2),"")</f>
        <v/>
      </c>
      <c r="K672" s="14" t="str">
        <f ca="1">IF($H672,IF($J672&gt;0,ADDRESS(3,(D672+1)*2-1,4,,"["&amp;wew!$G$7&amp;"]"&amp;_sheetname_labels)&amp;":"&amp;ADDRESS(2+J672,(D672+1)*2-1,4),""),"")</f>
        <v/>
      </c>
      <c r="L672" s="14" t="str">
        <f ca="1">IF($H672,IF($J672&gt;0,ADDRESS(3,(D672+1)*2,4,,"["&amp;wew!$G$7&amp;"]"&amp;_sheetname_labels)&amp;":"&amp;ADDRESS(2+J672,(D672+1)*2,4),""),"")</f>
        <v/>
      </c>
      <c r="M672" s="14" t="str">
        <f t="shared" ca="1" si="11527"/>
        <v/>
      </c>
      <c r="N672" s="14" t="str">
        <f t="shared" ca="1" si="11528"/>
        <v/>
      </c>
      <c r="O672" s="14" t="str">
        <f t="shared" ca="1" si="11529"/>
        <v/>
      </c>
      <c r="P672" s="14" t="str">
        <f t="shared" ca="1" si="11530"/>
        <v/>
      </c>
      <c r="Q672" s="14" t="str">
        <f ca="1">IF($BP672,ADDRESS(3,D672+1,4,,"["&amp;wew!$G$7&amp;"]"&amp;_sheetname_dataframe)&amp;":"&amp;ADDRESS(2+ster!$C$14,D672+1,4),"")</f>
        <v/>
      </c>
      <c r="R672" s="14" t="str">
        <f ca="1">IF($BP672,IF(MID(_xll.FORMULATEXT(INDEX(INDIRECT(Q672),1)),1,1)="=", _xll.FORMULATEXT(INDEX(INDIRECT(Q672),1),2,TRUE),""),"")</f>
        <v/>
      </c>
      <c r="S672" s="14" t="str">
        <f t="array" aca="1" ref="S672" ca="1">IF(H672,SUM(IF((IFERROR(INDIRECT(Q672)&lt;&gt;"",FALSE))*(INDIRECT(ster!$D$14)&lt;&gt;""),1,0)),"")</f>
        <v/>
      </c>
      <c r="T672" s="14" t="str">
        <f t="array" aca="1" ref="T672" ca="1">IF(H672,IF(M672&gt;0,SUM(IFERROR(1*(MATCH(INDIRECT(Q672),INDIRECT(K672),0)&gt;0),0)*(INDIRECT(ster!$D$14)&lt;&gt;"")*NOT(ISNUMBER(INDIRECT(Q672)))),0),"")</f>
        <v/>
      </c>
      <c r="U672" s="14" t="str">
        <f t="array" aca="1" ref="U672" ca="1">IF(H672,SUM((IFERROR(INDIRECT(Q672)="",FALSE))*(INDIRECT(ster!$D$14)&lt;&gt;"")),"")</f>
        <v/>
      </c>
      <c r="V672" s="14" t="str">
        <f t="array" aca="1" ref="V672" ca="1">IF(H672,SUM((IFERROR(INDIRECT(Q672)="#ąś",TRUE))*(INDIRECT(ster!$D$14)&lt;&gt;"")),"")</f>
        <v/>
      </c>
      <c r="W672" s="14" t="str">
        <f t="array" aca="1" ref="W672" ca="1">IF(H672,SUM(ISNUMBER(INDIRECT(Q672))*(INDIRECT(ster!$D$14)&lt;&gt;"")),"")</f>
        <v/>
      </c>
      <c r="X672" s="14" t="str">
        <f t="array" aca="1" ref="X672" ca="1">IF(AND(H672,W672&gt;0),IF(wew!$B$3,MIN(IF((INDIRECT(ster!$D$14)&lt;&gt;"")*IFERROR(INDIRECT($Q672)&lt;&gt;"",FALSE),IFERROR(INDIRECT($Q672),"X"),"X")),"&lt;włącz podświetlanie wartości&gt;"),"—")</f>
        <v>—</v>
      </c>
      <c r="Y672" s="14" t="str">
        <f t="array" aca="1" ref="Y672" ca="1">IF(AND(H672,W672&gt;0),IF(wew!$B$3,MAX(IF((INDIRECT(ster!$D$14)&lt;&gt;"")*IFERROR(INDIRECT($Q672)&lt;&gt;"",FALSE),IFERROR(INDIRECT($Q672),"X"),"X")),"&lt;włącz podświetlanie wartości&gt;"),"—")</f>
        <v>—</v>
      </c>
      <c r="Z672" s="14" t="str">
        <f t="shared" ca="1" si="11531"/>
        <v/>
      </c>
      <c r="AA672" s="12" t="str">
        <f t="shared" ca="1" si="11532"/>
        <v/>
      </c>
      <c r="AB672" s="17" t="str">
        <f t="array" aca="1" ref="AB672" ca="1">IF(H672,IF(W672&gt;0,SUM((INDIRECT(ster!$D$14)&lt;&gt;"")*IFERROR((INDIRECT(Q672)&lt;&gt;"")*(INDIRECT(Q672)=INT(INDIRECT(Q672))),0)),0),"")</f>
        <v/>
      </c>
      <c r="AC672" s="17" t="str">
        <f t="array" aca="1" ref="AC672" ca="1">IF(H672,W672-AB672,"")</f>
        <v/>
      </c>
      <c r="AD672" s="17" t="str">
        <f t="shared" ca="1" si="11533"/>
        <v/>
      </c>
      <c r="AE672" s="17" t="b">
        <f t="shared" ca="1" si="11534"/>
        <v>0</v>
      </c>
      <c r="AF672" s="17" t="str">
        <f ca="1">IF(AE672,IF($H672,ADDRESS(3,D672+2,4,,"["&amp;wew!$G$7&amp;"]"&amp;_sheetname_dataframe)&amp;":"&amp;ADDRESS(2+ster!$C$14,D672+2,4),""),"")</f>
        <v/>
      </c>
      <c r="AG672" s="17" t="str">
        <f t="shared" ca="1" si="11535"/>
        <v/>
      </c>
      <c r="AH672" s="17" t="b">
        <f t="shared" ca="1" si="11536"/>
        <v>0</v>
      </c>
      <c r="AI672" s="17" t="str">
        <f ca="1">IF(AH672,IF($H672,ADDRESS(3,D672+3,4,,"["&amp;wew!$G$7&amp;"]"&amp;_sheetname_dataframe)&amp;":"&amp;ADDRESS(2+ster!$C$14,D672+3,4),""),"")</f>
        <v/>
      </c>
      <c r="AJ672" s="17" t="str">
        <f t="shared" ca="1" si="11537"/>
        <v/>
      </c>
      <c r="AK672" s="17" t="str">
        <f t="shared" ca="1" si="11538"/>
        <v/>
      </c>
      <c r="AL672" s="17" t="str">
        <f t="shared" ca="1" si="11539"/>
        <v/>
      </c>
      <c r="AM672" s="17" t="str">
        <f t="shared" ca="1" si="11540"/>
        <v/>
      </c>
      <c r="AN672" s="17">
        <f t="shared" ca="1" si="11541"/>
        <v>2</v>
      </c>
      <c r="AO672" s="24" t="str">
        <f t="shared" ca="1" si="11542"/>
        <v/>
      </c>
      <c r="AP672" s="24" t="str">
        <f t="shared" ca="1" si="11543"/>
        <v/>
      </c>
      <c r="AQ672" s="17" t="str">
        <f t="shared" ca="1" si="11544"/>
        <v/>
      </c>
      <c r="AR672" s="17" t="str">
        <f t="shared" ca="1" si="11545"/>
        <v/>
      </c>
      <c r="AS672" s="17" t="str">
        <f t="shared" ca="1" si="11546"/>
        <v/>
      </c>
      <c r="AT672" s="17" t="str">
        <f t="shared" ca="1" si="11547"/>
        <v/>
      </c>
      <c r="AU672" s="17" t="str">
        <f t="shared" ca="1" si="11548"/>
        <v/>
      </c>
      <c r="AV672" s="17" t="str">
        <f t="shared" ca="1" si="11549"/>
        <v/>
      </c>
      <c r="AW672" s="17" t="str">
        <f t="shared" ca="1" si="11550"/>
        <v/>
      </c>
      <c r="AX672" s="14" t="str">
        <f t="array" aca="1" ref="AX672" ca="1">IF(H672,N672&gt;0,"")</f>
        <v/>
      </c>
      <c r="AY672" s="17" t="str">
        <f t="shared" ca="1" si="11551"/>
        <v/>
      </c>
      <c r="AZ672" s="17" t="str">
        <f t="array" aca="1" ref="AZ672" ca="1">IF(AY672&lt;&gt;"",SUM(1*ISERROR(MATCH(INDIRECT(AY672),INDIRECT(K672),0)))=0,"")</f>
        <v/>
      </c>
      <c r="BA672" s="17" t="b">
        <f t="shared" ca="1" si="11552"/>
        <v>0</v>
      </c>
      <c r="BB672" s="17" t="b">
        <v>0</v>
      </c>
      <c r="BC672" s="17" t="str">
        <f t="shared" ca="1" si="11553"/>
        <v/>
      </c>
      <c r="BD672" s="17" t="str">
        <f t="shared" ca="1" si="11554"/>
        <v/>
      </c>
      <c r="BE672" s="17" t="str">
        <f t="shared" ca="1" si="11555"/>
        <v/>
      </c>
      <c r="BF672" s="17" t="str">
        <f t="shared" ca="1" si="11556"/>
        <v/>
      </c>
      <c r="BG672" s="17" t="str">
        <f t="shared" ca="1" si="11557"/>
        <v/>
      </c>
      <c r="BH672" s="17" t="str">
        <f t="shared" ca="1" si="11558"/>
        <v/>
      </c>
      <c r="BI672" s="17" t="str">
        <f t="shared" ca="1" si="11559"/>
        <v/>
      </c>
      <c r="BJ672" s="17" t="b">
        <f t="shared" ca="1" si="11560"/>
        <v>0</v>
      </c>
      <c r="BK672" s="17" t="str">
        <f t="shared" ca="1" si="11561"/>
        <v/>
      </c>
      <c r="BL672" s="17" t="str">
        <f t="shared" ca="1" si="11562"/>
        <v/>
      </c>
      <c r="BM672" s="17" t="str">
        <f t="shared" ca="1" si="11563"/>
        <v/>
      </c>
      <c r="BN672" s="17" t="str">
        <f t="shared" ca="1" si="11564"/>
        <v/>
      </c>
      <c r="BO672" s="17" t="str">
        <f t="shared" ca="1" si="11565"/>
        <v/>
      </c>
      <c r="BP672" s="14" t="b">
        <f t="shared" ca="1" si="11566"/>
        <v>0</v>
      </c>
      <c r="BQ672" s="35"/>
      <c r="BX672" s="16"/>
      <c r="BY672" s="16"/>
      <c r="BZ672" s="16"/>
      <c r="CA672" s="16"/>
      <c r="CB672" s="16"/>
      <c r="CC672" s="16"/>
      <c r="CD672" s="16"/>
      <c r="CE672" s="16"/>
      <c r="CF672" s="16"/>
      <c r="CN672" s="14">
        <f ca="1">IF(H672,IFERROR(IsVariableNameLegal(O672),0),0)</f>
        <v>0</v>
      </c>
      <c r="CO672" s="14" t="str">
        <f t="array" aca="1" ref="CO672" ca="1">IF(H672,IF(COUNTIF(INDIRECT(wew!$C$13),O672)&gt;1,TRIM(SUBSTITUTE(_xll.MCONCAT(IF((INDIRECT(wew!$C$13)=O672)*(COLUMN(INDIRECT(wew!$C$13))&lt;&gt;D672+1),-1+COLUMN(INDIRECT(wew!$C$13)),"")," "),"  "," ")),""),"")</f>
        <v/>
      </c>
      <c r="CP672" s="14" t="str">
        <f t="array" aca="1" ref="CP672" ca="1">IF(P672&lt;&gt;"",IF(LEN(P672)&gt;150,1,""),"")</f>
        <v/>
      </c>
      <c r="CQ672" s="14" t="str">
        <f t="array" aca="1" ref="CQ672" ca="1">IF(AND(H672,NOT(ster!$J$3)),IF(COUNTIF(INDIRECT(wew!$C$15),P672)&gt;1,TRIM(SUBSTITUTE(_xll.MCONCAT(IF((INDIRECT(wew!$C$15)=P672)*(COLUMN(INDIRECT(wew!$C$15))&lt;&gt;D672+1),-1+COLUMN(INDIRECT(wew!$C$15)),"")," "),"  "," ")),""),"")</f>
        <v/>
      </c>
      <c r="CR672" s="14" t="str">
        <f t="array" aca="1" ref="CR672" ca="1">IF(H672,IF(AND(W672&gt;0,AO672&lt;&gt;""),TRIM(SUBSTITUTE(_xll.MCONCAT(IFERROR(IF(ISNUMBER(INDIRECT(Q672)),IF((INDIRECT(ster!$D$14)&lt;&gt;"")*(INDIRECT(Q672)&lt;AO672),INDIRECT(ster!$D$14) &amp; ": " &amp;  SUBSTITUTE(IF( AV672,IFERROR(TEXT(INDIRECT(Q672),"rrrr-mm-dd") &amp;" (" &amp; INDIRECT(Q672) &amp;")",INDIRECT(Q672)),INDIRECT(Q672))," "," "),""),""),"")," "),"  "," ")),""),"")</f>
        <v/>
      </c>
      <c r="CS672" s="14" t="str">
        <f t="array" aca="1" ref="CS672" ca="1">IF(H672,IF(AND(W672&gt;0,AP672&lt;&gt;""),TRIM(SUBSTITUTE(_xll.MCONCAT(IFERROR(IF(ISNUMBER(INDIRECT(Q672)),IF((INDIRECT(ster!$D$14)&lt;&gt;"")*(INDIRECT(Q672)&gt;AP672),INDIRECT(ster!$D$14) &amp; ": " &amp;  SUBSTITUTE(IF( AV672,IFERROR(TEXT(INDIRECT(Q672),"rrrr-mm-dd")&amp;" (" &amp; INDIRECT(Q672) &amp;")",INDIRECT(Q672)),INDIRECT(Q672))," "," "),""),""),"")," "),"  "," ")),""),"")</f>
        <v/>
      </c>
      <c r="CT672" s="14" t="str">
        <f t="array" aca="1" ref="CT672" ca="1">IF(H672,IF(AND(N672&gt;0,AR672),TRIM(SUBSTITUTE(_xll.MCONCAT(IFERROR(IF(ISNUMBER(INDIRECT(Q672)),IF((INDIRECT(ster!$D$14)&lt;&gt;"")*(IFERROR(0*(MATCH(INDIRECT(Q672),INDIRECT(K672),0)&gt;0),1)),INDIRECT(ster!$D$14) &amp; ": " &amp;  SUBSTITUTE(IF( AV672,IFERROR(TEXT(INDIRECT(Q672),"rrrr-mm-dd")&amp;" (" &amp; INDIRECT(Q672) &amp;")",INDIRECT(Q672)),INDIRECT(Q672))," "," "),""),""),"")," "),"  "," ")),""),"")</f>
        <v/>
      </c>
      <c r="CU672" s="14" t="str">
        <f t="array" aca="1" ref="CU672" ca="1">IF(H672,IF(AND(V672&gt;0),TRIM(SUBSTITUTE(_xll.MCONCAT(IF((INDIRECT(ster!$D$14)&lt;&gt;"")*(IFERROR(0*(INDIRECT(Q672)&lt;&gt;""),1)),INDIRECT(ster!$D$14),"")," "),"  "," ")),""),"")</f>
        <v/>
      </c>
      <c r="CV672" s="14" t="str">
        <f t="array" aca="1" ref="CV672" ca="1">IF(H672,IF(AS672,
TRIM(SUBSTITUTE(_xll.MCONCAT(IF(
   (INDIRECT(ster!$D$14)&lt;&gt;"")*
   ((INDIRECT(Q672)="")+
      NOT(ISNUMBER(INDIRECT(Q672)))*
      NOT(ISERROR(MATCH(INDIRECT(Q672),INDIRECT(K672),0)))
    ),
      INDIRECT(ster!$D$14),
   "")," "),"  "," ")),
""),"")</f>
        <v/>
      </c>
      <c r="CW672" s="14" t="str">
        <f t="array" aca="1" ref="CW672" ca="1">IF(H672,IF(AND(AQ672),TRIM(SUBSTITUTE(_xll.MCONCAT(IFERROR(IF(ISNUMBER(INDIRECT(Q672)),IF((INDIRECT(ster!$D$14)&lt;&gt;"")*(INDIRECT(Q672)&lt;&gt;INT(INDIRECT(Q672))),INDIRECT(ster!$D$14) &amp; ": " &amp; INDIRECT(Q672),""),""),"")," "),"  "," ")),""),"")</f>
        <v/>
      </c>
      <c r="CX672" s="14" t="str">
        <f t="array" aca="1" ref="CX672" ca="1">IF(H672,IF(OR(AU672,AV672),TRIM(SUBSTITUTE(_xll.MCONCAT(IF((INDIRECT(ster!$D$14)&lt;&gt;"")*NOT(ISNUMBER(INDIRECT(Q672))),IF(ISERROR(MATCH(INDIRECT(Q672),INDIRECT(K672),0)),IFERROR(IF(INDIRECT(Q672)&lt;&gt;"",INDIRECT(ster!$D$14) &amp; ": " &amp; SUBSTITUTE(INDIRECT(Q672)," "," "),""),""),""),"")," "),"  "," ")),""),"")</f>
        <v/>
      </c>
      <c r="CY672" s="14" t="str">
        <f t="array" aca="1" ref="CY672" ca="1">IF(H672,IF(AE672,TRIM(SUBSTITUTE(_xll.MCONCAT(IF((INDIRECT(ster!$D$14)&lt;&gt;"")*IFERROR(NOT(INDIRECT(AF672)),FALSE),IF(ISERROR(MATCH(INDIRECT(Q672),INDIRECT(K672),0)),IFERROR(IF(INDIRECT(Q672)&lt;&gt;"",INDIRECT(ster!$D$14)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CZ672" s="14" t="str">
        <f t="array" aca="1" ref="CZ672" ca="1">IF(H672,IF(AH672,TRIM(SUBSTITUTE(_xll.MCONCAT(IF((INDIRECT(ster!$D$14)&lt;&gt;"")*IFERROR(NOT(INDIRECT(AI672)),FALSE),IF(ISERROR(MATCH(INDIRECT(Q672),INDIRECT(K672),0)),IFERROR(IF(INDIRECT(Q672)&lt;&gt;"",INDIRECT(ster!$D$14)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DC672" s="14" t="str">
        <f ca="1">SUBSTITUTE(SUBSTITUTE(SUBSTITUTE(SUBSTITUTE(_xll.MCONCAT(DG672:DS672,"■"),"■■","■"),"■■","■"),"■■","■"),"■■","■")</f>
        <v>■</v>
      </c>
      <c r="DD672" s="14" t="str">
        <f t="shared" ca="1" si="11567"/>
        <v/>
      </c>
      <c r="DE672" s="14" t="str">
        <f t="shared" ca="1" si="11568"/>
        <v/>
      </c>
      <c r="DF672" s="14" t="str">
        <f t="shared" ca="1" si="11569"/>
        <v/>
      </c>
      <c r="DG672" s="14" t="str">
        <f t="shared" ca="1" si="11570"/>
        <v/>
      </c>
      <c r="DH672" s="14" t="str">
        <f t="shared" ca="1" si="11571"/>
        <v/>
      </c>
      <c r="DI672" s="14" t="str">
        <f t="shared" ca="1" si="11572"/>
        <v/>
      </c>
      <c r="DJ672" s="14" t="str">
        <f t="shared" ca="1" si="11573"/>
        <v/>
      </c>
      <c r="DK672" s="14" t="str">
        <f t="shared" ca="1" si="11574"/>
        <v/>
      </c>
      <c r="DL672" s="14" t="str">
        <f t="shared" ca="1" si="11575"/>
        <v/>
      </c>
      <c r="DM672" s="14" t="str">
        <f t="shared" ca="1" si="11576"/>
        <v/>
      </c>
      <c r="DN672" s="14" t="str">
        <f t="array" aca="1" ref="DN672" ca="1">IF(CU672&lt;&gt;"","There are errors in the entered values in the following cases: " &amp;SUBSTITUTE(CU672," ",", "),"")</f>
        <v/>
      </c>
      <c r="DO672" s="14" t="str">
        <f t="shared" ca="1" si="11577"/>
        <v/>
      </c>
      <c r="DP672" s="14" t="str">
        <f t="shared" ca="1" si="11578"/>
        <v/>
      </c>
      <c r="DQ672" s="14" t="str">
        <f t="shared" ca="1" si="11579"/>
        <v/>
      </c>
      <c r="DR672" s="14" t="str">
        <f t="shared" ca="1" si="11580"/>
        <v/>
      </c>
      <c r="DS672" s="14" t="str">
        <f t="shared" ca="1" si="11581"/>
        <v/>
      </c>
      <c r="DZ672" s="14" t="b">
        <f t="shared" ca="1" si="11582"/>
        <v>0</v>
      </c>
      <c r="EA672" s="14" t="str">
        <f t="shared" ca="1" si="11583"/>
        <v/>
      </c>
      <c r="EB672" s="14" t="str">
        <f t="shared" ca="1" si="11584"/>
        <v/>
      </c>
      <c r="EC672" s="14" t="str">
        <f t="shared" ca="1" si="11585"/>
        <v/>
      </c>
      <c r="ED672" s="14" t="str">
        <f t="shared" ca="1" si="11586"/>
        <v/>
      </c>
      <c r="EE672" s="14" t="str">
        <f t="shared" ca="1" si="11587"/>
        <v/>
      </c>
      <c r="EF672" s="14" t="str">
        <f t="shared" ca="1" si="11588"/>
        <v/>
      </c>
      <c r="EG672" s="14" t="str">
        <f t="shared" ca="1" si="11589"/>
        <v/>
      </c>
      <c r="EM672" s="14" t="b">
        <f t="shared" ca="1" si="11590"/>
        <v>0</v>
      </c>
      <c r="EN672" s="14" t="str">
        <f t="shared" ca="1" si="11591"/>
        <v/>
      </c>
      <c r="EO672" s="14" t="str">
        <f t="shared" ca="1" si="11592"/>
        <v/>
      </c>
      <c r="EP672" s="14" t="str">
        <f t="shared" ca="1" si="11593"/>
        <v/>
      </c>
      <c r="EQ672" s="14" t="str">
        <f t="shared" ca="1" si="11594"/>
        <v/>
      </c>
    </row>
    <row r="673" spans="2:147" s="14" customFormat="1">
      <c r="B673" s="14" t="str">
        <f t="shared" ca="1" si="11520"/>
        <v/>
      </c>
      <c r="C673" s="14">
        <f t="shared" ca="1" si="11521"/>
        <v>563</v>
      </c>
      <c r="D673" s="14">
        <f t="shared" si="11522"/>
        <v>671</v>
      </c>
      <c r="E673" s="14" t="str">
        <f t="shared" ca="1" si="11523"/>
        <v/>
      </c>
      <c r="F673" s="14" t="str">
        <f t="shared" ca="1" si="11524"/>
        <v/>
      </c>
      <c r="G673" s="14" t="str">
        <f t="shared" ca="1" si="11525"/>
        <v/>
      </c>
      <c r="H673" s="14" t="b">
        <f t="shared" ca="1" si="11526"/>
        <v>0</v>
      </c>
      <c r="I673" s="14" t="str">
        <f ca="1">IF($H673,ADDRESS(3,(D673+1)*2-1,4,,"["&amp;wew!$G$7&amp;"]"&amp;_sheetname_labels)&amp;":"&amp;ADDRESS(2+ster!$B$20,(D673+1)*2-1,4),"")</f>
        <v/>
      </c>
      <c r="J673" s="14" t="str">
        <f t="array" aca="1" ref="J673" ca="1">IF(H673,MAX(0,MAX(IF(INDIRECT(I673)&lt;&gt;"",ROW(INDIRECT(I673)),""))-2),"")</f>
        <v/>
      </c>
      <c r="K673" s="14" t="str">
        <f ca="1">IF($H673,IF($J673&gt;0,ADDRESS(3,(D673+1)*2-1,4,,"["&amp;wew!$G$7&amp;"]"&amp;_sheetname_labels)&amp;":"&amp;ADDRESS(2+J673,(D673+1)*2-1,4),""),"")</f>
        <v/>
      </c>
      <c r="L673" s="14" t="str">
        <f ca="1">IF($H673,IF($J673&gt;0,ADDRESS(3,(D673+1)*2,4,,"["&amp;wew!$G$7&amp;"]"&amp;_sheetname_labels)&amp;":"&amp;ADDRESS(2+J673,(D673+1)*2,4),""),"")</f>
        <v/>
      </c>
      <c r="M673" s="14" t="str">
        <f t="shared" ca="1" si="11527"/>
        <v/>
      </c>
      <c r="N673" s="14" t="str">
        <f t="shared" ca="1" si="11528"/>
        <v/>
      </c>
      <c r="O673" s="14" t="str">
        <f t="shared" ca="1" si="11529"/>
        <v/>
      </c>
      <c r="P673" s="14" t="str">
        <f t="shared" ca="1" si="11530"/>
        <v/>
      </c>
      <c r="Q673" s="14" t="str">
        <f ca="1">IF($BP673,ADDRESS(3,D673+1,4,,"["&amp;wew!$G$7&amp;"]"&amp;_sheetname_dataframe)&amp;":"&amp;ADDRESS(2+ster!$C$14,D673+1,4),"")</f>
        <v/>
      </c>
      <c r="R673" s="14" t="str">
        <f ca="1">IF($BP673,IF(MID(_xll.FORMULATEXT(INDEX(INDIRECT(Q673),1)),1,1)="=", _xll.FORMULATEXT(INDEX(INDIRECT(Q673),1),2,TRUE),""),"")</f>
        <v/>
      </c>
      <c r="S673" s="14" t="str">
        <f t="array" aca="1" ref="S673" ca="1">IF(H673,SUM(IF((IFERROR(INDIRECT(Q673)&lt;&gt;"",FALSE))*(INDIRECT(ster!$D$14)&lt;&gt;""),1,0)),"")</f>
        <v/>
      </c>
      <c r="T673" s="14" t="str">
        <f t="array" aca="1" ref="T673" ca="1">IF(H673,IF(M673&gt;0,SUM(IFERROR(1*(MATCH(INDIRECT(Q673),INDIRECT(K673),0)&gt;0),0)*(INDIRECT(ster!$D$14)&lt;&gt;"")*NOT(ISNUMBER(INDIRECT(Q673)))),0),"")</f>
        <v/>
      </c>
      <c r="U673" s="14" t="str">
        <f t="array" aca="1" ref="U673" ca="1">IF(H673,SUM((IFERROR(INDIRECT(Q673)="",FALSE))*(INDIRECT(ster!$D$14)&lt;&gt;"")),"")</f>
        <v/>
      </c>
      <c r="V673" s="14" t="str">
        <f t="array" aca="1" ref="V673" ca="1">IF(H673,SUM((IFERROR(INDIRECT(Q673)="#ąś",TRUE))*(INDIRECT(ster!$D$14)&lt;&gt;"")),"")</f>
        <v/>
      </c>
      <c r="W673" s="14" t="str">
        <f t="array" aca="1" ref="W673" ca="1">IF(H673,SUM(ISNUMBER(INDIRECT(Q673))*(INDIRECT(ster!$D$14)&lt;&gt;"")),"")</f>
        <v/>
      </c>
      <c r="X673" s="14" t="str">
        <f t="array" aca="1" ref="X673" ca="1">IF(AND(H673,W673&gt;0),IF(wew!$B$3,MIN(IF((INDIRECT(ster!$D$14)&lt;&gt;"")*IFERROR(INDIRECT($Q673)&lt;&gt;"",FALSE),IFERROR(INDIRECT($Q673),"X"),"X")),"&lt;włącz podświetlanie wartości&gt;"),"—")</f>
        <v>—</v>
      </c>
      <c r="Y673" s="14" t="str">
        <f t="array" aca="1" ref="Y673" ca="1">IF(AND(H673,W673&gt;0),IF(wew!$B$3,MAX(IF((INDIRECT(ster!$D$14)&lt;&gt;"")*IFERROR(INDIRECT($Q673)&lt;&gt;"",FALSE),IFERROR(INDIRECT($Q673),"X"),"X")),"&lt;włącz podświetlanie wartości&gt;"),"—")</f>
        <v>—</v>
      </c>
      <c r="Z673" s="14" t="str">
        <f t="shared" ca="1" si="11531"/>
        <v/>
      </c>
      <c r="AA673" s="12" t="str">
        <f t="shared" ca="1" si="11532"/>
        <v/>
      </c>
      <c r="AB673" s="17" t="str">
        <f t="array" aca="1" ref="AB673" ca="1">IF(H673,IF(W673&gt;0,SUM((INDIRECT(ster!$D$14)&lt;&gt;"")*IFERROR((INDIRECT(Q673)&lt;&gt;"")*(INDIRECT(Q673)=INT(INDIRECT(Q673))),0)),0),"")</f>
        <v/>
      </c>
      <c r="AC673" s="17" t="str">
        <f t="array" aca="1" ref="AC673" ca="1">IF(H673,W673-AB673,"")</f>
        <v/>
      </c>
      <c r="AD673" s="17" t="str">
        <f t="shared" ca="1" si="11533"/>
        <v/>
      </c>
      <c r="AE673" s="17" t="b">
        <f t="shared" ca="1" si="11534"/>
        <v>0</v>
      </c>
      <c r="AF673" s="17" t="str">
        <f ca="1">IF(AE673,IF($H673,ADDRESS(3,D673+2,4,,"["&amp;wew!$G$7&amp;"]"&amp;_sheetname_dataframe)&amp;":"&amp;ADDRESS(2+ster!$C$14,D673+2,4),""),"")</f>
        <v/>
      </c>
      <c r="AG673" s="17" t="str">
        <f t="shared" ca="1" si="11535"/>
        <v/>
      </c>
      <c r="AH673" s="17" t="b">
        <f t="shared" ca="1" si="11536"/>
        <v>0</v>
      </c>
      <c r="AI673" s="17" t="str">
        <f ca="1">IF(AH673,IF($H673,ADDRESS(3,D673+3,4,,"["&amp;wew!$G$7&amp;"]"&amp;_sheetname_dataframe)&amp;":"&amp;ADDRESS(2+ster!$C$14,D673+3,4),""),"")</f>
        <v/>
      </c>
      <c r="AJ673" s="17" t="str">
        <f t="shared" ca="1" si="11537"/>
        <v/>
      </c>
      <c r="AK673" s="17" t="str">
        <f t="shared" ca="1" si="11538"/>
        <v/>
      </c>
      <c r="AL673" s="17" t="str">
        <f t="shared" ca="1" si="11539"/>
        <v/>
      </c>
      <c r="AM673" s="17" t="str">
        <f t="shared" ca="1" si="11540"/>
        <v/>
      </c>
      <c r="AN673" s="17">
        <f t="shared" ca="1" si="11541"/>
        <v>2</v>
      </c>
      <c r="AO673" s="24" t="str">
        <f t="shared" ca="1" si="11542"/>
        <v/>
      </c>
      <c r="AP673" s="24" t="str">
        <f t="shared" ca="1" si="11543"/>
        <v/>
      </c>
      <c r="AQ673" s="17" t="str">
        <f t="shared" ca="1" si="11544"/>
        <v/>
      </c>
      <c r="AR673" s="17" t="str">
        <f t="shared" ca="1" si="11545"/>
        <v/>
      </c>
      <c r="AS673" s="17" t="str">
        <f t="shared" ca="1" si="11546"/>
        <v/>
      </c>
      <c r="AT673" s="17" t="str">
        <f t="shared" ca="1" si="11547"/>
        <v/>
      </c>
      <c r="AU673" s="17" t="str">
        <f t="shared" ca="1" si="11548"/>
        <v/>
      </c>
      <c r="AV673" s="17" t="str">
        <f t="shared" ca="1" si="11549"/>
        <v/>
      </c>
      <c r="AW673" s="17" t="str">
        <f t="shared" ca="1" si="11550"/>
        <v/>
      </c>
      <c r="AX673" s="14" t="str">
        <f t="array" aca="1" ref="AX673" ca="1">IF(H673,N673&gt;0,"")</f>
        <v/>
      </c>
      <c r="AY673" s="17" t="str">
        <f t="shared" ca="1" si="11551"/>
        <v/>
      </c>
      <c r="AZ673" s="17" t="str">
        <f t="array" aca="1" ref="AZ673" ca="1">IF(AY673&lt;&gt;"",SUM(1*ISERROR(MATCH(INDIRECT(AY673),INDIRECT(K673),0)))=0,"")</f>
        <v/>
      </c>
      <c r="BA673" s="17" t="b">
        <f t="shared" ca="1" si="11552"/>
        <v>0</v>
      </c>
      <c r="BB673" s="17" t="b">
        <v>0</v>
      </c>
      <c r="BC673" s="17" t="str">
        <f t="shared" ca="1" si="11553"/>
        <v/>
      </c>
      <c r="BD673" s="17" t="str">
        <f t="shared" ca="1" si="11554"/>
        <v/>
      </c>
      <c r="BE673" s="17" t="str">
        <f t="shared" ca="1" si="11555"/>
        <v/>
      </c>
      <c r="BF673" s="17" t="str">
        <f t="shared" ca="1" si="11556"/>
        <v/>
      </c>
      <c r="BG673" s="17" t="str">
        <f t="shared" ca="1" si="11557"/>
        <v/>
      </c>
      <c r="BH673" s="17" t="str">
        <f t="shared" ca="1" si="11558"/>
        <v/>
      </c>
      <c r="BI673" s="17" t="str">
        <f t="shared" ca="1" si="11559"/>
        <v/>
      </c>
      <c r="BJ673" s="17" t="b">
        <f t="shared" ca="1" si="11560"/>
        <v>0</v>
      </c>
      <c r="BK673" s="17" t="str">
        <f t="shared" ca="1" si="11561"/>
        <v/>
      </c>
      <c r="BL673" s="17" t="str">
        <f t="shared" ca="1" si="11562"/>
        <v/>
      </c>
      <c r="BM673" s="17" t="str">
        <f t="shared" ca="1" si="11563"/>
        <v/>
      </c>
      <c r="BN673" s="17" t="str">
        <f t="shared" ca="1" si="11564"/>
        <v/>
      </c>
      <c r="BO673" s="17" t="str">
        <f t="shared" ca="1" si="11565"/>
        <v/>
      </c>
      <c r="BP673" s="14" t="b">
        <f t="shared" ca="1" si="11566"/>
        <v>0</v>
      </c>
      <c r="BQ673" s="35"/>
      <c r="BX673" s="16"/>
      <c r="BY673" s="16"/>
      <c r="BZ673" s="16"/>
      <c r="CA673" s="16"/>
      <c r="CB673" s="16"/>
      <c r="CC673" s="16"/>
      <c r="CD673" s="16"/>
      <c r="CE673" s="16"/>
      <c r="CF673" s="16"/>
      <c r="CN673" s="14">
        <f ca="1">IF(H673,IFERROR(IsVariableNameLegal(O673),0),0)</f>
        <v>0</v>
      </c>
      <c r="CO673" s="14" t="str">
        <f t="array" aca="1" ref="CO673" ca="1">IF(H673,IF(COUNTIF(INDIRECT(wew!$C$13),O673)&gt;1,TRIM(SUBSTITUTE(_xll.MCONCAT(IF((INDIRECT(wew!$C$13)=O673)*(COLUMN(INDIRECT(wew!$C$13))&lt;&gt;D673+1),-1+COLUMN(INDIRECT(wew!$C$13)),"")," "),"  "," ")),""),"")</f>
        <v/>
      </c>
      <c r="CP673" s="14" t="str">
        <f t="array" aca="1" ref="CP673" ca="1">IF(P673&lt;&gt;"",IF(LEN(P673)&gt;150,1,""),"")</f>
        <v/>
      </c>
      <c r="CQ673" s="14" t="str">
        <f t="array" aca="1" ref="CQ673" ca="1">IF(AND(H673,NOT(ster!$J$3)),IF(COUNTIF(INDIRECT(wew!$C$15),P673)&gt;1,TRIM(SUBSTITUTE(_xll.MCONCAT(IF((INDIRECT(wew!$C$15)=P673)*(COLUMN(INDIRECT(wew!$C$15))&lt;&gt;D673+1),-1+COLUMN(INDIRECT(wew!$C$15)),"")," "),"  "," ")),""),"")</f>
        <v/>
      </c>
      <c r="CR673" s="14" t="str">
        <f t="array" aca="1" ref="CR673" ca="1">IF(H673,IF(AND(W673&gt;0,AO673&lt;&gt;""),TRIM(SUBSTITUTE(_xll.MCONCAT(IFERROR(IF(ISNUMBER(INDIRECT(Q673)),IF((INDIRECT(ster!$D$14)&lt;&gt;"")*(INDIRECT(Q673)&lt;AO673),INDIRECT(ster!$D$14) &amp; ": " &amp;  SUBSTITUTE(IF( AV673,IFERROR(TEXT(INDIRECT(Q673),"rrrr-mm-dd") &amp;" (" &amp; INDIRECT(Q673) &amp;")",INDIRECT(Q673)),INDIRECT(Q673))," "," "),""),""),"")," "),"  "," ")),""),"")</f>
        <v/>
      </c>
      <c r="CS673" s="14" t="str">
        <f t="array" aca="1" ref="CS673" ca="1">IF(H673,IF(AND(W673&gt;0,AP673&lt;&gt;""),TRIM(SUBSTITUTE(_xll.MCONCAT(IFERROR(IF(ISNUMBER(INDIRECT(Q673)),IF((INDIRECT(ster!$D$14)&lt;&gt;"")*(INDIRECT(Q673)&gt;AP673),INDIRECT(ster!$D$14) &amp; ": " &amp;  SUBSTITUTE(IF( AV673,IFERROR(TEXT(INDIRECT(Q673),"rrrr-mm-dd")&amp;" (" &amp; INDIRECT(Q673) &amp;")",INDIRECT(Q673)),INDIRECT(Q673))," "," "),""),""),"")," "),"  "," ")),""),"")</f>
        <v/>
      </c>
      <c r="CT673" s="14" t="str">
        <f t="array" aca="1" ref="CT673" ca="1">IF(H673,IF(AND(N673&gt;0,AR673),TRIM(SUBSTITUTE(_xll.MCONCAT(IFERROR(IF(ISNUMBER(INDIRECT(Q673)),IF((INDIRECT(ster!$D$14)&lt;&gt;"")*(IFERROR(0*(MATCH(INDIRECT(Q673),INDIRECT(K673),0)&gt;0),1)),INDIRECT(ster!$D$14) &amp; ": " &amp;  SUBSTITUTE(IF( AV673,IFERROR(TEXT(INDIRECT(Q673),"rrrr-mm-dd")&amp;" (" &amp; INDIRECT(Q673) &amp;")",INDIRECT(Q673)),INDIRECT(Q673))," "," "),""),""),"")," "),"  "," ")),""),"")</f>
        <v/>
      </c>
      <c r="CU673" s="14" t="str">
        <f t="array" aca="1" ref="CU673" ca="1">IF(H673,IF(AND(V673&gt;0),TRIM(SUBSTITUTE(_xll.MCONCAT(IF((INDIRECT(ster!$D$14)&lt;&gt;"")*(IFERROR(0*(INDIRECT(Q673)&lt;&gt;""),1)),INDIRECT(ster!$D$14),"")," "),"  "," ")),""),"")</f>
        <v/>
      </c>
      <c r="CV673" s="14" t="str">
        <f t="array" aca="1" ref="CV673" ca="1">IF(H673,IF(AS673,
TRIM(SUBSTITUTE(_xll.MCONCAT(IF(
   (INDIRECT(ster!$D$14)&lt;&gt;"")*
   ((INDIRECT(Q673)="")+
      NOT(ISNUMBER(INDIRECT(Q673)))*
      NOT(ISERROR(MATCH(INDIRECT(Q673),INDIRECT(K673),0)))
    ),
      INDIRECT(ster!$D$14),
   "")," "),"  "," ")),
""),"")</f>
        <v/>
      </c>
      <c r="CW673" s="14" t="str">
        <f t="array" aca="1" ref="CW673" ca="1">IF(H673,IF(AND(AQ673),TRIM(SUBSTITUTE(_xll.MCONCAT(IFERROR(IF(ISNUMBER(INDIRECT(Q673)),IF((INDIRECT(ster!$D$14)&lt;&gt;"")*(INDIRECT(Q673)&lt;&gt;INT(INDIRECT(Q673))),INDIRECT(ster!$D$14) &amp; ": " &amp; INDIRECT(Q673),""),""),"")," "),"  "," ")),""),"")</f>
        <v/>
      </c>
      <c r="CX673" s="14" t="str">
        <f t="array" aca="1" ref="CX673" ca="1">IF(H673,IF(OR(AU673,AV673),TRIM(SUBSTITUTE(_xll.MCONCAT(IF((INDIRECT(ster!$D$14)&lt;&gt;"")*NOT(ISNUMBER(INDIRECT(Q673))),IF(ISERROR(MATCH(INDIRECT(Q673),INDIRECT(K673),0)),IFERROR(IF(INDIRECT(Q673)&lt;&gt;"",INDIRECT(ster!$D$14) &amp; ": " &amp; SUBSTITUTE(INDIRECT(Q673)," "," "),""),""),""),"")," "),"  "," ")),""),"")</f>
        <v/>
      </c>
      <c r="CY673" s="14" t="str">
        <f t="array" aca="1" ref="CY673" ca="1">IF(H673,IF(AE673,TRIM(SUBSTITUTE(_xll.MCONCAT(IF((INDIRECT(ster!$D$14)&lt;&gt;"")*IFERROR(NOT(INDIRECT(AF673)),FALSE),IF(ISERROR(MATCH(INDIRECT(Q673),INDIRECT(K673),0)),IFERROR(IF(INDIRECT(Q673)&lt;&gt;"",INDIRECT(ster!$D$14)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CZ673" s="14" t="str">
        <f t="array" aca="1" ref="CZ673" ca="1">IF(H673,IF(AH673,TRIM(SUBSTITUTE(_xll.MCONCAT(IF((INDIRECT(ster!$D$14)&lt;&gt;"")*IFERROR(NOT(INDIRECT(AI673)),FALSE),IF(ISERROR(MATCH(INDIRECT(Q673),INDIRECT(K673),0)),IFERROR(IF(INDIRECT(Q673)&lt;&gt;"",INDIRECT(ster!$D$14)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DC673" s="14" t="str">
        <f ca="1">SUBSTITUTE(SUBSTITUTE(SUBSTITUTE(SUBSTITUTE(_xll.MCONCAT(DG673:DS673,"■"),"■■","■"),"■■","■"),"■■","■"),"■■","■")</f>
        <v>■</v>
      </c>
      <c r="DD673" s="14" t="str">
        <f t="shared" ca="1" si="11567"/>
        <v/>
      </c>
      <c r="DE673" s="14" t="str">
        <f t="shared" ca="1" si="11568"/>
        <v/>
      </c>
      <c r="DF673" s="14" t="str">
        <f t="shared" ca="1" si="11569"/>
        <v/>
      </c>
      <c r="DG673" s="14" t="str">
        <f t="shared" ca="1" si="11570"/>
        <v/>
      </c>
      <c r="DH673" s="14" t="str">
        <f t="shared" ca="1" si="11571"/>
        <v/>
      </c>
      <c r="DI673" s="14" t="str">
        <f t="shared" ca="1" si="11572"/>
        <v/>
      </c>
      <c r="DJ673" s="14" t="str">
        <f t="shared" ca="1" si="11573"/>
        <v/>
      </c>
      <c r="DK673" s="14" t="str">
        <f t="shared" ca="1" si="11574"/>
        <v/>
      </c>
      <c r="DL673" s="14" t="str">
        <f t="shared" ca="1" si="11575"/>
        <v/>
      </c>
      <c r="DM673" s="14" t="str">
        <f t="shared" ca="1" si="11576"/>
        <v/>
      </c>
      <c r="DN673" s="14" t="str">
        <f t="array" aca="1" ref="DN673" ca="1">IF(CU673&lt;&gt;"","There are errors in the entered values in the following cases: " &amp;SUBSTITUTE(CU673," ",", "),"")</f>
        <v/>
      </c>
      <c r="DO673" s="14" t="str">
        <f t="shared" ca="1" si="11577"/>
        <v/>
      </c>
      <c r="DP673" s="14" t="str">
        <f t="shared" ca="1" si="11578"/>
        <v/>
      </c>
      <c r="DQ673" s="14" t="str">
        <f t="shared" ca="1" si="11579"/>
        <v/>
      </c>
      <c r="DR673" s="14" t="str">
        <f t="shared" ca="1" si="11580"/>
        <v/>
      </c>
      <c r="DS673" s="14" t="str">
        <f t="shared" ca="1" si="11581"/>
        <v/>
      </c>
      <c r="DZ673" s="14" t="b">
        <f t="shared" ca="1" si="11582"/>
        <v>0</v>
      </c>
      <c r="EA673" s="14" t="str">
        <f t="shared" ca="1" si="11583"/>
        <v/>
      </c>
      <c r="EB673" s="14" t="str">
        <f t="shared" ca="1" si="11584"/>
        <v/>
      </c>
      <c r="EC673" s="14" t="str">
        <f t="shared" ca="1" si="11585"/>
        <v/>
      </c>
      <c r="ED673" s="14" t="str">
        <f t="shared" ca="1" si="11586"/>
        <v/>
      </c>
      <c r="EE673" s="14" t="str">
        <f t="shared" ca="1" si="11587"/>
        <v/>
      </c>
      <c r="EF673" s="14" t="str">
        <f t="shared" ca="1" si="11588"/>
        <v/>
      </c>
      <c r="EG673" s="14" t="str">
        <f t="shared" ca="1" si="11589"/>
        <v/>
      </c>
      <c r="EM673" s="14" t="b">
        <f t="shared" ca="1" si="11590"/>
        <v>0</v>
      </c>
      <c r="EN673" s="14" t="str">
        <f t="shared" ca="1" si="11591"/>
        <v/>
      </c>
      <c r="EO673" s="14" t="str">
        <f t="shared" ca="1" si="11592"/>
        <v/>
      </c>
      <c r="EP673" s="14" t="str">
        <f t="shared" ca="1" si="11593"/>
        <v/>
      </c>
      <c r="EQ673" s="14" t="str">
        <f t="shared" ca="1" si="11594"/>
        <v/>
      </c>
    </row>
    <row r="674" spans="2:147" s="14" customFormat="1">
      <c r="B674" s="14" t="str">
        <f t="shared" ca="1" si="11520"/>
        <v/>
      </c>
      <c r="C674" s="14">
        <f t="shared" ca="1" si="11521"/>
        <v>563</v>
      </c>
      <c r="D674" s="14">
        <f t="shared" si="11522"/>
        <v>672</v>
      </c>
      <c r="E674" s="14" t="str">
        <f t="shared" ca="1" si="11523"/>
        <v/>
      </c>
      <c r="F674" s="14" t="str">
        <f t="shared" ca="1" si="11524"/>
        <v/>
      </c>
      <c r="G674" s="14" t="str">
        <f t="shared" ca="1" si="11525"/>
        <v/>
      </c>
      <c r="H674" s="14" t="b">
        <f t="shared" ca="1" si="11526"/>
        <v>0</v>
      </c>
      <c r="I674" s="14" t="str">
        <f ca="1">IF($H674,ADDRESS(3,(D674+1)*2-1,4,,"["&amp;wew!$G$7&amp;"]"&amp;_sheetname_labels)&amp;":"&amp;ADDRESS(2+ster!$B$20,(D674+1)*2-1,4),"")</f>
        <v/>
      </c>
      <c r="J674" s="14" t="str">
        <f t="array" aca="1" ref="J674" ca="1">IF(H674,MAX(0,MAX(IF(INDIRECT(I674)&lt;&gt;"",ROW(INDIRECT(I674)),""))-2),"")</f>
        <v/>
      </c>
      <c r="K674" s="14" t="str">
        <f ca="1">IF($H674,IF($J674&gt;0,ADDRESS(3,(D674+1)*2-1,4,,"["&amp;wew!$G$7&amp;"]"&amp;_sheetname_labels)&amp;":"&amp;ADDRESS(2+J674,(D674+1)*2-1,4),""),"")</f>
        <v/>
      </c>
      <c r="L674" s="14" t="str">
        <f ca="1">IF($H674,IF($J674&gt;0,ADDRESS(3,(D674+1)*2,4,,"["&amp;wew!$G$7&amp;"]"&amp;_sheetname_labels)&amp;":"&amp;ADDRESS(2+J674,(D674+1)*2,4),""),"")</f>
        <v/>
      </c>
      <c r="M674" s="14" t="str">
        <f t="shared" ca="1" si="11527"/>
        <v/>
      </c>
      <c r="N674" s="14" t="str">
        <f t="shared" ca="1" si="11528"/>
        <v/>
      </c>
      <c r="O674" s="14" t="str">
        <f t="shared" ca="1" si="11529"/>
        <v/>
      </c>
      <c r="P674" s="14" t="str">
        <f t="shared" ca="1" si="11530"/>
        <v/>
      </c>
      <c r="Q674" s="14" t="str">
        <f ca="1">IF($BP674,ADDRESS(3,D674+1,4,,"["&amp;wew!$G$7&amp;"]"&amp;_sheetname_dataframe)&amp;":"&amp;ADDRESS(2+ster!$C$14,D674+1,4),"")</f>
        <v/>
      </c>
      <c r="R674" s="14" t="str">
        <f ca="1">IF($BP674,IF(MID(_xll.FORMULATEXT(INDEX(INDIRECT(Q674),1)),1,1)="=", _xll.FORMULATEXT(INDEX(INDIRECT(Q674),1),2,TRUE),""),"")</f>
        <v/>
      </c>
      <c r="S674" s="14" t="str">
        <f t="array" aca="1" ref="S674" ca="1">IF(H674,SUM(IF((IFERROR(INDIRECT(Q674)&lt;&gt;"",FALSE))*(INDIRECT(ster!$D$14)&lt;&gt;""),1,0)),"")</f>
        <v/>
      </c>
      <c r="T674" s="14" t="str">
        <f t="array" aca="1" ref="T674" ca="1">IF(H674,IF(M674&gt;0,SUM(IFERROR(1*(MATCH(INDIRECT(Q674),INDIRECT(K674),0)&gt;0),0)*(INDIRECT(ster!$D$14)&lt;&gt;"")*NOT(ISNUMBER(INDIRECT(Q674)))),0),"")</f>
        <v/>
      </c>
      <c r="U674" s="14" t="str">
        <f t="array" aca="1" ref="U674" ca="1">IF(H674,SUM((IFERROR(INDIRECT(Q674)="",FALSE))*(INDIRECT(ster!$D$14)&lt;&gt;"")),"")</f>
        <v/>
      </c>
      <c r="V674" s="14" t="str">
        <f t="array" aca="1" ref="V674" ca="1">IF(H674,SUM((IFERROR(INDIRECT(Q674)="#ąś",TRUE))*(INDIRECT(ster!$D$14)&lt;&gt;"")),"")</f>
        <v/>
      </c>
      <c r="W674" s="14" t="str">
        <f t="array" aca="1" ref="W674" ca="1">IF(H674,SUM(ISNUMBER(INDIRECT(Q674))*(INDIRECT(ster!$D$14)&lt;&gt;"")),"")</f>
        <v/>
      </c>
      <c r="X674" s="14" t="str">
        <f t="array" aca="1" ref="X674" ca="1">IF(AND(H674,W674&gt;0),IF(wew!$B$3,MIN(IF((INDIRECT(ster!$D$14)&lt;&gt;"")*IFERROR(INDIRECT($Q674)&lt;&gt;"",FALSE),IFERROR(INDIRECT($Q674),"X"),"X")),"&lt;włącz podświetlanie wartości&gt;"),"—")</f>
        <v>—</v>
      </c>
      <c r="Y674" s="14" t="str">
        <f t="array" aca="1" ref="Y674" ca="1">IF(AND(H674,W674&gt;0),IF(wew!$B$3,MAX(IF((INDIRECT(ster!$D$14)&lt;&gt;"")*IFERROR(INDIRECT($Q674)&lt;&gt;"",FALSE),IFERROR(INDIRECT($Q674),"X"),"X")),"&lt;włącz podświetlanie wartości&gt;"),"—")</f>
        <v>—</v>
      </c>
      <c r="Z674" s="14" t="str">
        <f t="shared" ca="1" si="11531"/>
        <v/>
      </c>
      <c r="AA674" s="12" t="str">
        <f t="shared" ca="1" si="11532"/>
        <v/>
      </c>
      <c r="AB674" s="17" t="str">
        <f t="array" aca="1" ref="AB674" ca="1">IF(H674,IF(W674&gt;0,SUM((INDIRECT(ster!$D$14)&lt;&gt;"")*IFERROR((INDIRECT(Q674)&lt;&gt;"")*(INDIRECT(Q674)=INT(INDIRECT(Q674))),0)),0),"")</f>
        <v/>
      </c>
      <c r="AC674" s="17" t="str">
        <f t="array" aca="1" ref="AC674" ca="1">IF(H674,W674-AB674,"")</f>
        <v/>
      </c>
      <c r="AD674" s="17" t="str">
        <f t="shared" ca="1" si="11533"/>
        <v/>
      </c>
      <c r="AE674" s="17" t="b">
        <f t="shared" ca="1" si="11534"/>
        <v>0</v>
      </c>
      <c r="AF674" s="17" t="str">
        <f ca="1">IF(AE674,IF($H674,ADDRESS(3,D674+2,4,,"["&amp;wew!$G$7&amp;"]"&amp;_sheetname_dataframe)&amp;":"&amp;ADDRESS(2+ster!$C$14,D674+2,4),""),"")</f>
        <v/>
      </c>
      <c r="AG674" s="17" t="str">
        <f t="shared" ca="1" si="11535"/>
        <v/>
      </c>
      <c r="AH674" s="17" t="b">
        <f t="shared" ca="1" si="11536"/>
        <v>0</v>
      </c>
      <c r="AI674" s="17" t="str">
        <f ca="1">IF(AH674,IF($H674,ADDRESS(3,D674+3,4,,"["&amp;wew!$G$7&amp;"]"&amp;_sheetname_dataframe)&amp;":"&amp;ADDRESS(2+ster!$C$14,D674+3,4),""),"")</f>
        <v/>
      </c>
      <c r="AJ674" s="17" t="str">
        <f t="shared" ca="1" si="11537"/>
        <v/>
      </c>
      <c r="AK674" s="17" t="str">
        <f t="shared" ca="1" si="11538"/>
        <v/>
      </c>
      <c r="AL674" s="17" t="str">
        <f t="shared" ca="1" si="11539"/>
        <v/>
      </c>
      <c r="AM674" s="17" t="str">
        <f t="shared" ca="1" si="11540"/>
        <v/>
      </c>
      <c r="AN674" s="17">
        <f t="shared" ca="1" si="11541"/>
        <v>2</v>
      </c>
      <c r="AO674" s="24" t="str">
        <f t="shared" ca="1" si="11542"/>
        <v/>
      </c>
      <c r="AP674" s="24" t="str">
        <f t="shared" ca="1" si="11543"/>
        <v/>
      </c>
      <c r="AQ674" s="17" t="str">
        <f t="shared" ca="1" si="11544"/>
        <v/>
      </c>
      <c r="AR674" s="17" t="str">
        <f t="shared" ca="1" si="11545"/>
        <v/>
      </c>
      <c r="AS674" s="17" t="str">
        <f t="shared" ca="1" si="11546"/>
        <v/>
      </c>
      <c r="AT674" s="17" t="str">
        <f t="shared" ca="1" si="11547"/>
        <v/>
      </c>
      <c r="AU674" s="17" t="str">
        <f t="shared" ca="1" si="11548"/>
        <v/>
      </c>
      <c r="AV674" s="17" t="str">
        <f t="shared" ca="1" si="11549"/>
        <v/>
      </c>
      <c r="AW674" s="17" t="str">
        <f t="shared" ca="1" si="11550"/>
        <v/>
      </c>
      <c r="AX674" s="14" t="str">
        <f t="array" aca="1" ref="AX674" ca="1">IF(H674,N674&gt;0,"")</f>
        <v/>
      </c>
      <c r="AY674" s="17" t="str">
        <f t="shared" ca="1" si="11551"/>
        <v/>
      </c>
      <c r="AZ674" s="17" t="str">
        <f t="array" aca="1" ref="AZ674" ca="1">IF(AY674&lt;&gt;"",SUM(1*ISERROR(MATCH(INDIRECT(AY674),INDIRECT(K674),0)))=0,"")</f>
        <v/>
      </c>
      <c r="BA674" s="17" t="b">
        <f t="shared" ca="1" si="11552"/>
        <v>0</v>
      </c>
      <c r="BB674" s="17" t="b">
        <v>0</v>
      </c>
      <c r="BC674" s="17" t="str">
        <f t="shared" ca="1" si="11553"/>
        <v/>
      </c>
      <c r="BD674" s="17" t="str">
        <f t="shared" ca="1" si="11554"/>
        <v/>
      </c>
      <c r="BE674" s="17" t="str">
        <f t="shared" ca="1" si="11555"/>
        <v/>
      </c>
      <c r="BF674" s="17" t="str">
        <f t="shared" ca="1" si="11556"/>
        <v/>
      </c>
      <c r="BG674" s="17" t="str">
        <f t="shared" ca="1" si="11557"/>
        <v/>
      </c>
      <c r="BH674" s="17" t="str">
        <f t="shared" ca="1" si="11558"/>
        <v/>
      </c>
      <c r="BI674" s="17" t="str">
        <f t="shared" ca="1" si="11559"/>
        <v/>
      </c>
      <c r="BJ674" s="17" t="b">
        <f t="shared" ca="1" si="11560"/>
        <v>0</v>
      </c>
      <c r="BK674" s="17" t="str">
        <f t="shared" ca="1" si="11561"/>
        <v/>
      </c>
      <c r="BL674" s="17" t="str">
        <f t="shared" ca="1" si="11562"/>
        <v/>
      </c>
      <c r="BM674" s="17" t="str">
        <f t="shared" ca="1" si="11563"/>
        <v/>
      </c>
      <c r="BN674" s="17" t="str">
        <f t="shared" ca="1" si="11564"/>
        <v/>
      </c>
      <c r="BO674" s="17" t="str">
        <f t="shared" ca="1" si="11565"/>
        <v/>
      </c>
      <c r="BP674" s="14" t="b">
        <f t="shared" ca="1" si="11566"/>
        <v>0</v>
      </c>
      <c r="BQ674" s="35"/>
      <c r="BX674" s="16"/>
      <c r="BY674" s="16"/>
      <c r="BZ674" s="16"/>
      <c r="CA674" s="16"/>
      <c r="CB674" s="16"/>
      <c r="CC674" s="16"/>
      <c r="CD674" s="16"/>
      <c r="CE674" s="16"/>
      <c r="CF674" s="16"/>
      <c r="CN674" s="14">
        <f ca="1">IF(H674,IFERROR(IsVariableNameLegal(O674),0),0)</f>
        <v>0</v>
      </c>
      <c r="CO674" s="14" t="str">
        <f t="array" aca="1" ref="CO674" ca="1">IF(H674,IF(COUNTIF(INDIRECT(wew!$C$13),O674)&gt;1,TRIM(SUBSTITUTE(_xll.MCONCAT(IF((INDIRECT(wew!$C$13)=O674)*(COLUMN(INDIRECT(wew!$C$13))&lt;&gt;D674+1),-1+COLUMN(INDIRECT(wew!$C$13)),"")," "),"  "," ")),""),"")</f>
        <v/>
      </c>
      <c r="CP674" s="14" t="str">
        <f t="array" aca="1" ref="CP674" ca="1">IF(P674&lt;&gt;"",IF(LEN(P674)&gt;150,1,""),"")</f>
        <v/>
      </c>
      <c r="CQ674" s="14" t="str">
        <f t="array" aca="1" ref="CQ674" ca="1">IF(AND(H674,NOT(ster!$J$3)),IF(COUNTIF(INDIRECT(wew!$C$15),P674)&gt;1,TRIM(SUBSTITUTE(_xll.MCONCAT(IF((INDIRECT(wew!$C$15)=P674)*(COLUMN(INDIRECT(wew!$C$15))&lt;&gt;D674+1),-1+COLUMN(INDIRECT(wew!$C$15)),"")," "),"  "," ")),""),"")</f>
        <v/>
      </c>
      <c r="CR674" s="14" t="str">
        <f t="array" aca="1" ref="CR674" ca="1">IF(H674,IF(AND(W674&gt;0,AO674&lt;&gt;""),TRIM(SUBSTITUTE(_xll.MCONCAT(IFERROR(IF(ISNUMBER(INDIRECT(Q674)),IF((INDIRECT(ster!$D$14)&lt;&gt;"")*(INDIRECT(Q674)&lt;AO674),INDIRECT(ster!$D$14) &amp; ": " &amp;  SUBSTITUTE(IF( AV674,IFERROR(TEXT(INDIRECT(Q674),"rrrr-mm-dd") &amp;" (" &amp; INDIRECT(Q674) &amp;")",INDIRECT(Q674)),INDIRECT(Q674))," "," "),""),""),"")," "),"  "," ")),""),"")</f>
        <v/>
      </c>
      <c r="CS674" s="14" t="str">
        <f t="array" aca="1" ref="CS674" ca="1">IF(H674,IF(AND(W674&gt;0,AP674&lt;&gt;""),TRIM(SUBSTITUTE(_xll.MCONCAT(IFERROR(IF(ISNUMBER(INDIRECT(Q674)),IF((INDIRECT(ster!$D$14)&lt;&gt;"")*(INDIRECT(Q674)&gt;AP674),INDIRECT(ster!$D$14) &amp; ": " &amp;  SUBSTITUTE(IF( AV674,IFERROR(TEXT(INDIRECT(Q674),"rrrr-mm-dd")&amp;" (" &amp; INDIRECT(Q674) &amp;")",INDIRECT(Q674)),INDIRECT(Q674))," "," "),""),""),"")," "),"  "," ")),""),"")</f>
        <v/>
      </c>
      <c r="CT674" s="14" t="str">
        <f t="array" aca="1" ref="CT674" ca="1">IF(H674,IF(AND(N674&gt;0,AR674),TRIM(SUBSTITUTE(_xll.MCONCAT(IFERROR(IF(ISNUMBER(INDIRECT(Q674)),IF((INDIRECT(ster!$D$14)&lt;&gt;"")*(IFERROR(0*(MATCH(INDIRECT(Q674),INDIRECT(K674),0)&gt;0),1)),INDIRECT(ster!$D$14) &amp; ": " &amp;  SUBSTITUTE(IF( AV674,IFERROR(TEXT(INDIRECT(Q674),"rrrr-mm-dd")&amp;" (" &amp; INDIRECT(Q674) &amp;")",INDIRECT(Q674)),INDIRECT(Q674))," "," "),""),""),"")," "),"  "," ")),""),"")</f>
        <v/>
      </c>
      <c r="CU674" s="14" t="str">
        <f t="array" aca="1" ref="CU674" ca="1">IF(H674,IF(AND(V674&gt;0),TRIM(SUBSTITUTE(_xll.MCONCAT(IF((INDIRECT(ster!$D$14)&lt;&gt;"")*(IFERROR(0*(INDIRECT(Q674)&lt;&gt;""),1)),INDIRECT(ster!$D$14),"")," "),"  "," ")),""),"")</f>
        <v/>
      </c>
      <c r="CV674" s="14" t="str">
        <f t="array" aca="1" ref="CV674" ca="1">IF(H674,IF(AS674,
TRIM(SUBSTITUTE(_xll.MCONCAT(IF(
   (INDIRECT(ster!$D$14)&lt;&gt;"")*
   ((INDIRECT(Q674)="")+
      NOT(ISNUMBER(INDIRECT(Q674)))*
      NOT(ISERROR(MATCH(INDIRECT(Q674),INDIRECT(K674),0)))
    ),
      INDIRECT(ster!$D$14),
   "")," "),"  "," ")),
""),"")</f>
        <v/>
      </c>
      <c r="CW674" s="14" t="str">
        <f t="array" aca="1" ref="CW674" ca="1">IF(H674,IF(AND(AQ674),TRIM(SUBSTITUTE(_xll.MCONCAT(IFERROR(IF(ISNUMBER(INDIRECT(Q674)),IF((INDIRECT(ster!$D$14)&lt;&gt;"")*(INDIRECT(Q674)&lt;&gt;INT(INDIRECT(Q674))),INDIRECT(ster!$D$14) &amp; ": " &amp; INDIRECT(Q674),""),""),"")," "),"  "," ")),""),"")</f>
        <v/>
      </c>
      <c r="CX674" s="14" t="str">
        <f t="array" aca="1" ref="CX674" ca="1">IF(H674,IF(OR(AU674,AV674),TRIM(SUBSTITUTE(_xll.MCONCAT(IF((INDIRECT(ster!$D$14)&lt;&gt;"")*NOT(ISNUMBER(INDIRECT(Q674))),IF(ISERROR(MATCH(INDIRECT(Q674),INDIRECT(K674),0)),IFERROR(IF(INDIRECT(Q674)&lt;&gt;"",INDIRECT(ster!$D$14) &amp; ": " &amp; SUBSTITUTE(INDIRECT(Q674)," "," "),""),""),""),"")," "),"  "," ")),""),"")</f>
        <v/>
      </c>
      <c r="CY674" s="14" t="str">
        <f t="array" aca="1" ref="CY674" ca="1">IF(H674,IF(AE674,TRIM(SUBSTITUTE(_xll.MCONCAT(IF((INDIRECT(ster!$D$14)&lt;&gt;"")*IFERROR(NOT(INDIRECT(AF674)),FALSE),IF(ISERROR(MATCH(INDIRECT(Q674),INDIRECT(K674),0)),IFERROR(IF(INDIRECT(Q674)&lt;&gt;"",INDIRECT(ster!$D$14)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CZ674" s="14" t="str">
        <f t="array" aca="1" ref="CZ674" ca="1">IF(H674,IF(AH674,TRIM(SUBSTITUTE(_xll.MCONCAT(IF((INDIRECT(ster!$D$14)&lt;&gt;"")*IFERROR(NOT(INDIRECT(AI674)),FALSE),IF(ISERROR(MATCH(INDIRECT(Q674),INDIRECT(K674),0)),IFERROR(IF(INDIRECT(Q674)&lt;&gt;"",INDIRECT(ster!$D$14)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DC674" s="14" t="str">
        <f ca="1">SUBSTITUTE(SUBSTITUTE(SUBSTITUTE(SUBSTITUTE(_xll.MCONCAT(DG674:DS674,"■"),"■■","■"),"■■","■"),"■■","■"),"■■","■")</f>
        <v>■</v>
      </c>
      <c r="DD674" s="14" t="str">
        <f t="shared" ca="1" si="11567"/>
        <v/>
      </c>
      <c r="DE674" s="14" t="str">
        <f t="shared" ca="1" si="11568"/>
        <v/>
      </c>
      <c r="DF674" s="14" t="str">
        <f t="shared" ca="1" si="11569"/>
        <v/>
      </c>
      <c r="DG674" s="14" t="str">
        <f t="shared" ca="1" si="11570"/>
        <v/>
      </c>
      <c r="DH674" s="14" t="str">
        <f t="shared" ca="1" si="11571"/>
        <v/>
      </c>
      <c r="DI674" s="14" t="str">
        <f t="shared" ca="1" si="11572"/>
        <v/>
      </c>
      <c r="DJ674" s="14" t="str">
        <f t="shared" ca="1" si="11573"/>
        <v/>
      </c>
      <c r="DK674" s="14" t="str">
        <f t="shared" ca="1" si="11574"/>
        <v/>
      </c>
      <c r="DL674" s="14" t="str">
        <f t="shared" ca="1" si="11575"/>
        <v/>
      </c>
      <c r="DM674" s="14" t="str">
        <f t="shared" ca="1" si="11576"/>
        <v/>
      </c>
      <c r="DN674" s="14" t="str">
        <f t="array" aca="1" ref="DN674" ca="1">IF(CU674&lt;&gt;"","There are errors in the entered values in the following cases: " &amp;SUBSTITUTE(CU674," ",", "),"")</f>
        <v/>
      </c>
      <c r="DO674" s="14" t="str">
        <f t="shared" ca="1" si="11577"/>
        <v/>
      </c>
      <c r="DP674" s="14" t="str">
        <f t="shared" ca="1" si="11578"/>
        <v/>
      </c>
      <c r="DQ674" s="14" t="str">
        <f t="shared" ca="1" si="11579"/>
        <v/>
      </c>
      <c r="DR674" s="14" t="str">
        <f t="shared" ca="1" si="11580"/>
        <v/>
      </c>
      <c r="DS674" s="14" t="str">
        <f t="shared" ca="1" si="11581"/>
        <v/>
      </c>
      <c r="DZ674" s="14" t="b">
        <f t="shared" ca="1" si="11582"/>
        <v>0</v>
      </c>
      <c r="EA674" s="14" t="str">
        <f t="shared" ca="1" si="11583"/>
        <v/>
      </c>
      <c r="EB674" s="14" t="str">
        <f t="shared" ca="1" si="11584"/>
        <v/>
      </c>
      <c r="EC674" s="14" t="str">
        <f t="shared" ca="1" si="11585"/>
        <v/>
      </c>
      <c r="ED674" s="14" t="str">
        <f t="shared" ca="1" si="11586"/>
        <v/>
      </c>
      <c r="EE674" s="14" t="str">
        <f t="shared" ca="1" si="11587"/>
        <v/>
      </c>
      <c r="EF674" s="14" t="str">
        <f t="shared" ca="1" si="11588"/>
        <v/>
      </c>
      <c r="EG674" s="14" t="str">
        <f t="shared" ca="1" si="11589"/>
        <v/>
      </c>
      <c r="EM674" s="14" t="b">
        <f t="shared" ca="1" si="11590"/>
        <v>0</v>
      </c>
      <c r="EN674" s="14" t="str">
        <f t="shared" ca="1" si="11591"/>
        <v/>
      </c>
      <c r="EO674" s="14" t="str">
        <f t="shared" ca="1" si="11592"/>
        <v/>
      </c>
      <c r="EP674" s="14" t="str">
        <f t="shared" ca="1" si="11593"/>
        <v/>
      </c>
      <c r="EQ674" s="14" t="str">
        <f t="shared" ca="1" si="11594"/>
        <v/>
      </c>
    </row>
    <row r="675" spans="2:147" s="14" customFormat="1">
      <c r="B675" s="14" t="str">
        <f t="shared" ca="1" si="11520"/>
        <v/>
      </c>
      <c r="C675" s="14">
        <f t="shared" ca="1" si="11521"/>
        <v>563</v>
      </c>
      <c r="D675" s="14">
        <f t="shared" si="11522"/>
        <v>673</v>
      </c>
      <c r="E675" s="14" t="str">
        <f t="shared" ca="1" si="11523"/>
        <v/>
      </c>
      <c r="F675" s="14" t="str">
        <f t="shared" ca="1" si="11524"/>
        <v/>
      </c>
      <c r="G675" s="14" t="str">
        <f t="shared" ca="1" si="11525"/>
        <v/>
      </c>
      <c r="H675" s="14" t="b">
        <f t="shared" ca="1" si="11526"/>
        <v>0</v>
      </c>
      <c r="I675" s="14" t="str">
        <f ca="1">IF($H675,ADDRESS(3,(D675+1)*2-1,4,,"["&amp;wew!$G$7&amp;"]"&amp;_sheetname_labels)&amp;":"&amp;ADDRESS(2+ster!$B$20,(D675+1)*2-1,4),"")</f>
        <v/>
      </c>
      <c r="J675" s="14" t="str">
        <f t="array" aca="1" ref="J675" ca="1">IF(H675,MAX(0,MAX(IF(INDIRECT(I675)&lt;&gt;"",ROW(INDIRECT(I675)),""))-2),"")</f>
        <v/>
      </c>
      <c r="K675" s="14" t="str">
        <f ca="1">IF($H675,IF($J675&gt;0,ADDRESS(3,(D675+1)*2-1,4,,"["&amp;wew!$G$7&amp;"]"&amp;_sheetname_labels)&amp;":"&amp;ADDRESS(2+J675,(D675+1)*2-1,4),""),"")</f>
        <v/>
      </c>
      <c r="L675" s="14" t="str">
        <f ca="1">IF($H675,IF($J675&gt;0,ADDRESS(3,(D675+1)*2,4,,"["&amp;wew!$G$7&amp;"]"&amp;_sheetname_labels)&amp;":"&amp;ADDRESS(2+J675,(D675+1)*2,4),""),"")</f>
        <v/>
      </c>
      <c r="M675" s="14" t="str">
        <f t="shared" ca="1" si="11527"/>
        <v/>
      </c>
      <c r="N675" s="14" t="str">
        <f t="shared" ca="1" si="11528"/>
        <v/>
      </c>
      <c r="O675" s="14" t="str">
        <f t="shared" ca="1" si="11529"/>
        <v/>
      </c>
      <c r="P675" s="14" t="str">
        <f t="shared" ca="1" si="11530"/>
        <v/>
      </c>
      <c r="Q675" s="14" t="str">
        <f ca="1">IF($BP675,ADDRESS(3,D675+1,4,,"["&amp;wew!$G$7&amp;"]"&amp;_sheetname_dataframe)&amp;":"&amp;ADDRESS(2+ster!$C$14,D675+1,4),"")</f>
        <v/>
      </c>
      <c r="R675" s="14" t="str">
        <f ca="1">IF($BP675,IF(MID(_xll.FORMULATEXT(INDEX(INDIRECT(Q675),1)),1,1)="=", _xll.FORMULATEXT(INDEX(INDIRECT(Q675),1),2,TRUE),""),"")</f>
        <v/>
      </c>
      <c r="S675" s="14" t="str">
        <f t="array" aca="1" ref="S675" ca="1">IF(H675,SUM(IF((IFERROR(INDIRECT(Q675)&lt;&gt;"",FALSE))*(INDIRECT(ster!$D$14)&lt;&gt;""),1,0)),"")</f>
        <v/>
      </c>
      <c r="T675" s="14" t="str">
        <f t="array" aca="1" ref="T675" ca="1">IF(H675,IF(M675&gt;0,SUM(IFERROR(1*(MATCH(INDIRECT(Q675),INDIRECT(K675),0)&gt;0),0)*(INDIRECT(ster!$D$14)&lt;&gt;"")*NOT(ISNUMBER(INDIRECT(Q675)))),0),"")</f>
        <v/>
      </c>
      <c r="U675" s="14" t="str">
        <f t="array" aca="1" ref="U675" ca="1">IF(H675,SUM((IFERROR(INDIRECT(Q675)="",FALSE))*(INDIRECT(ster!$D$14)&lt;&gt;"")),"")</f>
        <v/>
      </c>
      <c r="V675" s="14" t="str">
        <f t="array" aca="1" ref="V675" ca="1">IF(H675,SUM((IFERROR(INDIRECT(Q675)="#ąś",TRUE))*(INDIRECT(ster!$D$14)&lt;&gt;"")),"")</f>
        <v/>
      </c>
      <c r="W675" s="14" t="str">
        <f t="array" aca="1" ref="W675" ca="1">IF(H675,SUM(ISNUMBER(INDIRECT(Q675))*(INDIRECT(ster!$D$14)&lt;&gt;"")),"")</f>
        <v/>
      </c>
      <c r="X675" s="14" t="str">
        <f t="array" aca="1" ref="X675" ca="1">IF(AND(H675,W675&gt;0),IF(wew!$B$3,MIN(IF((INDIRECT(ster!$D$14)&lt;&gt;"")*IFERROR(INDIRECT($Q675)&lt;&gt;"",FALSE),IFERROR(INDIRECT($Q675),"X"),"X")),"&lt;włącz podświetlanie wartości&gt;"),"—")</f>
        <v>—</v>
      </c>
      <c r="Y675" s="14" t="str">
        <f t="array" aca="1" ref="Y675" ca="1">IF(AND(H675,W675&gt;0),IF(wew!$B$3,MAX(IF((INDIRECT(ster!$D$14)&lt;&gt;"")*IFERROR(INDIRECT($Q675)&lt;&gt;"",FALSE),IFERROR(INDIRECT($Q675),"X"),"X")),"&lt;włącz podświetlanie wartości&gt;"),"—")</f>
        <v>—</v>
      </c>
      <c r="Z675" s="14" t="str">
        <f t="shared" ca="1" si="11531"/>
        <v/>
      </c>
      <c r="AA675" s="12" t="str">
        <f t="shared" ca="1" si="11532"/>
        <v/>
      </c>
      <c r="AB675" s="17" t="str">
        <f t="array" aca="1" ref="AB675" ca="1">IF(H675,IF(W675&gt;0,SUM((INDIRECT(ster!$D$14)&lt;&gt;"")*IFERROR((INDIRECT(Q675)&lt;&gt;"")*(INDIRECT(Q675)=INT(INDIRECT(Q675))),0)),0),"")</f>
        <v/>
      </c>
      <c r="AC675" s="17" t="str">
        <f t="array" aca="1" ref="AC675" ca="1">IF(H675,W675-AB675,"")</f>
        <v/>
      </c>
      <c r="AD675" s="17" t="str">
        <f t="shared" ca="1" si="11533"/>
        <v/>
      </c>
      <c r="AE675" s="17" t="b">
        <f t="shared" ca="1" si="11534"/>
        <v>0</v>
      </c>
      <c r="AF675" s="17" t="str">
        <f ca="1">IF(AE675,IF($H675,ADDRESS(3,D675+2,4,,"["&amp;wew!$G$7&amp;"]"&amp;_sheetname_dataframe)&amp;":"&amp;ADDRESS(2+ster!$C$14,D675+2,4),""),"")</f>
        <v/>
      </c>
      <c r="AG675" s="17" t="str">
        <f t="shared" ca="1" si="11535"/>
        <v/>
      </c>
      <c r="AH675" s="17" t="b">
        <f t="shared" ca="1" si="11536"/>
        <v>0</v>
      </c>
      <c r="AI675" s="17" t="str">
        <f ca="1">IF(AH675,IF($H675,ADDRESS(3,D675+3,4,,"["&amp;wew!$G$7&amp;"]"&amp;_sheetname_dataframe)&amp;":"&amp;ADDRESS(2+ster!$C$14,D675+3,4),""),"")</f>
        <v/>
      </c>
      <c r="AJ675" s="17" t="str">
        <f t="shared" ca="1" si="11537"/>
        <v/>
      </c>
      <c r="AK675" s="17" t="str">
        <f t="shared" ca="1" si="11538"/>
        <v/>
      </c>
      <c r="AL675" s="17" t="str">
        <f t="shared" ca="1" si="11539"/>
        <v/>
      </c>
      <c r="AM675" s="17" t="str">
        <f t="shared" ca="1" si="11540"/>
        <v/>
      </c>
      <c r="AN675" s="17">
        <f t="shared" ca="1" si="11541"/>
        <v>2</v>
      </c>
      <c r="AO675" s="24" t="str">
        <f t="shared" ca="1" si="11542"/>
        <v/>
      </c>
      <c r="AP675" s="24" t="str">
        <f t="shared" ca="1" si="11543"/>
        <v/>
      </c>
      <c r="AQ675" s="17" t="str">
        <f t="shared" ca="1" si="11544"/>
        <v/>
      </c>
      <c r="AR675" s="17" t="str">
        <f t="shared" ca="1" si="11545"/>
        <v/>
      </c>
      <c r="AS675" s="17" t="str">
        <f t="shared" ca="1" si="11546"/>
        <v/>
      </c>
      <c r="AT675" s="17" t="str">
        <f t="shared" ca="1" si="11547"/>
        <v/>
      </c>
      <c r="AU675" s="17" t="str">
        <f t="shared" ca="1" si="11548"/>
        <v/>
      </c>
      <c r="AV675" s="17" t="str">
        <f t="shared" ca="1" si="11549"/>
        <v/>
      </c>
      <c r="AW675" s="17" t="str">
        <f t="shared" ca="1" si="11550"/>
        <v/>
      </c>
      <c r="AX675" s="14" t="str">
        <f t="array" aca="1" ref="AX675" ca="1">IF(H675,N675&gt;0,"")</f>
        <v/>
      </c>
      <c r="AY675" s="17" t="str">
        <f t="shared" ca="1" si="11551"/>
        <v/>
      </c>
      <c r="AZ675" s="17" t="str">
        <f t="array" aca="1" ref="AZ675" ca="1">IF(AY675&lt;&gt;"",SUM(1*ISERROR(MATCH(INDIRECT(AY675),INDIRECT(K675),0)))=0,"")</f>
        <v/>
      </c>
      <c r="BA675" s="17" t="b">
        <f t="shared" ca="1" si="11552"/>
        <v>0</v>
      </c>
      <c r="BB675" s="17" t="b">
        <v>0</v>
      </c>
      <c r="BC675" s="17" t="str">
        <f t="shared" ca="1" si="11553"/>
        <v/>
      </c>
      <c r="BD675" s="17" t="str">
        <f t="shared" ca="1" si="11554"/>
        <v/>
      </c>
      <c r="BE675" s="17" t="str">
        <f t="shared" ca="1" si="11555"/>
        <v/>
      </c>
      <c r="BF675" s="17" t="str">
        <f t="shared" ca="1" si="11556"/>
        <v/>
      </c>
      <c r="BG675" s="17" t="str">
        <f t="shared" ca="1" si="11557"/>
        <v/>
      </c>
      <c r="BH675" s="17" t="str">
        <f t="shared" ca="1" si="11558"/>
        <v/>
      </c>
      <c r="BI675" s="17" t="str">
        <f t="shared" ca="1" si="11559"/>
        <v/>
      </c>
      <c r="BJ675" s="17" t="b">
        <f t="shared" ca="1" si="11560"/>
        <v>0</v>
      </c>
      <c r="BK675" s="17" t="str">
        <f t="shared" ca="1" si="11561"/>
        <v/>
      </c>
      <c r="BL675" s="17" t="str">
        <f t="shared" ca="1" si="11562"/>
        <v/>
      </c>
      <c r="BM675" s="17" t="str">
        <f t="shared" ca="1" si="11563"/>
        <v/>
      </c>
      <c r="BN675" s="17" t="str">
        <f t="shared" ca="1" si="11564"/>
        <v/>
      </c>
      <c r="BO675" s="17" t="str">
        <f t="shared" ca="1" si="11565"/>
        <v/>
      </c>
      <c r="BP675" s="14" t="b">
        <f t="shared" ca="1" si="11566"/>
        <v>0</v>
      </c>
      <c r="BQ675" s="35"/>
      <c r="BX675" s="16"/>
      <c r="BY675" s="16"/>
      <c r="BZ675" s="16"/>
      <c r="CA675" s="16"/>
      <c r="CB675" s="16"/>
      <c r="CC675" s="16"/>
      <c r="CD675" s="16"/>
      <c r="CE675" s="16"/>
      <c r="CF675" s="16"/>
      <c r="CN675" s="14">
        <f ca="1">IF(H675,IFERROR(IsVariableNameLegal(O675),0),0)</f>
        <v>0</v>
      </c>
      <c r="CO675" s="14" t="str">
        <f t="array" aca="1" ref="CO675" ca="1">IF(H675,IF(COUNTIF(INDIRECT(wew!$C$13),O675)&gt;1,TRIM(SUBSTITUTE(_xll.MCONCAT(IF((INDIRECT(wew!$C$13)=O675)*(COLUMN(INDIRECT(wew!$C$13))&lt;&gt;D675+1),-1+COLUMN(INDIRECT(wew!$C$13)),"")," "),"  "," ")),""),"")</f>
        <v/>
      </c>
      <c r="CP675" s="14" t="str">
        <f t="array" aca="1" ref="CP675" ca="1">IF(P675&lt;&gt;"",IF(LEN(P675)&gt;150,1,""),"")</f>
        <v/>
      </c>
      <c r="CQ675" s="14" t="str">
        <f t="array" aca="1" ref="CQ675" ca="1">IF(AND(H675,NOT(ster!$J$3)),IF(COUNTIF(INDIRECT(wew!$C$15),P675)&gt;1,TRIM(SUBSTITUTE(_xll.MCONCAT(IF((INDIRECT(wew!$C$15)=P675)*(COLUMN(INDIRECT(wew!$C$15))&lt;&gt;D675+1),-1+COLUMN(INDIRECT(wew!$C$15)),"")," "),"  "," ")),""),"")</f>
        <v/>
      </c>
      <c r="CR675" s="14" t="str">
        <f t="array" aca="1" ref="CR675" ca="1">IF(H675,IF(AND(W675&gt;0,AO675&lt;&gt;""),TRIM(SUBSTITUTE(_xll.MCONCAT(IFERROR(IF(ISNUMBER(INDIRECT(Q675)),IF((INDIRECT(ster!$D$14)&lt;&gt;"")*(INDIRECT(Q675)&lt;AO675),INDIRECT(ster!$D$14) &amp; ": " &amp;  SUBSTITUTE(IF( AV675,IFERROR(TEXT(INDIRECT(Q675),"rrrr-mm-dd") &amp;" (" &amp; INDIRECT(Q675) &amp;")",INDIRECT(Q675)),INDIRECT(Q675))," "," "),""),""),"")," "),"  "," ")),""),"")</f>
        <v/>
      </c>
      <c r="CS675" s="14" t="str">
        <f t="array" aca="1" ref="CS675" ca="1">IF(H675,IF(AND(W675&gt;0,AP675&lt;&gt;""),TRIM(SUBSTITUTE(_xll.MCONCAT(IFERROR(IF(ISNUMBER(INDIRECT(Q675)),IF((INDIRECT(ster!$D$14)&lt;&gt;"")*(INDIRECT(Q675)&gt;AP675),INDIRECT(ster!$D$14) &amp; ": " &amp;  SUBSTITUTE(IF( AV675,IFERROR(TEXT(INDIRECT(Q675),"rrrr-mm-dd")&amp;" (" &amp; INDIRECT(Q675) &amp;")",INDIRECT(Q675)),INDIRECT(Q675))," "," "),""),""),"")," "),"  "," ")),""),"")</f>
        <v/>
      </c>
      <c r="CT675" s="14" t="str">
        <f t="array" aca="1" ref="CT675" ca="1">IF(H675,IF(AND(N675&gt;0,AR675),TRIM(SUBSTITUTE(_xll.MCONCAT(IFERROR(IF(ISNUMBER(INDIRECT(Q675)),IF((INDIRECT(ster!$D$14)&lt;&gt;"")*(IFERROR(0*(MATCH(INDIRECT(Q675),INDIRECT(K675),0)&gt;0),1)),INDIRECT(ster!$D$14) &amp; ": " &amp;  SUBSTITUTE(IF( AV675,IFERROR(TEXT(INDIRECT(Q675),"rrrr-mm-dd")&amp;" (" &amp; INDIRECT(Q675) &amp;")",INDIRECT(Q675)),INDIRECT(Q675))," "," "),""),""),"")," "),"  "," ")),""),"")</f>
        <v/>
      </c>
      <c r="CU675" s="14" t="str">
        <f t="array" aca="1" ref="CU675" ca="1">IF(H675,IF(AND(V675&gt;0),TRIM(SUBSTITUTE(_xll.MCONCAT(IF((INDIRECT(ster!$D$14)&lt;&gt;"")*(IFERROR(0*(INDIRECT(Q675)&lt;&gt;""),1)),INDIRECT(ster!$D$14),"")," "),"  "," ")),""),"")</f>
        <v/>
      </c>
      <c r="CV675" s="14" t="str">
        <f t="array" aca="1" ref="CV675" ca="1">IF(H675,IF(AS675,
TRIM(SUBSTITUTE(_xll.MCONCAT(IF(
   (INDIRECT(ster!$D$14)&lt;&gt;"")*
   ((INDIRECT(Q675)="")+
      NOT(ISNUMBER(INDIRECT(Q675)))*
      NOT(ISERROR(MATCH(INDIRECT(Q675),INDIRECT(K675),0)))
    ),
      INDIRECT(ster!$D$14),
   "")," "),"  "," ")),
""),"")</f>
        <v/>
      </c>
      <c r="CW675" s="14" t="str">
        <f t="array" aca="1" ref="CW675" ca="1">IF(H675,IF(AND(AQ675),TRIM(SUBSTITUTE(_xll.MCONCAT(IFERROR(IF(ISNUMBER(INDIRECT(Q675)),IF((INDIRECT(ster!$D$14)&lt;&gt;"")*(INDIRECT(Q675)&lt;&gt;INT(INDIRECT(Q675))),INDIRECT(ster!$D$14) &amp; ": " &amp; INDIRECT(Q675),""),""),"")," "),"  "," ")),""),"")</f>
        <v/>
      </c>
      <c r="CX675" s="14" t="str">
        <f t="array" aca="1" ref="CX675" ca="1">IF(H675,IF(OR(AU675,AV675),TRIM(SUBSTITUTE(_xll.MCONCAT(IF((INDIRECT(ster!$D$14)&lt;&gt;"")*NOT(ISNUMBER(INDIRECT(Q675))),IF(ISERROR(MATCH(INDIRECT(Q675),INDIRECT(K675),0)),IFERROR(IF(INDIRECT(Q675)&lt;&gt;"",INDIRECT(ster!$D$14) &amp; ": " &amp; SUBSTITUTE(INDIRECT(Q675)," "," "),""),""),""),"")," "),"  "," ")),""),"")</f>
        <v/>
      </c>
      <c r="CY675" s="14" t="str">
        <f t="array" aca="1" ref="CY675" ca="1">IF(H675,IF(AE675,TRIM(SUBSTITUTE(_xll.MCONCAT(IF((INDIRECT(ster!$D$14)&lt;&gt;"")*IFERROR(NOT(INDIRECT(AF675)),FALSE),IF(ISERROR(MATCH(INDIRECT(Q675),INDIRECT(K675),0)),IFERROR(IF(INDIRECT(Q675)&lt;&gt;"",INDIRECT(ster!$D$14)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CZ675" s="14" t="str">
        <f t="array" aca="1" ref="CZ675" ca="1">IF(H675,IF(AH675,TRIM(SUBSTITUTE(_xll.MCONCAT(IF((INDIRECT(ster!$D$14)&lt;&gt;"")*IFERROR(NOT(INDIRECT(AI675)),FALSE),IF(ISERROR(MATCH(INDIRECT(Q675),INDIRECT(K675),0)),IFERROR(IF(INDIRECT(Q675)&lt;&gt;"",INDIRECT(ster!$D$14)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DC675" s="14" t="str">
        <f ca="1">SUBSTITUTE(SUBSTITUTE(SUBSTITUTE(SUBSTITUTE(_xll.MCONCAT(DG675:DS675,"■"),"■■","■"),"■■","■"),"■■","■"),"■■","■")</f>
        <v>■</v>
      </c>
      <c r="DD675" s="14" t="str">
        <f t="shared" ca="1" si="11567"/>
        <v/>
      </c>
      <c r="DE675" s="14" t="str">
        <f t="shared" ca="1" si="11568"/>
        <v/>
      </c>
      <c r="DF675" s="14" t="str">
        <f t="shared" ca="1" si="11569"/>
        <v/>
      </c>
      <c r="DG675" s="14" t="str">
        <f t="shared" ca="1" si="11570"/>
        <v/>
      </c>
      <c r="DH675" s="14" t="str">
        <f t="shared" ca="1" si="11571"/>
        <v/>
      </c>
      <c r="DI675" s="14" t="str">
        <f t="shared" ca="1" si="11572"/>
        <v/>
      </c>
      <c r="DJ675" s="14" t="str">
        <f t="shared" ca="1" si="11573"/>
        <v/>
      </c>
      <c r="DK675" s="14" t="str">
        <f t="shared" ca="1" si="11574"/>
        <v/>
      </c>
      <c r="DL675" s="14" t="str">
        <f t="shared" ca="1" si="11575"/>
        <v/>
      </c>
      <c r="DM675" s="14" t="str">
        <f t="shared" ca="1" si="11576"/>
        <v/>
      </c>
      <c r="DN675" s="14" t="str">
        <f t="array" aca="1" ref="DN675" ca="1">IF(CU675&lt;&gt;"","There are errors in the entered values in the following cases: " &amp;SUBSTITUTE(CU675," ",", "),"")</f>
        <v/>
      </c>
      <c r="DO675" s="14" t="str">
        <f t="shared" ca="1" si="11577"/>
        <v/>
      </c>
      <c r="DP675" s="14" t="str">
        <f t="shared" ca="1" si="11578"/>
        <v/>
      </c>
      <c r="DQ675" s="14" t="str">
        <f t="shared" ca="1" si="11579"/>
        <v/>
      </c>
      <c r="DR675" s="14" t="str">
        <f t="shared" ca="1" si="11580"/>
        <v/>
      </c>
      <c r="DS675" s="14" t="str">
        <f t="shared" ca="1" si="11581"/>
        <v/>
      </c>
      <c r="DZ675" s="14" t="b">
        <f t="shared" ca="1" si="11582"/>
        <v>0</v>
      </c>
      <c r="EA675" s="14" t="str">
        <f t="shared" ca="1" si="11583"/>
        <v/>
      </c>
      <c r="EB675" s="14" t="str">
        <f t="shared" ca="1" si="11584"/>
        <v/>
      </c>
      <c r="EC675" s="14" t="str">
        <f t="shared" ca="1" si="11585"/>
        <v/>
      </c>
      <c r="ED675" s="14" t="str">
        <f t="shared" ca="1" si="11586"/>
        <v/>
      </c>
      <c r="EE675" s="14" t="str">
        <f t="shared" ca="1" si="11587"/>
        <v/>
      </c>
      <c r="EF675" s="14" t="str">
        <f t="shared" ca="1" si="11588"/>
        <v/>
      </c>
      <c r="EG675" s="14" t="str">
        <f t="shared" ca="1" si="11589"/>
        <v/>
      </c>
      <c r="EM675" s="14" t="b">
        <f t="shared" ca="1" si="11590"/>
        <v>0</v>
      </c>
      <c r="EN675" s="14" t="str">
        <f t="shared" ca="1" si="11591"/>
        <v/>
      </c>
      <c r="EO675" s="14" t="str">
        <f t="shared" ca="1" si="11592"/>
        <v/>
      </c>
      <c r="EP675" s="14" t="str">
        <f t="shared" ca="1" si="11593"/>
        <v/>
      </c>
      <c r="EQ675" s="14" t="str">
        <f t="shared" ca="1" si="11594"/>
        <v/>
      </c>
    </row>
    <row r="676" spans="2:147" s="14" customFormat="1">
      <c r="B676" s="14" t="str">
        <f t="shared" ca="1" si="11520"/>
        <v/>
      </c>
      <c r="C676" s="14">
        <f t="shared" ca="1" si="11521"/>
        <v>563</v>
      </c>
      <c r="D676" s="14">
        <f t="shared" si="11522"/>
        <v>674</v>
      </c>
      <c r="E676" s="14" t="str">
        <f t="shared" ca="1" si="11523"/>
        <v/>
      </c>
      <c r="F676" s="14" t="str">
        <f t="shared" ca="1" si="11524"/>
        <v/>
      </c>
      <c r="G676" s="14" t="str">
        <f t="shared" ca="1" si="11525"/>
        <v/>
      </c>
      <c r="H676" s="14" t="b">
        <f t="shared" ca="1" si="11526"/>
        <v>0</v>
      </c>
      <c r="I676" s="14" t="str">
        <f ca="1">IF($H676,ADDRESS(3,(D676+1)*2-1,4,,"["&amp;wew!$G$7&amp;"]"&amp;_sheetname_labels)&amp;":"&amp;ADDRESS(2+ster!$B$20,(D676+1)*2-1,4),"")</f>
        <v/>
      </c>
      <c r="J676" s="14" t="str">
        <f t="array" aca="1" ref="J676" ca="1">IF(H676,MAX(0,MAX(IF(INDIRECT(I676)&lt;&gt;"",ROW(INDIRECT(I676)),""))-2),"")</f>
        <v/>
      </c>
      <c r="K676" s="14" t="str">
        <f ca="1">IF($H676,IF($J676&gt;0,ADDRESS(3,(D676+1)*2-1,4,,"["&amp;wew!$G$7&amp;"]"&amp;_sheetname_labels)&amp;":"&amp;ADDRESS(2+J676,(D676+1)*2-1,4),""),"")</f>
        <v/>
      </c>
      <c r="L676" s="14" t="str">
        <f ca="1">IF($H676,IF($J676&gt;0,ADDRESS(3,(D676+1)*2,4,,"["&amp;wew!$G$7&amp;"]"&amp;_sheetname_labels)&amp;":"&amp;ADDRESS(2+J676,(D676+1)*2,4),""),"")</f>
        <v/>
      </c>
      <c r="M676" s="14" t="str">
        <f t="shared" ca="1" si="11527"/>
        <v/>
      </c>
      <c r="N676" s="14" t="str">
        <f t="shared" ca="1" si="11528"/>
        <v/>
      </c>
      <c r="O676" s="14" t="str">
        <f t="shared" ca="1" si="11529"/>
        <v/>
      </c>
      <c r="P676" s="14" t="str">
        <f t="shared" ca="1" si="11530"/>
        <v/>
      </c>
      <c r="Q676" s="14" t="str">
        <f ca="1">IF($BP676,ADDRESS(3,D676+1,4,,"["&amp;wew!$G$7&amp;"]"&amp;_sheetname_dataframe)&amp;":"&amp;ADDRESS(2+ster!$C$14,D676+1,4),"")</f>
        <v/>
      </c>
      <c r="R676" s="14" t="str">
        <f ca="1">IF($BP676,IF(MID(_xll.FORMULATEXT(INDEX(INDIRECT(Q676),1)),1,1)="=", _xll.FORMULATEXT(INDEX(INDIRECT(Q676),1),2,TRUE),""),"")</f>
        <v/>
      </c>
      <c r="S676" s="14" t="str">
        <f t="array" aca="1" ref="S676" ca="1">IF(H676,SUM(IF((IFERROR(INDIRECT(Q676)&lt;&gt;"",FALSE))*(INDIRECT(ster!$D$14)&lt;&gt;""),1,0)),"")</f>
        <v/>
      </c>
      <c r="T676" s="14" t="str">
        <f t="array" aca="1" ref="T676" ca="1">IF(H676,IF(M676&gt;0,SUM(IFERROR(1*(MATCH(INDIRECT(Q676),INDIRECT(K676),0)&gt;0),0)*(INDIRECT(ster!$D$14)&lt;&gt;"")*NOT(ISNUMBER(INDIRECT(Q676)))),0),"")</f>
        <v/>
      </c>
      <c r="U676" s="14" t="str">
        <f t="array" aca="1" ref="U676" ca="1">IF(H676,SUM((IFERROR(INDIRECT(Q676)="",FALSE))*(INDIRECT(ster!$D$14)&lt;&gt;"")),"")</f>
        <v/>
      </c>
      <c r="V676" s="14" t="str">
        <f t="array" aca="1" ref="V676" ca="1">IF(H676,SUM((IFERROR(INDIRECT(Q676)="#ąś",TRUE))*(INDIRECT(ster!$D$14)&lt;&gt;"")),"")</f>
        <v/>
      </c>
      <c r="W676" s="14" t="str">
        <f t="array" aca="1" ref="W676" ca="1">IF(H676,SUM(ISNUMBER(INDIRECT(Q676))*(INDIRECT(ster!$D$14)&lt;&gt;"")),"")</f>
        <v/>
      </c>
      <c r="X676" s="14" t="str">
        <f t="array" aca="1" ref="X676" ca="1">IF(AND(H676,W676&gt;0),IF(wew!$B$3,MIN(IF((INDIRECT(ster!$D$14)&lt;&gt;"")*IFERROR(INDIRECT($Q676)&lt;&gt;"",FALSE),IFERROR(INDIRECT($Q676),"X"),"X")),"&lt;włącz podświetlanie wartości&gt;"),"—")</f>
        <v>—</v>
      </c>
      <c r="Y676" s="14" t="str">
        <f t="array" aca="1" ref="Y676" ca="1">IF(AND(H676,W676&gt;0),IF(wew!$B$3,MAX(IF((INDIRECT(ster!$D$14)&lt;&gt;"")*IFERROR(INDIRECT($Q676)&lt;&gt;"",FALSE),IFERROR(INDIRECT($Q676),"X"),"X")),"&lt;włącz podświetlanie wartości&gt;"),"—")</f>
        <v>—</v>
      </c>
      <c r="Z676" s="14" t="str">
        <f t="shared" ca="1" si="11531"/>
        <v/>
      </c>
      <c r="AA676" s="12" t="str">
        <f t="shared" ca="1" si="11532"/>
        <v/>
      </c>
      <c r="AB676" s="17" t="str">
        <f t="array" aca="1" ref="AB676" ca="1">IF(H676,IF(W676&gt;0,SUM((INDIRECT(ster!$D$14)&lt;&gt;"")*IFERROR((INDIRECT(Q676)&lt;&gt;"")*(INDIRECT(Q676)=INT(INDIRECT(Q676))),0)),0),"")</f>
        <v/>
      </c>
      <c r="AC676" s="17" t="str">
        <f t="array" aca="1" ref="AC676" ca="1">IF(H676,W676-AB676,"")</f>
        <v/>
      </c>
      <c r="AD676" s="17" t="str">
        <f t="shared" ca="1" si="11533"/>
        <v/>
      </c>
      <c r="AE676" s="17" t="b">
        <f t="shared" ca="1" si="11534"/>
        <v>0</v>
      </c>
      <c r="AF676" s="17" t="str">
        <f ca="1">IF(AE676,IF($H676,ADDRESS(3,D676+2,4,,"["&amp;wew!$G$7&amp;"]"&amp;_sheetname_dataframe)&amp;":"&amp;ADDRESS(2+ster!$C$14,D676+2,4),""),"")</f>
        <v/>
      </c>
      <c r="AG676" s="17" t="str">
        <f t="shared" ca="1" si="11535"/>
        <v/>
      </c>
      <c r="AH676" s="17" t="b">
        <f t="shared" ca="1" si="11536"/>
        <v>0</v>
      </c>
      <c r="AI676" s="17" t="str">
        <f ca="1">IF(AH676,IF($H676,ADDRESS(3,D676+3,4,,"["&amp;wew!$G$7&amp;"]"&amp;_sheetname_dataframe)&amp;":"&amp;ADDRESS(2+ster!$C$14,D676+3,4),""),"")</f>
        <v/>
      </c>
      <c r="AJ676" s="17" t="str">
        <f t="shared" ca="1" si="11537"/>
        <v/>
      </c>
      <c r="AK676" s="17" t="str">
        <f t="shared" ca="1" si="11538"/>
        <v/>
      </c>
      <c r="AL676" s="17" t="str">
        <f t="shared" ca="1" si="11539"/>
        <v/>
      </c>
      <c r="AM676" s="17" t="str">
        <f t="shared" ca="1" si="11540"/>
        <v/>
      </c>
      <c r="AN676" s="17">
        <f t="shared" ca="1" si="11541"/>
        <v>2</v>
      </c>
      <c r="AO676" s="24" t="str">
        <f t="shared" ca="1" si="11542"/>
        <v/>
      </c>
      <c r="AP676" s="24" t="str">
        <f t="shared" ca="1" si="11543"/>
        <v/>
      </c>
      <c r="AQ676" s="17" t="str">
        <f t="shared" ca="1" si="11544"/>
        <v/>
      </c>
      <c r="AR676" s="17" t="str">
        <f t="shared" ca="1" si="11545"/>
        <v/>
      </c>
      <c r="AS676" s="17" t="str">
        <f t="shared" ca="1" si="11546"/>
        <v/>
      </c>
      <c r="AT676" s="17" t="str">
        <f t="shared" ca="1" si="11547"/>
        <v/>
      </c>
      <c r="AU676" s="17" t="str">
        <f t="shared" ca="1" si="11548"/>
        <v/>
      </c>
      <c r="AV676" s="17" t="str">
        <f t="shared" ca="1" si="11549"/>
        <v/>
      </c>
      <c r="AW676" s="17" t="str">
        <f t="shared" ca="1" si="11550"/>
        <v/>
      </c>
      <c r="AX676" s="14" t="str">
        <f t="array" aca="1" ref="AX676" ca="1">IF(H676,N676&gt;0,"")</f>
        <v/>
      </c>
      <c r="AY676" s="17" t="str">
        <f t="shared" ca="1" si="11551"/>
        <v/>
      </c>
      <c r="AZ676" s="17" t="str">
        <f t="array" aca="1" ref="AZ676" ca="1">IF(AY676&lt;&gt;"",SUM(1*ISERROR(MATCH(INDIRECT(AY676),INDIRECT(K676),0)))=0,"")</f>
        <v/>
      </c>
      <c r="BA676" s="17" t="b">
        <f t="shared" ca="1" si="11552"/>
        <v>0</v>
      </c>
      <c r="BB676" s="17" t="b">
        <v>0</v>
      </c>
      <c r="BC676" s="17" t="str">
        <f t="shared" ca="1" si="11553"/>
        <v/>
      </c>
      <c r="BD676" s="17" t="str">
        <f t="shared" ca="1" si="11554"/>
        <v/>
      </c>
      <c r="BE676" s="17" t="str">
        <f t="shared" ca="1" si="11555"/>
        <v/>
      </c>
      <c r="BF676" s="17" t="str">
        <f t="shared" ca="1" si="11556"/>
        <v/>
      </c>
      <c r="BG676" s="17" t="str">
        <f t="shared" ca="1" si="11557"/>
        <v/>
      </c>
      <c r="BH676" s="17" t="str">
        <f t="shared" ca="1" si="11558"/>
        <v/>
      </c>
      <c r="BI676" s="17" t="str">
        <f t="shared" ca="1" si="11559"/>
        <v/>
      </c>
      <c r="BJ676" s="17" t="b">
        <f t="shared" ca="1" si="11560"/>
        <v>0</v>
      </c>
      <c r="BK676" s="17" t="str">
        <f t="shared" ca="1" si="11561"/>
        <v/>
      </c>
      <c r="BL676" s="17" t="str">
        <f t="shared" ca="1" si="11562"/>
        <v/>
      </c>
      <c r="BM676" s="17" t="str">
        <f t="shared" ca="1" si="11563"/>
        <v/>
      </c>
      <c r="BN676" s="17" t="str">
        <f t="shared" ca="1" si="11564"/>
        <v/>
      </c>
      <c r="BO676" s="17" t="str">
        <f t="shared" ca="1" si="11565"/>
        <v/>
      </c>
      <c r="BP676" s="14" t="b">
        <f t="shared" ca="1" si="11566"/>
        <v>0</v>
      </c>
      <c r="BQ676" s="35"/>
      <c r="BX676" s="16"/>
      <c r="BY676" s="16"/>
      <c r="BZ676" s="16"/>
      <c r="CA676" s="16"/>
      <c r="CB676" s="16"/>
      <c r="CC676" s="16"/>
      <c r="CD676" s="16"/>
      <c r="CE676" s="16"/>
      <c r="CF676" s="16"/>
      <c r="CN676" s="14">
        <f ca="1">IF(H676,IFERROR(IsVariableNameLegal(O676),0),0)</f>
        <v>0</v>
      </c>
      <c r="CO676" s="14" t="str">
        <f t="array" aca="1" ref="CO676" ca="1">IF(H676,IF(COUNTIF(INDIRECT(wew!$C$13),O676)&gt;1,TRIM(SUBSTITUTE(_xll.MCONCAT(IF((INDIRECT(wew!$C$13)=O676)*(COLUMN(INDIRECT(wew!$C$13))&lt;&gt;D676+1),-1+COLUMN(INDIRECT(wew!$C$13)),"")," "),"  "," ")),""),"")</f>
        <v/>
      </c>
      <c r="CP676" s="14" t="str">
        <f t="array" aca="1" ref="CP676" ca="1">IF(P676&lt;&gt;"",IF(LEN(P676)&gt;150,1,""),"")</f>
        <v/>
      </c>
      <c r="CQ676" s="14" t="str">
        <f t="array" aca="1" ref="CQ676" ca="1">IF(AND(H676,NOT(ster!$J$3)),IF(COUNTIF(INDIRECT(wew!$C$15),P676)&gt;1,TRIM(SUBSTITUTE(_xll.MCONCAT(IF((INDIRECT(wew!$C$15)=P676)*(COLUMN(INDIRECT(wew!$C$15))&lt;&gt;D676+1),-1+COLUMN(INDIRECT(wew!$C$15)),"")," "),"  "," ")),""),"")</f>
        <v/>
      </c>
      <c r="CR676" s="14" t="str">
        <f t="array" aca="1" ref="CR676" ca="1">IF(H676,IF(AND(W676&gt;0,AO676&lt;&gt;""),TRIM(SUBSTITUTE(_xll.MCONCAT(IFERROR(IF(ISNUMBER(INDIRECT(Q676)),IF((INDIRECT(ster!$D$14)&lt;&gt;"")*(INDIRECT(Q676)&lt;AO676),INDIRECT(ster!$D$14) &amp; ": " &amp;  SUBSTITUTE(IF( AV676,IFERROR(TEXT(INDIRECT(Q676),"rrrr-mm-dd") &amp;" (" &amp; INDIRECT(Q676) &amp;")",INDIRECT(Q676)),INDIRECT(Q676))," "," "),""),""),"")," "),"  "," ")),""),"")</f>
        <v/>
      </c>
      <c r="CS676" s="14" t="str">
        <f t="array" aca="1" ref="CS676" ca="1">IF(H676,IF(AND(W676&gt;0,AP676&lt;&gt;""),TRIM(SUBSTITUTE(_xll.MCONCAT(IFERROR(IF(ISNUMBER(INDIRECT(Q676)),IF((INDIRECT(ster!$D$14)&lt;&gt;"")*(INDIRECT(Q676)&gt;AP676),INDIRECT(ster!$D$14) &amp; ": " &amp;  SUBSTITUTE(IF( AV676,IFERROR(TEXT(INDIRECT(Q676),"rrrr-mm-dd")&amp;" (" &amp; INDIRECT(Q676) &amp;")",INDIRECT(Q676)),INDIRECT(Q676))," "," "),""),""),"")," "),"  "," ")),""),"")</f>
        <v/>
      </c>
      <c r="CT676" s="14" t="str">
        <f t="array" aca="1" ref="CT676" ca="1">IF(H676,IF(AND(N676&gt;0,AR676),TRIM(SUBSTITUTE(_xll.MCONCAT(IFERROR(IF(ISNUMBER(INDIRECT(Q676)),IF((INDIRECT(ster!$D$14)&lt;&gt;"")*(IFERROR(0*(MATCH(INDIRECT(Q676),INDIRECT(K676),0)&gt;0),1)),INDIRECT(ster!$D$14) &amp; ": " &amp;  SUBSTITUTE(IF( AV676,IFERROR(TEXT(INDIRECT(Q676),"rrrr-mm-dd")&amp;" (" &amp; INDIRECT(Q676) &amp;")",INDIRECT(Q676)),INDIRECT(Q676))," "," "),""),""),"")," "),"  "," ")),""),"")</f>
        <v/>
      </c>
      <c r="CU676" s="14" t="str">
        <f t="array" aca="1" ref="CU676" ca="1">IF(H676,IF(AND(V676&gt;0),TRIM(SUBSTITUTE(_xll.MCONCAT(IF((INDIRECT(ster!$D$14)&lt;&gt;"")*(IFERROR(0*(INDIRECT(Q676)&lt;&gt;""),1)),INDIRECT(ster!$D$14),"")," "),"  "," ")),""),"")</f>
        <v/>
      </c>
      <c r="CV676" s="14" t="str">
        <f t="array" aca="1" ref="CV676" ca="1">IF(H676,IF(AS676,
TRIM(SUBSTITUTE(_xll.MCONCAT(IF(
   (INDIRECT(ster!$D$14)&lt;&gt;"")*
   ((INDIRECT(Q676)="")+
      NOT(ISNUMBER(INDIRECT(Q676)))*
      NOT(ISERROR(MATCH(INDIRECT(Q676),INDIRECT(K676),0)))
    ),
      INDIRECT(ster!$D$14),
   "")," "),"  "," ")),
""),"")</f>
        <v/>
      </c>
      <c r="CW676" s="14" t="str">
        <f t="array" aca="1" ref="CW676" ca="1">IF(H676,IF(AND(AQ676),TRIM(SUBSTITUTE(_xll.MCONCAT(IFERROR(IF(ISNUMBER(INDIRECT(Q676)),IF((INDIRECT(ster!$D$14)&lt;&gt;"")*(INDIRECT(Q676)&lt;&gt;INT(INDIRECT(Q676))),INDIRECT(ster!$D$14) &amp; ": " &amp; INDIRECT(Q676),""),""),"")," "),"  "," ")),""),"")</f>
        <v/>
      </c>
      <c r="CX676" s="14" t="str">
        <f t="array" aca="1" ref="CX676" ca="1">IF(H676,IF(OR(AU676,AV676),TRIM(SUBSTITUTE(_xll.MCONCAT(IF((INDIRECT(ster!$D$14)&lt;&gt;"")*NOT(ISNUMBER(INDIRECT(Q676))),IF(ISERROR(MATCH(INDIRECT(Q676),INDIRECT(K676),0)),IFERROR(IF(INDIRECT(Q676)&lt;&gt;"",INDIRECT(ster!$D$14) &amp; ": " &amp; SUBSTITUTE(INDIRECT(Q676)," "," "),""),""),""),"")," "),"  "," ")),""),"")</f>
        <v/>
      </c>
      <c r="CY676" s="14" t="str">
        <f t="array" aca="1" ref="CY676" ca="1">IF(H676,IF(AE676,TRIM(SUBSTITUTE(_xll.MCONCAT(IF((INDIRECT(ster!$D$14)&lt;&gt;"")*IFERROR(NOT(INDIRECT(AF676)),FALSE),IF(ISERROR(MATCH(INDIRECT(Q676),INDIRECT(K676),0)),IFERROR(IF(INDIRECT(Q676)&lt;&gt;"",INDIRECT(ster!$D$14)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CZ676" s="14" t="str">
        <f t="array" aca="1" ref="CZ676" ca="1">IF(H676,IF(AH676,TRIM(SUBSTITUTE(_xll.MCONCAT(IF((INDIRECT(ster!$D$14)&lt;&gt;"")*IFERROR(NOT(INDIRECT(AI676)),FALSE),IF(ISERROR(MATCH(INDIRECT(Q676),INDIRECT(K676),0)),IFERROR(IF(INDIRECT(Q676)&lt;&gt;"",INDIRECT(ster!$D$14)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DC676" s="14" t="str">
        <f ca="1">SUBSTITUTE(SUBSTITUTE(SUBSTITUTE(SUBSTITUTE(_xll.MCONCAT(DG676:DS676,"■"),"■■","■"),"■■","■"),"■■","■"),"■■","■")</f>
        <v>■</v>
      </c>
      <c r="DD676" s="14" t="str">
        <f t="shared" ca="1" si="11567"/>
        <v/>
      </c>
      <c r="DE676" s="14" t="str">
        <f t="shared" ca="1" si="11568"/>
        <v/>
      </c>
      <c r="DF676" s="14" t="str">
        <f t="shared" ca="1" si="11569"/>
        <v/>
      </c>
      <c r="DG676" s="14" t="str">
        <f t="shared" ca="1" si="11570"/>
        <v/>
      </c>
      <c r="DH676" s="14" t="str">
        <f t="shared" ca="1" si="11571"/>
        <v/>
      </c>
      <c r="DI676" s="14" t="str">
        <f t="shared" ca="1" si="11572"/>
        <v/>
      </c>
      <c r="DJ676" s="14" t="str">
        <f t="shared" ca="1" si="11573"/>
        <v/>
      </c>
      <c r="DK676" s="14" t="str">
        <f t="shared" ca="1" si="11574"/>
        <v/>
      </c>
      <c r="DL676" s="14" t="str">
        <f t="shared" ca="1" si="11575"/>
        <v/>
      </c>
      <c r="DM676" s="14" t="str">
        <f t="shared" ca="1" si="11576"/>
        <v/>
      </c>
      <c r="DN676" s="14" t="str">
        <f t="array" aca="1" ref="DN676" ca="1">IF(CU676&lt;&gt;"","There are errors in the entered values in the following cases: " &amp;SUBSTITUTE(CU676," ",", "),"")</f>
        <v/>
      </c>
      <c r="DO676" s="14" t="str">
        <f t="shared" ca="1" si="11577"/>
        <v/>
      </c>
      <c r="DP676" s="14" t="str">
        <f t="shared" ca="1" si="11578"/>
        <v/>
      </c>
      <c r="DQ676" s="14" t="str">
        <f t="shared" ca="1" si="11579"/>
        <v/>
      </c>
      <c r="DR676" s="14" t="str">
        <f t="shared" ca="1" si="11580"/>
        <v/>
      </c>
      <c r="DS676" s="14" t="str">
        <f t="shared" ca="1" si="11581"/>
        <v/>
      </c>
      <c r="DZ676" s="14" t="b">
        <f t="shared" ca="1" si="11582"/>
        <v>0</v>
      </c>
      <c r="EA676" s="14" t="str">
        <f t="shared" ca="1" si="11583"/>
        <v/>
      </c>
      <c r="EB676" s="14" t="str">
        <f t="shared" ca="1" si="11584"/>
        <v/>
      </c>
      <c r="EC676" s="14" t="str">
        <f t="shared" ca="1" si="11585"/>
        <v/>
      </c>
      <c r="ED676" s="14" t="str">
        <f t="shared" ca="1" si="11586"/>
        <v/>
      </c>
      <c r="EE676" s="14" t="str">
        <f t="shared" ca="1" si="11587"/>
        <v/>
      </c>
      <c r="EF676" s="14" t="str">
        <f t="shared" ca="1" si="11588"/>
        <v/>
      </c>
      <c r="EG676" s="14" t="str">
        <f t="shared" ca="1" si="11589"/>
        <v/>
      </c>
      <c r="EM676" s="14" t="b">
        <f t="shared" ca="1" si="11590"/>
        <v>0</v>
      </c>
      <c r="EN676" s="14" t="str">
        <f t="shared" ca="1" si="11591"/>
        <v/>
      </c>
      <c r="EO676" s="14" t="str">
        <f t="shared" ca="1" si="11592"/>
        <v/>
      </c>
      <c r="EP676" s="14" t="str">
        <f t="shared" ca="1" si="11593"/>
        <v/>
      </c>
      <c r="EQ676" s="14" t="str">
        <f t="shared" ca="1" si="11594"/>
        <v/>
      </c>
    </row>
    <row r="677" spans="2:147" s="14" customFormat="1">
      <c r="B677" s="14" t="str">
        <f t="shared" ca="1" si="11520"/>
        <v/>
      </c>
      <c r="C677" s="14">
        <f t="shared" ca="1" si="11521"/>
        <v>563</v>
      </c>
      <c r="D677" s="14">
        <f t="shared" si="11522"/>
        <v>675</v>
      </c>
      <c r="E677" s="14" t="str">
        <f t="shared" ca="1" si="11523"/>
        <v/>
      </c>
      <c r="F677" s="14" t="str">
        <f t="shared" ca="1" si="11524"/>
        <v/>
      </c>
      <c r="G677" s="14" t="str">
        <f t="shared" ca="1" si="11525"/>
        <v/>
      </c>
      <c r="H677" s="14" t="b">
        <f t="shared" ca="1" si="11526"/>
        <v>0</v>
      </c>
      <c r="I677" s="14" t="str">
        <f ca="1">IF($H677,ADDRESS(3,(D677+1)*2-1,4,,"["&amp;wew!$G$7&amp;"]"&amp;_sheetname_labels)&amp;":"&amp;ADDRESS(2+ster!$B$20,(D677+1)*2-1,4),"")</f>
        <v/>
      </c>
      <c r="J677" s="14" t="str">
        <f t="array" aca="1" ref="J677" ca="1">IF(H677,MAX(0,MAX(IF(INDIRECT(I677)&lt;&gt;"",ROW(INDIRECT(I677)),""))-2),"")</f>
        <v/>
      </c>
      <c r="K677" s="14" t="str">
        <f ca="1">IF($H677,IF($J677&gt;0,ADDRESS(3,(D677+1)*2-1,4,,"["&amp;wew!$G$7&amp;"]"&amp;_sheetname_labels)&amp;":"&amp;ADDRESS(2+J677,(D677+1)*2-1,4),""),"")</f>
        <v/>
      </c>
      <c r="L677" s="14" t="str">
        <f ca="1">IF($H677,IF($J677&gt;0,ADDRESS(3,(D677+1)*2,4,,"["&amp;wew!$G$7&amp;"]"&amp;_sheetname_labels)&amp;":"&amp;ADDRESS(2+J677,(D677+1)*2,4),""),"")</f>
        <v/>
      </c>
      <c r="M677" s="14" t="str">
        <f t="shared" ca="1" si="11527"/>
        <v/>
      </c>
      <c r="N677" s="14" t="str">
        <f t="shared" ca="1" si="11528"/>
        <v/>
      </c>
      <c r="O677" s="14" t="str">
        <f t="shared" ca="1" si="11529"/>
        <v/>
      </c>
      <c r="P677" s="14" t="str">
        <f t="shared" ca="1" si="11530"/>
        <v/>
      </c>
      <c r="Q677" s="14" t="str">
        <f ca="1">IF($BP677,ADDRESS(3,D677+1,4,,"["&amp;wew!$G$7&amp;"]"&amp;_sheetname_dataframe)&amp;":"&amp;ADDRESS(2+ster!$C$14,D677+1,4),"")</f>
        <v/>
      </c>
      <c r="R677" s="14" t="str">
        <f ca="1">IF($BP677,IF(MID(_xll.FORMULATEXT(INDEX(INDIRECT(Q677),1)),1,1)="=", _xll.FORMULATEXT(INDEX(INDIRECT(Q677),1),2,TRUE),""),"")</f>
        <v/>
      </c>
      <c r="S677" s="14" t="str">
        <f t="array" aca="1" ref="S677" ca="1">IF(H677,SUM(IF((IFERROR(INDIRECT(Q677)&lt;&gt;"",FALSE))*(INDIRECT(ster!$D$14)&lt;&gt;""),1,0)),"")</f>
        <v/>
      </c>
      <c r="T677" s="14" t="str">
        <f t="array" aca="1" ref="T677" ca="1">IF(H677,IF(M677&gt;0,SUM(IFERROR(1*(MATCH(INDIRECT(Q677),INDIRECT(K677),0)&gt;0),0)*(INDIRECT(ster!$D$14)&lt;&gt;"")*NOT(ISNUMBER(INDIRECT(Q677)))),0),"")</f>
        <v/>
      </c>
      <c r="U677" s="14" t="str">
        <f t="array" aca="1" ref="U677" ca="1">IF(H677,SUM((IFERROR(INDIRECT(Q677)="",FALSE))*(INDIRECT(ster!$D$14)&lt;&gt;"")),"")</f>
        <v/>
      </c>
      <c r="V677" s="14" t="str">
        <f t="array" aca="1" ref="V677" ca="1">IF(H677,SUM((IFERROR(INDIRECT(Q677)="#ąś",TRUE))*(INDIRECT(ster!$D$14)&lt;&gt;"")),"")</f>
        <v/>
      </c>
      <c r="W677" s="14" t="str">
        <f t="array" aca="1" ref="W677" ca="1">IF(H677,SUM(ISNUMBER(INDIRECT(Q677))*(INDIRECT(ster!$D$14)&lt;&gt;"")),"")</f>
        <v/>
      </c>
      <c r="X677" s="14" t="str">
        <f t="array" aca="1" ref="X677" ca="1">IF(AND(H677,W677&gt;0),IF(wew!$B$3,MIN(IF((INDIRECT(ster!$D$14)&lt;&gt;"")*IFERROR(INDIRECT($Q677)&lt;&gt;"",FALSE),IFERROR(INDIRECT($Q677),"X"),"X")),"&lt;włącz podświetlanie wartości&gt;"),"—")</f>
        <v>—</v>
      </c>
      <c r="Y677" s="14" t="str">
        <f t="array" aca="1" ref="Y677" ca="1">IF(AND(H677,W677&gt;0),IF(wew!$B$3,MAX(IF((INDIRECT(ster!$D$14)&lt;&gt;"")*IFERROR(INDIRECT($Q677)&lt;&gt;"",FALSE),IFERROR(INDIRECT($Q677),"X"),"X")),"&lt;włącz podświetlanie wartości&gt;"),"—")</f>
        <v>—</v>
      </c>
      <c r="Z677" s="14" t="str">
        <f t="shared" ca="1" si="11531"/>
        <v/>
      </c>
      <c r="AA677" s="12" t="str">
        <f t="shared" ca="1" si="11532"/>
        <v/>
      </c>
      <c r="AB677" s="17" t="str">
        <f t="array" aca="1" ref="AB677" ca="1">IF(H677,IF(W677&gt;0,SUM((INDIRECT(ster!$D$14)&lt;&gt;"")*IFERROR((INDIRECT(Q677)&lt;&gt;"")*(INDIRECT(Q677)=INT(INDIRECT(Q677))),0)),0),"")</f>
        <v/>
      </c>
      <c r="AC677" s="17" t="str">
        <f t="array" aca="1" ref="AC677" ca="1">IF(H677,W677-AB677,"")</f>
        <v/>
      </c>
      <c r="AD677" s="17" t="str">
        <f t="shared" ca="1" si="11533"/>
        <v/>
      </c>
      <c r="AE677" s="17" t="b">
        <f t="shared" ca="1" si="11534"/>
        <v>0</v>
      </c>
      <c r="AF677" s="17" t="str">
        <f ca="1">IF(AE677,IF($H677,ADDRESS(3,D677+2,4,,"["&amp;wew!$G$7&amp;"]"&amp;_sheetname_dataframe)&amp;":"&amp;ADDRESS(2+ster!$C$14,D677+2,4),""),"")</f>
        <v/>
      </c>
      <c r="AG677" s="17" t="str">
        <f t="shared" ca="1" si="11535"/>
        <v/>
      </c>
      <c r="AH677" s="17" t="b">
        <f t="shared" ca="1" si="11536"/>
        <v>0</v>
      </c>
      <c r="AI677" s="17" t="str">
        <f ca="1">IF(AH677,IF($H677,ADDRESS(3,D677+3,4,,"["&amp;wew!$G$7&amp;"]"&amp;_sheetname_dataframe)&amp;":"&amp;ADDRESS(2+ster!$C$14,D677+3,4),""),"")</f>
        <v/>
      </c>
      <c r="AJ677" s="17" t="str">
        <f t="shared" ca="1" si="11537"/>
        <v/>
      </c>
      <c r="AK677" s="17" t="str">
        <f t="shared" ca="1" si="11538"/>
        <v/>
      </c>
      <c r="AL677" s="17" t="str">
        <f t="shared" ca="1" si="11539"/>
        <v/>
      </c>
      <c r="AM677" s="17" t="str">
        <f t="shared" ca="1" si="11540"/>
        <v/>
      </c>
      <c r="AN677" s="17">
        <f t="shared" ca="1" si="11541"/>
        <v>2</v>
      </c>
      <c r="AO677" s="24" t="str">
        <f t="shared" ca="1" si="11542"/>
        <v/>
      </c>
      <c r="AP677" s="24" t="str">
        <f t="shared" ca="1" si="11543"/>
        <v/>
      </c>
      <c r="AQ677" s="17" t="str">
        <f t="shared" ca="1" si="11544"/>
        <v/>
      </c>
      <c r="AR677" s="17" t="str">
        <f t="shared" ca="1" si="11545"/>
        <v/>
      </c>
      <c r="AS677" s="17" t="str">
        <f t="shared" ca="1" si="11546"/>
        <v/>
      </c>
      <c r="AT677" s="17" t="str">
        <f t="shared" ca="1" si="11547"/>
        <v/>
      </c>
      <c r="AU677" s="17" t="str">
        <f t="shared" ca="1" si="11548"/>
        <v/>
      </c>
      <c r="AV677" s="17" t="str">
        <f t="shared" ca="1" si="11549"/>
        <v/>
      </c>
      <c r="AW677" s="17" t="str">
        <f t="shared" ca="1" si="11550"/>
        <v/>
      </c>
      <c r="AX677" s="14" t="str">
        <f t="array" aca="1" ref="AX677" ca="1">IF(H677,N677&gt;0,"")</f>
        <v/>
      </c>
      <c r="AY677" s="17" t="str">
        <f t="shared" ca="1" si="11551"/>
        <v/>
      </c>
      <c r="AZ677" s="17" t="str">
        <f t="array" aca="1" ref="AZ677" ca="1">IF(AY677&lt;&gt;"",SUM(1*ISERROR(MATCH(INDIRECT(AY677),INDIRECT(K677),0)))=0,"")</f>
        <v/>
      </c>
      <c r="BA677" s="17" t="b">
        <f t="shared" ca="1" si="11552"/>
        <v>0</v>
      </c>
      <c r="BB677" s="17" t="b">
        <v>0</v>
      </c>
      <c r="BC677" s="17" t="str">
        <f t="shared" ca="1" si="11553"/>
        <v/>
      </c>
      <c r="BD677" s="17" t="str">
        <f t="shared" ca="1" si="11554"/>
        <v/>
      </c>
      <c r="BE677" s="17" t="str">
        <f t="shared" ca="1" si="11555"/>
        <v/>
      </c>
      <c r="BF677" s="17" t="str">
        <f t="shared" ca="1" si="11556"/>
        <v/>
      </c>
      <c r="BG677" s="17" t="str">
        <f t="shared" ca="1" si="11557"/>
        <v/>
      </c>
      <c r="BH677" s="17" t="str">
        <f t="shared" ca="1" si="11558"/>
        <v/>
      </c>
      <c r="BI677" s="17" t="str">
        <f t="shared" ca="1" si="11559"/>
        <v/>
      </c>
      <c r="BJ677" s="17" t="b">
        <f t="shared" ca="1" si="11560"/>
        <v>0</v>
      </c>
      <c r="BK677" s="17" t="str">
        <f t="shared" ca="1" si="11561"/>
        <v/>
      </c>
      <c r="BL677" s="17" t="str">
        <f t="shared" ca="1" si="11562"/>
        <v/>
      </c>
      <c r="BM677" s="17" t="str">
        <f t="shared" ca="1" si="11563"/>
        <v/>
      </c>
      <c r="BN677" s="17" t="str">
        <f t="shared" ca="1" si="11564"/>
        <v/>
      </c>
      <c r="BO677" s="17" t="str">
        <f t="shared" ca="1" si="11565"/>
        <v/>
      </c>
      <c r="BP677" s="14" t="b">
        <f t="shared" ca="1" si="11566"/>
        <v>0</v>
      </c>
      <c r="BQ677" s="35"/>
      <c r="BX677" s="16"/>
      <c r="BY677" s="16"/>
      <c r="BZ677" s="16"/>
      <c r="CA677" s="16"/>
      <c r="CB677" s="16"/>
      <c r="CC677" s="16"/>
      <c r="CD677" s="16"/>
      <c r="CE677" s="16"/>
      <c r="CF677" s="16"/>
      <c r="CN677" s="14">
        <f ca="1">IF(H677,IFERROR(IsVariableNameLegal(O677),0),0)</f>
        <v>0</v>
      </c>
      <c r="CO677" s="14" t="str">
        <f t="array" aca="1" ref="CO677" ca="1">IF(H677,IF(COUNTIF(INDIRECT(wew!$C$13),O677)&gt;1,TRIM(SUBSTITUTE(_xll.MCONCAT(IF((INDIRECT(wew!$C$13)=O677)*(COLUMN(INDIRECT(wew!$C$13))&lt;&gt;D677+1),-1+COLUMN(INDIRECT(wew!$C$13)),"")," "),"  "," ")),""),"")</f>
        <v/>
      </c>
      <c r="CP677" s="14" t="str">
        <f t="array" aca="1" ref="CP677" ca="1">IF(P677&lt;&gt;"",IF(LEN(P677)&gt;150,1,""),"")</f>
        <v/>
      </c>
      <c r="CQ677" s="14" t="str">
        <f t="array" aca="1" ref="CQ677" ca="1">IF(AND(H677,NOT(ster!$J$3)),IF(COUNTIF(INDIRECT(wew!$C$15),P677)&gt;1,TRIM(SUBSTITUTE(_xll.MCONCAT(IF((INDIRECT(wew!$C$15)=P677)*(COLUMN(INDIRECT(wew!$C$15))&lt;&gt;D677+1),-1+COLUMN(INDIRECT(wew!$C$15)),"")," "),"  "," ")),""),"")</f>
        <v/>
      </c>
      <c r="CR677" s="14" t="str">
        <f t="array" aca="1" ref="CR677" ca="1">IF(H677,IF(AND(W677&gt;0,AO677&lt;&gt;""),TRIM(SUBSTITUTE(_xll.MCONCAT(IFERROR(IF(ISNUMBER(INDIRECT(Q677)),IF((INDIRECT(ster!$D$14)&lt;&gt;"")*(INDIRECT(Q677)&lt;AO677),INDIRECT(ster!$D$14) &amp; ": " &amp;  SUBSTITUTE(IF( AV677,IFERROR(TEXT(INDIRECT(Q677),"rrrr-mm-dd") &amp;" (" &amp; INDIRECT(Q677) &amp;")",INDIRECT(Q677)),INDIRECT(Q677))," "," "),""),""),"")," "),"  "," ")),""),"")</f>
        <v/>
      </c>
      <c r="CS677" s="14" t="str">
        <f t="array" aca="1" ref="CS677" ca="1">IF(H677,IF(AND(W677&gt;0,AP677&lt;&gt;""),TRIM(SUBSTITUTE(_xll.MCONCAT(IFERROR(IF(ISNUMBER(INDIRECT(Q677)),IF((INDIRECT(ster!$D$14)&lt;&gt;"")*(INDIRECT(Q677)&gt;AP677),INDIRECT(ster!$D$14) &amp; ": " &amp;  SUBSTITUTE(IF( AV677,IFERROR(TEXT(INDIRECT(Q677),"rrrr-mm-dd")&amp;" (" &amp; INDIRECT(Q677) &amp;")",INDIRECT(Q677)),INDIRECT(Q677))," "," "),""),""),"")," "),"  "," ")),""),"")</f>
        <v/>
      </c>
      <c r="CT677" s="14" t="str">
        <f t="array" aca="1" ref="CT677" ca="1">IF(H677,IF(AND(N677&gt;0,AR677),TRIM(SUBSTITUTE(_xll.MCONCAT(IFERROR(IF(ISNUMBER(INDIRECT(Q677)),IF((INDIRECT(ster!$D$14)&lt;&gt;"")*(IFERROR(0*(MATCH(INDIRECT(Q677),INDIRECT(K677),0)&gt;0),1)),INDIRECT(ster!$D$14) &amp; ": " &amp;  SUBSTITUTE(IF( AV677,IFERROR(TEXT(INDIRECT(Q677),"rrrr-mm-dd")&amp;" (" &amp; INDIRECT(Q677) &amp;")",INDIRECT(Q677)),INDIRECT(Q677))," "," "),""),""),"")," "),"  "," ")),""),"")</f>
        <v/>
      </c>
      <c r="CU677" s="14" t="str">
        <f t="array" aca="1" ref="CU677" ca="1">IF(H677,IF(AND(V677&gt;0),TRIM(SUBSTITUTE(_xll.MCONCAT(IF((INDIRECT(ster!$D$14)&lt;&gt;"")*(IFERROR(0*(INDIRECT(Q677)&lt;&gt;""),1)),INDIRECT(ster!$D$14),"")," "),"  "," ")),""),"")</f>
        <v/>
      </c>
      <c r="CV677" s="14" t="str">
        <f t="array" aca="1" ref="CV677" ca="1">IF(H677,IF(AS677,
TRIM(SUBSTITUTE(_xll.MCONCAT(IF(
   (INDIRECT(ster!$D$14)&lt;&gt;"")*
   ((INDIRECT(Q677)="")+
      NOT(ISNUMBER(INDIRECT(Q677)))*
      NOT(ISERROR(MATCH(INDIRECT(Q677),INDIRECT(K677),0)))
    ),
      INDIRECT(ster!$D$14),
   "")," "),"  "," ")),
""),"")</f>
        <v/>
      </c>
      <c r="CW677" s="14" t="str">
        <f t="array" aca="1" ref="CW677" ca="1">IF(H677,IF(AND(AQ677),TRIM(SUBSTITUTE(_xll.MCONCAT(IFERROR(IF(ISNUMBER(INDIRECT(Q677)),IF((INDIRECT(ster!$D$14)&lt;&gt;"")*(INDIRECT(Q677)&lt;&gt;INT(INDIRECT(Q677))),INDIRECT(ster!$D$14) &amp; ": " &amp; INDIRECT(Q677),""),""),"")," "),"  "," ")),""),"")</f>
        <v/>
      </c>
      <c r="CX677" s="14" t="str">
        <f t="array" aca="1" ref="CX677" ca="1">IF(H677,IF(OR(AU677,AV677),TRIM(SUBSTITUTE(_xll.MCONCAT(IF((INDIRECT(ster!$D$14)&lt;&gt;"")*NOT(ISNUMBER(INDIRECT(Q677))),IF(ISERROR(MATCH(INDIRECT(Q677),INDIRECT(K677),0)),IFERROR(IF(INDIRECT(Q677)&lt;&gt;"",INDIRECT(ster!$D$14) &amp; ": " &amp; SUBSTITUTE(INDIRECT(Q677)," "," "),""),""),""),"")," "),"  "," ")),""),"")</f>
        <v/>
      </c>
      <c r="CY677" s="14" t="str">
        <f t="array" aca="1" ref="CY677" ca="1">IF(H677,IF(AE677,TRIM(SUBSTITUTE(_xll.MCONCAT(IF((INDIRECT(ster!$D$14)&lt;&gt;"")*IFERROR(NOT(INDIRECT(AF677)),FALSE),IF(ISERROR(MATCH(INDIRECT(Q677),INDIRECT(K677),0)),IFERROR(IF(INDIRECT(Q677)&lt;&gt;"",INDIRECT(ster!$D$14)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CZ677" s="14" t="str">
        <f t="array" aca="1" ref="CZ677" ca="1">IF(H677,IF(AH677,TRIM(SUBSTITUTE(_xll.MCONCAT(IF((INDIRECT(ster!$D$14)&lt;&gt;"")*IFERROR(NOT(INDIRECT(AI677)),FALSE),IF(ISERROR(MATCH(INDIRECT(Q677),INDIRECT(K677),0)),IFERROR(IF(INDIRECT(Q677)&lt;&gt;"",INDIRECT(ster!$D$14)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DC677" s="14" t="str">
        <f ca="1">SUBSTITUTE(SUBSTITUTE(SUBSTITUTE(SUBSTITUTE(_xll.MCONCAT(DG677:DS677,"■"),"■■","■"),"■■","■"),"■■","■"),"■■","■")</f>
        <v>■</v>
      </c>
      <c r="DD677" s="14" t="str">
        <f t="shared" ca="1" si="11567"/>
        <v/>
      </c>
      <c r="DE677" s="14" t="str">
        <f t="shared" ca="1" si="11568"/>
        <v/>
      </c>
      <c r="DF677" s="14" t="str">
        <f t="shared" ca="1" si="11569"/>
        <v/>
      </c>
      <c r="DG677" s="14" t="str">
        <f t="shared" ca="1" si="11570"/>
        <v/>
      </c>
      <c r="DH677" s="14" t="str">
        <f t="shared" ca="1" si="11571"/>
        <v/>
      </c>
      <c r="DI677" s="14" t="str">
        <f t="shared" ca="1" si="11572"/>
        <v/>
      </c>
      <c r="DJ677" s="14" t="str">
        <f t="shared" ca="1" si="11573"/>
        <v/>
      </c>
      <c r="DK677" s="14" t="str">
        <f t="shared" ca="1" si="11574"/>
        <v/>
      </c>
      <c r="DL677" s="14" t="str">
        <f t="shared" ca="1" si="11575"/>
        <v/>
      </c>
      <c r="DM677" s="14" t="str">
        <f t="shared" ca="1" si="11576"/>
        <v/>
      </c>
      <c r="DN677" s="14" t="str">
        <f t="array" aca="1" ref="DN677" ca="1">IF(CU677&lt;&gt;"","There are errors in the entered values in the following cases: " &amp;SUBSTITUTE(CU677," ",", "),"")</f>
        <v/>
      </c>
      <c r="DO677" s="14" t="str">
        <f t="shared" ca="1" si="11577"/>
        <v/>
      </c>
      <c r="DP677" s="14" t="str">
        <f t="shared" ca="1" si="11578"/>
        <v/>
      </c>
      <c r="DQ677" s="14" t="str">
        <f t="shared" ca="1" si="11579"/>
        <v/>
      </c>
      <c r="DR677" s="14" t="str">
        <f t="shared" ca="1" si="11580"/>
        <v/>
      </c>
      <c r="DS677" s="14" t="str">
        <f t="shared" ca="1" si="11581"/>
        <v/>
      </c>
      <c r="DZ677" s="14" t="b">
        <f t="shared" ca="1" si="11582"/>
        <v>0</v>
      </c>
      <c r="EA677" s="14" t="str">
        <f t="shared" ca="1" si="11583"/>
        <v/>
      </c>
      <c r="EB677" s="14" t="str">
        <f t="shared" ca="1" si="11584"/>
        <v/>
      </c>
      <c r="EC677" s="14" t="str">
        <f t="shared" ca="1" si="11585"/>
        <v/>
      </c>
      <c r="ED677" s="14" t="str">
        <f t="shared" ca="1" si="11586"/>
        <v/>
      </c>
      <c r="EE677" s="14" t="str">
        <f t="shared" ca="1" si="11587"/>
        <v/>
      </c>
      <c r="EF677" s="14" t="str">
        <f t="shared" ca="1" si="11588"/>
        <v/>
      </c>
      <c r="EG677" s="14" t="str">
        <f t="shared" ca="1" si="11589"/>
        <v/>
      </c>
      <c r="EM677" s="14" t="b">
        <f t="shared" ca="1" si="11590"/>
        <v>0</v>
      </c>
      <c r="EN677" s="14" t="str">
        <f t="shared" ca="1" si="11591"/>
        <v/>
      </c>
      <c r="EO677" s="14" t="str">
        <f t="shared" ca="1" si="11592"/>
        <v/>
      </c>
      <c r="EP677" s="14" t="str">
        <f t="shared" ca="1" si="11593"/>
        <v/>
      </c>
      <c r="EQ677" s="14" t="str">
        <f t="shared" ca="1" si="11594"/>
        <v/>
      </c>
    </row>
    <row r="678" spans="2:147" s="14" customFormat="1">
      <c r="B678" s="14" t="str">
        <f t="shared" ca="1" si="11520"/>
        <v/>
      </c>
      <c r="C678" s="14">
        <f t="shared" ca="1" si="11521"/>
        <v>563</v>
      </c>
      <c r="D678" s="14">
        <f t="shared" si="11522"/>
        <v>676</v>
      </c>
      <c r="E678" s="14" t="str">
        <f t="shared" ca="1" si="11523"/>
        <v/>
      </c>
      <c r="F678" s="14" t="str">
        <f t="shared" ca="1" si="11524"/>
        <v/>
      </c>
      <c r="G678" s="14" t="str">
        <f t="shared" ca="1" si="11525"/>
        <v/>
      </c>
      <c r="H678" s="14" t="b">
        <f t="shared" ca="1" si="11526"/>
        <v>0</v>
      </c>
      <c r="I678" s="14" t="str">
        <f ca="1">IF($H678,ADDRESS(3,(D678+1)*2-1,4,,"["&amp;wew!$G$7&amp;"]"&amp;_sheetname_labels)&amp;":"&amp;ADDRESS(2+ster!$B$20,(D678+1)*2-1,4),"")</f>
        <v/>
      </c>
      <c r="J678" s="14" t="str">
        <f t="array" aca="1" ref="J678" ca="1">IF(H678,MAX(0,MAX(IF(INDIRECT(I678)&lt;&gt;"",ROW(INDIRECT(I678)),""))-2),"")</f>
        <v/>
      </c>
      <c r="K678" s="14" t="str">
        <f ca="1">IF($H678,IF($J678&gt;0,ADDRESS(3,(D678+1)*2-1,4,,"["&amp;wew!$G$7&amp;"]"&amp;_sheetname_labels)&amp;":"&amp;ADDRESS(2+J678,(D678+1)*2-1,4),""),"")</f>
        <v/>
      </c>
      <c r="L678" s="14" t="str">
        <f ca="1">IF($H678,IF($J678&gt;0,ADDRESS(3,(D678+1)*2,4,,"["&amp;wew!$G$7&amp;"]"&amp;_sheetname_labels)&amp;":"&amp;ADDRESS(2+J678,(D678+1)*2,4),""),"")</f>
        <v/>
      </c>
      <c r="M678" s="14" t="str">
        <f t="shared" ca="1" si="11527"/>
        <v/>
      </c>
      <c r="N678" s="14" t="str">
        <f t="shared" ca="1" si="11528"/>
        <v/>
      </c>
      <c r="O678" s="14" t="str">
        <f t="shared" ca="1" si="11529"/>
        <v/>
      </c>
      <c r="P678" s="14" t="str">
        <f t="shared" ca="1" si="11530"/>
        <v/>
      </c>
      <c r="Q678" s="14" t="str">
        <f ca="1">IF($BP678,ADDRESS(3,D678+1,4,,"["&amp;wew!$G$7&amp;"]"&amp;_sheetname_dataframe)&amp;":"&amp;ADDRESS(2+ster!$C$14,D678+1,4),"")</f>
        <v/>
      </c>
      <c r="R678" s="14" t="str">
        <f ca="1">IF($BP678,IF(MID(_xll.FORMULATEXT(INDEX(INDIRECT(Q678),1)),1,1)="=", _xll.FORMULATEXT(INDEX(INDIRECT(Q678),1),2,TRUE),""),"")</f>
        <v/>
      </c>
      <c r="S678" s="14" t="str">
        <f t="array" aca="1" ref="S678" ca="1">IF(H678,SUM(IF((IFERROR(INDIRECT(Q678)&lt;&gt;"",FALSE))*(INDIRECT(ster!$D$14)&lt;&gt;""),1,0)),"")</f>
        <v/>
      </c>
      <c r="T678" s="14" t="str">
        <f t="array" aca="1" ref="T678" ca="1">IF(H678,IF(M678&gt;0,SUM(IFERROR(1*(MATCH(INDIRECT(Q678),INDIRECT(K678),0)&gt;0),0)*(INDIRECT(ster!$D$14)&lt;&gt;"")*NOT(ISNUMBER(INDIRECT(Q678)))),0),"")</f>
        <v/>
      </c>
      <c r="U678" s="14" t="str">
        <f t="array" aca="1" ref="U678" ca="1">IF(H678,SUM((IFERROR(INDIRECT(Q678)="",FALSE))*(INDIRECT(ster!$D$14)&lt;&gt;"")),"")</f>
        <v/>
      </c>
      <c r="V678" s="14" t="str">
        <f t="array" aca="1" ref="V678" ca="1">IF(H678,SUM((IFERROR(INDIRECT(Q678)="#ąś",TRUE))*(INDIRECT(ster!$D$14)&lt;&gt;"")),"")</f>
        <v/>
      </c>
      <c r="W678" s="14" t="str">
        <f t="array" aca="1" ref="W678" ca="1">IF(H678,SUM(ISNUMBER(INDIRECT(Q678))*(INDIRECT(ster!$D$14)&lt;&gt;"")),"")</f>
        <v/>
      </c>
      <c r="X678" s="14" t="str">
        <f t="array" aca="1" ref="X678" ca="1">IF(AND(H678,W678&gt;0),IF(wew!$B$3,MIN(IF((INDIRECT(ster!$D$14)&lt;&gt;"")*IFERROR(INDIRECT($Q678)&lt;&gt;"",FALSE),IFERROR(INDIRECT($Q678),"X"),"X")),"&lt;włącz podświetlanie wartości&gt;"),"—")</f>
        <v>—</v>
      </c>
      <c r="Y678" s="14" t="str">
        <f t="array" aca="1" ref="Y678" ca="1">IF(AND(H678,W678&gt;0),IF(wew!$B$3,MAX(IF((INDIRECT(ster!$D$14)&lt;&gt;"")*IFERROR(INDIRECT($Q678)&lt;&gt;"",FALSE),IFERROR(INDIRECT($Q678),"X"),"X")),"&lt;włącz podświetlanie wartości&gt;"),"—")</f>
        <v>—</v>
      </c>
      <c r="Z678" s="14" t="str">
        <f t="shared" ca="1" si="11531"/>
        <v/>
      </c>
      <c r="AA678" s="12" t="str">
        <f t="shared" ca="1" si="11532"/>
        <v/>
      </c>
      <c r="AB678" s="17" t="str">
        <f t="array" aca="1" ref="AB678" ca="1">IF(H678,IF(W678&gt;0,SUM((INDIRECT(ster!$D$14)&lt;&gt;"")*IFERROR((INDIRECT(Q678)&lt;&gt;"")*(INDIRECT(Q678)=INT(INDIRECT(Q678))),0)),0),"")</f>
        <v/>
      </c>
      <c r="AC678" s="17" t="str">
        <f t="array" aca="1" ref="AC678" ca="1">IF(H678,W678-AB678,"")</f>
        <v/>
      </c>
      <c r="AD678" s="17" t="str">
        <f t="shared" ca="1" si="11533"/>
        <v/>
      </c>
      <c r="AE678" s="17" t="b">
        <f t="shared" ca="1" si="11534"/>
        <v>0</v>
      </c>
      <c r="AF678" s="17" t="str">
        <f ca="1">IF(AE678,IF($H678,ADDRESS(3,D678+2,4,,"["&amp;wew!$G$7&amp;"]"&amp;_sheetname_dataframe)&amp;":"&amp;ADDRESS(2+ster!$C$14,D678+2,4),""),"")</f>
        <v/>
      </c>
      <c r="AG678" s="17" t="str">
        <f t="shared" ca="1" si="11535"/>
        <v/>
      </c>
      <c r="AH678" s="17" t="b">
        <f t="shared" ca="1" si="11536"/>
        <v>0</v>
      </c>
      <c r="AI678" s="17" t="str">
        <f ca="1">IF(AH678,IF($H678,ADDRESS(3,D678+3,4,,"["&amp;wew!$G$7&amp;"]"&amp;_sheetname_dataframe)&amp;":"&amp;ADDRESS(2+ster!$C$14,D678+3,4),""),"")</f>
        <v/>
      </c>
      <c r="AJ678" s="17" t="str">
        <f t="shared" ca="1" si="11537"/>
        <v/>
      </c>
      <c r="AK678" s="17" t="str">
        <f t="shared" ca="1" si="11538"/>
        <v/>
      </c>
      <c r="AL678" s="17" t="str">
        <f t="shared" ca="1" si="11539"/>
        <v/>
      </c>
      <c r="AM678" s="17" t="str">
        <f t="shared" ca="1" si="11540"/>
        <v/>
      </c>
      <c r="AN678" s="17">
        <f t="shared" ca="1" si="11541"/>
        <v>2</v>
      </c>
      <c r="AO678" s="24" t="str">
        <f t="shared" ca="1" si="11542"/>
        <v/>
      </c>
      <c r="AP678" s="24" t="str">
        <f t="shared" ca="1" si="11543"/>
        <v/>
      </c>
      <c r="AQ678" s="17" t="str">
        <f t="shared" ca="1" si="11544"/>
        <v/>
      </c>
      <c r="AR678" s="17" t="str">
        <f t="shared" ca="1" si="11545"/>
        <v/>
      </c>
      <c r="AS678" s="17" t="str">
        <f t="shared" ca="1" si="11546"/>
        <v/>
      </c>
      <c r="AT678" s="17" t="str">
        <f t="shared" ca="1" si="11547"/>
        <v/>
      </c>
      <c r="AU678" s="17" t="str">
        <f t="shared" ca="1" si="11548"/>
        <v/>
      </c>
      <c r="AV678" s="17" t="str">
        <f t="shared" ca="1" si="11549"/>
        <v/>
      </c>
      <c r="AW678" s="17" t="str">
        <f t="shared" ca="1" si="11550"/>
        <v/>
      </c>
      <c r="AX678" s="14" t="str">
        <f t="array" aca="1" ref="AX678" ca="1">IF(H678,N678&gt;0,"")</f>
        <v/>
      </c>
      <c r="AY678" s="17" t="str">
        <f t="shared" ca="1" si="11551"/>
        <v/>
      </c>
      <c r="AZ678" s="17" t="str">
        <f t="array" aca="1" ref="AZ678" ca="1">IF(AY678&lt;&gt;"",SUM(1*ISERROR(MATCH(INDIRECT(AY678),INDIRECT(K678),0)))=0,"")</f>
        <v/>
      </c>
      <c r="BA678" s="17" t="b">
        <f t="shared" ca="1" si="11552"/>
        <v>0</v>
      </c>
      <c r="BB678" s="17" t="b">
        <v>0</v>
      </c>
      <c r="BC678" s="17" t="str">
        <f t="shared" ca="1" si="11553"/>
        <v/>
      </c>
      <c r="BD678" s="17" t="str">
        <f t="shared" ca="1" si="11554"/>
        <v/>
      </c>
      <c r="BE678" s="17" t="str">
        <f t="shared" ca="1" si="11555"/>
        <v/>
      </c>
      <c r="BF678" s="17" t="str">
        <f t="shared" ca="1" si="11556"/>
        <v/>
      </c>
      <c r="BG678" s="17" t="str">
        <f t="shared" ca="1" si="11557"/>
        <v/>
      </c>
      <c r="BH678" s="17" t="str">
        <f t="shared" ca="1" si="11558"/>
        <v/>
      </c>
      <c r="BI678" s="17" t="str">
        <f t="shared" ca="1" si="11559"/>
        <v/>
      </c>
      <c r="BJ678" s="17" t="b">
        <f t="shared" ca="1" si="11560"/>
        <v>0</v>
      </c>
      <c r="BK678" s="17" t="str">
        <f t="shared" ca="1" si="11561"/>
        <v/>
      </c>
      <c r="BL678" s="17" t="str">
        <f t="shared" ca="1" si="11562"/>
        <v/>
      </c>
      <c r="BM678" s="17" t="str">
        <f t="shared" ca="1" si="11563"/>
        <v/>
      </c>
      <c r="BN678" s="17" t="str">
        <f t="shared" ca="1" si="11564"/>
        <v/>
      </c>
      <c r="BO678" s="17" t="str">
        <f t="shared" ca="1" si="11565"/>
        <v/>
      </c>
      <c r="BP678" s="14" t="b">
        <f t="shared" ca="1" si="11566"/>
        <v>0</v>
      </c>
      <c r="BQ678" s="35"/>
      <c r="BX678" s="16"/>
      <c r="BY678" s="16"/>
      <c r="BZ678" s="16"/>
      <c r="CA678" s="16"/>
      <c r="CB678" s="16"/>
      <c r="CC678" s="16"/>
      <c r="CD678" s="16"/>
      <c r="CE678" s="16"/>
      <c r="CF678" s="16"/>
      <c r="CN678" s="14">
        <f ca="1">IF(H678,IFERROR(IsVariableNameLegal(O678),0),0)</f>
        <v>0</v>
      </c>
      <c r="CO678" s="14" t="str">
        <f t="array" aca="1" ref="CO678" ca="1">IF(H678,IF(COUNTIF(INDIRECT(wew!$C$13),O678)&gt;1,TRIM(SUBSTITUTE(_xll.MCONCAT(IF((INDIRECT(wew!$C$13)=O678)*(COLUMN(INDIRECT(wew!$C$13))&lt;&gt;D678+1),-1+COLUMN(INDIRECT(wew!$C$13)),"")," "),"  "," ")),""),"")</f>
        <v/>
      </c>
      <c r="CP678" s="14" t="str">
        <f t="array" aca="1" ref="CP678" ca="1">IF(P678&lt;&gt;"",IF(LEN(P678)&gt;150,1,""),"")</f>
        <v/>
      </c>
      <c r="CQ678" s="14" t="str">
        <f t="array" aca="1" ref="CQ678" ca="1">IF(AND(H678,NOT(ster!$J$3)),IF(COUNTIF(INDIRECT(wew!$C$15),P678)&gt;1,TRIM(SUBSTITUTE(_xll.MCONCAT(IF((INDIRECT(wew!$C$15)=P678)*(COLUMN(INDIRECT(wew!$C$15))&lt;&gt;D678+1),-1+COLUMN(INDIRECT(wew!$C$15)),"")," "),"  "," ")),""),"")</f>
        <v/>
      </c>
      <c r="CR678" s="14" t="str">
        <f t="array" aca="1" ref="CR678" ca="1">IF(H678,IF(AND(W678&gt;0,AO678&lt;&gt;""),TRIM(SUBSTITUTE(_xll.MCONCAT(IFERROR(IF(ISNUMBER(INDIRECT(Q678)),IF((INDIRECT(ster!$D$14)&lt;&gt;"")*(INDIRECT(Q678)&lt;AO678),INDIRECT(ster!$D$14) &amp; ": " &amp;  SUBSTITUTE(IF( AV678,IFERROR(TEXT(INDIRECT(Q678),"rrrr-mm-dd") &amp;" (" &amp; INDIRECT(Q678) &amp;")",INDIRECT(Q678)),INDIRECT(Q678))," "," "),""),""),"")," "),"  "," ")),""),"")</f>
        <v/>
      </c>
      <c r="CS678" s="14" t="str">
        <f t="array" aca="1" ref="CS678" ca="1">IF(H678,IF(AND(W678&gt;0,AP678&lt;&gt;""),TRIM(SUBSTITUTE(_xll.MCONCAT(IFERROR(IF(ISNUMBER(INDIRECT(Q678)),IF((INDIRECT(ster!$D$14)&lt;&gt;"")*(INDIRECT(Q678)&gt;AP678),INDIRECT(ster!$D$14) &amp; ": " &amp;  SUBSTITUTE(IF( AV678,IFERROR(TEXT(INDIRECT(Q678),"rrrr-mm-dd")&amp;" (" &amp; INDIRECT(Q678) &amp;")",INDIRECT(Q678)),INDIRECT(Q678))," "," "),""),""),"")," "),"  "," ")),""),"")</f>
        <v/>
      </c>
      <c r="CT678" s="14" t="str">
        <f t="array" aca="1" ref="CT678" ca="1">IF(H678,IF(AND(N678&gt;0,AR678),TRIM(SUBSTITUTE(_xll.MCONCAT(IFERROR(IF(ISNUMBER(INDIRECT(Q678)),IF((INDIRECT(ster!$D$14)&lt;&gt;"")*(IFERROR(0*(MATCH(INDIRECT(Q678),INDIRECT(K678),0)&gt;0),1)),INDIRECT(ster!$D$14) &amp; ": " &amp;  SUBSTITUTE(IF( AV678,IFERROR(TEXT(INDIRECT(Q678),"rrrr-mm-dd")&amp;" (" &amp; INDIRECT(Q678) &amp;")",INDIRECT(Q678)),INDIRECT(Q678))," "," "),""),""),"")," "),"  "," ")),""),"")</f>
        <v/>
      </c>
      <c r="CU678" s="14" t="str">
        <f t="array" aca="1" ref="CU678" ca="1">IF(H678,IF(AND(V678&gt;0),TRIM(SUBSTITUTE(_xll.MCONCAT(IF((INDIRECT(ster!$D$14)&lt;&gt;"")*(IFERROR(0*(INDIRECT(Q678)&lt;&gt;""),1)),INDIRECT(ster!$D$14),"")," "),"  "," ")),""),"")</f>
        <v/>
      </c>
      <c r="CV678" s="14" t="str">
        <f t="array" aca="1" ref="CV678" ca="1">IF(H678,IF(AS678,
TRIM(SUBSTITUTE(_xll.MCONCAT(IF(
   (INDIRECT(ster!$D$14)&lt;&gt;"")*
   ((INDIRECT(Q678)="")+
      NOT(ISNUMBER(INDIRECT(Q678)))*
      NOT(ISERROR(MATCH(INDIRECT(Q678),INDIRECT(K678),0)))
    ),
      INDIRECT(ster!$D$14),
   "")," "),"  "," ")),
""),"")</f>
        <v/>
      </c>
      <c r="CW678" s="14" t="str">
        <f t="array" aca="1" ref="CW678" ca="1">IF(H678,IF(AND(AQ678),TRIM(SUBSTITUTE(_xll.MCONCAT(IFERROR(IF(ISNUMBER(INDIRECT(Q678)),IF((INDIRECT(ster!$D$14)&lt;&gt;"")*(INDIRECT(Q678)&lt;&gt;INT(INDIRECT(Q678))),INDIRECT(ster!$D$14) &amp; ": " &amp; INDIRECT(Q678),""),""),"")," "),"  "," ")),""),"")</f>
        <v/>
      </c>
      <c r="CX678" s="14" t="str">
        <f t="array" aca="1" ref="CX678" ca="1">IF(H678,IF(OR(AU678,AV678),TRIM(SUBSTITUTE(_xll.MCONCAT(IF((INDIRECT(ster!$D$14)&lt;&gt;"")*NOT(ISNUMBER(INDIRECT(Q678))),IF(ISERROR(MATCH(INDIRECT(Q678),INDIRECT(K678),0)),IFERROR(IF(INDIRECT(Q678)&lt;&gt;"",INDIRECT(ster!$D$14) &amp; ": " &amp; SUBSTITUTE(INDIRECT(Q678)," "," "),""),""),""),"")," "),"  "," ")),""),"")</f>
        <v/>
      </c>
      <c r="CY678" s="14" t="str">
        <f t="array" aca="1" ref="CY678" ca="1">IF(H678,IF(AE678,TRIM(SUBSTITUTE(_xll.MCONCAT(IF((INDIRECT(ster!$D$14)&lt;&gt;"")*IFERROR(NOT(INDIRECT(AF678)),FALSE),IF(ISERROR(MATCH(INDIRECT(Q678),INDIRECT(K678),0)),IFERROR(IF(INDIRECT(Q678)&lt;&gt;"",INDIRECT(ster!$D$14)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CZ678" s="14" t="str">
        <f t="array" aca="1" ref="CZ678" ca="1">IF(H678,IF(AH678,TRIM(SUBSTITUTE(_xll.MCONCAT(IF((INDIRECT(ster!$D$14)&lt;&gt;"")*IFERROR(NOT(INDIRECT(AI678)),FALSE),IF(ISERROR(MATCH(INDIRECT(Q678),INDIRECT(K678),0)),IFERROR(IF(INDIRECT(Q678)&lt;&gt;"",INDIRECT(ster!$D$14)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DC678" s="14" t="str">
        <f ca="1">SUBSTITUTE(SUBSTITUTE(SUBSTITUTE(SUBSTITUTE(_xll.MCONCAT(DG678:DS678,"■"),"■■","■"),"■■","■"),"■■","■"),"■■","■")</f>
        <v>■</v>
      </c>
      <c r="DD678" s="14" t="str">
        <f t="shared" ca="1" si="11567"/>
        <v/>
      </c>
      <c r="DE678" s="14" t="str">
        <f t="shared" ca="1" si="11568"/>
        <v/>
      </c>
      <c r="DF678" s="14" t="str">
        <f t="shared" ca="1" si="11569"/>
        <v/>
      </c>
      <c r="DG678" s="14" t="str">
        <f t="shared" ca="1" si="11570"/>
        <v/>
      </c>
      <c r="DH678" s="14" t="str">
        <f t="shared" ca="1" si="11571"/>
        <v/>
      </c>
      <c r="DI678" s="14" t="str">
        <f t="shared" ca="1" si="11572"/>
        <v/>
      </c>
      <c r="DJ678" s="14" t="str">
        <f t="shared" ca="1" si="11573"/>
        <v/>
      </c>
      <c r="DK678" s="14" t="str">
        <f t="shared" ca="1" si="11574"/>
        <v/>
      </c>
      <c r="DL678" s="14" t="str">
        <f t="shared" ca="1" si="11575"/>
        <v/>
      </c>
      <c r="DM678" s="14" t="str">
        <f t="shared" ca="1" si="11576"/>
        <v/>
      </c>
      <c r="DN678" s="14" t="str">
        <f t="array" aca="1" ref="DN678" ca="1">IF(CU678&lt;&gt;"","There are errors in the entered values in the following cases: " &amp;SUBSTITUTE(CU678," ",", "),"")</f>
        <v/>
      </c>
      <c r="DO678" s="14" t="str">
        <f t="shared" ca="1" si="11577"/>
        <v/>
      </c>
      <c r="DP678" s="14" t="str">
        <f t="shared" ca="1" si="11578"/>
        <v/>
      </c>
      <c r="DQ678" s="14" t="str">
        <f t="shared" ca="1" si="11579"/>
        <v/>
      </c>
      <c r="DR678" s="14" t="str">
        <f t="shared" ca="1" si="11580"/>
        <v/>
      </c>
      <c r="DS678" s="14" t="str">
        <f t="shared" ca="1" si="11581"/>
        <v/>
      </c>
      <c r="DZ678" s="14" t="b">
        <f t="shared" ca="1" si="11582"/>
        <v>0</v>
      </c>
      <c r="EA678" s="14" t="str">
        <f t="shared" ca="1" si="11583"/>
        <v/>
      </c>
      <c r="EB678" s="14" t="str">
        <f t="shared" ca="1" si="11584"/>
        <v/>
      </c>
      <c r="EC678" s="14" t="str">
        <f t="shared" ca="1" si="11585"/>
        <v/>
      </c>
      <c r="ED678" s="14" t="str">
        <f t="shared" ca="1" si="11586"/>
        <v/>
      </c>
      <c r="EE678" s="14" t="str">
        <f t="shared" ca="1" si="11587"/>
        <v/>
      </c>
      <c r="EF678" s="14" t="str">
        <f t="shared" ca="1" si="11588"/>
        <v/>
      </c>
      <c r="EG678" s="14" t="str">
        <f t="shared" ca="1" si="11589"/>
        <v/>
      </c>
      <c r="EM678" s="14" t="b">
        <f t="shared" ca="1" si="11590"/>
        <v>0</v>
      </c>
      <c r="EN678" s="14" t="str">
        <f t="shared" ca="1" si="11591"/>
        <v/>
      </c>
      <c r="EO678" s="14" t="str">
        <f t="shared" ca="1" si="11592"/>
        <v/>
      </c>
      <c r="EP678" s="14" t="str">
        <f t="shared" ca="1" si="11593"/>
        <v/>
      </c>
      <c r="EQ678" s="14" t="str">
        <f t="shared" ca="1" si="11594"/>
        <v/>
      </c>
    </row>
    <row r="679" spans="2:147" s="14" customFormat="1">
      <c r="B679" s="14" t="str">
        <f t="shared" ca="1" si="11520"/>
        <v/>
      </c>
      <c r="C679" s="14">
        <f t="shared" ca="1" si="11521"/>
        <v>563</v>
      </c>
      <c r="D679" s="14">
        <f t="shared" si="11522"/>
        <v>677</v>
      </c>
      <c r="E679" s="14" t="str">
        <f t="shared" ca="1" si="11523"/>
        <v/>
      </c>
      <c r="F679" s="14" t="str">
        <f t="shared" ca="1" si="11524"/>
        <v/>
      </c>
      <c r="G679" s="14" t="str">
        <f t="shared" ca="1" si="11525"/>
        <v/>
      </c>
      <c r="H679" s="14" t="b">
        <f t="shared" ca="1" si="11526"/>
        <v>0</v>
      </c>
      <c r="I679" s="14" t="str">
        <f ca="1">IF($H679,ADDRESS(3,(D679+1)*2-1,4,,"["&amp;wew!$G$7&amp;"]"&amp;_sheetname_labels)&amp;":"&amp;ADDRESS(2+ster!$B$20,(D679+1)*2-1,4),"")</f>
        <v/>
      </c>
      <c r="J679" s="14" t="str">
        <f t="array" aca="1" ref="J679" ca="1">IF(H679,MAX(0,MAX(IF(INDIRECT(I679)&lt;&gt;"",ROW(INDIRECT(I679)),""))-2),"")</f>
        <v/>
      </c>
      <c r="K679" s="14" t="str">
        <f ca="1">IF($H679,IF($J679&gt;0,ADDRESS(3,(D679+1)*2-1,4,,"["&amp;wew!$G$7&amp;"]"&amp;_sheetname_labels)&amp;":"&amp;ADDRESS(2+J679,(D679+1)*2-1,4),""),"")</f>
        <v/>
      </c>
      <c r="L679" s="14" t="str">
        <f ca="1">IF($H679,IF($J679&gt;0,ADDRESS(3,(D679+1)*2,4,,"["&amp;wew!$G$7&amp;"]"&amp;_sheetname_labels)&amp;":"&amp;ADDRESS(2+J679,(D679+1)*2,4),""),"")</f>
        <v/>
      </c>
      <c r="M679" s="14" t="str">
        <f t="shared" ca="1" si="11527"/>
        <v/>
      </c>
      <c r="N679" s="14" t="str">
        <f t="shared" ca="1" si="11528"/>
        <v/>
      </c>
      <c r="O679" s="14" t="str">
        <f t="shared" ca="1" si="11529"/>
        <v/>
      </c>
      <c r="P679" s="14" t="str">
        <f t="shared" ca="1" si="11530"/>
        <v/>
      </c>
      <c r="Q679" s="14" t="str">
        <f ca="1">IF($BP679,ADDRESS(3,D679+1,4,,"["&amp;wew!$G$7&amp;"]"&amp;_sheetname_dataframe)&amp;":"&amp;ADDRESS(2+ster!$C$14,D679+1,4),"")</f>
        <v/>
      </c>
      <c r="R679" s="14" t="str">
        <f ca="1">IF($BP679,IF(MID(_xll.FORMULATEXT(INDEX(INDIRECT(Q679),1)),1,1)="=", _xll.FORMULATEXT(INDEX(INDIRECT(Q679),1),2,TRUE),""),"")</f>
        <v/>
      </c>
      <c r="S679" s="14" t="str">
        <f t="array" aca="1" ref="S679" ca="1">IF(H679,SUM(IF((IFERROR(INDIRECT(Q679)&lt;&gt;"",FALSE))*(INDIRECT(ster!$D$14)&lt;&gt;""),1,0)),"")</f>
        <v/>
      </c>
      <c r="T679" s="14" t="str">
        <f t="array" aca="1" ref="T679" ca="1">IF(H679,IF(M679&gt;0,SUM(IFERROR(1*(MATCH(INDIRECT(Q679),INDIRECT(K679),0)&gt;0),0)*(INDIRECT(ster!$D$14)&lt;&gt;"")*NOT(ISNUMBER(INDIRECT(Q679)))),0),"")</f>
        <v/>
      </c>
      <c r="U679" s="14" t="str">
        <f t="array" aca="1" ref="U679" ca="1">IF(H679,SUM((IFERROR(INDIRECT(Q679)="",FALSE))*(INDIRECT(ster!$D$14)&lt;&gt;"")),"")</f>
        <v/>
      </c>
      <c r="V679" s="14" t="str">
        <f t="array" aca="1" ref="V679" ca="1">IF(H679,SUM((IFERROR(INDIRECT(Q679)="#ąś",TRUE))*(INDIRECT(ster!$D$14)&lt;&gt;"")),"")</f>
        <v/>
      </c>
      <c r="W679" s="14" t="str">
        <f t="array" aca="1" ref="W679" ca="1">IF(H679,SUM(ISNUMBER(INDIRECT(Q679))*(INDIRECT(ster!$D$14)&lt;&gt;"")),"")</f>
        <v/>
      </c>
      <c r="X679" s="14" t="str">
        <f t="array" aca="1" ref="X679" ca="1">IF(AND(H679,W679&gt;0),IF(wew!$B$3,MIN(IF((INDIRECT(ster!$D$14)&lt;&gt;"")*IFERROR(INDIRECT($Q679)&lt;&gt;"",FALSE),IFERROR(INDIRECT($Q679),"X"),"X")),"&lt;włącz podświetlanie wartości&gt;"),"—")</f>
        <v>—</v>
      </c>
      <c r="Y679" s="14" t="str">
        <f t="array" aca="1" ref="Y679" ca="1">IF(AND(H679,W679&gt;0),IF(wew!$B$3,MAX(IF((INDIRECT(ster!$D$14)&lt;&gt;"")*IFERROR(INDIRECT($Q679)&lt;&gt;"",FALSE),IFERROR(INDIRECT($Q679),"X"),"X")),"&lt;włącz podświetlanie wartości&gt;"),"—")</f>
        <v>—</v>
      </c>
      <c r="Z679" s="14" t="str">
        <f t="shared" ca="1" si="11531"/>
        <v/>
      </c>
      <c r="AA679" s="12" t="str">
        <f t="shared" ca="1" si="11532"/>
        <v/>
      </c>
      <c r="AB679" s="17" t="str">
        <f t="array" aca="1" ref="AB679" ca="1">IF(H679,IF(W679&gt;0,SUM((INDIRECT(ster!$D$14)&lt;&gt;"")*IFERROR((INDIRECT(Q679)&lt;&gt;"")*(INDIRECT(Q679)=INT(INDIRECT(Q679))),0)),0),"")</f>
        <v/>
      </c>
      <c r="AC679" s="17" t="str">
        <f t="array" aca="1" ref="AC679" ca="1">IF(H679,W679-AB679,"")</f>
        <v/>
      </c>
      <c r="AD679" s="17" t="str">
        <f t="shared" ca="1" si="11533"/>
        <v/>
      </c>
      <c r="AE679" s="17" t="b">
        <f t="shared" ca="1" si="11534"/>
        <v>0</v>
      </c>
      <c r="AF679" s="17" t="str">
        <f ca="1">IF(AE679,IF($H679,ADDRESS(3,D679+2,4,,"["&amp;wew!$G$7&amp;"]"&amp;_sheetname_dataframe)&amp;":"&amp;ADDRESS(2+ster!$C$14,D679+2,4),""),"")</f>
        <v/>
      </c>
      <c r="AG679" s="17" t="str">
        <f t="shared" ca="1" si="11535"/>
        <v/>
      </c>
      <c r="AH679" s="17" t="b">
        <f t="shared" ca="1" si="11536"/>
        <v>0</v>
      </c>
      <c r="AI679" s="17" t="str">
        <f ca="1">IF(AH679,IF($H679,ADDRESS(3,D679+3,4,,"["&amp;wew!$G$7&amp;"]"&amp;_sheetname_dataframe)&amp;":"&amp;ADDRESS(2+ster!$C$14,D679+3,4),""),"")</f>
        <v/>
      </c>
      <c r="AJ679" s="17" t="str">
        <f t="shared" ca="1" si="11537"/>
        <v/>
      </c>
      <c r="AK679" s="17" t="str">
        <f t="shared" ca="1" si="11538"/>
        <v/>
      </c>
      <c r="AL679" s="17" t="str">
        <f t="shared" ca="1" si="11539"/>
        <v/>
      </c>
      <c r="AM679" s="17" t="str">
        <f t="shared" ca="1" si="11540"/>
        <v/>
      </c>
      <c r="AN679" s="17">
        <f t="shared" ca="1" si="11541"/>
        <v>2</v>
      </c>
      <c r="AO679" s="24" t="str">
        <f t="shared" ca="1" si="11542"/>
        <v/>
      </c>
      <c r="AP679" s="24" t="str">
        <f t="shared" ca="1" si="11543"/>
        <v/>
      </c>
      <c r="AQ679" s="17" t="str">
        <f t="shared" ca="1" si="11544"/>
        <v/>
      </c>
      <c r="AR679" s="17" t="str">
        <f t="shared" ca="1" si="11545"/>
        <v/>
      </c>
      <c r="AS679" s="17" t="str">
        <f t="shared" ca="1" si="11546"/>
        <v/>
      </c>
      <c r="AT679" s="17" t="str">
        <f t="shared" ca="1" si="11547"/>
        <v/>
      </c>
      <c r="AU679" s="17" t="str">
        <f t="shared" ca="1" si="11548"/>
        <v/>
      </c>
      <c r="AV679" s="17" t="str">
        <f t="shared" ca="1" si="11549"/>
        <v/>
      </c>
      <c r="AW679" s="17" t="str">
        <f t="shared" ca="1" si="11550"/>
        <v/>
      </c>
      <c r="AX679" s="14" t="str">
        <f t="array" aca="1" ref="AX679" ca="1">IF(H679,N679&gt;0,"")</f>
        <v/>
      </c>
      <c r="AY679" s="17" t="str">
        <f t="shared" ca="1" si="11551"/>
        <v/>
      </c>
      <c r="AZ679" s="17" t="str">
        <f t="array" aca="1" ref="AZ679" ca="1">IF(AY679&lt;&gt;"",SUM(1*ISERROR(MATCH(INDIRECT(AY679),INDIRECT(K679),0)))=0,"")</f>
        <v/>
      </c>
      <c r="BA679" s="17" t="b">
        <f t="shared" ca="1" si="11552"/>
        <v>0</v>
      </c>
      <c r="BB679" s="17" t="b">
        <v>0</v>
      </c>
      <c r="BC679" s="17" t="str">
        <f t="shared" ca="1" si="11553"/>
        <v/>
      </c>
      <c r="BD679" s="17" t="str">
        <f t="shared" ca="1" si="11554"/>
        <v/>
      </c>
      <c r="BE679" s="17" t="str">
        <f t="shared" ca="1" si="11555"/>
        <v/>
      </c>
      <c r="BF679" s="17" t="str">
        <f t="shared" ca="1" si="11556"/>
        <v/>
      </c>
      <c r="BG679" s="17" t="str">
        <f t="shared" ca="1" si="11557"/>
        <v/>
      </c>
      <c r="BH679" s="17" t="str">
        <f t="shared" ca="1" si="11558"/>
        <v/>
      </c>
      <c r="BI679" s="17" t="str">
        <f t="shared" ca="1" si="11559"/>
        <v/>
      </c>
      <c r="BJ679" s="17" t="b">
        <f t="shared" ca="1" si="11560"/>
        <v>0</v>
      </c>
      <c r="BK679" s="17" t="str">
        <f t="shared" ca="1" si="11561"/>
        <v/>
      </c>
      <c r="BL679" s="17" t="str">
        <f t="shared" ca="1" si="11562"/>
        <v/>
      </c>
      <c r="BM679" s="17" t="str">
        <f t="shared" ca="1" si="11563"/>
        <v/>
      </c>
      <c r="BN679" s="17" t="str">
        <f t="shared" ca="1" si="11564"/>
        <v/>
      </c>
      <c r="BO679" s="17" t="str">
        <f t="shared" ca="1" si="11565"/>
        <v/>
      </c>
      <c r="BP679" s="14" t="b">
        <f t="shared" ca="1" si="11566"/>
        <v>0</v>
      </c>
      <c r="BQ679" s="35"/>
      <c r="BX679" s="16"/>
      <c r="BY679" s="16"/>
      <c r="BZ679" s="16"/>
      <c r="CA679" s="16"/>
      <c r="CB679" s="16"/>
      <c r="CC679" s="16"/>
      <c r="CD679" s="16"/>
      <c r="CE679" s="16"/>
      <c r="CF679" s="16"/>
      <c r="CN679" s="14">
        <f ca="1">IF(H679,IFERROR(IsVariableNameLegal(O679),0),0)</f>
        <v>0</v>
      </c>
      <c r="CO679" s="14" t="str">
        <f t="array" aca="1" ref="CO679" ca="1">IF(H679,IF(COUNTIF(INDIRECT(wew!$C$13),O679)&gt;1,TRIM(SUBSTITUTE(_xll.MCONCAT(IF((INDIRECT(wew!$C$13)=O679)*(COLUMN(INDIRECT(wew!$C$13))&lt;&gt;D679+1),-1+COLUMN(INDIRECT(wew!$C$13)),"")," "),"  "," ")),""),"")</f>
        <v/>
      </c>
      <c r="CP679" s="14" t="str">
        <f t="array" aca="1" ref="CP679" ca="1">IF(P679&lt;&gt;"",IF(LEN(P679)&gt;150,1,""),"")</f>
        <v/>
      </c>
      <c r="CQ679" s="14" t="str">
        <f t="array" aca="1" ref="CQ679" ca="1">IF(AND(H679,NOT(ster!$J$3)),IF(COUNTIF(INDIRECT(wew!$C$15),P679)&gt;1,TRIM(SUBSTITUTE(_xll.MCONCAT(IF((INDIRECT(wew!$C$15)=P679)*(COLUMN(INDIRECT(wew!$C$15))&lt;&gt;D679+1),-1+COLUMN(INDIRECT(wew!$C$15)),"")," "),"  "," ")),""),"")</f>
        <v/>
      </c>
      <c r="CR679" s="14" t="str">
        <f t="array" aca="1" ref="CR679" ca="1">IF(H679,IF(AND(W679&gt;0,AO679&lt;&gt;""),TRIM(SUBSTITUTE(_xll.MCONCAT(IFERROR(IF(ISNUMBER(INDIRECT(Q679)),IF((INDIRECT(ster!$D$14)&lt;&gt;"")*(INDIRECT(Q679)&lt;AO679),INDIRECT(ster!$D$14) &amp; ": " &amp;  SUBSTITUTE(IF( AV679,IFERROR(TEXT(INDIRECT(Q679),"rrrr-mm-dd") &amp;" (" &amp; INDIRECT(Q679) &amp;")",INDIRECT(Q679)),INDIRECT(Q679))," "," "),""),""),"")," "),"  "," ")),""),"")</f>
        <v/>
      </c>
      <c r="CS679" s="14" t="str">
        <f t="array" aca="1" ref="CS679" ca="1">IF(H679,IF(AND(W679&gt;0,AP679&lt;&gt;""),TRIM(SUBSTITUTE(_xll.MCONCAT(IFERROR(IF(ISNUMBER(INDIRECT(Q679)),IF((INDIRECT(ster!$D$14)&lt;&gt;"")*(INDIRECT(Q679)&gt;AP679),INDIRECT(ster!$D$14) &amp; ": " &amp;  SUBSTITUTE(IF( AV679,IFERROR(TEXT(INDIRECT(Q679),"rrrr-mm-dd")&amp;" (" &amp; INDIRECT(Q679) &amp;")",INDIRECT(Q679)),INDIRECT(Q679))," "," "),""),""),"")," "),"  "," ")),""),"")</f>
        <v/>
      </c>
      <c r="CT679" s="14" t="str">
        <f t="array" aca="1" ref="CT679" ca="1">IF(H679,IF(AND(N679&gt;0,AR679),TRIM(SUBSTITUTE(_xll.MCONCAT(IFERROR(IF(ISNUMBER(INDIRECT(Q679)),IF((INDIRECT(ster!$D$14)&lt;&gt;"")*(IFERROR(0*(MATCH(INDIRECT(Q679),INDIRECT(K679),0)&gt;0),1)),INDIRECT(ster!$D$14) &amp; ": " &amp;  SUBSTITUTE(IF( AV679,IFERROR(TEXT(INDIRECT(Q679),"rrrr-mm-dd")&amp;" (" &amp; INDIRECT(Q679) &amp;")",INDIRECT(Q679)),INDIRECT(Q679))," "," "),""),""),"")," "),"  "," ")),""),"")</f>
        <v/>
      </c>
      <c r="CU679" s="14" t="str">
        <f t="array" aca="1" ref="CU679" ca="1">IF(H679,IF(AND(V679&gt;0),TRIM(SUBSTITUTE(_xll.MCONCAT(IF((INDIRECT(ster!$D$14)&lt;&gt;"")*(IFERROR(0*(INDIRECT(Q679)&lt;&gt;""),1)),INDIRECT(ster!$D$14),"")," "),"  "," ")),""),"")</f>
        <v/>
      </c>
      <c r="CV679" s="14" t="str">
        <f t="array" aca="1" ref="CV679" ca="1">IF(H679,IF(AS679,
TRIM(SUBSTITUTE(_xll.MCONCAT(IF(
   (INDIRECT(ster!$D$14)&lt;&gt;"")*
   ((INDIRECT(Q679)="")+
      NOT(ISNUMBER(INDIRECT(Q679)))*
      NOT(ISERROR(MATCH(INDIRECT(Q679),INDIRECT(K679),0)))
    ),
      INDIRECT(ster!$D$14),
   "")," "),"  "," ")),
""),"")</f>
        <v/>
      </c>
      <c r="CW679" s="14" t="str">
        <f t="array" aca="1" ref="CW679" ca="1">IF(H679,IF(AND(AQ679),TRIM(SUBSTITUTE(_xll.MCONCAT(IFERROR(IF(ISNUMBER(INDIRECT(Q679)),IF((INDIRECT(ster!$D$14)&lt;&gt;"")*(INDIRECT(Q679)&lt;&gt;INT(INDIRECT(Q679))),INDIRECT(ster!$D$14) &amp; ": " &amp; INDIRECT(Q679),""),""),"")," "),"  "," ")),""),"")</f>
        <v/>
      </c>
      <c r="CX679" s="14" t="str">
        <f t="array" aca="1" ref="CX679" ca="1">IF(H679,IF(OR(AU679,AV679),TRIM(SUBSTITUTE(_xll.MCONCAT(IF((INDIRECT(ster!$D$14)&lt;&gt;"")*NOT(ISNUMBER(INDIRECT(Q679))),IF(ISERROR(MATCH(INDIRECT(Q679),INDIRECT(K679),0)),IFERROR(IF(INDIRECT(Q679)&lt;&gt;"",INDIRECT(ster!$D$14) &amp; ": " &amp; SUBSTITUTE(INDIRECT(Q679)," "," "),""),""),""),"")," "),"  "," ")),""),"")</f>
        <v/>
      </c>
      <c r="CY679" s="14" t="str">
        <f t="array" aca="1" ref="CY679" ca="1">IF(H679,IF(AE679,TRIM(SUBSTITUTE(_xll.MCONCAT(IF((INDIRECT(ster!$D$14)&lt;&gt;"")*IFERROR(NOT(INDIRECT(AF679)),FALSE),IF(ISERROR(MATCH(INDIRECT(Q679),INDIRECT(K679),0)),IFERROR(IF(INDIRECT(Q679)&lt;&gt;"",INDIRECT(ster!$D$14)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CZ679" s="14" t="str">
        <f t="array" aca="1" ref="CZ679" ca="1">IF(H679,IF(AH679,TRIM(SUBSTITUTE(_xll.MCONCAT(IF((INDIRECT(ster!$D$14)&lt;&gt;"")*IFERROR(NOT(INDIRECT(AI679)),FALSE),IF(ISERROR(MATCH(INDIRECT(Q679),INDIRECT(K679),0)),IFERROR(IF(INDIRECT(Q679)&lt;&gt;"",INDIRECT(ster!$D$14)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DC679" s="14" t="str">
        <f ca="1">SUBSTITUTE(SUBSTITUTE(SUBSTITUTE(SUBSTITUTE(_xll.MCONCAT(DG679:DS679,"■"),"■■","■"),"■■","■"),"■■","■"),"■■","■")</f>
        <v>■</v>
      </c>
      <c r="DD679" s="14" t="str">
        <f t="shared" ca="1" si="11567"/>
        <v/>
      </c>
      <c r="DE679" s="14" t="str">
        <f t="shared" ca="1" si="11568"/>
        <v/>
      </c>
      <c r="DF679" s="14" t="str">
        <f t="shared" ca="1" si="11569"/>
        <v/>
      </c>
      <c r="DG679" s="14" t="str">
        <f t="shared" ca="1" si="11570"/>
        <v/>
      </c>
      <c r="DH679" s="14" t="str">
        <f t="shared" ca="1" si="11571"/>
        <v/>
      </c>
      <c r="DI679" s="14" t="str">
        <f t="shared" ca="1" si="11572"/>
        <v/>
      </c>
      <c r="DJ679" s="14" t="str">
        <f t="shared" ca="1" si="11573"/>
        <v/>
      </c>
      <c r="DK679" s="14" t="str">
        <f t="shared" ca="1" si="11574"/>
        <v/>
      </c>
      <c r="DL679" s="14" t="str">
        <f t="shared" ca="1" si="11575"/>
        <v/>
      </c>
      <c r="DM679" s="14" t="str">
        <f t="shared" ca="1" si="11576"/>
        <v/>
      </c>
      <c r="DN679" s="14" t="str">
        <f t="array" aca="1" ref="DN679" ca="1">IF(CU679&lt;&gt;"","There are errors in the entered values in the following cases: " &amp;SUBSTITUTE(CU679," ",", "),"")</f>
        <v/>
      </c>
      <c r="DO679" s="14" t="str">
        <f t="shared" ca="1" si="11577"/>
        <v/>
      </c>
      <c r="DP679" s="14" t="str">
        <f t="shared" ca="1" si="11578"/>
        <v/>
      </c>
      <c r="DQ679" s="14" t="str">
        <f t="shared" ca="1" si="11579"/>
        <v/>
      </c>
      <c r="DR679" s="14" t="str">
        <f t="shared" ca="1" si="11580"/>
        <v/>
      </c>
      <c r="DS679" s="14" t="str">
        <f t="shared" ca="1" si="11581"/>
        <v/>
      </c>
      <c r="DZ679" s="14" t="b">
        <f t="shared" ca="1" si="11582"/>
        <v>0</v>
      </c>
      <c r="EA679" s="14" t="str">
        <f t="shared" ca="1" si="11583"/>
        <v/>
      </c>
      <c r="EB679" s="14" t="str">
        <f t="shared" ca="1" si="11584"/>
        <v/>
      </c>
      <c r="EC679" s="14" t="str">
        <f t="shared" ca="1" si="11585"/>
        <v/>
      </c>
      <c r="ED679" s="14" t="str">
        <f t="shared" ca="1" si="11586"/>
        <v/>
      </c>
      <c r="EE679" s="14" t="str">
        <f t="shared" ca="1" si="11587"/>
        <v/>
      </c>
      <c r="EF679" s="14" t="str">
        <f t="shared" ca="1" si="11588"/>
        <v/>
      </c>
      <c r="EG679" s="14" t="str">
        <f t="shared" ca="1" si="11589"/>
        <v/>
      </c>
      <c r="EM679" s="14" t="b">
        <f t="shared" ca="1" si="11590"/>
        <v>0</v>
      </c>
      <c r="EN679" s="14" t="str">
        <f t="shared" ca="1" si="11591"/>
        <v/>
      </c>
      <c r="EO679" s="14" t="str">
        <f t="shared" ca="1" si="11592"/>
        <v/>
      </c>
      <c r="EP679" s="14" t="str">
        <f t="shared" ca="1" si="11593"/>
        <v/>
      </c>
      <c r="EQ679" s="14" t="str">
        <f t="shared" ca="1" si="11594"/>
        <v/>
      </c>
    </row>
    <row r="680" spans="2:147" s="14" customFormat="1">
      <c r="B680" s="14" t="str">
        <f t="shared" ca="1" si="11520"/>
        <v/>
      </c>
      <c r="C680" s="14">
        <f t="shared" ca="1" si="11521"/>
        <v>563</v>
      </c>
      <c r="D680" s="14">
        <f t="shared" si="11522"/>
        <v>678</v>
      </c>
      <c r="E680" s="14" t="str">
        <f t="shared" ca="1" si="11523"/>
        <v/>
      </c>
      <c r="F680" s="14" t="str">
        <f t="shared" ca="1" si="11524"/>
        <v/>
      </c>
      <c r="G680" s="14" t="str">
        <f t="shared" ca="1" si="11525"/>
        <v/>
      </c>
      <c r="H680" s="14" t="b">
        <f t="shared" ca="1" si="11526"/>
        <v>0</v>
      </c>
      <c r="I680" s="14" t="str">
        <f ca="1">IF($H680,ADDRESS(3,(D680+1)*2-1,4,,"["&amp;wew!$G$7&amp;"]"&amp;_sheetname_labels)&amp;":"&amp;ADDRESS(2+ster!$B$20,(D680+1)*2-1,4),"")</f>
        <v/>
      </c>
      <c r="J680" s="14" t="str">
        <f t="array" aca="1" ref="J680" ca="1">IF(H680,MAX(0,MAX(IF(INDIRECT(I680)&lt;&gt;"",ROW(INDIRECT(I680)),""))-2),"")</f>
        <v/>
      </c>
      <c r="K680" s="14" t="str">
        <f ca="1">IF($H680,IF($J680&gt;0,ADDRESS(3,(D680+1)*2-1,4,,"["&amp;wew!$G$7&amp;"]"&amp;_sheetname_labels)&amp;":"&amp;ADDRESS(2+J680,(D680+1)*2-1,4),""),"")</f>
        <v/>
      </c>
      <c r="L680" s="14" t="str">
        <f ca="1">IF($H680,IF($J680&gt;0,ADDRESS(3,(D680+1)*2,4,,"["&amp;wew!$G$7&amp;"]"&amp;_sheetname_labels)&amp;":"&amp;ADDRESS(2+J680,(D680+1)*2,4),""),"")</f>
        <v/>
      </c>
      <c r="M680" s="14" t="str">
        <f t="shared" ca="1" si="11527"/>
        <v/>
      </c>
      <c r="N680" s="14" t="str">
        <f t="shared" ca="1" si="11528"/>
        <v/>
      </c>
      <c r="O680" s="14" t="str">
        <f t="shared" ca="1" si="11529"/>
        <v/>
      </c>
      <c r="P680" s="14" t="str">
        <f t="shared" ca="1" si="11530"/>
        <v/>
      </c>
      <c r="Q680" s="14" t="str">
        <f ca="1">IF($BP680,ADDRESS(3,D680+1,4,,"["&amp;wew!$G$7&amp;"]"&amp;_sheetname_dataframe)&amp;":"&amp;ADDRESS(2+ster!$C$14,D680+1,4),"")</f>
        <v/>
      </c>
      <c r="R680" s="14" t="str">
        <f ca="1">IF($BP680,IF(MID(_xll.FORMULATEXT(INDEX(INDIRECT(Q680),1)),1,1)="=", _xll.FORMULATEXT(INDEX(INDIRECT(Q680),1),2,TRUE),""),"")</f>
        <v/>
      </c>
      <c r="S680" s="14" t="str">
        <f t="array" aca="1" ref="S680" ca="1">IF(H680,SUM(IF((IFERROR(INDIRECT(Q680)&lt;&gt;"",FALSE))*(INDIRECT(ster!$D$14)&lt;&gt;""),1,0)),"")</f>
        <v/>
      </c>
      <c r="T680" s="14" t="str">
        <f t="array" aca="1" ref="T680" ca="1">IF(H680,IF(M680&gt;0,SUM(IFERROR(1*(MATCH(INDIRECT(Q680),INDIRECT(K680),0)&gt;0),0)*(INDIRECT(ster!$D$14)&lt;&gt;"")*NOT(ISNUMBER(INDIRECT(Q680)))),0),"")</f>
        <v/>
      </c>
      <c r="U680" s="14" t="str">
        <f t="array" aca="1" ref="U680" ca="1">IF(H680,SUM((IFERROR(INDIRECT(Q680)="",FALSE))*(INDIRECT(ster!$D$14)&lt;&gt;"")),"")</f>
        <v/>
      </c>
      <c r="V680" s="14" t="str">
        <f t="array" aca="1" ref="V680" ca="1">IF(H680,SUM((IFERROR(INDIRECT(Q680)="#ąś",TRUE))*(INDIRECT(ster!$D$14)&lt;&gt;"")),"")</f>
        <v/>
      </c>
      <c r="W680" s="14" t="str">
        <f t="array" aca="1" ref="W680" ca="1">IF(H680,SUM(ISNUMBER(INDIRECT(Q680))*(INDIRECT(ster!$D$14)&lt;&gt;"")),"")</f>
        <v/>
      </c>
      <c r="X680" s="14" t="str">
        <f t="array" aca="1" ref="X680" ca="1">IF(AND(H680,W680&gt;0),IF(wew!$B$3,MIN(IF((INDIRECT(ster!$D$14)&lt;&gt;"")*IFERROR(INDIRECT($Q680)&lt;&gt;"",FALSE),IFERROR(INDIRECT($Q680),"X"),"X")),"&lt;włącz podświetlanie wartości&gt;"),"—")</f>
        <v>—</v>
      </c>
      <c r="Y680" s="14" t="str">
        <f t="array" aca="1" ref="Y680" ca="1">IF(AND(H680,W680&gt;0),IF(wew!$B$3,MAX(IF((INDIRECT(ster!$D$14)&lt;&gt;"")*IFERROR(INDIRECT($Q680)&lt;&gt;"",FALSE),IFERROR(INDIRECT($Q680),"X"),"X")),"&lt;włącz podświetlanie wartości&gt;"),"—")</f>
        <v>—</v>
      </c>
      <c r="Z680" s="14" t="str">
        <f t="shared" ca="1" si="11531"/>
        <v/>
      </c>
      <c r="AA680" s="12" t="str">
        <f t="shared" ca="1" si="11532"/>
        <v/>
      </c>
      <c r="AB680" s="17" t="str">
        <f t="array" aca="1" ref="AB680" ca="1">IF(H680,IF(W680&gt;0,SUM((INDIRECT(ster!$D$14)&lt;&gt;"")*IFERROR((INDIRECT(Q680)&lt;&gt;"")*(INDIRECT(Q680)=INT(INDIRECT(Q680))),0)),0),"")</f>
        <v/>
      </c>
      <c r="AC680" s="17" t="str">
        <f t="array" aca="1" ref="AC680" ca="1">IF(H680,W680-AB680,"")</f>
        <v/>
      </c>
      <c r="AD680" s="17" t="str">
        <f t="shared" ca="1" si="11533"/>
        <v/>
      </c>
      <c r="AE680" s="17" t="b">
        <f t="shared" ca="1" si="11534"/>
        <v>0</v>
      </c>
      <c r="AF680" s="17" t="str">
        <f ca="1">IF(AE680,IF($H680,ADDRESS(3,D680+2,4,,"["&amp;wew!$G$7&amp;"]"&amp;_sheetname_dataframe)&amp;":"&amp;ADDRESS(2+ster!$C$14,D680+2,4),""),"")</f>
        <v/>
      </c>
      <c r="AG680" s="17" t="str">
        <f t="shared" ca="1" si="11535"/>
        <v/>
      </c>
      <c r="AH680" s="17" t="b">
        <f t="shared" ca="1" si="11536"/>
        <v>0</v>
      </c>
      <c r="AI680" s="17" t="str">
        <f ca="1">IF(AH680,IF($H680,ADDRESS(3,D680+3,4,,"["&amp;wew!$G$7&amp;"]"&amp;_sheetname_dataframe)&amp;":"&amp;ADDRESS(2+ster!$C$14,D680+3,4),""),"")</f>
        <v/>
      </c>
      <c r="AJ680" s="17" t="str">
        <f t="shared" ca="1" si="11537"/>
        <v/>
      </c>
      <c r="AK680" s="17" t="str">
        <f t="shared" ca="1" si="11538"/>
        <v/>
      </c>
      <c r="AL680" s="17" t="str">
        <f t="shared" ca="1" si="11539"/>
        <v/>
      </c>
      <c r="AM680" s="17" t="str">
        <f t="shared" ca="1" si="11540"/>
        <v/>
      </c>
      <c r="AN680" s="17">
        <f t="shared" ca="1" si="11541"/>
        <v>2</v>
      </c>
      <c r="AO680" s="24" t="str">
        <f t="shared" ca="1" si="11542"/>
        <v/>
      </c>
      <c r="AP680" s="24" t="str">
        <f t="shared" ca="1" si="11543"/>
        <v/>
      </c>
      <c r="AQ680" s="17" t="str">
        <f t="shared" ca="1" si="11544"/>
        <v/>
      </c>
      <c r="AR680" s="17" t="str">
        <f t="shared" ca="1" si="11545"/>
        <v/>
      </c>
      <c r="AS680" s="17" t="str">
        <f t="shared" ca="1" si="11546"/>
        <v/>
      </c>
      <c r="AT680" s="17" t="str">
        <f t="shared" ca="1" si="11547"/>
        <v/>
      </c>
      <c r="AU680" s="17" t="str">
        <f t="shared" ca="1" si="11548"/>
        <v/>
      </c>
      <c r="AV680" s="17" t="str">
        <f t="shared" ca="1" si="11549"/>
        <v/>
      </c>
      <c r="AW680" s="17" t="str">
        <f t="shared" ca="1" si="11550"/>
        <v/>
      </c>
      <c r="AX680" s="14" t="str">
        <f t="array" aca="1" ref="AX680" ca="1">IF(H680,N680&gt;0,"")</f>
        <v/>
      </c>
      <c r="AY680" s="17" t="str">
        <f t="shared" ca="1" si="11551"/>
        <v/>
      </c>
      <c r="AZ680" s="17" t="str">
        <f t="array" aca="1" ref="AZ680" ca="1">IF(AY680&lt;&gt;"",SUM(1*ISERROR(MATCH(INDIRECT(AY680),INDIRECT(K680),0)))=0,"")</f>
        <v/>
      </c>
      <c r="BA680" s="17" t="b">
        <f t="shared" ca="1" si="11552"/>
        <v>0</v>
      </c>
      <c r="BB680" s="17" t="b">
        <v>0</v>
      </c>
      <c r="BC680" s="17" t="str">
        <f t="shared" ca="1" si="11553"/>
        <v/>
      </c>
      <c r="BD680" s="17" t="str">
        <f t="shared" ca="1" si="11554"/>
        <v/>
      </c>
      <c r="BE680" s="17" t="str">
        <f t="shared" ca="1" si="11555"/>
        <v/>
      </c>
      <c r="BF680" s="17" t="str">
        <f t="shared" ca="1" si="11556"/>
        <v/>
      </c>
      <c r="BG680" s="17" t="str">
        <f t="shared" ca="1" si="11557"/>
        <v/>
      </c>
      <c r="BH680" s="17" t="str">
        <f t="shared" ca="1" si="11558"/>
        <v/>
      </c>
      <c r="BI680" s="17" t="str">
        <f t="shared" ca="1" si="11559"/>
        <v/>
      </c>
      <c r="BJ680" s="17" t="b">
        <f t="shared" ca="1" si="11560"/>
        <v>0</v>
      </c>
      <c r="BK680" s="17" t="str">
        <f t="shared" ca="1" si="11561"/>
        <v/>
      </c>
      <c r="BL680" s="17" t="str">
        <f t="shared" ca="1" si="11562"/>
        <v/>
      </c>
      <c r="BM680" s="17" t="str">
        <f t="shared" ca="1" si="11563"/>
        <v/>
      </c>
      <c r="BN680" s="17" t="str">
        <f t="shared" ca="1" si="11564"/>
        <v/>
      </c>
      <c r="BO680" s="17" t="str">
        <f t="shared" ca="1" si="11565"/>
        <v/>
      </c>
      <c r="BP680" s="14" t="b">
        <f t="shared" ca="1" si="11566"/>
        <v>0</v>
      </c>
      <c r="BQ680" s="35"/>
      <c r="BX680" s="16"/>
      <c r="BY680" s="16"/>
      <c r="BZ680" s="16"/>
      <c r="CA680" s="16"/>
      <c r="CB680" s="16"/>
      <c r="CC680" s="16"/>
      <c r="CD680" s="16"/>
      <c r="CE680" s="16"/>
      <c r="CF680" s="16"/>
      <c r="CN680" s="14">
        <f ca="1">IF(H680,IFERROR(IsVariableNameLegal(O680),0),0)</f>
        <v>0</v>
      </c>
      <c r="CO680" s="14" t="str">
        <f t="array" aca="1" ref="CO680" ca="1">IF(H680,IF(COUNTIF(INDIRECT(wew!$C$13),O680)&gt;1,TRIM(SUBSTITUTE(_xll.MCONCAT(IF((INDIRECT(wew!$C$13)=O680)*(COLUMN(INDIRECT(wew!$C$13))&lt;&gt;D680+1),-1+COLUMN(INDIRECT(wew!$C$13)),"")," "),"  "," ")),""),"")</f>
        <v/>
      </c>
      <c r="CP680" s="14" t="str">
        <f t="array" aca="1" ref="CP680" ca="1">IF(P680&lt;&gt;"",IF(LEN(P680)&gt;150,1,""),"")</f>
        <v/>
      </c>
      <c r="CQ680" s="14" t="str">
        <f t="array" aca="1" ref="CQ680" ca="1">IF(AND(H680,NOT(ster!$J$3)),IF(COUNTIF(INDIRECT(wew!$C$15),P680)&gt;1,TRIM(SUBSTITUTE(_xll.MCONCAT(IF((INDIRECT(wew!$C$15)=P680)*(COLUMN(INDIRECT(wew!$C$15))&lt;&gt;D680+1),-1+COLUMN(INDIRECT(wew!$C$15)),"")," "),"  "," ")),""),"")</f>
        <v/>
      </c>
      <c r="CR680" s="14" t="str">
        <f t="array" aca="1" ref="CR680" ca="1">IF(H680,IF(AND(W680&gt;0,AO680&lt;&gt;""),TRIM(SUBSTITUTE(_xll.MCONCAT(IFERROR(IF(ISNUMBER(INDIRECT(Q680)),IF((INDIRECT(ster!$D$14)&lt;&gt;"")*(INDIRECT(Q680)&lt;AO680),INDIRECT(ster!$D$14) &amp; ": " &amp;  SUBSTITUTE(IF( AV680,IFERROR(TEXT(INDIRECT(Q680),"rrrr-mm-dd") &amp;" (" &amp; INDIRECT(Q680) &amp;")",INDIRECT(Q680)),INDIRECT(Q680))," "," "),""),""),"")," "),"  "," ")),""),"")</f>
        <v/>
      </c>
      <c r="CS680" s="14" t="str">
        <f t="array" aca="1" ref="CS680" ca="1">IF(H680,IF(AND(W680&gt;0,AP680&lt;&gt;""),TRIM(SUBSTITUTE(_xll.MCONCAT(IFERROR(IF(ISNUMBER(INDIRECT(Q680)),IF((INDIRECT(ster!$D$14)&lt;&gt;"")*(INDIRECT(Q680)&gt;AP680),INDIRECT(ster!$D$14) &amp; ": " &amp;  SUBSTITUTE(IF( AV680,IFERROR(TEXT(INDIRECT(Q680),"rrrr-mm-dd")&amp;" (" &amp; INDIRECT(Q680) &amp;")",INDIRECT(Q680)),INDIRECT(Q680))," "," "),""),""),"")," "),"  "," ")),""),"")</f>
        <v/>
      </c>
      <c r="CT680" s="14" t="str">
        <f t="array" aca="1" ref="CT680" ca="1">IF(H680,IF(AND(N680&gt;0,AR680),TRIM(SUBSTITUTE(_xll.MCONCAT(IFERROR(IF(ISNUMBER(INDIRECT(Q680)),IF((INDIRECT(ster!$D$14)&lt;&gt;"")*(IFERROR(0*(MATCH(INDIRECT(Q680),INDIRECT(K680),0)&gt;0),1)),INDIRECT(ster!$D$14) &amp; ": " &amp;  SUBSTITUTE(IF( AV680,IFERROR(TEXT(INDIRECT(Q680),"rrrr-mm-dd")&amp;" (" &amp; INDIRECT(Q680) &amp;")",INDIRECT(Q680)),INDIRECT(Q680))," "," "),""),""),"")," "),"  "," ")),""),"")</f>
        <v/>
      </c>
      <c r="CU680" s="14" t="str">
        <f t="array" aca="1" ref="CU680" ca="1">IF(H680,IF(AND(V680&gt;0),TRIM(SUBSTITUTE(_xll.MCONCAT(IF((INDIRECT(ster!$D$14)&lt;&gt;"")*(IFERROR(0*(INDIRECT(Q680)&lt;&gt;""),1)),INDIRECT(ster!$D$14),"")," "),"  "," ")),""),"")</f>
        <v/>
      </c>
      <c r="CV680" s="14" t="str">
        <f t="array" aca="1" ref="CV680" ca="1">IF(H680,IF(AS680,
TRIM(SUBSTITUTE(_xll.MCONCAT(IF(
   (INDIRECT(ster!$D$14)&lt;&gt;"")*
   ((INDIRECT(Q680)="")+
      NOT(ISNUMBER(INDIRECT(Q680)))*
      NOT(ISERROR(MATCH(INDIRECT(Q680),INDIRECT(K680),0)))
    ),
      INDIRECT(ster!$D$14),
   "")," "),"  "," ")),
""),"")</f>
        <v/>
      </c>
      <c r="CW680" s="14" t="str">
        <f t="array" aca="1" ref="CW680" ca="1">IF(H680,IF(AND(AQ680),TRIM(SUBSTITUTE(_xll.MCONCAT(IFERROR(IF(ISNUMBER(INDIRECT(Q680)),IF((INDIRECT(ster!$D$14)&lt;&gt;"")*(INDIRECT(Q680)&lt;&gt;INT(INDIRECT(Q680))),INDIRECT(ster!$D$14) &amp; ": " &amp; INDIRECT(Q680),""),""),"")," "),"  "," ")),""),"")</f>
        <v/>
      </c>
      <c r="CX680" s="14" t="str">
        <f t="array" aca="1" ref="CX680" ca="1">IF(H680,IF(OR(AU680,AV680),TRIM(SUBSTITUTE(_xll.MCONCAT(IF((INDIRECT(ster!$D$14)&lt;&gt;"")*NOT(ISNUMBER(INDIRECT(Q680))),IF(ISERROR(MATCH(INDIRECT(Q680),INDIRECT(K680),0)),IFERROR(IF(INDIRECT(Q680)&lt;&gt;"",INDIRECT(ster!$D$14) &amp; ": " &amp; SUBSTITUTE(INDIRECT(Q680)," "," "),""),""),""),"")," "),"  "," ")),""),"")</f>
        <v/>
      </c>
      <c r="CY680" s="14" t="str">
        <f t="array" aca="1" ref="CY680" ca="1">IF(H680,IF(AE680,TRIM(SUBSTITUTE(_xll.MCONCAT(IF((INDIRECT(ster!$D$14)&lt;&gt;"")*IFERROR(NOT(INDIRECT(AF680)),FALSE),IF(ISERROR(MATCH(INDIRECT(Q680),INDIRECT(K680),0)),IFERROR(IF(INDIRECT(Q680)&lt;&gt;"",INDIRECT(ster!$D$14)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CZ680" s="14" t="str">
        <f t="array" aca="1" ref="CZ680" ca="1">IF(H680,IF(AH680,TRIM(SUBSTITUTE(_xll.MCONCAT(IF((INDIRECT(ster!$D$14)&lt;&gt;"")*IFERROR(NOT(INDIRECT(AI680)),FALSE),IF(ISERROR(MATCH(INDIRECT(Q680),INDIRECT(K680),0)),IFERROR(IF(INDIRECT(Q680)&lt;&gt;"",INDIRECT(ster!$D$14)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DC680" s="14" t="str">
        <f ca="1">SUBSTITUTE(SUBSTITUTE(SUBSTITUTE(SUBSTITUTE(_xll.MCONCAT(DG680:DS680,"■"),"■■","■"),"■■","■"),"■■","■"),"■■","■")</f>
        <v>■</v>
      </c>
      <c r="DD680" s="14" t="str">
        <f t="shared" ca="1" si="11567"/>
        <v/>
      </c>
      <c r="DE680" s="14" t="str">
        <f t="shared" ca="1" si="11568"/>
        <v/>
      </c>
      <c r="DF680" s="14" t="str">
        <f t="shared" ca="1" si="11569"/>
        <v/>
      </c>
      <c r="DG680" s="14" t="str">
        <f t="shared" ca="1" si="11570"/>
        <v/>
      </c>
      <c r="DH680" s="14" t="str">
        <f t="shared" ca="1" si="11571"/>
        <v/>
      </c>
      <c r="DI680" s="14" t="str">
        <f t="shared" ca="1" si="11572"/>
        <v/>
      </c>
      <c r="DJ680" s="14" t="str">
        <f t="shared" ca="1" si="11573"/>
        <v/>
      </c>
      <c r="DK680" s="14" t="str">
        <f t="shared" ca="1" si="11574"/>
        <v/>
      </c>
      <c r="DL680" s="14" t="str">
        <f t="shared" ca="1" si="11575"/>
        <v/>
      </c>
      <c r="DM680" s="14" t="str">
        <f t="shared" ca="1" si="11576"/>
        <v/>
      </c>
      <c r="DN680" s="14" t="str">
        <f t="array" aca="1" ref="DN680" ca="1">IF(CU680&lt;&gt;"","There are errors in the entered values in the following cases: " &amp;SUBSTITUTE(CU680," ",", "),"")</f>
        <v/>
      </c>
      <c r="DO680" s="14" t="str">
        <f t="shared" ca="1" si="11577"/>
        <v/>
      </c>
      <c r="DP680" s="14" t="str">
        <f t="shared" ca="1" si="11578"/>
        <v/>
      </c>
      <c r="DQ680" s="14" t="str">
        <f t="shared" ca="1" si="11579"/>
        <v/>
      </c>
      <c r="DR680" s="14" t="str">
        <f t="shared" ca="1" si="11580"/>
        <v/>
      </c>
      <c r="DS680" s="14" t="str">
        <f t="shared" ca="1" si="11581"/>
        <v/>
      </c>
      <c r="DZ680" s="14" t="b">
        <f t="shared" ca="1" si="11582"/>
        <v>0</v>
      </c>
      <c r="EA680" s="14" t="str">
        <f t="shared" ca="1" si="11583"/>
        <v/>
      </c>
      <c r="EB680" s="14" t="str">
        <f t="shared" ca="1" si="11584"/>
        <v/>
      </c>
      <c r="EC680" s="14" t="str">
        <f t="shared" ca="1" si="11585"/>
        <v/>
      </c>
      <c r="ED680" s="14" t="str">
        <f t="shared" ca="1" si="11586"/>
        <v/>
      </c>
      <c r="EE680" s="14" t="str">
        <f t="shared" ca="1" si="11587"/>
        <v/>
      </c>
      <c r="EF680" s="14" t="str">
        <f t="shared" ca="1" si="11588"/>
        <v/>
      </c>
      <c r="EG680" s="14" t="str">
        <f t="shared" ca="1" si="11589"/>
        <v/>
      </c>
      <c r="EM680" s="14" t="b">
        <f t="shared" ca="1" si="11590"/>
        <v>0</v>
      </c>
      <c r="EN680" s="14" t="str">
        <f t="shared" ca="1" si="11591"/>
        <v/>
      </c>
      <c r="EO680" s="14" t="str">
        <f t="shared" ca="1" si="11592"/>
        <v/>
      </c>
      <c r="EP680" s="14" t="str">
        <f t="shared" ca="1" si="11593"/>
        <v/>
      </c>
      <c r="EQ680" s="14" t="str">
        <f t="shared" ca="1" si="11594"/>
        <v/>
      </c>
    </row>
    <row r="681" spans="2:147" s="14" customFormat="1">
      <c r="B681" s="14" t="str">
        <f t="shared" ca="1" si="11520"/>
        <v/>
      </c>
      <c r="C681" s="14">
        <f t="shared" ca="1" si="11521"/>
        <v>563</v>
      </c>
      <c r="D681" s="14">
        <f t="shared" si="11522"/>
        <v>679</v>
      </c>
      <c r="E681" s="14" t="str">
        <f t="shared" ca="1" si="11523"/>
        <v/>
      </c>
      <c r="F681" s="14" t="str">
        <f t="shared" ca="1" si="11524"/>
        <v/>
      </c>
      <c r="G681" s="14" t="str">
        <f t="shared" ca="1" si="11525"/>
        <v/>
      </c>
      <c r="H681" s="14" t="b">
        <f t="shared" ca="1" si="11526"/>
        <v>0</v>
      </c>
      <c r="I681" s="14" t="str">
        <f ca="1">IF($H681,ADDRESS(3,(D681+1)*2-1,4,,"["&amp;wew!$G$7&amp;"]"&amp;_sheetname_labels)&amp;":"&amp;ADDRESS(2+ster!$B$20,(D681+1)*2-1,4),"")</f>
        <v/>
      </c>
      <c r="J681" s="14" t="str">
        <f t="array" aca="1" ref="J681" ca="1">IF(H681,MAX(0,MAX(IF(INDIRECT(I681)&lt;&gt;"",ROW(INDIRECT(I681)),""))-2),"")</f>
        <v/>
      </c>
      <c r="K681" s="14" t="str">
        <f ca="1">IF($H681,IF($J681&gt;0,ADDRESS(3,(D681+1)*2-1,4,,"["&amp;wew!$G$7&amp;"]"&amp;_sheetname_labels)&amp;":"&amp;ADDRESS(2+J681,(D681+1)*2-1,4),""),"")</f>
        <v/>
      </c>
      <c r="L681" s="14" t="str">
        <f ca="1">IF($H681,IF($J681&gt;0,ADDRESS(3,(D681+1)*2,4,,"["&amp;wew!$G$7&amp;"]"&amp;_sheetname_labels)&amp;":"&amp;ADDRESS(2+J681,(D681+1)*2,4),""),"")</f>
        <v/>
      </c>
      <c r="M681" s="14" t="str">
        <f t="shared" ca="1" si="11527"/>
        <v/>
      </c>
      <c r="N681" s="14" t="str">
        <f t="shared" ca="1" si="11528"/>
        <v/>
      </c>
      <c r="O681" s="14" t="str">
        <f t="shared" ca="1" si="11529"/>
        <v/>
      </c>
      <c r="P681" s="14" t="str">
        <f t="shared" ca="1" si="11530"/>
        <v/>
      </c>
      <c r="Q681" s="14" t="str">
        <f ca="1">IF($BP681,ADDRESS(3,D681+1,4,,"["&amp;wew!$G$7&amp;"]"&amp;_sheetname_dataframe)&amp;":"&amp;ADDRESS(2+ster!$C$14,D681+1,4),"")</f>
        <v/>
      </c>
      <c r="R681" s="14" t="str">
        <f ca="1">IF($BP681,IF(MID(_xll.FORMULATEXT(INDEX(INDIRECT(Q681),1)),1,1)="=", _xll.FORMULATEXT(INDEX(INDIRECT(Q681),1),2,TRUE),""),"")</f>
        <v/>
      </c>
      <c r="S681" s="14" t="str">
        <f t="array" aca="1" ref="S681" ca="1">IF(H681,SUM(IF((IFERROR(INDIRECT(Q681)&lt;&gt;"",FALSE))*(INDIRECT(ster!$D$14)&lt;&gt;""),1,0)),"")</f>
        <v/>
      </c>
      <c r="T681" s="14" t="str">
        <f t="array" aca="1" ref="T681" ca="1">IF(H681,IF(M681&gt;0,SUM(IFERROR(1*(MATCH(INDIRECT(Q681),INDIRECT(K681),0)&gt;0),0)*(INDIRECT(ster!$D$14)&lt;&gt;"")*NOT(ISNUMBER(INDIRECT(Q681)))),0),"")</f>
        <v/>
      </c>
      <c r="U681" s="14" t="str">
        <f t="array" aca="1" ref="U681" ca="1">IF(H681,SUM((IFERROR(INDIRECT(Q681)="",FALSE))*(INDIRECT(ster!$D$14)&lt;&gt;"")),"")</f>
        <v/>
      </c>
      <c r="V681" s="14" t="str">
        <f t="array" aca="1" ref="V681" ca="1">IF(H681,SUM((IFERROR(INDIRECT(Q681)="#ąś",TRUE))*(INDIRECT(ster!$D$14)&lt;&gt;"")),"")</f>
        <v/>
      </c>
      <c r="W681" s="14" t="str">
        <f t="array" aca="1" ref="W681" ca="1">IF(H681,SUM(ISNUMBER(INDIRECT(Q681))*(INDIRECT(ster!$D$14)&lt;&gt;"")),"")</f>
        <v/>
      </c>
      <c r="X681" s="14" t="str">
        <f t="array" aca="1" ref="X681" ca="1">IF(AND(H681,W681&gt;0),IF(wew!$B$3,MIN(IF((INDIRECT(ster!$D$14)&lt;&gt;"")*IFERROR(INDIRECT($Q681)&lt;&gt;"",FALSE),IFERROR(INDIRECT($Q681),"X"),"X")),"&lt;włącz podświetlanie wartości&gt;"),"—")</f>
        <v>—</v>
      </c>
      <c r="Y681" s="14" t="str">
        <f t="array" aca="1" ref="Y681" ca="1">IF(AND(H681,W681&gt;0),IF(wew!$B$3,MAX(IF((INDIRECT(ster!$D$14)&lt;&gt;"")*IFERROR(INDIRECT($Q681)&lt;&gt;"",FALSE),IFERROR(INDIRECT($Q681),"X"),"X")),"&lt;włącz podświetlanie wartości&gt;"),"—")</f>
        <v>—</v>
      </c>
      <c r="Z681" s="14" t="str">
        <f t="shared" ca="1" si="11531"/>
        <v/>
      </c>
      <c r="AA681" s="12" t="str">
        <f t="shared" ca="1" si="11532"/>
        <v/>
      </c>
      <c r="AB681" s="17" t="str">
        <f t="array" aca="1" ref="AB681" ca="1">IF(H681,IF(W681&gt;0,SUM((INDIRECT(ster!$D$14)&lt;&gt;"")*IFERROR((INDIRECT(Q681)&lt;&gt;"")*(INDIRECT(Q681)=INT(INDIRECT(Q681))),0)),0),"")</f>
        <v/>
      </c>
      <c r="AC681" s="17" t="str">
        <f t="array" aca="1" ref="AC681" ca="1">IF(H681,W681-AB681,"")</f>
        <v/>
      </c>
      <c r="AD681" s="17" t="str">
        <f t="shared" ca="1" si="11533"/>
        <v/>
      </c>
      <c r="AE681" s="17" t="b">
        <f t="shared" ca="1" si="11534"/>
        <v>0</v>
      </c>
      <c r="AF681" s="17" t="str">
        <f ca="1">IF(AE681,IF($H681,ADDRESS(3,D681+2,4,,"["&amp;wew!$G$7&amp;"]"&amp;_sheetname_dataframe)&amp;":"&amp;ADDRESS(2+ster!$C$14,D681+2,4),""),"")</f>
        <v/>
      </c>
      <c r="AG681" s="17" t="str">
        <f t="shared" ca="1" si="11535"/>
        <v/>
      </c>
      <c r="AH681" s="17" t="b">
        <f t="shared" ca="1" si="11536"/>
        <v>0</v>
      </c>
      <c r="AI681" s="17" t="str">
        <f ca="1">IF(AH681,IF($H681,ADDRESS(3,D681+3,4,,"["&amp;wew!$G$7&amp;"]"&amp;_sheetname_dataframe)&amp;":"&amp;ADDRESS(2+ster!$C$14,D681+3,4),""),"")</f>
        <v/>
      </c>
      <c r="AJ681" s="17" t="str">
        <f t="shared" ca="1" si="11537"/>
        <v/>
      </c>
      <c r="AK681" s="17" t="str">
        <f t="shared" ca="1" si="11538"/>
        <v/>
      </c>
      <c r="AL681" s="17" t="str">
        <f t="shared" ca="1" si="11539"/>
        <v/>
      </c>
      <c r="AM681" s="17" t="str">
        <f t="shared" ca="1" si="11540"/>
        <v/>
      </c>
      <c r="AN681" s="17">
        <f t="shared" ca="1" si="11541"/>
        <v>2</v>
      </c>
      <c r="AO681" s="24" t="str">
        <f t="shared" ca="1" si="11542"/>
        <v/>
      </c>
      <c r="AP681" s="24" t="str">
        <f t="shared" ca="1" si="11543"/>
        <v/>
      </c>
      <c r="AQ681" s="17" t="str">
        <f t="shared" ca="1" si="11544"/>
        <v/>
      </c>
      <c r="AR681" s="17" t="str">
        <f t="shared" ca="1" si="11545"/>
        <v/>
      </c>
      <c r="AS681" s="17" t="str">
        <f t="shared" ca="1" si="11546"/>
        <v/>
      </c>
      <c r="AT681" s="17" t="str">
        <f t="shared" ca="1" si="11547"/>
        <v/>
      </c>
      <c r="AU681" s="17" t="str">
        <f t="shared" ca="1" si="11548"/>
        <v/>
      </c>
      <c r="AV681" s="17" t="str">
        <f t="shared" ca="1" si="11549"/>
        <v/>
      </c>
      <c r="AW681" s="17" t="str">
        <f t="shared" ca="1" si="11550"/>
        <v/>
      </c>
      <c r="AX681" s="14" t="str">
        <f t="array" aca="1" ref="AX681" ca="1">IF(H681,N681&gt;0,"")</f>
        <v/>
      </c>
      <c r="AY681" s="17" t="str">
        <f t="shared" ca="1" si="11551"/>
        <v/>
      </c>
      <c r="AZ681" s="17" t="str">
        <f t="array" aca="1" ref="AZ681" ca="1">IF(AY681&lt;&gt;"",SUM(1*ISERROR(MATCH(INDIRECT(AY681),INDIRECT(K681),0)))=0,"")</f>
        <v/>
      </c>
      <c r="BA681" s="17" t="b">
        <f t="shared" ca="1" si="11552"/>
        <v>0</v>
      </c>
      <c r="BB681" s="17" t="b">
        <v>0</v>
      </c>
      <c r="BC681" s="17" t="str">
        <f t="shared" ca="1" si="11553"/>
        <v/>
      </c>
      <c r="BD681" s="17" t="str">
        <f t="shared" ca="1" si="11554"/>
        <v/>
      </c>
      <c r="BE681" s="17" t="str">
        <f t="shared" ca="1" si="11555"/>
        <v/>
      </c>
      <c r="BF681" s="17" t="str">
        <f t="shared" ca="1" si="11556"/>
        <v/>
      </c>
      <c r="BG681" s="17" t="str">
        <f t="shared" ca="1" si="11557"/>
        <v/>
      </c>
      <c r="BH681" s="17" t="str">
        <f t="shared" ca="1" si="11558"/>
        <v/>
      </c>
      <c r="BI681" s="17" t="str">
        <f t="shared" ca="1" si="11559"/>
        <v/>
      </c>
      <c r="BJ681" s="17" t="b">
        <f t="shared" ca="1" si="11560"/>
        <v>0</v>
      </c>
      <c r="BK681" s="17" t="str">
        <f t="shared" ca="1" si="11561"/>
        <v/>
      </c>
      <c r="BL681" s="17" t="str">
        <f t="shared" ca="1" si="11562"/>
        <v/>
      </c>
      <c r="BM681" s="17" t="str">
        <f t="shared" ca="1" si="11563"/>
        <v/>
      </c>
      <c r="BN681" s="17" t="str">
        <f t="shared" ca="1" si="11564"/>
        <v/>
      </c>
      <c r="BO681" s="17" t="str">
        <f t="shared" ca="1" si="11565"/>
        <v/>
      </c>
      <c r="BP681" s="14" t="b">
        <f t="shared" ca="1" si="11566"/>
        <v>0</v>
      </c>
      <c r="BQ681" s="35"/>
      <c r="BX681" s="16"/>
      <c r="BY681" s="16"/>
      <c r="BZ681" s="16"/>
      <c r="CA681" s="16"/>
      <c r="CB681" s="16"/>
      <c r="CC681" s="16"/>
      <c r="CD681" s="16"/>
      <c r="CE681" s="16"/>
      <c r="CF681" s="16"/>
      <c r="CN681" s="14">
        <f ca="1">IF(H681,IFERROR(IsVariableNameLegal(O681),0),0)</f>
        <v>0</v>
      </c>
      <c r="CO681" s="14" t="str">
        <f t="array" aca="1" ref="CO681" ca="1">IF(H681,IF(COUNTIF(INDIRECT(wew!$C$13),O681)&gt;1,TRIM(SUBSTITUTE(_xll.MCONCAT(IF((INDIRECT(wew!$C$13)=O681)*(COLUMN(INDIRECT(wew!$C$13))&lt;&gt;D681+1),-1+COLUMN(INDIRECT(wew!$C$13)),"")," "),"  "," ")),""),"")</f>
        <v/>
      </c>
      <c r="CP681" s="14" t="str">
        <f t="array" aca="1" ref="CP681" ca="1">IF(P681&lt;&gt;"",IF(LEN(P681)&gt;150,1,""),"")</f>
        <v/>
      </c>
      <c r="CQ681" s="14" t="str">
        <f t="array" aca="1" ref="CQ681" ca="1">IF(AND(H681,NOT(ster!$J$3)),IF(COUNTIF(INDIRECT(wew!$C$15),P681)&gt;1,TRIM(SUBSTITUTE(_xll.MCONCAT(IF((INDIRECT(wew!$C$15)=P681)*(COLUMN(INDIRECT(wew!$C$15))&lt;&gt;D681+1),-1+COLUMN(INDIRECT(wew!$C$15)),"")," "),"  "," ")),""),"")</f>
        <v/>
      </c>
      <c r="CR681" s="14" t="str">
        <f t="array" aca="1" ref="CR681" ca="1">IF(H681,IF(AND(W681&gt;0,AO681&lt;&gt;""),TRIM(SUBSTITUTE(_xll.MCONCAT(IFERROR(IF(ISNUMBER(INDIRECT(Q681)),IF((INDIRECT(ster!$D$14)&lt;&gt;"")*(INDIRECT(Q681)&lt;AO681),INDIRECT(ster!$D$14) &amp; ": " &amp;  SUBSTITUTE(IF( AV681,IFERROR(TEXT(INDIRECT(Q681),"rrrr-mm-dd") &amp;" (" &amp; INDIRECT(Q681) &amp;")",INDIRECT(Q681)),INDIRECT(Q681))," "," "),""),""),"")," "),"  "," ")),""),"")</f>
        <v/>
      </c>
      <c r="CS681" s="14" t="str">
        <f t="array" aca="1" ref="CS681" ca="1">IF(H681,IF(AND(W681&gt;0,AP681&lt;&gt;""),TRIM(SUBSTITUTE(_xll.MCONCAT(IFERROR(IF(ISNUMBER(INDIRECT(Q681)),IF((INDIRECT(ster!$D$14)&lt;&gt;"")*(INDIRECT(Q681)&gt;AP681),INDIRECT(ster!$D$14) &amp; ": " &amp;  SUBSTITUTE(IF( AV681,IFERROR(TEXT(INDIRECT(Q681),"rrrr-mm-dd")&amp;" (" &amp; INDIRECT(Q681) &amp;")",INDIRECT(Q681)),INDIRECT(Q681))," "," "),""),""),"")," "),"  "," ")),""),"")</f>
        <v/>
      </c>
      <c r="CT681" s="14" t="str">
        <f t="array" aca="1" ref="CT681" ca="1">IF(H681,IF(AND(N681&gt;0,AR681),TRIM(SUBSTITUTE(_xll.MCONCAT(IFERROR(IF(ISNUMBER(INDIRECT(Q681)),IF((INDIRECT(ster!$D$14)&lt;&gt;"")*(IFERROR(0*(MATCH(INDIRECT(Q681),INDIRECT(K681),0)&gt;0),1)),INDIRECT(ster!$D$14) &amp; ": " &amp;  SUBSTITUTE(IF( AV681,IFERROR(TEXT(INDIRECT(Q681),"rrrr-mm-dd")&amp;" (" &amp; INDIRECT(Q681) &amp;")",INDIRECT(Q681)),INDIRECT(Q681))," "," "),""),""),"")," "),"  "," ")),""),"")</f>
        <v/>
      </c>
      <c r="CU681" s="14" t="str">
        <f t="array" aca="1" ref="CU681" ca="1">IF(H681,IF(AND(V681&gt;0),TRIM(SUBSTITUTE(_xll.MCONCAT(IF((INDIRECT(ster!$D$14)&lt;&gt;"")*(IFERROR(0*(INDIRECT(Q681)&lt;&gt;""),1)),INDIRECT(ster!$D$14),"")," "),"  "," ")),""),"")</f>
        <v/>
      </c>
      <c r="CV681" s="14" t="str">
        <f t="array" aca="1" ref="CV681" ca="1">IF(H681,IF(AS681,
TRIM(SUBSTITUTE(_xll.MCONCAT(IF(
   (INDIRECT(ster!$D$14)&lt;&gt;"")*
   ((INDIRECT(Q681)="")+
      NOT(ISNUMBER(INDIRECT(Q681)))*
      NOT(ISERROR(MATCH(INDIRECT(Q681),INDIRECT(K681),0)))
    ),
      INDIRECT(ster!$D$14),
   "")," "),"  "," ")),
""),"")</f>
        <v/>
      </c>
      <c r="CW681" s="14" t="str">
        <f t="array" aca="1" ref="CW681" ca="1">IF(H681,IF(AND(AQ681),TRIM(SUBSTITUTE(_xll.MCONCAT(IFERROR(IF(ISNUMBER(INDIRECT(Q681)),IF((INDIRECT(ster!$D$14)&lt;&gt;"")*(INDIRECT(Q681)&lt;&gt;INT(INDIRECT(Q681))),INDIRECT(ster!$D$14) &amp; ": " &amp; INDIRECT(Q681),""),""),"")," "),"  "," ")),""),"")</f>
        <v/>
      </c>
      <c r="CX681" s="14" t="str">
        <f t="array" aca="1" ref="CX681" ca="1">IF(H681,IF(OR(AU681,AV681),TRIM(SUBSTITUTE(_xll.MCONCAT(IF((INDIRECT(ster!$D$14)&lt;&gt;"")*NOT(ISNUMBER(INDIRECT(Q681))),IF(ISERROR(MATCH(INDIRECT(Q681),INDIRECT(K681),0)),IFERROR(IF(INDIRECT(Q681)&lt;&gt;"",INDIRECT(ster!$D$14) &amp; ": " &amp; SUBSTITUTE(INDIRECT(Q681)," "," "),""),""),""),"")," "),"  "," ")),""),"")</f>
        <v/>
      </c>
      <c r="CY681" s="14" t="str">
        <f t="array" aca="1" ref="CY681" ca="1">IF(H681,IF(AE681,TRIM(SUBSTITUTE(_xll.MCONCAT(IF((INDIRECT(ster!$D$14)&lt;&gt;"")*IFERROR(NOT(INDIRECT(AF681)),FALSE),IF(ISERROR(MATCH(INDIRECT(Q681),INDIRECT(K681),0)),IFERROR(IF(INDIRECT(Q681)&lt;&gt;"",INDIRECT(ster!$D$14)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CZ681" s="14" t="str">
        <f t="array" aca="1" ref="CZ681" ca="1">IF(H681,IF(AH681,TRIM(SUBSTITUTE(_xll.MCONCAT(IF((INDIRECT(ster!$D$14)&lt;&gt;"")*IFERROR(NOT(INDIRECT(AI681)),FALSE),IF(ISERROR(MATCH(INDIRECT(Q681),INDIRECT(K681),0)),IFERROR(IF(INDIRECT(Q681)&lt;&gt;"",INDIRECT(ster!$D$14)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DC681" s="14" t="str">
        <f ca="1">SUBSTITUTE(SUBSTITUTE(SUBSTITUTE(SUBSTITUTE(_xll.MCONCAT(DG681:DS681,"■"),"■■","■"),"■■","■"),"■■","■"),"■■","■")</f>
        <v>■</v>
      </c>
      <c r="DD681" s="14" t="str">
        <f t="shared" ca="1" si="11567"/>
        <v/>
      </c>
      <c r="DE681" s="14" t="str">
        <f t="shared" ca="1" si="11568"/>
        <v/>
      </c>
      <c r="DF681" s="14" t="str">
        <f t="shared" ca="1" si="11569"/>
        <v/>
      </c>
      <c r="DG681" s="14" t="str">
        <f t="shared" ca="1" si="11570"/>
        <v/>
      </c>
      <c r="DH681" s="14" t="str">
        <f t="shared" ca="1" si="11571"/>
        <v/>
      </c>
      <c r="DI681" s="14" t="str">
        <f t="shared" ca="1" si="11572"/>
        <v/>
      </c>
      <c r="DJ681" s="14" t="str">
        <f t="shared" ca="1" si="11573"/>
        <v/>
      </c>
      <c r="DK681" s="14" t="str">
        <f t="shared" ca="1" si="11574"/>
        <v/>
      </c>
      <c r="DL681" s="14" t="str">
        <f t="shared" ca="1" si="11575"/>
        <v/>
      </c>
      <c r="DM681" s="14" t="str">
        <f t="shared" ca="1" si="11576"/>
        <v/>
      </c>
      <c r="DN681" s="14" t="str">
        <f t="array" aca="1" ref="DN681" ca="1">IF(CU681&lt;&gt;"","There are errors in the entered values in the following cases: " &amp;SUBSTITUTE(CU681," ",", "),"")</f>
        <v/>
      </c>
      <c r="DO681" s="14" t="str">
        <f t="shared" ca="1" si="11577"/>
        <v/>
      </c>
      <c r="DP681" s="14" t="str">
        <f t="shared" ca="1" si="11578"/>
        <v/>
      </c>
      <c r="DQ681" s="14" t="str">
        <f t="shared" ca="1" si="11579"/>
        <v/>
      </c>
      <c r="DR681" s="14" t="str">
        <f t="shared" ca="1" si="11580"/>
        <v/>
      </c>
      <c r="DS681" s="14" t="str">
        <f t="shared" ca="1" si="11581"/>
        <v/>
      </c>
      <c r="DZ681" s="14" t="b">
        <f t="shared" ca="1" si="11582"/>
        <v>0</v>
      </c>
      <c r="EA681" s="14" t="str">
        <f t="shared" ca="1" si="11583"/>
        <v/>
      </c>
      <c r="EB681" s="14" t="str">
        <f t="shared" ca="1" si="11584"/>
        <v/>
      </c>
      <c r="EC681" s="14" t="str">
        <f t="shared" ca="1" si="11585"/>
        <v/>
      </c>
      <c r="ED681" s="14" t="str">
        <f t="shared" ca="1" si="11586"/>
        <v/>
      </c>
      <c r="EE681" s="14" t="str">
        <f t="shared" ca="1" si="11587"/>
        <v/>
      </c>
      <c r="EF681" s="14" t="str">
        <f t="shared" ca="1" si="11588"/>
        <v/>
      </c>
      <c r="EG681" s="14" t="str">
        <f t="shared" ca="1" si="11589"/>
        <v/>
      </c>
      <c r="EM681" s="14" t="b">
        <f t="shared" ca="1" si="11590"/>
        <v>0</v>
      </c>
      <c r="EN681" s="14" t="str">
        <f t="shared" ca="1" si="11591"/>
        <v/>
      </c>
      <c r="EO681" s="14" t="str">
        <f t="shared" ca="1" si="11592"/>
        <v/>
      </c>
      <c r="EP681" s="14" t="str">
        <f t="shared" ca="1" si="11593"/>
        <v/>
      </c>
      <c r="EQ681" s="14" t="str">
        <f t="shared" ca="1" si="11594"/>
        <v/>
      </c>
    </row>
    <row r="682" spans="2:147" s="14" customFormat="1">
      <c r="B682" s="14" t="str">
        <f t="shared" ca="1" si="11520"/>
        <v/>
      </c>
      <c r="C682" s="14">
        <f t="shared" ca="1" si="11521"/>
        <v>563</v>
      </c>
      <c r="D682" s="14">
        <f t="shared" si="11522"/>
        <v>680</v>
      </c>
      <c r="E682" s="14" t="str">
        <f t="shared" ca="1" si="11523"/>
        <v/>
      </c>
      <c r="F682" s="14" t="str">
        <f t="shared" ca="1" si="11524"/>
        <v/>
      </c>
      <c r="G682" s="14" t="str">
        <f t="shared" ca="1" si="11525"/>
        <v/>
      </c>
      <c r="H682" s="14" t="b">
        <f t="shared" ca="1" si="11526"/>
        <v>0</v>
      </c>
      <c r="I682" s="14" t="str">
        <f ca="1">IF($H682,ADDRESS(3,(D682+1)*2-1,4,,"["&amp;wew!$G$7&amp;"]"&amp;_sheetname_labels)&amp;":"&amp;ADDRESS(2+ster!$B$20,(D682+1)*2-1,4),"")</f>
        <v/>
      </c>
      <c r="J682" s="14" t="str">
        <f t="array" aca="1" ref="J682" ca="1">IF(H682,MAX(0,MAX(IF(INDIRECT(I682)&lt;&gt;"",ROW(INDIRECT(I682)),""))-2),"")</f>
        <v/>
      </c>
      <c r="K682" s="14" t="str">
        <f ca="1">IF($H682,IF($J682&gt;0,ADDRESS(3,(D682+1)*2-1,4,,"["&amp;wew!$G$7&amp;"]"&amp;_sheetname_labels)&amp;":"&amp;ADDRESS(2+J682,(D682+1)*2-1,4),""),"")</f>
        <v/>
      </c>
      <c r="L682" s="14" t="str">
        <f ca="1">IF($H682,IF($J682&gt;0,ADDRESS(3,(D682+1)*2,4,,"["&amp;wew!$G$7&amp;"]"&amp;_sheetname_labels)&amp;":"&amp;ADDRESS(2+J682,(D682+1)*2,4),""),"")</f>
        <v/>
      </c>
      <c r="M682" s="14" t="str">
        <f t="shared" ca="1" si="11527"/>
        <v/>
      </c>
      <c r="N682" s="14" t="str">
        <f t="shared" ca="1" si="11528"/>
        <v/>
      </c>
      <c r="O682" s="14" t="str">
        <f t="shared" ca="1" si="11529"/>
        <v/>
      </c>
      <c r="P682" s="14" t="str">
        <f t="shared" ca="1" si="11530"/>
        <v/>
      </c>
      <c r="Q682" s="14" t="str">
        <f ca="1">IF($BP682,ADDRESS(3,D682+1,4,,"["&amp;wew!$G$7&amp;"]"&amp;_sheetname_dataframe)&amp;":"&amp;ADDRESS(2+ster!$C$14,D682+1,4),"")</f>
        <v/>
      </c>
      <c r="R682" s="14" t="str">
        <f ca="1">IF($BP682,IF(MID(_xll.FORMULATEXT(INDEX(INDIRECT(Q682),1)),1,1)="=", _xll.FORMULATEXT(INDEX(INDIRECT(Q682),1),2,TRUE),""),"")</f>
        <v/>
      </c>
      <c r="S682" s="14" t="str">
        <f t="array" aca="1" ref="S682" ca="1">IF(H682,SUM(IF((IFERROR(INDIRECT(Q682)&lt;&gt;"",FALSE))*(INDIRECT(ster!$D$14)&lt;&gt;""),1,0)),"")</f>
        <v/>
      </c>
      <c r="T682" s="14" t="str">
        <f t="array" aca="1" ref="T682" ca="1">IF(H682,IF(M682&gt;0,SUM(IFERROR(1*(MATCH(INDIRECT(Q682),INDIRECT(K682),0)&gt;0),0)*(INDIRECT(ster!$D$14)&lt;&gt;"")*NOT(ISNUMBER(INDIRECT(Q682)))),0),"")</f>
        <v/>
      </c>
      <c r="U682" s="14" t="str">
        <f t="array" aca="1" ref="U682" ca="1">IF(H682,SUM((IFERROR(INDIRECT(Q682)="",FALSE))*(INDIRECT(ster!$D$14)&lt;&gt;"")),"")</f>
        <v/>
      </c>
      <c r="V682" s="14" t="str">
        <f t="array" aca="1" ref="V682" ca="1">IF(H682,SUM((IFERROR(INDIRECT(Q682)="#ąś",TRUE))*(INDIRECT(ster!$D$14)&lt;&gt;"")),"")</f>
        <v/>
      </c>
      <c r="W682" s="14" t="str">
        <f t="array" aca="1" ref="W682" ca="1">IF(H682,SUM(ISNUMBER(INDIRECT(Q682))*(INDIRECT(ster!$D$14)&lt;&gt;"")),"")</f>
        <v/>
      </c>
      <c r="X682" s="14" t="str">
        <f t="array" aca="1" ref="X682" ca="1">IF(AND(H682,W682&gt;0),IF(wew!$B$3,MIN(IF((INDIRECT(ster!$D$14)&lt;&gt;"")*IFERROR(INDIRECT($Q682)&lt;&gt;"",FALSE),IFERROR(INDIRECT($Q682),"X"),"X")),"&lt;włącz podświetlanie wartości&gt;"),"—")</f>
        <v>—</v>
      </c>
      <c r="Y682" s="14" t="str">
        <f t="array" aca="1" ref="Y682" ca="1">IF(AND(H682,W682&gt;0),IF(wew!$B$3,MAX(IF((INDIRECT(ster!$D$14)&lt;&gt;"")*IFERROR(INDIRECT($Q682)&lt;&gt;"",FALSE),IFERROR(INDIRECT($Q682),"X"),"X")),"&lt;włącz podświetlanie wartości&gt;"),"—")</f>
        <v>—</v>
      </c>
      <c r="Z682" s="14" t="str">
        <f t="shared" ca="1" si="11531"/>
        <v/>
      </c>
      <c r="AA682" s="12" t="str">
        <f t="shared" ca="1" si="11532"/>
        <v/>
      </c>
      <c r="AB682" s="17" t="str">
        <f t="array" aca="1" ref="AB682" ca="1">IF(H682,IF(W682&gt;0,SUM((INDIRECT(ster!$D$14)&lt;&gt;"")*IFERROR((INDIRECT(Q682)&lt;&gt;"")*(INDIRECT(Q682)=INT(INDIRECT(Q682))),0)),0),"")</f>
        <v/>
      </c>
      <c r="AC682" s="17" t="str">
        <f t="array" aca="1" ref="AC682" ca="1">IF(H682,W682-AB682,"")</f>
        <v/>
      </c>
      <c r="AD682" s="17" t="str">
        <f t="shared" ca="1" si="11533"/>
        <v/>
      </c>
      <c r="AE682" s="17" t="b">
        <f t="shared" ca="1" si="11534"/>
        <v>0</v>
      </c>
      <c r="AF682" s="17" t="str">
        <f ca="1">IF(AE682,IF($H682,ADDRESS(3,D682+2,4,,"["&amp;wew!$G$7&amp;"]"&amp;_sheetname_dataframe)&amp;":"&amp;ADDRESS(2+ster!$C$14,D682+2,4),""),"")</f>
        <v/>
      </c>
      <c r="AG682" s="17" t="str">
        <f t="shared" ca="1" si="11535"/>
        <v/>
      </c>
      <c r="AH682" s="17" t="b">
        <f t="shared" ca="1" si="11536"/>
        <v>0</v>
      </c>
      <c r="AI682" s="17" t="str">
        <f ca="1">IF(AH682,IF($H682,ADDRESS(3,D682+3,4,,"["&amp;wew!$G$7&amp;"]"&amp;_sheetname_dataframe)&amp;":"&amp;ADDRESS(2+ster!$C$14,D682+3,4),""),"")</f>
        <v/>
      </c>
      <c r="AJ682" s="17" t="str">
        <f t="shared" ca="1" si="11537"/>
        <v/>
      </c>
      <c r="AK682" s="17" t="str">
        <f t="shared" ca="1" si="11538"/>
        <v/>
      </c>
      <c r="AL682" s="17" t="str">
        <f t="shared" ca="1" si="11539"/>
        <v/>
      </c>
      <c r="AM682" s="17" t="str">
        <f t="shared" ca="1" si="11540"/>
        <v/>
      </c>
      <c r="AN682" s="17">
        <f t="shared" ca="1" si="11541"/>
        <v>2</v>
      </c>
      <c r="AO682" s="24" t="str">
        <f t="shared" ca="1" si="11542"/>
        <v/>
      </c>
      <c r="AP682" s="24" t="str">
        <f t="shared" ca="1" si="11543"/>
        <v/>
      </c>
      <c r="AQ682" s="17" t="str">
        <f t="shared" ca="1" si="11544"/>
        <v/>
      </c>
      <c r="AR682" s="17" t="str">
        <f t="shared" ca="1" si="11545"/>
        <v/>
      </c>
      <c r="AS682" s="17" t="str">
        <f t="shared" ca="1" si="11546"/>
        <v/>
      </c>
      <c r="AT682" s="17" t="str">
        <f t="shared" ca="1" si="11547"/>
        <v/>
      </c>
      <c r="AU682" s="17" t="str">
        <f t="shared" ca="1" si="11548"/>
        <v/>
      </c>
      <c r="AV682" s="17" t="str">
        <f t="shared" ca="1" si="11549"/>
        <v/>
      </c>
      <c r="AW682" s="17" t="str">
        <f t="shared" ca="1" si="11550"/>
        <v/>
      </c>
      <c r="AX682" s="14" t="str">
        <f t="array" aca="1" ref="AX682" ca="1">IF(H682,N682&gt;0,"")</f>
        <v/>
      </c>
      <c r="AY682" s="17" t="str">
        <f t="shared" ca="1" si="11551"/>
        <v/>
      </c>
      <c r="AZ682" s="17" t="str">
        <f t="array" aca="1" ref="AZ682" ca="1">IF(AY682&lt;&gt;"",SUM(1*ISERROR(MATCH(INDIRECT(AY682),INDIRECT(K682),0)))=0,"")</f>
        <v/>
      </c>
      <c r="BA682" s="17" t="b">
        <f t="shared" ca="1" si="11552"/>
        <v>0</v>
      </c>
      <c r="BB682" s="17" t="b">
        <v>0</v>
      </c>
      <c r="BC682" s="17" t="str">
        <f t="shared" ca="1" si="11553"/>
        <v/>
      </c>
      <c r="BD682" s="17" t="str">
        <f t="shared" ca="1" si="11554"/>
        <v/>
      </c>
      <c r="BE682" s="17" t="str">
        <f t="shared" ca="1" si="11555"/>
        <v/>
      </c>
      <c r="BF682" s="17" t="str">
        <f t="shared" ca="1" si="11556"/>
        <v/>
      </c>
      <c r="BG682" s="17" t="str">
        <f t="shared" ca="1" si="11557"/>
        <v/>
      </c>
      <c r="BH682" s="17" t="str">
        <f t="shared" ca="1" si="11558"/>
        <v/>
      </c>
      <c r="BI682" s="17" t="str">
        <f t="shared" ca="1" si="11559"/>
        <v/>
      </c>
      <c r="BJ682" s="17" t="b">
        <f t="shared" ca="1" si="11560"/>
        <v>0</v>
      </c>
      <c r="BK682" s="17" t="str">
        <f t="shared" ca="1" si="11561"/>
        <v/>
      </c>
      <c r="BL682" s="17" t="str">
        <f t="shared" ca="1" si="11562"/>
        <v/>
      </c>
      <c r="BM682" s="17" t="str">
        <f t="shared" ca="1" si="11563"/>
        <v/>
      </c>
      <c r="BN682" s="17" t="str">
        <f t="shared" ca="1" si="11564"/>
        <v/>
      </c>
      <c r="BO682" s="17" t="str">
        <f t="shared" ca="1" si="11565"/>
        <v/>
      </c>
      <c r="BP682" s="14" t="b">
        <f t="shared" ca="1" si="11566"/>
        <v>0</v>
      </c>
      <c r="BQ682" s="35"/>
      <c r="BX682" s="16"/>
      <c r="BY682" s="16"/>
      <c r="BZ682" s="16"/>
      <c r="CA682" s="16"/>
      <c r="CB682" s="16"/>
      <c r="CC682" s="16"/>
      <c r="CD682" s="16"/>
      <c r="CE682" s="16"/>
      <c r="CF682" s="16"/>
      <c r="CN682" s="14">
        <f ca="1">IF(H682,IFERROR(IsVariableNameLegal(O682),0),0)</f>
        <v>0</v>
      </c>
      <c r="CO682" s="14" t="str">
        <f t="array" aca="1" ref="CO682" ca="1">IF(H682,IF(COUNTIF(INDIRECT(wew!$C$13),O682)&gt;1,TRIM(SUBSTITUTE(_xll.MCONCAT(IF((INDIRECT(wew!$C$13)=O682)*(COLUMN(INDIRECT(wew!$C$13))&lt;&gt;D682+1),-1+COLUMN(INDIRECT(wew!$C$13)),"")," "),"  "," ")),""),"")</f>
        <v/>
      </c>
      <c r="CP682" s="14" t="str">
        <f t="array" aca="1" ref="CP682" ca="1">IF(P682&lt;&gt;"",IF(LEN(P682)&gt;150,1,""),"")</f>
        <v/>
      </c>
      <c r="CQ682" s="14" t="str">
        <f t="array" aca="1" ref="CQ682" ca="1">IF(AND(H682,NOT(ster!$J$3)),IF(COUNTIF(INDIRECT(wew!$C$15),P682)&gt;1,TRIM(SUBSTITUTE(_xll.MCONCAT(IF((INDIRECT(wew!$C$15)=P682)*(COLUMN(INDIRECT(wew!$C$15))&lt;&gt;D682+1),-1+COLUMN(INDIRECT(wew!$C$15)),"")," "),"  "," ")),""),"")</f>
        <v/>
      </c>
      <c r="CR682" s="14" t="str">
        <f t="array" aca="1" ref="CR682" ca="1">IF(H682,IF(AND(W682&gt;0,AO682&lt;&gt;""),TRIM(SUBSTITUTE(_xll.MCONCAT(IFERROR(IF(ISNUMBER(INDIRECT(Q682)),IF((INDIRECT(ster!$D$14)&lt;&gt;"")*(INDIRECT(Q682)&lt;AO682),INDIRECT(ster!$D$14) &amp; ": " &amp;  SUBSTITUTE(IF( AV682,IFERROR(TEXT(INDIRECT(Q682),"rrrr-mm-dd") &amp;" (" &amp; INDIRECT(Q682) &amp;")",INDIRECT(Q682)),INDIRECT(Q682))," "," "),""),""),"")," "),"  "," ")),""),"")</f>
        <v/>
      </c>
      <c r="CS682" s="14" t="str">
        <f t="array" aca="1" ref="CS682" ca="1">IF(H682,IF(AND(W682&gt;0,AP682&lt;&gt;""),TRIM(SUBSTITUTE(_xll.MCONCAT(IFERROR(IF(ISNUMBER(INDIRECT(Q682)),IF((INDIRECT(ster!$D$14)&lt;&gt;"")*(INDIRECT(Q682)&gt;AP682),INDIRECT(ster!$D$14) &amp; ": " &amp;  SUBSTITUTE(IF( AV682,IFERROR(TEXT(INDIRECT(Q682),"rrrr-mm-dd")&amp;" (" &amp; INDIRECT(Q682) &amp;")",INDIRECT(Q682)),INDIRECT(Q682))," "," "),""),""),"")," "),"  "," ")),""),"")</f>
        <v/>
      </c>
      <c r="CT682" s="14" t="str">
        <f t="array" aca="1" ref="CT682" ca="1">IF(H682,IF(AND(N682&gt;0,AR682),TRIM(SUBSTITUTE(_xll.MCONCAT(IFERROR(IF(ISNUMBER(INDIRECT(Q682)),IF((INDIRECT(ster!$D$14)&lt;&gt;"")*(IFERROR(0*(MATCH(INDIRECT(Q682),INDIRECT(K682),0)&gt;0),1)),INDIRECT(ster!$D$14) &amp; ": " &amp;  SUBSTITUTE(IF( AV682,IFERROR(TEXT(INDIRECT(Q682),"rrrr-mm-dd")&amp;" (" &amp; INDIRECT(Q682) &amp;")",INDIRECT(Q682)),INDIRECT(Q682))," "," "),""),""),"")," "),"  "," ")),""),"")</f>
        <v/>
      </c>
      <c r="CU682" s="14" t="str">
        <f t="array" aca="1" ref="CU682" ca="1">IF(H682,IF(AND(V682&gt;0),TRIM(SUBSTITUTE(_xll.MCONCAT(IF((INDIRECT(ster!$D$14)&lt;&gt;"")*(IFERROR(0*(INDIRECT(Q682)&lt;&gt;""),1)),INDIRECT(ster!$D$14),"")," "),"  "," ")),""),"")</f>
        <v/>
      </c>
      <c r="CV682" s="14" t="str">
        <f t="array" aca="1" ref="CV682" ca="1">IF(H682,IF(AS682,
TRIM(SUBSTITUTE(_xll.MCONCAT(IF(
   (INDIRECT(ster!$D$14)&lt;&gt;"")*
   ((INDIRECT(Q682)="")+
      NOT(ISNUMBER(INDIRECT(Q682)))*
      NOT(ISERROR(MATCH(INDIRECT(Q682),INDIRECT(K682),0)))
    ),
      INDIRECT(ster!$D$14),
   "")," "),"  "," ")),
""),"")</f>
        <v/>
      </c>
      <c r="CW682" s="14" t="str">
        <f t="array" aca="1" ref="CW682" ca="1">IF(H682,IF(AND(AQ682),TRIM(SUBSTITUTE(_xll.MCONCAT(IFERROR(IF(ISNUMBER(INDIRECT(Q682)),IF((INDIRECT(ster!$D$14)&lt;&gt;"")*(INDIRECT(Q682)&lt;&gt;INT(INDIRECT(Q682))),INDIRECT(ster!$D$14) &amp; ": " &amp; INDIRECT(Q682),""),""),"")," "),"  "," ")),""),"")</f>
        <v/>
      </c>
      <c r="CX682" s="14" t="str">
        <f t="array" aca="1" ref="CX682" ca="1">IF(H682,IF(OR(AU682,AV682),TRIM(SUBSTITUTE(_xll.MCONCAT(IF((INDIRECT(ster!$D$14)&lt;&gt;"")*NOT(ISNUMBER(INDIRECT(Q682))),IF(ISERROR(MATCH(INDIRECT(Q682),INDIRECT(K682),0)),IFERROR(IF(INDIRECT(Q682)&lt;&gt;"",INDIRECT(ster!$D$14) &amp; ": " &amp; SUBSTITUTE(INDIRECT(Q682)," "," "),""),""),""),"")," "),"  "," ")),""),"")</f>
        <v/>
      </c>
      <c r="CY682" s="14" t="str">
        <f t="array" aca="1" ref="CY682" ca="1">IF(H682,IF(AE682,TRIM(SUBSTITUTE(_xll.MCONCAT(IF((INDIRECT(ster!$D$14)&lt;&gt;"")*IFERROR(NOT(INDIRECT(AF682)),FALSE),IF(ISERROR(MATCH(INDIRECT(Q682),INDIRECT(K682),0)),IFERROR(IF(INDIRECT(Q682)&lt;&gt;"",INDIRECT(ster!$D$14)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CZ682" s="14" t="str">
        <f t="array" aca="1" ref="CZ682" ca="1">IF(H682,IF(AH682,TRIM(SUBSTITUTE(_xll.MCONCAT(IF((INDIRECT(ster!$D$14)&lt;&gt;"")*IFERROR(NOT(INDIRECT(AI682)),FALSE),IF(ISERROR(MATCH(INDIRECT(Q682),INDIRECT(K682),0)),IFERROR(IF(INDIRECT(Q682)&lt;&gt;"",INDIRECT(ster!$D$14)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DC682" s="14" t="str">
        <f ca="1">SUBSTITUTE(SUBSTITUTE(SUBSTITUTE(SUBSTITUTE(_xll.MCONCAT(DG682:DS682,"■"),"■■","■"),"■■","■"),"■■","■"),"■■","■")</f>
        <v>■</v>
      </c>
      <c r="DD682" s="14" t="str">
        <f t="shared" ca="1" si="11567"/>
        <v/>
      </c>
      <c r="DE682" s="14" t="str">
        <f t="shared" ca="1" si="11568"/>
        <v/>
      </c>
      <c r="DF682" s="14" t="str">
        <f t="shared" ca="1" si="11569"/>
        <v/>
      </c>
      <c r="DG682" s="14" t="str">
        <f t="shared" ca="1" si="11570"/>
        <v/>
      </c>
      <c r="DH682" s="14" t="str">
        <f t="shared" ca="1" si="11571"/>
        <v/>
      </c>
      <c r="DI682" s="14" t="str">
        <f t="shared" ca="1" si="11572"/>
        <v/>
      </c>
      <c r="DJ682" s="14" t="str">
        <f t="shared" ca="1" si="11573"/>
        <v/>
      </c>
      <c r="DK682" s="14" t="str">
        <f t="shared" ca="1" si="11574"/>
        <v/>
      </c>
      <c r="DL682" s="14" t="str">
        <f t="shared" ca="1" si="11575"/>
        <v/>
      </c>
      <c r="DM682" s="14" t="str">
        <f t="shared" ca="1" si="11576"/>
        <v/>
      </c>
      <c r="DN682" s="14" t="str">
        <f t="array" aca="1" ref="DN682" ca="1">IF(CU682&lt;&gt;"","There are errors in the entered values in the following cases: " &amp;SUBSTITUTE(CU682," ",", "),"")</f>
        <v/>
      </c>
      <c r="DO682" s="14" t="str">
        <f t="shared" ca="1" si="11577"/>
        <v/>
      </c>
      <c r="DP682" s="14" t="str">
        <f t="shared" ca="1" si="11578"/>
        <v/>
      </c>
      <c r="DQ682" s="14" t="str">
        <f t="shared" ca="1" si="11579"/>
        <v/>
      </c>
      <c r="DR682" s="14" t="str">
        <f t="shared" ca="1" si="11580"/>
        <v/>
      </c>
      <c r="DS682" s="14" t="str">
        <f t="shared" ca="1" si="11581"/>
        <v/>
      </c>
      <c r="DZ682" s="14" t="b">
        <f t="shared" ca="1" si="11582"/>
        <v>0</v>
      </c>
      <c r="EA682" s="14" t="str">
        <f t="shared" ca="1" si="11583"/>
        <v/>
      </c>
      <c r="EB682" s="14" t="str">
        <f t="shared" ca="1" si="11584"/>
        <v/>
      </c>
      <c r="EC682" s="14" t="str">
        <f t="shared" ca="1" si="11585"/>
        <v/>
      </c>
      <c r="ED682" s="14" t="str">
        <f t="shared" ca="1" si="11586"/>
        <v/>
      </c>
      <c r="EE682" s="14" t="str">
        <f t="shared" ca="1" si="11587"/>
        <v/>
      </c>
      <c r="EF682" s="14" t="str">
        <f t="shared" ca="1" si="11588"/>
        <v/>
      </c>
      <c r="EG682" s="14" t="str">
        <f t="shared" ca="1" si="11589"/>
        <v/>
      </c>
      <c r="EM682" s="14" t="b">
        <f t="shared" ca="1" si="11590"/>
        <v>0</v>
      </c>
      <c r="EN682" s="14" t="str">
        <f t="shared" ca="1" si="11591"/>
        <v/>
      </c>
      <c r="EO682" s="14" t="str">
        <f t="shared" ca="1" si="11592"/>
        <v/>
      </c>
      <c r="EP682" s="14" t="str">
        <f t="shared" ca="1" si="11593"/>
        <v/>
      </c>
      <c r="EQ682" s="14" t="str">
        <f t="shared" ca="1" si="11594"/>
        <v/>
      </c>
    </row>
    <row r="683" spans="2:147" s="14" customFormat="1">
      <c r="B683" s="14" t="str">
        <f t="shared" ca="1" si="11520"/>
        <v/>
      </c>
      <c r="C683" s="14">
        <f t="shared" ca="1" si="11521"/>
        <v>563</v>
      </c>
      <c r="D683" s="14">
        <f t="shared" si="11522"/>
        <v>681</v>
      </c>
      <c r="E683" s="14" t="str">
        <f t="shared" ca="1" si="11523"/>
        <v/>
      </c>
      <c r="F683" s="14" t="str">
        <f t="shared" ca="1" si="11524"/>
        <v/>
      </c>
      <c r="G683" s="14" t="str">
        <f t="shared" ca="1" si="11525"/>
        <v/>
      </c>
      <c r="H683" s="14" t="b">
        <f t="shared" ca="1" si="11526"/>
        <v>0</v>
      </c>
      <c r="I683" s="14" t="str">
        <f ca="1">IF($H683,ADDRESS(3,(D683+1)*2-1,4,,"["&amp;wew!$G$7&amp;"]"&amp;_sheetname_labels)&amp;":"&amp;ADDRESS(2+ster!$B$20,(D683+1)*2-1,4),"")</f>
        <v/>
      </c>
      <c r="J683" s="14" t="str">
        <f t="array" aca="1" ref="J683" ca="1">IF(H683,MAX(0,MAX(IF(INDIRECT(I683)&lt;&gt;"",ROW(INDIRECT(I683)),""))-2),"")</f>
        <v/>
      </c>
      <c r="K683" s="14" t="str">
        <f ca="1">IF($H683,IF($J683&gt;0,ADDRESS(3,(D683+1)*2-1,4,,"["&amp;wew!$G$7&amp;"]"&amp;_sheetname_labels)&amp;":"&amp;ADDRESS(2+J683,(D683+1)*2-1,4),""),"")</f>
        <v/>
      </c>
      <c r="L683" s="14" t="str">
        <f ca="1">IF($H683,IF($J683&gt;0,ADDRESS(3,(D683+1)*2,4,,"["&amp;wew!$G$7&amp;"]"&amp;_sheetname_labels)&amp;":"&amp;ADDRESS(2+J683,(D683+1)*2,4),""),"")</f>
        <v/>
      </c>
      <c r="M683" s="14" t="str">
        <f t="shared" ca="1" si="11527"/>
        <v/>
      </c>
      <c r="N683" s="14" t="str">
        <f t="shared" ca="1" si="11528"/>
        <v/>
      </c>
      <c r="O683" s="14" t="str">
        <f t="shared" ca="1" si="11529"/>
        <v/>
      </c>
      <c r="P683" s="14" t="str">
        <f t="shared" ca="1" si="11530"/>
        <v/>
      </c>
      <c r="Q683" s="14" t="str">
        <f ca="1">IF($BP683,ADDRESS(3,D683+1,4,,"["&amp;wew!$G$7&amp;"]"&amp;_sheetname_dataframe)&amp;":"&amp;ADDRESS(2+ster!$C$14,D683+1,4),"")</f>
        <v/>
      </c>
      <c r="R683" s="14" t="str">
        <f ca="1">IF($BP683,IF(MID(_xll.FORMULATEXT(INDEX(INDIRECT(Q683),1)),1,1)="=", _xll.FORMULATEXT(INDEX(INDIRECT(Q683),1),2,TRUE),""),"")</f>
        <v/>
      </c>
      <c r="S683" s="14" t="str">
        <f t="array" aca="1" ref="S683" ca="1">IF(H683,SUM(IF((IFERROR(INDIRECT(Q683)&lt;&gt;"",FALSE))*(INDIRECT(ster!$D$14)&lt;&gt;""),1,0)),"")</f>
        <v/>
      </c>
      <c r="T683" s="14" t="str">
        <f t="array" aca="1" ref="T683" ca="1">IF(H683,IF(M683&gt;0,SUM(IFERROR(1*(MATCH(INDIRECT(Q683),INDIRECT(K683),0)&gt;0),0)*(INDIRECT(ster!$D$14)&lt;&gt;"")*NOT(ISNUMBER(INDIRECT(Q683)))),0),"")</f>
        <v/>
      </c>
      <c r="U683" s="14" t="str">
        <f t="array" aca="1" ref="U683" ca="1">IF(H683,SUM((IFERROR(INDIRECT(Q683)="",FALSE))*(INDIRECT(ster!$D$14)&lt;&gt;"")),"")</f>
        <v/>
      </c>
      <c r="V683" s="14" t="str">
        <f t="array" aca="1" ref="V683" ca="1">IF(H683,SUM((IFERROR(INDIRECT(Q683)="#ąś",TRUE))*(INDIRECT(ster!$D$14)&lt;&gt;"")),"")</f>
        <v/>
      </c>
      <c r="W683" s="14" t="str">
        <f t="array" aca="1" ref="W683" ca="1">IF(H683,SUM(ISNUMBER(INDIRECT(Q683))*(INDIRECT(ster!$D$14)&lt;&gt;"")),"")</f>
        <v/>
      </c>
      <c r="X683" s="14" t="str">
        <f t="array" aca="1" ref="X683" ca="1">IF(AND(H683,W683&gt;0),IF(wew!$B$3,MIN(IF((INDIRECT(ster!$D$14)&lt;&gt;"")*IFERROR(INDIRECT($Q683)&lt;&gt;"",FALSE),IFERROR(INDIRECT($Q683),"X"),"X")),"&lt;włącz podświetlanie wartości&gt;"),"—")</f>
        <v>—</v>
      </c>
      <c r="Y683" s="14" t="str">
        <f t="array" aca="1" ref="Y683" ca="1">IF(AND(H683,W683&gt;0),IF(wew!$B$3,MAX(IF((INDIRECT(ster!$D$14)&lt;&gt;"")*IFERROR(INDIRECT($Q683)&lt;&gt;"",FALSE),IFERROR(INDIRECT($Q683),"X"),"X")),"&lt;włącz podświetlanie wartości&gt;"),"—")</f>
        <v>—</v>
      </c>
      <c r="Z683" s="14" t="str">
        <f t="shared" ca="1" si="11531"/>
        <v/>
      </c>
      <c r="AA683" s="12" t="str">
        <f t="shared" ca="1" si="11532"/>
        <v/>
      </c>
      <c r="AB683" s="17" t="str">
        <f t="array" aca="1" ref="AB683" ca="1">IF(H683,IF(W683&gt;0,SUM((INDIRECT(ster!$D$14)&lt;&gt;"")*IFERROR((INDIRECT(Q683)&lt;&gt;"")*(INDIRECT(Q683)=INT(INDIRECT(Q683))),0)),0),"")</f>
        <v/>
      </c>
      <c r="AC683" s="17" t="str">
        <f t="array" aca="1" ref="AC683" ca="1">IF(H683,W683-AB683,"")</f>
        <v/>
      </c>
      <c r="AD683" s="17" t="str">
        <f t="shared" ca="1" si="11533"/>
        <v/>
      </c>
      <c r="AE683" s="17" t="b">
        <f t="shared" ca="1" si="11534"/>
        <v>0</v>
      </c>
      <c r="AF683" s="17" t="str">
        <f ca="1">IF(AE683,IF($H683,ADDRESS(3,D683+2,4,,"["&amp;wew!$G$7&amp;"]"&amp;_sheetname_dataframe)&amp;":"&amp;ADDRESS(2+ster!$C$14,D683+2,4),""),"")</f>
        <v/>
      </c>
      <c r="AG683" s="17" t="str">
        <f t="shared" ca="1" si="11535"/>
        <v/>
      </c>
      <c r="AH683" s="17" t="b">
        <f t="shared" ca="1" si="11536"/>
        <v>0</v>
      </c>
      <c r="AI683" s="17" t="str">
        <f ca="1">IF(AH683,IF($H683,ADDRESS(3,D683+3,4,,"["&amp;wew!$G$7&amp;"]"&amp;_sheetname_dataframe)&amp;":"&amp;ADDRESS(2+ster!$C$14,D683+3,4),""),"")</f>
        <v/>
      </c>
      <c r="AJ683" s="17" t="str">
        <f t="shared" ca="1" si="11537"/>
        <v/>
      </c>
      <c r="AK683" s="17" t="str">
        <f t="shared" ca="1" si="11538"/>
        <v/>
      </c>
      <c r="AL683" s="17" t="str">
        <f t="shared" ca="1" si="11539"/>
        <v/>
      </c>
      <c r="AM683" s="17" t="str">
        <f t="shared" ca="1" si="11540"/>
        <v/>
      </c>
      <c r="AN683" s="17">
        <f t="shared" ca="1" si="11541"/>
        <v>2</v>
      </c>
      <c r="AO683" s="24" t="str">
        <f t="shared" ca="1" si="11542"/>
        <v/>
      </c>
      <c r="AP683" s="24" t="str">
        <f t="shared" ca="1" si="11543"/>
        <v/>
      </c>
      <c r="AQ683" s="17" t="str">
        <f t="shared" ca="1" si="11544"/>
        <v/>
      </c>
      <c r="AR683" s="17" t="str">
        <f t="shared" ca="1" si="11545"/>
        <v/>
      </c>
      <c r="AS683" s="17" t="str">
        <f t="shared" ca="1" si="11546"/>
        <v/>
      </c>
      <c r="AT683" s="17" t="str">
        <f t="shared" ca="1" si="11547"/>
        <v/>
      </c>
      <c r="AU683" s="17" t="str">
        <f t="shared" ca="1" si="11548"/>
        <v/>
      </c>
      <c r="AV683" s="17" t="str">
        <f t="shared" ca="1" si="11549"/>
        <v/>
      </c>
      <c r="AW683" s="17" t="str">
        <f t="shared" ca="1" si="11550"/>
        <v/>
      </c>
      <c r="AX683" s="14" t="str">
        <f t="array" aca="1" ref="AX683" ca="1">IF(H683,N683&gt;0,"")</f>
        <v/>
      </c>
      <c r="AY683" s="17" t="str">
        <f t="shared" ca="1" si="11551"/>
        <v/>
      </c>
      <c r="AZ683" s="17" t="str">
        <f t="array" aca="1" ref="AZ683" ca="1">IF(AY683&lt;&gt;"",SUM(1*ISERROR(MATCH(INDIRECT(AY683),INDIRECT(K683),0)))=0,"")</f>
        <v/>
      </c>
      <c r="BA683" s="17" t="b">
        <f t="shared" ca="1" si="11552"/>
        <v>0</v>
      </c>
      <c r="BB683" s="17" t="b">
        <v>0</v>
      </c>
      <c r="BC683" s="17" t="str">
        <f t="shared" ca="1" si="11553"/>
        <v/>
      </c>
      <c r="BD683" s="17" t="str">
        <f t="shared" ca="1" si="11554"/>
        <v/>
      </c>
      <c r="BE683" s="17" t="str">
        <f t="shared" ca="1" si="11555"/>
        <v/>
      </c>
      <c r="BF683" s="17" t="str">
        <f t="shared" ca="1" si="11556"/>
        <v/>
      </c>
      <c r="BG683" s="17" t="str">
        <f t="shared" ca="1" si="11557"/>
        <v/>
      </c>
      <c r="BH683" s="17" t="str">
        <f t="shared" ca="1" si="11558"/>
        <v/>
      </c>
      <c r="BI683" s="17" t="str">
        <f t="shared" ca="1" si="11559"/>
        <v/>
      </c>
      <c r="BJ683" s="17" t="b">
        <f t="shared" ca="1" si="11560"/>
        <v>0</v>
      </c>
      <c r="BK683" s="17" t="str">
        <f t="shared" ca="1" si="11561"/>
        <v/>
      </c>
      <c r="BL683" s="17" t="str">
        <f t="shared" ca="1" si="11562"/>
        <v/>
      </c>
      <c r="BM683" s="17" t="str">
        <f t="shared" ca="1" si="11563"/>
        <v/>
      </c>
      <c r="BN683" s="17" t="str">
        <f t="shared" ca="1" si="11564"/>
        <v/>
      </c>
      <c r="BO683" s="17" t="str">
        <f t="shared" ca="1" si="11565"/>
        <v/>
      </c>
      <c r="BP683" s="14" t="b">
        <f t="shared" ca="1" si="11566"/>
        <v>0</v>
      </c>
      <c r="BQ683" s="35"/>
      <c r="BX683" s="16"/>
      <c r="BY683" s="16"/>
      <c r="BZ683" s="16"/>
      <c r="CA683" s="16"/>
      <c r="CB683" s="16"/>
      <c r="CC683" s="16"/>
      <c r="CD683" s="16"/>
      <c r="CE683" s="16"/>
      <c r="CF683" s="16"/>
      <c r="CN683" s="14">
        <f ca="1">IF(H683,IFERROR(IsVariableNameLegal(O683),0),0)</f>
        <v>0</v>
      </c>
      <c r="CO683" s="14" t="str">
        <f t="array" aca="1" ref="CO683" ca="1">IF(H683,IF(COUNTIF(INDIRECT(wew!$C$13),O683)&gt;1,TRIM(SUBSTITUTE(_xll.MCONCAT(IF((INDIRECT(wew!$C$13)=O683)*(COLUMN(INDIRECT(wew!$C$13))&lt;&gt;D683+1),-1+COLUMN(INDIRECT(wew!$C$13)),"")," "),"  "," ")),""),"")</f>
        <v/>
      </c>
      <c r="CP683" s="14" t="str">
        <f t="array" aca="1" ref="CP683" ca="1">IF(P683&lt;&gt;"",IF(LEN(P683)&gt;150,1,""),"")</f>
        <v/>
      </c>
      <c r="CQ683" s="14" t="str">
        <f t="array" aca="1" ref="CQ683" ca="1">IF(AND(H683,NOT(ster!$J$3)),IF(COUNTIF(INDIRECT(wew!$C$15),P683)&gt;1,TRIM(SUBSTITUTE(_xll.MCONCAT(IF((INDIRECT(wew!$C$15)=P683)*(COLUMN(INDIRECT(wew!$C$15))&lt;&gt;D683+1),-1+COLUMN(INDIRECT(wew!$C$15)),"")," "),"  "," ")),""),"")</f>
        <v/>
      </c>
      <c r="CR683" s="14" t="str">
        <f t="array" aca="1" ref="CR683" ca="1">IF(H683,IF(AND(W683&gt;0,AO683&lt;&gt;""),TRIM(SUBSTITUTE(_xll.MCONCAT(IFERROR(IF(ISNUMBER(INDIRECT(Q683)),IF((INDIRECT(ster!$D$14)&lt;&gt;"")*(INDIRECT(Q683)&lt;AO683),INDIRECT(ster!$D$14) &amp; ": " &amp;  SUBSTITUTE(IF( AV683,IFERROR(TEXT(INDIRECT(Q683),"rrrr-mm-dd") &amp;" (" &amp; INDIRECT(Q683) &amp;")",INDIRECT(Q683)),INDIRECT(Q683))," "," "),""),""),"")," "),"  "," ")),""),"")</f>
        <v/>
      </c>
      <c r="CS683" s="14" t="str">
        <f t="array" aca="1" ref="CS683" ca="1">IF(H683,IF(AND(W683&gt;0,AP683&lt;&gt;""),TRIM(SUBSTITUTE(_xll.MCONCAT(IFERROR(IF(ISNUMBER(INDIRECT(Q683)),IF((INDIRECT(ster!$D$14)&lt;&gt;"")*(INDIRECT(Q683)&gt;AP683),INDIRECT(ster!$D$14) &amp; ": " &amp;  SUBSTITUTE(IF( AV683,IFERROR(TEXT(INDIRECT(Q683),"rrrr-mm-dd")&amp;" (" &amp; INDIRECT(Q683) &amp;")",INDIRECT(Q683)),INDIRECT(Q683))," "," "),""),""),"")," "),"  "," ")),""),"")</f>
        <v/>
      </c>
      <c r="CT683" s="14" t="str">
        <f t="array" aca="1" ref="CT683" ca="1">IF(H683,IF(AND(N683&gt;0,AR683),TRIM(SUBSTITUTE(_xll.MCONCAT(IFERROR(IF(ISNUMBER(INDIRECT(Q683)),IF((INDIRECT(ster!$D$14)&lt;&gt;"")*(IFERROR(0*(MATCH(INDIRECT(Q683),INDIRECT(K683),0)&gt;0),1)),INDIRECT(ster!$D$14) &amp; ": " &amp;  SUBSTITUTE(IF( AV683,IFERROR(TEXT(INDIRECT(Q683),"rrrr-mm-dd")&amp;" (" &amp; INDIRECT(Q683) &amp;")",INDIRECT(Q683)),INDIRECT(Q683))," "," "),""),""),"")," "),"  "," ")),""),"")</f>
        <v/>
      </c>
      <c r="CU683" s="14" t="str">
        <f t="array" aca="1" ref="CU683" ca="1">IF(H683,IF(AND(V683&gt;0),TRIM(SUBSTITUTE(_xll.MCONCAT(IF((INDIRECT(ster!$D$14)&lt;&gt;"")*(IFERROR(0*(INDIRECT(Q683)&lt;&gt;""),1)),INDIRECT(ster!$D$14),"")," "),"  "," ")),""),"")</f>
        <v/>
      </c>
      <c r="CV683" s="14" t="str">
        <f t="array" aca="1" ref="CV683" ca="1">IF(H683,IF(AS683,
TRIM(SUBSTITUTE(_xll.MCONCAT(IF(
   (INDIRECT(ster!$D$14)&lt;&gt;"")*
   ((INDIRECT(Q683)="")+
      NOT(ISNUMBER(INDIRECT(Q683)))*
      NOT(ISERROR(MATCH(INDIRECT(Q683),INDIRECT(K683),0)))
    ),
      INDIRECT(ster!$D$14),
   "")," "),"  "," ")),
""),"")</f>
        <v/>
      </c>
      <c r="CW683" s="14" t="str">
        <f t="array" aca="1" ref="CW683" ca="1">IF(H683,IF(AND(AQ683),TRIM(SUBSTITUTE(_xll.MCONCAT(IFERROR(IF(ISNUMBER(INDIRECT(Q683)),IF((INDIRECT(ster!$D$14)&lt;&gt;"")*(INDIRECT(Q683)&lt;&gt;INT(INDIRECT(Q683))),INDIRECT(ster!$D$14) &amp; ": " &amp; INDIRECT(Q683),""),""),"")," "),"  "," ")),""),"")</f>
        <v/>
      </c>
      <c r="CX683" s="14" t="str">
        <f t="array" aca="1" ref="CX683" ca="1">IF(H683,IF(OR(AU683,AV683),TRIM(SUBSTITUTE(_xll.MCONCAT(IF((INDIRECT(ster!$D$14)&lt;&gt;"")*NOT(ISNUMBER(INDIRECT(Q683))),IF(ISERROR(MATCH(INDIRECT(Q683),INDIRECT(K683),0)),IFERROR(IF(INDIRECT(Q683)&lt;&gt;"",INDIRECT(ster!$D$14) &amp; ": " &amp; SUBSTITUTE(INDIRECT(Q683)," "," "),""),""),""),"")," "),"  "," ")),""),"")</f>
        <v/>
      </c>
      <c r="CY683" s="14" t="str">
        <f t="array" aca="1" ref="CY683" ca="1">IF(H683,IF(AE683,TRIM(SUBSTITUTE(_xll.MCONCAT(IF((INDIRECT(ster!$D$14)&lt;&gt;"")*IFERROR(NOT(INDIRECT(AF683)),FALSE),IF(ISERROR(MATCH(INDIRECT(Q683),INDIRECT(K683),0)),IFERROR(IF(INDIRECT(Q683)&lt;&gt;"",INDIRECT(ster!$D$14)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CZ683" s="14" t="str">
        <f t="array" aca="1" ref="CZ683" ca="1">IF(H683,IF(AH683,TRIM(SUBSTITUTE(_xll.MCONCAT(IF((INDIRECT(ster!$D$14)&lt;&gt;"")*IFERROR(NOT(INDIRECT(AI683)),FALSE),IF(ISERROR(MATCH(INDIRECT(Q683),INDIRECT(K683),0)),IFERROR(IF(INDIRECT(Q683)&lt;&gt;"",INDIRECT(ster!$D$14)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DC683" s="14" t="str">
        <f ca="1">SUBSTITUTE(SUBSTITUTE(SUBSTITUTE(SUBSTITUTE(_xll.MCONCAT(DG683:DS683,"■"),"■■","■"),"■■","■"),"■■","■"),"■■","■")</f>
        <v>■</v>
      </c>
      <c r="DD683" s="14" t="str">
        <f t="shared" ca="1" si="11567"/>
        <v/>
      </c>
      <c r="DE683" s="14" t="str">
        <f t="shared" ca="1" si="11568"/>
        <v/>
      </c>
      <c r="DF683" s="14" t="str">
        <f t="shared" ca="1" si="11569"/>
        <v/>
      </c>
      <c r="DG683" s="14" t="str">
        <f t="shared" ca="1" si="11570"/>
        <v/>
      </c>
      <c r="DH683" s="14" t="str">
        <f t="shared" ca="1" si="11571"/>
        <v/>
      </c>
      <c r="DI683" s="14" t="str">
        <f t="shared" ca="1" si="11572"/>
        <v/>
      </c>
      <c r="DJ683" s="14" t="str">
        <f t="shared" ca="1" si="11573"/>
        <v/>
      </c>
      <c r="DK683" s="14" t="str">
        <f t="shared" ca="1" si="11574"/>
        <v/>
      </c>
      <c r="DL683" s="14" t="str">
        <f t="shared" ca="1" si="11575"/>
        <v/>
      </c>
      <c r="DM683" s="14" t="str">
        <f t="shared" ca="1" si="11576"/>
        <v/>
      </c>
      <c r="DN683" s="14" t="str">
        <f t="array" aca="1" ref="DN683" ca="1">IF(CU683&lt;&gt;"","There are errors in the entered values in the following cases: " &amp;SUBSTITUTE(CU683," ",", "),"")</f>
        <v/>
      </c>
      <c r="DO683" s="14" t="str">
        <f t="shared" ca="1" si="11577"/>
        <v/>
      </c>
      <c r="DP683" s="14" t="str">
        <f t="shared" ca="1" si="11578"/>
        <v/>
      </c>
      <c r="DQ683" s="14" t="str">
        <f t="shared" ca="1" si="11579"/>
        <v/>
      </c>
      <c r="DR683" s="14" t="str">
        <f t="shared" ca="1" si="11580"/>
        <v/>
      </c>
      <c r="DS683" s="14" t="str">
        <f t="shared" ca="1" si="11581"/>
        <v/>
      </c>
      <c r="DZ683" s="14" t="b">
        <f t="shared" ca="1" si="11582"/>
        <v>0</v>
      </c>
      <c r="EA683" s="14" t="str">
        <f t="shared" ca="1" si="11583"/>
        <v/>
      </c>
      <c r="EB683" s="14" t="str">
        <f t="shared" ca="1" si="11584"/>
        <v/>
      </c>
      <c r="EC683" s="14" t="str">
        <f t="shared" ca="1" si="11585"/>
        <v/>
      </c>
      <c r="ED683" s="14" t="str">
        <f t="shared" ca="1" si="11586"/>
        <v/>
      </c>
      <c r="EE683" s="14" t="str">
        <f t="shared" ca="1" si="11587"/>
        <v/>
      </c>
      <c r="EF683" s="14" t="str">
        <f t="shared" ca="1" si="11588"/>
        <v/>
      </c>
      <c r="EG683" s="14" t="str">
        <f t="shared" ca="1" si="11589"/>
        <v/>
      </c>
      <c r="EM683" s="14" t="b">
        <f t="shared" ca="1" si="11590"/>
        <v>0</v>
      </c>
      <c r="EN683" s="14" t="str">
        <f t="shared" ca="1" si="11591"/>
        <v/>
      </c>
      <c r="EO683" s="14" t="str">
        <f t="shared" ca="1" si="11592"/>
        <v/>
      </c>
      <c r="EP683" s="14" t="str">
        <f t="shared" ca="1" si="11593"/>
        <v/>
      </c>
      <c r="EQ683" s="14" t="str">
        <f t="shared" ca="1" si="11594"/>
        <v/>
      </c>
    </row>
    <row r="684" spans="2:147" s="14" customFormat="1">
      <c r="B684" s="14" t="str">
        <f t="shared" ca="1" si="11520"/>
        <v/>
      </c>
      <c r="C684" s="14">
        <f t="shared" ca="1" si="11521"/>
        <v>563</v>
      </c>
      <c r="D684" s="14">
        <f t="shared" si="11522"/>
        <v>682</v>
      </c>
      <c r="E684" s="14" t="str">
        <f t="shared" ca="1" si="11523"/>
        <v/>
      </c>
      <c r="F684" s="14" t="str">
        <f t="shared" ca="1" si="11524"/>
        <v/>
      </c>
      <c r="G684" s="14" t="str">
        <f t="shared" ca="1" si="11525"/>
        <v/>
      </c>
      <c r="H684" s="14" t="b">
        <f t="shared" ca="1" si="11526"/>
        <v>0</v>
      </c>
      <c r="I684" s="14" t="str">
        <f ca="1">IF($H684,ADDRESS(3,(D684+1)*2-1,4,,"["&amp;wew!$G$7&amp;"]"&amp;_sheetname_labels)&amp;":"&amp;ADDRESS(2+ster!$B$20,(D684+1)*2-1,4),"")</f>
        <v/>
      </c>
      <c r="J684" s="14" t="str">
        <f t="array" aca="1" ref="J684" ca="1">IF(H684,MAX(0,MAX(IF(INDIRECT(I684)&lt;&gt;"",ROW(INDIRECT(I684)),""))-2),"")</f>
        <v/>
      </c>
      <c r="K684" s="14" t="str">
        <f ca="1">IF($H684,IF($J684&gt;0,ADDRESS(3,(D684+1)*2-1,4,,"["&amp;wew!$G$7&amp;"]"&amp;_sheetname_labels)&amp;":"&amp;ADDRESS(2+J684,(D684+1)*2-1,4),""),"")</f>
        <v/>
      </c>
      <c r="L684" s="14" t="str">
        <f ca="1">IF($H684,IF($J684&gt;0,ADDRESS(3,(D684+1)*2,4,,"["&amp;wew!$G$7&amp;"]"&amp;_sheetname_labels)&amp;":"&amp;ADDRESS(2+J684,(D684+1)*2,4),""),"")</f>
        <v/>
      </c>
      <c r="M684" s="14" t="str">
        <f t="shared" ca="1" si="11527"/>
        <v/>
      </c>
      <c r="N684" s="14" t="str">
        <f t="shared" ca="1" si="11528"/>
        <v/>
      </c>
      <c r="O684" s="14" t="str">
        <f t="shared" ca="1" si="11529"/>
        <v/>
      </c>
      <c r="P684" s="14" t="str">
        <f t="shared" ca="1" si="11530"/>
        <v/>
      </c>
      <c r="Q684" s="14" t="str">
        <f ca="1">IF($BP684,ADDRESS(3,D684+1,4,,"["&amp;wew!$G$7&amp;"]"&amp;_sheetname_dataframe)&amp;":"&amp;ADDRESS(2+ster!$C$14,D684+1,4),"")</f>
        <v/>
      </c>
      <c r="R684" s="14" t="str">
        <f ca="1">IF($BP684,IF(MID(_xll.FORMULATEXT(INDEX(INDIRECT(Q684),1)),1,1)="=", _xll.FORMULATEXT(INDEX(INDIRECT(Q684),1),2,TRUE),""),"")</f>
        <v/>
      </c>
      <c r="S684" s="14" t="str">
        <f t="array" aca="1" ref="S684" ca="1">IF(H684,SUM(IF((IFERROR(INDIRECT(Q684)&lt;&gt;"",FALSE))*(INDIRECT(ster!$D$14)&lt;&gt;""),1,0)),"")</f>
        <v/>
      </c>
      <c r="T684" s="14" t="str">
        <f t="array" aca="1" ref="T684" ca="1">IF(H684,IF(M684&gt;0,SUM(IFERROR(1*(MATCH(INDIRECT(Q684),INDIRECT(K684),0)&gt;0),0)*(INDIRECT(ster!$D$14)&lt;&gt;"")*NOT(ISNUMBER(INDIRECT(Q684)))),0),"")</f>
        <v/>
      </c>
      <c r="U684" s="14" t="str">
        <f t="array" aca="1" ref="U684" ca="1">IF(H684,SUM((IFERROR(INDIRECT(Q684)="",FALSE))*(INDIRECT(ster!$D$14)&lt;&gt;"")),"")</f>
        <v/>
      </c>
      <c r="V684" s="14" t="str">
        <f t="array" aca="1" ref="V684" ca="1">IF(H684,SUM((IFERROR(INDIRECT(Q684)="#ąś",TRUE))*(INDIRECT(ster!$D$14)&lt;&gt;"")),"")</f>
        <v/>
      </c>
      <c r="W684" s="14" t="str">
        <f t="array" aca="1" ref="W684" ca="1">IF(H684,SUM(ISNUMBER(INDIRECT(Q684))*(INDIRECT(ster!$D$14)&lt;&gt;"")),"")</f>
        <v/>
      </c>
      <c r="X684" s="14" t="str">
        <f t="array" aca="1" ref="X684" ca="1">IF(AND(H684,W684&gt;0),IF(wew!$B$3,MIN(IF((INDIRECT(ster!$D$14)&lt;&gt;"")*IFERROR(INDIRECT($Q684)&lt;&gt;"",FALSE),IFERROR(INDIRECT($Q684),"X"),"X")),"&lt;włącz podświetlanie wartości&gt;"),"—")</f>
        <v>—</v>
      </c>
      <c r="Y684" s="14" t="str">
        <f t="array" aca="1" ref="Y684" ca="1">IF(AND(H684,W684&gt;0),IF(wew!$B$3,MAX(IF((INDIRECT(ster!$D$14)&lt;&gt;"")*IFERROR(INDIRECT($Q684)&lt;&gt;"",FALSE),IFERROR(INDIRECT($Q684),"X"),"X")),"&lt;włącz podświetlanie wartości&gt;"),"—")</f>
        <v>—</v>
      </c>
      <c r="Z684" s="14" t="str">
        <f t="shared" ca="1" si="11531"/>
        <v/>
      </c>
      <c r="AA684" s="12" t="str">
        <f t="shared" ca="1" si="11532"/>
        <v/>
      </c>
      <c r="AB684" s="17" t="str">
        <f t="array" aca="1" ref="AB684" ca="1">IF(H684,IF(W684&gt;0,SUM((INDIRECT(ster!$D$14)&lt;&gt;"")*IFERROR((INDIRECT(Q684)&lt;&gt;"")*(INDIRECT(Q684)=INT(INDIRECT(Q684))),0)),0),"")</f>
        <v/>
      </c>
      <c r="AC684" s="17" t="str">
        <f t="array" aca="1" ref="AC684" ca="1">IF(H684,W684-AB684,"")</f>
        <v/>
      </c>
      <c r="AD684" s="17" t="str">
        <f t="shared" ca="1" si="11533"/>
        <v/>
      </c>
      <c r="AE684" s="17" t="b">
        <f t="shared" ca="1" si="11534"/>
        <v>0</v>
      </c>
      <c r="AF684" s="17" t="str">
        <f ca="1">IF(AE684,IF($H684,ADDRESS(3,D684+2,4,,"["&amp;wew!$G$7&amp;"]"&amp;_sheetname_dataframe)&amp;":"&amp;ADDRESS(2+ster!$C$14,D684+2,4),""),"")</f>
        <v/>
      </c>
      <c r="AG684" s="17" t="str">
        <f t="shared" ca="1" si="11535"/>
        <v/>
      </c>
      <c r="AH684" s="17" t="b">
        <f t="shared" ca="1" si="11536"/>
        <v>0</v>
      </c>
      <c r="AI684" s="17" t="str">
        <f ca="1">IF(AH684,IF($H684,ADDRESS(3,D684+3,4,,"["&amp;wew!$G$7&amp;"]"&amp;_sheetname_dataframe)&amp;":"&amp;ADDRESS(2+ster!$C$14,D684+3,4),""),"")</f>
        <v/>
      </c>
      <c r="AJ684" s="17" t="str">
        <f t="shared" ca="1" si="11537"/>
        <v/>
      </c>
      <c r="AK684" s="17" t="str">
        <f t="shared" ca="1" si="11538"/>
        <v/>
      </c>
      <c r="AL684" s="17" t="str">
        <f t="shared" ca="1" si="11539"/>
        <v/>
      </c>
      <c r="AM684" s="17" t="str">
        <f t="shared" ca="1" si="11540"/>
        <v/>
      </c>
      <c r="AN684" s="17">
        <f t="shared" ca="1" si="11541"/>
        <v>2</v>
      </c>
      <c r="AO684" s="24" t="str">
        <f t="shared" ca="1" si="11542"/>
        <v/>
      </c>
      <c r="AP684" s="24" t="str">
        <f t="shared" ca="1" si="11543"/>
        <v/>
      </c>
      <c r="AQ684" s="17" t="str">
        <f t="shared" ca="1" si="11544"/>
        <v/>
      </c>
      <c r="AR684" s="17" t="str">
        <f t="shared" ca="1" si="11545"/>
        <v/>
      </c>
      <c r="AS684" s="17" t="str">
        <f t="shared" ca="1" si="11546"/>
        <v/>
      </c>
      <c r="AT684" s="17" t="str">
        <f t="shared" ca="1" si="11547"/>
        <v/>
      </c>
      <c r="AU684" s="17" t="str">
        <f t="shared" ca="1" si="11548"/>
        <v/>
      </c>
      <c r="AV684" s="17" t="str">
        <f t="shared" ca="1" si="11549"/>
        <v/>
      </c>
      <c r="AW684" s="17" t="str">
        <f t="shared" ca="1" si="11550"/>
        <v/>
      </c>
      <c r="AX684" s="14" t="str">
        <f t="array" aca="1" ref="AX684" ca="1">IF(H684,N684&gt;0,"")</f>
        <v/>
      </c>
      <c r="AY684" s="17" t="str">
        <f t="shared" ca="1" si="11551"/>
        <v/>
      </c>
      <c r="AZ684" s="17" t="str">
        <f t="array" aca="1" ref="AZ684" ca="1">IF(AY684&lt;&gt;"",SUM(1*ISERROR(MATCH(INDIRECT(AY684),INDIRECT(K684),0)))=0,"")</f>
        <v/>
      </c>
      <c r="BA684" s="17" t="b">
        <f t="shared" ca="1" si="11552"/>
        <v>0</v>
      </c>
      <c r="BB684" s="17" t="b">
        <v>0</v>
      </c>
      <c r="BC684" s="17" t="str">
        <f t="shared" ca="1" si="11553"/>
        <v/>
      </c>
      <c r="BD684" s="17" t="str">
        <f t="shared" ca="1" si="11554"/>
        <v/>
      </c>
      <c r="BE684" s="17" t="str">
        <f t="shared" ca="1" si="11555"/>
        <v/>
      </c>
      <c r="BF684" s="17" t="str">
        <f t="shared" ca="1" si="11556"/>
        <v/>
      </c>
      <c r="BG684" s="17" t="str">
        <f t="shared" ca="1" si="11557"/>
        <v/>
      </c>
      <c r="BH684" s="17" t="str">
        <f t="shared" ca="1" si="11558"/>
        <v/>
      </c>
      <c r="BI684" s="17" t="str">
        <f t="shared" ca="1" si="11559"/>
        <v/>
      </c>
      <c r="BJ684" s="17" t="b">
        <f t="shared" ca="1" si="11560"/>
        <v>0</v>
      </c>
      <c r="BK684" s="17" t="str">
        <f t="shared" ca="1" si="11561"/>
        <v/>
      </c>
      <c r="BL684" s="17" t="str">
        <f t="shared" ca="1" si="11562"/>
        <v/>
      </c>
      <c r="BM684" s="17" t="str">
        <f t="shared" ca="1" si="11563"/>
        <v/>
      </c>
      <c r="BN684" s="17" t="str">
        <f t="shared" ca="1" si="11564"/>
        <v/>
      </c>
      <c r="BO684" s="17" t="str">
        <f t="shared" ca="1" si="11565"/>
        <v/>
      </c>
      <c r="BP684" s="14" t="b">
        <f t="shared" ca="1" si="11566"/>
        <v>0</v>
      </c>
      <c r="BQ684" s="35"/>
      <c r="BX684" s="16"/>
      <c r="BY684" s="16"/>
      <c r="BZ684" s="16"/>
      <c r="CA684" s="16"/>
      <c r="CB684" s="16"/>
      <c r="CC684" s="16"/>
      <c r="CD684" s="16"/>
      <c r="CE684" s="16"/>
      <c r="CF684" s="16"/>
      <c r="CN684" s="14">
        <f ca="1">IF(H684,IFERROR(IsVariableNameLegal(O684),0),0)</f>
        <v>0</v>
      </c>
      <c r="CO684" s="14" t="str">
        <f t="array" aca="1" ref="CO684" ca="1">IF(H684,IF(COUNTIF(INDIRECT(wew!$C$13),O684)&gt;1,TRIM(SUBSTITUTE(_xll.MCONCAT(IF((INDIRECT(wew!$C$13)=O684)*(COLUMN(INDIRECT(wew!$C$13))&lt;&gt;D684+1),-1+COLUMN(INDIRECT(wew!$C$13)),"")," "),"  "," ")),""),"")</f>
        <v/>
      </c>
      <c r="CP684" s="14" t="str">
        <f t="array" aca="1" ref="CP684" ca="1">IF(P684&lt;&gt;"",IF(LEN(P684)&gt;150,1,""),"")</f>
        <v/>
      </c>
      <c r="CQ684" s="14" t="str">
        <f t="array" aca="1" ref="CQ684" ca="1">IF(AND(H684,NOT(ster!$J$3)),IF(COUNTIF(INDIRECT(wew!$C$15),P684)&gt;1,TRIM(SUBSTITUTE(_xll.MCONCAT(IF((INDIRECT(wew!$C$15)=P684)*(COLUMN(INDIRECT(wew!$C$15))&lt;&gt;D684+1),-1+COLUMN(INDIRECT(wew!$C$15)),"")," "),"  "," ")),""),"")</f>
        <v/>
      </c>
      <c r="CR684" s="14" t="str">
        <f t="array" aca="1" ref="CR684" ca="1">IF(H684,IF(AND(W684&gt;0,AO684&lt;&gt;""),TRIM(SUBSTITUTE(_xll.MCONCAT(IFERROR(IF(ISNUMBER(INDIRECT(Q684)),IF((INDIRECT(ster!$D$14)&lt;&gt;"")*(INDIRECT(Q684)&lt;AO684),INDIRECT(ster!$D$14) &amp; ": " &amp;  SUBSTITUTE(IF( AV684,IFERROR(TEXT(INDIRECT(Q684),"rrrr-mm-dd") &amp;" (" &amp; INDIRECT(Q684) &amp;")",INDIRECT(Q684)),INDIRECT(Q684))," "," "),""),""),"")," "),"  "," ")),""),"")</f>
        <v/>
      </c>
      <c r="CS684" s="14" t="str">
        <f t="array" aca="1" ref="CS684" ca="1">IF(H684,IF(AND(W684&gt;0,AP684&lt;&gt;""),TRIM(SUBSTITUTE(_xll.MCONCAT(IFERROR(IF(ISNUMBER(INDIRECT(Q684)),IF((INDIRECT(ster!$D$14)&lt;&gt;"")*(INDIRECT(Q684)&gt;AP684),INDIRECT(ster!$D$14) &amp; ": " &amp;  SUBSTITUTE(IF( AV684,IFERROR(TEXT(INDIRECT(Q684),"rrrr-mm-dd")&amp;" (" &amp; INDIRECT(Q684) &amp;")",INDIRECT(Q684)),INDIRECT(Q684))," "," "),""),""),"")," "),"  "," ")),""),"")</f>
        <v/>
      </c>
      <c r="CT684" s="14" t="str">
        <f t="array" aca="1" ref="CT684" ca="1">IF(H684,IF(AND(N684&gt;0,AR684),TRIM(SUBSTITUTE(_xll.MCONCAT(IFERROR(IF(ISNUMBER(INDIRECT(Q684)),IF((INDIRECT(ster!$D$14)&lt;&gt;"")*(IFERROR(0*(MATCH(INDIRECT(Q684),INDIRECT(K684),0)&gt;0),1)),INDIRECT(ster!$D$14) &amp; ": " &amp;  SUBSTITUTE(IF( AV684,IFERROR(TEXT(INDIRECT(Q684),"rrrr-mm-dd")&amp;" (" &amp; INDIRECT(Q684) &amp;")",INDIRECT(Q684)),INDIRECT(Q684))," "," "),""),""),"")," "),"  "," ")),""),"")</f>
        <v/>
      </c>
      <c r="CU684" s="14" t="str">
        <f t="array" aca="1" ref="CU684" ca="1">IF(H684,IF(AND(V684&gt;0),TRIM(SUBSTITUTE(_xll.MCONCAT(IF((INDIRECT(ster!$D$14)&lt;&gt;"")*(IFERROR(0*(INDIRECT(Q684)&lt;&gt;""),1)),INDIRECT(ster!$D$14),"")," "),"  "," ")),""),"")</f>
        <v/>
      </c>
      <c r="CV684" s="14" t="str">
        <f t="array" aca="1" ref="CV684" ca="1">IF(H684,IF(AS684,
TRIM(SUBSTITUTE(_xll.MCONCAT(IF(
   (INDIRECT(ster!$D$14)&lt;&gt;"")*
   ((INDIRECT(Q684)="")+
      NOT(ISNUMBER(INDIRECT(Q684)))*
      NOT(ISERROR(MATCH(INDIRECT(Q684),INDIRECT(K684),0)))
    ),
      INDIRECT(ster!$D$14),
   "")," "),"  "," ")),
""),"")</f>
        <v/>
      </c>
      <c r="CW684" s="14" t="str">
        <f t="array" aca="1" ref="CW684" ca="1">IF(H684,IF(AND(AQ684),TRIM(SUBSTITUTE(_xll.MCONCAT(IFERROR(IF(ISNUMBER(INDIRECT(Q684)),IF((INDIRECT(ster!$D$14)&lt;&gt;"")*(INDIRECT(Q684)&lt;&gt;INT(INDIRECT(Q684))),INDIRECT(ster!$D$14) &amp; ": " &amp; INDIRECT(Q684),""),""),"")," "),"  "," ")),""),"")</f>
        <v/>
      </c>
      <c r="CX684" s="14" t="str">
        <f t="array" aca="1" ref="CX684" ca="1">IF(H684,IF(OR(AU684,AV684),TRIM(SUBSTITUTE(_xll.MCONCAT(IF((INDIRECT(ster!$D$14)&lt;&gt;"")*NOT(ISNUMBER(INDIRECT(Q684))),IF(ISERROR(MATCH(INDIRECT(Q684),INDIRECT(K684),0)),IFERROR(IF(INDIRECT(Q684)&lt;&gt;"",INDIRECT(ster!$D$14) &amp; ": " &amp; SUBSTITUTE(INDIRECT(Q684)," "," "),""),""),""),"")," "),"  "," ")),""),"")</f>
        <v/>
      </c>
      <c r="CY684" s="14" t="str">
        <f t="array" aca="1" ref="CY684" ca="1">IF(H684,IF(AE684,TRIM(SUBSTITUTE(_xll.MCONCAT(IF((INDIRECT(ster!$D$14)&lt;&gt;"")*IFERROR(NOT(INDIRECT(AF684)),FALSE),IF(ISERROR(MATCH(INDIRECT(Q684),INDIRECT(K684),0)),IFERROR(IF(INDIRECT(Q684)&lt;&gt;"",INDIRECT(ster!$D$14)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CZ684" s="14" t="str">
        <f t="array" aca="1" ref="CZ684" ca="1">IF(H684,IF(AH684,TRIM(SUBSTITUTE(_xll.MCONCAT(IF((INDIRECT(ster!$D$14)&lt;&gt;"")*IFERROR(NOT(INDIRECT(AI684)),FALSE),IF(ISERROR(MATCH(INDIRECT(Q684),INDIRECT(K684),0)),IFERROR(IF(INDIRECT(Q684)&lt;&gt;"",INDIRECT(ster!$D$14)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DC684" s="14" t="str">
        <f ca="1">SUBSTITUTE(SUBSTITUTE(SUBSTITUTE(SUBSTITUTE(_xll.MCONCAT(DG684:DS684,"■"),"■■","■"),"■■","■"),"■■","■"),"■■","■")</f>
        <v>■</v>
      </c>
      <c r="DD684" s="14" t="str">
        <f t="shared" ca="1" si="11567"/>
        <v/>
      </c>
      <c r="DE684" s="14" t="str">
        <f t="shared" ca="1" si="11568"/>
        <v/>
      </c>
      <c r="DF684" s="14" t="str">
        <f t="shared" ca="1" si="11569"/>
        <v/>
      </c>
      <c r="DG684" s="14" t="str">
        <f t="shared" ca="1" si="11570"/>
        <v/>
      </c>
      <c r="DH684" s="14" t="str">
        <f t="shared" ca="1" si="11571"/>
        <v/>
      </c>
      <c r="DI684" s="14" t="str">
        <f t="shared" ca="1" si="11572"/>
        <v/>
      </c>
      <c r="DJ684" s="14" t="str">
        <f t="shared" ca="1" si="11573"/>
        <v/>
      </c>
      <c r="DK684" s="14" t="str">
        <f t="shared" ca="1" si="11574"/>
        <v/>
      </c>
      <c r="DL684" s="14" t="str">
        <f t="shared" ca="1" si="11575"/>
        <v/>
      </c>
      <c r="DM684" s="14" t="str">
        <f t="shared" ca="1" si="11576"/>
        <v/>
      </c>
      <c r="DN684" s="14" t="str">
        <f t="array" aca="1" ref="DN684" ca="1">IF(CU684&lt;&gt;"","There are errors in the entered values in the following cases: " &amp;SUBSTITUTE(CU684," ",", "),"")</f>
        <v/>
      </c>
      <c r="DO684" s="14" t="str">
        <f t="shared" ca="1" si="11577"/>
        <v/>
      </c>
      <c r="DP684" s="14" t="str">
        <f t="shared" ca="1" si="11578"/>
        <v/>
      </c>
      <c r="DQ684" s="14" t="str">
        <f t="shared" ca="1" si="11579"/>
        <v/>
      </c>
      <c r="DR684" s="14" t="str">
        <f t="shared" ca="1" si="11580"/>
        <v/>
      </c>
      <c r="DS684" s="14" t="str">
        <f t="shared" ca="1" si="11581"/>
        <v/>
      </c>
      <c r="DZ684" s="14" t="b">
        <f t="shared" ca="1" si="11582"/>
        <v>0</v>
      </c>
      <c r="EA684" s="14" t="str">
        <f t="shared" ca="1" si="11583"/>
        <v/>
      </c>
      <c r="EB684" s="14" t="str">
        <f t="shared" ca="1" si="11584"/>
        <v/>
      </c>
      <c r="EC684" s="14" t="str">
        <f t="shared" ca="1" si="11585"/>
        <v/>
      </c>
      <c r="ED684" s="14" t="str">
        <f t="shared" ca="1" si="11586"/>
        <v/>
      </c>
      <c r="EE684" s="14" t="str">
        <f t="shared" ca="1" si="11587"/>
        <v/>
      </c>
      <c r="EF684" s="14" t="str">
        <f t="shared" ca="1" si="11588"/>
        <v/>
      </c>
      <c r="EG684" s="14" t="str">
        <f t="shared" ca="1" si="11589"/>
        <v/>
      </c>
      <c r="EM684" s="14" t="b">
        <f t="shared" ca="1" si="11590"/>
        <v>0</v>
      </c>
      <c r="EN684" s="14" t="str">
        <f t="shared" ca="1" si="11591"/>
        <v/>
      </c>
      <c r="EO684" s="14" t="str">
        <f t="shared" ca="1" si="11592"/>
        <v/>
      </c>
      <c r="EP684" s="14" t="str">
        <f t="shared" ca="1" si="11593"/>
        <v/>
      </c>
      <c r="EQ684" s="14" t="str">
        <f t="shared" ca="1" si="11594"/>
        <v/>
      </c>
    </row>
    <row r="685" spans="2:147" s="14" customFormat="1">
      <c r="B685" s="14" t="str">
        <f t="shared" ca="1" si="11520"/>
        <v/>
      </c>
      <c r="C685" s="14">
        <f t="shared" ca="1" si="11521"/>
        <v>563</v>
      </c>
      <c r="D685" s="14">
        <f t="shared" si="11522"/>
        <v>683</v>
      </c>
      <c r="E685" s="14" t="str">
        <f t="shared" ca="1" si="11523"/>
        <v/>
      </c>
      <c r="F685" s="14" t="str">
        <f t="shared" ca="1" si="11524"/>
        <v/>
      </c>
      <c r="G685" s="14" t="str">
        <f t="shared" ca="1" si="11525"/>
        <v/>
      </c>
      <c r="H685" s="14" t="b">
        <f t="shared" ca="1" si="11526"/>
        <v>0</v>
      </c>
      <c r="I685" s="14" t="str">
        <f ca="1">IF($H685,ADDRESS(3,(D685+1)*2-1,4,,"["&amp;wew!$G$7&amp;"]"&amp;_sheetname_labels)&amp;":"&amp;ADDRESS(2+ster!$B$20,(D685+1)*2-1,4),"")</f>
        <v/>
      </c>
      <c r="J685" s="14" t="str">
        <f t="array" aca="1" ref="J685" ca="1">IF(H685,MAX(0,MAX(IF(INDIRECT(I685)&lt;&gt;"",ROW(INDIRECT(I685)),""))-2),"")</f>
        <v/>
      </c>
      <c r="K685" s="14" t="str">
        <f ca="1">IF($H685,IF($J685&gt;0,ADDRESS(3,(D685+1)*2-1,4,,"["&amp;wew!$G$7&amp;"]"&amp;_sheetname_labels)&amp;":"&amp;ADDRESS(2+J685,(D685+1)*2-1,4),""),"")</f>
        <v/>
      </c>
      <c r="L685" s="14" t="str">
        <f ca="1">IF($H685,IF($J685&gt;0,ADDRESS(3,(D685+1)*2,4,,"["&amp;wew!$G$7&amp;"]"&amp;_sheetname_labels)&amp;":"&amp;ADDRESS(2+J685,(D685+1)*2,4),""),"")</f>
        <v/>
      </c>
      <c r="M685" s="14" t="str">
        <f t="shared" ca="1" si="11527"/>
        <v/>
      </c>
      <c r="N685" s="14" t="str">
        <f t="shared" ca="1" si="11528"/>
        <v/>
      </c>
      <c r="O685" s="14" t="str">
        <f t="shared" ca="1" si="11529"/>
        <v/>
      </c>
      <c r="P685" s="14" t="str">
        <f t="shared" ca="1" si="11530"/>
        <v/>
      </c>
      <c r="Q685" s="14" t="str">
        <f ca="1">IF($BP685,ADDRESS(3,D685+1,4,,"["&amp;wew!$G$7&amp;"]"&amp;_sheetname_dataframe)&amp;":"&amp;ADDRESS(2+ster!$C$14,D685+1,4),"")</f>
        <v/>
      </c>
      <c r="R685" s="14" t="str">
        <f ca="1">IF($BP685,IF(MID(_xll.FORMULATEXT(INDEX(INDIRECT(Q685),1)),1,1)="=", _xll.FORMULATEXT(INDEX(INDIRECT(Q685),1),2,TRUE),""),"")</f>
        <v/>
      </c>
      <c r="S685" s="14" t="str">
        <f t="array" aca="1" ref="S685" ca="1">IF(H685,SUM(IF((IFERROR(INDIRECT(Q685)&lt;&gt;"",FALSE))*(INDIRECT(ster!$D$14)&lt;&gt;""),1,0)),"")</f>
        <v/>
      </c>
      <c r="T685" s="14" t="str">
        <f t="array" aca="1" ref="T685" ca="1">IF(H685,IF(M685&gt;0,SUM(IFERROR(1*(MATCH(INDIRECT(Q685),INDIRECT(K685),0)&gt;0),0)*(INDIRECT(ster!$D$14)&lt;&gt;"")*NOT(ISNUMBER(INDIRECT(Q685)))),0),"")</f>
        <v/>
      </c>
      <c r="U685" s="14" t="str">
        <f t="array" aca="1" ref="U685" ca="1">IF(H685,SUM((IFERROR(INDIRECT(Q685)="",FALSE))*(INDIRECT(ster!$D$14)&lt;&gt;"")),"")</f>
        <v/>
      </c>
      <c r="V685" s="14" t="str">
        <f t="array" aca="1" ref="V685" ca="1">IF(H685,SUM((IFERROR(INDIRECT(Q685)="#ąś",TRUE))*(INDIRECT(ster!$D$14)&lt;&gt;"")),"")</f>
        <v/>
      </c>
      <c r="W685" s="14" t="str">
        <f t="array" aca="1" ref="W685" ca="1">IF(H685,SUM(ISNUMBER(INDIRECT(Q685))*(INDIRECT(ster!$D$14)&lt;&gt;"")),"")</f>
        <v/>
      </c>
      <c r="X685" s="14" t="str">
        <f t="array" aca="1" ref="X685" ca="1">IF(AND(H685,W685&gt;0),IF(wew!$B$3,MIN(IF((INDIRECT(ster!$D$14)&lt;&gt;"")*IFERROR(INDIRECT($Q685)&lt;&gt;"",FALSE),IFERROR(INDIRECT($Q685),"X"),"X")),"&lt;włącz podświetlanie wartości&gt;"),"—")</f>
        <v>—</v>
      </c>
      <c r="Y685" s="14" t="str">
        <f t="array" aca="1" ref="Y685" ca="1">IF(AND(H685,W685&gt;0),IF(wew!$B$3,MAX(IF((INDIRECT(ster!$D$14)&lt;&gt;"")*IFERROR(INDIRECT($Q685)&lt;&gt;"",FALSE),IFERROR(INDIRECT($Q685),"X"),"X")),"&lt;włącz podświetlanie wartości&gt;"),"—")</f>
        <v>—</v>
      </c>
      <c r="Z685" s="14" t="str">
        <f t="shared" ca="1" si="11531"/>
        <v/>
      </c>
      <c r="AA685" s="12" t="str">
        <f t="shared" ca="1" si="11532"/>
        <v/>
      </c>
      <c r="AB685" s="17" t="str">
        <f t="array" aca="1" ref="AB685" ca="1">IF(H685,IF(W685&gt;0,SUM((INDIRECT(ster!$D$14)&lt;&gt;"")*IFERROR((INDIRECT(Q685)&lt;&gt;"")*(INDIRECT(Q685)=INT(INDIRECT(Q685))),0)),0),"")</f>
        <v/>
      </c>
      <c r="AC685" s="17" t="str">
        <f t="array" aca="1" ref="AC685" ca="1">IF(H685,W685-AB685,"")</f>
        <v/>
      </c>
      <c r="AD685" s="17" t="str">
        <f t="shared" ca="1" si="11533"/>
        <v/>
      </c>
      <c r="AE685" s="17" t="b">
        <f t="shared" ca="1" si="11534"/>
        <v>0</v>
      </c>
      <c r="AF685" s="17" t="str">
        <f ca="1">IF(AE685,IF($H685,ADDRESS(3,D685+2,4,,"["&amp;wew!$G$7&amp;"]"&amp;_sheetname_dataframe)&amp;":"&amp;ADDRESS(2+ster!$C$14,D685+2,4),""),"")</f>
        <v/>
      </c>
      <c r="AG685" s="17" t="str">
        <f t="shared" ca="1" si="11535"/>
        <v/>
      </c>
      <c r="AH685" s="17" t="b">
        <f t="shared" ca="1" si="11536"/>
        <v>0</v>
      </c>
      <c r="AI685" s="17" t="str">
        <f ca="1">IF(AH685,IF($H685,ADDRESS(3,D685+3,4,,"["&amp;wew!$G$7&amp;"]"&amp;_sheetname_dataframe)&amp;":"&amp;ADDRESS(2+ster!$C$14,D685+3,4),""),"")</f>
        <v/>
      </c>
      <c r="AJ685" s="17" t="str">
        <f t="shared" ca="1" si="11537"/>
        <v/>
      </c>
      <c r="AK685" s="17" t="str">
        <f t="shared" ca="1" si="11538"/>
        <v/>
      </c>
      <c r="AL685" s="17" t="str">
        <f t="shared" ca="1" si="11539"/>
        <v/>
      </c>
      <c r="AM685" s="17" t="str">
        <f t="shared" ca="1" si="11540"/>
        <v/>
      </c>
      <c r="AN685" s="17">
        <f t="shared" ca="1" si="11541"/>
        <v>2</v>
      </c>
      <c r="AO685" s="24" t="str">
        <f t="shared" ca="1" si="11542"/>
        <v/>
      </c>
      <c r="AP685" s="24" t="str">
        <f t="shared" ca="1" si="11543"/>
        <v/>
      </c>
      <c r="AQ685" s="17" t="str">
        <f t="shared" ca="1" si="11544"/>
        <v/>
      </c>
      <c r="AR685" s="17" t="str">
        <f t="shared" ca="1" si="11545"/>
        <v/>
      </c>
      <c r="AS685" s="17" t="str">
        <f t="shared" ca="1" si="11546"/>
        <v/>
      </c>
      <c r="AT685" s="17" t="str">
        <f t="shared" ca="1" si="11547"/>
        <v/>
      </c>
      <c r="AU685" s="17" t="str">
        <f t="shared" ca="1" si="11548"/>
        <v/>
      </c>
      <c r="AV685" s="17" t="str">
        <f t="shared" ca="1" si="11549"/>
        <v/>
      </c>
      <c r="AW685" s="17" t="str">
        <f t="shared" ca="1" si="11550"/>
        <v/>
      </c>
      <c r="AX685" s="14" t="str">
        <f t="array" aca="1" ref="AX685" ca="1">IF(H685,N685&gt;0,"")</f>
        <v/>
      </c>
      <c r="AY685" s="17" t="str">
        <f t="shared" ca="1" si="11551"/>
        <v/>
      </c>
      <c r="AZ685" s="17" t="str">
        <f t="array" aca="1" ref="AZ685" ca="1">IF(AY685&lt;&gt;"",SUM(1*ISERROR(MATCH(INDIRECT(AY685),INDIRECT(K685),0)))=0,"")</f>
        <v/>
      </c>
      <c r="BA685" s="17" t="b">
        <f t="shared" ca="1" si="11552"/>
        <v>0</v>
      </c>
      <c r="BB685" s="17" t="b">
        <v>0</v>
      </c>
      <c r="BC685" s="17" t="str">
        <f t="shared" ca="1" si="11553"/>
        <v/>
      </c>
      <c r="BD685" s="17" t="str">
        <f t="shared" ca="1" si="11554"/>
        <v/>
      </c>
      <c r="BE685" s="17" t="str">
        <f t="shared" ca="1" si="11555"/>
        <v/>
      </c>
      <c r="BF685" s="17" t="str">
        <f t="shared" ca="1" si="11556"/>
        <v/>
      </c>
      <c r="BG685" s="17" t="str">
        <f t="shared" ca="1" si="11557"/>
        <v/>
      </c>
      <c r="BH685" s="17" t="str">
        <f t="shared" ca="1" si="11558"/>
        <v/>
      </c>
      <c r="BI685" s="17" t="str">
        <f t="shared" ca="1" si="11559"/>
        <v/>
      </c>
      <c r="BJ685" s="17" t="b">
        <f t="shared" ca="1" si="11560"/>
        <v>0</v>
      </c>
      <c r="BK685" s="17" t="str">
        <f t="shared" ca="1" si="11561"/>
        <v/>
      </c>
      <c r="BL685" s="17" t="str">
        <f t="shared" ca="1" si="11562"/>
        <v/>
      </c>
      <c r="BM685" s="17" t="str">
        <f t="shared" ca="1" si="11563"/>
        <v/>
      </c>
      <c r="BN685" s="17" t="str">
        <f t="shared" ca="1" si="11564"/>
        <v/>
      </c>
      <c r="BO685" s="17" t="str">
        <f t="shared" ca="1" si="11565"/>
        <v/>
      </c>
      <c r="BP685" s="14" t="b">
        <f t="shared" ca="1" si="11566"/>
        <v>0</v>
      </c>
      <c r="BQ685" s="35"/>
      <c r="BX685" s="16"/>
      <c r="BY685" s="16"/>
      <c r="BZ685" s="16"/>
      <c r="CA685" s="16"/>
      <c r="CB685" s="16"/>
      <c r="CC685" s="16"/>
      <c r="CD685" s="16"/>
      <c r="CE685" s="16"/>
      <c r="CF685" s="16"/>
      <c r="CN685" s="14">
        <f ca="1">IF(H685,IFERROR(IsVariableNameLegal(O685),0),0)</f>
        <v>0</v>
      </c>
      <c r="CO685" s="14" t="str">
        <f t="array" aca="1" ref="CO685" ca="1">IF(H685,IF(COUNTIF(INDIRECT(wew!$C$13),O685)&gt;1,TRIM(SUBSTITUTE(_xll.MCONCAT(IF((INDIRECT(wew!$C$13)=O685)*(COLUMN(INDIRECT(wew!$C$13))&lt;&gt;D685+1),-1+COLUMN(INDIRECT(wew!$C$13)),"")," "),"  "," ")),""),"")</f>
        <v/>
      </c>
      <c r="CP685" s="14" t="str">
        <f t="array" aca="1" ref="CP685" ca="1">IF(P685&lt;&gt;"",IF(LEN(P685)&gt;150,1,""),"")</f>
        <v/>
      </c>
      <c r="CQ685" s="14" t="str">
        <f t="array" aca="1" ref="CQ685" ca="1">IF(AND(H685,NOT(ster!$J$3)),IF(COUNTIF(INDIRECT(wew!$C$15),P685)&gt;1,TRIM(SUBSTITUTE(_xll.MCONCAT(IF((INDIRECT(wew!$C$15)=P685)*(COLUMN(INDIRECT(wew!$C$15))&lt;&gt;D685+1),-1+COLUMN(INDIRECT(wew!$C$15)),"")," "),"  "," ")),""),"")</f>
        <v/>
      </c>
      <c r="CR685" s="14" t="str">
        <f t="array" aca="1" ref="CR685" ca="1">IF(H685,IF(AND(W685&gt;0,AO685&lt;&gt;""),TRIM(SUBSTITUTE(_xll.MCONCAT(IFERROR(IF(ISNUMBER(INDIRECT(Q685)),IF((INDIRECT(ster!$D$14)&lt;&gt;"")*(INDIRECT(Q685)&lt;AO685),INDIRECT(ster!$D$14) &amp; ": " &amp;  SUBSTITUTE(IF( AV685,IFERROR(TEXT(INDIRECT(Q685),"rrrr-mm-dd") &amp;" (" &amp; INDIRECT(Q685) &amp;")",INDIRECT(Q685)),INDIRECT(Q685))," "," "),""),""),"")," "),"  "," ")),""),"")</f>
        <v/>
      </c>
      <c r="CS685" s="14" t="str">
        <f t="array" aca="1" ref="CS685" ca="1">IF(H685,IF(AND(W685&gt;0,AP685&lt;&gt;""),TRIM(SUBSTITUTE(_xll.MCONCAT(IFERROR(IF(ISNUMBER(INDIRECT(Q685)),IF((INDIRECT(ster!$D$14)&lt;&gt;"")*(INDIRECT(Q685)&gt;AP685),INDIRECT(ster!$D$14) &amp; ": " &amp;  SUBSTITUTE(IF( AV685,IFERROR(TEXT(INDIRECT(Q685),"rrrr-mm-dd")&amp;" (" &amp; INDIRECT(Q685) &amp;")",INDIRECT(Q685)),INDIRECT(Q685))," "," "),""),""),"")," "),"  "," ")),""),"")</f>
        <v/>
      </c>
      <c r="CT685" s="14" t="str">
        <f t="array" aca="1" ref="CT685" ca="1">IF(H685,IF(AND(N685&gt;0,AR685),TRIM(SUBSTITUTE(_xll.MCONCAT(IFERROR(IF(ISNUMBER(INDIRECT(Q685)),IF((INDIRECT(ster!$D$14)&lt;&gt;"")*(IFERROR(0*(MATCH(INDIRECT(Q685),INDIRECT(K685),0)&gt;0),1)),INDIRECT(ster!$D$14) &amp; ": " &amp;  SUBSTITUTE(IF( AV685,IFERROR(TEXT(INDIRECT(Q685),"rrrr-mm-dd")&amp;" (" &amp; INDIRECT(Q685) &amp;")",INDIRECT(Q685)),INDIRECT(Q685))," "," "),""),""),"")," "),"  "," ")),""),"")</f>
        <v/>
      </c>
      <c r="CU685" s="14" t="str">
        <f t="array" aca="1" ref="CU685" ca="1">IF(H685,IF(AND(V685&gt;0),TRIM(SUBSTITUTE(_xll.MCONCAT(IF((INDIRECT(ster!$D$14)&lt;&gt;"")*(IFERROR(0*(INDIRECT(Q685)&lt;&gt;""),1)),INDIRECT(ster!$D$14),"")," "),"  "," ")),""),"")</f>
        <v/>
      </c>
      <c r="CV685" s="14" t="str">
        <f t="array" aca="1" ref="CV685" ca="1">IF(H685,IF(AS685,
TRIM(SUBSTITUTE(_xll.MCONCAT(IF(
   (INDIRECT(ster!$D$14)&lt;&gt;"")*
   ((INDIRECT(Q685)="")+
      NOT(ISNUMBER(INDIRECT(Q685)))*
      NOT(ISERROR(MATCH(INDIRECT(Q685),INDIRECT(K685),0)))
    ),
      INDIRECT(ster!$D$14),
   "")," "),"  "," ")),
""),"")</f>
        <v/>
      </c>
      <c r="CW685" s="14" t="str">
        <f t="array" aca="1" ref="CW685" ca="1">IF(H685,IF(AND(AQ685),TRIM(SUBSTITUTE(_xll.MCONCAT(IFERROR(IF(ISNUMBER(INDIRECT(Q685)),IF((INDIRECT(ster!$D$14)&lt;&gt;"")*(INDIRECT(Q685)&lt;&gt;INT(INDIRECT(Q685))),INDIRECT(ster!$D$14) &amp; ": " &amp; INDIRECT(Q685),""),""),"")," "),"  "," ")),""),"")</f>
        <v/>
      </c>
      <c r="CX685" s="14" t="str">
        <f t="array" aca="1" ref="CX685" ca="1">IF(H685,IF(OR(AU685,AV685),TRIM(SUBSTITUTE(_xll.MCONCAT(IF((INDIRECT(ster!$D$14)&lt;&gt;"")*NOT(ISNUMBER(INDIRECT(Q685))),IF(ISERROR(MATCH(INDIRECT(Q685),INDIRECT(K685),0)),IFERROR(IF(INDIRECT(Q685)&lt;&gt;"",INDIRECT(ster!$D$14) &amp; ": " &amp; SUBSTITUTE(INDIRECT(Q685)," "," "),""),""),""),"")," "),"  "," ")),""),"")</f>
        <v/>
      </c>
      <c r="CY685" s="14" t="str">
        <f t="array" aca="1" ref="CY685" ca="1">IF(H685,IF(AE685,TRIM(SUBSTITUTE(_xll.MCONCAT(IF((INDIRECT(ster!$D$14)&lt;&gt;"")*IFERROR(NOT(INDIRECT(AF685)),FALSE),IF(ISERROR(MATCH(INDIRECT(Q685),INDIRECT(K685),0)),IFERROR(IF(INDIRECT(Q685)&lt;&gt;"",INDIRECT(ster!$D$14)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CZ685" s="14" t="str">
        <f t="array" aca="1" ref="CZ685" ca="1">IF(H685,IF(AH685,TRIM(SUBSTITUTE(_xll.MCONCAT(IF((INDIRECT(ster!$D$14)&lt;&gt;"")*IFERROR(NOT(INDIRECT(AI685)),FALSE),IF(ISERROR(MATCH(INDIRECT(Q685),INDIRECT(K685),0)),IFERROR(IF(INDIRECT(Q685)&lt;&gt;"",INDIRECT(ster!$D$14)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DC685" s="14" t="str">
        <f ca="1">SUBSTITUTE(SUBSTITUTE(SUBSTITUTE(SUBSTITUTE(_xll.MCONCAT(DG685:DS685,"■"),"■■","■"),"■■","■"),"■■","■"),"■■","■")</f>
        <v>■</v>
      </c>
      <c r="DD685" s="14" t="str">
        <f t="shared" ca="1" si="11567"/>
        <v/>
      </c>
      <c r="DE685" s="14" t="str">
        <f t="shared" ca="1" si="11568"/>
        <v/>
      </c>
      <c r="DF685" s="14" t="str">
        <f t="shared" ca="1" si="11569"/>
        <v/>
      </c>
      <c r="DG685" s="14" t="str">
        <f t="shared" ca="1" si="11570"/>
        <v/>
      </c>
      <c r="DH685" s="14" t="str">
        <f t="shared" ca="1" si="11571"/>
        <v/>
      </c>
      <c r="DI685" s="14" t="str">
        <f t="shared" ca="1" si="11572"/>
        <v/>
      </c>
      <c r="DJ685" s="14" t="str">
        <f t="shared" ca="1" si="11573"/>
        <v/>
      </c>
      <c r="DK685" s="14" t="str">
        <f t="shared" ca="1" si="11574"/>
        <v/>
      </c>
      <c r="DL685" s="14" t="str">
        <f t="shared" ca="1" si="11575"/>
        <v/>
      </c>
      <c r="DM685" s="14" t="str">
        <f t="shared" ca="1" si="11576"/>
        <v/>
      </c>
      <c r="DN685" s="14" t="str">
        <f t="array" aca="1" ref="DN685" ca="1">IF(CU685&lt;&gt;"","There are errors in the entered values in the following cases: " &amp;SUBSTITUTE(CU685," ",", "),"")</f>
        <v/>
      </c>
      <c r="DO685" s="14" t="str">
        <f t="shared" ca="1" si="11577"/>
        <v/>
      </c>
      <c r="DP685" s="14" t="str">
        <f t="shared" ca="1" si="11578"/>
        <v/>
      </c>
      <c r="DQ685" s="14" t="str">
        <f t="shared" ca="1" si="11579"/>
        <v/>
      </c>
      <c r="DR685" s="14" t="str">
        <f t="shared" ca="1" si="11580"/>
        <v/>
      </c>
      <c r="DS685" s="14" t="str">
        <f t="shared" ca="1" si="11581"/>
        <v/>
      </c>
      <c r="DZ685" s="14" t="b">
        <f t="shared" ca="1" si="11582"/>
        <v>0</v>
      </c>
      <c r="EA685" s="14" t="str">
        <f t="shared" ca="1" si="11583"/>
        <v/>
      </c>
      <c r="EB685" s="14" t="str">
        <f t="shared" ca="1" si="11584"/>
        <v/>
      </c>
      <c r="EC685" s="14" t="str">
        <f t="shared" ca="1" si="11585"/>
        <v/>
      </c>
      <c r="ED685" s="14" t="str">
        <f t="shared" ca="1" si="11586"/>
        <v/>
      </c>
      <c r="EE685" s="14" t="str">
        <f t="shared" ca="1" si="11587"/>
        <v/>
      </c>
      <c r="EF685" s="14" t="str">
        <f t="shared" ca="1" si="11588"/>
        <v/>
      </c>
      <c r="EG685" s="14" t="str">
        <f t="shared" ca="1" si="11589"/>
        <v/>
      </c>
      <c r="EM685" s="14" t="b">
        <f t="shared" ca="1" si="11590"/>
        <v>0</v>
      </c>
      <c r="EN685" s="14" t="str">
        <f t="shared" ca="1" si="11591"/>
        <v/>
      </c>
      <c r="EO685" s="14" t="str">
        <f t="shared" ca="1" si="11592"/>
        <v/>
      </c>
      <c r="EP685" s="14" t="str">
        <f t="shared" ca="1" si="11593"/>
        <v/>
      </c>
      <c r="EQ685" s="14" t="str">
        <f t="shared" ca="1" si="11594"/>
        <v/>
      </c>
    </row>
    <row r="686" spans="2:147" s="14" customFormat="1">
      <c r="B686" s="14" t="str">
        <f t="shared" ca="1" si="11520"/>
        <v/>
      </c>
      <c r="C686" s="14">
        <f t="shared" ca="1" si="11521"/>
        <v>563</v>
      </c>
      <c r="D686" s="14">
        <f t="shared" si="11522"/>
        <v>684</v>
      </c>
      <c r="E686" s="14" t="str">
        <f t="shared" ca="1" si="11523"/>
        <v/>
      </c>
      <c r="F686" s="14" t="str">
        <f t="shared" ca="1" si="11524"/>
        <v/>
      </c>
      <c r="G686" s="14" t="str">
        <f t="shared" ca="1" si="11525"/>
        <v/>
      </c>
      <c r="H686" s="14" t="b">
        <f t="shared" ca="1" si="11526"/>
        <v>0</v>
      </c>
      <c r="I686" s="14" t="str">
        <f ca="1">IF($H686,ADDRESS(3,(D686+1)*2-1,4,,"["&amp;wew!$G$7&amp;"]"&amp;_sheetname_labels)&amp;":"&amp;ADDRESS(2+ster!$B$20,(D686+1)*2-1,4),"")</f>
        <v/>
      </c>
      <c r="J686" s="14" t="str">
        <f t="array" aca="1" ref="J686" ca="1">IF(H686,MAX(0,MAX(IF(INDIRECT(I686)&lt;&gt;"",ROW(INDIRECT(I686)),""))-2),"")</f>
        <v/>
      </c>
      <c r="K686" s="14" t="str">
        <f ca="1">IF($H686,IF($J686&gt;0,ADDRESS(3,(D686+1)*2-1,4,,"["&amp;wew!$G$7&amp;"]"&amp;_sheetname_labels)&amp;":"&amp;ADDRESS(2+J686,(D686+1)*2-1,4),""),"")</f>
        <v/>
      </c>
      <c r="L686" s="14" t="str">
        <f ca="1">IF($H686,IF($J686&gt;0,ADDRESS(3,(D686+1)*2,4,,"["&amp;wew!$G$7&amp;"]"&amp;_sheetname_labels)&amp;":"&amp;ADDRESS(2+J686,(D686+1)*2,4),""),"")</f>
        <v/>
      </c>
      <c r="M686" s="14" t="str">
        <f t="shared" ca="1" si="11527"/>
        <v/>
      </c>
      <c r="N686" s="14" t="str">
        <f t="shared" ca="1" si="11528"/>
        <v/>
      </c>
      <c r="O686" s="14" t="str">
        <f t="shared" ca="1" si="11529"/>
        <v/>
      </c>
      <c r="P686" s="14" t="str">
        <f t="shared" ca="1" si="11530"/>
        <v/>
      </c>
      <c r="Q686" s="14" t="str">
        <f ca="1">IF($BP686,ADDRESS(3,D686+1,4,,"["&amp;wew!$G$7&amp;"]"&amp;_sheetname_dataframe)&amp;":"&amp;ADDRESS(2+ster!$C$14,D686+1,4),"")</f>
        <v/>
      </c>
      <c r="R686" s="14" t="str">
        <f ca="1">IF($BP686,IF(MID(_xll.FORMULATEXT(INDEX(INDIRECT(Q686),1)),1,1)="=", _xll.FORMULATEXT(INDEX(INDIRECT(Q686),1),2,TRUE),""),"")</f>
        <v/>
      </c>
      <c r="S686" s="14" t="str">
        <f t="array" aca="1" ref="S686" ca="1">IF(H686,SUM(IF((IFERROR(INDIRECT(Q686)&lt;&gt;"",FALSE))*(INDIRECT(ster!$D$14)&lt;&gt;""),1,0)),"")</f>
        <v/>
      </c>
      <c r="T686" s="14" t="str">
        <f t="array" aca="1" ref="T686" ca="1">IF(H686,IF(M686&gt;0,SUM(IFERROR(1*(MATCH(INDIRECT(Q686),INDIRECT(K686),0)&gt;0),0)*(INDIRECT(ster!$D$14)&lt;&gt;"")*NOT(ISNUMBER(INDIRECT(Q686)))),0),"")</f>
        <v/>
      </c>
      <c r="U686" s="14" t="str">
        <f t="array" aca="1" ref="U686" ca="1">IF(H686,SUM((IFERROR(INDIRECT(Q686)="",FALSE))*(INDIRECT(ster!$D$14)&lt;&gt;"")),"")</f>
        <v/>
      </c>
      <c r="V686" s="14" t="str">
        <f t="array" aca="1" ref="V686" ca="1">IF(H686,SUM((IFERROR(INDIRECT(Q686)="#ąś",TRUE))*(INDIRECT(ster!$D$14)&lt;&gt;"")),"")</f>
        <v/>
      </c>
      <c r="W686" s="14" t="str">
        <f t="array" aca="1" ref="W686" ca="1">IF(H686,SUM(ISNUMBER(INDIRECT(Q686))*(INDIRECT(ster!$D$14)&lt;&gt;"")),"")</f>
        <v/>
      </c>
      <c r="X686" s="14" t="str">
        <f t="array" aca="1" ref="X686" ca="1">IF(AND(H686,W686&gt;0),IF(wew!$B$3,MIN(IF((INDIRECT(ster!$D$14)&lt;&gt;"")*IFERROR(INDIRECT($Q686)&lt;&gt;"",FALSE),IFERROR(INDIRECT($Q686),"X"),"X")),"&lt;włącz podświetlanie wartości&gt;"),"—")</f>
        <v>—</v>
      </c>
      <c r="Y686" s="14" t="str">
        <f t="array" aca="1" ref="Y686" ca="1">IF(AND(H686,W686&gt;0),IF(wew!$B$3,MAX(IF((INDIRECT(ster!$D$14)&lt;&gt;"")*IFERROR(INDIRECT($Q686)&lt;&gt;"",FALSE),IFERROR(INDIRECT($Q686),"X"),"X")),"&lt;włącz podświetlanie wartości&gt;"),"—")</f>
        <v>—</v>
      </c>
      <c r="Z686" s="14" t="str">
        <f t="shared" ca="1" si="11531"/>
        <v/>
      </c>
      <c r="AA686" s="12" t="str">
        <f t="shared" ca="1" si="11532"/>
        <v/>
      </c>
      <c r="AB686" s="17" t="str">
        <f t="array" aca="1" ref="AB686" ca="1">IF(H686,IF(W686&gt;0,SUM((INDIRECT(ster!$D$14)&lt;&gt;"")*IFERROR((INDIRECT(Q686)&lt;&gt;"")*(INDIRECT(Q686)=INT(INDIRECT(Q686))),0)),0),"")</f>
        <v/>
      </c>
      <c r="AC686" s="17" t="str">
        <f t="array" aca="1" ref="AC686" ca="1">IF(H686,W686-AB686,"")</f>
        <v/>
      </c>
      <c r="AD686" s="17" t="str">
        <f t="shared" ca="1" si="11533"/>
        <v/>
      </c>
      <c r="AE686" s="17" t="b">
        <f t="shared" ca="1" si="11534"/>
        <v>0</v>
      </c>
      <c r="AF686" s="17" t="str">
        <f ca="1">IF(AE686,IF($H686,ADDRESS(3,D686+2,4,,"["&amp;wew!$G$7&amp;"]"&amp;_sheetname_dataframe)&amp;":"&amp;ADDRESS(2+ster!$C$14,D686+2,4),""),"")</f>
        <v/>
      </c>
      <c r="AG686" s="17" t="str">
        <f t="shared" ca="1" si="11535"/>
        <v/>
      </c>
      <c r="AH686" s="17" t="b">
        <f t="shared" ca="1" si="11536"/>
        <v>0</v>
      </c>
      <c r="AI686" s="17" t="str">
        <f ca="1">IF(AH686,IF($H686,ADDRESS(3,D686+3,4,,"["&amp;wew!$G$7&amp;"]"&amp;_sheetname_dataframe)&amp;":"&amp;ADDRESS(2+ster!$C$14,D686+3,4),""),"")</f>
        <v/>
      </c>
      <c r="AJ686" s="17" t="str">
        <f t="shared" ca="1" si="11537"/>
        <v/>
      </c>
      <c r="AK686" s="17" t="str">
        <f t="shared" ca="1" si="11538"/>
        <v/>
      </c>
      <c r="AL686" s="17" t="str">
        <f t="shared" ca="1" si="11539"/>
        <v/>
      </c>
      <c r="AM686" s="17" t="str">
        <f t="shared" ca="1" si="11540"/>
        <v/>
      </c>
      <c r="AN686" s="17">
        <f t="shared" ca="1" si="11541"/>
        <v>2</v>
      </c>
      <c r="AO686" s="24" t="str">
        <f t="shared" ca="1" si="11542"/>
        <v/>
      </c>
      <c r="AP686" s="24" t="str">
        <f t="shared" ca="1" si="11543"/>
        <v/>
      </c>
      <c r="AQ686" s="17" t="str">
        <f t="shared" ca="1" si="11544"/>
        <v/>
      </c>
      <c r="AR686" s="17" t="str">
        <f t="shared" ca="1" si="11545"/>
        <v/>
      </c>
      <c r="AS686" s="17" t="str">
        <f t="shared" ca="1" si="11546"/>
        <v/>
      </c>
      <c r="AT686" s="17" t="str">
        <f t="shared" ca="1" si="11547"/>
        <v/>
      </c>
      <c r="AU686" s="17" t="str">
        <f t="shared" ca="1" si="11548"/>
        <v/>
      </c>
      <c r="AV686" s="17" t="str">
        <f t="shared" ca="1" si="11549"/>
        <v/>
      </c>
      <c r="AW686" s="17" t="str">
        <f t="shared" ca="1" si="11550"/>
        <v/>
      </c>
      <c r="AX686" s="14" t="str">
        <f t="array" aca="1" ref="AX686" ca="1">IF(H686,N686&gt;0,"")</f>
        <v/>
      </c>
      <c r="AY686" s="17" t="str">
        <f t="shared" ca="1" si="11551"/>
        <v/>
      </c>
      <c r="AZ686" s="17" t="str">
        <f t="array" aca="1" ref="AZ686" ca="1">IF(AY686&lt;&gt;"",SUM(1*ISERROR(MATCH(INDIRECT(AY686),INDIRECT(K686),0)))=0,"")</f>
        <v/>
      </c>
      <c r="BA686" s="17" t="b">
        <f t="shared" ca="1" si="11552"/>
        <v>0</v>
      </c>
      <c r="BB686" s="17" t="b">
        <v>0</v>
      </c>
      <c r="BC686" s="17" t="str">
        <f t="shared" ca="1" si="11553"/>
        <v/>
      </c>
      <c r="BD686" s="17" t="str">
        <f t="shared" ca="1" si="11554"/>
        <v/>
      </c>
      <c r="BE686" s="17" t="str">
        <f t="shared" ca="1" si="11555"/>
        <v/>
      </c>
      <c r="BF686" s="17" t="str">
        <f t="shared" ca="1" si="11556"/>
        <v/>
      </c>
      <c r="BG686" s="17" t="str">
        <f t="shared" ca="1" si="11557"/>
        <v/>
      </c>
      <c r="BH686" s="17" t="str">
        <f t="shared" ca="1" si="11558"/>
        <v/>
      </c>
      <c r="BI686" s="17" t="str">
        <f t="shared" ca="1" si="11559"/>
        <v/>
      </c>
      <c r="BJ686" s="17" t="b">
        <f t="shared" ca="1" si="11560"/>
        <v>0</v>
      </c>
      <c r="BK686" s="17" t="str">
        <f t="shared" ca="1" si="11561"/>
        <v/>
      </c>
      <c r="BL686" s="17" t="str">
        <f t="shared" ca="1" si="11562"/>
        <v/>
      </c>
      <c r="BM686" s="17" t="str">
        <f t="shared" ca="1" si="11563"/>
        <v/>
      </c>
      <c r="BN686" s="17" t="str">
        <f t="shared" ca="1" si="11564"/>
        <v/>
      </c>
      <c r="BO686" s="17" t="str">
        <f t="shared" ca="1" si="11565"/>
        <v/>
      </c>
      <c r="BP686" s="14" t="b">
        <f t="shared" ca="1" si="11566"/>
        <v>0</v>
      </c>
      <c r="BQ686" s="35"/>
      <c r="BX686" s="16"/>
      <c r="BY686" s="16"/>
      <c r="BZ686" s="16"/>
      <c r="CA686" s="16"/>
      <c r="CB686" s="16"/>
      <c r="CC686" s="16"/>
      <c r="CD686" s="16"/>
      <c r="CE686" s="16"/>
      <c r="CF686" s="16"/>
      <c r="CN686" s="14">
        <f ca="1">IF(H686,IFERROR(IsVariableNameLegal(O686),0),0)</f>
        <v>0</v>
      </c>
      <c r="CO686" s="14" t="str">
        <f t="array" aca="1" ref="CO686" ca="1">IF(H686,IF(COUNTIF(INDIRECT(wew!$C$13),O686)&gt;1,TRIM(SUBSTITUTE(_xll.MCONCAT(IF((INDIRECT(wew!$C$13)=O686)*(COLUMN(INDIRECT(wew!$C$13))&lt;&gt;D686+1),-1+COLUMN(INDIRECT(wew!$C$13)),"")," "),"  "," ")),""),"")</f>
        <v/>
      </c>
      <c r="CP686" s="14" t="str">
        <f t="array" aca="1" ref="CP686" ca="1">IF(P686&lt;&gt;"",IF(LEN(P686)&gt;150,1,""),"")</f>
        <v/>
      </c>
      <c r="CQ686" s="14" t="str">
        <f t="array" aca="1" ref="CQ686" ca="1">IF(AND(H686,NOT(ster!$J$3)),IF(COUNTIF(INDIRECT(wew!$C$15),P686)&gt;1,TRIM(SUBSTITUTE(_xll.MCONCAT(IF((INDIRECT(wew!$C$15)=P686)*(COLUMN(INDIRECT(wew!$C$15))&lt;&gt;D686+1),-1+COLUMN(INDIRECT(wew!$C$15)),"")," "),"  "," ")),""),"")</f>
        <v/>
      </c>
      <c r="CR686" s="14" t="str">
        <f t="array" aca="1" ref="CR686" ca="1">IF(H686,IF(AND(W686&gt;0,AO686&lt;&gt;""),TRIM(SUBSTITUTE(_xll.MCONCAT(IFERROR(IF(ISNUMBER(INDIRECT(Q686)),IF((INDIRECT(ster!$D$14)&lt;&gt;"")*(INDIRECT(Q686)&lt;AO686),INDIRECT(ster!$D$14) &amp; ": " &amp;  SUBSTITUTE(IF( AV686,IFERROR(TEXT(INDIRECT(Q686),"rrrr-mm-dd") &amp;" (" &amp; INDIRECT(Q686) &amp;")",INDIRECT(Q686)),INDIRECT(Q686))," "," "),""),""),"")," "),"  "," ")),""),"")</f>
        <v/>
      </c>
      <c r="CS686" s="14" t="str">
        <f t="array" aca="1" ref="CS686" ca="1">IF(H686,IF(AND(W686&gt;0,AP686&lt;&gt;""),TRIM(SUBSTITUTE(_xll.MCONCAT(IFERROR(IF(ISNUMBER(INDIRECT(Q686)),IF((INDIRECT(ster!$D$14)&lt;&gt;"")*(INDIRECT(Q686)&gt;AP686),INDIRECT(ster!$D$14) &amp; ": " &amp;  SUBSTITUTE(IF( AV686,IFERROR(TEXT(INDIRECT(Q686),"rrrr-mm-dd")&amp;" (" &amp; INDIRECT(Q686) &amp;")",INDIRECT(Q686)),INDIRECT(Q686))," "," "),""),""),"")," "),"  "," ")),""),"")</f>
        <v/>
      </c>
      <c r="CT686" s="14" t="str">
        <f t="array" aca="1" ref="CT686" ca="1">IF(H686,IF(AND(N686&gt;0,AR686),TRIM(SUBSTITUTE(_xll.MCONCAT(IFERROR(IF(ISNUMBER(INDIRECT(Q686)),IF((INDIRECT(ster!$D$14)&lt;&gt;"")*(IFERROR(0*(MATCH(INDIRECT(Q686),INDIRECT(K686),0)&gt;0),1)),INDIRECT(ster!$D$14) &amp; ": " &amp;  SUBSTITUTE(IF( AV686,IFERROR(TEXT(INDIRECT(Q686),"rrrr-mm-dd")&amp;" (" &amp; INDIRECT(Q686) &amp;")",INDIRECT(Q686)),INDIRECT(Q686))," "," "),""),""),"")," "),"  "," ")),""),"")</f>
        <v/>
      </c>
      <c r="CU686" s="14" t="str">
        <f t="array" aca="1" ref="CU686" ca="1">IF(H686,IF(AND(V686&gt;0),TRIM(SUBSTITUTE(_xll.MCONCAT(IF((INDIRECT(ster!$D$14)&lt;&gt;"")*(IFERROR(0*(INDIRECT(Q686)&lt;&gt;""),1)),INDIRECT(ster!$D$14),"")," "),"  "," ")),""),"")</f>
        <v/>
      </c>
      <c r="CV686" s="14" t="str">
        <f t="array" aca="1" ref="CV686" ca="1">IF(H686,IF(AS686,
TRIM(SUBSTITUTE(_xll.MCONCAT(IF(
   (INDIRECT(ster!$D$14)&lt;&gt;"")*
   ((INDIRECT(Q686)="")+
      NOT(ISNUMBER(INDIRECT(Q686)))*
      NOT(ISERROR(MATCH(INDIRECT(Q686),INDIRECT(K686),0)))
    ),
      INDIRECT(ster!$D$14),
   "")," "),"  "," ")),
""),"")</f>
        <v/>
      </c>
      <c r="CW686" s="14" t="str">
        <f t="array" aca="1" ref="CW686" ca="1">IF(H686,IF(AND(AQ686),TRIM(SUBSTITUTE(_xll.MCONCAT(IFERROR(IF(ISNUMBER(INDIRECT(Q686)),IF((INDIRECT(ster!$D$14)&lt;&gt;"")*(INDIRECT(Q686)&lt;&gt;INT(INDIRECT(Q686))),INDIRECT(ster!$D$14) &amp; ": " &amp; INDIRECT(Q686),""),""),"")," "),"  "," ")),""),"")</f>
        <v/>
      </c>
      <c r="CX686" s="14" t="str">
        <f t="array" aca="1" ref="CX686" ca="1">IF(H686,IF(OR(AU686,AV686),TRIM(SUBSTITUTE(_xll.MCONCAT(IF((INDIRECT(ster!$D$14)&lt;&gt;"")*NOT(ISNUMBER(INDIRECT(Q686))),IF(ISERROR(MATCH(INDIRECT(Q686),INDIRECT(K686),0)),IFERROR(IF(INDIRECT(Q686)&lt;&gt;"",INDIRECT(ster!$D$14) &amp; ": " &amp; SUBSTITUTE(INDIRECT(Q686)," "," "),""),""),""),"")," "),"  "," ")),""),"")</f>
        <v/>
      </c>
      <c r="CY686" s="14" t="str">
        <f t="array" aca="1" ref="CY686" ca="1">IF(H686,IF(AE686,TRIM(SUBSTITUTE(_xll.MCONCAT(IF((INDIRECT(ster!$D$14)&lt;&gt;"")*IFERROR(NOT(INDIRECT(AF686)),FALSE),IF(ISERROR(MATCH(INDIRECT(Q686),INDIRECT(K686),0)),IFERROR(IF(INDIRECT(Q686)&lt;&gt;"",INDIRECT(ster!$D$14)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CZ686" s="14" t="str">
        <f t="array" aca="1" ref="CZ686" ca="1">IF(H686,IF(AH686,TRIM(SUBSTITUTE(_xll.MCONCAT(IF((INDIRECT(ster!$D$14)&lt;&gt;"")*IFERROR(NOT(INDIRECT(AI686)),FALSE),IF(ISERROR(MATCH(INDIRECT(Q686),INDIRECT(K686),0)),IFERROR(IF(INDIRECT(Q686)&lt;&gt;"",INDIRECT(ster!$D$14)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DC686" s="14" t="str">
        <f ca="1">SUBSTITUTE(SUBSTITUTE(SUBSTITUTE(SUBSTITUTE(_xll.MCONCAT(DG686:DS686,"■"),"■■","■"),"■■","■"),"■■","■"),"■■","■")</f>
        <v>■</v>
      </c>
      <c r="DD686" s="14" t="str">
        <f t="shared" ca="1" si="11567"/>
        <v/>
      </c>
      <c r="DE686" s="14" t="str">
        <f t="shared" ca="1" si="11568"/>
        <v/>
      </c>
      <c r="DF686" s="14" t="str">
        <f t="shared" ca="1" si="11569"/>
        <v/>
      </c>
      <c r="DG686" s="14" t="str">
        <f t="shared" ca="1" si="11570"/>
        <v/>
      </c>
      <c r="DH686" s="14" t="str">
        <f t="shared" ca="1" si="11571"/>
        <v/>
      </c>
      <c r="DI686" s="14" t="str">
        <f t="shared" ca="1" si="11572"/>
        <v/>
      </c>
      <c r="DJ686" s="14" t="str">
        <f t="shared" ca="1" si="11573"/>
        <v/>
      </c>
      <c r="DK686" s="14" t="str">
        <f t="shared" ca="1" si="11574"/>
        <v/>
      </c>
      <c r="DL686" s="14" t="str">
        <f t="shared" ca="1" si="11575"/>
        <v/>
      </c>
      <c r="DM686" s="14" t="str">
        <f t="shared" ca="1" si="11576"/>
        <v/>
      </c>
      <c r="DN686" s="14" t="str">
        <f t="array" aca="1" ref="DN686" ca="1">IF(CU686&lt;&gt;"","There are errors in the entered values in the following cases: " &amp;SUBSTITUTE(CU686," ",", "),"")</f>
        <v/>
      </c>
      <c r="DO686" s="14" t="str">
        <f t="shared" ca="1" si="11577"/>
        <v/>
      </c>
      <c r="DP686" s="14" t="str">
        <f t="shared" ca="1" si="11578"/>
        <v/>
      </c>
      <c r="DQ686" s="14" t="str">
        <f t="shared" ca="1" si="11579"/>
        <v/>
      </c>
      <c r="DR686" s="14" t="str">
        <f t="shared" ca="1" si="11580"/>
        <v/>
      </c>
      <c r="DS686" s="14" t="str">
        <f t="shared" ca="1" si="11581"/>
        <v/>
      </c>
      <c r="DZ686" s="14" t="b">
        <f t="shared" ca="1" si="11582"/>
        <v>0</v>
      </c>
      <c r="EA686" s="14" t="str">
        <f t="shared" ca="1" si="11583"/>
        <v/>
      </c>
      <c r="EB686" s="14" t="str">
        <f t="shared" ca="1" si="11584"/>
        <v/>
      </c>
      <c r="EC686" s="14" t="str">
        <f t="shared" ca="1" si="11585"/>
        <v/>
      </c>
      <c r="ED686" s="14" t="str">
        <f t="shared" ca="1" si="11586"/>
        <v/>
      </c>
      <c r="EE686" s="14" t="str">
        <f t="shared" ca="1" si="11587"/>
        <v/>
      </c>
      <c r="EF686" s="14" t="str">
        <f t="shared" ca="1" si="11588"/>
        <v/>
      </c>
      <c r="EG686" s="14" t="str">
        <f t="shared" ca="1" si="11589"/>
        <v/>
      </c>
      <c r="EM686" s="14" t="b">
        <f t="shared" ca="1" si="11590"/>
        <v>0</v>
      </c>
      <c r="EN686" s="14" t="str">
        <f t="shared" ca="1" si="11591"/>
        <v/>
      </c>
      <c r="EO686" s="14" t="str">
        <f t="shared" ca="1" si="11592"/>
        <v/>
      </c>
      <c r="EP686" s="14" t="str">
        <f t="shared" ca="1" si="11593"/>
        <v/>
      </c>
      <c r="EQ686" s="14" t="str">
        <f t="shared" ca="1" si="11594"/>
        <v/>
      </c>
    </row>
    <row r="687" spans="2:147" s="14" customFormat="1">
      <c r="B687" s="14" t="str">
        <f t="shared" ca="1" si="11520"/>
        <v/>
      </c>
      <c r="C687" s="14">
        <f t="shared" ca="1" si="11521"/>
        <v>563</v>
      </c>
      <c r="D687" s="14">
        <f t="shared" si="11522"/>
        <v>685</v>
      </c>
      <c r="E687" s="14" t="str">
        <f t="shared" ca="1" si="11523"/>
        <v/>
      </c>
      <c r="F687" s="14" t="str">
        <f t="shared" ca="1" si="11524"/>
        <v/>
      </c>
      <c r="G687" s="14" t="str">
        <f t="shared" ca="1" si="11525"/>
        <v/>
      </c>
      <c r="H687" s="14" t="b">
        <f t="shared" ca="1" si="11526"/>
        <v>0</v>
      </c>
      <c r="I687" s="14" t="str">
        <f ca="1">IF($H687,ADDRESS(3,(D687+1)*2-1,4,,"["&amp;wew!$G$7&amp;"]"&amp;_sheetname_labels)&amp;":"&amp;ADDRESS(2+ster!$B$20,(D687+1)*2-1,4),"")</f>
        <v/>
      </c>
      <c r="J687" s="14" t="str">
        <f t="array" aca="1" ref="J687" ca="1">IF(H687,MAX(0,MAX(IF(INDIRECT(I687)&lt;&gt;"",ROW(INDIRECT(I687)),""))-2),"")</f>
        <v/>
      </c>
      <c r="K687" s="14" t="str">
        <f ca="1">IF($H687,IF($J687&gt;0,ADDRESS(3,(D687+1)*2-1,4,,"["&amp;wew!$G$7&amp;"]"&amp;_sheetname_labels)&amp;":"&amp;ADDRESS(2+J687,(D687+1)*2-1,4),""),"")</f>
        <v/>
      </c>
      <c r="L687" s="14" t="str">
        <f ca="1">IF($H687,IF($J687&gt;0,ADDRESS(3,(D687+1)*2,4,,"["&amp;wew!$G$7&amp;"]"&amp;_sheetname_labels)&amp;":"&amp;ADDRESS(2+J687,(D687+1)*2,4),""),"")</f>
        <v/>
      </c>
      <c r="M687" s="14" t="str">
        <f t="shared" ca="1" si="11527"/>
        <v/>
      </c>
      <c r="N687" s="14" t="str">
        <f t="shared" ca="1" si="11528"/>
        <v/>
      </c>
      <c r="O687" s="14" t="str">
        <f t="shared" ca="1" si="11529"/>
        <v/>
      </c>
      <c r="P687" s="14" t="str">
        <f t="shared" ca="1" si="11530"/>
        <v/>
      </c>
      <c r="Q687" s="14" t="str">
        <f ca="1">IF($BP687,ADDRESS(3,D687+1,4,,"["&amp;wew!$G$7&amp;"]"&amp;_sheetname_dataframe)&amp;":"&amp;ADDRESS(2+ster!$C$14,D687+1,4),"")</f>
        <v/>
      </c>
      <c r="R687" s="14" t="str">
        <f ca="1">IF($BP687,IF(MID(_xll.FORMULATEXT(INDEX(INDIRECT(Q687),1)),1,1)="=", _xll.FORMULATEXT(INDEX(INDIRECT(Q687),1),2,TRUE),""),"")</f>
        <v/>
      </c>
      <c r="S687" s="14" t="str">
        <f t="array" aca="1" ref="S687" ca="1">IF(H687,SUM(IF((IFERROR(INDIRECT(Q687)&lt;&gt;"",FALSE))*(INDIRECT(ster!$D$14)&lt;&gt;""),1,0)),"")</f>
        <v/>
      </c>
      <c r="T687" s="14" t="str">
        <f t="array" aca="1" ref="T687" ca="1">IF(H687,IF(M687&gt;0,SUM(IFERROR(1*(MATCH(INDIRECT(Q687),INDIRECT(K687),0)&gt;0),0)*(INDIRECT(ster!$D$14)&lt;&gt;"")*NOT(ISNUMBER(INDIRECT(Q687)))),0),"")</f>
        <v/>
      </c>
      <c r="U687" s="14" t="str">
        <f t="array" aca="1" ref="U687" ca="1">IF(H687,SUM((IFERROR(INDIRECT(Q687)="",FALSE))*(INDIRECT(ster!$D$14)&lt;&gt;"")),"")</f>
        <v/>
      </c>
      <c r="V687" s="14" t="str">
        <f t="array" aca="1" ref="V687" ca="1">IF(H687,SUM((IFERROR(INDIRECT(Q687)="#ąś",TRUE))*(INDIRECT(ster!$D$14)&lt;&gt;"")),"")</f>
        <v/>
      </c>
      <c r="W687" s="14" t="str">
        <f t="array" aca="1" ref="W687" ca="1">IF(H687,SUM(ISNUMBER(INDIRECT(Q687))*(INDIRECT(ster!$D$14)&lt;&gt;"")),"")</f>
        <v/>
      </c>
      <c r="X687" s="14" t="str">
        <f t="array" aca="1" ref="X687" ca="1">IF(AND(H687,W687&gt;0),IF(wew!$B$3,MIN(IF((INDIRECT(ster!$D$14)&lt;&gt;"")*IFERROR(INDIRECT($Q687)&lt;&gt;"",FALSE),IFERROR(INDIRECT($Q687),"X"),"X")),"&lt;włącz podświetlanie wartości&gt;"),"—")</f>
        <v>—</v>
      </c>
      <c r="Y687" s="14" t="str">
        <f t="array" aca="1" ref="Y687" ca="1">IF(AND(H687,W687&gt;0),IF(wew!$B$3,MAX(IF((INDIRECT(ster!$D$14)&lt;&gt;"")*IFERROR(INDIRECT($Q687)&lt;&gt;"",FALSE),IFERROR(INDIRECT($Q687),"X"),"X")),"&lt;włącz podświetlanie wartości&gt;"),"—")</f>
        <v>—</v>
      </c>
      <c r="Z687" s="14" t="str">
        <f t="shared" ca="1" si="11531"/>
        <v/>
      </c>
      <c r="AA687" s="12" t="str">
        <f t="shared" ca="1" si="11532"/>
        <v/>
      </c>
      <c r="AB687" s="17" t="str">
        <f t="array" aca="1" ref="AB687" ca="1">IF(H687,IF(W687&gt;0,SUM((INDIRECT(ster!$D$14)&lt;&gt;"")*IFERROR((INDIRECT(Q687)&lt;&gt;"")*(INDIRECT(Q687)=INT(INDIRECT(Q687))),0)),0),"")</f>
        <v/>
      </c>
      <c r="AC687" s="17" t="str">
        <f t="array" aca="1" ref="AC687" ca="1">IF(H687,W687-AB687,"")</f>
        <v/>
      </c>
      <c r="AD687" s="17" t="str">
        <f t="shared" ca="1" si="11533"/>
        <v/>
      </c>
      <c r="AE687" s="17" t="b">
        <f t="shared" ca="1" si="11534"/>
        <v>0</v>
      </c>
      <c r="AF687" s="17" t="str">
        <f ca="1">IF(AE687,IF($H687,ADDRESS(3,D687+2,4,,"["&amp;wew!$G$7&amp;"]"&amp;_sheetname_dataframe)&amp;":"&amp;ADDRESS(2+ster!$C$14,D687+2,4),""),"")</f>
        <v/>
      </c>
      <c r="AG687" s="17" t="str">
        <f t="shared" ca="1" si="11535"/>
        <v/>
      </c>
      <c r="AH687" s="17" t="b">
        <f t="shared" ca="1" si="11536"/>
        <v>0</v>
      </c>
      <c r="AI687" s="17" t="str">
        <f ca="1">IF(AH687,IF($H687,ADDRESS(3,D687+3,4,,"["&amp;wew!$G$7&amp;"]"&amp;_sheetname_dataframe)&amp;":"&amp;ADDRESS(2+ster!$C$14,D687+3,4),""),"")</f>
        <v/>
      </c>
      <c r="AJ687" s="17" t="str">
        <f t="shared" ca="1" si="11537"/>
        <v/>
      </c>
      <c r="AK687" s="17" t="str">
        <f t="shared" ca="1" si="11538"/>
        <v/>
      </c>
      <c r="AL687" s="17" t="str">
        <f t="shared" ca="1" si="11539"/>
        <v/>
      </c>
      <c r="AM687" s="17" t="str">
        <f t="shared" ca="1" si="11540"/>
        <v/>
      </c>
      <c r="AN687" s="17">
        <f t="shared" ca="1" si="11541"/>
        <v>2</v>
      </c>
      <c r="AO687" s="24" t="str">
        <f t="shared" ca="1" si="11542"/>
        <v/>
      </c>
      <c r="AP687" s="24" t="str">
        <f t="shared" ca="1" si="11543"/>
        <v/>
      </c>
      <c r="AQ687" s="17" t="str">
        <f t="shared" ca="1" si="11544"/>
        <v/>
      </c>
      <c r="AR687" s="17" t="str">
        <f t="shared" ca="1" si="11545"/>
        <v/>
      </c>
      <c r="AS687" s="17" t="str">
        <f t="shared" ca="1" si="11546"/>
        <v/>
      </c>
      <c r="AT687" s="17" t="str">
        <f t="shared" ca="1" si="11547"/>
        <v/>
      </c>
      <c r="AU687" s="17" t="str">
        <f t="shared" ca="1" si="11548"/>
        <v/>
      </c>
      <c r="AV687" s="17" t="str">
        <f t="shared" ca="1" si="11549"/>
        <v/>
      </c>
      <c r="AW687" s="17" t="str">
        <f t="shared" ca="1" si="11550"/>
        <v/>
      </c>
      <c r="AX687" s="14" t="str">
        <f t="array" aca="1" ref="AX687" ca="1">IF(H687,N687&gt;0,"")</f>
        <v/>
      </c>
      <c r="AY687" s="17" t="str">
        <f t="shared" ca="1" si="11551"/>
        <v/>
      </c>
      <c r="AZ687" s="17" t="str">
        <f t="array" aca="1" ref="AZ687" ca="1">IF(AY687&lt;&gt;"",SUM(1*ISERROR(MATCH(INDIRECT(AY687),INDIRECT(K687),0)))=0,"")</f>
        <v/>
      </c>
      <c r="BA687" s="17" t="b">
        <f t="shared" ca="1" si="11552"/>
        <v>0</v>
      </c>
      <c r="BB687" s="17" t="b">
        <v>0</v>
      </c>
      <c r="BC687" s="17" t="str">
        <f t="shared" ca="1" si="11553"/>
        <v/>
      </c>
      <c r="BD687" s="17" t="str">
        <f t="shared" ca="1" si="11554"/>
        <v/>
      </c>
      <c r="BE687" s="17" t="str">
        <f t="shared" ca="1" si="11555"/>
        <v/>
      </c>
      <c r="BF687" s="17" t="str">
        <f t="shared" ca="1" si="11556"/>
        <v/>
      </c>
      <c r="BG687" s="17" t="str">
        <f t="shared" ca="1" si="11557"/>
        <v/>
      </c>
      <c r="BH687" s="17" t="str">
        <f t="shared" ca="1" si="11558"/>
        <v/>
      </c>
      <c r="BI687" s="17" t="str">
        <f t="shared" ca="1" si="11559"/>
        <v/>
      </c>
      <c r="BJ687" s="17" t="b">
        <f t="shared" ca="1" si="11560"/>
        <v>0</v>
      </c>
      <c r="BK687" s="17" t="str">
        <f t="shared" ca="1" si="11561"/>
        <v/>
      </c>
      <c r="BL687" s="17" t="str">
        <f t="shared" ca="1" si="11562"/>
        <v/>
      </c>
      <c r="BM687" s="17" t="str">
        <f t="shared" ca="1" si="11563"/>
        <v/>
      </c>
      <c r="BN687" s="17" t="str">
        <f t="shared" ca="1" si="11564"/>
        <v/>
      </c>
      <c r="BO687" s="17" t="str">
        <f t="shared" ca="1" si="11565"/>
        <v/>
      </c>
      <c r="BP687" s="14" t="b">
        <f t="shared" ca="1" si="11566"/>
        <v>0</v>
      </c>
      <c r="BQ687" s="35"/>
      <c r="BX687" s="16"/>
      <c r="BY687" s="16"/>
      <c r="BZ687" s="16"/>
      <c r="CA687" s="16"/>
      <c r="CB687" s="16"/>
      <c r="CC687" s="16"/>
      <c r="CD687" s="16"/>
      <c r="CE687" s="16"/>
      <c r="CF687" s="16"/>
      <c r="CN687" s="14">
        <f ca="1">IF(H687,IFERROR(IsVariableNameLegal(O687),0),0)</f>
        <v>0</v>
      </c>
      <c r="CO687" s="14" t="str">
        <f t="array" aca="1" ref="CO687" ca="1">IF(H687,IF(COUNTIF(INDIRECT(wew!$C$13),O687)&gt;1,TRIM(SUBSTITUTE(_xll.MCONCAT(IF((INDIRECT(wew!$C$13)=O687)*(COLUMN(INDIRECT(wew!$C$13))&lt;&gt;D687+1),-1+COLUMN(INDIRECT(wew!$C$13)),"")," "),"  "," ")),""),"")</f>
        <v/>
      </c>
      <c r="CP687" s="14" t="str">
        <f t="array" aca="1" ref="CP687" ca="1">IF(P687&lt;&gt;"",IF(LEN(P687)&gt;150,1,""),"")</f>
        <v/>
      </c>
      <c r="CQ687" s="14" t="str">
        <f t="array" aca="1" ref="CQ687" ca="1">IF(AND(H687,NOT(ster!$J$3)),IF(COUNTIF(INDIRECT(wew!$C$15),P687)&gt;1,TRIM(SUBSTITUTE(_xll.MCONCAT(IF((INDIRECT(wew!$C$15)=P687)*(COLUMN(INDIRECT(wew!$C$15))&lt;&gt;D687+1),-1+COLUMN(INDIRECT(wew!$C$15)),"")," "),"  "," ")),""),"")</f>
        <v/>
      </c>
      <c r="CR687" s="14" t="str">
        <f t="array" aca="1" ref="CR687" ca="1">IF(H687,IF(AND(W687&gt;0,AO687&lt;&gt;""),TRIM(SUBSTITUTE(_xll.MCONCAT(IFERROR(IF(ISNUMBER(INDIRECT(Q687)),IF((INDIRECT(ster!$D$14)&lt;&gt;"")*(INDIRECT(Q687)&lt;AO687),INDIRECT(ster!$D$14) &amp; ": " &amp;  SUBSTITUTE(IF( AV687,IFERROR(TEXT(INDIRECT(Q687),"rrrr-mm-dd") &amp;" (" &amp; INDIRECT(Q687) &amp;")",INDIRECT(Q687)),INDIRECT(Q687))," "," "),""),""),"")," "),"  "," ")),""),"")</f>
        <v/>
      </c>
      <c r="CS687" s="14" t="str">
        <f t="array" aca="1" ref="CS687" ca="1">IF(H687,IF(AND(W687&gt;0,AP687&lt;&gt;""),TRIM(SUBSTITUTE(_xll.MCONCAT(IFERROR(IF(ISNUMBER(INDIRECT(Q687)),IF((INDIRECT(ster!$D$14)&lt;&gt;"")*(INDIRECT(Q687)&gt;AP687),INDIRECT(ster!$D$14) &amp; ": " &amp;  SUBSTITUTE(IF( AV687,IFERROR(TEXT(INDIRECT(Q687),"rrrr-mm-dd")&amp;" (" &amp; INDIRECT(Q687) &amp;")",INDIRECT(Q687)),INDIRECT(Q687))," "," "),""),""),"")," "),"  "," ")),""),"")</f>
        <v/>
      </c>
      <c r="CT687" s="14" t="str">
        <f t="array" aca="1" ref="CT687" ca="1">IF(H687,IF(AND(N687&gt;0,AR687),TRIM(SUBSTITUTE(_xll.MCONCAT(IFERROR(IF(ISNUMBER(INDIRECT(Q687)),IF((INDIRECT(ster!$D$14)&lt;&gt;"")*(IFERROR(0*(MATCH(INDIRECT(Q687),INDIRECT(K687),0)&gt;0),1)),INDIRECT(ster!$D$14) &amp; ": " &amp;  SUBSTITUTE(IF( AV687,IFERROR(TEXT(INDIRECT(Q687),"rrrr-mm-dd")&amp;" (" &amp; INDIRECT(Q687) &amp;")",INDIRECT(Q687)),INDIRECT(Q687))," "," "),""),""),"")," "),"  "," ")),""),"")</f>
        <v/>
      </c>
      <c r="CU687" s="14" t="str">
        <f t="array" aca="1" ref="CU687" ca="1">IF(H687,IF(AND(V687&gt;0),TRIM(SUBSTITUTE(_xll.MCONCAT(IF((INDIRECT(ster!$D$14)&lt;&gt;"")*(IFERROR(0*(INDIRECT(Q687)&lt;&gt;""),1)),INDIRECT(ster!$D$14),"")," "),"  "," ")),""),"")</f>
        <v/>
      </c>
      <c r="CV687" s="14" t="str">
        <f t="array" aca="1" ref="CV687" ca="1">IF(H687,IF(AS687,
TRIM(SUBSTITUTE(_xll.MCONCAT(IF(
   (INDIRECT(ster!$D$14)&lt;&gt;"")*
   ((INDIRECT(Q687)="")+
      NOT(ISNUMBER(INDIRECT(Q687)))*
      NOT(ISERROR(MATCH(INDIRECT(Q687),INDIRECT(K687),0)))
    ),
      INDIRECT(ster!$D$14),
   "")," "),"  "," ")),
""),"")</f>
        <v/>
      </c>
      <c r="CW687" s="14" t="str">
        <f t="array" aca="1" ref="CW687" ca="1">IF(H687,IF(AND(AQ687),TRIM(SUBSTITUTE(_xll.MCONCAT(IFERROR(IF(ISNUMBER(INDIRECT(Q687)),IF((INDIRECT(ster!$D$14)&lt;&gt;"")*(INDIRECT(Q687)&lt;&gt;INT(INDIRECT(Q687))),INDIRECT(ster!$D$14) &amp; ": " &amp; INDIRECT(Q687),""),""),"")," "),"  "," ")),""),"")</f>
        <v/>
      </c>
      <c r="CX687" s="14" t="str">
        <f t="array" aca="1" ref="CX687" ca="1">IF(H687,IF(OR(AU687,AV687),TRIM(SUBSTITUTE(_xll.MCONCAT(IF((INDIRECT(ster!$D$14)&lt;&gt;"")*NOT(ISNUMBER(INDIRECT(Q687))),IF(ISERROR(MATCH(INDIRECT(Q687),INDIRECT(K687),0)),IFERROR(IF(INDIRECT(Q687)&lt;&gt;"",INDIRECT(ster!$D$14) &amp; ": " &amp; SUBSTITUTE(INDIRECT(Q687)," "," "),""),""),""),"")," "),"  "," ")),""),"")</f>
        <v/>
      </c>
      <c r="CY687" s="14" t="str">
        <f t="array" aca="1" ref="CY687" ca="1">IF(H687,IF(AE687,TRIM(SUBSTITUTE(_xll.MCONCAT(IF((INDIRECT(ster!$D$14)&lt;&gt;"")*IFERROR(NOT(INDIRECT(AF687)),FALSE),IF(ISERROR(MATCH(INDIRECT(Q687),INDIRECT(K687),0)),IFERROR(IF(INDIRECT(Q687)&lt;&gt;"",INDIRECT(ster!$D$14)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CZ687" s="14" t="str">
        <f t="array" aca="1" ref="CZ687" ca="1">IF(H687,IF(AH687,TRIM(SUBSTITUTE(_xll.MCONCAT(IF((INDIRECT(ster!$D$14)&lt;&gt;"")*IFERROR(NOT(INDIRECT(AI687)),FALSE),IF(ISERROR(MATCH(INDIRECT(Q687),INDIRECT(K687),0)),IFERROR(IF(INDIRECT(Q687)&lt;&gt;"",INDIRECT(ster!$D$14)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DC687" s="14" t="str">
        <f ca="1">SUBSTITUTE(SUBSTITUTE(SUBSTITUTE(SUBSTITUTE(_xll.MCONCAT(DG687:DS687,"■"),"■■","■"),"■■","■"),"■■","■"),"■■","■")</f>
        <v>■</v>
      </c>
      <c r="DD687" s="14" t="str">
        <f t="shared" ca="1" si="11567"/>
        <v/>
      </c>
      <c r="DE687" s="14" t="str">
        <f t="shared" ca="1" si="11568"/>
        <v/>
      </c>
      <c r="DF687" s="14" t="str">
        <f t="shared" ca="1" si="11569"/>
        <v/>
      </c>
      <c r="DG687" s="14" t="str">
        <f t="shared" ca="1" si="11570"/>
        <v/>
      </c>
      <c r="DH687" s="14" t="str">
        <f t="shared" ca="1" si="11571"/>
        <v/>
      </c>
      <c r="DI687" s="14" t="str">
        <f t="shared" ca="1" si="11572"/>
        <v/>
      </c>
      <c r="DJ687" s="14" t="str">
        <f t="shared" ca="1" si="11573"/>
        <v/>
      </c>
      <c r="DK687" s="14" t="str">
        <f t="shared" ca="1" si="11574"/>
        <v/>
      </c>
      <c r="DL687" s="14" t="str">
        <f t="shared" ca="1" si="11575"/>
        <v/>
      </c>
      <c r="DM687" s="14" t="str">
        <f t="shared" ca="1" si="11576"/>
        <v/>
      </c>
      <c r="DN687" s="14" t="str">
        <f t="array" aca="1" ref="DN687" ca="1">IF(CU687&lt;&gt;"","There are errors in the entered values in the following cases: " &amp;SUBSTITUTE(CU687," ",", "),"")</f>
        <v/>
      </c>
      <c r="DO687" s="14" t="str">
        <f t="shared" ca="1" si="11577"/>
        <v/>
      </c>
      <c r="DP687" s="14" t="str">
        <f t="shared" ca="1" si="11578"/>
        <v/>
      </c>
      <c r="DQ687" s="14" t="str">
        <f t="shared" ca="1" si="11579"/>
        <v/>
      </c>
      <c r="DR687" s="14" t="str">
        <f t="shared" ca="1" si="11580"/>
        <v/>
      </c>
      <c r="DS687" s="14" t="str">
        <f t="shared" ca="1" si="11581"/>
        <v/>
      </c>
      <c r="DZ687" s="14" t="b">
        <f t="shared" ca="1" si="11582"/>
        <v>0</v>
      </c>
      <c r="EA687" s="14" t="str">
        <f t="shared" ca="1" si="11583"/>
        <v/>
      </c>
      <c r="EB687" s="14" t="str">
        <f t="shared" ca="1" si="11584"/>
        <v/>
      </c>
      <c r="EC687" s="14" t="str">
        <f t="shared" ca="1" si="11585"/>
        <v/>
      </c>
      <c r="ED687" s="14" t="str">
        <f t="shared" ca="1" si="11586"/>
        <v/>
      </c>
      <c r="EE687" s="14" t="str">
        <f t="shared" ca="1" si="11587"/>
        <v/>
      </c>
      <c r="EF687" s="14" t="str">
        <f t="shared" ca="1" si="11588"/>
        <v/>
      </c>
      <c r="EG687" s="14" t="str">
        <f t="shared" ca="1" si="11589"/>
        <v/>
      </c>
      <c r="EM687" s="14" t="b">
        <f t="shared" ca="1" si="11590"/>
        <v>0</v>
      </c>
      <c r="EN687" s="14" t="str">
        <f t="shared" ca="1" si="11591"/>
        <v/>
      </c>
      <c r="EO687" s="14" t="str">
        <f t="shared" ca="1" si="11592"/>
        <v/>
      </c>
      <c r="EP687" s="14" t="str">
        <f t="shared" ca="1" si="11593"/>
        <v/>
      </c>
      <c r="EQ687" s="14" t="str">
        <f t="shared" ca="1" si="11594"/>
        <v/>
      </c>
    </row>
    <row r="688" spans="2:147" s="14" customFormat="1">
      <c r="B688" s="14" t="str">
        <f t="shared" ca="1" si="11520"/>
        <v/>
      </c>
      <c r="C688" s="14">
        <f t="shared" ca="1" si="11521"/>
        <v>563</v>
      </c>
      <c r="D688" s="14">
        <f t="shared" si="11522"/>
        <v>686</v>
      </c>
      <c r="E688" s="14" t="str">
        <f t="shared" ca="1" si="11523"/>
        <v/>
      </c>
      <c r="F688" s="14" t="str">
        <f t="shared" ca="1" si="11524"/>
        <v/>
      </c>
      <c r="G688" s="14" t="str">
        <f t="shared" ca="1" si="11525"/>
        <v/>
      </c>
      <c r="H688" s="14" t="b">
        <f t="shared" ca="1" si="11526"/>
        <v>0</v>
      </c>
      <c r="I688" s="14" t="str">
        <f ca="1">IF($H688,ADDRESS(3,(D688+1)*2-1,4,,"["&amp;wew!$G$7&amp;"]"&amp;_sheetname_labels)&amp;":"&amp;ADDRESS(2+ster!$B$20,(D688+1)*2-1,4),"")</f>
        <v/>
      </c>
      <c r="J688" s="14" t="str">
        <f t="array" aca="1" ref="J688" ca="1">IF(H688,MAX(0,MAX(IF(INDIRECT(I688)&lt;&gt;"",ROW(INDIRECT(I688)),""))-2),"")</f>
        <v/>
      </c>
      <c r="K688" s="14" t="str">
        <f ca="1">IF($H688,IF($J688&gt;0,ADDRESS(3,(D688+1)*2-1,4,,"["&amp;wew!$G$7&amp;"]"&amp;_sheetname_labels)&amp;":"&amp;ADDRESS(2+J688,(D688+1)*2-1,4),""),"")</f>
        <v/>
      </c>
      <c r="L688" s="14" t="str">
        <f ca="1">IF($H688,IF($J688&gt;0,ADDRESS(3,(D688+1)*2,4,,"["&amp;wew!$G$7&amp;"]"&amp;_sheetname_labels)&amp;":"&amp;ADDRESS(2+J688,(D688+1)*2,4),""),"")</f>
        <v/>
      </c>
      <c r="M688" s="14" t="str">
        <f t="shared" ca="1" si="11527"/>
        <v/>
      </c>
      <c r="N688" s="14" t="str">
        <f t="shared" ca="1" si="11528"/>
        <v/>
      </c>
      <c r="O688" s="14" t="str">
        <f t="shared" ca="1" si="11529"/>
        <v/>
      </c>
      <c r="P688" s="14" t="str">
        <f t="shared" ca="1" si="11530"/>
        <v/>
      </c>
      <c r="Q688" s="14" t="str">
        <f ca="1">IF($BP688,ADDRESS(3,D688+1,4,,"["&amp;wew!$G$7&amp;"]"&amp;_sheetname_dataframe)&amp;":"&amp;ADDRESS(2+ster!$C$14,D688+1,4),"")</f>
        <v/>
      </c>
      <c r="R688" s="14" t="str">
        <f ca="1">IF($BP688,IF(MID(_xll.FORMULATEXT(INDEX(INDIRECT(Q688),1)),1,1)="=", _xll.FORMULATEXT(INDEX(INDIRECT(Q688),1),2,TRUE),""),"")</f>
        <v/>
      </c>
      <c r="S688" s="14" t="str">
        <f t="array" aca="1" ref="S688" ca="1">IF(H688,SUM(IF((IFERROR(INDIRECT(Q688)&lt;&gt;"",FALSE))*(INDIRECT(ster!$D$14)&lt;&gt;""),1,0)),"")</f>
        <v/>
      </c>
      <c r="T688" s="14" t="str">
        <f t="array" aca="1" ref="T688" ca="1">IF(H688,IF(M688&gt;0,SUM(IFERROR(1*(MATCH(INDIRECT(Q688),INDIRECT(K688),0)&gt;0),0)*(INDIRECT(ster!$D$14)&lt;&gt;"")*NOT(ISNUMBER(INDIRECT(Q688)))),0),"")</f>
        <v/>
      </c>
      <c r="U688" s="14" t="str">
        <f t="array" aca="1" ref="U688" ca="1">IF(H688,SUM((IFERROR(INDIRECT(Q688)="",FALSE))*(INDIRECT(ster!$D$14)&lt;&gt;"")),"")</f>
        <v/>
      </c>
      <c r="V688" s="14" t="str">
        <f t="array" aca="1" ref="V688" ca="1">IF(H688,SUM((IFERROR(INDIRECT(Q688)="#ąś",TRUE))*(INDIRECT(ster!$D$14)&lt;&gt;"")),"")</f>
        <v/>
      </c>
      <c r="W688" s="14" t="str">
        <f t="array" aca="1" ref="W688" ca="1">IF(H688,SUM(ISNUMBER(INDIRECT(Q688))*(INDIRECT(ster!$D$14)&lt;&gt;"")),"")</f>
        <v/>
      </c>
      <c r="X688" s="14" t="str">
        <f t="array" aca="1" ref="X688" ca="1">IF(AND(H688,W688&gt;0),IF(wew!$B$3,MIN(IF((INDIRECT(ster!$D$14)&lt;&gt;"")*IFERROR(INDIRECT($Q688)&lt;&gt;"",FALSE),IFERROR(INDIRECT($Q688),"X"),"X")),"&lt;włącz podświetlanie wartości&gt;"),"—")</f>
        <v>—</v>
      </c>
      <c r="Y688" s="14" t="str">
        <f t="array" aca="1" ref="Y688" ca="1">IF(AND(H688,W688&gt;0),IF(wew!$B$3,MAX(IF((INDIRECT(ster!$D$14)&lt;&gt;"")*IFERROR(INDIRECT($Q688)&lt;&gt;"",FALSE),IFERROR(INDIRECT($Q688),"X"),"X")),"&lt;włącz podświetlanie wartości&gt;"),"—")</f>
        <v>—</v>
      </c>
      <c r="Z688" s="14" t="str">
        <f t="shared" ca="1" si="11531"/>
        <v/>
      </c>
      <c r="AA688" s="12" t="str">
        <f t="shared" ca="1" si="11532"/>
        <v/>
      </c>
      <c r="AB688" s="17" t="str">
        <f t="array" aca="1" ref="AB688" ca="1">IF(H688,IF(W688&gt;0,SUM((INDIRECT(ster!$D$14)&lt;&gt;"")*IFERROR((INDIRECT(Q688)&lt;&gt;"")*(INDIRECT(Q688)=INT(INDIRECT(Q688))),0)),0),"")</f>
        <v/>
      </c>
      <c r="AC688" s="17" t="str">
        <f t="array" aca="1" ref="AC688" ca="1">IF(H688,W688-AB688,"")</f>
        <v/>
      </c>
      <c r="AD688" s="17" t="str">
        <f t="shared" ca="1" si="11533"/>
        <v/>
      </c>
      <c r="AE688" s="17" t="b">
        <f t="shared" ca="1" si="11534"/>
        <v>0</v>
      </c>
      <c r="AF688" s="17" t="str">
        <f ca="1">IF(AE688,IF($H688,ADDRESS(3,D688+2,4,,"["&amp;wew!$G$7&amp;"]"&amp;_sheetname_dataframe)&amp;":"&amp;ADDRESS(2+ster!$C$14,D688+2,4),""),"")</f>
        <v/>
      </c>
      <c r="AG688" s="17" t="str">
        <f t="shared" ca="1" si="11535"/>
        <v/>
      </c>
      <c r="AH688" s="17" t="b">
        <f t="shared" ca="1" si="11536"/>
        <v>0</v>
      </c>
      <c r="AI688" s="17" t="str">
        <f ca="1">IF(AH688,IF($H688,ADDRESS(3,D688+3,4,,"["&amp;wew!$G$7&amp;"]"&amp;_sheetname_dataframe)&amp;":"&amp;ADDRESS(2+ster!$C$14,D688+3,4),""),"")</f>
        <v/>
      </c>
      <c r="AJ688" s="17" t="str">
        <f t="shared" ca="1" si="11537"/>
        <v/>
      </c>
      <c r="AK688" s="17" t="str">
        <f t="shared" ca="1" si="11538"/>
        <v/>
      </c>
      <c r="AL688" s="17" t="str">
        <f t="shared" ca="1" si="11539"/>
        <v/>
      </c>
      <c r="AM688" s="17" t="str">
        <f t="shared" ca="1" si="11540"/>
        <v/>
      </c>
      <c r="AN688" s="17">
        <f t="shared" ca="1" si="11541"/>
        <v>2</v>
      </c>
      <c r="AO688" s="24" t="str">
        <f t="shared" ca="1" si="11542"/>
        <v/>
      </c>
      <c r="AP688" s="24" t="str">
        <f t="shared" ca="1" si="11543"/>
        <v/>
      </c>
      <c r="AQ688" s="17" t="str">
        <f t="shared" ca="1" si="11544"/>
        <v/>
      </c>
      <c r="AR688" s="17" t="str">
        <f t="shared" ca="1" si="11545"/>
        <v/>
      </c>
      <c r="AS688" s="17" t="str">
        <f t="shared" ca="1" si="11546"/>
        <v/>
      </c>
      <c r="AT688" s="17" t="str">
        <f t="shared" ca="1" si="11547"/>
        <v/>
      </c>
      <c r="AU688" s="17" t="str">
        <f t="shared" ca="1" si="11548"/>
        <v/>
      </c>
      <c r="AV688" s="17" t="str">
        <f t="shared" ca="1" si="11549"/>
        <v/>
      </c>
      <c r="AW688" s="17" t="str">
        <f t="shared" ca="1" si="11550"/>
        <v/>
      </c>
      <c r="AX688" s="14" t="str">
        <f t="array" aca="1" ref="AX688" ca="1">IF(H688,N688&gt;0,"")</f>
        <v/>
      </c>
      <c r="AY688" s="17" t="str">
        <f t="shared" ca="1" si="11551"/>
        <v/>
      </c>
      <c r="AZ688" s="17" t="str">
        <f t="array" aca="1" ref="AZ688" ca="1">IF(AY688&lt;&gt;"",SUM(1*ISERROR(MATCH(INDIRECT(AY688),INDIRECT(K688),0)))=0,"")</f>
        <v/>
      </c>
      <c r="BA688" s="17" t="b">
        <f t="shared" ca="1" si="11552"/>
        <v>0</v>
      </c>
      <c r="BB688" s="17" t="b">
        <v>0</v>
      </c>
      <c r="BC688" s="17" t="str">
        <f t="shared" ca="1" si="11553"/>
        <v/>
      </c>
      <c r="BD688" s="17" t="str">
        <f t="shared" ca="1" si="11554"/>
        <v/>
      </c>
      <c r="BE688" s="17" t="str">
        <f t="shared" ca="1" si="11555"/>
        <v/>
      </c>
      <c r="BF688" s="17" t="str">
        <f t="shared" ca="1" si="11556"/>
        <v/>
      </c>
      <c r="BG688" s="17" t="str">
        <f t="shared" ca="1" si="11557"/>
        <v/>
      </c>
      <c r="BH688" s="17" t="str">
        <f t="shared" ca="1" si="11558"/>
        <v/>
      </c>
      <c r="BI688" s="17" t="str">
        <f t="shared" ca="1" si="11559"/>
        <v/>
      </c>
      <c r="BJ688" s="17" t="b">
        <f t="shared" ca="1" si="11560"/>
        <v>0</v>
      </c>
      <c r="BK688" s="17" t="str">
        <f t="shared" ca="1" si="11561"/>
        <v/>
      </c>
      <c r="BL688" s="17" t="str">
        <f t="shared" ca="1" si="11562"/>
        <v/>
      </c>
      <c r="BM688" s="17" t="str">
        <f t="shared" ca="1" si="11563"/>
        <v/>
      </c>
      <c r="BN688" s="17" t="str">
        <f t="shared" ca="1" si="11564"/>
        <v/>
      </c>
      <c r="BO688" s="17" t="str">
        <f t="shared" ca="1" si="11565"/>
        <v/>
      </c>
      <c r="BP688" s="14" t="b">
        <f t="shared" ca="1" si="11566"/>
        <v>0</v>
      </c>
      <c r="BQ688" s="35"/>
      <c r="BX688" s="16"/>
      <c r="BY688" s="16"/>
      <c r="BZ688" s="16"/>
      <c r="CA688" s="16"/>
      <c r="CB688" s="16"/>
      <c r="CC688" s="16"/>
      <c r="CD688" s="16"/>
      <c r="CE688" s="16"/>
      <c r="CF688" s="16"/>
      <c r="CN688" s="14">
        <f ca="1">IF(H688,IFERROR(IsVariableNameLegal(O688),0),0)</f>
        <v>0</v>
      </c>
      <c r="CO688" s="14" t="str">
        <f t="array" aca="1" ref="CO688" ca="1">IF(H688,IF(COUNTIF(INDIRECT(wew!$C$13),O688)&gt;1,TRIM(SUBSTITUTE(_xll.MCONCAT(IF((INDIRECT(wew!$C$13)=O688)*(COLUMN(INDIRECT(wew!$C$13))&lt;&gt;D688+1),-1+COLUMN(INDIRECT(wew!$C$13)),"")," "),"  "," ")),""),"")</f>
        <v/>
      </c>
      <c r="CP688" s="14" t="str">
        <f t="array" aca="1" ref="CP688" ca="1">IF(P688&lt;&gt;"",IF(LEN(P688)&gt;150,1,""),"")</f>
        <v/>
      </c>
      <c r="CQ688" s="14" t="str">
        <f t="array" aca="1" ref="CQ688" ca="1">IF(AND(H688,NOT(ster!$J$3)),IF(COUNTIF(INDIRECT(wew!$C$15),P688)&gt;1,TRIM(SUBSTITUTE(_xll.MCONCAT(IF((INDIRECT(wew!$C$15)=P688)*(COLUMN(INDIRECT(wew!$C$15))&lt;&gt;D688+1),-1+COLUMN(INDIRECT(wew!$C$15)),"")," "),"  "," ")),""),"")</f>
        <v/>
      </c>
      <c r="CR688" s="14" t="str">
        <f t="array" aca="1" ref="CR688" ca="1">IF(H688,IF(AND(W688&gt;0,AO688&lt;&gt;""),TRIM(SUBSTITUTE(_xll.MCONCAT(IFERROR(IF(ISNUMBER(INDIRECT(Q688)),IF((INDIRECT(ster!$D$14)&lt;&gt;"")*(INDIRECT(Q688)&lt;AO688),INDIRECT(ster!$D$14) &amp; ": " &amp;  SUBSTITUTE(IF( AV688,IFERROR(TEXT(INDIRECT(Q688),"rrrr-mm-dd") &amp;" (" &amp; INDIRECT(Q688) &amp;")",INDIRECT(Q688)),INDIRECT(Q688))," "," "),""),""),"")," "),"  "," ")),""),"")</f>
        <v/>
      </c>
      <c r="CS688" s="14" t="str">
        <f t="array" aca="1" ref="CS688" ca="1">IF(H688,IF(AND(W688&gt;0,AP688&lt;&gt;""),TRIM(SUBSTITUTE(_xll.MCONCAT(IFERROR(IF(ISNUMBER(INDIRECT(Q688)),IF((INDIRECT(ster!$D$14)&lt;&gt;"")*(INDIRECT(Q688)&gt;AP688),INDIRECT(ster!$D$14) &amp; ": " &amp;  SUBSTITUTE(IF( AV688,IFERROR(TEXT(INDIRECT(Q688),"rrrr-mm-dd")&amp;" (" &amp; INDIRECT(Q688) &amp;")",INDIRECT(Q688)),INDIRECT(Q688))," "," "),""),""),"")," "),"  "," ")),""),"")</f>
        <v/>
      </c>
      <c r="CT688" s="14" t="str">
        <f t="array" aca="1" ref="CT688" ca="1">IF(H688,IF(AND(N688&gt;0,AR688),TRIM(SUBSTITUTE(_xll.MCONCAT(IFERROR(IF(ISNUMBER(INDIRECT(Q688)),IF((INDIRECT(ster!$D$14)&lt;&gt;"")*(IFERROR(0*(MATCH(INDIRECT(Q688),INDIRECT(K688),0)&gt;0),1)),INDIRECT(ster!$D$14) &amp; ": " &amp;  SUBSTITUTE(IF( AV688,IFERROR(TEXT(INDIRECT(Q688),"rrrr-mm-dd")&amp;" (" &amp; INDIRECT(Q688) &amp;")",INDIRECT(Q688)),INDIRECT(Q688))," "," "),""),""),"")," "),"  "," ")),""),"")</f>
        <v/>
      </c>
      <c r="CU688" s="14" t="str">
        <f t="array" aca="1" ref="CU688" ca="1">IF(H688,IF(AND(V688&gt;0),TRIM(SUBSTITUTE(_xll.MCONCAT(IF((INDIRECT(ster!$D$14)&lt;&gt;"")*(IFERROR(0*(INDIRECT(Q688)&lt;&gt;""),1)),INDIRECT(ster!$D$14),"")," "),"  "," ")),""),"")</f>
        <v/>
      </c>
      <c r="CV688" s="14" t="str">
        <f t="array" aca="1" ref="CV688" ca="1">IF(H688,IF(AS688,
TRIM(SUBSTITUTE(_xll.MCONCAT(IF(
   (INDIRECT(ster!$D$14)&lt;&gt;"")*
   ((INDIRECT(Q688)="")+
      NOT(ISNUMBER(INDIRECT(Q688)))*
      NOT(ISERROR(MATCH(INDIRECT(Q688),INDIRECT(K688),0)))
    ),
      INDIRECT(ster!$D$14),
   "")," "),"  "," ")),
""),"")</f>
        <v/>
      </c>
      <c r="CW688" s="14" t="str">
        <f t="array" aca="1" ref="CW688" ca="1">IF(H688,IF(AND(AQ688),TRIM(SUBSTITUTE(_xll.MCONCAT(IFERROR(IF(ISNUMBER(INDIRECT(Q688)),IF((INDIRECT(ster!$D$14)&lt;&gt;"")*(INDIRECT(Q688)&lt;&gt;INT(INDIRECT(Q688))),INDIRECT(ster!$D$14) &amp; ": " &amp; INDIRECT(Q688),""),""),"")," "),"  "," ")),""),"")</f>
        <v/>
      </c>
      <c r="CX688" s="14" t="str">
        <f t="array" aca="1" ref="CX688" ca="1">IF(H688,IF(OR(AU688,AV688),TRIM(SUBSTITUTE(_xll.MCONCAT(IF((INDIRECT(ster!$D$14)&lt;&gt;"")*NOT(ISNUMBER(INDIRECT(Q688))),IF(ISERROR(MATCH(INDIRECT(Q688),INDIRECT(K688),0)),IFERROR(IF(INDIRECT(Q688)&lt;&gt;"",INDIRECT(ster!$D$14) &amp; ": " &amp; SUBSTITUTE(INDIRECT(Q688)," "," "),""),""),""),"")," "),"  "," ")),""),"")</f>
        <v/>
      </c>
      <c r="CY688" s="14" t="str">
        <f t="array" aca="1" ref="CY688" ca="1">IF(H688,IF(AE688,TRIM(SUBSTITUTE(_xll.MCONCAT(IF((INDIRECT(ster!$D$14)&lt;&gt;"")*IFERROR(NOT(INDIRECT(AF688)),FALSE),IF(ISERROR(MATCH(INDIRECT(Q688),INDIRECT(K688),0)),IFERROR(IF(INDIRECT(Q688)&lt;&gt;"",INDIRECT(ster!$D$14)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CZ688" s="14" t="str">
        <f t="array" aca="1" ref="CZ688" ca="1">IF(H688,IF(AH688,TRIM(SUBSTITUTE(_xll.MCONCAT(IF((INDIRECT(ster!$D$14)&lt;&gt;"")*IFERROR(NOT(INDIRECT(AI688)),FALSE),IF(ISERROR(MATCH(INDIRECT(Q688),INDIRECT(K688),0)),IFERROR(IF(INDIRECT(Q688)&lt;&gt;"",INDIRECT(ster!$D$14)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DC688" s="14" t="str">
        <f ca="1">SUBSTITUTE(SUBSTITUTE(SUBSTITUTE(SUBSTITUTE(_xll.MCONCAT(DG688:DS688,"■"),"■■","■"),"■■","■"),"■■","■"),"■■","■")</f>
        <v>■</v>
      </c>
      <c r="DD688" s="14" t="str">
        <f t="shared" ca="1" si="11567"/>
        <v/>
      </c>
      <c r="DE688" s="14" t="str">
        <f t="shared" ca="1" si="11568"/>
        <v/>
      </c>
      <c r="DF688" s="14" t="str">
        <f t="shared" ca="1" si="11569"/>
        <v/>
      </c>
      <c r="DG688" s="14" t="str">
        <f t="shared" ca="1" si="11570"/>
        <v/>
      </c>
      <c r="DH688" s="14" t="str">
        <f t="shared" ca="1" si="11571"/>
        <v/>
      </c>
      <c r="DI688" s="14" t="str">
        <f t="shared" ca="1" si="11572"/>
        <v/>
      </c>
      <c r="DJ688" s="14" t="str">
        <f t="shared" ca="1" si="11573"/>
        <v/>
      </c>
      <c r="DK688" s="14" t="str">
        <f t="shared" ca="1" si="11574"/>
        <v/>
      </c>
      <c r="DL688" s="14" t="str">
        <f t="shared" ca="1" si="11575"/>
        <v/>
      </c>
      <c r="DM688" s="14" t="str">
        <f t="shared" ca="1" si="11576"/>
        <v/>
      </c>
      <c r="DN688" s="14" t="str">
        <f t="array" aca="1" ref="DN688" ca="1">IF(CU688&lt;&gt;"","There are errors in the entered values in the following cases: " &amp;SUBSTITUTE(CU688," ",", "),"")</f>
        <v/>
      </c>
      <c r="DO688" s="14" t="str">
        <f t="shared" ca="1" si="11577"/>
        <v/>
      </c>
      <c r="DP688" s="14" t="str">
        <f t="shared" ca="1" si="11578"/>
        <v/>
      </c>
      <c r="DQ688" s="14" t="str">
        <f t="shared" ca="1" si="11579"/>
        <v/>
      </c>
      <c r="DR688" s="14" t="str">
        <f t="shared" ca="1" si="11580"/>
        <v/>
      </c>
      <c r="DS688" s="14" t="str">
        <f t="shared" ca="1" si="11581"/>
        <v/>
      </c>
      <c r="DZ688" s="14" t="b">
        <f t="shared" ca="1" si="11582"/>
        <v>0</v>
      </c>
      <c r="EA688" s="14" t="str">
        <f t="shared" ca="1" si="11583"/>
        <v/>
      </c>
      <c r="EB688" s="14" t="str">
        <f t="shared" ca="1" si="11584"/>
        <v/>
      </c>
      <c r="EC688" s="14" t="str">
        <f t="shared" ca="1" si="11585"/>
        <v/>
      </c>
      <c r="ED688" s="14" t="str">
        <f t="shared" ca="1" si="11586"/>
        <v/>
      </c>
      <c r="EE688" s="14" t="str">
        <f t="shared" ca="1" si="11587"/>
        <v/>
      </c>
      <c r="EF688" s="14" t="str">
        <f t="shared" ca="1" si="11588"/>
        <v/>
      </c>
      <c r="EG688" s="14" t="str">
        <f t="shared" ca="1" si="11589"/>
        <v/>
      </c>
      <c r="EM688" s="14" t="b">
        <f t="shared" ca="1" si="11590"/>
        <v>0</v>
      </c>
      <c r="EN688" s="14" t="str">
        <f t="shared" ca="1" si="11591"/>
        <v/>
      </c>
      <c r="EO688" s="14" t="str">
        <f t="shared" ca="1" si="11592"/>
        <v/>
      </c>
      <c r="EP688" s="14" t="str">
        <f t="shared" ca="1" si="11593"/>
        <v/>
      </c>
      <c r="EQ688" s="14" t="str">
        <f t="shared" ca="1" si="11594"/>
        <v/>
      </c>
    </row>
    <row r="689" spans="2:147" s="14" customFormat="1">
      <c r="B689" s="14" t="str">
        <f t="shared" ca="1" si="11520"/>
        <v/>
      </c>
      <c r="C689" s="14">
        <f t="shared" ca="1" si="11521"/>
        <v>563</v>
      </c>
      <c r="D689" s="14">
        <f t="shared" si="11522"/>
        <v>687</v>
      </c>
      <c r="E689" s="14" t="str">
        <f t="shared" ca="1" si="11523"/>
        <v/>
      </c>
      <c r="F689" s="14" t="str">
        <f t="shared" ca="1" si="11524"/>
        <v/>
      </c>
      <c r="G689" s="14" t="str">
        <f t="shared" ca="1" si="11525"/>
        <v/>
      </c>
      <c r="H689" s="14" t="b">
        <f t="shared" ca="1" si="11526"/>
        <v>0</v>
      </c>
      <c r="I689" s="14" t="str">
        <f ca="1">IF($H689,ADDRESS(3,(D689+1)*2-1,4,,"["&amp;wew!$G$7&amp;"]"&amp;_sheetname_labels)&amp;":"&amp;ADDRESS(2+ster!$B$20,(D689+1)*2-1,4),"")</f>
        <v/>
      </c>
      <c r="J689" s="14" t="str">
        <f t="array" aca="1" ref="J689" ca="1">IF(H689,MAX(0,MAX(IF(INDIRECT(I689)&lt;&gt;"",ROW(INDIRECT(I689)),""))-2),"")</f>
        <v/>
      </c>
      <c r="K689" s="14" t="str">
        <f ca="1">IF($H689,IF($J689&gt;0,ADDRESS(3,(D689+1)*2-1,4,,"["&amp;wew!$G$7&amp;"]"&amp;_sheetname_labels)&amp;":"&amp;ADDRESS(2+J689,(D689+1)*2-1,4),""),"")</f>
        <v/>
      </c>
      <c r="L689" s="14" t="str">
        <f ca="1">IF($H689,IF($J689&gt;0,ADDRESS(3,(D689+1)*2,4,,"["&amp;wew!$G$7&amp;"]"&amp;_sheetname_labels)&amp;":"&amp;ADDRESS(2+J689,(D689+1)*2,4),""),"")</f>
        <v/>
      </c>
      <c r="M689" s="14" t="str">
        <f t="shared" ca="1" si="11527"/>
        <v/>
      </c>
      <c r="N689" s="14" t="str">
        <f t="shared" ca="1" si="11528"/>
        <v/>
      </c>
      <c r="O689" s="14" t="str">
        <f t="shared" ca="1" si="11529"/>
        <v/>
      </c>
      <c r="P689" s="14" t="str">
        <f t="shared" ca="1" si="11530"/>
        <v/>
      </c>
      <c r="Q689" s="14" t="str">
        <f ca="1">IF($BP689,ADDRESS(3,D689+1,4,,"["&amp;wew!$G$7&amp;"]"&amp;_sheetname_dataframe)&amp;":"&amp;ADDRESS(2+ster!$C$14,D689+1,4),"")</f>
        <v/>
      </c>
      <c r="R689" s="14" t="str">
        <f ca="1">IF($BP689,IF(MID(_xll.FORMULATEXT(INDEX(INDIRECT(Q689),1)),1,1)="=", _xll.FORMULATEXT(INDEX(INDIRECT(Q689),1),2,TRUE),""),"")</f>
        <v/>
      </c>
      <c r="S689" s="14" t="str">
        <f t="array" aca="1" ref="S689" ca="1">IF(H689,SUM(IF((IFERROR(INDIRECT(Q689)&lt;&gt;"",FALSE))*(INDIRECT(ster!$D$14)&lt;&gt;""),1,0)),"")</f>
        <v/>
      </c>
      <c r="T689" s="14" t="str">
        <f t="array" aca="1" ref="T689" ca="1">IF(H689,IF(M689&gt;0,SUM(IFERROR(1*(MATCH(INDIRECT(Q689),INDIRECT(K689),0)&gt;0),0)*(INDIRECT(ster!$D$14)&lt;&gt;"")*NOT(ISNUMBER(INDIRECT(Q689)))),0),"")</f>
        <v/>
      </c>
      <c r="U689" s="14" t="str">
        <f t="array" aca="1" ref="U689" ca="1">IF(H689,SUM((IFERROR(INDIRECT(Q689)="",FALSE))*(INDIRECT(ster!$D$14)&lt;&gt;"")),"")</f>
        <v/>
      </c>
      <c r="V689" s="14" t="str">
        <f t="array" aca="1" ref="V689" ca="1">IF(H689,SUM((IFERROR(INDIRECT(Q689)="#ąś",TRUE))*(INDIRECT(ster!$D$14)&lt;&gt;"")),"")</f>
        <v/>
      </c>
      <c r="W689" s="14" t="str">
        <f t="array" aca="1" ref="W689" ca="1">IF(H689,SUM(ISNUMBER(INDIRECT(Q689))*(INDIRECT(ster!$D$14)&lt;&gt;"")),"")</f>
        <v/>
      </c>
      <c r="X689" s="14" t="str">
        <f t="array" aca="1" ref="X689" ca="1">IF(AND(H689,W689&gt;0),IF(wew!$B$3,MIN(IF((INDIRECT(ster!$D$14)&lt;&gt;"")*IFERROR(INDIRECT($Q689)&lt;&gt;"",FALSE),IFERROR(INDIRECT($Q689),"X"),"X")),"&lt;włącz podświetlanie wartości&gt;"),"—")</f>
        <v>—</v>
      </c>
      <c r="Y689" s="14" t="str">
        <f t="array" aca="1" ref="Y689" ca="1">IF(AND(H689,W689&gt;0),IF(wew!$B$3,MAX(IF((INDIRECT(ster!$D$14)&lt;&gt;"")*IFERROR(INDIRECT($Q689)&lt;&gt;"",FALSE),IFERROR(INDIRECT($Q689),"X"),"X")),"&lt;włącz podświetlanie wartości&gt;"),"—")</f>
        <v>—</v>
      </c>
      <c r="Z689" s="14" t="str">
        <f t="shared" ca="1" si="11531"/>
        <v/>
      </c>
      <c r="AA689" s="12" t="str">
        <f t="shared" ca="1" si="11532"/>
        <v/>
      </c>
      <c r="AB689" s="17" t="str">
        <f t="array" aca="1" ref="AB689" ca="1">IF(H689,IF(W689&gt;0,SUM((INDIRECT(ster!$D$14)&lt;&gt;"")*IFERROR((INDIRECT(Q689)&lt;&gt;"")*(INDIRECT(Q689)=INT(INDIRECT(Q689))),0)),0),"")</f>
        <v/>
      </c>
      <c r="AC689" s="17" t="str">
        <f t="array" aca="1" ref="AC689" ca="1">IF(H689,W689-AB689,"")</f>
        <v/>
      </c>
      <c r="AD689" s="17" t="str">
        <f t="shared" ca="1" si="11533"/>
        <v/>
      </c>
      <c r="AE689" s="17" t="b">
        <f t="shared" ca="1" si="11534"/>
        <v>0</v>
      </c>
      <c r="AF689" s="17" t="str">
        <f ca="1">IF(AE689,IF($H689,ADDRESS(3,D689+2,4,,"["&amp;wew!$G$7&amp;"]"&amp;_sheetname_dataframe)&amp;":"&amp;ADDRESS(2+ster!$C$14,D689+2,4),""),"")</f>
        <v/>
      </c>
      <c r="AG689" s="17" t="str">
        <f t="shared" ca="1" si="11535"/>
        <v/>
      </c>
      <c r="AH689" s="17" t="b">
        <f t="shared" ca="1" si="11536"/>
        <v>0</v>
      </c>
      <c r="AI689" s="17" t="str">
        <f ca="1">IF(AH689,IF($H689,ADDRESS(3,D689+3,4,,"["&amp;wew!$G$7&amp;"]"&amp;_sheetname_dataframe)&amp;":"&amp;ADDRESS(2+ster!$C$14,D689+3,4),""),"")</f>
        <v/>
      </c>
      <c r="AJ689" s="17" t="str">
        <f t="shared" ca="1" si="11537"/>
        <v/>
      </c>
      <c r="AK689" s="17" t="str">
        <f t="shared" ca="1" si="11538"/>
        <v/>
      </c>
      <c r="AL689" s="17" t="str">
        <f t="shared" ca="1" si="11539"/>
        <v/>
      </c>
      <c r="AM689" s="17" t="str">
        <f t="shared" ca="1" si="11540"/>
        <v/>
      </c>
      <c r="AN689" s="17">
        <f t="shared" ca="1" si="11541"/>
        <v>2</v>
      </c>
      <c r="AO689" s="24" t="str">
        <f t="shared" ca="1" si="11542"/>
        <v/>
      </c>
      <c r="AP689" s="24" t="str">
        <f t="shared" ca="1" si="11543"/>
        <v/>
      </c>
      <c r="AQ689" s="17" t="str">
        <f t="shared" ca="1" si="11544"/>
        <v/>
      </c>
      <c r="AR689" s="17" t="str">
        <f t="shared" ca="1" si="11545"/>
        <v/>
      </c>
      <c r="AS689" s="17" t="str">
        <f t="shared" ca="1" si="11546"/>
        <v/>
      </c>
      <c r="AT689" s="17" t="str">
        <f t="shared" ca="1" si="11547"/>
        <v/>
      </c>
      <c r="AU689" s="17" t="str">
        <f t="shared" ca="1" si="11548"/>
        <v/>
      </c>
      <c r="AV689" s="17" t="str">
        <f t="shared" ca="1" si="11549"/>
        <v/>
      </c>
      <c r="AW689" s="17" t="str">
        <f t="shared" ca="1" si="11550"/>
        <v/>
      </c>
      <c r="AX689" s="14" t="str">
        <f t="array" aca="1" ref="AX689" ca="1">IF(H689,N689&gt;0,"")</f>
        <v/>
      </c>
      <c r="AY689" s="17" t="str">
        <f t="shared" ca="1" si="11551"/>
        <v/>
      </c>
      <c r="AZ689" s="17" t="str">
        <f t="array" aca="1" ref="AZ689" ca="1">IF(AY689&lt;&gt;"",SUM(1*ISERROR(MATCH(INDIRECT(AY689),INDIRECT(K689),0)))=0,"")</f>
        <v/>
      </c>
      <c r="BA689" s="17" t="b">
        <f t="shared" ca="1" si="11552"/>
        <v>0</v>
      </c>
      <c r="BB689" s="17" t="b">
        <v>0</v>
      </c>
      <c r="BC689" s="17" t="str">
        <f t="shared" ca="1" si="11553"/>
        <v/>
      </c>
      <c r="BD689" s="17" t="str">
        <f t="shared" ca="1" si="11554"/>
        <v/>
      </c>
      <c r="BE689" s="17" t="str">
        <f t="shared" ca="1" si="11555"/>
        <v/>
      </c>
      <c r="BF689" s="17" t="str">
        <f t="shared" ca="1" si="11556"/>
        <v/>
      </c>
      <c r="BG689" s="17" t="str">
        <f t="shared" ca="1" si="11557"/>
        <v/>
      </c>
      <c r="BH689" s="17" t="str">
        <f t="shared" ca="1" si="11558"/>
        <v/>
      </c>
      <c r="BI689" s="17" t="str">
        <f t="shared" ca="1" si="11559"/>
        <v/>
      </c>
      <c r="BJ689" s="17" t="b">
        <f t="shared" ca="1" si="11560"/>
        <v>0</v>
      </c>
      <c r="BK689" s="17" t="str">
        <f t="shared" ca="1" si="11561"/>
        <v/>
      </c>
      <c r="BL689" s="17" t="str">
        <f t="shared" ca="1" si="11562"/>
        <v/>
      </c>
      <c r="BM689" s="17" t="str">
        <f t="shared" ca="1" si="11563"/>
        <v/>
      </c>
      <c r="BN689" s="17" t="str">
        <f t="shared" ca="1" si="11564"/>
        <v/>
      </c>
      <c r="BO689" s="17" t="str">
        <f t="shared" ca="1" si="11565"/>
        <v/>
      </c>
      <c r="BP689" s="14" t="b">
        <f t="shared" ca="1" si="11566"/>
        <v>0</v>
      </c>
      <c r="BQ689" s="35"/>
      <c r="BX689" s="16"/>
      <c r="BY689" s="16"/>
      <c r="BZ689" s="16"/>
      <c r="CA689" s="16"/>
      <c r="CB689" s="16"/>
      <c r="CC689" s="16"/>
      <c r="CD689" s="16"/>
      <c r="CE689" s="16"/>
      <c r="CF689" s="16"/>
      <c r="CN689" s="14">
        <f ca="1">IF(H689,IFERROR(IsVariableNameLegal(O689),0),0)</f>
        <v>0</v>
      </c>
      <c r="CO689" s="14" t="str">
        <f t="array" aca="1" ref="CO689" ca="1">IF(H689,IF(COUNTIF(INDIRECT(wew!$C$13),O689)&gt;1,TRIM(SUBSTITUTE(_xll.MCONCAT(IF((INDIRECT(wew!$C$13)=O689)*(COLUMN(INDIRECT(wew!$C$13))&lt;&gt;D689+1),-1+COLUMN(INDIRECT(wew!$C$13)),"")," "),"  "," ")),""),"")</f>
        <v/>
      </c>
      <c r="CP689" s="14" t="str">
        <f t="array" aca="1" ref="CP689" ca="1">IF(P689&lt;&gt;"",IF(LEN(P689)&gt;150,1,""),"")</f>
        <v/>
      </c>
      <c r="CQ689" s="14" t="str">
        <f t="array" aca="1" ref="CQ689" ca="1">IF(AND(H689,NOT(ster!$J$3)),IF(COUNTIF(INDIRECT(wew!$C$15),P689)&gt;1,TRIM(SUBSTITUTE(_xll.MCONCAT(IF((INDIRECT(wew!$C$15)=P689)*(COLUMN(INDIRECT(wew!$C$15))&lt;&gt;D689+1),-1+COLUMN(INDIRECT(wew!$C$15)),"")," "),"  "," ")),""),"")</f>
        <v/>
      </c>
      <c r="CR689" s="14" t="str">
        <f t="array" aca="1" ref="CR689" ca="1">IF(H689,IF(AND(W689&gt;0,AO689&lt;&gt;""),TRIM(SUBSTITUTE(_xll.MCONCAT(IFERROR(IF(ISNUMBER(INDIRECT(Q689)),IF((INDIRECT(ster!$D$14)&lt;&gt;"")*(INDIRECT(Q689)&lt;AO689),INDIRECT(ster!$D$14) &amp; ": " &amp;  SUBSTITUTE(IF( AV689,IFERROR(TEXT(INDIRECT(Q689),"rrrr-mm-dd") &amp;" (" &amp; INDIRECT(Q689) &amp;")",INDIRECT(Q689)),INDIRECT(Q689))," "," "),""),""),"")," "),"  "," ")),""),"")</f>
        <v/>
      </c>
      <c r="CS689" s="14" t="str">
        <f t="array" aca="1" ref="CS689" ca="1">IF(H689,IF(AND(W689&gt;0,AP689&lt;&gt;""),TRIM(SUBSTITUTE(_xll.MCONCAT(IFERROR(IF(ISNUMBER(INDIRECT(Q689)),IF((INDIRECT(ster!$D$14)&lt;&gt;"")*(INDIRECT(Q689)&gt;AP689),INDIRECT(ster!$D$14) &amp; ": " &amp;  SUBSTITUTE(IF( AV689,IFERROR(TEXT(INDIRECT(Q689),"rrrr-mm-dd")&amp;" (" &amp; INDIRECT(Q689) &amp;")",INDIRECT(Q689)),INDIRECT(Q689))," "," "),""),""),"")," "),"  "," ")),""),"")</f>
        <v/>
      </c>
      <c r="CT689" s="14" t="str">
        <f t="array" aca="1" ref="CT689" ca="1">IF(H689,IF(AND(N689&gt;0,AR689),TRIM(SUBSTITUTE(_xll.MCONCAT(IFERROR(IF(ISNUMBER(INDIRECT(Q689)),IF((INDIRECT(ster!$D$14)&lt;&gt;"")*(IFERROR(0*(MATCH(INDIRECT(Q689),INDIRECT(K689),0)&gt;0),1)),INDIRECT(ster!$D$14) &amp; ": " &amp;  SUBSTITUTE(IF( AV689,IFERROR(TEXT(INDIRECT(Q689),"rrrr-mm-dd")&amp;" (" &amp; INDIRECT(Q689) &amp;")",INDIRECT(Q689)),INDIRECT(Q689))," "," "),""),""),"")," "),"  "," ")),""),"")</f>
        <v/>
      </c>
      <c r="CU689" s="14" t="str">
        <f t="array" aca="1" ref="CU689" ca="1">IF(H689,IF(AND(V689&gt;0),TRIM(SUBSTITUTE(_xll.MCONCAT(IF((INDIRECT(ster!$D$14)&lt;&gt;"")*(IFERROR(0*(INDIRECT(Q689)&lt;&gt;""),1)),INDIRECT(ster!$D$14),"")," "),"  "," ")),""),"")</f>
        <v/>
      </c>
      <c r="CV689" s="14" t="str">
        <f t="array" aca="1" ref="CV689" ca="1">IF(H689,IF(AS689,
TRIM(SUBSTITUTE(_xll.MCONCAT(IF(
   (INDIRECT(ster!$D$14)&lt;&gt;"")*
   ((INDIRECT(Q689)="")+
      NOT(ISNUMBER(INDIRECT(Q689)))*
      NOT(ISERROR(MATCH(INDIRECT(Q689),INDIRECT(K689),0)))
    ),
      INDIRECT(ster!$D$14),
   "")," "),"  "," ")),
""),"")</f>
        <v/>
      </c>
      <c r="CW689" s="14" t="str">
        <f t="array" aca="1" ref="CW689" ca="1">IF(H689,IF(AND(AQ689),TRIM(SUBSTITUTE(_xll.MCONCAT(IFERROR(IF(ISNUMBER(INDIRECT(Q689)),IF((INDIRECT(ster!$D$14)&lt;&gt;"")*(INDIRECT(Q689)&lt;&gt;INT(INDIRECT(Q689))),INDIRECT(ster!$D$14) &amp; ": " &amp; INDIRECT(Q689),""),""),"")," "),"  "," ")),""),"")</f>
        <v/>
      </c>
      <c r="CX689" s="14" t="str">
        <f t="array" aca="1" ref="CX689" ca="1">IF(H689,IF(OR(AU689,AV689),TRIM(SUBSTITUTE(_xll.MCONCAT(IF((INDIRECT(ster!$D$14)&lt;&gt;"")*NOT(ISNUMBER(INDIRECT(Q689))),IF(ISERROR(MATCH(INDIRECT(Q689),INDIRECT(K689),0)),IFERROR(IF(INDIRECT(Q689)&lt;&gt;"",INDIRECT(ster!$D$14) &amp; ": " &amp; SUBSTITUTE(INDIRECT(Q689)," "," "),""),""),""),"")," "),"  "," ")),""),"")</f>
        <v/>
      </c>
      <c r="CY689" s="14" t="str">
        <f t="array" aca="1" ref="CY689" ca="1">IF(H689,IF(AE689,TRIM(SUBSTITUTE(_xll.MCONCAT(IF((INDIRECT(ster!$D$14)&lt;&gt;"")*IFERROR(NOT(INDIRECT(AF689)),FALSE),IF(ISERROR(MATCH(INDIRECT(Q689),INDIRECT(K689),0)),IFERROR(IF(INDIRECT(Q689)&lt;&gt;"",INDIRECT(ster!$D$14)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CZ689" s="14" t="str">
        <f t="array" aca="1" ref="CZ689" ca="1">IF(H689,IF(AH689,TRIM(SUBSTITUTE(_xll.MCONCAT(IF((INDIRECT(ster!$D$14)&lt;&gt;"")*IFERROR(NOT(INDIRECT(AI689)),FALSE),IF(ISERROR(MATCH(INDIRECT(Q689),INDIRECT(K689),0)),IFERROR(IF(INDIRECT(Q689)&lt;&gt;"",INDIRECT(ster!$D$14)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DC689" s="14" t="str">
        <f ca="1">SUBSTITUTE(SUBSTITUTE(SUBSTITUTE(SUBSTITUTE(_xll.MCONCAT(DG689:DS689,"■"),"■■","■"),"■■","■"),"■■","■"),"■■","■")</f>
        <v>■</v>
      </c>
      <c r="DD689" s="14" t="str">
        <f t="shared" ca="1" si="11567"/>
        <v/>
      </c>
      <c r="DE689" s="14" t="str">
        <f t="shared" ca="1" si="11568"/>
        <v/>
      </c>
      <c r="DF689" s="14" t="str">
        <f t="shared" ca="1" si="11569"/>
        <v/>
      </c>
      <c r="DG689" s="14" t="str">
        <f t="shared" ca="1" si="11570"/>
        <v/>
      </c>
      <c r="DH689" s="14" t="str">
        <f t="shared" ca="1" si="11571"/>
        <v/>
      </c>
      <c r="DI689" s="14" t="str">
        <f t="shared" ca="1" si="11572"/>
        <v/>
      </c>
      <c r="DJ689" s="14" t="str">
        <f t="shared" ca="1" si="11573"/>
        <v/>
      </c>
      <c r="DK689" s="14" t="str">
        <f t="shared" ca="1" si="11574"/>
        <v/>
      </c>
      <c r="DL689" s="14" t="str">
        <f t="shared" ca="1" si="11575"/>
        <v/>
      </c>
      <c r="DM689" s="14" t="str">
        <f t="shared" ca="1" si="11576"/>
        <v/>
      </c>
      <c r="DN689" s="14" t="str">
        <f t="array" aca="1" ref="DN689" ca="1">IF(CU689&lt;&gt;"","There are errors in the entered values in the following cases: " &amp;SUBSTITUTE(CU689," ",", "),"")</f>
        <v/>
      </c>
      <c r="DO689" s="14" t="str">
        <f t="shared" ca="1" si="11577"/>
        <v/>
      </c>
      <c r="DP689" s="14" t="str">
        <f t="shared" ca="1" si="11578"/>
        <v/>
      </c>
      <c r="DQ689" s="14" t="str">
        <f t="shared" ca="1" si="11579"/>
        <v/>
      </c>
      <c r="DR689" s="14" t="str">
        <f t="shared" ca="1" si="11580"/>
        <v/>
      </c>
      <c r="DS689" s="14" t="str">
        <f t="shared" ca="1" si="11581"/>
        <v/>
      </c>
      <c r="DZ689" s="14" t="b">
        <f t="shared" ca="1" si="11582"/>
        <v>0</v>
      </c>
      <c r="EA689" s="14" t="str">
        <f t="shared" ca="1" si="11583"/>
        <v/>
      </c>
      <c r="EB689" s="14" t="str">
        <f t="shared" ca="1" si="11584"/>
        <v/>
      </c>
      <c r="EC689" s="14" t="str">
        <f t="shared" ca="1" si="11585"/>
        <v/>
      </c>
      <c r="ED689" s="14" t="str">
        <f t="shared" ca="1" si="11586"/>
        <v/>
      </c>
      <c r="EE689" s="14" t="str">
        <f t="shared" ca="1" si="11587"/>
        <v/>
      </c>
      <c r="EF689" s="14" t="str">
        <f t="shared" ca="1" si="11588"/>
        <v/>
      </c>
      <c r="EG689" s="14" t="str">
        <f t="shared" ca="1" si="11589"/>
        <v/>
      </c>
      <c r="EM689" s="14" t="b">
        <f t="shared" ca="1" si="11590"/>
        <v>0</v>
      </c>
      <c r="EN689" s="14" t="str">
        <f t="shared" ca="1" si="11591"/>
        <v/>
      </c>
      <c r="EO689" s="14" t="str">
        <f t="shared" ca="1" si="11592"/>
        <v/>
      </c>
      <c r="EP689" s="14" t="str">
        <f t="shared" ca="1" si="11593"/>
        <v/>
      </c>
      <c r="EQ689" s="14" t="str">
        <f t="shared" ca="1" si="11594"/>
        <v/>
      </c>
    </row>
    <row r="690" spans="2:147" s="14" customFormat="1">
      <c r="B690" s="14" t="str">
        <f t="shared" ca="1" si="11520"/>
        <v/>
      </c>
      <c r="C690" s="14">
        <f t="shared" ca="1" si="11521"/>
        <v>563</v>
      </c>
      <c r="D690" s="14">
        <f t="shared" si="11522"/>
        <v>688</v>
      </c>
      <c r="E690" s="14" t="str">
        <f t="shared" ca="1" si="11523"/>
        <v/>
      </c>
      <c r="F690" s="14" t="str">
        <f t="shared" ca="1" si="11524"/>
        <v/>
      </c>
      <c r="G690" s="14" t="str">
        <f t="shared" ca="1" si="11525"/>
        <v/>
      </c>
      <c r="H690" s="14" t="b">
        <f t="shared" ca="1" si="11526"/>
        <v>0</v>
      </c>
      <c r="I690" s="14" t="str">
        <f ca="1">IF($H690,ADDRESS(3,(D690+1)*2-1,4,,"["&amp;wew!$G$7&amp;"]"&amp;_sheetname_labels)&amp;":"&amp;ADDRESS(2+ster!$B$20,(D690+1)*2-1,4),"")</f>
        <v/>
      </c>
      <c r="J690" s="14" t="str">
        <f t="array" aca="1" ref="J690" ca="1">IF(H690,MAX(0,MAX(IF(INDIRECT(I690)&lt;&gt;"",ROW(INDIRECT(I690)),""))-2),"")</f>
        <v/>
      </c>
      <c r="K690" s="14" t="str">
        <f ca="1">IF($H690,IF($J690&gt;0,ADDRESS(3,(D690+1)*2-1,4,,"["&amp;wew!$G$7&amp;"]"&amp;_sheetname_labels)&amp;":"&amp;ADDRESS(2+J690,(D690+1)*2-1,4),""),"")</f>
        <v/>
      </c>
      <c r="L690" s="14" t="str">
        <f ca="1">IF($H690,IF($J690&gt;0,ADDRESS(3,(D690+1)*2,4,,"["&amp;wew!$G$7&amp;"]"&amp;_sheetname_labels)&amp;":"&amp;ADDRESS(2+J690,(D690+1)*2,4),""),"")</f>
        <v/>
      </c>
      <c r="M690" s="14" t="str">
        <f t="shared" ca="1" si="11527"/>
        <v/>
      </c>
      <c r="N690" s="14" t="str">
        <f t="shared" ca="1" si="11528"/>
        <v/>
      </c>
      <c r="O690" s="14" t="str">
        <f t="shared" ca="1" si="11529"/>
        <v/>
      </c>
      <c r="P690" s="14" t="str">
        <f t="shared" ca="1" si="11530"/>
        <v/>
      </c>
      <c r="Q690" s="14" t="str">
        <f ca="1">IF($BP690,ADDRESS(3,D690+1,4,,"["&amp;wew!$G$7&amp;"]"&amp;_sheetname_dataframe)&amp;":"&amp;ADDRESS(2+ster!$C$14,D690+1,4),"")</f>
        <v/>
      </c>
      <c r="R690" s="14" t="str">
        <f ca="1">IF($BP690,IF(MID(_xll.FORMULATEXT(INDEX(INDIRECT(Q690),1)),1,1)="=", _xll.FORMULATEXT(INDEX(INDIRECT(Q690),1),2,TRUE),""),"")</f>
        <v/>
      </c>
      <c r="S690" s="14" t="str">
        <f t="array" aca="1" ref="S690" ca="1">IF(H690,SUM(IF((IFERROR(INDIRECT(Q690)&lt;&gt;"",FALSE))*(INDIRECT(ster!$D$14)&lt;&gt;""),1,0)),"")</f>
        <v/>
      </c>
      <c r="T690" s="14" t="str">
        <f t="array" aca="1" ref="T690" ca="1">IF(H690,IF(M690&gt;0,SUM(IFERROR(1*(MATCH(INDIRECT(Q690),INDIRECT(K690),0)&gt;0),0)*(INDIRECT(ster!$D$14)&lt;&gt;"")*NOT(ISNUMBER(INDIRECT(Q690)))),0),"")</f>
        <v/>
      </c>
      <c r="U690" s="14" t="str">
        <f t="array" aca="1" ref="U690" ca="1">IF(H690,SUM((IFERROR(INDIRECT(Q690)="",FALSE))*(INDIRECT(ster!$D$14)&lt;&gt;"")),"")</f>
        <v/>
      </c>
      <c r="V690" s="14" t="str">
        <f t="array" aca="1" ref="V690" ca="1">IF(H690,SUM((IFERROR(INDIRECT(Q690)="#ąś",TRUE))*(INDIRECT(ster!$D$14)&lt;&gt;"")),"")</f>
        <v/>
      </c>
      <c r="W690" s="14" t="str">
        <f t="array" aca="1" ref="W690" ca="1">IF(H690,SUM(ISNUMBER(INDIRECT(Q690))*(INDIRECT(ster!$D$14)&lt;&gt;"")),"")</f>
        <v/>
      </c>
      <c r="X690" s="14" t="str">
        <f t="array" aca="1" ref="X690" ca="1">IF(AND(H690,W690&gt;0),IF(wew!$B$3,MIN(IF((INDIRECT(ster!$D$14)&lt;&gt;"")*IFERROR(INDIRECT($Q690)&lt;&gt;"",FALSE),IFERROR(INDIRECT($Q690),"X"),"X")),"&lt;włącz podświetlanie wartości&gt;"),"—")</f>
        <v>—</v>
      </c>
      <c r="Y690" s="14" t="str">
        <f t="array" aca="1" ref="Y690" ca="1">IF(AND(H690,W690&gt;0),IF(wew!$B$3,MAX(IF((INDIRECT(ster!$D$14)&lt;&gt;"")*IFERROR(INDIRECT($Q690)&lt;&gt;"",FALSE),IFERROR(INDIRECT($Q690),"X"),"X")),"&lt;włącz podświetlanie wartości&gt;"),"—")</f>
        <v>—</v>
      </c>
      <c r="Z690" s="14" t="str">
        <f t="shared" ca="1" si="11531"/>
        <v/>
      </c>
      <c r="AA690" s="12" t="str">
        <f t="shared" ca="1" si="11532"/>
        <v/>
      </c>
      <c r="AB690" s="17" t="str">
        <f t="array" aca="1" ref="AB690" ca="1">IF(H690,IF(W690&gt;0,SUM((INDIRECT(ster!$D$14)&lt;&gt;"")*IFERROR((INDIRECT(Q690)&lt;&gt;"")*(INDIRECT(Q690)=INT(INDIRECT(Q690))),0)),0),"")</f>
        <v/>
      </c>
      <c r="AC690" s="17" t="str">
        <f t="array" aca="1" ref="AC690" ca="1">IF(H690,W690-AB690,"")</f>
        <v/>
      </c>
      <c r="AD690" s="17" t="str">
        <f t="shared" ca="1" si="11533"/>
        <v/>
      </c>
      <c r="AE690" s="17" t="b">
        <f t="shared" ca="1" si="11534"/>
        <v>0</v>
      </c>
      <c r="AF690" s="17" t="str">
        <f ca="1">IF(AE690,IF($H690,ADDRESS(3,D690+2,4,,"["&amp;wew!$G$7&amp;"]"&amp;_sheetname_dataframe)&amp;":"&amp;ADDRESS(2+ster!$C$14,D690+2,4),""),"")</f>
        <v/>
      </c>
      <c r="AG690" s="17" t="str">
        <f t="shared" ca="1" si="11535"/>
        <v/>
      </c>
      <c r="AH690" s="17" t="b">
        <f t="shared" ca="1" si="11536"/>
        <v>0</v>
      </c>
      <c r="AI690" s="17" t="str">
        <f ca="1">IF(AH690,IF($H690,ADDRESS(3,D690+3,4,,"["&amp;wew!$G$7&amp;"]"&amp;_sheetname_dataframe)&amp;":"&amp;ADDRESS(2+ster!$C$14,D690+3,4),""),"")</f>
        <v/>
      </c>
      <c r="AJ690" s="17" t="str">
        <f t="shared" ca="1" si="11537"/>
        <v/>
      </c>
      <c r="AK690" s="17" t="str">
        <f t="shared" ca="1" si="11538"/>
        <v/>
      </c>
      <c r="AL690" s="17" t="str">
        <f t="shared" ca="1" si="11539"/>
        <v/>
      </c>
      <c r="AM690" s="17" t="str">
        <f t="shared" ca="1" si="11540"/>
        <v/>
      </c>
      <c r="AN690" s="17">
        <f t="shared" ca="1" si="11541"/>
        <v>2</v>
      </c>
      <c r="AO690" s="24" t="str">
        <f t="shared" ca="1" si="11542"/>
        <v/>
      </c>
      <c r="AP690" s="24" t="str">
        <f t="shared" ca="1" si="11543"/>
        <v/>
      </c>
      <c r="AQ690" s="17" t="str">
        <f t="shared" ca="1" si="11544"/>
        <v/>
      </c>
      <c r="AR690" s="17" t="str">
        <f t="shared" ca="1" si="11545"/>
        <v/>
      </c>
      <c r="AS690" s="17" t="str">
        <f t="shared" ca="1" si="11546"/>
        <v/>
      </c>
      <c r="AT690" s="17" t="str">
        <f t="shared" ca="1" si="11547"/>
        <v/>
      </c>
      <c r="AU690" s="17" t="str">
        <f t="shared" ca="1" si="11548"/>
        <v/>
      </c>
      <c r="AV690" s="17" t="str">
        <f t="shared" ca="1" si="11549"/>
        <v/>
      </c>
      <c r="AW690" s="17" t="str">
        <f t="shared" ca="1" si="11550"/>
        <v/>
      </c>
      <c r="AX690" s="14" t="str">
        <f t="array" aca="1" ref="AX690" ca="1">IF(H690,N690&gt;0,"")</f>
        <v/>
      </c>
      <c r="AY690" s="17" t="str">
        <f t="shared" ca="1" si="11551"/>
        <v/>
      </c>
      <c r="AZ690" s="17" t="str">
        <f t="array" aca="1" ref="AZ690" ca="1">IF(AY690&lt;&gt;"",SUM(1*ISERROR(MATCH(INDIRECT(AY690),INDIRECT(K690),0)))=0,"")</f>
        <v/>
      </c>
      <c r="BA690" s="17" t="b">
        <f t="shared" ca="1" si="11552"/>
        <v>0</v>
      </c>
      <c r="BB690" s="17" t="b">
        <v>0</v>
      </c>
      <c r="BC690" s="17" t="str">
        <f t="shared" ca="1" si="11553"/>
        <v/>
      </c>
      <c r="BD690" s="17" t="str">
        <f t="shared" ca="1" si="11554"/>
        <v/>
      </c>
      <c r="BE690" s="17" t="str">
        <f t="shared" ca="1" si="11555"/>
        <v/>
      </c>
      <c r="BF690" s="17" t="str">
        <f t="shared" ca="1" si="11556"/>
        <v/>
      </c>
      <c r="BG690" s="17" t="str">
        <f t="shared" ca="1" si="11557"/>
        <v/>
      </c>
      <c r="BH690" s="17" t="str">
        <f t="shared" ca="1" si="11558"/>
        <v/>
      </c>
      <c r="BI690" s="17" t="str">
        <f t="shared" ca="1" si="11559"/>
        <v/>
      </c>
      <c r="BJ690" s="17" t="b">
        <f t="shared" ca="1" si="11560"/>
        <v>0</v>
      </c>
      <c r="BK690" s="17" t="str">
        <f t="shared" ca="1" si="11561"/>
        <v/>
      </c>
      <c r="BL690" s="17" t="str">
        <f t="shared" ca="1" si="11562"/>
        <v/>
      </c>
      <c r="BM690" s="17" t="str">
        <f t="shared" ca="1" si="11563"/>
        <v/>
      </c>
      <c r="BN690" s="17" t="str">
        <f t="shared" ca="1" si="11564"/>
        <v/>
      </c>
      <c r="BO690" s="17" t="str">
        <f t="shared" ca="1" si="11565"/>
        <v/>
      </c>
      <c r="BP690" s="14" t="b">
        <f t="shared" ca="1" si="11566"/>
        <v>0</v>
      </c>
      <c r="BQ690" s="35"/>
      <c r="BX690" s="16"/>
      <c r="BY690" s="16"/>
      <c r="BZ690" s="16"/>
      <c r="CA690" s="16"/>
      <c r="CB690" s="16"/>
      <c r="CC690" s="16"/>
      <c r="CD690" s="16"/>
      <c r="CE690" s="16"/>
      <c r="CF690" s="16"/>
      <c r="CN690" s="14">
        <f ca="1">IF(H690,IFERROR(IsVariableNameLegal(O690),0),0)</f>
        <v>0</v>
      </c>
      <c r="CO690" s="14" t="str">
        <f t="array" aca="1" ref="CO690" ca="1">IF(H690,IF(COUNTIF(INDIRECT(wew!$C$13),O690)&gt;1,TRIM(SUBSTITUTE(_xll.MCONCAT(IF((INDIRECT(wew!$C$13)=O690)*(COLUMN(INDIRECT(wew!$C$13))&lt;&gt;D690+1),-1+COLUMN(INDIRECT(wew!$C$13)),"")," "),"  "," ")),""),"")</f>
        <v/>
      </c>
      <c r="CP690" s="14" t="str">
        <f t="array" aca="1" ref="CP690" ca="1">IF(P690&lt;&gt;"",IF(LEN(P690)&gt;150,1,""),"")</f>
        <v/>
      </c>
      <c r="CQ690" s="14" t="str">
        <f t="array" aca="1" ref="CQ690" ca="1">IF(AND(H690,NOT(ster!$J$3)),IF(COUNTIF(INDIRECT(wew!$C$15),P690)&gt;1,TRIM(SUBSTITUTE(_xll.MCONCAT(IF((INDIRECT(wew!$C$15)=P690)*(COLUMN(INDIRECT(wew!$C$15))&lt;&gt;D690+1),-1+COLUMN(INDIRECT(wew!$C$15)),"")," "),"  "," ")),""),"")</f>
        <v/>
      </c>
      <c r="CR690" s="14" t="str">
        <f t="array" aca="1" ref="CR690" ca="1">IF(H690,IF(AND(W690&gt;0,AO690&lt;&gt;""),TRIM(SUBSTITUTE(_xll.MCONCAT(IFERROR(IF(ISNUMBER(INDIRECT(Q690)),IF((INDIRECT(ster!$D$14)&lt;&gt;"")*(INDIRECT(Q690)&lt;AO690),INDIRECT(ster!$D$14) &amp; ": " &amp;  SUBSTITUTE(IF( AV690,IFERROR(TEXT(INDIRECT(Q690),"rrrr-mm-dd") &amp;" (" &amp; INDIRECT(Q690) &amp;")",INDIRECT(Q690)),INDIRECT(Q690))," "," "),""),""),"")," "),"  "," ")),""),"")</f>
        <v/>
      </c>
      <c r="CS690" s="14" t="str">
        <f t="array" aca="1" ref="CS690" ca="1">IF(H690,IF(AND(W690&gt;0,AP690&lt;&gt;""),TRIM(SUBSTITUTE(_xll.MCONCAT(IFERROR(IF(ISNUMBER(INDIRECT(Q690)),IF((INDIRECT(ster!$D$14)&lt;&gt;"")*(INDIRECT(Q690)&gt;AP690),INDIRECT(ster!$D$14) &amp; ": " &amp;  SUBSTITUTE(IF( AV690,IFERROR(TEXT(INDIRECT(Q690),"rrrr-mm-dd")&amp;" (" &amp; INDIRECT(Q690) &amp;")",INDIRECT(Q690)),INDIRECT(Q690))," "," "),""),""),"")," "),"  "," ")),""),"")</f>
        <v/>
      </c>
      <c r="CT690" s="14" t="str">
        <f t="array" aca="1" ref="CT690" ca="1">IF(H690,IF(AND(N690&gt;0,AR690),TRIM(SUBSTITUTE(_xll.MCONCAT(IFERROR(IF(ISNUMBER(INDIRECT(Q690)),IF((INDIRECT(ster!$D$14)&lt;&gt;"")*(IFERROR(0*(MATCH(INDIRECT(Q690),INDIRECT(K690),0)&gt;0),1)),INDIRECT(ster!$D$14) &amp; ": " &amp;  SUBSTITUTE(IF( AV690,IFERROR(TEXT(INDIRECT(Q690),"rrrr-mm-dd")&amp;" (" &amp; INDIRECT(Q690) &amp;")",INDIRECT(Q690)),INDIRECT(Q690))," "," "),""),""),"")," "),"  "," ")),""),"")</f>
        <v/>
      </c>
      <c r="CU690" s="14" t="str">
        <f t="array" aca="1" ref="CU690" ca="1">IF(H690,IF(AND(V690&gt;0),TRIM(SUBSTITUTE(_xll.MCONCAT(IF((INDIRECT(ster!$D$14)&lt;&gt;"")*(IFERROR(0*(INDIRECT(Q690)&lt;&gt;""),1)),INDIRECT(ster!$D$14),"")," "),"  "," ")),""),"")</f>
        <v/>
      </c>
      <c r="CV690" s="14" t="str">
        <f t="array" aca="1" ref="CV690" ca="1">IF(H690,IF(AS690,
TRIM(SUBSTITUTE(_xll.MCONCAT(IF(
   (INDIRECT(ster!$D$14)&lt;&gt;"")*
   ((INDIRECT(Q690)="")+
      NOT(ISNUMBER(INDIRECT(Q690)))*
      NOT(ISERROR(MATCH(INDIRECT(Q690),INDIRECT(K690),0)))
    ),
      INDIRECT(ster!$D$14),
   "")," "),"  "," ")),
""),"")</f>
        <v/>
      </c>
      <c r="CW690" s="14" t="str">
        <f t="array" aca="1" ref="CW690" ca="1">IF(H690,IF(AND(AQ690),TRIM(SUBSTITUTE(_xll.MCONCAT(IFERROR(IF(ISNUMBER(INDIRECT(Q690)),IF((INDIRECT(ster!$D$14)&lt;&gt;"")*(INDIRECT(Q690)&lt;&gt;INT(INDIRECT(Q690))),INDIRECT(ster!$D$14) &amp; ": " &amp; INDIRECT(Q690),""),""),"")," "),"  "," ")),""),"")</f>
        <v/>
      </c>
      <c r="CX690" s="14" t="str">
        <f t="array" aca="1" ref="CX690" ca="1">IF(H690,IF(OR(AU690,AV690),TRIM(SUBSTITUTE(_xll.MCONCAT(IF((INDIRECT(ster!$D$14)&lt;&gt;"")*NOT(ISNUMBER(INDIRECT(Q690))),IF(ISERROR(MATCH(INDIRECT(Q690),INDIRECT(K690),0)),IFERROR(IF(INDIRECT(Q690)&lt;&gt;"",INDIRECT(ster!$D$14) &amp; ": " &amp; SUBSTITUTE(INDIRECT(Q690)," "," "),""),""),""),"")," "),"  "," ")),""),"")</f>
        <v/>
      </c>
      <c r="CY690" s="14" t="str">
        <f t="array" aca="1" ref="CY690" ca="1">IF(H690,IF(AE690,TRIM(SUBSTITUTE(_xll.MCONCAT(IF((INDIRECT(ster!$D$14)&lt;&gt;"")*IFERROR(NOT(INDIRECT(AF690)),FALSE),IF(ISERROR(MATCH(INDIRECT(Q690),INDIRECT(K690),0)),IFERROR(IF(INDIRECT(Q690)&lt;&gt;"",INDIRECT(ster!$D$14)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CZ690" s="14" t="str">
        <f t="array" aca="1" ref="CZ690" ca="1">IF(H690,IF(AH690,TRIM(SUBSTITUTE(_xll.MCONCAT(IF((INDIRECT(ster!$D$14)&lt;&gt;"")*IFERROR(NOT(INDIRECT(AI690)),FALSE),IF(ISERROR(MATCH(INDIRECT(Q690),INDIRECT(K690),0)),IFERROR(IF(INDIRECT(Q690)&lt;&gt;"",INDIRECT(ster!$D$14)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DC690" s="14" t="str">
        <f ca="1">SUBSTITUTE(SUBSTITUTE(SUBSTITUTE(SUBSTITUTE(_xll.MCONCAT(DG690:DS690,"■"),"■■","■"),"■■","■"),"■■","■"),"■■","■")</f>
        <v>■</v>
      </c>
      <c r="DD690" s="14" t="str">
        <f t="shared" ca="1" si="11567"/>
        <v/>
      </c>
      <c r="DE690" s="14" t="str">
        <f t="shared" ca="1" si="11568"/>
        <v/>
      </c>
      <c r="DF690" s="14" t="str">
        <f t="shared" ca="1" si="11569"/>
        <v/>
      </c>
      <c r="DG690" s="14" t="str">
        <f t="shared" ca="1" si="11570"/>
        <v/>
      </c>
      <c r="DH690" s="14" t="str">
        <f t="shared" ca="1" si="11571"/>
        <v/>
      </c>
      <c r="DI690" s="14" t="str">
        <f t="shared" ca="1" si="11572"/>
        <v/>
      </c>
      <c r="DJ690" s="14" t="str">
        <f t="shared" ca="1" si="11573"/>
        <v/>
      </c>
      <c r="DK690" s="14" t="str">
        <f t="shared" ca="1" si="11574"/>
        <v/>
      </c>
      <c r="DL690" s="14" t="str">
        <f t="shared" ca="1" si="11575"/>
        <v/>
      </c>
      <c r="DM690" s="14" t="str">
        <f t="shared" ca="1" si="11576"/>
        <v/>
      </c>
      <c r="DN690" s="14" t="str">
        <f t="array" aca="1" ref="DN690" ca="1">IF(CU690&lt;&gt;"","There are errors in the entered values in the following cases: " &amp;SUBSTITUTE(CU690," ",", "),"")</f>
        <v/>
      </c>
      <c r="DO690" s="14" t="str">
        <f t="shared" ca="1" si="11577"/>
        <v/>
      </c>
      <c r="DP690" s="14" t="str">
        <f t="shared" ca="1" si="11578"/>
        <v/>
      </c>
      <c r="DQ690" s="14" t="str">
        <f t="shared" ca="1" si="11579"/>
        <v/>
      </c>
      <c r="DR690" s="14" t="str">
        <f t="shared" ca="1" si="11580"/>
        <v/>
      </c>
      <c r="DS690" s="14" t="str">
        <f t="shared" ca="1" si="11581"/>
        <v/>
      </c>
      <c r="DZ690" s="14" t="b">
        <f t="shared" ca="1" si="11582"/>
        <v>0</v>
      </c>
      <c r="EA690" s="14" t="str">
        <f t="shared" ca="1" si="11583"/>
        <v/>
      </c>
      <c r="EB690" s="14" t="str">
        <f t="shared" ca="1" si="11584"/>
        <v/>
      </c>
      <c r="EC690" s="14" t="str">
        <f t="shared" ca="1" si="11585"/>
        <v/>
      </c>
      <c r="ED690" s="14" t="str">
        <f t="shared" ca="1" si="11586"/>
        <v/>
      </c>
      <c r="EE690" s="14" t="str">
        <f t="shared" ca="1" si="11587"/>
        <v/>
      </c>
      <c r="EF690" s="14" t="str">
        <f t="shared" ca="1" si="11588"/>
        <v/>
      </c>
      <c r="EG690" s="14" t="str">
        <f t="shared" ca="1" si="11589"/>
        <v/>
      </c>
      <c r="EM690" s="14" t="b">
        <f t="shared" ca="1" si="11590"/>
        <v>0</v>
      </c>
      <c r="EN690" s="14" t="str">
        <f t="shared" ca="1" si="11591"/>
        <v/>
      </c>
      <c r="EO690" s="14" t="str">
        <f t="shared" ca="1" si="11592"/>
        <v/>
      </c>
      <c r="EP690" s="14" t="str">
        <f t="shared" ca="1" si="11593"/>
        <v/>
      </c>
      <c r="EQ690" s="14" t="str">
        <f t="shared" ca="1" si="11594"/>
        <v/>
      </c>
    </row>
    <row r="691" spans="2:147" s="14" customFormat="1">
      <c r="B691" s="14" t="str">
        <f t="shared" ca="1" si="11520"/>
        <v/>
      </c>
      <c r="C691" s="14">
        <f t="shared" ca="1" si="11521"/>
        <v>563</v>
      </c>
      <c r="D691" s="14">
        <f t="shared" si="11522"/>
        <v>689</v>
      </c>
      <c r="E691" s="14" t="str">
        <f t="shared" ca="1" si="11523"/>
        <v/>
      </c>
      <c r="F691" s="14" t="str">
        <f t="shared" ca="1" si="11524"/>
        <v/>
      </c>
      <c r="G691" s="14" t="str">
        <f t="shared" ca="1" si="11525"/>
        <v/>
      </c>
      <c r="H691" s="14" t="b">
        <f t="shared" ca="1" si="11526"/>
        <v>0</v>
      </c>
      <c r="I691" s="14" t="str">
        <f ca="1">IF($H691,ADDRESS(3,(D691+1)*2-1,4,,"["&amp;wew!$G$7&amp;"]"&amp;_sheetname_labels)&amp;":"&amp;ADDRESS(2+ster!$B$20,(D691+1)*2-1,4),"")</f>
        <v/>
      </c>
      <c r="J691" s="14" t="str">
        <f t="array" aca="1" ref="J691" ca="1">IF(H691,MAX(0,MAX(IF(INDIRECT(I691)&lt;&gt;"",ROW(INDIRECT(I691)),""))-2),"")</f>
        <v/>
      </c>
      <c r="K691" s="14" t="str">
        <f ca="1">IF($H691,IF($J691&gt;0,ADDRESS(3,(D691+1)*2-1,4,,"["&amp;wew!$G$7&amp;"]"&amp;_sheetname_labels)&amp;":"&amp;ADDRESS(2+J691,(D691+1)*2-1,4),""),"")</f>
        <v/>
      </c>
      <c r="L691" s="14" t="str">
        <f ca="1">IF($H691,IF($J691&gt;0,ADDRESS(3,(D691+1)*2,4,,"["&amp;wew!$G$7&amp;"]"&amp;_sheetname_labels)&amp;":"&amp;ADDRESS(2+J691,(D691+1)*2,4),""),"")</f>
        <v/>
      </c>
      <c r="M691" s="14" t="str">
        <f t="shared" ca="1" si="11527"/>
        <v/>
      </c>
      <c r="N691" s="14" t="str">
        <f t="shared" ca="1" si="11528"/>
        <v/>
      </c>
      <c r="O691" s="14" t="str">
        <f t="shared" ca="1" si="11529"/>
        <v/>
      </c>
      <c r="P691" s="14" t="str">
        <f t="shared" ca="1" si="11530"/>
        <v/>
      </c>
      <c r="Q691" s="14" t="str">
        <f ca="1">IF($BP691,ADDRESS(3,D691+1,4,,"["&amp;wew!$G$7&amp;"]"&amp;_sheetname_dataframe)&amp;":"&amp;ADDRESS(2+ster!$C$14,D691+1,4),"")</f>
        <v/>
      </c>
      <c r="R691" s="14" t="str">
        <f ca="1">IF($BP691,IF(MID(_xll.FORMULATEXT(INDEX(INDIRECT(Q691),1)),1,1)="=", _xll.FORMULATEXT(INDEX(INDIRECT(Q691),1),2,TRUE),""),"")</f>
        <v/>
      </c>
      <c r="S691" s="14" t="str">
        <f t="array" aca="1" ref="S691" ca="1">IF(H691,SUM(IF((IFERROR(INDIRECT(Q691)&lt;&gt;"",FALSE))*(INDIRECT(ster!$D$14)&lt;&gt;""),1,0)),"")</f>
        <v/>
      </c>
      <c r="T691" s="14" t="str">
        <f t="array" aca="1" ref="T691" ca="1">IF(H691,IF(M691&gt;0,SUM(IFERROR(1*(MATCH(INDIRECT(Q691),INDIRECT(K691),0)&gt;0),0)*(INDIRECT(ster!$D$14)&lt;&gt;"")*NOT(ISNUMBER(INDIRECT(Q691)))),0),"")</f>
        <v/>
      </c>
      <c r="U691" s="14" t="str">
        <f t="array" aca="1" ref="U691" ca="1">IF(H691,SUM((IFERROR(INDIRECT(Q691)="",FALSE))*(INDIRECT(ster!$D$14)&lt;&gt;"")),"")</f>
        <v/>
      </c>
      <c r="V691" s="14" t="str">
        <f t="array" aca="1" ref="V691" ca="1">IF(H691,SUM((IFERROR(INDIRECT(Q691)="#ąś",TRUE))*(INDIRECT(ster!$D$14)&lt;&gt;"")),"")</f>
        <v/>
      </c>
      <c r="W691" s="14" t="str">
        <f t="array" aca="1" ref="W691" ca="1">IF(H691,SUM(ISNUMBER(INDIRECT(Q691))*(INDIRECT(ster!$D$14)&lt;&gt;"")),"")</f>
        <v/>
      </c>
      <c r="X691" s="14" t="str">
        <f t="array" aca="1" ref="X691" ca="1">IF(AND(H691,W691&gt;0),IF(wew!$B$3,MIN(IF((INDIRECT(ster!$D$14)&lt;&gt;"")*IFERROR(INDIRECT($Q691)&lt;&gt;"",FALSE),IFERROR(INDIRECT($Q691),"X"),"X")),"&lt;włącz podświetlanie wartości&gt;"),"—")</f>
        <v>—</v>
      </c>
      <c r="Y691" s="14" t="str">
        <f t="array" aca="1" ref="Y691" ca="1">IF(AND(H691,W691&gt;0),IF(wew!$B$3,MAX(IF((INDIRECT(ster!$D$14)&lt;&gt;"")*IFERROR(INDIRECT($Q691)&lt;&gt;"",FALSE),IFERROR(INDIRECT($Q691),"X"),"X")),"&lt;włącz podświetlanie wartości&gt;"),"—")</f>
        <v>—</v>
      </c>
      <c r="Z691" s="14" t="str">
        <f t="shared" ca="1" si="11531"/>
        <v/>
      </c>
      <c r="AA691" s="12" t="str">
        <f t="shared" ca="1" si="11532"/>
        <v/>
      </c>
      <c r="AB691" s="17" t="str">
        <f t="array" aca="1" ref="AB691" ca="1">IF(H691,IF(W691&gt;0,SUM((INDIRECT(ster!$D$14)&lt;&gt;"")*IFERROR((INDIRECT(Q691)&lt;&gt;"")*(INDIRECT(Q691)=INT(INDIRECT(Q691))),0)),0),"")</f>
        <v/>
      </c>
      <c r="AC691" s="17" t="str">
        <f t="array" aca="1" ref="AC691" ca="1">IF(H691,W691-AB691,"")</f>
        <v/>
      </c>
      <c r="AD691" s="17" t="str">
        <f t="shared" ca="1" si="11533"/>
        <v/>
      </c>
      <c r="AE691" s="17" t="b">
        <f t="shared" ca="1" si="11534"/>
        <v>0</v>
      </c>
      <c r="AF691" s="17" t="str">
        <f ca="1">IF(AE691,IF($H691,ADDRESS(3,D691+2,4,,"["&amp;wew!$G$7&amp;"]"&amp;_sheetname_dataframe)&amp;":"&amp;ADDRESS(2+ster!$C$14,D691+2,4),""),"")</f>
        <v/>
      </c>
      <c r="AG691" s="17" t="str">
        <f t="shared" ca="1" si="11535"/>
        <v/>
      </c>
      <c r="AH691" s="17" t="b">
        <f t="shared" ca="1" si="11536"/>
        <v>0</v>
      </c>
      <c r="AI691" s="17" t="str">
        <f ca="1">IF(AH691,IF($H691,ADDRESS(3,D691+3,4,,"["&amp;wew!$G$7&amp;"]"&amp;_sheetname_dataframe)&amp;":"&amp;ADDRESS(2+ster!$C$14,D691+3,4),""),"")</f>
        <v/>
      </c>
      <c r="AJ691" s="17" t="str">
        <f t="shared" ca="1" si="11537"/>
        <v/>
      </c>
      <c r="AK691" s="17" t="str">
        <f t="shared" ca="1" si="11538"/>
        <v/>
      </c>
      <c r="AL691" s="17" t="str">
        <f t="shared" ca="1" si="11539"/>
        <v/>
      </c>
      <c r="AM691" s="17" t="str">
        <f t="shared" ca="1" si="11540"/>
        <v/>
      </c>
      <c r="AN691" s="17">
        <f t="shared" ca="1" si="11541"/>
        <v>2</v>
      </c>
      <c r="AO691" s="24" t="str">
        <f t="shared" ca="1" si="11542"/>
        <v/>
      </c>
      <c r="AP691" s="24" t="str">
        <f t="shared" ca="1" si="11543"/>
        <v/>
      </c>
      <c r="AQ691" s="17" t="str">
        <f t="shared" ca="1" si="11544"/>
        <v/>
      </c>
      <c r="AR691" s="17" t="str">
        <f t="shared" ca="1" si="11545"/>
        <v/>
      </c>
      <c r="AS691" s="17" t="str">
        <f t="shared" ca="1" si="11546"/>
        <v/>
      </c>
      <c r="AT691" s="17" t="str">
        <f t="shared" ca="1" si="11547"/>
        <v/>
      </c>
      <c r="AU691" s="17" t="str">
        <f t="shared" ca="1" si="11548"/>
        <v/>
      </c>
      <c r="AV691" s="17" t="str">
        <f t="shared" ca="1" si="11549"/>
        <v/>
      </c>
      <c r="AW691" s="17" t="str">
        <f t="shared" ca="1" si="11550"/>
        <v/>
      </c>
      <c r="AX691" s="14" t="str">
        <f t="array" aca="1" ref="AX691" ca="1">IF(H691,N691&gt;0,"")</f>
        <v/>
      </c>
      <c r="AY691" s="17" t="str">
        <f t="shared" ca="1" si="11551"/>
        <v/>
      </c>
      <c r="AZ691" s="17" t="str">
        <f t="array" aca="1" ref="AZ691" ca="1">IF(AY691&lt;&gt;"",SUM(1*ISERROR(MATCH(INDIRECT(AY691),INDIRECT(K691),0)))=0,"")</f>
        <v/>
      </c>
      <c r="BA691" s="17" t="b">
        <f t="shared" ca="1" si="11552"/>
        <v>0</v>
      </c>
      <c r="BB691" s="17" t="b">
        <v>0</v>
      </c>
      <c r="BC691" s="17" t="str">
        <f t="shared" ca="1" si="11553"/>
        <v/>
      </c>
      <c r="BD691" s="17" t="str">
        <f t="shared" ca="1" si="11554"/>
        <v/>
      </c>
      <c r="BE691" s="17" t="str">
        <f t="shared" ca="1" si="11555"/>
        <v/>
      </c>
      <c r="BF691" s="17" t="str">
        <f t="shared" ca="1" si="11556"/>
        <v/>
      </c>
      <c r="BG691" s="17" t="str">
        <f t="shared" ca="1" si="11557"/>
        <v/>
      </c>
      <c r="BH691" s="17" t="str">
        <f t="shared" ca="1" si="11558"/>
        <v/>
      </c>
      <c r="BI691" s="17" t="str">
        <f t="shared" ca="1" si="11559"/>
        <v/>
      </c>
      <c r="BJ691" s="17" t="b">
        <f t="shared" ca="1" si="11560"/>
        <v>0</v>
      </c>
      <c r="BK691" s="17" t="str">
        <f t="shared" ca="1" si="11561"/>
        <v/>
      </c>
      <c r="BL691" s="17" t="str">
        <f t="shared" ca="1" si="11562"/>
        <v/>
      </c>
      <c r="BM691" s="17" t="str">
        <f t="shared" ca="1" si="11563"/>
        <v/>
      </c>
      <c r="BN691" s="17" t="str">
        <f t="shared" ca="1" si="11564"/>
        <v/>
      </c>
      <c r="BO691" s="17" t="str">
        <f t="shared" ca="1" si="11565"/>
        <v/>
      </c>
      <c r="BP691" s="14" t="b">
        <f t="shared" ca="1" si="11566"/>
        <v>0</v>
      </c>
      <c r="BQ691" s="35"/>
      <c r="BX691" s="16"/>
      <c r="BY691" s="16"/>
      <c r="BZ691" s="16"/>
      <c r="CA691" s="16"/>
      <c r="CB691" s="16"/>
      <c r="CC691" s="16"/>
      <c r="CD691" s="16"/>
      <c r="CE691" s="16"/>
      <c r="CF691" s="16"/>
      <c r="CN691" s="14">
        <f ca="1">IF(H691,IFERROR(IsVariableNameLegal(O691),0),0)</f>
        <v>0</v>
      </c>
      <c r="CO691" s="14" t="str">
        <f t="array" aca="1" ref="CO691" ca="1">IF(H691,IF(COUNTIF(INDIRECT(wew!$C$13),O691)&gt;1,TRIM(SUBSTITUTE(_xll.MCONCAT(IF((INDIRECT(wew!$C$13)=O691)*(COLUMN(INDIRECT(wew!$C$13))&lt;&gt;D691+1),-1+COLUMN(INDIRECT(wew!$C$13)),"")," "),"  "," ")),""),"")</f>
        <v/>
      </c>
      <c r="CP691" s="14" t="str">
        <f t="array" aca="1" ref="CP691" ca="1">IF(P691&lt;&gt;"",IF(LEN(P691)&gt;150,1,""),"")</f>
        <v/>
      </c>
      <c r="CQ691" s="14" t="str">
        <f t="array" aca="1" ref="CQ691" ca="1">IF(AND(H691,NOT(ster!$J$3)),IF(COUNTIF(INDIRECT(wew!$C$15),P691)&gt;1,TRIM(SUBSTITUTE(_xll.MCONCAT(IF((INDIRECT(wew!$C$15)=P691)*(COLUMN(INDIRECT(wew!$C$15))&lt;&gt;D691+1),-1+COLUMN(INDIRECT(wew!$C$15)),"")," "),"  "," ")),""),"")</f>
        <v/>
      </c>
      <c r="CR691" s="14" t="str">
        <f t="array" aca="1" ref="CR691" ca="1">IF(H691,IF(AND(W691&gt;0,AO691&lt;&gt;""),TRIM(SUBSTITUTE(_xll.MCONCAT(IFERROR(IF(ISNUMBER(INDIRECT(Q691)),IF((INDIRECT(ster!$D$14)&lt;&gt;"")*(INDIRECT(Q691)&lt;AO691),INDIRECT(ster!$D$14) &amp; ": " &amp;  SUBSTITUTE(IF( AV691,IFERROR(TEXT(INDIRECT(Q691),"rrrr-mm-dd") &amp;" (" &amp; INDIRECT(Q691) &amp;")",INDIRECT(Q691)),INDIRECT(Q691))," "," "),""),""),"")," "),"  "," ")),""),"")</f>
        <v/>
      </c>
      <c r="CS691" s="14" t="str">
        <f t="array" aca="1" ref="CS691" ca="1">IF(H691,IF(AND(W691&gt;0,AP691&lt;&gt;""),TRIM(SUBSTITUTE(_xll.MCONCAT(IFERROR(IF(ISNUMBER(INDIRECT(Q691)),IF((INDIRECT(ster!$D$14)&lt;&gt;"")*(INDIRECT(Q691)&gt;AP691),INDIRECT(ster!$D$14) &amp; ": " &amp;  SUBSTITUTE(IF( AV691,IFERROR(TEXT(INDIRECT(Q691),"rrrr-mm-dd")&amp;" (" &amp; INDIRECT(Q691) &amp;")",INDIRECT(Q691)),INDIRECT(Q691))," "," "),""),""),"")," "),"  "," ")),""),"")</f>
        <v/>
      </c>
      <c r="CT691" s="14" t="str">
        <f t="array" aca="1" ref="CT691" ca="1">IF(H691,IF(AND(N691&gt;0,AR691),TRIM(SUBSTITUTE(_xll.MCONCAT(IFERROR(IF(ISNUMBER(INDIRECT(Q691)),IF((INDIRECT(ster!$D$14)&lt;&gt;"")*(IFERROR(0*(MATCH(INDIRECT(Q691),INDIRECT(K691),0)&gt;0),1)),INDIRECT(ster!$D$14) &amp; ": " &amp;  SUBSTITUTE(IF( AV691,IFERROR(TEXT(INDIRECT(Q691),"rrrr-mm-dd")&amp;" (" &amp; INDIRECT(Q691) &amp;")",INDIRECT(Q691)),INDIRECT(Q691))," "," "),""),""),"")," "),"  "," ")),""),"")</f>
        <v/>
      </c>
      <c r="CU691" s="14" t="str">
        <f t="array" aca="1" ref="CU691" ca="1">IF(H691,IF(AND(V691&gt;0),TRIM(SUBSTITUTE(_xll.MCONCAT(IF((INDIRECT(ster!$D$14)&lt;&gt;"")*(IFERROR(0*(INDIRECT(Q691)&lt;&gt;""),1)),INDIRECT(ster!$D$14),"")," "),"  "," ")),""),"")</f>
        <v/>
      </c>
      <c r="CV691" s="14" t="str">
        <f t="array" aca="1" ref="CV691" ca="1">IF(H691,IF(AS691,
TRIM(SUBSTITUTE(_xll.MCONCAT(IF(
   (INDIRECT(ster!$D$14)&lt;&gt;"")*
   ((INDIRECT(Q691)="")+
      NOT(ISNUMBER(INDIRECT(Q691)))*
      NOT(ISERROR(MATCH(INDIRECT(Q691),INDIRECT(K691),0)))
    ),
      INDIRECT(ster!$D$14),
   "")," "),"  "," ")),
""),"")</f>
        <v/>
      </c>
      <c r="CW691" s="14" t="str">
        <f t="array" aca="1" ref="CW691" ca="1">IF(H691,IF(AND(AQ691),TRIM(SUBSTITUTE(_xll.MCONCAT(IFERROR(IF(ISNUMBER(INDIRECT(Q691)),IF((INDIRECT(ster!$D$14)&lt;&gt;"")*(INDIRECT(Q691)&lt;&gt;INT(INDIRECT(Q691))),INDIRECT(ster!$D$14) &amp; ": " &amp; INDIRECT(Q691),""),""),"")," "),"  "," ")),""),"")</f>
        <v/>
      </c>
      <c r="CX691" s="14" t="str">
        <f t="array" aca="1" ref="CX691" ca="1">IF(H691,IF(OR(AU691,AV691),TRIM(SUBSTITUTE(_xll.MCONCAT(IF((INDIRECT(ster!$D$14)&lt;&gt;"")*NOT(ISNUMBER(INDIRECT(Q691))),IF(ISERROR(MATCH(INDIRECT(Q691),INDIRECT(K691),0)),IFERROR(IF(INDIRECT(Q691)&lt;&gt;"",INDIRECT(ster!$D$14) &amp; ": " &amp; SUBSTITUTE(INDIRECT(Q691)," "," "),""),""),""),"")," "),"  "," ")),""),"")</f>
        <v/>
      </c>
      <c r="CY691" s="14" t="str">
        <f t="array" aca="1" ref="CY691" ca="1">IF(H691,IF(AE691,TRIM(SUBSTITUTE(_xll.MCONCAT(IF((INDIRECT(ster!$D$14)&lt;&gt;"")*IFERROR(NOT(INDIRECT(AF691)),FALSE),IF(ISERROR(MATCH(INDIRECT(Q691),INDIRECT(K691),0)),IFERROR(IF(INDIRECT(Q691)&lt;&gt;"",INDIRECT(ster!$D$14)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CZ691" s="14" t="str">
        <f t="array" aca="1" ref="CZ691" ca="1">IF(H691,IF(AH691,TRIM(SUBSTITUTE(_xll.MCONCAT(IF((INDIRECT(ster!$D$14)&lt;&gt;"")*IFERROR(NOT(INDIRECT(AI691)),FALSE),IF(ISERROR(MATCH(INDIRECT(Q691),INDIRECT(K691),0)),IFERROR(IF(INDIRECT(Q691)&lt;&gt;"",INDIRECT(ster!$D$14)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DC691" s="14" t="str">
        <f ca="1">SUBSTITUTE(SUBSTITUTE(SUBSTITUTE(SUBSTITUTE(_xll.MCONCAT(DG691:DS691,"■"),"■■","■"),"■■","■"),"■■","■"),"■■","■")</f>
        <v>■</v>
      </c>
      <c r="DD691" s="14" t="str">
        <f t="shared" ca="1" si="11567"/>
        <v/>
      </c>
      <c r="DE691" s="14" t="str">
        <f t="shared" ca="1" si="11568"/>
        <v/>
      </c>
      <c r="DF691" s="14" t="str">
        <f t="shared" ca="1" si="11569"/>
        <v/>
      </c>
      <c r="DG691" s="14" t="str">
        <f t="shared" ca="1" si="11570"/>
        <v/>
      </c>
      <c r="DH691" s="14" t="str">
        <f t="shared" ca="1" si="11571"/>
        <v/>
      </c>
      <c r="DI691" s="14" t="str">
        <f t="shared" ca="1" si="11572"/>
        <v/>
      </c>
      <c r="DJ691" s="14" t="str">
        <f t="shared" ca="1" si="11573"/>
        <v/>
      </c>
      <c r="DK691" s="14" t="str">
        <f t="shared" ca="1" si="11574"/>
        <v/>
      </c>
      <c r="DL691" s="14" t="str">
        <f t="shared" ca="1" si="11575"/>
        <v/>
      </c>
      <c r="DM691" s="14" t="str">
        <f t="shared" ca="1" si="11576"/>
        <v/>
      </c>
      <c r="DN691" s="14" t="str">
        <f t="array" aca="1" ref="DN691" ca="1">IF(CU691&lt;&gt;"","There are errors in the entered values in the following cases: " &amp;SUBSTITUTE(CU691," ",", "),"")</f>
        <v/>
      </c>
      <c r="DO691" s="14" t="str">
        <f t="shared" ca="1" si="11577"/>
        <v/>
      </c>
      <c r="DP691" s="14" t="str">
        <f t="shared" ca="1" si="11578"/>
        <v/>
      </c>
      <c r="DQ691" s="14" t="str">
        <f t="shared" ca="1" si="11579"/>
        <v/>
      </c>
      <c r="DR691" s="14" t="str">
        <f t="shared" ca="1" si="11580"/>
        <v/>
      </c>
      <c r="DS691" s="14" t="str">
        <f t="shared" ca="1" si="11581"/>
        <v/>
      </c>
      <c r="DZ691" s="14" t="b">
        <f t="shared" ca="1" si="11582"/>
        <v>0</v>
      </c>
      <c r="EA691" s="14" t="str">
        <f t="shared" ca="1" si="11583"/>
        <v/>
      </c>
      <c r="EB691" s="14" t="str">
        <f t="shared" ca="1" si="11584"/>
        <v/>
      </c>
      <c r="EC691" s="14" t="str">
        <f t="shared" ca="1" si="11585"/>
        <v/>
      </c>
      <c r="ED691" s="14" t="str">
        <f t="shared" ca="1" si="11586"/>
        <v/>
      </c>
      <c r="EE691" s="14" t="str">
        <f t="shared" ca="1" si="11587"/>
        <v/>
      </c>
      <c r="EF691" s="14" t="str">
        <f t="shared" ca="1" si="11588"/>
        <v/>
      </c>
      <c r="EG691" s="14" t="str">
        <f t="shared" ca="1" si="11589"/>
        <v/>
      </c>
      <c r="EM691" s="14" t="b">
        <f t="shared" ca="1" si="11590"/>
        <v>0</v>
      </c>
      <c r="EN691" s="14" t="str">
        <f t="shared" ca="1" si="11591"/>
        <v/>
      </c>
      <c r="EO691" s="14" t="str">
        <f t="shared" ca="1" si="11592"/>
        <v/>
      </c>
      <c r="EP691" s="14" t="str">
        <f t="shared" ca="1" si="11593"/>
        <v/>
      </c>
      <c r="EQ691" s="14" t="str">
        <f t="shared" ca="1" si="11594"/>
        <v/>
      </c>
    </row>
    <row r="692" spans="2:147" s="14" customFormat="1">
      <c r="B692" s="14" t="str">
        <f t="shared" ca="1" si="11520"/>
        <v/>
      </c>
      <c r="C692" s="14">
        <f t="shared" ca="1" si="11521"/>
        <v>563</v>
      </c>
      <c r="D692" s="14">
        <f t="shared" si="11522"/>
        <v>690</v>
      </c>
      <c r="E692" s="14" t="str">
        <f t="shared" ca="1" si="11523"/>
        <v/>
      </c>
      <c r="F692" s="14" t="str">
        <f t="shared" ca="1" si="11524"/>
        <v/>
      </c>
      <c r="G692" s="14" t="str">
        <f t="shared" ca="1" si="11525"/>
        <v/>
      </c>
      <c r="H692" s="14" t="b">
        <f t="shared" ca="1" si="11526"/>
        <v>0</v>
      </c>
      <c r="I692" s="14" t="str">
        <f ca="1">IF($H692,ADDRESS(3,(D692+1)*2-1,4,,"["&amp;wew!$G$7&amp;"]"&amp;_sheetname_labels)&amp;":"&amp;ADDRESS(2+ster!$B$20,(D692+1)*2-1,4),"")</f>
        <v/>
      </c>
      <c r="J692" s="14" t="str">
        <f t="array" aca="1" ref="J692" ca="1">IF(H692,MAX(0,MAX(IF(INDIRECT(I692)&lt;&gt;"",ROW(INDIRECT(I692)),""))-2),"")</f>
        <v/>
      </c>
      <c r="K692" s="14" t="str">
        <f ca="1">IF($H692,IF($J692&gt;0,ADDRESS(3,(D692+1)*2-1,4,,"["&amp;wew!$G$7&amp;"]"&amp;_sheetname_labels)&amp;":"&amp;ADDRESS(2+J692,(D692+1)*2-1,4),""),"")</f>
        <v/>
      </c>
      <c r="L692" s="14" t="str">
        <f ca="1">IF($H692,IF($J692&gt;0,ADDRESS(3,(D692+1)*2,4,,"["&amp;wew!$G$7&amp;"]"&amp;_sheetname_labels)&amp;":"&amp;ADDRESS(2+J692,(D692+1)*2,4),""),"")</f>
        <v/>
      </c>
      <c r="M692" s="14" t="str">
        <f t="shared" ca="1" si="11527"/>
        <v/>
      </c>
      <c r="N692" s="14" t="str">
        <f t="shared" ca="1" si="11528"/>
        <v/>
      </c>
      <c r="O692" s="14" t="str">
        <f t="shared" ca="1" si="11529"/>
        <v/>
      </c>
      <c r="P692" s="14" t="str">
        <f t="shared" ca="1" si="11530"/>
        <v/>
      </c>
      <c r="Q692" s="14" t="str">
        <f ca="1">IF($BP692,ADDRESS(3,D692+1,4,,"["&amp;wew!$G$7&amp;"]"&amp;_sheetname_dataframe)&amp;":"&amp;ADDRESS(2+ster!$C$14,D692+1,4),"")</f>
        <v/>
      </c>
      <c r="R692" s="14" t="str">
        <f ca="1">IF($BP692,IF(MID(_xll.FORMULATEXT(INDEX(INDIRECT(Q692),1)),1,1)="=", _xll.FORMULATEXT(INDEX(INDIRECT(Q692),1),2,TRUE),""),"")</f>
        <v/>
      </c>
      <c r="S692" s="14" t="str">
        <f t="array" aca="1" ref="S692" ca="1">IF(H692,SUM(IF((IFERROR(INDIRECT(Q692)&lt;&gt;"",FALSE))*(INDIRECT(ster!$D$14)&lt;&gt;""),1,0)),"")</f>
        <v/>
      </c>
      <c r="T692" s="14" t="str">
        <f t="array" aca="1" ref="T692" ca="1">IF(H692,IF(M692&gt;0,SUM(IFERROR(1*(MATCH(INDIRECT(Q692),INDIRECT(K692),0)&gt;0),0)*(INDIRECT(ster!$D$14)&lt;&gt;"")*NOT(ISNUMBER(INDIRECT(Q692)))),0),"")</f>
        <v/>
      </c>
      <c r="U692" s="14" t="str">
        <f t="array" aca="1" ref="U692" ca="1">IF(H692,SUM((IFERROR(INDIRECT(Q692)="",FALSE))*(INDIRECT(ster!$D$14)&lt;&gt;"")),"")</f>
        <v/>
      </c>
      <c r="V692" s="14" t="str">
        <f t="array" aca="1" ref="V692" ca="1">IF(H692,SUM((IFERROR(INDIRECT(Q692)="#ąś",TRUE))*(INDIRECT(ster!$D$14)&lt;&gt;"")),"")</f>
        <v/>
      </c>
      <c r="W692" s="14" t="str">
        <f t="array" aca="1" ref="W692" ca="1">IF(H692,SUM(ISNUMBER(INDIRECT(Q692))*(INDIRECT(ster!$D$14)&lt;&gt;"")),"")</f>
        <v/>
      </c>
      <c r="X692" s="14" t="str">
        <f t="array" aca="1" ref="X692" ca="1">IF(AND(H692,W692&gt;0),IF(wew!$B$3,MIN(IF((INDIRECT(ster!$D$14)&lt;&gt;"")*IFERROR(INDIRECT($Q692)&lt;&gt;"",FALSE),IFERROR(INDIRECT($Q692),"X"),"X")),"&lt;włącz podświetlanie wartości&gt;"),"—")</f>
        <v>—</v>
      </c>
      <c r="Y692" s="14" t="str">
        <f t="array" aca="1" ref="Y692" ca="1">IF(AND(H692,W692&gt;0),IF(wew!$B$3,MAX(IF((INDIRECT(ster!$D$14)&lt;&gt;"")*IFERROR(INDIRECT($Q692)&lt;&gt;"",FALSE),IFERROR(INDIRECT($Q692),"X"),"X")),"&lt;włącz podświetlanie wartości&gt;"),"—")</f>
        <v>—</v>
      </c>
      <c r="Z692" s="14" t="str">
        <f t="shared" ca="1" si="11531"/>
        <v/>
      </c>
      <c r="AA692" s="12" t="str">
        <f t="shared" ca="1" si="11532"/>
        <v/>
      </c>
      <c r="AB692" s="17" t="str">
        <f t="array" aca="1" ref="AB692" ca="1">IF(H692,IF(W692&gt;0,SUM((INDIRECT(ster!$D$14)&lt;&gt;"")*IFERROR((INDIRECT(Q692)&lt;&gt;"")*(INDIRECT(Q692)=INT(INDIRECT(Q692))),0)),0),"")</f>
        <v/>
      </c>
      <c r="AC692" s="17" t="str">
        <f t="array" aca="1" ref="AC692" ca="1">IF(H692,W692-AB692,"")</f>
        <v/>
      </c>
      <c r="AD692" s="17" t="str">
        <f t="shared" ca="1" si="11533"/>
        <v/>
      </c>
      <c r="AE692" s="17" t="b">
        <f t="shared" ca="1" si="11534"/>
        <v>0</v>
      </c>
      <c r="AF692" s="17" t="str">
        <f ca="1">IF(AE692,IF($H692,ADDRESS(3,D692+2,4,,"["&amp;wew!$G$7&amp;"]"&amp;_sheetname_dataframe)&amp;":"&amp;ADDRESS(2+ster!$C$14,D692+2,4),""),"")</f>
        <v/>
      </c>
      <c r="AG692" s="17" t="str">
        <f t="shared" ca="1" si="11535"/>
        <v/>
      </c>
      <c r="AH692" s="17" t="b">
        <f t="shared" ca="1" si="11536"/>
        <v>0</v>
      </c>
      <c r="AI692" s="17" t="str">
        <f ca="1">IF(AH692,IF($H692,ADDRESS(3,D692+3,4,,"["&amp;wew!$G$7&amp;"]"&amp;_sheetname_dataframe)&amp;":"&amp;ADDRESS(2+ster!$C$14,D692+3,4),""),"")</f>
        <v/>
      </c>
      <c r="AJ692" s="17" t="str">
        <f t="shared" ca="1" si="11537"/>
        <v/>
      </c>
      <c r="AK692" s="17" t="str">
        <f t="shared" ca="1" si="11538"/>
        <v/>
      </c>
      <c r="AL692" s="17" t="str">
        <f t="shared" ca="1" si="11539"/>
        <v/>
      </c>
      <c r="AM692" s="17" t="str">
        <f t="shared" ca="1" si="11540"/>
        <v/>
      </c>
      <c r="AN692" s="17">
        <f t="shared" ca="1" si="11541"/>
        <v>2</v>
      </c>
      <c r="AO692" s="24" t="str">
        <f t="shared" ca="1" si="11542"/>
        <v/>
      </c>
      <c r="AP692" s="24" t="str">
        <f t="shared" ca="1" si="11543"/>
        <v/>
      </c>
      <c r="AQ692" s="17" t="str">
        <f t="shared" ca="1" si="11544"/>
        <v/>
      </c>
      <c r="AR692" s="17" t="str">
        <f t="shared" ca="1" si="11545"/>
        <v/>
      </c>
      <c r="AS692" s="17" t="str">
        <f t="shared" ca="1" si="11546"/>
        <v/>
      </c>
      <c r="AT692" s="17" t="str">
        <f t="shared" ca="1" si="11547"/>
        <v/>
      </c>
      <c r="AU692" s="17" t="str">
        <f t="shared" ca="1" si="11548"/>
        <v/>
      </c>
      <c r="AV692" s="17" t="str">
        <f t="shared" ca="1" si="11549"/>
        <v/>
      </c>
      <c r="AW692" s="17" t="str">
        <f t="shared" ca="1" si="11550"/>
        <v/>
      </c>
      <c r="AX692" s="14" t="str">
        <f t="array" aca="1" ref="AX692" ca="1">IF(H692,N692&gt;0,"")</f>
        <v/>
      </c>
      <c r="AY692" s="17" t="str">
        <f t="shared" ca="1" si="11551"/>
        <v/>
      </c>
      <c r="AZ692" s="17" t="str">
        <f t="array" aca="1" ref="AZ692" ca="1">IF(AY692&lt;&gt;"",SUM(1*ISERROR(MATCH(INDIRECT(AY692),INDIRECT(K692),0)))=0,"")</f>
        <v/>
      </c>
      <c r="BA692" s="17" t="b">
        <f t="shared" ca="1" si="11552"/>
        <v>0</v>
      </c>
      <c r="BB692" s="17" t="b">
        <v>0</v>
      </c>
      <c r="BC692" s="17" t="str">
        <f t="shared" ca="1" si="11553"/>
        <v/>
      </c>
      <c r="BD692" s="17" t="str">
        <f t="shared" ca="1" si="11554"/>
        <v/>
      </c>
      <c r="BE692" s="17" t="str">
        <f t="shared" ca="1" si="11555"/>
        <v/>
      </c>
      <c r="BF692" s="17" t="str">
        <f t="shared" ca="1" si="11556"/>
        <v/>
      </c>
      <c r="BG692" s="17" t="str">
        <f t="shared" ca="1" si="11557"/>
        <v/>
      </c>
      <c r="BH692" s="17" t="str">
        <f t="shared" ca="1" si="11558"/>
        <v/>
      </c>
      <c r="BI692" s="17" t="str">
        <f t="shared" ca="1" si="11559"/>
        <v/>
      </c>
      <c r="BJ692" s="17" t="b">
        <f t="shared" ca="1" si="11560"/>
        <v>0</v>
      </c>
      <c r="BK692" s="17" t="str">
        <f t="shared" ca="1" si="11561"/>
        <v/>
      </c>
      <c r="BL692" s="17" t="str">
        <f t="shared" ca="1" si="11562"/>
        <v/>
      </c>
      <c r="BM692" s="17" t="str">
        <f t="shared" ca="1" si="11563"/>
        <v/>
      </c>
      <c r="BN692" s="17" t="str">
        <f t="shared" ca="1" si="11564"/>
        <v/>
      </c>
      <c r="BO692" s="17" t="str">
        <f t="shared" ca="1" si="11565"/>
        <v/>
      </c>
      <c r="BP692" s="14" t="b">
        <f t="shared" ca="1" si="11566"/>
        <v>0</v>
      </c>
      <c r="BQ692" s="35"/>
      <c r="BX692" s="16"/>
      <c r="BY692" s="16"/>
      <c r="BZ692" s="16"/>
      <c r="CA692" s="16"/>
      <c r="CB692" s="16"/>
      <c r="CC692" s="16"/>
      <c r="CD692" s="16"/>
      <c r="CE692" s="16"/>
      <c r="CF692" s="16"/>
      <c r="CN692" s="14">
        <f ca="1">IF(H692,IFERROR(IsVariableNameLegal(O692),0),0)</f>
        <v>0</v>
      </c>
      <c r="CO692" s="14" t="str">
        <f t="array" aca="1" ref="CO692" ca="1">IF(H692,IF(COUNTIF(INDIRECT(wew!$C$13),O692)&gt;1,TRIM(SUBSTITUTE(_xll.MCONCAT(IF((INDIRECT(wew!$C$13)=O692)*(COLUMN(INDIRECT(wew!$C$13))&lt;&gt;D692+1),-1+COLUMN(INDIRECT(wew!$C$13)),"")," "),"  "," ")),""),"")</f>
        <v/>
      </c>
      <c r="CP692" s="14" t="str">
        <f t="array" aca="1" ref="CP692" ca="1">IF(P692&lt;&gt;"",IF(LEN(P692)&gt;150,1,""),"")</f>
        <v/>
      </c>
      <c r="CQ692" s="14" t="str">
        <f t="array" aca="1" ref="CQ692" ca="1">IF(AND(H692,NOT(ster!$J$3)),IF(COUNTIF(INDIRECT(wew!$C$15),P692)&gt;1,TRIM(SUBSTITUTE(_xll.MCONCAT(IF((INDIRECT(wew!$C$15)=P692)*(COLUMN(INDIRECT(wew!$C$15))&lt;&gt;D692+1),-1+COLUMN(INDIRECT(wew!$C$15)),"")," "),"  "," ")),""),"")</f>
        <v/>
      </c>
      <c r="CR692" s="14" t="str">
        <f t="array" aca="1" ref="CR692" ca="1">IF(H692,IF(AND(W692&gt;0,AO692&lt;&gt;""),TRIM(SUBSTITUTE(_xll.MCONCAT(IFERROR(IF(ISNUMBER(INDIRECT(Q692)),IF((INDIRECT(ster!$D$14)&lt;&gt;"")*(INDIRECT(Q692)&lt;AO692),INDIRECT(ster!$D$14) &amp; ": " &amp;  SUBSTITUTE(IF( AV692,IFERROR(TEXT(INDIRECT(Q692),"rrrr-mm-dd") &amp;" (" &amp; INDIRECT(Q692) &amp;")",INDIRECT(Q692)),INDIRECT(Q692))," "," "),""),""),"")," "),"  "," ")),""),"")</f>
        <v/>
      </c>
      <c r="CS692" s="14" t="str">
        <f t="array" aca="1" ref="CS692" ca="1">IF(H692,IF(AND(W692&gt;0,AP692&lt;&gt;""),TRIM(SUBSTITUTE(_xll.MCONCAT(IFERROR(IF(ISNUMBER(INDIRECT(Q692)),IF((INDIRECT(ster!$D$14)&lt;&gt;"")*(INDIRECT(Q692)&gt;AP692),INDIRECT(ster!$D$14) &amp; ": " &amp;  SUBSTITUTE(IF( AV692,IFERROR(TEXT(INDIRECT(Q692),"rrrr-mm-dd")&amp;" (" &amp; INDIRECT(Q692) &amp;")",INDIRECT(Q692)),INDIRECT(Q692))," "," "),""),""),"")," "),"  "," ")),""),"")</f>
        <v/>
      </c>
      <c r="CT692" s="14" t="str">
        <f t="array" aca="1" ref="CT692" ca="1">IF(H692,IF(AND(N692&gt;0,AR692),TRIM(SUBSTITUTE(_xll.MCONCAT(IFERROR(IF(ISNUMBER(INDIRECT(Q692)),IF((INDIRECT(ster!$D$14)&lt;&gt;"")*(IFERROR(0*(MATCH(INDIRECT(Q692),INDIRECT(K692),0)&gt;0),1)),INDIRECT(ster!$D$14) &amp; ": " &amp;  SUBSTITUTE(IF( AV692,IFERROR(TEXT(INDIRECT(Q692),"rrrr-mm-dd")&amp;" (" &amp; INDIRECT(Q692) &amp;")",INDIRECT(Q692)),INDIRECT(Q692))," "," "),""),""),"")," "),"  "," ")),""),"")</f>
        <v/>
      </c>
      <c r="CU692" s="14" t="str">
        <f t="array" aca="1" ref="CU692" ca="1">IF(H692,IF(AND(V692&gt;0),TRIM(SUBSTITUTE(_xll.MCONCAT(IF((INDIRECT(ster!$D$14)&lt;&gt;"")*(IFERROR(0*(INDIRECT(Q692)&lt;&gt;""),1)),INDIRECT(ster!$D$14),"")," "),"  "," ")),""),"")</f>
        <v/>
      </c>
      <c r="CV692" s="14" t="str">
        <f t="array" aca="1" ref="CV692" ca="1">IF(H692,IF(AS692,
TRIM(SUBSTITUTE(_xll.MCONCAT(IF(
   (INDIRECT(ster!$D$14)&lt;&gt;"")*
   ((INDIRECT(Q692)="")+
      NOT(ISNUMBER(INDIRECT(Q692)))*
      NOT(ISERROR(MATCH(INDIRECT(Q692),INDIRECT(K692),0)))
    ),
      INDIRECT(ster!$D$14),
   "")," "),"  "," ")),
""),"")</f>
        <v/>
      </c>
      <c r="CW692" s="14" t="str">
        <f t="array" aca="1" ref="CW692" ca="1">IF(H692,IF(AND(AQ692),TRIM(SUBSTITUTE(_xll.MCONCAT(IFERROR(IF(ISNUMBER(INDIRECT(Q692)),IF((INDIRECT(ster!$D$14)&lt;&gt;"")*(INDIRECT(Q692)&lt;&gt;INT(INDIRECT(Q692))),INDIRECT(ster!$D$14) &amp; ": " &amp; INDIRECT(Q692),""),""),"")," "),"  "," ")),""),"")</f>
        <v/>
      </c>
      <c r="CX692" s="14" t="str">
        <f t="array" aca="1" ref="CX692" ca="1">IF(H692,IF(OR(AU692,AV692),TRIM(SUBSTITUTE(_xll.MCONCAT(IF((INDIRECT(ster!$D$14)&lt;&gt;"")*NOT(ISNUMBER(INDIRECT(Q692))),IF(ISERROR(MATCH(INDIRECT(Q692),INDIRECT(K692),0)),IFERROR(IF(INDIRECT(Q692)&lt;&gt;"",INDIRECT(ster!$D$14) &amp; ": " &amp; SUBSTITUTE(INDIRECT(Q692)," "," "),""),""),""),"")," "),"  "," ")),""),"")</f>
        <v/>
      </c>
      <c r="CY692" s="14" t="str">
        <f t="array" aca="1" ref="CY692" ca="1">IF(H692,IF(AE692,TRIM(SUBSTITUTE(_xll.MCONCAT(IF((INDIRECT(ster!$D$14)&lt;&gt;"")*IFERROR(NOT(INDIRECT(AF692)),FALSE),IF(ISERROR(MATCH(INDIRECT(Q692),INDIRECT(K692),0)),IFERROR(IF(INDIRECT(Q692)&lt;&gt;"",INDIRECT(ster!$D$14)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CZ692" s="14" t="str">
        <f t="array" aca="1" ref="CZ692" ca="1">IF(H692,IF(AH692,TRIM(SUBSTITUTE(_xll.MCONCAT(IF((INDIRECT(ster!$D$14)&lt;&gt;"")*IFERROR(NOT(INDIRECT(AI692)),FALSE),IF(ISERROR(MATCH(INDIRECT(Q692),INDIRECT(K692),0)),IFERROR(IF(INDIRECT(Q692)&lt;&gt;"",INDIRECT(ster!$D$14)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DC692" s="14" t="str">
        <f ca="1">SUBSTITUTE(SUBSTITUTE(SUBSTITUTE(SUBSTITUTE(_xll.MCONCAT(DG692:DS692,"■"),"■■","■"),"■■","■"),"■■","■"),"■■","■")</f>
        <v>■</v>
      </c>
      <c r="DD692" s="14" t="str">
        <f t="shared" ca="1" si="11567"/>
        <v/>
      </c>
      <c r="DE692" s="14" t="str">
        <f t="shared" ca="1" si="11568"/>
        <v/>
      </c>
      <c r="DF692" s="14" t="str">
        <f t="shared" ca="1" si="11569"/>
        <v/>
      </c>
      <c r="DG692" s="14" t="str">
        <f t="shared" ca="1" si="11570"/>
        <v/>
      </c>
      <c r="DH692" s="14" t="str">
        <f t="shared" ca="1" si="11571"/>
        <v/>
      </c>
      <c r="DI692" s="14" t="str">
        <f t="shared" ca="1" si="11572"/>
        <v/>
      </c>
      <c r="DJ692" s="14" t="str">
        <f t="shared" ca="1" si="11573"/>
        <v/>
      </c>
      <c r="DK692" s="14" t="str">
        <f t="shared" ca="1" si="11574"/>
        <v/>
      </c>
      <c r="DL692" s="14" t="str">
        <f t="shared" ca="1" si="11575"/>
        <v/>
      </c>
      <c r="DM692" s="14" t="str">
        <f t="shared" ca="1" si="11576"/>
        <v/>
      </c>
      <c r="DN692" s="14" t="str">
        <f t="array" aca="1" ref="DN692" ca="1">IF(CU692&lt;&gt;"","There are errors in the entered values in the following cases: " &amp;SUBSTITUTE(CU692," ",", "),"")</f>
        <v/>
      </c>
      <c r="DO692" s="14" t="str">
        <f t="shared" ca="1" si="11577"/>
        <v/>
      </c>
      <c r="DP692" s="14" t="str">
        <f t="shared" ca="1" si="11578"/>
        <v/>
      </c>
      <c r="DQ692" s="14" t="str">
        <f t="shared" ca="1" si="11579"/>
        <v/>
      </c>
      <c r="DR692" s="14" t="str">
        <f t="shared" ca="1" si="11580"/>
        <v/>
      </c>
      <c r="DS692" s="14" t="str">
        <f t="shared" ca="1" si="11581"/>
        <v/>
      </c>
      <c r="DZ692" s="14" t="b">
        <f t="shared" ca="1" si="11582"/>
        <v>0</v>
      </c>
      <c r="EA692" s="14" t="str">
        <f t="shared" ca="1" si="11583"/>
        <v/>
      </c>
      <c r="EB692" s="14" t="str">
        <f t="shared" ca="1" si="11584"/>
        <v/>
      </c>
      <c r="EC692" s="14" t="str">
        <f t="shared" ca="1" si="11585"/>
        <v/>
      </c>
      <c r="ED692" s="14" t="str">
        <f t="shared" ca="1" si="11586"/>
        <v/>
      </c>
      <c r="EE692" s="14" t="str">
        <f t="shared" ca="1" si="11587"/>
        <v/>
      </c>
      <c r="EF692" s="14" t="str">
        <f t="shared" ca="1" si="11588"/>
        <v/>
      </c>
      <c r="EG692" s="14" t="str">
        <f t="shared" ca="1" si="11589"/>
        <v/>
      </c>
      <c r="EM692" s="14" t="b">
        <f t="shared" ca="1" si="11590"/>
        <v>0</v>
      </c>
      <c r="EN692" s="14" t="str">
        <f t="shared" ca="1" si="11591"/>
        <v/>
      </c>
      <c r="EO692" s="14" t="str">
        <f t="shared" ca="1" si="11592"/>
        <v/>
      </c>
      <c r="EP692" s="14" t="str">
        <f t="shared" ca="1" si="11593"/>
        <v/>
      </c>
      <c r="EQ692" s="14" t="str">
        <f t="shared" ca="1" si="11594"/>
        <v/>
      </c>
    </row>
    <row r="693" spans="2:147" s="14" customFormat="1">
      <c r="B693" s="14" t="str">
        <f t="shared" ca="1" si="11520"/>
        <v/>
      </c>
      <c r="C693" s="14">
        <f t="shared" ca="1" si="11521"/>
        <v>563</v>
      </c>
      <c r="D693" s="14">
        <f t="shared" si="11522"/>
        <v>691</v>
      </c>
      <c r="E693" s="14" t="str">
        <f t="shared" ca="1" si="11523"/>
        <v/>
      </c>
      <c r="F693" s="14" t="str">
        <f t="shared" ca="1" si="11524"/>
        <v/>
      </c>
      <c r="G693" s="14" t="str">
        <f t="shared" ca="1" si="11525"/>
        <v/>
      </c>
      <c r="H693" s="14" t="b">
        <f t="shared" ca="1" si="11526"/>
        <v>0</v>
      </c>
      <c r="I693" s="14" t="str">
        <f ca="1">IF($H693,ADDRESS(3,(D693+1)*2-1,4,,"["&amp;wew!$G$7&amp;"]"&amp;_sheetname_labels)&amp;":"&amp;ADDRESS(2+ster!$B$20,(D693+1)*2-1,4),"")</f>
        <v/>
      </c>
      <c r="J693" s="14" t="str">
        <f t="array" aca="1" ref="J693" ca="1">IF(H693,MAX(0,MAX(IF(INDIRECT(I693)&lt;&gt;"",ROW(INDIRECT(I693)),""))-2),"")</f>
        <v/>
      </c>
      <c r="K693" s="14" t="str">
        <f ca="1">IF($H693,IF($J693&gt;0,ADDRESS(3,(D693+1)*2-1,4,,"["&amp;wew!$G$7&amp;"]"&amp;_sheetname_labels)&amp;":"&amp;ADDRESS(2+J693,(D693+1)*2-1,4),""),"")</f>
        <v/>
      </c>
      <c r="L693" s="14" t="str">
        <f ca="1">IF($H693,IF($J693&gt;0,ADDRESS(3,(D693+1)*2,4,,"["&amp;wew!$G$7&amp;"]"&amp;_sheetname_labels)&amp;":"&amp;ADDRESS(2+J693,(D693+1)*2,4),""),"")</f>
        <v/>
      </c>
      <c r="M693" s="14" t="str">
        <f t="shared" ca="1" si="11527"/>
        <v/>
      </c>
      <c r="N693" s="14" t="str">
        <f t="shared" ca="1" si="11528"/>
        <v/>
      </c>
      <c r="O693" s="14" t="str">
        <f t="shared" ca="1" si="11529"/>
        <v/>
      </c>
      <c r="P693" s="14" t="str">
        <f t="shared" ca="1" si="11530"/>
        <v/>
      </c>
      <c r="Q693" s="14" t="str">
        <f ca="1">IF($BP693,ADDRESS(3,D693+1,4,,"["&amp;wew!$G$7&amp;"]"&amp;_sheetname_dataframe)&amp;":"&amp;ADDRESS(2+ster!$C$14,D693+1,4),"")</f>
        <v/>
      </c>
      <c r="R693" s="14" t="str">
        <f ca="1">IF($BP693,IF(MID(_xll.FORMULATEXT(INDEX(INDIRECT(Q693),1)),1,1)="=", _xll.FORMULATEXT(INDEX(INDIRECT(Q693),1),2,TRUE),""),"")</f>
        <v/>
      </c>
      <c r="S693" s="14" t="str">
        <f t="array" aca="1" ref="S693" ca="1">IF(H693,SUM(IF((IFERROR(INDIRECT(Q693)&lt;&gt;"",FALSE))*(INDIRECT(ster!$D$14)&lt;&gt;""),1,0)),"")</f>
        <v/>
      </c>
      <c r="T693" s="14" t="str">
        <f t="array" aca="1" ref="T693" ca="1">IF(H693,IF(M693&gt;0,SUM(IFERROR(1*(MATCH(INDIRECT(Q693),INDIRECT(K693),0)&gt;0),0)*(INDIRECT(ster!$D$14)&lt;&gt;"")*NOT(ISNUMBER(INDIRECT(Q693)))),0),"")</f>
        <v/>
      </c>
      <c r="U693" s="14" t="str">
        <f t="array" aca="1" ref="U693" ca="1">IF(H693,SUM((IFERROR(INDIRECT(Q693)="",FALSE))*(INDIRECT(ster!$D$14)&lt;&gt;"")),"")</f>
        <v/>
      </c>
      <c r="V693" s="14" t="str">
        <f t="array" aca="1" ref="V693" ca="1">IF(H693,SUM((IFERROR(INDIRECT(Q693)="#ąś",TRUE))*(INDIRECT(ster!$D$14)&lt;&gt;"")),"")</f>
        <v/>
      </c>
      <c r="W693" s="14" t="str">
        <f t="array" aca="1" ref="W693" ca="1">IF(H693,SUM(ISNUMBER(INDIRECT(Q693))*(INDIRECT(ster!$D$14)&lt;&gt;"")),"")</f>
        <v/>
      </c>
      <c r="X693" s="14" t="str">
        <f t="array" aca="1" ref="X693" ca="1">IF(AND(H693,W693&gt;0),IF(wew!$B$3,MIN(IF((INDIRECT(ster!$D$14)&lt;&gt;"")*IFERROR(INDIRECT($Q693)&lt;&gt;"",FALSE),IFERROR(INDIRECT($Q693),"X"),"X")),"&lt;włącz podświetlanie wartości&gt;"),"—")</f>
        <v>—</v>
      </c>
      <c r="Y693" s="14" t="str">
        <f t="array" aca="1" ref="Y693" ca="1">IF(AND(H693,W693&gt;0),IF(wew!$B$3,MAX(IF((INDIRECT(ster!$D$14)&lt;&gt;"")*IFERROR(INDIRECT($Q693)&lt;&gt;"",FALSE),IFERROR(INDIRECT($Q693),"X"),"X")),"&lt;włącz podświetlanie wartości&gt;"),"—")</f>
        <v>—</v>
      </c>
      <c r="Z693" s="14" t="str">
        <f t="shared" ca="1" si="11531"/>
        <v/>
      </c>
      <c r="AA693" s="12" t="str">
        <f t="shared" ca="1" si="11532"/>
        <v/>
      </c>
      <c r="AB693" s="17" t="str">
        <f t="array" aca="1" ref="AB693" ca="1">IF(H693,IF(W693&gt;0,SUM((INDIRECT(ster!$D$14)&lt;&gt;"")*IFERROR((INDIRECT(Q693)&lt;&gt;"")*(INDIRECT(Q693)=INT(INDIRECT(Q693))),0)),0),"")</f>
        <v/>
      </c>
      <c r="AC693" s="17" t="str">
        <f t="array" aca="1" ref="AC693" ca="1">IF(H693,W693-AB693,"")</f>
        <v/>
      </c>
      <c r="AD693" s="17" t="str">
        <f t="shared" ca="1" si="11533"/>
        <v/>
      </c>
      <c r="AE693" s="17" t="b">
        <f t="shared" ca="1" si="11534"/>
        <v>0</v>
      </c>
      <c r="AF693" s="17" t="str">
        <f ca="1">IF(AE693,IF($H693,ADDRESS(3,D693+2,4,,"["&amp;wew!$G$7&amp;"]"&amp;_sheetname_dataframe)&amp;":"&amp;ADDRESS(2+ster!$C$14,D693+2,4),""),"")</f>
        <v/>
      </c>
      <c r="AG693" s="17" t="str">
        <f t="shared" ca="1" si="11535"/>
        <v/>
      </c>
      <c r="AH693" s="17" t="b">
        <f t="shared" ca="1" si="11536"/>
        <v>0</v>
      </c>
      <c r="AI693" s="17" t="str">
        <f ca="1">IF(AH693,IF($H693,ADDRESS(3,D693+3,4,,"["&amp;wew!$G$7&amp;"]"&amp;_sheetname_dataframe)&amp;":"&amp;ADDRESS(2+ster!$C$14,D693+3,4),""),"")</f>
        <v/>
      </c>
      <c r="AJ693" s="17" t="str">
        <f t="shared" ca="1" si="11537"/>
        <v/>
      </c>
      <c r="AK693" s="17" t="str">
        <f t="shared" ca="1" si="11538"/>
        <v/>
      </c>
      <c r="AL693" s="17" t="str">
        <f t="shared" ca="1" si="11539"/>
        <v/>
      </c>
      <c r="AM693" s="17" t="str">
        <f t="shared" ca="1" si="11540"/>
        <v/>
      </c>
      <c r="AN693" s="17">
        <f t="shared" ca="1" si="11541"/>
        <v>2</v>
      </c>
      <c r="AO693" s="24" t="str">
        <f t="shared" ca="1" si="11542"/>
        <v/>
      </c>
      <c r="AP693" s="24" t="str">
        <f t="shared" ca="1" si="11543"/>
        <v/>
      </c>
      <c r="AQ693" s="17" t="str">
        <f t="shared" ca="1" si="11544"/>
        <v/>
      </c>
      <c r="AR693" s="17" t="str">
        <f t="shared" ca="1" si="11545"/>
        <v/>
      </c>
      <c r="AS693" s="17" t="str">
        <f t="shared" ca="1" si="11546"/>
        <v/>
      </c>
      <c r="AT693" s="17" t="str">
        <f t="shared" ca="1" si="11547"/>
        <v/>
      </c>
      <c r="AU693" s="17" t="str">
        <f t="shared" ca="1" si="11548"/>
        <v/>
      </c>
      <c r="AV693" s="17" t="str">
        <f t="shared" ca="1" si="11549"/>
        <v/>
      </c>
      <c r="AW693" s="17" t="str">
        <f t="shared" ca="1" si="11550"/>
        <v/>
      </c>
      <c r="AX693" s="14" t="str">
        <f t="array" aca="1" ref="AX693" ca="1">IF(H693,N693&gt;0,"")</f>
        <v/>
      </c>
      <c r="AY693" s="17" t="str">
        <f t="shared" ca="1" si="11551"/>
        <v/>
      </c>
      <c r="AZ693" s="17" t="str">
        <f t="array" aca="1" ref="AZ693" ca="1">IF(AY693&lt;&gt;"",SUM(1*ISERROR(MATCH(INDIRECT(AY693),INDIRECT(K693),0)))=0,"")</f>
        <v/>
      </c>
      <c r="BA693" s="17" t="b">
        <f t="shared" ca="1" si="11552"/>
        <v>0</v>
      </c>
      <c r="BB693" s="17" t="b">
        <v>0</v>
      </c>
      <c r="BC693" s="17" t="str">
        <f t="shared" ca="1" si="11553"/>
        <v/>
      </c>
      <c r="BD693" s="17" t="str">
        <f t="shared" ca="1" si="11554"/>
        <v/>
      </c>
      <c r="BE693" s="17" t="str">
        <f t="shared" ca="1" si="11555"/>
        <v/>
      </c>
      <c r="BF693" s="17" t="str">
        <f t="shared" ca="1" si="11556"/>
        <v/>
      </c>
      <c r="BG693" s="17" t="str">
        <f t="shared" ca="1" si="11557"/>
        <v/>
      </c>
      <c r="BH693" s="17" t="str">
        <f t="shared" ca="1" si="11558"/>
        <v/>
      </c>
      <c r="BI693" s="17" t="str">
        <f t="shared" ca="1" si="11559"/>
        <v/>
      </c>
      <c r="BJ693" s="17" t="b">
        <f t="shared" ca="1" si="11560"/>
        <v>0</v>
      </c>
      <c r="BK693" s="17" t="str">
        <f t="shared" ca="1" si="11561"/>
        <v/>
      </c>
      <c r="BL693" s="17" t="str">
        <f t="shared" ca="1" si="11562"/>
        <v/>
      </c>
      <c r="BM693" s="17" t="str">
        <f t="shared" ca="1" si="11563"/>
        <v/>
      </c>
      <c r="BN693" s="17" t="str">
        <f t="shared" ca="1" si="11564"/>
        <v/>
      </c>
      <c r="BO693" s="17" t="str">
        <f t="shared" ca="1" si="11565"/>
        <v/>
      </c>
      <c r="BP693" s="14" t="b">
        <f t="shared" ca="1" si="11566"/>
        <v>0</v>
      </c>
      <c r="BQ693" s="35"/>
      <c r="BX693" s="16"/>
      <c r="BY693" s="16"/>
      <c r="BZ693" s="16"/>
      <c r="CA693" s="16"/>
      <c r="CB693" s="16"/>
      <c r="CC693" s="16"/>
      <c r="CD693" s="16"/>
      <c r="CE693" s="16"/>
      <c r="CF693" s="16"/>
      <c r="CN693" s="14">
        <f ca="1">IF(H693,IFERROR(IsVariableNameLegal(O693),0),0)</f>
        <v>0</v>
      </c>
      <c r="CO693" s="14" t="str">
        <f t="array" aca="1" ref="CO693" ca="1">IF(H693,IF(COUNTIF(INDIRECT(wew!$C$13),O693)&gt;1,TRIM(SUBSTITUTE(_xll.MCONCAT(IF((INDIRECT(wew!$C$13)=O693)*(COLUMN(INDIRECT(wew!$C$13))&lt;&gt;D693+1),-1+COLUMN(INDIRECT(wew!$C$13)),"")," "),"  "," ")),""),"")</f>
        <v/>
      </c>
      <c r="CP693" s="14" t="str">
        <f t="array" aca="1" ref="CP693" ca="1">IF(P693&lt;&gt;"",IF(LEN(P693)&gt;150,1,""),"")</f>
        <v/>
      </c>
      <c r="CQ693" s="14" t="str">
        <f t="array" aca="1" ref="CQ693" ca="1">IF(AND(H693,NOT(ster!$J$3)),IF(COUNTIF(INDIRECT(wew!$C$15),P693)&gt;1,TRIM(SUBSTITUTE(_xll.MCONCAT(IF((INDIRECT(wew!$C$15)=P693)*(COLUMN(INDIRECT(wew!$C$15))&lt;&gt;D693+1),-1+COLUMN(INDIRECT(wew!$C$15)),"")," "),"  "," ")),""),"")</f>
        <v/>
      </c>
      <c r="CR693" s="14" t="str">
        <f t="array" aca="1" ref="CR693" ca="1">IF(H693,IF(AND(W693&gt;0,AO693&lt;&gt;""),TRIM(SUBSTITUTE(_xll.MCONCAT(IFERROR(IF(ISNUMBER(INDIRECT(Q693)),IF((INDIRECT(ster!$D$14)&lt;&gt;"")*(INDIRECT(Q693)&lt;AO693),INDIRECT(ster!$D$14) &amp; ": " &amp;  SUBSTITUTE(IF( AV693,IFERROR(TEXT(INDIRECT(Q693),"rrrr-mm-dd") &amp;" (" &amp; INDIRECT(Q693) &amp;")",INDIRECT(Q693)),INDIRECT(Q693))," "," "),""),""),"")," "),"  "," ")),""),"")</f>
        <v/>
      </c>
      <c r="CS693" s="14" t="str">
        <f t="array" aca="1" ref="CS693" ca="1">IF(H693,IF(AND(W693&gt;0,AP693&lt;&gt;""),TRIM(SUBSTITUTE(_xll.MCONCAT(IFERROR(IF(ISNUMBER(INDIRECT(Q693)),IF((INDIRECT(ster!$D$14)&lt;&gt;"")*(INDIRECT(Q693)&gt;AP693),INDIRECT(ster!$D$14) &amp; ": " &amp;  SUBSTITUTE(IF( AV693,IFERROR(TEXT(INDIRECT(Q693),"rrrr-mm-dd")&amp;" (" &amp; INDIRECT(Q693) &amp;")",INDIRECT(Q693)),INDIRECT(Q693))," "," "),""),""),"")," "),"  "," ")),""),"")</f>
        <v/>
      </c>
      <c r="CT693" s="14" t="str">
        <f t="array" aca="1" ref="CT693" ca="1">IF(H693,IF(AND(N693&gt;0,AR693),TRIM(SUBSTITUTE(_xll.MCONCAT(IFERROR(IF(ISNUMBER(INDIRECT(Q693)),IF((INDIRECT(ster!$D$14)&lt;&gt;"")*(IFERROR(0*(MATCH(INDIRECT(Q693),INDIRECT(K693),0)&gt;0),1)),INDIRECT(ster!$D$14) &amp; ": " &amp;  SUBSTITUTE(IF( AV693,IFERROR(TEXT(INDIRECT(Q693),"rrrr-mm-dd")&amp;" (" &amp; INDIRECT(Q693) &amp;")",INDIRECT(Q693)),INDIRECT(Q693))," "," "),""),""),"")," "),"  "," ")),""),"")</f>
        <v/>
      </c>
      <c r="CU693" s="14" t="str">
        <f t="array" aca="1" ref="CU693" ca="1">IF(H693,IF(AND(V693&gt;0),TRIM(SUBSTITUTE(_xll.MCONCAT(IF((INDIRECT(ster!$D$14)&lt;&gt;"")*(IFERROR(0*(INDIRECT(Q693)&lt;&gt;""),1)),INDIRECT(ster!$D$14),"")," "),"  "," ")),""),"")</f>
        <v/>
      </c>
      <c r="CV693" s="14" t="str">
        <f t="array" aca="1" ref="CV693" ca="1">IF(H693,IF(AS693,
TRIM(SUBSTITUTE(_xll.MCONCAT(IF(
   (INDIRECT(ster!$D$14)&lt;&gt;"")*
   ((INDIRECT(Q693)="")+
      NOT(ISNUMBER(INDIRECT(Q693)))*
      NOT(ISERROR(MATCH(INDIRECT(Q693),INDIRECT(K693),0)))
    ),
      INDIRECT(ster!$D$14),
   "")," "),"  "," ")),
""),"")</f>
        <v/>
      </c>
      <c r="CW693" s="14" t="str">
        <f t="array" aca="1" ref="CW693" ca="1">IF(H693,IF(AND(AQ693),TRIM(SUBSTITUTE(_xll.MCONCAT(IFERROR(IF(ISNUMBER(INDIRECT(Q693)),IF((INDIRECT(ster!$D$14)&lt;&gt;"")*(INDIRECT(Q693)&lt;&gt;INT(INDIRECT(Q693))),INDIRECT(ster!$D$14) &amp; ": " &amp; INDIRECT(Q693),""),""),"")," "),"  "," ")),""),"")</f>
        <v/>
      </c>
      <c r="CX693" s="14" t="str">
        <f t="array" aca="1" ref="CX693" ca="1">IF(H693,IF(OR(AU693,AV693),TRIM(SUBSTITUTE(_xll.MCONCAT(IF((INDIRECT(ster!$D$14)&lt;&gt;"")*NOT(ISNUMBER(INDIRECT(Q693))),IF(ISERROR(MATCH(INDIRECT(Q693),INDIRECT(K693),0)),IFERROR(IF(INDIRECT(Q693)&lt;&gt;"",INDIRECT(ster!$D$14) &amp; ": " &amp; SUBSTITUTE(INDIRECT(Q693)," "," "),""),""),""),"")," "),"  "," ")),""),"")</f>
        <v/>
      </c>
      <c r="CY693" s="14" t="str">
        <f t="array" aca="1" ref="CY693" ca="1">IF(H693,IF(AE693,TRIM(SUBSTITUTE(_xll.MCONCAT(IF((INDIRECT(ster!$D$14)&lt;&gt;"")*IFERROR(NOT(INDIRECT(AF693)),FALSE),IF(ISERROR(MATCH(INDIRECT(Q693),INDIRECT(K693),0)),IFERROR(IF(INDIRECT(Q693)&lt;&gt;"",INDIRECT(ster!$D$14)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CZ693" s="14" t="str">
        <f t="array" aca="1" ref="CZ693" ca="1">IF(H693,IF(AH693,TRIM(SUBSTITUTE(_xll.MCONCAT(IF((INDIRECT(ster!$D$14)&lt;&gt;"")*IFERROR(NOT(INDIRECT(AI693)),FALSE),IF(ISERROR(MATCH(INDIRECT(Q693),INDIRECT(K693),0)),IFERROR(IF(INDIRECT(Q693)&lt;&gt;"",INDIRECT(ster!$D$14)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DC693" s="14" t="str">
        <f ca="1">SUBSTITUTE(SUBSTITUTE(SUBSTITUTE(SUBSTITUTE(_xll.MCONCAT(DG693:DS693,"■"),"■■","■"),"■■","■"),"■■","■"),"■■","■")</f>
        <v>■</v>
      </c>
      <c r="DD693" s="14" t="str">
        <f t="shared" ca="1" si="11567"/>
        <v/>
      </c>
      <c r="DE693" s="14" t="str">
        <f t="shared" ca="1" si="11568"/>
        <v/>
      </c>
      <c r="DF693" s="14" t="str">
        <f t="shared" ca="1" si="11569"/>
        <v/>
      </c>
      <c r="DG693" s="14" t="str">
        <f t="shared" ca="1" si="11570"/>
        <v/>
      </c>
      <c r="DH693" s="14" t="str">
        <f t="shared" ca="1" si="11571"/>
        <v/>
      </c>
      <c r="DI693" s="14" t="str">
        <f t="shared" ca="1" si="11572"/>
        <v/>
      </c>
      <c r="DJ693" s="14" t="str">
        <f t="shared" ca="1" si="11573"/>
        <v/>
      </c>
      <c r="DK693" s="14" t="str">
        <f t="shared" ca="1" si="11574"/>
        <v/>
      </c>
      <c r="DL693" s="14" t="str">
        <f t="shared" ca="1" si="11575"/>
        <v/>
      </c>
      <c r="DM693" s="14" t="str">
        <f t="shared" ca="1" si="11576"/>
        <v/>
      </c>
      <c r="DN693" s="14" t="str">
        <f t="array" aca="1" ref="DN693" ca="1">IF(CU693&lt;&gt;"","There are errors in the entered values in the following cases: " &amp;SUBSTITUTE(CU693," ",", "),"")</f>
        <v/>
      </c>
      <c r="DO693" s="14" t="str">
        <f t="shared" ca="1" si="11577"/>
        <v/>
      </c>
      <c r="DP693" s="14" t="str">
        <f t="shared" ca="1" si="11578"/>
        <v/>
      </c>
      <c r="DQ693" s="14" t="str">
        <f t="shared" ca="1" si="11579"/>
        <v/>
      </c>
      <c r="DR693" s="14" t="str">
        <f t="shared" ca="1" si="11580"/>
        <v/>
      </c>
      <c r="DS693" s="14" t="str">
        <f t="shared" ca="1" si="11581"/>
        <v/>
      </c>
      <c r="DZ693" s="14" t="b">
        <f t="shared" ca="1" si="11582"/>
        <v>0</v>
      </c>
      <c r="EA693" s="14" t="str">
        <f t="shared" ca="1" si="11583"/>
        <v/>
      </c>
      <c r="EB693" s="14" t="str">
        <f t="shared" ca="1" si="11584"/>
        <v/>
      </c>
      <c r="EC693" s="14" t="str">
        <f t="shared" ca="1" si="11585"/>
        <v/>
      </c>
      <c r="ED693" s="14" t="str">
        <f t="shared" ca="1" si="11586"/>
        <v/>
      </c>
      <c r="EE693" s="14" t="str">
        <f t="shared" ca="1" si="11587"/>
        <v/>
      </c>
      <c r="EF693" s="14" t="str">
        <f t="shared" ca="1" si="11588"/>
        <v/>
      </c>
      <c r="EG693" s="14" t="str">
        <f t="shared" ca="1" si="11589"/>
        <v/>
      </c>
      <c r="EM693" s="14" t="b">
        <f t="shared" ca="1" si="11590"/>
        <v>0</v>
      </c>
      <c r="EN693" s="14" t="str">
        <f t="shared" ca="1" si="11591"/>
        <v/>
      </c>
      <c r="EO693" s="14" t="str">
        <f t="shared" ca="1" si="11592"/>
        <v/>
      </c>
      <c r="EP693" s="14" t="str">
        <f t="shared" ca="1" si="11593"/>
        <v/>
      </c>
      <c r="EQ693" s="14" t="str">
        <f t="shared" ca="1" si="11594"/>
        <v/>
      </c>
    </row>
    <row r="694" spans="2:147" s="14" customFormat="1">
      <c r="B694" s="14" t="str">
        <f t="shared" ca="1" si="11520"/>
        <v/>
      </c>
      <c r="C694" s="14">
        <f t="shared" ca="1" si="11521"/>
        <v>563</v>
      </c>
      <c r="D694" s="14">
        <f t="shared" si="11522"/>
        <v>692</v>
      </c>
      <c r="E694" s="14" t="str">
        <f t="shared" ca="1" si="11523"/>
        <v/>
      </c>
      <c r="F694" s="14" t="str">
        <f t="shared" ca="1" si="11524"/>
        <v/>
      </c>
      <c r="G694" s="14" t="str">
        <f t="shared" ca="1" si="11525"/>
        <v/>
      </c>
      <c r="H694" s="14" t="b">
        <f t="shared" ca="1" si="11526"/>
        <v>0</v>
      </c>
      <c r="I694" s="14" t="str">
        <f ca="1">IF($H694,ADDRESS(3,(D694+1)*2-1,4,,"["&amp;wew!$G$7&amp;"]"&amp;_sheetname_labels)&amp;":"&amp;ADDRESS(2+ster!$B$20,(D694+1)*2-1,4),"")</f>
        <v/>
      </c>
      <c r="J694" s="14" t="str">
        <f t="array" aca="1" ref="J694" ca="1">IF(H694,MAX(0,MAX(IF(INDIRECT(I694)&lt;&gt;"",ROW(INDIRECT(I694)),""))-2),"")</f>
        <v/>
      </c>
      <c r="K694" s="14" t="str">
        <f ca="1">IF($H694,IF($J694&gt;0,ADDRESS(3,(D694+1)*2-1,4,,"["&amp;wew!$G$7&amp;"]"&amp;_sheetname_labels)&amp;":"&amp;ADDRESS(2+J694,(D694+1)*2-1,4),""),"")</f>
        <v/>
      </c>
      <c r="L694" s="14" t="str">
        <f ca="1">IF($H694,IF($J694&gt;0,ADDRESS(3,(D694+1)*2,4,,"["&amp;wew!$G$7&amp;"]"&amp;_sheetname_labels)&amp;":"&amp;ADDRESS(2+J694,(D694+1)*2,4),""),"")</f>
        <v/>
      </c>
      <c r="M694" s="14" t="str">
        <f t="shared" ca="1" si="11527"/>
        <v/>
      </c>
      <c r="N694" s="14" t="str">
        <f t="shared" ca="1" si="11528"/>
        <v/>
      </c>
      <c r="O694" s="14" t="str">
        <f t="shared" ca="1" si="11529"/>
        <v/>
      </c>
      <c r="P694" s="14" t="str">
        <f t="shared" ca="1" si="11530"/>
        <v/>
      </c>
      <c r="Q694" s="14" t="str">
        <f ca="1">IF($BP694,ADDRESS(3,D694+1,4,,"["&amp;wew!$G$7&amp;"]"&amp;_sheetname_dataframe)&amp;":"&amp;ADDRESS(2+ster!$C$14,D694+1,4),"")</f>
        <v/>
      </c>
      <c r="R694" s="14" t="str">
        <f ca="1">IF($BP694,IF(MID(_xll.FORMULATEXT(INDEX(INDIRECT(Q694),1)),1,1)="=", _xll.FORMULATEXT(INDEX(INDIRECT(Q694),1),2,TRUE),""),"")</f>
        <v/>
      </c>
      <c r="S694" s="14" t="str">
        <f t="array" aca="1" ref="S694" ca="1">IF(H694,SUM(IF((IFERROR(INDIRECT(Q694)&lt;&gt;"",FALSE))*(INDIRECT(ster!$D$14)&lt;&gt;""),1,0)),"")</f>
        <v/>
      </c>
      <c r="T694" s="14" t="str">
        <f t="array" aca="1" ref="T694" ca="1">IF(H694,IF(M694&gt;0,SUM(IFERROR(1*(MATCH(INDIRECT(Q694),INDIRECT(K694),0)&gt;0),0)*(INDIRECT(ster!$D$14)&lt;&gt;"")*NOT(ISNUMBER(INDIRECT(Q694)))),0),"")</f>
        <v/>
      </c>
      <c r="U694" s="14" t="str">
        <f t="array" aca="1" ref="U694" ca="1">IF(H694,SUM((IFERROR(INDIRECT(Q694)="",FALSE))*(INDIRECT(ster!$D$14)&lt;&gt;"")),"")</f>
        <v/>
      </c>
      <c r="V694" s="14" t="str">
        <f t="array" aca="1" ref="V694" ca="1">IF(H694,SUM((IFERROR(INDIRECT(Q694)="#ąś",TRUE))*(INDIRECT(ster!$D$14)&lt;&gt;"")),"")</f>
        <v/>
      </c>
      <c r="W694" s="14" t="str">
        <f t="array" aca="1" ref="W694" ca="1">IF(H694,SUM(ISNUMBER(INDIRECT(Q694))*(INDIRECT(ster!$D$14)&lt;&gt;"")),"")</f>
        <v/>
      </c>
      <c r="X694" s="14" t="str">
        <f t="array" aca="1" ref="X694" ca="1">IF(AND(H694,W694&gt;0),IF(wew!$B$3,MIN(IF((INDIRECT(ster!$D$14)&lt;&gt;"")*IFERROR(INDIRECT($Q694)&lt;&gt;"",FALSE),IFERROR(INDIRECT($Q694),"X"),"X")),"&lt;włącz podświetlanie wartości&gt;"),"—")</f>
        <v>—</v>
      </c>
      <c r="Y694" s="14" t="str">
        <f t="array" aca="1" ref="Y694" ca="1">IF(AND(H694,W694&gt;0),IF(wew!$B$3,MAX(IF((INDIRECT(ster!$D$14)&lt;&gt;"")*IFERROR(INDIRECT($Q694)&lt;&gt;"",FALSE),IFERROR(INDIRECT($Q694),"X"),"X")),"&lt;włącz podświetlanie wartości&gt;"),"—")</f>
        <v>—</v>
      </c>
      <c r="Z694" s="14" t="str">
        <f t="shared" ca="1" si="11531"/>
        <v/>
      </c>
      <c r="AA694" s="12" t="str">
        <f t="shared" ca="1" si="11532"/>
        <v/>
      </c>
      <c r="AB694" s="17" t="str">
        <f t="array" aca="1" ref="AB694" ca="1">IF(H694,IF(W694&gt;0,SUM((INDIRECT(ster!$D$14)&lt;&gt;"")*IFERROR((INDIRECT(Q694)&lt;&gt;"")*(INDIRECT(Q694)=INT(INDIRECT(Q694))),0)),0),"")</f>
        <v/>
      </c>
      <c r="AC694" s="17" t="str">
        <f t="array" aca="1" ref="AC694" ca="1">IF(H694,W694-AB694,"")</f>
        <v/>
      </c>
      <c r="AD694" s="17" t="str">
        <f t="shared" ca="1" si="11533"/>
        <v/>
      </c>
      <c r="AE694" s="17" t="b">
        <f t="shared" ca="1" si="11534"/>
        <v>0</v>
      </c>
      <c r="AF694" s="17" t="str">
        <f ca="1">IF(AE694,IF($H694,ADDRESS(3,D694+2,4,,"["&amp;wew!$G$7&amp;"]"&amp;_sheetname_dataframe)&amp;":"&amp;ADDRESS(2+ster!$C$14,D694+2,4),""),"")</f>
        <v/>
      </c>
      <c r="AG694" s="17" t="str">
        <f t="shared" ca="1" si="11535"/>
        <v/>
      </c>
      <c r="AH694" s="17" t="b">
        <f t="shared" ca="1" si="11536"/>
        <v>0</v>
      </c>
      <c r="AI694" s="17" t="str">
        <f ca="1">IF(AH694,IF($H694,ADDRESS(3,D694+3,4,,"["&amp;wew!$G$7&amp;"]"&amp;_sheetname_dataframe)&amp;":"&amp;ADDRESS(2+ster!$C$14,D694+3,4),""),"")</f>
        <v/>
      </c>
      <c r="AJ694" s="17" t="str">
        <f t="shared" ca="1" si="11537"/>
        <v/>
      </c>
      <c r="AK694" s="17" t="str">
        <f t="shared" ca="1" si="11538"/>
        <v/>
      </c>
      <c r="AL694" s="17" t="str">
        <f t="shared" ca="1" si="11539"/>
        <v/>
      </c>
      <c r="AM694" s="17" t="str">
        <f t="shared" ca="1" si="11540"/>
        <v/>
      </c>
      <c r="AN694" s="17">
        <f t="shared" ca="1" si="11541"/>
        <v>2</v>
      </c>
      <c r="AO694" s="24" t="str">
        <f t="shared" ca="1" si="11542"/>
        <v/>
      </c>
      <c r="AP694" s="24" t="str">
        <f t="shared" ca="1" si="11543"/>
        <v/>
      </c>
      <c r="AQ694" s="17" t="str">
        <f t="shared" ca="1" si="11544"/>
        <v/>
      </c>
      <c r="AR694" s="17" t="str">
        <f t="shared" ca="1" si="11545"/>
        <v/>
      </c>
      <c r="AS694" s="17" t="str">
        <f t="shared" ca="1" si="11546"/>
        <v/>
      </c>
      <c r="AT694" s="17" t="str">
        <f t="shared" ca="1" si="11547"/>
        <v/>
      </c>
      <c r="AU694" s="17" t="str">
        <f t="shared" ca="1" si="11548"/>
        <v/>
      </c>
      <c r="AV694" s="17" t="str">
        <f t="shared" ca="1" si="11549"/>
        <v/>
      </c>
      <c r="AW694" s="17" t="str">
        <f t="shared" ca="1" si="11550"/>
        <v/>
      </c>
      <c r="AX694" s="14" t="str">
        <f t="array" aca="1" ref="AX694" ca="1">IF(H694,N694&gt;0,"")</f>
        <v/>
      </c>
      <c r="AY694" s="17" t="str">
        <f t="shared" ca="1" si="11551"/>
        <v/>
      </c>
      <c r="AZ694" s="17" t="str">
        <f t="array" aca="1" ref="AZ694" ca="1">IF(AY694&lt;&gt;"",SUM(1*ISERROR(MATCH(INDIRECT(AY694),INDIRECT(K694),0)))=0,"")</f>
        <v/>
      </c>
      <c r="BA694" s="17" t="b">
        <f t="shared" ca="1" si="11552"/>
        <v>0</v>
      </c>
      <c r="BB694" s="17" t="b">
        <v>0</v>
      </c>
      <c r="BC694" s="17" t="str">
        <f t="shared" ca="1" si="11553"/>
        <v/>
      </c>
      <c r="BD694" s="17" t="str">
        <f t="shared" ca="1" si="11554"/>
        <v/>
      </c>
      <c r="BE694" s="17" t="str">
        <f t="shared" ca="1" si="11555"/>
        <v/>
      </c>
      <c r="BF694" s="17" t="str">
        <f t="shared" ca="1" si="11556"/>
        <v/>
      </c>
      <c r="BG694" s="17" t="str">
        <f t="shared" ca="1" si="11557"/>
        <v/>
      </c>
      <c r="BH694" s="17" t="str">
        <f t="shared" ca="1" si="11558"/>
        <v/>
      </c>
      <c r="BI694" s="17" t="str">
        <f t="shared" ca="1" si="11559"/>
        <v/>
      </c>
      <c r="BJ694" s="17" t="b">
        <f t="shared" ca="1" si="11560"/>
        <v>0</v>
      </c>
      <c r="BK694" s="17" t="str">
        <f t="shared" ca="1" si="11561"/>
        <v/>
      </c>
      <c r="BL694" s="17" t="str">
        <f t="shared" ca="1" si="11562"/>
        <v/>
      </c>
      <c r="BM694" s="17" t="str">
        <f t="shared" ca="1" si="11563"/>
        <v/>
      </c>
      <c r="BN694" s="17" t="str">
        <f t="shared" ca="1" si="11564"/>
        <v/>
      </c>
      <c r="BO694" s="17" t="str">
        <f t="shared" ca="1" si="11565"/>
        <v/>
      </c>
      <c r="BP694" s="14" t="b">
        <f t="shared" ca="1" si="11566"/>
        <v>0</v>
      </c>
      <c r="BQ694" s="35"/>
      <c r="BX694" s="16"/>
      <c r="BY694" s="16"/>
      <c r="BZ694" s="16"/>
      <c r="CA694" s="16"/>
      <c r="CB694" s="16"/>
      <c r="CC694" s="16"/>
      <c r="CD694" s="16"/>
      <c r="CE694" s="16"/>
      <c r="CF694" s="16"/>
      <c r="CN694" s="14">
        <f ca="1">IF(H694,IFERROR(IsVariableNameLegal(O694),0),0)</f>
        <v>0</v>
      </c>
      <c r="CO694" s="14" t="str">
        <f t="array" aca="1" ref="CO694" ca="1">IF(H694,IF(COUNTIF(INDIRECT(wew!$C$13),O694)&gt;1,TRIM(SUBSTITUTE(_xll.MCONCAT(IF((INDIRECT(wew!$C$13)=O694)*(COLUMN(INDIRECT(wew!$C$13))&lt;&gt;D694+1),-1+COLUMN(INDIRECT(wew!$C$13)),"")," "),"  "," ")),""),"")</f>
        <v/>
      </c>
      <c r="CP694" s="14" t="str">
        <f t="array" aca="1" ref="CP694" ca="1">IF(P694&lt;&gt;"",IF(LEN(P694)&gt;150,1,""),"")</f>
        <v/>
      </c>
      <c r="CQ694" s="14" t="str">
        <f t="array" aca="1" ref="CQ694" ca="1">IF(AND(H694,NOT(ster!$J$3)),IF(COUNTIF(INDIRECT(wew!$C$15),P694)&gt;1,TRIM(SUBSTITUTE(_xll.MCONCAT(IF((INDIRECT(wew!$C$15)=P694)*(COLUMN(INDIRECT(wew!$C$15))&lt;&gt;D694+1),-1+COLUMN(INDIRECT(wew!$C$15)),"")," "),"  "," ")),""),"")</f>
        <v/>
      </c>
      <c r="CR694" s="14" t="str">
        <f t="array" aca="1" ref="CR694" ca="1">IF(H694,IF(AND(W694&gt;0,AO694&lt;&gt;""),TRIM(SUBSTITUTE(_xll.MCONCAT(IFERROR(IF(ISNUMBER(INDIRECT(Q694)),IF((INDIRECT(ster!$D$14)&lt;&gt;"")*(INDIRECT(Q694)&lt;AO694),INDIRECT(ster!$D$14) &amp; ": " &amp;  SUBSTITUTE(IF( AV694,IFERROR(TEXT(INDIRECT(Q694),"rrrr-mm-dd") &amp;" (" &amp; INDIRECT(Q694) &amp;")",INDIRECT(Q694)),INDIRECT(Q694))," "," "),""),""),"")," "),"  "," ")),""),"")</f>
        <v/>
      </c>
      <c r="CS694" s="14" t="str">
        <f t="array" aca="1" ref="CS694" ca="1">IF(H694,IF(AND(W694&gt;0,AP694&lt;&gt;""),TRIM(SUBSTITUTE(_xll.MCONCAT(IFERROR(IF(ISNUMBER(INDIRECT(Q694)),IF((INDIRECT(ster!$D$14)&lt;&gt;"")*(INDIRECT(Q694)&gt;AP694),INDIRECT(ster!$D$14) &amp; ": " &amp;  SUBSTITUTE(IF( AV694,IFERROR(TEXT(INDIRECT(Q694),"rrrr-mm-dd")&amp;" (" &amp; INDIRECT(Q694) &amp;")",INDIRECT(Q694)),INDIRECT(Q694))," "," "),""),""),"")," "),"  "," ")),""),"")</f>
        <v/>
      </c>
      <c r="CT694" s="14" t="str">
        <f t="array" aca="1" ref="CT694" ca="1">IF(H694,IF(AND(N694&gt;0,AR694),TRIM(SUBSTITUTE(_xll.MCONCAT(IFERROR(IF(ISNUMBER(INDIRECT(Q694)),IF((INDIRECT(ster!$D$14)&lt;&gt;"")*(IFERROR(0*(MATCH(INDIRECT(Q694),INDIRECT(K694),0)&gt;0),1)),INDIRECT(ster!$D$14) &amp; ": " &amp;  SUBSTITUTE(IF( AV694,IFERROR(TEXT(INDIRECT(Q694),"rrrr-mm-dd")&amp;" (" &amp; INDIRECT(Q694) &amp;")",INDIRECT(Q694)),INDIRECT(Q694))," "," "),""),""),"")," "),"  "," ")),""),"")</f>
        <v/>
      </c>
      <c r="CU694" s="14" t="str">
        <f t="array" aca="1" ref="CU694" ca="1">IF(H694,IF(AND(V694&gt;0),TRIM(SUBSTITUTE(_xll.MCONCAT(IF((INDIRECT(ster!$D$14)&lt;&gt;"")*(IFERROR(0*(INDIRECT(Q694)&lt;&gt;""),1)),INDIRECT(ster!$D$14),"")," "),"  "," ")),""),"")</f>
        <v/>
      </c>
      <c r="CV694" s="14" t="str">
        <f t="array" aca="1" ref="CV694" ca="1">IF(H694,IF(AS694,
TRIM(SUBSTITUTE(_xll.MCONCAT(IF(
   (INDIRECT(ster!$D$14)&lt;&gt;"")*
   ((INDIRECT(Q694)="")+
      NOT(ISNUMBER(INDIRECT(Q694)))*
      NOT(ISERROR(MATCH(INDIRECT(Q694),INDIRECT(K694),0)))
    ),
      INDIRECT(ster!$D$14),
   "")," "),"  "," ")),
""),"")</f>
        <v/>
      </c>
      <c r="CW694" s="14" t="str">
        <f t="array" aca="1" ref="CW694" ca="1">IF(H694,IF(AND(AQ694),TRIM(SUBSTITUTE(_xll.MCONCAT(IFERROR(IF(ISNUMBER(INDIRECT(Q694)),IF((INDIRECT(ster!$D$14)&lt;&gt;"")*(INDIRECT(Q694)&lt;&gt;INT(INDIRECT(Q694))),INDIRECT(ster!$D$14) &amp; ": " &amp; INDIRECT(Q694),""),""),"")," "),"  "," ")),""),"")</f>
        <v/>
      </c>
      <c r="CX694" s="14" t="str">
        <f t="array" aca="1" ref="CX694" ca="1">IF(H694,IF(OR(AU694,AV694),TRIM(SUBSTITUTE(_xll.MCONCAT(IF((INDIRECT(ster!$D$14)&lt;&gt;"")*NOT(ISNUMBER(INDIRECT(Q694))),IF(ISERROR(MATCH(INDIRECT(Q694),INDIRECT(K694),0)),IFERROR(IF(INDIRECT(Q694)&lt;&gt;"",INDIRECT(ster!$D$14) &amp; ": " &amp; SUBSTITUTE(INDIRECT(Q694)," "," "),""),""),""),"")," "),"  "," ")),""),"")</f>
        <v/>
      </c>
      <c r="CY694" s="14" t="str">
        <f t="array" aca="1" ref="CY694" ca="1">IF(H694,IF(AE694,TRIM(SUBSTITUTE(_xll.MCONCAT(IF((INDIRECT(ster!$D$14)&lt;&gt;"")*IFERROR(NOT(INDIRECT(AF694)),FALSE),IF(ISERROR(MATCH(INDIRECT(Q694),INDIRECT(K694),0)),IFERROR(IF(INDIRECT(Q694)&lt;&gt;"",INDIRECT(ster!$D$14)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CZ694" s="14" t="str">
        <f t="array" aca="1" ref="CZ694" ca="1">IF(H694,IF(AH694,TRIM(SUBSTITUTE(_xll.MCONCAT(IF((INDIRECT(ster!$D$14)&lt;&gt;"")*IFERROR(NOT(INDIRECT(AI694)),FALSE),IF(ISERROR(MATCH(INDIRECT(Q694),INDIRECT(K694),0)),IFERROR(IF(INDIRECT(Q694)&lt;&gt;"",INDIRECT(ster!$D$14)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DC694" s="14" t="str">
        <f ca="1">SUBSTITUTE(SUBSTITUTE(SUBSTITUTE(SUBSTITUTE(_xll.MCONCAT(DG694:DS694,"■"),"■■","■"),"■■","■"),"■■","■"),"■■","■")</f>
        <v>■</v>
      </c>
      <c r="DD694" s="14" t="str">
        <f t="shared" ca="1" si="11567"/>
        <v/>
      </c>
      <c r="DE694" s="14" t="str">
        <f t="shared" ca="1" si="11568"/>
        <v/>
      </c>
      <c r="DF694" s="14" t="str">
        <f t="shared" ca="1" si="11569"/>
        <v/>
      </c>
      <c r="DG694" s="14" t="str">
        <f t="shared" ca="1" si="11570"/>
        <v/>
      </c>
      <c r="DH694" s="14" t="str">
        <f t="shared" ca="1" si="11571"/>
        <v/>
      </c>
      <c r="DI694" s="14" t="str">
        <f t="shared" ca="1" si="11572"/>
        <v/>
      </c>
      <c r="DJ694" s="14" t="str">
        <f t="shared" ca="1" si="11573"/>
        <v/>
      </c>
      <c r="DK694" s="14" t="str">
        <f t="shared" ca="1" si="11574"/>
        <v/>
      </c>
      <c r="DL694" s="14" t="str">
        <f t="shared" ca="1" si="11575"/>
        <v/>
      </c>
      <c r="DM694" s="14" t="str">
        <f t="shared" ca="1" si="11576"/>
        <v/>
      </c>
      <c r="DN694" s="14" t="str">
        <f t="array" aca="1" ref="DN694" ca="1">IF(CU694&lt;&gt;"","There are errors in the entered values in the following cases: " &amp;SUBSTITUTE(CU694," ",", "),"")</f>
        <v/>
      </c>
      <c r="DO694" s="14" t="str">
        <f t="shared" ca="1" si="11577"/>
        <v/>
      </c>
      <c r="DP694" s="14" t="str">
        <f t="shared" ca="1" si="11578"/>
        <v/>
      </c>
      <c r="DQ694" s="14" t="str">
        <f t="shared" ca="1" si="11579"/>
        <v/>
      </c>
      <c r="DR694" s="14" t="str">
        <f t="shared" ca="1" si="11580"/>
        <v/>
      </c>
      <c r="DS694" s="14" t="str">
        <f t="shared" ca="1" si="11581"/>
        <v/>
      </c>
      <c r="DZ694" s="14" t="b">
        <f t="shared" ca="1" si="11582"/>
        <v>0</v>
      </c>
      <c r="EA694" s="14" t="str">
        <f t="shared" ca="1" si="11583"/>
        <v/>
      </c>
      <c r="EB694" s="14" t="str">
        <f t="shared" ca="1" si="11584"/>
        <v/>
      </c>
      <c r="EC694" s="14" t="str">
        <f t="shared" ca="1" si="11585"/>
        <v/>
      </c>
      <c r="ED694" s="14" t="str">
        <f t="shared" ca="1" si="11586"/>
        <v/>
      </c>
      <c r="EE694" s="14" t="str">
        <f t="shared" ca="1" si="11587"/>
        <v/>
      </c>
      <c r="EF694" s="14" t="str">
        <f t="shared" ca="1" si="11588"/>
        <v/>
      </c>
      <c r="EG694" s="14" t="str">
        <f t="shared" ca="1" si="11589"/>
        <v/>
      </c>
      <c r="EM694" s="14" t="b">
        <f t="shared" ca="1" si="11590"/>
        <v>0</v>
      </c>
      <c r="EN694" s="14" t="str">
        <f t="shared" ca="1" si="11591"/>
        <v/>
      </c>
      <c r="EO694" s="14" t="str">
        <f t="shared" ca="1" si="11592"/>
        <v/>
      </c>
      <c r="EP694" s="14" t="str">
        <f t="shared" ca="1" si="11593"/>
        <v/>
      </c>
      <c r="EQ694" s="14" t="str">
        <f t="shared" ca="1" si="11594"/>
        <v/>
      </c>
    </row>
    <row r="695" spans="2:147" s="14" customFormat="1">
      <c r="B695" s="14" t="str">
        <f t="shared" ca="1" si="11520"/>
        <v/>
      </c>
      <c r="C695" s="14">
        <f t="shared" ca="1" si="11521"/>
        <v>563</v>
      </c>
      <c r="D695" s="14">
        <f t="shared" si="11522"/>
        <v>693</v>
      </c>
      <c r="E695" s="14" t="str">
        <f t="shared" ca="1" si="11523"/>
        <v/>
      </c>
      <c r="F695" s="14" t="str">
        <f t="shared" ca="1" si="11524"/>
        <v/>
      </c>
      <c r="G695" s="14" t="str">
        <f t="shared" ca="1" si="11525"/>
        <v/>
      </c>
      <c r="H695" s="14" t="b">
        <f t="shared" ca="1" si="11526"/>
        <v>0</v>
      </c>
      <c r="I695" s="14" t="str">
        <f ca="1">IF($H695,ADDRESS(3,(D695+1)*2-1,4,,"["&amp;wew!$G$7&amp;"]"&amp;_sheetname_labels)&amp;":"&amp;ADDRESS(2+ster!$B$20,(D695+1)*2-1,4),"")</f>
        <v/>
      </c>
      <c r="J695" s="14" t="str">
        <f t="array" aca="1" ref="J695" ca="1">IF(H695,MAX(0,MAX(IF(INDIRECT(I695)&lt;&gt;"",ROW(INDIRECT(I695)),""))-2),"")</f>
        <v/>
      </c>
      <c r="K695" s="14" t="str">
        <f ca="1">IF($H695,IF($J695&gt;0,ADDRESS(3,(D695+1)*2-1,4,,"["&amp;wew!$G$7&amp;"]"&amp;_sheetname_labels)&amp;":"&amp;ADDRESS(2+J695,(D695+1)*2-1,4),""),"")</f>
        <v/>
      </c>
      <c r="L695" s="14" t="str">
        <f ca="1">IF($H695,IF($J695&gt;0,ADDRESS(3,(D695+1)*2,4,,"["&amp;wew!$G$7&amp;"]"&amp;_sheetname_labels)&amp;":"&amp;ADDRESS(2+J695,(D695+1)*2,4),""),"")</f>
        <v/>
      </c>
      <c r="M695" s="14" t="str">
        <f t="shared" ca="1" si="11527"/>
        <v/>
      </c>
      <c r="N695" s="14" t="str">
        <f t="shared" ca="1" si="11528"/>
        <v/>
      </c>
      <c r="O695" s="14" t="str">
        <f t="shared" ca="1" si="11529"/>
        <v/>
      </c>
      <c r="P695" s="14" t="str">
        <f t="shared" ca="1" si="11530"/>
        <v/>
      </c>
      <c r="Q695" s="14" t="str">
        <f ca="1">IF($BP695,ADDRESS(3,D695+1,4,,"["&amp;wew!$G$7&amp;"]"&amp;_sheetname_dataframe)&amp;":"&amp;ADDRESS(2+ster!$C$14,D695+1,4),"")</f>
        <v/>
      </c>
      <c r="R695" s="14" t="str">
        <f ca="1">IF($BP695,IF(MID(_xll.FORMULATEXT(INDEX(INDIRECT(Q695),1)),1,1)="=", _xll.FORMULATEXT(INDEX(INDIRECT(Q695),1),2,TRUE),""),"")</f>
        <v/>
      </c>
      <c r="S695" s="14" t="str">
        <f t="array" aca="1" ref="S695" ca="1">IF(H695,SUM(IF((IFERROR(INDIRECT(Q695)&lt;&gt;"",FALSE))*(INDIRECT(ster!$D$14)&lt;&gt;""),1,0)),"")</f>
        <v/>
      </c>
      <c r="T695" s="14" t="str">
        <f t="array" aca="1" ref="T695" ca="1">IF(H695,IF(M695&gt;0,SUM(IFERROR(1*(MATCH(INDIRECT(Q695),INDIRECT(K695),0)&gt;0),0)*(INDIRECT(ster!$D$14)&lt;&gt;"")*NOT(ISNUMBER(INDIRECT(Q695)))),0),"")</f>
        <v/>
      </c>
      <c r="U695" s="14" t="str">
        <f t="array" aca="1" ref="U695" ca="1">IF(H695,SUM((IFERROR(INDIRECT(Q695)="",FALSE))*(INDIRECT(ster!$D$14)&lt;&gt;"")),"")</f>
        <v/>
      </c>
      <c r="V695" s="14" t="str">
        <f t="array" aca="1" ref="V695" ca="1">IF(H695,SUM((IFERROR(INDIRECT(Q695)="#ąś",TRUE))*(INDIRECT(ster!$D$14)&lt;&gt;"")),"")</f>
        <v/>
      </c>
      <c r="W695" s="14" t="str">
        <f t="array" aca="1" ref="W695" ca="1">IF(H695,SUM(ISNUMBER(INDIRECT(Q695))*(INDIRECT(ster!$D$14)&lt;&gt;"")),"")</f>
        <v/>
      </c>
      <c r="X695" s="14" t="str">
        <f t="array" aca="1" ref="X695" ca="1">IF(AND(H695,W695&gt;0),IF(wew!$B$3,MIN(IF((INDIRECT(ster!$D$14)&lt;&gt;"")*IFERROR(INDIRECT($Q695)&lt;&gt;"",FALSE),IFERROR(INDIRECT($Q695),"X"),"X")),"&lt;włącz podświetlanie wartości&gt;"),"—")</f>
        <v>—</v>
      </c>
      <c r="Y695" s="14" t="str">
        <f t="array" aca="1" ref="Y695" ca="1">IF(AND(H695,W695&gt;0),IF(wew!$B$3,MAX(IF((INDIRECT(ster!$D$14)&lt;&gt;"")*IFERROR(INDIRECT($Q695)&lt;&gt;"",FALSE),IFERROR(INDIRECT($Q695),"X"),"X")),"&lt;włącz podświetlanie wartości&gt;"),"—")</f>
        <v>—</v>
      </c>
      <c r="Z695" s="14" t="str">
        <f t="shared" ca="1" si="11531"/>
        <v/>
      </c>
      <c r="AA695" s="12" t="str">
        <f t="shared" ca="1" si="11532"/>
        <v/>
      </c>
      <c r="AB695" s="17" t="str">
        <f t="array" aca="1" ref="AB695" ca="1">IF(H695,IF(W695&gt;0,SUM((INDIRECT(ster!$D$14)&lt;&gt;"")*IFERROR((INDIRECT(Q695)&lt;&gt;"")*(INDIRECT(Q695)=INT(INDIRECT(Q695))),0)),0),"")</f>
        <v/>
      </c>
      <c r="AC695" s="17" t="str">
        <f t="array" aca="1" ref="AC695" ca="1">IF(H695,W695-AB695,"")</f>
        <v/>
      </c>
      <c r="AD695" s="17" t="str">
        <f t="shared" ca="1" si="11533"/>
        <v/>
      </c>
      <c r="AE695" s="17" t="b">
        <f t="shared" ca="1" si="11534"/>
        <v>0</v>
      </c>
      <c r="AF695" s="17" t="str">
        <f ca="1">IF(AE695,IF($H695,ADDRESS(3,D695+2,4,,"["&amp;wew!$G$7&amp;"]"&amp;_sheetname_dataframe)&amp;":"&amp;ADDRESS(2+ster!$C$14,D695+2,4),""),"")</f>
        <v/>
      </c>
      <c r="AG695" s="17" t="str">
        <f t="shared" ca="1" si="11535"/>
        <v/>
      </c>
      <c r="AH695" s="17" t="b">
        <f t="shared" ca="1" si="11536"/>
        <v>0</v>
      </c>
      <c r="AI695" s="17" t="str">
        <f ca="1">IF(AH695,IF($H695,ADDRESS(3,D695+3,4,,"["&amp;wew!$G$7&amp;"]"&amp;_sheetname_dataframe)&amp;":"&amp;ADDRESS(2+ster!$C$14,D695+3,4),""),"")</f>
        <v/>
      </c>
      <c r="AJ695" s="17" t="str">
        <f t="shared" ca="1" si="11537"/>
        <v/>
      </c>
      <c r="AK695" s="17" t="str">
        <f t="shared" ca="1" si="11538"/>
        <v/>
      </c>
      <c r="AL695" s="17" t="str">
        <f t="shared" ca="1" si="11539"/>
        <v/>
      </c>
      <c r="AM695" s="17" t="str">
        <f t="shared" ca="1" si="11540"/>
        <v/>
      </c>
      <c r="AN695" s="17">
        <f t="shared" ca="1" si="11541"/>
        <v>2</v>
      </c>
      <c r="AO695" s="24" t="str">
        <f t="shared" ca="1" si="11542"/>
        <v/>
      </c>
      <c r="AP695" s="24" t="str">
        <f t="shared" ca="1" si="11543"/>
        <v/>
      </c>
      <c r="AQ695" s="17" t="str">
        <f t="shared" ca="1" si="11544"/>
        <v/>
      </c>
      <c r="AR695" s="17" t="str">
        <f t="shared" ca="1" si="11545"/>
        <v/>
      </c>
      <c r="AS695" s="17" t="str">
        <f t="shared" ca="1" si="11546"/>
        <v/>
      </c>
      <c r="AT695" s="17" t="str">
        <f t="shared" ca="1" si="11547"/>
        <v/>
      </c>
      <c r="AU695" s="17" t="str">
        <f t="shared" ca="1" si="11548"/>
        <v/>
      </c>
      <c r="AV695" s="17" t="str">
        <f t="shared" ca="1" si="11549"/>
        <v/>
      </c>
      <c r="AW695" s="17" t="str">
        <f t="shared" ca="1" si="11550"/>
        <v/>
      </c>
      <c r="AX695" s="14" t="str">
        <f t="array" aca="1" ref="AX695" ca="1">IF(H695,N695&gt;0,"")</f>
        <v/>
      </c>
      <c r="AY695" s="17" t="str">
        <f t="shared" ca="1" si="11551"/>
        <v/>
      </c>
      <c r="AZ695" s="17" t="str">
        <f t="array" aca="1" ref="AZ695" ca="1">IF(AY695&lt;&gt;"",SUM(1*ISERROR(MATCH(INDIRECT(AY695),INDIRECT(K695),0)))=0,"")</f>
        <v/>
      </c>
      <c r="BA695" s="17" t="b">
        <f t="shared" ca="1" si="11552"/>
        <v>0</v>
      </c>
      <c r="BB695" s="17" t="b">
        <v>0</v>
      </c>
      <c r="BC695" s="17" t="str">
        <f t="shared" ca="1" si="11553"/>
        <v/>
      </c>
      <c r="BD695" s="17" t="str">
        <f t="shared" ca="1" si="11554"/>
        <v/>
      </c>
      <c r="BE695" s="17" t="str">
        <f t="shared" ca="1" si="11555"/>
        <v/>
      </c>
      <c r="BF695" s="17" t="str">
        <f t="shared" ca="1" si="11556"/>
        <v/>
      </c>
      <c r="BG695" s="17" t="str">
        <f t="shared" ca="1" si="11557"/>
        <v/>
      </c>
      <c r="BH695" s="17" t="str">
        <f t="shared" ca="1" si="11558"/>
        <v/>
      </c>
      <c r="BI695" s="17" t="str">
        <f t="shared" ca="1" si="11559"/>
        <v/>
      </c>
      <c r="BJ695" s="17" t="b">
        <f t="shared" ca="1" si="11560"/>
        <v>0</v>
      </c>
      <c r="BK695" s="17" t="str">
        <f t="shared" ca="1" si="11561"/>
        <v/>
      </c>
      <c r="BL695" s="17" t="str">
        <f t="shared" ca="1" si="11562"/>
        <v/>
      </c>
      <c r="BM695" s="17" t="str">
        <f t="shared" ca="1" si="11563"/>
        <v/>
      </c>
      <c r="BN695" s="17" t="str">
        <f t="shared" ca="1" si="11564"/>
        <v/>
      </c>
      <c r="BO695" s="17" t="str">
        <f t="shared" ca="1" si="11565"/>
        <v/>
      </c>
      <c r="BP695" s="14" t="b">
        <f t="shared" ca="1" si="11566"/>
        <v>0</v>
      </c>
      <c r="BQ695" s="35"/>
      <c r="BX695" s="16"/>
      <c r="BY695" s="16"/>
      <c r="BZ695" s="16"/>
      <c r="CA695" s="16"/>
      <c r="CB695" s="16"/>
      <c r="CC695" s="16"/>
      <c r="CD695" s="16"/>
      <c r="CE695" s="16"/>
      <c r="CF695" s="16"/>
      <c r="CN695" s="14">
        <f ca="1">IF(H695,IFERROR(IsVariableNameLegal(O695),0),0)</f>
        <v>0</v>
      </c>
      <c r="CO695" s="14" t="str">
        <f t="array" aca="1" ref="CO695" ca="1">IF(H695,IF(COUNTIF(INDIRECT(wew!$C$13),O695)&gt;1,TRIM(SUBSTITUTE(_xll.MCONCAT(IF((INDIRECT(wew!$C$13)=O695)*(COLUMN(INDIRECT(wew!$C$13))&lt;&gt;D695+1),-1+COLUMN(INDIRECT(wew!$C$13)),"")," "),"  "," ")),""),"")</f>
        <v/>
      </c>
      <c r="CP695" s="14" t="str">
        <f t="array" aca="1" ref="CP695" ca="1">IF(P695&lt;&gt;"",IF(LEN(P695)&gt;150,1,""),"")</f>
        <v/>
      </c>
      <c r="CQ695" s="14" t="str">
        <f t="array" aca="1" ref="CQ695" ca="1">IF(AND(H695,NOT(ster!$J$3)),IF(COUNTIF(INDIRECT(wew!$C$15),P695)&gt;1,TRIM(SUBSTITUTE(_xll.MCONCAT(IF((INDIRECT(wew!$C$15)=P695)*(COLUMN(INDIRECT(wew!$C$15))&lt;&gt;D695+1),-1+COLUMN(INDIRECT(wew!$C$15)),"")," "),"  "," ")),""),"")</f>
        <v/>
      </c>
      <c r="CR695" s="14" t="str">
        <f t="array" aca="1" ref="CR695" ca="1">IF(H695,IF(AND(W695&gt;0,AO695&lt;&gt;""),TRIM(SUBSTITUTE(_xll.MCONCAT(IFERROR(IF(ISNUMBER(INDIRECT(Q695)),IF((INDIRECT(ster!$D$14)&lt;&gt;"")*(INDIRECT(Q695)&lt;AO695),INDIRECT(ster!$D$14) &amp; ": " &amp;  SUBSTITUTE(IF( AV695,IFERROR(TEXT(INDIRECT(Q695),"rrrr-mm-dd") &amp;" (" &amp; INDIRECT(Q695) &amp;")",INDIRECT(Q695)),INDIRECT(Q695))," "," "),""),""),"")," "),"  "," ")),""),"")</f>
        <v/>
      </c>
      <c r="CS695" s="14" t="str">
        <f t="array" aca="1" ref="CS695" ca="1">IF(H695,IF(AND(W695&gt;0,AP695&lt;&gt;""),TRIM(SUBSTITUTE(_xll.MCONCAT(IFERROR(IF(ISNUMBER(INDIRECT(Q695)),IF((INDIRECT(ster!$D$14)&lt;&gt;"")*(INDIRECT(Q695)&gt;AP695),INDIRECT(ster!$D$14) &amp; ": " &amp;  SUBSTITUTE(IF( AV695,IFERROR(TEXT(INDIRECT(Q695),"rrrr-mm-dd")&amp;" (" &amp; INDIRECT(Q695) &amp;")",INDIRECT(Q695)),INDIRECT(Q695))," "," "),""),""),"")," "),"  "," ")),""),"")</f>
        <v/>
      </c>
      <c r="CT695" s="14" t="str">
        <f t="array" aca="1" ref="CT695" ca="1">IF(H695,IF(AND(N695&gt;0,AR695),TRIM(SUBSTITUTE(_xll.MCONCAT(IFERROR(IF(ISNUMBER(INDIRECT(Q695)),IF((INDIRECT(ster!$D$14)&lt;&gt;"")*(IFERROR(0*(MATCH(INDIRECT(Q695),INDIRECT(K695),0)&gt;0),1)),INDIRECT(ster!$D$14) &amp; ": " &amp;  SUBSTITUTE(IF( AV695,IFERROR(TEXT(INDIRECT(Q695),"rrrr-mm-dd")&amp;" (" &amp; INDIRECT(Q695) &amp;")",INDIRECT(Q695)),INDIRECT(Q695))," "," "),""),""),"")," "),"  "," ")),""),"")</f>
        <v/>
      </c>
      <c r="CU695" s="14" t="str">
        <f t="array" aca="1" ref="CU695" ca="1">IF(H695,IF(AND(V695&gt;0),TRIM(SUBSTITUTE(_xll.MCONCAT(IF((INDIRECT(ster!$D$14)&lt;&gt;"")*(IFERROR(0*(INDIRECT(Q695)&lt;&gt;""),1)),INDIRECT(ster!$D$14),"")," "),"  "," ")),""),"")</f>
        <v/>
      </c>
      <c r="CV695" s="14" t="str">
        <f t="array" aca="1" ref="CV695" ca="1">IF(H695,IF(AS695,
TRIM(SUBSTITUTE(_xll.MCONCAT(IF(
   (INDIRECT(ster!$D$14)&lt;&gt;"")*
   ((INDIRECT(Q695)="")+
      NOT(ISNUMBER(INDIRECT(Q695)))*
      NOT(ISERROR(MATCH(INDIRECT(Q695),INDIRECT(K695),0)))
    ),
      INDIRECT(ster!$D$14),
   "")," "),"  "," ")),
""),"")</f>
        <v/>
      </c>
      <c r="CW695" s="14" t="str">
        <f t="array" aca="1" ref="CW695" ca="1">IF(H695,IF(AND(AQ695),TRIM(SUBSTITUTE(_xll.MCONCAT(IFERROR(IF(ISNUMBER(INDIRECT(Q695)),IF((INDIRECT(ster!$D$14)&lt;&gt;"")*(INDIRECT(Q695)&lt;&gt;INT(INDIRECT(Q695))),INDIRECT(ster!$D$14) &amp; ": " &amp; INDIRECT(Q695),""),""),"")," "),"  "," ")),""),"")</f>
        <v/>
      </c>
      <c r="CX695" s="14" t="str">
        <f t="array" aca="1" ref="CX695" ca="1">IF(H695,IF(OR(AU695,AV695),TRIM(SUBSTITUTE(_xll.MCONCAT(IF((INDIRECT(ster!$D$14)&lt;&gt;"")*NOT(ISNUMBER(INDIRECT(Q695))),IF(ISERROR(MATCH(INDIRECT(Q695),INDIRECT(K695),0)),IFERROR(IF(INDIRECT(Q695)&lt;&gt;"",INDIRECT(ster!$D$14) &amp; ": " &amp; SUBSTITUTE(INDIRECT(Q695)," "," "),""),""),""),"")," "),"  "," ")),""),"")</f>
        <v/>
      </c>
      <c r="CY695" s="14" t="str">
        <f t="array" aca="1" ref="CY695" ca="1">IF(H695,IF(AE695,TRIM(SUBSTITUTE(_xll.MCONCAT(IF((INDIRECT(ster!$D$14)&lt;&gt;"")*IFERROR(NOT(INDIRECT(AF695)),FALSE),IF(ISERROR(MATCH(INDIRECT(Q695),INDIRECT(K695),0)),IFERROR(IF(INDIRECT(Q695)&lt;&gt;"",INDIRECT(ster!$D$14)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CZ695" s="14" t="str">
        <f t="array" aca="1" ref="CZ695" ca="1">IF(H695,IF(AH695,TRIM(SUBSTITUTE(_xll.MCONCAT(IF((INDIRECT(ster!$D$14)&lt;&gt;"")*IFERROR(NOT(INDIRECT(AI695)),FALSE),IF(ISERROR(MATCH(INDIRECT(Q695),INDIRECT(K695),0)),IFERROR(IF(INDIRECT(Q695)&lt;&gt;"",INDIRECT(ster!$D$14)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DC695" s="14" t="str">
        <f ca="1">SUBSTITUTE(SUBSTITUTE(SUBSTITUTE(SUBSTITUTE(_xll.MCONCAT(DG695:DS695,"■"),"■■","■"),"■■","■"),"■■","■"),"■■","■")</f>
        <v>■</v>
      </c>
      <c r="DD695" s="14" t="str">
        <f t="shared" ca="1" si="11567"/>
        <v/>
      </c>
      <c r="DE695" s="14" t="str">
        <f t="shared" ca="1" si="11568"/>
        <v/>
      </c>
      <c r="DF695" s="14" t="str">
        <f t="shared" ca="1" si="11569"/>
        <v/>
      </c>
      <c r="DG695" s="14" t="str">
        <f t="shared" ca="1" si="11570"/>
        <v/>
      </c>
      <c r="DH695" s="14" t="str">
        <f t="shared" ca="1" si="11571"/>
        <v/>
      </c>
      <c r="DI695" s="14" t="str">
        <f t="shared" ca="1" si="11572"/>
        <v/>
      </c>
      <c r="DJ695" s="14" t="str">
        <f t="shared" ca="1" si="11573"/>
        <v/>
      </c>
      <c r="DK695" s="14" t="str">
        <f t="shared" ca="1" si="11574"/>
        <v/>
      </c>
      <c r="DL695" s="14" t="str">
        <f t="shared" ca="1" si="11575"/>
        <v/>
      </c>
      <c r="DM695" s="14" t="str">
        <f t="shared" ca="1" si="11576"/>
        <v/>
      </c>
      <c r="DN695" s="14" t="str">
        <f t="array" aca="1" ref="DN695" ca="1">IF(CU695&lt;&gt;"","There are errors in the entered values in the following cases: " &amp;SUBSTITUTE(CU695," ",", "),"")</f>
        <v/>
      </c>
      <c r="DO695" s="14" t="str">
        <f t="shared" ca="1" si="11577"/>
        <v/>
      </c>
      <c r="DP695" s="14" t="str">
        <f t="shared" ca="1" si="11578"/>
        <v/>
      </c>
      <c r="DQ695" s="14" t="str">
        <f t="shared" ca="1" si="11579"/>
        <v/>
      </c>
      <c r="DR695" s="14" t="str">
        <f t="shared" ca="1" si="11580"/>
        <v/>
      </c>
      <c r="DS695" s="14" t="str">
        <f t="shared" ca="1" si="11581"/>
        <v/>
      </c>
      <c r="DZ695" s="14" t="b">
        <f t="shared" ca="1" si="11582"/>
        <v>0</v>
      </c>
      <c r="EA695" s="14" t="str">
        <f t="shared" ca="1" si="11583"/>
        <v/>
      </c>
      <c r="EB695" s="14" t="str">
        <f t="shared" ca="1" si="11584"/>
        <v/>
      </c>
      <c r="EC695" s="14" t="str">
        <f t="shared" ca="1" si="11585"/>
        <v/>
      </c>
      <c r="ED695" s="14" t="str">
        <f t="shared" ca="1" si="11586"/>
        <v/>
      </c>
      <c r="EE695" s="14" t="str">
        <f t="shared" ca="1" si="11587"/>
        <v/>
      </c>
      <c r="EF695" s="14" t="str">
        <f t="shared" ca="1" si="11588"/>
        <v/>
      </c>
      <c r="EG695" s="14" t="str">
        <f t="shared" ca="1" si="11589"/>
        <v/>
      </c>
      <c r="EM695" s="14" t="b">
        <f t="shared" ca="1" si="11590"/>
        <v>0</v>
      </c>
      <c r="EN695" s="14" t="str">
        <f t="shared" ca="1" si="11591"/>
        <v/>
      </c>
      <c r="EO695" s="14" t="str">
        <f t="shared" ca="1" si="11592"/>
        <v/>
      </c>
      <c r="EP695" s="14" t="str">
        <f t="shared" ca="1" si="11593"/>
        <v/>
      </c>
      <c r="EQ695" s="14" t="str">
        <f t="shared" ca="1" si="11594"/>
        <v/>
      </c>
    </row>
    <row r="696" spans="2:147" s="14" customFormat="1">
      <c r="B696" s="14" t="str">
        <f t="shared" ca="1" si="11520"/>
        <v/>
      </c>
      <c r="C696" s="14">
        <f t="shared" ca="1" si="11521"/>
        <v>563</v>
      </c>
      <c r="D696" s="14">
        <f t="shared" si="11522"/>
        <v>694</v>
      </c>
      <c r="E696" s="14" t="str">
        <f t="shared" ca="1" si="11523"/>
        <v/>
      </c>
      <c r="F696" s="14" t="str">
        <f t="shared" ca="1" si="11524"/>
        <v/>
      </c>
      <c r="G696" s="14" t="str">
        <f t="shared" ca="1" si="11525"/>
        <v/>
      </c>
      <c r="H696" s="14" t="b">
        <f t="shared" ca="1" si="11526"/>
        <v>0</v>
      </c>
      <c r="I696" s="14" t="str">
        <f ca="1">IF($H696,ADDRESS(3,(D696+1)*2-1,4,,"["&amp;wew!$G$7&amp;"]"&amp;_sheetname_labels)&amp;":"&amp;ADDRESS(2+ster!$B$20,(D696+1)*2-1,4),"")</f>
        <v/>
      </c>
      <c r="J696" s="14" t="str">
        <f t="array" aca="1" ref="J696" ca="1">IF(H696,MAX(0,MAX(IF(INDIRECT(I696)&lt;&gt;"",ROW(INDIRECT(I696)),""))-2),"")</f>
        <v/>
      </c>
      <c r="K696" s="14" t="str">
        <f ca="1">IF($H696,IF($J696&gt;0,ADDRESS(3,(D696+1)*2-1,4,,"["&amp;wew!$G$7&amp;"]"&amp;_sheetname_labels)&amp;":"&amp;ADDRESS(2+J696,(D696+1)*2-1,4),""),"")</f>
        <v/>
      </c>
      <c r="L696" s="14" t="str">
        <f ca="1">IF($H696,IF($J696&gt;0,ADDRESS(3,(D696+1)*2,4,,"["&amp;wew!$G$7&amp;"]"&amp;_sheetname_labels)&amp;":"&amp;ADDRESS(2+J696,(D696+1)*2,4),""),"")</f>
        <v/>
      </c>
      <c r="M696" s="14" t="str">
        <f t="shared" ca="1" si="11527"/>
        <v/>
      </c>
      <c r="N696" s="14" t="str">
        <f t="shared" ca="1" si="11528"/>
        <v/>
      </c>
      <c r="O696" s="14" t="str">
        <f t="shared" ca="1" si="11529"/>
        <v/>
      </c>
      <c r="P696" s="14" t="str">
        <f t="shared" ca="1" si="11530"/>
        <v/>
      </c>
      <c r="Q696" s="14" t="str">
        <f ca="1">IF($BP696,ADDRESS(3,D696+1,4,,"["&amp;wew!$G$7&amp;"]"&amp;_sheetname_dataframe)&amp;":"&amp;ADDRESS(2+ster!$C$14,D696+1,4),"")</f>
        <v/>
      </c>
      <c r="R696" s="14" t="str">
        <f ca="1">IF($BP696,IF(MID(_xll.FORMULATEXT(INDEX(INDIRECT(Q696),1)),1,1)="=", _xll.FORMULATEXT(INDEX(INDIRECT(Q696),1),2,TRUE),""),"")</f>
        <v/>
      </c>
      <c r="S696" s="14" t="str">
        <f t="array" aca="1" ref="S696" ca="1">IF(H696,SUM(IF((IFERROR(INDIRECT(Q696)&lt;&gt;"",FALSE))*(INDIRECT(ster!$D$14)&lt;&gt;""),1,0)),"")</f>
        <v/>
      </c>
      <c r="T696" s="14" t="str">
        <f t="array" aca="1" ref="T696" ca="1">IF(H696,IF(M696&gt;0,SUM(IFERROR(1*(MATCH(INDIRECT(Q696),INDIRECT(K696),0)&gt;0),0)*(INDIRECT(ster!$D$14)&lt;&gt;"")*NOT(ISNUMBER(INDIRECT(Q696)))),0),"")</f>
        <v/>
      </c>
      <c r="U696" s="14" t="str">
        <f t="array" aca="1" ref="U696" ca="1">IF(H696,SUM((IFERROR(INDIRECT(Q696)="",FALSE))*(INDIRECT(ster!$D$14)&lt;&gt;"")),"")</f>
        <v/>
      </c>
      <c r="V696" s="14" t="str">
        <f t="array" aca="1" ref="V696" ca="1">IF(H696,SUM((IFERROR(INDIRECT(Q696)="#ąś",TRUE))*(INDIRECT(ster!$D$14)&lt;&gt;"")),"")</f>
        <v/>
      </c>
      <c r="W696" s="14" t="str">
        <f t="array" aca="1" ref="W696" ca="1">IF(H696,SUM(ISNUMBER(INDIRECT(Q696))*(INDIRECT(ster!$D$14)&lt;&gt;"")),"")</f>
        <v/>
      </c>
      <c r="X696" s="14" t="str">
        <f t="array" aca="1" ref="X696" ca="1">IF(AND(H696,W696&gt;0),IF(wew!$B$3,MIN(IF((INDIRECT(ster!$D$14)&lt;&gt;"")*IFERROR(INDIRECT($Q696)&lt;&gt;"",FALSE),IFERROR(INDIRECT($Q696),"X"),"X")),"&lt;włącz podświetlanie wartości&gt;"),"—")</f>
        <v>—</v>
      </c>
      <c r="Y696" s="14" t="str">
        <f t="array" aca="1" ref="Y696" ca="1">IF(AND(H696,W696&gt;0),IF(wew!$B$3,MAX(IF((INDIRECT(ster!$D$14)&lt;&gt;"")*IFERROR(INDIRECT($Q696)&lt;&gt;"",FALSE),IFERROR(INDIRECT($Q696),"X"),"X")),"&lt;włącz podświetlanie wartości&gt;"),"—")</f>
        <v>—</v>
      </c>
      <c r="Z696" s="14" t="str">
        <f t="shared" ca="1" si="11531"/>
        <v/>
      </c>
      <c r="AA696" s="12" t="str">
        <f t="shared" ca="1" si="11532"/>
        <v/>
      </c>
      <c r="AB696" s="17" t="str">
        <f t="array" aca="1" ref="AB696" ca="1">IF(H696,IF(W696&gt;0,SUM((INDIRECT(ster!$D$14)&lt;&gt;"")*IFERROR((INDIRECT(Q696)&lt;&gt;"")*(INDIRECT(Q696)=INT(INDIRECT(Q696))),0)),0),"")</f>
        <v/>
      </c>
      <c r="AC696" s="17" t="str">
        <f t="array" aca="1" ref="AC696" ca="1">IF(H696,W696-AB696,"")</f>
        <v/>
      </c>
      <c r="AD696" s="17" t="str">
        <f t="shared" ca="1" si="11533"/>
        <v/>
      </c>
      <c r="AE696" s="17" t="b">
        <f t="shared" ca="1" si="11534"/>
        <v>0</v>
      </c>
      <c r="AF696" s="17" t="str">
        <f ca="1">IF(AE696,IF($H696,ADDRESS(3,D696+2,4,,"["&amp;wew!$G$7&amp;"]"&amp;_sheetname_dataframe)&amp;":"&amp;ADDRESS(2+ster!$C$14,D696+2,4),""),"")</f>
        <v/>
      </c>
      <c r="AG696" s="17" t="str">
        <f t="shared" ca="1" si="11535"/>
        <v/>
      </c>
      <c r="AH696" s="17" t="b">
        <f t="shared" ca="1" si="11536"/>
        <v>0</v>
      </c>
      <c r="AI696" s="17" t="str">
        <f ca="1">IF(AH696,IF($H696,ADDRESS(3,D696+3,4,,"["&amp;wew!$G$7&amp;"]"&amp;_sheetname_dataframe)&amp;":"&amp;ADDRESS(2+ster!$C$14,D696+3,4),""),"")</f>
        <v/>
      </c>
      <c r="AJ696" s="17" t="str">
        <f t="shared" ca="1" si="11537"/>
        <v/>
      </c>
      <c r="AK696" s="17" t="str">
        <f t="shared" ca="1" si="11538"/>
        <v/>
      </c>
      <c r="AL696" s="17" t="str">
        <f t="shared" ca="1" si="11539"/>
        <v/>
      </c>
      <c r="AM696" s="17" t="str">
        <f t="shared" ca="1" si="11540"/>
        <v/>
      </c>
      <c r="AN696" s="17">
        <f t="shared" ca="1" si="11541"/>
        <v>2</v>
      </c>
      <c r="AO696" s="24" t="str">
        <f t="shared" ca="1" si="11542"/>
        <v/>
      </c>
      <c r="AP696" s="24" t="str">
        <f t="shared" ca="1" si="11543"/>
        <v/>
      </c>
      <c r="AQ696" s="17" t="str">
        <f t="shared" ca="1" si="11544"/>
        <v/>
      </c>
      <c r="AR696" s="17" t="str">
        <f t="shared" ca="1" si="11545"/>
        <v/>
      </c>
      <c r="AS696" s="17" t="str">
        <f t="shared" ca="1" si="11546"/>
        <v/>
      </c>
      <c r="AT696" s="17" t="str">
        <f t="shared" ca="1" si="11547"/>
        <v/>
      </c>
      <c r="AU696" s="17" t="str">
        <f t="shared" ca="1" si="11548"/>
        <v/>
      </c>
      <c r="AV696" s="17" t="str">
        <f t="shared" ca="1" si="11549"/>
        <v/>
      </c>
      <c r="AW696" s="17" t="str">
        <f t="shared" ca="1" si="11550"/>
        <v/>
      </c>
      <c r="AX696" s="14" t="str">
        <f t="array" aca="1" ref="AX696" ca="1">IF(H696,N696&gt;0,"")</f>
        <v/>
      </c>
      <c r="AY696" s="17" t="str">
        <f t="shared" ca="1" si="11551"/>
        <v/>
      </c>
      <c r="AZ696" s="17" t="str">
        <f t="array" aca="1" ref="AZ696" ca="1">IF(AY696&lt;&gt;"",SUM(1*ISERROR(MATCH(INDIRECT(AY696),INDIRECT(K696),0)))=0,"")</f>
        <v/>
      </c>
      <c r="BA696" s="17" t="b">
        <f t="shared" ca="1" si="11552"/>
        <v>0</v>
      </c>
      <c r="BB696" s="17" t="b">
        <v>0</v>
      </c>
      <c r="BC696" s="17" t="str">
        <f t="shared" ca="1" si="11553"/>
        <v/>
      </c>
      <c r="BD696" s="17" t="str">
        <f t="shared" ca="1" si="11554"/>
        <v/>
      </c>
      <c r="BE696" s="17" t="str">
        <f t="shared" ca="1" si="11555"/>
        <v/>
      </c>
      <c r="BF696" s="17" t="str">
        <f t="shared" ca="1" si="11556"/>
        <v/>
      </c>
      <c r="BG696" s="17" t="str">
        <f t="shared" ca="1" si="11557"/>
        <v/>
      </c>
      <c r="BH696" s="17" t="str">
        <f t="shared" ca="1" si="11558"/>
        <v/>
      </c>
      <c r="BI696" s="17" t="str">
        <f t="shared" ca="1" si="11559"/>
        <v/>
      </c>
      <c r="BJ696" s="17" t="b">
        <f t="shared" ca="1" si="11560"/>
        <v>0</v>
      </c>
      <c r="BK696" s="17" t="str">
        <f t="shared" ca="1" si="11561"/>
        <v/>
      </c>
      <c r="BL696" s="17" t="str">
        <f t="shared" ca="1" si="11562"/>
        <v/>
      </c>
      <c r="BM696" s="17" t="str">
        <f t="shared" ca="1" si="11563"/>
        <v/>
      </c>
      <c r="BN696" s="17" t="str">
        <f t="shared" ca="1" si="11564"/>
        <v/>
      </c>
      <c r="BO696" s="17" t="str">
        <f t="shared" ca="1" si="11565"/>
        <v/>
      </c>
      <c r="BP696" s="14" t="b">
        <f t="shared" ca="1" si="11566"/>
        <v>0</v>
      </c>
      <c r="BQ696" s="35"/>
      <c r="BX696" s="16"/>
      <c r="BY696" s="16"/>
      <c r="BZ696" s="16"/>
      <c r="CA696" s="16"/>
      <c r="CB696" s="16"/>
      <c r="CC696" s="16"/>
      <c r="CD696" s="16"/>
      <c r="CE696" s="16"/>
      <c r="CF696" s="16"/>
      <c r="CN696" s="14">
        <f ca="1">IF(H696,IFERROR(IsVariableNameLegal(O696),0),0)</f>
        <v>0</v>
      </c>
      <c r="CO696" s="14" t="str">
        <f t="array" aca="1" ref="CO696" ca="1">IF(H696,IF(COUNTIF(INDIRECT(wew!$C$13),O696)&gt;1,TRIM(SUBSTITUTE(_xll.MCONCAT(IF((INDIRECT(wew!$C$13)=O696)*(COLUMN(INDIRECT(wew!$C$13))&lt;&gt;D696+1),-1+COLUMN(INDIRECT(wew!$C$13)),"")," "),"  "," ")),""),"")</f>
        <v/>
      </c>
      <c r="CP696" s="14" t="str">
        <f t="array" aca="1" ref="CP696" ca="1">IF(P696&lt;&gt;"",IF(LEN(P696)&gt;150,1,""),"")</f>
        <v/>
      </c>
      <c r="CQ696" s="14" t="str">
        <f t="array" aca="1" ref="CQ696" ca="1">IF(AND(H696,NOT(ster!$J$3)),IF(COUNTIF(INDIRECT(wew!$C$15),P696)&gt;1,TRIM(SUBSTITUTE(_xll.MCONCAT(IF((INDIRECT(wew!$C$15)=P696)*(COLUMN(INDIRECT(wew!$C$15))&lt;&gt;D696+1),-1+COLUMN(INDIRECT(wew!$C$15)),"")," "),"  "," ")),""),"")</f>
        <v/>
      </c>
      <c r="CR696" s="14" t="str">
        <f t="array" aca="1" ref="CR696" ca="1">IF(H696,IF(AND(W696&gt;0,AO696&lt;&gt;""),TRIM(SUBSTITUTE(_xll.MCONCAT(IFERROR(IF(ISNUMBER(INDIRECT(Q696)),IF((INDIRECT(ster!$D$14)&lt;&gt;"")*(INDIRECT(Q696)&lt;AO696),INDIRECT(ster!$D$14) &amp; ": " &amp;  SUBSTITUTE(IF( AV696,IFERROR(TEXT(INDIRECT(Q696),"rrrr-mm-dd") &amp;" (" &amp; INDIRECT(Q696) &amp;")",INDIRECT(Q696)),INDIRECT(Q696))," "," "),""),""),"")," "),"  "," ")),""),"")</f>
        <v/>
      </c>
      <c r="CS696" s="14" t="str">
        <f t="array" aca="1" ref="CS696" ca="1">IF(H696,IF(AND(W696&gt;0,AP696&lt;&gt;""),TRIM(SUBSTITUTE(_xll.MCONCAT(IFERROR(IF(ISNUMBER(INDIRECT(Q696)),IF((INDIRECT(ster!$D$14)&lt;&gt;"")*(INDIRECT(Q696)&gt;AP696),INDIRECT(ster!$D$14) &amp; ": " &amp;  SUBSTITUTE(IF( AV696,IFERROR(TEXT(INDIRECT(Q696),"rrrr-mm-dd")&amp;" (" &amp; INDIRECT(Q696) &amp;")",INDIRECT(Q696)),INDIRECT(Q696))," "," "),""),""),"")," "),"  "," ")),""),"")</f>
        <v/>
      </c>
      <c r="CT696" s="14" t="str">
        <f t="array" aca="1" ref="CT696" ca="1">IF(H696,IF(AND(N696&gt;0,AR696),TRIM(SUBSTITUTE(_xll.MCONCAT(IFERROR(IF(ISNUMBER(INDIRECT(Q696)),IF((INDIRECT(ster!$D$14)&lt;&gt;"")*(IFERROR(0*(MATCH(INDIRECT(Q696),INDIRECT(K696),0)&gt;0),1)),INDIRECT(ster!$D$14) &amp; ": " &amp;  SUBSTITUTE(IF( AV696,IFERROR(TEXT(INDIRECT(Q696),"rrrr-mm-dd")&amp;" (" &amp; INDIRECT(Q696) &amp;")",INDIRECT(Q696)),INDIRECT(Q696))," "," "),""),""),"")," "),"  "," ")),""),"")</f>
        <v/>
      </c>
      <c r="CU696" s="14" t="str">
        <f t="array" aca="1" ref="CU696" ca="1">IF(H696,IF(AND(V696&gt;0),TRIM(SUBSTITUTE(_xll.MCONCAT(IF((INDIRECT(ster!$D$14)&lt;&gt;"")*(IFERROR(0*(INDIRECT(Q696)&lt;&gt;""),1)),INDIRECT(ster!$D$14),"")," "),"  "," ")),""),"")</f>
        <v/>
      </c>
      <c r="CV696" s="14" t="str">
        <f t="array" aca="1" ref="CV696" ca="1">IF(H696,IF(AS696,
TRIM(SUBSTITUTE(_xll.MCONCAT(IF(
   (INDIRECT(ster!$D$14)&lt;&gt;"")*
   ((INDIRECT(Q696)="")+
      NOT(ISNUMBER(INDIRECT(Q696)))*
      NOT(ISERROR(MATCH(INDIRECT(Q696),INDIRECT(K696),0)))
    ),
      INDIRECT(ster!$D$14),
   "")," "),"  "," ")),
""),"")</f>
        <v/>
      </c>
      <c r="CW696" s="14" t="str">
        <f t="array" aca="1" ref="CW696" ca="1">IF(H696,IF(AND(AQ696),TRIM(SUBSTITUTE(_xll.MCONCAT(IFERROR(IF(ISNUMBER(INDIRECT(Q696)),IF((INDIRECT(ster!$D$14)&lt;&gt;"")*(INDIRECT(Q696)&lt;&gt;INT(INDIRECT(Q696))),INDIRECT(ster!$D$14) &amp; ": " &amp; INDIRECT(Q696),""),""),"")," "),"  "," ")),""),"")</f>
        <v/>
      </c>
      <c r="CX696" s="14" t="str">
        <f t="array" aca="1" ref="CX696" ca="1">IF(H696,IF(OR(AU696,AV696),TRIM(SUBSTITUTE(_xll.MCONCAT(IF((INDIRECT(ster!$D$14)&lt;&gt;"")*NOT(ISNUMBER(INDIRECT(Q696))),IF(ISERROR(MATCH(INDIRECT(Q696),INDIRECT(K696),0)),IFERROR(IF(INDIRECT(Q696)&lt;&gt;"",INDIRECT(ster!$D$14) &amp; ": " &amp; SUBSTITUTE(INDIRECT(Q696)," "," "),""),""),""),"")," "),"  "," ")),""),"")</f>
        <v/>
      </c>
      <c r="CY696" s="14" t="str">
        <f t="array" aca="1" ref="CY696" ca="1">IF(H696,IF(AE696,TRIM(SUBSTITUTE(_xll.MCONCAT(IF((INDIRECT(ster!$D$14)&lt;&gt;"")*IFERROR(NOT(INDIRECT(AF696)),FALSE),IF(ISERROR(MATCH(INDIRECT(Q696),INDIRECT(K696),0)),IFERROR(IF(INDIRECT(Q696)&lt;&gt;"",INDIRECT(ster!$D$14)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CZ696" s="14" t="str">
        <f t="array" aca="1" ref="CZ696" ca="1">IF(H696,IF(AH696,TRIM(SUBSTITUTE(_xll.MCONCAT(IF((INDIRECT(ster!$D$14)&lt;&gt;"")*IFERROR(NOT(INDIRECT(AI696)),FALSE),IF(ISERROR(MATCH(INDIRECT(Q696),INDIRECT(K696),0)),IFERROR(IF(INDIRECT(Q696)&lt;&gt;"",INDIRECT(ster!$D$14)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DC696" s="14" t="str">
        <f ca="1">SUBSTITUTE(SUBSTITUTE(SUBSTITUTE(SUBSTITUTE(_xll.MCONCAT(DG696:DS696,"■"),"■■","■"),"■■","■"),"■■","■"),"■■","■")</f>
        <v>■</v>
      </c>
      <c r="DD696" s="14" t="str">
        <f t="shared" ca="1" si="11567"/>
        <v/>
      </c>
      <c r="DE696" s="14" t="str">
        <f t="shared" ca="1" si="11568"/>
        <v/>
      </c>
      <c r="DF696" s="14" t="str">
        <f t="shared" ca="1" si="11569"/>
        <v/>
      </c>
      <c r="DG696" s="14" t="str">
        <f t="shared" ca="1" si="11570"/>
        <v/>
      </c>
      <c r="DH696" s="14" t="str">
        <f t="shared" ca="1" si="11571"/>
        <v/>
      </c>
      <c r="DI696" s="14" t="str">
        <f t="shared" ca="1" si="11572"/>
        <v/>
      </c>
      <c r="DJ696" s="14" t="str">
        <f t="shared" ca="1" si="11573"/>
        <v/>
      </c>
      <c r="DK696" s="14" t="str">
        <f t="shared" ca="1" si="11574"/>
        <v/>
      </c>
      <c r="DL696" s="14" t="str">
        <f t="shared" ca="1" si="11575"/>
        <v/>
      </c>
      <c r="DM696" s="14" t="str">
        <f t="shared" ca="1" si="11576"/>
        <v/>
      </c>
      <c r="DN696" s="14" t="str">
        <f t="array" aca="1" ref="DN696" ca="1">IF(CU696&lt;&gt;"","There are errors in the entered values in the following cases: " &amp;SUBSTITUTE(CU696," ",", "),"")</f>
        <v/>
      </c>
      <c r="DO696" s="14" t="str">
        <f t="shared" ca="1" si="11577"/>
        <v/>
      </c>
      <c r="DP696" s="14" t="str">
        <f t="shared" ca="1" si="11578"/>
        <v/>
      </c>
      <c r="DQ696" s="14" t="str">
        <f t="shared" ca="1" si="11579"/>
        <v/>
      </c>
      <c r="DR696" s="14" t="str">
        <f t="shared" ca="1" si="11580"/>
        <v/>
      </c>
      <c r="DS696" s="14" t="str">
        <f t="shared" ca="1" si="11581"/>
        <v/>
      </c>
      <c r="DZ696" s="14" t="b">
        <f t="shared" ca="1" si="11582"/>
        <v>0</v>
      </c>
      <c r="EA696" s="14" t="str">
        <f t="shared" ca="1" si="11583"/>
        <v/>
      </c>
      <c r="EB696" s="14" t="str">
        <f t="shared" ca="1" si="11584"/>
        <v/>
      </c>
      <c r="EC696" s="14" t="str">
        <f t="shared" ca="1" si="11585"/>
        <v/>
      </c>
      <c r="ED696" s="14" t="str">
        <f t="shared" ca="1" si="11586"/>
        <v/>
      </c>
      <c r="EE696" s="14" t="str">
        <f t="shared" ca="1" si="11587"/>
        <v/>
      </c>
      <c r="EF696" s="14" t="str">
        <f t="shared" ca="1" si="11588"/>
        <v/>
      </c>
      <c r="EG696" s="14" t="str">
        <f t="shared" ca="1" si="11589"/>
        <v/>
      </c>
      <c r="EM696" s="14" t="b">
        <f t="shared" ca="1" si="11590"/>
        <v>0</v>
      </c>
      <c r="EN696" s="14" t="str">
        <f t="shared" ca="1" si="11591"/>
        <v/>
      </c>
      <c r="EO696" s="14" t="str">
        <f t="shared" ca="1" si="11592"/>
        <v/>
      </c>
      <c r="EP696" s="14" t="str">
        <f t="shared" ca="1" si="11593"/>
        <v/>
      </c>
      <c r="EQ696" s="14" t="str">
        <f t="shared" ca="1" si="11594"/>
        <v/>
      </c>
    </row>
    <row r="697" spans="2:147" s="14" customFormat="1">
      <c r="B697" s="14" t="str">
        <f t="shared" ca="1" si="11520"/>
        <v/>
      </c>
      <c r="C697" s="14">
        <f t="shared" ca="1" si="11521"/>
        <v>563</v>
      </c>
      <c r="D697" s="14">
        <f t="shared" si="11522"/>
        <v>695</v>
      </c>
      <c r="E697" s="14" t="str">
        <f t="shared" ca="1" si="11523"/>
        <v/>
      </c>
      <c r="F697" s="14" t="str">
        <f t="shared" ca="1" si="11524"/>
        <v/>
      </c>
      <c r="G697" s="14" t="str">
        <f t="shared" ca="1" si="11525"/>
        <v/>
      </c>
      <c r="H697" s="14" t="b">
        <f t="shared" ca="1" si="11526"/>
        <v>0</v>
      </c>
      <c r="I697" s="14" t="str">
        <f ca="1">IF($H697,ADDRESS(3,(D697+1)*2-1,4,,"["&amp;wew!$G$7&amp;"]"&amp;_sheetname_labels)&amp;":"&amp;ADDRESS(2+ster!$B$20,(D697+1)*2-1,4),"")</f>
        <v/>
      </c>
      <c r="J697" s="14" t="str">
        <f t="array" aca="1" ref="J697" ca="1">IF(H697,MAX(0,MAX(IF(INDIRECT(I697)&lt;&gt;"",ROW(INDIRECT(I697)),""))-2),"")</f>
        <v/>
      </c>
      <c r="K697" s="14" t="str">
        <f ca="1">IF($H697,IF($J697&gt;0,ADDRESS(3,(D697+1)*2-1,4,,"["&amp;wew!$G$7&amp;"]"&amp;_sheetname_labels)&amp;":"&amp;ADDRESS(2+J697,(D697+1)*2-1,4),""),"")</f>
        <v/>
      </c>
      <c r="L697" s="14" t="str">
        <f ca="1">IF($H697,IF($J697&gt;0,ADDRESS(3,(D697+1)*2,4,,"["&amp;wew!$G$7&amp;"]"&amp;_sheetname_labels)&amp;":"&amp;ADDRESS(2+J697,(D697+1)*2,4),""),"")</f>
        <v/>
      </c>
      <c r="M697" s="14" t="str">
        <f t="shared" ca="1" si="11527"/>
        <v/>
      </c>
      <c r="N697" s="14" t="str">
        <f t="shared" ca="1" si="11528"/>
        <v/>
      </c>
      <c r="O697" s="14" t="str">
        <f t="shared" ca="1" si="11529"/>
        <v/>
      </c>
      <c r="P697" s="14" t="str">
        <f t="shared" ca="1" si="11530"/>
        <v/>
      </c>
      <c r="Q697" s="14" t="str">
        <f ca="1">IF($BP697,ADDRESS(3,D697+1,4,,"["&amp;wew!$G$7&amp;"]"&amp;_sheetname_dataframe)&amp;":"&amp;ADDRESS(2+ster!$C$14,D697+1,4),"")</f>
        <v/>
      </c>
      <c r="R697" s="14" t="str">
        <f ca="1">IF($BP697,IF(MID(_xll.FORMULATEXT(INDEX(INDIRECT(Q697),1)),1,1)="=", _xll.FORMULATEXT(INDEX(INDIRECT(Q697),1),2,TRUE),""),"")</f>
        <v/>
      </c>
      <c r="S697" s="14" t="str">
        <f t="array" aca="1" ref="S697" ca="1">IF(H697,SUM(IF((IFERROR(INDIRECT(Q697)&lt;&gt;"",FALSE))*(INDIRECT(ster!$D$14)&lt;&gt;""),1,0)),"")</f>
        <v/>
      </c>
      <c r="T697" s="14" t="str">
        <f t="array" aca="1" ref="T697" ca="1">IF(H697,IF(M697&gt;0,SUM(IFERROR(1*(MATCH(INDIRECT(Q697),INDIRECT(K697),0)&gt;0),0)*(INDIRECT(ster!$D$14)&lt;&gt;"")*NOT(ISNUMBER(INDIRECT(Q697)))),0),"")</f>
        <v/>
      </c>
      <c r="U697" s="14" t="str">
        <f t="array" aca="1" ref="U697" ca="1">IF(H697,SUM((IFERROR(INDIRECT(Q697)="",FALSE))*(INDIRECT(ster!$D$14)&lt;&gt;"")),"")</f>
        <v/>
      </c>
      <c r="V697" s="14" t="str">
        <f t="array" aca="1" ref="V697" ca="1">IF(H697,SUM((IFERROR(INDIRECT(Q697)="#ąś",TRUE))*(INDIRECT(ster!$D$14)&lt;&gt;"")),"")</f>
        <v/>
      </c>
      <c r="W697" s="14" t="str">
        <f t="array" aca="1" ref="W697" ca="1">IF(H697,SUM(ISNUMBER(INDIRECT(Q697))*(INDIRECT(ster!$D$14)&lt;&gt;"")),"")</f>
        <v/>
      </c>
      <c r="X697" s="14" t="str">
        <f t="array" aca="1" ref="X697" ca="1">IF(AND(H697,W697&gt;0),IF(wew!$B$3,MIN(IF((INDIRECT(ster!$D$14)&lt;&gt;"")*IFERROR(INDIRECT($Q697)&lt;&gt;"",FALSE),IFERROR(INDIRECT($Q697),"X"),"X")),"&lt;włącz podświetlanie wartości&gt;"),"—")</f>
        <v>—</v>
      </c>
      <c r="Y697" s="14" t="str">
        <f t="array" aca="1" ref="Y697" ca="1">IF(AND(H697,W697&gt;0),IF(wew!$B$3,MAX(IF((INDIRECT(ster!$D$14)&lt;&gt;"")*IFERROR(INDIRECT($Q697)&lt;&gt;"",FALSE),IFERROR(INDIRECT($Q697),"X"),"X")),"&lt;włącz podświetlanie wartości&gt;"),"—")</f>
        <v>—</v>
      </c>
      <c r="Z697" s="14" t="str">
        <f t="shared" ca="1" si="11531"/>
        <v/>
      </c>
      <c r="AA697" s="12" t="str">
        <f t="shared" ca="1" si="11532"/>
        <v/>
      </c>
      <c r="AB697" s="17" t="str">
        <f t="array" aca="1" ref="AB697" ca="1">IF(H697,IF(W697&gt;0,SUM((INDIRECT(ster!$D$14)&lt;&gt;"")*IFERROR((INDIRECT(Q697)&lt;&gt;"")*(INDIRECT(Q697)=INT(INDIRECT(Q697))),0)),0),"")</f>
        <v/>
      </c>
      <c r="AC697" s="17" t="str">
        <f t="array" aca="1" ref="AC697" ca="1">IF(H697,W697-AB697,"")</f>
        <v/>
      </c>
      <c r="AD697" s="17" t="str">
        <f t="shared" ca="1" si="11533"/>
        <v/>
      </c>
      <c r="AE697" s="17" t="b">
        <f t="shared" ca="1" si="11534"/>
        <v>0</v>
      </c>
      <c r="AF697" s="17" t="str">
        <f ca="1">IF(AE697,IF($H697,ADDRESS(3,D697+2,4,,"["&amp;wew!$G$7&amp;"]"&amp;_sheetname_dataframe)&amp;":"&amp;ADDRESS(2+ster!$C$14,D697+2,4),""),"")</f>
        <v/>
      </c>
      <c r="AG697" s="17" t="str">
        <f t="shared" ca="1" si="11535"/>
        <v/>
      </c>
      <c r="AH697" s="17" t="b">
        <f t="shared" ca="1" si="11536"/>
        <v>0</v>
      </c>
      <c r="AI697" s="17" t="str">
        <f ca="1">IF(AH697,IF($H697,ADDRESS(3,D697+3,4,,"["&amp;wew!$G$7&amp;"]"&amp;_sheetname_dataframe)&amp;":"&amp;ADDRESS(2+ster!$C$14,D697+3,4),""),"")</f>
        <v/>
      </c>
      <c r="AJ697" s="17" t="str">
        <f t="shared" ca="1" si="11537"/>
        <v/>
      </c>
      <c r="AK697" s="17" t="str">
        <f t="shared" ca="1" si="11538"/>
        <v/>
      </c>
      <c r="AL697" s="17" t="str">
        <f t="shared" ca="1" si="11539"/>
        <v/>
      </c>
      <c r="AM697" s="17" t="str">
        <f t="shared" ca="1" si="11540"/>
        <v/>
      </c>
      <c r="AN697" s="17">
        <f t="shared" ca="1" si="11541"/>
        <v>2</v>
      </c>
      <c r="AO697" s="24" t="str">
        <f t="shared" ca="1" si="11542"/>
        <v/>
      </c>
      <c r="AP697" s="24" t="str">
        <f t="shared" ca="1" si="11543"/>
        <v/>
      </c>
      <c r="AQ697" s="17" t="str">
        <f t="shared" ca="1" si="11544"/>
        <v/>
      </c>
      <c r="AR697" s="17" t="str">
        <f t="shared" ca="1" si="11545"/>
        <v/>
      </c>
      <c r="AS697" s="17" t="str">
        <f t="shared" ca="1" si="11546"/>
        <v/>
      </c>
      <c r="AT697" s="17" t="str">
        <f t="shared" ca="1" si="11547"/>
        <v/>
      </c>
      <c r="AU697" s="17" t="str">
        <f t="shared" ca="1" si="11548"/>
        <v/>
      </c>
      <c r="AV697" s="17" t="str">
        <f t="shared" ca="1" si="11549"/>
        <v/>
      </c>
      <c r="AW697" s="17" t="str">
        <f t="shared" ca="1" si="11550"/>
        <v/>
      </c>
      <c r="AX697" s="14" t="str">
        <f t="array" aca="1" ref="AX697" ca="1">IF(H697,N697&gt;0,"")</f>
        <v/>
      </c>
      <c r="AY697" s="17" t="str">
        <f t="shared" ca="1" si="11551"/>
        <v/>
      </c>
      <c r="AZ697" s="17" t="str">
        <f t="array" aca="1" ref="AZ697" ca="1">IF(AY697&lt;&gt;"",SUM(1*ISERROR(MATCH(INDIRECT(AY697),INDIRECT(K697),0)))=0,"")</f>
        <v/>
      </c>
      <c r="BA697" s="17" t="b">
        <f t="shared" ca="1" si="11552"/>
        <v>0</v>
      </c>
      <c r="BB697" s="17" t="b">
        <v>0</v>
      </c>
      <c r="BC697" s="17" t="str">
        <f t="shared" ca="1" si="11553"/>
        <v/>
      </c>
      <c r="BD697" s="17" t="str">
        <f t="shared" ca="1" si="11554"/>
        <v/>
      </c>
      <c r="BE697" s="17" t="str">
        <f t="shared" ca="1" si="11555"/>
        <v/>
      </c>
      <c r="BF697" s="17" t="str">
        <f t="shared" ca="1" si="11556"/>
        <v/>
      </c>
      <c r="BG697" s="17" t="str">
        <f t="shared" ca="1" si="11557"/>
        <v/>
      </c>
      <c r="BH697" s="17" t="str">
        <f t="shared" ca="1" si="11558"/>
        <v/>
      </c>
      <c r="BI697" s="17" t="str">
        <f t="shared" ca="1" si="11559"/>
        <v/>
      </c>
      <c r="BJ697" s="17" t="b">
        <f t="shared" ca="1" si="11560"/>
        <v>0</v>
      </c>
      <c r="BK697" s="17" t="str">
        <f t="shared" ca="1" si="11561"/>
        <v/>
      </c>
      <c r="BL697" s="17" t="str">
        <f t="shared" ca="1" si="11562"/>
        <v/>
      </c>
      <c r="BM697" s="17" t="str">
        <f t="shared" ca="1" si="11563"/>
        <v/>
      </c>
      <c r="BN697" s="17" t="str">
        <f t="shared" ca="1" si="11564"/>
        <v/>
      </c>
      <c r="BO697" s="17" t="str">
        <f t="shared" ca="1" si="11565"/>
        <v/>
      </c>
      <c r="BP697" s="14" t="b">
        <f t="shared" ca="1" si="11566"/>
        <v>0</v>
      </c>
      <c r="BQ697" s="35"/>
      <c r="BX697" s="16"/>
      <c r="BY697" s="16"/>
      <c r="BZ697" s="16"/>
      <c r="CA697" s="16"/>
      <c r="CB697" s="16"/>
      <c r="CC697" s="16"/>
      <c r="CD697" s="16"/>
      <c r="CE697" s="16"/>
      <c r="CF697" s="16"/>
      <c r="CN697" s="14">
        <f ca="1">IF(H697,IFERROR(IsVariableNameLegal(O697),0),0)</f>
        <v>0</v>
      </c>
      <c r="CO697" s="14" t="str">
        <f t="array" aca="1" ref="CO697" ca="1">IF(H697,IF(COUNTIF(INDIRECT(wew!$C$13),O697)&gt;1,TRIM(SUBSTITUTE(_xll.MCONCAT(IF((INDIRECT(wew!$C$13)=O697)*(COLUMN(INDIRECT(wew!$C$13))&lt;&gt;D697+1),-1+COLUMN(INDIRECT(wew!$C$13)),"")," "),"  "," ")),""),"")</f>
        <v/>
      </c>
      <c r="CP697" s="14" t="str">
        <f t="array" aca="1" ref="CP697" ca="1">IF(P697&lt;&gt;"",IF(LEN(P697)&gt;150,1,""),"")</f>
        <v/>
      </c>
      <c r="CQ697" s="14" t="str">
        <f t="array" aca="1" ref="CQ697" ca="1">IF(AND(H697,NOT(ster!$J$3)),IF(COUNTIF(INDIRECT(wew!$C$15),P697)&gt;1,TRIM(SUBSTITUTE(_xll.MCONCAT(IF((INDIRECT(wew!$C$15)=P697)*(COLUMN(INDIRECT(wew!$C$15))&lt;&gt;D697+1),-1+COLUMN(INDIRECT(wew!$C$15)),"")," "),"  "," ")),""),"")</f>
        <v/>
      </c>
      <c r="CR697" s="14" t="str">
        <f t="array" aca="1" ref="CR697" ca="1">IF(H697,IF(AND(W697&gt;0,AO697&lt;&gt;""),TRIM(SUBSTITUTE(_xll.MCONCAT(IFERROR(IF(ISNUMBER(INDIRECT(Q697)),IF((INDIRECT(ster!$D$14)&lt;&gt;"")*(INDIRECT(Q697)&lt;AO697),INDIRECT(ster!$D$14) &amp; ": " &amp;  SUBSTITUTE(IF( AV697,IFERROR(TEXT(INDIRECT(Q697),"rrrr-mm-dd") &amp;" (" &amp; INDIRECT(Q697) &amp;")",INDIRECT(Q697)),INDIRECT(Q697))," "," "),""),""),"")," "),"  "," ")),""),"")</f>
        <v/>
      </c>
      <c r="CS697" s="14" t="str">
        <f t="array" aca="1" ref="CS697" ca="1">IF(H697,IF(AND(W697&gt;0,AP697&lt;&gt;""),TRIM(SUBSTITUTE(_xll.MCONCAT(IFERROR(IF(ISNUMBER(INDIRECT(Q697)),IF((INDIRECT(ster!$D$14)&lt;&gt;"")*(INDIRECT(Q697)&gt;AP697),INDIRECT(ster!$D$14) &amp; ": " &amp;  SUBSTITUTE(IF( AV697,IFERROR(TEXT(INDIRECT(Q697),"rrrr-mm-dd")&amp;" (" &amp; INDIRECT(Q697) &amp;")",INDIRECT(Q697)),INDIRECT(Q697))," "," "),""),""),"")," "),"  "," ")),""),"")</f>
        <v/>
      </c>
      <c r="CT697" s="14" t="str">
        <f t="array" aca="1" ref="CT697" ca="1">IF(H697,IF(AND(N697&gt;0,AR697),TRIM(SUBSTITUTE(_xll.MCONCAT(IFERROR(IF(ISNUMBER(INDIRECT(Q697)),IF((INDIRECT(ster!$D$14)&lt;&gt;"")*(IFERROR(0*(MATCH(INDIRECT(Q697),INDIRECT(K697),0)&gt;0),1)),INDIRECT(ster!$D$14) &amp; ": " &amp;  SUBSTITUTE(IF( AV697,IFERROR(TEXT(INDIRECT(Q697),"rrrr-mm-dd")&amp;" (" &amp; INDIRECT(Q697) &amp;")",INDIRECT(Q697)),INDIRECT(Q697))," "," "),""),""),"")," "),"  "," ")),""),"")</f>
        <v/>
      </c>
      <c r="CU697" s="14" t="str">
        <f t="array" aca="1" ref="CU697" ca="1">IF(H697,IF(AND(V697&gt;0),TRIM(SUBSTITUTE(_xll.MCONCAT(IF((INDIRECT(ster!$D$14)&lt;&gt;"")*(IFERROR(0*(INDIRECT(Q697)&lt;&gt;""),1)),INDIRECT(ster!$D$14),"")," "),"  "," ")),""),"")</f>
        <v/>
      </c>
      <c r="CV697" s="14" t="str">
        <f t="array" aca="1" ref="CV697" ca="1">IF(H697,IF(AS697,
TRIM(SUBSTITUTE(_xll.MCONCAT(IF(
   (INDIRECT(ster!$D$14)&lt;&gt;"")*
   ((INDIRECT(Q697)="")+
      NOT(ISNUMBER(INDIRECT(Q697)))*
      NOT(ISERROR(MATCH(INDIRECT(Q697),INDIRECT(K697),0)))
    ),
      INDIRECT(ster!$D$14),
   "")," "),"  "," ")),
""),"")</f>
        <v/>
      </c>
      <c r="CW697" s="14" t="str">
        <f t="array" aca="1" ref="CW697" ca="1">IF(H697,IF(AND(AQ697),TRIM(SUBSTITUTE(_xll.MCONCAT(IFERROR(IF(ISNUMBER(INDIRECT(Q697)),IF((INDIRECT(ster!$D$14)&lt;&gt;"")*(INDIRECT(Q697)&lt;&gt;INT(INDIRECT(Q697))),INDIRECT(ster!$D$14) &amp; ": " &amp; INDIRECT(Q697),""),""),"")," "),"  "," ")),""),"")</f>
        <v/>
      </c>
      <c r="CX697" s="14" t="str">
        <f t="array" aca="1" ref="CX697" ca="1">IF(H697,IF(OR(AU697,AV697),TRIM(SUBSTITUTE(_xll.MCONCAT(IF((INDIRECT(ster!$D$14)&lt;&gt;"")*NOT(ISNUMBER(INDIRECT(Q697))),IF(ISERROR(MATCH(INDIRECT(Q697),INDIRECT(K697),0)),IFERROR(IF(INDIRECT(Q697)&lt;&gt;"",INDIRECT(ster!$D$14) &amp; ": " &amp; SUBSTITUTE(INDIRECT(Q697)," "," "),""),""),""),"")," "),"  "," ")),""),"")</f>
        <v/>
      </c>
      <c r="CY697" s="14" t="str">
        <f t="array" aca="1" ref="CY697" ca="1">IF(H697,IF(AE697,TRIM(SUBSTITUTE(_xll.MCONCAT(IF((INDIRECT(ster!$D$14)&lt;&gt;"")*IFERROR(NOT(INDIRECT(AF697)),FALSE),IF(ISERROR(MATCH(INDIRECT(Q697),INDIRECT(K697),0)),IFERROR(IF(INDIRECT(Q697)&lt;&gt;"",INDIRECT(ster!$D$14)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CZ697" s="14" t="str">
        <f t="array" aca="1" ref="CZ697" ca="1">IF(H697,IF(AH697,TRIM(SUBSTITUTE(_xll.MCONCAT(IF((INDIRECT(ster!$D$14)&lt;&gt;"")*IFERROR(NOT(INDIRECT(AI697)),FALSE),IF(ISERROR(MATCH(INDIRECT(Q697),INDIRECT(K697),0)),IFERROR(IF(INDIRECT(Q697)&lt;&gt;"",INDIRECT(ster!$D$14)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DC697" s="14" t="str">
        <f ca="1">SUBSTITUTE(SUBSTITUTE(SUBSTITUTE(SUBSTITUTE(_xll.MCONCAT(DG697:DS697,"■"),"■■","■"),"■■","■"),"■■","■"),"■■","■")</f>
        <v>■</v>
      </c>
      <c r="DD697" s="14" t="str">
        <f t="shared" ca="1" si="11567"/>
        <v/>
      </c>
      <c r="DE697" s="14" t="str">
        <f t="shared" ca="1" si="11568"/>
        <v/>
      </c>
      <c r="DF697" s="14" t="str">
        <f t="shared" ca="1" si="11569"/>
        <v/>
      </c>
      <c r="DG697" s="14" t="str">
        <f t="shared" ca="1" si="11570"/>
        <v/>
      </c>
      <c r="DH697" s="14" t="str">
        <f t="shared" ca="1" si="11571"/>
        <v/>
      </c>
      <c r="DI697" s="14" t="str">
        <f t="shared" ca="1" si="11572"/>
        <v/>
      </c>
      <c r="DJ697" s="14" t="str">
        <f t="shared" ca="1" si="11573"/>
        <v/>
      </c>
      <c r="DK697" s="14" t="str">
        <f t="shared" ca="1" si="11574"/>
        <v/>
      </c>
      <c r="DL697" s="14" t="str">
        <f t="shared" ca="1" si="11575"/>
        <v/>
      </c>
      <c r="DM697" s="14" t="str">
        <f t="shared" ca="1" si="11576"/>
        <v/>
      </c>
      <c r="DN697" s="14" t="str">
        <f t="array" aca="1" ref="DN697" ca="1">IF(CU697&lt;&gt;"","There are errors in the entered values in the following cases: " &amp;SUBSTITUTE(CU697," ",", "),"")</f>
        <v/>
      </c>
      <c r="DO697" s="14" t="str">
        <f t="shared" ca="1" si="11577"/>
        <v/>
      </c>
      <c r="DP697" s="14" t="str">
        <f t="shared" ca="1" si="11578"/>
        <v/>
      </c>
      <c r="DQ697" s="14" t="str">
        <f t="shared" ca="1" si="11579"/>
        <v/>
      </c>
      <c r="DR697" s="14" t="str">
        <f t="shared" ca="1" si="11580"/>
        <v/>
      </c>
      <c r="DS697" s="14" t="str">
        <f t="shared" ca="1" si="11581"/>
        <v/>
      </c>
      <c r="DZ697" s="14" t="b">
        <f t="shared" ca="1" si="11582"/>
        <v>0</v>
      </c>
      <c r="EA697" s="14" t="str">
        <f t="shared" ca="1" si="11583"/>
        <v/>
      </c>
      <c r="EB697" s="14" t="str">
        <f t="shared" ca="1" si="11584"/>
        <v/>
      </c>
      <c r="EC697" s="14" t="str">
        <f t="shared" ca="1" si="11585"/>
        <v/>
      </c>
      <c r="ED697" s="14" t="str">
        <f t="shared" ca="1" si="11586"/>
        <v/>
      </c>
      <c r="EE697" s="14" t="str">
        <f t="shared" ca="1" si="11587"/>
        <v/>
      </c>
      <c r="EF697" s="14" t="str">
        <f t="shared" ca="1" si="11588"/>
        <v/>
      </c>
      <c r="EG697" s="14" t="str">
        <f t="shared" ca="1" si="11589"/>
        <v/>
      </c>
      <c r="EM697" s="14" t="b">
        <f t="shared" ca="1" si="11590"/>
        <v>0</v>
      </c>
      <c r="EN697" s="14" t="str">
        <f t="shared" ca="1" si="11591"/>
        <v/>
      </c>
      <c r="EO697" s="14" t="str">
        <f t="shared" ca="1" si="11592"/>
        <v/>
      </c>
      <c r="EP697" s="14" t="str">
        <f t="shared" ca="1" si="11593"/>
        <v/>
      </c>
      <c r="EQ697" s="14" t="str">
        <f t="shared" ca="1" si="11594"/>
        <v/>
      </c>
    </row>
    <row r="698" spans="2:147" s="14" customFormat="1">
      <c r="B698" s="14" t="str">
        <f t="shared" ca="1" si="11520"/>
        <v/>
      </c>
      <c r="C698" s="14">
        <f t="shared" ca="1" si="11521"/>
        <v>563</v>
      </c>
      <c r="D698" s="14">
        <f t="shared" si="11522"/>
        <v>696</v>
      </c>
      <c r="E698" s="14" t="str">
        <f t="shared" ca="1" si="11523"/>
        <v/>
      </c>
      <c r="F698" s="14" t="str">
        <f t="shared" ca="1" si="11524"/>
        <v/>
      </c>
      <c r="G698" s="14" t="str">
        <f t="shared" ca="1" si="11525"/>
        <v/>
      </c>
      <c r="H698" s="14" t="b">
        <f t="shared" ca="1" si="11526"/>
        <v>0</v>
      </c>
      <c r="I698" s="14" t="str">
        <f ca="1">IF($H698,ADDRESS(3,(D698+1)*2-1,4,,"["&amp;wew!$G$7&amp;"]"&amp;_sheetname_labels)&amp;":"&amp;ADDRESS(2+ster!$B$20,(D698+1)*2-1,4),"")</f>
        <v/>
      </c>
      <c r="J698" s="14" t="str">
        <f t="array" aca="1" ref="J698" ca="1">IF(H698,MAX(0,MAX(IF(INDIRECT(I698)&lt;&gt;"",ROW(INDIRECT(I698)),""))-2),"")</f>
        <v/>
      </c>
      <c r="K698" s="14" t="str">
        <f ca="1">IF($H698,IF($J698&gt;0,ADDRESS(3,(D698+1)*2-1,4,,"["&amp;wew!$G$7&amp;"]"&amp;_sheetname_labels)&amp;":"&amp;ADDRESS(2+J698,(D698+1)*2-1,4),""),"")</f>
        <v/>
      </c>
      <c r="L698" s="14" t="str">
        <f ca="1">IF($H698,IF($J698&gt;0,ADDRESS(3,(D698+1)*2,4,,"["&amp;wew!$G$7&amp;"]"&amp;_sheetname_labels)&amp;":"&amp;ADDRESS(2+J698,(D698+1)*2,4),""),"")</f>
        <v/>
      </c>
      <c r="M698" s="14" t="str">
        <f t="shared" ca="1" si="11527"/>
        <v/>
      </c>
      <c r="N698" s="14" t="str">
        <f t="shared" ca="1" si="11528"/>
        <v/>
      </c>
      <c r="O698" s="14" t="str">
        <f t="shared" ca="1" si="11529"/>
        <v/>
      </c>
      <c r="P698" s="14" t="str">
        <f t="shared" ca="1" si="11530"/>
        <v/>
      </c>
      <c r="Q698" s="14" t="str">
        <f ca="1">IF($BP698,ADDRESS(3,D698+1,4,,"["&amp;wew!$G$7&amp;"]"&amp;_sheetname_dataframe)&amp;":"&amp;ADDRESS(2+ster!$C$14,D698+1,4),"")</f>
        <v/>
      </c>
      <c r="R698" s="14" t="str">
        <f ca="1">IF($BP698,IF(MID(_xll.FORMULATEXT(INDEX(INDIRECT(Q698),1)),1,1)="=", _xll.FORMULATEXT(INDEX(INDIRECT(Q698),1),2,TRUE),""),"")</f>
        <v/>
      </c>
      <c r="S698" s="14" t="str">
        <f t="array" aca="1" ref="S698" ca="1">IF(H698,SUM(IF((IFERROR(INDIRECT(Q698)&lt;&gt;"",FALSE))*(INDIRECT(ster!$D$14)&lt;&gt;""),1,0)),"")</f>
        <v/>
      </c>
      <c r="T698" s="14" t="str">
        <f t="array" aca="1" ref="T698" ca="1">IF(H698,IF(M698&gt;0,SUM(IFERROR(1*(MATCH(INDIRECT(Q698),INDIRECT(K698),0)&gt;0),0)*(INDIRECT(ster!$D$14)&lt;&gt;"")*NOT(ISNUMBER(INDIRECT(Q698)))),0),"")</f>
        <v/>
      </c>
      <c r="U698" s="14" t="str">
        <f t="array" aca="1" ref="U698" ca="1">IF(H698,SUM((IFERROR(INDIRECT(Q698)="",FALSE))*(INDIRECT(ster!$D$14)&lt;&gt;"")),"")</f>
        <v/>
      </c>
      <c r="V698" s="14" t="str">
        <f t="array" aca="1" ref="V698" ca="1">IF(H698,SUM((IFERROR(INDIRECT(Q698)="#ąś",TRUE))*(INDIRECT(ster!$D$14)&lt;&gt;"")),"")</f>
        <v/>
      </c>
      <c r="W698" s="14" t="str">
        <f t="array" aca="1" ref="W698" ca="1">IF(H698,SUM(ISNUMBER(INDIRECT(Q698))*(INDIRECT(ster!$D$14)&lt;&gt;"")),"")</f>
        <v/>
      </c>
      <c r="X698" s="14" t="str">
        <f t="array" aca="1" ref="X698" ca="1">IF(AND(H698,W698&gt;0),IF(wew!$B$3,MIN(IF((INDIRECT(ster!$D$14)&lt;&gt;"")*IFERROR(INDIRECT($Q698)&lt;&gt;"",FALSE),IFERROR(INDIRECT($Q698),"X"),"X")),"&lt;włącz podświetlanie wartości&gt;"),"—")</f>
        <v>—</v>
      </c>
      <c r="Y698" s="14" t="str">
        <f t="array" aca="1" ref="Y698" ca="1">IF(AND(H698,W698&gt;0),IF(wew!$B$3,MAX(IF((INDIRECT(ster!$D$14)&lt;&gt;"")*IFERROR(INDIRECT($Q698)&lt;&gt;"",FALSE),IFERROR(INDIRECT($Q698),"X"),"X")),"&lt;włącz podświetlanie wartości&gt;"),"—")</f>
        <v>—</v>
      </c>
      <c r="Z698" s="14" t="str">
        <f t="shared" ca="1" si="11531"/>
        <v/>
      </c>
      <c r="AA698" s="12" t="str">
        <f t="shared" ca="1" si="11532"/>
        <v/>
      </c>
      <c r="AB698" s="17" t="str">
        <f t="array" aca="1" ref="AB698" ca="1">IF(H698,IF(W698&gt;0,SUM((INDIRECT(ster!$D$14)&lt;&gt;"")*IFERROR((INDIRECT(Q698)&lt;&gt;"")*(INDIRECT(Q698)=INT(INDIRECT(Q698))),0)),0),"")</f>
        <v/>
      </c>
      <c r="AC698" s="17" t="str">
        <f t="array" aca="1" ref="AC698" ca="1">IF(H698,W698-AB698,"")</f>
        <v/>
      </c>
      <c r="AD698" s="17" t="str">
        <f t="shared" ca="1" si="11533"/>
        <v/>
      </c>
      <c r="AE698" s="17" t="b">
        <f t="shared" ca="1" si="11534"/>
        <v>0</v>
      </c>
      <c r="AF698" s="17" t="str">
        <f ca="1">IF(AE698,IF($H698,ADDRESS(3,D698+2,4,,"["&amp;wew!$G$7&amp;"]"&amp;_sheetname_dataframe)&amp;":"&amp;ADDRESS(2+ster!$C$14,D698+2,4),""),"")</f>
        <v/>
      </c>
      <c r="AG698" s="17" t="str">
        <f t="shared" ca="1" si="11535"/>
        <v/>
      </c>
      <c r="AH698" s="17" t="b">
        <f t="shared" ca="1" si="11536"/>
        <v>0</v>
      </c>
      <c r="AI698" s="17" t="str">
        <f ca="1">IF(AH698,IF($H698,ADDRESS(3,D698+3,4,,"["&amp;wew!$G$7&amp;"]"&amp;_sheetname_dataframe)&amp;":"&amp;ADDRESS(2+ster!$C$14,D698+3,4),""),"")</f>
        <v/>
      </c>
      <c r="AJ698" s="17" t="str">
        <f t="shared" ca="1" si="11537"/>
        <v/>
      </c>
      <c r="AK698" s="17" t="str">
        <f t="shared" ca="1" si="11538"/>
        <v/>
      </c>
      <c r="AL698" s="17" t="str">
        <f t="shared" ca="1" si="11539"/>
        <v/>
      </c>
      <c r="AM698" s="17" t="str">
        <f t="shared" ca="1" si="11540"/>
        <v/>
      </c>
      <c r="AN698" s="17">
        <f t="shared" ca="1" si="11541"/>
        <v>2</v>
      </c>
      <c r="AO698" s="24" t="str">
        <f t="shared" ca="1" si="11542"/>
        <v/>
      </c>
      <c r="AP698" s="24" t="str">
        <f t="shared" ca="1" si="11543"/>
        <v/>
      </c>
      <c r="AQ698" s="17" t="str">
        <f t="shared" ca="1" si="11544"/>
        <v/>
      </c>
      <c r="AR698" s="17" t="str">
        <f t="shared" ca="1" si="11545"/>
        <v/>
      </c>
      <c r="AS698" s="17" t="str">
        <f t="shared" ca="1" si="11546"/>
        <v/>
      </c>
      <c r="AT698" s="17" t="str">
        <f t="shared" ca="1" si="11547"/>
        <v/>
      </c>
      <c r="AU698" s="17" t="str">
        <f t="shared" ca="1" si="11548"/>
        <v/>
      </c>
      <c r="AV698" s="17" t="str">
        <f t="shared" ca="1" si="11549"/>
        <v/>
      </c>
      <c r="AW698" s="17" t="str">
        <f t="shared" ca="1" si="11550"/>
        <v/>
      </c>
      <c r="AX698" s="14" t="str">
        <f t="array" aca="1" ref="AX698" ca="1">IF(H698,N698&gt;0,"")</f>
        <v/>
      </c>
      <c r="AY698" s="17" t="str">
        <f t="shared" ca="1" si="11551"/>
        <v/>
      </c>
      <c r="AZ698" s="17" t="str">
        <f t="array" aca="1" ref="AZ698" ca="1">IF(AY698&lt;&gt;"",SUM(1*ISERROR(MATCH(INDIRECT(AY698),INDIRECT(K698),0)))=0,"")</f>
        <v/>
      </c>
      <c r="BA698" s="17" t="b">
        <f t="shared" ca="1" si="11552"/>
        <v>0</v>
      </c>
      <c r="BB698" s="17" t="b">
        <v>0</v>
      </c>
      <c r="BC698" s="17" t="str">
        <f t="shared" ca="1" si="11553"/>
        <v/>
      </c>
      <c r="BD698" s="17" t="str">
        <f t="shared" ca="1" si="11554"/>
        <v/>
      </c>
      <c r="BE698" s="17" t="str">
        <f t="shared" ca="1" si="11555"/>
        <v/>
      </c>
      <c r="BF698" s="17" t="str">
        <f t="shared" ca="1" si="11556"/>
        <v/>
      </c>
      <c r="BG698" s="17" t="str">
        <f t="shared" ca="1" si="11557"/>
        <v/>
      </c>
      <c r="BH698" s="17" t="str">
        <f t="shared" ca="1" si="11558"/>
        <v/>
      </c>
      <c r="BI698" s="17" t="str">
        <f t="shared" ca="1" si="11559"/>
        <v/>
      </c>
      <c r="BJ698" s="17" t="b">
        <f t="shared" ca="1" si="11560"/>
        <v>0</v>
      </c>
      <c r="BK698" s="17" t="str">
        <f t="shared" ca="1" si="11561"/>
        <v/>
      </c>
      <c r="BL698" s="17" t="str">
        <f t="shared" ca="1" si="11562"/>
        <v/>
      </c>
      <c r="BM698" s="17" t="str">
        <f t="shared" ca="1" si="11563"/>
        <v/>
      </c>
      <c r="BN698" s="17" t="str">
        <f t="shared" ca="1" si="11564"/>
        <v/>
      </c>
      <c r="BO698" s="17" t="str">
        <f t="shared" ca="1" si="11565"/>
        <v/>
      </c>
      <c r="BP698" s="14" t="b">
        <f t="shared" ca="1" si="11566"/>
        <v>0</v>
      </c>
      <c r="BQ698" s="35"/>
      <c r="BX698" s="16"/>
      <c r="BY698" s="16"/>
      <c r="BZ698" s="16"/>
      <c r="CA698" s="16"/>
      <c r="CB698" s="16"/>
      <c r="CC698" s="16"/>
      <c r="CD698" s="16"/>
      <c r="CE698" s="16"/>
      <c r="CF698" s="16"/>
      <c r="CN698" s="14">
        <f ca="1">IF(H698,IFERROR(IsVariableNameLegal(O698),0),0)</f>
        <v>0</v>
      </c>
      <c r="CO698" s="14" t="str">
        <f t="array" aca="1" ref="CO698" ca="1">IF(H698,IF(COUNTIF(INDIRECT(wew!$C$13),O698)&gt;1,TRIM(SUBSTITUTE(_xll.MCONCAT(IF((INDIRECT(wew!$C$13)=O698)*(COLUMN(INDIRECT(wew!$C$13))&lt;&gt;D698+1),-1+COLUMN(INDIRECT(wew!$C$13)),"")," "),"  "," ")),""),"")</f>
        <v/>
      </c>
      <c r="CP698" s="14" t="str">
        <f t="array" aca="1" ref="CP698" ca="1">IF(P698&lt;&gt;"",IF(LEN(P698)&gt;150,1,""),"")</f>
        <v/>
      </c>
      <c r="CQ698" s="14" t="str">
        <f t="array" aca="1" ref="CQ698" ca="1">IF(AND(H698,NOT(ster!$J$3)),IF(COUNTIF(INDIRECT(wew!$C$15),P698)&gt;1,TRIM(SUBSTITUTE(_xll.MCONCAT(IF((INDIRECT(wew!$C$15)=P698)*(COLUMN(INDIRECT(wew!$C$15))&lt;&gt;D698+1),-1+COLUMN(INDIRECT(wew!$C$15)),"")," "),"  "," ")),""),"")</f>
        <v/>
      </c>
      <c r="CR698" s="14" t="str">
        <f t="array" aca="1" ref="CR698" ca="1">IF(H698,IF(AND(W698&gt;0,AO698&lt;&gt;""),TRIM(SUBSTITUTE(_xll.MCONCAT(IFERROR(IF(ISNUMBER(INDIRECT(Q698)),IF((INDIRECT(ster!$D$14)&lt;&gt;"")*(INDIRECT(Q698)&lt;AO698),INDIRECT(ster!$D$14) &amp; ": " &amp;  SUBSTITUTE(IF( AV698,IFERROR(TEXT(INDIRECT(Q698),"rrrr-mm-dd") &amp;" (" &amp; INDIRECT(Q698) &amp;")",INDIRECT(Q698)),INDIRECT(Q698))," "," "),""),""),"")," "),"  "," ")),""),"")</f>
        <v/>
      </c>
      <c r="CS698" s="14" t="str">
        <f t="array" aca="1" ref="CS698" ca="1">IF(H698,IF(AND(W698&gt;0,AP698&lt;&gt;""),TRIM(SUBSTITUTE(_xll.MCONCAT(IFERROR(IF(ISNUMBER(INDIRECT(Q698)),IF((INDIRECT(ster!$D$14)&lt;&gt;"")*(INDIRECT(Q698)&gt;AP698),INDIRECT(ster!$D$14) &amp; ": " &amp;  SUBSTITUTE(IF( AV698,IFERROR(TEXT(INDIRECT(Q698),"rrrr-mm-dd")&amp;" (" &amp; INDIRECT(Q698) &amp;")",INDIRECT(Q698)),INDIRECT(Q698))," "," "),""),""),"")," "),"  "," ")),""),"")</f>
        <v/>
      </c>
      <c r="CT698" s="14" t="str">
        <f t="array" aca="1" ref="CT698" ca="1">IF(H698,IF(AND(N698&gt;0,AR698),TRIM(SUBSTITUTE(_xll.MCONCAT(IFERROR(IF(ISNUMBER(INDIRECT(Q698)),IF((INDIRECT(ster!$D$14)&lt;&gt;"")*(IFERROR(0*(MATCH(INDIRECT(Q698),INDIRECT(K698),0)&gt;0),1)),INDIRECT(ster!$D$14) &amp; ": " &amp;  SUBSTITUTE(IF( AV698,IFERROR(TEXT(INDIRECT(Q698),"rrrr-mm-dd")&amp;" (" &amp; INDIRECT(Q698) &amp;")",INDIRECT(Q698)),INDIRECT(Q698))," "," "),""),""),"")," "),"  "," ")),""),"")</f>
        <v/>
      </c>
      <c r="CU698" s="14" t="str">
        <f t="array" aca="1" ref="CU698" ca="1">IF(H698,IF(AND(V698&gt;0),TRIM(SUBSTITUTE(_xll.MCONCAT(IF((INDIRECT(ster!$D$14)&lt;&gt;"")*(IFERROR(0*(INDIRECT(Q698)&lt;&gt;""),1)),INDIRECT(ster!$D$14),"")," "),"  "," ")),""),"")</f>
        <v/>
      </c>
      <c r="CV698" s="14" t="str">
        <f t="array" aca="1" ref="CV698" ca="1">IF(H698,IF(AS698,
TRIM(SUBSTITUTE(_xll.MCONCAT(IF(
   (INDIRECT(ster!$D$14)&lt;&gt;"")*
   ((INDIRECT(Q698)="")+
      NOT(ISNUMBER(INDIRECT(Q698)))*
      NOT(ISERROR(MATCH(INDIRECT(Q698),INDIRECT(K698),0)))
    ),
      INDIRECT(ster!$D$14),
   "")," "),"  "," ")),
""),"")</f>
        <v/>
      </c>
      <c r="CW698" s="14" t="str">
        <f t="array" aca="1" ref="CW698" ca="1">IF(H698,IF(AND(AQ698),TRIM(SUBSTITUTE(_xll.MCONCAT(IFERROR(IF(ISNUMBER(INDIRECT(Q698)),IF((INDIRECT(ster!$D$14)&lt;&gt;"")*(INDIRECT(Q698)&lt;&gt;INT(INDIRECT(Q698))),INDIRECT(ster!$D$14) &amp; ": " &amp; INDIRECT(Q698),""),""),"")," "),"  "," ")),""),"")</f>
        <v/>
      </c>
      <c r="CX698" s="14" t="str">
        <f t="array" aca="1" ref="CX698" ca="1">IF(H698,IF(OR(AU698,AV698),TRIM(SUBSTITUTE(_xll.MCONCAT(IF((INDIRECT(ster!$D$14)&lt;&gt;"")*NOT(ISNUMBER(INDIRECT(Q698))),IF(ISERROR(MATCH(INDIRECT(Q698),INDIRECT(K698),0)),IFERROR(IF(INDIRECT(Q698)&lt;&gt;"",INDIRECT(ster!$D$14) &amp; ": " &amp; SUBSTITUTE(INDIRECT(Q698)," "," "),""),""),""),"")," "),"  "," ")),""),"")</f>
        <v/>
      </c>
      <c r="CY698" s="14" t="str">
        <f t="array" aca="1" ref="CY698" ca="1">IF(H698,IF(AE698,TRIM(SUBSTITUTE(_xll.MCONCAT(IF((INDIRECT(ster!$D$14)&lt;&gt;"")*IFERROR(NOT(INDIRECT(AF698)),FALSE),IF(ISERROR(MATCH(INDIRECT(Q698),INDIRECT(K698),0)),IFERROR(IF(INDIRECT(Q698)&lt;&gt;"",INDIRECT(ster!$D$14)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CZ698" s="14" t="str">
        <f t="array" aca="1" ref="CZ698" ca="1">IF(H698,IF(AH698,TRIM(SUBSTITUTE(_xll.MCONCAT(IF((INDIRECT(ster!$D$14)&lt;&gt;"")*IFERROR(NOT(INDIRECT(AI698)),FALSE),IF(ISERROR(MATCH(INDIRECT(Q698),INDIRECT(K698),0)),IFERROR(IF(INDIRECT(Q698)&lt;&gt;"",INDIRECT(ster!$D$14)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DC698" s="14" t="str">
        <f ca="1">SUBSTITUTE(SUBSTITUTE(SUBSTITUTE(SUBSTITUTE(_xll.MCONCAT(DG698:DS698,"■"),"■■","■"),"■■","■"),"■■","■"),"■■","■")</f>
        <v>■</v>
      </c>
      <c r="DD698" s="14" t="str">
        <f t="shared" ca="1" si="11567"/>
        <v/>
      </c>
      <c r="DE698" s="14" t="str">
        <f t="shared" ca="1" si="11568"/>
        <v/>
      </c>
      <c r="DF698" s="14" t="str">
        <f t="shared" ca="1" si="11569"/>
        <v/>
      </c>
      <c r="DG698" s="14" t="str">
        <f t="shared" ca="1" si="11570"/>
        <v/>
      </c>
      <c r="DH698" s="14" t="str">
        <f t="shared" ca="1" si="11571"/>
        <v/>
      </c>
      <c r="DI698" s="14" t="str">
        <f t="shared" ca="1" si="11572"/>
        <v/>
      </c>
      <c r="DJ698" s="14" t="str">
        <f t="shared" ca="1" si="11573"/>
        <v/>
      </c>
      <c r="DK698" s="14" t="str">
        <f t="shared" ca="1" si="11574"/>
        <v/>
      </c>
      <c r="DL698" s="14" t="str">
        <f t="shared" ca="1" si="11575"/>
        <v/>
      </c>
      <c r="DM698" s="14" t="str">
        <f t="shared" ca="1" si="11576"/>
        <v/>
      </c>
      <c r="DN698" s="14" t="str">
        <f t="array" aca="1" ref="DN698" ca="1">IF(CU698&lt;&gt;"","There are errors in the entered values in the following cases: " &amp;SUBSTITUTE(CU698," ",", "),"")</f>
        <v/>
      </c>
      <c r="DO698" s="14" t="str">
        <f t="shared" ca="1" si="11577"/>
        <v/>
      </c>
      <c r="DP698" s="14" t="str">
        <f t="shared" ca="1" si="11578"/>
        <v/>
      </c>
      <c r="DQ698" s="14" t="str">
        <f t="shared" ca="1" si="11579"/>
        <v/>
      </c>
      <c r="DR698" s="14" t="str">
        <f t="shared" ca="1" si="11580"/>
        <v/>
      </c>
      <c r="DS698" s="14" t="str">
        <f t="shared" ca="1" si="11581"/>
        <v/>
      </c>
      <c r="DZ698" s="14" t="b">
        <f t="shared" ca="1" si="11582"/>
        <v>0</v>
      </c>
      <c r="EA698" s="14" t="str">
        <f t="shared" ca="1" si="11583"/>
        <v/>
      </c>
      <c r="EB698" s="14" t="str">
        <f t="shared" ca="1" si="11584"/>
        <v/>
      </c>
      <c r="EC698" s="14" t="str">
        <f t="shared" ca="1" si="11585"/>
        <v/>
      </c>
      <c r="ED698" s="14" t="str">
        <f t="shared" ca="1" si="11586"/>
        <v/>
      </c>
      <c r="EE698" s="14" t="str">
        <f t="shared" ca="1" si="11587"/>
        <v/>
      </c>
      <c r="EF698" s="14" t="str">
        <f t="shared" ca="1" si="11588"/>
        <v/>
      </c>
      <c r="EG698" s="14" t="str">
        <f t="shared" ca="1" si="11589"/>
        <v/>
      </c>
      <c r="EM698" s="14" t="b">
        <f t="shared" ca="1" si="11590"/>
        <v>0</v>
      </c>
      <c r="EN698" s="14" t="str">
        <f t="shared" ca="1" si="11591"/>
        <v/>
      </c>
      <c r="EO698" s="14" t="str">
        <f t="shared" ca="1" si="11592"/>
        <v/>
      </c>
      <c r="EP698" s="14" t="str">
        <f t="shared" ca="1" si="11593"/>
        <v/>
      </c>
      <c r="EQ698" s="14" t="str">
        <f t="shared" ca="1" si="11594"/>
        <v/>
      </c>
    </row>
    <row r="699" spans="2:147" s="14" customFormat="1">
      <c r="B699" s="14" t="str">
        <f t="shared" ca="1" si="11520"/>
        <v/>
      </c>
      <c r="C699" s="14">
        <f t="shared" ca="1" si="11521"/>
        <v>563</v>
      </c>
      <c r="D699" s="14">
        <f t="shared" si="11522"/>
        <v>697</v>
      </c>
      <c r="E699" s="14" t="str">
        <f t="shared" ca="1" si="11523"/>
        <v/>
      </c>
      <c r="F699" s="14" t="str">
        <f t="shared" ca="1" si="11524"/>
        <v/>
      </c>
      <c r="G699" s="14" t="str">
        <f t="shared" ca="1" si="11525"/>
        <v/>
      </c>
      <c r="H699" s="14" t="b">
        <f t="shared" ca="1" si="11526"/>
        <v>0</v>
      </c>
      <c r="I699" s="14" t="str">
        <f ca="1">IF($H699,ADDRESS(3,(D699+1)*2-1,4,,"["&amp;wew!$G$7&amp;"]"&amp;_sheetname_labels)&amp;":"&amp;ADDRESS(2+ster!$B$20,(D699+1)*2-1,4),"")</f>
        <v/>
      </c>
      <c r="J699" s="14" t="str">
        <f t="array" aca="1" ref="J699" ca="1">IF(H699,MAX(0,MAX(IF(INDIRECT(I699)&lt;&gt;"",ROW(INDIRECT(I699)),""))-2),"")</f>
        <v/>
      </c>
      <c r="K699" s="14" t="str">
        <f ca="1">IF($H699,IF($J699&gt;0,ADDRESS(3,(D699+1)*2-1,4,,"["&amp;wew!$G$7&amp;"]"&amp;_sheetname_labels)&amp;":"&amp;ADDRESS(2+J699,(D699+1)*2-1,4),""),"")</f>
        <v/>
      </c>
      <c r="L699" s="14" t="str">
        <f ca="1">IF($H699,IF($J699&gt;0,ADDRESS(3,(D699+1)*2,4,,"["&amp;wew!$G$7&amp;"]"&amp;_sheetname_labels)&amp;":"&amp;ADDRESS(2+J699,(D699+1)*2,4),""),"")</f>
        <v/>
      </c>
      <c r="M699" s="14" t="str">
        <f t="shared" ca="1" si="11527"/>
        <v/>
      </c>
      <c r="N699" s="14" t="str">
        <f t="shared" ca="1" si="11528"/>
        <v/>
      </c>
      <c r="O699" s="14" t="str">
        <f t="shared" ca="1" si="11529"/>
        <v/>
      </c>
      <c r="P699" s="14" t="str">
        <f t="shared" ca="1" si="11530"/>
        <v/>
      </c>
      <c r="Q699" s="14" t="str">
        <f ca="1">IF($BP699,ADDRESS(3,D699+1,4,,"["&amp;wew!$G$7&amp;"]"&amp;_sheetname_dataframe)&amp;":"&amp;ADDRESS(2+ster!$C$14,D699+1,4),"")</f>
        <v/>
      </c>
      <c r="R699" s="14" t="str">
        <f ca="1">IF($BP699,IF(MID(_xll.FORMULATEXT(INDEX(INDIRECT(Q699),1)),1,1)="=", _xll.FORMULATEXT(INDEX(INDIRECT(Q699),1),2,TRUE),""),"")</f>
        <v/>
      </c>
      <c r="S699" s="14" t="str">
        <f t="array" aca="1" ref="S699" ca="1">IF(H699,SUM(IF((IFERROR(INDIRECT(Q699)&lt;&gt;"",FALSE))*(INDIRECT(ster!$D$14)&lt;&gt;""),1,0)),"")</f>
        <v/>
      </c>
      <c r="T699" s="14" t="str">
        <f t="array" aca="1" ref="T699" ca="1">IF(H699,IF(M699&gt;0,SUM(IFERROR(1*(MATCH(INDIRECT(Q699),INDIRECT(K699),0)&gt;0),0)*(INDIRECT(ster!$D$14)&lt;&gt;"")*NOT(ISNUMBER(INDIRECT(Q699)))),0),"")</f>
        <v/>
      </c>
      <c r="U699" s="14" t="str">
        <f t="array" aca="1" ref="U699" ca="1">IF(H699,SUM((IFERROR(INDIRECT(Q699)="",FALSE))*(INDIRECT(ster!$D$14)&lt;&gt;"")),"")</f>
        <v/>
      </c>
      <c r="V699" s="14" t="str">
        <f t="array" aca="1" ref="V699" ca="1">IF(H699,SUM((IFERROR(INDIRECT(Q699)="#ąś",TRUE))*(INDIRECT(ster!$D$14)&lt;&gt;"")),"")</f>
        <v/>
      </c>
      <c r="W699" s="14" t="str">
        <f t="array" aca="1" ref="W699" ca="1">IF(H699,SUM(ISNUMBER(INDIRECT(Q699))*(INDIRECT(ster!$D$14)&lt;&gt;"")),"")</f>
        <v/>
      </c>
      <c r="X699" s="14" t="str">
        <f t="array" aca="1" ref="X699" ca="1">IF(AND(H699,W699&gt;0),IF(wew!$B$3,MIN(IF((INDIRECT(ster!$D$14)&lt;&gt;"")*IFERROR(INDIRECT($Q699)&lt;&gt;"",FALSE),IFERROR(INDIRECT($Q699),"X"),"X")),"&lt;włącz podświetlanie wartości&gt;"),"—")</f>
        <v>—</v>
      </c>
      <c r="Y699" s="14" t="str">
        <f t="array" aca="1" ref="Y699" ca="1">IF(AND(H699,W699&gt;0),IF(wew!$B$3,MAX(IF((INDIRECT(ster!$D$14)&lt;&gt;"")*IFERROR(INDIRECT($Q699)&lt;&gt;"",FALSE),IFERROR(INDIRECT($Q699),"X"),"X")),"&lt;włącz podświetlanie wartości&gt;"),"—")</f>
        <v>—</v>
      </c>
      <c r="Z699" s="14" t="str">
        <f t="shared" ca="1" si="11531"/>
        <v/>
      </c>
      <c r="AA699" s="12" t="str">
        <f t="shared" ca="1" si="11532"/>
        <v/>
      </c>
      <c r="AB699" s="17" t="str">
        <f t="array" aca="1" ref="AB699" ca="1">IF(H699,IF(W699&gt;0,SUM((INDIRECT(ster!$D$14)&lt;&gt;"")*IFERROR((INDIRECT(Q699)&lt;&gt;"")*(INDIRECT(Q699)=INT(INDIRECT(Q699))),0)),0),"")</f>
        <v/>
      </c>
      <c r="AC699" s="17" t="str">
        <f t="array" aca="1" ref="AC699" ca="1">IF(H699,W699-AB699,"")</f>
        <v/>
      </c>
      <c r="AD699" s="17" t="str">
        <f t="shared" ca="1" si="11533"/>
        <v/>
      </c>
      <c r="AE699" s="17" t="b">
        <f t="shared" ca="1" si="11534"/>
        <v>0</v>
      </c>
      <c r="AF699" s="17" t="str">
        <f ca="1">IF(AE699,IF($H699,ADDRESS(3,D699+2,4,,"["&amp;wew!$G$7&amp;"]"&amp;_sheetname_dataframe)&amp;":"&amp;ADDRESS(2+ster!$C$14,D699+2,4),""),"")</f>
        <v/>
      </c>
      <c r="AG699" s="17" t="str">
        <f t="shared" ca="1" si="11535"/>
        <v/>
      </c>
      <c r="AH699" s="17" t="b">
        <f t="shared" ca="1" si="11536"/>
        <v>0</v>
      </c>
      <c r="AI699" s="17" t="str">
        <f ca="1">IF(AH699,IF($H699,ADDRESS(3,D699+3,4,,"["&amp;wew!$G$7&amp;"]"&amp;_sheetname_dataframe)&amp;":"&amp;ADDRESS(2+ster!$C$14,D699+3,4),""),"")</f>
        <v/>
      </c>
      <c r="AJ699" s="17" t="str">
        <f t="shared" ca="1" si="11537"/>
        <v/>
      </c>
      <c r="AK699" s="17" t="str">
        <f t="shared" ca="1" si="11538"/>
        <v/>
      </c>
      <c r="AL699" s="17" t="str">
        <f t="shared" ca="1" si="11539"/>
        <v/>
      </c>
      <c r="AM699" s="17" t="str">
        <f t="shared" ca="1" si="11540"/>
        <v/>
      </c>
      <c r="AN699" s="17">
        <f t="shared" ca="1" si="11541"/>
        <v>2</v>
      </c>
      <c r="AO699" s="24" t="str">
        <f t="shared" ca="1" si="11542"/>
        <v/>
      </c>
      <c r="AP699" s="24" t="str">
        <f t="shared" ca="1" si="11543"/>
        <v/>
      </c>
      <c r="AQ699" s="17" t="str">
        <f t="shared" ca="1" si="11544"/>
        <v/>
      </c>
      <c r="AR699" s="17" t="str">
        <f t="shared" ca="1" si="11545"/>
        <v/>
      </c>
      <c r="AS699" s="17" t="str">
        <f t="shared" ca="1" si="11546"/>
        <v/>
      </c>
      <c r="AT699" s="17" t="str">
        <f t="shared" ca="1" si="11547"/>
        <v/>
      </c>
      <c r="AU699" s="17" t="str">
        <f t="shared" ca="1" si="11548"/>
        <v/>
      </c>
      <c r="AV699" s="17" t="str">
        <f t="shared" ca="1" si="11549"/>
        <v/>
      </c>
      <c r="AW699" s="17" t="str">
        <f t="shared" ca="1" si="11550"/>
        <v/>
      </c>
      <c r="AX699" s="14" t="str">
        <f t="array" aca="1" ref="AX699" ca="1">IF(H699,N699&gt;0,"")</f>
        <v/>
      </c>
      <c r="AY699" s="17" t="str">
        <f t="shared" ca="1" si="11551"/>
        <v/>
      </c>
      <c r="AZ699" s="17" t="str">
        <f t="array" aca="1" ref="AZ699" ca="1">IF(AY699&lt;&gt;"",SUM(1*ISERROR(MATCH(INDIRECT(AY699),INDIRECT(K699),0)))=0,"")</f>
        <v/>
      </c>
      <c r="BA699" s="17" t="b">
        <f t="shared" ca="1" si="11552"/>
        <v>0</v>
      </c>
      <c r="BB699" s="17" t="b">
        <v>0</v>
      </c>
      <c r="BC699" s="17" t="str">
        <f t="shared" ca="1" si="11553"/>
        <v/>
      </c>
      <c r="BD699" s="17" t="str">
        <f t="shared" ca="1" si="11554"/>
        <v/>
      </c>
      <c r="BE699" s="17" t="str">
        <f t="shared" ca="1" si="11555"/>
        <v/>
      </c>
      <c r="BF699" s="17" t="str">
        <f t="shared" ca="1" si="11556"/>
        <v/>
      </c>
      <c r="BG699" s="17" t="str">
        <f t="shared" ca="1" si="11557"/>
        <v/>
      </c>
      <c r="BH699" s="17" t="str">
        <f t="shared" ca="1" si="11558"/>
        <v/>
      </c>
      <c r="BI699" s="17" t="str">
        <f t="shared" ca="1" si="11559"/>
        <v/>
      </c>
      <c r="BJ699" s="17" t="b">
        <f t="shared" ca="1" si="11560"/>
        <v>0</v>
      </c>
      <c r="BK699" s="17" t="str">
        <f t="shared" ca="1" si="11561"/>
        <v/>
      </c>
      <c r="BL699" s="17" t="str">
        <f t="shared" ca="1" si="11562"/>
        <v/>
      </c>
      <c r="BM699" s="17" t="str">
        <f t="shared" ca="1" si="11563"/>
        <v/>
      </c>
      <c r="BN699" s="17" t="str">
        <f t="shared" ca="1" si="11564"/>
        <v/>
      </c>
      <c r="BO699" s="17" t="str">
        <f t="shared" ca="1" si="11565"/>
        <v/>
      </c>
      <c r="BP699" s="14" t="b">
        <f t="shared" ca="1" si="11566"/>
        <v>0</v>
      </c>
      <c r="BQ699" s="35"/>
      <c r="BX699" s="16"/>
      <c r="BY699" s="16"/>
      <c r="BZ699" s="16"/>
      <c r="CA699" s="16"/>
      <c r="CB699" s="16"/>
      <c r="CC699" s="16"/>
      <c r="CD699" s="16"/>
      <c r="CE699" s="16"/>
      <c r="CF699" s="16"/>
      <c r="CN699" s="14">
        <f ca="1">IF(H699,IFERROR(IsVariableNameLegal(O699),0),0)</f>
        <v>0</v>
      </c>
      <c r="CO699" s="14" t="str">
        <f t="array" aca="1" ref="CO699" ca="1">IF(H699,IF(COUNTIF(INDIRECT(wew!$C$13),O699)&gt;1,TRIM(SUBSTITUTE(_xll.MCONCAT(IF((INDIRECT(wew!$C$13)=O699)*(COLUMN(INDIRECT(wew!$C$13))&lt;&gt;D699+1),-1+COLUMN(INDIRECT(wew!$C$13)),"")," "),"  "," ")),""),"")</f>
        <v/>
      </c>
      <c r="CP699" s="14" t="str">
        <f t="array" aca="1" ref="CP699" ca="1">IF(P699&lt;&gt;"",IF(LEN(P699)&gt;150,1,""),"")</f>
        <v/>
      </c>
      <c r="CQ699" s="14" t="str">
        <f t="array" aca="1" ref="CQ699" ca="1">IF(AND(H699,NOT(ster!$J$3)),IF(COUNTIF(INDIRECT(wew!$C$15),P699)&gt;1,TRIM(SUBSTITUTE(_xll.MCONCAT(IF((INDIRECT(wew!$C$15)=P699)*(COLUMN(INDIRECT(wew!$C$15))&lt;&gt;D699+1),-1+COLUMN(INDIRECT(wew!$C$15)),"")," "),"  "," ")),""),"")</f>
        <v/>
      </c>
      <c r="CR699" s="14" t="str">
        <f t="array" aca="1" ref="CR699" ca="1">IF(H699,IF(AND(W699&gt;0,AO699&lt;&gt;""),TRIM(SUBSTITUTE(_xll.MCONCAT(IFERROR(IF(ISNUMBER(INDIRECT(Q699)),IF((INDIRECT(ster!$D$14)&lt;&gt;"")*(INDIRECT(Q699)&lt;AO699),INDIRECT(ster!$D$14) &amp; ": " &amp;  SUBSTITUTE(IF( AV699,IFERROR(TEXT(INDIRECT(Q699),"rrrr-mm-dd") &amp;" (" &amp; INDIRECT(Q699) &amp;")",INDIRECT(Q699)),INDIRECT(Q699))," "," "),""),""),"")," "),"  "," ")),""),"")</f>
        <v/>
      </c>
      <c r="CS699" s="14" t="str">
        <f t="array" aca="1" ref="CS699" ca="1">IF(H699,IF(AND(W699&gt;0,AP699&lt;&gt;""),TRIM(SUBSTITUTE(_xll.MCONCAT(IFERROR(IF(ISNUMBER(INDIRECT(Q699)),IF((INDIRECT(ster!$D$14)&lt;&gt;"")*(INDIRECT(Q699)&gt;AP699),INDIRECT(ster!$D$14) &amp; ": " &amp;  SUBSTITUTE(IF( AV699,IFERROR(TEXT(INDIRECT(Q699),"rrrr-mm-dd")&amp;" (" &amp; INDIRECT(Q699) &amp;")",INDIRECT(Q699)),INDIRECT(Q699))," "," "),""),""),"")," "),"  "," ")),""),"")</f>
        <v/>
      </c>
      <c r="CT699" s="14" t="str">
        <f t="array" aca="1" ref="CT699" ca="1">IF(H699,IF(AND(N699&gt;0,AR699),TRIM(SUBSTITUTE(_xll.MCONCAT(IFERROR(IF(ISNUMBER(INDIRECT(Q699)),IF((INDIRECT(ster!$D$14)&lt;&gt;"")*(IFERROR(0*(MATCH(INDIRECT(Q699),INDIRECT(K699),0)&gt;0),1)),INDIRECT(ster!$D$14) &amp; ": " &amp;  SUBSTITUTE(IF( AV699,IFERROR(TEXT(INDIRECT(Q699),"rrrr-mm-dd")&amp;" (" &amp; INDIRECT(Q699) &amp;")",INDIRECT(Q699)),INDIRECT(Q699))," "," "),""),""),"")," "),"  "," ")),""),"")</f>
        <v/>
      </c>
      <c r="CU699" s="14" t="str">
        <f t="array" aca="1" ref="CU699" ca="1">IF(H699,IF(AND(V699&gt;0),TRIM(SUBSTITUTE(_xll.MCONCAT(IF((INDIRECT(ster!$D$14)&lt;&gt;"")*(IFERROR(0*(INDIRECT(Q699)&lt;&gt;""),1)),INDIRECT(ster!$D$14),"")," "),"  "," ")),""),"")</f>
        <v/>
      </c>
      <c r="CV699" s="14" t="str">
        <f t="array" aca="1" ref="CV699" ca="1">IF(H699,IF(AS699,
TRIM(SUBSTITUTE(_xll.MCONCAT(IF(
   (INDIRECT(ster!$D$14)&lt;&gt;"")*
   ((INDIRECT(Q699)="")+
      NOT(ISNUMBER(INDIRECT(Q699)))*
      NOT(ISERROR(MATCH(INDIRECT(Q699),INDIRECT(K699),0)))
    ),
      INDIRECT(ster!$D$14),
   "")," "),"  "," ")),
""),"")</f>
        <v/>
      </c>
      <c r="CW699" s="14" t="str">
        <f t="array" aca="1" ref="CW699" ca="1">IF(H699,IF(AND(AQ699),TRIM(SUBSTITUTE(_xll.MCONCAT(IFERROR(IF(ISNUMBER(INDIRECT(Q699)),IF((INDIRECT(ster!$D$14)&lt;&gt;"")*(INDIRECT(Q699)&lt;&gt;INT(INDIRECT(Q699))),INDIRECT(ster!$D$14) &amp; ": " &amp; INDIRECT(Q699),""),""),"")," "),"  "," ")),""),"")</f>
        <v/>
      </c>
      <c r="CX699" s="14" t="str">
        <f t="array" aca="1" ref="CX699" ca="1">IF(H699,IF(OR(AU699,AV699),TRIM(SUBSTITUTE(_xll.MCONCAT(IF((INDIRECT(ster!$D$14)&lt;&gt;"")*NOT(ISNUMBER(INDIRECT(Q699))),IF(ISERROR(MATCH(INDIRECT(Q699),INDIRECT(K699),0)),IFERROR(IF(INDIRECT(Q699)&lt;&gt;"",INDIRECT(ster!$D$14) &amp; ": " &amp; SUBSTITUTE(INDIRECT(Q699)," "," "),""),""),""),"")," "),"  "," ")),""),"")</f>
        <v/>
      </c>
      <c r="CY699" s="14" t="str">
        <f t="array" aca="1" ref="CY699" ca="1">IF(H699,IF(AE699,TRIM(SUBSTITUTE(_xll.MCONCAT(IF((INDIRECT(ster!$D$14)&lt;&gt;"")*IFERROR(NOT(INDIRECT(AF699)),FALSE),IF(ISERROR(MATCH(INDIRECT(Q699),INDIRECT(K699),0)),IFERROR(IF(INDIRECT(Q699)&lt;&gt;"",INDIRECT(ster!$D$14)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CZ699" s="14" t="str">
        <f t="array" aca="1" ref="CZ699" ca="1">IF(H699,IF(AH699,TRIM(SUBSTITUTE(_xll.MCONCAT(IF((INDIRECT(ster!$D$14)&lt;&gt;"")*IFERROR(NOT(INDIRECT(AI699)),FALSE),IF(ISERROR(MATCH(INDIRECT(Q699),INDIRECT(K699),0)),IFERROR(IF(INDIRECT(Q699)&lt;&gt;"",INDIRECT(ster!$D$14)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DC699" s="14" t="str">
        <f ca="1">SUBSTITUTE(SUBSTITUTE(SUBSTITUTE(SUBSTITUTE(_xll.MCONCAT(DG699:DS699,"■"),"■■","■"),"■■","■"),"■■","■"),"■■","■")</f>
        <v>■</v>
      </c>
      <c r="DD699" s="14" t="str">
        <f t="shared" ca="1" si="11567"/>
        <v/>
      </c>
      <c r="DE699" s="14" t="str">
        <f t="shared" ca="1" si="11568"/>
        <v/>
      </c>
      <c r="DF699" s="14" t="str">
        <f t="shared" ca="1" si="11569"/>
        <v/>
      </c>
      <c r="DG699" s="14" t="str">
        <f t="shared" ca="1" si="11570"/>
        <v/>
      </c>
      <c r="DH699" s="14" t="str">
        <f t="shared" ca="1" si="11571"/>
        <v/>
      </c>
      <c r="DI699" s="14" t="str">
        <f t="shared" ca="1" si="11572"/>
        <v/>
      </c>
      <c r="DJ699" s="14" t="str">
        <f t="shared" ca="1" si="11573"/>
        <v/>
      </c>
      <c r="DK699" s="14" t="str">
        <f t="shared" ca="1" si="11574"/>
        <v/>
      </c>
      <c r="DL699" s="14" t="str">
        <f t="shared" ca="1" si="11575"/>
        <v/>
      </c>
      <c r="DM699" s="14" t="str">
        <f t="shared" ca="1" si="11576"/>
        <v/>
      </c>
      <c r="DN699" s="14" t="str">
        <f t="array" aca="1" ref="DN699" ca="1">IF(CU699&lt;&gt;"","There are errors in the entered values in the following cases: " &amp;SUBSTITUTE(CU699," ",", "),"")</f>
        <v/>
      </c>
      <c r="DO699" s="14" t="str">
        <f t="shared" ca="1" si="11577"/>
        <v/>
      </c>
      <c r="DP699" s="14" t="str">
        <f t="shared" ca="1" si="11578"/>
        <v/>
      </c>
      <c r="DQ699" s="14" t="str">
        <f t="shared" ca="1" si="11579"/>
        <v/>
      </c>
      <c r="DR699" s="14" t="str">
        <f t="shared" ca="1" si="11580"/>
        <v/>
      </c>
      <c r="DS699" s="14" t="str">
        <f t="shared" ca="1" si="11581"/>
        <v/>
      </c>
      <c r="DZ699" s="14" t="b">
        <f t="shared" ca="1" si="11582"/>
        <v>0</v>
      </c>
      <c r="EA699" s="14" t="str">
        <f t="shared" ca="1" si="11583"/>
        <v/>
      </c>
      <c r="EB699" s="14" t="str">
        <f t="shared" ca="1" si="11584"/>
        <v/>
      </c>
      <c r="EC699" s="14" t="str">
        <f t="shared" ca="1" si="11585"/>
        <v/>
      </c>
      <c r="ED699" s="14" t="str">
        <f t="shared" ca="1" si="11586"/>
        <v/>
      </c>
      <c r="EE699" s="14" t="str">
        <f t="shared" ca="1" si="11587"/>
        <v/>
      </c>
      <c r="EF699" s="14" t="str">
        <f t="shared" ca="1" si="11588"/>
        <v/>
      </c>
      <c r="EG699" s="14" t="str">
        <f t="shared" ca="1" si="11589"/>
        <v/>
      </c>
      <c r="EM699" s="14" t="b">
        <f t="shared" ca="1" si="11590"/>
        <v>0</v>
      </c>
      <c r="EN699" s="14" t="str">
        <f t="shared" ca="1" si="11591"/>
        <v/>
      </c>
      <c r="EO699" s="14" t="str">
        <f t="shared" ca="1" si="11592"/>
        <v/>
      </c>
      <c r="EP699" s="14" t="str">
        <f t="shared" ca="1" si="11593"/>
        <v/>
      </c>
      <c r="EQ699" s="14" t="str">
        <f t="shared" ca="1" si="11594"/>
        <v/>
      </c>
    </row>
    <row r="700" spans="2:147" s="14" customFormat="1">
      <c r="B700" s="14" t="str">
        <f t="shared" ca="1" si="11520"/>
        <v/>
      </c>
      <c r="C700" s="14">
        <f t="shared" ca="1" si="11521"/>
        <v>563</v>
      </c>
      <c r="D700" s="14">
        <f t="shared" si="11522"/>
        <v>698</v>
      </c>
      <c r="E700" s="14" t="str">
        <f t="shared" ca="1" si="11523"/>
        <v/>
      </c>
      <c r="F700" s="14" t="str">
        <f t="shared" ca="1" si="11524"/>
        <v/>
      </c>
      <c r="G700" s="14" t="str">
        <f t="shared" ca="1" si="11525"/>
        <v/>
      </c>
      <c r="H700" s="14" t="b">
        <f t="shared" ca="1" si="11526"/>
        <v>0</v>
      </c>
      <c r="I700" s="14" t="str">
        <f ca="1">IF($H700,ADDRESS(3,(D700+1)*2-1,4,,"["&amp;wew!$G$7&amp;"]"&amp;_sheetname_labels)&amp;":"&amp;ADDRESS(2+ster!$B$20,(D700+1)*2-1,4),"")</f>
        <v/>
      </c>
      <c r="J700" s="14" t="str">
        <f t="array" aca="1" ref="J700" ca="1">IF(H700,MAX(0,MAX(IF(INDIRECT(I700)&lt;&gt;"",ROW(INDIRECT(I700)),""))-2),"")</f>
        <v/>
      </c>
      <c r="K700" s="14" t="str">
        <f ca="1">IF($H700,IF($J700&gt;0,ADDRESS(3,(D700+1)*2-1,4,,"["&amp;wew!$G$7&amp;"]"&amp;_sheetname_labels)&amp;":"&amp;ADDRESS(2+J700,(D700+1)*2-1,4),""),"")</f>
        <v/>
      </c>
      <c r="L700" s="14" t="str">
        <f ca="1">IF($H700,IF($J700&gt;0,ADDRESS(3,(D700+1)*2,4,,"["&amp;wew!$G$7&amp;"]"&amp;_sheetname_labels)&amp;":"&amp;ADDRESS(2+J700,(D700+1)*2,4),""),"")</f>
        <v/>
      </c>
      <c r="M700" s="14" t="str">
        <f t="shared" ca="1" si="11527"/>
        <v/>
      </c>
      <c r="N700" s="14" t="str">
        <f t="shared" ca="1" si="11528"/>
        <v/>
      </c>
      <c r="O700" s="14" t="str">
        <f t="shared" ca="1" si="11529"/>
        <v/>
      </c>
      <c r="P700" s="14" t="str">
        <f t="shared" ca="1" si="11530"/>
        <v/>
      </c>
      <c r="Q700" s="14" t="str">
        <f ca="1">IF($BP700,ADDRESS(3,D700+1,4,,"["&amp;wew!$G$7&amp;"]"&amp;_sheetname_dataframe)&amp;":"&amp;ADDRESS(2+ster!$C$14,D700+1,4),"")</f>
        <v/>
      </c>
      <c r="R700" s="14" t="str">
        <f ca="1">IF($BP700,IF(MID(_xll.FORMULATEXT(INDEX(INDIRECT(Q700),1)),1,1)="=", _xll.FORMULATEXT(INDEX(INDIRECT(Q700),1),2,TRUE),""),"")</f>
        <v/>
      </c>
      <c r="S700" s="14" t="str">
        <f t="array" aca="1" ref="S700" ca="1">IF(H700,SUM(IF((IFERROR(INDIRECT(Q700)&lt;&gt;"",FALSE))*(INDIRECT(ster!$D$14)&lt;&gt;""),1,0)),"")</f>
        <v/>
      </c>
      <c r="T700" s="14" t="str">
        <f t="array" aca="1" ref="T700" ca="1">IF(H700,IF(M700&gt;0,SUM(IFERROR(1*(MATCH(INDIRECT(Q700),INDIRECT(K700),0)&gt;0),0)*(INDIRECT(ster!$D$14)&lt;&gt;"")*NOT(ISNUMBER(INDIRECT(Q700)))),0),"")</f>
        <v/>
      </c>
      <c r="U700" s="14" t="str">
        <f t="array" aca="1" ref="U700" ca="1">IF(H700,SUM((IFERROR(INDIRECT(Q700)="",FALSE))*(INDIRECT(ster!$D$14)&lt;&gt;"")),"")</f>
        <v/>
      </c>
      <c r="V700" s="14" t="str">
        <f t="array" aca="1" ref="V700" ca="1">IF(H700,SUM((IFERROR(INDIRECT(Q700)="#ąś",TRUE))*(INDIRECT(ster!$D$14)&lt;&gt;"")),"")</f>
        <v/>
      </c>
      <c r="W700" s="14" t="str">
        <f t="array" aca="1" ref="W700" ca="1">IF(H700,SUM(ISNUMBER(INDIRECT(Q700))*(INDIRECT(ster!$D$14)&lt;&gt;"")),"")</f>
        <v/>
      </c>
      <c r="X700" s="14" t="str">
        <f t="array" aca="1" ref="X700" ca="1">IF(AND(H700,W700&gt;0),IF(wew!$B$3,MIN(IF((INDIRECT(ster!$D$14)&lt;&gt;"")*IFERROR(INDIRECT($Q700)&lt;&gt;"",FALSE),IFERROR(INDIRECT($Q700),"X"),"X")),"&lt;włącz podświetlanie wartości&gt;"),"—")</f>
        <v>—</v>
      </c>
      <c r="Y700" s="14" t="str">
        <f t="array" aca="1" ref="Y700" ca="1">IF(AND(H700,W700&gt;0),IF(wew!$B$3,MAX(IF((INDIRECT(ster!$D$14)&lt;&gt;"")*IFERROR(INDIRECT($Q700)&lt;&gt;"",FALSE),IFERROR(INDIRECT($Q700),"X"),"X")),"&lt;włącz podświetlanie wartości&gt;"),"—")</f>
        <v>—</v>
      </c>
      <c r="Z700" s="14" t="str">
        <f t="shared" ca="1" si="11531"/>
        <v/>
      </c>
      <c r="AA700" s="12" t="str">
        <f t="shared" ca="1" si="11532"/>
        <v/>
      </c>
      <c r="AB700" s="17" t="str">
        <f t="array" aca="1" ref="AB700" ca="1">IF(H700,IF(W700&gt;0,SUM((INDIRECT(ster!$D$14)&lt;&gt;"")*IFERROR((INDIRECT(Q700)&lt;&gt;"")*(INDIRECT(Q700)=INT(INDIRECT(Q700))),0)),0),"")</f>
        <v/>
      </c>
      <c r="AC700" s="17" t="str">
        <f t="array" aca="1" ref="AC700" ca="1">IF(H700,W700-AB700,"")</f>
        <v/>
      </c>
      <c r="AD700" s="17" t="str">
        <f t="shared" ca="1" si="11533"/>
        <v/>
      </c>
      <c r="AE700" s="17" t="b">
        <f t="shared" ca="1" si="11534"/>
        <v>0</v>
      </c>
      <c r="AF700" s="17" t="str">
        <f ca="1">IF(AE700,IF($H700,ADDRESS(3,D700+2,4,,"["&amp;wew!$G$7&amp;"]"&amp;_sheetname_dataframe)&amp;":"&amp;ADDRESS(2+ster!$C$14,D700+2,4),""),"")</f>
        <v/>
      </c>
      <c r="AG700" s="17" t="str">
        <f t="shared" ca="1" si="11535"/>
        <v/>
      </c>
      <c r="AH700" s="17" t="b">
        <f t="shared" ca="1" si="11536"/>
        <v>0</v>
      </c>
      <c r="AI700" s="17" t="str">
        <f ca="1">IF(AH700,IF($H700,ADDRESS(3,D700+3,4,,"["&amp;wew!$G$7&amp;"]"&amp;_sheetname_dataframe)&amp;":"&amp;ADDRESS(2+ster!$C$14,D700+3,4),""),"")</f>
        <v/>
      </c>
      <c r="AJ700" s="17" t="str">
        <f t="shared" ca="1" si="11537"/>
        <v/>
      </c>
      <c r="AK700" s="17" t="str">
        <f t="shared" ca="1" si="11538"/>
        <v/>
      </c>
      <c r="AL700" s="17" t="str">
        <f t="shared" ca="1" si="11539"/>
        <v/>
      </c>
      <c r="AM700" s="17" t="str">
        <f t="shared" ca="1" si="11540"/>
        <v/>
      </c>
      <c r="AN700" s="17">
        <f t="shared" ca="1" si="11541"/>
        <v>2</v>
      </c>
      <c r="AO700" s="24" t="str">
        <f t="shared" ca="1" si="11542"/>
        <v/>
      </c>
      <c r="AP700" s="24" t="str">
        <f t="shared" ca="1" si="11543"/>
        <v/>
      </c>
      <c r="AQ700" s="17" t="str">
        <f t="shared" ca="1" si="11544"/>
        <v/>
      </c>
      <c r="AR700" s="17" t="str">
        <f t="shared" ca="1" si="11545"/>
        <v/>
      </c>
      <c r="AS700" s="17" t="str">
        <f t="shared" ca="1" si="11546"/>
        <v/>
      </c>
      <c r="AT700" s="17" t="str">
        <f t="shared" ca="1" si="11547"/>
        <v/>
      </c>
      <c r="AU700" s="17" t="str">
        <f t="shared" ca="1" si="11548"/>
        <v/>
      </c>
      <c r="AV700" s="17" t="str">
        <f t="shared" ca="1" si="11549"/>
        <v/>
      </c>
      <c r="AW700" s="17" t="str">
        <f t="shared" ca="1" si="11550"/>
        <v/>
      </c>
      <c r="AX700" s="14" t="str">
        <f t="array" aca="1" ref="AX700" ca="1">IF(H700,N700&gt;0,"")</f>
        <v/>
      </c>
      <c r="AY700" s="17" t="str">
        <f t="shared" ca="1" si="11551"/>
        <v/>
      </c>
      <c r="AZ700" s="17" t="str">
        <f t="array" aca="1" ref="AZ700" ca="1">IF(AY700&lt;&gt;"",SUM(1*ISERROR(MATCH(INDIRECT(AY700),INDIRECT(K700),0)))=0,"")</f>
        <v/>
      </c>
      <c r="BA700" s="17" t="b">
        <f t="shared" ca="1" si="11552"/>
        <v>0</v>
      </c>
      <c r="BB700" s="17" t="b">
        <v>0</v>
      </c>
      <c r="BC700" s="17" t="str">
        <f t="shared" ca="1" si="11553"/>
        <v/>
      </c>
      <c r="BD700" s="17" t="str">
        <f t="shared" ca="1" si="11554"/>
        <v/>
      </c>
      <c r="BE700" s="17" t="str">
        <f t="shared" ca="1" si="11555"/>
        <v/>
      </c>
      <c r="BF700" s="17" t="str">
        <f t="shared" ca="1" si="11556"/>
        <v/>
      </c>
      <c r="BG700" s="17" t="str">
        <f t="shared" ca="1" si="11557"/>
        <v/>
      </c>
      <c r="BH700" s="17" t="str">
        <f t="shared" ca="1" si="11558"/>
        <v/>
      </c>
      <c r="BI700" s="17" t="str">
        <f t="shared" ca="1" si="11559"/>
        <v/>
      </c>
      <c r="BJ700" s="17" t="b">
        <f t="shared" ca="1" si="11560"/>
        <v>0</v>
      </c>
      <c r="BK700" s="17" t="str">
        <f t="shared" ca="1" si="11561"/>
        <v/>
      </c>
      <c r="BL700" s="17" t="str">
        <f t="shared" ca="1" si="11562"/>
        <v/>
      </c>
      <c r="BM700" s="17" t="str">
        <f t="shared" ca="1" si="11563"/>
        <v/>
      </c>
      <c r="BN700" s="17" t="str">
        <f t="shared" ca="1" si="11564"/>
        <v/>
      </c>
      <c r="BO700" s="17" t="str">
        <f t="shared" ca="1" si="11565"/>
        <v/>
      </c>
      <c r="BP700" s="14" t="b">
        <f t="shared" ca="1" si="11566"/>
        <v>0</v>
      </c>
      <c r="BQ700" s="35"/>
      <c r="BX700" s="16"/>
      <c r="BY700" s="16"/>
      <c r="BZ700" s="16"/>
      <c r="CA700" s="16"/>
      <c r="CB700" s="16"/>
      <c r="CC700" s="16"/>
      <c r="CD700" s="16"/>
      <c r="CE700" s="16"/>
      <c r="CF700" s="16"/>
      <c r="CN700" s="14">
        <f ca="1">IF(H700,IFERROR(IsVariableNameLegal(O700),0),0)</f>
        <v>0</v>
      </c>
      <c r="CO700" s="14" t="str">
        <f t="array" aca="1" ref="CO700" ca="1">IF(H700,IF(COUNTIF(INDIRECT(wew!$C$13),O700)&gt;1,TRIM(SUBSTITUTE(_xll.MCONCAT(IF((INDIRECT(wew!$C$13)=O700)*(COLUMN(INDIRECT(wew!$C$13))&lt;&gt;D700+1),-1+COLUMN(INDIRECT(wew!$C$13)),"")," "),"  "," ")),""),"")</f>
        <v/>
      </c>
      <c r="CP700" s="14" t="str">
        <f t="array" aca="1" ref="CP700" ca="1">IF(P700&lt;&gt;"",IF(LEN(P700)&gt;150,1,""),"")</f>
        <v/>
      </c>
      <c r="CQ700" s="14" t="str">
        <f t="array" aca="1" ref="CQ700" ca="1">IF(AND(H700,NOT(ster!$J$3)),IF(COUNTIF(INDIRECT(wew!$C$15),P700)&gt;1,TRIM(SUBSTITUTE(_xll.MCONCAT(IF((INDIRECT(wew!$C$15)=P700)*(COLUMN(INDIRECT(wew!$C$15))&lt;&gt;D700+1),-1+COLUMN(INDIRECT(wew!$C$15)),"")," "),"  "," ")),""),"")</f>
        <v/>
      </c>
      <c r="CR700" s="14" t="str">
        <f t="array" aca="1" ref="CR700" ca="1">IF(H700,IF(AND(W700&gt;0,AO700&lt;&gt;""),TRIM(SUBSTITUTE(_xll.MCONCAT(IFERROR(IF(ISNUMBER(INDIRECT(Q700)),IF((INDIRECT(ster!$D$14)&lt;&gt;"")*(INDIRECT(Q700)&lt;AO700),INDIRECT(ster!$D$14) &amp; ": " &amp;  SUBSTITUTE(IF( AV700,IFERROR(TEXT(INDIRECT(Q700),"rrrr-mm-dd") &amp;" (" &amp; INDIRECT(Q700) &amp;")",INDIRECT(Q700)),INDIRECT(Q700))," "," "),""),""),"")," "),"  "," ")),""),"")</f>
        <v/>
      </c>
      <c r="CS700" s="14" t="str">
        <f t="array" aca="1" ref="CS700" ca="1">IF(H700,IF(AND(W700&gt;0,AP700&lt;&gt;""),TRIM(SUBSTITUTE(_xll.MCONCAT(IFERROR(IF(ISNUMBER(INDIRECT(Q700)),IF((INDIRECT(ster!$D$14)&lt;&gt;"")*(INDIRECT(Q700)&gt;AP700),INDIRECT(ster!$D$14) &amp; ": " &amp;  SUBSTITUTE(IF( AV700,IFERROR(TEXT(INDIRECT(Q700),"rrrr-mm-dd")&amp;" (" &amp; INDIRECT(Q700) &amp;")",INDIRECT(Q700)),INDIRECT(Q700))," "," "),""),""),"")," "),"  "," ")),""),"")</f>
        <v/>
      </c>
      <c r="CT700" s="14" t="str">
        <f t="array" aca="1" ref="CT700" ca="1">IF(H700,IF(AND(N700&gt;0,AR700),TRIM(SUBSTITUTE(_xll.MCONCAT(IFERROR(IF(ISNUMBER(INDIRECT(Q700)),IF((INDIRECT(ster!$D$14)&lt;&gt;"")*(IFERROR(0*(MATCH(INDIRECT(Q700),INDIRECT(K700),0)&gt;0),1)),INDIRECT(ster!$D$14) &amp; ": " &amp;  SUBSTITUTE(IF( AV700,IFERROR(TEXT(INDIRECT(Q700),"rrrr-mm-dd")&amp;" (" &amp; INDIRECT(Q700) &amp;")",INDIRECT(Q700)),INDIRECT(Q700))," "," "),""),""),"")," "),"  "," ")),""),"")</f>
        <v/>
      </c>
      <c r="CU700" s="14" t="str">
        <f t="array" aca="1" ref="CU700" ca="1">IF(H700,IF(AND(V700&gt;0),TRIM(SUBSTITUTE(_xll.MCONCAT(IF((INDIRECT(ster!$D$14)&lt;&gt;"")*(IFERROR(0*(INDIRECT(Q700)&lt;&gt;""),1)),INDIRECT(ster!$D$14),"")," "),"  "," ")),""),"")</f>
        <v/>
      </c>
      <c r="CV700" s="14" t="str">
        <f t="array" aca="1" ref="CV700" ca="1">IF(H700,IF(AS700,
TRIM(SUBSTITUTE(_xll.MCONCAT(IF(
   (INDIRECT(ster!$D$14)&lt;&gt;"")*
   ((INDIRECT(Q700)="")+
      NOT(ISNUMBER(INDIRECT(Q700)))*
      NOT(ISERROR(MATCH(INDIRECT(Q700),INDIRECT(K700),0)))
    ),
      INDIRECT(ster!$D$14),
   "")," "),"  "," ")),
""),"")</f>
        <v/>
      </c>
      <c r="CW700" s="14" t="str">
        <f t="array" aca="1" ref="CW700" ca="1">IF(H700,IF(AND(AQ700),TRIM(SUBSTITUTE(_xll.MCONCAT(IFERROR(IF(ISNUMBER(INDIRECT(Q700)),IF((INDIRECT(ster!$D$14)&lt;&gt;"")*(INDIRECT(Q700)&lt;&gt;INT(INDIRECT(Q700))),INDIRECT(ster!$D$14) &amp; ": " &amp; INDIRECT(Q700),""),""),"")," "),"  "," ")),""),"")</f>
        <v/>
      </c>
      <c r="CX700" s="14" t="str">
        <f t="array" aca="1" ref="CX700" ca="1">IF(H700,IF(OR(AU700,AV700),TRIM(SUBSTITUTE(_xll.MCONCAT(IF((INDIRECT(ster!$D$14)&lt;&gt;"")*NOT(ISNUMBER(INDIRECT(Q700))),IF(ISERROR(MATCH(INDIRECT(Q700),INDIRECT(K700),0)),IFERROR(IF(INDIRECT(Q700)&lt;&gt;"",INDIRECT(ster!$D$14) &amp; ": " &amp; SUBSTITUTE(INDIRECT(Q700)," "," "),""),""),""),"")," "),"  "," ")),""),"")</f>
        <v/>
      </c>
      <c r="CY700" s="14" t="str">
        <f t="array" aca="1" ref="CY700" ca="1">IF(H700,IF(AE700,TRIM(SUBSTITUTE(_xll.MCONCAT(IF((INDIRECT(ster!$D$14)&lt;&gt;"")*IFERROR(NOT(INDIRECT(AF700)),FALSE),IF(ISERROR(MATCH(INDIRECT(Q700),INDIRECT(K700),0)),IFERROR(IF(INDIRECT(Q700)&lt;&gt;"",INDIRECT(ster!$D$14)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CZ700" s="14" t="str">
        <f t="array" aca="1" ref="CZ700" ca="1">IF(H700,IF(AH700,TRIM(SUBSTITUTE(_xll.MCONCAT(IF((INDIRECT(ster!$D$14)&lt;&gt;"")*IFERROR(NOT(INDIRECT(AI700)),FALSE),IF(ISERROR(MATCH(INDIRECT(Q700),INDIRECT(K700),0)),IFERROR(IF(INDIRECT(Q700)&lt;&gt;"",INDIRECT(ster!$D$14)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DC700" s="14" t="str">
        <f ca="1">SUBSTITUTE(SUBSTITUTE(SUBSTITUTE(SUBSTITUTE(_xll.MCONCAT(DG700:DS700,"■"),"■■","■"),"■■","■"),"■■","■"),"■■","■")</f>
        <v>■</v>
      </c>
      <c r="DD700" s="14" t="str">
        <f t="shared" ca="1" si="11567"/>
        <v/>
      </c>
      <c r="DE700" s="14" t="str">
        <f t="shared" ca="1" si="11568"/>
        <v/>
      </c>
      <c r="DF700" s="14" t="str">
        <f t="shared" ca="1" si="11569"/>
        <v/>
      </c>
      <c r="DG700" s="14" t="str">
        <f t="shared" ca="1" si="11570"/>
        <v/>
      </c>
      <c r="DH700" s="14" t="str">
        <f t="shared" ca="1" si="11571"/>
        <v/>
      </c>
      <c r="DI700" s="14" t="str">
        <f t="shared" ca="1" si="11572"/>
        <v/>
      </c>
      <c r="DJ700" s="14" t="str">
        <f t="shared" ca="1" si="11573"/>
        <v/>
      </c>
      <c r="DK700" s="14" t="str">
        <f t="shared" ca="1" si="11574"/>
        <v/>
      </c>
      <c r="DL700" s="14" t="str">
        <f t="shared" ca="1" si="11575"/>
        <v/>
      </c>
      <c r="DM700" s="14" t="str">
        <f t="shared" ca="1" si="11576"/>
        <v/>
      </c>
      <c r="DN700" s="14" t="str">
        <f t="array" aca="1" ref="DN700" ca="1">IF(CU700&lt;&gt;"","There are errors in the entered values in the following cases: " &amp;SUBSTITUTE(CU700," ",", "),"")</f>
        <v/>
      </c>
      <c r="DO700" s="14" t="str">
        <f t="shared" ca="1" si="11577"/>
        <v/>
      </c>
      <c r="DP700" s="14" t="str">
        <f t="shared" ca="1" si="11578"/>
        <v/>
      </c>
      <c r="DQ700" s="14" t="str">
        <f t="shared" ca="1" si="11579"/>
        <v/>
      </c>
      <c r="DR700" s="14" t="str">
        <f t="shared" ca="1" si="11580"/>
        <v/>
      </c>
      <c r="DS700" s="14" t="str">
        <f t="shared" ca="1" si="11581"/>
        <v/>
      </c>
      <c r="DZ700" s="14" t="b">
        <f t="shared" ca="1" si="11582"/>
        <v>0</v>
      </c>
      <c r="EA700" s="14" t="str">
        <f t="shared" ca="1" si="11583"/>
        <v/>
      </c>
      <c r="EB700" s="14" t="str">
        <f t="shared" ca="1" si="11584"/>
        <v/>
      </c>
      <c r="EC700" s="14" t="str">
        <f t="shared" ca="1" si="11585"/>
        <v/>
      </c>
      <c r="ED700" s="14" t="str">
        <f t="shared" ca="1" si="11586"/>
        <v/>
      </c>
      <c r="EE700" s="14" t="str">
        <f t="shared" ca="1" si="11587"/>
        <v/>
      </c>
      <c r="EF700" s="14" t="str">
        <f t="shared" ca="1" si="11588"/>
        <v/>
      </c>
      <c r="EG700" s="14" t="str">
        <f t="shared" ca="1" si="11589"/>
        <v/>
      </c>
      <c r="EM700" s="14" t="b">
        <f t="shared" ca="1" si="11590"/>
        <v>0</v>
      </c>
      <c r="EN700" s="14" t="str">
        <f t="shared" ca="1" si="11591"/>
        <v/>
      </c>
      <c r="EO700" s="14" t="str">
        <f t="shared" ca="1" si="11592"/>
        <v/>
      </c>
      <c r="EP700" s="14" t="str">
        <f t="shared" ca="1" si="11593"/>
        <v/>
      </c>
      <c r="EQ700" s="14" t="str">
        <f t="shared" ca="1" si="11594"/>
        <v/>
      </c>
    </row>
    <row r="701" spans="2:147" s="14" customFormat="1">
      <c r="B701" s="14" t="str">
        <f t="shared" ca="1" si="11520"/>
        <v/>
      </c>
      <c r="C701" s="14">
        <f t="shared" ca="1" si="11521"/>
        <v>563</v>
      </c>
      <c r="D701" s="14">
        <f t="shared" si="11522"/>
        <v>699</v>
      </c>
      <c r="E701" s="14" t="str">
        <f t="shared" ca="1" si="11523"/>
        <v/>
      </c>
      <c r="F701" s="14" t="str">
        <f t="shared" ca="1" si="11524"/>
        <v/>
      </c>
      <c r="G701" s="14" t="str">
        <f t="shared" ca="1" si="11525"/>
        <v/>
      </c>
      <c r="H701" s="14" t="b">
        <f t="shared" ca="1" si="11526"/>
        <v>0</v>
      </c>
      <c r="I701" s="14" t="str">
        <f ca="1">IF($H701,ADDRESS(3,(D701+1)*2-1,4,,"["&amp;wew!$G$7&amp;"]"&amp;_sheetname_labels)&amp;":"&amp;ADDRESS(2+ster!$B$20,(D701+1)*2-1,4),"")</f>
        <v/>
      </c>
      <c r="J701" s="14" t="str">
        <f t="array" aca="1" ref="J701" ca="1">IF(H701,MAX(0,MAX(IF(INDIRECT(I701)&lt;&gt;"",ROW(INDIRECT(I701)),""))-2),"")</f>
        <v/>
      </c>
      <c r="K701" s="14" t="str">
        <f ca="1">IF($H701,IF($J701&gt;0,ADDRESS(3,(D701+1)*2-1,4,,"["&amp;wew!$G$7&amp;"]"&amp;_sheetname_labels)&amp;":"&amp;ADDRESS(2+J701,(D701+1)*2-1,4),""),"")</f>
        <v/>
      </c>
      <c r="L701" s="14" t="str">
        <f ca="1">IF($H701,IF($J701&gt;0,ADDRESS(3,(D701+1)*2,4,,"["&amp;wew!$G$7&amp;"]"&amp;_sheetname_labels)&amp;":"&amp;ADDRESS(2+J701,(D701+1)*2,4),""),"")</f>
        <v/>
      </c>
      <c r="M701" s="14" t="str">
        <f t="shared" ca="1" si="11527"/>
        <v/>
      </c>
      <c r="N701" s="14" t="str">
        <f t="shared" ca="1" si="11528"/>
        <v/>
      </c>
      <c r="O701" s="14" t="str">
        <f t="shared" ca="1" si="11529"/>
        <v/>
      </c>
      <c r="P701" s="14" t="str">
        <f t="shared" ca="1" si="11530"/>
        <v/>
      </c>
      <c r="Q701" s="14" t="str">
        <f ca="1">IF($BP701,ADDRESS(3,D701+1,4,,"["&amp;wew!$G$7&amp;"]"&amp;_sheetname_dataframe)&amp;":"&amp;ADDRESS(2+ster!$C$14,D701+1,4),"")</f>
        <v/>
      </c>
      <c r="R701" s="14" t="str">
        <f ca="1">IF($BP701,IF(MID(_xll.FORMULATEXT(INDEX(INDIRECT(Q701),1)),1,1)="=", _xll.FORMULATEXT(INDEX(INDIRECT(Q701),1),2,TRUE),""),"")</f>
        <v/>
      </c>
      <c r="S701" s="14" t="str">
        <f t="array" aca="1" ref="S701" ca="1">IF(H701,SUM(IF((IFERROR(INDIRECT(Q701)&lt;&gt;"",FALSE))*(INDIRECT(ster!$D$14)&lt;&gt;""),1,0)),"")</f>
        <v/>
      </c>
      <c r="T701" s="14" t="str">
        <f t="array" aca="1" ref="T701" ca="1">IF(H701,IF(M701&gt;0,SUM(IFERROR(1*(MATCH(INDIRECT(Q701),INDIRECT(K701),0)&gt;0),0)*(INDIRECT(ster!$D$14)&lt;&gt;"")*NOT(ISNUMBER(INDIRECT(Q701)))),0),"")</f>
        <v/>
      </c>
      <c r="U701" s="14" t="str">
        <f t="array" aca="1" ref="U701" ca="1">IF(H701,SUM((IFERROR(INDIRECT(Q701)="",FALSE))*(INDIRECT(ster!$D$14)&lt;&gt;"")),"")</f>
        <v/>
      </c>
      <c r="V701" s="14" t="str">
        <f t="array" aca="1" ref="V701" ca="1">IF(H701,SUM((IFERROR(INDIRECT(Q701)="#ąś",TRUE))*(INDIRECT(ster!$D$14)&lt;&gt;"")),"")</f>
        <v/>
      </c>
      <c r="W701" s="14" t="str">
        <f t="array" aca="1" ref="W701" ca="1">IF(H701,SUM(ISNUMBER(INDIRECT(Q701))*(INDIRECT(ster!$D$14)&lt;&gt;"")),"")</f>
        <v/>
      </c>
      <c r="X701" s="14" t="str">
        <f t="array" aca="1" ref="X701" ca="1">IF(AND(H701,W701&gt;0),IF(wew!$B$3,MIN(IF((INDIRECT(ster!$D$14)&lt;&gt;"")*IFERROR(INDIRECT($Q701)&lt;&gt;"",FALSE),IFERROR(INDIRECT($Q701),"X"),"X")),"&lt;włącz podświetlanie wartości&gt;"),"—")</f>
        <v>—</v>
      </c>
      <c r="Y701" s="14" t="str">
        <f t="array" aca="1" ref="Y701" ca="1">IF(AND(H701,W701&gt;0),IF(wew!$B$3,MAX(IF((INDIRECT(ster!$D$14)&lt;&gt;"")*IFERROR(INDIRECT($Q701)&lt;&gt;"",FALSE),IFERROR(INDIRECT($Q701),"X"),"X")),"&lt;włącz podświetlanie wartości&gt;"),"—")</f>
        <v>—</v>
      </c>
      <c r="Z701" s="14" t="str">
        <f t="shared" ca="1" si="11531"/>
        <v/>
      </c>
      <c r="AA701" s="12" t="str">
        <f t="shared" ca="1" si="11532"/>
        <v/>
      </c>
      <c r="AB701" s="17" t="str">
        <f t="array" aca="1" ref="AB701" ca="1">IF(H701,IF(W701&gt;0,SUM((INDIRECT(ster!$D$14)&lt;&gt;"")*IFERROR((INDIRECT(Q701)&lt;&gt;"")*(INDIRECT(Q701)=INT(INDIRECT(Q701))),0)),0),"")</f>
        <v/>
      </c>
      <c r="AC701" s="17" t="str">
        <f t="array" aca="1" ref="AC701" ca="1">IF(H701,W701-AB701,"")</f>
        <v/>
      </c>
      <c r="AD701" s="17" t="str">
        <f t="shared" ca="1" si="11533"/>
        <v/>
      </c>
      <c r="AE701" s="17" t="b">
        <f t="shared" ca="1" si="11534"/>
        <v>0</v>
      </c>
      <c r="AF701" s="17" t="str">
        <f ca="1">IF(AE701,IF($H701,ADDRESS(3,D701+2,4,,"["&amp;wew!$G$7&amp;"]"&amp;_sheetname_dataframe)&amp;":"&amp;ADDRESS(2+ster!$C$14,D701+2,4),""),"")</f>
        <v/>
      </c>
      <c r="AG701" s="17" t="str">
        <f t="shared" ca="1" si="11535"/>
        <v/>
      </c>
      <c r="AH701" s="17" t="b">
        <f t="shared" ca="1" si="11536"/>
        <v>0</v>
      </c>
      <c r="AI701" s="17" t="str">
        <f ca="1">IF(AH701,IF($H701,ADDRESS(3,D701+3,4,,"["&amp;wew!$G$7&amp;"]"&amp;_sheetname_dataframe)&amp;":"&amp;ADDRESS(2+ster!$C$14,D701+3,4),""),"")</f>
        <v/>
      </c>
      <c r="AJ701" s="17" t="str">
        <f t="shared" ca="1" si="11537"/>
        <v/>
      </c>
      <c r="AK701" s="17" t="str">
        <f t="shared" ca="1" si="11538"/>
        <v/>
      </c>
      <c r="AL701" s="17" t="str">
        <f t="shared" ca="1" si="11539"/>
        <v/>
      </c>
      <c r="AM701" s="17" t="str">
        <f t="shared" ca="1" si="11540"/>
        <v/>
      </c>
      <c r="AN701" s="17">
        <f t="shared" ca="1" si="11541"/>
        <v>2</v>
      </c>
      <c r="AO701" s="24" t="str">
        <f t="shared" ca="1" si="11542"/>
        <v/>
      </c>
      <c r="AP701" s="24" t="str">
        <f t="shared" ca="1" si="11543"/>
        <v/>
      </c>
      <c r="AQ701" s="17" t="str">
        <f t="shared" ca="1" si="11544"/>
        <v/>
      </c>
      <c r="AR701" s="17" t="str">
        <f t="shared" ca="1" si="11545"/>
        <v/>
      </c>
      <c r="AS701" s="17" t="str">
        <f t="shared" ca="1" si="11546"/>
        <v/>
      </c>
      <c r="AT701" s="17" t="str">
        <f t="shared" ca="1" si="11547"/>
        <v/>
      </c>
      <c r="AU701" s="17" t="str">
        <f t="shared" ca="1" si="11548"/>
        <v/>
      </c>
      <c r="AV701" s="17" t="str">
        <f t="shared" ca="1" si="11549"/>
        <v/>
      </c>
      <c r="AW701" s="17" t="str">
        <f t="shared" ca="1" si="11550"/>
        <v/>
      </c>
      <c r="AX701" s="14" t="str">
        <f t="array" aca="1" ref="AX701" ca="1">IF(H701,N701&gt;0,"")</f>
        <v/>
      </c>
      <c r="AY701" s="17" t="str">
        <f t="shared" ca="1" si="11551"/>
        <v/>
      </c>
      <c r="AZ701" s="17" t="str">
        <f t="array" aca="1" ref="AZ701" ca="1">IF(AY701&lt;&gt;"",SUM(1*ISERROR(MATCH(INDIRECT(AY701),INDIRECT(K701),0)))=0,"")</f>
        <v/>
      </c>
      <c r="BA701" s="17" t="b">
        <f t="shared" ca="1" si="11552"/>
        <v>0</v>
      </c>
      <c r="BB701" s="17" t="b">
        <v>0</v>
      </c>
      <c r="BC701" s="17" t="str">
        <f t="shared" ca="1" si="11553"/>
        <v/>
      </c>
      <c r="BD701" s="17" t="str">
        <f t="shared" ca="1" si="11554"/>
        <v/>
      </c>
      <c r="BE701" s="17" t="str">
        <f t="shared" ca="1" si="11555"/>
        <v/>
      </c>
      <c r="BF701" s="17" t="str">
        <f t="shared" ca="1" si="11556"/>
        <v/>
      </c>
      <c r="BG701" s="17" t="str">
        <f t="shared" ca="1" si="11557"/>
        <v/>
      </c>
      <c r="BH701" s="17" t="str">
        <f t="shared" ca="1" si="11558"/>
        <v/>
      </c>
      <c r="BI701" s="17" t="str">
        <f t="shared" ca="1" si="11559"/>
        <v/>
      </c>
      <c r="BJ701" s="17" t="b">
        <f t="shared" ca="1" si="11560"/>
        <v>0</v>
      </c>
      <c r="BK701" s="17" t="str">
        <f t="shared" ca="1" si="11561"/>
        <v/>
      </c>
      <c r="BL701" s="17" t="str">
        <f t="shared" ca="1" si="11562"/>
        <v/>
      </c>
      <c r="BM701" s="17" t="str">
        <f t="shared" ca="1" si="11563"/>
        <v/>
      </c>
      <c r="BN701" s="17" t="str">
        <f t="shared" ca="1" si="11564"/>
        <v/>
      </c>
      <c r="BO701" s="17" t="str">
        <f t="shared" ca="1" si="11565"/>
        <v/>
      </c>
      <c r="BP701" s="14" t="b">
        <f t="shared" ca="1" si="11566"/>
        <v>0</v>
      </c>
      <c r="BQ701" s="35"/>
      <c r="BX701" s="16"/>
      <c r="BY701" s="16"/>
      <c r="BZ701" s="16"/>
      <c r="CA701" s="16"/>
      <c r="CB701" s="16"/>
      <c r="CC701" s="16"/>
      <c r="CD701" s="16"/>
      <c r="CE701" s="16"/>
      <c r="CF701" s="16"/>
      <c r="CN701" s="14">
        <f ca="1">IF(H701,IFERROR(IsVariableNameLegal(O701),0),0)</f>
        <v>0</v>
      </c>
      <c r="CO701" s="14" t="str">
        <f t="array" aca="1" ref="CO701" ca="1">IF(H701,IF(COUNTIF(INDIRECT(wew!$C$13),O701)&gt;1,TRIM(SUBSTITUTE(_xll.MCONCAT(IF((INDIRECT(wew!$C$13)=O701)*(COLUMN(INDIRECT(wew!$C$13))&lt;&gt;D701+1),-1+COLUMN(INDIRECT(wew!$C$13)),"")," "),"  "," ")),""),"")</f>
        <v/>
      </c>
      <c r="CP701" s="14" t="str">
        <f t="array" aca="1" ref="CP701" ca="1">IF(P701&lt;&gt;"",IF(LEN(P701)&gt;150,1,""),"")</f>
        <v/>
      </c>
      <c r="CQ701" s="14" t="str">
        <f t="array" aca="1" ref="CQ701" ca="1">IF(AND(H701,NOT(ster!$J$3)),IF(COUNTIF(INDIRECT(wew!$C$15),P701)&gt;1,TRIM(SUBSTITUTE(_xll.MCONCAT(IF((INDIRECT(wew!$C$15)=P701)*(COLUMN(INDIRECT(wew!$C$15))&lt;&gt;D701+1),-1+COLUMN(INDIRECT(wew!$C$15)),"")," "),"  "," ")),""),"")</f>
        <v/>
      </c>
      <c r="CR701" s="14" t="str">
        <f t="array" aca="1" ref="CR701" ca="1">IF(H701,IF(AND(W701&gt;0,AO701&lt;&gt;""),TRIM(SUBSTITUTE(_xll.MCONCAT(IFERROR(IF(ISNUMBER(INDIRECT(Q701)),IF((INDIRECT(ster!$D$14)&lt;&gt;"")*(INDIRECT(Q701)&lt;AO701),INDIRECT(ster!$D$14) &amp; ": " &amp;  SUBSTITUTE(IF( AV701,IFERROR(TEXT(INDIRECT(Q701),"rrrr-mm-dd") &amp;" (" &amp; INDIRECT(Q701) &amp;")",INDIRECT(Q701)),INDIRECT(Q701))," "," "),""),""),"")," "),"  "," ")),""),"")</f>
        <v/>
      </c>
      <c r="CS701" s="14" t="str">
        <f t="array" aca="1" ref="CS701" ca="1">IF(H701,IF(AND(W701&gt;0,AP701&lt;&gt;""),TRIM(SUBSTITUTE(_xll.MCONCAT(IFERROR(IF(ISNUMBER(INDIRECT(Q701)),IF((INDIRECT(ster!$D$14)&lt;&gt;"")*(INDIRECT(Q701)&gt;AP701),INDIRECT(ster!$D$14) &amp; ": " &amp;  SUBSTITUTE(IF( AV701,IFERROR(TEXT(INDIRECT(Q701),"rrrr-mm-dd")&amp;" (" &amp; INDIRECT(Q701) &amp;")",INDIRECT(Q701)),INDIRECT(Q701))," "," "),""),""),"")," "),"  "," ")),""),"")</f>
        <v/>
      </c>
      <c r="CT701" s="14" t="str">
        <f t="array" aca="1" ref="CT701" ca="1">IF(H701,IF(AND(N701&gt;0,AR701),TRIM(SUBSTITUTE(_xll.MCONCAT(IFERROR(IF(ISNUMBER(INDIRECT(Q701)),IF((INDIRECT(ster!$D$14)&lt;&gt;"")*(IFERROR(0*(MATCH(INDIRECT(Q701),INDIRECT(K701),0)&gt;0),1)),INDIRECT(ster!$D$14) &amp; ": " &amp;  SUBSTITUTE(IF( AV701,IFERROR(TEXT(INDIRECT(Q701),"rrrr-mm-dd")&amp;" (" &amp; INDIRECT(Q701) &amp;")",INDIRECT(Q701)),INDIRECT(Q701))," "," "),""),""),"")," "),"  "," ")),""),"")</f>
        <v/>
      </c>
      <c r="CU701" s="14" t="str">
        <f t="array" aca="1" ref="CU701" ca="1">IF(H701,IF(AND(V701&gt;0),TRIM(SUBSTITUTE(_xll.MCONCAT(IF((INDIRECT(ster!$D$14)&lt;&gt;"")*(IFERROR(0*(INDIRECT(Q701)&lt;&gt;""),1)),INDIRECT(ster!$D$14),"")," "),"  "," ")),""),"")</f>
        <v/>
      </c>
      <c r="CV701" s="14" t="str">
        <f t="array" aca="1" ref="CV701" ca="1">IF(H701,IF(AS701,
TRIM(SUBSTITUTE(_xll.MCONCAT(IF(
   (INDIRECT(ster!$D$14)&lt;&gt;"")*
   ((INDIRECT(Q701)="")+
      NOT(ISNUMBER(INDIRECT(Q701)))*
      NOT(ISERROR(MATCH(INDIRECT(Q701),INDIRECT(K701),0)))
    ),
      INDIRECT(ster!$D$14),
   "")," "),"  "," ")),
""),"")</f>
        <v/>
      </c>
      <c r="CW701" s="14" t="str">
        <f t="array" aca="1" ref="CW701" ca="1">IF(H701,IF(AND(AQ701),TRIM(SUBSTITUTE(_xll.MCONCAT(IFERROR(IF(ISNUMBER(INDIRECT(Q701)),IF((INDIRECT(ster!$D$14)&lt;&gt;"")*(INDIRECT(Q701)&lt;&gt;INT(INDIRECT(Q701))),INDIRECT(ster!$D$14) &amp; ": " &amp; INDIRECT(Q701),""),""),"")," "),"  "," ")),""),"")</f>
        <v/>
      </c>
      <c r="CX701" s="14" t="str">
        <f t="array" aca="1" ref="CX701" ca="1">IF(H701,IF(OR(AU701,AV701),TRIM(SUBSTITUTE(_xll.MCONCAT(IF((INDIRECT(ster!$D$14)&lt;&gt;"")*NOT(ISNUMBER(INDIRECT(Q701))),IF(ISERROR(MATCH(INDIRECT(Q701),INDIRECT(K701),0)),IFERROR(IF(INDIRECT(Q701)&lt;&gt;"",INDIRECT(ster!$D$14) &amp; ": " &amp; SUBSTITUTE(INDIRECT(Q701)," "," "),""),""),""),"")," "),"  "," ")),""),"")</f>
        <v/>
      </c>
      <c r="CY701" s="14" t="str">
        <f t="array" aca="1" ref="CY701" ca="1">IF(H701,IF(AE701,TRIM(SUBSTITUTE(_xll.MCONCAT(IF((INDIRECT(ster!$D$14)&lt;&gt;"")*IFERROR(NOT(INDIRECT(AF701)),FALSE),IF(ISERROR(MATCH(INDIRECT(Q701),INDIRECT(K701),0)),IFERROR(IF(INDIRECT(Q701)&lt;&gt;"",INDIRECT(ster!$D$14)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CZ701" s="14" t="str">
        <f t="array" aca="1" ref="CZ701" ca="1">IF(H701,IF(AH701,TRIM(SUBSTITUTE(_xll.MCONCAT(IF((INDIRECT(ster!$D$14)&lt;&gt;"")*IFERROR(NOT(INDIRECT(AI701)),FALSE),IF(ISERROR(MATCH(INDIRECT(Q701),INDIRECT(K701),0)),IFERROR(IF(INDIRECT(Q701)&lt;&gt;"",INDIRECT(ster!$D$14)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DC701" s="14" t="str">
        <f ca="1">SUBSTITUTE(SUBSTITUTE(SUBSTITUTE(SUBSTITUTE(_xll.MCONCAT(DG701:DS701,"■"),"■■","■"),"■■","■"),"■■","■"),"■■","■")</f>
        <v>■</v>
      </c>
      <c r="DD701" s="14" t="str">
        <f t="shared" ca="1" si="11567"/>
        <v/>
      </c>
      <c r="DE701" s="14" t="str">
        <f t="shared" ca="1" si="11568"/>
        <v/>
      </c>
      <c r="DF701" s="14" t="str">
        <f t="shared" ca="1" si="11569"/>
        <v/>
      </c>
      <c r="DG701" s="14" t="str">
        <f t="shared" ca="1" si="11570"/>
        <v/>
      </c>
      <c r="DH701" s="14" t="str">
        <f t="shared" ca="1" si="11571"/>
        <v/>
      </c>
      <c r="DI701" s="14" t="str">
        <f t="shared" ca="1" si="11572"/>
        <v/>
      </c>
      <c r="DJ701" s="14" t="str">
        <f t="shared" ca="1" si="11573"/>
        <v/>
      </c>
      <c r="DK701" s="14" t="str">
        <f t="shared" ca="1" si="11574"/>
        <v/>
      </c>
      <c r="DL701" s="14" t="str">
        <f t="shared" ca="1" si="11575"/>
        <v/>
      </c>
      <c r="DM701" s="14" t="str">
        <f t="shared" ca="1" si="11576"/>
        <v/>
      </c>
      <c r="DN701" s="14" t="str">
        <f t="array" aca="1" ref="DN701" ca="1">IF(CU701&lt;&gt;"","There are errors in the entered values in the following cases: " &amp;SUBSTITUTE(CU701," ",", "),"")</f>
        <v/>
      </c>
      <c r="DO701" s="14" t="str">
        <f t="shared" ca="1" si="11577"/>
        <v/>
      </c>
      <c r="DP701" s="14" t="str">
        <f t="shared" ca="1" si="11578"/>
        <v/>
      </c>
      <c r="DQ701" s="14" t="str">
        <f t="shared" ca="1" si="11579"/>
        <v/>
      </c>
      <c r="DR701" s="14" t="str">
        <f t="shared" ca="1" si="11580"/>
        <v/>
      </c>
      <c r="DS701" s="14" t="str">
        <f t="shared" ca="1" si="11581"/>
        <v/>
      </c>
      <c r="DZ701" s="14" t="b">
        <f t="shared" ca="1" si="11582"/>
        <v>0</v>
      </c>
      <c r="EA701" s="14" t="str">
        <f t="shared" ca="1" si="11583"/>
        <v/>
      </c>
      <c r="EB701" s="14" t="str">
        <f t="shared" ca="1" si="11584"/>
        <v/>
      </c>
      <c r="EC701" s="14" t="str">
        <f t="shared" ca="1" si="11585"/>
        <v/>
      </c>
      <c r="ED701" s="14" t="str">
        <f t="shared" ca="1" si="11586"/>
        <v/>
      </c>
      <c r="EE701" s="14" t="str">
        <f t="shared" ca="1" si="11587"/>
        <v/>
      </c>
      <c r="EF701" s="14" t="str">
        <f t="shared" ca="1" si="11588"/>
        <v/>
      </c>
      <c r="EG701" s="14" t="str">
        <f t="shared" ca="1" si="11589"/>
        <v/>
      </c>
      <c r="EM701" s="14" t="b">
        <f t="shared" ca="1" si="11590"/>
        <v>0</v>
      </c>
      <c r="EN701" s="14" t="str">
        <f t="shared" ca="1" si="11591"/>
        <v/>
      </c>
      <c r="EO701" s="14" t="str">
        <f t="shared" ca="1" si="11592"/>
        <v/>
      </c>
      <c r="EP701" s="14" t="str">
        <f t="shared" ca="1" si="11593"/>
        <v/>
      </c>
      <c r="EQ701" s="14" t="str">
        <f t="shared" ca="1" si="11594"/>
        <v/>
      </c>
    </row>
    <row r="702" spans="2:147" s="14" customFormat="1">
      <c r="B702" s="14" t="str">
        <f t="shared" ca="1" si="11520"/>
        <v/>
      </c>
      <c r="C702" s="14">
        <f t="shared" ca="1" si="11521"/>
        <v>563</v>
      </c>
      <c r="D702" s="14">
        <f t="shared" si="11522"/>
        <v>700</v>
      </c>
      <c r="E702" s="14" t="str">
        <f t="shared" ca="1" si="11523"/>
        <v/>
      </c>
      <c r="F702" s="14" t="str">
        <f t="shared" ca="1" si="11524"/>
        <v/>
      </c>
      <c r="G702" s="14" t="str">
        <f t="shared" ca="1" si="11525"/>
        <v/>
      </c>
      <c r="H702" s="14" t="b">
        <f t="shared" ca="1" si="11526"/>
        <v>0</v>
      </c>
      <c r="I702" s="14" t="str">
        <f ca="1">IF($H702,ADDRESS(3,(D702+1)*2-1,4,,"["&amp;wew!$G$7&amp;"]"&amp;_sheetname_labels)&amp;":"&amp;ADDRESS(2+ster!$B$20,(D702+1)*2-1,4),"")</f>
        <v/>
      </c>
      <c r="J702" s="14" t="str">
        <f t="array" aca="1" ref="J702" ca="1">IF(H702,MAX(0,MAX(IF(INDIRECT(I702)&lt;&gt;"",ROW(INDIRECT(I702)),""))-2),"")</f>
        <v/>
      </c>
      <c r="K702" s="14" t="str">
        <f ca="1">IF($H702,IF($J702&gt;0,ADDRESS(3,(D702+1)*2-1,4,,"["&amp;wew!$G$7&amp;"]"&amp;_sheetname_labels)&amp;":"&amp;ADDRESS(2+J702,(D702+1)*2-1,4),""),"")</f>
        <v/>
      </c>
      <c r="L702" s="14" t="str">
        <f ca="1">IF($H702,IF($J702&gt;0,ADDRESS(3,(D702+1)*2,4,,"["&amp;wew!$G$7&amp;"]"&amp;_sheetname_labels)&amp;":"&amp;ADDRESS(2+J702,(D702+1)*2,4),""),"")</f>
        <v/>
      </c>
      <c r="M702" s="14" t="str">
        <f t="shared" ca="1" si="11527"/>
        <v/>
      </c>
      <c r="N702" s="14" t="str">
        <f t="shared" ca="1" si="11528"/>
        <v/>
      </c>
      <c r="O702" s="14" t="str">
        <f t="shared" ca="1" si="11529"/>
        <v/>
      </c>
      <c r="P702" s="14" t="str">
        <f t="shared" ca="1" si="11530"/>
        <v/>
      </c>
      <c r="Q702" s="14" t="str">
        <f ca="1">IF($BP702,ADDRESS(3,D702+1,4,,"["&amp;wew!$G$7&amp;"]"&amp;_sheetname_dataframe)&amp;":"&amp;ADDRESS(2+ster!$C$14,D702+1,4),"")</f>
        <v/>
      </c>
      <c r="R702" s="14" t="str">
        <f ca="1">IF($BP702,IF(MID(_xll.FORMULATEXT(INDEX(INDIRECT(Q702),1)),1,1)="=", _xll.FORMULATEXT(INDEX(INDIRECT(Q702),1),2,TRUE),""),"")</f>
        <v/>
      </c>
      <c r="S702" s="14" t="str">
        <f t="array" aca="1" ref="S702" ca="1">IF(H702,SUM(IF((IFERROR(INDIRECT(Q702)&lt;&gt;"",FALSE))*(INDIRECT(ster!$D$14)&lt;&gt;""),1,0)),"")</f>
        <v/>
      </c>
      <c r="T702" s="14" t="str">
        <f t="array" aca="1" ref="T702" ca="1">IF(H702,IF(M702&gt;0,SUM(IFERROR(1*(MATCH(INDIRECT(Q702),INDIRECT(K702),0)&gt;0),0)*(INDIRECT(ster!$D$14)&lt;&gt;"")*NOT(ISNUMBER(INDIRECT(Q702)))),0),"")</f>
        <v/>
      </c>
      <c r="U702" s="14" t="str">
        <f t="array" aca="1" ref="U702" ca="1">IF(H702,SUM((IFERROR(INDIRECT(Q702)="",FALSE))*(INDIRECT(ster!$D$14)&lt;&gt;"")),"")</f>
        <v/>
      </c>
      <c r="V702" s="14" t="str">
        <f t="array" aca="1" ref="V702" ca="1">IF(H702,SUM((IFERROR(INDIRECT(Q702)="#ąś",TRUE))*(INDIRECT(ster!$D$14)&lt;&gt;"")),"")</f>
        <v/>
      </c>
      <c r="W702" s="14" t="str">
        <f t="array" aca="1" ref="W702" ca="1">IF(H702,SUM(ISNUMBER(INDIRECT(Q702))*(INDIRECT(ster!$D$14)&lt;&gt;"")),"")</f>
        <v/>
      </c>
      <c r="X702" s="14" t="str">
        <f t="array" aca="1" ref="X702" ca="1">IF(AND(H702,W702&gt;0),IF(wew!$B$3,MIN(IF((INDIRECT(ster!$D$14)&lt;&gt;"")*IFERROR(INDIRECT($Q702)&lt;&gt;"",FALSE),IFERROR(INDIRECT($Q702),"X"),"X")),"&lt;włącz podświetlanie wartości&gt;"),"—")</f>
        <v>—</v>
      </c>
      <c r="Y702" s="14" t="str">
        <f t="array" aca="1" ref="Y702" ca="1">IF(AND(H702,W702&gt;0),IF(wew!$B$3,MAX(IF((INDIRECT(ster!$D$14)&lt;&gt;"")*IFERROR(INDIRECT($Q702)&lt;&gt;"",FALSE),IFERROR(INDIRECT($Q702),"X"),"X")),"&lt;włącz podświetlanie wartości&gt;"),"—")</f>
        <v>—</v>
      </c>
      <c r="Z702" s="14" t="str">
        <f t="shared" ca="1" si="11531"/>
        <v/>
      </c>
      <c r="AA702" s="12" t="str">
        <f t="shared" ca="1" si="11532"/>
        <v/>
      </c>
      <c r="AB702" s="17" t="str">
        <f t="array" aca="1" ref="AB702" ca="1">IF(H702,IF(W702&gt;0,SUM((INDIRECT(ster!$D$14)&lt;&gt;"")*IFERROR((INDIRECT(Q702)&lt;&gt;"")*(INDIRECT(Q702)=INT(INDIRECT(Q702))),0)),0),"")</f>
        <v/>
      </c>
      <c r="AC702" s="17" t="str">
        <f t="array" aca="1" ref="AC702" ca="1">IF(H702,W702-AB702,"")</f>
        <v/>
      </c>
      <c r="AD702" s="17" t="str">
        <f t="shared" ca="1" si="11533"/>
        <v/>
      </c>
      <c r="AE702" s="17" t="b">
        <f t="shared" ca="1" si="11534"/>
        <v>0</v>
      </c>
      <c r="AF702" s="17" t="str">
        <f ca="1">IF(AE702,IF($H702,ADDRESS(3,D702+2,4,,"["&amp;wew!$G$7&amp;"]"&amp;_sheetname_dataframe)&amp;":"&amp;ADDRESS(2+ster!$C$14,D702+2,4),""),"")</f>
        <v/>
      </c>
      <c r="AG702" s="17" t="str">
        <f t="shared" ca="1" si="11535"/>
        <v/>
      </c>
      <c r="AH702" s="17" t="b">
        <f t="shared" ca="1" si="11536"/>
        <v>0</v>
      </c>
      <c r="AI702" s="17" t="str">
        <f ca="1">IF(AH702,IF($H702,ADDRESS(3,D702+3,4,,"["&amp;wew!$G$7&amp;"]"&amp;_sheetname_dataframe)&amp;":"&amp;ADDRESS(2+ster!$C$14,D702+3,4),""),"")</f>
        <v/>
      </c>
      <c r="AJ702" s="17" t="str">
        <f t="shared" ca="1" si="11537"/>
        <v/>
      </c>
      <c r="AK702" s="17" t="str">
        <f t="shared" ca="1" si="11538"/>
        <v/>
      </c>
      <c r="AL702" s="17" t="str">
        <f t="shared" ca="1" si="11539"/>
        <v/>
      </c>
      <c r="AM702" s="17" t="str">
        <f t="shared" ca="1" si="11540"/>
        <v/>
      </c>
      <c r="AN702" s="17">
        <f t="shared" ca="1" si="11541"/>
        <v>2</v>
      </c>
      <c r="AO702" s="24" t="str">
        <f t="shared" ca="1" si="11542"/>
        <v/>
      </c>
      <c r="AP702" s="24" t="str">
        <f t="shared" ca="1" si="11543"/>
        <v/>
      </c>
      <c r="AQ702" s="17" t="str">
        <f t="shared" ca="1" si="11544"/>
        <v/>
      </c>
      <c r="AR702" s="17" t="str">
        <f t="shared" ca="1" si="11545"/>
        <v/>
      </c>
      <c r="AS702" s="17" t="str">
        <f t="shared" ca="1" si="11546"/>
        <v/>
      </c>
      <c r="AT702" s="17" t="str">
        <f t="shared" ca="1" si="11547"/>
        <v/>
      </c>
      <c r="AU702" s="17" t="str">
        <f t="shared" ca="1" si="11548"/>
        <v/>
      </c>
      <c r="AV702" s="17" t="str">
        <f t="shared" ca="1" si="11549"/>
        <v/>
      </c>
      <c r="AW702" s="17" t="str">
        <f t="shared" ca="1" si="11550"/>
        <v/>
      </c>
      <c r="AX702" s="14" t="str">
        <f t="array" aca="1" ref="AX702" ca="1">IF(H702,N702&gt;0,"")</f>
        <v/>
      </c>
      <c r="AY702" s="17" t="str">
        <f t="shared" ca="1" si="11551"/>
        <v/>
      </c>
      <c r="AZ702" s="17" t="str">
        <f t="array" aca="1" ref="AZ702" ca="1">IF(AY702&lt;&gt;"",SUM(1*ISERROR(MATCH(INDIRECT(AY702),INDIRECT(K702),0)))=0,"")</f>
        <v/>
      </c>
      <c r="BA702" s="17" t="b">
        <f t="shared" ca="1" si="11552"/>
        <v>0</v>
      </c>
      <c r="BB702" s="17" t="b">
        <v>0</v>
      </c>
      <c r="BC702" s="17" t="str">
        <f t="shared" ca="1" si="11553"/>
        <v/>
      </c>
      <c r="BD702" s="17" t="str">
        <f t="shared" ca="1" si="11554"/>
        <v/>
      </c>
      <c r="BE702" s="17" t="str">
        <f t="shared" ca="1" si="11555"/>
        <v/>
      </c>
      <c r="BF702" s="17" t="str">
        <f t="shared" ca="1" si="11556"/>
        <v/>
      </c>
      <c r="BG702" s="17" t="str">
        <f t="shared" ca="1" si="11557"/>
        <v/>
      </c>
      <c r="BH702" s="17" t="str">
        <f t="shared" ca="1" si="11558"/>
        <v/>
      </c>
      <c r="BI702" s="17" t="str">
        <f t="shared" ca="1" si="11559"/>
        <v/>
      </c>
      <c r="BJ702" s="17" t="b">
        <f t="shared" ca="1" si="11560"/>
        <v>0</v>
      </c>
      <c r="BK702" s="17" t="str">
        <f t="shared" ca="1" si="11561"/>
        <v/>
      </c>
      <c r="BL702" s="17" t="str">
        <f t="shared" ca="1" si="11562"/>
        <v/>
      </c>
      <c r="BM702" s="17" t="str">
        <f t="shared" ca="1" si="11563"/>
        <v/>
      </c>
      <c r="BN702" s="17" t="str">
        <f t="shared" ca="1" si="11564"/>
        <v/>
      </c>
      <c r="BO702" s="17" t="str">
        <f t="shared" ca="1" si="11565"/>
        <v/>
      </c>
      <c r="BP702" s="14" t="b">
        <f t="shared" ca="1" si="11566"/>
        <v>0</v>
      </c>
      <c r="BQ702" s="35"/>
      <c r="BX702" s="16"/>
      <c r="BY702" s="16"/>
      <c r="BZ702" s="16"/>
      <c r="CA702" s="16"/>
      <c r="CB702" s="16"/>
      <c r="CC702" s="16"/>
      <c r="CD702" s="16"/>
      <c r="CE702" s="16"/>
      <c r="CF702" s="16"/>
      <c r="CN702" s="14">
        <f ca="1">IF(H702,IFERROR(IsVariableNameLegal(O702),0),0)</f>
        <v>0</v>
      </c>
      <c r="CO702" s="14" t="str">
        <f t="array" aca="1" ref="CO702" ca="1">IF(H702,IF(COUNTIF(INDIRECT(wew!$C$13),O702)&gt;1,TRIM(SUBSTITUTE(_xll.MCONCAT(IF((INDIRECT(wew!$C$13)=O702)*(COLUMN(INDIRECT(wew!$C$13))&lt;&gt;D702+1),-1+COLUMN(INDIRECT(wew!$C$13)),"")," "),"  "," ")),""),"")</f>
        <v/>
      </c>
      <c r="CP702" s="14" t="str">
        <f t="array" aca="1" ref="CP702" ca="1">IF(P702&lt;&gt;"",IF(LEN(P702)&gt;150,1,""),"")</f>
        <v/>
      </c>
      <c r="CQ702" s="14" t="str">
        <f t="array" aca="1" ref="CQ702" ca="1">IF(AND(H702,NOT(ster!$J$3)),IF(COUNTIF(INDIRECT(wew!$C$15),P702)&gt;1,TRIM(SUBSTITUTE(_xll.MCONCAT(IF((INDIRECT(wew!$C$15)=P702)*(COLUMN(INDIRECT(wew!$C$15))&lt;&gt;D702+1),-1+COLUMN(INDIRECT(wew!$C$15)),"")," "),"  "," ")),""),"")</f>
        <v/>
      </c>
      <c r="CR702" s="14" t="str">
        <f t="array" aca="1" ref="CR702" ca="1">IF(H702,IF(AND(W702&gt;0,AO702&lt;&gt;""),TRIM(SUBSTITUTE(_xll.MCONCAT(IFERROR(IF(ISNUMBER(INDIRECT(Q702)),IF((INDIRECT(ster!$D$14)&lt;&gt;"")*(INDIRECT(Q702)&lt;AO702),INDIRECT(ster!$D$14) &amp; ": " &amp;  SUBSTITUTE(IF( AV702,IFERROR(TEXT(INDIRECT(Q702),"rrrr-mm-dd") &amp;" (" &amp; INDIRECT(Q702) &amp;")",INDIRECT(Q702)),INDIRECT(Q702))," "," "),""),""),"")," "),"  "," ")),""),"")</f>
        <v/>
      </c>
      <c r="CS702" s="14" t="str">
        <f t="array" aca="1" ref="CS702" ca="1">IF(H702,IF(AND(W702&gt;0,AP702&lt;&gt;""),TRIM(SUBSTITUTE(_xll.MCONCAT(IFERROR(IF(ISNUMBER(INDIRECT(Q702)),IF((INDIRECT(ster!$D$14)&lt;&gt;"")*(INDIRECT(Q702)&gt;AP702),INDIRECT(ster!$D$14) &amp; ": " &amp;  SUBSTITUTE(IF( AV702,IFERROR(TEXT(INDIRECT(Q702),"rrrr-mm-dd")&amp;" (" &amp; INDIRECT(Q702) &amp;")",INDIRECT(Q702)),INDIRECT(Q702))," "," "),""),""),"")," "),"  "," ")),""),"")</f>
        <v/>
      </c>
      <c r="CT702" s="14" t="str">
        <f t="array" aca="1" ref="CT702" ca="1">IF(H702,IF(AND(N702&gt;0,AR702),TRIM(SUBSTITUTE(_xll.MCONCAT(IFERROR(IF(ISNUMBER(INDIRECT(Q702)),IF((INDIRECT(ster!$D$14)&lt;&gt;"")*(IFERROR(0*(MATCH(INDIRECT(Q702),INDIRECT(K702),0)&gt;0),1)),INDIRECT(ster!$D$14) &amp; ": " &amp;  SUBSTITUTE(IF( AV702,IFERROR(TEXT(INDIRECT(Q702),"rrrr-mm-dd")&amp;" (" &amp; INDIRECT(Q702) &amp;")",INDIRECT(Q702)),INDIRECT(Q702))," "," "),""),""),"")," "),"  "," ")),""),"")</f>
        <v/>
      </c>
      <c r="CU702" s="14" t="str">
        <f t="array" aca="1" ref="CU702" ca="1">IF(H702,IF(AND(V702&gt;0),TRIM(SUBSTITUTE(_xll.MCONCAT(IF((INDIRECT(ster!$D$14)&lt;&gt;"")*(IFERROR(0*(INDIRECT(Q702)&lt;&gt;""),1)),INDIRECT(ster!$D$14),"")," "),"  "," ")),""),"")</f>
        <v/>
      </c>
      <c r="CV702" s="14" t="str">
        <f t="array" aca="1" ref="CV702" ca="1">IF(H702,IF(AS702,
TRIM(SUBSTITUTE(_xll.MCONCAT(IF(
   (INDIRECT(ster!$D$14)&lt;&gt;"")*
   ((INDIRECT(Q702)="")+
      NOT(ISNUMBER(INDIRECT(Q702)))*
      NOT(ISERROR(MATCH(INDIRECT(Q702),INDIRECT(K702),0)))
    ),
      INDIRECT(ster!$D$14),
   "")," "),"  "," ")),
""),"")</f>
        <v/>
      </c>
      <c r="CW702" s="14" t="str">
        <f t="array" aca="1" ref="CW702" ca="1">IF(H702,IF(AND(AQ702),TRIM(SUBSTITUTE(_xll.MCONCAT(IFERROR(IF(ISNUMBER(INDIRECT(Q702)),IF((INDIRECT(ster!$D$14)&lt;&gt;"")*(INDIRECT(Q702)&lt;&gt;INT(INDIRECT(Q702))),INDIRECT(ster!$D$14) &amp; ": " &amp; INDIRECT(Q702),""),""),"")," "),"  "," ")),""),"")</f>
        <v/>
      </c>
      <c r="CX702" s="14" t="str">
        <f t="array" aca="1" ref="CX702" ca="1">IF(H702,IF(OR(AU702,AV702),TRIM(SUBSTITUTE(_xll.MCONCAT(IF((INDIRECT(ster!$D$14)&lt;&gt;"")*NOT(ISNUMBER(INDIRECT(Q702))),IF(ISERROR(MATCH(INDIRECT(Q702),INDIRECT(K702),0)),IFERROR(IF(INDIRECT(Q702)&lt;&gt;"",INDIRECT(ster!$D$14) &amp; ": " &amp; SUBSTITUTE(INDIRECT(Q702)," "," "),""),""),""),"")," "),"  "," ")),""),"")</f>
        <v/>
      </c>
      <c r="CY702" s="14" t="str">
        <f t="array" aca="1" ref="CY702" ca="1">IF(H702,IF(AE702,TRIM(SUBSTITUTE(_xll.MCONCAT(IF((INDIRECT(ster!$D$14)&lt;&gt;"")*IFERROR(NOT(INDIRECT(AF702)),FALSE),IF(ISERROR(MATCH(INDIRECT(Q702),INDIRECT(K702),0)),IFERROR(IF(INDIRECT(Q702)&lt;&gt;"",INDIRECT(ster!$D$14)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CZ702" s="14" t="str">
        <f t="array" aca="1" ref="CZ702" ca="1">IF(H702,IF(AH702,TRIM(SUBSTITUTE(_xll.MCONCAT(IF((INDIRECT(ster!$D$14)&lt;&gt;"")*IFERROR(NOT(INDIRECT(AI702)),FALSE),IF(ISERROR(MATCH(INDIRECT(Q702),INDIRECT(K702),0)),IFERROR(IF(INDIRECT(Q702)&lt;&gt;"",INDIRECT(ster!$D$14)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DC702" s="14" t="str">
        <f ca="1">SUBSTITUTE(SUBSTITUTE(SUBSTITUTE(SUBSTITUTE(_xll.MCONCAT(DG702:DS702,"■"),"■■","■"),"■■","■"),"■■","■"),"■■","■")</f>
        <v>■</v>
      </c>
      <c r="DD702" s="14" t="str">
        <f t="shared" ca="1" si="11567"/>
        <v/>
      </c>
      <c r="DE702" s="14" t="str">
        <f t="shared" ca="1" si="11568"/>
        <v/>
      </c>
      <c r="DF702" s="14" t="str">
        <f t="shared" ca="1" si="11569"/>
        <v/>
      </c>
      <c r="DG702" s="14" t="str">
        <f t="shared" ca="1" si="11570"/>
        <v/>
      </c>
      <c r="DH702" s="14" t="str">
        <f t="shared" ca="1" si="11571"/>
        <v/>
      </c>
      <c r="DI702" s="14" t="str">
        <f t="shared" ca="1" si="11572"/>
        <v/>
      </c>
      <c r="DJ702" s="14" t="str">
        <f t="shared" ca="1" si="11573"/>
        <v/>
      </c>
      <c r="DK702" s="14" t="str">
        <f t="shared" ca="1" si="11574"/>
        <v/>
      </c>
      <c r="DL702" s="14" t="str">
        <f t="shared" ca="1" si="11575"/>
        <v/>
      </c>
      <c r="DM702" s="14" t="str">
        <f t="shared" ca="1" si="11576"/>
        <v/>
      </c>
      <c r="DN702" s="14" t="str">
        <f t="array" aca="1" ref="DN702" ca="1">IF(CU702&lt;&gt;"","There are errors in the entered values in the following cases: " &amp;SUBSTITUTE(CU702," ",", "),"")</f>
        <v/>
      </c>
      <c r="DO702" s="14" t="str">
        <f t="shared" ca="1" si="11577"/>
        <v/>
      </c>
      <c r="DP702" s="14" t="str">
        <f t="shared" ca="1" si="11578"/>
        <v/>
      </c>
      <c r="DQ702" s="14" t="str">
        <f t="shared" ca="1" si="11579"/>
        <v/>
      </c>
      <c r="DR702" s="14" t="str">
        <f t="shared" ca="1" si="11580"/>
        <v/>
      </c>
      <c r="DS702" s="14" t="str">
        <f t="shared" ca="1" si="11581"/>
        <v/>
      </c>
      <c r="DZ702" s="14" t="b">
        <f t="shared" ca="1" si="11582"/>
        <v>0</v>
      </c>
      <c r="EA702" s="14" t="str">
        <f t="shared" ca="1" si="11583"/>
        <v/>
      </c>
      <c r="EB702" s="14" t="str">
        <f t="shared" ca="1" si="11584"/>
        <v/>
      </c>
      <c r="EC702" s="14" t="str">
        <f t="shared" ca="1" si="11585"/>
        <v/>
      </c>
      <c r="ED702" s="14" t="str">
        <f t="shared" ca="1" si="11586"/>
        <v/>
      </c>
      <c r="EE702" s="14" t="str">
        <f t="shared" ca="1" si="11587"/>
        <v/>
      </c>
      <c r="EF702" s="14" t="str">
        <f t="shared" ca="1" si="11588"/>
        <v/>
      </c>
      <c r="EG702" s="14" t="str">
        <f t="shared" ca="1" si="11589"/>
        <v/>
      </c>
      <c r="EM702" s="14" t="b">
        <f t="shared" ca="1" si="11590"/>
        <v>0</v>
      </c>
      <c r="EN702" s="14" t="str">
        <f t="shared" ca="1" si="11591"/>
        <v/>
      </c>
      <c r="EO702" s="14" t="str">
        <f t="shared" ca="1" si="11592"/>
        <v/>
      </c>
      <c r="EP702" s="14" t="str">
        <f t="shared" ca="1" si="11593"/>
        <v/>
      </c>
      <c r="EQ702" s="14" t="str">
        <f t="shared" ca="1" si="11594"/>
        <v/>
      </c>
    </row>
    <row r="703" spans="2:147" s="14" customFormat="1">
      <c r="B703" s="14" t="str">
        <f t="shared" ca="1" si="11520"/>
        <v/>
      </c>
      <c r="C703" s="14">
        <f t="shared" ca="1" si="11521"/>
        <v>563</v>
      </c>
      <c r="D703" s="14">
        <f t="shared" si="11522"/>
        <v>701</v>
      </c>
      <c r="E703" s="14" t="str">
        <f t="shared" ca="1" si="11523"/>
        <v/>
      </c>
      <c r="F703" s="14" t="str">
        <f t="shared" ca="1" si="11524"/>
        <v/>
      </c>
      <c r="G703" s="14" t="str">
        <f t="shared" ca="1" si="11525"/>
        <v/>
      </c>
      <c r="H703" s="14" t="b">
        <f t="shared" ca="1" si="11526"/>
        <v>0</v>
      </c>
      <c r="I703" s="14" t="str">
        <f ca="1">IF($H703,ADDRESS(3,(D703+1)*2-1,4,,"["&amp;wew!$G$7&amp;"]"&amp;_sheetname_labels)&amp;":"&amp;ADDRESS(2+ster!$B$20,(D703+1)*2-1,4),"")</f>
        <v/>
      </c>
      <c r="J703" s="14" t="str">
        <f t="array" aca="1" ref="J703" ca="1">IF(H703,MAX(0,MAX(IF(INDIRECT(I703)&lt;&gt;"",ROW(INDIRECT(I703)),""))-2),"")</f>
        <v/>
      </c>
      <c r="K703" s="14" t="str">
        <f ca="1">IF($H703,IF($J703&gt;0,ADDRESS(3,(D703+1)*2-1,4,,"["&amp;wew!$G$7&amp;"]"&amp;_sheetname_labels)&amp;":"&amp;ADDRESS(2+J703,(D703+1)*2-1,4),""),"")</f>
        <v/>
      </c>
      <c r="L703" s="14" t="str">
        <f ca="1">IF($H703,IF($J703&gt;0,ADDRESS(3,(D703+1)*2,4,,"["&amp;wew!$G$7&amp;"]"&amp;_sheetname_labels)&amp;":"&amp;ADDRESS(2+J703,(D703+1)*2,4),""),"")</f>
        <v/>
      </c>
      <c r="M703" s="14" t="str">
        <f t="shared" ca="1" si="11527"/>
        <v/>
      </c>
      <c r="N703" s="14" t="str">
        <f t="shared" ca="1" si="11528"/>
        <v/>
      </c>
      <c r="O703" s="14" t="str">
        <f t="shared" ca="1" si="11529"/>
        <v/>
      </c>
      <c r="P703" s="14" t="str">
        <f t="shared" ca="1" si="11530"/>
        <v/>
      </c>
      <c r="Q703" s="14" t="str">
        <f ca="1">IF($BP703,ADDRESS(3,D703+1,4,,"["&amp;wew!$G$7&amp;"]"&amp;_sheetname_dataframe)&amp;":"&amp;ADDRESS(2+ster!$C$14,D703+1,4),"")</f>
        <v/>
      </c>
      <c r="R703" s="14" t="str">
        <f ca="1">IF($BP703,IF(MID(_xll.FORMULATEXT(INDEX(INDIRECT(Q703),1)),1,1)="=", _xll.FORMULATEXT(INDEX(INDIRECT(Q703),1),2,TRUE),""),"")</f>
        <v/>
      </c>
      <c r="S703" s="14" t="str">
        <f t="array" aca="1" ref="S703" ca="1">IF(H703,SUM(IF((IFERROR(INDIRECT(Q703)&lt;&gt;"",FALSE))*(INDIRECT(ster!$D$14)&lt;&gt;""),1,0)),"")</f>
        <v/>
      </c>
      <c r="T703" s="14" t="str">
        <f t="array" aca="1" ref="T703" ca="1">IF(H703,IF(M703&gt;0,SUM(IFERROR(1*(MATCH(INDIRECT(Q703),INDIRECT(K703),0)&gt;0),0)*(INDIRECT(ster!$D$14)&lt;&gt;"")*NOT(ISNUMBER(INDIRECT(Q703)))),0),"")</f>
        <v/>
      </c>
      <c r="U703" s="14" t="str">
        <f t="array" aca="1" ref="U703" ca="1">IF(H703,SUM((IFERROR(INDIRECT(Q703)="",FALSE))*(INDIRECT(ster!$D$14)&lt;&gt;"")),"")</f>
        <v/>
      </c>
      <c r="V703" s="14" t="str">
        <f t="array" aca="1" ref="V703" ca="1">IF(H703,SUM((IFERROR(INDIRECT(Q703)="#ąś",TRUE))*(INDIRECT(ster!$D$14)&lt;&gt;"")),"")</f>
        <v/>
      </c>
      <c r="W703" s="14" t="str">
        <f t="array" aca="1" ref="W703" ca="1">IF(H703,SUM(ISNUMBER(INDIRECT(Q703))*(INDIRECT(ster!$D$14)&lt;&gt;"")),"")</f>
        <v/>
      </c>
      <c r="X703" s="14" t="str">
        <f t="array" aca="1" ref="X703" ca="1">IF(AND(H703,W703&gt;0),IF(wew!$B$3,MIN(IF((INDIRECT(ster!$D$14)&lt;&gt;"")*IFERROR(INDIRECT($Q703)&lt;&gt;"",FALSE),IFERROR(INDIRECT($Q703),"X"),"X")),"&lt;włącz podświetlanie wartości&gt;"),"—")</f>
        <v>—</v>
      </c>
      <c r="Y703" s="14" t="str">
        <f t="array" aca="1" ref="Y703" ca="1">IF(AND(H703,W703&gt;0),IF(wew!$B$3,MAX(IF((INDIRECT(ster!$D$14)&lt;&gt;"")*IFERROR(INDIRECT($Q703)&lt;&gt;"",FALSE),IFERROR(INDIRECT($Q703),"X"),"X")),"&lt;włącz podświetlanie wartości&gt;"),"—")</f>
        <v>—</v>
      </c>
      <c r="Z703" s="14" t="str">
        <f t="shared" ca="1" si="11531"/>
        <v/>
      </c>
      <c r="AA703" s="12" t="str">
        <f t="shared" ca="1" si="11532"/>
        <v/>
      </c>
      <c r="AB703" s="17" t="str">
        <f t="array" aca="1" ref="AB703" ca="1">IF(H703,IF(W703&gt;0,SUM((INDIRECT(ster!$D$14)&lt;&gt;"")*IFERROR((INDIRECT(Q703)&lt;&gt;"")*(INDIRECT(Q703)=INT(INDIRECT(Q703))),0)),0),"")</f>
        <v/>
      </c>
      <c r="AC703" s="17" t="str">
        <f t="array" aca="1" ref="AC703" ca="1">IF(H703,W703-AB703,"")</f>
        <v/>
      </c>
      <c r="AD703" s="17" t="str">
        <f t="shared" ca="1" si="11533"/>
        <v/>
      </c>
      <c r="AE703" s="17" t="b">
        <f t="shared" ca="1" si="11534"/>
        <v>0</v>
      </c>
      <c r="AF703" s="17" t="str">
        <f ca="1">IF(AE703,IF($H703,ADDRESS(3,D703+2,4,,"["&amp;wew!$G$7&amp;"]"&amp;_sheetname_dataframe)&amp;":"&amp;ADDRESS(2+ster!$C$14,D703+2,4),""),"")</f>
        <v/>
      </c>
      <c r="AG703" s="17" t="str">
        <f t="shared" ca="1" si="11535"/>
        <v/>
      </c>
      <c r="AH703" s="17" t="b">
        <f t="shared" ca="1" si="11536"/>
        <v>0</v>
      </c>
      <c r="AI703" s="17" t="str">
        <f ca="1">IF(AH703,IF($H703,ADDRESS(3,D703+3,4,,"["&amp;wew!$G$7&amp;"]"&amp;_sheetname_dataframe)&amp;":"&amp;ADDRESS(2+ster!$C$14,D703+3,4),""),"")</f>
        <v/>
      </c>
      <c r="AJ703" s="17" t="str">
        <f t="shared" ca="1" si="11537"/>
        <v/>
      </c>
      <c r="AK703" s="17" t="str">
        <f t="shared" ca="1" si="11538"/>
        <v/>
      </c>
      <c r="AL703" s="17" t="str">
        <f t="shared" ca="1" si="11539"/>
        <v/>
      </c>
      <c r="AM703" s="17" t="str">
        <f t="shared" ca="1" si="11540"/>
        <v/>
      </c>
      <c r="AN703" s="17">
        <f t="shared" ca="1" si="11541"/>
        <v>2</v>
      </c>
      <c r="AO703" s="24" t="str">
        <f t="shared" ca="1" si="11542"/>
        <v/>
      </c>
      <c r="AP703" s="24" t="str">
        <f t="shared" ca="1" si="11543"/>
        <v/>
      </c>
      <c r="AQ703" s="17" t="str">
        <f t="shared" ca="1" si="11544"/>
        <v/>
      </c>
      <c r="AR703" s="17" t="str">
        <f t="shared" ca="1" si="11545"/>
        <v/>
      </c>
      <c r="AS703" s="17" t="str">
        <f t="shared" ca="1" si="11546"/>
        <v/>
      </c>
      <c r="AT703" s="17" t="str">
        <f t="shared" ca="1" si="11547"/>
        <v/>
      </c>
      <c r="AU703" s="17" t="str">
        <f t="shared" ca="1" si="11548"/>
        <v/>
      </c>
      <c r="AV703" s="17" t="str">
        <f t="shared" ca="1" si="11549"/>
        <v/>
      </c>
      <c r="AW703" s="17" t="str">
        <f t="shared" ca="1" si="11550"/>
        <v/>
      </c>
      <c r="AX703" s="14" t="str">
        <f t="array" aca="1" ref="AX703" ca="1">IF(H703,N703&gt;0,"")</f>
        <v/>
      </c>
      <c r="AY703" s="17" t="str">
        <f t="shared" ca="1" si="11551"/>
        <v/>
      </c>
      <c r="AZ703" s="17" t="str">
        <f t="array" aca="1" ref="AZ703" ca="1">IF(AY703&lt;&gt;"",SUM(1*ISERROR(MATCH(INDIRECT(AY703),INDIRECT(K703),0)))=0,"")</f>
        <v/>
      </c>
      <c r="BA703" s="17" t="b">
        <f t="shared" ca="1" si="11552"/>
        <v>0</v>
      </c>
      <c r="BB703" s="17" t="b">
        <v>0</v>
      </c>
      <c r="BC703" s="17" t="str">
        <f t="shared" ca="1" si="11553"/>
        <v/>
      </c>
      <c r="BD703" s="17" t="str">
        <f t="shared" ca="1" si="11554"/>
        <v/>
      </c>
      <c r="BE703" s="17" t="str">
        <f t="shared" ca="1" si="11555"/>
        <v/>
      </c>
      <c r="BF703" s="17" t="str">
        <f t="shared" ca="1" si="11556"/>
        <v/>
      </c>
      <c r="BG703" s="17" t="str">
        <f t="shared" ca="1" si="11557"/>
        <v/>
      </c>
      <c r="BH703" s="17" t="str">
        <f t="shared" ca="1" si="11558"/>
        <v/>
      </c>
      <c r="BI703" s="17" t="str">
        <f t="shared" ca="1" si="11559"/>
        <v/>
      </c>
      <c r="BJ703" s="17" t="b">
        <f t="shared" ca="1" si="11560"/>
        <v>0</v>
      </c>
      <c r="BK703" s="17" t="str">
        <f t="shared" ca="1" si="11561"/>
        <v/>
      </c>
      <c r="BL703" s="17" t="str">
        <f t="shared" ca="1" si="11562"/>
        <v/>
      </c>
      <c r="BM703" s="17" t="str">
        <f t="shared" ca="1" si="11563"/>
        <v/>
      </c>
      <c r="BN703" s="17" t="str">
        <f t="shared" ca="1" si="11564"/>
        <v/>
      </c>
      <c r="BO703" s="17" t="str">
        <f t="shared" ca="1" si="11565"/>
        <v/>
      </c>
      <c r="BP703" s="14" t="b">
        <f t="shared" ca="1" si="11566"/>
        <v>0</v>
      </c>
      <c r="BQ703" s="35"/>
      <c r="BX703" s="16"/>
      <c r="BY703" s="16"/>
      <c r="BZ703" s="16"/>
      <c r="CA703" s="16"/>
      <c r="CB703" s="16"/>
      <c r="CC703" s="16"/>
      <c r="CD703" s="16"/>
      <c r="CE703" s="16"/>
      <c r="CF703" s="16"/>
      <c r="CN703" s="14">
        <f ca="1">IF(H703,IFERROR(IsVariableNameLegal(O703),0),0)</f>
        <v>0</v>
      </c>
      <c r="CO703" s="14" t="str">
        <f t="array" aca="1" ref="CO703" ca="1">IF(H703,IF(COUNTIF(INDIRECT(wew!$C$13),O703)&gt;1,TRIM(SUBSTITUTE(_xll.MCONCAT(IF((INDIRECT(wew!$C$13)=O703)*(COLUMN(INDIRECT(wew!$C$13))&lt;&gt;D703+1),-1+COLUMN(INDIRECT(wew!$C$13)),"")," "),"  "," ")),""),"")</f>
        <v/>
      </c>
      <c r="CP703" s="14" t="str">
        <f t="array" aca="1" ref="CP703" ca="1">IF(P703&lt;&gt;"",IF(LEN(P703)&gt;150,1,""),"")</f>
        <v/>
      </c>
      <c r="CQ703" s="14" t="str">
        <f t="array" aca="1" ref="CQ703" ca="1">IF(AND(H703,NOT(ster!$J$3)),IF(COUNTIF(INDIRECT(wew!$C$15),P703)&gt;1,TRIM(SUBSTITUTE(_xll.MCONCAT(IF((INDIRECT(wew!$C$15)=P703)*(COLUMN(INDIRECT(wew!$C$15))&lt;&gt;D703+1),-1+COLUMN(INDIRECT(wew!$C$15)),"")," "),"  "," ")),""),"")</f>
        <v/>
      </c>
      <c r="CR703" s="14" t="str">
        <f t="array" aca="1" ref="CR703" ca="1">IF(H703,IF(AND(W703&gt;0,AO703&lt;&gt;""),TRIM(SUBSTITUTE(_xll.MCONCAT(IFERROR(IF(ISNUMBER(INDIRECT(Q703)),IF((INDIRECT(ster!$D$14)&lt;&gt;"")*(INDIRECT(Q703)&lt;AO703),INDIRECT(ster!$D$14) &amp; ": " &amp;  SUBSTITUTE(IF( AV703,IFERROR(TEXT(INDIRECT(Q703),"rrrr-mm-dd") &amp;" (" &amp; INDIRECT(Q703) &amp;")",INDIRECT(Q703)),INDIRECT(Q703))," "," "),""),""),"")," "),"  "," ")),""),"")</f>
        <v/>
      </c>
      <c r="CS703" s="14" t="str">
        <f t="array" aca="1" ref="CS703" ca="1">IF(H703,IF(AND(W703&gt;0,AP703&lt;&gt;""),TRIM(SUBSTITUTE(_xll.MCONCAT(IFERROR(IF(ISNUMBER(INDIRECT(Q703)),IF((INDIRECT(ster!$D$14)&lt;&gt;"")*(INDIRECT(Q703)&gt;AP703),INDIRECT(ster!$D$14) &amp; ": " &amp;  SUBSTITUTE(IF( AV703,IFERROR(TEXT(INDIRECT(Q703),"rrrr-mm-dd")&amp;" (" &amp; INDIRECT(Q703) &amp;")",INDIRECT(Q703)),INDIRECT(Q703))," "," "),""),""),"")," "),"  "," ")),""),"")</f>
        <v/>
      </c>
      <c r="CT703" s="14" t="str">
        <f t="array" aca="1" ref="CT703" ca="1">IF(H703,IF(AND(N703&gt;0,AR703),TRIM(SUBSTITUTE(_xll.MCONCAT(IFERROR(IF(ISNUMBER(INDIRECT(Q703)),IF((INDIRECT(ster!$D$14)&lt;&gt;"")*(IFERROR(0*(MATCH(INDIRECT(Q703),INDIRECT(K703),0)&gt;0),1)),INDIRECT(ster!$D$14) &amp; ": " &amp;  SUBSTITUTE(IF( AV703,IFERROR(TEXT(INDIRECT(Q703),"rrrr-mm-dd")&amp;" (" &amp; INDIRECT(Q703) &amp;")",INDIRECT(Q703)),INDIRECT(Q703))," "," "),""),""),"")," "),"  "," ")),""),"")</f>
        <v/>
      </c>
      <c r="CU703" s="14" t="str">
        <f t="array" aca="1" ref="CU703" ca="1">IF(H703,IF(AND(V703&gt;0),TRIM(SUBSTITUTE(_xll.MCONCAT(IF((INDIRECT(ster!$D$14)&lt;&gt;"")*(IFERROR(0*(INDIRECT(Q703)&lt;&gt;""),1)),INDIRECT(ster!$D$14),"")," "),"  "," ")),""),"")</f>
        <v/>
      </c>
      <c r="CV703" s="14" t="str">
        <f t="array" aca="1" ref="CV703" ca="1">IF(H703,IF(AS703,
TRIM(SUBSTITUTE(_xll.MCONCAT(IF(
   (INDIRECT(ster!$D$14)&lt;&gt;"")*
   ((INDIRECT(Q703)="")+
      NOT(ISNUMBER(INDIRECT(Q703)))*
      NOT(ISERROR(MATCH(INDIRECT(Q703),INDIRECT(K703),0)))
    ),
      INDIRECT(ster!$D$14),
   "")," "),"  "," ")),
""),"")</f>
        <v/>
      </c>
      <c r="CW703" s="14" t="str">
        <f t="array" aca="1" ref="CW703" ca="1">IF(H703,IF(AND(AQ703),TRIM(SUBSTITUTE(_xll.MCONCAT(IFERROR(IF(ISNUMBER(INDIRECT(Q703)),IF((INDIRECT(ster!$D$14)&lt;&gt;"")*(INDIRECT(Q703)&lt;&gt;INT(INDIRECT(Q703))),INDIRECT(ster!$D$14) &amp; ": " &amp; INDIRECT(Q703),""),""),"")," "),"  "," ")),""),"")</f>
        <v/>
      </c>
      <c r="CX703" s="14" t="str">
        <f t="array" aca="1" ref="CX703" ca="1">IF(H703,IF(OR(AU703,AV703),TRIM(SUBSTITUTE(_xll.MCONCAT(IF((INDIRECT(ster!$D$14)&lt;&gt;"")*NOT(ISNUMBER(INDIRECT(Q703))),IF(ISERROR(MATCH(INDIRECT(Q703),INDIRECT(K703),0)),IFERROR(IF(INDIRECT(Q703)&lt;&gt;"",INDIRECT(ster!$D$14) &amp; ": " &amp; SUBSTITUTE(INDIRECT(Q703)," "," "),""),""),""),"")," "),"  "," ")),""),"")</f>
        <v/>
      </c>
      <c r="CY703" s="14" t="str">
        <f t="array" aca="1" ref="CY703" ca="1">IF(H703,IF(AE703,TRIM(SUBSTITUTE(_xll.MCONCAT(IF((INDIRECT(ster!$D$14)&lt;&gt;"")*IFERROR(NOT(INDIRECT(AF703)),FALSE),IF(ISERROR(MATCH(INDIRECT(Q703),INDIRECT(K703),0)),IFERROR(IF(INDIRECT(Q703)&lt;&gt;"",INDIRECT(ster!$D$14)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CZ703" s="14" t="str">
        <f t="array" aca="1" ref="CZ703" ca="1">IF(H703,IF(AH703,TRIM(SUBSTITUTE(_xll.MCONCAT(IF((INDIRECT(ster!$D$14)&lt;&gt;"")*IFERROR(NOT(INDIRECT(AI703)),FALSE),IF(ISERROR(MATCH(INDIRECT(Q703),INDIRECT(K703),0)),IFERROR(IF(INDIRECT(Q703)&lt;&gt;"",INDIRECT(ster!$D$14)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DC703" s="14" t="str">
        <f ca="1">SUBSTITUTE(SUBSTITUTE(SUBSTITUTE(SUBSTITUTE(_xll.MCONCAT(DG703:DS703,"■"),"■■","■"),"■■","■"),"■■","■"),"■■","■")</f>
        <v>■</v>
      </c>
      <c r="DD703" s="14" t="str">
        <f t="shared" ca="1" si="11567"/>
        <v/>
      </c>
      <c r="DE703" s="14" t="str">
        <f t="shared" ca="1" si="11568"/>
        <v/>
      </c>
      <c r="DF703" s="14" t="str">
        <f t="shared" ca="1" si="11569"/>
        <v/>
      </c>
      <c r="DG703" s="14" t="str">
        <f t="shared" ca="1" si="11570"/>
        <v/>
      </c>
      <c r="DH703" s="14" t="str">
        <f t="shared" ca="1" si="11571"/>
        <v/>
      </c>
      <c r="DI703" s="14" t="str">
        <f t="shared" ca="1" si="11572"/>
        <v/>
      </c>
      <c r="DJ703" s="14" t="str">
        <f t="shared" ca="1" si="11573"/>
        <v/>
      </c>
      <c r="DK703" s="14" t="str">
        <f t="shared" ca="1" si="11574"/>
        <v/>
      </c>
      <c r="DL703" s="14" t="str">
        <f t="shared" ca="1" si="11575"/>
        <v/>
      </c>
      <c r="DM703" s="14" t="str">
        <f t="shared" ca="1" si="11576"/>
        <v/>
      </c>
      <c r="DN703" s="14" t="str">
        <f t="array" aca="1" ref="DN703" ca="1">IF(CU703&lt;&gt;"","There are errors in the entered values in the following cases: " &amp;SUBSTITUTE(CU703," ",", "),"")</f>
        <v/>
      </c>
      <c r="DO703" s="14" t="str">
        <f t="shared" ca="1" si="11577"/>
        <v/>
      </c>
      <c r="DP703" s="14" t="str">
        <f t="shared" ca="1" si="11578"/>
        <v/>
      </c>
      <c r="DQ703" s="14" t="str">
        <f t="shared" ca="1" si="11579"/>
        <v/>
      </c>
      <c r="DR703" s="14" t="str">
        <f t="shared" ca="1" si="11580"/>
        <v/>
      </c>
      <c r="DS703" s="14" t="str">
        <f t="shared" ca="1" si="11581"/>
        <v/>
      </c>
      <c r="DZ703" s="14" t="b">
        <f t="shared" ca="1" si="11582"/>
        <v>0</v>
      </c>
      <c r="EA703" s="14" t="str">
        <f t="shared" ca="1" si="11583"/>
        <v/>
      </c>
      <c r="EB703" s="14" t="str">
        <f t="shared" ca="1" si="11584"/>
        <v/>
      </c>
      <c r="EC703" s="14" t="str">
        <f t="shared" ca="1" si="11585"/>
        <v/>
      </c>
      <c r="ED703" s="14" t="str">
        <f t="shared" ca="1" si="11586"/>
        <v/>
      </c>
      <c r="EE703" s="14" t="str">
        <f t="shared" ca="1" si="11587"/>
        <v/>
      </c>
      <c r="EF703" s="14" t="str">
        <f t="shared" ca="1" si="11588"/>
        <v/>
      </c>
      <c r="EG703" s="14" t="str">
        <f t="shared" ca="1" si="11589"/>
        <v/>
      </c>
      <c r="EM703" s="14" t="b">
        <f t="shared" ca="1" si="11590"/>
        <v>0</v>
      </c>
      <c r="EN703" s="14" t="str">
        <f t="shared" ca="1" si="11591"/>
        <v/>
      </c>
      <c r="EO703" s="14" t="str">
        <f t="shared" ca="1" si="11592"/>
        <v/>
      </c>
      <c r="EP703" s="14" t="str">
        <f t="shared" ca="1" si="11593"/>
        <v/>
      </c>
      <c r="EQ703" s="14" t="str">
        <f t="shared" ca="1" si="11594"/>
        <v/>
      </c>
    </row>
    <row r="704" spans="2:147" s="14" customFormat="1">
      <c r="B704" s="14" t="str">
        <f t="shared" ca="1" si="11520"/>
        <v/>
      </c>
      <c r="C704" s="14">
        <f t="shared" ca="1" si="11521"/>
        <v>563</v>
      </c>
      <c r="D704" s="14">
        <f t="shared" si="11522"/>
        <v>702</v>
      </c>
      <c r="E704" s="14" t="str">
        <f t="shared" ca="1" si="11523"/>
        <v/>
      </c>
      <c r="F704" s="14" t="str">
        <f t="shared" ca="1" si="11524"/>
        <v/>
      </c>
      <c r="G704" s="14" t="str">
        <f t="shared" ca="1" si="11525"/>
        <v/>
      </c>
      <c r="H704" s="14" t="b">
        <f t="shared" ca="1" si="11526"/>
        <v>0</v>
      </c>
      <c r="I704" s="14" t="str">
        <f ca="1">IF($H704,ADDRESS(3,(D704+1)*2-1,4,,"["&amp;wew!$G$7&amp;"]"&amp;_sheetname_labels)&amp;":"&amp;ADDRESS(2+ster!$B$20,(D704+1)*2-1,4),"")</f>
        <v/>
      </c>
      <c r="J704" s="14" t="str">
        <f t="array" aca="1" ref="J704" ca="1">IF(H704,MAX(0,MAX(IF(INDIRECT(I704)&lt;&gt;"",ROW(INDIRECT(I704)),""))-2),"")</f>
        <v/>
      </c>
      <c r="K704" s="14" t="str">
        <f ca="1">IF($H704,IF($J704&gt;0,ADDRESS(3,(D704+1)*2-1,4,,"["&amp;wew!$G$7&amp;"]"&amp;_sheetname_labels)&amp;":"&amp;ADDRESS(2+J704,(D704+1)*2-1,4),""),"")</f>
        <v/>
      </c>
      <c r="L704" s="14" t="str">
        <f ca="1">IF($H704,IF($J704&gt;0,ADDRESS(3,(D704+1)*2,4,,"["&amp;wew!$G$7&amp;"]"&amp;_sheetname_labels)&amp;":"&amp;ADDRESS(2+J704,(D704+1)*2,4),""),"")</f>
        <v/>
      </c>
      <c r="M704" s="14" t="str">
        <f t="shared" ca="1" si="11527"/>
        <v/>
      </c>
      <c r="N704" s="14" t="str">
        <f t="shared" ca="1" si="11528"/>
        <v/>
      </c>
      <c r="O704" s="14" t="str">
        <f t="shared" ca="1" si="11529"/>
        <v/>
      </c>
      <c r="P704" s="14" t="str">
        <f t="shared" ca="1" si="11530"/>
        <v/>
      </c>
      <c r="Q704" s="14" t="str">
        <f ca="1">IF($BP704,ADDRESS(3,D704+1,4,,"["&amp;wew!$G$7&amp;"]"&amp;_sheetname_dataframe)&amp;":"&amp;ADDRESS(2+ster!$C$14,D704+1,4),"")</f>
        <v/>
      </c>
      <c r="R704" s="14" t="str">
        <f ca="1">IF($BP704,IF(MID(_xll.FORMULATEXT(INDEX(INDIRECT(Q704),1)),1,1)="=", _xll.FORMULATEXT(INDEX(INDIRECT(Q704),1),2,TRUE),""),"")</f>
        <v/>
      </c>
      <c r="S704" s="14" t="str">
        <f t="array" aca="1" ref="S704" ca="1">IF(H704,SUM(IF((IFERROR(INDIRECT(Q704)&lt;&gt;"",FALSE))*(INDIRECT(ster!$D$14)&lt;&gt;""),1,0)),"")</f>
        <v/>
      </c>
      <c r="T704" s="14" t="str">
        <f t="array" aca="1" ref="T704" ca="1">IF(H704,IF(M704&gt;0,SUM(IFERROR(1*(MATCH(INDIRECT(Q704),INDIRECT(K704),0)&gt;0),0)*(INDIRECT(ster!$D$14)&lt;&gt;"")*NOT(ISNUMBER(INDIRECT(Q704)))),0),"")</f>
        <v/>
      </c>
      <c r="U704" s="14" t="str">
        <f t="array" aca="1" ref="U704" ca="1">IF(H704,SUM((IFERROR(INDIRECT(Q704)="",FALSE))*(INDIRECT(ster!$D$14)&lt;&gt;"")),"")</f>
        <v/>
      </c>
      <c r="V704" s="14" t="str">
        <f t="array" aca="1" ref="V704" ca="1">IF(H704,SUM((IFERROR(INDIRECT(Q704)="#ąś",TRUE))*(INDIRECT(ster!$D$14)&lt;&gt;"")),"")</f>
        <v/>
      </c>
      <c r="W704" s="14" t="str">
        <f t="array" aca="1" ref="W704" ca="1">IF(H704,SUM(ISNUMBER(INDIRECT(Q704))*(INDIRECT(ster!$D$14)&lt;&gt;"")),"")</f>
        <v/>
      </c>
      <c r="X704" s="14" t="str">
        <f t="array" aca="1" ref="X704" ca="1">IF(AND(H704,W704&gt;0),IF(wew!$B$3,MIN(IF((INDIRECT(ster!$D$14)&lt;&gt;"")*IFERROR(INDIRECT($Q704)&lt;&gt;"",FALSE),IFERROR(INDIRECT($Q704),"X"),"X")),"&lt;włącz podświetlanie wartości&gt;"),"—")</f>
        <v>—</v>
      </c>
      <c r="Y704" s="14" t="str">
        <f t="array" aca="1" ref="Y704" ca="1">IF(AND(H704,W704&gt;0),IF(wew!$B$3,MAX(IF((INDIRECT(ster!$D$14)&lt;&gt;"")*IFERROR(INDIRECT($Q704)&lt;&gt;"",FALSE),IFERROR(INDIRECT($Q704),"X"),"X")),"&lt;włącz podświetlanie wartości&gt;"),"—")</f>
        <v>—</v>
      </c>
      <c r="Z704" s="14" t="str">
        <f t="shared" ca="1" si="11531"/>
        <v/>
      </c>
      <c r="AA704" s="12" t="str">
        <f t="shared" ca="1" si="11532"/>
        <v/>
      </c>
      <c r="AB704" s="17" t="str">
        <f t="array" aca="1" ref="AB704" ca="1">IF(H704,IF(W704&gt;0,SUM((INDIRECT(ster!$D$14)&lt;&gt;"")*IFERROR((INDIRECT(Q704)&lt;&gt;"")*(INDIRECT(Q704)=INT(INDIRECT(Q704))),0)),0),"")</f>
        <v/>
      </c>
      <c r="AC704" s="17" t="str">
        <f t="array" aca="1" ref="AC704" ca="1">IF(H704,W704-AB704,"")</f>
        <v/>
      </c>
      <c r="AD704" s="17" t="str">
        <f t="shared" ca="1" si="11533"/>
        <v/>
      </c>
      <c r="AE704" s="17" t="b">
        <f t="shared" ca="1" si="11534"/>
        <v>0</v>
      </c>
      <c r="AF704" s="17" t="str">
        <f ca="1">IF(AE704,IF($H704,ADDRESS(3,D704+2,4,,"["&amp;wew!$G$7&amp;"]"&amp;_sheetname_dataframe)&amp;":"&amp;ADDRESS(2+ster!$C$14,D704+2,4),""),"")</f>
        <v/>
      </c>
      <c r="AG704" s="17" t="str">
        <f t="shared" ca="1" si="11535"/>
        <v/>
      </c>
      <c r="AH704" s="17" t="b">
        <f t="shared" ca="1" si="11536"/>
        <v>0</v>
      </c>
      <c r="AI704" s="17" t="str">
        <f ca="1">IF(AH704,IF($H704,ADDRESS(3,D704+3,4,,"["&amp;wew!$G$7&amp;"]"&amp;_sheetname_dataframe)&amp;":"&amp;ADDRESS(2+ster!$C$14,D704+3,4),""),"")</f>
        <v/>
      </c>
      <c r="AJ704" s="17" t="str">
        <f t="shared" ca="1" si="11537"/>
        <v/>
      </c>
      <c r="AK704" s="17" t="str">
        <f t="shared" ca="1" si="11538"/>
        <v/>
      </c>
      <c r="AL704" s="17" t="str">
        <f t="shared" ca="1" si="11539"/>
        <v/>
      </c>
      <c r="AM704" s="17" t="str">
        <f t="shared" ca="1" si="11540"/>
        <v/>
      </c>
      <c r="AN704" s="17">
        <f t="shared" ca="1" si="11541"/>
        <v>2</v>
      </c>
      <c r="AO704" s="24" t="str">
        <f t="shared" ca="1" si="11542"/>
        <v/>
      </c>
      <c r="AP704" s="24" t="str">
        <f t="shared" ca="1" si="11543"/>
        <v/>
      </c>
      <c r="AQ704" s="17" t="str">
        <f t="shared" ca="1" si="11544"/>
        <v/>
      </c>
      <c r="AR704" s="17" t="str">
        <f t="shared" ca="1" si="11545"/>
        <v/>
      </c>
      <c r="AS704" s="17" t="str">
        <f t="shared" ca="1" si="11546"/>
        <v/>
      </c>
      <c r="AT704" s="17" t="str">
        <f t="shared" ca="1" si="11547"/>
        <v/>
      </c>
      <c r="AU704" s="17" t="str">
        <f t="shared" ca="1" si="11548"/>
        <v/>
      </c>
      <c r="AV704" s="17" t="str">
        <f t="shared" ca="1" si="11549"/>
        <v/>
      </c>
      <c r="AW704" s="17" t="str">
        <f t="shared" ca="1" si="11550"/>
        <v/>
      </c>
      <c r="AX704" s="14" t="str">
        <f t="array" aca="1" ref="AX704" ca="1">IF(H704,N704&gt;0,"")</f>
        <v/>
      </c>
      <c r="AY704" s="17" t="str">
        <f t="shared" ca="1" si="11551"/>
        <v/>
      </c>
      <c r="AZ704" s="17" t="str">
        <f t="array" aca="1" ref="AZ704" ca="1">IF(AY704&lt;&gt;"",SUM(1*ISERROR(MATCH(INDIRECT(AY704),INDIRECT(K704),0)))=0,"")</f>
        <v/>
      </c>
      <c r="BA704" s="17" t="b">
        <f t="shared" ca="1" si="11552"/>
        <v>0</v>
      </c>
      <c r="BB704" s="17" t="b">
        <v>0</v>
      </c>
      <c r="BC704" s="17" t="str">
        <f t="shared" ca="1" si="11553"/>
        <v/>
      </c>
      <c r="BD704" s="17" t="str">
        <f t="shared" ca="1" si="11554"/>
        <v/>
      </c>
      <c r="BE704" s="17" t="str">
        <f t="shared" ca="1" si="11555"/>
        <v/>
      </c>
      <c r="BF704" s="17" t="str">
        <f t="shared" ca="1" si="11556"/>
        <v/>
      </c>
      <c r="BG704" s="17" t="str">
        <f t="shared" ca="1" si="11557"/>
        <v/>
      </c>
      <c r="BH704" s="17" t="str">
        <f t="shared" ca="1" si="11558"/>
        <v/>
      </c>
      <c r="BI704" s="17" t="str">
        <f t="shared" ca="1" si="11559"/>
        <v/>
      </c>
      <c r="BJ704" s="17" t="b">
        <f t="shared" ca="1" si="11560"/>
        <v>0</v>
      </c>
      <c r="BK704" s="17" t="str">
        <f t="shared" ca="1" si="11561"/>
        <v/>
      </c>
      <c r="BL704" s="17" t="str">
        <f t="shared" ca="1" si="11562"/>
        <v/>
      </c>
      <c r="BM704" s="17" t="str">
        <f t="shared" ca="1" si="11563"/>
        <v/>
      </c>
      <c r="BN704" s="17" t="str">
        <f t="shared" ca="1" si="11564"/>
        <v/>
      </c>
      <c r="BO704" s="17" t="str">
        <f t="shared" ca="1" si="11565"/>
        <v/>
      </c>
      <c r="BP704" s="14" t="b">
        <f t="shared" ca="1" si="11566"/>
        <v>0</v>
      </c>
      <c r="BQ704" s="35"/>
      <c r="BX704" s="16"/>
      <c r="BY704" s="16"/>
      <c r="BZ704" s="16"/>
      <c r="CA704" s="16"/>
      <c r="CB704" s="16"/>
      <c r="CC704" s="16"/>
      <c r="CD704" s="16"/>
      <c r="CE704" s="16"/>
      <c r="CF704" s="16"/>
      <c r="CN704" s="14">
        <f ca="1">IF(H704,IFERROR(IsVariableNameLegal(O704),0),0)</f>
        <v>0</v>
      </c>
      <c r="CO704" s="14" t="str">
        <f t="array" aca="1" ref="CO704" ca="1">IF(H704,IF(COUNTIF(INDIRECT(wew!$C$13),O704)&gt;1,TRIM(SUBSTITUTE(_xll.MCONCAT(IF((INDIRECT(wew!$C$13)=O704)*(COLUMN(INDIRECT(wew!$C$13))&lt;&gt;D704+1),-1+COLUMN(INDIRECT(wew!$C$13)),"")," "),"  "," ")),""),"")</f>
        <v/>
      </c>
      <c r="CP704" s="14" t="str">
        <f t="array" aca="1" ref="CP704" ca="1">IF(P704&lt;&gt;"",IF(LEN(P704)&gt;150,1,""),"")</f>
        <v/>
      </c>
      <c r="CQ704" s="14" t="str">
        <f t="array" aca="1" ref="CQ704" ca="1">IF(AND(H704,NOT(ster!$J$3)),IF(COUNTIF(INDIRECT(wew!$C$15),P704)&gt;1,TRIM(SUBSTITUTE(_xll.MCONCAT(IF((INDIRECT(wew!$C$15)=P704)*(COLUMN(INDIRECT(wew!$C$15))&lt;&gt;D704+1),-1+COLUMN(INDIRECT(wew!$C$15)),"")," "),"  "," ")),""),"")</f>
        <v/>
      </c>
      <c r="CR704" s="14" t="str">
        <f t="array" aca="1" ref="CR704" ca="1">IF(H704,IF(AND(W704&gt;0,AO704&lt;&gt;""),TRIM(SUBSTITUTE(_xll.MCONCAT(IFERROR(IF(ISNUMBER(INDIRECT(Q704)),IF((INDIRECT(ster!$D$14)&lt;&gt;"")*(INDIRECT(Q704)&lt;AO704),INDIRECT(ster!$D$14) &amp; ": " &amp;  SUBSTITUTE(IF( AV704,IFERROR(TEXT(INDIRECT(Q704),"rrrr-mm-dd") &amp;" (" &amp; INDIRECT(Q704) &amp;")",INDIRECT(Q704)),INDIRECT(Q704))," "," "),""),""),"")," "),"  "," ")),""),"")</f>
        <v/>
      </c>
      <c r="CS704" s="14" t="str">
        <f t="array" aca="1" ref="CS704" ca="1">IF(H704,IF(AND(W704&gt;0,AP704&lt;&gt;""),TRIM(SUBSTITUTE(_xll.MCONCAT(IFERROR(IF(ISNUMBER(INDIRECT(Q704)),IF((INDIRECT(ster!$D$14)&lt;&gt;"")*(INDIRECT(Q704)&gt;AP704),INDIRECT(ster!$D$14) &amp; ": " &amp;  SUBSTITUTE(IF( AV704,IFERROR(TEXT(INDIRECT(Q704),"rrrr-mm-dd")&amp;" (" &amp; INDIRECT(Q704) &amp;")",INDIRECT(Q704)),INDIRECT(Q704))," "," "),""),""),"")," "),"  "," ")),""),"")</f>
        <v/>
      </c>
      <c r="CT704" s="14" t="str">
        <f t="array" aca="1" ref="CT704" ca="1">IF(H704,IF(AND(N704&gt;0,AR704),TRIM(SUBSTITUTE(_xll.MCONCAT(IFERROR(IF(ISNUMBER(INDIRECT(Q704)),IF((INDIRECT(ster!$D$14)&lt;&gt;"")*(IFERROR(0*(MATCH(INDIRECT(Q704),INDIRECT(K704),0)&gt;0),1)),INDIRECT(ster!$D$14) &amp; ": " &amp;  SUBSTITUTE(IF( AV704,IFERROR(TEXT(INDIRECT(Q704),"rrrr-mm-dd")&amp;" (" &amp; INDIRECT(Q704) &amp;")",INDIRECT(Q704)),INDIRECT(Q704))," "," "),""),""),"")," "),"  "," ")),""),"")</f>
        <v/>
      </c>
      <c r="CU704" s="14" t="str">
        <f t="array" aca="1" ref="CU704" ca="1">IF(H704,IF(AND(V704&gt;0),TRIM(SUBSTITUTE(_xll.MCONCAT(IF((INDIRECT(ster!$D$14)&lt;&gt;"")*(IFERROR(0*(INDIRECT(Q704)&lt;&gt;""),1)),INDIRECT(ster!$D$14),"")," "),"  "," ")),""),"")</f>
        <v/>
      </c>
      <c r="CV704" s="14" t="str">
        <f t="array" aca="1" ref="CV704" ca="1">IF(H704,IF(AS704,
TRIM(SUBSTITUTE(_xll.MCONCAT(IF(
   (INDIRECT(ster!$D$14)&lt;&gt;"")*
   ((INDIRECT(Q704)="")+
      NOT(ISNUMBER(INDIRECT(Q704)))*
      NOT(ISERROR(MATCH(INDIRECT(Q704),INDIRECT(K704),0)))
    ),
      INDIRECT(ster!$D$14),
   "")," "),"  "," ")),
""),"")</f>
        <v/>
      </c>
      <c r="CW704" s="14" t="str">
        <f t="array" aca="1" ref="CW704" ca="1">IF(H704,IF(AND(AQ704),TRIM(SUBSTITUTE(_xll.MCONCAT(IFERROR(IF(ISNUMBER(INDIRECT(Q704)),IF((INDIRECT(ster!$D$14)&lt;&gt;"")*(INDIRECT(Q704)&lt;&gt;INT(INDIRECT(Q704))),INDIRECT(ster!$D$14) &amp; ": " &amp; INDIRECT(Q704),""),""),"")," "),"  "," ")),""),"")</f>
        <v/>
      </c>
      <c r="CX704" s="14" t="str">
        <f t="array" aca="1" ref="CX704" ca="1">IF(H704,IF(OR(AU704,AV704),TRIM(SUBSTITUTE(_xll.MCONCAT(IF((INDIRECT(ster!$D$14)&lt;&gt;"")*NOT(ISNUMBER(INDIRECT(Q704))),IF(ISERROR(MATCH(INDIRECT(Q704),INDIRECT(K704),0)),IFERROR(IF(INDIRECT(Q704)&lt;&gt;"",INDIRECT(ster!$D$14) &amp; ": " &amp; SUBSTITUTE(INDIRECT(Q704)," "," "),""),""),""),"")," "),"  "," ")),""),"")</f>
        <v/>
      </c>
      <c r="CY704" s="14" t="str">
        <f t="array" aca="1" ref="CY704" ca="1">IF(H704,IF(AE704,TRIM(SUBSTITUTE(_xll.MCONCAT(IF((INDIRECT(ster!$D$14)&lt;&gt;"")*IFERROR(NOT(INDIRECT(AF704)),FALSE),IF(ISERROR(MATCH(INDIRECT(Q704),INDIRECT(K704),0)),IFERROR(IF(INDIRECT(Q704)&lt;&gt;"",INDIRECT(ster!$D$14)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CZ704" s="14" t="str">
        <f t="array" aca="1" ref="CZ704" ca="1">IF(H704,IF(AH704,TRIM(SUBSTITUTE(_xll.MCONCAT(IF((INDIRECT(ster!$D$14)&lt;&gt;"")*IFERROR(NOT(INDIRECT(AI704)),FALSE),IF(ISERROR(MATCH(INDIRECT(Q704),INDIRECT(K704),0)),IFERROR(IF(INDIRECT(Q704)&lt;&gt;"",INDIRECT(ster!$D$14)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DC704" s="14" t="str">
        <f ca="1">SUBSTITUTE(SUBSTITUTE(SUBSTITUTE(SUBSTITUTE(_xll.MCONCAT(DG704:DS704,"■"),"■■","■"),"■■","■"),"■■","■"),"■■","■")</f>
        <v>■</v>
      </c>
      <c r="DD704" s="14" t="str">
        <f t="shared" ca="1" si="11567"/>
        <v/>
      </c>
      <c r="DE704" s="14" t="str">
        <f t="shared" ca="1" si="11568"/>
        <v/>
      </c>
      <c r="DF704" s="14" t="str">
        <f t="shared" ca="1" si="11569"/>
        <v/>
      </c>
      <c r="DG704" s="14" t="str">
        <f t="shared" ca="1" si="11570"/>
        <v/>
      </c>
      <c r="DH704" s="14" t="str">
        <f t="shared" ca="1" si="11571"/>
        <v/>
      </c>
      <c r="DI704" s="14" t="str">
        <f t="shared" ca="1" si="11572"/>
        <v/>
      </c>
      <c r="DJ704" s="14" t="str">
        <f t="shared" ca="1" si="11573"/>
        <v/>
      </c>
      <c r="DK704" s="14" t="str">
        <f t="shared" ca="1" si="11574"/>
        <v/>
      </c>
      <c r="DL704" s="14" t="str">
        <f t="shared" ca="1" si="11575"/>
        <v/>
      </c>
      <c r="DM704" s="14" t="str">
        <f t="shared" ca="1" si="11576"/>
        <v/>
      </c>
      <c r="DN704" s="14" t="str">
        <f t="array" aca="1" ref="DN704" ca="1">IF(CU704&lt;&gt;"","There are errors in the entered values in the following cases: " &amp;SUBSTITUTE(CU704," ",", "),"")</f>
        <v/>
      </c>
      <c r="DO704" s="14" t="str">
        <f t="shared" ca="1" si="11577"/>
        <v/>
      </c>
      <c r="DP704" s="14" t="str">
        <f t="shared" ca="1" si="11578"/>
        <v/>
      </c>
      <c r="DQ704" s="14" t="str">
        <f t="shared" ca="1" si="11579"/>
        <v/>
      </c>
      <c r="DR704" s="14" t="str">
        <f t="shared" ca="1" si="11580"/>
        <v/>
      </c>
      <c r="DS704" s="14" t="str">
        <f t="shared" ca="1" si="11581"/>
        <v/>
      </c>
      <c r="DZ704" s="14" t="b">
        <f t="shared" ca="1" si="11582"/>
        <v>0</v>
      </c>
      <c r="EA704" s="14" t="str">
        <f t="shared" ca="1" si="11583"/>
        <v/>
      </c>
      <c r="EB704" s="14" t="str">
        <f t="shared" ca="1" si="11584"/>
        <v/>
      </c>
      <c r="EC704" s="14" t="str">
        <f t="shared" ca="1" si="11585"/>
        <v/>
      </c>
      <c r="ED704" s="14" t="str">
        <f t="shared" ca="1" si="11586"/>
        <v/>
      </c>
      <c r="EE704" s="14" t="str">
        <f t="shared" ca="1" si="11587"/>
        <v/>
      </c>
      <c r="EF704" s="14" t="str">
        <f t="shared" ca="1" si="11588"/>
        <v/>
      </c>
      <c r="EG704" s="14" t="str">
        <f t="shared" ca="1" si="11589"/>
        <v/>
      </c>
      <c r="EM704" s="14" t="b">
        <f t="shared" ca="1" si="11590"/>
        <v>0</v>
      </c>
      <c r="EN704" s="14" t="str">
        <f t="shared" ca="1" si="11591"/>
        <v/>
      </c>
      <c r="EO704" s="14" t="str">
        <f t="shared" ca="1" si="11592"/>
        <v/>
      </c>
      <c r="EP704" s="14" t="str">
        <f t="shared" ca="1" si="11593"/>
        <v/>
      </c>
      <c r="EQ704" s="14" t="str">
        <f t="shared" ca="1" si="11594"/>
        <v/>
      </c>
    </row>
    <row r="705" spans="2:147" s="14" customFormat="1">
      <c r="B705" s="14" t="str">
        <f t="shared" ca="1" si="11520"/>
        <v/>
      </c>
      <c r="C705" s="14">
        <f t="shared" ca="1" si="11521"/>
        <v>563</v>
      </c>
      <c r="D705" s="14">
        <f t="shared" si="11522"/>
        <v>703</v>
      </c>
      <c r="E705" s="14" t="str">
        <f t="shared" ca="1" si="11523"/>
        <v/>
      </c>
      <c r="F705" s="14" t="str">
        <f t="shared" ca="1" si="11524"/>
        <v/>
      </c>
      <c r="G705" s="14" t="str">
        <f t="shared" ca="1" si="11525"/>
        <v/>
      </c>
      <c r="H705" s="14" t="b">
        <f t="shared" ca="1" si="11526"/>
        <v>0</v>
      </c>
      <c r="I705" s="14" t="str">
        <f ca="1">IF($H705,ADDRESS(3,(D705+1)*2-1,4,,"["&amp;wew!$G$7&amp;"]"&amp;_sheetname_labels)&amp;":"&amp;ADDRESS(2+ster!$B$20,(D705+1)*2-1,4),"")</f>
        <v/>
      </c>
      <c r="J705" s="14" t="str">
        <f t="array" aca="1" ref="J705" ca="1">IF(H705,MAX(0,MAX(IF(INDIRECT(I705)&lt;&gt;"",ROW(INDIRECT(I705)),""))-2),"")</f>
        <v/>
      </c>
      <c r="K705" s="14" t="str">
        <f ca="1">IF($H705,IF($J705&gt;0,ADDRESS(3,(D705+1)*2-1,4,,"["&amp;wew!$G$7&amp;"]"&amp;_sheetname_labels)&amp;":"&amp;ADDRESS(2+J705,(D705+1)*2-1,4),""),"")</f>
        <v/>
      </c>
      <c r="L705" s="14" t="str">
        <f ca="1">IF($H705,IF($J705&gt;0,ADDRESS(3,(D705+1)*2,4,,"["&amp;wew!$G$7&amp;"]"&amp;_sheetname_labels)&amp;":"&amp;ADDRESS(2+J705,(D705+1)*2,4),""),"")</f>
        <v/>
      </c>
      <c r="M705" s="14" t="str">
        <f t="shared" ca="1" si="11527"/>
        <v/>
      </c>
      <c r="N705" s="14" t="str">
        <f t="shared" ca="1" si="11528"/>
        <v/>
      </c>
      <c r="O705" s="14" t="str">
        <f t="shared" ca="1" si="11529"/>
        <v/>
      </c>
      <c r="P705" s="14" t="str">
        <f t="shared" ca="1" si="11530"/>
        <v/>
      </c>
      <c r="Q705" s="14" t="str">
        <f ca="1">IF($BP705,ADDRESS(3,D705+1,4,,"["&amp;wew!$G$7&amp;"]"&amp;_sheetname_dataframe)&amp;":"&amp;ADDRESS(2+ster!$C$14,D705+1,4),"")</f>
        <v/>
      </c>
      <c r="R705" s="14" t="str">
        <f ca="1">IF($BP705,IF(MID(_xll.FORMULATEXT(INDEX(INDIRECT(Q705),1)),1,1)="=", _xll.FORMULATEXT(INDEX(INDIRECT(Q705),1),2,TRUE),""),"")</f>
        <v/>
      </c>
      <c r="S705" s="14" t="str">
        <f t="array" aca="1" ref="S705" ca="1">IF(H705,SUM(IF((IFERROR(INDIRECT(Q705)&lt;&gt;"",FALSE))*(INDIRECT(ster!$D$14)&lt;&gt;""),1,0)),"")</f>
        <v/>
      </c>
      <c r="T705" s="14" t="str">
        <f t="array" aca="1" ref="T705" ca="1">IF(H705,IF(M705&gt;0,SUM(IFERROR(1*(MATCH(INDIRECT(Q705),INDIRECT(K705),0)&gt;0),0)*(INDIRECT(ster!$D$14)&lt;&gt;"")*NOT(ISNUMBER(INDIRECT(Q705)))),0),"")</f>
        <v/>
      </c>
      <c r="U705" s="14" t="str">
        <f t="array" aca="1" ref="U705" ca="1">IF(H705,SUM((IFERROR(INDIRECT(Q705)="",FALSE))*(INDIRECT(ster!$D$14)&lt;&gt;"")),"")</f>
        <v/>
      </c>
      <c r="V705" s="14" t="str">
        <f t="array" aca="1" ref="V705" ca="1">IF(H705,SUM((IFERROR(INDIRECT(Q705)="#ąś",TRUE))*(INDIRECT(ster!$D$14)&lt;&gt;"")),"")</f>
        <v/>
      </c>
      <c r="W705" s="14" t="str">
        <f t="array" aca="1" ref="W705" ca="1">IF(H705,SUM(ISNUMBER(INDIRECT(Q705))*(INDIRECT(ster!$D$14)&lt;&gt;"")),"")</f>
        <v/>
      </c>
      <c r="X705" s="14" t="str">
        <f t="array" aca="1" ref="X705" ca="1">IF(AND(H705,W705&gt;0),IF(wew!$B$3,MIN(IF((INDIRECT(ster!$D$14)&lt;&gt;"")*IFERROR(INDIRECT($Q705)&lt;&gt;"",FALSE),IFERROR(INDIRECT($Q705),"X"),"X")),"&lt;włącz podświetlanie wartości&gt;"),"—")</f>
        <v>—</v>
      </c>
      <c r="Y705" s="14" t="str">
        <f t="array" aca="1" ref="Y705" ca="1">IF(AND(H705,W705&gt;0),IF(wew!$B$3,MAX(IF((INDIRECT(ster!$D$14)&lt;&gt;"")*IFERROR(INDIRECT($Q705)&lt;&gt;"",FALSE),IFERROR(INDIRECT($Q705),"X"),"X")),"&lt;włącz podświetlanie wartości&gt;"),"—")</f>
        <v>—</v>
      </c>
      <c r="Z705" s="14" t="str">
        <f t="shared" ca="1" si="11531"/>
        <v/>
      </c>
      <c r="AA705" s="12" t="str">
        <f t="shared" ca="1" si="11532"/>
        <v/>
      </c>
      <c r="AB705" s="17" t="str">
        <f t="array" aca="1" ref="AB705" ca="1">IF(H705,IF(W705&gt;0,SUM((INDIRECT(ster!$D$14)&lt;&gt;"")*IFERROR((INDIRECT(Q705)&lt;&gt;"")*(INDIRECT(Q705)=INT(INDIRECT(Q705))),0)),0),"")</f>
        <v/>
      </c>
      <c r="AC705" s="17" t="str">
        <f t="array" aca="1" ref="AC705" ca="1">IF(H705,W705-AB705,"")</f>
        <v/>
      </c>
      <c r="AD705" s="17" t="str">
        <f t="shared" ca="1" si="11533"/>
        <v/>
      </c>
      <c r="AE705" s="17" t="b">
        <f t="shared" ca="1" si="11534"/>
        <v>0</v>
      </c>
      <c r="AF705" s="17" t="str">
        <f ca="1">IF(AE705,IF($H705,ADDRESS(3,D705+2,4,,"["&amp;wew!$G$7&amp;"]"&amp;_sheetname_dataframe)&amp;":"&amp;ADDRESS(2+ster!$C$14,D705+2,4),""),"")</f>
        <v/>
      </c>
      <c r="AG705" s="17" t="str">
        <f t="shared" ca="1" si="11535"/>
        <v/>
      </c>
      <c r="AH705" s="17" t="b">
        <f t="shared" ca="1" si="11536"/>
        <v>0</v>
      </c>
      <c r="AI705" s="17" t="str">
        <f ca="1">IF(AH705,IF($H705,ADDRESS(3,D705+3,4,,"["&amp;wew!$G$7&amp;"]"&amp;_sheetname_dataframe)&amp;":"&amp;ADDRESS(2+ster!$C$14,D705+3,4),""),"")</f>
        <v/>
      </c>
      <c r="AJ705" s="17" t="str">
        <f t="shared" ca="1" si="11537"/>
        <v/>
      </c>
      <c r="AK705" s="17" t="str">
        <f t="shared" ca="1" si="11538"/>
        <v/>
      </c>
      <c r="AL705" s="17" t="str">
        <f t="shared" ca="1" si="11539"/>
        <v/>
      </c>
      <c r="AM705" s="17" t="str">
        <f t="shared" ca="1" si="11540"/>
        <v/>
      </c>
      <c r="AN705" s="17">
        <f t="shared" ca="1" si="11541"/>
        <v>2</v>
      </c>
      <c r="AO705" s="24" t="str">
        <f t="shared" ca="1" si="11542"/>
        <v/>
      </c>
      <c r="AP705" s="24" t="str">
        <f t="shared" ca="1" si="11543"/>
        <v/>
      </c>
      <c r="AQ705" s="17" t="str">
        <f t="shared" ca="1" si="11544"/>
        <v/>
      </c>
      <c r="AR705" s="17" t="str">
        <f t="shared" ca="1" si="11545"/>
        <v/>
      </c>
      <c r="AS705" s="17" t="str">
        <f t="shared" ca="1" si="11546"/>
        <v/>
      </c>
      <c r="AT705" s="17" t="str">
        <f t="shared" ca="1" si="11547"/>
        <v/>
      </c>
      <c r="AU705" s="17" t="str">
        <f t="shared" ca="1" si="11548"/>
        <v/>
      </c>
      <c r="AV705" s="17" t="str">
        <f t="shared" ca="1" si="11549"/>
        <v/>
      </c>
      <c r="AW705" s="17" t="str">
        <f t="shared" ca="1" si="11550"/>
        <v/>
      </c>
      <c r="AX705" s="14" t="str">
        <f t="array" aca="1" ref="AX705" ca="1">IF(H705,N705&gt;0,"")</f>
        <v/>
      </c>
      <c r="AY705" s="17" t="str">
        <f t="shared" ca="1" si="11551"/>
        <v/>
      </c>
      <c r="AZ705" s="17" t="str">
        <f t="array" aca="1" ref="AZ705" ca="1">IF(AY705&lt;&gt;"",SUM(1*ISERROR(MATCH(INDIRECT(AY705),INDIRECT(K705),0)))=0,"")</f>
        <v/>
      </c>
      <c r="BA705" s="17" t="b">
        <f t="shared" ca="1" si="11552"/>
        <v>0</v>
      </c>
      <c r="BB705" s="17" t="b">
        <v>0</v>
      </c>
      <c r="BC705" s="17" t="str">
        <f t="shared" ca="1" si="11553"/>
        <v/>
      </c>
      <c r="BD705" s="17" t="str">
        <f t="shared" ca="1" si="11554"/>
        <v/>
      </c>
      <c r="BE705" s="17" t="str">
        <f t="shared" ca="1" si="11555"/>
        <v/>
      </c>
      <c r="BF705" s="17" t="str">
        <f t="shared" ca="1" si="11556"/>
        <v/>
      </c>
      <c r="BG705" s="17" t="str">
        <f t="shared" ca="1" si="11557"/>
        <v/>
      </c>
      <c r="BH705" s="17" t="str">
        <f t="shared" ca="1" si="11558"/>
        <v/>
      </c>
      <c r="BI705" s="17" t="str">
        <f t="shared" ca="1" si="11559"/>
        <v/>
      </c>
      <c r="BJ705" s="17" t="b">
        <f t="shared" ca="1" si="11560"/>
        <v>0</v>
      </c>
      <c r="BK705" s="17" t="str">
        <f t="shared" ca="1" si="11561"/>
        <v/>
      </c>
      <c r="BL705" s="17" t="str">
        <f t="shared" ca="1" si="11562"/>
        <v/>
      </c>
      <c r="BM705" s="17" t="str">
        <f t="shared" ca="1" si="11563"/>
        <v/>
      </c>
      <c r="BN705" s="17" t="str">
        <f t="shared" ca="1" si="11564"/>
        <v/>
      </c>
      <c r="BO705" s="17" t="str">
        <f t="shared" ca="1" si="11565"/>
        <v/>
      </c>
      <c r="BP705" s="14" t="b">
        <f t="shared" ca="1" si="11566"/>
        <v>0</v>
      </c>
      <c r="BQ705" s="35"/>
      <c r="BX705" s="16"/>
      <c r="BY705" s="16"/>
      <c r="BZ705" s="16"/>
      <c r="CA705" s="16"/>
      <c r="CB705" s="16"/>
      <c r="CC705" s="16"/>
      <c r="CD705" s="16"/>
      <c r="CE705" s="16"/>
      <c r="CF705" s="16"/>
      <c r="CN705" s="14">
        <f ca="1">IF(H705,IFERROR(IsVariableNameLegal(O705),0),0)</f>
        <v>0</v>
      </c>
      <c r="CO705" s="14" t="str">
        <f t="array" aca="1" ref="CO705" ca="1">IF(H705,IF(COUNTIF(INDIRECT(wew!$C$13),O705)&gt;1,TRIM(SUBSTITUTE(_xll.MCONCAT(IF((INDIRECT(wew!$C$13)=O705)*(COLUMN(INDIRECT(wew!$C$13))&lt;&gt;D705+1),-1+COLUMN(INDIRECT(wew!$C$13)),"")," "),"  "," ")),""),"")</f>
        <v/>
      </c>
      <c r="CP705" s="14" t="str">
        <f t="array" aca="1" ref="CP705" ca="1">IF(P705&lt;&gt;"",IF(LEN(P705)&gt;150,1,""),"")</f>
        <v/>
      </c>
      <c r="CQ705" s="14" t="str">
        <f t="array" aca="1" ref="CQ705" ca="1">IF(AND(H705,NOT(ster!$J$3)),IF(COUNTIF(INDIRECT(wew!$C$15),P705)&gt;1,TRIM(SUBSTITUTE(_xll.MCONCAT(IF((INDIRECT(wew!$C$15)=P705)*(COLUMN(INDIRECT(wew!$C$15))&lt;&gt;D705+1),-1+COLUMN(INDIRECT(wew!$C$15)),"")," "),"  "," ")),""),"")</f>
        <v/>
      </c>
      <c r="CR705" s="14" t="str">
        <f t="array" aca="1" ref="CR705" ca="1">IF(H705,IF(AND(W705&gt;0,AO705&lt;&gt;""),TRIM(SUBSTITUTE(_xll.MCONCAT(IFERROR(IF(ISNUMBER(INDIRECT(Q705)),IF((INDIRECT(ster!$D$14)&lt;&gt;"")*(INDIRECT(Q705)&lt;AO705),INDIRECT(ster!$D$14) &amp; ": " &amp;  SUBSTITUTE(IF( AV705,IFERROR(TEXT(INDIRECT(Q705),"rrrr-mm-dd") &amp;" (" &amp; INDIRECT(Q705) &amp;")",INDIRECT(Q705)),INDIRECT(Q705))," "," "),""),""),"")," "),"  "," ")),""),"")</f>
        <v/>
      </c>
      <c r="CS705" s="14" t="str">
        <f t="array" aca="1" ref="CS705" ca="1">IF(H705,IF(AND(W705&gt;0,AP705&lt;&gt;""),TRIM(SUBSTITUTE(_xll.MCONCAT(IFERROR(IF(ISNUMBER(INDIRECT(Q705)),IF((INDIRECT(ster!$D$14)&lt;&gt;"")*(INDIRECT(Q705)&gt;AP705),INDIRECT(ster!$D$14) &amp; ": " &amp;  SUBSTITUTE(IF( AV705,IFERROR(TEXT(INDIRECT(Q705),"rrrr-mm-dd")&amp;" (" &amp; INDIRECT(Q705) &amp;")",INDIRECT(Q705)),INDIRECT(Q705))," "," "),""),""),"")," "),"  "," ")),""),"")</f>
        <v/>
      </c>
      <c r="CT705" s="14" t="str">
        <f t="array" aca="1" ref="CT705" ca="1">IF(H705,IF(AND(N705&gt;0,AR705),TRIM(SUBSTITUTE(_xll.MCONCAT(IFERROR(IF(ISNUMBER(INDIRECT(Q705)),IF((INDIRECT(ster!$D$14)&lt;&gt;"")*(IFERROR(0*(MATCH(INDIRECT(Q705),INDIRECT(K705),0)&gt;0),1)),INDIRECT(ster!$D$14) &amp; ": " &amp;  SUBSTITUTE(IF( AV705,IFERROR(TEXT(INDIRECT(Q705),"rrrr-mm-dd")&amp;" (" &amp; INDIRECT(Q705) &amp;")",INDIRECT(Q705)),INDIRECT(Q705))," "," "),""),""),"")," "),"  "," ")),""),"")</f>
        <v/>
      </c>
      <c r="CU705" s="14" t="str">
        <f t="array" aca="1" ref="CU705" ca="1">IF(H705,IF(AND(V705&gt;0),TRIM(SUBSTITUTE(_xll.MCONCAT(IF((INDIRECT(ster!$D$14)&lt;&gt;"")*(IFERROR(0*(INDIRECT(Q705)&lt;&gt;""),1)),INDIRECT(ster!$D$14),"")," "),"  "," ")),""),"")</f>
        <v/>
      </c>
      <c r="CV705" s="14" t="str">
        <f t="array" aca="1" ref="CV705" ca="1">IF(H705,IF(AS705,
TRIM(SUBSTITUTE(_xll.MCONCAT(IF(
   (INDIRECT(ster!$D$14)&lt;&gt;"")*
   ((INDIRECT(Q705)="")+
      NOT(ISNUMBER(INDIRECT(Q705)))*
      NOT(ISERROR(MATCH(INDIRECT(Q705),INDIRECT(K705),0)))
    ),
      INDIRECT(ster!$D$14),
   "")," "),"  "," ")),
""),"")</f>
        <v/>
      </c>
      <c r="CW705" s="14" t="str">
        <f t="array" aca="1" ref="CW705" ca="1">IF(H705,IF(AND(AQ705),TRIM(SUBSTITUTE(_xll.MCONCAT(IFERROR(IF(ISNUMBER(INDIRECT(Q705)),IF((INDIRECT(ster!$D$14)&lt;&gt;"")*(INDIRECT(Q705)&lt;&gt;INT(INDIRECT(Q705))),INDIRECT(ster!$D$14) &amp; ": " &amp; INDIRECT(Q705),""),""),"")," "),"  "," ")),""),"")</f>
        <v/>
      </c>
      <c r="CX705" s="14" t="str">
        <f t="array" aca="1" ref="CX705" ca="1">IF(H705,IF(OR(AU705,AV705),TRIM(SUBSTITUTE(_xll.MCONCAT(IF((INDIRECT(ster!$D$14)&lt;&gt;"")*NOT(ISNUMBER(INDIRECT(Q705))),IF(ISERROR(MATCH(INDIRECT(Q705),INDIRECT(K705),0)),IFERROR(IF(INDIRECT(Q705)&lt;&gt;"",INDIRECT(ster!$D$14) &amp; ": " &amp; SUBSTITUTE(INDIRECT(Q705)," "," "),""),""),""),"")," "),"  "," ")),""),"")</f>
        <v/>
      </c>
      <c r="CY705" s="14" t="str">
        <f t="array" aca="1" ref="CY705" ca="1">IF(H705,IF(AE705,TRIM(SUBSTITUTE(_xll.MCONCAT(IF((INDIRECT(ster!$D$14)&lt;&gt;"")*IFERROR(NOT(INDIRECT(AF705)),FALSE),IF(ISERROR(MATCH(INDIRECT(Q705),INDIRECT(K705),0)),IFERROR(IF(INDIRECT(Q705)&lt;&gt;"",INDIRECT(ster!$D$14)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CZ705" s="14" t="str">
        <f t="array" aca="1" ref="CZ705" ca="1">IF(H705,IF(AH705,TRIM(SUBSTITUTE(_xll.MCONCAT(IF((INDIRECT(ster!$D$14)&lt;&gt;"")*IFERROR(NOT(INDIRECT(AI705)),FALSE),IF(ISERROR(MATCH(INDIRECT(Q705),INDIRECT(K705),0)),IFERROR(IF(INDIRECT(Q705)&lt;&gt;"",INDIRECT(ster!$D$14)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DC705" s="14" t="str">
        <f ca="1">SUBSTITUTE(SUBSTITUTE(SUBSTITUTE(SUBSTITUTE(_xll.MCONCAT(DG705:DS705,"■"),"■■","■"),"■■","■"),"■■","■"),"■■","■")</f>
        <v>■</v>
      </c>
      <c r="DD705" s="14" t="str">
        <f t="shared" ca="1" si="11567"/>
        <v/>
      </c>
      <c r="DE705" s="14" t="str">
        <f t="shared" ca="1" si="11568"/>
        <v/>
      </c>
      <c r="DF705" s="14" t="str">
        <f t="shared" ca="1" si="11569"/>
        <v/>
      </c>
      <c r="DG705" s="14" t="str">
        <f t="shared" ca="1" si="11570"/>
        <v/>
      </c>
      <c r="DH705" s="14" t="str">
        <f t="shared" ca="1" si="11571"/>
        <v/>
      </c>
      <c r="DI705" s="14" t="str">
        <f t="shared" ca="1" si="11572"/>
        <v/>
      </c>
      <c r="DJ705" s="14" t="str">
        <f t="shared" ca="1" si="11573"/>
        <v/>
      </c>
      <c r="DK705" s="14" t="str">
        <f t="shared" ca="1" si="11574"/>
        <v/>
      </c>
      <c r="DL705" s="14" t="str">
        <f t="shared" ca="1" si="11575"/>
        <v/>
      </c>
      <c r="DM705" s="14" t="str">
        <f t="shared" ca="1" si="11576"/>
        <v/>
      </c>
      <c r="DN705" s="14" t="str">
        <f t="array" aca="1" ref="DN705" ca="1">IF(CU705&lt;&gt;"","There are errors in the entered values in the following cases: " &amp;SUBSTITUTE(CU705," ",", "),"")</f>
        <v/>
      </c>
      <c r="DO705" s="14" t="str">
        <f t="shared" ca="1" si="11577"/>
        <v/>
      </c>
      <c r="DP705" s="14" t="str">
        <f t="shared" ca="1" si="11578"/>
        <v/>
      </c>
      <c r="DQ705" s="14" t="str">
        <f t="shared" ca="1" si="11579"/>
        <v/>
      </c>
      <c r="DR705" s="14" t="str">
        <f t="shared" ca="1" si="11580"/>
        <v/>
      </c>
      <c r="DS705" s="14" t="str">
        <f t="shared" ca="1" si="11581"/>
        <v/>
      </c>
      <c r="DZ705" s="14" t="b">
        <f t="shared" ca="1" si="11582"/>
        <v>0</v>
      </c>
      <c r="EA705" s="14" t="str">
        <f t="shared" ca="1" si="11583"/>
        <v/>
      </c>
      <c r="EB705" s="14" t="str">
        <f t="shared" ca="1" si="11584"/>
        <v/>
      </c>
      <c r="EC705" s="14" t="str">
        <f t="shared" ca="1" si="11585"/>
        <v/>
      </c>
      <c r="ED705" s="14" t="str">
        <f t="shared" ca="1" si="11586"/>
        <v/>
      </c>
      <c r="EE705" s="14" t="str">
        <f t="shared" ca="1" si="11587"/>
        <v/>
      </c>
      <c r="EF705" s="14" t="str">
        <f t="shared" ca="1" si="11588"/>
        <v/>
      </c>
      <c r="EG705" s="14" t="str">
        <f t="shared" ca="1" si="11589"/>
        <v/>
      </c>
      <c r="EM705" s="14" t="b">
        <f t="shared" ca="1" si="11590"/>
        <v>0</v>
      </c>
      <c r="EN705" s="14" t="str">
        <f t="shared" ca="1" si="11591"/>
        <v/>
      </c>
      <c r="EO705" s="14" t="str">
        <f t="shared" ca="1" si="11592"/>
        <v/>
      </c>
      <c r="EP705" s="14" t="str">
        <f t="shared" ca="1" si="11593"/>
        <v/>
      </c>
      <c r="EQ705" s="14" t="str">
        <f t="shared" ca="1" si="11594"/>
        <v/>
      </c>
    </row>
    <row r="706" spans="2:147" s="14" customFormat="1">
      <c r="B706" s="14" t="str">
        <f t="shared" ca="1" si="11520"/>
        <v/>
      </c>
      <c r="C706" s="14">
        <f t="shared" ca="1" si="11521"/>
        <v>563</v>
      </c>
      <c r="D706" s="14">
        <f t="shared" si="11522"/>
        <v>704</v>
      </c>
      <c r="E706" s="14" t="str">
        <f t="shared" ca="1" si="11523"/>
        <v/>
      </c>
      <c r="F706" s="14" t="str">
        <f t="shared" ca="1" si="11524"/>
        <v/>
      </c>
      <c r="G706" s="14" t="str">
        <f t="shared" ca="1" si="11525"/>
        <v/>
      </c>
      <c r="H706" s="14" t="b">
        <f t="shared" ca="1" si="11526"/>
        <v>0</v>
      </c>
      <c r="I706" s="14" t="str">
        <f ca="1">IF($H706,ADDRESS(3,(D706+1)*2-1,4,,"["&amp;wew!$G$7&amp;"]"&amp;_sheetname_labels)&amp;":"&amp;ADDRESS(2+ster!$B$20,(D706+1)*2-1,4),"")</f>
        <v/>
      </c>
      <c r="J706" s="14" t="str">
        <f t="array" aca="1" ref="J706" ca="1">IF(H706,MAX(0,MAX(IF(INDIRECT(I706)&lt;&gt;"",ROW(INDIRECT(I706)),""))-2),"")</f>
        <v/>
      </c>
      <c r="K706" s="14" t="str">
        <f ca="1">IF($H706,IF($J706&gt;0,ADDRESS(3,(D706+1)*2-1,4,,"["&amp;wew!$G$7&amp;"]"&amp;_sheetname_labels)&amp;":"&amp;ADDRESS(2+J706,(D706+1)*2-1,4),""),"")</f>
        <v/>
      </c>
      <c r="L706" s="14" t="str">
        <f ca="1">IF($H706,IF($J706&gt;0,ADDRESS(3,(D706+1)*2,4,,"["&amp;wew!$G$7&amp;"]"&amp;_sheetname_labels)&amp;":"&amp;ADDRESS(2+J706,(D706+1)*2,4),""),"")</f>
        <v/>
      </c>
      <c r="M706" s="14" t="str">
        <f t="shared" ca="1" si="11527"/>
        <v/>
      </c>
      <c r="N706" s="14" t="str">
        <f t="shared" ca="1" si="11528"/>
        <v/>
      </c>
      <c r="O706" s="14" t="str">
        <f t="shared" ca="1" si="11529"/>
        <v/>
      </c>
      <c r="P706" s="14" t="str">
        <f t="shared" ca="1" si="11530"/>
        <v/>
      </c>
      <c r="Q706" s="14" t="str">
        <f ca="1">IF($BP706,ADDRESS(3,D706+1,4,,"["&amp;wew!$G$7&amp;"]"&amp;_sheetname_dataframe)&amp;":"&amp;ADDRESS(2+ster!$C$14,D706+1,4),"")</f>
        <v/>
      </c>
      <c r="R706" s="14" t="str">
        <f ca="1">IF($BP706,IF(MID(_xll.FORMULATEXT(INDEX(INDIRECT(Q706),1)),1,1)="=", _xll.FORMULATEXT(INDEX(INDIRECT(Q706),1),2,TRUE),""),"")</f>
        <v/>
      </c>
      <c r="S706" s="14" t="str">
        <f t="array" aca="1" ref="S706" ca="1">IF(H706,SUM(IF((IFERROR(INDIRECT(Q706)&lt;&gt;"",FALSE))*(INDIRECT(ster!$D$14)&lt;&gt;""),1,0)),"")</f>
        <v/>
      </c>
      <c r="T706" s="14" t="str">
        <f t="array" aca="1" ref="T706" ca="1">IF(H706,IF(M706&gt;0,SUM(IFERROR(1*(MATCH(INDIRECT(Q706),INDIRECT(K706),0)&gt;0),0)*(INDIRECT(ster!$D$14)&lt;&gt;"")*NOT(ISNUMBER(INDIRECT(Q706)))),0),"")</f>
        <v/>
      </c>
      <c r="U706" s="14" t="str">
        <f t="array" aca="1" ref="U706" ca="1">IF(H706,SUM((IFERROR(INDIRECT(Q706)="",FALSE))*(INDIRECT(ster!$D$14)&lt;&gt;"")),"")</f>
        <v/>
      </c>
      <c r="V706" s="14" t="str">
        <f t="array" aca="1" ref="V706" ca="1">IF(H706,SUM((IFERROR(INDIRECT(Q706)="#ąś",TRUE))*(INDIRECT(ster!$D$14)&lt;&gt;"")),"")</f>
        <v/>
      </c>
      <c r="W706" s="14" t="str">
        <f t="array" aca="1" ref="W706" ca="1">IF(H706,SUM(ISNUMBER(INDIRECT(Q706))*(INDIRECT(ster!$D$14)&lt;&gt;"")),"")</f>
        <v/>
      </c>
      <c r="X706" s="14" t="str">
        <f t="array" aca="1" ref="X706" ca="1">IF(AND(H706,W706&gt;0),IF(wew!$B$3,MIN(IF((INDIRECT(ster!$D$14)&lt;&gt;"")*IFERROR(INDIRECT($Q706)&lt;&gt;"",FALSE),IFERROR(INDIRECT($Q706),"X"),"X")),"&lt;włącz podświetlanie wartości&gt;"),"—")</f>
        <v>—</v>
      </c>
      <c r="Y706" s="14" t="str">
        <f t="array" aca="1" ref="Y706" ca="1">IF(AND(H706,W706&gt;0),IF(wew!$B$3,MAX(IF((INDIRECT(ster!$D$14)&lt;&gt;"")*IFERROR(INDIRECT($Q706)&lt;&gt;"",FALSE),IFERROR(INDIRECT($Q706),"X"),"X")),"&lt;włącz podświetlanie wartości&gt;"),"—")</f>
        <v>—</v>
      </c>
      <c r="Z706" s="14" t="str">
        <f t="shared" ca="1" si="11531"/>
        <v/>
      </c>
      <c r="AA706" s="12" t="str">
        <f t="shared" ca="1" si="11532"/>
        <v/>
      </c>
      <c r="AB706" s="17" t="str">
        <f t="array" aca="1" ref="AB706" ca="1">IF(H706,IF(W706&gt;0,SUM((INDIRECT(ster!$D$14)&lt;&gt;"")*IFERROR((INDIRECT(Q706)&lt;&gt;"")*(INDIRECT(Q706)=INT(INDIRECT(Q706))),0)),0),"")</f>
        <v/>
      </c>
      <c r="AC706" s="17" t="str">
        <f t="array" aca="1" ref="AC706" ca="1">IF(H706,W706-AB706,"")</f>
        <v/>
      </c>
      <c r="AD706" s="17" t="str">
        <f t="shared" ca="1" si="11533"/>
        <v/>
      </c>
      <c r="AE706" s="17" t="b">
        <f t="shared" ca="1" si="11534"/>
        <v>0</v>
      </c>
      <c r="AF706" s="17" t="str">
        <f ca="1">IF(AE706,IF($H706,ADDRESS(3,D706+2,4,,"["&amp;wew!$G$7&amp;"]"&amp;_sheetname_dataframe)&amp;":"&amp;ADDRESS(2+ster!$C$14,D706+2,4),""),"")</f>
        <v/>
      </c>
      <c r="AG706" s="17" t="str">
        <f t="shared" ca="1" si="11535"/>
        <v/>
      </c>
      <c r="AH706" s="17" t="b">
        <f t="shared" ca="1" si="11536"/>
        <v>0</v>
      </c>
      <c r="AI706" s="17" t="str">
        <f ca="1">IF(AH706,IF($H706,ADDRESS(3,D706+3,4,,"["&amp;wew!$G$7&amp;"]"&amp;_sheetname_dataframe)&amp;":"&amp;ADDRESS(2+ster!$C$14,D706+3,4),""),"")</f>
        <v/>
      </c>
      <c r="AJ706" s="17" t="str">
        <f t="shared" ca="1" si="11537"/>
        <v/>
      </c>
      <c r="AK706" s="17" t="str">
        <f t="shared" ca="1" si="11538"/>
        <v/>
      </c>
      <c r="AL706" s="17" t="str">
        <f t="shared" ca="1" si="11539"/>
        <v/>
      </c>
      <c r="AM706" s="17" t="str">
        <f t="shared" ca="1" si="11540"/>
        <v/>
      </c>
      <c r="AN706" s="17">
        <f t="shared" ca="1" si="11541"/>
        <v>2</v>
      </c>
      <c r="AO706" s="24" t="str">
        <f t="shared" ca="1" si="11542"/>
        <v/>
      </c>
      <c r="AP706" s="24" t="str">
        <f t="shared" ca="1" si="11543"/>
        <v/>
      </c>
      <c r="AQ706" s="17" t="str">
        <f t="shared" ca="1" si="11544"/>
        <v/>
      </c>
      <c r="AR706" s="17" t="str">
        <f t="shared" ca="1" si="11545"/>
        <v/>
      </c>
      <c r="AS706" s="17" t="str">
        <f t="shared" ca="1" si="11546"/>
        <v/>
      </c>
      <c r="AT706" s="17" t="str">
        <f t="shared" ca="1" si="11547"/>
        <v/>
      </c>
      <c r="AU706" s="17" t="str">
        <f t="shared" ca="1" si="11548"/>
        <v/>
      </c>
      <c r="AV706" s="17" t="str">
        <f t="shared" ca="1" si="11549"/>
        <v/>
      </c>
      <c r="AW706" s="17" t="str">
        <f t="shared" ca="1" si="11550"/>
        <v/>
      </c>
      <c r="AX706" s="14" t="str">
        <f t="array" aca="1" ref="AX706" ca="1">IF(H706,N706&gt;0,"")</f>
        <v/>
      </c>
      <c r="AY706" s="17" t="str">
        <f t="shared" ca="1" si="11551"/>
        <v/>
      </c>
      <c r="AZ706" s="17" t="str">
        <f t="array" aca="1" ref="AZ706" ca="1">IF(AY706&lt;&gt;"",SUM(1*ISERROR(MATCH(INDIRECT(AY706),INDIRECT(K706),0)))=0,"")</f>
        <v/>
      </c>
      <c r="BA706" s="17" t="b">
        <f t="shared" ca="1" si="11552"/>
        <v>0</v>
      </c>
      <c r="BB706" s="17" t="b">
        <v>0</v>
      </c>
      <c r="BC706" s="17" t="str">
        <f t="shared" ca="1" si="11553"/>
        <v/>
      </c>
      <c r="BD706" s="17" t="str">
        <f t="shared" ca="1" si="11554"/>
        <v/>
      </c>
      <c r="BE706" s="17" t="str">
        <f t="shared" ca="1" si="11555"/>
        <v/>
      </c>
      <c r="BF706" s="17" t="str">
        <f t="shared" ca="1" si="11556"/>
        <v/>
      </c>
      <c r="BG706" s="17" t="str">
        <f t="shared" ca="1" si="11557"/>
        <v/>
      </c>
      <c r="BH706" s="17" t="str">
        <f t="shared" ca="1" si="11558"/>
        <v/>
      </c>
      <c r="BI706" s="17" t="str">
        <f t="shared" ca="1" si="11559"/>
        <v/>
      </c>
      <c r="BJ706" s="17" t="b">
        <f t="shared" ca="1" si="11560"/>
        <v>0</v>
      </c>
      <c r="BK706" s="17" t="str">
        <f t="shared" ca="1" si="11561"/>
        <v/>
      </c>
      <c r="BL706" s="17" t="str">
        <f t="shared" ca="1" si="11562"/>
        <v/>
      </c>
      <c r="BM706" s="17" t="str">
        <f t="shared" ca="1" si="11563"/>
        <v/>
      </c>
      <c r="BN706" s="17" t="str">
        <f t="shared" ca="1" si="11564"/>
        <v/>
      </c>
      <c r="BO706" s="17" t="str">
        <f t="shared" ca="1" si="11565"/>
        <v/>
      </c>
      <c r="BP706" s="14" t="b">
        <f t="shared" ca="1" si="11566"/>
        <v>0</v>
      </c>
      <c r="BQ706" s="35"/>
      <c r="BX706" s="16"/>
      <c r="BY706" s="16"/>
      <c r="BZ706" s="16"/>
      <c r="CA706" s="16"/>
      <c r="CB706" s="16"/>
      <c r="CC706" s="16"/>
      <c r="CD706" s="16"/>
      <c r="CE706" s="16"/>
      <c r="CF706" s="16"/>
      <c r="CN706" s="14">
        <f ca="1">IF(H706,IFERROR(IsVariableNameLegal(O706),0),0)</f>
        <v>0</v>
      </c>
      <c r="CO706" s="14" t="str">
        <f t="array" aca="1" ref="CO706" ca="1">IF(H706,IF(COUNTIF(INDIRECT(wew!$C$13),O706)&gt;1,TRIM(SUBSTITUTE(_xll.MCONCAT(IF((INDIRECT(wew!$C$13)=O706)*(COLUMN(INDIRECT(wew!$C$13))&lt;&gt;D706+1),-1+COLUMN(INDIRECT(wew!$C$13)),"")," "),"  "," ")),""),"")</f>
        <v/>
      </c>
      <c r="CP706" s="14" t="str">
        <f t="array" aca="1" ref="CP706" ca="1">IF(P706&lt;&gt;"",IF(LEN(P706)&gt;150,1,""),"")</f>
        <v/>
      </c>
      <c r="CQ706" s="14" t="str">
        <f t="array" aca="1" ref="CQ706" ca="1">IF(AND(H706,NOT(ster!$J$3)),IF(COUNTIF(INDIRECT(wew!$C$15),P706)&gt;1,TRIM(SUBSTITUTE(_xll.MCONCAT(IF((INDIRECT(wew!$C$15)=P706)*(COLUMN(INDIRECT(wew!$C$15))&lt;&gt;D706+1),-1+COLUMN(INDIRECT(wew!$C$15)),"")," "),"  "," ")),""),"")</f>
        <v/>
      </c>
      <c r="CR706" s="14" t="str">
        <f t="array" aca="1" ref="CR706" ca="1">IF(H706,IF(AND(W706&gt;0,AO706&lt;&gt;""),TRIM(SUBSTITUTE(_xll.MCONCAT(IFERROR(IF(ISNUMBER(INDIRECT(Q706)),IF((INDIRECT(ster!$D$14)&lt;&gt;"")*(INDIRECT(Q706)&lt;AO706),INDIRECT(ster!$D$14) &amp; ": " &amp;  SUBSTITUTE(IF( AV706,IFERROR(TEXT(INDIRECT(Q706),"rrrr-mm-dd") &amp;" (" &amp; INDIRECT(Q706) &amp;")",INDIRECT(Q706)),INDIRECT(Q706))," "," "),""),""),"")," "),"  "," ")),""),"")</f>
        <v/>
      </c>
      <c r="CS706" s="14" t="str">
        <f t="array" aca="1" ref="CS706" ca="1">IF(H706,IF(AND(W706&gt;0,AP706&lt;&gt;""),TRIM(SUBSTITUTE(_xll.MCONCAT(IFERROR(IF(ISNUMBER(INDIRECT(Q706)),IF((INDIRECT(ster!$D$14)&lt;&gt;"")*(INDIRECT(Q706)&gt;AP706),INDIRECT(ster!$D$14) &amp; ": " &amp;  SUBSTITUTE(IF( AV706,IFERROR(TEXT(INDIRECT(Q706),"rrrr-mm-dd")&amp;" (" &amp; INDIRECT(Q706) &amp;")",INDIRECT(Q706)),INDIRECT(Q706))," "," "),""),""),"")," "),"  "," ")),""),"")</f>
        <v/>
      </c>
      <c r="CT706" s="14" t="str">
        <f t="array" aca="1" ref="CT706" ca="1">IF(H706,IF(AND(N706&gt;0,AR706),TRIM(SUBSTITUTE(_xll.MCONCAT(IFERROR(IF(ISNUMBER(INDIRECT(Q706)),IF((INDIRECT(ster!$D$14)&lt;&gt;"")*(IFERROR(0*(MATCH(INDIRECT(Q706),INDIRECT(K706),0)&gt;0),1)),INDIRECT(ster!$D$14) &amp; ": " &amp;  SUBSTITUTE(IF( AV706,IFERROR(TEXT(INDIRECT(Q706),"rrrr-mm-dd")&amp;" (" &amp; INDIRECT(Q706) &amp;")",INDIRECT(Q706)),INDIRECT(Q706))," "," "),""),""),"")," "),"  "," ")),""),"")</f>
        <v/>
      </c>
      <c r="CU706" s="14" t="str">
        <f t="array" aca="1" ref="CU706" ca="1">IF(H706,IF(AND(V706&gt;0),TRIM(SUBSTITUTE(_xll.MCONCAT(IF((INDIRECT(ster!$D$14)&lt;&gt;"")*(IFERROR(0*(INDIRECT(Q706)&lt;&gt;""),1)),INDIRECT(ster!$D$14),"")," "),"  "," ")),""),"")</f>
        <v/>
      </c>
      <c r="CV706" s="14" t="str">
        <f t="array" aca="1" ref="CV706" ca="1">IF(H706,IF(AS706,
TRIM(SUBSTITUTE(_xll.MCONCAT(IF(
   (INDIRECT(ster!$D$14)&lt;&gt;"")*
   ((INDIRECT(Q706)="")+
      NOT(ISNUMBER(INDIRECT(Q706)))*
      NOT(ISERROR(MATCH(INDIRECT(Q706),INDIRECT(K706),0)))
    ),
      INDIRECT(ster!$D$14),
   "")," "),"  "," ")),
""),"")</f>
        <v/>
      </c>
      <c r="CW706" s="14" t="str">
        <f t="array" aca="1" ref="CW706" ca="1">IF(H706,IF(AND(AQ706),TRIM(SUBSTITUTE(_xll.MCONCAT(IFERROR(IF(ISNUMBER(INDIRECT(Q706)),IF((INDIRECT(ster!$D$14)&lt;&gt;"")*(INDIRECT(Q706)&lt;&gt;INT(INDIRECT(Q706))),INDIRECT(ster!$D$14) &amp; ": " &amp; INDIRECT(Q706),""),""),"")," "),"  "," ")),""),"")</f>
        <v/>
      </c>
      <c r="CX706" s="14" t="str">
        <f t="array" aca="1" ref="CX706" ca="1">IF(H706,IF(OR(AU706,AV706),TRIM(SUBSTITUTE(_xll.MCONCAT(IF((INDIRECT(ster!$D$14)&lt;&gt;"")*NOT(ISNUMBER(INDIRECT(Q706))),IF(ISERROR(MATCH(INDIRECT(Q706),INDIRECT(K706),0)),IFERROR(IF(INDIRECT(Q706)&lt;&gt;"",INDIRECT(ster!$D$14) &amp; ": " &amp; SUBSTITUTE(INDIRECT(Q706)," "," "),""),""),""),"")," "),"  "," ")),""),"")</f>
        <v/>
      </c>
      <c r="CY706" s="14" t="str">
        <f t="array" aca="1" ref="CY706" ca="1">IF(H706,IF(AE706,TRIM(SUBSTITUTE(_xll.MCONCAT(IF((INDIRECT(ster!$D$14)&lt;&gt;"")*IFERROR(NOT(INDIRECT(AF706)),FALSE),IF(ISERROR(MATCH(INDIRECT(Q706),INDIRECT(K706),0)),IFERROR(IF(INDIRECT(Q706)&lt;&gt;"",INDIRECT(ster!$D$14)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CZ706" s="14" t="str">
        <f t="array" aca="1" ref="CZ706" ca="1">IF(H706,IF(AH706,TRIM(SUBSTITUTE(_xll.MCONCAT(IF((INDIRECT(ster!$D$14)&lt;&gt;"")*IFERROR(NOT(INDIRECT(AI706)),FALSE),IF(ISERROR(MATCH(INDIRECT(Q706),INDIRECT(K706),0)),IFERROR(IF(INDIRECT(Q706)&lt;&gt;"",INDIRECT(ster!$D$14)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DC706" s="14" t="str">
        <f ca="1">SUBSTITUTE(SUBSTITUTE(SUBSTITUTE(SUBSTITUTE(_xll.MCONCAT(DG706:DS706,"■"),"■■","■"),"■■","■"),"■■","■"),"■■","■")</f>
        <v>■</v>
      </c>
      <c r="DD706" s="14" t="str">
        <f t="shared" ca="1" si="11567"/>
        <v/>
      </c>
      <c r="DE706" s="14" t="str">
        <f t="shared" ca="1" si="11568"/>
        <v/>
      </c>
      <c r="DF706" s="14" t="str">
        <f t="shared" ca="1" si="11569"/>
        <v/>
      </c>
      <c r="DG706" s="14" t="str">
        <f t="shared" ca="1" si="11570"/>
        <v/>
      </c>
      <c r="DH706" s="14" t="str">
        <f t="shared" ca="1" si="11571"/>
        <v/>
      </c>
      <c r="DI706" s="14" t="str">
        <f t="shared" ca="1" si="11572"/>
        <v/>
      </c>
      <c r="DJ706" s="14" t="str">
        <f t="shared" ca="1" si="11573"/>
        <v/>
      </c>
      <c r="DK706" s="14" t="str">
        <f t="shared" ca="1" si="11574"/>
        <v/>
      </c>
      <c r="DL706" s="14" t="str">
        <f t="shared" ca="1" si="11575"/>
        <v/>
      </c>
      <c r="DM706" s="14" t="str">
        <f t="shared" ca="1" si="11576"/>
        <v/>
      </c>
      <c r="DN706" s="14" t="str">
        <f t="array" aca="1" ref="DN706" ca="1">IF(CU706&lt;&gt;"","There are errors in the entered values in the following cases: " &amp;SUBSTITUTE(CU706," ",", "),"")</f>
        <v/>
      </c>
      <c r="DO706" s="14" t="str">
        <f t="shared" ca="1" si="11577"/>
        <v/>
      </c>
      <c r="DP706" s="14" t="str">
        <f t="shared" ca="1" si="11578"/>
        <v/>
      </c>
      <c r="DQ706" s="14" t="str">
        <f t="shared" ca="1" si="11579"/>
        <v/>
      </c>
      <c r="DR706" s="14" t="str">
        <f t="shared" ca="1" si="11580"/>
        <v/>
      </c>
      <c r="DS706" s="14" t="str">
        <f t="shared" ca="1" si="11581"/>
        <v/>
      </c>
      <c r="DZ706" s="14" t="b">
        <f t="shared" ca="1" si="11582"/>
        <v>0</v>
      </c>
      <c r="EA706" s="14" t="str">
        <f t="shared" ca="1" si="11583"/>
        <v/>
      </c>
      <c r="EB706" s="14" t="str">
        <f t="shared" ca="1" si="11584"/>
        <v/>
      </c>
      <c r="EC706" s="14" t="str">
        <f t="shared" ca="1" si="11585"/>
        <v/>
      </c>
      <c r="ED706" s="14" t="str">
        <f t="shared" ca="1" si="11586"/>
        <v/>
      </c>
      <c r="EE706" s="14" t="str">
        <f t="shared" ca="1" si="11587"/>
        <v/>
      </c>
      <c r="EF706" s="14" t="str">
        <f t="shared" ca="1" si="11588"/>
        <v/>
      </c>
      <c r="EG706" s="14" t="str">
        <f t="shared" ca="1" si="11589"/>
        <v/>
      </c>
      <c r="EM706" s="14" t="b">
        <f t="shared" ca="1" si="11590"/>
        <v>0</v>
      </c>
      <c r="EN706" s="14" t="str">
        <f t="shared" ca="1" si="11591"/>
        <v/>
      </c>
      <c r="EO706" s="14" t="str">
        <f t="shared" ca="1" si="11592"/>
        <v/>
      </c>
      <c r="EP706" s="14" t="str">
        <f t="shared" ca="1" si="11593"/>
        <v/>
      </c>
      <c r="EQ706" s="14" t="str">
        <f t="shared" ca="1" si="11594"/>
        <v/>
      </c>
    </row>
    <row r="707" spans="2:147" s="14" customFormat="1">
      <c r="B707" s="14" t="str">
        <f t="shared" ca="1" si="11520"/>
        <v/>
      </c>
      <c r="C707" s="14">
        <f t="shared" ca="1" si="11521"/>
        <v>563</v>
      </c>
      <c r="D707" s="14">
        <f t="shared" si="11522"/>
        <v>705</v>
      </c>
      <c r="E707" s="14" t="str">
        <f t="shared" ca="1" si="11523"/>
        <v/>
      </c>
      <c r="F707" s="14" t="str">
        <f t="shared" ca="1" si="11524"/>
        <v/>
      </c>
      <c r="G707" s="14" t="str">
        <f t="shared" ca="1" si="11525"/>
        <v/>
      </c>
      <c r="H707" s="14" t="b">
        <f t="shared" ca="1" si="11526"/>
        <v>0</v>
      </c>
      <c r="I707" s="14" t="str">
        <f ca="1">IF($H707,ADDRESS(3,(D707+1)*2-1,4,,"["&amp;wew!$G$7&amp;"]"&amp;_sheetname_labels)&amp;":"&amp;ADDRESS(2+ster!$B$20,(D707+1)*2-1,4),"")</f>
        <v/>
      </c>
      <c r="J707" s="14" t="str">
        <f t="array" aca="1" ref="J707" ca="1">IF(H707,MAX(0,MAX(IF(INDIRECT(I707)&lt;&gt;"",ROW(INDIRECT(I707)),""))-2),"")</f>
        <v/>
      </c>
      <c r="K707" s="14" t="str">
        <f ca="1">IF($H707,IF($J707&gt;0,ADDRESS(3,(D707+1)*2-1,4,,"["&amp;wew!$G$7&amp;"]"&amp;_sheetname_labels)&amp;":"&amp;ADDRESS(2+J707,(D707+1)*2-1,4),""),"")</f>
        <v/>
      </c>
      <c r="L707" s="14" t="str">
        <f ca="1">IF($H707,IF($J707&gt;0,ADDRESS(3,(D707+1)*2,4,,"["&amp;wew!$G$7&amp;"]"&amp;_sheetname_labels)&amp;":"&amp;ADDRESS(2+J707,(D707+1)*2,4),""),"")</f>
        <v/>
      </c>
      <c r="M707" s="14" t="str">
        <f t="shared" ca="1" si="11527"/>
        <v/>
      </c>
      <c r="N707" s="14" t="str">
        <f t="shared" ca="1" si="11528"/>
        <v/>
      </c>
      <c r="O707" s="14" t="str">
        <f t="shared" ca="1" si="11529"/>
        <v/>
      </c>
      <c r="P707" s="14" t="str">
        <f t="shared" ca="1" si="11530"/>
        <v/>
      </c>
      <c r="Q707" s="14" t="str">
        <f ca="1">IF($BP707,ADDRESS(3,D707+1,4,,"["&amp;wew!$G$7&amp;"]"&amp;_sheetname_dataframe)&amp;":"&amp;ADDRESS(2+ster!$C$14,D707+1,4),"")</f>
        <v/>
      </c>
      <c r="R707" s="14" t="str">
        <f ca="1">IF($BP707,IF(MID(_xll.FORMULATEXT(INDEX(INDIRECT(Q707),1)),1,1)="=", _xll.FORMULATEXT(INDEX(INDIRECT(Q707),1),2,TRUE),""),"")</f>
        <v/>
      </c>
      <c r="S707" s="14" t="str">
        <f t="array" aca="1" ref="S707" ca="1">IF(H707,SUM(IF((IFERROR(INDIRECT(Q707)&lt;&gt;"",FALSE))*(INDIRECT(ster!$D$14)&lt;&gt;""),1,0)),"")</f>
        <v/>
      </c>
      <c r="T707" s="14" t="str">
        <f t="array" aca="1" ref="T707" ca="1">IF(H707,IF(M707&gt;0,SUM(IFERROR(1*(MATCH(INDIRECT(Q707),INDIRECT(K707),0)&gt;0),0)*(INDIRECT(ster!$D$14)&lt;&gt;"")*NOT(ISNUMBER(INDIRECT(Q707)))),0),"")</f>
        <v/>
      </c>
      <c r="U707" s="14" t="str">
        <f t="array" aca="1" ref="U707" ca="1">IF(H707,SUM((IFERROR(INDIRECT(Q707)="",FALSE))*(INDIRECT(ster!$D$14)&lt;&gt;"")),"")</f>
        <v/>
      </c>
      <c r="V707" s="14" t="str">
        <f t="array" aca="1" ref="V707" ca="1">IF(H707,SUM((IFERROR(INDIRECT(Q707)="#ąś",TRUE))*(INDIRECT(ster!$D$14)&lt;&gt;"")),"")</f>
        <v/>
      </c>
      <c r="W707" s="14" t="str">
        <f t="array" aca="1" ref="W707" ca="1">IF(H707,SUM(ISNUMBER(INDIRECT(Q707))*(INDIRECT(ster!$D$14)&lt;&gt;"")),"")</f>
        <v/>
      </c>
      <c r="X707" s="14" t="str">
        <f t="array" aca="1" ref="X707" ca="1">IF(AND(H707,W707&gt;0),IF(wew!$B$3,MIN(IF((INDIRECT(ster!$D$14)&lt;&gt;"")*IFERROR(INDIRECT($Q707)&lt;&gt;"",FALSE),IFERROR(INDIRECT($Q707),"X"),"X")),"&lt;włącz podświetlanie wartości&gt;"),"—")</f>
        <v>—</v>
      </c>
      <c r="Y707" s="14" t="str">
        <f t="array" aca="1" ref="Y707" ca="1">IF(AND(H707,W707&gt;0),IF(wew!$B$3,MAX(IF((INDIRECT(ster!$D$14)&lt;&gt;"")*IFERROR(INDIRECT($Q707)&lt;&gt;"",FALSE),IFERROR(INDIRECT($Q707),"X"),"X")),"&lt;włącz podświetlanie wartości&gt;"),"—")</f>
        <v>—</v>
      </c>
      <c r="Z707" s="14" t="str">
        <f t="shared" ca="1" si="11531"/>
        <v/>
      </c>
      <c r="AA707" s="12" t="str">
        <f t="shared" ca="1" si="11532"/>
        <v/>
      </c>
      <c r="AB707" s="17" t="str">
        <f t="array" aca="1" ref="AB707" ca="1">IF(H707,IF(W707&gt;0,SUM((INDIRECT(ster!$D$14)&lt;&gt;"")*IFERROR((INDIRECT(Q707)&lt;&gt;"")*(INDIRECT(Q707)=INT(INDIRECT(Q707))),0)),0),"")</f>
        <v/>
      </c>
      <c r="AC707" s="17" t="str">
        <f t="array" aca="1" ref="AC707" ca="1">IF(H707,W707-AB707,"")</f>
        <v/>
      </c>
      <c r="AD707" s="17" t="str">
        <f t="shared" ca="1" si="11533"/>
        <v/>
      </c>
      <c r="AE707" s="17" t="b">
        <f t="shared" ca="1" si="11534"/>
        <v>0</v>
      </c>
      <c r="AF707" s="17" t="str">
        <f ca="1">IF(AE707,IF($H707,ADDRESS(3,D707+2,4,,"["&amp;wew!$G$7&amp;"]"&amp;_sheetname_dataframe)&amp;":"&amp;ADDRESS(2+ster!$C$14,D707+2,4),""),"")</f>
        <v/>
      </c>
      <c r="AG707" s="17" t="str">
        <f t="shared" ca="1" si="11535"/>
        <v/>
      </c>
      <c r="AH707" s="17" t="b">
        <f t="shared" ca="1" si="11536"/>
        <v>0</v>
      </c>
      <c r="AI707" s="17" t="str">
        <f ca="1">IF(AH707,IF($H707,ADDRESS(3,D707+3,4,,"["&amp;wew!$G$7&amp;"]"&amp;_sheetname_dataframe)&amp;":"&amp;ADDRESS(2+ster!$C$14,D707+3,4),""),"")</f>
        <v/>
      </c>
      <c r="AJ707" s="17" t="str">
        <f t="shared" ca="1" si="11537"/>
        <v/>
      </c>
      <c r="AK707" s="17" t="str">
        <f t="shared" ca="1" si="11538"/>
        <v/>
      </c>
      <c r="AL707" s="17" t="str">
        <f t="shared" ca="1" si="11539"/>
        <v/>
      </c>
      <c r="AM707" s="17" t="str">
        <f t="shared" ca="1" si="11540"/>
        <v/>
      </c>
      <c r="AN707" s="17">
        <f t="shared" ca="1" si="11541"/>
        <v>2</v>
      </c>
      <c r="AO707" s="24" t="str">
        <f t="shared" ca="1" si="11542"/>
        <v/>
      </c>
      <c r="AP707" s="24" t="str">
        <f t="shared" ca="1" si="11543"/>
        <v/>
      </c>
      <c r="AQ707" s="17" t="str">
        <f t="shared" ca="1" si="11544"/>
        <v/>
      </c>
      <c r="AR707" s="17" t="str">
        <f t="shared" ca="1" si="11545"/>
        <v/>
      </c>
      <c r="AS707" s="17" t="str">
        <f t="shared" ca="1" si="11546"/>
        <v/>
      </c>
      <c r="AT707" s="17" t="str">
        <f t="shared" ca="1" si="11547"/>
        <v/>
      </c>
      <c r="AU707" s="17" t="str">
        <f t="shared" ca="1" si="11548"/>
        <v/>
      </c>
      <c r="AV707" s="17" t="str">
        <f t="shared" ca="1" si="11549"/>
        <v/>
      </c>
      <c r="AW707" s="17" t="str">
        <f t="shared" ca="1" si="11550"/>
        <v/>
      </c>
      <c r="AX707" s="14" t="str">
        <f t="array" aca="1" ref="AX707" ca="1">IF(H707,N707&gt;0,"")</f>
        <v/>
      </c>
      <c r="AY707" s="17" t="str">
        <f t="shared" ca="1" si="11551"/>
        <v/>
      </c>
      <c r="AZ707" s="17" t="str">
        <f t="array" aca="1" ref="AZ707" ca="1">IF(AY707&lt;&gt;"",SUM(1*ISERROR(MATCH(INDIRECT(AY707),INDIRECT(K707),0)))=0,"")</f>
        <v/>
      </c>
      <c r="BA707" s="17" t="b">
        <f t="shared" ca="1" si="11552"/>
        <v>0</v>
      </c>
      <c r="BB707" s="17" t="b">
        <v>0</v>
      </c>
      <c r="BC707" s="17" t="str">
        <f t="shared" ca="1" si="11553"/>
        <v/>
      </c>
      <c r="BD707" s="17" t="str">
        <f t="shared" ca="1" si="11554"/>
        <v/>
      </c>
      <c r="BE707" s="17" t="str">
        <f t="shared" ca="1" si="11555"/>
        <v/>
      </c>
      <c r="BF707" s="17" t="str">
        <f t="shared" ca="1" si="11556"/>
        <v/>
      </c>
      <c r="BG707" s="17" t="str">
        <f t="shared" ca="1" si="11557"/>
        <v/>
      </c>
      <c r="BH707" s="17" t="str">
        <f t="shared" ca="1" si="11558"/>
        <v/>
      </c>
      <c r="BI707" s="17" t="str">
        <f t="shared" ca="1" si="11559"/>
        <v/>
      </c>
      <c r="BJ707" s="17" t="b">
        <f t="shared" ca="1" si="11560"/>
        <v>0</v>
      </c>
      <c r="BK707" s="17" t="str">
        <f t="shared" ca="1" si="11561"/>
        <v/>
      </c>
      <c r="BL707" s="17" t="str">
        <f t="shared" ca="1" si="11562"/>
        <v/>
      </c>
      <c r="BM707" s="17" t="str">
        <f t="shared" ca="1" si="11563"/>
        <v/>
      </c>
      <c r="BN707" s="17" t="str">
        <f t="shared" ca="1" si="11564"/>
        <v/>
      </c>
      <c r="BO707" s="17" t="str">
        <f t="shared" ca="1" si="11565"/>
        <v/>
      </c>
      <c r="BP707" s="14" t="b">
        <f t="shared" ca="1" si="11566"/>
        <v>0</v>
      </c>
      <c r="BQ707" s="35"/>
      <c r="BX707" s="16"/>
      <c r="BY707" s="16"/>
      <c r="BZ707" s="16"/>
      <c r="CA707" s="16"/>
      <c r="CB707" s="16"/>
      <c r="CC707" s="16"/>
      <c r="CD707" s="16"/>
      <c r="CE707" s="16"/>
      <c r="CF707" s="16"/>
      <c r="CN707" s="14">
        <f ca="1">IF(H707,IFERROR(IsVariableNameLegal(O707),0),0)</f>
        <v>0</v>
      </c>
      <c r="CO707" s="14" t="str">
        <f t="array" aca="1" ref="CO707" ca="1">IF(H707,IF(COUNTIF(INDIRECT(wew!$C$13),O707)&gt;1,TRIM(SUBSTITUTE(_xll.MCONCAT(IF((INDIRECT(wew!$C$13)=O707)*(COLUMN(INDIRECT(wew!$C$13))&lt;&gt;D707+1),-1+COLUMN(INDIRECT(wew!$C$13)),"")," "),"  "," ")),""),"")</f>
        <v/>
      </c>
      <c r="CP707" s="14" t="str">
        <f t="array" aca="1" ref="CP707" ca="1">IF(P707&lt;&gt;"",IF(LEN(P707)&gt;150,1,""),"")</f>
        <v/>
      </c>
      <c r="CQ707" s="14" t="str">
        <f t="array" aca="1" ref="CQ707" ca="1">IF(AND(H707,NOT(ster!$J$3)),IF(COUNTIF(INDIRECT(wew!$C$15),P707)&gt;1,TRIM(SUBSTITUTE(_xll.MCONCAT(IF((INDIRECT(wew!$C$15)=P707)*(COLUMN(INDIRECT(wew!$C$15))&lt;&gt;D707+1),-1+COLUMN(INDIRECT(wew!$C$15)),"")," "),"  "," ")),""),"")</f>
        <v/>
      </c>
      <c r="CR707" s="14" t="str">
        <f t="array" aca="1" ref="CR707" ca="1">IF(H707,IF(AND(W707&gt;0,AO707&lt;&gt;""),TRIM(SUBSTITUTE(_xll.MCONCAT(IFERROR(IF(ISNUMBER(INDIRECT(Q707)),IF((INDIRECT(ster!$D$14)&lt;&gt;"")*(INDIRECT(Q707)&lt;AO707),INDIRECT(ster!$D$14) &amp; ": " &amp;  SUBSTITUTE(IF( AV707,IFERROR(TEXT(INDIRECT(Q707),"rrrr-mm-dd") &amp;" (" &amp; INDIRECT(Q707) &amp;")",INDIRECT(Q707)),INDIRECT(Q707))," "," "),""),""),"")," "),"  "," ")),""),"")</f>
        <v/>
      </c>
      <c r="CS707" s="14" t="str">
        <f t="array" aca="1" ref="CS707" ca="1">IF(H707,IF(AND(W707&gt;0,AP707&lt;&gt;""),TRIM(SUBSTITUTE(_xll.MCONCAT(IFERROR(IF(ISNUMBER(INDIRECT(Q707)),IF((INDIRECT(ster!$D$14)&lt;&gt;"")*(INDIRECT(Q707)&gt;AP707),INDIRECT(ster!$D$14) &amp; ": " &amp;  SUBSTITUTE(IF( AV707,IFERROR(TEXT(INDIRECT(Q707),"rrrr-mm-dd")&amp;" (" &amp; INDIRECT(Q707) &amp;")",INDIRECT(Q707)),INDIRECT(Q707))," "," "),""),""),"")," "),"  "," ")),""),"")</f>
        <v/>
      </c>
      <c r="CT707" s="14" t="str">
        <f t="array" aca="1" ref="CT707" ca="1">IF(H707,IF(AND(N707&gt;0,AR707),TRIM(SUBSTITUTE(_xll.MCONCAT(IFERROR(IF(ISNUMBER(INDIRECT(Q707)),IF((INDIRECT(ster!$D$14)&lt;&gt;"")*(IFERROR(0*(MATCH(INDIRECT(Q707),INDIRECT(K707),0)&gt;0),1)),INDIRECT(ster!$D$14) &amp; ": " &amp;  SUBSTITUTE(IF( AV707,IFERROR(TEXT(INDIRECT(Q707),"rrrr-mm-dd")&amp;" (" &amp; INDIRECT(Q707) &amp;")",INDIRECT(Q707)),INDIRECT(Q707))," "," "),""),""),"")," "),"  "," ")),""),"")</f>
        <v/>
      </c>
      <c r="CU707" s="14" t="str">
        <f t="array" aca="1" ref="CU707" ca="1">IF(H707,IF(AND(V707&gt;0),TRIM(SUBSTITUTE(_xll.MCONCAT(IF((INDIRECT(ster!$D$14)&lt;&gt;"")*(IFERROR(0*(INDIRECT(Q707)&lt;&gt;""),1)),INDIRECT(ster!$D$14),"")," "),"  "," ")),""),"")</f>
        <v/>
      </c>
      <c r="CV707" s="14" t="str">
        <f t="array" aca="1" ref="CV707" ca="1">IF(H707,IF(AS707,
TRIM(SUBSTITUTE(_xll.MCONCAT(IF(
   (INDIRECT(ster!$D$14)&lt;&gt;"")*
   ((INDIRECT(Q707)="")+
      NOT(ISNUMBER(INDIRECT(Q707)))*
      NOT(ISERROR(MATCH(INDIRECT(Q707),INDIRECT(K707),0)))
    ),
      INDIRECT(ster!$D$14),
   "")," "),"  "," ")),
""),"")</f>
        <v/>
      </c>
      <c r="CW707" s="14" t="str">
        <f t="array" aca="1" ref="CW707" ca="1">IF(H707,IF(AND(AQ707),TRIM(SUBSTITUTE(_xll.MCONCAT(IFERROR(IF(ISNUMBER(INDIRECT(Q707)),IF((INDIRECT(ster!$D$14)&lt;&gt;"")*(INDIRECT(Q707)&lt;&gt;INT(INDIRECT(Q707))),INDIRECT(ster!$D$14) &amp; ": " &amp; INDIRECT(Q707),""),""),"")," "),"  "," ")),""),"")</f>
        <v/>
      </c>
      <c r="CX707" s="14" t="str">
        <f t="array" aca="1" ref="CX707" ca="1">IF(H707,IF(OR(AU707,AV707),TRIM(SUBSTITUTE(_xll.MCONCAT(IF((INDIRECT(ster!$D$14)&lt;&gt;"")*NOT(ISNUMBER(INDIRECT(Q707))),IF(ISERROR(MATCH(INDIRECT(Q707),INDIRECT(K707),0)),IFERROR(IF(INDIRECT(Q707)&lt;&gt;"",INDIRECT(ster!$D$14) &amp; ": " &amp; SUBSTITUTE(INDIRECT(Q707)," "," "),""),""),""),"")," "),"  "," ")),""),"")</f>
        <v/>
      </c>
      <c r="CY707" s="14" t="str">
        <f t="array" aca="1" ref="CY707" ca="1">IF(H707,IF(AE707,TRIM(SUBSTITUTE(_xll.MCONCAT(IF((INDIRECT(ster!$D$14)&lt;&gt;"")*IFERROR(NOT(INDIRECT(AF707)),FALSE),IF(ISERROR(MATCH(INDIRECT(Q707),INDIRECT(K707),0)),IFERROR(IF(INDIRECT(Q707)&lt;&gt;"",INDIRECT(ster!$D$14)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CZ707" s="14" t="str">
        <f t="array" aca="1" ref="CZ707" ca="1">IF(H707,IF(AH707,TRIM(SUBSTITUTE(_xll.MCONCAT(IF((INDIRECT(ster!$D$14)&lt;&gt;"")*IFERROR(NOT(INDIRECT(AI707)),FALSE),IF(ISERROR(MATCH(INDIRECT(Q707),INDIRECT(K707),0)),IFERROR(IF(INDIRECT(Q707)&lt;&gt;"",INDIRECT(ster!$D$14)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DC707" s="14" t="str">
        <f ca="1">SUBSTITUTE(SUBSTITUTE(SUBSTITUTE(SUBSTITUTE(_xll.MCONCAT(DG707:DS707,"■"),"■■","■"),"■■","■"),"■■","■"),"■■","■")</f>
        <v>■</v>
      </c>
      <c r="DD707" s="14" t="str">
        <f t="shared" ca="1" si="11567"/>
        <v/>
      </c>
      <c r="DE707" s="14" t="str">
        <f t="shared" ca="1" si="11568"/>
        <v/>
      </c>
      <c r="DF707" s="14" t="str">
        <f t="shared" ca="1" si="11569"/>
        <v/>
      </c>
      <c r="DG707" s="14" t="str">
        <f t="shared" ca="1" si="11570"/>
        <v/>
      </c>
      <c r="DH707" s="14" t="str">
        <f t="shared" ca="1" si="11571"/>
        <v/>
      </c>
      <c r="DI707" s="14" t="str">
        <f t="shared" ca="1" si="11572"/>
        <v/>
      </c>
      <c r="DJ707" s="14" t="str">
        <f t="shared" ca="1" si="11573"/>
        <v/>
      </c>
      <c r="DK707" s="14" t="str">
        <f t="shared" ca="1" si="11574"/>
        <v/>
      </c>
      <c r="DL707" s="14" t="str">
        <f t="shared" ca="1" si="11575"/>
        <v/>
      </c>
      <c r="DM707" s="14" t="str">
        <f t="shared" ca="1" si="11576"/>
        <v/>
      </c>
      <c r="DN707" s="14" t="str">
        <f t="array" aca="1" ref="DN707" ca="1">IF(CU707&lt;&gt;"","There are errors in the entered values in the following cases: " &amp;SUBSTITUTE(CU707," ",", "),"")</f>
        <v/>
      </c>
      <c r="DO707" s="14" t="str">
        <f t="shared" ca="1" si="11577"/>
        <v/>
      </c>
      <c r="DP707" s="14" t="str">
        <f t="shared" ca="1" si="11578"/>
        <v/>
      </c>
      <c r="DQ707" s="14" t="str">
        <f t="shared" ca="1" si="11579"/>
        <v/>
      </c>
      <c r="DR707" s="14" t="str">
        <f t="shared" ca="1" si="11580"/>
        <v/>
      </c>
      <c r="DS707" s="14" t="str">
        <f t="shared" ca="1" si="11581"/>
        <v/>
      </c>
      <c r="DZ707" s="14" t="b">
        <f t="shared" ca="1" si="11582"/>
        <v>0</v>
      </c>
      <c r="EA707" s="14" t="str">
        <f t="shared" ca="1" si="11583"/>
        <v/>
      </c>
      <c r="EB707" s="14" t="str">
        <f t="shared" ca="1" si="11584"/>
        <v/>
      </c>
      <c r="EC707" s="14" t="str">
        <f t="shared" ca="1" si="11585"/>
        <v/>
      </c>
      <c r="ED707" s="14" t="str">
        <f t="shared" ca="1" si="11586"/>
        <v/>
      </c>
      <c r="EE707" s="14" t="str">
        <f t="shared" ca="1" si="11587"/>
        <v/>
      </c>
      <c r="EF707" s="14" t="str">
        <f t="shared" ca="1" si="11588"/>
        <v/>
      </c>
      <c r="EG707" s="14" t="str">
        <f t="shared" ca="1" si="11589"/>
        <v/>
      </c>
      <c r="EM707" s="14" t="b">
        <f t="shared" ca="1" si="11590"/>
        <v>0</v>
      </c>
      <c r="EN707" s="14" t="str">
        <f t="shared" ca="1" si="11591"/>
        <v/>
      </c>
      <c r="EO707" s="14" t="str">
        <f t="shared" ca="1" si="11592"/>
        <v/>
      </c>
      <c r="EP707" s="14" t="str">
        <f t="shared" ca="1" si="11593"/>
        <v/>
      </c>
      <c r="EQ707" s="14" t="str">
        <f t="shared" ca="1" si="11594"/>
        <v/>
      </c>
    </row>
    <row r="708" spans="2:147" s="14" customFormat="1">
      <c r="B708" s="14" t="str">
        <f t="shared" ca="1" si="11520"/>
        <v/>
      </c>
      <c r="C708" s="14">
        <f t="shared" ca="1" si="11521"/>
        <v>563</v>
      </c>
      <c r="D708" s="14">
        <f t="shared" si="11522"/>
        <v>706</v>
      </c>
      <c r="E708" s="14" t="str">
        <f t="shared" ca="1" si="11523"/>
        <v/>
      </c>
      <c r="F708" s="14" t="str">
        <f t="shared" ca="1" si="11524"/>
        <v/>
      </c>
      <c r="G708" s="14" t="str">
        <f t="shared" ca="1" si="11525"/>
        <v/>
      </c>
      <c r="H708" s="14" t="b">
        <f t="shared" ca="1" si="11526"/>
        <v>0</v>
      </c>
      <c r="I708" s="14" t="str">
        <f ca="1">IF($H708,ADDRESS(3,(D708+1)*2-1,4,,"["&amp;wew!$G$7&amp;"]"&amp;_sheetname_labels)&amp;":"&amp;ADDRESS(2+ster!$B$20,(D708+1)*2-1,4),"")</f>
        <v/>
      </c>
      <c r="J708" s="14" t="str">
        <f t="array" aca="1" ref="J708" ca="1">IF(H708,MAX(0,MAX(IF(INDIRECT(I708)&lt;&gt;"",ROW(INDIRECT(I708)),""))-2),"")</f>
        <v/>
      </c>
      <c r="K708" s="14" t="str">
        <f ca="1">IF($H708,IF($J708&gt;0,ADDRESS(3,(D708+1)*2-1,4,,"["&amp;wew!$G$7&amp;"]"&amp;_sheetname_labels)&amp;":"&amp;ADDRESS(2+J708,(D708+1)*2-1,4),""),"")</f>
        <v/>
      </c>
      <c r="L708" s="14" t="str">
        <f ca="1">IF($H708,IF($J708&gt;0,ADDRESS(3,(D708+1)*2,4,,"["&amp;wew!$G$7&amp;"]"&amp;_sheetname_labels)&amp;":"&amp;ADDRESS(2+J708,(D708+1)*2,4),""),"")</f>
        <v/>
      </c>
      <c r="M708" s="14" t="str">
        <f t="shared" ca="1" si="11527"/>
        <v/>
      </c>
      <c r="N708" s="14" t="str">
        <f t="shared" ca="1" si="11528"/>
        <v/>
      </c>
      <c r="O708" s="14" t="str">
        <f t="shared" ca="1" si="11529"/>
        <v/>
      </c>
      <c r="P708" s="14" t="str">
        <f t="shared" ca="1" si="11530"/>
        <v/>
      </c>
      <c r="Q708" s="14" t="str">
        <f ca="1">IF($BP708,ADDRESS(3,D708+1,4,,"["&amp;wew!$G$7&amp;"]"&amp;_sheetname_dataframe)&amp;":"&amp;ADDRESS(2+ster!$C$14,D708+1,4),"")</f>
        <v/>
      </c>
      <c r="R708" s="14" t="str">
        <f ca="1">IF($BP708,IF(MID(_xll.FORMULATEXT(INDEX(INDIRECT(Q708),1)),1,1)="=", _xll.FORMULATEXT(INDEX(INDIRECT(Q708),1),2,TRUE),""),"")</f>
        <v/>
      </c>
      <c r="S708" s="14" t="str">
        <f t="array" aca="1" ref="S708" ca="1">IF(H708,SUM(IF((IFERROR(INDIRECT(Q708)&lt;&gt;"",FALSE))*(INDIRECT(ster!$D$14)&lt;&gt;""),1,0)),"")</f>
        <v/>
      </c>
      <c r="T708" s="14" t="str">
        <f t="array" aca="1" ref="T708" ca="1">IF(H708,IF(M708&gt;0,SUM(IFERROR(1*(MATCH(INDIRECT(Q708),INDIRECT(K708),0)&gt;0),0)*(INDIRECT(ster!$D$14)&lt;&gt;"")*NOT(ISNUMBER(INDIRECT(Q708)))),0),"")</f>
        <v/>
      </c>
      <c r="U708" s="14" t="str">
        <f t="array" aca="1" ref="U708" ca="1">IF(H708,SUM((IFERROR(INDIRECT(Q708)="",FALSE))*(INDIRECT(ster!$D$14)&lt;&gt;"")),"")</f>
        <v/>
      </c>
      <c r="V708" s="14" t="str">
        <f t="array" aca="1" ref="V708" ca="1">IF(H708,SUM((IFERROR(INDIRECT(Q708)="#ąś",TRUE))*(INDIRECT(ster!$D$14)&lt;&gt;"")),"")</f>
        <v/>
      </c>
      <c r="W708" s="14" t="str">
        <f t="array" aca="1" ref="W708" ca="1">IF(H708,SUM(ISNUMBER(INDIRECT(Q708))*(INDIRECT(ster!$D$14)&lt;&gt;"")),"")</f>
        <v/>
      </c>
      <c r="X708" s="14" t="str">
        <f t="array" aca="1" ref="X708" ca="1">IF(AND(H708,W708&gt;0),IF(wew!$B$3,MIN(IF((INDIRECT(ster!$D$14)&lt;&gt;"")*IFERROR(INDIRECT($Q708)&lt;&gt;"",FALSE),IFERROR(INDIRECT($Q708),"X"),"X")),"&lt;włącz podświetlanie wartości&gt;"),"—")</f>
        <v>—</v>
      </c>
      <c r="Y708" s="14" t="str">
        <f t="array" aca="1" ref="Y708" ca="1">IF(AND(H708,W708&gt;0),IF(wew!$B$3,MAX(IF((INDIRECT(ster!$D$14)&lt;&gt;"")*IFERROR(INDIRECT($Q708)&lt;&gt;"",FALSE),IFERROR(INDIRECT($Q708),"X"),"X")),"&lt;włącz podświetlanie wartości&gt;"),"—")</f>
        <v>—</v>
      </c>
      <c r="Z708" s="14" t="str">
        <f t="shared" ca="1" si="11531"/>
        <v/>
      </c>
      <c r="AA708" s="12" t="str">
        <f t="shared" ca="1" si="11532"/>
        <v/>
      </c>
      <c r="AB708" s="17" t="str">
        <f t="array" aca="1" ref="AB708" ca="1">IF(H708,IF(W708&gt;0,SUM((INDIRECT(ster!$D$14)&lt;&gt;"")*IFERROR((INDIRECT(Q708)&lt;&gt;"")*(INDIRECT(Q708)=INT(INDIRECT(Q708))),0)),0),"")</f>
        <v/>
      </c>
      <c r="AC708" s="17" t="str">
        <f t="array" aca="1" ref="AC708" ca="1">IF(H708,W708-AB708,"")</f>
        <v/>
      </c>
      <c r="AD708" s="17" t="str">
        <f t="shared" ca="1" si="11533"/>
        <v/>
      </c>
      <c r="AE708" s="17" t="b">
        <f t="shared" ca="1" si="11534"/>
        <v>0</v>
      </c>
      <c r="AF708" s="17" t="str">
        <f ca="1">IF(AE708,IF($H708,ADDRESS(3,D708+2,4,,"["&amp;wew!$G$7&amp;"]"&amp;_sheetname_dataframe)&amp;":"&amp;ADDRESS(2+ster!$C$14,D708+2,4),""),"")</f>
        <v/>
      </c>
      <c r="AG708" s="17" t="str">
        <f t="shared" ca="1" si="11535"/>
        <v/>
      </c>
      <c r="AH708" s="17" t="b">
        <f t="shared" ca="1" si="11536"/>
        <v>0</v>
      </c>
      <c r="AI708" s="17" t="str">
        <f ca="1">IF(AH708,IF($H708,ADDRESS(3,D708+3,4,,"["&amp;wew!$G$7&amp;"]"&amp;_sheetname_dataframe)&amp;":"&amp;ADDRESS(2+ster!$C$14,D708+3,4),""),"")</f>
        <v/>
      </c>
      <c r="AJ708" s="17" t="str">
        <f t="shared" ca="1" si="11537"/>
        <v/>
      </c>
      <c r="AK708" s="17" t="str">
        <f t="shared" ca="1" si="11538"/>
        <v/>
      </c>
      <c r="AL708" s="17" t="str">
        <f t="shared" ca="1" si="11539"/>
        <v/>
      </c>
      <c r="AM708" s="17" t="str">
        <f t="shared" ca="1" si="11540"/>
        <v/>
      </c>
      <c r="AN708" s="17">
        <f t="shared" ca="1" si="11541"/>
        <v>2</v>
      </c>
      <c r="AO708" s="24" t="str">
        <f t="shared" ca="1" si="11542"/>
        <v/>
      </c>
      <c r="AP708" s="24" t="str">
        <f t="shared" ca="1" si="11543"/>
        <v/>
      </c>
      <c r="AQ708" s="17" t="str">
        <f t="shared" ca="1" si="11544"/>
        <v/>
      </c>
      <c r="AR708" s="17" t="str">
        <f t="shared" ca="1" si="11545"/>
        <v/>
      </c>
      <c r="AS708" s="17" t="str">
        <f t="shared" ca="1" si="11546"/>
        <v/>
      </c>
      <c r="AT708" s="17" t="str">
        <f t="shared" ca="1" si="11547"/>
        <v/>
      </c>
      <c r="AU708" s="17" t="str">
        <f t="shared" ca="1" si="11548"/>
        <v/>
      </c>
      <c r="AV708" s="17" t="str">
        <f t="shared" ca="1" si="11549"/>
        <v/>
      </c>
      <c r="AW708" s="17" t="str">
        <f t="shared" ca="1" si="11550"/>
        <v/>
      </c>
      <c r="AX708" s="14" t="str">
        <f t="array" aca="1" ref="AX708" ca="1">IF(H708,N708&gt;0,"")</f>
        <v/>
      </c>
      <c r="AY708" s="17" t="str">
        <f t="shared" ca="1" si="11551"/>
        <v/>
      </c>
      <c r="AZ708" s="17" t="str">
        <f t="array" aca="1" ref="AZ708" ca="1">IF(AY708&lt;&gt;"",SUM(1*ISERROR(MATCH(INDIRECT(AY708),INDIRECT(K708),0)))=0,"")</f>
        <v/>
      </c>
      <c r="BA708" s="17" t="b">
        <f t="shared" ca="1" si="11552"/>
        <v>0</v>
      </c>
      <c r="BB708" s="17" t="b">
        <v>0</v>
      </c>
      <c r="BC708" s="17" t="str">
        <f t="shared" ca="1" si="11553"/>
        <v/>
      </c>
      <c r="BD708" s="17" t="str">
        <f t="shared" ca="1" si="11554"/>
        <v/>
      </c>
      <c r="BE708" s="17" t="str">
        <f t="shared" ca="1" si="11555"/>
        <v/>
      </c>
      <c r="BF708" s="17" t="str">
        <f t="shared" ca="1" si="11556"/>
        <v/>
      </c>
      <c r="BG708" s="17" t="str">
        <f t="shared" ca="1" si="11557"/>
        <v/>
      </c>
      <c r="BH708" s="17" t="str">
        <f t="shared" ca="1" si="11558"/>
        <v/>
      </c>
      <c r="BI708" s="17" t="str">
        <f t="shared" ca="1" si="11559"/>
        <v/>
      </c>
      <c r="BJ708" s="17" t="b">
        <f t="shared" ca="1" si="11560"/>
        <v>0</v>
      </c>
      <c r="BK708" s="17" t="str">
        <f t="shared" ca="1" si="11561"/>
        <v/>
      </c>
      <c r="BL708" s="17" t="str">
        <f t="shared" ca="1" si="11562"/>
        <v/>
      </c>
      <c r="BM708" s="17" t="str">
        <f t="shared" ca="1" si="11563"/>
        <v/>
      </c>
      <c r="BN708" s="17" t="str">
        <f t="shared" ca="1" si="11564"/>
        <v/>
      </c>
      <c r="BO708" s="17" t="str">
        <f t="shared" ca="1" si="11565"/>
        <v/>
      </c>
      <c r="BP708" s="14" t="b">
        <f t="shared" ca="1" si="11566"/>
        <v>0</v>
      </c>
      <c r="BQ708" s="35"/>
      <c r="BX708" s="16"/>
      <c r="BY708" s="16"/>
      <c r="BZ708" s="16"/>
      <c r="CA708" s="16"/>
      <c r="CB708" s="16"/>
      <c r="CC708" s="16"/>
      <c r="CD708" s="16"/>
      <c r="CE708" s="16"/>
      <c r="CF708" s="16"/>
      <c r="CN708" s="14">
        <f ca="1">IF(H708,IFERROR(IsVariableNameLegal(O708),0),0)</f>
        <v>0</v>
      </c>
      <c r="CO708" s="14" t="str">
        <f t="array" aca="1" ref="CO708" ca="1">IF(H708,IF(COUNTIF(INDIRECT(wew!$C$13),O708)&gt;1,TRIM(SUBSTITUTE(_xll.MCONCAT(IF((INDIRECT(wew!$C$13)=O708)*(COLUMN(INDIRECT(wew!$C$13))&lt;&gt;D708+1),-1+COLUMN(INDIRECT(wew!$C$13)),"")," "),"  "," ")),""),"")</f>
        <v/>
      </c>
      <c r="CP708" s="14" t="str">
        <f t="array" aca="1" ref="CP708" ca="1">IF(P708&lt;&gt;"",IF(LEN(P708)&gt;150,1,""),"")</f>
        <v/>
      </c>
      <c r="CQ708" s="14" t="str">
        <f t="array" aca="1" ref="CQ708" ca="1">IF(AND(H708,NOT(ster!$J$3)),IF(COUNTIF(INDIRECT(wew!$C$15),P708)&gt;1,TRIM(SUBSTITUTE(_xll.MCONCAT(IF((INDIRECT(wew!$C$15)=P708)*(COLUMN(INDIRECT(wew!$C$15))&lt;&gt;D708+1),-1+COLUMN(INDIRECT(wew!$C$15)),"")," "),"  "," ")),""),"")</f>
        <v/>
      </c>
      <c r="CR708" s="14" t="str">
        <f t="array" aca="1" ref="CR708" ca="1">IF(H708,IF(AND(W708&gt;0,AO708&lt;&gt;""),TRIM(SUBSTITUTE(_xll.MCONCAT(IFERROR(IF(ISNUMBER(INDIRECT(Q708)),IF((INDIRECT(ster!$D$14)&lt;&gt;"")*(INDIRECT(Q708)&lt;AO708),INDIRECT(ster!$D$14) &amp; ": " &amp;  SUBSTITUTE(IF( AV708,IFERROR(TEXT(INDIRECT(Q708),"rrrr-mm-dd") &amp;" (" &amp; INDIRECT(Q708) &amp;")",INDIRECT(Q708)),INDIRECT(Q708))," "," "),""),""),"")," "),"  "," ")),""),"")</f>
        <v/>
      </c>
      <c r="CS708" s="14" t="str">
        <f t="array" aca="1" ref="CS708" ca="1">IF(H708,IF(AND(W708&gt;0,AP708&lt;&gt;""),TRIM(SUBSTITUTE(_xll.MCONCAT(IFERROR(IF(ISNUMBER(INDIRECT(Q708)),IF((INDIRECT(ster!$D$14)&lt;&gt;"")*(INDIRECT(Q708)&gt;AP708),INDIRECT(ster!$D$14) &amp; ": " &amp;  SUBSTITUTE(IF( AV708,IFERROR(TEXT(INDIRECT(Q708),"rrrr-mm-dd")&amp;" (" &amp; INDIRECT(Q708) &amp;")",INDIRECT(Q708)),INDIRECT(Q708))," "," "),""),""),"")," "),"  "," ")),""),"")</f>
        <v/>
      </c>
      <c r="CT708" s="14" t="str">
        <f t="array" aca="1" ref="CT708" ca="1">IF(H708,IF(AND(N708&gt;0,AR708),TRIM(SUBSTITUTE(_xll.MCONCAT(IFERROR(IF(ISNUMBER(INDIRECT(Q708)),IF((INDIRECT(ster!$D$14)&lt;&gt;"")*(IFERROR(0*(MATCH(INDIRECT(Q708),INDIRECT(K708),0)&gt;0),1)),INDIRECT(ster!$D$14) &amp; ": " &amp;  SUBSTITUTE(IF( AV708,IFERROR(TEXT(INDIRECT(Q708),"rrrr-mm-dd")&amp;" (" &amp; INDIRECT(Q708) &amp;")",INDIRECT(Q708)),INDIRECT(Q708))," "," "),""),""),"")," "),"  "," ")),""),"")</f>
        <v/>
      </c>
      <c r="CU708" s="14" t="str">
        <f t="array" aca="1" ref="CU708" ca="1">IF(H708,IF(AND(V708&gt;0),TRIM(SUBSTITUTE(_xll.MCONCAT(IF((INDIRECT(ster!$D$14)&lt;&gt;"")*(IFERROR(0*(INDIRECT(Q708)&lt;&gt;""),1)),INDIRECT(ster!$D$14),"")," "),"  "," ")),""),"")</f>
        <v/>
      </c>
      <c r="CV708" s="14" t="str">
        <f t="array" aca="1" ref="CV708" ca="1">IF(H708,IF(AS708,
TRIM(SUBSTITUTE(_xll.MCONCAT(IF(
   (INDIRECT(ster!$D$14)&lt;&gt;"")*
   ((INDIRECT(Q708)="")+
      NOT(ISNUMBER(INDIRECT(Q708)))*
      NOT(ISERROR(MATCH(INDIRECT(Q708),INDIRECT(K708),0)))
    ),
      INDIRECT(ster!$D$14),
   "")," "),"  "," ")),
""),"")</f>
        <v/>
      </c>
      <c r="CW708" s="14" t="str">
        <f t="array" aca="1" ref="CW708" ca="1">IF(H708,IF(AND(AQ708),TRIM(SUBSTITUTE(_xll.MCONCAT(IFERROR(IF(ISNUMBER(INDIRECT(Q708)),IF((INDIRECT(ster!$D$14)&lt;&gt;"")*(INDIRECT(Q708)&lt;&gt;INT(INDIRECT(Q708))),INDIRECT(ster!$D$14) &amp; ": " &amp; INDIRECT(Q708),""),""),"")," "),"  "," ")),""),"")</f>
        <v/>
      </c>
      <c r="CX708" s="14" t="str">
        <f t="array" aca="1" ref="CX708" ca="1">IF(H708,IF(OR(AU708,AV708),TRIM(SUBSTITUTE(_xll.MCONCAT(IF((INDIRECT(ster!$D$14)&lt;&gt;"")*NOT(ISNUMBER(INDIRECT(Q708))),IF(ISERROR(MATCH(INDIRECT(Q708),INDIRECT(K708),0)),IFERROR(IF(INDIRECT(Q708)&lt;&gt;"",INDIRECT(ster!$D$14) &amp; ": " &amp; SUBSTITUTE(INDIRECT(Q708)," "," "),""),""),""),"")," "),"  "," ")),""),"")</f>
        <v/>
      </c>
      <c r="CY708" s="14" t="str">
        <f t="array" aca="1" ref="CY708" ca="1">IF(H708,IF(AE708,TRIM(SUBSTITUTE(_xll.MCONCAT(IF((INDIRECT(ster!$D$14)&lt;&gt;"")*IFERROR(NOT(INDIRECT(AF708)),FALSE),IF(ISERROR(MATCH(INDIRECT(Q708),INDIRECT(K708),0)),IFERROR(IF(INDIRECT(Q708)&lt;&gt;"",INDIRECT(ster!$D$14)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CZ708" s="14" t="str">
        <f t="array" aca="1" ref="CZ708" ca="1">IF(H708,IF(AH708,TRIM(SUBSTITUTE(_xll.MCONCAT(IF((INDIRECT(ster!$D$14)&lt;&gt;"")*IFERROR(NOT(INDIRECT(AI708)),FALSE),IF(ISERROR(MATCH(INDIRECT(Q708),INDIRECT(K708),0)),IFERROR(IF(INDIRECT(Q708)&lt;&gt;"",INDIRECT(ster!$D$14)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DC708" s="14" t="str">
        <f ca="1">SUBSTITUTE(SUBSTITUTE(SUBSTITUTE(SUBSTITUTE(_xll.MCONCAT(DG708:DS708,"■"),"■■","■"),"■■","■"),"■■","■"),"■■","■")</f>
        <v>■</v>
      </c>
      <c r="DD708" s="14" t="str">
        <f t="shared" ca="1" si="11567"/>
        <v/>
      </c>
      <c r="DE708" s="14" t="str">
        <f t="shared" ca="1" si="11568"/>
        <v/>
      </c>
      <c r="DF708" s="14" t="str">
        <f t="shared" ca="1" si="11569"/>
        <v/>
      </c>
      <c r="DG708" s="14" t="str">
        <f t="shared" ca="1" si="11570"/>
        <v/>
      </c>
      <c r="DH708" s="14" t="str">
        <f t="shared" ca="1" si="11571"/>
        <v/>
      </c>
      <c r="DI708" s="14" t="str">
        <f t="shared" ca="1" si="11572"/>
        <v/>
      </c>
      <c r="DJ708" s="14" t="str">
        <f t="shared" ca="1" si="11573"/>
        <v/>
      </c>
      <c r="DK708" s="14" t="str">
        <f t="shared" ca="1" si="11574"/>
        <v/>
      </c>
      <c r="DL708" s="14" t="str">
        <f t="shared" ca="1" si="11575"/>
        <v/>
      </c>
      <c r="DM708" s="14" t="str">
        <f t="shared" ca="1" si="11576"/>
        <v/>
      </c>
      <c r="DN708" s="14" t="str">
        <f t="array" aca="1" ref="DN708" ca="1">IF(CU708&lt;&gt;"","There are errors in the entered values in the following cases: " &amp;SUBSTITUTE(CU708," ",", "),"")</f>
        <v/>
      </c>
      <c r="DO708" s="14" t="str">
        <f t="shared" ca="1" si="11577"/>
        <v/>
      </c>
      <c r="DP708" s="14" t="str">
        <f t="shared" ca="1" si="11578"/>
        <v/>
      </c>
      <c r="DQ708" s="14" t="str">
        <f t="shared" ca="1" si="11579"/>
        <v/>
      </c>
      <c r="DR708" s="14" t="str">
        <f t="shared" ca="1" si="11580"/>
        <v/>
      </c>
      <c r="DS708" s="14" t="str">
        <f t="shared" ca="1" si="11581"/>
        <v/>
      </c>
      <c r="DZ708" s="14" t="b">
        <f t="shared" ca="1" si="11582"/>
        <v>0</v>
      </c>
      <c r="EA708" s="14" t="str">
        <f t="shared" ca="1" si="11583"/>
        <v/>
      </c>
      <c r="EB708" s="14" t="str">
        <f t="shared" ca="1" si="11584"/>
        <v/>
      </c>
      <c r="EC708" s="14" t="str">
        <f t="shared" ca="1" si="11585"/>
        <v/>
      </c>
      <c r="ED708" s="14" t="str">
        <f t="shared" ca="1" si="11586"/>
        <v/>
      </c>
      <c r="EE708" s="14" t="str">
        <f t="shared" ca="1" si="11587"/>
        <v/>
      </c>
      <c r="EF708" s="14" t="str">
        <f t="shared" ca="1" si="11588"/>
        <v/>
      </c>
      <c r="EG708" s="14" t="str">
        <f t="shared" ca="1" si="11589"/>
        <v/>
      </c>
      <c r="EM708" s="14" t="b">
        <f t="shared" ca="1" si="11590"/>
        <v>0</v>
      </c>
      <c r="EN708" s="14" t="str">
        <f t="shared" ca="1" si="11591"/>
        <v/>
      </c>
      <c r="EO708" s="14" t="str">
        <f t="shared" ca="1" si="11592"/>
        <v/>
      </c>
      <c r="EP708" s="14" t="str">
        <f t="shared" ca="1" si="11593"/>
        <v/>
      </c>
      <c r="EQ708" s="14" t="str">
        <f t="shared" ca="1" si="11594"/>
        <v/>
      </c>
    </row>
    <row r="709" spans="2:147" s="14" customFormat="1">
      <c r="B709" s="14" t="str">
        <f t="shared" ca="1" si="11520"/>
        <v/>
      </c>
      <c r="C709" s="14">
        <f t="shared" ca="1" si="11521"/>
        <v>563</v>
      </c>
      <c r="D709" s="14">
        <f t="shared" si="11522"/>
        <v>707</v>
      </c>
      <c r="E709" s="14" t="str">
        <f t="shared" ca="1" si="11523"/>
        <v/>
      </c>
      <c r="F709" s="14" t="str">
        <f t="shared" ca="1" si="11524"/>
        <v/>
      </c>
      <c r="G709" s="14" t="str">
        <f t="shared" ca="1" si="11525"/>
        <v/>
      </c>
      <c r="H709" s="14" t="b">
        <f t="shared" ca="1" si="11526"/>
        <v>0</v>
      </c>
      <c r="I709" s="14" t="str">
        <f ca="1">IF($H709,ADDRESS(3,(D709+1)*2-1,4,,"["&amp;wew!$G$7&amp;"]"&amp;_sheetname_labels)&amp;":"&amp;ADDRESS(2+ster!$B$20,(D709+1)*2-1,4),"")</f>
        <v/>
      </c>
      <c r="J709" s="14" t="str">
        <f t="array" aca="1" ref="J709" ca="1">IF(H709,MAX(0,MAX(IF(INDIRECT(I709)&lt;&gt;"",ROW(INDIRECT(I709)),""))-2),"")</f>
        <v/>
      </c>
      <c r="K709" s="14" t="str">
        <f ca="1">IF($H709,IF($J709&gt;0,ADDRESS(3,(D709+1)*2-1,4,,"["&amp;wew!$G$7&amp;"]"&amp;_sheetname_labels)&amp;":"&amp;ADDRESS(2+J709,(D709+1)*2-1,4),""),"")</f>
        <v/>
      </c>
      <c r="L709" s="14" t="str">
        <f ca="1">IF($H709,IF($J709&gt;0,ADDRESS(3,(D709+1)*2,4,,"["&amp;wew!$G$7&amp;"]"&amp;_sheetname_labels)&amp;":"&amp;ADDRESS(2+J709,(D709+1)*2,4),""),"")</f>
        <v/>
      </c>
      <c r="M709" s="14" t="str">
        <f t="shared" ca="1" si="11527"/>
        <v/>
      </c>
      <c r="N709" s="14" t="str">
        <f t="shared" ca="1" si="11528"/>
        <v/>
      </c>
      <c r="O709" s="14" t="str">
        <f t="shared" ca="1" si="11529"/>
        <v/>
      </c>
      <c r="P709" s="14" t="str">
        <f t="shared" ca="1" si="11530"/>
        <v/>
      </c>
      <c r="Q709" s="14" t="str">
        <f ca="1">IF($BP709,ADDRESS(3,D709+1,4,,"["&amp;wew!$G$7&amp;"]"&amp;_sheetname_dataframe)&amp;":"&amp;ADDRESS(2+ster!$C$14,D709+1,4),"")</f>
        <v/>
      </c>
      <c r="R709" s="14" t="str">
        <f ca="1">IF($BP709,IF(MID(_xll.FORMULATEXT(INDEX(INDIRECT(Q709),1)),1,1)="=", _xll.FORMULATEXT(INDEX(INDIRECT(Q709),1),2,TRUE),""),"")</f>
        <v/>
      </c>
      <c r="S709" s="14" t="str">
        <f t="array" aca="1" ref="S709" ca="1">IF(H709,SUM(IF((IFERROR(INDIRECT(Q709)&lt;&gt;"",FALSE))*(INDIRECT(ster!$D$14)&lt;&gt;""),1,0)),"")</f>
        <v/>
      </c>
      <c r="T709" s="14" t="str">
        <f t="array" aca="1" ref="T709" ca="1">IF(H709,IF(M709&gt;0,SUM(IFERROR(1*(MATCH(INDIRECT(Q709),INDIRECT(K709),0)&gt;0),0)*(INDIRECT(ster!$D$14)&lt;&gt;"")*NOT(ISNUMBER(INDIRECT(Q709)))),0),"")</f>
        <v/>
      </c>
      <c r="U709" s="14" t="str">
        <f t="array" aca="1" ref="U709" ca="1">IF(H709,SUM((IFERROR(INDIRECT(Q709)="",FALSE))*(INDIRECT(ster!$D$14)&lt;&gt;"")),"")</f>
        <v/>
      </c>
      <c r="V709" s="14" t="str">
        <f t="array" aca="1" ref="V709" ca="1">IF(H709,SUM((IFERROR(INDIRECT(Q709)="#ąś",TRUE))*(INDIRECT(ster!$D$14)&lt;&gt;"")),"")</f>
        <v/>
      </c>
      <c r="W709" s="14" t="str">
        <f t="array" aca="1" ref="W709" ca="1">IF(H709,SUM(ISNUMBER(INDIRECT(Q709))*(INDIRECT(ster!$D$14)&lt;&gt;"")),"")</f>
        <v/>
      </c>
      <c r="X709" s="14" t="str">
        <f t="array" aca="1" ref="X709" ca="1">IF(AND(H709,W709&gt;0),IF(wew!$B$3,MIN(IF((INDIRECT(ster!$D$14)&lt;&gt;"")*IFERROR(INDIRECT($Q709)&lt;&gt;"",FALSE),IFERROR(INDIRECT($Q709),"X"),"X")),"&lt;włącz podświetlanie wartości&gt;"),"—")</f>
        <v>—</v>
      </c>
      <c r="Y709" s="14" t="str">
        <f t="array" aca="1" ref="Y709" ca="1">IF(AND(H709,W709&gt;0),IF(wew!$B$3,MAX(IF((INDIRECT(ster!$D$14)&lt;&gt;"")*IFERROR(INDIRECT($Q709)&lt;&gt;"",FALSE),IFERROR(INDIRECT($Q709),"X"),"X")),"&lt;włącz podświetlanie wartości&gt;"),"—")</f>
        <v>—</v>
      </c>
      <c r="Z709" s="14" t="str">
        <f t="shared" ca="1" si="11531"/>
        <v/>
      </c>
      <c r="AA709" s="12" t="str">
        <f t="shared" ca="1" si="11532"/>
        <v/>
      </c>
      <c r="AB709" s="17" t="str">
        <f t="array" aca="1" ref="AB709" ca="1">IF(H709,IF(W709&gt;0,SUM((INDIRECT(ster!$D$14)&lt;&gt;"")*IFERROR((INDIRECT(Q709)&lt;&gt;"")*(INDIRECT(Q709)=INT(INDIRECT(Q709))),0)),0),"")</f>
        <v/>
      </c>
      <c r="AC709" s="17" t="str">
        <f t="array" aca="1" ref="AC709" ca="1">IF(H709,W709-AB709,"")</f>
        <v/>
      </c>
      <c r="AD709" s="17" t="str">
        <f t="shared" ca="1" si="11533"/>
        <v/>
      </c>
      <c r="AE709" s="17" t="b">
        <f t="shared" ca="1" si="11534"/>
        <v>0</v>
      </c>
      <c r="AF709" s="17" t="str">
        <f ca="1">IF(AE709,IF($H709,ADDRESS(3,D709+2,4,,"["&amp;wew!$G$7&amp;"]"&amp;_sheetname_dataframe)&amp;":"&amp;ADDRESS(2+ster!$C$14,D709+2,4),""),"")</f>
        <v/>
      </c>
      <c r="AG709" s="17" t="str">
        <f t="shared" ca="1" si="11535"/>
        <v/>
      </c>
      <c r="AH709" s="17" t="b">
        <f t="shared" ca="1" si="11536"/>
        <v>0</v>
      </c>
      <c r="AI709" s="17" t="str">
        <f ca="1">IF(AH709,IF($H709,ADDRESS(3,D709+3,4,,"["&amp;wew!$G$7&amp;"]"&amp;_sheetname_dataframe)&amp;":"&amp;ADDRESS(2+ster!$C$14,D709+3,4),""),"")</f>
        <v/>
      </c>
      <c r="AJ709" s="17" t="str">
        <f t="shared" ca="1" si="11537"/>
        <v/>
      </c>
      <c r="AK709" s="17" t="str">
        <f t="shared" ca="1" si="11538"/>
        <v/>
      </c>
      <c r="AL709" s="17" t="str">
        <f t="shared" ca="1" si="11539"/>
        <v/>
      </c>
      <c r="AM709" s="17" t="str">
        <f t="shared" ca="1" si="11540"/>
        <v/>
      </c>
      <c r="AN709" s="17">
        <f t="shared" ca="1" si="11541"/>
        <v>2</v>
      </c>
      <c r="AO709" s="24" t="str">
        <f t="shared" ca="1" si="11542"/>
        <v/>
      </c>
      <c r="AP709" s="24" t="str">
        <f t="shared" ca="1" si="11543"/>
        <v/>
      </c>
      <c r="AQ709" s="17" t="str">
        <f t="shared" ca="1" si="11544"/>
        <v/>
      </c>
      <c r="AR709" s="17" t="str">
        <f t="shared" ca="1" si="11545"/>
        <v/>
      </c>
      <c r="AS709" s="17" t="str">
        <f t="shared" ca="1" si="11546"/>
        <v/>
      </c>
      <c r="AT709" s="17" t="str">
        <f t="shared" ca="1" si="11547"/>
        <v/>
      </c>
      <c r="AU709" s="17" t="str">
        <f t="shared" ca="1" si="11548"/>
        <v/>
      </c>
      <c r="AV709" s="17" t="str">
        <f t="shared" ca="1" si="11549"/>
        <v/>
      </c>
      <c r="AW709" s="17" t="str">
        <f t="shared" ca="1" si="11550"/>
        <v/>
      </c>
      <c r="AX709" s="14" t="str">
        <f t="array" aca="1" ref="AX709" ca="1">IF(H709,N709&gt;0,"")</f>
        <v/>
      </c>
      <c r="AY709" s="17" t="str">
        <f t="shared" ca="1" si="11551"/>
        <v/>
      </c>
      <c r="AZ709" s="17" t="str">
        <f t="array" aca="1" ref="AZ709" ca="1">IF(AY709&lt;&gt;"",SUM(1*ISERROR(MATCH(INDIRECT(AY709),INDIRECT(K709),0)))=0,"")</f>
        <v/>
      </c>
      <c r="BA709" s="17" t="b">
        <f t="shared" ca="1" si="11552"/>
        <v>0</v>
      </c>
      <c r="BB709" s="17" t="b">
        <v>0</v>
      </c>
      <c r="BC709" s="17" t="str">
        <f t="shared" ca="1" si="11553"/>
        <v/>
      </c>
      <c r="BD709" s="17" t="str">
        <f t="shared" ca="1" si="11554"/>
        <v/>
      </c>
      <c r="BE709" s="17" t="str">
        <f t="shared" ca="1" si="11555"/>
        <v/>
      </c>
      <c r="BF709" s="17" t="str">
        <f t="shared" ca="1" si="11556"/>
        <v/>
      </c>
      <c r="BG709" s="17" t="str">
        <f t="shared" ca="1" si="11557"/>
        <v/>
      </c>
      <c r="BH709" s="17" t="str">
        <f t="shared" ca="1" si="11558"/>
        <v/>
      </c>
      <c r="BI709" s="17" t="str">
        <f t="shared" ca="1" si="11559"/>
        <v/>
      </c>
      <c r="BJ709" s="17" t="b">
        <f t="shared" ca="1" si="11560"/>
        <v>0</v>
      </c>
      <c r="BK709" s="17" t="str">
        <f t="shared" ca="1" si="11561"/>
        <v/>
      </c>
      <c r="BL709" s="17" t="str">
        <f t="shared" ca="1" si="11562"/>
        <v/>
      </c>
      <c r="BM709" s="17" t="str">
        <f t="shared" ca="1" si="11563"/>
        <v/>
      </c>
      <c r="BN709" s="17" t="str">
        <f t="shared" ca="1" si="11564"/>
        <v/>
      </c>
      <c r="BO709" s="17" t="str">
        <f t="shared" ca="1" si="11565"/>
        <v/>
      </c>
      <c r="BP709" s="14" t="b">
        <f t="shared" ca="1" si="11566"/>
        <v>0</v>
      </c>
      <c r="BQ709" s="35"/>
      <c r="BX709" s="16"/>
      <c r="BY709" s="16"/>
      <c r="BZ709" s="16"/>
      <c r="CA709" s="16"/>
      <c r="CB709" s="16"/>
      <c r="CC709" s="16"/>
      <c r="CD709" s="16"/>
      <c r="CE709" s="16"/>
      <c r="CF709" s="16"/>
      <c r="CN709" s="14">
        <f ca="1">IF(H709,IFERROR(IsVariableNameLegal(O709),0),0)</f>
        <v>0</v>
      </c>
      <c r="CO709" s="14" t="str">
        <f t="array" aca="1" ref="CO709" ca="1">IF(H709,IF(COUNTIF(INDIRECT(wew!$C$13),O709)&gt;1,TRIM(SUBSTITUTE(_xll.MCONCAT(IF((INDIRECT(wew!$C$13)=O709)*(COLUMN(INDIRECT(wew!$C$13))&lt;&gt;D709+1),-1+COLUMN(INDIRECT(wew!$C$13)),"")," "),"  "," ")),""),"")</f>
        <v/>
      </c>
      <c r="CP709" s="14" t="str">
        <f t="array" aca="1" ref="CP709" ca="1">IF(P709&lt;&gt;"",IF(LEN(P709)&gt;150,1,""),"")</f>
        <v/>
      </c>
      <c r="CQ709" s="14" t="str">
        <f t="array" aca="1" ref="CQ709" ca="1">IF(AND(H709,NOT(ster!$J$3)),IF(COUNTIF(INDIRECT(wew!$C$15),P709)&gt;1,TRIM(SUBSTITUTE(_xll.MCONCAT(IF((INDIRECT(wew!$C$15)=P709)*(COLUMN(INDIRECT(wew!$C$15))&lt;&gt;D709+1),-1+COLUMN(INDIRECT(wew!$C$15)),"")," "),"  "," ")),""),"")</f>
        <v/>
      </c>
      <c r="CR709" s="14" t="str">
        <f t="array" aca="1" ref="CR709" ca="1">IF(H709,IF(AND(W709&gt;0,AO709&lt;&gt;""),TRIM(SUBSTITUTE(_xll.MCONCAT(IFERROR(IF(ISNUMBER(INDIRECT(Q709)),IF((INDIRECT(ster!$D$14)&lt;&gt;"")*(INDIRECT(Q709)&lt;AO709),INDIRECT(ster!$D$14) &amp; ": " &amp;  SUBSTITUTE(IF( AV709,IFERROR(TEXT(INDIRECT(Q709),"rrrr-mm-dd") &amp;" (" &amp; INDIRECT(Q709) &amp;")",INDIRECT(Q709)),INDIRECT(Q709))," "," "),""),""),"")," "),"  "," ")),""),"")</f>
        <v/>
      </c>
      <c r="CS709" s="14" t="str">
        <f t="array" aca="1" ref="CS709" ca="1">IF(H709,IF(AND(W709&gt;0,AP709&lt;&gt;""),TRIM(SUBSTITUTE(_xll.MCONCAT(IFERROR(IF(ISNUMBER(INDIRECT(Q709)),IF((INDIRECT(ster!$D$14)&lt;&gt;"")*(INDIRECT(Q709)&gt;AP709),INDIRECT(ster!$D$14) &amp; ": " &amp;  SUBSTITUTE(IF( AV709,IFERROR(TEXT(INDIRECT(Q709),"rrrr-mm-dd")&amp;" (" &amp; INDIRECT(Q709) &amp;")",INDIRECT(Q709)),INDIRECT(Q709))," "," "),""),""),"")," "),"  "," ")),""),"")</f>
        <v/>
      </c>
      <c r="CT709" s="14" t="str">
        <f t="array" aca="1" ref="CT709" ca="1">IF(H709,IF(AND(N709&gt;0,AR709),TRIM(SUBSTITUTE(_xll.MCONCAT(IFERROR(IF(ISNUMBER(INDIRECT(Q709)),IF((INDIRECT(ster!$D$14)&lt;&gt;"")*(IFERROR(0*(MATCH(INDIRECT(Q709),INDIRECT(K709),0)&gt;0),1)),INDIRECT(ster!$D$14) &amp; ": " &amp;  SUBSTITUTE(IF( AV709,IFERROR(TEXT(INDIRECT(Q709),"rrrr-mm-dd")&amp;" (" &amp; INDIRECT(Q709) &amp;")",INDIRECT(Q709)),INDIRECT(Q709))," "," "),""),""),"")," "),"  "," ")),""),"")</f>
        <v/>
      </c>
      <c r="CU709" s="14" t="str">
        <f t="array" aca="1" ref="CU709" ca="1">IF(H709,IF(AND(V709&gt;0),TRIM(SUBSTITUTE(_xll.MCONCAT(IF((INDIRECT(ster!$D$14)&lt;&gt;"")*(IFERROR(0*(INDIRECT(Q709)&lt;&gt;""),1)),INDIRECT(ster!$D$14),"")," "),"  "," ")),""),"")</f>
        <v/>
      </c>
      <c r="CV709" s="14" t="str">
        <f t="array" aca="1" ref="CV709" ca="1">IF(H709,IF(AS709,
TRIM(SUBSTITUTE(_xll.MCONCAT(IF(
   (INDIRECT(ster!$D$14)&lt;&gt;"")*
   ((INDIRECT(Q709)="")+
      NOT(ISNUMBER(INDIRECT(Q709)))*
      NOT(ISERROR(MATCH(INDIRECT(Q709),INDIRECT(K709),0)))
    ),
      INDIRECT(ster!$D$14),
   "")," "),"  "," ")),
""),"")</f>
        <v/>
      </c>
      <c r="CW709" s="14" t="str">
        <f t="array" aca="1" ref="CW709" ca="1">IF(H709,IF(AND(AQ709),TRIM(SUBSTITUTE(_xll.MCONCAT(IFERROR(IF(ISNUMBER(INDIRECT(Q709)),IF((INDIRECT(ster!$D$14)&lt;&gt;"")*(INDIRECT(Q709)&lt;&gt;INT(INDIRECT(Q709))),INDIRECT(ster!$D$14) &amp; ": " &amp; INDIRECT(Q709),""),""),"")," "),"  "," ")),""),"")</f>
        <v/>
      </c>
      <c r="CX709" s="14" t="str">
        <f t="array" aca="1" ref="CX709" ca="1">IF(H709,IF(OR(AU709,AV709),TRIM(SUBSTITUTE(_xll.MCONCAT(IF((INDIRECT(ster!$D$14)&lt;&gt;"")*NOT(ISNUMBER(INDIRECT(Q709))),IF(ISERROR(MATCH(INDIRECT(Q709),INDIRECT(K709),0)),IFERROR(IF(INDIRECT(Q709)&lt;&gt;"",INDIRECT(ster!$D$14) &amp; ": " &amp; SUBSTITUTE(INDIRECT(Q709)," "," "),""),""),""),"")," "),"  "," ")),""),"")</f>
        <v/>
      </c>
      <c r="CY709" s="14" t="str">
        <f t="array" aca="1" ref="CY709" ca="1">IF(H709,IF(AE709,TRIM(SUBSTITUTE(_xll.MCONCAT(IF((INDIRECT(ster!$D$14)&lt;&gt;"")*IFERROR(NOT(INDIRECT(AF709)),FALSE),IF(ISERROR(MATCH(INDIRECT(Q709),INDIRECT(K709),0)),IFERROR(IF(INDIRECT(Q709)&lt;&gt;"",INDIRECT(ster!$D$14)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CZ709" s="14" t="str">
        <f t="array" aca="1" ref="CZ709" ca="1">IF(H709,IF(AH709,TRIM(SUBSTITUTE(_xll.MCONCAT(IF((INDIRECT(ster!$D$14)&lt;&gt;"")*IFERROR(NOT(INDIRECT(AI709)),FALSE),IF(ISERROR(MATCH(INDIRECT(Q709),INDIRECT(K709),0)),IFERROR(IF(INDIRECT(Q709)&lt;&gt;"",INDIRECT(ster!$D$14)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DC709" s="14" t="str">
        <f ca="1">SUBSTITUTE(SUBSTITUTE(SUBSTITUTE(SUBSTITUTE(_xll.MCONCAT(DG709:DS709,"■"),"■■","■"),"■■","■"),"■■","■"),"■■","■")</f>
        <v>■</v>
      </c>
      <c r="DD709" s="14" t="str">
        <f t="shared" ca="1" si="11567"/>
        <v/>
      </c>
      <c r="DE709" s="14" t="str">
        <f t="shared" ca="1" si="11568"/>
        <v/>
      </c>
      <c r="DF709" s="14" t="str">
        <f t="shared" ca="1" si="11569"/>
        <v/>
      </c>
      <c r="DG709" s="14" t="str">
        <f t="shared" ca="1" si="11570"/>
        <v/>
      </c>
      <c r="DH709" s="14" t="str">
        <f t="shared" ca="1" si="11571"/>
        <v/>
      </c>
      <c r="DI709" s="14" t="str">
        <f t="shared" ca="1" si="11572"/>
        <v/>
      </c>
      <c r="DJ709" s="14" t="str">
        <f t="shared" ca="1" si="11573"/>
        <v/>
      </c>
      <c r="DK709" s="14" t="str">
        <f t="shared" ca="1" si="11574"/>
        <v/>
      </c>
      <c r="DL709" s="14" t="str">
        <f t="shared" ca="1" si="11575"/>
        <v/>
      </c>
      <c r="DM709" s="14" t="str">
        <f t="shared" ca="1" si="11576"/>
        <v/>
      </c>
      <c r="DN709" s="14" t="str">
        <f t="array" aca="1" ref="DN709" ca="1">IF(CU709&lt;&gt;"","There are errors in the entered values in the following cases: " &amp;SUBSTITUTE(CU709," ",", "),"")</f>
        <v/>
      </c>
      <c r="DO709" s="14" t="str">
        <f t="shared" ca="1" si="11577"/>
        <v/>
      </c>
      <c r="DP709" s="14" t="str">
        <f t="shared" ca="1" si="11578"/>
        <v/>
      </c>
      <c r="DQ709" s="14" t="str">
        <f t="shared" ca="1" si="11579"/>
        <v/>
      </c>
      <c r="DR709" s="14" t="str">
        <f t="shared" ca="1" si="11580"/>
        <v/>
      </c>
      <c r="DS709" s="14" t="str">
        <f t="shared" ca="1" si="11581"/>
        <v/>
      </c>
      <c r="DZ709" s="14" t="b">
        <f t="shared" ca="1" si="11582"/>
        <v>0</v>
      </c>
      <c r="EA709" s="14" t="str">
        <f t="shared" ca="1" si="11583"/>
        <v/>
      </c>
      <c r="EB709" s="14" t="str">
        <f t="shared" ca="1" si="11584"/>
        <v/>
      </c>
      <c r="EC709" s="14" t="str">
        <f t="shared" ca="1" si="11585"/>
        <v/>
      </c>
      <c r="ED709" s="14" t="str">
        <f t="shared" ca="1" si="11586"/>
        <v/>
      </c>
      <c r="EE709" s="14" t="str">
        <f t="shared" ca="1" si="11587"/>
        <v/>
      </c>
      <c r="EF709" s="14" t="str">
        <f t="shared" ca="1" si="11588"/>
        <v/>
      </c>
      <c r="EG709" s="14" t="str">
        <f t="shared" ca="1" si="11589"/>
        <v/>
      </c>
      <c r="EM709" s="14" t="b">
        <f t="shared" ca="1" si="11590"/>
        <v>0</v>
      </c>
      <c r="EN709" s="14" t="str">
        <f t="shared" ca="1" si="11591"/>
        <v/>
      </c>
      <c r="EO709" s="14" t="str">
        <f t="shared" ca="1" si="11592"/>
        <v/>
      </c>
      <c r="EP709" s="14" t="str">
        <f t="shared" ca="1" si="11593"/>
        <v/>
      </c>
      <c r="EQ709" s="14" t="str">
        <f t="shared" ca="1" si="11594"/>
        <v/>
      </c>
    </row>
    <row r="710" spans="2:147" s="14" customFormat="1">
      <c r="B710" s="14" t="str">
        <f t="shared" ca="1" si="11520"/>
        <v/>
      </c>
      <c r="C710" s="14">
        <f t="shared" ca="1" si="11521"/>
        <v>563</v>
      </c>
      <c r="D710" s="14">
        <f t="shared" si="11522"/>
        <v>708</v>
      </c>
      <c r="E710" s="14" t="str">
        <f t="shared" ca="1" si="11523"/>
        <v/>
      </c>
      <c r="F710" s="14" t="str">
        <f t="shared" ca="1" si="11524"/>
        <v/>
      </c>
      <c r="G710" s="14" t="str">
        <f t="shared" ca="1" si="11525"/>
        <v/>
      </c>
      <c r="H710" s="14" t="b">
        <f t="shared" ca="1" si="11526"/>
        <v>0</v>
      </c>
      <c r="I710" s="14" t="str">
        <f ca="1">IF($H710,ADDRESS(3,(D710+1)*2-1,4,,"["&amp;wew!$G$7&amp;"]"&amp;_sheetname_labels)&amp;":"&amp;ADDRESS(2+ster!$B$20,(D710+1)*2-1,4),"")</f>
        <v/>
      </c>
      <c r="J710" s="14" t="str">
        <f t="array" aca="1" ref="J710" ca="1">IF(H710,MAX(0,MAX(IF(INDIRECT(I710)&lt;&gt;"",ROW(INDIRECT(I710)),""))-2),"")</f>
        <v/>
      </c>
      <c r="K710" s="14" t="str">
        <f ca="1">IF($H710,IF($J710&gt;0,ADDRESS(3,(D710+1)*2-1,4,,"["&amp;wew!$G$7&amp;"]"&amp;_sheetname_labels)&amp;":"&amp;ADDRESS(2+J710,(D710+1)*2-1,4),""),"")</f>
        <v/>
      </c>
      <c r="L710" s="14" t="str">
        <f ca="1">IF($H710,IF($J710&gt;0,ADDRESS(3,(D710+1)*2,4,,"["&amp;wew!$G$7&amp;"]"&amp;_sheetname_labels)&amp;":"&amp;ADDRESS(2+J710,(D710+1)*2,4),""),"")</f>
        <v/>
      </c>
      <c r="M710" s="14" t="str">
        <f t="shared" ca="1" si="11527"/>
        <v/>
      </c>
      <c r="N710" s="14" t="str">
        <f t="shared" ca="1" si="11528"/>
        <v/>
      </c>
      <c r="O710" s="14" t="str">
        <f t="shared" ca="1" si="11529"/>
        <v/>
      </c>
      <c r="P710" s="14" t="str">
        <f t="shared" ca="1" si="11530"/>
        <v/>
      </c>
      <c r="Q710" s="14" t="str">
        <f ca="1">IF($BP710,ADDRESS(3,D710+1,4,,"["&amp;wew!$G$7&amp;"]"&amp;_sheetname_dataframe)&amp;":"&amp;ADDRESS(2+ster!$C$14,D710+1,4),"")</f>
        <v/>
      </c>
      <c r="R710" s="14" t="str">
        <f ca="1">IF($BP710,IF(MID(_xll.FORMULATEXT(INDEX(INDIRECT(Q710),1)),1,1)="=", _xll.FORMULATEXT(INDEX(INDIRECT(Q710),1),2,TRUE),""),"")</f>
        <v/>
      </c>
      <c r="S710" s="14" t="str">
        <f t="array" aca="1" ref="S710" ca="1">IF(H710,SUM(IF((IFERROR(INDIRECT(Q710)&lt;&gt;"",FALSE))*(INDIRECT(ster!$D$14)&lt;&gt;""),1,0)),"")</f>
        <v/>
      </c>
      <c r="T710" s="14" t="str">
        <f t="array" aca="1" ref="T710" ca="1">IF(H710,IF(M710&gt;0,SUM(IFERROR(1*(MATCH(INDIRECT(Q710),INDIRECT(K710),0)&gt;0),0)*(INDIRECT(ster!$D$14)&lt;&gt;"")*NOT(ISNUMBER(INDIRECT(Q710)))),0),"")</f>
        <v/>
      </c>
      <c r="U710" s="14" t="str">
        <f t="array" aca="1" ref="U710" ca="1">IF(H710,SUM((IFERROR(INDIRECT(Q710)="",FALSE))*(INDIRECT(ster!$D$14)&lt;&gt;"")),"")</f>
        <v/>
      </c>
      <c r="V710" s="14" t="str">
        <f t="array" aca="1" ref="V710" ca="1">IF(H710,SUM((IFERROR(INDIRECT(Q710)="#ąś",TRUE))*(INDIRECT(ster!$D$14)&lt;&gt;"")),"")</f>
        <v/>
      </c>
      <c r="W710" s="14" t="str">
        <f t="array" aca="1" ref="W710" ca="1">IF(H710,SUM(ISNUMBER(INDIRECT(Q710))*(INDIRECT(ster!$D$14)&lt;&gt;"")),"")</f>
        <v/>
      </c>
      <c r="X710" s="14" t="str">
        <f t="array" aca="1" ref="X710" ca="1">IF(AND(H710,W710&gt;0),IF(wew!$B$3,MIN(IF((INDIRECT(ster!$D$14)&lt;&gt;"")*IFERROR(INDIRECT($Q710)&lt;&gt;"",FALSE),IFERROR(INDIRECT($Q710),"X"),"X")),"&lt;włącz podświetlanie wartości&gt;"),"—")</f>
        <v>—</v>
      </c>
      <c r="Y710" s="14" t="str">
        <f t="array" aca="1" ref="Y710" ca="1">IF(AND(H710,W710&gt;0),IF(wew!$B$3,MAX(IF((INDIRECT(ster!$D$14)&lt;&gt;"")*IFERROR(INDIRECT($Q710)&lt;&gt;"",FALSE),IFERROR(INDIRECT($Q710),"X"),"X")),"&lt;włącz podświetlanie wartości&gt;"),"—")</f>
        <v>—</v>
      </c>
      <c r="Z710" s="14" t="str">
        <f t="shared" ca="1" si="11531"/>
        <v/>
      </c>
      <c r="AA710" s="12" t="str">
        <f t="shared" ca="1" si="11532"/>
        <v/>
      </c>
      <c r="AB710" s="17" t="str">
        <f t="array" aca="1" ref="AB710" ca="1">IF(H710,IF(W710&gt;0,SUM((INDIRECT(ster!$D$14)&lt;&gt;"")*IFERROR((INDIRECT(Q710)&lt;&gt;"")*(INDIRECT(Q710)=INT(INDIRECT(Q710))),0)),0),"")</f>
        <v/>
      </c>
      <c r="AC710" s="17" t="str">
        <f t="array" aca="1" ref="AC710" ca="1">IF(H710,W710-AB710,"")</f>
        <v/>
      </c>
      <c r="AD710" s="17" t="str">
        <f t="shared" ca="1" si="11533"/>
        <v/>
      </c>
      <c r="AE710" s="17" t="b">
        <f t="shared" ca="1" si="11534"/>
        <v>0</v>
      </c>
      <c r="AF710" s="17" t="str">
        <f ca="1">IF(AE710,IF($H710,ADDRESS(3,D710+2,4,,"["&amp;wew!$G$7&amp;"]"&amp;_sheetname_dataframe)&amp;":"&amp;ADDRESS(2+ster!$C$14,D710+2,4),""),"")</f>
        <v/>
      </c>
      <c r="AG710" s="17" t="str">
        <f t="shared" ca="1" si="11535"/>
        <v/>
      </c>
      <c r="AH710" s="17" t="b">
        <f t="shared" ca="1" si="11536"/>
        <v>0</v>
      </c>
      <c r="AI710" s="17" t="str">
        <f ca="1">IF(AH710,IF($H710,ADDRESS(3,D710+3,4,,"["&amp;wew!$G$7&amp;"]"&amp;_sheetname_dataframe)&amp;":"&amp;ADDRESS(2+ster!$C$14,D710+3,4),""),"")</f>
        <v/>
      </c>
      <c r="AJ710" s="17" t="str">
        <f t="shared" ca="1" si="11537"/>
        <v/>
      </c>
      <c r="AK710" s="17" t="str">
        <f t="shared" ca="1" si="11538"/>
        <v/>
      </c>
      <c r="AL710" s="17" t="str">
        <f t="shared" ca="1" si="11539"/>
        <v/>
      </c>
      <c r="AM710" s="17" t="str">
        <f t="shared" ca="1" si="11540"/>
        <v/>
      </c>
      <c r="AN710" s="17">
        <f t="shared" ca="1" si="11541"/>
        <v>2</v>
      </c>
      <c r="AO710" s="24" t="str">
        <f t="shared" ca="1" si="11542"/>
        <v/>
      </c>
      <c r="AP710" s="24" t="str">
        <f t="shared" ca="1" si="11543"/>
        <v/>
      </c>
      <c r="AQ710" s="17" t="str">
        <f t="shared" ca="1" si="11544"/>
        <v/>
      </c>
      <c r="AR710" s="17" t="str">
        <f t="shared" ca="1" si="11545"/>
        <v/>
      </c>
      <c r="AS710" s="17" t="str">
        <f t="shared" ca="1" si="11546"/>
        <v/>
      </c>
      <c r="AT710" s="17" t="str">
        <f t="shared" ca="1" si="11547"/>
        <v/>
      </c>
      <c r="AU710" s="17" t="str">
        <f t="shared" ca="1" si="11548"/>
        <v/>
      </c>
      <c r="AV710" s="17" t="str">
        <f t="shared" ca="1" si="11549"/>
        <v/>
      </c>
      <c r="AW710" s="17" t="str">
        <f t="shared" ca="1" si="11550"/>
        <v/>
      </c>
      <c r="AX710" s="14" t="str">
        <f t="array" aca="1" ref="AX710" ca="1">IF(H710,N710&gt;0,"")</f>
        <v/>
      </c>
      <c r="AY710" s="17" t="str">
        <f t="shared" ca="1" si="11551"/>
        <v/>
      </c>
      <c r="AZ710" s="17" t="str">
        <f t="array" aca="1" ref="AZ710" ca="1">IF(AY710&lt;&gt;"",SUM(1*ISERROR(MATCH(INDIRECT(AY710),INDIRECT(K710),0)))=0,"")</f>
        <v/>
      </c>
      <c r="BA710" s="17" t="b">
        <f t="shared" ca="1" si="11552"/>
        <v>0</v>
      </c>
      <c r="BB710" s="17" t="b">
        <v>0</v>
      </c>
      <c r="BC710" s="17" t="str">
        <f t="shared" ca="1" si="11553"/>
        <v/>
      </c>
      <c r="BD710" s="17" t="str">
        <f t="shared" ca="1" si="11554"/>
        <v/>
      </c>
      <c r="BE710" s="17" t="str">
        <f t="shared" ca="1" si="11555"/>
        <v/>
      </c>
      <c r="BF710" s="17" t="str">
        <f t="shared" ca="1" si="11556"/>
        <v/>
      </c>
      <c r="BG710" s="17" t="str">
        <f t="shared" ca="1" si="11557"/>
        <v/>
      </c>
      <c r="BH710" s="17" t="str">
        <f t="shared" ca="1" si="11558"/>
        <v/>
      </c>
      <c r="BI710" s="17" t="str">
        <f t="shared" ca="1" si="11559"/>
        <v/>
      </c>
      <c r="BJ710" s="17" t="b">
        <f t="shared" ca="1" si="11560"/>
        <v>0</v>
      </c>
      <c r="BK710" s="17" t="str">
        <f t="shared" ca="1" si="11561"/>
        <v/>
      </c>
      <c r="BL710" s="17" t="str">
        <f t="shared" ca="1" si="11562"/>
        <v/>
      </c>
      <c r="BM710" s="17" t="str">
        <f t="shared" ca="1" si="11563"/>
        <v/>
      </c>
      <c r="BN710" s="17" t="str">
        <f t="shared" ca="1" si="11564"/>
        <v/>
      </c>
      <c r="BO710" s="17" t="str">
        <f t="shared" ca="1" si="11565"/>
        <v/>
      </c>
      <c r="BP710" s="14" t="b">
        <f t="shared" ca="1" si="11566"/>
        <v>0</v>
      </c>
      <c r="BQ710" s="35"/>
      <c r="BX710" s="16"/>
      <c r="BY710" s="16"/>
      <c r="BZ710" s="16"/>
      <c r="CA710" s="16"/>
      <c r="CB710" s="16"/>
      <c r="CC710" s="16"/>
      <c r="CD710" s="16"/>
      <c r="CE710" s="16"/>
      <c r="CF710" s="16"/>
      <c r="CN710" s="14">
        <f ca="1">IF(H710,IFERROR(IsVariableNameLegal(O710),0),0)</f>
        <v>0</v>
      </c>
      <c r="CO710" s="14" t="str">
        <f t="array" aca="1" ref="CO710" ca="1">IF(H710,IF(COUNTIF(INDIRECT(wew!$C$13),O710)&gt;1,TRIM(SUBSTITUTE(_xll.MCONCAT(IF((INDIRECT(wew!$C$13)=O710)*(COLUMN(INDIRECT(wew!$C$13))&lt;&gt;D710+1),-1+COLUMN(INDIRECT(wew!$C$13)),"")," "),"  "," ")),""),"")</f>
        <v/>
      </c>
      <c r="CP710" s="14" t="str">
        <f t="array" aca="1" ref="CP710" ca="1">IF(P710&lt;&gt;"",IF(LEN(P710)&gt;150,1,""),"")</f>
        <v/>
      </c>
      <c r="CQ710" s="14" t="str">
        <f t="array" aca="1" ref="CQ710" ca="1">IF(AND(H710,NOT(ster!$J$3)),IF(COUNTIF(INDIRECT(wew!$C$15),P710)&gt;1,TRIM(SUBSTITUTE(_xll.MCONCAT(IF((INDIRECT(wew!$C$15)=P710)*(COLUMN(INDIRECT(wew!$C$15))&lt;&gt;D710+1),-1+COLUMN(INDIRECT(wew!$C$15)),"")," "),"  "," ")),""),"")</f>
        <v/>
      </c>
      <c r="CR710" s="14" t="str">
        <f t="array" aca="1" ref="CR710" ca="1">IF(H710,IF(AND(W710&gt;0,AO710&lt;&gt;""),TRIM(SUBSTITUTE(_xll.MCONCAT(IFERROR(IF(ISNUMBER(INDIRECT(Q710)),IF((INDIRECT(ster!$D$14)&lt;&gt;"")*(INDIRECT(Q710)&lt;AO710),INDIRECT(ster!$D$14) &amp; ": " &amp;  SUBSTITUTE(IF( AV710,IFERROR(TEXT(INDIRECT(Q710),"rrrr-mm-dd") &amp;" (" &amp; INDIRECT(Q710) &amp;")",INDIRECT(Q710)),INDIRECT(Q710))," "," "),""),""),"")," "),"  "," ")),""),"")</f>
        <v/>
      </c>
      <c r="CS710" s="14" t="str">
        <f t="array" aca="1" ref="CS710" ca="1">IF(H710,IF(AND(W710&gt;0,AP710&lt;&gt;""),TRIM(SUBSTITUTE(_xll.MCONCAT(IFERROR(IF(ISNUMBER(INDIRECT(Q710)),IF((INDIRECT(ster!$D$14)&lt;&gt;"")*(INDIRECT(Q710)&gt;AP710),INDIRECT(ster!$D$14) &amp; ": " &amp;  SUBSTITUTE(IF( AV710,IFERROR(TEXT(INDIRECT(Q710),"rrrr-mm-dd")&amp;" (" &amp; INDIRECT(Q710) &amp;")",INDIRECT(Q710)),INDIRECT(Q710))," "," "),""),""),"")," "),"  "," ")),""),"")</f>
        <v/>
      </c>
      <c r="CT710" s="14" t="str">
        <f t="array" aca="1" ref="CT710" ca="1">IF(H710,IF(AND(N710&gt;0,AR710),TRIM(SUBSTITUTE(_xll.MCONCAT(IFERROR(IF(ISNUMBER(INDIRECT(Q710)),IF((INDIRECT(ster!$D$14)&lt;&gt;"")*(IFERROR(0*(MATCH(INDIRECT(Q710),INDIRECT(K710),0)&gt;0),1)),INDIRECT(ster!$D$14) &amp; ": " &amp;  SUBSTITUTE(IF( AV710,IFERROR(TEXT(INDIRECT(Q710),"rrrr-mm-dd")&amp;" (" &amp; INDIRECT(Q710) &amp;")",INDIRECT(Q710)),INDIRECT(Q710))," "," "),""),""),"")," "),"  "," ")),""),"")</f>
        <v/>
      </c>
      <c r="CU710" s="14" t="str">
        <f t="array" aca="1" ref="CU710" ca="1">IF(H710,IF(AND(V710&gt;0),TRIM(SUBSTITUTE(_xll.MCONCAT(IF((INDIRECT(ster!$D$14)&lt;&gt;"")*(IFERROR(0*(INDIRECT(Q710)&lt;&gt;""),1)),INDIRECT(ster!$D$14),"")," "),"  "," ")),""),"")</f>
        <v/>
      </c>
      <c r="CV710" s="14" t="str">
        <f t="array" aca="1" ref="CV710" ca="1">IF(H710,IF(AS710,
TRIM(SUBSTITUTE(_xll.MCONCAT(IF(
   (INDIRECT(ster!$D$14)&lt;&gt;"")*
   ((INDIRECT(Q710)="")+
      NOT(ISNUMBER(INDIRECT(Q710)))*
      NOT(ISERROR(MATCH(INDIRECT(Q710),INDIRECT(K710),0)))
    ),
      INDIRECT(ster!$D$14),
   "")," "),"  "," ")),
""),"")</f>
        <v/>
      </c>
      <c r="CW710" s="14" t="str">
        <f t="array" aca="1" ref="CW710" ca="1">IF(H710,IF(AND(AQ710),TRIM(SUBSTITUTE(_xll.MCONCAT(IFERROR(IF(ISNUMBER(INDIRECT(Q710)),IF((INDIRECT(ster!$D$14)&lt;&gt;"")*(INDIRECT(Q710)&lt;&gt;INT(INDIRECT(Q710))),INDIRECT(ster!$D$14) &amp; ": " &amp; INDIRECT(Q710),""),""),"")," "),"  "," ")),""),"")</f>
        <v/>
      </c>
      <c r="CX710" s="14" t="str">
        <f t="array" aca="1" ref="CX710" ca="1">IF(H710,IF(OR(AU710,AV710),TRIM(SUBSTITUTE(_xll.MCONCAT(IF((INDIRECT(ster!$D$14)&lt;&gt;"")*NOT(ISNUMBER(INDIRECT(Q710))),IF(ISERROR(MATCH(INDIRECT(Q710),INDIRECT(K710),0)),IFERROR(IF(INDIRECT(Q710)&lt;&gt;"",INDIRECT(ster!$D$14) &amp; ": " &amp; SUBSTITUTE(INDIRECT(Q710)," "," "),""),""),""),"")," "),"  "," ")),""),"")</f>
        <v/>
      </c>
      <c r="CY710" s="14" t="str">
        <f t="array" aca="1" ref="CY710" ca="1">IF(H710,IF(AE710,TRIM(SUBSTITUTE(_xll.MCONCAT(IF((INDIRECT(ster!$D$14)&lt;&gt;"")*IFERROR(NOT(INDIRECT(AF710)),FALSE),IF(ISERROR(MATCH(INDIRECT(Q710),INDIRECT(K710),0)),IFERROR(IF(INDIRECT(Q710)&lt;&gt;"",INDIRECT(ster!$D$14)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CZ710" s="14" t="str">
        <f t="array" aca="1" ref="CZ710" ca="1">IF(H710,IF(AH710,TRIM(SUBSTITUTE(_xll.MCONCAT(IF((INDIRECT(ster!$D$14)&lt;&gt;"")*IFERROR(NOT(INDIRECT(AI710)),FALSE),IF(ISERROR(MATCH(INDIRECT(Q710),INDIRECT(K710),0)),IFERROR(IF(INDIRECT(Q710)&lt;&gt;"",INDIRECT(ster!$D$14)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DC710" s="14" t="str">
        <f ca="1">SUBSTITUTE(SUBSTITUTE(SUBSTITUTE(SUBSTITUTE(_xll.MCONCAT(DG710:DS710,"■"),"■■","■"),"■■","■"),"■■","■"),"■■","■")</f>
        <v>■</v>
      </c>
      <c r="DD710" s="14" t="str">
        <f t="shared" ca="1" si="11567"/>
        <v/>
      </c>
      <c r="DE710" s="14" t="str">
        <f t="shared" ca="1" si="11568"/>
        <v/>
      </c>
      <c r="DF710" s="14" t="str">
        <f t="shared" ca="1" si="11569"/>
        <v/>
      </c>
      <c r="DG710" s="14" t="str">
        <f t="shared" ca="1" si="11570"/>
        <v/>
      </c>
      <c r="DH710" s="14" t="str">
        <f t="shared" ca="1" si="11571"/>
        <v/>
      </c>
      <c r="DI710" s="14" t="str">
        <f t="shared" ca="1" si="11572"/>
        <v/>
      </c>
      <c r="DJ710" s="14" t="str">
        <f t="shared" ca="1" si="11573"/>
        <v/>
      </c>
      <c r="DK710" s="14" t="str">
        <f t="shared" ca="1" si="11574"/>
        <v/>
      </c>
      <c r="DL710" s="14" t="str">
        <f t="shared" ca="1" si="11575"/>
        <v/>
      </c>
      <c r="DM710" s="14" t="str">
        <f t="shared" ca="1" si="11576"/>
        <v/>
      </c>
      <c r="DN710" s="14" t="str">
        <f t="array" aca="1" ref="DN710" ca="1">IF(CU710&lt;&gt;"","There are errors in the entered values in the following cases: " &amp;SUBSTITUTE(CU710," ",", "),"")</f>
        <v/>
      </c>
      <c r="DO710" s="14" t="str">
        <f t="shared" ca="1" si="11577"/>
        <v/>
      </c>
      <c r="DP710" s="14" t="str">
        <f t="shared" ca="1" si="11578"/>
        <v/>
      </c>
      <c r="DQ710" s="14" t="str">
        <f t="shared" ca="1" si="11579"/>
        <v/>
      </c>
      <c r="DR710" s="14" t="str">
        <f t="shared" ca="1" si="11580"/>
        <v/>
      </c>
      <c r="DS710" s="14" t="str">
        <f t="shared" ca="1" si="11581"/>
        <v/>
      </c>
      <c r="DZ710" s="14" t="b">
        <f t="shared" ca="1" si="11582"/>
        <v>0</v>
      </c>
      <c r="EA710" s="14" t="str">
        <f t="shared" ca="1" si="11583"/>
        <v/>
      </c>
      <c r="EB710" s="14" t="str">
        <f t="shared" ca="1" si="11584"/>
        <v/>
      </c>
      <c r="EC710" s="14" t="str">
        <f t="shared" ca="1" si="11585"/>
        <v/>
      </c>
      <c r="ED710" s="14" t="str">
        <f t="shared" ca="1" si="11586"/>
        <v/>
      </c>
      <c r="EE710" s="14" t="str">
        <f t="shared" ca="1" si="11587"/>
        <v/>
      </c>
      <c r="EF710" s="14" t="str">
        <f t="shared" ca="1" si="11588"/>
        <v/>
      </c>
      <c r="EG710" s="14" t="str">
        <f t="shared" ca="1" si="11589"/>
        <v/>
      </c>
      <c r="EM710" s="14" t="b">
        <f t="shared" ca="1" si="11590"/>
        <v>0</v>
      </c>
      <c r="EN710" s="14" t="str">
        <f t="shared" ca="1" si="11591"/>
        <v/>
      </c>
      <c r="EO710" s="14" t="str">
        <f t="shared" ca="1" si="11592"/>
        <v/>
      </c>
      <c r="EP710" s="14" t="str">
        <f t="shared" ca="1" si="11593"/>
        <v/>
      </c>
      <c r="EQ710" s="14" t="str">
        <f t="shared" ca="1" si="11594"/>
        <v/>
      </c>
    </row>
    <row r="711" spans="2:147" s="14" customFormat="1">
      <c r="B711" s="14" t="str">
        <f t="shared" ca="1" si="11520"/>
        <v/>
      </c>
      <c r="C711" s="14">
        <f t="shared" ca="1" si="11521"/>
        <v>563</v>
      </c>
      <c r="D711" s="14">
        <f t="shared" si="11522"/>
        <v>709</v>
      </c>
      <c r="E711" s="14" t="str">
        <f t="shared" ca="1" si="11523"/>
        <v/>
      </c>
      <c r="F711" s="14" t="str">
        <f t="shared" ca="1" si="11524"/>
        <v/>
      </c>
      <c r="G711" s="14" t="str">
        <f t="shared" ca="1" si="11525"/>
        <v/>
      </c>
      <c r="H711" s="14" t="b">
        <f t="shared" ca="1" si="11526"/>
        <v>0</v>
      </c>
      <c r="I711" s="14" t="str">
        <f ca="1">IF($H711,ADDRESS(3,(D711+1)*2-1,4,,"["&amp;wew!$G$7&amp;"]"&amp;_sheetname_labels)&amp;":"&amp;ADDRESS(2+ster!$B$20,(D711+1)*2-1,4),"")</f>
        <v/>
      </c>
      <c r="J711" s="14" t="str">
        <f t="array" aca="1" ref="J711" ca="1">IF(H711,MAX(0,MAX(IF(INDIRECT(I711)&lt;&gt;"",ROW(INDIRECT(I711)),""))-2),"")</f>
        <v/>
      </c>
      <c r="K711" s="14" t="str">
        <f ca="1">IF($H711,IF($J711&gt;0,ADDRESS(3,(D711+1)*2-1,4,,"["&amp;wew!$G$7&amp;"]"&amp;_sheetname_labels)&amp;":"&amp;ADDRESS(2+J711,(D711+1)*2-1,4),""),"")</f>
        <v/>
      </c>
      <c r="L711" s="14" t="str">
        <f ca="1">IF($H711,IF($J711&gt;0,ADDRESS(3,(D711+1)*2,4,,"["&amp;wew!$G$7&amp;"]"&amp;_sheetname_labels)&amp;":"&amp;ADDRESS(2+J711,(D711+1)*2,4),""),"")</f>
        <v/>
      </c>
      <c r="M711" s="14" t="str">
        <f t="shared" ca="1" si="11527"/>
        <v/>
      </c>
      <c r="N711" s="14" t="str">
        <f t="shared" ca="1" si="11528"/>
        <v/>
      </c>
      <c r="O711" s="14" t="str">
        <f t="shared" ca="1" si="11529"/>
        <v/>
      </c>
      <c r="P711" s="14" t="str">
        <f t="shared" ca="1" si="11530"/>
        <v/>
      </c>
      <c r="Q711" s="14" t="str">
        <f ca="1">IF($BP711,ADDRESS(3,D711+1,4,,"["&amp;wew!$G$7&amp;"]"&amp;_sheetname_dataframe)&amp;":"&amp;ADDRESS(2+ster!$C$14,D711+1,4),"")</f>
        <v/>
      </c>
      <c r="R711" s="14" t="str">
        <f ca="1">IF($BP711,IF(MID(_xll.FORMULATEXT(INDEX(INDIRECT(Q711),1)),1,1)="=", _xll.FORMULATEXT(INDEX(INDIRECT(Q711),1),2,TRUE),""),"")</f>
        <v/>
      </c>
      <c r="S711" s="14" t="str">
        <f t="array" aca="1" ref="S711" ca="1">IF(H711,SUM(IF((IFERROR(INDIRECT(Q711)&lt;&gt;"",FALSE))*(INDIRECT(ster!$D$14)&lt;&gt;""),1,0)),"")</f>
        <v/>
      </c>
      <c r="T711" s="14" t="str">
        <f t="array" aca="1" ref="T711" ca="1">IF(H711,IF(M711&gt;0,SUM(IFERROR(1*(MATCH(INDIRECT(Q711),INDIRECT(K711),0)&gt;0),0)*(INDIRECT(ster!$D$14)&lt;&gt;"")*NOT(ISNUMBER(INDIRECT(Q711)))),0),"")</f>
        <v/>
      </c>
      <c r="U711" s="14" t="str">
        <f t="array" aca="1" ref="U711" ca="1">IF(H711,SUM((IFERROR(INDIRECT(Q711)="",FALSE))*(INDIRECT(ster!$D$14)&lt;&gt;"")),"")</f>
        <v/>
      </c>
      <c r="V711" s="14" t="str">
        <f t="array" aca="1" ref="V711" ca="1">IF(H711,SUM((IFERROR(INDIRECT(Q711)="#ąś",TRUE))*(INDIRECT(ster!$D$14)&lt;&gt;"")),"")</f>
        <v/>
      </c>
      <c r="W711" s="14" t="str">
        <f t="array" aca="1" ref="W711" ca="1">IF(H711,SUM(ISNUMBER(INDIRECT(Q711))*(INDIRECT(ster!$D$14)&lt;&gt;"")),"")</f>
        <v/>
      </c>
      <c r="X711" s="14" t="str">
        <f t="array" aca="1" ref="X711" ca="1">IF(AND(H711,W711&gt;0),IF(wew!$B$3,MIN(IF((INDIRECT(ster!$D$14)&lt;&gt;"")*IFERROR(INDIRECT($Q711)&lt;&gt;"",FALSE),IFERROR(INDIRECT($Q711),"X"),"X")),"&lt;włącz podświetlanie wartości&gt;"),"—")</f>
        <v>—</v>
      </c>
      <c r="Y711" s="14" t="str">
        <f t="array" aca="1" ref="Y711" ca="1">IF(AND(H711,W711&gt;0),IF(wew!$B$3,MAX(IF((INDIRECT(ster!$D$14)&lt;&gt;"")*IFERROR(INDIRECT($Q711)&lt;&gt;"",FALSE),IFERROR(INDIRECT($Q711),"X"),"X")),"&lt;włącz podświetlanie wartości&gt;"),"—")</f>
        <v>—</v>
      </c>
      <c r="Z711" s="14" t="str">
        <f t="shared" ca="1" si="11531"/>
        <v/>
      </c>
      <c r="AA711" s="12" t="str">
        <f t="shared" ca="1" si="11532"/>
        <v/>
      </c>
      <c r="AB711" s="17" t="str">
        <f t="array" aca="1" ref="AB711" ca="1">IF(H711,IF(W711&gt;0,SUM((INDIRECT(ster!$D$14)&lt;&gt;"")*IFERROR((INDIRECT(Q711)&lt;&gt;"")*(INDIRECT(Q711)=INT(INDIRECT(Q711))),0)),0),"")</f>
        <v/>
      </c>
      <c r="AC711" s="17" t="str">
        <f t="array" aca="1" ref="AC711" ca="1">IF(H711,W711-AB711,"")</f>
        <v/>
      </c>
      <c r="AD711" s="17" t="str">
        <f t="shared" ca="1" si="11533"/>
        <v/>
      </c>
      <c r="AE711" s="17" t="b">
        <f t="shared" ca="1" si="11534"/>
        <v>0</v>
      </c>
      <c r="AF711" s="17" t="str">
        <f ca="1">IF(AE711,IF($H711,ADDRESS(3,D711+2,4,,"["&amp;wew!$G$7&amp;"]"&amp;_sheetname_dataframe)&amp;":"&amp;ADDRESS(2+ster!$C$14,D711+2,4),""),"")</f>
        <v/>
      </c>
      <c r="AG711" s="17" t="str">
        <f t="shared" ca="1" si="11535"/>
        <v/>
      </c>
      <c r="AH711" s="17" t="b">
        <f t="shared" ca="1" si="11536"/>
        <v>0</v>
      </c>
      <c r="AI711" s="17" t="str">
        <f ca="1">IF(AH711,IF($H711,ADDRESS(3,D711+3,4,,"["&amp;wew!$G$7&amp;"]"&amp;_sheetname_dataframe)&amp;":"&amp;ADDRESS(2+ster!$C$14,D711+3,4),""),"")</f>
        <v/>
      </c>
      <c r="AJ711" s="17" t="str">
        <f t="shared" ca="1" si="11537"/>
        <v/>
      </c>
      <c r="AK711" s="17" t="str">
        <f t="shared" ca="1" si="11538"/>
        <v/>
      </c>
      <c r="AL711" s="17" t="str">
        <f t="shared" ca="1" si="11539"/>
        <v/>
      </c>
      <c r="AM711" s="17" t="str">
        <f t="shared" ca="1" si="11540"/>
        <v/>
      </c>
      <c r="AN711" s="17">
        <f t="shared" ca="1" si="11541"/>
        <v>2</v>
      </c>
      <c r="AO711" s="24" t="str">
        <f t="shared" ca="1" si="11542"/>
        <v/>
      </c>
      <c r="AP711" s="24" t="str">
        <f t="shared" ca="1" si="11543"/>
        <v/>
      </c>
      <c r="AQ711" s="17" t="str">
        <f t="shared" ca="1" si="11544"/>
        <v/>
      </c>
      <c r="AR711" s="17" t="str">
        <f t="shared" ca="1" si="11545"/>
        <v/>
      </c>
      <c r="AS711" s="17" t="str">
        <f t="shared" ca="1" si="11546"/>
        <v/>
      </c>
      <c r="AT711" s="17" t="str">
        <f t="shared" ca="1" si="11547"/>
        <v/>
      </c>
      <c r="AU711" s="17" t="str">
        <f t="shared" ca="1" si="11548"/>
        <v/>
      </c>
      <c r="AV711" s="17" t="str">
        <f t="shared" ca="1" si="11549"/>
        <v/>
      </c>
      <c r="AW711" s="17" t="str">
        <f t="shared" ca="1" si="11550"/>
        <v/>
      </c>
      <c r="AX711" s="14" t="str">
        <f t="array" aca="1" ref="AX711" ca="1">IF(H711,N711&gt;0,"")</f>
        <v/>
      </c>
      <c r="AY711" s="17" t="str">
        <f t="shared" ca="1" si="11551"/>
        <v/>
      </c>
      <c r="AZ711" s="17" t="str">
        <f t="array" aca="1" ref="AZ711" ca="1">IF(AY711&lt;&gt;"",SUM(1*ISERROR(MATCH(INDIRECT(AY711),INDIRECT(K711),0)))=0,"")</f>
        <v/>
      </c>
      <c r="BA711" s="17" t="b">
        <f t="shared" ca="1" si="11552"/>
        <v>0</v>
      </c>
      <c r="BB711" s="17" t="b">
        <v>0</v>
      </c>
      <c r="BC711" s="17" t="str">
        <f t="shared" ca="1" si="11553"/>
        <v/>
      </c>
      <c r="BD711" s="17" t="str">
        <f t="shared" ca="1" si="11554"/>
        <v/>
      </c>
      <c r="BE711" s="17" t="str">
        <f t="shared" ca="1" si="11555"/>
        <v/>
      </c>
      <c r="BF711" s="17" t="str">
        <f t="shared" ca="1" si="11556"/>
        <v/>
      </c>
      <c r="BG711" s="17" t="str">
        <f t="shared" ca="1" si="11557"/>
        <v/>
      </c>
      <c r="BH711" s="17" t="str">
        <f t="shared" ca="1" si="11558"/>
        <v/>
      </c>
      <c r="BI711" s="17" t="str">
        <f t="shared" ca="1" si="11559"/>
        <v/>
      </c>
      <c r="BJ711" s="17" t="b">
        <f t="shared" ca="1" si="11560"/>
        <v>0</v>
      </c>
      <c r="BK711" s="17" t="str">
        <f t="shared" ca="1" si="11561"/>
        <v/>
      </c>
      <c r="BL711" s="17" t="str">
        <f t="shared" ca="1" si="11562"/>
        <v/>
      </c>
      <c r="BM711" s="17" t="str">
        <f t="shared" ca="1" si="11563"/>
        <v/>
      </c>
      <c r="BN711" s="17" t="str">
        <f t="shared" ca="1" si="11564"/>
        <v/>
      </c>
      <c r="BO711" s="17" t="str">
        <f t="shared" ca="1" si="11565"/>
        <v/>
      </c>
      <c r="BP711" s="14" t="b">
        <f t="shared" ca="1" si="11566"/>
        <v>0</v>
      </c>
      <c r="BQ711" s="35"/>
      <c r="BX711" s="16"/>
      <c r="BY711" s="16"/>
      <c r="BZ711" s="16"/>
      <c r="CA711" s="16"/>
      <c r="CB711" s="16"/>
      <c r="CC711" s="16"/>
      <c r="CD711" s="16"/>
      <c r="CE711" s="16"/>
      <c r="CF711" s="16"/>
      <c r="CN711" s="14">
        <f ca="1">IF(H711,IFERROR(IsVariableNameLegal(O711),0),0)</f>
        <v>0</v>
      </c>
      <c r="CO711" s="14" t="str">
        <f t="array" aca="1" ref="CO711" ca="1">IF(H711,IF(COUNTIF(INDIRECT(wew!$C$13),O711)&gt;1,TRIM(SUBSTITUTE(_xll.MCONCAT(IF((INDIRECT(wew!$C$13)=O711)*(COLUMN(INDIRECT(wew!$C$13))&lt;&gt;D711+1),-1+COLUMN(INDIRECT(wew!$C$13)),"")," "),"  "," ")),""),"")</f>
        <v/>
      </c>
      <c r="CP711" s="14" t="str">
        <f t="array" aca="1" ref="CP711" ca="1">IF(P711&lt;&gt;"",IF(LEN(P711)&gt;150,1,""),"")</f>
        <v/>
      </c>
      <c r="CQ711" s="14" t="str">
        <f t="array" aca="1" ref="CQ711" ca="1">IF(AND(H711,NOT(ster!$J$3)),IF(COUNTIF(INDIRECT(wew!$C$15),P711)&gt;1,TRIM(SUBSTITUTE(_xll.MCONCAT(IF((INDIRECT(wew!$C$15)=P711)*(COLUMN(INDIRECT(wew!$C$15))&lt;&gt;D711+1),-1+COLUMN(INDIRECT(wew!$C$15)),"")," "),"  "," ")),""),"")</f>
        <v/>
      </c>
      <c r="CR711" s="14" t="str">
        <f t="array" aca="1" ref="CR711" ca="1">IF(H711,IF(AND(W711&gt;0,AO711&lt;&gt;""),TRIM(SUBSTITUTE(_xll.MCONCAT(IFERROR(IF(ISNUMBER(INDIRECT(Q711)),IF((INDIRECT(ster!$D$14)&lt;&gt;"")*(INDIRECT(Q711)&lt;AO711),INDIRECT(ster!$D$14) &amp; ": " &amp;  SUBSTITUTE(IF( AV711,IFERROR(TEXT(INDIRECT(Q711),"rrrr-mm-dd") &amp;" (" &amp; INDIRECT(Q711) &amp;")",INDIRECT(Q711)),INDIRECT(Q711))," "," "),""),""),"")," "),"  "," ")),""),"")</f>
        <v/>
      </c>
      <c r="CS711" s="14" t="str">
        <f t="array" aca="1" ref="CS711" ca="1">IF(H711,IF(AND(W711&gt;0,AP711&lt;&gt;""),TRIM(SUBSTITUTE(_xll.MCONCAT(IFERROR(IF(ISNUMBER(INDIRECT(Q711)),IF((INDIRECT(ster!$D$14)&lt;&gt;"")*(INDIRECT(Q711)&gt;AP711),INDIRECT(ster!$D$14) &amp; ": " &amp;  SUBSTITUTE(IF( AV711,IFERROR(TEXT(INDIRECT(Q711),"rrrr-mm-dd")&amp;" (" &amp; INDIRECT(Q711) &amp;")",INDIRECT(Q711)),INDIRECT(Q711))," "," "),""),""),"")," "),"  "," ")),""),"")</f>
        <v/>
      </c>
      <c r="CT711" s="14" t="str">
        <f t="array" aca="1" ref="CT711" ca="1">IF(H711,IF(AND(N711&gt;0,AR711),TRIM(SUBSTITUTE(_xll.MCONCAT(IFERROR(IF(ISNUMBER(INDIRECT(Q711)),IF((INDIRECT(ster!$D$14)&lt;&gt;"")*(IFERROR(0*(MATCH(INDIRECT(Q711),INDIRECT(K711),0)&gt;0),1)),INDIRECT(ster!$D$14) &amp; ": " &amp;  SUBSTITUTE(IF( AV711,IFERROR(TEXT(INDIRECT(Q711),"rrrr-mm-dd")&amp;" (" &amp; INDIRECT(Q711) &amp;")",INDIRECT(Q711)),INDIRECT(Q711))," "," "),""),""),"")," "),"  "," ")),""),"")</f>
        <v/>
      </c>
      <c r="CU711" s="14" t="str">
        <f t="array" aca="1" ref="CU711" ca="1">IF(H711,IF(AND(V711&gt;0),TRIM(SUBSTITUTE(_xll.MCONCAT(IF((INDIRECT(ster!$D$14)&lt;&gt;"")*(IFERROR(0*(INDIRECT(Q711)&lt;&gt;""),1)),INDIRECT(ster!$D$14),"")," "),"  "," ")),""),"")</f>
        <v/>
      </c>
      <c r="CV711" s="14" t="str">
        <f t="array" aca="1" ref="CV711" ca="1">IF(H711,IF(AS711,
TRIM(SUBSTITUTE(_xll.MCONCAT(IF(
   (INDIRECT(ster!$D$14)&lt;&gt;"")*
   ((INDIRECT(Q711)="")+
      NOT(ISNUMBER(INDIRECT(Q711)))*
      NOT(ISERROR(MATCH(INDIRECT(Q711),INDIRECT(K711),0)))
    ),
      INDIRECT(ster!$D$14),
   "")," "),"  "," ")),
""),"")</f>
        <v/>
      </c>
      <c r="CW711" s="14" t="str">
        <f t="array" aca="1" ref="CW711" ca="1">IF(H711,IF(AND(AQ711),TRIM(SUBSTITUTE(_xll.MCONCAT(IFERROR(IF(ISNUMBER(INDIRECT(Q711)),IF((INDIRECT(ster!$D$14)&lt;&gt;"")*(INDIRECT(Q711)&lt;&gt;INT(INDIRECT(Q711))),INDIRECT(ster!$D$14) &amp; ": " &amp; INDIRECT(Q711),""),""),"")," "),"  "," ")),""),"")</f>
        <v/>
      </c>
      <c r="CX711" s="14" t="str">
        <f t="array" aca="1" ref="CX711" ca="1">IF(H711,IF(OR(AU711,AV711),TRIM(SUBSTITUTE(_xll.MCONCAT(IF((INDIRECT(ster!$D$14)&lt;&gt;"")*NOT(ISNUMBER(INDIRECT(Q711))),IF(ISERROR(MATCH(INDIRECT(Q711),INDIRECT(K711),0)),IFERROR(IF(INDIRECT(Q711)&lt;&gt;"",INDIRECT(ster!$D$14) &amp; ": " &amp; SUBSTITUTE(INDIRECT(Q711)," "," "),""),""),""),"")," "),"  "," ")),""),"")</f>
        <v/>
      </c>
      <c r="CY711" s="14" t="str">
        <f t="array" aca="1" ref="CY711" ca="1">IF(H711,IF(AE711,TRIM(SUBSTITUTE(_xll.MCONCAT(IF((INDIRECT(ster!$D$14)&lt;&gt;"")*IFERROR(NOT(INDIRECT(AF711)),FALSE),IF(ISERROR(MATCH(INDIRECT(Q711),INDIRECT(K711),0)),IFERROR(IF(INDIRECT(Q711)&lt;&gt;"",INDIRECT(ster!$D$14)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CZ711" s="14" t="str">
        <f t="array" aca="1" ref="CZ711" ca="1">IF(H711,IF(AH711,TRIM(SUBSTITUTE(_xll.MCONCAT(IF((INDIRECT(ster!$D$14)&lt;&gt;"")*IFERROR(NOT(INDIRECT(AI711)),FALSE),IF(ISERROR(MATCH(INDIRECT(Q711),INDIRECT(K711),0)),IFERROR(IF(INDIRECT(Q711)&lt;&gt;"",INDIRECT(ster!$D$14)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DC711" s="14" t="str">
        <f ca="1">SUBSTITUTE(SUBSTITUTE(SUBSTITUTE(SUBSTITUTE(_xll.MCONCAT(DG711:DS711,"■"),"■■","■"),"■■","■"),"■■","■"),"■■","■")</f>
        <v>■</v>
      </c>
      <c r="DD711" s="14" t="str">
        <f t="shared" ca="1" si="11567"/>
        <v/>
      </c>
      <c r="DE711" s="14" t="str">
        <f t="shared" ca="1" si="11568"/>
        <v/>
      </c>
      <c r="DF711" s="14" t="str">
        <f t="shared" ca="1" si="11569"/>
        <v/>
      </c>
      <c r="DG711" s="14" t="str">
        <f t="shared" ca="1" si="11570"/>
        <v/>
      </c>
      <c r="DH711" s="14" t="str">
        <f t="shared" ca="1" si="11571"/>
        <v/>
      </c>
      <c r="DI711" s="14" t="str">
        <f t="shared" ca="1" si="11572"/>
        <v/>
      </c>
      <c r="DJ711" s="14" t="str">
        <f t="shared" ca="1" si="11573"/>
        <v/>
      </c>
      <c r="DK711" s="14" t="str">
        <f t="shared" ca="1" si="11574"/>
        <v/>
      </c>
      <c r="DL711" s="14" t="str">
        <f t="shared" ca="1" si="11575"/>
        <v/>
      </c>
      <c r="DM711" s="14" t="str">
        <f t="shared" ca="1" si="11576"/>
        <v/>
      </c>
      <c r="DN711" s="14" t="str">
        <f t="array" aca="1" ref="DN711" ca="1">IF(CU711&lt;&gt;"","There are errors in the entered values in the following cases: " &amp;SUBSTITUTE(CU711," ",", "),"")</f>
        <v/>
      </c>
      <c r="DO711" s="14" t="str">
        <f t="shared" ca="1" si="11577"/>
        <v/>
      </c>
      <c r="DP711" s="14" t="str">
        <f t="shared" ca="1" si="11578"/>
        <v/>
      </c>
      <c r="DQ711" s="14" t="str">
        <f t="shared" ca="1" si="11579"/>
        <v/>
      </c>
      <c r="DR711" s="14" t="str">
        <f t="shared" ca="1" si="11580"/>
        <v/>
      </c>
      <c r="DS711" s="14" t="str">
        <f t="shared" ca="1" si="11581"/>
        <v/>
      </c>
      <c r="DZ711" s="14" t="b">
        <f t="shared" ca="1" si="11582"/>
        <v>0</v>
      </c>
      <c r="EA711" s="14" t="str">
        <f t="shared" ca="1" si="11583"/>
        <v/>
      </c>
      <c r="EB711" s="14" t="str">
        <f t="shared" ca="1" si="11584"/>
        <v/>
      </c>
      <c r="EC711" s="14" t="str">
        <f t="shared" ca="1" si="11585"/>
        <v/>
      </c>
      <c r="ED711" s="14" t="str">
        <f t="shared" ca="1" si="11586"/>
        <v/>
      </c>
      <c r="EE711" s="14" t="str">
        <f t="shared" ca="1" si="11587"/>
        <v/>
      </c>
      <c r="EF711" s="14" t="str">
        <f t="shared" ca="1" si="11588"/>
        <v/>
      </c>
      <c r="EG711" s="14" t="str">
        <f t="shared" ca="1" si="11589"/>
        <v/>
      </c>
      <c r="EM711" s="14" t="b">
        <f t="shared" ca="1" si="11590"/>
        <v>0</v>
      </c>
      <c r="EN711" s="14" t="str">
        <f t="shared" ca="1" si="11591"/>
        <v/>
      </c>
      <c r="EO711" s="14" t="str">
        <f t="shared" ca="1" si="11592"/>
        <v/>
      </c>
      <c r="EP711" s="14" t="str">
        <f t="shared" ca="1" si="11593"/>
        <v/>
      </c>
      <c r="EQ711" s="14" t="str">
        <f t="shared" ca="1" si="11594"/>
        <v/>
      </c>
    </row>
    <row r="712" spans="2:147" s="14" customFormat="1">
      <c r="B712" s="14" t="str">
        <f t="shared" ca="1" si="11520"/>
        <v/>
      </c>
      <c r="C712" s="14">
        <f t="shared" ca="1" si="11521"/>
        <v>563</v>
      </c>
      <c r="D712" s="14">
        <f t="shared" si="11522"/>
        <v>710</v>
      </c>
      <c r="E712" s="14" t="str">
        <f t="shared" ca="1" si="11523"/>
        <v/>
      </c>
      <c r="F712" s="14" t="str">
        <f t="shared" ca="1" si="11524"/>
        <v/>
      </c>
      <c r="G712" s="14" t="str">
        <f t="shared" ca="1" si="11525"/>
        <v/>
      </c>
      <c r="H712" s="14" t="b">
        <f t="shared" ca="1" si="11526"/>
        <v>0</v>
      </c>
      <c r="I712" s="14" t="str">
        <f ca="1">IF($H712,ADDRESS(3,(D712+1)*2-1,4,,"["&amp;wew!$G$7&amp;"]"&amp;_sheetname_labels)&amp;":"&amp;ADDRESS(2+ster!$B$20,(D712+1)*2-1,4),"")</f>
        <v/>
      </c>
      <c r="J712" s="14" t="str">
        <f t="array" aca="1" ref="J712" ca="1">IF(H712,MAX(0,MAX(IF(INDIRECT(I712)&lt;&gt;"",ROW(INDIRECT(I712)),""))-2),"")</f>
        <v/>
      </c>
      <c r="K712" s="14" t="str">
        <f ca="1">IF($H712,IF($J712&gt;0,ADDRESS(3,(D712+1)*2-1,4,,"["&amp;wew!$G$7&amp;"]"&amp;_sheetname_labels)&amp;":"&amp;ADDRESS(2+J712,(D712+1)*2-1,4),""),"")</f>
        <v/>
      </c>
      <c r="L712" s="14" t="str">
        <f ca="1">IF($H712,IF($J712&gt;0,ADDRESS(3,(D712+1)*2,4,,"["&amp;wew!$G$7&amp;"]"&amp;_sheetname_labels)&amp;":"&amp;ADDRESS(2+J712,(D712+1)*2,4),""),"")</f>
        <v/>
      </c>
      <c r="M712" s="14" t="str">
        <f t="shared" ca="1" si="11527"/>
        <v/>
      </c>
      <c r="N712" s="14" t="str">
        <f t="shared" ca="1" si="11528"/>
        <v/>
      </c>
      <c r="O712" s="14" t="str">
        <f t="shared" ca="1" si="11529"/>
        <v/>
      </c>
      <c r="P712" s="14" t="str">
        <f t="shared" ca="1" si="11530"/>
        <v/>
      </c>
      <c r="Q712" s="14" t="str">
        <f ca="1">IF($BP712,ADDRESS(3,D712+1,4,,"["&amp;wew!$G$7&amp;"]"&amp;_sheetname_dataframe)&amp;":"&amp;ADDRESS(2+ster!$C$14,D712+1,4),"")</f>
        <v/>
      </c>
      <c r="R712" s="14" t="str">
        <f ca="1">IF($BP712,IF(MID(_xll.FORMULATEXT(INDEX(INDIRECT(Q712),1)),1,1)="=", _xll.FORMULATEXT(INDEX(INDIRECT(Q712),1),2,TRUE),""),"")</f>
        <v/>
      </c>
      <c r="S712" s="14" t="str">
        <f t="array" aca="1" ref="S712" ca="1">IF(H712,SUM(IF((IFERROR(INDIRECT(Q712)&lt;&gt;"",FALSE))*(INDIRECT(ster!$D$14)&lt;&gt;""),1,0)),"")</f>
        <v/>
      </c>
      <c r="T712" s="14" t="str">
        <f t="array" aca="1" ref="T712" ca="1">IF(H712,IF(M712&gt;0,SUM(IFERROR(1*(MATCH(INDIRECT(Q712),INDIRECT(K712),0)&gt;0),0)*(INDIRECT(ster!$D$14)&lt;&gt;"")*NOT(ISNUMBER(INDIRECT(Q712)))),0),"")</f>
        <v/>
      </c>
      <c r="U712" s="14" t="str">
        <f t="array" aca="1" ref="U712" ca="1">IF(H712,SUM((IFERROR(INDIRECT(Q712)="",FALSE))*(INDIRECT(ster!$D$14)&lt;&gt;"")),"")</f>
        <v/>
      </c>
      <c r="V712" s="14" t="str">
        <f t="array" aca="1" ref="V712" ca="1">IF(H712,SUM((IFERROR(INDIRECT(Q712)="#ąś",TRUE))*(INDIRECT(ster!$D$14)&lt;&gt;"")),"")</f>
        <v/>
      </c>
      <c r="W712" s="14" t="str">
        <f t="array" aca="1" ref="W712" ca="1">IF(H712,SUM(ISNUMBER(INDIRECT(Q712))*(INDIRECT(ster!$D$14)&lt;&gt;"")),"")</f>
        <v/>
      </c>
      <c r="X712" s="14" t="str">
        <f t="array" aca="1" ref="X712" ca="1">IF(AND(H712,W712&gt;0),IF(wew!$B$3,MIN(IF((INDIRECT(ster!$D$14)&lt;&gt;"")*IFERROR(INDIRECT($Q712)&lt;&gt;"",FALSE),IFERROR(INDIRECT($Q712),"X"),"X")),"&lt;włącz podświetlanie wartości&gt;"),"—")</f>
        <v>—</v>
      </c>
      <c r="Y712" s="14" t="str">
        <f t="array" aca="1" ref="Y712" ca="1">IF(AND(H712,W712&gt;0),IF(wew!$B$3,MAX(IF((INDIRECT(ster!$D$14)&lt;&gt;"")*IFERROR(INDIRECT($Q712)&lt;&gt;"",FALSE),IFERROR(INDIRECT($Q712),"X"),"X")),"&lt;włącz podświetlanie wartości&gt;"),"—")</f>
        <v>—</v>
      </c>
      <c r="Z712" s="14" t="str">
        <f t="shared" ca="1" si="11531"/>
        <v/>
      </c>
      <c r="AA712" s="12" t="str">
        <f t="shared" ca="1" si="11532"/>
        <v/>
      </c>
      <c r="AB712" s="17" t="str">
        <f t="array" aca="1" ref="AB712" ca="1">IF(H712,IF(W712&gt;0,SUM((INDIRECT(ster!$D$14)&lt;&gt;"")*IFERROR((INDIRECT(Q712)&lt;&gt;"")*(INDIRECT(Q712)=INT(INDIRECT(Q712))),0)),0),"")</f>
        <v/>
      </c>
      <c r="AC712" s="17" t="str">
        <f t="array" aca="1" ref="AC712" ca="1">IF(H712,W712-AB712,"")</f>
        <v/>
      </c>
      <c r="AD712" s="17" t="str">
        <f t="shared" ca="1" si="11533"/>
        <v/>
      </c>
      <c r="AE712" s="17" t="b">
        <f t="shared" ca="1" si="11534"/>
        <v>0</v>
      </c>
      <c r="AF712" s="17" t="str">
        <f ca="1">IF(AE712,IF($H712,ADDRESS(3,D712+2,4,,"["&amp;wew!$G$7&amp;"]"&amp;_sheetname_dataframe)&amp;":"&amp;ADDRESS(2+ster!$C$14,D712+2,4),""),"")</f>
        <v/>
      </c>
      <c r="AG712" s="17" t="str">
        <f t="shared" ca="1" si="11535"/>
        <v/>
      </c>
      <c r="AH712" s="17" t="b">
        <f t="shared" ca="1" si="11536"/>
        <v>0</v>
      </c>
      <c r="AI712" s="17" t="str">
        <f ca="1">IF(AH712,IF($H712,ADDRESS(3,D712+3,4,,"["&amp;wew!$G$7&amp;"]"&amp;_sheetname_dataframe)&amp;":"&amp;ADDRESS(2+ster!$C$14,D712+3,4),""),"")</f>
        <v/>
      </c>
      <c r="AJ712" s="17" t="str">
        <f t="shared" ca="1" si="11537"/>
        <v/>
      </c>
      <c r="AK712" s="17" t="str">
        <f t="shared" ca="1" si="11538"/>
        <v/>
      </c>
      <c r="AL712" s="17" t="str">
        <f t="shared" ca="1" si="11539"/>
        <v/>
      </c>
      <c r="AM712" s="17" t="str">
        <f t="shared" ca="1" si="11540"/>
        <v/>
      </c>
      <c r="AN712" s="17">
        <f t="shared" ca="1" si="11541"/>
        <v>2</v>
      </c>
      <c r="AO712" s="24" t="str">
        <f t="shared" ca="1" si="11542"/>
        <v/>
      </c>
      <c r="AP712" s="24" t="str">
        <f t="shared" ca="1" si="11543"/>
        <v/>
      </c>
      <c r="AQ712" s="17" t="str">
        <f t="shared" ca="1" si="11544"/>
        <v/>
      </c>
      <c r="AR712" s="17" t="str">
        <f t="shared" ca="1" si="11545"/>
        <v/>
      </c>
      <c r="AS712" s="17" t="str">
        <f t="shared" ca="1" si="11546"/>
        <v/>
      </c>
      <c r="AT712" s="17" t="str">
        <f t="shared" ca="1" si="11547"/>
        <v/>
      </c>
      <c r="AU712" s="17" t="str">
        <f t="shared" ca="1" si="11548"/>
        <v/>
      </c>
      <c r="AV712" s="17" t="str">
        <f t="shared" ca="1" si="11549"/>
        <v/>
      </c>
      <c r="AW712" s="17" t="str">
        <f t="shared" ca="1" si="11550"/>
        <v/>
      </c>
      <c r="AX712" s="14" t="str">
        <f t="array" aca="1" ref="AX712" ca="1">IF(H712,N712&gt;0,"")</f>
        <v/>
      </c>
      <c r="AY712" s="17" t="str">
        <f t="shared" ca="1" si="11551"/>
        <v/>
      </c>
      <c r="AZ712" s="17" t="str">
        <f t="array" aca="1" ref="AZ712" ca="1">IF(AY712&lt;&gt;"",SUM(1*ISERROR(MATCH(INDIRECT(AY712),INDIRECT(K712),0)))=0,"")</f>
        <v/>
      </c>
      <c r="BA712" s="17" t="b">
        <f t="shared" ca="1" si="11552"/>
        <v>0</v>
      </c>
      <c r="BB712" s="17" t="b">
        <v>0</v>
      </c>
      <c r="BC712" s="17" t="str">
        <f t="shared" ca="1" si="11553"/>
        <v/>
      </c>
      <c r="BD712" s="17" t="str">
        <f t="shared" ca="1" si="11554"/>
        <v/>
      </c>
      <c r="BE712" s="17" t="str">
        <f t="shared" ca="1" si="11555"/>
        <v/>
      </c>
      <c r="BF712" s="17" t="str">
        <f t="shared" ca="1" si="11556"/>
        <v/>
      </c>
      <c r="BG712" s="17" t="str">
        <f t="shared" ca="1" si="11557"/>
        <v/>
      </c>
      <c r="BH712" s="17" t="str">
        <f t="shared" ca="1" si="11558"/>
        <v/>
      </c>
      <c r="BI712" s="17" t="str">
        <f t="shared" ca="1" si="11559"/>
        <v/>
      </c>
      <c r="BJ712" s="17" t="b">
        <f t="shared" ca="1" si="11560"/>
        <v>0</v>
      </c>
      <c r="BK712" s="17" t="str">
        <f t="shared" ca="1" si="11561"/>
        <v/>
      </c>
      <c r="BL712" s="17" t="str">
        <f t="shared" ca="1" si="11562"/>
        <v/>
      </c>
      <c r="BM712" s="17" t="str">
        <f t="shared" ca="1" si="11563"/>
        <v/>
      </c>
      <c r="BN712" s="17" t="str">
        <f t="shared" ca="1" si="11564"/>
        <v/>
      </c>
      <c r="BO712" s="17" t="str">
        <f t="shared" ca="1" si="11565"/>
        <v/>
      </c>
      <c r="BP712" s="14" t="b">
        <f t="shared" ca="1" si="11566"/>
        <v>0</v>
      </c>
      <c r="BQ712" s="35"/>
      <c r="BX712" s="16"/>
      <c r="BY712" s="16"/>
      <c r="BZ712" s="16"/>
      <c r="CA712" s="16"/>
      <c r="CB712" s="16"/>
      <c r="CC712" s="16"/>
      <c r="CD712" s="16"/>
      <c r="CE712" s="16"/>
      <c r="CF712" s="16"/>
      <c r="CN712" s="14">
        <f ca="1">IF(H712,IFERROR(IsVariableNameLegal(O712),0),0)</f>
        <v>0</v>
      </c>
      <c r="CO712" s="14" t="str">
        <f t="array" aca="1" ref="CO712" ca="1">IF(H712,IF(COUNTIF(INDIRECT(wew!$C$13),O712)&gt;1,TRIM(SUBSTITUTE(_xll.MCONCAT(IF((INDIRECT(wew!$C$13)=O712)*(COLUMN(INDIRECT(wew!$C$13))&lt;&gt;D712+1),-1+COLUMN(INDIRECT(wew!$C$13)),"")," "),"  "," ")),""),"")</f>
        <v/>
      </c>
      <c r="CP712" s="14" t="str">
        <f t="array" aca="1" ref="CP712" ca="1">IF(P712&lt;&gt;"",IF(LEN(P712)&gt;150,1,""),"")</f>
        <v/>
      </c>
      <c r="CQ712" s="14" t="str">
        <f t="array" aca="1" ref="CQ712" ca="1">IF(AND(H712,NOT(ster!$J$3)),IF(COUNTIF(INDIRECT(wew!$C$15),P712)&gt;1,TRIM(SUBSTITUTE(_xll.MCONCAT(IF((INDIRECT(wew!$C$15)=P712)*(COLUMN(INDIRECT(wew!$C$15))&lt;&gt;D712+1),-1+COLUMN(INDIRECT(wew!$C$15)),"")," "),"  "," ")),""),"")</f>
        <v/>
      </c>
      <c r="CR712" s="14" t="str">
        <f t="array" aca="1" ref="CR712" ca="1">IF(H712,IF(AND(W712&gt;0,AO712&lt;&gt;""),TRIM(SUBSTITUTE(_xll.MCONCAT(IFERROR(IF(ISNUMBER(INDIRECT(Q712)),IF((INDIRECT(ster!$D$14)&lt;&gt;"")*(INDIRECT(Q712)&lt;AO712),INDIRECT(ster!$D$14) &amp; ": " &amp;  SUBSTITUTE(IF( AV712,IFERROR(TEXT(INDIRECT(Q712),"rrrr-mm-dd") &amp;" (" &amp; INDIRECT(Q712) &amp;")",INDIRECT(Q712)),INDIRECT(Q712))," "," "),""),""),"")," "),"  "," ")),""),"")</f>
        <v/>
      </c>
      <c r="CS712" s="14" t="str">
        <f t="array" aca="1" ref="CS712" ca="1">IF(H712,IF(AND(W712&gt;0,AP712&lt;&gt;""),TRIM(SUBSTITUTE(_xll.MCONCAT(IFERROR(IF(ISNUMBER(INDIRECT(Q712)),IF((INDIRECT(ster!$D$14)&lt;&gt;"")*(INDIRECT(Q712)&gt;AP712),INDIRECT(ster!$D$14) &amp; ": " &amp;  SUBSTITUTE(IF( AV712,IFERROR(TEXT(INDIRECT(Q712),"rrrr-mm-dd")&amp;" (" &amp; INDIRECT(Q712) &amp;")",INDIRECT(Q712)),INDIRECT(Q712))," "," "),""),""),"")," "),"  "," ")),""),"")</f>
        <v/>
      </c>
      <c r="CT712" s="14" t="str">
        <f t="array" aca="1" ref="CT712" ca="1">IF(H712,IF(AND(N712&gt;0,AR712),TRIM(SUBSTITUTE(_xll.MCONCAT(IFERROR(IF(ISNUMBER(INDIRECT(Q712)),IF((INDIRECT(ster!$D$14)&lt;&gt;"")*(IFERROR(0*(MATCH(INDIRECT(Q712),INDIRECT(K712),0)&gt;0),1)),INDIRECT(ster!$D$14) &amp; ": " &amp;  SUBSTITUTE(IF( AV712,IFERROR(TEXT(INDIRECT(Q712),"rrrr-mm-dd")&amp;" (" &amp; INDIRECT(Q712) &amp;")",INDIRECT(Q712)),INDIRECT(Q712))," "," "),""),""),"")," "),"  "," ")),""),"")</f>
        <v/>
      </c>
      <c r="CU712" s="14" t="str">
        <f t="array" aca="1" ref="CU712" ca="1">IF(H712,IF(AND(V712&gt;0),TRIM(SUBSTITUTE(_xll.MCONCAT(IF((INDIRECT(ster!$D$14)&lt;&gt;"")*(IFERROR(0*(INDIRECT(Q712)&lt;&gt;""),1)),INDIRECT(ster!$D$14),"")," "),"  "," ")),""),"")</f>
        <v/>
      </c>
      <c r="CV712" s="14" t="str">
        <f t="array" aca="1" ref="CV712" ca="1">IF(H712,IF(AS712,
TRIM(SUBSTITUTE(_xll.MCONCAT(IF(
   (INDIRECT(ster!$D$14)&lt;&gt;"")*
   ((INDIRECT(Q712)="")+
      NOT(ISNUMBER(INDIRECT(Q712)))*
      NOT(ISERROR(MATCH(INDIRECT(Q712),INDIRECT(K712),0)))
    ),
      INDIRECT(ster!$D$14),
   "")," "),"  "," ")),
""),"")</f>
        <v/>
      </c>
      <c r="CW712" s="14" t="str">
        <f t="array" aca="1" ref="CW712" ca="1">IF(H712,IF(AND(AQ712),TRIM(SUBSTITUTE(_xll.MCONCAT(IFERROR(IF(ISNUMBER(INDIRECT(Q712)),IF((INDIRECT(ster!$D$14)&lt;&gt;"")*(INDIRECT(Q712)&lt;&gt;INT(INDIRECT(Q712))),INDIRECT(ster!$D$14) &amp; ": " &amp; INDIRECT(Q712),""),""),"")," "),"  "," ")),""),"")</f>
        <v/>
      </c>
      <c r="CX712" s="14" t="str">
        <f t="array" aca="1" ref="CX712" ca="1">IF(H712,IF(OR(AU712,AV712),TRIM(SUBSTITUTE(_xll.MCONCAT(IF((INDIRECT(ster!$D$14)&lt;&gt;"")*NOT(ISNUMBER(INDIRECT(Q712))),IF(ISERROR(MATCH(INDIRECT(Q712),INDIRECT(K712),0)),IFERROR(IF(INDIRECT(Q712)&lt;&gt;"",INDIRECT(ster!$D$14) &amp; ": " &amp; SUBSTITUTE(INDIRECT(Q712)," "," "),""),""),""),"")," "),"  "," ")),""),"")</f>
        <v/>
      </c>
      <c r="CY712" s="14" t="str">
        <f t="array" aca="1" ref="CY712" ca="1">IF(H712,IF(AE712,TRIM(SUBSTITUTE(_xll.MCONCAT(IF((INDIRECT(ster!$D$14)&lt;&gt;"")*IFERROR(NOT(INDIRECT(AF712)),FALSE),IF(ISERROR(MATCH(INDIRECT(Q712),INDIRECT(K712),0)),IFERROR(IF(INDIRECT(Q712)&lt;&gt;"",INDIRECT(ster!$D$14)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CZ712" s="14" t="str">
        <f t="array" aca="1" ref="CZ712" ca="1">IF(H712,IF(AH712,TRIM(SUBSTITUTE(_xll.MCONCAT(IF((INDIRECT(ster!$D$14)&lt;&gt;"")*IFERROR(NOT(INDIRECT(AI712)),FALSE),IF(ISERROR(MATCH(INDIRECT(Q712),INDIRECT(K712),0)),IFERROR(IF(INDIRECT(Q712)&lt;&gt;"",INDIRECT(ster!$D$14)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DC712" s="14" t="str">
        <f ca="1">SUBSTITUTE(SUBSTITUTE(SUBSTITUTE(SUBSTITUTE(_xll.MCONCAT(DG712:DS712,"■"),"■■","■"),"■■","■"),"■■","■"),"■■","■")</f>
        <v>■</v>
      </c>
      <c r="DD712" s="14" t="str">
        <f t="shared" ca="1" si="11567"/>
        <v/>
      </c>
      <c r="DE712" s="14" t="str">
        <f t="shared" ca="1" si="11568"/>
        <v/>
      </c>
      <c r="DF712" s="14" t="str">
        <f t="shared" ca="1" si="11569"/>
        <v/>
      </c>
      <c r="DG712" s="14" t="str">
        <f t="shared" ca="1" si="11570"/>
        <v/>
      </c>
      <c r="DH712" s="14" t="str">
        <f t="shared" ca="1" si="11571"/>
        <v/>
      </c>
      <c r="DI712" s="14" t="str">
        <f t="shared" ca="1" si="11572"/>
        <v/>
      </c>
      <c r="DJ712" s="14" t="str">
        <f t="shared" ca="1" si="11573"/>
        <v/>
      </c>
      <c r="DK712" s="14" t="str">
        <f t="shared" ca="1" si="11574"/>
        <v/>
      </c>
      <c r="DL712" s="14" t="str">
        <f t="shared" ca="1" si="11575"/>
        <v/>
      </c>
      <c r="DM712" s="14" t="str">
        <f t="shared" ca="1" si="11576"/>
        <v/>
      </c>
      <c r="DN712" s="14" t="str">
        <f t="array" aca="1" ref="DN712" ca="1">IF(CU712&lt;&gt;"","There are errors in the entered values in the following cases: " &amp;SUBSTITUTE(CU712," ",", "),"")</f>
        <v/>
      </c>
      <c r="DO712" s="14" t="str">
        <f t="shared" ca="1" si="11577"/>
        <v/>
      </c>
      <c r="DP712" s="14" t="str">
        <f t="shared" ca="1" si="11578"/>
        <v/>
      </c>
      <c r="DQ712" s="14" t="str">
        <f t="shared" ca="1" si="11579"/>
        <v/>
      </c>
      <c r="DR712" s="14" t="str">
        <f t="shared" ca="1" si="11580"/>
        <v/>
      </c>
      <c r="DS712" s="14" t="str">
        <f t="shared" ca="1" si="11581"/>
        <v/>
      </c>
      <c r="DZ712" s="14" t="b">
        <f t="shared" ca="1" si="11582"/>
        <v>0</v>
      </c>
      <c r="EA712" s="14" t="str">
        <f t="shared" ca="1" si="11583"/>
        <v/>
      </c>
      <c r="EB712" s="14" t="str">
        <f t="shared" ca="1" si="11584"/>
        <v/>
      </c>
      <c r="EC712" s="14" t="str">
        <f t="shared" ca="1" si="11585"/>
        <v/>
      </c>
      <c r="ED712" s="14" t="str">
        <f t="shared" ca="1" si="11586"/>
        <v/>
      </c>
      <c r="EE712" s="14" t="str">
        <f t="shared" ca="1" si="11587"/>
        <v/>
      </c>
      <c r="EF712" s="14" t="str">
        <f t="shared" ca="1" si="11588"/>
        <v/>
      </c>
      <c r="EG712" s="14" t="str">
        <f t="shared" ca="1" si="11589"/>
        <v/>
      </c>
      <c r="EM712" s="14" t="b">
        <f t="shared" ca="1" si="11590"/>
        <v>0</v>
      </c>
      <c r="EN712" s="14" t="str">
        <f t="shared" ca="1" si="11591"/>
        <v/>
      </c>
      <c r="EO712" s="14" t="str">
        <f t="shared" ca="1" si="11592"/>
        <v/>
      </c>
      <c r="EP712" s="14" t="str">
        <f t="shared" ca="1" si="11593"/>
        <v/>
      </c>
      <c r="EQ712" s="14" t="str">
        <f t="shared" ca="1" si="11594"/>
        <v/>
      </c>
    </row>
    <row r="713" spans="2:147" s="14" customFormat="1">
      <c r="B713" s="14" t="str">
        <f t="shared" ca="1" si="11520"/>
        <v/>
      </c>
      <c r="C713" s="14">
        <f t="shared" ca="1" si="11521"/>
        <v>563</v>
      </c>
      <c r="D713" s="14">
        <f t="shared" si="11522"/>
        <v>711</v>
      </c>
      <c r="E713" s="14" t="str">
        <f t="shared" ca="1" si="11523"/>
        <v/>
      </c>
      <c r="F713" s="14" t="str">
        <f t="shared" ca="1" si="11524"/>
        <v/>
      </c>
      <c r="G713" s="14" t="str">
        <f t="shared" ca="1" si="11525"/>
        <v/>
      </c>
      <c r="H713" s="14" t="b">
        <f t="shared" ca="1" si="11526"/>
        <v>0</v>
      </c>
      <c r="I713" s="14" t="str">
        <f ca="1">IF($H713,ADDRESS(3,(D713+1)*2-1,4,,"["&amp;wew!$G$7&amp;"]"&amp;_sheetname_labels)&amp;":"&amp;ADDRESS(2+ster!$B$20,(D713+1)*2-1,4),"")</f>
        <v/>
      </c>
      <c r="J713" s="14" t="str">
        <f t="array" aca="1" ref="J713" ca="1">IF(H713,MAX(0,MAX(IF(INDIRECT(I713)&lt;&gt;"",ROW(INDIRECT(I713)),""))-2),"")</f>
        <v/>
      </c>
      <c r="K713" s="14" t="str">
        <f ca="1">IF($H713,IF($J713&gt;0,ADDRESS(3,(D713+1)*2-1,4,,"["&amp;wew!$G$7&amp;"]"&amp;_sheetname_labels)&amp;":"&amp;ADDRESS(2+J713,(D713+1)*2-1,4),""),"")</f>
        <v/>
      </c>
      <c r="L713" s="14" t="str">
        <f ca="1">IF($H713,IF($J713&gt;0,ADDRESS(3,(D713+1)*2,4,,"["&amp;wew!$G$7&amp;"]"&amp;_sheetname_labels)&amp;":"&amp;ADDRESS(2+J713,(D713+1)*2,4),""),"")</f>
        <v/>
      </c>
      <c r="M713" s="14" t="str">
        <f t="shared" ca="1" si="11527"/>
        <v/>
      </c>
      <c r="N713" s="14" t="str">
        <f t="shared" ca="1" si="11528"/>
        <v/>
      </c>
      <c r="O713" s="14" t="str">
        <f t="shared" ca="1" si="11529"/>
        <v/>
      </c>
      <c r="P713" s="14" t="str">
        <f t="shared" ca="1" si="11530"/>
        <v/>
      </c>
      <c r="Q713" s="14" t="str">
        <f ca="1">IF($BP713,ADDRESS(3,D713+1,4,,"["&amp;wew!$G$7&amp;"]"&amp;_sheetname_dataframe)&amp;":"&amp;ADDRESS(2+ster!$C$14,D713+1,4),"")</f>
        <v/>
      </c>
      <c r="R713" s="14" t="str">
        <f ca="1">IF($BP713,IF(MID(_xll.FORMULATEXT(INDEX(INDIRECT(Q713),1)),1,1)="=", _xll.FORMULATEXT(INDEX(INDIRECT(Q713),1),2,TRUE),""),"")</f>
        <v/>
      </c>
      <c r="S713" s="14" t="str">
        <f t="array" aca="1" ref="S713" ca="1">IF(H713,SUM(IF((IFERROR(INDIRECT(Q713)&lt;&gt;"",FALSE))*(INDIRECT(ster!$D$14)&lt;&gt;""),1,0)),"")</f>
        <v/>
      </c>
      <c r="T713" s="14" t="str">
        <f t="array" aca="1" ref="T713" ca="1">IF(H713,IF(M713&gt;0,SUM(IFERROR(1*(MATCH(INDIRECT(Q713),INDIRECT(K713),0)&gt;0),0)*(INDIRECT(ster!$D$14)&lt;&gt;"")*NOT(ISNUMBER(INDIRECT(Q713)))),0),"")</f>
        <v/>
      </c>
      <c r="U713" s="14" t="str">
        <f t="array" aca="1" ref="U713" ca="1">IF(H713,SUM((IFERROR(INDIRECT(Q713)="",FALSE))*(INDIRECT(ster!$D$14)&lt;&gt;"")),"")</f>
        <v/>
      </c>
      <c r="V713" s="14" t="str">
        <f t="array" aca="1" ref="V713" ca="1">IF(H713,SUM((IFERROR(INDIRECT(Q713)="#ąś",TRUE))*(INDIRECT(ster!$D$14)&lt;&gt;"")),"")</f>
        <v/>
      </c>
      <c r="W713" s="14" t="str">
        <f t="array" aca="1" ref="W713" ca="1">IF(H713,SUM(ISNUMBER(INDIRECT(Q713))*(INDIRECT(ster!$D$14)&lt;&gt;"")),"")</f>
        <v/>
      </c>
      <c r="X713" s="14" t="str">
        <f t="array" aca="1" ref="X713" ca="1">IF(AND(H713,W713&gt;0),IF(wew!$B$3,MIN(IF((INDIRECT(ster!$D$14)&lt;&gt;"")*IFERROR(INDIRECT($Q713)&lt;&gt;"",FALSE),IFERROR(INDIRECT($Q713),"X"),"X")),"&lt;włącz podświetlanie wartości&gt;"),"—")</f>
        <v>—</v>
      </c>
      <c r="Y713" s="14" t="str">
        <f t="array" aca="1" ref="Y713" ca="1">IF(AND(H713,W713&gt;0),IF(wew!$B$3,MAX(IF((INDIRECT(ster!$D$14)&lt;&gt;"")*IFERROR(INDIRECT($Q713)&lt;&gt;"",FALSE),IFERROR(INDIRECT($Q713),"X"),"X")),"&lt;włącz podświetlanie wartości&gt;"),"—")</f>
        <v>—</v>
      </c>
      <c r="Z713" s="14" t="str">
        <f t="shared" ca="1" si="11531"/>
        <v/>
      </c>
      <c r="AA713" s="12" t="str">
        <f t="shared" ca="1" si="11532"/>
        <v/>
      </c>
      <c r="AB713" s="17" t="str">
        <f t="array" aca="1" ref="AB713" ca="1">IF(H713,IF(W713&gt;0,SUM((INDIRECT(ster!$D$14)&lt;&gt;"")*IFERROR((INDIRECT(Q713)&lt;&gt;"")*(INDIRECT(Q713)=INT(INDIRECT(Q713))),0)),0),"")</f>
        <v/>
      </c>
      <c r="AC713" s="17" t="str">
        <f t="array" aca="1" ref="AC713" ca="1">IF(H713,W713-AB713,"")</f>
        <v/>
      </c>
      <c r="AD713" s="17" t="str">
        <f t="shared" ca="1" si="11533"/>
        <v/>
      </c>
      <c r="AE713" s="17" t="b">
        <f t="shared" ca="1" si="11534"/>
        <v>0</v>
      </c>
      <c r="AF713" s="17" t="str">
        <f ca="1">IF(AE713,IF($H713,ADDRESS(3,D713+2,4,,"["&amp;wew!$G$7&amp;"]"&amp;_sheetname_dataframe)&amp;":"&amp;ADDRESS(2+ster!$C$14,D713+2,4),""),"")</f>
        <v/>
      </c>
      <c r="AG713" s="17" t="str">
        <f t="shared" ca="1" si="11535"/>
        <v/>
      </c>
      <c r="AH713" s="17" t="b">
        <f t="shared" ca="1" si="11536"/>
        <v>0</v>
      </c>
      <c r="AI713" s="17" t="str">
        <f ca="1">IF(AH713,IF($H713,ADDRESS(3,D713+3,4,,"["&amp;wew!$G$7&amp;"]"&amp;_sheetname_dataframe)&amp;":"&amp;ADDRESS(2+ster!$C$14,D713+3,4),""),"")</f>
        <v/>
      </c>
      <c r="AJ713" s="17" t="str">
        <f t="shared" ca="1" si="11537"/>
        <v/>
      </c>
      <c r="AK713" s="17" t="str">
        <f t="shared" ca="1" si="11538"/>
        <v/>
      </c>
      <c r="AL713" s="17" t="str">
        <f t="shared" ca="1" si="11539"/>
        <v/>
      </c>
      <c r="AM713" s="17" t="str">
        <f t="shared" ca="1" si="11540"/>
        <v/>
      </c>
      <c r="AN713" s="17">
        <f t="shared" ca="1" si="11541"/>
        <v>2</v>
      </c>
      <c r="AO713" s="24" t="str">
        <f t="shared" ca="1" si="11542"/>
        <v/>
      </c>
      <c r="AP713" s="24" t="str">
        <f t="shared" ca="1" si="11543"/>
        <v/>
      </c>
      <c r="AQ713" s="17" t="str">
        <f t="shared" ca="1" si="11544"/>
        <v/>
      </c>
      <c r="AR713" s="17" t="str">
        <f t="shared" ca="1" si="11545"/>
        <v/>
      </c>
      <c r="AS713" s="17" t="str">
        <f t="shared" ca="1" si="11546"/>
        <v/>
      </c>
      <c r="AT713" s="17" t="str">
        <f t="shared" ca="1" si="11547"/>
        <v/>
      </c>
      <c r="AU713" s="17" t="str">
        <f t="shared" ca="1" si="11548"/>
        <v/>
      </c>
      <c r="AV713" s="17" t="str">
        <f t="shared" ca="1" si="11549"/>
        <v/>
      </c>
      <c r="AW713" s="17" t="str">
        <f t="shared" ca="1" si="11550"/>
        <v/>
      </c>
      <c r="AX713" s="14" t="str">
        <f t="array" aca="1" ref="AX713" ca="1">IF(H713,N713&gt;0,"")</f>
        <v/>
      </c>
      <c r="AY713" s="17" t="str">
        <f t="shared" ca="1" si="11551"/>
        <v/>
      </c>
      <c r="AZ713" s="17" t="str">
        <f t="array" aca="1" ref="AZ713" ca="1">IF(AY713&lt;&gt;"",SUM(1*ISERROR(MATCH(INDIRECT(AY713),INDIRECT(K713),0)))=0,"")</f>
        <v/>
      </c>
      <c r="BA713" s="17" t="b">
        <f t="shared" ca="1" si="11552"/>
        <v>0</v>
      </c>
      <c r="BB713" s="17" t="b">
        <v>0</v>
      </c>
      <c r="BC713" s="17" t="str">
        <f t="shared" ca="1" si="11553"/>
        <v/>
      </c>
      <c r="BD713" s="17" t="str">
        <f t="shared" ca="1" si="11554"/>
        <v/>
      </c>
      <c r="BE713" s="17" t="str">
        <f t="shared" ca="1" si="11555"/>
        <v/>
      </c>
      <c r="BF713" s="17" t="str">
        <f t="shared" ca="1" si="11556"/>
        <v/>
      </c>
      <c r="BG713" s="17" t="str">
        <f t="shared" ca="1" si="11557"/>
        <v/>
      </c>
      <c r="BH713" s="17" t="str">
        <f t="shared" ca="1" si="11558"/>
        <v/>
      </c>
      <c r="BI713" s="17" t="str">
        <f t="shared" ca="1" si="11559"/>
        <v/>
      </c>
      <c r="BJ713" s="17" t="b">
        <f t="shared" ca="1" si="11560"/>
        <v>0</v>
      </c>
      <c r="BK713" s="17" t="str">
        <f t="shared" ca="1" si="11561"/>
        <v/>
      </c>
      <c r="BL713" s="17" t="str">
        <f t="shared" ca="1" si="11562"/>
        <v/>
      </c>
      <c r="BM713" s="17" t="str">
        <f t="shared" ca="1" si="11563"/>
        <v/>
      </c>
      <c r="BN713" s="17" t="str">
        <f t="shared" ca="1" si="11564"/>
        <v/>
      </c>
      <c r="BO713" s="17" t="str">
        <f t="shared" ca="1" si="11565"/>
        <v/>
      </c>
      <c r="BP713" s="14" t="b">
        <f t="shared" ca="1" si="11566"/>
        <v>0</v>
      </c>
      <c r="BQ713" s="35"/>
      <c r="BX713" s="16"/>
      <c r="BY713" s="16"/>
      <c r="BZ713" s="16"/>
      <c r="CA713" s="16"/>
      <c r="CB713" s="16"/>
      <c r="CC713" s="16"/>
      <c r="CD713" s="16"/>
      <c r="CE713" s="16"/>
      <c r="CF713" s="16"/>
      <c r="CN713" s="14">
        <f ca="1">IF(H713,IFERROR(IsVariableNameLegal(O713),0),0)</f>
        <v>0</v>
      </c>
      <c r="CO713" s="14" t="str">
        <f t="array" aca="1" ref="CO713" ca="1">IF(H713,IF(COUNTIF(INDIRECT(wew!$C$13),O713)&gt;1,TRIM(SUBSTITUTE(_xll.MCONCAT(IF((INDIRECT(wew!$C$13)=O713)*(COLUMN(INDIRECT(wew!$C$13))&lt;&gt;D713+1),-1+COLUMN(INDIRECT(wew!$C$13)),"")," "),"  "," ")),""),"")</f>
        <v/>
      </c>
      <c r="CP713" s="14" t="str">
        <f t="array" aca="1" ref="CP713" ca="1">IF(P713&lt;&gt;"",IF(LEN(P713)&gt;150,1,""),"")</f>
        <v/>
      </c>
      <c r="CQ713" s="14" t="str">
        <f t="array" aca="1" ref="CQ713" ca="1">IF(AND(H713,NOT(ster!$J$3)),IF(COUNTIF(INDIRECT(wew!$C$15),P713)&gt;1,TRIM(SUBSTITUTE(_xll.MCONCAT(IF((INDIRECT(wew!$C$15)=P713)*(COLUMN(INDIRECT(wew!$C$15))&lt;&gt;D713+1),-1+COLUMN(INDIRECT(wew!$C$15)),"")," "),"  "," ")),""),"")</f>
        <v/>
      </c>
      <c r="CR713" s="14" t="str">
        <f t="array" aca="1" ref="CR713" ca="1">IF(H713,IF(AND(W713&gt;0,AO713&lt;&gt;""),TRIM(SUBSTITUTE(_xll.MCONCAT(IFERROR(IF(ISNUMBER(INDIRECT(Q713)),IF((INDIRECT(ster!$D$14)&lt;&gt;"")*(INDIRECT(Q713)&lt;AO713),INDIRECT(ster!$D$14) &amp; ": " &amp;  SUBSTITUTE(IF( AV713,IFERROR(TEXT(INDIRECT(Q713),"rrrr-mm-dd") &amp;" (" &amp; INDIRECT(Q713) &amp;")",INDIRECT(Q713)),INDIRECT(Q713))," "," "),""),""),"")," "),"  "," ")),""),"")</f>
        <v/>
      </c>
      <c r="CS713" s="14" t="str">
        <f t="array" aca="1" ref="CS713" ca="1">IF(H713,IF(AND(W713&gt;0,AP713&lt;&gt;""),TRIM(SUBSTITUTE(_xll.MCONCAT(IFERROR(IF(ISNUMBER(INDIRECT(Q713)),IF((INDIRECT(ster!$D$14)&lt;&gt;"")*(INDIRECT(Q713)&gt;AP713),INDIRECT(ster!$D$14) &amp; ": " &amp;  SUBSTITUTE(IF( AV713,IFERROR(TEXT(INDIRECT(Q713),"rrrr-mm-dd")&amp;" (" &amp; INDIRECT(Q713) &amp;")",INDIRECT(Q713)),INDIRECT(Q713))," "," "),""),""),"")," "),"  "," ")),""),"")</f>
        <v/>
      </c>
      <c r="CT713" s="14" t="str">
        <f t="array" aca="1" ref="CT713" ca="1">IF(H713,IF(AND(N713&gt;0,AR713),TRIM(SUBSTITUTE(_xll.MCONCAT(IFERROR(IF(ISNUMBER(INDIRECT(Q713)),IF((INDIRECT(ster!$D$14)&lt;&gt;"")*(IFERROR(0*(MATCH(INDIRECT(Q713),INDIRECT(K713),0)&gt;0),1)),INDIRECT(ster!$D$14) &amp; ": " &amp;  SUBSTITUTE(IF( AV713,IFERROR(TEXT(INDIRECT(Q713),"rrrr-mm-dd")&amp;" (" &amp; INDIRECT(Q713) &amp;")",INDIRECT(Q713)),INDIRECT(Q713))," "," "),""),""),"")," "),"  "," ")),""),"")</f>
        <v/>
      </c>
      <c r="CU713" s="14" t="str">
        <f t="array" aca="1" ref="CU713" ca="1">IF(H713,IF(AND(V713&gt;0),TRIM(SUBSTITUTE(_xll.MCONCAT(IF((INDIRECT(ster!$D$14)&lt;&gt;"")*(IFERROR(0*(INDIRECT(Q713)&lt;&gt;""),1)),INDIRECT(ster!$D$14),"")," "),"  "," ")),""),"")</f>
        <v/>
      </c>
      <c r="CV713" s="14" t="str">
        <f t="array" aca="1" ref="CV713" ca="1">IF(H713,IF(AS713,
TRIM(SUBSTITUTE(_xll.MCONCAT(IF(
   (INDIRECT(ster!$D$14)&lt;&gt;"")*
   ((INDIRECT(Q713)="")+
      NOT(ISNUMBER(INDIRECT(Q713)))*
      NOT(ISERROR(MATCH(INDIRECT(Q713),INDIRECT(K713),0)))
    ),
      INDIRECT(ster!$D$14),
   "")," "),"  "," ")),
""),"")</f>
        <v/>
      </c>
      <c r="CW713" s="14" t="str">
        <f t="array" aca="1" ref="CW713" ca="1">IF(H713,IF(AND(AQ713),TRIM(SUBSTITUTE(_xll.MCONCAT(IFERROR(IF(ISNUMBER(INDIRECT(Q713)),IF((INDIRECT(ster!$D$14)&lt;&gt;"")*(INDIRECT(Q713)&lt;&gt;INT(INDIRECT(Q713))),INDIRECT(ster!$D$14) &amp; ": " &amp; INDIRECT(Q713),""),""),"")," "),"  "," ")),""),"")</f>
        <v/>
      </c>
      <c r="CX713" s="14" t="str">
        <f t="array" aca="1" ref="CX713" ca="1">IF(H713,IF(OR(AU713,AV713),TRIM(SUBSTITUTE(_xll.MCONCAT(IF((INDIRECT(ster!$D$14)&lt;&gt;"")*NOT(ISNUMBER(INDIRECT(Q713))),IF(ISERROR(MATCH(INDIRECT(Q713),INDIRECT(K713),0)),IFERROR(IF(INDIRECT(Q713)&lt;&gt;"",INDIRECT(ster!$D$14) &amp; ": " &amp; SUBSTITUTE(INDIRECT(Q713)," "," "),""),""),""),"")," "),"  "," ")),""),"")</f>
        <v/>
      </c>
      <c r="CY713" s="14" t="str">
        <f t="array" aca="1" ref="CY713" ca="1">IF(H713,IF(AE713,TRIM(SUBSTITUTE(_xll.MCONCAT(IF((INDIRECT(ster!$D$14)&lt;&gt;"")*IFERROR(NOT(INDIRECT(AF713)),FALSE),IF(ISERROR(MATCH(INDIRECT(Q713),INDIRECT(K713),0)),IFERROR(IF(INDIRECT(Q713)&lt;&gt;"",INDIRECT(ster!$D$14)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CZ713" s="14" t="str">
        <f t="array" aca="1" ref="CZ713" ca="1">IF(H713,IF(AH713,TRIM(SUBSTITUTE(_xll.MCONCAT(IF((INDIRECT(ster!$D$14)&lt;&gt;"")*IFERROR(NOT(INDIRECT(AI713)),FALSE),IF(ISERROR(MATCH(INDIRECT(Q713),INDIRECT(K713),0)),IFERROR(IF(INDIRECT(Q713)&lt;&gt;"",INDIRECT(ster!$D$14)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DC713" s="14" t="str">
        <f ca="1">SUBSTITUTE(SUBSTITUTE(SUBSTITUTE(SUBSTITUTE(_xll.MCONCAT(DG713:DS713,"■"),"■■","■"),"■■","■"),"■■","■"),"■■","■")</f>
        <v>■</v>
      </c>
      <c r="DD713" s="14" t="str">
        <f t="shared" ca="1" si="11567"/>
        <v/>
      </c>
      <c r="DE713" s="14" t="str">
        <f t="shared" ca="1" si="11568"/>
        <v/>
      </c>
      <c r="DF713" s="14" t="str">
        <f t="shared" ca="1" si="11569"/>
        <v/>
      </c>
      <c r="DG713" s="14" t="str">
        <f t="shared" ca="1" si="11570"/>
        <v/>
      </c>
      <c r="DH713" s="14" t="str">
        <f t="shared" ca="1" si="11571"/>
        <v/>
      </c>
      <c r="DI713" s="14" t="str">
        <f t="shared" ca="1" si="11572"/>
        <v/>
      </c>
      <c r="DJ713" s="14" t="str">
        <f t="shared" ca="1" si="11573"/>
        <v/>
      </c>
      <c r="DK713" s="14" t="str">
        <f t="shared" ca="1" si="11574"/>
        <v/>
      </c>
      <c r="DL713" s="14" t="str">
        <f t="shared" ca="1" si="11575"/>
        <v/>
      </c>
      <c r="DM713" s="14" t="str">
        <f t="shared" ca="1" si="11576"/>
        <v/>
      </c>
      <c r="DN713" s="14" t="str">
        <f t="array" aca="1" ref="DN713" ca="1">IF(CU713&lt;&gt;"","There are errors in the entered values in the following cases: " &amp;SUBSTITUTE(CU713," ",", "),"")</f>
        <v/>
      </c>
      <c r="DO713" s="14" t="str">
        <f t="shared" ca="1" si="11577"/>
        <v/>
      </c>
      <c r="DP713" s="14" t="str">
        <f t="shared" ca="1" si="11578"/>
        <v/>
      </c>
      <c r="DQ713" s="14" t="str">
        <f t="shared" ca="1" si="11579"/>
        <v/>
      </c>
      <c r="DR713" s="14" t="str">
        <f t="shared" ca="1" si="11580"/>
        <v/>
      </c>
      <c r="DS713" s="14" t="str">
        <f t="shared" ca="1" si="11581"/>
        <v/>
      </c>
      <c r="DZ713" s="14" t="b">
        <f t="shared" ca="1" si="11582"/>
        <v>0</v>
      </c>
      <c r="EA713" s="14" t="str">
        <f t="shared" ca="1" si="11583"/>
        <v/>
      </c>
      <c r="EB713" s="14" t="str">
        <f t="shared" ca="1" si="11584"/>
        <v/>
      </c>
      <c r="EC713" s="14" t="str">
        <f t="shared" ca="1" si="11585"/>
        <v/>
      </c>
      <c r="ED713" s="14" t="str">
        <f t="shared" ca="1" si="11586"/>
        <v/>
      </c>
      <c r="EE713" s="14" t="str">
        <f t="shared" ca="1" si="11587"/>
        <v/>
      </c>
      <c r="EF713" s="14" t="str">
        <f t="shared" ca="1" si="11588"/>
        <v/>
      </c>
      <c r="EG713" s="14" t="str">
        <f t="shared" ca="1" si="11589"/>
        <v/>
      </c>
      <c r="EM713" s="14" t="b">
        <f t="shared" ca="1" si="11590"/>
        <v>0</v>
      </c>
      <c r="EN713" s="14" t="str">
        <f t="shared" ca="1" si="11591"/>
        <v/>
      </c>
      <c r="EO713" s="14" t="str">
        <f t="shared" ca="1" si="11592"/>
        <v/>
      </c>
      <c r="EP713" s="14" t="str">
        <f t="shared" ca="1" si="11593"/>
        <v/>
      </c>
      <c r="EQ713" s="14" t="str">
        <f t="shared" ca="1" si="11594"/>
        <v/>
      </c>
    </row>
    <row r="714" spans="2:147" s="14" customFormat="1">
      <c r="B714" s="14" t="str">
        <f t="shared" ca="1" si="11520"/>
        <v/>
      </c>
      <c r="C714" s="14">
        <f t="shared" ca="1" si="11521"/>
        <v>563</v>
      </c>
      <c r="D714" s="14">
        <f t="shared" si="11522"/>
        <v>712</v>
      </c>
      <c r="E714" s="14" t="str">
        <f t="shared" ca="1" si="11523"/>
        <v/>
      </c>
      <c r="F714" s="14" t="str">
        <f t="shared" ca="1" si="11524"/>
        <v/>
      </c>
      <c r="G714" s="14" t="str">
        <f t="shared" ca="1" si="11525"/>
        <v/>
      </c>
      <c r="H714" s="14" t="b">
        <f t="shared" ca="1" si="11526"/>
        <v>0</v>
      </c>
      <c r="I714" s="14" t="str">
        <f ca="1">IF($H714,ADDRESS(3,(D714+1)*2-1,4,,"["&amp;wew!$G$7&amp;"]"&amp;_sheetname_labels)&amp;":"&amp;ADDRESS(2+ster!$B$20,(D714+1)*2-1,4),"")</f>
        <v/>
      </c>
      <c r="J714" s="14" t="str">
        <f t="array" aca="1" ref="J714" ca="1">IF(H714,MAX(0,MAX(IF(INDIRECT(I714)&lt;&gt;"",ROW(INDIRECT(I714)),""))-2),"")</f>
        <v/>
      </c>
      <c r="K714" s="14" t="str">
        <f ca="1">IF($H714,IF($J714&gt;0,ADDRESS(3,(D714+1)*2-1,4,,"["&amp;wew!$G$7&amp;"]"&amp;_sheetname_labels)&amp;":"&amp;ADDRESS(2+J714,(D714+1)*2-1,4),""),"")</f>
        <v/>
      </c>
      <c r="L714" s="14" t="str">
        <f ca="1">IF($H714,IF($J714&gt;0,ADDRESS(3,(D714+1)*2,4,,"["&amp;wew!$G$7&amp;"]"&amp;_sheetname_labels)&amp;":"&amp;ADDRESS(2+J714,(D714+1)*2,4),""),"")</f>
        <v/>
      </c>
      <c r="M714" s="14" t="str">
        <f t="shared" ca="1" si="11527"/>
        <v/>
      </c>
      <c r="N714" s="14" t="str">
        <f t="shared" ca="1" si="11528"/>
        <v/>
      </c>
      <c r="O714" s="14" t="str">
        <f t="shared" ca="1" si="11529"/>
        <v/>
      </c>
      <c r="P714" s="14" t="str">
        <f t="shared" ca="1" si="11530"/>
        <v/>
      </c>
      <c r="Q714" s="14" t="str">
        <f ca="1">IF($BP714,ADDRESS(3,D714+1,4,,"["&amp;wew!$G$7&amp;"]"&amp;_sheetname_dataframe)&amp;":"&amp;ADDRESS(2+ster!$C$14,D714+1,4),"")</f>
        <v/>
      </c>
      <c r="R714" s="14" t="str">
        <f ca="1">IF($BP714,IF(MID(_xll.FORMULATEXT(INDEX(INDIRECT(Q714),1)),1,1)="=", _xll.FORMULATEXT(INDEX(INDIRECT(Q714),1),2,TRUE),""),"")</f>
        <v/>
      </c>
      <c r="S714" s="14" t="str">
        <f t="array" aca="1" ref="S714" ca="1">IF(H714,SUM(IF((IFERROR(INDIRECT(Q714)&lt;&gt;"",FALSE))*(INDIRECT(ster!$D$14)&lt;&gt;""),1,0)),"")</f>
        <v/>
      </c>
      <c r="T714" s="14" t="str">
        <f t="array" aca="1" ref="T714" ca="1">IF(H714,IF(M714&gt;0,SUM(IFERROR(1*(MATCH(INDIRECT(Q714),INDIRECT(K714),0)&gt;0),0)*(INDIRECT(ster!$D$14)&lt;&gt;"")*NOT(ISNUMBER(INDIRECT(Q714)))),0),"")</f>
        <v/>
      </c>
      <c r="U714" s="14" t="str">
        <f t="array" aca="1" ref="U714" ca="1">IF(H714,SUM((IFERROR(INDIRECT(Q714)="",FALSE))*(INDIRECT(ster!$D$14)&lt;&gt;"")),"")</f>
        <v/>
      </c>
      <c r="V714" s="14" t="str">
        <f t="array" aca="1" ref="V714" ca="1">IF(H714,SUM((IFERROR(INDIRECT(Q714)="#ąś",TRUE))*(INDIRECT(ster!$D$14)&lt;&gt;"")),"")</f>
        <v/>
      </c>
      <c r="W714" s="14" t="str">
        <f t="array" aca="1" ref="W714" ca="1">IF(H714,SUM(ISNUMBER(INDIRECT(Q714))*(INDIRECT(ster!$D$14)&lt;&gt;"")),"")</f>
        <v/>
      </c>
      <c r="X714" s="14" t="str">
        <f t="array" aca="1" ref="X714" ca="1">IF(AND(H714,W714&gt;0),IF(wew!$B$3,MIN(IF((INDIRECT(ster!$D$14)&lt;&gt;"")*IFERROR(INDIRECT($Q714)&lt;&gt;"",FALSE),IFERROR(INDIRECT($Q714),"X"),"X")),"&lt;włącz podświetlanie wartości&gt;"),"—")</f>
        <v>—</v>
      </c>
      <c r="Y714" s="14" t="str">
        <f t="array" aca="1" ref="Y714" ca="1">IF(AND(H714,W714&gt;0),IF(wew!$B$3,MAX(IF((INDIRECT(ster!$D$14)&lt;&gt;"")*IFERROR(INDIRECT($Q714)&lt;&gt;"",FALSE),IFERROR(INDIRECT($Q714),"X"),"X")),"&lt;włącz podświetlanie wartości&gt;"),"—")</f>
        <v>—</v>
      </c>
      <c r="Z714" s="14" t="str">
        <f t="shared" ca="1" si="11531"/>
        <v/>
      </c>
      <c r="AA714" s="12" t="str">
        <f t="shared" ca="1" si="11532"/>
        <v/>
      </c>
      <c r="AB714" s="17" t="str">
        <f t="array" aca="1" ref="AB714" ca="1">IF(H714,IF(W714&gt;0,SUM((INDIRECT(ster!$D$14)&lt;&gt;"")*IFERROR((INDIRECT(Q714)&lt;&gt;"")*(INDIRECT(Q714)=INT(INDIRECT(Q714))),0)),0),"")</f>
        <v/>
      </c>
      <c r="AC714" s="17" t="str">
        <f t="array" aca="1" ref="AC714" ca="1">IF(H714,W714-AB714,"")</f>
        <v/>
      </c>
      <c r="AD714" s="17" t="str">
        <f t="shared" ca="1" si="11533"/>
        <v/>
      </c>
      <c r="AE714" s="17" t="b">
        <f t="shared" ca="1" si="11534"/>
        <v>0</v>
      </c>
      <c r="AF714" s="17" t="str">
        <f ca="1">IF(AE714,IF($H714,ADDRESS(3,D714+2,4,,"["&amp;wew!$G$7&amp;"]"&amp;_sheetname_dataframe)&amp;":"&amp;ADDRESS(2+ster!$C$14,D714+2,4),""),"")</f>
        <v/>
      </c>
      <c r="AG714" s="17" t="str">
        <f t="shared" ca="1" si="11535"/>
        <v/>
      </c>
      <c r="AH714" s="17" t="b">
        <f t="shared" ca="1" si="11536"/>
        <v>0</v>
      </c>
      <c r="AI714" s="17" t="str">
        <f ca="1">IF(AH714,IF($H714,ADDRESS(3,D714+3,4,,"["&amp;wew!$G$7&amp;"]"&amp;_sheetname_dataframe)&amp;":"&amp;ADDRESS(2+ster!$C$14,D714+3,4),""),"")</f>
        <v/>
      </c>
      <c r="AJ714" s="17" t="str">
        <f t="shared" ca="1" si="11537"/>
        <v/>
      </c>
      <c r="AK714" s="17" t="str">
        <f t="shared" ca="1" si="11538"/>
        <v/>
      </c>
      <c r="AL714" s="17" t="str">
        <f t="shared" ca="1" si="11539"/>
        <v/>
      </c>
      <c r="AM714" s="17" t="str">
        <f t="shared" ca="1" si="11540"/>
        <v/>
      </c>
      <c r="AN714" s="17">
        <f t="shared" ca="1" si="11541"/>
        <v>2</v>
      </c>
      <c r="AO714" s="24" t="str">
        <f t="shared" ca="1" si="11542"/>
        <v/>
      </c>
      <c r="AP714" s="24" t="str">
        <f t="shared" ca="1" si="11543"/>
        <v/>
      </c>
      <c r="AQ714" s="17" t="str">
        <f t="shared" ca="1" si="11544"/>
        <v/>
      </c>
      <c r="AR714" s="17" t="str">
        <f t="shared" ca="1" si="11545"/>
        <v/>
      </c>
      <c r="AS714" s="17" t="str">
        <f t="shared" ca="1" si="11546"/>
        <v/>
      </c>
      <c r="AT714" s="17" t="str">
        <f t="shared" ca="1" si="11547"/>
        <v/>
      </c>
      <c r="AU714" s="17" t="str">
        <f t="shared" ca="1" si="11548"/>
        <v/>
      </c>
      <c r="AV714" s="17" t="str">
        <f t="shared" ca="1" si="11549"/>
        <v/>
      </c>
      <c r="AW714" s="17" t="str">
        <f t="shared" ca="1" si="11550"/>
        <v/>
      </c>
      <c r="AX714" s="14" t="str">
        <f t="array" aca="1" ref="AX714" ca="1">IF(H714,N714&gt;0,"")</f>
        <v/>
      </c>
      <c r="AY714" s="17" t="str">
        <f t="shared" ca="1" si="11551"/>
        <v/>
      </c>
      <c r="AZ714" s="17" t="str">
        <f t="array" aca="1" ref="AZ714" ca="1">IF(AY714&lt;&gt;"",SUM(1*ISERROR(MATCH(INDIRECT(AY714),INDIRECT(K714),0)))=0,"")</f>
        <v/>
      </c>
      <c r="BA714" s="17" t="b">
        <f t="shared" ca="1" si="11552"/>
        <v>0</v>
      </c>
      <c r="BB714" s="17" t="b">
        <v>0</v>
      </c>
      <c r="BC714" s="17" t="str">
        <f t="shared" ca="1" si="11553"/>
        <v/>
      </c>
      <c r="BD714" s="17" t="str">
        <f t="shared" ca="1" si="11554"/>
        <v/>
      </c>
      <c r="BE714" s="17" t="str">
        <f t="shared" ca="1" si="11555"/>
        <v/>
      </c>
      <c r="BF714" s="17" t="str">
        <f t="shared" ca="1" si="11556"/>
        <v/>
      </c>
      <c r="BG714" s="17" t="str">
        <f t="shared" ca="1" si="11557"/>
        <v/>
      </c>
      <c r="BH714" s="17" t="str">
        <f t="shared" ca="1" si="11558"/>
        <v/>
      </c>
      <c r="BI714" s="17" t="str">
        <f t="shared" ca="1" si="11559"/>
        <v/>
      </c>
      <c r="BJ714" s="17" t="b">
        <f t="shared" ca="1" si="11560"/>
        <v>0</v>
      </c>
      <c r="BK714" s="17" t="str">
        <f t="shared" ca="1" si="11561"/>
        <v/>
      </c>
      <c r="BL714" s="17" t="str">
        <f t="shared" ca="1" si="11562"/>
        <v/>
      </c>
      <c r="BM714" s="17" t="str">
        <f t="shared" ca="1" si="11563"/>
        <v/>
      </c>
      <c r="BN714" s="17" t="str">
        <f t="shared" ca="1" si="11564"/>
        <v/>
      </c>
      <c r="BO714" s="17" t="str">
        <f t="shared" ca="1" si="11565"/>
        <v/>
      </c>
      <c r="BP714" s="14" t="b">
        <f t="shared" ca="1" si="11566"/>
        <v>0</v>
      </c>
      <c r="BQ714" s="35"/>
      <c r="BX714" s="16"/>
      <c r="BY714" s="16"/>
      <c r="BZ714" s="16"/>
      <c r="CA714" s="16"/>
      <c r="CB714" s="16"/>
      <c r="CC714" s="16"/>
      <c r="CD714" s="16"/>
      <c r="CE714" s="16"/>
      <c r="CF714" s="16"/>
      <c r="CN714" s="14">
        <f ca="1">IF(H714,IFERROR(IsVariableNameLegal(O714),0),0)</f>
        <v>0</v>
      </c>
      <c r="CO714" s="14" t="str">
        <f t="array" aca="1" ref="CO714" ca="1">IF(H714,IF(COUNTIF(INDIRECT(wew!$C$13),O714)&gt;1,TRIM(SUBSTITUTE(_xll.MCONCAT(IF((INDIRECT(wew!$C$13)=O714)*(COLUMN(INDIRECT(wew!$C$13))&lt;&gt;D714+1),-1+COLUMN(INDIRECT(wew!$C$13)),"")," "),"  "," ")),""),"")</f>
        <v/>
      </c>
      <c r="CP714" s="14" t="str">
        <f t="array" aca="1" ref="CP714" ca="1">IF(P714&lt;&gt;"",IF(LEN(P714)&gt;150,1,""),"")</f>
        <v/>
      </c>
      <c r="CQ714" s="14" t="str">
        <f t="array" aca="1" ref="CQ714" ca="1">IF(AND(H714,NOT(ster!$J$3)),IF(COUNTIF(INDIRECT(wew!$C$15),P714)&gt;1,TRIM(SUBSTITUTE(_xll.MCONCAT(IF((INDIRECT(wew!$C$15)=P714)*(COLUMN(INDIRECT(wew!$C$15))&lt;&gt;D714+1),-1+COLUMN(INDIRECT(wew!$C$15)),"")," "),"  "," ")),""),"")</f>
        <v/>
      </c>
      <c r="CR714" s="14" t="str">
        <f t="array" aca="1" ref="CR714" ca="1">IF(H714,IF(AND(W714&gt;0,AO714&lt;&gt;""),TRIM(SUBSTITUTE(_xll.MCONCAT(IFERROR(IF(ISNUMBER(INDIRECT(Q714)),IF((INDIRECT(ster!$D$14)&lt;&gt;"")*(INDIRECT(Q714)&lt;AO714),INDIRECT(ster!$D$14) &amp; ": " &amp;  SUBSTITUTE(IF( AV714,IFERROR(TEXT(INDIRECT(Q714),"rrrr-mm-dd") &amp;" (" &amp; INDIRECT(Q714) &amp;")",INDIRECT(Q714)),INDIRECT(Q714))," "," "),""),""),"")," "),"  "," ")),""),"")</f>
        <v/>
      </c>
      <c r="CS714" s="14" t="str">
        <f t="array" aca="1" ref="CS714" ca="1">IF(H714,IF(AND(W714&gt;0,AP714&lt;&gt;""),TRIM(SUBSTITUTE(_xll.MCONCAT(IFERROR(IF(ISNUMBER(INDIRECT(Q714)),IF((INDIRECT(ster!$D$14)&lt;&gt;"")*(INDIRECT(Q714)&gt;AP714),INDIRECT(ster!$D$14) &amp; ": " &amp;  SUBSTITUTE(IF( AV714,IFERROR(TEXT(INDIRECT(Q714),"rrrr-mm-dd")&amp;" (" &amp; INDIRECT(Q714) &amp;")",INDIRECT(Q714)),INDIRECT(Q714))," "," "),""),""),"")," "),"  "," ")),""),"")</f>
        <v/>
      </c>
      <c r="CT714" s="14" t="str">
        <f t="array" aca="1" ref="CT714" ca="1">IF(H714,IF(AND(N714&gt;0,AR714),TRIM(SUBSTITUTE(_xll.MCONCAT(IFERROR(IF(ISNUMBER(INDIRECT(Q714)),IF((INDIRECT(ster!$D$14)&lt;&gt;"")*(IFERROR(0*(MATCH(INDIRECT(Q714),INDIRECT(K714),0)&gt;0),1)),INDIRECT(ster!$D$14) &amp; ": " &amp;  SUBSTITUTE(IF( AV714,IFERROR(TEXT(INDIRECT(Q714),"rrrr-mm-dd")&amp;" (" &amp; INDIRECT(Q714) &amp;")",INDIRECT(Q714)),INDIRECT(Q714))," "," "),""),""),"")," "),"  "," ")),""),"")</f>
        <v/>
      </c>
      <c r="CU714" s="14" t="str">
        <f t="array" aca="1" ref="CU714" ca="1">IF(H714,IF(AND(V714&gt;0),TRIM(SUBSTITUTE(_xll.MCONCAT(IF((INDIRECT(ster!$D$14)&lt;&gt;"")*(IFERROR(0*(INDIRECT(Q714)&lt;&gt;""),1)),INDIRECT(ster!$D$14),"")," "),"  "," ")),""),"")</f>
        <v/>
      </c>
      <c r="CV714" s="14" t="str">
        <f t="array" aca="1" ref="CV714" ca="1">IF(H714,IF(AS714,
TRIM(SUBSTITUTE(_xll.MCONCAT(IF(
   (INDIRECT(ster!$D$14)&lt;&gt;"")*
   ((INDIRECT(Q714)="")+
      NOT(ISNUMBER(INDIRECT(Q714)))*
      NOT(ISERROR(MATCH(INDIRECT(Q714),INDIRECT(K714),0)))
    ),
      INDIRECT(ster!$D$14),
   "")," "),"  "," ")),
""),"")</f>
        <v/>
      </c>
      <c r="CW714" s="14" t="str">
        <f t="array" aca="1" ref="CW714" ca="1">IF(H714,IF(AND(AQ714),TRIM(SUBSTITUTE(_xll.MCONCAT(IFERROR(IF(ISNUMBER(INDIRECT(Q714)),IF((INDIRECT(ster!$D$14)&lt;&gt;"")*(INDIRECT(Q714)&lt;&gt;INT(INDIRECT(Q714))),INDIRECT(ster!$D$14) &amp; ": " &amp; INDIRECT(Q714),""),""),"")," "),"  "," ")),""),"")</f>
        <v/>
      </c>
      <c r="CX714" s="14" t="str">
        <f t="array" aca="1" ref="CX714" ca="1">IF(H714,IF(OR(AU714,AV714),TRIM(SUBSTITUTE(_xll.MCONCAT(IF((INDIRECT(ster!$D$14)&lt;&gt;"")*NOT(ISNUMBER(INDIRECT(Q714))),IF(ISERROR(MATCH(INDIRECT(Q714),INDIRECT(K714),0)),IFERROR(IF(INDIRECT(Q714)&lt;&gt;"",INDIRECT(ster!$D$14) &amp; ": " &amp; SUBSTITUTE(INDIRECT(Q714)," "," "),""),""),""),"")," "),"  "," ")),""),"")</f>
        <v/>
      </c>
      <c r="CY714" s="14" t="str">
        <f t="array" aca="1" ref="CY714" ca="1">IF(H714,IF(AE714,TRIM(SUBSTITUTE(_xll.MCONCAT(IF((INDIRECT(ster!$D$14)&lt;&gt;"")*IFERROR(NOT(INDIRECT(AF714)),FALSE),IF(ISERROR(MATCH(INDIRECT(Q714),INDIRECT(K714),0)),IFERROR(IF(INDIRECT(Q714)&lt;&gt;"",INDIRECT(ster!$D$14)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CZ714" s="14" t="str">
        <f t="array" aca="1" ref="CZ714" ca="1">IF(H714,IF(AH714,TRIM(SUBSTITUTE(_xll.MCONCAT(IF((INDIRECT(ster!$D$14)&lt;&gt;"")*IFERROR(NOT(INDIRECT(AI714)),FALSE),IF(ISERROR(MATCH(INDIRECT(Q714),INDIRECT(K714),0)),IFERROR(IF(INDIRECT(Q714)&lt;&gt;"",INDIRECT(ster!$D$14)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DC714" s="14" t="str">
        <f ca="1">SUBSTITUTE(SUBSTITUTE(SUBSTITUTE(SUBSTITUTE(_xll.MCONCAT(DG714:DS714,"■"),"■■","■"),"■■","■"),"■■","■"),"■■","■")</f>
        <v>■</v>
      </c>
      <c r="DD714" s="14" t="str">
        <f t="shared" ca="1" si="11567"/>
        <v/>
      </c>
      <c r="DE714" s="14" t="str">
        <f t="shared" ca="1" si="11568"/>
        <v/>
      </c>
      <c r="DF714" s="14" t="str">
        <f t="shared" ca="1" si="11569"/>
        <v/>
      </c>
      <c r="DG714" s="14" t="str">
        <f t="shared" ca="1" si="11570"/>
        <v/>
      </c>
      <c r="DH714" s="14" t="str">
        <f t="shared" ca="1" si="11571"/>
        <v/>
      </c>
      <c r="DI714" s="14" t="str">
        <f t="shared" ca="1" si="11572"/>
        <v/>
      </c>
      <c r="DJ714" s="14" t="str">
        <f t="shared" ca="1" si="11573"/>
        <v/>
      </c>
      <c r="DK714" s="14" t="str">
        <f t="shared" ca="1" si="11574"/>
        <v/>
      </c>
      <c r="DL714" s="14" t="str">
        <f t="shared" ca="1" si="11575"/>
        <v/>
      </c>
      <c r="DM714" s="14" t="str">
        <f t="shared" ca="1" si="11576"/>
        <v/>
      </c>
      <c r="DN714" s="14" t="str">
        <f t="array" aca="1" ref="DN714" ca="1">IF(CU714&lt;&gt;"","There are errors in the entered values in the following cases: " &amp;SUBSTITUTE(CU714," ",", "),"")</f>
        <v/>
      </c>
      <c r="DO714" s="14" t="str">
        <f t="shared" ca="1" si="11577"/>
        <v/>
      </c>
      <c r="DP714" s="14" t="str">
        <f t="shared" ca="1" si="11578"/>
        <v/>
      </c>
      <c r="DQ714" s="14" t="str">
        <f t="shared" ca="1" si="11579"/>
        <v/>
      </c>
      <c r="DR714" s="14" t="str">
        <f t="shared" ca="1" si="11580"/>
        <v/>
      </c>
      <c r="DS714" s="14" t="str">
        <f t="shared" ca="1" si="11581"/>
        <v/>
      </c>
      <c r="DZ714" s="14" t="b">
        <f t="shared" ca="1" si="11582"/>
        <v>0</v>
      </c>
      <c r="EA714" s="14" t="str">
        <f t="shared" ca="1" si="11583"/>
        <v/>
      </c>
      <c r="EB714" s="14" t="str">
        <f t="shared" ca="1" si="11584"/>
        <v/>
      </c>
      <c r="EC714" s="14" t="str">
        <f t="shared" ca="1" si="11585"/>
        <v/>
      </c>
      <c r="ED714" s="14" t="str">
        <f t="shared" ca="1" si="11586"/>
        <v/>
      </c>
      <c r="EE714" s="14" t="str">
        <f t="shared" ca="1" si="11587"/>
        <v/>
      </c>
      <c r="EF714" s="14" t="str">
        <f t="shared" ca="1" si="11588"/>
        <v/>
      </c>
      <c r="EG714" s="14" t="str">
        <f t="shared" ca="1" si="11589"/>
        <v/>
      </c>
      <c r="EM714" s="14" t="b">
        <f t="shared" ca="1" si="11590"/>
        <v>0</v>
      </c>
      <c r="EN714" s="14" t="str">
        <f t="shared" ca="1" si="11591"/>
        <v/>
      </c>
      <c r="EO714" s="14" t="str">
        <f t="shared" ca="1" si="11592"/>
        <v/>
      </c>
      <c r="EP714" s="14" t="str">
        <f t="shared" ca="1" si="11593"/>
        <v/>
      </c>
      <c r="EQ714" s="14" t="str">
        <f t="shared" ca="1" si="11594"/>
        <v/>
      </c>
    </row>
    <row r="715" spans="2:147" s="14" customFormat="1">
      <c r="B715" s="14" t="str">
        <f t="shared" ca="1" si="11520"/>
        <v/>
      </c>
      <c r="C715" s="14">
        <f t="shared" ca="1" si="11521"/>
        <v>563</v>
      </c>
      <c r="D715" s="14">
        <f t="shared" si="11522"/>
        <v>713</v>
      </c>
      <c r="E715" s="14" t="str">
        <f t="shared" ca="1" si="11523"/>
        <v/>
      </c>
      <c r="F715" s="14" t="str">
        <f t="shared" ca="1" si="11524"/>
        <v/>
      </c>
      <c r="G715" s="14" t="str">
        <f t="shared" ca="1" si="11525"/>
        <v/>
      </c>
      <c r="H715" s="14" t="b">
        <f t="shared" ca="1" si="11526"/>
        <v>0</v>
      </c>
      <c r="I715" s="14" t="str">
        <f ca="1">IF($H715,ADDRESS(3,(D715+1)*2-1,4,,"["&amp;wew!$G$7&amp;"]"&amp;_sheetname_labels)&amp;":"&amp;ADDRESS(2+ster!$B$20,(D715+1)*2-1,4),"")</f>
        <v/>
      </c>
      <c r="J715" s="14" t="str">
        <f t="array" aca="1" ref="J715" ca="1">IF(H715,MAX(0,MAX(IF(INDIRECT(I715)&lt;&gt;"",ROW(INDIRECT(I715)),""))-2),"")</f>
        <v/>
      </c>
      <c r="K715" s="14" t="str">
        <f ca="1">IF($H715,IF($J715&gt;0,ADDRESS(3,(D715+1)*2-1,4,,"["&amp;wew!$G$7&amp;"]"&amp;_sheetname_labels)&amp;":"&amp;ADDRESS(2+J715,(D715+1)*2-1,4),""),"")</f>
        <v/>
      </c>
      <c r="L715" s="14" t="str">
        <f ca="1">IF($H715,IF($J715&gt;0,ADDRESS(3,(D715+1)*2,4,,"["&amp;wew!$G$7&amp;"]"&amp;_sheetname_labels)&amp;":"&amp;ADDRESS(2+J715,(D715+1)*2,4),""),"")</f>
        <v/>
      </c>
      <c r="M715" s="14" t="str">
        <f t="shared" ca="1" si="11527"/>
        <v/>
      </c>
      <c r="N715" s="14" t="str">
        <f t="shared" ca="1" si="11528"/>
        <v/>
      </c>
      <c r="O715" s="14" t="str">
        <f t="shared" ca="1" si="11529"/>
        <v/>
      </c>
      <c r="P715" s="14" t="str">
        <f t="shared" ca="1" si="11530"/>
        <v/>
      </c>
      <c r="Q715" s="14" t="str">
        <f ca="1">IF($BP715,ADDRESS(3,D715+1,4,,"["&amp;wew!$G$7&amp;"]"&amp;_sheetname_dataframe)&amp;":"&amp;ADDRESS(2+ster!$C$14,D715+1,4),"")</f>
        <v/>
      </c>
      <c r="R715" s="14" t="str">
        <f ca="1">IF($BP715,IF(MID(_xll.FORMULATEXT(INDEX(INDIRECT(Q715),1)),1,1)="=", _xll.FORMULATEXT(INDEX(INDIRECT(Q715),1),2,TRUE),""),"")</f>
        <v/>
      </c>
      <c r="S715" s="14" t="str">
        <f t="array" aca="1" ref="S715" ca="1">IF(H715,SUM(IF((IFERROR(INDIRECT(Q715)&lt;&gt;"",FALSE))*(INDIRECT(ster!$D$14)&lt;&gt;""),1,0)),"")</f>
        <v/>
      </c>
      <c r="T715" s="14" t="str">
        <f t="array" aca="1" ref="T715" ca="1">IF(H715,IF(M715&gt;0,SUM(IFERROR(1*(MATCH(INDIRECT(Q715),INDIRECT(K715),0)&gt;0),0)*(INDIRECT(ster!$D$14)&lt;&gt;"")*NOT(ISNUMBER(INDIRECT(Q715)))),0),"")</f>
        <v/>
      </c>
      <c r="U715" s="14" t="str">
        <f t="array" aca="1" ref="U715" ca="1">IF(H715,SUM((IFERROR(INDIRECT(Q715)="",FALSE))*(INDIRECT(ster!$D$14)&lt;&gt;"")),"")</f>
        <v/>
      </c>
      <c r="V715" s="14" t="str">
        <f t="array" aca="1" ref="V715" ca="1">IF(H715,SUM((IFERROR(INDIRECT(Q715)="#ąś",TRUE))*(INDIRECT(ster!$D$14)&lt;&gt;"")),"")</f>
        <v/>
      </c>
      <c r="W715" s="14" t="str">
        <f t="array" aca="1" ref="W715" ca="1">IF(H715,SUM(ISNUMBER(INDIRECT(Q715))*(INDIRECT(ster!$D$14)&lt;&gt;"")),"")</f>
        <v/>
      </c>
      <c r="X715" s="14" t="str">
        <f t="array" aca="1" ref="X715" ca="1">IF(AND(H715,W715&gt;0),IF(wew!$B$3,MIN(IF((INDIRECT(ster!$D$14)&lt;&gt;"")*IFERROR(INDIRECT($Q715)&lt;&gt;"",FALSE),IFERROR(INDIRECT($Q715),"X"),"X")),"&lt;włącz podświetlanie wartości&gt;"),"—")</f>
        <v>—</v>
      </c>
      <c r="Y715" s="14" t="str">
        <f t="array" aca="1" ref="Y715" ca="1">IF(AND(H715,W715&gt;0),IF(wew!$B$3,MAX(IF((INDIRECT(ster!$D$14)&lt;&gt;"")*IFERROR(INDIRECT($Q715)&lt;&gt;"",FALSE),IFERROR(INDIRECT($Q715),"X"),"X")),"&lt;włącz podświetlanie wartości&gt;"),"—")</f>
        <v>—</v>
      </c>
      <c r="Z715" s="14" t="str">
        <f t="shared" ca="1" si="11531"/>
        <v/>
      </c>
      <c r="AA715" s="12" t="str">
        <f t="shared" ca="1" si="11532"/>
        <v/>
      </c>
      <c r="AB715" s="17" t="str">
        <f t="array" aca="1" ref="AB715" ca="1">IF(H715,IF(W715&gt;0,SUM((INDIRECT(ster!$D$14)&lt;&gt;"")*IFERROR((INDIRECT(Q715)&lt;&gt;"")*(INDIRECT(Q715)=INT(INDIRECT(Q715))),0)),0),"")</f>
        <v/>
      </c>
      <c r="AC715" s="17" t="str">
        <f t="array" aca="1" ref="AC715" ca="1">IF(H715,W715-AB715,"")</f>
        <v/>
      </c>
      <c r="AD715" s="17" t="str">
        <f t="shared" ca="1" si="11533"/>
        <v/>
      </c>
      <c r="AE715" s="17" t="b">
        <f t="shared" ca="1" si="11534"/>
        <v>0</v>
      </c>
      <c r="AF715" s="17" t="str">
        <f ca="1">IF(AE715,IF($H715,ADDRESS(3,D715+2,4,,"["&amp;wew!$G$7&amp;"]"&amp;_sheetname_dataframe)&amp;":"&amp;ADDRESS(2+ster!$C$14,D715+2,4),""),"")</f>
        <v/>
      </c>
      <c r="AG715" s="17" t="str">
        <f t="shared" ca="1" si="11535"/>
        <v/>
      </c>
      <c r="AH715" s="17" t="b">
        <f t="shared" ca="1" si="11536"/>
        <v>0</v>
      </c>
      <c r="AI715" s="17" t="str">
        <f ca="1">IF(AH715,IF($H715,ADDRESS(3,D715+3,4,,"["&amp;wew!$G$7&amp;"]"&amp;_sheetname_dataframe)&amp;":"&amp;ADDRESS(2+ster!$C$14,D715+3,4),""),"")</f>
        <v/>
      </c>
      <c r="AJ715" s="17" t="str">
        <f t="shared" ca="1" si="11537"/>
        <v/>
      </c>
      <c r="AK715" s="17" t="str">
        <f t="shared" ca="1" si="11538"/>
        <v/>
      </c>
      <c r="AL715" s="17" t="str">
        <f t="shared" ca="1" si="11539"/>
        <v/>
      </c>
      <c r="AM715" s="17" t="str">
        <f t="shared" ca="1" si="11540"/>
        <v/>
      </c>
      <c r="AN715" s="17">
        <f t="shared" ca="1" si="11541"/>
        <v>2</v>
      </c>
      <c r="AO715" s="24" t="str">
        <f t="shared" ca="1" si="11542"/>
        <v/>
      </c>
      <c r="AP715" s="24" t="str">
        <f t="shared" ca="1" si="11543"/>
        <v/>
      </c>
      <c r="AQ715" s="17" t="str">
        <f t="shared" ca="1" si="11544"/>
        <v/>
      </c>
      <c r="AR715" s="17" t="str">
        <f t="shared" ca="1" si="11545"/>
        <v/>
      </c>
      <c r="AS715" s="17" t="str">
        <f t="shared" ca="1" si="11546"/>
        <v/>
      </c>
      <c r="AT715" s="17" t="str">
        <f t="shared" ca="1" si="11547"/>
        <v/>
      </c>
      <c r="AU715" s="17" t="str">
        <f t="shared" ca="1" si="11548"/>
        <v/>
      </c>
      <c r="AV715" s="17" t="str">
        <f t="shared" ca="1" si="11549"/>
        <v/>
      </c>
      <c r="AW715" s="17" t="str">
        <f t="shared" ca="1" si="11550"/>
        <v/>
      </c>
      <c r="AX715" s="14" t="str">
        <f t="array" aca="1" ref="AX715" ca="1">IF(H715,N715&gt;0,"")</f>
        <v/>
      </c>
      <c r="AY715" s="17" t="str">
        <f t="shared" ca="1" si="11551"/>
        <v/>
      </c>
      <c r="AZ715" s="17" t="str">
        <f t="array" aca="1" ref="AZ715" ca="1">IF(AY715&lt;&gt;"",SUM(1*ISERROR(MATCH(INDIRECT(AY715),INDIRECT(K715),0)))=0,"")</f>
        <v/>
      </c>
      <c r="BA715" s="17" t="b">
        <f t="shared" ca="1" si="11552"/>
        <v>0</v>
      </c>
      <c r="BB715" s="17" t="b">
        <v>0</v>
      </c>
      <c r="BC715" s="17" t="str">
        <f t="shared" ca="1" si="11553"/>
        <v/>
      </c>
      <c r="BD715" s="17" t="str">
        <f t="shared" ca="1" si="11554"/>
        <v/>
      </c>
      <c r="BE715" s="17" t="str">
        <f t="shared" ca="1" si="11555"/>
        <v/>
      </c>
      <c r="BF715" s="17" t="str">
        <f t="shared" ca="1" si="11556"/>
        <v/>
      </c>
      <c r="BG715" s="17" t="str">
        <f t="shared" ca="1" si="11557"/>
        <v/>
      </c>
      <c r="BH715" s="17" t="str">
        <f t="shared" ca="1" si="11558"/>
        <v/>
      </c>
      <c r="BI715" s="17" t="str">
        <f t="shared" ca="1" si="11559"/>
        <v/>
      </c>
      <c r="BJ715" s="17" t="b">
        <f t="shared" ca="1" si="11560"/>
        <v>0</v>
      </c>
      <c r="BK715" s="17" t="str">
        <f t="shared" ca="1" si="11561"/>
        <v/>
      </c>
      <c r="BL715" s="17" t="str">
        <f t="shared" ca="1" si="11562"/>
        <v/>
      </c>
      <c r="BM715" s="17" t="str">
        <f t="shared" ca="1" si="11563"/>
        <v/>
      </c>
      <c r="BN715" s="17" t="str">
        <f t="shared" ca="1" si="11564"/>
        <v/>
      </c>
      <c r="BO715" s="17" t="str">
        <f t="shared" ca="1" si="11565"/>
        <v/>
      </c>
      <c r="BP715" s="14" t="b">
        <f t="shared" ca="1" si="11566"/>
        <v>0</v>
      </c>
      <c r="BQ715" s="35"/>
      <c r="BX715" s="16"/>
      <c r="BY715" s="16"/>
      <c r="BZ715" s="16"/>
      <c r="CA715" s="16"/>
      <c r="CB715" s="16"/>
      <c r="CC715" s="16"/>
      <c r="CD715" s="16"/>
      <c r="CE715" s="16"/>
      <c r="CF715" s="16"/>
      <c r="CN715" s="14">
        <f ca="1">IF(H715,IFERROR(IsVariableNameLegal(O715),0),0)</f>
        <v>0</v>
      </c>
      <c r="CO715" s="14" t="str">
        <f t="array" aca="1" ref="CO715" ca="1">IF(H715,IF(COUNTIF(INDIRECT(wew!$C$13),O715)&gt;1,TRIM(SUBSTITUTE(_xll.MCONCAT(IF((INDIRECT(wew!$C$13)=O715)*(COLUMN(INDIRECT(wew!$C$13))&lt;&gt;D715+1),-1+COLUMN(INDIRECT(wew!$C$13)),"")," "),"  "," ")),""),"")</f>
        <v/>
      </c>
      <c r="CP715" s="14" t="str">
        <f t="array" aca="1" ref="CP715" ca="1">IF(P715&lt;&gt;"",IF(LEN(P715)&gt;150,1,""),"")</f>
        <v/>
      </c>
      <c r="CQ715" s="14" t="str">
        <f t="array" aca="1" ref="CQ715" ca="1">IF(AND(H715,NOT(ster!$J$3)),IF(COUNTIF(INDIRECT(wew!$C$15),P715)&gt;1,TRIM(SUBSTITUTE(_xll.MCONCAT(IF((INDIRECT(wew!$C$15)=P715)*(COLUMN(INDIRECT(wew!$C$15))&lt;&gt;D715+1),-1+COLUMN(INDIRECT(wew!$C$15)),"")," "),"  "," ")),""),"")</f>
        <v/>
      </c>
      <c r="CR715" s="14" t="str">
        <f t="array" aca="1" ref="CR715" ca="1">IF(H715,IF(AND(W715&gt;0,AO715&lt;&gt;""),TRIM(SUBSTITUTE(_xll.MCONCAT(IFERROR(IF(ISNUMBER(INDIRECT(Q715)),IF((INDIRECT(ster!$D$14)&lt;&gt;"")*(INDIRECT(Q715)&lt;AO715),INDIRECT(ster!$D$14) &amp; ": " &amp;  SUBSTITUTE(IF( AV715,IFERROR(TEXT(INDIRECT(Q715),"rrrr-mm-dd") &amp;" (" &amp; INDIRECT(Q715) &amp;")",INDIRECT(Q715)),INDIRECT(Q715))," "," "),""),""),"")," "),"  "," ")),""),"")</f>
        <v/>
      </c>
      <c r="CS715" s="14" t="str">
        <f t="array" aca="1" ref="CS715" ca="1">IF(H715,IF(AND(W715&gt;0,AP715&lt;&gt;""),TRIM(SUBSTITUTE(_xll.MCONCAT(IFERROR(IF(ISNUMBER(INDIRECT(Q715)),IF((INDIRECT(ster!$D$14)&lt;&gt;"")*(INDIRECT(Q715)&gt;AP715),INDIRECT(ster!$D$14) &amp; ": " &amp;  SUBSTITUTE(IF( AV715,IFERROR(TEXT(INDIRECT(Q715),"rrrr-mm-dd")&amp;" (" &amp; INDIRECT(Q715) &amp;")",INDIRECT(Q715)),INDIRECT(Q715))," "," "),""),""),"")," "),"  "," ")),""),"")</f>
        <v/>
      </c>
      <c r="CT715" s="14" t="str">
        <f t="array" aca="1" ref="CT715" ca="1">IF(H715,IF(AND(N715&gt;0,AR715),TRIM(SUBSTITUTE(_xll.MCONCAT(IFERROR(IF(ISNUMBER(INDIRECT(Q715)),IF((INDIRECT(ster!$D$14)&lt;&gt;"")*(IFERROR(0*(MATCH(INDIRECT(Q715),INDIRECT(K715),0)&gt;0),1)),INDIRECT(ster!$D$14) &amp; ": " &amp;  SUBSTITUTE(IF( AV715,IFERROR(TEXT(INDIRECT(Q715),"rrrr-mm-dd")&amp;" (" &amp; INDIRECT(Q715) &amp;")",INDIRECT(Q715)),INDIRECT(Q715))," "," "),""),""),"")," "),"  "," ")),""),"")</f>
        <v/>
      </c>
      <c r="CU715" s="14" t="str">
        <f t="array" aca="1" ref="CU715" ca="1">IF(H715,IF(AND(V715&gt;0),TRIM(SUBSTITUTE(_xll.MCONCAT(IF((INDIRECT(ster!$D$14)&lt;&gt;"")*(IFERROR(0*(INDIRECT(Q715)&lt;&gt;""),1)),INDIRECT(ster!$D$14),"")," "),"  "," ")),""),"")</f>
        <v/>
      </c>
      <c r="CV715" s="14" t="str">
        <f t="array" aca="1" ref="CV715" ca="1">IF(H715,IF(AS715,
TRIM(SUBSTITUTE(_xll.MCONCAT(IF(
   (INDIRECT(ster!$D$14)&lt;&gt;"")*
   ((INDIRECT(Q715)="")+
      NOT(ISNUMBER(INDIRECT(Q715)))*
      NOT(ISERROR(MATCH(INDIRECT(Q715),INDIRECT(K715),0)))
    ),
      INDIRECT(ster!$D$14),
   "")," "),"  "," ")),
""),"")</f>
        <v/>
      </c>
      <c r="CW715" s="14" t="str">
        <f t="array" aca="1" ref="CW715" ca="1">IF(H715,IF(AND(AQ715),TRIM(SUBSTITUTE(_xll.MCONCAT(IFERROR(IF(ISNUMBER(INDIRECT(Q715)),IF((INDIRECT(ster!$D$14)&lt;&gt;"")*(INDIRECT(Q715)&lt;&gt;INT(INDIRECT(Q715))),INDIRECT(ster!$D$14) &amp; ": " &amp; INDIRECT(Q715),""),""),"")," "),"  "," ")),""),"")</f>
        <v/>
      </c>
      <c r="CX715" s="14" t="str">
        <f t="array" aca="1" ref="CX715" ca="1">IF(H715,IF(OR(AU715,AV715),TRIM(SUBSTITUTE(_xll.MCONCAT(IF((INDIRECT(ster!$D$14)&lt;&gt;"")*NOT(ISNUMBER(INDIRECT(Q715))),IF(ISERROR(MATCH(INDIRECT(Q715),INDIRECT(K715),0)),IFERROR(IF(INDIRECT(Q715)&lt;&gt;"",INDIRECT(ster!$D$14) &amp; ": " &amp; SUBSTITUTE(INDIRECT(Q715)," "," "),""),""),""),"")," "),"  "," ")),""),"")</f>
        <v/>
      </c>
      <c r="CY715" s="14" t="str">
        <f t="array" aca="1" ref="CY715" ca="1">IF(H715,IF(AE715,TRIM(SUBSTITUTE(_xll.MCONCAT(IF((INDIRECT(ster!$D$14)&lt;&gt;"")*IFERROR(NOT(INDIRECT(AF715)),FALSE),IF(ISERROR(MATCH(INDIRECT(Q715),INDIRECT(K715),0)),IFERROR(IF(INDIRECT(Q715)&lt;&gt;"",INDIRECT(ster!$D$14)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CZ715" s="14" t="str">
        <f t="array" aca="1" ref="CZ715" ca="1">IF(H715,IF(AH715,TRIM(SUBSTITUTE(_xll.MCONCAT(IF((INDIRECT(ster!$D$14)&lt;&gt;"")*IFERROR(NOT(INDIRECT(AI715)),FALSE),IF(ISERROR(MATCH(INDIRECT(Q715),INDIRECT(K715),0)),IFERROR(IF(INDIRECT(Q715)&lt;&gt;"",INDIRECT(ster!$D$14)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DC715" s="14" t="str">
        <f ca="1">SUBSTITUTE(SUBSTITUTE(SUBSTITUTE(SUBSTITUTE(_xll.MCONCAT(DG715:DS715,"■"),"■■","■"),"■■","■"),"■■","■"),"■■","■")</f>
        <v>■</v>
      </c>
      <c r="DD715" s="14" t="str">
        <f t="shared" ca="1" si="11567"/>
        <v/>
      </c>
      <c r="DE715" s="14" t="str">
        <f t="shared" ca="1" si="11568"/>
        <v/>
      </c>
      <c r="DF715" s="14" t="str">
        <f t="shared" ca="1" si="11569"/>
        <v/>
      </c>
      <c r="DG715" s="14" t="str">
        <f t="shared" ca="1" si="11570"/>
        <v/>
      </c>
      <c r="DH715" s="14" t="str">
        <f t="shared" ca="1" si="11571"/>
        <v/>
      </c>
      <c r="DI715" s="14" t="str">
        <f t="shared" ca="1" si="11572"/>
        <v/>
      </c>
      <c r="DJ715" s="14" t="str">
        <f t="shared" ca="1" si="11573"/>
        <v/>
      </c>
      <c r="DK715" s="14" t="str">
        <f t="shared" ca="1" si="11574"/>
        <v/>
      </c>
      <c r="DL715" s="14" t="str">
        <f t="shared" ca="1" si="11575"/>
        <v/>
      </c>
      <c r="DM715" s="14" t="str">
        <f t="shared" ca="1" si="11576"/>
        <v/>
      </c>
      <c r="DN715" s="14" t="str">
        <f t="array" aca="1" ref="DN715" ca="1">IF(CU715&lt;&gt;"","There are errors in the entered values in the following cases: " &amp;SUBSTITUTE(CU715," ",", "),"")</f>
        <v/>
      </c>
      <c r="DO715" s="14" t="str">
        <f t="shared" ca="1" si="11577"/>
        <v/>
      </c>
      <c r="DP715" s="14" t="str">
        <f t="shared" ca="1" si="11578"/>
        <v/>
      </c>
      <c r="DQ715" s="14" t="str">
        <f t="shared" ca="1" si="11579"/>
        <v/>
      </c>
      <c r="DR715" s="14" t="str">
        <f t="shared" ca="1" si="11580"/>
        <v/>
      </c>
      <c r="DS715" s="14" t="str">
        <f t="shared" ca="1" si="11581"/>
        <v/>
      </c>
      <c r="DZ715" s="14" t="b">
        <f t="shared" ca="1" si="11582"/>
        <v>0</v>
      </c>
      <c r="EA715" s="14" t="str">
        <f t="shared" ca="1" si="11583"/>
        <v/>
      </c>
      <c r="EB715" s="14" t="str">
        <f t="shared" ca="1" si="11584"/>
        <v/>
      </c>
      <c r="EC715" s="14" t="str">
        <f t="shared" ca="1" si="11585"/>
        <v/>
      </c>
      <c r="ED715" s="14" t="str">
        <f t="shared" ca="1" si="11586"/>
        <v/>
      </c>
      <c r="EE715" s="14" t="str">
        <f t="shared" ca="1" si="11587"/>
        <v/>
      </c>
      <c r="EF715" s="14" t="str">
        <f t="shared" ca="1" si="11588"/>
        <v/>
      </c>
      <c r="EG715" s="14" t="str">
        <f t="shared" ca="1" si="11589"/>
        <v/>
      </c>
      <c r="EM715" s="14" t="b">
        <f t="shared" ca="1" si="11590"/>
        <v>0</v>
      </c>
      <c r="EN715" s="14" t="str">
        <f t="shared" ca="1" si="11591"/>
        <v/>
      </c>
      <c r="EO715" s="14" t="str">
        <f t="shared" ca="1" si="11592"/>
        <v/>
      </c>
      <c r="EP715" s="14" t="str">
        <f t="shared" ca="1" si="11593"/>
        <v/>
      </c>
      <c r="EQ715" s="14" t="str">
        <f t="shared" ca="1" si="11594"/>
        <v/>
      </c>
    </row>
    <row r="716" spans="2:147" s="14" customFormat="1">
      <c r="B716" s="14" t="str">
        <f t="shared" ca="1" si="11520"/>
        <v/>
      </c>
      <c r="C716" s="14">
        <f t="shared" ca="1" si="11521"/>
        <v>563</v>
      </c>
      <c r="D716" s="14">
        <f t="shared" si="11522"/>
        <v>714</v>
      </c>
      <c r="E716" s="14" t="str">
        <f t="shared" ca="1" si="11523"/>
        <v/>
      </c>
      <c r="F716" s="14" t="str">
        <f t="shared" ca="1" si="11524"/>
        <v/>
      </c>
      <c r="G716" s="14" t="str">
        <f t="shared" ca="1" si="11525"/>
        <v/>
      </c>
      <c r="H716" s="14" t="b">
        <f t="shared" ca="1" si="11526"/>
        <v>0</v>
      </c>
      <c r="I716" s="14" t="str">
        <f ca="1">IF($H716,ADDRESS(3,(D716+1)*2-1,4,,"["&amp;wew!$G$7&amp;"]"&amp;_sheetname_labels)&amp;":"&amp;ADDRESS(2+ster!$B$20,(D716+1)*2-1,4),"")</f>
        <v/>
      </c>
      <c r="J716" s="14" t="str">
        <f t="array" aca="1" ref="J716" ca="1">IF(H716,MAX(0,MAX(IF(INDIRECT(I716)&lt;&gt;"",ROW(INDIRECT(I716)),""))-2),"")</f>
        <v/>
      </c>
      <c r="K716" s="14" t="str">
        <f ca="1">IF($H716,IF($J716&gt;0,ADDRESS(3,(D716+1)*2-1,4,,"["&amp;wew!$G$7&amp;"]"&amp;_sheetname_labels)&amp;":"&amp;ADDRESS(2+J716,(D716+1)*2-1,4),""),"")</f>
        <v/>
      </c>
      <c r="L716" s="14" t="str">
        <f ca="1">IF($H716,IF($J716&gt;0,ADDRESS(3,(D716+1)*2,4,,"["&amp;wew!$G$7&amp;"]"&amp;_sheetname_labels)&amp;":"&amp;ADDRESS(2+J716,(D716+1)*2,4),""),"")</f>
        <v/>
      </c>
      <c r="M716" s="14" t="str">
        <f t="shared" ca="1" si="11527"/>
        <v/>
      </c>
      <c r="N716" s="14" t="str">
        <f t="shared" ca="1" si="11528"/>
        <v/>
      </c>
      <c r="O716" s="14" t="str">
        <f t="shared" ca="1" si="11529"/>
        <v/>
      </c>
      <c r="P716" s="14" t="str">
        <f t="shared" ca="1" si="11530"/>
        <v/>
      </c>
      <c r="Q716" s="14" t="str">
        <f ca="1">IF($BP716,ADDRESS(3,D716+1,4,,"["&amp;wew!$G$7&amp;"]"&amp;_sheetname_dataframe)&amp;":"&amp;ADDRESS(2+ster!$C$14,D716+1,4),"")</f>
        <v/>
      </c>
      <c r="R716" s="14" t="str">
        <f ca="1">IF($BP716,IF(MID(_xll.FORMULATEXT(INDEX(INDIRECT(Q716),1)),1,1)="=", _xll.FORMULATEXT(INDEX(INDIRECT(Q716),1),2,TRUE),""),"")</f>
        <v/>
      </c>
      <c r="S716" s="14" t="str">
        <f t="array" aca="1" ref="S716" ca="1">IF(H716,SUM(IF((IFERROR(INDIRECT(Q716)&lt;&gt;"",FALSE))*(INDIRECT(ster!$D$14)&lt;&gt;""),1,0)),"")</f>
        <v/>
      </c>
      <c r="T716" s="14" t="str">
        <f t="array" aca="1" ref="T716" ca="1">IF(H716,IF(M716&gt;0,SUM(IFERROR(1*(MATCH(INDIRECT(Q716),INDIRECT(K716),0)&gt;0),0)*(INDIRECT(ster!$D$14)&lt;&gt;"")*NOT(ISNUMBER(INDIRECT(Q716)))),0),"")</f>
        <v/>
      </c>
      <c r="U716" s="14" t="str">
        <f t="array" aca="1" ref="U716" ca="1">IF(H716,SUM((IFERROR(INDIRECT(Q716)="",FALSE))*(INDIRECT(ster!$D$14)&lt;&gt;"")),"")</f>
        <v/>
      </c>
      <c r="V716" s="14" t="str">
        <f t="array" aca="1" ref="V716" ca="1">IF(H716,SUM((IFERROR(INDIRECT(Q716)="#ąś",TRUE))*(INDIRECT(ster!$D$14)&lt;&gt;"")),"")</f>
        <v/>
      </c>
      <c r="W716" s="14" t="str">
        <f t="array" aca="1" ref="W716" ca="1">IF(H716,SUM(ISNUMBER(INDIRECT(Q716))*(INDIRECT(ster!$D$14)&lt;&gt;"")),"")</f>
        <v/>
      </c>
      <c r="X716" s="14" t="str">
        <f t="array" aca="1" ref="X716" ca="1">IF(AND(H716,W716&gt;0),IF(wew!$B$3,MIN(IF((INDIRECT(ster!$D$14)&lt;&gt;"")*IFERROR(INDIRECT($Q716)&lt;&gt;"",FALSE),IFERROR(INDIRECT($Q716),"X"),"X")),"&lt;włącz podświetlanie wartości&gt;"),"—")</f>
        <v>—</v>
      </c>
      <c r="Y716" s="14" t="str">
        <f t="array" aca="1" ref="Y716" ca="1">IF(AND(H716,W716&gt;0),IF(wew!$B$3,MAX(IF((INDIRECT(ster!$D$14)&lt;&gt;"")*IFERROR(INDIRECT($Q716)&lt;&gt;"",FALSE),IFERROR(INDIRECT($Q716),"X"),"X")),"&lt;włącz podświetlanie wartości&gt;"),"—")</f>
        <v>—</v>
      </c>
      <c r="Z716" s="14" t="str">
        <f t="shared" ca="1" si="11531"/>
        <v/>
      </c>
      <c r="AA716" s="12" t="str">
        <f t="shared" ca="1" si="11532"/>
        <v/>
      </c>
      <c r="AB716" s="17" t="str">
        <f t="array" aca="1" ref="AB716" ca="1">IF(H716,IF(W716&gt;0,SUM((INDIRECT(ster!$D$14)&lt;&gt;"")*IFERROR((INDIRECT(Q716)&lt;&gt;"")*(INDIRECT(Q716)=INT(INDIRECT(Q716))),0)),0),"")</f>
        <v/>
      </c>
      <c r="AC716" s="17" t="str">
        <f t="array" aca="1" ref="AC716" ca="1">IF(H716,W716-AB716,"")</f>
        <v/>
      </c>
      <c r="AD716" s="17" t="str">
        <f t="shared" ca="1" si="11533"/>
        <v/>
      </c>
      <c r="AE716" s="17" t="b">
        <f t="shared" ca="1" si="11534"/>
        <v>0</v>
      </c>
      <c r="AF716" s="17" t="str">
        <f ca="1">IF(AE716,IF($H716,ADDRESS(3,D716+2,4,,"["&amp;wew!$G$7&amp;"]"&amp;_sheetname_dataframe)&amp;":"&amp;ADDRESS(2+ster!$C$14,D716+2,4),""),"")</f>
        <v/>
      </c>
      <c r="AG716" s="17" t="str">
        <f t="shared" ca="1" si="11535"/>
        <v/>
      </c>
      <c r="AH716" s="17" t="b">
        <f t="shared" ca="1" si="11536"/>
        <v>0</v>
      </c>
      <c r="AI716" s="17" t="str">
        <f ca="1">IF(AH716,IF($H716,ADDRESS(3,D716+3,4,,"["&amp;wew!$G$7&amp;"]"&amp;_sheetname_dataframe)&amp;":"&amp;ADDRESS(2+ster!$C$14,D716+3,4),""),"")</f>
        <v/>
      </c>
      <c r="AJ716" s="17" t="str">
        <f t="shared" ca="1" si="11537"/>
        <v/>
      </c>
      <c r="AK716" s="17" t="str">
        <f t="shared" ca="1" si="11538"/>
        <v/>
      </c>
      <c r="AL716" s="17" t="str">
        <f t="shared" ca="1" si="11539"/>
        <v/>
      </c>
      <c r="AM716" s="17" t="str">
        <f t="shared" ca="1" si="11540"/>
        <v/>
      </c>
      <c r="AN716" s="17">
        <f t="shared" ca="1" si="11541"/>
        <v>2</v>
      </c>
      <c r="AO716" s="24" t="str">
        <f t="shared" ca="1" si="11542"/>
        <v/>
      </c>
      <c r="AP716" s="24" t="str">
        <f t="shared" ca="1" si="11543"/>
        <v/>
      </c>
      <c r="AQ716" s="17" t="str">
        <f t="shared" ca="1" si="11544"/>
        <v/>
      </c>
      <c r="AR716" s="17" t="str">
        <f t="shared" ca="1" si="11545"/>
        <v/>
      </c>
      <c r="AS716" s="17" t="str">
        <f t="shared" ca="1" si="11546"/>
        <v/>
      </c>
      <c r="AT716" s="17" t="str">
        <f t="shared" ca="1" si="11547"/>
        <v/>
      </c>
      <c r="AU716" s="17" t="str">
        <f t="shared" ca="1" si="11548"/>
        <v/>
      </c>
      <c r="AV716" s="17" t="str">
        <f t="shared" ca="1" si="11549"/>
        <v/>
      </c>
      <c r="AW716" s="17" t="str">
        <f t="shared" ca="1" si="11550"/>
        <v/>
      </c>
      <c r="AX716" s="14" t="str">
        <f t="array" aca="1" ref="AX716" ca="1">IF(H716,N716&gt;0,"")</f>
        <v/>
      </c>
      <c r="AY716" s="17" t="str">
        <f t="shared" ca="1" si="11551"/>
        <v/>
      </c>
      <c r="AZ716" s="17" t="str">
        <f t="array" aca="1" ref="AZ716" ca="1">IF(AY716&lt;&gt;"",SUM(1*ISERROR(MATCH(INDIRECT(AY716),INDIRECT(K716),0)))=0,"")</f>
        <v/>
      </c>
      <c r="BA716" s="17" t="b">
        <f t="shared" ca="1" si="11552"/>
        <v>0</v>
      </c>
      <c r="BB716" s="17" t="b">
        <v>0</v>
      </c>
      <c r="BC716" s="17" t="str">
        <f t="shared" ca="1" si="11553"/>
        <v/>
      </c>
      <c r="BD716" s="17" t="str">
        <f t="shared" ca="1" si="11554"/>
        <v/>
      </c>
      <c r="BE716" s="17" t="str">
        <f t="shared" ca="1" si="11555"/>
        <v/>
      </c>
      <c r="BF716" s="17" t="str">
        <f t="shared" ca="1" si="11556"/>
        <v/>
      </c>
      <c r="BG716" s="17" t="str">
        <f t="shared" ca="1" si="11557"/>
        <v/>
      </c>
      <c r="BH716" s="17" t="str">
        <f t="shared" ca="1" si="11558"/>
        <v/>
      </c>
      <c r="BI716" s="17" t="str">
        <f t="shared" ca="1" si="11559"/>
        <v/>
      </c>
      <c r="BJ716" s="17" t="b">
        <f t="shared" ca="1" si="11560"/>
        <v>0</v>
      </c>
      <c r="BK716" s="17" t="str">
        <f t="shared" ca="1" si="11561"/>
        <v/>
      </c>
      <c r="BL716" s="17" t="str">
        <f t="shared" ca="1" si="11562"/>
        <v/>
      </c>
      <c r="BM716" s="17" t="str">
        <f t="shared" ca="1" si="11563"/>
        <v/>
      </c>
      <c r="BN716" s="17" t="str">
        <f t="shared" ca="1" si="11564"/>
        <v/>
      </c>
      <c r="BO716" s="17" t="str">
        <f t="shared" ca="1" si="11565"/>
        <v/>
      </c>
      <c r="BP716" s="14" t="b">
        <f t="shared" ca="1" si="11566"/>
        <v>0</v>
      </c>
      <c r="BQ716" s="35"/>
      <c r="BX716" s="16"/>
      <c r="BY716" s="16"/>
      <c r="BZ716" s="16"/>
      <c r="CA716" s="16"/>
      <c r="CB716" s="16"/>
      <c r="CC716" s="16"/>
      <c r="CD716" s="16"/>
      <c r="CE716" s="16"/>
      <c r="CF716" s="16"/>
      <c r="CN716" s="14">
        <f ca="1">IF(H716,IFERROR(IsVariableNameLegal(O716),0),0)</f>
        <v>0</v>
      </c>
      <c r="CO716" s="14" t="str">
        <f t="array" aca="1" ref="CO716" ca="1">IF(H716,IF(COUNTIF(INDIRECT(wew!$C$13),O716)&gt;1,TRIM(SUBSTITUTE(_xll.MCONCAT(IF((INDIRECT(wew!$C$13)=O716)*(COLUMN(INDIRECT(wew!$C$13))&lt;&gt;D716+1),-1+COLUMN(INDIRECT(wew!$C$13)),"")," "),"  "," ")),""),"")</f>
        <v/>
      </c>
      <c r="CP716" s="14" t="str">
        <f t="array" aca="1" ref="CP716" ca="1">IF(P716&lt;&gt;"",IF(LEN(P716)&gt;150,1,""),"")</f>
        <v/>
      </c>
      <c r="CQ716" s="14" t="str">
        <f t="array" aca="1" ref="CQ716" ca="1">IF(AND(H716,NOT(ster!$J$3)),IF(COUNTIF(INDIRECT(wew!$C$15),P716)&gt;1,TRIM(SUBSTITUTE(_xll.MCONCAT(IF((INDIRECT(wew!$C$15)=P716)*(COLUMN(INDIRECT(wew!$C$15))&lt;&gt;D716+1),-1+COLUMN(INDIRECT(wew!$C$15)),"")," "),"  "," ")),""),"")</f>
        <v/>
      </c>
      <c r="CR716" s="14" t="str">
        <f t="array" aca="1" ref="CR716" ca="1">IF(H716,IF(AND(W716&gt;0,AO716&lt;&gt;""),TRIM(SUBSTITUTE(_xll.MCONCAT(IFERROR(IF(ISNUMBER(INDIRECT(Q716)),IF((INDIRECT(ster!$D$14)&lt;&gt;"")*(INDIRECT(Q716)&lt;AO716),INDIRECT(ster!$D$14) &amp; ": " &amp;  SUBSTITUTE(IF( AV716,IFERROR(TEXT(INDIRECT(Q716),"rrrr-mm-dd") &amp;" (" &amp; INDIRECT(Q716) &amp;")",INDIRECT(Q716)),INDIRECT(Q716))," "," "),""),""),"")," "),"  "," ")),""),"")</f>
        <v/>
      </c>
      <c r="CS716" s="14" t="str">
        <f t="array" aca="1" ref="CS716" ca="1">IF(H716,IF(AND(W716&gt;0,AP716&lt;&gt;""),TRIM(SUBSTITUTE(_xll.MCONCAT(IFERROR(IF(ISNUMBER(INDIRECT(Q716)),IF((INDIRECT(ster!$D$14)&lt;&gt;"")*(INDIRECT(Q716)&gt;AP716),INDIRECT(ster!$D$14) &amp; ": " &amp;  SUBSTITUTE(IF( AV716,IFERROR(TEXT(INDIRECT(Q716),"rrrr-mm-dd")&amp;" (" &amp; INDIRECT(Q716) &amp;")",INDIRECT(Q716)),INDIRECT(Q716))," "," "),""),""),"")," "),"  "," ")),""),"")</f>
        <v/>
      </c>
      <c r="CT716" s="14" t="str">
        <f t="array" aca="1" ref="CT716" ca="1">IF(H716,IF(AND(N716&gt;0,AR716),TRIM(SUBSTITUTE(_xll.MCONCAT(IFERROR(IF(ISNUMBER(INDIRECT(Q716)),IF((INDIRECT(ster!$D$14)&lt;&gt;"")*(IFERROR(0*(MATCH(INDIRECT(Q716),INDIRECT(K716),0)&gt;0),1)),INDIRECT(ster!$D$14) &amp; ": " &amp;  SUBSTITUTE(IF( AV716,IFERROR(TEXT(INDIRECT(Q716),"rrrr-mm-dd")&amp;" (" &amp; INDIRECT(Q716) &amp;")",INDIRECT(Q716)),INDIRECT(Q716))," "," "),""),""),"")," "),"  "," ")),""),"")</f>
        <v/>
      </c>
      <c r="CU716" s="14" t="str">
        <f t="array" aca="1" ref="CU716" ca="1">IF(H716,IF(AND(V716&gt;0),TRIM(SUBSTITUTE(_xll.MCONCAT(IF((INDIRECT(ster!$D$14)&lt;&gt;"")*(IFERROR(0*(INDIRECT(Q716)&lt;&gt;""),1)),INDIRECT(ster!$D$14),"")," "),"  "," ")),""),"")</f>
        <v/>
      </c>
      <c r="CV716" s="14" t="str">
        <f t="array" aca="1" ref="CV716" ca="1">IF(H716,IF(AS716,
TRIM(SUBSTITUTE(_xll.MCONCAT(IF(
   (INDIRECT(ster!$D$14)&lt;&gt;"")*
   ((INDIRECT(Q716)="")+
      NOT(ISNUMBER(INDIRECT(Q716)))*
      NOT(ISERROR(MATCH(INDIRECT(Q716),INDIRECT(K716),0)))
    ),
      INDIRECT(ster!$D$14),
   "")," "),"  "," ")),
""),"")</f>
        <v/>
      </c>
      <c r="CW716" s="14" t="str">
        <f t="array" aca="1" ref="CW716" ca="1">IF(H716,IF(AND(AQ716),TRIM(SUBSTITUTE(_xll.MCONCAT(IFERROR(IF(ISNUMBER(INDIRECT(Q716)),IF((INDIRECT(ster!$D$14)&lt;&gt;"")*(INDIRECT(Q716)&lt;&gt;INT(INDIRECT(Q716))),INDIRECT(ster!$D$14) &amp; ": " &amp; INDIRECT(Q716),""),""),"")," "),"  "," ")),""),"")</f>
        <v/>
      </c>
      <c r="CX716" s="14" t="str">
        <f t="array" aca="1" ref="CX716" ca="1">IF(H716,IF(OR(AU716,AV716),TRIM(SUBSTITUTE(_xll.MCONCAT(IF((INDIRECT(ster!$D$14)&lt;&gt;"")*NOT(ISNUMBER(INDIRECT(Q716))),IF(ISERROR(MATCH(INDIRECT(Q716),INDIRECT(K716),0)),IFERROR(IF(INDIRECT(Q716)&lt;&gt;"",INDIRECT(ster!$D$14) &amp; ": " &amp; SUBSTITUTE(INDIRECT(Q716)," "," "),""),""),""),"")," "),"  "," ")),""),"")</f>
        <v/>
      </c>
      <c r="CY716" s="14" t="str">
        <f t="array" aca="1" ref="CY716" ca="1">IF(H716,IF(AE716,TRIM(SUBSTITUTE(_xll.MCONCAT(IF((INDIRECT(ster!$D$14)&lt;&gt;"")*IFERROR(NOT(INDIRECT(AF716)),FALSE),IF(ISERROR(MATCH(INDIRECT(Q716),INDIRECT(K716),0)),IFERROR(IF(INDIRECT(Q716)&lt;&gt;"",INDIRECT(ster!$D$14)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CZ716" s="14" t="str">
        <f t="array" aca="1" ref="CZ716" ca="1">IF(H716,IF(AH716,TRIM(SUBSTITUTE(_xll.MCONCAT(IF((INDIRECT(ster!$D$14)&lt;&gt;"")*IFERROR(NOT(INDIRECT(AI716)),FALSE),IF(ISERROR(MATCH(INDIRECT(Q716),INDIRECT(K716),0)),IFERROR(IF(INDIRECT(Q716)&lt;&gt;"",INDIRECT(ster!$D$14)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DC716" s="14" t="str">
        <f ca="1">SUBSTITUTE(SUBSTITUTE(SUBSTITUTE(SUBSTITUTE(_xll.MCONCAT(DG716:DS716,"■"),"■■","■"),"■■","■"),"■■","■"),"■■","■")</f>
        <v>■</v>
      </c>
      <c r="DD716" s="14" t="str">
        <f t="shared" ca="1" si="11567"/>
        <v/>
      </c>
      <c r="DE716" s="14" t="str">
        <f t="shared" ca="1" si="11568"/>
        <v/>
      </c>
      <c r="DF716" s="14" t="str">
        <f t="shared" ca="1" si="11569"/>
        <v/>
      </c>
      <c r="DG716" s="14" t="str">
        <f t="shared" ca="1" si="11570"/>
        <v/>
      </c>
      <c r="DH716" s="14" t="str">
        <f t="shared" ca="1" si="11571"/>
        <v/>
      </c>
      <c r="DI716" s="14" t="str">
        <f t="shared" ca="1" si="11572"/>
        <v/>
      </c>
      <c r="DJ716" s="14" t="str">
        <f t="shared" ca="1" si="11573"/>
        <v/>
      </c>
      <c r="DK716" s="14" t="str">
        <f t="shared" ca="1" si="11574"/>
        <v/>
      </c>
      <c r="DL716" s="14" t="str">
        <f t="shared" ca="1" si="11575"/>
        <v/>
      </c>
      <c r="DM716" s="14" t="str">
        <f t="shared" ca="1" si="11576"/>
        <v/>
      </c>
      <c r="DN716" s="14" t="str">
        <f t="array" aca="1" ref="DN716" ca="1">IF(CU716&lt;&gt;"","There are errors in the entered values in the following cases: " &amp;SUBSTITUTE(CU716," ",", "),"")</f>
        <v/>
      </c>
      <c r="DO716" s="14" t="str">
        <f t="shared" ca="1" si="11577"/>
        <v/>
      </c>
      <c r="DP716" s="14" t="str">
        <f t="shared" ca="1" si="11578"/>
        <v/>
      </c>
      <c r="DQ716" s="14" t="str">
        <f t="shared" ca="1" si="11579"/>
        <v/>
      </c>
      <c r="DR716" s="14" t="str">
        <f t="shared" ca="1" si="11580"/>
        <v/>
      </c>
      <c r="DS716" s="14" t="str">
        <f t="shared" ca="1" si="11581"/>
        <v/>
      </c>
      <c r="DZ716" s="14" t="b">
        <f t="shared" ca="1" si="11582"/>
        <v>0</v>
      </c>
      <c r="EA716" s="14" t="str">
        <f t="shared" ca="1" si="11583"/>
        <v/>
      </c>
      <c r="EB716" s="14" t="str">
        <f t="shared" ca="1" si="11584"/>
        <v/>
      </c>
      <c r="EC716" s="14" t="str">
        <f t="shared" ca="1" si="11585"/>
        <v/>
      </c>
      <c r="ED716" s="14" t="str">
        <f t="shared" ca="1" si="11586"/>
        <v/>
      </c>
      <c r="EE716" s="14" t="str">
        <f t="shared" ca="1" si="11587"/>
        <v/>
      </c>
      <c r="EF716" s="14" t="str">
        <f t="shared" ca="1" si="11588"/>
        <v/>
      </c>
      <c r="EG716" s="14" t="str">
        <f t="shared" ca="1" si="11589"/>
        <v/>
      </c>
      <c r="EM716" s="14" t="b">
        <f t="shared" ca="1" si="11590"/>
        <v>0</v>
      </c>
      <c r="EN716" s="14" t="str">
        <f t="shared" ca="1" si="11591"/>
        <v/>
      </c>
      <c r="EO716" s="14" t="str">
        <f t="shared" ca="1" si="11592"/>
        <v/>
      </c>
      <c r="EP716" s="14" t="str">
        <f t="shared" ca="1" si="11593"/>
        <v/>
      </c>
      <c r="EQ716" s="14" t="str">
        <f t="shared" ca="1" si="11594"/>
        <v/>
      </c>
    </row>
    <row r="717" spans="2:147" s="14" customFormat="1">
      <c r="B717" s="14" t="str">
        <f t="shared" ca="1" si="11520"/>
        <v/>
      </c>
      <c r="C717" s="14">
        <f t="shared" ca="1" si="11521"/>
        <v>563</v>
      </c>
      <c r="D717" s="14">
        <f t="shared" si="11522"/>
        <v>715</v>
      </c>
      <c r="E717" s="14" t="str">
        <f t="shared" ca="1" si="11523"/>
        <v/>
      </c>
      <c r="F717" s="14" t="str">
        <f t="shared" ca="1" si="11524"/>
        <v/>
      </c>
      <c r="G717" s="14" t="str">
        <f t="shared" ca="1" si="11525"/>
        <v/>
      </c>
      <c r="H717" s="14" t="b">
        <f t="shared" ca="1" si="11526"/>
        <v>0</v>
      </c>
      <c r="I717" s="14" t="str">
        <f ca="1">IF($H717,ADDRESS(3,(D717+1)*2-1,4,,"["&amp;wew!$G$7&amp;"]"&amp;_sheetname_labels)&amp;":"&amp;ADDRESS(2+ster!$B$20,(D717+1)*2-1,4),"")</f>
        <v/>
      </c>
      <c r="J717" s="14" t="str">
        <f t="array" aca="1" ref="J717" ca="1">IF(H717,MAX(0,MAX(IF(INDIRECT(I717)&lt;&gt;"",ROW(INDIRECT(I717)),""))-2),"")</f>
        <v/>
      </c>
      <c r="K717" s="14" t="str">
        <f ca="1">IF($H717,IF($J717&gt;0,ADDRESS(3,(D717+1)*2-1,4,,"["&amp;wew!$G$7&amp;"]"&amp;_sheetname_labels)&amp;":"&amp;ADDRESS(2+J717,(D717+1)*2-1,4),""),"")</f>
        <v/>
      </c>
      <c r="L717" s="14" t="str">
        <f ca="1">IF($H717,IF($J717&gt;0,ADDRESS(3,(D717+1)*2,4,,"["&amp;wew!$G$7&amp;"]"&amp;_sheetname_labels)&amp;":"&amp;ADDRESS(2+J717,(D717+1)*2,4),""),"")</f>
        <v/>
      </c>
      <c r="M717" s="14" t="str">
        <f t="shared" ca="1" si="11527"/>
        <v/>
      </c>
      <c r="N717" s="14" t="str">
        <f t="shared" ca="1" si="11528"/>
        <v/>
      </c>
      <c r="O717" s="14" t="str">
        <f t="shared" ca="1" si="11529"/>
        <v/>
      </c>
      <c r="P717" s="14" t="str">
        <f t="shared" ca="1" si="11530"/>
        <v/>
      </c>
      <c r="Q717" s="14" t="str">
        <f ca="1">IF($BP717,ADDRESS(3,D717+1,4,,"["&amp;wew!$G$7&amp;"]"&amp;_sheetname_dataframe)&amp;":"&amp;ADDRESS(2+ster!$C$14,D717+1,4),"")</f>
        <v/>
      </c>
      <c r="R717" s="14" t="str">
        <f ca="1">IF($BP717,IF(MID(_xll.FORMULATEXT(INDEX(INDIRECT(Q717),1)),1,1)="=", _xll.FORMULATEXT(INDEX(INDIRECT(Q717),1),2,TRUE),""),"")</f>
        <v/>
      </c>
      <c r="S717" s="14" t="str">
        <f t="array" aca="1" ref="S717" ca="1">IF(H717,SUM(IF((IFERROR(INDIRECT(Q717)&lt;&gt;"",FALSE))*(INDIRECT(ster!$D$14)&lt;&gt;""),1,0)),"")</f>
        <v/>
      </c>
      <c r="T717" s="14" t="str">
        <f t="array" aca="1" ref="T717" ca="1">IF(H717,IF(M717&gt;0,SUM(IFERROR(1*(MATCH(INDIRECT(Q717),INDIRECT(K717),0)&gt;0),0)*(INDIRECT(ster!$D$14)&lt;&gt;"")*NOT(ISNUMBER(INDIRECT(Q717)))),0),"")</f>
        <v/>
      </c>
      <c r="U717" s="14" t="str">
        <f t="array" aca="1" ref="U717" ca="1">IF(H717,SUM((IFERROR(INDIRECT(Q717)="",FALSE))*(INDIRECT(ster!$D$14)&lt;&gt;"")),"")</f>
        <v/>
      </c>
      <c r="V717" s="14" t="str">
        <f t="array" aca="1" ref="V717" ca="1">IF(H717,SUM((IFERROR(INDIRECT(Q717)="#ąś",TRUE))*(INDIRECT(ster!$D$14)&lt;&gt;"")),"")</f>
        <v/>
      </c>
      <c r="W717" s="14" t="str">
        <f t="array" aca="1" ref="W717" ca="1">IF(H717,SUM(ISNUMBER(INDIRECT(Q717))*(INDIRECT(ster!$D$14)&lt;&gt;"")),"")</f>
        <v/>
      </c>
      <c r="X717" s="14" t="str">
        <f t="array" aca="1" ref="X717" ca="1">IF(AND(H717,W717&gt;0),IF(wew!$B$3,MIN(IF((INDIRECT(ster!$D$14)&lt;&gt;"")*IFERROR(INDIRECT($Q717)&lt;&gt;"",FALSE),IFERROR(INDIRECT($Q717),"X"),"X")),"&lt;włącz podświetlanie wartości&gt;"),"—")</f>
        <v>—</v>
      </c>
      <c r="Y717" s="14" t="str">
        <f t="array" aca="1" ref="Y717" ca="1">IF(AND(H717,W717&gt;0),IF(wew!$B$3,MAX(IF((INDIRECT(ster!$D$14)&lt;&gt;"")*IFERROR(INDIRECT($Q717)&lt;&gt;"",FALSE),IFERROR(INDIRECT($Q717),"X"),"X")),"&lt;włącz podświetlanie wartości&gt;"),"—")</f>
        <v>—</v>
      </c>
      <c r="Z717" s="14" t="str">
        <f t="shared" ca="1" si="11531"/>
        <v/>
      </c>
      <c r="AA717" s="12" t="str">
        <f t="shared" ca="1" si="11532"/>
        <v/>
      </c>
      <c r="AB717" s="17" t="str">
        <f t="array" aca="1" ref="AB717" ca="1">IF(H717,IF(W717&gt;0,SUM((INDIRECT(ster!$D$14)&lt;&gt;"")*IFERROR((INDIRECT(Q717)&lt;&gt;"")*(INDIRECT(Q717)=INT(INDIRECT(Q717))),0)),0),"")</f>
        <v/>
      </c>
      <c r="AC717" s="17" t="str">
        <f t="array" aca="1" ref="AC717" ca="1">IF(H717,W717-AB717,"")</f>
        <v/>
      </c>
      <c r="AD717" s="17" t="str">
        <f t="shared" ca="1" si="11533"/>
        <v/>
      </c>
      <c r="AE717" s="17" t="b">
        <f t="shared" ca="1" si="11534"/>
        <v>0</v>
      </c>
      <c r="AF717" s="17" t="str">
        <f ca="1">IF(AE717,IF($H717,ADDRESS(3,D717+2,4,,"["&amp;wew!$G$7&amp;"]"&amp;_sheetname_dataframe)&amp;":"&amp;ADDRESS(2+ster!$C$14,D717+2,4),""),"")</f>
        <v/>
      </c>
      <c r="AG717" s="17" t="str">
        <f t="shared" ca="1" si="11535"/>
        <v/>
      </c>
      <c r="AH717" s="17" t="b">
        <f t="shared" ca="1" si="11536"/>
        <v>0</v>
      </c>
      <c r="AI717" s="17" t="str">
        <f ca="1">IF(AH717,IF($H717,ADDRESS(3,D717+3,4,,"["&amp;wew!$G$7&amp;"]"&amp;_sheetname_dataframe)&amp;":"&amp;ADDRESS(2+ster!$C$14,D717+3,4),""),"")</f>
        <v/>
      </c>
      <c r="AJ717" s="17" t="str">
        <f t="shared" ca="1" si="11537"/>
        <v/>
      </c>
      <c r="AK717" s="17" t="str">
        <f t="shared" ca="1" si="11538"/>
        <v/>
      </c>
      <c r="AL717" s="17" t="str">
        <f t="shared" ca="1" si="11539"/>
        <v/>
      </c>
      <c r="AM717" s="17" t="str">
        <f t="shared" ca="1" si="11540"/>
        <v/>
      </c>
      <c r="AN717" s="17">
        <f t="shared" ca="1" si="11541"/>
        <v>2</v>
      </c>
      <c r="AO717" s="24" t="str">
        <f t="shared" ca="1" si="11542"/>
        <v/>
      </c>
      <c r="AP717" s="24" t="str">
        <f t="shared" ca="1" si="11543"/>
        <v/>
      </c>
      <c r="AQ717" s="17" t="str">
        <f t="shared" ca="1" si="11544"/>
        <v/>
      </c>
      <c r="AR717" s="17" t="str">
        <f t="shared" ca="1" si="11545"/>
        <v/>
      </c>
      <c r="AS717" s="17" t="str">
        <f t="shared" ca="1" si="11546"/>
        <v/>
      </c>
      <c r="AT717" s="17" t="str">
        <f t="shared" ca="1" si="11547"/>
        <v/>
      </c>
      <c r="AU717" s="17" t="str">
        <f t="shared" ca="1" si="11548"/>
        <v/>
      </c>
      <c r="AV717" s="17" t="str">
        <f t="shared" ca="1" si="11549"/>
        <v/>
      </c>
      <c r="AW717" s="17" t="str">
        <f t="shared" ca="1" si="11550"/>
        <v/>
      </c>
      <c r="AX717" s="14" t="str">
        <f t="array" aca="1" ref="AX717" ca="1">IF(H717,N717&gt;0,"")</f>
        <v/>
      </c>
      <c r="AY717" s="17" t="str">
        <f t="shared" ca="1" si="11551"/>
        <v/>
      </c>
      <c r="AZ717" s="17" t="str">
        <f t="array" aca="1" ref="AZ717" ca="1">IF(AY717&lt;&gt;"",SUM(1*ISERROR(MATCH(INDIRECT(AY717),INDIRECT(K717),0)))=0,"")</f>
        <v/>
      </c>
      <c r="BA717" s="17" t="b">
        <f t="shared" ca="1" si="11552"/>
        <v>0</v>
      </c>
      <c r="BB717" s="17" t="b">
        <v>0</v>
      </c>
      <c r="BC717" s="17" t="str">
        <f t="shared" ca="1" si="11553"/>
        <v/>
      </c>
      <c r="BD717" s="17" t="str">
        <f t="shared" ca="1" si="11554"/>
        <v/>
      </c>
      <c r="BE717" s="17" t="str">
        <f t="shared" ca="1" si="11555"/>
        <v/>
      </c>
      <c r="BF717" s="17" t="str">
        <f t="shared" ca="1" si="11556"/>
        <v/>
      </c>
      <c r="BG717" s="17" t="str">
        <f t="shared" ca="1" si="11557"/>
        <v/>
      </c>
      <c r="BH717" s="17" t="str">
        <f t="shared" ca="1" si="11558"/>
        <v/>
      </c>
      <c r="BI717" s="17" t="str">
        <f t="shared" ca="1" si="11559"/>
        <v/>
      </c>
      <c r="BJ717" s="17" t="b">
        <f t="shared" ca="1" si="11560"/>
        <v>0</v>
      </c>
      <c r="BK717" s="17" t="str">
        <f t="shared" ca="1" si="11561"/>
        <v/>
      </c>
      <c r="BL717" s="17" t="str">
        <f t="shared" ca="1" si="11562"/>
        <v/>
      </c>
      <c r="BM717" s="17" t="str">
        <f t="shared" ca="1" si="11563"/>
        <v/>
      </c>
      <c r="BN717" s="17" t="str">
        <f t="shared" ca="1" si="11564"/>
        <v/>
      </c>
      <c r="BO717" s="17" t="str">
        <f t="shared" ca="1" si="11565"/>
        <v/>
      </c>
      <c r="BP717" s="14" t="b">
        <f t="shared" ca="1" si="11566"/>
        <v>0</v>
      </c>
      <c r="BQ717" s="35"/>
      <c r="BX717" s="16"/>
      <c r="BY717" s="16"/>
      <c r="BZ717" s="16"/>
      <c r="CA717" s="16"/>
      <c r="CB717" s="16"/>
      <c r="CC717" s="16"/>
      <c r="CD717" s="16"/>
      <c r="CE717" s="16"/>
      <c r="CF717" s="16"/>
      <c r="CN717" s="14">
        <f ca="1">IF(H717,IFERROR(IsVariableNameLegal(O717),0),0)</f>
        <v>0</v>
      </c>
      <c r="CO717" s="14" t="str">
        <f t="array" aca="1" ref="CO717" ca="1">IF(H717,IF(COUNTIF(INDIRECT(wew!$C$13),O717)&gt;1,TRIM(SUBSTITUTE(_xll.MCONCAT(IF((INDIRECT(wew!$C$13)=O717)*(COLUMN(INDIRECT(wew!$C$13))&lt;&gt;D717+1),-1+COLUMN(INDIRECT(wew!$C$13)),"")," "),"  "," ")),""),"")</f>
        <v/>
      </c>
      <c r="CP717" s="14" t="str">
        <f t="array" aca="1" ref="CP717" ca="1">IF(P717&lt;&gt;"",IF(LEN(P717)&gt;150,1,""),"")</f>
        <v/>
      </c>
      <c r="CQ717" s="14" t="str">
        <f t="array" aca="1" ref="CQ717" ca="1">IF(AND(H717,NOT(ster!$J$3)),IF(COUNTIF(INDIRECT(wew!$C$15),P717)&gt;1,TRIM(SUBSTITUTE(_xll.MCONCAT(IF((INDIRECT(wew!$C$15)=P717)*(COLUMN(INDIRECT(wew!$C$15))&lt;&gt;D717+1),-1+COLUMN(INDIRECT(wew!$C$15)),"")," "),"  "," ")),""),"")</f>
        <v/>
      </c>
      <c r="CR717" s="14" t="str">
        <f t="array" aca="1" ref="CR717" ca="1">IF(H717,IF(AND(W717&gt;0,AO717&lt;&gt;""),TRIM(SUBSTITUTE(_xll.MCONCAT(IFERROR(IF(ISNUMBER(INDIRECT(Q717)),IF((INDIRECT(ster!$D$14)&lt;&gt;"")*(INDIRECT(Q717)&lt;AO717),INDIRECT(ster!$D$14) &amp; ": " &amp;  SUBSTITUTE(IF( AV717,IFERROR(TEXT(INDIRECT(Q717),"rrrr-mm-dd") &amp;" (" &amp; INDIRECT(Q717) &amp;")",INDIRECT(Q717)),INDIRECT(Q717))," "," "),""),""),"")," "),"  "," ")),""),"")</f>
        <v/>
      </c>
      <c r="CS717" s="14" t="str">
        <f t="array" aca="1" ref="CS717" ca="1">IF(H717,IF(AND(W717&gt;0,AP717&lt;&gt;""),TRIM(SUBSTITUTE(_xll.MCONCAT(IFERROR(IF(ISNUMBER(INDIRECT(Q717)),IF((INDIRECT(ster!$D$14)&lt;&gt;"")*(INDIRECT(Q717)&gt;AP717),INDIRECT(ster!$D$14) &amp; ": " &amp;  SUBSTITUTE(IF( AV717,IFERROR(TEXT(INDIRECT(Q717),"rrrr-mm-dd")&amp;" (" &amp; INDIRECT(Q717) &amp;")",INDIRECT(Q717)),INDIRECT(Q717))," "," "),""),""),"")," "),"  "," ")),""),"")</f>
        <v/>
      </c>
      <c r="CT717" s="14" t="str">
        <f t="array" aca="1" ref="CT717" ca="1">IF(H717,IF(AND(N717&gt;0,AR717),TRIM(SUBSTITUTE(_xll.MCONCAT(IFERROR(IF(ISNUMBER(INDIRECT(Q717)),IF((INDIRECT(ster!$D$14)&lt;&gt;"")*(IFERROR(0*(MATCH(INDIRECT(Q717),INDIRECT(K717),0)&gt;0),1)),INDIRECT(ster!$D$14) &amp; ": " &amp;  SUBSTITUTE(IF( AV717,IFERROR(TEXT(INDIRECT(Q717),"rrrr-mm-dd")&amp;" (" &amp; INDIRECT(Q717) &amp;")",INDIRECT(Q717)),INDIRECT(Q717))," "," "),""),""),"")," "),"  "," ")),""),"")</f>
        <v/>
      </c>
      <c r="CU717" s="14" t="str">
        <f t="array" aca="1" ref="CU717" ca="1">IF(H717,IF(AND(V717&gt;0),TRIM(SUBSTITUTE(_xll.MCONCAT(IF((INDIRECT(ster!$D$14)&lt;&gt;"")*(IFERROR(0*(INDIRECT(Q717)&lt;&gt;""),1)),INDIRECT(ster!$D$14),"")," "),"  "," ")),""),"")</f>
        <v/>
      </c>
      <c r="CV717" s="14" t="str">
        <f t="array" aca="1" ref="CV717" ca="1">IF(H717,IF(AS717,
TRIM(SUBSTITUTE(_xll.MCONCAT(IF(
   (INDIRECT(ster!$D$14)&lt;&gt;"")*
   ((INDIRECT(Q717)="")+
      NOT(ISNUMBER(INDIRECT(Q717)))*
      NOT(ISERROR(MATCH(INDIRECT(Q717),INDIRECT(K717),0)))
    ),
      INDIRECT(ster!$D$14),
   "")," "),"  "," ")),
""),"")</f>
        <v/>
      </c>
      <c r="CW717" s="14" t="str">
        <f t="array" aca="1" ref="CW717" ca="1">IF(H717,IF(AND(AQ717),TRIM(SUBSTITUTE(_xll.MCONCAT(IFERROR(IF(ISNUMBER(INDIRECT(Q717)),IF((INDIRECT(ster!$D$14)&lt;&gt;"")*(INDIRECT(Q717)&lt;&gt;INT(INDIRECT(Q717))),INDIRECT(ster!$D$14) &amp; ": " &amp; INDIRECT(Q717),""),""),"")," "),"  "," ")),""),"")</f>
        <v/>
      </c>
      <c r="CX717" s="14" t="str">
        <f t="array" aca="1" ref="CX717" ca="1">IF(H717,IF(OR(AU717,AV717),TRIM(SUBSTITUTE(_xll.MCONCAT(IF((INDIRECT(ster!$D$14)&lt;&gt;"")*NOT(ISNUMBER(INDIRECT(Q717))),IF(ISERROR(MATCH(INDIRECT(Q717),INDIRECT(K717),0)),IFERROR(IF(INDIRECT(Q717)&lt;&gt;"",INDIRECT(ster!$D$14) &amp; ": " &amp; SUBSTITUTE(INDIRECT(Q717)," "," "),""),""),""),"")," "),"  "," ")),""),"")</f>
        <v/>
      </c>
      <c r="CY717" s="14" t="str">
        <f t="array" aca="1" ref="CY717" ca="1">IF(H717,IF(AE717,TRIM(SUBSTITUTE(_xll.MCONCAT(IF((INDIRECT(ster!$D$14)&lt;&gt;"")*IFERROR(NOT(INDIRECT(AF717)),FALSE),IF(ISERROR(MATCH(INDIRECT(Q717),INDIRECT(K717),0)),IFERROR(IF(INDIRECT(Q717)&lt;&gt;"",INDIRECT(ster!$D$14)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CZ717" s="14" t="str">
        <f t="array" aca="1" ref="CZ717" ca="1">IF(H717,IF(AH717,TRIM(SUBSTITUTE(_xll.MCONCAT(IF((INDIRECT(ster!$D$14)&lt;&gt;"")*IFERROR(NOT(INDIRECT(AI717)),FALSE),IF(ISERROR(MATCH(INDIRECT(Q717),INDIRECT(K717),0)),IFERROR(IF(INDIRECT(Q717)&lt;&gt;"",INDIRECT(ster!$D$14)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DC717" s="14" t="str">
        <f ca="1">SUBSTITUTE(SUBSTITUTE(SUBSTITUTE(SUBSTITUTE(_xll.MCONCAT(DG717:DS717,"■"),"■■","■"),"■■","■"),"■■","■"),"■■","■")</f>
        <v>■</v>
      </c>
      <c r="DD717" s="14" t="str">
        <f t="shared" ca="1" si="11567"/>
        <v/>
      </c>
      <c r="DE717" s="14" t="str">
        <f t="shared" ca="1" si="11568"/>
        <v/>
      </c>
      <c r="DF717" s="14" t="str">
        <f t="shared" ca="1" si="11569"/>
        <v/>
      </c>
      <c r="DG717" s="14" t="str">
        <f t="shared" ca="1" si="11570"/>
        <v/>
      </c>
      <c r="DH717" s="14" t="str">
        <f t="shared" ca="1" si="11571"/>
        <v/>
      </c>
      <c r="DI717" s="14" t="str">
        <f t="shared" ca="1" si="11572"/>
        <v/>
      </c>
      <c r="DJ717" s="14" t="str">
        <f t="shared" ca="1" si="11573"/>
        <v/>
      </c>
      <c r="DK717" s="14" t="str">
        <f t="shared" ca="1" si="11574"/>
        <v/>
      </c>
      <c r="DL717" s="14" t="str">
        <f t="shared" ca="1" si="11575"/>
        <v/>
      </c>
      <c r="DM717" s="14" t="str">
        <f t="shared" ca="1" si="11576"/>
        <v/>
      </c>
      <c r="DN717" s="14" t="str">
        <f t="array" aca="1" ref="DN717" ca="1">IF(CU717&lt;&gt;"","There are errors in the entered values in the following cases: " &amp;SUBSTITUTE(CU717," ",", "),"")</f>
        <v/>
      </c>
      <c r="DO717" s="14" t="str">
        <f t="shared" ca="1" si="11577"/>
        <v/>
      </c>
      <c r="DP717" s="14" t="str">
        <f t="shared" ca="1" si="11578"/>
        <v/>
      </c>
      <c r="DQ717" s="14" t="str">
        <f t="shared" ca="1" si="11579"/>
        <v/>
      </c>
      <c r="DR717" s="14" t="str">
        <f t="shared" ca="1" si="11580"/>
        <v/>
      </c>
      <c r="DS717" s="14" t="str">
        <f t="shared" ca="1" si="11581"/>
        <v/>
      </c>
      <c r="DZ717" s="14" t="b">
        <f t="shared" ca="1" si="11582"/>
        <v>0</v>
      </c>
      <c r="EA717" s="14" t="str">
        <f t="shared" ca="1" si="11583"/>
        <v/>
      </c>
      <c r="EB717" s="14" t="str">
        <f t="shared" ca="1" si="11584"/>
        <v/>
      </c>
      <c r="EC717" s="14" t="str">
        <f t="shared" ca="1" si="11585"/>
        <v/>
      </c>
      <c r="ED717" s="14" t="str">
        <f t="shared" ca="1" si="11586"/>
        <v/>
      </c>
      <c r="EE717" s="14" t="str">
        <f t="shared" ca="1" si="11587"/>
        <v/>
      </c>
      <c r="EF717" s="14" t="str">
        <f t="shared" ca="1" si="11588"/>
        <v/>
      </c>
      <c r="EG717" s="14" t="str">
        <f t="shared" ca="1" si="11589"/>
        <v/>
      </c>
      <c r="EM717" s="14" t="b">
        <f t="shared" ca="1" si="11590"/>
        <v>0</v>
      </c>
      <c r="EN717" s="14" t="str">
        <f t="shared" ca="1" si="11591"/>
        <v/>
      </c>
      <c r="EO717" s="14" t="str">
        <f t="shared" ca="1" si="11592"/>
        <v/>
      </c>
      <c r="EP717" s="14" t="str">
        <f t="shared" ca="1" si="11593"/>
        <v/>
      </c>
      <c r="EQ717" s="14" t="str">
        <f t="shared" ca="1" si="11594"/>
        <v/>
      </c>
    </row>
    <row r="718" spans="2:147" s="14" customFormat="1">
      <c r="B718" s="14" t="str">
        <f t="shared" ca="1" si="11520"/>
        <v/>
      </c>
      <c r="C718" s="14">
        <f t="shared" ca="1" si="11521"/>
        <v>563</v>
      </c>
      <c r="D718" s="14">
        <f t="shared" si="11522"/>
        <v>716</v>
      </c>
      <c r="E718" s="14" t="str">
        <f t="shared" ca="1" si="11523"/>
        <v/>
      </c>
      <c r="F718" s="14" t="str">
        <f t="shared" ca="1" si="11524"/>
        <v/>
      </c>
      <c r="G718" s="14" t="str">
        <f t="shared" ca="1" si="11525"/>
        <v/>
      </c>
      <c r="H718" s="14" t="b">
        <f t="shared" ca="1" si="11526"/>
        <v>0</v>
      </c>
      <c r="I718" s="14" t="str">
        <f ca="1">IF($H718,ADDRESS(3,(D718+1)*2-1,4,,"["&amp;wew!$G$7&amp;"]"&amp;_sheetname_labels)&amp;":"&amp;ADDRESS(2+ster!$B$20,(D718+1)*2-1,4),"")</f>
        <v/>
      </c>
      <c r="J718" s="14" t="str">
        <f t="array" aca="1" ref="J718" ca="1">IF(H718,MAX(0,MAX(IF(INDIRECT(I718)&lt;&gt;"",ROW(INDIRECT(I718)),""))-2),"")</f>
        <v/>
      </c>
      <c r="K718" s="14" t="str">
        <f ca="1">IF($H718,IF($J718&gt;0,ADDRESS(3,(D718+1)*2-1,4,,"["&amp;wew!$G$7&amp;"]"&amp;_sheetname_labels)&amp;":"&amp;ADDRESS(2+J718,(D718+1)*2-1,4),""),"")</f>
        <v/>
      </c>
      <c r="L718" s="14" t="str">
        <f ca="1">IF($H718,IF($J718&gt;0,ADDRESS(3,(D718+1)*2,4,,"["&amp;wew!$G$7&amp;"]"&amp;_sheetname_labels)&amp;":"&amp;ADDRESS(2+J718,(D718+1)*2,4),""),"")</f>
        <v/>
      </c>
      <c r="M718" s="14" t="str">
        <f t="shared" ca="1" si="11527"/>
        <v/>
      </c>
      <c r="N718" s="14" t="str">
        <f t="shared" ca="1" si="11528"/>
        <v/>
      </c>
      <c r="O718" s="14" t="str">
        <f t="shared" ca="1" si="11529"/>
        <v/>
      </c>
      <c r="P718" s="14" t="str">
        <f t="shared" ca="1" si="11530"/>
        <v/>
      </c>
      <c r="Q718" s="14" t="str">
        <f ca="1">IF($BP718,ADDRESS(3,D718+1,4,,"["&amp;wew!$G$7&amp;"]"&amp;_sheetname_dataframe)&amp;":"&amp;ADDRESS(2+ster!$C$14,D718+1,4),"")</f>
        <v/>
      </c>
      <c r="R718" s="14" t="str">
        <f ca="1">IF($BP718,IF(MID(_xll.FORMULATEXT(INDEX(INDIRECT(Q718),1)),1,1)="=", _xll.FORMULATEXT(INDEX(INDIRECT(Q718),1),2,TRUE),""),"")</f>
        <v/>
      </c>
      <c r="S718" s="14" t="str">
        <f t="array" aca="1" ref="S718" ca="1">IF(H718,SUM(IF((IFERROR(INDIRECT(Q718)&lt;&gt;"",FALSE))*(INDIRECT(ster!$D$14)&lt;&gt;""),1,0)),"")</f>
        <v/>
      </c>
      <c r="T718" s="14" t="str">
        <f t="array" aca="1" ref="T718" ca="1">IF(H718,IF(M718&gt;0,SUM(IFERROR(1*(MATCH(INDIRECT(Q718),INDIRECT(K718),0)&gt;0),0)*(INDIRECT(ster!$D$14)&lt;&gt;"")*NOT(ISNUMBER(INDIRECT(Q718)))),0),"")</f>
        <v/>
      </c>
      <c r="U718" s="14" t="str">
        <f t="array" aca="1" ref="U718" ca="1">IF(H718,SUM((IFERROR(INDIRECT(Q718)="",FALSE))*(INDIRECT(ster!$D$14)&lt;&gt;"")),"")</f>
        <v/>
      </c>
      <c r="V718" s="14" t="str">
        <f t="array" aca="1" ref="V718" ca="1">IF(H718,SUM((IFERROR(INDIRECT(Q718)="#ąś",TRUE))*(INDIRECT(ster!$D$14)&lt;&gt;"")),"")</f>
        <v/>
      </c>
      <c r="W718" s="14" t="str">
        <f t="array" aca="1" ref="W718" ca="1">IF(H718,SUM(ISNUMBER(INDIRECT(Q718))*(INDIRECT(ster!$D$14)&lt;&gt;"")),"")</f>
        <v/>
      </c>
      <c r="X718" s="14" t="str">
        <f t="array" aca="1" ref="X718" ca="1">IF(AND(H718,W718&gt;0),IF(wew!$B$3,MIN(IF((INDIRECT(ster!$D$14)&lt;&gt;"")*IFERROR(INDIRECT($Q718)&lt;&gt;"",FALSE),IFERROR(INDIRECT($Q718),"X"),"X")),"&lt;włącz podświetlanie wartości&gt;"),"—")</f>
        <v>—</v>
      </c>
      <c r="Y718" s="14" t="str">
        <f t="array" aca="1" ref="Y718" ca="1">IF(AND(H718,W718&gt;0),IF(wew!$B$3,MAX(IF((INDIRECT(ster!$D$14)&lt;&gt;"")*IFERROR(INDIRECT($Q718)&lt;&gt;"",FALSE),IFERROR(INDIRECT($Q718),"X"),"X")),"&lt;włącz podświetlanie wartości&gt;"),"—")</f>
        <v>—</v>
      </c>
      <c r="Z718" s="14" t="str">
        <f t="shared" ca="1" si="11531"/>
        <v/>
      </c>
      <c r="AA718" s="12" t="str">
        <f t="shared" ca="1" si="11532"/>
        <v/>
      </c>
      <c r="AB718" s="17" t="str">
        <f t="array" aca="1" ref="AB718" ca="1">IF(H718,IF(W718&gt;0,SUM((INDIRECT(ster!$D$14)&lt;&gt;"")*IFERROR((INDIRECT(Q718)&lt;&gt;"")*(INDIRECT(Q718)=INT(INDIRECT(Q718))),0)),0),"")</f>
        <v/>
      </c>
      <c r="AC718" s="17" t="str">
        <f t="array" aca="1" ref="AC718" ca="1">IF(H718,W718-AB718,"")</f>
        <v/>
      </c>
      <c r="AD718" s="17" t="str">
        <f t="shared" ca="1" si="11533"/>
        <v/>
      </c>
      <c r="AE718" s="17" t="b">
        <f t="shared" ca="1" si="11534"/>
        <v>0</v>
      </c>
      <c r="AF718" s="17" t="str">
        <f ca="1">IF(AE718,IF($H718,ADDRESS(3,D718+2,4,,"["&amp;wew!$G$7&amp;"]"&amp;_sheetname_dataframe)&amp;":"&amp;ADDRESS(2+ster!$C$14,D718+2,4),""),"")</f>
        <v/>
      </c>
      <c r="AG718" s="17" t="str">
        <f t="shared" ca="1" si="11535"/>
        <v/>
      </c>
      <c r="AH718" s="17" t="b">
        <f t="shared" ca="1" si="11536"/>
        <v>0</v>
      </c>
      <c r="AI718" s="17" t="str">
        <f ca="1">IF(AH718,IF($H718,ADDRESS(3,D718+3,4,,"["&amp;wew!$G$7&amp;"]"&amp;_sheetname_dataframe)&amp;":"&amp;ADDRESS(2+ster!$C$14,D718+3,4),""),"")</f>
        <v/>
      </c>
      <c r="AJ718" s="17" t="str">
        <f t="shared" ca="1" si="11537"/>
        <v/>
      </c>
      <c r="AK718" s="17" t="str">
        <f t="shared" ca="1" si="11538"/>
        <v/>
      </c>
      <c r="AL718" s="17" t="str">
        <f t="shared" ca="1" si="11539"/>
        <v/>
      </c>
      <c r="AM718" s="17" t="str">
        <f t="shared" ca="1" si="11540"/>
        <v/>
      </c>
      <c r="AN718" s="17">
        <f t="shared" ca="1" si="11541"/>
        <v>2</v>
      </c>
      <c r="AO718" s="24" t="str">
        <f t="shared" ca="1" si="11542"/>
        <v/>
      </c>
      <c r="AP718" s="24" t="str">
        <f t="shared" ca="1" si="11543"/>
        <v/>
      </c>
      <c r="AQ718" s="17" t="str">
        <f t="shared" ca="1" si="11544"/>
        <v/>
      </c>
      <c r="AR718" s="17" t="str">
        <f t="shared" ca="1" si="11545"/>
        <v/>
      </c>
      <c r="AS718" s="17" t="str">
        <f t="shared" ca="1" si="11546"/>
        <v/>
      </c>
      <c r="AT718" s="17" t="str">
        <f t="shared" ca="1" si="11547"/>
        <v/>
      </c>
      <c r="AU718" s="17" t="str">
        <f t="shared" ca="1" si="11548"/>
        <v/>
      </c>
      <c r="AV718" s="17" t="str">
        <f t="shared" ca="1" si="11549"/>
        <v/>
      </c>
      <c r="AW718" s="17" t="str">
        <f t="shared" ca="1" si="11550"/>
        <v/>
      </c>
      <c r="AX718" s="14" t="str">
        <f t="array" aca="1" ref="AX718" ca="1">IF(H718,N718&gt;0,"")</f>
        <v/>
      </c>
      <c r="AY718" s="17" t="str">
        <f t="shared" ca="1" si="11551"/>
        <v/>
      </c>
      <c r="AZ718" s="17" t="str">
        <f t="array" aca="1" ref="AZ718" ca="1">IF(AY718&lt;&gt;"",SUM(1*ISERROR(MATCH(INDIRECT(AY718),INDIRECT(K718),0)))=0,"")</f>
        <v/>
      </c>
      <c r="BA718" s="17" t="b">
        <f t="shared" ca="1" si="11552"/>
        <v>0</v>
      </c>
      <c r="BB718" s="17" t="b">
        <v>0</v>
      </c>
      <c r="BC718" s="17" t="str">
        <f t="shared" ca="1" si="11553"/>
        <v/>
      </c>
      <c r="BD718" s="17" t="str">
        <f t="shared" ca="1" si="11554"/>
        <v/>
      </c>
      <c r="BE718" s="17" t="str">
        <f t="shared" ca="1" si="11555"/>
        <v/>
      </c>
      <c r="BF718" s="17" t="str">
        <f t="shared" ca="1" si="11556"/>
        <v/>
      </c>
      <c r="BG718" s="17" t="str">
        <f t="shared" ca="1" si="11557"/>
        <v/>
      </c>
      <c r="BH718" s="17" t="str">
        <f t="shared" ca="1" si="11558"/>
        <v/>
      </c>
      <c r="BI718" s="17" t="str">
        <f t="shared" ca="1" si="11559"/>
        <v/>
      </c>
      <c r="BJ718" s="17" t="b">
        <f t="shared" ca="1" si="11560"/>
        <v>0</v>
      </c>
      <c r="BK718" s="17" t="str">
        <f t="shared" ca="1" si="11561"/>
        <v/>
      </c>
      <c r="BL718" s="17" t="str">
        <f t="shared" ca="1" si="11562"/>
        <v/>
      </c>
      <c r="BM718" s="17" t="str">
        <f t="shared" ca="1" si="11563"/>
        <v/>
      </c>
      <c r="BN718" s="17" t="str">
        <f t="shared" ca="1" si="11564"/>
        <v/>
      </c>
      <c r="BO718" s="17" t="str">
        <f t="shared" ca="1" si="11565"/>
        <v/>
      </c>
      <c r="BP718" s="14" t="b">
        <f t="shared" ca="1" si="11566"/>
        <v>0</v>
      </c>
      <c r="BQ718" s="35"/>
      <c r="BX718" s="16"/>
      <c r="BY718" s="16"/>
      <c r="BZ718" s="16"/>
      <c r="CA718" s="16"/>
      <c r="CB718" s="16"/>
      <c r="CC718" s="16"/>
      <c r="CD718" s="16"/>
      <c r="CE718" s="16"/>
      <c r="CF718" s="16"/>
      <c r="CN718" s="14">
        <f ca="1">IF(H718,IFERROR(IsVariableNameLegal(O718),0),0)</f>
        <v>0</v>
      </c>
      <c r="CO718" s="14" t="str">
        <f t="array" aca="1" ref="CO718" ca="1">IF(H718,IF(COUNTIF(INDIRECT(wew!$C$13),O718)&gt;1,TRIM(SUBSTITUTE(_xll.MCONCAT(IF((INDIRECT(wew!$C$13)=O718)*(COLUMN(INDIRECT(wew!$C$13))&lt;&gt;D718+1),-1+COLUMN(INDIRECT(wew!$C$13)),"")," "),"  "," ")),""),"")</f>
        <v/>
      </c>
      <c r="CP718" s="14" t="str">
        <f t="array" aca="1" ref="CP718" ca="1">IF(P718&lt;&gt;"",IF(LEN(P718)&gt;150,1,""),"")</f>
        <v/>
      </c>
      <c r="CQ718" s="14" t="str">
        <f t="array" aca="1" ref="CQ718" ca="1">IF(AND(H718,NOT(ster!$J$3)),IF(COUNTIF(INDIRECT(wew!$C$15),P718)&gt;1,TRIM(SUBSTITUTE(_xll.MCONCAT(IF((INDIRECT(wew!$C$15)=P718)*(COLUMN(INDIRECT(wew!$C$15))&lt;&gt;D718+1),-1+COLUMN(INDIRECT(wew!$C$15)),"")," "),"  "," ")),""),"")</f>
        <v/>
      </c>
      <c r="CR718" s="14" t="str">
        <f t="array" aca="1" ref="CR718" ca="1">IF(H718,IF(AND(W718&gt;0,AO718&lt;&gt;""),TRIM(SUBSTITUTE(_xll.MCONCAT(IFERROR(IF(ISNUMBER(INDIRECT(Q718)),IF((INDIRECT(ster!$D$14)&lt;&gt;"")*(INDIRECT(Q718)&lt;AO718),INDIRECT(ster!$D$14) &amp; ": " &amp;  SUBSTITUTE(IF( AV718,IFERROR(TEXT(INDIRECT(Q718),"rrrr-mm-dd") &amp;" (" &amp; INDIRECT(Q718) &amp;")",INDIRECT(Q718)),INDIRECT(Q718))," "," "),""),""),"")," "),"  "," ")),""),"")</f>
        <v/>
      </c>
      <c r="CS718" s="14" t="str">
        <f t="array" aca="1" ref="CS718" ca="1">IF(H718,IF(AND(W718&gt;0,AP718&lt;&gt;""),TRIM(SUBSTITUTE(_xll.MCONCAT(IFERROR(IF(ISNUMBER(INDIRECT(Q718)),IF((INDIRECT(ster!$D$14)&lt;&gt;"")*(INDIRECT(Q718)&gt;AP718),INDIRECT(ster!$D$14) &amp; ": " &amp;  SUBSTITUTE(IF( AV718,IFERROR(TEXT(INDIRECT(Q718),"rrrr-mm-dd")&amp;" (" &amp; INDIRECT(Q718) &amp;")",INDIRECT(Q718)),INDIRECT(Q718))," "," "),""),""),"")," "),"  "," ")),""),"")</f>
        <v/>
      </c>
      <c r="CT718" s="14" t="str">
        <f t="array" aca="1" ref="CT718" ca="1">IF(H718,IF(AND(N718&gt;0,AR718),TRIM(SUBSTITUTE(_xll.MCONCAT(IFERROR(IF(ISNUMBER(INDIRECT(Q718)),IF((INDIRECT(ster!$D$14)&lt;&gt;"")*(IFERROR(0*(MATCH(INDIRECT(Q718),INDIRECT(K718),0)&gt;0),1)),INDIRECT(ster!$D$14) &amp; ": " &amp;  SUBSTITUTE(IF( AV718,IFERROR(TEXT(INDIRECT(Q718),"rrrr-mm-dd")&amp;" (" &amp; INDIRECT(Q718) &amp;")",INDIRECT(Q718)),INDIRECT(Q718))," "," "),""),""),"")," "),"  "," ")),""),"")</f>
        <v/>
      </c>
      <c r="CU718" s="14" t="str">
        <f t="array" aca="1" ref="CU718" ca="1">IF(H718,IF(AND(V718&gt;0),TRIM(SUBSTITUTE(_xll.MCONCAT(IF((INDIRECT(ster!$D$14)&lt;&gt;"")*(IFERROR(0*(INDIRECT(Q718)&lt;&gt;""),1)),INDIRECT(ster!$D$14),"")," "),"  "," ")),""),"")</f>
        <v/>
      </c>
      <c r="CV718" s="14" t="str">
        <f t="array" aca="1" ref="CV718" ca="1">IF(H718,IF(AS718,
TRIM(SUBSTITUTE(_xll.MCONCAT(IF(
   (INDIRECT(ster!$D$14)&lt;&gt;"")*
   ((INDIRECT(Q718)="")+
      NOT(ISNUMBER(INDIRECT(Q718)))*
      NOT(ISERROR(MATCH(INDIRECT(Q718),INDIRECT(K718),0)))
    ),
      INDIRECT(ster!$D$14),
   "")," "),"  "," ")),
""),"")</f>
        <v/>
      </c>
      <c r="CW718" s="14" t="str">
        <f t="array" aca="1" ref="CW718" ca="1">IF(H718,IF(AND(AQ718),TRIM(SUBSTITUTE(_xll.MCONCAT(IFERROR(IF(ISNUMBER(INDIRECT(Q718)),IF((INDIRECT(ster!$D$14)&lt;&gt;"")*(INDIRECT(Q718)&lt;&gt;INT(INDIRECT(Q718))),INDIRECT(ster!$D$14) &amp; ": " &amp; INDIRECT(Q718),""),""),"")," "),"  "," ")),""),"")</f>
        <v/>
      </c>
      <c r="CX718" s="14" t="str">
        <f t="array" aca="1" ref="CX718" ca="1">IF(H718,IF(OR(AU718,AV718),TRIM(SUBSTITUTE(_xll.MCONCAT(IF((INDIRECT(ster!$D$14)&lt;&gt;"")*NOT(ISNUMBER(INDIRECT(Q718))),IF(ISERROR(MATCH(INDIRECT(Q718),INDIRECT(K718),0)),IFERROR(IF(INDIRECT(Q718)&lt;&gt;"",INDIRECT(ster!$D$14) &amp; ": " &amp; SUBSTITUTE(INDIRECT(Q718)," "," "),""),""),""),"")," "),"  "," ")),""),"")</f>
        <v/>
      </c>
      <c r="CY718" s="14" t="str">
        <f t="array" aca="1" ref="CY718" ca="1">IF(H718,IF(AE718,TRIM(SUBSTITUTE(_xll.MCONCAT(IF((INDIRECT(ster!$D$14)&lt;&gt;"")*IFERROR(NOT(INDIRECT(AF718)),FALSE),IF(ISERROR(MATCH(INDIRECT(Q718),INDIRECT(K718),0)),IFERROR(IF(INDIRECT(Q718)&lt;&gt;"",INDIRECT(ster!$D$14)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CZ718" s="14" t="str">
        <f t="array" aca="1" ref="CZ718" ca="1">IF(H718,IF(AH718,TRIM(SUBSTITUTE(_xll.MCONCAT(IF((INDIRECT(ster!$D$14)&lt;&gt;"")*IFERROR(NOT(INDIRECT(AI718)),FALSE),IF(ISERROR(MATCH(INDIRECT(Q718),INDIRECT(K718),0)),IFERROR(IF(INDIRECT(Q718)&lt;&gt;"",INDIRECT(ster!$D$14)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DC718" s="14" t="str">
        <f ca="1">SUBSTITUTE(SUBSTITUTE(SUBSTITUTE(SUBSTITUTE(_xll.MCONCAT(DG718:DS718,"■"),"■■","■"),"■■","■"),"■■","■"),"■■","■")</f>
        <v>■</v>
      </c>
      <c r="DD718" s="14" t="str">
        <f t="shared" ca="1" si="11567"/>
        <v/>
      </c>
      <c r="DE718" s="14" t="str">
        <f t="shared" ca="1" si="11568"/>
        <v/>
      </c>
      <c r="DF718" s="14" t="str">
        <f t="shared" ca="1" si="11569"/>
        <v/>
      </c>
      <c r="DG718" s="14" t="str">
        <f t="shared" ca="1" si="11570"/>
        <v/>
      </c>
      <c r="DH718" s="14" t="str">
        <f t="shared" ca="1" si="11571"/>
        <v/>
      </c>
      <c r="DI718" s="14" t="str">
        <f t="shared" ca="1" si="11572"/>
        <v/>
      </c>
      <c r="DJ718" s="14" t="str">
        <f t="shared" ca="1" si="11573"/>
        <v/>
      </c>
      <c r="DK718" s="14" t="str">
        <f t="shared" ca="1" si="11574"/>
        <v/>
      </c>
      <c r="DL718" s="14" t="str">
        <f t="shared" ca="1" si="11575"/>
        <v/>
      </c>
      <c r="DM718" s="14" t="str">
        <f t="shared" ca="1" si="11576"/>
        <v/>
      </c>
      <c r="DN718" s="14" t="str">
        <f t="array" aca="1" ref="DN718" ca="1">IF(CU718&lt;&gt;"","There are errors in the entered values in the following cases: " &amp;SUBSTITUTE(CU718," ",", "),"")</f>
        <v/>
      </c>
      <c r="DO718" s="14" t="str">
        <f t="shared" ca="1" si="11577"/>
        <v/>
      </c>
      <c r="DP718" s="14" t="str">
        <f t="shared" ca="1" si="11578"/>
        <v/>
      </c>
      <c r="DQ718" s="14" t="str">
        <f t="shared" ca="1" si="11579"/>
        <v/>
      </c>
      <c r="DR718" s="14" t="str">
        <f t="shared" ca="1" si="11580"/>
        <v/>
      </c>
      <c r="DS718" s="14" t="str">
        <f t="shared" ca="1" si="11581"/>
        <v/>
      </c>
      <c r="DZ718" s="14" t="b">
        <f t="shared" ca="1" si="11582"/>
        <v>0</v>
      </c>
      <c r="EA718" s="14" t="str">
        <f t="shared" ca="1" si="11583"/>
        <v/>
      </c>
      <c r="EB718" s="14" t="str">
        <f t="shared" ca="1" si="11584"/>
        <v/>
      </c>
      <c r="EC718" s="14" t="str">
        <f t="shared" ca="1" si="11585"/>
        <v/>
      </c>
      <c r="ED718" s="14" t="str">
        <f t="shared" ca="1" si="11586"/>
        <v/>
      </c>
      <c r="EE718" s="14" t="str">
        <f t="shared" ca="1" si="11587"/>
        <v/>
      </c>
      <c r="EF718" s="14" t="str">
        <f t="shared" ca="1" si="11588"/>
        <v/>
      </c>
      <c r="EG718" s="14" t="str">
        <f t="shared" ca="1" si="11589"/>
        <v/>
      </c>
      <c r="EM718" s="14" t="b">
        <f t="shared" ca="1" si="11590"/>
        <v>0</v>
      </c>
      <c r="EN718" s="14" t="str">
        <f t="shared" ca="1" si="11591"/>
        <v/>
      </c>
      <c r="EO718" s="14" t="str">
        <f t="shared" ca="1" si="11592"/>
        <v/>
      </c>
      <c r="EP718" s="14" t="str">
        <f t="shared" ca="1" si="11593"/>
        <v/>
      </c>
      <c r="EQ718" s="14" t="str">
        <f t="shared" ca="1" si="11594"/>
        <v/>
      </c>
    </row>
    <row r="719" spans="2:147" s="14" customFormat="1">
      <c r="B719" s="14" t="str">
        <f t="shared" ca="1" si="11520"/>
        <v/>
      </c>
      <c r="C719" s="14">
        <f t="shared" ca="1" si="11521"/>
        <v>563</v>
      </c>
      <c r="D719" s="14">
        <f t="shared" si="11522"/>
        <v>717</v>
      </c>
      <c r="E719" s="14" t="str">
        <f t="shared" ca="1" si="11523"/>
        <v/>
      </c>
      <c r="F719" s="14" t="str">
        <f t="shared" ca="1" si="11524"/>
        <v/>
      </c>
      <c r="G719" s="14" t="str">
        <f t="shared" ca="1" si="11525"/>
        <v/>
      </c>
      <c r="H719" s="14" t="b">
        <f t="shared" ca="1" si="11526"/>
        <v>0</v>
      </c>
      <c r="I719" s="14" t="str">
        <f ca="1">IF($H719,ADDRESS(3,(D719+1)*2-1,4,,"["&amp;wew!$G$7&amp;"]"&amp;_sheetname_labels)&amp;":"&amp;ADDRESS(2+ster!$B$20,(D719+1)*2-1,4),"")</f>
        <v/>
      </c>
      <c r="J719" s="14" t="str">
        <f t="array" aca="1" ref="J719" ca="1">IF(H719,MAX(0,MAX(IF(INDIRECT(I719)&lt;&gt;"",ROW(INDIRECT(I719)),""))-2),"")</f>
        <v/>
      </c>
      <c r="K719" s="14" t="str">
        <f ca="1">IF($H719,IF($J719&gt;0,ADDRESS(3,(D719+1)*2-1,4,,"["&amp;wew!$G$7&amp;"]"&amp;_sheetname_labels)&amp;":"&amp;ADDRESS(2+J719,(D719+1)*2-1,4),""),"")</f>
        <v/>
      </c>
      <c r="L719" s="14" t="str">
        <f ca="1">IF($H719,IF($J719&gt;0,ADDRESS(3,(D719+1)*2,4,,"["&amp;wew!$G$7&amp;"]"&amp;_sheetname_labels)&amp;":"&amp;ADDRESS(2+J719,(D719+1)*2,4),""),"")</f>
        <v/>
      </c>
      <c r="M719" s="14" t="str">
        <f t="shared" ca="1" si="11527"/>
        <v/>
      </c>
      <c r="N719" s="14" t="str">
        <f t="shared" ca="1" si="11528"/>
        <v/>
      </c>
      <c r="O719" s="14" t="str">
        <f t="shared" ca="1" si="11529"/>
        <v/>
      </c>
      <c r="P719" s="14" t="str">
        <f t="shared" ca="1" si="11530"/>
        <v/>
      </c>
      <c r="Q719" s="14" t="str">
        <f ca="1">IF($BP719,ADDRESS(3,D719+1,4,,"["&amp;wew!$G$7&amp;"]"&amp;_sheetname_dataframe)&amp;":"&amp;ADDRESS(2+ster!$C$14,D719+1,4),"")</f>
        <v/>
      </c>
      <c r="R719" s="14" t="str">
        <f ca="1">IF($BP719,IF(MID(_xll.FORMULATEXT(INDEX(INDIRECT(Q719),1)),1,1)="=", _xll.FORMULATEXT(INDEX(INDIRECT(Q719),1),2,TRUE),""),"")</f>
        <v/>
      </c>
      <c r="S719" s="14" t="str">
        <f t="array" aca="1" ref="S719" ca="1">IF(H719,SUM(IF((IFERROR(INDIRECT(Q719)&lt;&gt;"",FALSE))*(INDIRECT(ster!$D$14)&lt;&gt;""),1,0)),"")</f>
        <v/>
      </c>
      <c r="T719" s="14" t="str">
        <f t="array" aca="1" ref="T719" ca="1">IF(H719,IF(M719&gt;0,SUM(IFERROR(1*(MATCH(INDIRECT(Q719),INDIRECT(K719),0)&gt;0),0)*(INDIRECT(ster!$D$14)&lt;&gt;"")*NOT(ISNUMBER(INDIRECT(Q719)))),0),"")</f>
        <v/>
      </c>
      <c r="U719" s="14" t="str">
        <f t="array" aca="1" ref="U719" ca="1">IF(H719,SUM((IFERROR(INDIRECT(Q719)="",FALSE))*(INDIRECT(ster!$D$14)&lt;&gt;"")),"")</f>
        <v/>
      </c>
      <c r="V719" s="14" t="str">
        <f t="array" aca="1" ref="V719" ca="1">IF(H719,SUM((IFERROR(INDIRECT(Q719)="#ąś",TRUE))*(INDIRECT(ster!$D$14)&lt;&gt;"")),"")</f>
        <v/>
      </c>
      <c r="W719" s="14" t="str">
        <f t="array" aca="1" ref="W719" ca="1">IF(H719,SUM(ISNUMBER(INDIRECT(Q719))*(INDIRECT(ster!$D$14)&lt;&gt;"")),"")</f>
        <v/>
      </c>
      <c r="X719" s="14" t="str">
        <f t="array" aca="1" ref="X719" ca="1">IF(AND(H719,W719&gt;0),IF(wew!$B$3,MIN(IF((INDIRECT(ster!$D$14)&lt;&gt;"")*IFERROR(INDIRECT($Q719)&lt;&gt;"",FALSE),IFERROR(INDIRECT($Q719),"X"),"X")),"&lt;włącz podświetlanie wartości&gt;"),"—")</f>
        <v>—</v>
      </c>
      <c r="Y719" s="14" t="str">
        <f t="array" aca="1" ref="Y719" ca="1">IF(AND(H719,W719&gt;0),IF(wew!$B$3,MAX(IF((INDIRECT(ster!$D$14)&lt;&gt;"")*IFERROR(INDIRECT($Q719)&lt;&gt;"",FALSE),IFERROR(INDIRECT($Q719),"X"),"X")),"&lt;włącz podświetlanie wartości&gt;"),"—")</f>
        <v>—</v>
      </c>
      <c r="Z719" s="14" t="str">
        <f t="shared" ca="1" si="11531"/>
        <v/>
      </c>
      <c r="AA719" s="12" t="str">
        <f t="shared" ca="1" si="11532"/>
        <v/>
      </c>
      <c r="AB719" s="17" t="str">
        <f t="array" aca="1" ref="AB719" ca="1">IF(H719,IF(W719&gt;0,SUM((INDIRECT(ster!$D$14)&lt;&gt;"")*IFERROR((INDIRECT(Q719)&lt;&gt;"")*(INDIRECT(Q719)=INT(INDIRECT(Q719))),0)),0),"")</f>
        <v/>
      </c>
      <c r="AC719" s="17" t="str">
        <f t="array" aca="1" ref="AC719" ca="1">IF(H719,W719-AB719,"")</f>
        <v/>
      </c>
      <c r="AD719" s="17" t="str">
        <f t="shared" ca="1" si="11533"/>
        <v/>
      </c>
      <c r="AE719" s="17" t="b">
        <f t="shared" ca="1" si="11534"/>
        <v>0</v>
      </c>
      <c r="AF719" s="17" t="str">
        <f ca="1">IF(AE719,IF($H719,ADDRESS(3,D719+2,4,,"["&amp;wew!$G$7&amp;"]"&amp;_sheetname_dataframe)&amp;":"&amp;ADDRESS(2+ster!$C$14,D719+2,4),""),"")</f>
        <v/>
      </c>
      <c r="AG719" s="17" t="str">
        <f t="shared" ca="1" si="11535"/>
        <v/>
      </c>
      <c r="AH719" s="17" t="b">
        <f t="shared" ca="1" si="11536"/>
        <v>0</v>
      </c>
      <c r="AI719" s="17" t="str">
        <f ca="1">IF(AH719,IF($H719,ADDRESS(3,D719+3,4,,"["&amp;wew!$G$7&amp;"]"&amp;_sheetname_dataframe)&amp;":"&amp;ADDRESS(2+ster!$C$14,D719+3,4),""),"")</f>
        <v/>
      </c>
      <c r="AJ719" s="17" t="str">
        <f t="shared" ca="1" si="11537"/>
        <v/>
      </c>
      <c r="AK719" s="17" t="str">
        <f t="shared" ca="1" si="11538"/>
        <v/>
      </c>
      <c r="AL719" s="17" t="str">
        <f t="shared" ca="1" si="11539"/>
        <v/>
      </c>
      <c r="AM719" s="17" t="str">
        <f t="shared" ca="1" si="11540"/>
        <v/>
      </c>
      <c r="AN719" s="17">
        <f t="shared" ca="1" si="11541"/>
        <v>2</v>
      </c>
      <c r="AO719" s="24" t="str">
        <f t="shared" ca="1" si="11542"/>
        <v/>
      </c>
      <c r="AP719" s="24" t="str">
        <f t="shared" ca="1" si="11543"/>
        <v/>
      </c>
      <c r="AQ719" s="17" t="str">
        <f t="shared" ca="1" si="11544"/>
        <v/>
      </c>
      <c r="AR719" s="17" t="str">
        <f t="shared" ca="1" si="11545"/>
        <v/>
      </c>
      <c r="AS719" s="17" t="str">
        <f t="shared" ca="1" si="11546"/>
        <v/>
      </c>
      <c r="AT719" s="17" t="str">
        <f t="shared" ca="1" si="11547"/>
        <v/>
      </c>
      <c r="AU719" s="17" t="str">
        <f t="shared" ca="1" si="11548"/>
        <v/>
      </c>
      <c r="AV719" s="17" t="str">
        <f t="shared" ca="1" si="11549"/>
        <v/>
      </c>
      <c r="AW719" s="17" t="str">
        <f t="shared" ca="1" si="11550"/>
        <v/>
      </c>
      <c r="AX719" s="14" t="str">
        <f t="array" aca="1" ref="AX719" ca="1">IF(H719,N719&gt;0,"")</f>
        <v/>
      </c>
      <c r="AY719" s="17" t="str">
        <f t="shared" ca="1" si="11551"/>
        <v/>
      </c>
      <c r="AZ719" s="17" t="str">
        <f t="array" aca="1" ref="AZ719" ca="1">IF(AY719&lt;&gt;"",SUM(1*ISERROR(MATCH(INDIRECT(AY719),INDIRECT(K719),0)))=0,"")</f>
        <v/>
      </c>
      <c r="BA719" s="17" t="b">
        <f t="shared" ca="1" si="11552"/>
        <v>0</v>
      </c>
      <c r="BB719" s="17" t="b">
        <v>0</v>
      </c>
      <c r="BC719" s="17" t="str">
        <f t="shared" ca="1" si="11553"/>
        <v/>
      </c>
      <c r="BD719" s="17" t="str">
        <f t="shared" ca="1" si="11554"/>
        <v/>
      </c>
      <c r="BE719" s="17" t="str">
        <f t="shared" ca="1" si="11555"/>
        <v/>
      </c>
      <c r="BF719" s="17" t="str">
        <f t="shared" ca="1" si="11556"/>
        <v/>
      </c>
      <c r="BG719" s="17" t="str">
        <f t="shared" ca="1" si="11557"/>
        <v/>
      </c>
      <c r="BH719" s="17" t="str">
        <f t="shared" ca="1" si="11558"/>
        <v/>
      </c>
      <c r="BI719" s="17" t="str">
        <f t="shared" ca="1" si="11559"/>
        <v/>
      </c>
      <c r="BJ719" s="17" t="b">
        <f t="shared" ca="1" si="11560"/>
        <v>0</v>
      </c>
      <c r="BK719" s="17" t="str">
        <f t="shared" ca="1" si="11561"/>
        <v/>
      </c>
      <c r="BL719" s="17" t="str">
        <f t="shared" ca="1" si="11562"/>
        <v/>
      </c>
      <c r="BM719" s="17" t="str">
        <f t="shared" ca="1" si="11563"/>
        <v/>
      </c>
      <c r="BN719" s="17" t="str">
        <f t="shared" ca="1" si="11564"/>
        <v/>
      </c>
      <c r="BO719" s="17" t="str">
        <f t="shared" ca="1" si="11565"/>
        <v/>
      </c>
      <c r="BP719" s="14" t="b">
        <f t="shared" ca="1" si="11566"/>
        <v>0</v>
      </c>
      <c r="BQ719" s="35"/>
      <c r="BX719" s="16"/>
      <c r="BY719" s="16"/>
      <c r="BZ719" s="16"/>
      <c r="CA719" s="16"/>
      <c r="CB719" s="16"/>
      <c r="CC719" s="16"/>
      <c r="CD719" s="16"/>
      <c r="CE719" s="16"/>
      <c r="CF719" s="16"/>
      <c r="CN719" s="14">
        <f ca="1">IF(H719,IFERROR(IsVariableNameLegal(O719),0),0)</f>
        <v>0</v>
      </c>
      <c r="CO719" s="14" t="str">
        <f t="array" aca="1" ref="CO719" ca="1">IF(H719,IF(COUNTIF(INDIRECT(wew!$C$13),O719)&gt;1,TRIM(SUBSTITUTE(_xll.MCONCAT(IF((INDIRECT(wew!$C$13)=O719)*(COLUMN(INDIRECT(wew!$C$13))&lt;&gt;D719+1),-1+COLUMN(INDIRECT(wew!$C$13)),"")," "),"  "," ")),""),"")</f>
        <v/>
      </c>
      <c r="CP719" s="14" t="str">
        <f t="array" aca="1" ref="CP719" ca="1">IF(P719&lt;&gt;"",IF(LEN(P719)&gt;150,1,""),"")</f>
        <v/>
      </c>
      <c r="CQ719" s="14" t="str">
        <f t="array" aca="1" ref="CQ719" ca="1">IF(AND(H719,NOT(ster!$J$3)),IF(COUNTIF(INDIRECT(wew!$C$15),P719)&gt;1,TRIM(SUBSTITUTE(_xll.MCONCAT(IF((INDIRECT(wew!$C$15)=P719)*(COLUMN(INDIRECT(wew!$C$15))&lt;&gt;D719+1),-1+COLUMN(INDIRECT(wew!$C$15)),"")," "),"  "," ")),""),"")</f>
        <v/>
      </c>
      <c r="CR719" s="14" t="str">
        <f t="array" aca="1" ref="CR719" ca="1">IF(H719,IF(AND(W719&gt;0,AO719&lt;&gt;""),TRIM(SUBSTITUTE(_xll.MCONCAT(IFERROR(IF(ISNUMBER(INDIRECT(Q719)),IF((INDIRECT(ster!$D$14)&lt;&gt;"")*(INDIRECT(Q719)&lt;AO719),INDIRECT(ster!$D$14) &amp; ": " &amp;  SUBSTITUTE(IF( AV719,IFERROR(TEXT(INDIRECT(Q719),"rrrr-mm-dd") &amp;" (" &amp; INDIRECT(Q719) &amp;")",INDIRECT(Q719)),INDIRECT(Q719))," "," "),""),""),"")," "),"  "," ")),""),"")</f>
        <v/>
      </c>
      <c r="CS719" s="14" t="str">
        <f t="array" aca="1" ref="CS719" ca="1">IF(H719,IF(AND(W719&gt;0,AP719&lt;&gt;""),TRIM(SUBSTITUTE(_xll.MCONCAT(IFERROR(IF(ISNUMBER(INDIRECT(Q719)),IF((INDIRECT(ster!$D$14)&lt;&gt;"")*(INDIRECT(Q719)&gt;AP719),INDIRECT(ster!$D$14) &amp; ": " &amp;  SUBSTITUTE(IF( AV719,IFERROR(TEXT(INDIRECT(Q719),"rrrr-mm-dd")&amp;" (" &amp; INDIRECT(Q719) &amp;")",INDIRECT(Q719)),INDIRECT(Q719))," "," "),""),""),"")," "),"  "," ")),""),"")</f>
        <v/>
      </c>
      <c r="CT719" s="14" t="str">
        <f t="array" aca="1" ref="CT719" ca="1">IF(H719,IF(AND(N719&gt;0,AR719),TRIM(SUBSTITUTE(_xll.MCONCAT(IFERROR(IF(ISNUMBER(INDIRECT(Q719)),IF((INDIRECT(ster!$D$14)&lt;&gt;"")*(IFERROR(0*(MATCH(INDIRECT(Q719),INDIRECT(K719),0)&gt;0),1)),INDIRECT(ster!$D$14) &amp; ": " &amp;  SUBSTITUTE(IF( AV719,IFERROR(TEXT(INDIRECT(Q719),"rrrr-mm-dd")&amp;" (" &amp; INDIRECT(Q719) &amp;")",INDIRECT(Q719)),INDIRECT(Q719))," "," "),""),""),"")," "),"  "," ")),""),"")</f>
        <v/>
      </c>
      <c r="CU719" s="14" t="str">
        <f t="array" aca="1" ref="CU719" ca="1">IF(H719,IF(AND(V719&gt;0),TRIM(SUBSTITUTE(_xll.MCONCAT(IF((INDIRECT(ster!$D$14)&lt;&gt;"")*(IFERROR(0*(INDIRECT(Q719)&lt;&gt;""),1)),INDIRECT(ster!$D$14),"")," "),"  "," ")),""),"")</f>
        <v/>
      </c>
      <c r="CV719" s="14" t="str">
        <f t="array" aca="1" ref="CV719" ca="1">IF(H719,IF(AS719,
TRIM(SUBSTITUTE(_xll.MCONCAT(IF(
   (INDIRECT(ster!$D$14)&lt;&gt;"")*
   ((INDIRECT(Q719)="")+
      NOT(ISNUMBER(INDIRECT(Q719)))*
      NOT(ISERROR(MATCH(INDIRECT(Q719),INDIRECT(K719),0)))
    ),
      INDIRECT(ster!$D$14),
   "")," "),"  "," ")),
""),"")</f>
        <v/>
      </c>
      <c r="CW719" s="14" t="str">
        <f t="array" aca="1" ref="CW719" ca="1">IF(H719,IF(AND(AQ719),TRIM(SUBSTITUTE(_xll.MCONCAT(IFERROR(IF(ISNUMBER(INDIRECT(Q719)),IF((INDIRECT(ster!$D$14)&lt;&gt;"")*(INDIRECT(Q719)&lt;&gt;INT(INDIRECT(Q719))),INDIRECT(ster!$D$14) &amp; ": " &amp; INDIRECT(Q719),""),""),"")," "),"  "," ")),""),"")</f>
        <v/>
      </c>
      <c r="CX719" s="14" t="str">
        <f t="array" aca="1" ref="CX719" ca="1">IF(H719,IF(OR(AU719,AV719),TRIM(SUBSTITUTE(_xll.MCONCAT(IF((INDIRECT(ster!$D$14)&lt;&gt;"")*NOT(ISNUMBER(INDIRECT(Q719))),IF(ISERROR(MATCH(INDIRECT(Q719),INDIRECT(K719),0)),IFERROR(IF(INDIRECT(Q719)&lt;&gt;"",INDIRECT(ster!$D$14) &amp; ": " &amp; SUBSTITUTE(INDIRECT(Q719)," "," "),""),""),""),"")," "),"  "," ")),""),"")</f>
        <v/>
      </c>
      <c r="CY719" s="14" t="str">
        <f t="array" aca="1" ref="CY719" ca="1">IF(H719,IF(AE719,TRIM(SUBSTITUTE(_xll.MCONCAT(IF((INDIRECT(ster!$D$14)&lt;&gt;"")*IFERROR(NOT(INDIRECT(AF719)),FALSE),IF(ISERROR(MATCH(INDIRECT(Q719),INDIRECT(K719),0)),IFERROR(IF(INDIRECT(Q719)&lt;&gt;"",INDIRECT(ster!$D$14)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CZ719" s="14" t="str">
        <f t="array" aca="1" ref="CZ719" ca="1">IF(H719,IF(AH719,TRIM(SUBSTITUTE(_xll.MCONCAT(IF((INDIRECT(ster!$D$14)&lt;&gt;"")*IFERROR(NOT(INDIRECT(AI719)),FALSE),IF(ISERROR(MATCH(INDIRECT(Q719),INDIRECT(K719),0)),IFERROR(IF(INDIRECT(Q719)&lt;&gt;"",INDIRECT(ster!$D$14)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DC719" s="14" t="str">
        <f ca="1">SUBSTITUTE(SUBSTITUTE(SUBSTITUTE(SUBSTITUTE(_xll.MCONCAT(DG719:DS719,"■"),"■■","■"),"■■","■"),"■■","■"),"■■","■")</f>
        <v>■</v>
      </c>
      <c r="DD719" s="14" t="str">
        <f t="shared" ca="1" si="11567"/>
        <v/>
      </c>
      <c r="DE719" s="14" t="str">
        <f t="shared" ca="1" si="11568"/>
        <v/>
      </c>
      <c r="DF719" s="14" t="str">
        <f t="shared" ca="1" si="11569"/>
        <v/>
      </c>
      <c r="DG719" s="14" t="str">
        <f t="shared" ca="1" si="11570"/>
        <v/>
      </c>
      <c r="DH719" s="14" t="str">
        <f t="shared" ca="1" si="11571"/>
        <v/>
      </c>
      <c r="DI719" s="14" t="str">
        <f t="shared" ca="1" si="11572"/>
        <v/>
      </c>
      <c r="DJ719" s="14" t="str">
        <f t="shared" ca="1" si="11573"/>
        <v/>
      </c>
      <c r="DK719" s="14" t="str">
        <f t="shared" ca="1" si="11574"/>
        <v/>
      </c>
      <c r="DL719" s="14" t="str">
        <f t="shared" ca="1" si="11575"/>
        <v/>
      </c>
      <c r="DM719" s="14" t="str">
        <f t="shared" ca="1" si="11576"/>
        <v/>
      </c>
      <c r="DN719" s="14" t="str">
        <f t="array" aca="1" ref="DN719" ca="1">IF(CU719&lt;&gt;"","There are errors in the entered values in the following cases: " &amp;SUBSTITUTE(CU719," ",", "),"")</f>
        <v/>
      </c>
      <c r="DO719" s="14" t="str">
        <f t="shared" ca="1" si="11577"/>
        <v/>
      </c>
      <c r="DP719" s="14" t="str">
        <f t="shared" ca="1" si="11578"/>
        <v/>
      </c>
      <c r="DQ719" s="14" t="str">
        <f t="shared" ca="1" si="11579"/>
        <v/>
      </c>
      <c r="DR719" s="14" t="str">
        <f t="shared" ca="1" si="11580"/>
        <v/>
      </c>
      <c r="DS719" s="14" t="str">
        <f t="shared" ca="1" si="11581"/>
        <v/>
      </c>
      <c r="DZ719" s="14" t="b">
        <f t="shared" ca="1" si="11582"/>
        <v>0</v>
      </c>
      <c r="EA719" s="14" t="str">
        <f t="shared" ca="1" si="11583"/>
        <v/>
      </c>
      <c r="EB719" s="14" t="str">
        <f t="shared" ca="1" si="11584"/>
        <v/>
      </c>
      <c r="EC719" s="14" t="str">
        <f t="shared" ca="1" si="11585"/>
        <v/>
      </c>
      <c r="ED719" s="14" t="str">
        <f t="shared" ca="1" si="11586"/>
        <v/>
      </c>
      <c r="EE719" s="14" t="str">
        <f t="shared" ca="1" si="11587"/>
        <v/>
      </c>
      <c r="EF719" s="14" t="str">
        <f t="shared" ca="1" si="11588"/>
        <v/>
      </c>
      <c r="EG719" s="14" t="str">
        <f t="shared" ca="1" si="11589"/>
        <v/>
      </c>
      <c r="EM719" s="14" t="b">
        <f t="shared" ca="1" si="11590"/>
        <v>0</v>
      </c>
      <c r="EN719" s="14" t="str">
        <f t="shared" ca="1" si="11591"/>
        <v/>
      </c>
      <c r="EO719" s="14" t="str">
        <f t="shared" ca="1" si="11592"/>
        <v/>
      </c>
      <c r="EP719" s="14" t="str">
        <f t="shared" ca="1" si="11593"/>
        <v/>
      </c>
      <c r="EQ719" s="14" t="str">
        <f t="shared" ca="1" si="11594"/>
        <v/>
      </c>
    </row>
    <row r="720" spans="2:147" s="14" customFormat="1">
      <c r="B720" s="14" t="str">
        <f t="shared" ca="1" si="11520"/>
        <v/>
      </c>
      <c r="C720" s="14">
        <f t="shared" ca="1" si="11521"/>
        <v>563</v>
      </c>
      <c r="D720" s="14">
        <f t="shared" si="11522"/>
        <v>718</v>
      </c>
      <c r="E720" s="14" t="str">
        <f t="shared" ca="1" si="11523"/>
        <v/>
      </c>
      <c r="F720" s="14" t="str">
        <f t="shared" ca="1" si="11524"/>
        <v/>
      </c>
      <c r="G720" s="14" t="str">
        <f t="shared" ca="1" si="11525"/>
        <v/>
      </c>
      <c r="H720" s="14" t="b">
        <f t="shared" ca="1" si="11526"/>
        <v>0</v>
      </c>
      <c r="I720" s="14" t="str">
        <f ca="1">IF($H720,ADDRESS(3,(D720+1)*2-1,4,,"["&amp;wew!$G$7&amp;"]"&amp;_sheetname_labels)&amp;":"&amp;ADDRESS(2+ster!$B$20,(D720+1)*2-1,4),"")</f>
        <v/>
      </c>
      <c r="J720" s="14" t="str">
        <f t="array" aca="1" ref="J720" ca="1">IF(H720,MAX(0,MAX(IF(INDIRECT(I720)&lt;&gt;"",ROW(INDIRECT(I720)),""))-2),"")</f>
        <v/>
      </c>
      <c r="K720" s="14" t="str">
        <f ca="1">IF($H720,IF($J720&gt;0,ADDRESS(3,(D720+1)*2-1,4,,"["&amp;wew!$G$7&amp;"]"&amp;_sheetname_labels)&amp;":"&amp;ADDRESS(2+J720,(D720+1)*2-1,4),""),"")</f>
        <v/>
      </c>
      <c r="L720" s="14" t="str">
        <f ca="1">IF($H720,IF($J720&gt;0,ADDRESS(3,(D720+1)*2,4,,"["&amp;wew!$G$7&amp;"]"&amp;_sheetname_labels)&amp;":"&amp;ADDRESS(2+J720,(D720+1)*2,4),""),"")</f>
        <v/>
      </c>
      <c r="M720" s="14" t="str">
        <f t="shared" ca="1" si="11527"/>
        <v/>
      </c>
      <c r="N720" s="14" t="str">
        <f t="shared" ca="1" si="11528"/>
        <v/>
      </c>
      <c r="O720" s="14" t="str">
        <f t="shared" ca="1" si="11529"/>
        <v/>
      </c>
      <c r="P720" s="14" t="str">
        <f t="shared" ca="1" si="11530"/>
        <v/>
      </c>
      <c r="Q720" s="14" t="str">
        <f ca="1">IF($BP720,ADDRESS(3,D720+1,4,,"["&amp;wew!$G$7&amp;"]"&amp;_sheetname_dataframe)&amp;":"&amp;ADDRESS(2+ster!$C$14,D720+1,4),"")</f>
        <v/>
      </c>
      <c r="R720" s="14" t="str">
        <f ca="1">IF($BP720,IF(MID(_xll.FORMULATEXT(INDEX(INDIRECT(Q720),1)),1,1)="=", _xll.FORMULATEXT(INDEX(INDIRECT(Q720),1),2,TRUE),""),"")</f>
        <v/>
      </c>
      <c r="S720" s="14" t="str">
        <f t="array" aca="1" ref="S720" ca="1">IF(H720,SUM(IF((IFERROR(INDIRECT(Q720)&lt;&gt;"",FALSE))*(INDIRECT(ster!$D$14)&lt;&gt;""),1,0)),"")</f>
        <v/>
      </c>
      <c r="T720" s="14" t="str">
        <f t="array" aca="1" ref="T720" ca="1">IF(H720,IF(M720&gt;0,SUM(IFERROR(1*(MATCH(INDIRECT(Q720),INDIRECT(K720),0)&gt;0),0)*(INDIRECT(ster!$D$14)&lt;&gt;"")*NOT(ISNUMBER(INDIRECT(Q720)))),0),"")</f>
        <v/>
      </c>
      <c r="U720" s="14" t="str">
        <f t="array" aca="1" ref="U720" ca="1">IF(H720,SUM((IFERROR(INDIRECT(Q720)="",FALSE))*(INDIRECT(ster!$D$14)&lt;&gt;"")),"")</f>
        <v/>
      </c>
      <c r="V720" s="14" t="str">
        <f t="array" aca="1" ref="V720" ca="1">IF(H720,SUM((IFERROR(INDIRECT(Q720)="#ąś",TRUE))*(INDIRECT(ster!$D$14)&lt;&gt;"")),"")</f>
        <v/>
      </c>
      <c r="W720" s="14" t="str">
        <f t="array" aca="1" ref="W720" ca="1">IF(H720,SUM(ISNUMBER(INDIRECT(Q720))*(INDIRECT(ster!$D$14)&lt;&gt;"")),"")</f>
        <v/>
      </c>
      <c r="X720" s="14" t="str">
        <f t="array" aca="1" ref="X720" ca="1">IF(AND(H720,W720&gt;0),IF(wew!$B$3,MIN(IF((INDIRECT(ster!$D$14)&lt;&gt;"")*IFERROR(INDIRECT($Q720)&lt;&gt;"",FALSE),IFERROR(INDIRECT($Q720),"X"),"X")),"&lt;włącz podświetlanie wartości&gt;"),"—")</f>
        <v>—</v>
      </c>
      <c r="Y720" s="14" t="str">
        <f t="array" aca="1" ref="Y720" ca="1">IF(AND(H720,W720&gt;0),IF(wew!$B$3,MAX(IF((INDIRECT(ster!$D$14)&lt;&gt;"")*IFERROR(INDIRECT($Q720)&lt;&gt;"",FALSE),IFERROR(INDIRECT($Q720),"X"),"X")),"&lt;włącz podświetlanie wartości&gt;"),"—")</f>
        <v>—</v>
      </c>
      <c r="Z720" s="14" t="str">
        <f t="shared" ca="1" si="11531"/>
        <v/>
      </c>
      <c r="AA720" s="12" t="str">
        <f t="shared" ca="1" si="11532"/>
        <v/>
      </c>
      <c r="AB720" s="17" t="str">
        <f t="array" aca="1" ref="AB720" ca="1">IF(H720,IF(W720&gt;0,SUM((INDIRECT(ster!$D$14)&lt;&gt;"")*IFERROR((INDIRECT(Q720)&lt;&gt;"")*(INDIRECT(Q720)=INT(INDIRECT(Q720))),0)),0),"")</f>
        <v/>
      </c>
      <c r="AC720" s="17" t="str">
        <f t="array" aca="1" ref="AC720" ca="1">IF(H720,W720-AB720,"")</f>
        <v/>
      </c>
      <c r="AD720" s="17" t="str">
        <f t="shared" ca="1" si="11533"/>
        <v/>
      </c>
      <c r="AE720" s="17" t="b">
        <f t="shared" ca="1" si="11534"/>
        <v>0</v>
      </c>
      <c r="AF720" s="17" t="str">
        <f ca="1">IF(AE720,IF($H720,ADDRESS(3,D720+2,4,,"["&amp;wew!$G$7&amp;"]"&amp;_sheetname_dataframe)&amp;":"&amp;ADDRESS(2+ster!$C$14,D720+2,4),""),"")</f>
        <v/>
      </c>
      <c r="AG720" s="17" t="str">
        <f t="shared" ca="1" si="11535"/>
        <v/>
      </c>
      <c r="AH720" s="17" t="b">
        <f t="shared" ca="1" si="11536"/>
        <v>0</v>
      </c>
      <c r="AI720" s="17" t="str">
        <f ca="1">IF(AH720,IF($H720,ADDRESS(3,D720+3,4,,"["&amp;wew!$G$7&amp;"]"&amp;_sheetname_dataframe)&amp;":"&amp;ADDRESS(2+ster!$C$14,D720+3,4),""),"")</f>
        <v/>
      </c>
      <c r="AJ720" s="17" t="str">
        <f t="shared" ca="1" si="11537"/>
        <v/>
      </c>
      <c r="AK720" s="17" t="str">
        <f t="shared" ca="1" si="11538"/>
        <v/>
      </c>
      <c r="AL720" s="17" t="str">
        <f t="shared" ca="1" si="11539"/>
        <v/>
      </c>
      <c r="AM720" s="17" t="str">
        <f t="shared" ca="1" si="11540"/>
        <v/>
      </c>
      <c r="AN720" s="17">
        <f t="shared" ca="1" si="11541"/>
        <v>2</v>
      </c>
      <c r="AO720" s="24" t="str">
        <f t="shared" ca="1" si="11542"/>
        <v/>
      </c>
      <c r="AP720" s="24" t="str">
        <f t="shared" ca="1" si="11543"/>
        <v/>
      </c>
      <c r="AQ720" s="17" t="str">
        <f t="shared" ca="1" si="11544"/>
        <v/>
      </c>
      <c r="AR720" s="17" t="str">
        <f t="shared" ca="1" si="11545"/>
        <v/>
      </c>
      <c r="AS720" s="17" t="str">
        <f t="shared" ca="1" si="11546"/>
        <v/>
      </c>
      <c r="AT720" s="17" t="str">
        <f t="shared" ca="1" si="11547"/>
        <v/>
      </c>
      <c r="AU720" s="17" t="str">
        <f t="shared" ca="1" si="11548"/>
        <v/>
      </c>
      <c r="AV720" s="17" t="str">
        <f t="shared" ca="1" si="11549"/>
        <v/>
      </c>
      <c r="AW720" s="17" t="str">
        <f t="shared" ca="1" si="11550"/>
        <v/>
      </c>
      <c r="AX720" s="14" t="str">
        <f t="array" aca="1" ref="AX720" ca="1">IF(H720,N720&gt;0,"")</f>
        <v/>
      </c>
      <c r="AY720" s="17" t="str">
        <f t="shared" ca="1" si="11551"/>
        <v/>
      </c>
      <c r="AZ720" s="17" t="str">
        <f t="array" aca="1" ref="AZ720" ca="1">IF(AY720&lt;&gt;"",SUM(1*ISERROR(MATCH(INDIRECT(AY720),INDIRECT(K720),0)))=0,"")</f>
        <v/>
      </c>
      <c r="BA720" s="17" t="b">
        <f t="shared" ca="1" si="11552"/>
        <v>0</v>
      </c>
      <c r="BB720" s="17" t="b">
        <v>0</v>
      </c>
      <c r="BC720" s="17" t="str">
        <f t="shared" ca="1" si="11553"/>
        <v/>
      </c>
      <c r="BD720" s="17" t="str">
        <f t="shared" ca="1" si="11554"/>
        <v/>
      </c>
      <c r="BE720" s="17" t="str">
        <f t="shared" ca="1" si="11555"/>
        <v/>
      </c>
      <c r="BF720" s="17" t="str">
        <f t="shared" ca="1" si="11556"/>
        <v/>
      </c>
      <c r="BG720" s="17" t="str">
        <f t="shared" ca="1" si="11557"/>
        <v/>
      </c>
      <c r="BH720" s="17" t="str">
        <f t="shared" ca="1" si="11558"/>
        <v/>
      </c>
      <c r="BI720" s="17" t="str">
        <f t="shared" ca="1" si="11559"/>
        <v/>
      </c>
      <c r="BJ720" s="17" t="b">
        <f t="shared" ca="1" si="11560"/>
        <v>0</v>
      </c>
      <c r="BK720" s="17" t="str">
        <f t="shared" ca="1" si="11561"/>
        <v/>
      </c>
      <c r="BL720" s="17" t="str">
        <f t="shared" ca="1" si="11562"/>
        <v/>
      </c>
      <c r="BM720" s="17" t="str">
        <f t="shared" ca="1" si="11563"/>
        <v/>
      </c>
      <c r="BN720" s="17" t="str">
        <f t="shared" ca="1" si="11564"/>
        <v/>
      </c>
      <c r="BO720" s="17" t="str">
        <f t="shared" ca="1" si="11565"/>
        <v/>
      </c>
      <c r="BP720" s="14" t="b">
        <f t="shared" ca="1" si="11566"/>
        <v>0</v>
      </c>
      <c r="BQ720" s="35"/>
      <c r="BX720" s="16"/>
      <c r="BY720" s="16"/>
      <c r="BZ720" s="16"/>
      <c r="CA720" s="16"/>
      <c r="CB720" s="16"/>
      <c r="CC720" s="16"/>
      <c r="CD720" s="16"/>
      <c r="CE720" s="16"/>
      <c r="CF720" s="16"/>
      <c r="CN720" s="14">
        <f ca="1">IF(H720,IFERROR(IsVariableNameLegal(O720),0),0)</f>
        <v>0</v>
      </c>
      <c r="CO720" s="14" t="str">
        <f t="array" aca="1" ref="CO720" ca="1">IF(H720,IF(COUNTIF(INDIRECT(wew!$C$13),O720)&gt;1,TRIM(SUBSTITUTE(_xll.MCONCAT(IF((INDIRECT(wew!$C$13)=O720)*(COLUMN(INDIRECT(wew!$C$13))&lt;&gt;D720+1),-1+COLUMN(INDIRECT(wew!$C$13)),"")," "),"  "," ")),""),"")</f>
        <v/>
      </c>
      <c r="CP720" s="14" t="str">
        <f t="array" aca="1" ref="CP720" ca="1">IF(P720&lt;&gt;"",IF(LEN(P720)&gt;150,1,""),"")</f>
        <v/>
      </c>
      <c r="CQ720" s="14" t="str">
        <f t="array" aca="1" ref="CQ720" ca="1">IF(AND(H720,NOT(ster!$J$3)),IF(COUNTIF(INDIRECT(wew!$C$15),P720)&gt;1,TRIM(SUBSTITUTE(_xll.MCONCAT(IF((INDIRECT(wew!$C$15)=P720)*(COLUMN(INDIRECT(wew!$C$15))&lt;&gt;D720+1),-1+COLUMN(INDIRECT(wew!$C$15)),"")," "),"  "," ")),""),"")</f>
        <v/>
      </c>
      <c r="CR720" s="14" t="str">
        <f t="array" aca="1" ref="CR720" ca="1">IF(H720,IF(AND(W720&gt;0,AO720&lt;&gt;""),TRIM(SUBSTITUTE(_xll.MCONCAT(IFERROR(IF(ISNUMBER(INDIRECT(Q720)),IF((INDIRECT(ster!$D$14)&lt;&gt;"")*(INDIRECT(Q720)&lt;AO720),INDIRECT(ster!$D$14) &amp; ": " &amp;  SUBSTITUTE(IF( AV720,IFERROR(TEXT(INDIRECT(Q720),"rrrr-mm-dd") &amp;" (" &amp; INDIRECT(Q720) &amp;")",INDIRECT(Q720)),INDIRECT(Q720))," "," "),""),""),"")," "),"  "," ")),""),"")</f>
        <v/>
      </c>
      <c r="CS720" s="14" t="str">
        <f t="array" aca="1" ref="CS720" ca="1">IF(H720,IF(AND(W720&gt;0,AP720&lt;&gt;""),TRIM(SUBSTITUTE(_xll.MCONCAT(IFERROR(IF(ISNUMBER(INDIRECT(Q720)),IF((INDIRECT(ster!$D$14)&lt;&gt;"")*(INDIRECT(Q720)&gt;AP720),INDIRECT(ster!$D$14) &amp; ": " &amp;  SUBSTITUTE(IF( AV720,IFERROR(TEXT(INDIRECT(Q720),"rrrr-mm-dd")&amp;" (" &amp; INDIRECT(Q720) &amp;")",INDIRECT(Q720)),INDIRECT(Q720))," "," "),""),""),"")," "),"  "," ")),""),"")</f>
        <v/>
      </c>
      <c r="CT720" s="14" t="str">
        <f t="array" aca="1" ref="CT720" ca="1">IF(H720,IF(AND(N720&gt;0,AR720),TRIM(SUBSTITUTE(_xll.MCONCAT(IFERROR(IF(ISNUMBER(INDIRECT(Q720)),IF((INDIRECT(ster!$D$14)&lt;&gt;"")*(IFERROR(0*(MATCH(INDIRECT(Q720),INDIRECT(K720),0)&gt;0),1)),INDIRECT(ster!$D$14) &amp; ": " &amp;  SUBSTITUTE(IF( AV720,IFERROR(TEXT(INDIRECT(Q720),"rrrr-mm-dd")&amp;" (" &amp; INDIRECT(Q720) &amp;")",INDIRECT(Q720)),INDIRECT(Q720))," "," "),""),""),"")," "),"  "," ")),""),"")</f>
        <v/>
      </c>
      <c r="CU720" s="14" t="str">
        <f t="array" aca="1" ref="CU720" ca="1">IF(H720,IF(AND(V720&gt;0),TRIM(SUBSTITUTE(_xll.MCONCAT(IF((INDIRECT(ster!$D$14)&lt;&gt;"")*(IFERROR(0*(INDIRECT(Q720)&lt;&gt;""),1)),INDIRECT(ster!$D$14),"")," "),"  "," ")),""),"")</f>
        <v/>
      </c>
      <c r="CV720" s="14" t="str">
        <f t="array" aca="1" ref="CV720" ca="1">IF(H720,IF(AS720,
TRIM(SUBSTITUTE(_xll.MCONCAT(IF(
   (INDIRECT(ster!$D$14)&lt;&gt;"")*
   ((INDIRECT(Q720)="")+
      NOT(ISNUMBER(INDIRECT(Q720)))*
      NOT(ISERROR(MATCH(INDIRECT(Q720),INDIRECT(K720),0)))
    ),
      INDIRECT(ster!$D$14),
   "")," "),"  "," ")),
""),"")</f>
        <v/>
      </c>
      <c r="CW720" s="14" t="str">
        <f t="array" aca="1" ref="CW720" ca="1">IF(H720,IF(AND(AQ720),TRIM(SUBSTITUTE(_xll.MCONCAT(IFERROR(IF(ISNUMBER(INDIRECT(Q720)),IF((INDIRECT(ster!$D$14)&lt;&gt;"")*(INDIRECT(Q720)&lt;&gt;INT(INDIRECT(Q720))),INDIRECT(ster!$D$14) &amp; ": " &amp; INDIRECT(Q720),""),""),"")," "),"  "," ")),""),"")</f>
        <v/>
      </c>
      <c r="CX720" s="14" t="str">
        <f t="array" aca="1" ref="CX720" ca="1">IF(H720,IF(OR(AU720,AV720),TRIM(SUBSTITUTE(_xll.MCONCAT(IF((INDIRECT(ster!$D$14)&lt;&gt;"")*NOT(ISNUMBER(INDIRECT(Q720))),IF(ISERROR(MATCH(INDIRECT(Q720),INDIRECT(K720),0)),IFERROR(IF(INDIRECT(Q720)&lt;&gt;"",INDIRECT(ster!$D$14) &amp; ": " &amp; SUBSTITUTE(INDIRECT(Q720)," "," "),""),""),""),"")," "),"  "," ")),""),"")</f>
        <v/>
      </c>
      <c r="CY720" s="14" t="str">
        <f t="array" aca="1" ref="CY720" ca="1">IF(H720,IF(AE720,TRIM(SUBSTITUTE(_xll.MCONCAT(IF((INDIRECT(ster!$D$14)&lt;&gt;"")*IFERROR(NOT(INDIRECT(AF720)),FALSE),IF(ISERROR(MATCH(INDIRECT(Q720),INDIRECT(K720),0)),IFERROR(IF(INDIRECT(Q720)&lt;&gt;"",INDIRECT(ster!$D$14)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CZ720" s="14" t="str">
        <f t="array" aca="1" ref="CZ720" ca="1">IF(H720,IF(AH720,TRIM(SUBSTITUTE(_xll.MCONCAT(IF((INDIRECT(ster!$D$14)&lt;&gt;"")*IFERROR(NOT(INDIRECT(AI720)),FALSE),IF(ISERROR(MATCH(INDIRECT(Q720),INDIRECT(K720),0)),IFERROR(IF(INDIRECT(Q720)&lt;&gt;"",INDIRECT(ster!$D$14)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DC720" s="14" t="str">
        <f ca="1">SUBSTITUTE(SUBSTITUTE(SUBSTITUTE(SUBSTITUTE(_xll.MCONCAT(DG720:DS720,"■"),"■■","■"),"■■","■"),"■■","■"),"■■","■")</f>
        <v>■</v>
      </c>
      <c r="DD720" s="14" t="str">
        <f t="shared" ca="1" si="11567"/>
        <v/>
      </c>
      <c r="DE720" s="14" t="str">
        <f t="shared" ca="1" si="11568"/>
        <v/>
      </c>
      <c r="DF720" s="14" t="str">
        <f t="shared" ca="1" si="11569"/>
        <v/>
      </c>
      <c r="DG720" s="14" t="str">
        <f t="shared" ca="1" si="11570"/>
        <v/>
      </c>
      <c r="DH720" s="14" t="str">
        <f t="shared" ca="1" si="11571"/>
        <v/>
      </c>
      <c r="DI720" s="14" t="str">
        <f t="shared" ca="1" si="11572"/>
        <v/>
      </c>
      <c r="DJ720" s="14" t="str">
        <f t="shared" ca="1" si="11573"/>
        <v/>
      </c>
      <c r="DK720" s="14" t="str">
        <f t="shared" ca="1" si="11574"/>
        <v/>
      </c>
      <c r="DL720" s="14" t="str">
        <f t="shared" ca="1" si="11575"/>
        <v/>
      </c>
      <c r="DM720" s="14" t="str">
        <f t="shared" ca="1" si="11576"/>
        <v/>
      </c>
      <c r="DN720" s="14" t="str">
        <f t="array" aca="1" ref="DN720" ca="1">IF(CU720&lt;&gt;"","There are errors in the entered values in the following cases: " &amp;SUBSTITUTE(CU720," ",", "),"")</f>
        <v/>
      </c>
      <c r="DO720" s="14" t="str">
        <f t="shared" ca="1" si="11577"/>
        <v/>
      </c>
      <c r="DP720" s="14" t="str">
        <f t="shared" ca="1" si="11578"/>
        <v/>
      </c>
      <c r="DQ720" s="14" t="str">
        <f t="shared" ca="1" si="11579"/>
        <v/>
      </c>
      <c r="DR720" s="14" t="str">
        <f t="shared" ca="1" si="11580"/>
        <v/>
      </c>
      <c r="DS720" s="14" t="str">
        <f t="shared" ca="1" si="11581"/>
        <v/>
      </c>
      <c r="DZ720" s="14" t="b">
        <f t="shared" ca="1" si="11582"/>
        <v>0</v>
      </c>
      <c r="EA720" s="14" t="str">
        <f t="shared" ca="1" si="11583"/>
        <v/>
      </c>
      <c r="EB720" s="14" t="str">
        <f t="shared" ca="1" si="11584"/>
        <v/>
      </c>
      <c r="EC720" s="14" t="str">
        <f t="shared" ca="1" si="11585"/>
        <v/>
      </c>
      <c r="ED720" s="14" t="str">
        <f t="shared" ca="1" si="11586"/>
        <v/>
      </c>
      <c r="EE720" s="14" t="str">
        <f t="shared" ca="1" si="11587"/>
        <v/>
      </c>
      <c r="EF720" s="14" t="str">
        <f t="shared" ca="1" si="11588"/>
        <v/>
      </c>
      <c r="EG720" s="14" t="str">
        <f t="shared" ca="1" si="11589"/>
        <v/>
      </c>
      <c r="EM720" s="14" t="b">
        <f t="shared" ca="1" si="11590"/>
        <v>0</v>
      </c>
      <c r="EN720" s="14" t="str">
        <f t="shared" ca="1" si="11591"/>
        <v/>
      </c>
      <c r="EO720" s="14" t="str">
        <f t="shared" ca="1" si="11592"/>
        <v/>
      </c>
      <c r="EP720" s="14" t="str">
        <f t="shared" ca="1" si="11593"/>
        <v/>
      </c>
      <c r="EQ720" s="14" t="str">
        <f t="shared" ca="1" si="11594"/>
        <v/>
      </c>
    </row>
    <row r="721" spans="2:147" s="14" customFormat="1">
      <c r="B721" s="14" t="str">
        <f t="shared" ca="1" si="11520"/>
        <v/>
      </c>
      <c r="C721" s="14">
        <f t="shared" ca="1" si="11521"/>
        <v>563</v>
      </c>
      <c r="D721" s="14">
        <f t="shared" si="11522"/>
        <v>719</v>
      </c>
      <c r="E721" s="14" t="str">
        <f t="shared" ca="1" si="11523"/>
        <v/>
      </c>
      <c r="F721" s="14" t="str">
        <f t="shared" ca="1" si="11524"/>
        <v/>
      </c>
      <c r="G721" s="14" t="str">
        <f t="shared" ca="1" si="11525"/>
        <v/>
      </c>
      <c r="H721" s="14" t="b">
        <f t="shared" ca="1" si="11526"/>
        <v>0</v>
      </c>
      <c r="I721" s="14" t="str">
        <f ca="1">IF($H721,ADDRESS(3,(D721+1)*2-1,4,,"["&amp;wew!$G$7&amp;"]"&amp;_sheetname_labels)&amp;":"&amp;ADDRESS(2+ster!$B$20,(D721+1)*2-1,4),"")</f>
        <v/>
      </c>
      <c r="J721" s="14" t="str">
        <f t="array" aca="1" ref="J721" ca="1">IF(H721,MAX(0,MAX(IF(INDIRECT(I721)&lt;&gt;"",ROW(INDIRECT(I721)),""))-2),"")</f>
        <v/>
      </c>
      <c r="K721" s="14" t="str">
        <f ca="1">IF($H721,IF($J721&gt;0,ADDRESS(3,(D721+1)*2-1,4,,"["&amp;wew!$G$7&amp;"]"&amp;_sheetname_labels)&amp;":"&amp;ADDRESS(2+J721,(D721+1)*2-1,4),""),"")</f>
        <v/>
      </c>
      <c r="L721" s="14" t="str">
        <f ca="1">IF($H721,IF($J721&gt;0,ADDRESS(3,(D721+1)*2,4,,"["&amp;wew!$G$7&amp;"]"&amp;_sheetname_labels)&amp;":"&amp;ADDRESS(2+J721,(D721+1)*2,4),""),"")</f>
        <v/>
      </c>
      <c r="M721" s="14" t="str">
        <f t="shared" ca="1" si="11527"/>
        <v/>
      </c>
      <c r="N721" s="14" t="str">
        <f t="shared" ca="1" si="11528"/>
        <v/>
      </c>
      <c r="O721" s="14" t="str">
        <f t="shared" ca="1" si="11529"/>
        <v/>
      </c>
      <c r="P721" s="14" t="str">
        <f t="shared" ca="1" si="11530"/>
        <v/>
      </c>
      <c r="Q721" s="14" t="str">
        <f ca="1">IF($BP721,ADDRESS(3,D721+1,4,,"["&amp;wew!$G$7&amp;"]"&amp;_sheetname_dataframe)&amp;":"&amp;ADDRESS(2+ster!$C$14,D721+1,4),"")</f>
        <v/>
      </c>
      <c r="R721" s="14" t="str">
        <f ca="1">IF($BP721,IF(MID(_xll.FORMULATEXT(INDEX(INDIRECT(Q721),1)),1,1)="=", _xll.FORMULATEXT(INDEX(INDIRECT(Q721),1),2,TRUE),""),"")</f>
        <v/>
      </c>
      <c r="S721" s="14" t="str">
        <f t="array" aca="1" ref="S721" ca="1">IF(H721,SUM(IF((IFERROR(INDIRECT(Q721)&lt;&gt;"",FALSE))*(INDIRECT(ster!$D$14)&lt;&gt;""),1,0)),"")</f>
        <v/>
      </c>
      <c r="T721" s="14" t="str">
        <f t="array" aca="1" ref="T721" ca="1">IF(H721,IF(M721&gt;0,SUM(IFERROR(1*(MATCH(INDIRECT(Q721),INDIRECT(K721),0)&gt;0),0)*(INDIRECT(ster!$D$14)&lt;&gt;"")*NOT(ISNUMBER(INDIRECT(Q721)))),0),"")</f>
        <v/>
      </c>
      <c r="U721" s="14" t="str">
        <f t="array" aca="1" ref="U721" ca="1">IF(H721,SUM((IFERROR(INDIRECT(Q721)="",FALSE))*(INDIRECT(ster!$D$14)&lt;&gt;"")),"")</f>
        <v/>
      </c>
      <c r="V721" s="14" t="str">
        <f t="array" aca="1" ref="V721" ca="1">IF(H721,SUM((IFERROR(INDIRECT(Q721)="#ąś",TRUE))*(INDIRECT(ster!$D$14)&lt;&gt;"")),"")</f>
        <v/>
      </c>
      <c r="W721" s="14" t="str">
        <f t="array" aca="1" ref="W721" ca="1">IF(H721,SUM(ISNUMBER(INDIRECT(Q721))*(INDIRECT(ster!$D$14)&lt;&gt;"")),"")</f>
        <v/>
      </c>
      <c r="X721" s="14" t="str">
        <f t="array" aca="1" ref="X721" ca="1">IF(AND(H721,W721&gt;0),IF(wew!$B$3,MIN(IF((INDIRECT(ster!$D$14)&lt;&gt;"")*IFERROR(INDIRECT($Q721)&lt;&gt;"",FALSE),IFERROR(INDIRECT($Q721),"X"),"X")),"&lt;włącz podświetlanie wartości&gt;"),"—")</f>
        <v>—</v>
      </c>
      <c r="Y721" s="14" t="str">
        <f t="array" aca="1" ref="Y721" ca="1">IF(AND(H721,W721&gt;0),IF(wew!$B$3,MAX(IF((INDIRECT(ster!$D$14)&lt;&gt;"")*IFERROR(INDIRECT($Q721)&lt;&gt;"",FALSE),IFERROR(INDIRECT($Q721),"X"),"X")),"&lt;włącz podświetlanie wartości&gt;"),"—")</f>
        <v>—</v>
      </c>
      <c r="Z721" s="14" t="str">
        <f t="shared" ca="1" si="11531"/>
        <v/>
      </c>
      <c r="AA721" s="12" t="str">
        <f t="shared" ca="1" si="11532"/>
        <v/>
      </c>
      <c r="AB721" s="17" t="str">
        <f t="array" aca="1" ref="AB721" ca="1">IF(H721,IF(W721&gt;0,SUM((INDIRECT(ster!$D$14)&lt;&gt;"")*IFERROR((INDIRECT(Q721)&lt;&gt;"")*(INDIRECT(Q721)=INT(INDIRECT(Q721))),0)),0),"")</f>
        <v/>
      </c>
      <c r="AC721" s="17" t="str">
        <f t="array" aca="1" ref="AC721" ca="1">IF(H721,W721-AB721,"")</f>
        <v/>
      </c>
      <c r="AD721" s="17" t="str">
        <f t="shared" ca="1" si="11533"/>
        <v/>
      </c>
      <c r="AE721" s="17" t="b">
        <f t="shared" ca="1" si="11534"/>
        <v>0</v>
      </c>
      <c r="AF721" s="17" t="str">
        <f ca="1">IF(AE721,IF($H721,ADDRESS(3,D721+2,4,,"["&amp;wew!$G$7&amp;"]"&amp;_sheetname_dataframe)&amp;":"&amp;ADDRESS(2+ster!$C$14,D721+2,4),""),"")</f>
        <v/>
      </c>
      <c r="AG721" s="17" t="str">
        <f t="shared" ca="1" si="11535"/>
        <v/>
      </c>
      <c r="AH721" s="17" t="b">
        <f t="shared" ca="1" si="11536"/>
        <v>0</v>
      </c>
      <c r="AI721" s="17" t="str">
        <f ca="1">IF(AH721,IF($H721,ADDRESS(3,D721+3,4,,"["&amp;wew!$G$7&amp;"]"&amp;_sheetname_dataframe)&amp;":"&amp;ADDRESS(2+ster!$C$14,D721+3,4),""),"")</f>
        <v/>
      </c>
      <c r="AJ721" s="17" t="str">
        <f t="shared" ca="1" si="11537"/>
        <v/>
      </c>
      <c r="AK721" s="17" t="str">
        <f t="shared" ca="1" si="11538"/>
        <v/>
      </c>
      <c r="AL721" s="17" t="str">
        <f t="shared" ca="1" si="11539"/>
        <v/>
      </c>
      <c r="AM721" s="17" t="str">
        <f t="shared" ca="1" si="11540"/>
        <v/>
      </c>
      <c r="AN721" s="17">
        <f t="shared" ca="1" si="11541"/>
        <v>2</v>
      </c>
      <c r="AO721" s="24" t="str">
        <f t="shared" ca="1" si="11542"/>
        <v/>
      </c>
      <c r="AP721" s="24" t="str">
        <f t="shared" ca="1" si="11543"/>
        <v/>
      </c>
      <c r="AQ721" s="17" t="str">
        <f t="shared" ca="1" si="11544"/>
        <v/>
      </c>
      <c r="AR721" s="17" t="str">
        <f t="shared" ca="1" si="11545"/>
        <v/>
      </c>
      <c r="AS721" s="17" t="str">
        <f t="shared" ca="1" si="11546"/>
        <v/>
      </c>
      <c r="AT721" s="17" t="str">
        <f t="shared" ca="1" si="11547"/>
        <v/>
      </c>
      <c r="AU721" s="17" t="str">
        <f t="shared" ca="1" si="11548"/>
        <v/>
      </c>
      <c r="AV721" s="17" t="str">
        <f t="shared" ca="1" si="11549"/>
        <v/>
      </c>
      <c r="AW721" s="17" t="str">
        <f t="shared" ca="1" si="11550"/>
        <v/>
      </c>
      <c r="AX721" s="14" t="str">
        <f t="array" aca="1" ref="AX721" ca="1">IF(H721,N721&gt;0,"")</f>
        <v/>
      </c>
      <c r="AY721" s="17" t="str">
        <f t="shared" ca="1" si="11551"/>
        <v/>
      </c>
      <c r="AZ721" s="17" t="str">
        <f t="array" aca="1" ref="AZ721" ca="1">IF(AY721&lt;&gt;"",SUM(1*ISERROR(MATCH(INDIRECT(AY721),INDIRECT(K721),0)))=0,"")</f>
        <v/>
      </c>
      <c r="BA721" s="17" t="b">
        <f t="shared" ca="1" si="11552"/>
        <v>0</v>
      </c>
      <c r="BB721" s="17" t="b">
        <v>0</v>
      </c>
      <c r="BC721" s="17" t="str">
        <f t="shared" ca="1" si="11553"/>
        <v/>
      </c>
      <c r="BD721" s="17" t="str">
        <f t="shared" ca="1" si="11554"/>
        <v/>
      </c>
      <c r="BE721" s="17" t="str">
        <f t="shared" ca="1" si="11555"/>
        <v/>
      </c>
      <c r="BF721" s="17" t="str">
        <f t="shared" ca="1" si="11556"/>
        <v/>
      </c>
      <c r="BG721" s="17" t="str">
        <f t="shared" ca="1" si="11557"/>
        <v/>
      </c>
      <c r="BH721" s="17" t="str">
        <f t="shared" ca="1" si="11558"/>
        <v/>
      </c>
      <c r="BI721" s="17" t="str">
        <f t="shared" ca="1" si="11559"/>
        <v/>
      </c>
      <c r="BJ721" s="17" t="b">
        <f t="shared" ca="1" si="11560"/>
        <v>0</v>
      </c>
      <c r="BK721" s="17" t="str">
        <f t="shared" ca="1" si="11561"/>
        <v/>
      </c>
      <c r="BL721" s="17" t="str">
        <f t="shared" ca="1" si="11562"/>
        <v/>
      </c>
      <c r="BM721" s="17" t="str">
        <f t="shared" ca="1" si="11563"/>
        <v/>
      </c>
      <c r="BN721" s="17" t="str">
        <f t="shared" ca="1" si="11564"/>
        <v/>
      </c>
      <c r="BO721" s="17" t="str">
        <f t="shared" ca="1" si="11565"/>
        <v/>
      </c>
      <c r="BP721" s="14" t="b">
        <f t="shared" ca="1" si="11566"/>
        <v>0</v>
      </c>
      <c r="BQ721" s="35"/>
      <c r="BX721" s="16"/>
      <c r="BY721" s="16"/>
      <c r="BZ721" s="16"/>
      <c r="CA721" s="16"/>
      <c r="CB721" s="16"/>
      <c r="CC721" s="16"/>
      <c r="CD721" s="16"/>
      <c r="CE721" s="16"/>
      <c r="CF721" s="16"/>
      <c r="CN721" s="14">
        <f ca="1">IF(H721,IFERROR(IsVariableNameLegal(O721),0),0)</f>
        <v>0</v>
      </c>
      <c r="CO721" s="14" t="str">
        <f t="array" aca="1" ref="CO721" ca="1">IF(H721,IF(COUNTIF(INDIRECT(wew!$C$13),O721)&gt;1,TRIM(SUBSTITUTE(_xll.MCONCAT(IF((INDIRECT(wew!$C$13)=O721)*(COLUMN(INDIRECT(wew!$C$13))&lt;&gt;D721+1),-1+COLUMN(INDIRECT(wew!$C$13)),"")," "),"  "," ")),""),"")</f>
        <v/>
      </c>
      <c r="CP721" s="14" t="str">
        <f t="array" aca="1" ref="CP721" ca="1">IF(P721&lt;&gt;"",IF(LEN(P721)&gt;150,1,""),"")</f>
        <v/>
      </c>
      <c r="CQ721" s="14" t="str">
        <f t="array" aca="1" ref="CQ721" ca="1">IF(AND(H721,NOT(ster!$J$3)),IF(COUNTIF(INDIRECT(wew!$C$15),P721)&gt;1,TRIM(SUBSTITUTE(_xll.MCONCAT(IF((INDIRECT(wew!$C$15)=P721)*(COLUMN(INDIRECT(wew!$C$15))&lt;&gt;D721+1),-1+COLUMN(INDIRECT(wew!$C$15)),"")," "),"  "," ")),""),"")</f>
        <v/>
      </c>
      <c r="CR721" s="14" t="str">
        <f t="array" aca="1" ref="CR721" ca="1">IF(H721,IF(AND(W721&gt;0,AO721&lt;&gt;""),TRIM(SUBSTITUTE(_xll.MCONCAT(IFERROR(IF(ISNUMBER(INDIRECT(Q721)),IF((INDIRECT(ster!$D$14)&lt;&gt;"")*(INDIRECT(Q721)&lt;AO721),INDIRECT(ster!$D$14) &amp; ": " &amp;  SUBSTITUTE(IF( AV721,IFERROR(TEXT(INDIRECT(Q721),"rrrr-mm-dd") &amp;" (" &amp; INDIRECT(Q721) &amp;")",INDIRECT(Q721)),INDIRECT(Q721))," "," "),""),""),"")," "),"  "," ")),""),"")</f>
        <v/>
      </c>
      <c r="CS721" s="14" t="str">
        <f t="array" aca="1" ref="CS721" ca="1">IF(H721,IF(AND(W721&gt;0,AP721&lt;&gt;""),TRIM(SUBSTITUTE(_xll.MCONCAT(IFERROR(IF(ISNUMBER(INDIRECT(Q721)),IF((INDIRECT(ster!$D$14)&lt;&gt;"")*(INDIRECT(Q721)&gt;AP721),INDIRECT(ster!$D$14) &amp; ": " &amp;  SUBSTITUTE(IF( AV721,IFERROR(TEXT(INDIRECT(Q721),"rrrr-mm-dd")&amp;" (" &amp; INDIRECT(Q721) &amp;")",INDIRECT(Q721)),INDIRECT(Q721))," "," "),""),""),"")," "),"  "," ")),""),"")</f>
        <v/>
      </c>
      <c r="CT721" s="14" t="str">
        <f t="array" aca="1" ref="CT721" ca="1">IF(H721,IF(AND(N721&gt;0,AR721),TRIM(SUBSTITUTE(_xll.MCONCAT(IFERROR(IF(ISNUMBER(INDIRECT(Q721)),IF((INDIRECT(ster!$D$14)&lt;&gt;"")*(IFERROR(0*(MATCH(INDIRECT(Q721),INDIRECT(K721),0)&gt;0),1)),INDIRECT(ster!$D$14) &amp; ": " &amp;  SUBSTITUTE(IF( AV721,IFERROR(TEXT(INDIRECT(Q721),"rrrr-mm-dd")&amp;" (" &amp; INDIRECT(Q721) &amp;")",INDIRECT(Q721)),INDIRECT(Q721))," "," "),""),""),"")," "),"  "," ")),""),"")</f>
        <v/>
      </c>
      <c r="CU721" s="14" t="str">
        <f t="array" aca="1" ref="CU721" ca="1">IF(H721,IF(AND(V721&gt;0),TRIM(SUBSTITUTE(_xll.MCONCAT(IF((INDIRECT(ster!$D$14)&lt;&gt;"")*(IFERROR(0*(INDIRECT(Q721)&lt;&gt;""),1)),INDIRECT(ster!$D$14),"")," "),"  "," ")),""),"")</f>
        <v/>
      </c>
      <c r="CV721" s="14" t="str">
        <f t="array" aca="1" ref="CV721" ca="1">IF(H721,IF(AS721,
TRIM(SUBSTITUTE(_xll.MCONCAT(IF(
   (INDIRECT(ster!$D$14)&lt;&gt;"")*
   ((INDIRECT(Q721)="")+
      NOT(ISNUMBER(INDIRECT(Q721)))*
      NOT(ISERROR(MATCH(INDIRECT(Q721),INDIRECT(K721),0)))
    ),
      INDIRECT(ster!$D$14),
   "")," "),"  "," ")),
""),"")</f>
        <v/>
      </c>
      <c r="CW721" s="14" t="str">
        <f t="array" aca="1" ref="CW721" ca="1">IF(H721,IF(AND(AQ721),TRIM(SUBSTITUTE(_xll.MCONCAT(IFERROR(IF(ISNUMBER(INDIRECT(Q721)),IF((INDIRECT(ster!$D$14)&lt;&gt;"")*(INDIRECT(Q721)&lt;&gt;INT(INDIRECT(Q721))),INDIRECT(ster!$D$14) &amp; ": " &amp; INDIRECT(Q721),""),""),"")," "),"  "," ")),""),"")</f>
        <v/>
      </c>
      <c r="CX721" s="14" t="str">
        <f t="array" aca="1" ref="CX721" ca="1">IF(H721,IF(OR(AU721,AV721),TRIM(SUBSTITUTE(_xll.MCONCAT(IF((INDIRECT(ster!$D$14)&lt;&gt;"")*NOT(ISNUMBER(INDIRECT(Q721))),IF(ISERROR(MATCH(INDIRECT(Q721),INDIRECT(K721),0)),IFERROR(IF(INDIRECT(Q721)&lt;&gt;"",INDIRECT(ster!$D$14) &amp; ": " &amp; SUBSTITUTE(INDIRECT(Q721)," "," "),""),""),""),"")," "),"  "," ")),""),"")</f>
        <v/>
      </c>
      <c r="CY721" s="14" t="str">
        <f t="array" aca="1" ref="CY721" ca="1">IF(H721,IF(AE721,TRIM(SUBSTITUTE(_xll.MCONCAT(IF((INDIRECT(ster!$D$14)&lt;&gt;"")*IFERROR(NOT(INDIRECT(AF721)),FALSE),IF(ISERROR(MATCH(INDIRECT(Q721),INDIRECT(K721),0)),IFERROR(IF(INDIRECT(Q721)&lt;&gt;"",INDIRECT(ster!$D$14)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CZ721" s="14" t="str">
        <f t="array" aca="1" ref="CZ721" ca="1">IF(H721,IF(AH721,TRIM(SUBSTITUTE(_xll.MCONCAT(IF((INDIRECT(ster!$D$14)&lt;&gt;"")*IFERROR(NOT(INDIRECT(AI721)),FALSE),IF(ISERROR(MATCH(INDIRECT(Q721),INDIRECT(K721),0)),IFERROR(IF(INDIRECT(Q721)&lt;&gt;"",INDIRECT(ster!$D$14)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DC721" s="14" t="str">
        <f ca="1">SUBSTITUTE(SUBSTITUTE(SUBSTITUTE(SUBSTITUTE(_xll.MCONCAT(DG721:DS721,"■"),"■■","■"),"■■","■"),"■■","■"),"■■","■")</f>
        <v>■</v>
      </c>
      <c r="DD721" s="14" t="str">
        <f t="shared" ca="1" si="11567"/>
        <v/>
      </c>
      <c r="DE721" s="14" t="str">
        <f t="shared" ca="1" si="11568"/>
        <v/>
      </c>
      <c r="DF721" s="14" t="str">
        <f t="shared" ca="1" si="11569"/>
        <v/>
      </c>
      <c r="DG721" s="14" t="str">
        <f t="shared" ca="1" si="11570"/>
        <v/>
      </c>
      <c r="DH721" s="14" t="str">
        <f t="shared" ca="1" si="11571"/>
        <v/>
      </c>
      <c r="DI721" s="14" t="str">
        <f t="shared" ca="1" si="11572"/>
        <v/>
      </c>
      <c r="DJ721" s="14" t="str">
        <f t="shared" ca="1" si="11573"/>
        <v/>
      </c>
      <c r="DK721" s="14" t="str">
        <f t="shared" ca="1" si="11574"/>
        <v/>
      </c>
      <c r="DL721" s="14" t="str">
        <f t="shared" ca="1" si="11575"/>
        <v/>
      </c>
      <c r="DM721" s="14" t="str">
        <f t="shared" ca="1" si="11576"/>
        <v/>
      </c>
      <c r="DN721" s="14" t="str">
        <f t="array" aca="1" ref="DN721" ca="1">IF(CU721&lt;&gt;"","There are errors in the entered values in the following cases: " &amp;SUBSTITUTE(CU721," ",", "),"")</f>
        <v/>
      </c>
      <c r="DO721" s="14" t="str">
        <f t="shared" ca="1" si="11577"/>
        <v/>
      </c>
      <c r="DP721" s="14" t="str">
        <f t="shared" ca="1" si="11578"/>
        <v/>
      </c>
      <c r="DQ721" s="14" t="str">
        <f t="shared" ca="1" si="11579"/>
        <v/>
      </c>
      <c r="DR721" s="14" t="str">
        <f t="shared" ca="1" si="11580"/>
        <v/>
      </c>
      <c r="DS721" s="14" t="str">
        <f t="shared" ca="1" si="11581"/>
        <v/>
      </c>
      <c r="DZ721" s="14" t="b">
        <f t="shared" ca="1" si="11582"/>
        <v>0</v>
      </c>
      <c r="EA721" s="14" t="str">
        <f t="shared" ca="1" si="11583"/>
        <v/>
      </c>
      <c r="EB721" s="14" t="str">
        <f t="shared" ca="1" si="11584"/>
        <v/>
      </c>
      <c r="EC721" s="14" t="str">
        <f t="shared" ca="1" si="11585"/>
        <v/>
      </c>
      <c r="ED721" s="14" t="str">
        <f t="shared" ca="1" si="11586"/>
        <v/>
      </c>
      <c r="EE721" s="14" t="str">
        <f t="shared" ca="1" si="11587"/>
        <v/>
      </c>
      <c r="EF721" s="14" t="str">
        <f t="shared" ca="1" si="11588"/>
        <v/>
      </c>
      <c r="EG721" s="14" t="str">
        <f t="shared" ca="1" si="11589"/>
        <v/>
      </c>
      <c r="EM721" s="14" t="b">
        <f t="shared" ca="1" si="11590"/>
        <v>0</v>
      </c>
      <c r="EN721" s="14" t="str">
        <f t="shared" ca="1" si="11591"/>
        <v/>
      </c>
      <c r="EO721" s="14" t="str">
        <f t="shared" ca="1" si="11592"/>
        <v/>
      </c>
      <c r="EP721" s="14" t="str">
        <f t="shared" ca="1" si="11593"/>
        <v/>
      </c>
      <c r="EQ721" s="14" t="str">
        <f t="shared" ca="1" si="11594"/>
        <v/>
      </c>
    </row>
    <row r="722" spans="2:147" s="14" customFormat="1">
      <c r="B722" s="14" t="str">
        <f t="shared" ca="1" si="11520"/>
        <v/>
      </c>
      <c r="C722" s="14">
        <f t="shared" ca="1" si="11521"/>
        <v>563</v>
      </c>
      <c r="D722" s="14">
        <f t="shared" si="11522"/>
        <v>720</v>
      </c>
      <c r="E722" s="14" t="str">
        <f t="shared" ca="1" si="11523"/>
        <v/>
      </c>
      <c r="F722" s="14" t="str">
        <f t="shared" ca="1" si="11524"/>
        <v/>
      </c>
      <c r="G722" s="14" t="str">
        <f t="shared" ca="1" si="11525"/>
        <v/>
      </c>
      <c r="H722" s="14" t="b">
        <f t="shared" ca="1" si="11526"/>
        <v>0</v>
      </c>
      <c r="I722" s="14" t="str">
        <f ca="1">IF($H722,ADDRESS(3,(D722+1)*2-1,4,,"["&amp;wew!$G$7&amp;"]"&amp;_sheetname_labels)&amp;":"&amp;ADDRESS(2+ster!$B$20,(D722+1)*2-1,4),"")</f>
        <v/>
      </c>
      <c r="J722" s="14" t="str">
        <f t="array" aca="1" ref="J722" ca="1">IF(H722,MAX(0,MAX(IF(INDIRECT(I722)&lt;&gt;"",ROW(INDIRECT(I722)),""))-2),"")</f>
        <v/>
      </c>
      <c r="K722" s="14" t="str">
        <f ca="1">IF($H722,IF($J722&gt;0,ADDRESS(3,(D722+1)*2-1,4,,"["&amp;wew!$G$7&amp;"]"&amp;_sheetname_labels)&amp;":"&amp;ADDRESS(2+J722,(D722+1)*2-1,4),""),"")</f>
        <v/>
      </c>
      <c r="L722" s="14" t="str">
        <f ca="1">IF($H722,IF($J722&gt;0,ADDRESS(3,(D722+1)*2,4,,"["&amp;wew!$G$7&amp;"]"&amp;_sheetname_labels)&amp;":"&amp;ADDRESS(2+J722,(D722+1)*2,4),""),"")</f>
        <v/>
      </c>
      <c r="M722" s="14" t="str">
        <f t="shared" ca="1" si="11527"/>
        <v/>
      </c>
      <c r="N722" s="14" t="str">
        <f t="shared" ca="1" si="11528"/>
        <v/>
      </c>
      <c r="O722" s="14" t="str">
        <f t="shared" ca="1" si="11529"/>
        <v/>
      </c>
      <c r="P722" s="14" t="str">
        <f t="shared" ca="1" si="11530"/>
        <v/>
      </c>
      <c r="Q722" s="14" t="str">
        <f ca="1">IF($BP722,ADDRESS(3,D722+1,4,,"["&amp;wew!$G$7&amp;"]"&amp;_sheetname_dataframe)&amp;":"&amp;ADDRESS(2+ster!$C$14,D722+1,4),"")</f>
        <v/>
      </c>
      <c r="R722" s="14" t="str">
        <f ca="1">IF($BP722,IF(MID(_xll.FORMULATEXT(INDEX(INDIRECT(Q722),1)),1,1)="=", _xll.FORMULATEXT(INDEX(INDIRECT(Q722),1),2,TRUE),""),"")</f>
        <v/>
      </c>
      <c r="S722" s="14" t="str">
        <f t="array" aca="1" ref="S722" ca="1">IF(H722,SUM(IF((IFERROR(INDIRECT(Q722)&lt;&gt;"",FALSE))*(INDIRECT(ster!$D$14)&lt;&gt;""),1,0)),"")</f>
        <v/>
      </c>
      <c r="T722" s="14" t="str">
        <f t="array" aca="1" ref="T722" ca="1">IF(H722,IF(M722&gt;0,SUM(IFERROR(1*(MATCH(INDIRECT(Q722),INDIRECT(K722),0)&gt;0),0)*(INDIRECT(ster!$D$14)&lt;&gt;"")*NOT(ISNUMBER(INDIRECT(Q722)))),0),"")</f>
        <v/>
      </c>
      <c r="U722" s="14" t="str">
        <f t="array" aca="1" ref="U722" ca="1">IF(H722,SUM((IFERROR(INDIRECT(Q722)="",FALSE))*(INDIRECT(ster!$D$14)&lt;&gt;"")),"")</f>
        <v/>
      </c>
      <c r="V722" s="14" t="str">
        <f t="array" aca="1" ref="V722" ca="1">IF(H722,SUM((IFERROR(INDIRECT(Q722)="#ąś",TRUE))*(INDIRECT(ster!$D$14)&lt;&gt;"")),"")</f>
        <v/>
      </c>
      <c r="W722" s="14" t="str">
        <f t="array" aca="1" ref="W722" ca="1">IF(H722,SUM(ISNUMBER(INDIRECT(Q722))*(INDIRECT(ster!$D$14)&lt;&gt;"")),"")</f>
        <v/>
      </c>
      <c r="X722" s="14" t="str">
        <f t="array" aca="1" ref="X722" ca="1">IF(AND(H722,W722&gt;0),IF(wew!$B$3,MIN(IF((INDIRECT(ster!$D$14)&lt;&gt;"")*IFERROR(INDIRECT($Q722)&lt;&gt;"",FALSE),IFERROR(INDIRECT($Q722),"X"),"X")),"&lt;włącz podświetlanie wartości&gt;"),"—")</f>
        <v>—</v>
      </c>
      <c r="Y722" s="14" t="str">
        <f t="array" aca="1" ref="Y722" ca="1">IF(AND(H722,W722&gt;0),IF(wew!$B$3,MAX(IF((INDIRECT(ster!$D$14)&lt;&gt;"")*IFERROR(INDIRECT($Q722)&lt;&gt;"",FALSE),IFERROR(INDIRECT($Q722),"X"),"X")),"&lt;włącz podświetlanie wartości&gt;"),"—")</f>
        <v>—</v>
      </c>
      <c r="Z722" s="14" t="str">
        <f t="shared" ca="1" si="11531"/>
        <v/>
      </c>
      <c r="AA722" s="12" t="str">
        <f t="shared" ca="1" si="11532"/>
        <v/>
      </c>
      <c r="AB722" s="17" t="str">
        <f t="array" aca="1" ref="AB722" ca="1">IF(H722,IF(W722&gt;0,SUM((INDIRECT(ster!$D$14)&lt;&gt;"")*IFERROR((INDIRECT(Q722)&lt;&gt;"")*(INDIRECT(Q722)=INT(INDIRECT(Q722))),0)),0),"")</f>
        <v/>
      </c>
      <c r="AC722" s="17" t="str">
        <f t="array" aca="1" ref="AC722" ca="1">IF(H722,W722-AB722,"")</f>
        <v/>
      </c>
      <c r="AD722" s="17" t="str">
        <f t="shared" ca="1" si="11533"/>
        <v/>
      </c>
      <c r="AE722" s="17" t="b">
        <f t="shared" ca="1" si="11534"/>
        <v>0</v>
      </c>
      <c r="AF722" s="17" t="str">
        <f ca="1">IF(AE722,IF($H722,ADDRESS(3,D722+2,4,,"["&amp;wew!$G$7&amp;"]"&amp;_sheetname_dataframe)&amp;":"&amp;ADDRESS(2+ster!$C$14,D722+2,4),""),"")</f>
        <v/>
      </c>
      <c r="AG722" s="17" t="str">
        <f t="shared" ca="1" si="11535"/>
        <v/>
      </c>
      <c r="AH722" s="17" t="b">
        <f t="shared" ca="1" si="11536"/>
        <v>0</v>
      </c>
      <c r="AI722" s="17" t="str">
        <f ca="1">IF(AH722,IF($H722,ADDRESS(3,D722+3,4,,"["&amp;wew!$G$7&amp;"]"&amp;_sheetname_dataframe)&amp;":"&amp;ADDRESS(2+ster!$C$14,D722+3,4),""),"")</f>
        <v/>
      </c>
      <c r="AJ722" s="17" t="str">
        <f t="shared" ca="1" si="11537"/>
        <v/>
      </c>
      <c r="AK722" s="17" t="str">
        <f t="shared" ca="1" si="11538"/>
        <v/>
      </c>
      <c r="AL722" s="17" t="str">
        <f t="shared" ca="1" si="11539"/>
        <v/>
      </c>
      <c r="AM722" s="17" t="str">
        <f t="shared" ca="1" si="11540"/>
        <v/>
      </c>
      <c r="AN722" s="17">
        <f t="shared" ca="1" si="11541"/>
        <v>2</v>
      </c>
      <c r="AO722" s="24" t="str">
        <f t="shared" ca="1" si="11542"/>
        <v/>
      </c>
      <c r="AP722" s="24" t="str">
        <f t="shared" ca="1" si="11543"/>
        <v/>
      </c>
      <c r="AQ722" s="17" t="str">
        <f t="shared" ca="1" si="11544"/>
        <v/>
      </c>
      <c r="AR722" s="17" t="str">
        <f t="shared" ca="1" si="11545"/>
        <v/>
      </c>
      <c r="AS722" s="17" t="str">
        <f t="shared" ca="1" si="11546"/>
        <v/>
      </c>
      <c r="AT722" s="17" t="str">
        <f t="shared" ca="1" si="11547"/>
        <v/>
      </c>
      <c r="AU722" s="17" t="str">
        <f t="shared" ca="1" si="11548"/>
        <v/>
      </c>
      <c r="AV722" s="17" t="str">
        <f t="shared" ca="1" si="11549"/>
        <v/>
      </c>
      <c r="AW722" s="17" t="str">
        <f t="shared" ca="1" si="11550"/>
        <v/>
      </c>
      <c r="AX722" s="14" t="str">
        <f t="array" aca="1" ref="AX722" ca="1">IF(H722,N722&gt;0,"")</f>
        <v/>
      </c>
      <c r="AY722" s="17" t="str">
        <f t="shared" ca="1" si="11551"/>
        <v/>
      </c>
      <c r="AZ722" s="17" t="str">
        <f t="array" aca="1" ref="AZ722" ca="1">IF(AY722&lt;&gt;"",SUM(1*ISERROR(MATCH(INDIRECT(AY722),INDIRECT(K722),0)))=0,"")</f>
        <v/>
      </c>
      <c r="BA722" s="17" t="b">
        <f t="shared" ca="1" si="11552"/>
        <v>0</v>
      </c>
      <c r="BB722" s="17" t="b">
        <v>0</v>
      </c>
      <c r="BC722" s="17" t="str">
        <f t="shared" ca="1" si="11553"/>
        <v/>
      </c>
      <c r="BD722" s="17" t="str">
        <f t="shared" ca="1" si="11554"/>
        <v/>
      </c>
      <c r="BE722" s="17" t="str">
        <f t="shared" ca="1" si="11555"/>
        <v/>
      </c>
      <c r="BF722" s="17" t="str">
        <f t="shared" ca="1" si="11556"/>
        <v/>
      </c>
      <c r="BG722" s="17" t="str">
        <f t="shared" ca="1" si="11557"/>
        <v/>
      </c>
      <c r="BH722" s="17" t="str">
        <f t="shared" ca="1" si="11558"/>
        <v/>
      </c>
      <c r="BI722" s="17" t="str">
        <f t="shared" ca="1" si="11559"/>
        <v/>
      </c>
      <c r="BJ722" s="17" t="b">
        <f t="shared" ca="1" si="11560"/>
        <v>0</v>
      </c>
      <c r="BK722" s="17" t="str">
        <f t="shared" ca="1" si="11561"/>
        <v/>
      </c>
      <c r="BL722" s="17" t="str">
        <f t="shared" ca="1" si="11562"/>
        <v/>
      </c>
      <c r="BM722" s="17" t="str">
        <f t="shared" ca="1" si="11563"/>
        <v/>
      </c>
      <c r="BN722" s="17" t="str">
        <f t="shared" ca="1" si="11564"/>
        <v/>
      </c>
      <c r="BO722" s="17" t="str">
        <f t="shared" ca="1" si="11565"/>
        <v/>
      </c>
      <c r="BP722" s="14" t="b">
        <f t="shared" ca="1" si="11566"/>
        <v>0</v>
      </c>
      <c r="BQ722" s="35"/>
      <c r="BX722" s="16"/>
      <c r="BY722" s="16"/>
      <c r="BZ722" s="16"/>
      <c r="CA722" s="16"/>
      <c r="CB722" s="16"/>
      <c r="CC722" s="16"/>
      <c r="CD722" s="16"/>
      <c r="CE722" s="16"/>
      <c r="CF722" s="16"/>
      <c r="CN722" s="14">
        <f ca="1">IF(H722,IFERROR(IsVariableNameLegal(O722),0),0)</f>
        <v>0</v>
      </c>
      <c r="CO722" s="14" t="str">
        <f t="array" aca="1" ref="CO722" ca="1">IF(H722,IF(COUNTIF(INDIRECT(wew!$C$13),O722)&gt;1,TRIM(SUBSTITUTE(_xll.MCONCAT(IF((INDIRECT(wew!$C$13)=O722)*(COLUMN(INDIRECT(wew!$C$13))&lt;&gt;D722+1),-1+COLUMN(INDIRECT(wew!$C$13)),"")," "),"  "," ")),""),"")</f>
        <v/>
      </c>
      <c r="CP722" s="14" t="str">
        <f t="array" aca="1" ref="CP722" ca="1">IF(P722&lt;&gt;"",IF(LEN(P722)&gt;150,1,""),"")</f>
        <v/>
      </c>
      <c r="CQ722" s="14" t="str">
        <f t="array" aca="1" ref="CQ722" ca="1">IF(AND(H722,NOT(ster!$J$3)),IF(COUNTIF(INDIRECT(wew!$C$15),P722)&gt;1,TRIM(SUBSTITUTE(_xll.MCONCAT(IF((INDIRECT(wew!$C$15)=P722)*(COLUMN(INDIRECT(wew!$C$15))&lt;&gt;D722+1),-1+COLUMN(INDIRECT(wew!$C$15)),"")," "),"  "," ")),""),"")</f>
        <v/>
      </c>
      <c r="CR722" s="14" t="str">
        <f t="array" aca="1" ref="CR722" ca="1">IF(H722,IF(AND(W722&gt;0,AO722&lt;&gt;""),TRIM(SUBSTITUTE(_xll.MCONCAT(IFERROR(IF(ISNUMBER(INDIRECT(Q722)),IF((INDIRECT(ster!$D$14)&lt;&gt;"")*(INDIRECT(Q722)&lt;AO722),INDIRECT(ster!$D$14) &amp; ": " &amp;  SUBSTITUTE(IF( AV722,IFERROR(TEXT(INDIRECT(Q722),"rrrr-mm-dd") &amp;" (" &amp; INDIRECT(Q722) &amp;")",INDIRECT(Q722)),INDIRECT(Q722))," "," "),""),""),"")," "),"  "," ")),""),"")</f>
        <v/>
      </c>
      <c r="CS722" s="14" t="str">
        <f t="array" aca="1" ref="CS722" ca="1">IF(H722,IF(AND(W722&gt;0,AP722&lt;&gt;""),TRIM(SUBSTITUTE(_xll.MCONCAT(IFERROR(IF(ISNUMBER(INDIRECT(Q722)),IF((INDIRECT(ster!$D$14)&lt;&gt;"")*(INDIRECT(Q722)&gt;AP722),INDIRECT(ster!$D$14) &amp; ": " &amp;  SUBSTITUTE(IF( AV722,IFERROR(TEXT(INDIRECT(Q722),"rrrr-mm-dd")&amp;" (" &amp; INDIRECT(Q722) &amp;")",INDIRECT(Q722)),INDIRECT(Q722))," "," "),""),""),"")," "),"  "," ")),""),"")</f>
        <v/>
      </c>
      <c r="CT722" s="14" t="str">
        <f t="array" aca="1" ref="CT722" ca="1">IF(H722,IF(AND(N722&gt;0,AR722),TRIM(SUBSTITUTE(_xll.MCONCAT(IFERROR(IF(ISNUMBER(INDIRECT(Q722)),IF((INDIRECT(ster!$D$14)&lt;&gt;"")*(IFERROR(0*(MATCH(INDIRECT(Q722),INDIRECT(K722),0)&gt;0),1)),INDIRECT(ster!$D$14) &amp; ": " &amp;  SUBSTITUTE(IF( AV722,IFERROR(TEXT(INDIRECT(Q722),"rrrr-mm-dd")&amp;" (" &amp; INDIRECT(Q722) &amp;")",INDIRECT(Q722)),INDIRECT(Q722))," "," "),""),""),"")," "),"  "," ")),""),"")</f>
        <v/>
      </c>
      <c r="CU722" s="14" t="str">
        <f t="array" aca="1" ref="CU722" ca="1">IF(H722,IF(AND(V722&gt;0),TRIM(SUBSTITUTE(_xll.MCONCAT(IF((INDIRECT(ster!$D$14)&lt;&gt;"")*(IFERROR(0*(INDIRECT(Q722)&lt;&gt;""),1)),INDIRECT(ster!$D$14),"")," "),"  "," ")),""),"")</f>
        <v/>
      </c>
      <c r="CV722" s="14" t="str">
        <f t="array" aca="1" ref="CV722" ca="1">IF(H722,IF(AS722,
TRIM(SUBSTITUTE(_xll.MCONCAT(IF(
   (INDIRECT(ster!$D$14)&lt;&gt;"")*
   ((INDIRECT(Q722)="")+
      NOT(ISNUMBER(INDIRECT(Q722)))*
      NOT(ISERROR(MATCH(INDIRECT(Q722),INDIRECT(K722),0)))
    ),
      INDIRECT(ster!$D$14),
   "")," "),"  "," ")),
""),"")</f>
        <v/>
      </c>
      <c r="CW722" s="14" t="str">
        <f t="array" aca="1" ref="CW722" ca="1">IF(H722,IF(AND(AQ722),TRIM(SUBSTITUTE(_xll.MCONCAT(IFERROR(IF(ISNUMBER(INDIRECT(Q722)),IF((INDIRECT(ster!$D$14)&lt;&gt;"")*(INDIRECT(Q722)&lt;&gt;INT(INDIRECT(Q722))),INDIRECT(ster!$D$14) &amp; ": " &amp; INDIRECT(Q722),""),""),"")," "),"  "," ")),""),"")</f>
        <v/>
      </c>
      <c r="CX722" s="14" t="str">
        <f t="array" aca="1" ref="CX722" ca="1">IF(H722,IF(OR(AU722,AV722),TRIM(SUBSTITUTE(_xll.MCONCAT(IF((INDIRECT(ster!$D$14)&lt;&gt;"")*NOT(ISNUMBER(INDIRECT(Q722))),IF(ISERROR(MATCH(INDIRECT(Q722),INDIRECT(K722),0)),IFERROR(IF(INDIRECT(Q722)&lt;&gt;"",INDIRECT(ster!$D$14) &amp; ": " &amp; SUBSTITUTE(INDIRECT(Q722)," "," "),""),""),""),"")," "),"  "," ")),""),"")</f>
        <v/>
      </c>
      <c r="CY722" s="14" t="str">
        <f t="array" aca="1" ref="CY722" ca="1">IF(H722,IF(AE722,TRIM(SUBSTITUTE(_xll.MCONCAT(IF((INDIRECT(ster!$D$14)&lt;&gt;"")*IFERROR(NOT(INDIRECT(AF722)),FALSE),IF(ISERROR(MATCH(INDIRECT(Q722),INDIRECT(K722),0)),IFERROR(IF(INDIRECT(Q722)&lt;&gt;"",INDIRECT(ster!$D$14)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CZ722" s="14" t="str">
        <f t="array" aca="1" ref="CZ722" ca="1">IF(H722,IF(AH722,TRIM(SUBSTITUTE(_xll.MCONCAT(IF((INDIRECT(ster!$D$14)&lt;&gt;"")*IFERROR(NOT(INDIRECT(AI722)),FALSE),IF(ISERROR(MATCH(INDIRECT(Q722),INDIRECT(K722),0)),IFERROR(IF(INDIRECT(Q722)&lt;&gt;"",INDIRECT(ster!$D$14)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DC722" s="14" t="str">
        <f ca="1">SUBSTITUTE(SUBSTITUTE(SUBSTITUTE(SUBSTITUTE(_xll.MCONCAT(DG722:DS722,"■"),"■■","■"),"■■","■"),"■■","■"),"■■","■")</f>
        <v>■</v>
      </c>
      <c r="DD722" s="14" t="str">
        <f t="shared" ca="1" si="11567"/>
        <v/>
      </c>
      <c r="DE722" s="14" t="str">
        <f t="shared" ca="1" si="11568"/>
        <v/>
      </c>
      <c r="DF722" s="14" t="str">
        <f t="shared" ca="1" si="11569"/>
        <v/>
      </c>
      <c r="DG722" s="14" t="str">
        <f t="shared" ca="1" si="11570"/>
        <v/>
      </c>
      <c r="DH722" s="14" t="str">
        <f t="shared" ca="1" si="11571"/>
        <v/>
      </c>
      <c r="DI722" s="14" t="str">
        <f t="shared" ca="1" si="11572"/>
        <v/>
      </c>
      <c r="DJ722" s="14" t="str">
        <f t="shared" ca="1" si="11573"/>
        <v/>
      </c>
      <c r="DK722" s="14" t="str">
        <f t="shared" ca="1" si="11574"/>
        <v/>
      </c>
      <c r="DL722" s="14" t="str">
        <f t="shared" ca="1" si="11575"/>
        <v/>
      </c>
      <c r="DM722" s="14" t="str">
        <f t="shared" ca="1" si="11576"/>
        <v/>
      </c>
      <c r="DN722" s="14" t="str">
        <f t="array" aca="1" ref="DN722" ca="1">IF(CU722&lt;&gt;"","There are errors in the entered values in the following cases: " &amp;SUBSTITUTE(CU722," ",", "),"")</f>
        <v/>
      </c>
      <c r="DO722" s="14" t="str">
        <f t="shared" ca="1" si="11577"/>
        <v/>
      </c>
      <c r="DP722" s="14" t="str">
        <f t="shared" ca="1" si="11578"/>
        <v/>
      </c>
      <c r="DQ722" s="14" t="str">
        <f t="shared" ca="1" si="11579"/>
        <v/>
      </c>
      <c r="DR722" s="14" t="str">
        <f t="shared" ca="1" si="11580"/>
        <v/>
      </c>
      <c r="DS722" s="14" t="str">
        <f t="shared" ca="1" si="11581"/>
        <v/>
      </c>
      <c r="DZ722" s="14" t="b">
        <f t="shared" ca="1" si="11582"/>
        <v>0</v>
      </c>
      <c r="EA722" s="14" t="str">
        <f t="shared" ca="1" si="11583"/>
        <v/>
      </c>
      <c r="EB722" s="14" t="str">
        <f t="shared" ca="1" si="11584"/>
        <v/>
      </c>
      <c r="EC722" s="14" t="str">
        <f t="shared" ca="1" si="11585"/>
        <v/>
      </c>
      <c r="ED722" s="14" t="str">
        <f t="shared" ca="1" si="11586"/>
        <v/>
      </c>
      <c r="EE722" s="14" t="str">
        <f t="shared" ca="1" si="11587"/>
        <v/>
      </c>
      <c r="EF722" s="14" t="str">
        <f t="shared" ca="1" si="11588"/>
        <v/>
      </c>
      <c r="EG722" s="14" t="str">
        <f t="shared" ca="1" si="11589"/>
        <v/>
      </c>
      <c r="EM722" s="14" t="b">
        <f t="shared" ca="1" si="11590"/>
        <v>0</v>
      </c>
      <c r="EN722" s="14" t="str">
        <f t="shared" ca="1" si="11591"/>
        <v/>
      </c>
      <c r="EO722" s="14" t="str">
        <f t="shared" ca="1" si="11592"/>
        <v/>
      </c>
      <c r="EP722" s="14" t="str">
        <f t="shared" ca="1" si="11593"/>
        <v/>
      </c>
      <c r="EQ722" s="14" t="str">
        <f t="shared" ca="1" si="11594"/>
        <v/>
      </c>
    </row>
    <row r="723" spans="2:147" s="14" customFormat="1">
      <c r="B723" s="14" t="str">
        <f t="shared" ca="1" si="11520"/>
        <v/>
      </c>
      <c r="C723" s="14">
        <f t="shared" ca="1" si="11521"/>
        <v>563</v>
      </c>
      <c r="D723" s="14">
        <f t="shared" si="11522"/>
        <v>721</v>
      </c>
      <c r="E723" s="14" t="str">
        <f t="shared" ca="1" si="11523"/>
        <v/>
      </c>
      <c r="F723" s="14" t="str">
        <f t="shared" ca="1" si="11524"/>
        <v/>
      </c>
      <c r="G723" s="14" t="str">
        <f t="shared" ca="1" si="11525"/>
        <v/>
      </c>
      <c r="H723" s="14" t="b">
        <f t="shared" ca="1" si="11526"/>
        <v>0</v>
      </c>
      <c r="I723" s="14" t="str">
        <f ca="1">IF($H723,ADDRESS(3,(D723+1)*2-1,4,,"["&amp;wew!$G$7&amp;"]"&amp;_sheetname_labels)&amp;":"&amp;ADDRESS(2+ster!$B$20,(D723+1)*2-1,4),"")</f>
        <v/>
      </c>
      <c r="J723" s="14" t="str">
        <f t="array" aca="1" ref="J723" ca="1">IF(H723,MAX(0,MAX(IF(INDIRECT(I723)&lt;&gt;"",ROW(INDIRECT(I723)),""))-2),"")</f>
        <v/>
      </c>
      <c r="K723" s="14" t="str">
        <f ca="1">IF($H723,IF($J723&gt;0,ADDRESS(3,(D723+1)*2-1,4,,"["&amp;wew!$G$7&amp;"]"&amp;_sheetname_labels)&amp;":"&amp;ADDRESS(2+J723,(D723+1)*2-1,4),""),"")</f>
        <v/>
      </c>
      <c r="L723" s="14" t="str">
        <f ca="1">IF($H723,IF($J723&gt;0,ADDRESS(3,(D723+1)*2,4,,"["&amp;wew!$G$7&amp;"]"&amp;_sheetname_labels)&amp;":"&amp;ADDRESS(2+J723,(D723+1)*2,4),""),"")</f>
        <v/>
      </c>
      <c r="M723" s="14" t="str">
        <f t="shared" ca="1" si="11527"/>
        <v/>
      </c>
      <c r="N723" s="14" t="str">
        <f t="shared" ca="1" si="11528"/>
        <v/>
      </c>
      <c r="O723" s="14" t="str">
        <f t="shared" ca="1" si="11529"/>
        <v/>
      </c>
      <c r="P723" s="14" t="str">
        <f t="shared" ca="1" si="11530"/>
        <v/>
      </c>
      <c r="Q723" s="14" t="str">
        <f ca="1">IF($BP723,ADDRESS(3,D723+1,4,,"["&amp;wew!$G$7&amp;"]"&amp;_sheetname_dataframe)&amp;":"&amp;ADDRESS(2+ster!$C$14,D723+1,4),"")</f>
        <v/>
      </c>
      <c r="R723" s="14" t="str">
        <f ca="1">IF($BP723,IF(MID(_xll.FORMULATEXT(INDEX(INDIRECT(Q723),1)),1,1)="=", _xll.FORMULATEXT(INDEX(INDIRECT(Q723),1),2,TRUE),""),"")</f>
        <v/>
      </c>
      <c r="S723" s="14" t="str">
        <f t="array" aca="1" ref="S723" ca="1">IF(H723,SUM(IF((IFERROR(INDIRECT(Q723)&lt;&gt;"",FALSE))*(INDIRECT(ster!$D$14)&lt;&gt;""),1,0)),"")</f>
        <v/>
      </c>
      <c r="T723" s="14" t="str">
        <f t="array" aca="1" ref="T723" ca="1">IF(H723,IF(M723&gt;0,SUM(IFERROR(1*(MATCH(INDIRECT(Q723),INDIRECT(K723),0)&gt;0),0)*(INDIRECT(ster!$D$14)&lt;&gt;"")*NOT(ISNUMBER(INDIRECT(Q723)))),0),"")</f>
        <v/>
      </c>
      <c r="U723" s="14" t="str">
        <f t="array" aca="1" ref="U723" ca="1">IF(H723,SUM((IFERROR(INDIRECT(Q723)="",FALSE))*(INDIRECT(ster!$D$14)&lt;&gt;"")),"")</f>
        <v/>
      </c>
      <c r="V723" s="14" t="str">
        <f t="array" aca="1" ref="V723" ca="1">IF(H723,SUM((IFERROR(INDIRECT(Q723)="#ąś",TRUE))*(INDIRECT(ster!$D$14)&lt;&gt;"")),"")</f>
        <v/>
      </c>
      <c r="W723" s="14" t="str">
        <f t="array" aca="1" ref="W723" ca="1">IF(H723,SUM(ISNUMBER(INDIRECT(Q723))*(INDIRECT(ster!$D$14)&lt;&gt;"")),"")</f>
        <v/>
      </c>
      <c r="X723" s="14" t="str">
        <f t="array" aca="1" ref="X723" ca="1">IF(AND(H723,W723&gt;0),IF(wew!$B$3,MIN(IF((INDIRECT(ster!$D$14)&lt;&gt;"")*IFERROR(INDIRECT($Q723)&lt;&gt;"",FALSE),IFERROR(INDIRECT($Q723),"X"),"X")),"&lt;włącz podświetlanie wartości&gt;"),"—")</f>
        <v>—</v>
      </c>
      <c r="Y723" s="14" t="str">
        <f t="array" aca="1" ref="Y723" ca="1">IF(AND(H723,W723&gt;0),IF(wew!$B$3,MAX(IF((INDIRECT(ster!$D$14)&lt;&gt;"")*IFERROR(INDIRECT($Q723)&lt;&gt;"",FALSE),IFERROR(INDIRECT($Q723),"X"),"X")),"&lt;włącz podświetlanie wartości&gt;"),"—")</f>
        <v>—</v>
      </c>
      <c r="Z723" s="14" t="str">
        <f t="shared" ca="1" si="11531"/>
        <v/>
      </c>
      <c r="AA723" s="12" t="str">
        <f t="shared" ca="1" si="11532"/>
        <v/>
      </c>
      <c r="AB723" s="17" t="str">
        <f t="array" aca="1" ref="AB723" ca="1">IF(H723,IF(W723&gt;0,SUM((INDIRECT(ster!$D$14)&lt;&gt;"")*IFERROR((INDIRECT(Q723)&lt;&gt;"")*(INDIRECT(Q723)=INT(INDIRECT(Q723))),0)),0),"")</f>
        <v/>
      </c>
      <c r="AC723" s="17" t="str">
        <f t="array" aca="1" ref="AC723" ca="1">IF(H723,W723-AB723,"")</f>
        <v/>
      </c>
      <c r="AD723" s="17" t="str">
        <f t="shared" ca="1" si="11533"/>
        <v/>
      </c>
      <c r="AE723" s="17" t="b">
        <f t="shared" ca="1" si="11534"/>
        <v>0</v>
      </c>
      <c r="AF723" s="17" t="str">
        <f ca="1">IF(AE723,IF($H723,ADDRESS(3,D723+2,4,,"["&amp;wew!$G$7&amp;"]"&amp;_sheetname_dataframe)&amp;":"&amp;ADDRESS(2+ster!$C$14,D723+2,4),""),"")</f>
        <v/>
      </c>
      <c r="AG723" s="17" t="str">
        <f t="shared" ca="1" si="11535"/>
        <v/>
      </c>
      <c r="AH723" s="17" t="b">
        <f t="shared" ca="1" si="11536"/>
        <v>0</v>
      </c>
      <c r="AI723" s="17" t="str">
        <f ca="1">IF(AH723,IF($H723,ADDRESS(3,D723+3,4,,"["&amp;wew!$G$7&amp;"]"&amp;_sheetname_dataframe)&amp;":"&amp;ADDRESS(2+ster!$C$14,D723+3,4),""),"")</f>
        <v/>
      </c>
      <c r="AJ723" s="17" t="str">
        <f t="shared" ca="1" si="11537"/>
        <v/>
      </c>
      <c r="AK723" s="17" t="str">
        <f t="shared" ca="1" si="11538"/>
        <v/>
      </c>
      <c r="AL723" s="17" t="str">
        <f t="shared" ca="1" si="11539"/>
        <v/>
      </c>
      <c r="AM723" s="17" t="str">
        <f t="shared" ca="1" si="11540"/>
        <v/>
      </c>
      <c r="AN723" s="17">
        <f t="shared" ca="1" si="11541"/>
        <v>2</v>
      </c>
      <c r="AO723" s="24" t="str">
        <f t="shared" ca="1" si="11542"/>
        <v/>
      </c>
      <c r="AP723" s="24" t="str">
        <f t="shared" ca="1" si="11543"/>
        <v/>
      </c>
      <c r="AQ723" s="17" t="str">
        <f t="shared" ca="1" si="11544"/>
        <v/>
      </c>
      <c r="AR723" s="17" t="str">
        <f t="shared" ca="1" si="11545"/>
        <v/>
      </c>
      <c r="AS723" s="17" t="str">
        <f t="shared" ca="1" si="11546"/>
        <v/>
      </c>
      <c r="AT723" s="17" t="str">
        <f t="shared" ca="1" si="11547"/>
        <v/>
      </c>
      <c r="AU723" s="17" t="str">
        <f t="shared" ca="1" si="11548"/>
        <v/>
      </c>
      <c r="AV723" s="17" t="str">
        <f t="shared" ca="1" si="11549"/>
        <v/>
      </c>
      <c r="AW723" s="17" t="str">
        <f t="shared" ca="1" si="11550"/>
        <v/>
      </c>
      <c r="AX723" s="14" t="str">
        <f t="array" aca="1" ref="AX723" ca="1">IF(H723,N723&gt;0,"")</f>
        <v/>
      </c>
      <c r="AY723" s="17" t="str">
        <f t="shared" ca="1" si="11551"/>
        <v/>
      </c>
      <c r="AZ723" s="17" t="str">
        <f t="array" aca="1" ref="AZ723" ca="1">IF(AY723&lt;&gt;"",SUM(1*ISERROR(MATCH(INDIRECT(AY723),INDIRECT(K723),0)))=0,"")</f>
        <v/>
      </c>
      <c r="BA723" s="17" t="b">
        <f t="shared" ca="1" si="11552"/>
        <v>0</v>
      </c>
      <c r="BB723" s="17" t="b">
        <v>0</v>
      </c>
      <c r="BC723" s="17" t="str">
        <f t="shared" ca="1" si="11553"/>
        <v/>
      </c>
      <c r="BD723" s="17" t="str">
        <f t="shared" ca="1" si="11554"/>
        <v/>
      </c>
      <c r="BE723" s="17" t="str">
        <f t="shared" ca="1" si="11555"/>
        <v/>
      </c>
      <c r="BF723" s="17" t="str">
        <f t="shared" ca="1" si="11556"/>
        <v/>
      </c>
      <c r="BG723" s="17" t="str">
        <f t="shared" ca="1" si="11557"/>
        <v/>
      </c>
      <c r="BH723" s="17" t="str">
        <f t="shared" ca="1" si="11558"/>
        <v/>
      </c>
      <c r="BI723" s="17" t="str">
        <f t="shared" ca="1" si="11559"/>
        <v/>
      </c>
      <c r="BJ723" s="17" t="b">
        <f t="shared" ca="1" si="11560"/>
        <v>0</v>
      </c>
      <c r="BK723" s="17" t="str">
        <f t="shared" ca="1" si="11561"/>
        <v/>
      </c>
      <c r="BL723" s="17" t="str">
        <f t="shared" ca="1" si="11562"/>
        <v/>
      </c>
      <c r="BM723" s="17" t="str">
        <f t="shared" ca="1" si="11563"/>
        <v/>
      </c>
      <c r="BN723" s="17" t="str">
        <f t="shared" ca="1" si="11564"/>
        <v/>
      </c>
      <c r="BO723" s="17" t="str">
        <f t="shared" ca="1" si="11565"/>
        <v/>
      </c>
      <c r="BP723" s="14" t="b">
        <f t="shared" ca="1" si="11566"/>
        <v>0</v>
      </c>
      <c r="BQ723" s="35"/>
      <c r="BX723" s="16"/>
      <c r="BY723" s="16"/>
      <c r="BZ723" s="16"/>
      <c r="CA723" s="16"/>
      <c r="CB723" s="16"/>
      <c r="CC723" s="16"/>
      <c r="CD723" s="16"/>
      <c r="CE723" s="16"/>
      <c r="CF723" s="16"/>
      <c r="CN723" s="14">
        <f ca="1">IF(H723,IFERROR(IsVariableNameLegal(O723),0),0)</f>
        <v>0</v>
      </c>
      <c r="CO723" s="14" t="str">
        <f t="array" aca="1" ref="CO723" ca="1">IF(H723,IF(COUNTIF(INDIRECT(wew!$C$13),O723)&gt;1,TRIM(SUBSTITUTE(_xll.MCONCAT(IF((INDIRECT(wew!$C$13)=O723)*(COLUMN(INDIRECT(wew!$C$13))&lt;&gt;D723+1),-1+COLUMN(INDIRECT(wew!$C$13)),"")," "),"  "," ")),""),"")</f>
        <v/>
      </c>
      <c r="CP723" s="14" t="str">
        <f t="array" aca="1" ref="CP723" ca="1">IF(P723&lt;&gt;"",IF(LEN(P723)&gt;150,1,""),"")</f>
        <v/>
      </c>
      <c r="CQ723" s="14" t="str">
        <f t="array" aca="1" ref="CQ723" ca="1">IF(AND(H723,NOT(ster!$J$3)),IF(COUNTIF(INDIRECT(wew!$C$15),P723)&gt;1,TRIM(SUBSTITUTE(_xll.MCONCAT(IF((INDIRECT(wew!$C$15)=P723)*(COLUMN(INDIRECT(wew!$C$15))&lt;&gt;D723+1),-1+COLUMN(INDIRECT(wew!$C$15)),"")," "),"  "," ")),""),"")</f>
        <v/>
      </c>
      <c r="CR723" s="14" t="str">
        <f t="array" aca="1" ref="CR723" ca="1">IF(H723,IF(AND(W723&gt;0,AO723&lt;&gt;""),TRIM(SUBSTITUTE(_xll.MCONCAT(IFERROR(IF(ISNUMBER(INDIRECT(Q723)),IF((INDIRECT(ster!$D$14)&lt;&gt;"")*(INDIRECT(Q723)&lt;AO723),INDIRECT(ster!$D$14) &amp; ": " &amp;  SUBSTITUTE(IF( AV723,IFERROR(TEXT(INDIRECT(Q723),"rrrr-mm-dd") &amp;" (" &amp; INDIRECT(Q723) &amp;")",INDIRECT(Q723)),INDIRECT(Q723))," "," "),""),""),"")," "),"  "," ")),""),"")</f>
        <v/>
      </c>
      <c r="CS723" s="14" t="str">
        <f t="array" aca="1" ref="CS723" ca="1">IF(H723,IF(AND(W723&gt;0,AP723&lt;&gt;""),TRIM(SUBSTITUTE(_xll.MCONCAT(IFERROR(IF(ISNUMBER(INDIRECT(Q723)),IF((INDIRECT(ster!$D$14)&lt;&gt;"")*(INDIRECT(Q723)&gt;AP723),INDIRECT(ster!$D$14) &amp; ": " &amp;  SUBSTITUTE(IF( AV723,IFERROR(TEXT(INDIRECT(Q723),"rrrr-mm-dd")&amp;" (" &amp; INDIRECT(Q723) &amp;")",INDIRECT(Q723)),INDIRECT(Q723))," "," "),""),""),"")," "),"  "," ")),""),"")</f>
        <v/>
      </c>
      <c r="CT723" s="14" t="str">
        <f t="array" aca="1" ref="CT723" ca="1">IF(H723,IF(AND(N723&gt;0,AR723),TRIM(SUBSTITUTE(_xll.MCONCAT(IFERROR(IF(ISNUMBER(INDIRECT(Q723)),IF((INDIRECT(ster!$D$14)&lt;&gt;"")*(IFERROR(0*(MATCH(INDIRECT(Q723),INDIRECT(K723),0)&gt;0),1)),INDIRECT(ster!$D$14) &amp; ": " &amp;  SUBSTITUTE(IF( AV723,IFERROR(TEXT(INDIRECT(Q723),"rrrr-mm-dd")&amp;" (" &amp; INDIRECT(Q723) &amp;")",INDIRECT(Q723)),INDIRECT(Q723))," "," "),""),""),"")," "),"  "," ")),""),"")</f>
        <v/>
      </c>
      <c r="CU723" s="14" t="str">
        <f t="array" aca="1" ref="CU723" ca="1">IF(H723,IF(AND(V723&gt;0),TRIM(SUBSTITUTE(_xll.MCONCAT(IF((INDIRECT(ster!$D$14)&lt;&gt;"")*(IFERROR(0*(INDIRECT(Q723)&lt;&gt;""),1)),INDIRECT(ster!$D$14),"")," "),"  "," ")),""),"")</f>
        <v/>
      </c>
      <c r="CV723" s="14" t="str">
        <f t="array" aca="1" ref="CV723" ca="1">IF(H723,IF(AS723,
TRIM(SUBSTITUTE(_xll.MCONCAT(IF(
   (INDIRECT(ster!$D$14)&lt;&gt;"")*
   ((INDIRECT(Q723)="")+
      NOT(ISNUMBER(INDIRECT(Q723)))*
      NOT(ISERROR(MATCH(INDIRECT(Q723),INDIRECT(K723),0)))
    ),
      INDIRECT(ster!$D$14),
   "")," "),"  "," ")),
""),"")</f>
        <v/>
      </c>
      <c r="CW723" s="14" t="str">
        <f t="array" aca="1" ref="CW723" ca="1">IF(H723,IF(AND(AQ723),TRIM(SUBSTITUTE(_xll.MCONCAT(IFERROR(IF(ISNUMBER(INDIRECT(Q723)),IF((INDIRECT(ster!$D$14)&lt;&gt;"")*(INDIRECT(Q723)&lt;&gt;INT(INDIRECT(Q723))),INDIRECT(ster!$D$14) &amp; ": " &amp; INDIRECT(Q723),""),""),"")," "),"  "," ")),""),"")</f>
        <v/>
      </c>
      <c r="CX723" s="14" t="str">
        <f t="array" aca="1" ref="CX723" ca="1">IF(H723,IF(OR(AU723,AV723),TRIM(SUBSTITUTE(_xll.MCONCAT(IF((INDIRECT(ster!$D$14)&lt;&gt;"")*NOT(ISNUMBER(INDIRECT(Q723))),IF(ISERROR(MATCH(INDIRECT(Q723),INDIRECT(K723),0)),IFERROR(IF(INDIRECT(Q723)&lt;&gt;"",INDIRECT(ster!$D$14) &amp; ": " &amp; SUBSTITUTE(INDIRECT(Q723)," "," "),""),""),""),"")," "),"  "," ")),""),"")</f>
        <v/>
      </c>
      <c r="CY723" s="14" t="str">
        <f t="array" aca="1" ref="CY723" ca="1">IF(H723,IF(AE723,TRIM(SUBSTITUTE(_xll.MCONCAT(IF((INDIRECT(ster!$D$14)&lt;&gt;"")*IFERROR(NOT(INDIRECT(AF723)),FALSE),IF(ISERROR(MATCH(INDIRECT(Q723),INDIRECT(K723),0)),IFERROR(IF(INDIRECT(Q723)&lt;&gt;"",INDIRECT(ster!$D$14)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CZ723" s="14" t="str">
        <f t="array" aca="1" ref="CZ723" ca="1">IF(H723,IF(AH723,TRIM(SUBSTITUTE(_xll.MCONCAT(IF((INDIRECT(ster!$D$14)&lt;&gt;"")*IFERROR(NOT(INDIRECT(AI723)),FALSE),IF(ISERROR(MATCH(INDIRECT(Q723),INDIRECT(K723),0)),IFERROR(IF(INDIRECT(Q723)&lt;&gt;"",INDIRECT(ster!$D$14)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DC723" s="14" t="str">
        <f ca="1">SUBSTITUTE(SUBSTITUTE(SUBSTITUTE(SUBSTITUTE(_xll.MCONCAT(DG723:DS723,"■"),"■■","■"),"■■","■"),"■■","■"),"■■","■")</f>
        <v>■</v>
      </c>
      <c r="DD723" s="14" t="str">
        <f t="shared" ca="1" si="11567"/>
        <v/>
      </c>
      <c r="DE723" s="14" t="str">
        <f t="shared" ca="1" si="11568"/>
        <v/>
      </c>
      <c r="DF723" s="14" t="str">
        <f t="shared" ca="1" si="11569"/>
        <v/>
      </c>
      <c r="DG723" s="14" t="str">
        <f t="shared" ca="1" si="11570"/>
        <v/>
      </c>
      <c r="DH723" s="14" t="str">
        <f t="shared" ca="1" si="11571"/>
        <v/>
      </c>
      <c r="DI723" s="14" t="str">
        <f t="shared" ca="1" si="11572"/>
        <v/>
      </c>
      <c r="DJ723" s="14" t="str">
        <f t="shared" ca="1" si="11573"/>
        <v/>
      </c>
      <c r="DK723" s="14" t="str">
        <f t="shared" ca="1" si="11574"/>
        <v/>
      </c>
      <c r="DL723" s="14" t="str">
        <f t="shared" ca="1" si="11575"/>
        <v/>
      </c>
      <c r="DM723" s="14" t="str">
        <f t="shared" ca="1" si="11576"/>
        <v/>
      </c>
      <c r="DN723" s="14" t="str">
        <f t="array" aca="1" ref="DN723" ca="1">IF(CU723&lt;&gt;"","There are errors in the entered values in the following cases: " &amp;SUBSTITUTE(CU723," ",", "),"")</f>
        <v/>
      </c>
      <c r="DO723" s="14" t="str">
        <f t="shared" ca="1" si="11577"/>
        <v/>
      </c>
      <c r="DP723" s="14" t="str">
        <f t="shared" ca="1" si="11578"/>
        <v/>
      </c>
      <c r="DQ723" s="14" t="str">
        <f t="shared" ca="1" si="11579"/>
        <v/>
      </c>
      <c r="DR723" s="14" t="str">
        <f t="shared" ca="1" si="11580"/>
        <v/>
      </c>
      <c r="DS723" s="14" t="str">
        <f t="shared" ca="1" si="11581"/>
        <v/>
      </c>
      <c r="DZ723" s="14" t="b">
        <f t="shared" ca="1" si="11582"/>
        <v>0</v>
      </c>
      <c r="EA723" s="14" t="str">
        <f t="shared" ca="1" si="11583"/>
        <v/>
      </c>
      <c r="EB723" s="14" t="str">
        <f t="shared" ca="1" si="11584"/>
        <v/>
      </c>
      <c r="EC723" s="14" t="str">
        <f t="shared" ca="1" si="11585"/>
        <v/>
      </c>
      <c r="ED723" s="14" t="str">
        <f t="shared" ca="1" si="11586"/>
        <v/>
      </c>
      <c r="EE723" s="14" t="str">
        <f t="shared" ca="1" si="11587"/>
        <v/>
      </c>
      <c r="EF723" s="14" t="str">
        <f t="shared" ca="1" si="11588"/>
        <v/>
      </c>
      <c r="EG723" s="14" t="str">
        <f t="shared" ca="1" si="11589"/>
        <v/>
      </c>
      <c r="EM723" s="14" t="b">
        <f t="shared" ca="1" si="11590"/>
        <v>0</v>
      </c>
      <c r="EN723" s="14" t="str">
        <f t="shared" ca="1" si="11591"/>
        <v/>
      </c>
      <c r="EO723" s="14" t="str">
        <f t="shared" ca="1" si="11592"/>
        <v/>
      </c>
      <c r="EP723" s="14" t="str">
        <f t="shared" ca="1" si="11593"/>
        <v/>
      </c>
      <c r="EQ723" s="14" t="str">
        <f t="shared" ca="1" si="11594"/>
        <v/>
      </c>
    </row>
    <row r="724" spans="2:147" s="14" customFormat="1">
      <c r="B724" s="14" t="str">
        <f t="shared" ca="1" si="11520"/>
        <v/>
      </c>
      <c r="C724" s="14">
        <f t="shared" ca="1" si="11521"/>
        <v>563</v>
      </c>
      <c r="D724" s="14">
        <f t="shared" si="11522"/>
        <v>722</v>
      </c>
      <c r="E724" s="14" t="str">
        <f t="shared" ca="1" si="11523"/>
        <v/>
      </c>
      <c r="F724" s="14" t="str">
        <f t="shared" ca="1" si="11524"/>
        <v/>
      </c>
      <c r="G724" s="14" t="str">
        <f t="shared" ca="1" si="11525"/>
        <v/>
      </c>
      <c r="H724" s="14" t="b">
        <f t="shared" ca="1" si="11526"/>
        <v>0</v>
      </c>
      <c r="I724" s="14" t="str">
        <f ca="1">IF($H724,ADDRESS(3,(D724+1)*2-1,4,,"["&amp;wew!$G$7&amp;"]"&amp;_sheetname_labels)&amp;":"&amp;ADDRESS(2+ster!$B$20,(D724+1)*2-1,4),"")</f>
        <v/>
      </c>
      <c r="J724" s="14" t="str">
        <f t="array" aca="1" ref="J724" ca="1">IF(H724,MAX(0,MAX(IF(INDIRECT(I724)&lt;&gt;"",ROW(INDIRECT(I724)),""))-2),"")</f>
        <v/>
      </c>
      <c r="K724" s="14" t="str">
        <f ca="1">IF($H724,IF($J724&gt;0,ADDRESS(3,(D724+1)*2-1,4,,"["&amp;wew!$G$7&amp;"]"&amp;_sheetname_labels)&amp;":"&amp;ADDRESS(2+J724,(D724+1)*2-1,4),""),"")</f>
        <v/>
      </c>
      <c r="L724" s="14" t="str">
        <f ca="1">IF($H724,IF($J724&gt;0,ADDRESS(3,(D724+1)*2,4,,"["&amp;wew!$G$7&amp;"]"&amp;_sheetname_labels)&amp;":"&amp;ADDRESS(2+J724,(D724+1)*2,4),""),"")</f>
        <v/>
      </c>
      <c r="M724" s="14" t="str">
        <f t="shared" ca="1" si="11527"/>
        <v/>
      </c>
      <c r="N724" s="14" t="str">
        <f t="shared" ca="1" si="11528"/>
        <v/>
      </c>
      <c r="O724" s="14" t="str">
        <f t="shared" ca="1" si="11529"/>
        <v/>
      </c>
      <c r="P724" s="14" t="str">
        <f t="shared" ca="1" si="11530"/>
        <v/>
      </c>
      <c r="Q724" s="14" t="str">
        <f ca="1">IF($BP724,ADDRESS(3,D724+1,4,,"["&amp;wew!$G$7&amp;"]"&amp;_sheetname_dataframe)&amp;":"&amp;ADDRESS(2+ster!$C$14,D724+1,4),"")</f>
        <v/>
      </c>
      <c r="R724" s="14" t="str">
        <f ca="1">IF($BP724,IF(MID(_xll.FORMULATEXT(INDEX(INDIRECT(Q724),1)),1,1)="=", _xll.FORMULATEXT(INDEX(INDIRECT(Q724),1),2,TRUE),""),"")</f>
        <v/>
      </c>
      <c r="S724" s="14" t="str">
        <f t="array" aca="1" ref="S724" ca="1">IF(H724,SUM(IF((IFERROR(INDIRECT(Q724)&lt;&gt;"",FALSE))*(INDIRECT(ster!$D$14)&lt;&gt;""),1,0)),"")</f>
        <v/>
      </c>
      <c r="T724" s="14" t="str">
        <f t="array" aca="1" ref="T724" ca="1">IF(H724,IF(M724&gt;0,SUM(IFERROR(1*(MATCH(INDIRECT(Q724),INDIRECT(K724),0)&gt;0),0)*(INDIRECT(ster!$D$14)&lt;&gt;"")*NOT(ISNUMBER(INDIRECT(Q724)))),0),"")</f>
        <v/>
      </c>
      <c r="U724" s="14" t="str">
        <f t="array" aca="1" ref="U724" ca="1">IF(H724,SUM((IFERROR(INDIRECT(Q724)="",FALSE))*(INDIRECT(ster!$D$14)&lt;&gt;"")),"")</f>
        <v/>
      </c>
      <c r="V724" s="14" t="str">
        <f t="array" aca="1" ref="V724" ca="1">IF(H724,SUM((IFERROR(INDIRECT(Q724)="#ąś",TRUE))*(INDIRECT(ster!$D$14)&lt;&gt;"")),"")</f>
        <v/>
      </c>
      <c r="W724" s="14" t="str">
        <f t="array" aca="1" ref="W724" ca="1">IF(H724,SUM(ISNUMBER(INDIRECT(Q724))*(INDIRECT(ster!$D$14)&lt;&gt;"")),"")</f>
        <v/>
      </c>
      <c r="X724" s="14" t="str">
        <f t="array" aca="1" ref="X724" ca="1">IF(AND(H724,W724&gt;0),IF(wew!$B$3,MIN(IF((INDIRECT(ster!$D$14)&lt;&gt;"")*IFERROR(INDIRECT($Q724)&lt;&gt;"",FALSE),IFERROR(INDIRECT($Q724),"X"),"X")),"&lt;włącz podświetlanie wartości&gt;"),"—")</f>
        <v>—</v>
      </c>
      <c r="Y724" s="14" t="str">
        <f t="array" aca="1" ref="Y724" ca="1">IF(AND(H724,W724&gt;0),IF(wew!$B$3,MAX(IF((INDIRECT(ster!$D$14)&lt;&gt;"")*IFERROR(INDIRECT($Q724)&lt;&gt;"",FALSE),IFERROR(INDIRECT($Q724),"X"),"X")),"&lt;włącz podświetlanie wartości&gt;"),"—")</f>
        <v>—</v>
      </c>
      <c r="Z724" s="14" t="str">
        <f t="shared" ca="1" si="11531"/>
        <v/>
      </c>
      <c r="AA724" s="12" t="str">
        <f t="shared" ca="1" si="11532"/>
        <v/>
      </c>
      <c r="AB724" s="17" t="str">
        <f t="array" aca="1" ref="AB724" ca="1">IF(H724,IF(W724&gt;0,SUM((INDIRECT(ster!$D$14)&lt;&gt;"")*IFERROR((INDIRECT(Q724)&lt;&gt;"")*(INDIRECT(Q724)=INT(INDIRECT(Q724))),0)),0),"")</f>
        <v/>
      </c>
      <c r="AC724" s="17" t="str">
        <f t="array" aca="1" ref="AC724" ca="1">IF(H724,W724-AB724,"")</f>
        <v/>
      </c>
      <c r="AD724" s="17" t="str">
        <f t="shared" ca="1" si="11533"/>
        <v/>
      </c>
      <c r="AE724" s="17" t="b">
        <f t="shared" ca="1" si="11534"/>
        <v>0</v>
      </c>
      <c r="AF724" s="17" t="str">
        <f ca="1">IF(AE724,IF($H724,ADDRESS(3,D724+2,4,,"["&amp;wew!$G$7&amp;"]"&amp;_sheetname_dataframe)&amp;":"&amp;ADDRESS(2+ster!$C$14,D724+2,4),""),"")</f>
        <v/>
      </c>
      <c r="AG724" s="17" t="str">
        <f t="shared" ca="1" si="11535"/>
        <v/>
      </c>
      <c r="AH724" s="17" t="b">
        <f t="shared" ca="1" si="11536"/>
        <v>0</v>
      </c>
      <c r="AI724" s="17" t="str">
        <f ca="1">IF(AH724,IF($H724,ADDRESS(3,D724+3,4,,"["&amp;wew!$G$7&amp;"]"&amp;_sheetname_dataframe)&amp;":"&amp;ADDRESS(2+ster!$C$14,D724+3,4),""),"")</f>
        <v/>
      </c>
      <c r="AJ724" s="17" t="str">
        <f t="shared" ca="1" si="11537"/>
        <v/>
      </c>
      <c r="AK724" s="17" t="str">
        <f t="shared" ca="1" si="11538"/>
        <v/>
      </c>
      <c r="AL724" s="17" t="str">
        <f t="shared" ca="1" si="11539"/>
        <v/>
      </c>
      <c r="AM724" s="17" t="str">
        <f t="shared" ca="1" si="11540"/>
        <v/>
      </c>
      <c r="AN724" s="17">
        <f t="shared" ca="1" si="11541"/>
        <v>2</v>
      </c>
      <c r="AO724" s="24" t="str">
        <f t="shared" ca="1" si="11542"/>
        <v/>
      </c>
      <c r="AP724" s="24" t="str">
        <f t="shared" ca="1" si="11543"/>
        <v/>
      </c>
      <c r="AQ724" s="17" t="str">
        <f t="shared" ca="1" si="11544"/>
        <v/>
      </c>
      <c r="AR724" s="17" t="str">
        <f t="shared" ca="1" si="11545"/>
        <v/>
      </c>
      <c r="AS724" s="17" t="str">
        <f t="shared" ca="1" si="11546"/>
        <v/>
      </c>
      <c r="AT724" s="17" t="str">
        <f t="shared" ca="1" si="11547"/>
        <v/>
      </c>
      <c r="AU724" s="17" t="str">
        <f t="shared" ca="1" si="11548"/>
        <v/>
      </c>
      <c r="AV724" s="17" t="str">
        <f t="shared" ca="1" si="11549"/>
        <v/>
      </c>
      <c r="AW724" s="17" t="str">
        <f t="shared" ca="1" si="11550"/>
        <v/>
      </c>
      <c r="AX724" s="14" t="str">
        <f t="array" aca="1" ref="AX724" ca="1">IF(H724,N724&gt;0,"")</f>
        <v/>
      </c>
      <c r="AY724" s="17" t="str">
        <f t="shared" ca="1" si="11551"/>
        <v/>
      </c>
      <c r="AZ724" s="17" t="str">
        <f t="array" aca="1" ref="AZ724" ca="1">IF(AY724&lt;&gt;"",SUM(1*ISERROR(MATCH(INDIRECT(AY724),INDIRECT(K724),0)))=0,"")</f>
        <v/>
      </c>
      <c r="BA724" s="17" t="b">
        <f t="shared" ca="1" si="11552"/>
        <v>0</v>
      </c>
      <c r="BB724" s="17" t="b">
        <v>0</v>
      </c>
      <c r="BC724" s="17" t="str">
        <f t="shared" ca="1" si="11553"/>
        <v/>
      </c>
      <c r="BD724" s="17" t="str">
        <f t="shared" ca="1" si="11554"/>
        <v/>
      </c>
      <c r="BE724" s="17" t="str">
        <f t="shared" ca="1" si="11555"/>
        <v/>
      </c>
      <c r="BF724" s="17" t="str">
        <f t="shared" ca="1" si="11556"/>
        <v/>
      </c>
      <c r="BG724" s="17" t="str">
        <f t="shared" ca="1" si="11557"/>
        <v/>
      </c>
      <c r="BH724" s="17" t="str">
        <f t="shared" ca="1" si="11558"/>
        <v/>
      </c>
      <c r="BI724" s="17" t="str">
        <f t="shared" ca="1" si="11559"/>
        <v/>
      </c>
      <c r="BJ724" s="17" t="b">
        <f t="shared" ca="1" si="11560"/>
        <v>0</v>
      </c>
      <c r="BK724" s="17" t="str">
        <f t="shared" ca="1" si="11561"/>
        <v/>
      </c>
      <c r="BL724" s="17" t="str">
        <f t="shared" ca="1" si="11562"/>
        <v/>
      </c>
      <c r="BM724" s="17" t="str">
        <f t="shared" ca="1" si="11563"/>
        <v/>
      </c>
      <c r="BN724" s="17" t="str">
        <f t="shared" ca="1" si="11564"/>
        <v/>
      </c>
      <c r="BO724" s="17" t="str">
        <f t="shared" ca="1" si="11565"/>
        <v/>
      </c>
      <c r="BP724" s="14" t="b">
        <f t="shared" ca="1" si="11566"/>
        <v>0</v>
      </c>
      <c r="BQ724" s="35"/>
      <c r="BX724" s="16"/>
      <c r="BY724" s="16"/>
      <c r="BZ724" s="16"/>
      <c r="CA724" s="16"/>
      <c r="CB724" s="16"/>
      <c r="CC724" s="16"/>
      <c r="CD724" s="16"/>
      <c r="CE724" s="16"/>
      <c r="CF724" s="16"/>
      <c r="CN724" s="14">
        <f ca="1">IF(H724,IFERROR(IsVariableNameLegal(O724),0),0)</f>
        <v>0</v>
      </c>
      <c r="CO724" s="14" t="str">
        <f t="array" aca="1" ref="CO724" ca="1">IF(H724,IF(COUNTIF(INDIRECT(wew!$C$13),O724)&gt;1,TRIM(SUBSTITUTE(_xll.MCONCAT(IF((INDIRECT(wew!$C$13)=O724)*(COLUMN(INDIRECT(wew!$C$13))&lt;&gt;D724+1),-1+COLUMN(INDIRECT(wew!$C$13)),"")," "),"  "," ")),""),"")</f>
        <v/>
      </c>
      <c r="CP724" s="14" t="str">
        <f t="array" aca="1" ref="CP724" ca="1">IF(P724&lt;&gt;"",IF(LEN(P724)&gt;150,1,""),"")</f>
        <v/>
      </c>
      <c r="CQ724" s="14" t="str">
        <f t="array" aca="1" ref="CQ724" ca="1">IF(AND(H724,NOT(ster!$J$3)),IF(COUNTIF(INDIRECT(wew!$C$15),P724)&gt;1,TRIM(SUBSTITUTE(_xll.MCONCAT(IF((INDIRECT(wew!$C$15)=P724)*(COLUMN(INDIRECT(wew!$C$15))&lt;&gt;D724+1),-1+COLUMN(INDIRECT(wew!$C$15)),"")," "),"  "," ")),""),"")</f>
        <v/>
      </c>
      <c r="CR724" s="14" t="str">
        <f t="array" aca="1" ref="CR724" ca="1">IF(H724,IF(AND(W724&gt;0,AO724&lt;&gt;""),TRIM(SUBSTITUTE(_xll.MCONCAT(IFERROR(IF(ISNUMBER(INDIRECT(Q724)),IF((INDIRECT(ster!$D$14)&lt;&gt;"")*(INDIRECT(Q724)&lt;AO724),INDIRECT(ster!$D$14) &amp; ": " &amp;  SUBSTITUTE(IF( AV724,IFERROR(TEXT(INDIRECT(Q724),"rrrr-mm-dd") &amp;" (" &amp; INDIRECT(Q724) &amp;")",INDIRECT(Q724)),INDIRECT(Q724))," "," "),""),""),"")," "),"  "," ")),""),"")</f>
        <v/>
      </c>
      <c r="CS724" s="14" t="str">
        <f t="array" aca="1" ref="CS724" ca="1">IF(H724,IF(AND(W724&gt;0,AP724&lt;&gt;""),TRIM(SUBSTITUTE(_xll.MCONCAT(IFERROR(IF(ISNUMBER(INDIRECT(Q724)),IF((INDIRECT(ster!$D$14)&lt;&gt;"")*(INDIRECT(Q724)&gt;AP724),INDIRECT(ster!$D$14) &amp; ": " &amp;  SUBSTITUTE(IF( AV724,IFERROR(TEXT(INDIRECT(Q724),"rrrr-mm-dd")&amp;" (" &amp; INDIRECT(Q724) &amp;")",INDIRECT(Q724)),INDIRECT(Q724))," "," "),""),""),"")," "),"  "," ")),""),"")</f>
        <v/>
      </c>
      <c r="CT724" s="14" t="str">
        <f t="array" aca="1" ref="CT724" ca="1">IF(H724,IF(AND(N724&gt;0,AR724),TRIM(SUBSTITUTE(_xll.MCONCAT(IFERROR(IF(ISNUMBER(INDIRECT(Q724)),IF((INDIRECT(ster!$D$14)&lt;&gt;"")*(IFERROR(0*(MATCH(INDIRECT(Q724),INDIRECT(K724),0)&gt;0),1)),INDIRECT(ster!$D$14) &amp; ": " &amp;  SUBSTITUTE(IF( AV724,IFERROR(TEXT(INDIRECT(Q724),"rrrr-mm-dd")&amp;" (" &amp; INDIRECT(Q724) &amp;")",INDIRECT(Q724)),INDIRECT(Q724))," "," "),""),""),"")," "),"  "," ")),""),"")</f>
        <v/>
      </c>
      <c r="CU724" s="14" t="str">
        <f t="array" aca="1" ref="CU724" ca="1">IF(H724,IF(AND(V724&gt;0),TRIM(SUBSTITUTE(_xll.MCONCAT(IF((INDIRECT(ster!$D$14)&lt;&gt;"")*(IFERROR(0*(INDIRECT(Q724)&lt;&gt;""),1)),INDIRECT(ster!$D$14),"")," "),"  "," ")),""),"")</f>
        <v/>
      </c>
      <c r="CV724" s="14" t="str">
        <f t="array" aca="1" ref="CV724" ca="1">IF(H724,IF(AS724,
TRIM(SUBSTITUTE(_xll.MCONCAT(IF(
   (INDIRECT(ster!$D$14)&lt;&gt;"")*
   ((INDIRECT(Q724)="")+
      NOT(ISNUMBER(INDIRECT(Q724)))*
      NOT(ISERROR(MATCH(INDIRECT(Q724),INDIRECT(K724),0)))
    ),
      INDIRECT(ster!$D$14),
   "")," "),"  "," ")),
""),"")</f>
        <v/>
      </c>
      <c r="CW724" s="14" t="str">
        <f t="array" aca="1" ref="CW724" ca="1">IF(H724,IF(AND(AQ724),TRIM(SUBSTITUTE(_xll.MCONCAT(IFERROR(IF(ISNUMBER(INDIRECT(Q724)),IF((INDIRECT(ster!$D$14)&lt;&gt;"")*(INDIRECT(Q724)&lt;&gt;INT(INDIRECT(Q724))),INDIRECT(ster!$D$14) &amp; ": " &amp; INDIRECT(Q724),""),""),"")," "),"  "," ")),""),"")</f>
        <v/>
      </c>
      <c r="CX724" s="14" t="str">
        <f t="array" aca="1" ref="CX724" ca="1">IF(H724,IF(OR(AU724,AV724),TRIM(SUBSTITUTE(_xll.MCONCAT(IF((INDIRECT(ster!$D$14)&lt;&gt;"")*NOT(ISNUMBER(INDIRECT(Q724))),IF(ISERROR(MATCH(INDIRECT(Q724),INDIRECT(K724),0)),IFERROR(IF(INDIRECT(Q724)&lt;&gt;"",INDIRECT(ster!$D$14) &amp; ": " &amp; SUBSTITUTE(INDIRECT(Q724)," "," "),""),""),""),"")," "),"  "," ")),""),"")</f>
        <v/>
      </c>
      <c r="CY724" s="14" t="str">
        <f t="array" aca="1" ref="CY724" ca="1">IF(H724,IF(AE724,TRIM(SUBSTITUTE(_xll.MCONCAT(IF((INDIRECT(ster!$D$14)&lt;&gt;"")*IFERROR(NOT(INDIRECT(AF724)),FALSE),IF(ISERROR(MATCH(INDIRECT(Q724),INDIRECT(K724),0)),IFERROR(IF(INDIRECT(Q724)&lt;&gt;"",INDIRECT(ster!$D$14)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CZ724" s="14" t="str">
        <f t="array" aca="1" ref="CZ724" ca="1">IF(H724,IF(AH724,TRIM(SUBSTITUTE(_xll.MCONCAT(IF((INDIRECT(ster!$D$14)&lt;&gt;"")*IFERROR(NOT(INDIRECT(AI724)),FALSE),IF(ISERROR(MATCH(INDIRECT(Q724),INDIRECT(K724),0)),IFERROR(IF(INDIRECT(Q724)&lt;&gt;"",INDIRECT(ster!$D$14)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DC724" s="14" t="str">
        <f ca="1">SUBSTITUTE(SUBSTITUTE(SUBSTITUTE(SUBSTITUTE(_xll.MCONCAT(DG724:DS724,"■"),"■■","■"),"■■","■"),"■■","■"),"■■","■")</f>
        <v>■</v>
      </c>
      <c r="DD724" s="14" t="str">
        <f t="shared" ca="1" si="11567"/>
        <v/>
      </c>
      <c r="DE724" s="14" t="str">
        <f t="shared" ca="1" si="11568"/>
        <v/>
      </c>
      <c r="DF724" s="14" t="str">
        <f t="shared" ca="1" si="11569"/>
        <v/>
      </c>
      <c r="DG724" s="14" t="str">
        <f t="shared" ca="1" si="11570"/>
        <v/>
      </c>
      <c r="DH724" s="14" t="str">
        <f t="shared" ca="1" si="11571"/>
        <v/>
      </c>
      <c r="DI724" s="14" t="str">
        <f t="shared" ca="1" si="11572"/>
        <v/>
      </c>
      <c r="DJ724" s="14" t="str">
        <f t="shared" ca="1" si="11573"/>
        <v/>
      </c>
      <c r="DK724" s="14" t="str">
        <f t="shared" ca="1" si="11574"/>
        <v/>
      </c>
      <c r="DL724" s="14" t="str">
        <f t="shared" ca="1" si="11575"/>
        <v/>
      </c>
      <c r="DM724" s="14" t="str">
        <f t="shared" ca="1" si="11576"/>
        <v/>
      </c>
      <c r="DN724" s="14" t="str">
        <f t="array" aca="1" ref="DN724" ca="1">IF(CU724&lt;&gt;"","There are errors in the entered values in the following cases: " &amp;SUBSTITUTE(CU724," ",", "),"")</f>
        <v/>
      </c>
      <c r="DO724" s="14" t="str">
        <f t="shared" ca="1" si="11577"/>
        <v/>
      </c>
      <c r="DP724" s="14" t="str">
        <f t="shared" ca="1" si="11578"/>
        <v/>
      </c>
      <c r="DQ724" s="14" t="str">
        <f t="shared" ca="1" si="11579"/>
        <v/>
      </c>
      <c r="DR724" s="14" t="str">
        <f t="shared" ca="1" si="11580"/>
        <v/>
      </c>
      <c r="DS724" s="14" t="str">
        <f t="shared" ca="1" si="11581"/>
        <v/>
      </c>
      <c r="DZ724" s="14" t="b">
        <f t="shared" ca="1" si="11582"/>
        <v>0</v>
      </c>
      <c r="EA724" s="14" t="str">
        <f t="shared" ca="1" si="11583"/>
        <v/>
      </c>
      <c r="EB724" s="14" t="str">
        <f t="shared" ca="1" si="11584"/>
        <v/>
      </c>
      <c r="EC724" s="14" t="str">
        <f t="shared" ca="1" si="11585"/>
        <v/>
      </c>
      <c r="ED724" s="14" t="str">
        <f t="shared" ca="1" si="11586"/>
        <v/>
      </c>
      <c r="EE724" s="14" t="str">
        <f t="shared" ca="1" si="11587"/>
        <v/>
      </c>
      <c r="EF724" s="14" t="str">
        <f t="shared" ca="1" si="11588"/>
        <v/>
      </c>
      <c r="EG724" s="14" t="str">
        <f t="shared" ca="1" si="11589"/>
        <v/>
      </c>
      <c r="EM724" s="14" t="b">
        <f t="shared" ca="1" si="11590"/>
        <v>0</v>
      </c>
      <c r="EN724" s="14" t="str">
        <f t="shared" ca="1" si="11591"/>
        <v/>
      </c>
      <c r="EO724" s="14" t="str">
        <f t="shared" ca="1" si="11592"/>
        <v/>
      </c>
      <c r="EP724" s="14" t="str">
        <f t="shared" ca="1" si="11593"/>
        <v/>
      </c>
      <c r="EQ724" s="14" t="str">
        <f t="shared" ca="1" si="11594"/>
        <v/>
      </c>
    </row>
    <row r="725" spans="2:147" s="14" customFormat="1">
      <c r="B725" s="14" t="str">
        <f t="shared" ref="B725" ca="1" si="11595">DF725</f>
        <v/>
      </c>
      <c r="C725" s="14">
        <f t="shared" ref="C725" ca="1" si="11596">IF(OFFSET(B725,-1,COLUMN(VariableExists)-2),OFFSET(B725,-1,1)+1,OFFSET(B725,-1,1))</f>
        <v>563</v>
      </c>
      <c r="D725" s="14">
        <f t="shared" ref="D725" si="11597">ROW(A725)-2</f>
        <v>723</v>
      </c>
      <c r="E725" s="14" t="str">
        <f t="shared" ref="E725" ca="1" si="11598">IF(OR(G725="",ROW(G725)=2),"",IF(Z725&gt;0,"S",IF(AX725,IF(J725=2,"D","N"),"I")))</f>
        <v/>
      </c>
      <c r="F725" s="14" t="str">
        <f t="shared" ref="F725" ca="1" si="11599">IF(H725,O725,"")</f>
        <v/>
      </c>
      <c r="G725" s="14" t="str">
        <f t="shared" ref="G725" ca="1" si="11600">IF(H725,P725,"")</f>
        <v/>
      </c>
      <c r="H725" s="14" t="b">
        <f t="shared" ref="H725" ca="1" si="11601">IF(INDIRECT(ADDRESS(2,D725+1,,,_sheetname_dataframe))="",FALSE,MID(INDIRECT(ADDRESS(2,D725+1,,,_sheetname_dataframe)),1,1)&lt;&gt;".")</f>
        <v>0</v>
      </c>
      <c r="I725" s="14" t="str">
        <f ca="1">IF($H725,ADDRESS(3,(D725+1)*2-1,4,,"["&amp;wew!$G$7&amp;"]"&amp;_sheetname_labels)&amp;":"&amp;ADDRESS(2+ster!$B$20,(D725+1)*2-1,4),"")</f>
        <v/>
      </c>
      <c r="J725" s="14" t="str">
        <f t="array" aca="1" ref="J725" ca="1">IF(H725,MAX(0,MAX(IF(INDIRECT(I725)&lt;&gt;"",ROW(INDIRECT(I725)),""))-2),"")</f>
        <v/>
      </c>
      <c r="K725" s="14" t="str">
        <f ca="1">IF($H725,IF($J725&gt;0,ADDRESS(3,(D725+1)*2-1,4,,"["&amp;wew!$G$7&amp;"]"&amp;_sheetname_labels)&amp;":"&amp;ADDRESS(2+J725,(D725+1)*2-1,4),""),"")</f>
        <v/>
      </c>
      <c r="L725" s="14" t="str">
        <f ca="1">IF($H725,IF($J725&gt;0,ADDRESS(3,(D725+1)*2,4,,"["&amp;wew!$G$7&amp;"]"&amp;_sheetname_labels)&amp;":"&amp;ADDRESS(2+J725,(D725+1)*2,4),""),"")</f>
        <v/>
      </c>
      <c r="M725" s="14" t="str">
        <f t="shared" ref="M725" ca="1" si="11602">IF($H725,IF(J725&gt;0,COUNTA(INDIRECT(K725))-COUNT(INDIRECT(K725)),0),"")</f>
        <v/>
      </c>
      <c r="N725" s="14" t="str">
        <f t="shared" ref="N725" ca="1" si="11603">IF(H725,J725-M725,"")</f>
        <v/>
      </c>
      <c r="O725" s="14" t="str">
        <f t="shared" ref="O725" ca="1" si="11604">IF(INDIRECT(ADDRESS(2,D725+1,,,_sheetname_dataframe))="","",INDIRECT(ADDRESS(2,D725+1,,,_sheetname_dataframe)))</f>
        <v/>
      </c>
      <c r="P725" s="14" t="str">
        <f t="shared" ref="P725" ca="1" si="11605">IF(H725,IF(INDIRECT(ADDRESS(1,D725+1,,,_sheetname_dataframe))="","",INDIRECT(ADDRESS(1,D725+1,,,_sheetname_dataframe))),"")</f>
        <v/>
      </c>
      <c r="Q725" s="14" t="str">
        <f ca="1">IF($BP725,ADDRESS(3,D725+1,4,,"["&amp;wew!$G$7&amp;"]"&amp;_sheetname_dataframe)&amp;":"&amp;ADDRESS(2+ster!$C$14,D725+1,4),"")</f>
        <v/>
      </c>
      <c r="R725" s="14" t="str">
        <f ca="1">IF($BP725,IF(MID(_xll.FORMULATEXT(INDEX(INDIRECT(Q725),1)),1,1)="=", _xll.FORMULATEXT(INDEX(INDIRECT(Q725),1),2,TRUE),""),"")</f>
        <v/>
      </c>
      <c r="S725" s="14" t="str">
        <f t="array" aca="1" ref="S725" ca="1">IF(H725,SUM(IF((IFERROR(INDIRECT(Q725)&lt;&gt;"",FALSE))*(INDIRECT(ster!$D$14)&lt;&gt;""),1,0)),"")</f>
        <v/>
      </c>
      <c r="T725" s="14" t="str">
        <f t="array" aca="1" ref="T725" ca="1">IF(H725,IF(M725&gt;0,SUM(IFERROR(1*(MATCH(INDIRECT(Q725),INDIRECT(K725),0)&gt;0),0)*(INDIRECT(ster!$D$14)&lt;&gt;"")*NOT(ISNUMBER(INDIRECT(Q725)))),0),"")</f>
        <v/>
      </c>
      <c r="U725" s="14" t="str">
        <f t="array" aca="1" ref="U725" ca="1">IF(H725,SUM((IFERROR(INDIRECT(Q725)="",FALSE))*(INDIRECT(ster!$D$14)&lt;&gt;"")),"")</f>
        <v/>
      </c>
      <c r="V725" s="14" t="str">
        <f t="array" aca="1" ref="V725" ca="1">IF(H725,SUM((IFERROR(INDIRECT(Q725)="#ąś",TRUE))*(INDIRECT(ster!$D$14)&lt;&gt;"")),"")</f>
        <v/>
      </c>
      <c r="W725" s="14" t="str">
        <f t="array" aca="1" ref="W725" ca="1">IF(H725,SUM(ISNUMBER(INDIRECT(Q725))*(INDIRECT(ster!$D$14)&lt;&gt;"")),"")</f>
        <v/>
      </c>
      <c r="X725" s="14" t="str">
        <f t="array" aca="1" ref="X725" ca="1">IF(AND(H725,W725&gt;0),IF(wew!$B$3,MIN(IF((INDIRECT(ster!$D$14)&lt;&gt;"")*IFERROR(INDIRECT($Q725)&lt;&gt;"",FALSE),IFERROR(INDIRECT($Q725),"X"),"X")),"&lt;włącz podświetlanie wartości&gt;"),"—")</f>
        <v>—</v>
      </c>
      <c r="Y725" s="14" t="str">
        <f t="array" aca="1" ref="Y725" ca="1">IF(AND(H725,W725&gt;0),IF(wew!$B$3,MAX(IF((INDIRECT(ster!$D$14)&lt;&gt;"")*IFERROR(INDIRECT($Q725)&lt;&gt;"",FALSE),IFERROR(INDIRECT($Q725),"X"),"X")),"&lt;włącz podświetlanie wartości&gt;"),"—")</f>
        <v>—</v>
      </c>
      <c r="Z725" s="14" t="str">
        <f t="shared" ref="Z725" ca="1" si="11606">IF(H725,S725-T725-W725,"")</f>
        <v/>
      </c>
      <c r="AA725" s="12" t="str">
        <f t="shared" ref="AA725" ca="1" si="11607">IF(H725,IF(S725&gt;0,W725/(S725),"—"),"")</f>
        <v/>
      </c>
      <c r="AB725" s="17" t="str">
        <f t="array" aca="1" ref="AB725" ca="1">IF(H725,IF(W725&gt;0,SUM((INDIRECT(ster!$D$14)&lt;&gt;"")*IFERROR((INDIRECT(Q725)&lt;&gt;"")*(INDIRECT(Q725)=INT(INDIRECT(Q725))),0)),0),"")</f>
        <v/>
      </c>
      <c r="AC725" s="17" t="str">
        <f t="array" aca="1" ref="AC725" ca="1">IF(H725,W725-AB725,"")</f>
        <v/>
      </c>
      <c r="AD725" s="17" t="str">
        <f t="shared" ref="AD725" ca="1" si="11608">IF($H725,IF(AC725&lt;&gt;"",IF(AC725=0,1,IF(AC725/W725&lt;0.15,2,3)),0),"")</f>
        <v/>
      </c>
      <c r="AE725" s="17" t="b">
        <f t="shared" ref="AE725" ca="1" si="11609">IF(H725,OFFSET(O725,1,0)=".validation",FALSE)</f>
        <v>0</v>
      </c>
      <c r="AF725" s="17" t="str">
        <f ca="1">IF(AE725,IF($H725,ADDRESS(3,D725+2,4,,"["&amp;wew!$G$7&amp;"]"&amp;_sheetname_dataframe)&amp;":"&amp;ADDRESS(2+ster!$C$14,D725+2,4),""),"")</f>
        <v/>
      </c>
      <c r="AG725" s="17" t="str">
        <f t="shared" ref="AG725" ca="1" si="11610">IF(AE725,IF($H725,IF(INDIRECT(ADDRESS(1,D725+2,,,_sheetname_dataframe))="","",INDIRECT(ADDRESS(1,D725+2,,,_sheetname_dataframe))),""),"")</f>
        <v/>
      </c>
      <c r="AH725" s="17" t="b">
        <f t="shared" ref="AH725" ca="1" si="11611">IF(H725,AND(AE725,OFFSET(O725,2,0)=".validation"),FALSE)</f>
        <v>0</v>
      </c>
      <c r="AI725" s="17" t="str">
        <f ca="1">IF(AH725,IF($H725,ADDRESS(3,D725+3,4,,"["&amp;wew!$G$7&amp;"]"&amp;_sheetname_dataframe)&amp;":"&amp;ADDRESS(2+ster!$C$14,D725+3,4),""),"")</f>
        <v/>
      </c>
      <c r="AJ725" s="17" t="str">
        <f t="shared" ref="AJ725" ca="1" si="11612">IF(AH725,IF($H725,IF(INDIRECT(ADDRESS(1,D725+3,,,_sheetname_dataframe))="","",INDIRECT(ADDRESS(1,D725+3,,,_sheetname_dataframe))),""),"")</f>
        <v/>
      </c>
      <c r="AK725" s="17" t="str">
        <f t="shared" ref="AK725" ca="1" si="11613">IF(H725,OR(AQ725,AD725=2),"")</f>
        <v/>
      </c>
      <c r="AL725" s="17" t="str">
        <f t="shared" ref="AL725" ca="1" si="11614">IF($H725,IF(BV725&lt;&gt;"",IF(OR(BM725="F",BM725="L",BM725="I",BM725="D"),BV725&lt;&gt;0)),"")</f>
        <v/>
      </c>
      <c r="AM725" s="17" t="str">
        <f t="shared" ref="AM725" ca="1" si="11615">IF($H725,AND(NOT(AL725),OR(IF(BW725&lt;&gt;"",IF(OR(BM725="F",BM725="L"),BW725&lt;&gt;0)),BM725="I",BM725="N",BM725="D")),"")</f>
        <v/>
      </c>
      <c r="AN725" s="17">
        <f t="shared" ref="AN725" ca="1" si="11616">IF(COUNTA(INDIRECT(Q725))=0,0, IF(AND(AO725&lt;&gt;"",X725&lt;AO725),1,IF(AND(AP725&lt;&gt;"",Y725&gt;AP725),1,IF(AND(AQ725,AC725&gt;0),2,0))))</f>
        <v>2</v>
      </c>
      <c r="AO725" s="24" t="str">
        <f t="shared" ref="AO725" ca="1" si="11617">IF($H725,IF(BY725&lt;&gt;"",IF(ISNUMBER(BY725),BY725,""),""),"")</f>
        <v/>
      </c>
      <c r="AP725" s="24" t="str">
        <f t="shared" ref="AP725" ca="1" si="11618">IF($H725,IF(BZ725&lt;&gt;"",IF(ISNUMBER(BZ725),BZ725,""),""),"")</f>
        <v/>
      </c>
      <c r="AQ725" s="17" t="str">
        <f t="shared" ref="AQ725" ca="1" si="11619">IF(H725,IF(CA725&lt;&gt;"",CA725&lt;&gt;0,FALSE),"")</f>
        <v/>
      </c>
      <c r="AR725" s="17" t="str">
        <f t="shared" ref="AR725" ca="1" si="11620">IF(H725,IF(N725&gt;0,IF(BQ725&lt;&gt;"",BQ725&lt;&gt;0,FALSE),FALSE),"")</f>
        <v/>
      </c>
      <c r="AS725" s="17" t="str">
        <f t="shared" ref="AS725" ca="1" si="11621">IF(H725,IF(BR725&lt;&gt;"",BR725&lt;&gt;0,FALSE),"")</f>
        <v/>
      </c>
      <c r="AT725" s="17" t="str">
        <f t="shared" ref="AT725" ca="1" si="11622">IF(H725,IF(N725&gt;0,FALSE,IF(BU725&lt;&gt;"",MATCH(BU725,DataType,0)=1,FALSE)),"")</f>
        <v/>
      </c>
      <c r="AU725" s="17" t="str">
        <f t="shared" ref="AU725" ca="1" si="11623">IF(H725,IF(N725&gt;0,TRUE,IF(BU725&lt;&gt;"",MATCH(BU725,DataType,0)=2,FALSE)),"")</f>
        <v/>
      </c>
      <c r="AV725" s="17" t="str">
        <f t="shared" ref="AV725" ca="1" si="11624">IF(H725,IF(N725&gt;0,FALSE,IF(BU725&lt;&gt;"",MATCH(BU725,DataType,0)=3,FALSE)),"")</f>
        <v/>
      </c>
      <c r="AW725" s="17" t="str">
        <f t="shared" ref="AW725" ca="1" si="11625">IF(H725,IF(W725&gt;0,Z725=0,FALSE),"")</f>
        <v/>
      </c>
      <c r="AX725" s="14" t="str">
        <f t="array" aca="1" ref="AX725" ca="1">IF(H725,N725&gt;0,"")</f>
        <v/>
      </c>
      <c r="AY725" s="17" t="str">
        <f t="shared" ref="AY725" ca="1" si="11626">IF(H725,IF(N725&gt;0,ADDRESS(ROW(VariablesOrigin)+1,COLUMN(VariablesOrigin)+1,4) &amp; ":" &amp; ADDRESS(ROW(VariablesOrigin)+N725,COLUMN(VariablesOrigin)+1,4),""),"")</f>
        <v/>
      </c>
      <c r="AZ725" s="17" t="str">
        <f t="array" aca="1" ref="AZ725" ca="1">IF(AY725&lt;&gt;"",SUM(1*ISERROR(MATCH(INDIRECT(AY725),INDIRECT(K725),0)))=0,"")</f>
        <v/>
      </c>
      <c r="BA725" s="17" t="b">
        <f t="shared" ref="BA725" ca="1" si="11627">IF(H725,BU725="",FALSE)</f>
        <v>0</v>
      </c>
      <c r="BB725" s="17" t="b">
        <v>0</v>
      </c>
      <c r="BC725" s="17" t="str">
        <f t="shared" ref="BC725" ca="1" si="11628">IF(BA725,IF(N725&gt;0,AND(AZ725,Z725=0),FALSE),"")</f>
        <v/>
      </c>
      <c r="BD725" s="17" t="str">
        <f t="shared" ref="BD725" ca="1" si="11629">IF(BA725,IF(N725&gt;0,AND(NOT(AZ725),Z725=0),FALSE),"")</f>
        <v/>
      </c>
      <c r="BE725" s="17" t="str">
        <f t="shared" ref="BE725" ca="1" si="11630">IF(BA725,IF(AND(AW725,NOT(BB725),NOT(BC725),NOT(BD725)),AND(Z725=0,AC725=0),FALSE),"")</f>
        <v/>
      </c>
      <c r="BF725" s="17" t="str">
        <f t="shared" ref="BF725" ca="1" si="11631">IF(BA725,IF(AND(AW725,NOT(BB725),NOT(BC725),NOT(BD725)),AND(Z725=0,OR(AC725&gt;0)),FALSE),"")</f>
        <v/>
      </c>
      <c r="BG725" s="17" t="str">
        <f t="shared" ref="BG725" ca="1" si="11632">IF(BA725,IF(OR(BB725:BF725),FALSE,IF(Z725=0,FALSE,Z725&gt;0)),"")</f>
        <v/>
      </c>
      <c r="BH725" s="17" t="str">
        <f t="shared" ref="BH725" ca="1" si="11633">IF(BA725,COUNTIF(BB725:BG725,TRUE)=1,"")</f>
        <v/>
      </c>
      <c r="BI725" s="17" t="str">
        <f t="shared" ref="BI725" ca="1" si="11634">IF(BA725,IFERROR(MATCH(TRUE,BB725:BG725,0),7),"")</f>
        <v/>
      </c>
      <c r="BJ725" s="17" t="b">
        <f t="shared" ref="BJ725" ca="1" si="11635">DF725&lt;&gt;""</f>
        <v>0</v>
      </c>
      <c r="BK725" s="17" t="str">
        <f t="shared" ref="BK725" ca="1" si="11636">IF(H725,IF(AND(NOT(BA725),AU725),AC725=0,""),"")</f>
        <v/>
      </c>
      <c r="BL725" s="17" t="str">
        <f t="shared" ref="BL725" ca="1" si="11637">IF(H725,IF(AND(NOT(BA725),AU725),AC725&gt;0,""),"")</f>
        <v/>
      </c>
      <c r="BM725" s="17" t="str">
        <f t="shared" ref="BM725" ca="1" si="11638">IF(H725,IF(BA725,CHOOSE(BI725,"0","F","L","I","N",IF(AA725&gt;0.5,"N","S"),"0"),CHOOSE(MATCH(BU725,DataType,0),"S",IF(BK725,"I","N"),"D"  )),"")</f>
        <v/>
      </c>
      <c r="BN725" s="17" t="str">
        <f t="shared" ref="BN725" ca="1" si="11639">IF(H725,IF(BJ725,"E",IF(BA725,CHOOSE(BI725,"0","F","L","I","N","S","0"),CHOOSE(MATCH(BU725,DataType,0),"S",IF(BK725,"I","N"),"D"  ))),"")</f>
        <v/>
      </c>
      <c r="BO725" s="17" t="str">
        <f t="shared" ref="BO725" ca="1" si="11640">IF($H725,IF(BM725="0","",IF(AND(AR725,N725=2),"D",IF(BM725="S","N",IF(AL725,"O",IF(AM725,"I","N"))))),"")</f>
        <v/>
      </c>
      <c r="BP725" s="14" t="b">
        <f t="shared" ref="BP725" ca="1" si="11641">INDIRECT(ADDRESS(2,ROW(A725)-1,,,_sheetname_dataframe))&lt;&gt;""</f>
        <v>0</v>
      </c>
      <c r="BQ725" s="35"/>
      <c r="BX725" s="16"/>
      <c r="BY725" s="16"/>
      <c r="BZ725" s="16"/>
      <c r="CA725" s="16"/>
      <c r="CB725" s="16"/>
      <c r="CC725" s="16"/>
      <c r="CD725" s="16"/>
      <c r="CE725" s="16"/>
      <c r="CF725" s="16"/>
      <c r="CN725" s="14">
        <f ca="1">IF(H725,IFERROR(IsVariableNameLegal(O725),0),0)</f>
        <v>0</v>
      </c>
      <c r="CO725" s="14" t="str">
        <f t="array" aca="1" ref="CO725" ca="1">IF(H725,IF(COUNTIF(INDIRECT(wew!$C$13),O725)&gt;1,TRIM(SUBSTITUTE(_xll.MCONCAT(IF((INDIRECT(wew!$C$13)=O725)*(COLUMN(INDIRECT(wew!$C$13))&lt;&gt;D725+1),-1+COLUMN(INDIRECT(wew!$C$13)),"")," "),"  "," ")),""),"")</f>
        <v/>
      </c>
      <c r="CP725" s="14" t="str">
        <f t="array" aca="1" ref="CP725" ca="1">IF(P725&lt;&gt;"",IF(LEN(P725)&gt;150,1,""),"")</f>
        <v/>
      </c>
      <c r="CQ725" s="14" t="str">
        <f t="array" aca="1" ref="CQ725" ca="1">IF(AND(H725,NOT(ster!$J$3)),IF(COUNTIF(INDIRECT(wew!$C$15),P725)&gt;1,TRIM(SUBSTITUTE(_xll.MCONCAT(IF((INDIRECT(wew!$C$15)=P725)*(COLUMN(INDIRECT(wew!$C$15))&lt;&gt;D725+1),-1+COLUMN(INDIRECT(wew!$C$15)),"")," "),"  "," ")),""),"")</f>
        <v/>
      </c>
      <c r="CR725" s="14" t="str">
        <f t="array" aca="1" ref="CR725" ca="1">IF(H725,IF(AND(W725&gt;0,AO725&lt;&gt;""),TRIM(SUBSTITUTE(_xll.MCONCAT(IFERROR(IF(ISNUMBER(INDIRECT(Q725)),IF((INDIRECT(ster!$D$14)&lt;&gt;"")*(INDIRECT(Q725)&lt;AO725),INDIRECT(ster!$D$14) &amp; ": " &amp;  SUBSTITUTE(IF( AV725,IFERROR(TEXT(INDIRECT(Q725),"rrrr-mm-dd") &amp;" (" &amp; INDIRECT(Q725) &amp;")",INDIRECT(Q725)),INDIRECT(Q725))," "," "),""),""),"")," "),"  "," ")),""),"")</f>
        <v/>
      </c>
      <c r="CS725" s="14" t="str">
        <f t="array" aca="1" ref="CS725" ca="1">IF(H725,IF(AND(W725&gt;0,AP725&lt;&gt;""),TRIM(SUBSTITUTE(_xll.MCONCAT(IFERROR(IF(ISNUMBER(INDIRECT(Q725)),IF((INDIRECT(ster!$D$14)&lt;&gt;"")*(INDIRECT(Q725)&gt;AP725),INDIRECT(ster!$D$14) &amp; ": " &amp;  SUBSTITUTE(IF( AV725,IFERROR(TEXT(INDIRECT(Q725),"rrrr-mm-dd")&amp;" (" &amp; INDIRECT(Q725) &amp;")",INDIRECT(Q725)),INDIRECT(Q725))," "," "),""),""),"")," "),"  "," ")),""),"")</f>
        <v/>
      </c>
      <c r="CT725" s="14" t="str">
        <f t="array" aca="1" ref="CT725" ca="1">IF(H725,IF(AND(N725&gt;0,AR725),TRIM(SUBSTITUTE(_xll.MCONCAT(IFERROR(IF(ISNUMBER(INDIRECT(Q725)),IF((INDIRECT(ster!$D$14)&lt;&gt;"")*(IFERROR(0*(MATCH(INDIRECT(Q725),INDIRECT(K725),0)&gt;0),1)),INDIRECT(ster!$D$14) &amp; ": " &amp;  SUBSTITUTE(IF( AV725,IFERROR(TEXT(INDIRECT(Q725),"rrrr-mm-dd")&amp;" (" &amp; INDIRECT(Q725) &amp;")",INDIRECT(Q725)),INDIRECT(Q725))," "," "),""),""),"")," "),"  "," ")),""),"")</f>
        <v/>
      </c>
      <c r="CU725" s="14" t="str">
        <f t="array" aca="1" ref="CU725" ca="1">IF(H725,IF(AND(V725&gt;0),TRIM(SUBSTITUTE(_xll.MCONCAT(IF((INDIRECT(ster!$D$14)&lt;&gt;"")*(IFERROR(0*(INDIRECT(Q725)&lt;&gt;""),1)),INDIRECT(ster!$D$14),"")," "),"  "," ")),""),"")</f>
        <v/>
      </c>
      <c r="CV725" s="14" t="str">
        <f t="array" aca="1" ref="CV725" ca="1">IF(H725,IF(AS725,
TRIM(SUBSTITUTE(_xll.MCONCAT(IF(
   (INDIRECT(ster!$D$14)&lt;&gt;"")*
   ((INDIRECT(Q725)="")+
      NOT(ISNUMBER(INDIRECT(Q725)))*
      NOT(ISERROR(MATCH(INDIRECT(Q725),INDIRECT(K725),0)))
    ),
      INDIRECT(ster!$D$14),
   "")," "),"  "," ")),
""),"")</f>
        <v/>
      </c>
      <c r="CW725" s="14" t="str">
        <f t="array" aca="1" ref="CW725" ca="1">IF(H725,IF(AND(AQ725),TRIM(SUBSTITUTE(_xll.MCONCAT(IFERROR(IF(ISNUMBER(INDIRECT(Q725)),IF((INDIRECT(ster!$D$14)&lt;&gt;"")*(INDIRECT(Q725)&lt;&gt;INT(INDIRECT(Q725))),INDIRECT(ster!$D$14) &amp; ": " &amp; INDIRECT(Q725),""),""),"")," "),"  "," ")),""),"")</f>
        <v/>
      </c>
      <c r="CX725" s="14" t="str">
        <f t="array" aca="1" ref="CX725" ca="1">IF(H725,IF(OR(AU725,AV725),TRIM(SUBSTITUTE(_xll.MCONCAT(IF((INDIRECT(ster!$D$14)&lt;&gt;"")*NOT(ISNUMBER(INDIRECT(Q725))),IF(ISERROR(MATCH(INDIRECT(Q725),INDIRECT(K725),0)),IFERROR(IF(INDIRECT(Q725)&lt;&gt;"",INDIRECT(ster!$D$14) &amp; ": " &amp; SUBSTITUTE(INDIRECT(Q725)," "," "),""),""),""),"")," "),"  "," ")),""),"")</f>
        <v/>
      </c>
      <c r="CY725" s="14" t="str">
        <f t="array" aca="1" ref="CY725" ca="1">IF(H725,IF(AE725,TRIM(SUBSTITUTE(_xll.MCONCAT(IF((INDIRECT(ster!$D$14)&lt;&gt;"")*IFERROR(NOT(INDIRECT(AF725)),FALSE),IF(ISERROR(MATCH(INDIRECT(Q725),INDIRECT(K725),0)),IFERROR(IF(INDIRECT(Q725)&lt;&gt;"",INDIRECT(ster!$D$14)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CZ725" s="14" t="str">
        <f t="array" aca="1" ref="CZ725" ca="1">IF(H725,IF(AH725,TRIM(SUBSTITUTE(_xll.MCONCAT(IF((INDIRECT(ster!$D$14)&lt;&gt;"")*IFERROR(NOT(INDIRECT(AI725)),FALSE),IF(ISERROR(MATCH(INDIRECT(Q725),INDIRECT(K725),0)),IFERROR(IF(INDIRECT(Q725)&lt;&gt;"",INDIRECT(ster!$D$14)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DC725" s="14" t="str">
        <f ca="1">SUBSTITUTE(SUBSTITUTE(SUBSTITUTE(SUBSTITUTE(_xll.MCONCAT(DG725:DS725,"■"),"■■","■"),"■■","■"),"■■","■"),"■■","■")</f>
        <v>■</v>
      </c>
      <c r="DD725" s="14" t="str">
        <f t="shared" ref="DD725" ca="1" si="11642">IF(MID(DC725,1,1)="■",MID(DC725,2,LEN(DC725)),DC725)</f>
        <v/>
      </c>
      <c r="DE725" s="14" t="str">
        <f t="shared" ref="DE725" ca="1" si="11643">IF(DD725&lt;&gt;"",IF(MID(DD725,LEN(DD725),1)="■",MID(DD725,1,LEN(DD725)-1),DD725),"")</f>
        <v/>
      </c>
      <c r="DF725" s="14" t="str">
        <f t="shared" ref="DF725" ca="1" si="11644">IFERROR(IF(DE725&lt;&gt;"",SUBSTITUTE(DE725,"■",". "),""),"##INTERNAL_ERROR")</f>
        <v/>
      </c>
      <c r="DG725" s="14" t="str">
        <f t="shared" ref="DG725" ca="1" si="11645">IF(CN725&lt;&gt;0,"Variable name don't comply with the naming convention","")</f>
        <v/>
      </c>
      <c r="DH725" s="14" t="str">
        <f t="shared" ref="DH725" ca="1" si="11646">IF(CO725&lt;&gt;"","Duplicated name. " &amp; IF(ISERROR(FIND(" ",CO725)),"Duplicate have index " &amp; CO725, "Duplicates have indices: "&amp;SUBSTITUTE(CO725," ",", ")),"")</f>
        <v/>
      </c>
      <c r="DI725" s="14" t="str">
        <f t="shared" ref="DI725" ca="1" si="11647">IF(CP725&lt;&gt;"","Variable label exceed length 150","")</f>
        <v/>
      </c>
      <c r="DJ725" s="14" t="str">
        <f t="shared" ref="DJ725" ca="1" si="11648">IF(CQ725&lt;&gt;"","Duplicated variable label. " &amp; IF(ISERROR(FIND(" ",CQ725)),"Duplicate have index " &amp; CQ725, "Duplicates have indices: "&amp;SUBSTITUTE(CQ725," ",", ")),"")</f>
        <v/>
      </c>
      <c r="DK725" s="14" t="str">
        <f t="shared" ref="DK725" ca="1" si="11649">IF(CR725&lt;&gt;"","The following cases have values below declared theorethical min: " &amp;SUBSTITUTE(CR725," ",", "),"")</f>
        <v/>
      </c>
      <c r="DL725" s="14" t="str">
        <f t="shared" ref="DL725" ca="1" si="11650">IF(CS725&lt;&gt;"","The following cases have values above declared theorethical max: " &amp;SUBSTITUTE(CS725," ",", "),"")</f>
        <v/>
      </c>
      <c r="DM725" s="14" t="str">
        <f t="shared" ref="DM725" ca="1" si="11651">IF(CT725&lt;&gt;"","There are some cases with values not explicitly declared in the labels dictionary: " &amp;SUBSTITUTE(CT725," ",", "),"")</f>
        <v/>
      </c>
      <c r="DN725" s="14" t="str">
        <f t="array" aca="1" ref="DN725" ca="1">IF(CU725&lt;&gt;"","There are errors in the entered values in the following cases: " &amp;SUBSTITUTE(CU725," ",", "),"")</f>
        <v/>
      </c>
      <c r="DO725" s="14" t="str">
        <f t="shared" ref="DO725" ca="1" si="11652">IF(CV725&lt;&gt;"","The following records are missing in this required field: " &amp;SUBSTITUTE(CV725," ",", "),"")</f>
        <v/>
      </c>
      <c r="DP725" s="14" t="str">
        <f t="shared" ref="DP725" ca="1" si="11653">IF(CW725&lt;&gt;"","The following cases have non-integer values: " &amp;SUBSTITUTE(CW725," ",", "),"")</f>
        <v/>
      </c>
      <c r="DQ725" s="14" t="str">
        <f t="shared" ref="DQ725" ca="1" si="11654">IF(CX725&lt;&gt;"","The following cases are non-numeric: " &amp;SUBSTITUTE(CX725," ",", "),"")</f>
        <v/>
      </c>
      <c r="DR725" s="14" t="str">
        <f t="shared" ref="DR725" ca="1" si="11655">IF(CY725&lt;&gt;"","In the following cases " &amp; P725 &amp; " " &amp; LOWER(MID(AG725,1,1)) &amp; MID(AG725,2,LEN(AG725)) &amp; ": " &amp;SUBSTITUTE(CY725," ",", "),"")</f>
        <v/>
      </c>
      <c r="DS725" s="14" t="str">
        <f t="shared" ref="DS725" ca="1" si="11656">IF(CZ725&lt;&gt;"","In the following cases " &amp; P725 &amp; " " &amp; LOWER(MID(AJ725,1,1)) &amp; MID(AJ725,2,LEN(AJ725)) &amp; ": " &amp;SUBSTITUTE(CZ725," ",", "),"")</f>
        <v/>
      </c>
      <c r="DZ725" s="14" t="b">
        <f t="shared" ref="DZ725" ca="1" si="11657">OR(ED725&lt;&gt;"",EF725&lt;&gt;"",EG725&lt;&gt;"")</f>
        <v>0</v>
      </c>
      <c r="EA725" s="14" t="str">
        <f t="shared" ref="EA725" ca="1" si="11658">IF(EB725&lt;&gt;"",G725 &amp; " (" &amp; F725 &amp; ")","")</f>
        <v/>
      </c>
      <c r="EB725" s="14" t="str">
        <f t="shared" ref="EB725" ca="1" si="11659">IF(EE725&lt;&gt;"",EE725&amp;IF(ED725&lt;&gt;""," and "&amp;ED725,""),UPPER(MID(ED725,1,1)&amp;MID(ED725,2,LEN(ED725))))&amp; IF(OR(EF725&lt;&gt;"",EG725&lt;&gt;"")," and "&amp;IF(EF725&lt;&gt;"",LOWER(MID(EF725,1,1) &amp; MID(EF725,2,LEN(EF725))),"")&amp; IF(AND(EF725 &lt;&gt;"",EG725&lt;&gt;"")," and ","") &amp; IF(EG725&lt;&gt;"",LOWER(MID(EG725,1,1) &amp; MID(EG725,2,LEN(EG725))),""),"") &amp; IF(OR(EE725&lt;&gt;"",ED725&lt;&gt;"",EF725&lt;&gt;"",EG725&lt;&gt;""), ". ","")</f>
        <v/>
      </c>
      <c r="EC725" s="14" t="str">
        <f t="shared" ref="EC725" ca="1" si="11660">IF(EB725&lt;&gt;"",G725 &amp; " (" &amp; F725 &amp; "): " &amp; EB725,"")</f>
        <v/>
      </c>
      <c r="ED725" s="14" t="str">
        <f t="shared" ref="ED725" ca="1" si="11661">IF(H725,IF(W725&gt;0,IF(AND(AO725&lt;&gt;"",AP725&lt;&gt;""),"each value must be between " &amp; IF( AV725,IFERROR(TEXT(AO725,"rrrr-mm-dd") &amp;" (" &amp; AO725 &amp;")",AO725),AO725) &amp; " and " &amp; IF( AV725,IFERROR(TEXT(AP725,"rrrr-mm-dd") &amp;" (" &amp; AP725 &amp;")",AP725),AP725),IF(AO725&lt;&gt;"","each value must be above " &amp; IF( AV725,IFERROR(TEXT(AO725,"rrrr-mm-dd") &amp;" (" &amp; AO725 &amp;")",AO725),AO725), IF(AP725&lt;&gt;"","each value must be below " &amp; IF( AV725,IFERROR(TEXT(AP725,"rrrr-mm-dd") &amp;" (" &amp; AP725 &amp;")",AP725),AP725),""))),""),"")</f>
        <v/>
      </c>
      <c r="EE725" s="14" t="str">
        <f t="shared" ref="EE725" ca="1" si="11662">IF(H725,IF(OR(AQ725,AU725,AV725,AS725,AR725),
   "Values must be" &amp;
   IF(AR725," limited to predefinied list", IF(AQ725, " integers",IF(OR(AU725,AV725)," numeric",""))) &amp;
   IF(AS725,IF(OR(AR725,AQ725,AU725,AV725), " and ","") &amp; "non-missing",""),
""),"")</f>
        <v/>
      </c>
      <c r="EF725" s="14" t="str">
        <f t="shared" ref="EF725" ca="1" si="11663">IF($H725,AG725,"")</f>
        <v/>
      </c>
      <c r="EG725" s="14" t="str">
        <f t="shared" ref="EG725" ca="1" si="11664">IF($H725,AJ725,"")</f>
        <v/>
      </c>
      <c r="EM725" s="14" t="b">
        <f t="shared" ref="EM725" ca="1" si="11665">OR(EC725&lt;&gt;"",DF725&lt;&gt;"")</f>
        <v>0</v>
      </c>
      <c r="EN725" s="14" t="str">
        <f t="shared" ref="EN725" ca="1" si="11666">IF(EM725,C725,"")</f>
        <v/>
      </c>
      <c r="EO725" s="14" t="str">
        <f t="shared" ref="EO725" ca="1" si="11667">IF(EM725,F725,"")</f>
        <v/>
      </c>
      <c r="EP725" s="14" t="str">
        <f t="shared" ref="EP725" ca="1" si="11668">EC725</f>
        <v/>
      </c>
      <c r="EQ725" s="14" t="str">
        <f t="shared" ref="EQ725" ca="1" si="11669">DF725</f>
        <v/>
      </c>
    </row>
  </sheetData>
  <protectedRanges>
    <protectedRange sqref="CB726:CF1030530" name="Grupy"/>
    <protectedRange sqref="E2:E725" name="TypZmiennej"/>
  </protectedRanges>
  <customSheetViews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21 BT430:BT725 BT323:BT428">
    <cfRule type="expression" dxfId="83" priority="57">
      <formula>$H2</formula>
    </cfRule>
  </conditionalFormatting>
  <conditionalFormatting sqref="C2:C321 C430:C725 C323:C428">
    <cfRule type="expression" dxfId="82" priority="42" stopIfTrue="1">
      <formula>OR($E2="P",$E2="O")</formula>
    </cfRule>
  </conditionalFormatting>
  <conditionalFormatting sqref="BW2:BW321 BW430:BW725 BW323:BW428">
    <cfRule type="expression" dxfId="81" priority="45">
      <formula>IF($H2,OR(BM2="F",BM2="L"),FALSE)</formula>
    </cfRule>
  </conditionalFormatting>
  <conditionalFormatting sqref="BR2:BS321 BR430:BS725 BR323:BS428">
    <cfRule type="expression" dxfId="80" priority="41">
      <formula>$H2</formula>
    </cfRule>
  </conditionalFormatting>
  <conditionalFormatting sqref="BU2:BU321 BU430:BU725 BU323:BU428">
    <cfRule type="expression" dxfId="79" priority="410">
      <formula>AND($H2,$N2=0)</formula>
    </cfRule>
  </conditionalFormatting>
  <conditionalFormatting sqref="CB2:CE321 CB430:CE725 CB323:CE428">
    <cfRule type="expression" dxfId="78" priority="426" stopIfTrue="1">
      <formula>IF($H2,AND($BM2&lt;&gt;"0",$BM2&lt;&gt;"E"))</formula>
    </cfRule>
  </conditionalFormatting>
  <conditionalFormatting sqref="BX2:BX321 BX430:BX725 BX323:BX428">
    <cfRule type="expression" dxfId="77" priority="427" stopIfTrue="1">
      <formula>IF($H2,$BO2="I")</formula>
    </cfRule>
  </conditionalFormatting>
  <conditionalFormatting sqref="BY2:CA321 BY430:CA725 BY323:CA428">
    <cfRule type="expression" dxfId="76" priority="428" stopIfTrue="1">
      <formula>IF($H2,OR($BM2="I",$BM2="L",$BM2="N",$BM2="D"))</formula>
    </cfRule>
  </conditionalFormatting>
  <conditionalFormatting sqref="BQ430:BQ725 BQ2:BQ321 BQ323:BQ428">
    <cfRule type="expression" dxfId="75" priority="429">
      <formula>IF($H2,NOT($AX2),TRUE)</formula>
    </cfRule>
    <cfRule type="expression" dxfId="74" priority="430" stopIfTrue="1">
      <formula>IF($H2,$AX2)</formula>
    </cfRule>
  </conditionalFormatting>
  <conditionalFormatting sqref="BV2:BV321 BV430:BV725 BV323:BV428">
    <cfRule type="expression" dxfId="73" priority="431">
      <formula>(H2)*OR(BM2="I")</formula>
    </cfRule>
    <cfRule type="expression" dxfId="72" priority="432">
      <formula>(H2)*OR(BM2="F",BM2="L")</formula>
    </cfRule>
  </conditionalFormatting>
  <conditionalFormatting sqref="BV2:BW321 BV430:BW725 BV323:BW428">
    <cfRule type="expression" dxfId="71" priority="433" stopIfTrue="1">
      <formula>IF($H2,AND($BV2&lt;&gt;0,$BW2&lt;&gt;0),FALSE)</formula>
    </cfRule>
  </conditionalFormatting>
  <conditionalFormatting sqref="A285:XFD303 C430:BP725 C2:BP321 BB3:BB725 C323:BP428">
    <cfRule type="expression" dxfId="70" priority="412" stopIfTrue="1">
      <formula>$BM2=""</formula>
    </cfRule>
    <cfRule type="expression" dxfId="69" priority="413" stopIfTrue="1">
      <formula>IF($H2,$BO2="O",FALSE)</formula>
    </cfRule>
    <cfRule type="expression" dxfId="68" priority="414">
      <formula>$Z2&gt;0</formula>
    </cfRule>
    <cfRule type="expression" dxfId="67" priority="415" stopIfTrue="1">
      <formula>IF($H2,$BO2="I",FALSE)</formula>
    </cfRule>
    <cfRule type="expression" dxfId="66" priority="416" stopIfTrue="1">
      <formula>IF($H2,$BO2="",FALSE)</formula>
    </cfRule>
    <cfRule type="expression" dxfId="65" priority="417" stopIfTrue="1">
      <formula>IF($H2,$BO2="N",FALSE)</formula>
    </cfRule>
    <cfRule type="expression" dxfId="64" priority="418" stopIfTrue="1">
      <formula>IF($H2,$BO2="D",FALSE)</formula>
    </cfRule>
  </conditionalFormatting>
  <conditionalFormatting sqref="BT322">
    <cfRule type="expression" dxfId="63" priority="40">
      <formula>$H322</formula>
    </cfRule>
  </conditionalFormatting>
  <conditionalFormatting sqref="C322">
    <cfRule type="expression" dxfId="62" priority="39" stopIfTrue="1">
      <formula>OR($E322="P",$E322="O")</formula>
    </cfRule>
  </conditionalFormatting>
  <conditionalFormatting sqref="BW322">
    <cfRule type="expression" dxfId="61" priority="38">
      <formula>IF($H322,OR(BM322="F",BM322="L"),FALSE)</formula>
    </cfRule>
  </conditionalFormatting>
  <conditionalFormatting sqref="BR322:BS322">
    <cfRule type="expression" dxfId="60" priority="37">
      <formula>$H322</formula>
    </cfRule>
  </conditionalFormatting>
  <conditionalFormatting sqref="BU322">
    <cfRule type="expression" dxfId="59" priority="36">
      <formula>AND($H322,$N322=0)</formula>
    </cfRule>
  </conditionalFormatting>
  <conditionalFormatting sqref="CB322:CE322">
    <cfRule type="expression" dxfId="58" priority="35" stopIfTrue="1">
      <formula>IF($H322,AND($BM322&lt;&gt;"0",$BM322&lt;&gt;"E"))</formula>
    </cfRule>
  </conditionalFormatting>
  <conditionalFormatting sqref="BX322">
    <cfRule type="expression" dxfId="57" priority="34" stopIfTrue="1">
      <formula>IF($H322,$BO322="I")</formula>
    </cfRule>
  </conditionalFormatting>
  <conditionalFormatting sqref="BY322:CA322">
    <cfRule type="expression" dxfId="56" priority="33" stopIfTrue="1">
      <formula>IF($H322,OR($BM322="I",$BM322="L",$BM322="N",$BM322="D"))</formula>
    </cfRule>
  </conditionalFormatting>
  <conditionalFormatting sqref="BQ322">
    <cfRule type="expression" dxfId="55" priority="31">
      <formula>IF($H322,NOT($AX322),TRUE)</formula>
    </cfRule>
    <cfRule type="expression" dxfId="54" priority="32" stopIfTrue="1">
      <formula>IF($H322,$AX322)</formula>
    </cfRule>
  </conditionalFormatting>
  <conditionalFormatting sqref="BV322">
    <cfRule type="expression" dxfId="53" priority="29">
      <formula>(H322)*OR(BM322="I")</formula>
    </cfRule>
    <cfRule type="expression" dxfId="52" priority="30">
      <formula>(H322)*OR(BM322="F",BM322="L")</formula>
    </cfRule>
  </conditionalFormatting>
  <conditionalFormatting sqref="BV322:BW322">
    <cfRule type="expression" dxfId="51" priority="28" stopIfTrue="1">
      <formula>IF($H322,AND($BV322&lt;&gt;0,$BW322&lt;&gt;0),FALSE)</formula>
    </cfRule>
  </conditionalFormatting>
  <conditionalFormatting sqref="C322:BP322">
    <cfRule type="expression" dxfId="50" priority="21" stopIfTrue="1">
      <formula>$BM322=""</formula>
    </cfRule>
    <cfRule type="expression" dxfId="49" priority="22" stopIfTrue="1">
      <formula>IF($H322,$BO322="O",FALSE)</formula>
    </cfRule>
    <cfRule type="expression" dxfId="48" priority="23">
      <formula>$Z322&gt;0</formula>
    </cfRule>
    <cfRule type="expression" dxfId="47" priority="24" stopIfTrue="1">
      <formula>IF($H322,$BO322="I",FALSE)</formula>
    </cfRule>
    <cfRule type="expression" dxfId="46" priority="25" stopIfTrue="1">
      <formula>IF($H322,$BO322="",FALSE)</formula>
    </cfRule>
    <cfRule type="expression" dxfId="45" priority="26" stopIfTrue="1">
      <formula>IF($H322,$BO322="N",FALSE)</formula>
    </cfRule>
    <cfRule type="expression" dxfId="44" priority="27" stopIfTrue="1">
      <formula>IF($H322,$BO322="D",FALSE)</formula>
    </cfRule>
  </conditionalFormatting>
  <conditionalFormatting sqref="BT429">
    <cfRule type="expression" dxfId="43" priority="20">
      <formula>$H429</formula>
    </cfRule>
  </conditionalFormatting>
  <conditionalFormatting sqref="C429">
    <cfRule type="expression" dxfId="42" priority="19" stopIfTrue="1">
      <formula>OR($E429="P",$E429="O")</formula>
    </cfRule>
  </conditionalFormatting>
  <conditionalFormatting sqref="BW429">
    <cfRule type="expression" dxfId="41" priority="18">
      <formula>IF($H429,OR(BM429="F",BM429="L"),FALSE)</formula>
    </cfRule>
  </conditionalFormatting>
  <conditionalFormatting sqref="BR429:BS429">
    <cfRule type="expression" dxfId="40" priority="17">
      <formula>$H429</formula>
    </cfRule>
  </conditionalFormatting>
  <conditionalFormatting sqref="BU429">
    <cfRule type="expression" dxfId="39" priority="16">
      <formula>AND($H429,$N429=0)</formula>
    </cfRule>
  </conditionalFormatting>
  <conditionalFormatting sqref="CB429:CE429">
    <cfRule type="expression" dxfId="38" priority="15" stopIfTrue="1">
      <formula>IF($H429,AND($BM429&lt;&gt;"0",$BM429&lt;&gt;"E"))</formula>
    </cfRule>
  </conditionalFormatting>
  <conditionalFormatting sqref="BX429">
    <cfRule type="expression" dxfId="37" priority="14" stopIfTrue="1">
      <formula>IF($H429,$BO429="I")</formula>
    </cfRule>
  </conditionalFormatting>
  <conditionalFormatting sqref="BY429:CA429">
    <cfRule type="expression" dxfId="36" priority="13" stopIfTrue="1">
      <formula>IF($H429,OR($BM429="I",$BM429="L",$BM429="N",$BM429="D"))</formula>
    </cfRule>
  </conditionalFormatting>
  <conditionalFormatting sqref="BQ429">
    <cfRule type="expression" dxfId="35" priority="11">
      <formula>IF($H429,NOT($AX429),TRUE)</formula>
    </cfRule>
    <cfRule type="expression" dxfId="34" priority="12" stopIfTrue="1">
      <formula>IF($H429,$AX429)</formula>
    </cfRule>
  </conditionalFormatting>
  <conditionalFormatting sqref="BV429">
    <cfRule type="expression" dxfId="33" priority="9">
      <formula>(H429)*OR(BM429="I")</formula>
    </cfRule>
    <cfRule type="expression" dxfId="32" priority="10">
      <formula>(H429)*OR(BM429="F",BM429="L")</formula>
    </cfRule>
  </conditionalFormatting>
  <conditionalFormatting sqref="BV429:BW429">
    <cfRule type="expression" dxfId="31" priority="8" stopIfTrue="1">
      <formula>IF($H429,AND($BV429&lt;&gt;0,$BW429&lt;&gt;0),FALSE)</formula>
    </cfRule>
  </conditionalFormatting>
  <conditionalFormatting sqref="C429:BP429">
    <cfRule type="expression" dxfId="30" priority="1" stopIfTrue="1">
      <formula>$BM429=""</formula>
    </cfRule>
    <cfRule type="expression" dxfId="29" priority="2" stopIfTrue="1">
      <formula>IF($H429,$BO429="O",FALSE)</formula>
    </cfRule>
    <cfRule type="expression" dxfId="28" priority="3">
      <formula>$Z429&gt;0</formula>
    </cfRule>
    <cfRule type="expression" dxfId="27" priority="4" stopIfTrue="1">
      <formula>IF($H429,$BO429="I",FALSE)</formula>
    </cfRule>
    <cfRule type="expression" dxfId="26" priority="5" stopIfTrue="1">
      <formula>IF($H429,$BO429="",FALSE)</formula>
    </cfRule>
    <cfRule type="expression" dxfId="25" priority="6" stopIfTrue="1">
      <formula>IF($H429,$BO429="N",FALSE)</formula>
    </cfRule>
    <cfRule type="expression" dxfId="24" priority="7" stopIfTrue="1">
      <formula>IF($H429,$BO429="D",FALSE)</formula>
    </cfRule>
  </conditionalFormatting>
  <dataValidations count="1">
    <dataValidation type="list" allowBlank="1" showInputMessage="1" showErrorMessage="1" sqref="BU2:BU725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 xml:space="preserve"> &lt;otwórz Hub2.xlsb&gt;</v>
      </c>
      <c r="F27" s="14">
        <f ca="1">IFERROR(IF($B27&lt;=ster!$C$16, INDEX(INDIRECT(NewZal!$S$55),$B27),""),COUNTIF(INDIRECT(wew!$K$7),B27))</f>
        <v>0</v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 xml:space="preserve"> &lt;otwórz Hub2.xlsb&gt;</v>
      </c>
      <c r="F28" s="14">
        <f ca="1">IFERROR(IF($B28&lt;=ster!$C$16, INDEX(INDIRECT(NewZal!$S$55),$B28),""),COUNTIF(INDIRECT(wew!$K$7),B28))</f>
        <v>0</v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 xml:space="preserve"> &lt;otwórz Hub2.xlsb&gt;</v>
      </c>
      <c r="F29" s="14">
        <f ca="1">IFERROR(IF($B29&lt;=ster!$C$16, INDEX(INDIRECT(NewZal!$S$55),$B29),""),COUNTIF(INDIRECT(wew!$K$7),B29))</f>
        <v>0</v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 xml:space="preserve"> &lt;otwórz Hub2.xlsb&gt;</v>
      </c>
      <c r="F30" s="14">
        <f ca="1">IFERROR(IF($B30&lt;=ster!$C$16, INDEX(INDIRECT(NewZal!$S$55),$B30),""),COUNTIF(INDIRECT(wew!$K$7),B30))</f>
        <v>0</v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 xml:space="preserve"> &lt;otwórz Hub2.xlsb&gt;</v>
      </c>
      <c r="F31" s="14">
        <f ca="1">IFERROR(IF($B31&lt;=ster!$C$16, INDEX(INDIRECT(NewZal!$S$55),$B31),""),COUNTIF(INDIRECT(wew!$K$7),B31))</f>
        <v>0</v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 xml:space="preserve"> &lt;otwórz Hub2.xlsb&gt;</v>
      </c>
      <c r="F32" s="14">
        <f ca="1">IFERROR(IF($B32&lt;=ster!$C$16, INDEX(INDIRECT(NewZal!$S$55),$B32),""),COUNTIF(INDIRECT(wew!$K$7),B32))</f>
        <v>0</v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 xml:space="preserve"> &lt;otwórz Hub2.xlsb&gt;</v>
      </c>
      <c r="F33" s="14">
        <f ca="1">IFERROR(IF($B33&lt;=ster!$C$16, INDEX(INDIRECT(NewZal!$S$55),$B33),""),COUNTIF(INDIRECT(wew!$K$7),B33))</f>
        <v>0</v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 xml:space="preserve"> &lt;otwórz Hub2.xlsb&gt;</v>
      </c>
      <c r="F34" s="14">
        <f ca="1">IFERROR(IF($B34&lt;=ster!$C$16, INDEX(INDIRECT(NewZal!$S$55),$B34),""),COUNTIF(INDIRECT(wew!$K$7),B34))</f>
        <v>0</v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 xml:space="preserve"> &lt;otwórz Hub2.xlsb&gt;</v>
      </c>
      <c r="F35" s="14">
        <f ca="1">IFERROR(IF($B35&lt;=ster!$C$16, INDEX(INDIRECT(NewZal!$S$55),$B35),""),COUNTIF(INDIRECT(wew!$K$7),B35))</f>
        <v>0</v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 xml:space="preserve"> &lt;otwórz Hub2.xlsb&gt;</v>
      </c>
      <c r="F36" s="14">
        <f ca="1">IFERROR(IF($B36&lt;=ster!$C$16, INDEX(INDIRECT(NewZal!$S$55),$B36),""),COUNTIF(INDIRECT(wew!$K$7),B36))</f>
        <v>0</v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 xml:space="preserve"> &lt;otwórz Hub2.xlsb&gt;</v>
      </c>
      <c r="F37" s="14">
        <f ca="1">IFERROR(IF($B37&lt;=ster!$C$16, INDEX(INDIRECT(NewZal!$S$55),$B37),""),COUNTIF(INDIRECT(wew!$K$7),B37))</f>
        <v>0</v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 xml:space="preserve"> &lt;otwórz Hub2.xlsb&gt;</v>
      </c>
      <c r="F38" s="14">
        <f ca="1">IFERROR(IF($B38&lt;=ster!$C$16, INDEX(INDIRECT(NewZal!$S$55),$B38),""),COUNTIF(INDIRECT(wew!$K$7),B38))</f>
        <v>0</v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 xml:space="preserve"> &lt;otwórz Hub2.xlsb&gt;</v>
      </c>
      <c r="F39" s="14">
        <f ca="1">IFERROR(IF($B39&lt;=ster!$C$16, INDEX(INDIRECT(NewZal!$S$55),$B39),""),COUNTIF(INDIRECT(wew!$K$7),B39))</f>
        <v>0</v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 xml:space="preserve"> &lt;otwórz Hub2.xlsb&gt;</v>
      </c>
      <c r="F40" s="14">
        <f ca="1">IFERROR(IF($B40&lt;=ster!$C$16, INDEX(INDIRECT(NewZal!$S$55),$B40),""),COUNTIF(INDIRECT(wew!$K$7),B40))</f>
        <v>0</v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 xml:space="preserve"> &lt;otwórz Hub2.xlsb&gt;</v>
      </c>
      <c r="F41" s="14">
        <f ca="1">IFERROR(IF($B41&lt;=ster!$C$16, INDEX(INDIRECT(NewZal!$S$55),$B41),""),COUNTIF(INDIRECT(wew!$K$7),B41))</f>
        <v>0</v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 xml:space="preserve"> &lt;otwórz Hub2.xlsb&gt;</v>
      </c>
      <c r="F42" s="14">
        <f ca="1">IFERROR(IF($B42&lt;=ster!$C$16, INDEX(INDIRECT(NewZal!$S$55),$B42),""),COUNTIF(INDIRECT(wew!$K$7),B42))</f>
        <v>0</v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 xml:space="preserve"> &lt;otwórz Hub2.xlsb&gt;</v>
      </c>
      <c r="F43" s="14">
        <f ca="1">IFERROR(IF($B43&lt;=ster!$C$16, INDEX(INDIRECT(NewZal!$S$55),$B43),""),COUNTIF(INDIRECT(wew!$K$7),B43))</f>
        <v>0</v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 xml:space="preserve"> &lt;otwórz Hub2.xlsb&gt;</v>
      </c>
      <c r="F44" s="14">
        <f ca="1">IFERROR(IF($B44&lt;=ster!$C$16, INDEX(INDIRECT(NewZal!$S$55),$B44),""),COUNTIF(INDIRECT(wew!$K$7),B44))</f>
        <v>0</v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 xml:space="preserve"> &lt;otwórz Hub2.xlsb&gt;</v>
      </c>
      <c r="F45" s="14">
        <f ca="1">IFERROR(IF($B45&lt;=ster!$C$16, INDEX(INDIRECT(NewZal!$S$55),$B45),""),COUNTIF(INDIRECT(wew!$K$7),B45))</f>
        <v>0</v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 xml:space="preserve"> &lt;otwórz Hub2.xlsb&gt;</v>
      </c>
      <c r="F46" s="14">
        <f ca="1">IFERROR(IF($B46&lt;=ster!$C$16, INDEX(INDIRECT(NewZal!$S$55),$B46),""),COUNTIF(INDIRECT(wew!$K$7),B46))</f>
        <v>0</v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 xml:space="preserve"> &lt;otwórz Hub2.xlsb&gt;</v>
      </c>
      <c r="F47" s="14">
        <f ca="1">IFERROR(IF($B47&lt;=ster!$C$16, INDEX(INDIRECT(NewZal!$S$55),$B47),""),COUNTIF(INDIRECT(wew!$K$7),B47))</f>
        <v>0</v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 xml:space="preserve"> &lt;otwórz Hub2.xlsb&gt;</v>
      </c>
      <c r="F48" s="14">
        <f ca="1">IFERROR(IF($B48&lt;=ster!$C$16, INDEX(INDIRECT(NewZal!$S$55),$B48),""),COUNTIF(INDIRECT(wew!$K$7),B48))</f>
        <v>0</v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 xml:space="preserve"> &lt;otwórz Hub2.xlsb&gt;</v>
      </c>
      <c r="F49" s="14">
        <f ca="1">IFERROR(IF($B49&lt;=ster!$C$16, INDEX(INDIRECT(NewZal!$S$55),$B49),""),COUNTIF(INDIRECT(wew!$K$7),B49))</f>
        <v>0</v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 xml:space="preserve"> &lt;otwórz Hub2.xlsb&gt;</v>
      </c>
      <c r="F50" s="14">
        <f ca="1">IFERROR(IF($B50&lt;=ster!$C$16, INDEX(INDIRECT(NewZal!$S$55),$B50),""),COUNTIF(INDIRECT(wew!$K$7),B50))</f>
        <v>0</v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 xml:space="preserve"> &lt;otwórz Hub2.xlsb&gt;</v>
      </c>
      <c r="F51" s="14">
        <f ca="1">IFERROR(IF($B51&lt;=ster!$C$16, INDEX(INDIRECT(NewZal!$S$55),$B51),""),COUNTIF(INDIRECT(wew!$K$7),B51))</f>
        <v>0</v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 xml:space="preserve"> &lt;otwórz Hub2.xlsb&gt;</v>
      </c>
      <c r="F52" s="14">
        <f ca="1">IFERROR(IF($B52&lt;=ster!$C$16, INDEX(INDIRECT(NewZal!$S$55),$B52),""),COUNTIF(INDIRECT(wew!$K$7),B52))</f>
        <v>0</v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 xml:space="preserve"> &lt;otwórz Hub2.xlsb&gt;</v>
      </c>
      <c r="F53" s="14">
        <f ca="1">IFERROR(IF($B53&lt;=ster!$C$16, INDEX(INDIRECT(NewZal!$S$55),$B53),""),COUNTIF(INDIRECT(wew!$K$7),B53))</f>
        <v>0</v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90" priority="2" stopIfTrue="1">
      <formula>$D55&gt;0</formula>
    </cfRule>
  </conditionalFormatting>
  <conditionalFormatting sqref="C54">
    <cfRule type="expression" dxfId="89" priority="3" stopIfTrue="1">
      <formula>$F54&gt;0</formula>
    </cfRule>
  </conditionalFormatting>
  <conditionalFormatting sqref="C29:C53">
    <cfRule type="expression" dxfId="88" priority="4" stopIfTrue="1">
      <formula>$F29&lt;&gt;""</formula>
    </cfRule>
  </conditionalFormatting>
  <conditionalFormatting sqref="G4:H63 I4:J53">
    <cfRule type="expression" dxfId="87" priority="6" stopIfTrue="1">
      <formula>($F4&gt;0) * ($F4&lt;&gt;"")</formula>
    </cfRule>
  </conditionalFormatting>
  <conditionalFormatting sqref="C4:C54">
    <cfRule type="expression" dxfId="86" priority="1" stopIfTrue="1">
      <formula>$E4&lt;&gt;""</formula>
    </cfRule>
    <cfRule type="expression" dxfId="85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393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593</v>
      </c>
      <c r="C12">
        <f t="array" ref="C12">MAX(IF(data_frame!2:2&lt;&gt;"",COLUMN(data_frame!2:2),""))</f>
        <v>593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1</v>
      </c>
      <c r="C14">
        <f t="array" aca="1" ref="C14" ca="1">MAX(IF(INDIRECT(wew!R9 &amp; "!A:A")&lt;&gt;"",ROW(  INDIRECT(wew!R9 &amp; "!A:A")),""))-2</f>
        <v>1</v>
      </c>
      <c r="D14" t="str">
        <f ca="1">ADDRESS(3,1,4,,_sheetname_dataframe) &amp; ":" &amp; ADDRESS(CaseCnt+2,1,4)</f>
        <v>data_frame!A3:A3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42767</v>
      </c>
      <c r="D16">
        <f ca="1">MAX(INDIRECT(wew!R7 &amp; "!AI2:iv"&amp;1+C12))</f>
        <v>42767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59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84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K15" sqref="K1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454</v>
      </c>
    </row>
    <row r="3" spans="1:18">
      <c r="A3" s="5">
        <v>4</v>
      </c>
      <c r="B3" s="16" t="b">
        <v>1</v>
      </c>
      <c r="C3" s="14"/>
      <c r="D3" s="36">
        <v>86644820</v>
      </c>
    </row>
    <row r="5" spans="1:18">
      <c r="C5" s="14"/>
    </row>
    <row r="6" spans="1:18">
      <c r="B6" s="15" t="s">
        <v>204</v>
      </c>
      <c r="C6" s="14" t="s">
        <v>412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[DBTemplate.xlsm]variables!BO2:BO594</v>
      </c>
      <c r="G7" t="str">
        <f ca="1">NewZal!H2</f>
        <v>DBTemplate.xlsm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variables!CB2:CH594</v>
      </c>
      <c r="O7" s="15" t="s">
        <v>386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variables!CB2:CB594</v>
      </c>
      <c r="O8" s="15" t="s">
        <v>387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[DBTemplate.xlsm]variables!X2:X594</v>
      </c>
      <c r="G9" t="str">
        <f ca="1">IF(ISERROR(FIND(".xlsm",G7)),"???",MID(G7,1,LEN(G7)-5))</f>
        <v>DBTemplate</v>
      </c>
      <c r="J9">
        <f>J8+1</f>
        <v>1</v>
      </c>
      <c r="K9" s="14" t="str">
        <f t="shared" si="0"/>
        <v>variables!CC2:CC594</v>
      </c>
      <c r="O9" s="15" t="s">
        <v>388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variables!CD2:CD594</v>
      </c>
    </row>
    <row r="11" spans="1:18">
      <c r="C11" s="16" t="str">
        <f ca="1">ADDRESS(ROW(MaxStatistics),COLUMN(MaxStatistics),4,,$G$15) &amp;":"&amp; ADDRESS(ROW(MaxStatistics)+VariableCount-1,COLUMN(MaxStatistics),4)</f>
        <v>[DBTemplate.xlsm]variables!Y2:Y594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variables!CE2:CE594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variables!CF2:CF594</v>
      </c>
    </row>
    <row r="13" spans="1:18">
      <c r="C13" s="14" t="str">
        <f ca="1">NewZal!$T$14</f>
        <v>[DBTemplate.xlsm]variables!$G$2:$G$594</v>
      </c>
      <c r="G13" s="14" t="s">
        <v>315</v>
      </c>
      <c r="J13" s="14">
        <f t="shared" si="1"/>
        <v>5</v>
      </c>
      <c r="K13" s="14" t="str">
        <f t="shared" si="0"/>
        <v>variables!CG2:CG594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variables!CH2:CH594</v>
      </c>
    </row>
    <row r="15" spans="1:18">
      <c r="C15" s="14" t="str">
        <f ca="1">NewZal!$T$13</f>
        <v>[DBTemplate.xlsm]variables!$F$2:$F$594</v>
      </c>
      <c r="G15" t="str">
        <f ca="1">NewZal!T2 &amp; _sheetname_var</f>
        <v>[DBTemplate.xlsm]variables</v>
      </c>
      <c r="J15" s="14">
        <f t="shared" si="1"/>
        <v>7</v>
      </c>
      <c r="K15" s="14" t="str">
        <f t="shared" si="0"/>
        <v>variables!CI2:CI594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[DBTemplate.xlsm]variables!AO2:AO594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[DBTemplate.xlsm]variables!AP2:AP594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[DBTemplate.xlsm]variables!AQ2:AQ594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[DBTemplate.xlsm]variables!AK2:AK594</v>
      </c>
    </row>
    <row r="24" spans="2:4">
      <c r="C24" s="15" t="s">
        <v>411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[DBTemplate.xlsm]variables!DF2:DF594</v>
      </c>
    </row>
    <row r="26" spans="2:4">
      <c r="C26" s="15" t="s">
        <v>422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[DBTemplate.xlsm]variables!AE2:AE594</v>
      </c>
    </row>
    <row r="28" spans="2:4">
      <c r="C28" s="15" t="s">
        <v>429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[DBTemplate.xlsm]variables!AH2:AH594</v>
      </c>
    </row>
    <row r="30" spans="2:4">
      <c r="C30" s="15" t="s">
        <v>430</v>
      </c>
    </row>
    <row r="31" spans="2:4">
      <c r="C31" s="16" t="str">
        <f ca="1">ADDRESS(ROW(LabelCount),COLUMN(LabelCount),4,,$G$15) &amp;":"&amp; ADDRESS(ROW(LabelCount)+VariableCount-1,COLUMN(LabelCount),4)</f>
        <v>[DBTemplate.xlsm]variables!N2:N594</v>
      </c>
    </row>
    <row r="32" spans="2:4">
      <c r="C32" s="15" t="s">
        <v>397</v>
      </c>
    </row>
    <row r="33" spans="3:4">
      <c r="C33" s="16" t="str">
        <f ca="1">ADDRESS(ROW(LevelValues),COLUMN(LevelValues),4,,$G$15) &amp;":"&amp; ADDRESS(ROW(LevelValues)+VariableCount-1,COLUMN(LevelValues),4)</f>
        <v>[DBTemplate.xlsm]variables!K2:K594</v>
      </c>
      <c r="D33" s="16"/>
    </row>
    <row r="34" spans="3:4">
      <c r="C34" s="15" t="s">
        <v>399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[DBTemplate.xlsm]variables!BM2:BM594</v>
      </c>
    </row>
    <row r="36" spans="3:4">
      <c r="C36" s="15" t="s">
        <v>400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[DBTemplate.xlsm]variables!BM2:BM594</v>
      </c>
    </row>
    <row r="38" spans="3:4">
      <c r="C38" s="15" t="s">
        <v>401</v>
      </c>
    </row>
    <row r="39" spans="3:4">
      <c r="C39" s="16" t="str">
        <f ca="1">ADDRESS(ROW(ForceLabels),COLUMN(ForceLabels),4,,$G$15) &amp;":"&amp; ADDRESS(ROW(ForceLabels)+VariableCount-1,COLUMN(ForceLabels),4)</f>
        <v>[DBTemplate.xlsm]variables!AR2:AR594</v>
      </c>
    </row>
    <row r="40" spans="3:4">
      <c r="C40" s="15" t="s">
        <v>398</v>
      </c>
    </row>
    <row r="41" spans="3:4">
      <c r="C41" s="16" t="str">
        <f ca="1">ADDRESS(ROW(VariableClass),COLUMN(VariableClass),4,,$G$15) &amp;":"&amp; ADDRESS(ROW(VariableClass)+VariableCount-1,COLUMN(VariableClass),4)</f>
        <v>[DBTemplate.xlsm]variables!BN2:BN594</v>
      </c>
    </row>
    <row r="42" spans="3:4">
      <c r="C42" s="15" t="s">
        <v>439</v>
      </c>
    </row>
    <row r="43" spans="3:4">
      <c r="C43" s="16" t="str">
        <f ca="1">ADDRESS(ROW(Required),COLUMN(Required),4,,$G$15) &amp;":"&amp; ADDRESS(ROW(Required)+VariableCount-1,COLUMN(Required),4)</f>
        <v>[DBTemplate.xlsm]variables!BR2:BR594</v>
      </c>
    </row>
  </sheetData>
  <customSheetViews>
    <customSheetView guid="{E6351D91-D2AA-41F8-B6F1-38581D57FD08}" state="hidden">
      <selection activeCell="C9" sqref="C9"/>
      <pageMargins left="0.7" right="0.7" top="0.75" bottom="0.75" header="0.3" footer="0.3"/>
    </customSheetView>
    <customSheetView guid="{B0700225-2463-44C9-9C4E-A79FCDA233AE}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workbookViewId="0">
      <selection activeCell="B13" sqref="B13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[DBTemplate.xlsm]data_frame!$A$1</v>
      </c>
      <c r="C2" s="14">
        <f t="shared" ref="C2:C12" ca="1" si="1">FIND("]",B2)</f>
        <v>17</v>
      </c>
      <c r="D2" s="14">
        <f t="shared" ref="D2:D12" ca="1" si="2">FIND("!",B2)</f>
        <v>28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[DBTemplate.xlsm]labels!$A$1</v>
      </c>
      <c r="C3" s="14">
        <f t="shared" ca="1" si="1"/>
        <v>17</v>
      </c>
      <c r="D3" s="14">
        <f t="shared" ca="1" si="2"/>
        <v>24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[DBTemplate.xlsm]variables!$BO$2</v>
      </c>
      <c r="C4" s="14">
        <f t="shared" ca="1" si="1"/>
        <v>17</v>
      </c>
      <c r="D4" s="14">
        <f t="shared" ca="1" si="2"/>
        <v>27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[DBTemplate.xlsm]variables!$BX$2</v>
      </c>
      <c r="C5" s="14">
        <f t="shared" ca="1" si="1"/>
        <v>17</v>
      </c>
      <c r="D5" s="14">
        <f t="shared" ca="1" si="2"/>
        <v>27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[DBTemplate.xlsm]variables!$CB$1</v>
      </c>
      <c r="C6" s="14">
        <f t="shared" ca="1" si="1"/>
        <v>17</v>
      </c>
      <c r="D6" s="14">
        <f t="shared" ca="1" si="2"/>
        <v>27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[DBTemplate.xlsm]grupy!$C$4</v>
      </c>
      <c r="C7" s="14">
        <f t="shared" ca="1" si="1"/>
        <v>17</v>
      </c>
      <c r="D7" s="14">
        <f t="shared" ca="1" si="2"/>
        <v>23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[DBTemplate.xlsm]ster!$B$3</v>
      </c>
      <c r="C8" s="14">
        <f t="shared" ca="1" si="1"/>
        <v>17</v>
      </c>
      <c r="D8" s="14">
        <f t="shared" ca="1" si="2"/>
        <v>22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[DBTemplate.xlsm]ster!$B$5</v>
      </c>
      <c r="C9" s="14">
        <f t="shared" ca="1" si="1"/>
        <v>17</v>
      </c>
      <c r="D9" s="14">
        <f t="shared" ca="1" si="2"/>
        <v>22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[DBTemplate.xlsm]ster!$C$3</v>
      </c>
      <c r="C10" s="14">
        <f t="shared" ca="1" si="1"/>
        <v>17</v>
      </c>
      <c r="D10" s="14">
        <f t="shared" ca="1" si="2"/>
        <v>22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[DBTemplate.xlsm]ster!$D$3</v>
      </c>
      <c r="C11" s="14">
        <f t="shared" ca="1" si="1"/>
        <v>17</v>
      </c>
      <c r="D11" s="14">
        <f t="shared" ca="1" si="2"/>
        <v>22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398</v>
      </c>
      <c r="B12" t="str">
        <f t="shared" ca="1" si="0"/>
        <v>[DBTemplate.xlsm]variables!$BN$2</v>
      </c>
      <c r="C12">
        <f t="shared" ca="1" si="1"/>
        <v>17</v>
      </c>
      <c r="D12">
        <f t="shared" ca="1" si="2"/>
        <v>27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399</v>
      </c>
      <c r="B13" s="14" t="str">
        <f t="shared" ref="B13" ca="1" si="5">CELL("address",INDIRECT(A13))</f>
        <v>[DBTemplate.xlsm]variables!$BM$2</v>
      </c>
      <c r="C13" s="14">
        <f t="shared" ref="C13" ca="1" si="6">FIND("]",B13)</f>
        <v>17</v>
      </c>
      <c r="D13" s="14">
        <f t="shared" ref="D13" ca="1" si="7">FIND("!",B13)</f>
        <v>27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413</v>
      </c>
      <c r="B14" s="14" t="str">
        <f t="shared" ref="B14" ca="1" si="10">CELL("address",INDIRECT(A14))</f>
        <v>[DBTemplate.xlsm]variables!$BQ$2</v>
      </c>
      <c r="C14" s="14">
        <f t="shared" ref="C14" ca="1" si="11">FIND("]",B14)</f>
        <v>17</v>
      </c>
      <c r="D14" s="14">
        <f t="shared" ref="D14" ca="1" si="12">FIND("!",B14)</f>
        <v>27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414</v>
      </c>
      <c r="B15" s="14" t="str">
        <f t="shared" ref="B15:B16" ca="1" si="15">CELL("address",INDIRECT(A15))</f>
        <v>[DBTemplate.xlsm]variables!$BY$2</v>
      </c>
      <c r="C15" s="14">
        <f t="shared" ref="C15:C16" ca="1" si="16">FIND("]",B15)</f>
        <v>17</v>
      </c>
      <c r="D15" s="14">
        <f t="shared" ref="D15:D16" ca="1" si="17">FIND("!",B15)</f>
        <v>27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415</v>
      </c>
      <c r="B16" s="14" t="str">
        <f t="shared" ca="1" si="15"/>
        <v>[DBTemplate.xlsm]variables!$BZ$2</v>
      </c>
      <c r="C16" s="14">
        <f t="shared" ca="1" si="16"/>
        <v>17</v>
      </c>
      <c r="D16" s="14">
        <f t="shared" ca="1" si="17"/>
        <v>27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416</v>
      </c>
      <c r="B17" s="14" t="str">
        <f t="shared" ref="B17:B19" ca="1" si="20">CELL("address",INDIRECT(A17))</f>
        <v>[DBTemplate.xlsm]variables!$CA$2</v>
      </c>
      <c r="C17" s="14">
        <f t="shared" ref="C17:C19" ca="1" si="21">FIND("]",B17)</f>
        <v>17</v>
      </c>
      <c r="D17" s="14">
        <f t="shared" ref="D17:D19" ca="1" si="22">FIND("!",B17)</f>
        <v>27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438</v>
      </c>
      <c r="B18" s="14" t="str">
        <f t="shared" ca="1" si="20"/>
        <v>[DBTemplate.xlsm]variables!$BR$2</v>
      </c>
      <c r="C18">
        <f t="shared" ca="1" si="21"/>
        <v>17</v>
      </c>
      <c r="D18">
        <f t="shared" ca="1" si="22"/>
        <v>27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452</v>
      </c>
      <c r="B19" t="str">
        <f t="shared" ca="1" si="20"/>
        <v>[DBTemplate.xlsm]wew!$A$3</v>
      </c>
      <c r="C19">
        <f t="shared" ca="1" si="21"/>
        <v>17</v>
      </c>
      <c r="D19">
        <f t="shared" ca="1" si="22"/>
        <v>21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457</v>
      </c>
      <c r="B20" s="14" t="str">
        <f t="shared" ref="B20:B21" ca="1" si="25">CELL("address",INDIRECT(A20))</f>
        <v>[DBTemplate.xlsm]variables!$R$2</v>
      </c>
      <c r="C20" s="14">
        <f t="shared" ref="C20:C21" ca="1" si="26">FIND("]",B20)</f>
        <v>17</v>
      </c>
      <c r="D20" s="14">
        <f t="shared" ref="D20:D21" ca="1" si="27">FIND("!",B20)</f>
        <v>27</v>
      </c>
      <c r="E20" s="14" t="str">
        <f ca="1">IFERROR(IFERROR(MID(B20,C20+1,D20-C20-IF(ISERROR(FIND("'",B20)),1,2)),_xll.SHEETNAME()),"wew")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458</v>
      </c>
      <c r="B21" s="14" t="str">
        <f t="shared" ca="1" si="25"/>
        <v>[DBTemplate.xlsm]variables!$BS$2</v>
      </c>
      <c r="C21" s="14">
        <f t="shared" ca="1" si="26"/>
        <v>17</v>
      </c>
      <c r="D21" s="14">
        <f t="shared" ca="1" si="27"/>
        <v>27</v>
      </c>
      <c r="E21" s="14" t="str">
        <f ca="1">IFERROR(IFERROR(MID(B21,C21+1,D21-C21-IF(ISERROR(FIND("'",B21)),1,2)),_xll.SHEETNAME()),"wew")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cp:lastPrinted>2018-01-29T17:38:30Z</cp:lastPrinted>
  <dcterms:created xsi:type="dcterms:W3CDTF">1996-10-14T23:33:28Z</dcterms:created>
  <dcterms:modified xsi:type="dcterms:W3CDTF">2018-02-12T20:06:29Z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